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D:\Data Analytics\DA _ANB13\Excel\GITHubProjects\Superstoressales\"/>
    </mc:Choice>
  </mc:AlternateContent>
  <xr:revisionPtr revIDLastSave="0" documentId="13_ncr:1_{89E7FC0B-D054-449E-A14C-5774E5A026B1}" xr6:coauthVersionLast="47" xr6:coauthVersionMax="47" xr10:uidLastSave="{00000000-0000-0000-0000-000000000000}"/>
  <bookViews>
    <workbookView xWindow="-120" yWindow="-120" windowWidth="20730" windowHeight="11040" firstSheet="2" activeTab="4" xr2:uid="{21950333-6BAD-433F-A6AA-2CE2F7666502}"/>
  </bookViews>
  <sheets>
    <sheet name="Raw_source" sheetId="1" r:id="rId1"/>
    <sheet name="Derived Metrics" sheetId="21" r:id="rId2"/>
    <sheet name="Fact_Sales" sheetId="16" r:id="rId3"/>
    <sheet name="KPI Metrics" sheetId="20" r:id="rId4"/>
    <sheet name="Dashboard" sheetId="23" r:id="rId5"/>
    <sheet name="Pivot Analysis" sheetId="22" r:id="rId6"/>
    <sheet name="Dim_Date" sheetId="17" r:id="rId7"/>
    <sheet name="Dim_Customer" sheetId="18" r:id="rId8"/>
    <sheet name="Dim_Product" sheetId="19" r:id="rId9"/>
  </sheets>
  <definedNames>
    <definedName name="_xlcn.WorksheetConnection_stores_sales_forecasting.xlsxDerived_Metrics1" hidden="1">Derived_Metrics[]</definedName>
    <definedName name="_xlcn.WorksheetConnection_stores_sales_forecasting.xlsxDim_Customer1" hidden="1">Dim_Customer[]</definedName>
    <definedName name="_xlcn.WorksheetConnection_stores_sales_forecasting.xlsxDim_Date1" hidden="1">Dim_Date[]</definedName>
    <definedName name="_xlcn.WorksheetConnection_stores_sales_forecasting.xlsxDim_Product1" hidden="1">Dim_Product[]</definedName>
    <definedName name="_xlcn.WorksheetConnection_stores_sales_forecasting.xlsxFact_Sales_TB1" hidden="1">Fact_Sales_TB</definedName>
    <definedName name="_xlcn.WorksheetConnection_stores_sales_forecasting.xlsxFact_Sales1" hidden="1">Fact_Sales[]</definedName>
    <definedName name="_xlcn.WorksheetConnection_stores_sales_forecasting.xlsxMetrics1" hidden="1">Metrics</definedName>
    <definedName name="ExternalData_1" localSheetId="2" hidden="1">Fact_Sales!$A$1:$S$2122</definedName>
    <definedName name="ExternalData_2" localSheetId="1" hidden="1">'Derived Metrics'!$A$1:$Q$2122</definedName>
    <definedName name="ExternalData_2" localSheetId="6" hidden="1">Dim_Date!$A$1:$E$890</definedName>
    <definedName name="ExternalData_3" localSheetId="7" hidden="1">Dim_Customer!$A$1:$H$708</definedName>
    <definedName name="ExternalData_4" localSheetId="8" hidden="1">Dim_Product!$A$1:$C$376</definedName>
    <definedName name="Slicer_Sub_Category">#N/A</definedName>
    <definedName name="Slicer_Year">#N/A</definedName>
  </definedNames>
  <calcPr calcId="191029"/>
  <pivotCaches>
    <pivotCache cacheId="0" r:id="rId10"/>
    <pivotCache cacheId="435" r:id="rId11"/>
    <pivotCache cacheId="438" r:id="rId12"/>
    <pivotCache cacheId="441" r:id="rId13"/>
    <pivotCache cacheId="444" r:id="rId14"/>
    <pivotCache cacheId="447" r:id="rId15"/>
    <pivotCache cacheId="450" r:id="rId16"/>
    <pivotCache cacheId="453" r:id="rId17"/>
    <pivotCache cacheId="456" r:id="rId18"/>
    <pivotCache cacheId="459" r:id="rId19"/>
  </pivotCaches>
  <extLst>
    <ext xmlns:x14="http://schemas.microsoft.com/office/spreadsheetml/2009/9/main" uri="{876F7934-8845-4945-9796-88D515C7AA90}">
      <x14:pivotCaches>
        <pivotCache cacheId="39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Metrics" name="Metrics" connection="WorksheetConnection_stores_sales_forecasting.xlsx!Metrics"/>
          <x15:modelTable id="Fact_Sales_TB" name="Fact_Sales_TB" connection="WorksheetConnection_stores_sales_forecasting.xlsx!Fact_Sales_TB"/>
          <x15:modelTable id="Fact_Sales" name="Fact_Sales" connection="WorksheetConnection_stores_sales_forecasting.xlsx!Fact_Sales"/>
          <x15:modelTable id="Dim_Product" name="Dim_Product" connection="WorksheetConnection_stores_sales_forecasting.xlsx!Dim_Product"/>
          <x15:modelTable id="Dim_Date" name="Dim_Date" connection="WorksheetConnection_stores_sales_forecasting.xlsx!Dim_Date"/>
          <x15:modelTable id="Dim_Customer" name="Dim_Customer" connection="WorksheetConnection_stores_sales_forecasting.xlsx!Dim_Customer"/>
          <x15:modelTable id="Derived_Metrics" name="Derived_Metrics" connection="WorksheetConnection_stores_sales_forecasting.xlsx!Derived_Metrics"/>
        </x15:modelTables>
        <x15:modelRelationships>
          <x15:modelRelationship fromTable="Fact_Sales" fromColumn="Order Date" toTable="Dim_Date" toColumn="Order Date"/>
          <x15:modelRelationship fromTable="Fact_Sales" fromColumn="Customer ID" toTable="Dim_Customer" toColumn="Customer ID"/>
          <x15:modelRelationship fromTable="Fact_Sales" fromColumn="Product ID" toTable="Dim_Product" toColumn="Product ID"/>
          <x15:modelRelationship fromTable="Derived_Metrics" fromColumn="Customer ID" toTable="Dim_Customer" toColumn="Customer ID"/>
          <x15:modelRelationship fromTable="Derived_Metrics" fromColumn="Order Date" toTable="Dim_Date" toColumn="Order Date"/>
          <x15:modelRelationship fromTable="Derived_Metrics" fromColumn="Product ID" toTable="Dim_Product"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90" i="17" l="1"/>
  <c r="F889" i="17"/>
  <c r="F888" i="17"/>
  <c r="F887" i="17"/>
  <c r="F886" i="17"/>
  <c r="F885" i="17"/>
  <c r="F884" i="17"/>
  <c r="F883" i="17"/>
  <c r="F882" i="17"/>
  <c r="F881" i="17"/>
  <c r="F880" i="17"/>
  <c r="F879" i="17"/>
  <c r="F878" i="17"/>
  <c r="F877" i="17"/>
  <c r="F876" i="17"/>
  <c r="F875" i="17"/>
  <c r="F874" i="17"/>
  <c r="F873" i="17"/>
  <c r="F872" i="17"/>
  <c r="F871" i="17"/>
  <c r="F870" i="17"/>
  <c r="F869" i="17"/>
  <c r="F868" i="17"/>
  <c r="F867" i="17"/>
  <c r="F866" i="17"/>
  <c r="F865" i="17"/>
  <c r="F864" i="17"/>
  <c r="F863" i="17"/>
  <c r="F862" i="17"/>
  <c r="F861" i="17"/>
  <c r="F860" i="17"/>
  <c r="F859" i="17"/>
  <c r="F858" i="17"/>
  <c r="F857" i="17"/>
  <c r="F856" i="17"/>
  <c r="F855" i="17"/>
  <c r="F854" i="17"/>
  <c r="F853" i="17"/>
  <c r="F852" i="17"/>
  <c r="F851" i="17"/>
  <c r="F850" i="17"/>
  <c r="F849" i="17"/>
  <c r="F848" i="17"/>
  <c r="F847" i="17"/>
  <c r="F846" i="17"/>
  <c r="F845" i="17"/>
  <c r="F844" i="17"/>
  <c r="F843" i="17"/>
  <c r="F842" i="17"/>
  <c r="F841" i="17"/>
  <c r="F840" i="17"/>
  <c r="F839" i="17"/>
  <c r="F838" i="17"/>
  <c r="F837" i="17"/>
  <c r="F836" i="17"/>
  <c r="F835" i="17"/>
  <c r="F834" i="17"/>
  <c r="F833" i="17"/>
  <c r="F832" i="17"/>
  <c r="F831" i="17"/>
  <c r="F830" i="17"/>
  <c r="F829" i="17"/>
  <c r="F828" i="17"/>
  <c r="F827" i="17"/>
  <c r="F826" i="17"/>
  <c r="F825" i="17"/>
  <c r="F824" i="17"/>
  <c r="F823" i="17"/>
  <c r="F822" i="17"/>
  <c r="F821" i="17"/>
  <c r="F820" i="17"/>
  <c r="F819" i="17"/>
  <c r="F818" i="17"/>
  <c r="F817" i="17"/>
  <c r="F816" i="17"/>
  <c r="F815" i="17"/>
  <c r="F814" i="17"/>
  <c r="F813" i="17"/>
  <c r="F812" i="17"/>
  <c r="F811" i="17"/>
  <c r="F810" i="17"/>
  <c r="F809" i="17"/>
  <c r="F808" i="17"/>
  <c r="F807" i="17"/>
  <c r="F806" i="17"/>
  <c r="F805" i="17"/>
  <c r="F804" i="17"/>
  <c r="F803" i="17"/>
  <c r="F802" i="17"/>
  <c r="F801" i="17"/>
  <c r="F800" i="17"/>
  <c r="F799" i="17"/>
  <c r="F798" i="17"/>
  <c r="F797" i="17"/>
  <c r="F796" i="17"/>
  <c r="F795" i="17"/>
  <c r="F794" i="17"/>
  <c r="F793" i="17"/>
  <c r="F792" i="17"/>
  <c r="F791" i="17"/>
  <c r="F790" i="17"/>
  <c r="F789" i="17"/>
  <c r="F788" i="17"/>
  <c r="F787" i="17"/>
  <c r="F786" i="17"/>
  <c r="F785" i="17"/>
  <c r="F784" i="17"/>
  <c r="F783" i="17"/>
  <c r="F782" i="17"/>
  <c r="F781" i="17"/>
  <c r="F780" i="17"/>
  <c r="F779" i="17"/>
  <c r="F778" i="17"/>
  <c r="F777" i="17"/>
  <c r="F776" i="17"/>
  <c r="F775" i="17"/>
  <c r="F774" i="17"/>
  <c r="F773" i="17"/>
  <c r="F772" i="17"/>
  <c r="F771" i="17"/>
  <c r="F770" i="17"/>
  <c r="F769" i="17"/>
  <c r="F768" i="17"/>
  <c r="F767" i="17"/>
  <c r="F766" i="17"/>
  <c r="F765" i="17"/>
  <c r="F764" i="17"/>
  <c r="F763" i="17"/>
  <c r="F762" i="17"/>
  <c r="F761" i="17"/>
  <c r="F760" i="17"/>
  <c r="F759" i="17"/>
  <c r="F758" i="17"/>
  <c r="F757" i="17"/>
  <c r="F756" i="17"/>
  <c r="F755" i="17"/>
  <c r="F754" i="17"/>
  <c r="F753" i="17"/>
  <c r="F752" i="17"/>
  <c r="F751" i="17"/>
  <c r="F750" i="17"/>
  <c r="F749" i="17"/>
  <c r="F748" i="17"/>
  <c r="F747" i="17"/>
  <c r="F746" i="17"/>
  <c r="F745" i="17"/>
  <c r="F744" i="17"/>
  <c r="F743" i="17"/>
  <c r="F742" i="17"/>
  <c r="F741" i="17"/>
  <c r="F740" i="17"/>
  <c r="F739" i="17"/>
  <c r="F738" i="17"/>
  <c r="F737" i="17"/>
  <c r="F736" i="17"/>
  <c r="F735" i="17"/>
  <c r="F734" i="17"/>
  <c r="F733" i="17"/>
  <c r="F732" i="17"/>
  <c r="F731" i="17"/>
  <c r="F730" i="17"/>
  <c r="F729" i="17"/>
  <c r="F728" i="17"/>
  <c r="F727" i="17"/>
  <c r="F726" i="17"/>
  <c r="F725" i="17"/>
  <c r="F724" i="17"/>
  <c r="F723" i="17"/>
  <c r="F722" i="17"/>
  <c r="F721" i="17"/>
  <c r="F720" i="17"/>
  <c r="F719" i="17"/>
  <c r="F718" i="17"/>
  <c r="F717" i="17"/>
  <c r="F716" i="17"/>
  <c r="F715" i="17"/>
  <c r="F714"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F2" i="17"/>
  <c r="C9" i="20"/>
  <c r="C7" i="20"/>
  <c r="C5" i="20"/>
  <c r="C3" i="20"/>
  <c r="C1" i="20"/>
  <c r="Y2122" i="21"/>
  <c r="X2122" i="21"/>
  <c r="W2122" i="21"/>
  <c r="V2122" i="21"/>
  <c r="U2122" i="21"/>
  <c r="T2122" i="21"/>
  <c r="S2122" i="21"/>
  <c r="R2122" i="21"/>
  <c r="M2122" i="21"/>
  <c r="L2122" i="21"/>
  <c r="K2122" i="21"/>
  <c r="I2122" i="21"/>
  <c r="H2122" i="21"/>
  <c r="G2122" i="21"/>
  <c r="G2122" i="21" a="1"/>
  <c r="F2122" i="21"/>
  <c r="E2122" i="21"/>
  <c r="D2122" i="21"/>
  <c r="Y2121" i="21"/>
  <c r="X2121" i="21"/>
  <c r="W2121" i="21"/>
  <c r="V2121" i="21"/>
  <c r="U2121" i="21"/>
  <c r="T2121" i="21"/>
  <c r="S2121" i="21"/>
  <c r="R2121" i="21"/>
  <c r="M2121" i="21"/>
  <c r="L2121" i="21"/>
  <c r="K2121" i="21"/>
  <c r="I2121" i="21"/>
  <c r="H2121" i="21"/>
  <c r="G2121" i="21"/>
  <c r="G2121" i="21" a="1"/>
  <c r="F2121" i="21"/>
  <c r="E2121" i="21"/>
  <c r="D2121" i="21"/>
  <c r="Y2120" i="21"/>
  <c r="X2120" i="21"/>
  <c r="W2120" i="21"/>
  <c r="V2120" i="21"/>
  <c r="U2120" i="21"/>
  <c r="T2120" i="21"/>
  <c r="S2120" i="21"/>
  <c r="R2120" i="21"/>
  <c r="M2120" i="21"/>
  <c r="L2120" i="21"/>
  <c r="K2120" i="21"/>
  <c r="I2120" i="21"/>
  <c r="H2120" i="21"/>
  <c r="G2120" i="21"/>
  <c r="G2120" i="21" a="1"/>
  <c r="F2120" i="21"/>
  <c r="E2120" i="21"/>
  <c r="D2120" i="21"/>
  <c r="Y2119" i="21"/>
  <c r="X2119" i="21"/>
  <c r="W2119" i="21"/>
  <c r="V2119" i="21"/>
  <c r="U2119" i="21"/>
  <c r="T2119" i="21"/>
  <c r="S2119" i="21"/>
  <c r="R2119" i="21"/>
  <c r="M2119" i="21"/>
  <c r="L2119" i="21"/>
  <c r="K2119" i="21"/>
  <c r="I2119" i="21"/>
  <c r="H2119" i="21"/>
  <c r="G2119" i="21"/>
  <c r="G2119" i="21" a="1"/>
  <c r="F2119" i="21"/>
  <c r="E2119" i="21"/>
  <c r="D2119" i="21"/>
  <c r="Y2118" i="21"/>
  <c r="X2118" i="21"/>
  <c r="W2118" i="21"/>
  <c r="V2118" i="21"/>
  <c r="U2118" i="21"/>
  <c r="T2118" i="21"/>
  <c r="S2118" i="21"/>
  <c r="R2118" i="21"/>
  <c r="M2118" i="21"/>
  <c r="L2118" i="21"/>
  <c r="K2118" i="21"/>
  <c r="I2118" i="21"/>
  <c r="H2118" i="21"/>
  <c r="G2118" i="21"/>
  <c r="G2118" i="21" a="1"/>
  <c r="F2118" i="21"/>
  <c r="E2118" i="21"/>
  <c r="D2118" i="21"/>
  <c r="Y2117" i="21"/>
  <c r="X2117" i="21"/>
  <c r="W2117" i="21"/>
  <c r="V2117" i="21"/>
  <c r="U2117" i="21"/>
  <c r="T2117" i="21"/>
  <c r="S2117" i="21"/>
  <c r="R2117" i="21"/>
  <c r="M2117" i="21"/>
  <c r="L2117" i="21"/>
  <c r="K2117" i="21"/>
  <c r="I2117" i="21"/>
  <c r="H2117" i="21"/>
  <c r="G2117" i="21"/>
  <c r="G2117" i="21" a="1"/>
  <c r="F2117" i="21"/>
  <c r="E2117" i="21"/>
  <c r="D2117" i="21"/>
  <c r="Y2116" i="21"/>
  <c r="X2116" i="21"/>
  <c r="W2116" i="21"/>
  <c r="V2116" i="21"/>
  <c r="U2116" i="21"/>
  <c r="T2116" i="21"/>
  <c r="S2116" i="21"/>
  <c r="R2116" i="21"/>
  <c r="M2116" i="21"/>
  <c r="L2116" i="21"/>
  <c r="K2116" i="21"/>
  <c r="I2116" i="21"/>
  <c r="H2116" i="21"/>
  <c r="G2116" i="21"/>
  <c r="G2116" i="21" a="1"/>
  <c r="F2116" i="21"/>
  <c r="E2116" i="21"/>
  <c r="D2116" i="21"/>
  <c r="Y2115" i="21"/>
  <c r="X2115" i="21"/>
  <c r="W2115" i="21"/>
  <c r="V2115" i="21"/>
  <c r="U2115" i="21"/>
  <c r="T2115" i="21"/>
  <c r="S2115" i="21"/>
  <c r="R2115" i="21"/>
  <c r="M2115" i="21"/>
  <c r="L2115" i="21"/>
  <c r="K2115" i="21"/>
  <c r="I2115" i="21"/>
  <c r="H2115" i="21"/>
  <c r="G2115" i="21"/>
  <c r="G2115" i="21" a="1"/>
  <c r="F2115" i="21"/>
  <c r="E2115" i="21"/>
  <c r="D2115" i="21"/>
  <c r="Y2114" i="21"/>
  <c r="X2114" i="21"/>
  <c r="W2114" i="21"/>
  <c r="V2114" i="21"/>
  <c r="U2114" i="21"/>
  <c r="T2114" i="21"/>
  <c r="S2114" i="21"/>
  <c r="R2114" i="21"/>
  <c r="M2114" i="21"/>
  <c r="L2114" i="21"/>
  <c r="K2114" i="21"/>
  <c r="I2114" i="21"/>
  <c r="H2114" i="21"/>
  <c r="G2114" i="21"/>
  <c r="G2114" i="21" a="1"/>
  <c r="F2114" i="21"/>
  <c r="E2114" i="21"/>
  <c r="D2114" i="21"/>
  <c r="Y2113" i="21"/>
  <c r="X2113" i="21"/>
  <c r="W2113" i="21"/>
  <c r="V2113" i="21"/>
  <c r="U2113" i="21"/>
  <c r="T2113" i="21"/>
  <c r="S2113" i="21"/>
  <c r="R2113" i="21"/>
  <c r="M2113" i="21"/>
  <c r="L2113" i="21"/>
  <c r="K2113" i="21"/>
  <c r="I2113" i="21"/>
  <c r="H2113" i="21"/>
  <c r="G2113" i="21"/>
  <c r="G2113" i="21" a="1"/>
  <c r="F2113" i="21"/>
  <c r="E2113" i="21"/>
  <c r="D2113" i="21"/>
  <c r="Y2112" i="21"/>
  <c r="X2112" i="21"/>
  <c r="W2112" i="21"/>
  <c r="V2112" i="21"/>
  <c r="U2112" i="21"/>
  <c r="T2112" i="21"/>
  <c r="S2112" i="21"/>
  <c r="R2112" i="21"/>
  <c r="M2112" i="21"/>
  <c r="L2112" i="21"/>
  <c r="K2112" i="21"/>
  <c r="I2112" i="21"/>
  <c r="H2112" i="21"/>
  <c r="G2112" i="21"/>
  <c r="G2112" i="21" a="1"/>
  <c r="F2112" i="21"/>
  <c r="E2112" i="21"/>
  <c r="D2112" i="21"/>
  <c r="Y2111" i="21"/>
  <c r="X2111" i="21"/>
  <c r="W2111" i="21"/>
  <c r="V2111" i="21"/>
  <c r="U2111" i="21"/>
  <c r="T2111" i="21"/>
  <c r="S2111" i="21"/>
  <c r="R2111" i="21"/>
  <c r="M2111" i="21"/>
  <c r="L2111" i="21"/>
  <c r="K2111" i="21"/>
  <c r="I2111" i="21"/>
  <c r="H2111" i="21"/>
  <c r="G2111" i="21"/>
  <c r="G2111" i="21" a="1"/>
  <c r="F2111" i="21"/>
  <c r="E2111" i="21"/>
  <c r="D2111" i="21"/>
  <c r="Y2110" i="21"/>
  <c r="X2110" i="21"/>
  <c r="W2110" i="21"/>
  <c r="V2110" i="21"/>
  <c r="U2110" i="21"/>
  <c r="T2110" i="21"/>
  <c r="S2110" i="21"/>
  <c r="R2110" i="21"/>
  <c r="M2110" i="21"/>
  <c r="L2110" i="21"/>
  <c r="K2110" i="21"/>
  <c r="I2110" i="21"/>
  <c r="H2110" i="21"/>
  <c r="G2110" i="21"/>
  <c r="G2110" i="21" a="1"/>
  <c r="F2110" i="21"/>
  <c r="E2110" i="21"/>
  <c r="D2110" i="21"/>
  <c r="Y2109" i="21"/>
  <c r="X2109" i="21"/>
  <c r="W2109" i="21"/>
  <c r="V2109" i="21"/>
  <c r="U2109" i="21"/>
  <c r="T2109" i="21"/>
  <c r="S2109" i="21"/>
  <c r="R2109" i="21"/>
  <c r="M2109" i="21"/>
  <c r="L2109" i="21"/>
  <c r="K2109" i="21"/>
  <c r="I2109" i="21"/>
  <c r="H2109" i="21"/>
  <c r="G2109" i="21"/>
  <c r="G2109" i="21" a="1"/>
  <c r="F2109" i="21"/>
  <c r="E2109" i="21"/>
  <c r="D2109" i="21"/>
  <c r="Y2108" i="21"/>
  <c r="X2108" i="21"/>
  <c r="W2108" i="21"/>
  <c r="V2108" i="21"/>
  <c r="U2108" i="21"/>
  <c r="T2108" i="21"/>
  <c r="S2108" i="21"/>
  <c r="R2108" i="21"/>
  <c r="M2108" i="21"/>
  <c r="L2108" i="21"/>
  <c r="K2108" i="21"/>
  <c r="I2108" i="21"/>
  <c r="H2108" i="21"/>
  <c r="G2108" i="21"/>
  <c r="G2108" i="21" a="1"/>
  <c r="F2108" i="21"/>
  <c r="E2108" i="21"/>
  <c r="D2108" i="21"/>
  <c r="Y2107" i="21"/>
  <c r="X2107" i="21"/>
  <c r="W2107" i="21"/>
  <c r="V2107" i="21"/>
  <c r="U2107" i="21"/>
  <c r="T2107" i="21"/>
  <c r="S2107" i="21"/>
  <c r="R2107" i="21"/>
  <c r="M2107" i="21"/>
  <c r="L2107" i="21"/>
  <c r="K2107" i="21"/>
  <c r="I2107" i="21"/>
  <c r="H2107" i="21"/>
  <c r="G2107" i="21"/>
  <c r="G2107" i="21" a="1"/>
  <c r="F2107" i="21"/>
  <c r="E2107" i="21"/>
  <c r="D2107" i="21"/>
  <c r="Y2106" i="21"/>
  <c r="X2106" i="21"/>
  <c r="W2106" i="21"/>
  <c r="V2106" i="21"/>
  <c r="U2106" i="21"/>
  <c r="T2106" i="21"/>
  <c r="S2106" i="21"/>
  <c r="R2106" i="21"/>
  <c r="M2106" i="21"/>
  <c r="L2106" i="21"/>
  <c r="K2106" i="21"/>
  <c r="I2106" i="21"/>
  <c r="H2106" i="21"/>
  <c r="G2106" i="21"/>
  <c r="G2106" i="21" a="1"/>
  <c r="F2106" i="21"/>
  <c r="E2106" i="21"/>
  <c r="D2106" i="21"/>
  <c r="Y2105" i="21"/>
  <c r="X2105" i="21"/>
  <c r="W2105" i="21"/>
  <c r="V2105" i="21"/>
  <c r="U2105" i="21"/>
  <c r="T2105" i="21"/>
  <c r="S2105" i="21"/>
  <c r="R2105" i="21"/>
  <c r="M2105" i="21"/>
  <c r="L2105" i="21"/>
  <c r="K2105" i="21"/>
  <c r="I2105" i="21"/>
  <c r="H2105" i="21"/>
  <c r="G2105" i="21"/>
  <c r="G2105" i="21" a="1"/>
  <c r="F2105" i="21"/>
  <c r="E2105" i="21"/>
  <c r="D2105" i="21"/>
  <c r="Y2104" i="21"/>
  <c r="X2104" i="21"/>
  <c r="W2104" i="21"/>
  <c r="V2104" i="21"/>
  <c r="U2104" i="21"/>
  <c r="T2104" i="21"/>
  <c r="S2104" i="21"/>
  <c r="R2104" i="21"/>
  <c r="M2104" i="21"/>
  <c r="L2104" i="21"/>
  <c r="K2104" i="21"/>
  <c r="I2104" i="21"/>
  <c r="H2104" i="21"/>
  <c r="G2104" i="21"/>
  <c r="G2104" i="21" a="1"/>
  <c r="F2104" i="21"/>
  <c r="E2104" i="21"/>
  <c r="D2104" i="21"/>
  <c r="Y2103" i="21"/>
  <c r="X2103" i="21"/>
  <c r="W2103" i="21"/>
  <c r="V2103" i="21"/>
  <c r="U2103" i="21"/>
  <c r="T2103" i="21"/>
  <c r="S2103" i="21"/>
  <c r="R2103" i="21"/>
  <c r="M2103" i="21"/>
  <c r="L2103" i="21"/>
  <c r="K2103" i="21"/>
  <c r="I2103" i="21"/>
  <c r="H2103" i="21"/>
  <c r="G2103" i="21"/>
  <c r="G2103" i="21" a="1"/>
  <c r="F2103" i="21"/>
  <c r="E2103" i="21"/>
  <c r="D2103" i="21"/>
  <c r="Y2102" i="21"/>
  <c r="X2102" i="21"/>
  <c r="W2102" i="21"/>
  <c r="V2102" i="21"/>
  <c r="U2102" i="21"/>
  <c r="T2102" i="21"/>
  <c r="S2102" i="21"/>
  <c r="R2102" i="21"/>
  <c r="M2102" i="21"/>
  <c r="L2102" i="21"/>
  <c r="K2102" i="21"/>
  <c r="I2102" i="21"/>
  <c r="H2102" i="21"/>
  <c r="G2102" i="21"/>
  <c r="G2102" i="21" a="1"/>
  <c r="F2102" i="21"/>
  <c r="E2102" i="21"/>
  <c r="D2102" i="21"/>
  <c r="Y2101" i="21"/>
  <c r="X2101" i="21"/>
  <c r="W2101" i="21"/>
  <c r="V2101" i="21"/>
  <c r="U2101" i="21"/>
  <c r="T2101" i="21"/>
  <c r="S2101" i="21"/>
  <c r="R2101" i="21"/>
  <c r="M2101" i="21"/>
  <c r="L2101" i="21"/>
  <c r="K2101" i="21"/>
  <c r="I2101" i="21"/>
  <c r="H2101" i="21"/>
  <c r="G2101" i="21"/>
  <c r="G2101" i="21" a="1"/>
  <c r="F2101" i="21"/>
  <c r="E2101" i="21"/>
  <c r="D2101" i="21"/>
  <c r="Y2100" i="21"/>
  <c r="X2100" i="21"/>
  <c r="W2100" i="21"/>
  <c r="V2100" i="21"/>
  <c r="U2100" i="21"/>
  <c r="T2100" i="21"/>
  <c r="S2100" i="21"/>
  <c r="R2100" i="21"/>
  <c r="M2100" i="21"/>
  <c r="L2100" i="21"/>
  <c r="K2100" i="21"/>
  <c r="I2100" i="21"/>
  <c r="H2100" i="21"/>
  <c r="G2100" i="21"/>
  <c r="G2100" i="21" a="1"/>
  <c r="F2100" i="21"/>
  <c r="E2100" i="21"/>
  <c r="D2100" i="21"/>
  <c r="Y2099" i="21"/>
  <c r="X2099" i="21"/>
  <c r="W2099" i="21"/>
  <c r="V2099" i="21"/>
  <c r="U2099" i="21"/>
  <c r="T2099" i="21"/>
  <c r="S2099" i="21"/>
  <c r="R2099" i="21"/>
  <c r="M2099" i="21"/>
  <c r="L2099" i="21"/>
  <c r="K2099" i="21"/>
  <c r="I2099" i="21"/>
  <c r="H2099" i="21"/>
  <c r="G2099" i="21"/>
  <c r="G2099" i="21" a="1"/>
  <c r="F2099" i="21"/>
  <c r="E2099" i="21"/>
  <c r="D2099" i="21"/>
  <c r="Y2098" i="21"/>
  <c r="X2098" i="21"/>
  <c r="W2098" i="21"/>
  <c r="V2098" i="21"/>
  <c r="U2098" i="21"/>
  <c r="T2098" i="21"/>
  <c r="S2098" i="21"/>
  <c r="R2098" i="21"/>
  <c r="M2098" i="21"/>
  <c r="L2098" i="21"/>
  <c r="K2098" i="21"/>
  <c r="I2098" i="21"/>
  <c r="H2098" i="21"/>
  <c r="G2098" i="21"/>
  <c r="G2098" i="21" a="1"/>
  <c r="F2098" i="21"/>
  <c r="E2098" i="21"/>
  <c r="D2098" i="21"/>
  <c r="Y2097" i="21"/>
  <c r="X2097" i="21"/>
  <c r="W2097" i="21"/>
  <c r="V2097" i="21"/>
  <c r="U2097" i="21"/>
  <c r="T2097" i="21"/>
  <c r="S2097" i="21"/>
  <c r="R2097" i="21"/>
  <c r="M2097" i="21"/>
  <c r="L2097" i="21"/>
  <c r="K2097" i="21"/>
  <c r="I2097" i="21"/>
  <c r="H2097" i="21"/>
  <c r="G2097" i="21"/>
  <c r="G2097" i="21" a="1"/>
  <c r="F2097" i="21"/>
  <c r="E2097" i="21"/>
  <c r="D2097" i="21"/>
  <c r="Y2096" i="21"/>
  <c r="X2096" i="21"/>
  <c r="W2096" i="21"/>
  <c r="V2096" i="21"/>
  <c r="U2096" i="21"/>
  <c r="T2096" i="21"/>
  <c r="S2096" i="21"/>
  <c r="R2096" i="21"/>
  <c r="M2096" i="21"/>
  <c r="L2096" i="21"/>
  <c r="K2096" i="21"/>
  <c r="I2096" i="21"/>
  <c r="H2096" i="21"/>
  <c r="G2096" i="21"/>
  <c r="G2096" i="21" a="1"/>
  <c r="F2096" i="21"/>
  <c r="E2096" i="21"/>
  <c r="D2096" i="21"/>
  <c r="Y2095" i="21"/>
  <c r="X2095" i="21"/>
  <c r="W2095" i="21"/>
  <c r="V2095" i="21"/>
  <c r="U2095" i="21"/>
  <c r="T2095" i="21"/>
  <c r="S2095" i="21"/>
  <c r="R2095" i="21"/>
  <c r="M2095" i="21"/>
  <c r="L2095" i="21"/>
  <c r="K2095" i="21"/>
  <c r="I2095" i="21"/>
  <c r="H2095" i="21"/>
  <c r="G2095" i="21"/>
  <c r="G2095" i="21" a="1"/>
  <c r="F2095" i="21"/>
  <c r="E2095" i="21"/>
  <c r="D2095" i="21"/>
  <c r="Y2094" i="21"/>
  <c r="X2094" i="21"/>
  <c r="W2094" i="21"/>
  <c r="V2094" i="21"/>
  <c r="U2094" i="21"/>
  <c r="T2094" i="21"/>
  <c r="S2094" i="21"/>
  <c r="R2094" i="21"/>
  <c r="M2094" i="21"/>
  <c r="L2094" i="21"/>
  <c r="K2094" i="21"/>
  <c r="I2094" i="21"/>
  <c r="H2094" i="21"/>
  <c r="G2094" i="21"/>
  <c r="G2094" i="21" a="1"/>
  <c r="F2094" i="21"/>
  <c r="E2094" i="21"/>
  <c r="D2094" i="21"/>
  <c r="Y2093" i="21"/>
  <c r="X2093" i="21"/>
  <c r="W2093" i="21"/>
  <c r="V2093" i="21"/>
  <c r="U2093" i="21"/>
  <c r="T2093" i="21"/>
  <c r="S2093" i="21"/>
  <c r="R2093" i="21"/>
  <c r="M2093" i="21"/>
  <c r="L2093" i="21"/>
  <c r="K2093" i="21"/>
  <c r="I2093" i="21"/>
  <c r="H2093" i="21"/>
  <c r="G2093" i="21"/>
  <c r="G2093" i="21" a="1"/>
  <c r="F2093" i="21"/>
  <c r="E2093" i="21"/>
  <c r="D2093" i="21"/>
  <c r="Y2092" i="21"/>
  <c r="X2092" i="21"/>
  <c r="W2092" i="21"/>
  <c r="V2092" i="21"/>
  <c r="U2092" i="21"/>
  <c r="T2092" i="21"/>
  <c r="S2092" i="21"/>
  <c r="R2092" i="21"/>
  <c r="M2092" i="21"/>
  <c r="L2092" i="21"/>
  <c r="K2092" i="21"/>
  <c r="I2092" i="21"/>
  <c r="H2092" i="21"/>
  <c r="G2092" i="21"/>
  <c r="G2092" i="21" a="1"/>
  <c r="F2092" i="21"/>
  <c r="E2092" i="21"/>
  <c r="D2092" i="21"/>
  <c r="Y2091" i="21"/>
  <c r="X2091" i="21"/>
  <c r="W2091" i="21"/>
  <c r="V2091" i="21"/>
  <c r="U2091" i="21"/>
  <c r="T2091" i="21"/>
  <c r="S2091" i="21"/>
  <c r="R2091" i="21"/>
  <c r="M2091" i="21"/>
  <c r="L2091" i="21"/>
  <c r="K2091" i="21"/>
  <c r="I2091" i="21"/>
  <c r="H2091" i="21"/>
  <c r="G2091" i="21"/>
  <c r="G2091" i="21" a="1"/>
  <c r="F2091" i="21"/>
  <c r="E2091" i="21"/>
  <c r="D2091" i="21"/>
  <c r="Y2090" i="21"/>
  <c r="X2090" i="21"/>
  <c r="W2090" i="21"/>
  <c r="V2090" i="21"/>
  <c r="U2090" i="21"/>
  <c r="T2090" i="21"/>
  <c r="S2090" i="21"/>
  <c r="R2090" i="21"/>
  <c r="M2090" i="21"/>
  <c r="L2090" i="21"/>
  <c r="K2090" i="21"/>
  <c r="I2090" i="21"/>
  <c r="H2090" i="21"/>
  <c r="G2090" i="21"/>
  <c r="G2090" i="21" a="1"/>
  <c r="F2090" i="21"/>
  <c r="E2090" i="21"/>
  <c r="D2090" i="21"/>
  <c r="Y2089" i="21"/>
  <c r="X2089" i="21"/>
  <c r="W2089" i="21"/>
  <c r="V2089" i="21"/>
  <c r="U2089" i="21"/>
  <c r="T2089" i="21"/>
  <c r="S2089" i="21"/>
  <c r="R2089" i="21"/>
  <c r="M2089" i="21"/>
  <c r="L2089" i="21"/>
  <c r="K2089" i="21"/>
  <c r="I2089" i="21"/>
  <c r="H2089" i="21"/>
  <c r="G2089" i="21"/>
  <c r="G2089" i="21" a="1"/>
  <c r="F2089" i="21"/>
  <c r="E2089" i="21"/>
  <c r="D2089" i="21"/>
  <c r="Y2088" i="21"/>
  <c r="X2088" i="21"/>
  <c r="W2088" i="21"/>
  <c r="V2088" i="21"/>
  <c r="U2088" i="21"/>
  <c r="T2088" i="21"/>
  <c r="S2088" i="21"/>
  <c r="R2088" i="21"/>
  <c r="M2088" i="21"/>
  <c r="L2088" i="21"/>
  <c r="K2088" i="21"/>
  <c r="I2088" i="21"/>
  <c r="H2088" i="21"/>
  <c r="G2088" i="21"/>
  <c r="G2088" i="21" a="1"/>
  <c r="F2088" i="21"/>
  <c r="E2088" i="21"/>
  <c r="D2088" i="21"/>
  <c r="Y2087" i="21"/>
  <c r="X2087" i="21"/>
  <c r="W2087" i="21"/>
  <c r="V2087" i="21"/>
  <c r="U2087" i="21"/>
  <c r="T2087" i="21"/>
  <c r="S2087" i="21"/>
  <c r="R2087" i="21"/>
  <c r="M2087" i="21"/>
  <c r="L2087" i="21"/>
  <c r="K2087" i="21"/>
  <c r="I2087" i="21"/>
  <c r="H2087" i="21"/>
  <c r="G2087" i="21"/>
  <c r="G2087" i="21" a="1"/>
  <c r="F2087" i="21"/>
  <c r="E2087" i="21"/>
  <c r="D2087" i="21"/>
  <c r="Y2086" i="21"/>
  <c r="X2086" i="21"/>
  <c r="W2086" i="21"/>
  <c r="V2086" i="21"/>
  <c r="U2086" i="21"/>
  <c r="T2086" i="21"/>
  <c r="S2086" i="21"/>
  <c r="R2086" i="21"/>
  <c r="M2086" i="21"/>
  <c r="L2086" i="21"/>
  <c r="K2086" i="21"/>
  <c r="I2086" i="21"/>
  <c r="H2086" i="21"/>
  <c r="G2086" i="21"/>
  <c r="G2086" i="21" a="1"/>
  <c r="F2086" i="21"/>
  <c r="E2086" i="21"/>
  <c r="D2086" i="21"/>
  <c r="Y2085" i="21"/>
  <c r="X2085" i="21"/>
  <c r="W2085" i="21"/>
  <c r="V2085" i="21"/>
  <c r="U2085" i="21"/>
  <c r="T2085" i="21"/>
  <c r="S2085" i="21"/>
  <c r="R2085" i="21"/>
  <c r="M2085" i="21"/>
  <c r="L2085" i="21"/>
  <c r="K2085" i="21"/>
  <c r="I2085" i="21"/>
  <c r="H2085" i="21"/>
  <c r="G2085" i="21"/>
  <c r="G2085" i="21" a="1"/>
  <c r="F2085" i="21"/>
  <c r="E2085" i="21"/>
  <c r="D2085" i="21"/>
  <c r="Y2084" i="21"/>
  <c r="X2084" i="21"/>
  <c r="W2084" i="21"/>
  <c r="V2084" i="21"/>
  <c r="U2084" i="21"/>
  <c r="T2084" i="21"/>
  <c r="S2084" i="21"/>
  <c r="R2084" i="21"/>
  <c r="M2084" i="21"/>
  <c r="L2084" i="21"/>
  <c r="K2084" i="21"/>
  <c r="I2084" i="21"/>
  <c r="H2084" i="21"/>
  <c r="G2084" i="21"/>
  <c r="G2084" i="21" a="1"/>
  <c r="F2084" i="21"/>
  <c r="E2084" i="21"/>
  <c r="D2084" i="21"/>
  <c r="Y2083" i="21"/>
  <c r="X2083" i="21"/>
  <c r="W2083" i="21"/>
  <c r="V2083" i="21"/>
  <c r="U2083" i="21"/>
  <c r="T2083" i="21"/>
  <c r="S2083" i="21"/>
  <c r="R2083" i="21"/>
  <c r="M2083" i="21"/>
  <c r="L2083" i="21"/>
  <c r="K2083" i="21"/>
  <c r="I2083" i="21"/>
  <c r="H2083" i="21"/>
  <c r="G2083" i="21"/>
  <c r="G2083" i="21" a="1"/>
  <c r="F2083" i="21"/>
  <c r="E2083" i="21"/>
  <c r="D2083" i="21"/>
  <c r="Y2082" i="21"/>
  <c r="X2082" i="21"/>
  <c r="W2082" i="21"/>
  <c r="V2082" i="21"/>
  <c r="U2082" i="21"/>
  <c r="T2082" i="21"/>
  <c r="S2082" i="21"/>
  <c r="R2082" i="21"/>
  <c r="M2082" i="21"/>
  <c r="L2082" i="21"/>
  <c r="K2082" i="21"/>
  <c r="I2082" i="21"/>
  <c r="H2082" i="21"/>
  <c r="G2082" i="21"/>
  <c r="G2082" i="21" a="1"/>
  <c r="F2082" i="21"/>
  <c r="E2082" i="21"/>
  <c r="D2082" i="21"/>
  <c r="Y2081" i="21"/>
  <c r="X2081" i="21"/>
  <c r="W2081" i="21"/>
  <c r="V2081" i="21"/>
  <c r="U2081" i="21"/>
  <c r="T2081" i="21"/>
  <c r="S2081" i="21"/>
  <c r="R2081" i="21"/>
  <c r="M2081" i="21"/>
  <c r="L2081" i="21"/>
  <c r="K2081" i="21"/>
  <c r="I2081" i="21"/>
  <c r="H2081" i="21"/>
  <c r="G2081" i="21"/>
  <c r="G2081" i="21" a="1"/>
  <c r="F2081" i="21"/>
  <c r="E2081" i="21"/>
  <c r="D2081" i="21"/>
  <c r="Y2080" i="21"/>
  <c r="X2080" i="21"/>
  <c r="W2080" i="21"/>
  <c r="V2080" i="21"/>
  <c r="U2080" i="21"/>
  <c r="T2080" i="21"/>
  <c r="S2080" i="21"/>
  <c r="R2080" i="21"/>
  <c r="M2080" i="21"/>
  <c r="L2080" i="21"/>
  <c r="K2080" i="21"/>
  <c r="I2080" i="21"/>
  <c r="H2080" i="21"/>
  <c r="G2080" i="21"/>
  <c r="G2080" i="21" a="1"/>
  <c r="F2080" i="21"/>
  <c r="E2080" i="21"/>
  <c r="D2080" i="21"/>
  <c r="Y2079" i="21"/>
  <c r="X2079" i="21"/>
  <c r="W2079" i="21"/>
  <c r="V2079" i="21"/>
  <c r="U2079" i="21"/>
  <c r="T2079" i="21"/>
  <c r="S2079" i="21"/>
  <c r="R2079" i="21"/>
  <c r="M2079" i="21"/>
  <c r="L2079" i="21"/>
  <c r="K2079" i="21"/>
  <c r="I2079" i="21"/>
  <c r="H2079" i="21"/>
  <c r="G2079" i="21"/>
  <c r="G2079" i="21" a="1"/>
  <c r="F2079" i="21"/>
  <c r="E2079" i="21"/>
  <c r="D2079" i="21"/>
  <c r="Y2078" i="21"/>
  <c r="X2078" i="21"/>
  <c r="W2078" i="21"/>
  <c r="V2078" i="21"/>
  <c r="U2078" i="21"/>
  <c r="T2078" i="21"/>
  <c r="S2078" i="21"/>
  <c r="R2078" i="21"/>
  <c r="M2078" i="21"/>
  <c r="L2078" i="21"/>
  <c r="K2078" i="21"/>
  <c r="I2078" i="21"/>
  <c r="H2078" i="21"/>
  <c r="G2078" i="21"/>
  <c r="G2078" i="21" a="1"/>
  <c r="F2078" i="21"/>
  <c r="E2078" i="21"/>
  <c r="D2078" i="21"/>
  <c r="Y2077" i="21"/>
  <c r="X2077" i="21"/>
  <c r="W2077" i="21"/>
  <c r="V2077" i="21"/>
  <c r="U2077" i="21"/>
  <c r="T2077" i="21"/>
  <c r="S2077" i="21"/>
  <c r="R2077" i="21"/>
  <c r="M2077" i="21"/>
  <c r="L2077" i="21"/>
  <c r="K2077" i="21"/>
  <c r="I2077" i="21"/>
  <c r="H2077" i="21"/>
  <c r="G2077" i="21"/>
  <c r="G2077" i="21" a="1"/>
  <c r="F2077" i="21"/>
  <c r="E2077" i="21"/>
  <c r="D2077" i="21"/>
  <c r="Y2076" i="21"/>
  <c r="X2076" i="21"/>
  <c r="W2076" i="21"/>
  <c r="V2076" i="21"/>
  <c r="U2076" i="21"/>
  <c r="T2076" i="21"/>
  <c r="S2076" i="21"/>
  <c r="R2076" i="21"/>
  <c r="M2076" i="21"/>
  <c r="L2076" i="21"/>
  <c r="K2076" i="21"/>
  <c r="I2076" i="21"/>
  <c r="H2076" i="21"/>
  <c r="G2076" i="21"/>
  <c r="G2076" i="21" a="1"/>
  <c r="F2076" i="21"/>
  <c r="E2076" i="21"/>
  <c r="D2076" i="21"/>
  <c r="Y2075" i="21"/>
  <c r="X2075" i="21"/>
  <c r="W2075" i="21"/>
  <c r="V2075" i="21"/>
  <c r="U2075" i="21"/>
  <c r="T2075" i="21"/>
  <c r="S2075" i="21"/>
  <c r="R2075" i="21"/>
  <c r="M2075" i="21"/>
  <c r="L2075" i="21"/>
  <c r="K2075" i="21"/>
  <c r="I2075" i="21"/>
  <c r="H2075" i="21"/>
  <c r="G2075" i="21"/>
  <c r="G2075" i="21" a="1"/>
  <c r="F2075" i="21"/>
  <c r="E2075" i="21"/>
  <c r="D2075" i="21"/>
  <c r="Y2074" i="21"/>
  <c r="X2074" i="21"/>
  <c r="W2074" i="21"/>
  <c r="V2074" i="21"/>
  <c r="U2074" i="21"/>
  <c r="T2074" i="21"/>
  <c r="S2074" i="21"/>
  <c r="R2074" i="21"/>
  <c r="M2074" i="21"/>
  <c r="L2074" i="21"/>
  <c r="K2074" i="21"/>
  <c r="I2074" i="21"/>
  <c r="H2074" i="21"/>
  <c r="G2074" i="21"/>
  <c r="G2074" i="21" a="1"/>
  <c r="F2074" i="21"/>
  <c r="E2074" i="21"/>
  <c r="D2074" i="21"/>
  <c r="Y2073" i="21"/>
  <c r="X2073" i="21"/>
  <c r="W2073" i="21"/>
  <c r="V2073" i="21"/>
  <c r="U2073" i="21"/>
  <c r="T2073" i="21"/>
  <c r="S2073" i="21"/>
  <c r="R2073" i="21"/>
  <c r="M2073" i="21"/>
  <c r="L2073" i="21"/>
  <c r="K2073" i="21"/>
  <c r="I2073" i="21"/>
  <c r="H2073" i="21"/>
  <c r="G2073" i="21"/>
  <c r="G2073" i="21" a="1"/>
  <c r="F2073" i="21"/>
  <c r="E2073" i="21"/>
  <c r="D2073" i="21"/>
  <c r="Y2072" i="21"/>
  <c r="X2072" i="21"/>
  <c r="W2072" i="21"/>
  <c r="V2072" i="21"/>
  <c r="U2072" i="21"/>
  <c r="T2072" i="21"/>
  <c r="S2072" i="21"/>
  <c r="R2072" i="21"/>
  <c r="M2072" i="21"/>
  <c r="L2072" i="21"/>
  <c r="K2072" i="21"/>
  <c r="I2072" i="21"/>
  <c r="H2072" i="21"/>
  <c r="G2072" i="21"/>
  <c r="G2072" i="21" a="1"/>
  <c r="F2072" i="21"/>
  <c r="E2072" i="21"/>
  <c r="D2072" i="21"/>
  <c r="Y2071" i="21"/>
  <c r="X2071" i="21"/>
  <c r="W2071" i="21"/>
  <c r="V2071" i="21"/>
  <c r="U2071" i="21"/>
  <c r="T2071" i="21"/>
  <c r="S2071" i="21"/>
  <c r="R2071" i="21"/>
  <c r="M2071" i="21"/>
  <c r="L2071" i="21"/>
  <c r="K2071" i="21"/>
  <c r="I2071" i="21"/>
  <c r="H2071" i="21"/>
  <c r="G2071" i="21"/>
  <c r="G2071" i="21" a="1"/>
  <c r="F2071" i="21"/>
  <c r="E2071" i="21"/>
  <c r="D2071" i="21"/>
  <c r="Y2070" i="21"/>
  <c r="X2070" i="21"/>
  <c r="W2070" i="21"/>
  <c r="V2070" i="21"/>
  <c r="U2070" i="21"/>
  <c r="T2070" i="21"/>
  <c r="S2070" i="21"/>
  <c r="R2070" i="21"/>
  <c r="M2070" i="21"/>
  <c r="L2070" i="21"/>
  <c r="K2070" i="21"/>
  <c r="I2070" i="21"/>
  <c r="H2070" i="21"/>
  <c r="G2070" i="21"/>
  <c r="G2070" i="21" a="1"/>
  <c r="F2070" i="21"/>
  <c r="E2070" i="21"/>
  <c r="D2070" i="21"/>
  <c r="Y2069" i="21"/>
  <c r="X2069" i="21"/>
  <c r="W2069" i="21"/>
  <c r="V2069" i="21"/>
  <c r="U2069" i="21"/>
  <c r="T2069" i="21"/>
  <c r="S2069" i="21"/>
  <c r="R2069" i="21"/>
  <c r="M2069" i="21"/>
  <c r="L2069" i="21"/>
  <c r="K2069" i="21"/>
  <c r="I2069" i="21"/>
  <c r="H2069" i="21"/>
  <c r="G2069" i="21"/>
  <c r="G2069" i="21" a="1"/>
  <c r="F2069" i="21"/>
  <c r="E2069" i="21"/>
  <c r="D2069" i="21"/>
  <c r="Y2068" i="21"/>
  <c r="X2068" i="21"/>
  <c r="W2068" i="21"/>
  <c r="V2068" i="21"/>
  <c r="U2068" i="21"/>
  <c r="T2068" i="21"/>
  <c r="S2068" i="21"/>
  <c r="R2068" i="21"/>
  <c r="M2068" i="21"/>
  <c r="L2068" i="21"/>
  <c r="K2068" i="21"/>
  <c r="I2068" i="21"/>
  <c r="H2068" i="21"/>
  <c r="G2068" i="21"/>
  <c r="G2068" i="21" a="1"/>
  <c r="F2068" i="21"/>
  <c r="E2068" i="21"/>
  <c r="D2068" i="21"/>
  <c r="Y2067" i="21"/>
  <c r="X2067" i="21"/>
  <c r="W2067" i="21"/>
  <c r="V2067" i="21"/>
  <c r="U2067" i="21"/>
  <c r="T2067" i="21"/>
  <c r="S2067" i="21"/>
  <c r="R2067" i="21"/>
  <c r="M2067" i="21"/>
  <c r="L2067" i="21"/>
  <c r="K2067" i="21"/>
  <c r="I2067" i="21"/>
  <c r="H2067" i="21"/>
  <c r="G2067" i="21"/>
  <c r="G2067" i="21" a="1"/>
  <c r="F2067" i="21"/>
  <c r="E2067" i="21"/>
  <c r="D2067" i="21"/>
  <c r="Y2066" i="21"/>
  <c r="X2066" i="21"/>
  <c r="W2066" i="21"/>
  <c r="V2066" i="21"/>
  <c r="U2066" i="21"/>
  <c r="T2066" i="21"/>
  <c r="S2066" i="21"/>
  <c r="R2066" i="21"/>
  <c r="M2066" i="21"/>
  <c r="L2066" i="21"/>
  <c r="K2066" i="21"/>
  <c r="I2066" i="21"/>
  <c r="H2066" i="21"/>
  <c r="G2066" i="21"/>
  <c r="G2066" i="21" a="1"/>
  <c r="F2066" i="21"/>
  <c r="E2066" i="21"/>
  <c r="D2066" i="21"/>
  <c r="Y2065" i="21"/>
  <c r="X2065" i="21"/>
  <c r="W2065" i="21"/>
  <c r="V2065" i="21"/>
  <c r="U2065" i="21"/>
  <c r="T2065" i="21"/>
  <c r="S2065" i="21"/>
  <c r="R2065" i="21"/>
  <c r="M2065" i="21"/>
  <c r="L2065" i="21"/>
  <c r="K2065" i="21"/>
  <c r="I2065" i="21"/>
  <c r="H2065" i="21"/>
  <c r="G2065" i="21"/>
  <c r="G2065" i="21" a="1"/>
  <c r="F2065" i="21"/>
  <c r="E2065" i="21"/>
  <c r="D2065" i="21"/>
  <c r="Y2064" i="21"/>
  <c r="X2064" i="21"/>
  <c r="W2064" i="21"/>
  <c r="V2064" i="21"/>
  <c r="U2064" i="21"/>
  <c r="T2064" i="21"/>
  <c r="S2064" i="21"/>
  <c r="R2064" i="21"/>
  <c r="M2064" i="21"/>
  <c r="L2064" i="21"/>
  <c r="K2064" i="21"/>
  <c r="I2064" i="21"/>
  <c r="H2064" i="21"/>
  <c r="G2064" i="21"/>
  <c r="G2064" i="21" a="1"/>
  <c r="F2064" i="21"/>
  <c r="E2064" i="21"/>
  <c r="D2064" i="21"/>
  <c r="Y2063" i="21"/>
  <c r="X2063" i="21"/>
  <c r="W2063" i="21"/>
  <c r="V2063" i="21"/>
  <c r="U2063" i="21"/>
  <c r="T2063" i="21"/>
  <c r="S2063" i="21"/>
  <c r="R2063" i="21"/>
  <c r="M2063" i="21"/>
  <c r="L2063" i="21"/>
  <c r="K2063" i="21"/>
  <c r="I2063" i="21"/>
  <c r="H2063" i="21"/>
  <c r="G2063" i="21"/>
  <c r="G2063" i="21" a="1"/>
  <c r="F2063" i="21"/>
  <c r="E2063" i="21"/>
  <c r="D2063" i="21"/>
  <c r="Y2062" i="21"/>
  <c r="X2062" i="21"/>
  <c r="W2062" i="21"/>
  <c r="V2062" i="21"/>
  <c r="U2062" i="21"/>
  <c r="T2062" i="21"/>
  <c r="S2062" i="21"/>
  <c r="R2062" i="21"/>
  <c r="M2062" i="21"/>
  <c r="L2062" i="21"/>
  <c r="K2062" i="21"/>
  <c r="I2062" i="21"/>
  <c r="H2062" i="21"/>
  <c r="G2062" i="21"/>
  <c r="G2062" i="21" a="1"/>
  <c r="F2062" i="21"/>
  <c r="E2062" i="21"/>
  <c r="D2062" i="21"/>
  <c r="Y2061" i="21"/>
  <c r="X2061" i="21"/>
  <c r="W2061" i="21"/>
  <c r="V2061" i="21"/>
  <c r="U2061" i="21"/>
  <c r="T2061" i="21"/>
  <c r="S2061" i="21"/>
  <c r="R2061" i="21"/>
  <c r="M2061" i="21"/>
  <c r="L2061" i="21"/>
  <c r="K2061" i="21"/>
  <c r="I2061" i="21"/>
  <c r="H2061" i="21"/>
  <c r="G2061" i="21"/>
  <c r="G2061" i="21" a="1"/>
  <c r="F2061" i="21"/>
  <c r="E2061" i="21"/>
  <c r="D2061" i="21"/>
  <c r="Y2060" i="21"/>
  <c r="X2060" i="21"/>
  <c r="W2060" i="21"/>
  <c r="V2060" i="21"/>
  <c r="U2060" i="21"/>
  <c r="T2060" i="21"/>
  <c r="S2060" i="21"/>
  <c r="R2060" i="21"/>
  <c r="M2060" i="21"/>
  <c r="L2060" i="21"/>
  <c r="K2060" i="21"/>
  <c r="I2060" i="21"/>
  <c r="H2060" i="21"/>
  <c r="G2060" i="21"/>
  <c r="G2060" i="21" a="1"/>
  <c r="F2060" i="21"/>
  <c r="E2060" i="21"/>
  <c r="D2060" i="21"/>
  <c r="Y2059" i="21"/>
  <c r="X2059" i="21"/>
  <c r="W2059" i="21"/>
  <c r="V2059" i="21"/>
  <c r="U2059" i="21"/>
  <c r="T2059" i="21"/>
  <c r="S2059" i="21"/>
  <c r="R2059" i="21"/>
  <c r="M2059" i="21"/>
  <c r="L2059" i="21"/>
  <c r="K2059" i="21"/>
  <c r="I2059" i="21"/>
  <c r="H2059" i="21"/>
  <c r="G2059" i="21"/>
  <c r="G2059" i="21" a="1"/>
  <c r="F2059" i="21"/>
  <c r="E2059" i="21"/>
  <c r="D2059" i="21"/>
  <c r="Y2058" i="21"/>
  <c r="X2058" i="21"/>
  <c r="W2058" i="21"/>
  <c r="V2058" i="21"/>
  <c r="U2058" i="21"/>
  <c r="T2058" i="21"/>
  <c r="S2058" i="21"/>
  <c r="R2058" i="21"/>
  <c r="M2058" i="21"/>
  <c r="L2058" i="21"/>
  <c r="K2058" i="21"/>
  <c r="I2058" i="21"/>
  <c r="H2058" i="21"/>
  <c r="G2058" i="21"/>
  <c r="G2058" i="21" a="1"/>
  <c r="F2058" i="21"/>
  <c r="E2058" i="21"/>
  <c r="D2058" i="21"/>
  <c r="Y2057" i="21"/>
  <c r="X2057" i="21"/>
  <c r="W2057" i="21"/>
  <c r="V2057" i="21"/>
  <c r="U2057" i="21"/>
  <c r="T2057" i="21"/>
  <c r="S2057" i="21"/>
  <c r="R2057" i="21"/>
  <c r="M2057" i="21"/>
  <c r="L2057" i="21"/>
  <c r="K2057" i="21"/>
  <c r="I2057" i="21"/>
  <c r="H2057" i="21"/>
  <c r="G2057" i="21"/>
  <c r="G2057" i="21" a="1"/>
  <c r="F2057" i="21"/>
  <c r="E2057" i="21"/>
  <c r="D2057" i="21"/>
  <c r="Y2056" i="21"/>
  <c r="X2056" i="21"/>
  <c r="W2056" i="21"/>
  <c r="V2056" i="21"/>
  <c r="U2056" i="21"/>
  <c r="T2056" i="21"/>
  <c r="S2056" i="21"/>
  <c r="R2056" i="21"/>
  <c r="M2056" i="21"/>
  <c r="L2056" i="21"/>
  <c r="K2056" i="21"/>
  <c r="I2056" i="21"/>
  <c r="H2056" i="21"/>
  <c r="G2056" i="21"/>
  <c r="G2056" i="21" a="1"/>
  <c r="F2056" i="21"/>
  <c r="E2056" i="21"/>
  <c r="D2056" i="21"/>
  <c r="Y2055" i="21"/>
  <c r="X2055" i="21"/>
  <c r="W2055" i="21"/>
  <c r="V2055" i="21"/>
  <c r="U2055" i="21"/>
  <c r="T2055" i="21"/>
  <c r="S2055" i="21"/>
  <c r="R2055" i="21"/>
  <c r="M2055" i="21"/>
  <c r="L2055" i="21"/>
  <c r="K2055" i="21"/>
  <c r="I2055" i="21"/>
  <c r="H2055" i="21"/>
  <c r="G2055" i="21"/>
  <c r="G2055" i="21" a="1"/>
  <c r="F2055" i="21"/>
  <c r="E2055" i="21"/>
  <c r="D2055" i="21"/>
  <c r="Y2054" i="21"/>
  <c r="X2054" i="21"/>
  <c r="W2054" i="21"/>
  <c r="V2054" i="21"/>
  <c r="U2054" i="21"/>
  <c r="T2054" i="21"/>
  <c r="S2054" i="21"/>
  <c r="R2054" i="21"/>
  <c r="M2054" i="21"/>
  <c r="L2054" i="21"/>
  <c r="K2054" i="21"/>
  <c r="I2054" i="21"/>
  <c r="H2054" i="21"/>
  <c r="G2054" i="21"/>
  <c r="G2054" i="21" a="1"/>
  <c r="F2054" i="21"/>
  <c r="E2054" i="21"/>
  <c r="D2054" i="21"/>
  <c r="Y2053" i="21"/>
  <c r="X2053" i="21"/>
  <c r="W2053" i="21"/>
  <c r="V2053" i="21"/>
  <c r="U2053" i="21"/>
  <c r="T2053" i="21"/>
  <c r="S2053" i="21"/>
  <c r="R2053" i="21"/>
  <c r="M2053" i="21"/>
  <c r="L2053" i="21"/>
  <c r="K2053" i="21"/>
  <c r="I2053" i="21"/>
  <c r="H2053" i="21"/>
  <c r="G2053" i="21"/>
  <c r="G2053" i="21" a="1"/>
  <c r="F2053" i="21"/>
  <c r="E2053" i="21"/>
  <c r="D2053" i="21"/>
  <c r="Y2052" i="21"/>
  <c r="X2052" i="21"/>
  <c r="W2052" i="21"/>
  <c r="V2052" i="21"/>
  <c r="U2052" i="21"/>
  <c r="T2052" i="21"/>
  <c r="S2052" i="21"/>
  <c r="R2052" i="21"/>
  <c r="M2052" i="21"/>
  <c r="L2052" i="21"/>
  <c r="K2052" i="21"/>
  <c r="I2052" i="21"/>
  <c r="H2052" i="21"/>
  <c r="G2052" i="21"/>
  <c r="G2052" i="21" a="1"/>
  <c r="F2052" i="21"/>
  <c r="E2052" i="21"/>
  <c r="D2052" i="21"/>
  <c r="Y2051" i="21"/>
  <c r="X2051" i="21"/>
  <c r="W2051" i="21"/>
  <c r="V2051" i="21"/>
  <c r="U2051" i="21"/>
  <c r="T2051" i="21"/>
  <c r="S2051" i="21"/>
  <c r="R2051" i="21"/>
  <c r="M2051" i="21"/>
  <c r="L2051" i="21"/>
  <c r="K2051" i="21"/>
  <c r="I2051" i="21"/>
  <c r="H2051" i="21"/>
  <c r="G2051" i="21"/>
  <c r="G2051" i="21" a="1"/>
  <c r="F2051" i="21"/>
  <c r="E2051" i="21"/>
  <c r="D2051" i="21"/>
  <c r="Y2050" i="21"/>
  <c r="X2050" i="21"/>
  <c r="W2050" i="21"/>
  <c r="V2050" i="21"/>
  <c r="U2050" i="21"/>
  <c r="T2050" i="21"/>
  <c r="S2050" i="21"/>
  <c r="R2050" i="21"/>
  <c r="M2050" i="21"/>
  <c r="L2050" i="21"/>
  <c r="K2050" i="21"/>
  <c r="I2050" i="21"/>
  <c r="H2050" i="21"/>
  <c r="G2050" i="21"/>
  <c r="G2050" i="21" a="1"/>
  <c r="F2050" i="21"/>
  <c r="E2050" i="21"/>
  <c r="D2050" i="21"/>
  <c r="Y2049" i="21"/>
  <c r="X2049" i="21"/>
  <c r="W2049" i="21"/>
  <c r="V2049" i="21"/>
  <c r="U2049" i="21"/>
  <c r="T2049" i="21"/>
  <c r="S2049" i="21"/>
  <c r="R2049" i="21"/>
  <c r="M2049" i="21"/>
  <c r="L2049" i="21"/>
  <c r="K2049" i="21"/>
  <c r="I2049" i="21"/>
  <c r="H2049" i="21"/>
  <c r="G2049" i="21"/>
  <c r="G2049" i="21" a="1"/>
  <c r="F2049" i="21"/>
  <c r="E2049" i="21"/>
  <c r="D2049" i="21"/>
  <c r="Y2048" i="21"/>
  <c r="X2048" i="21"/>
  <c r="W2048" i="21"/>
  <c r="V2048" i="21"/>
  <c r="U2048" i="21"/>
  <c r="T2048" i="21"/>
  <c r="S2048" i="21"/>
  <c r="R2048" i="21"/>
  <c r="M2048" i="21"/>
  <c r="L2048" i="21"/>
  <c r="K2048" i="21"/>
  <c r="I2048" i="21"/>
  <c r="H2048" i="21"/>
  <c r="G2048" i="21"/>
  <c r="G2048" i="21" a="1"/>
  <c r="F2048" i="21"/>
  <c r="E2048" i="21"/>
  <c r="D2048" i="21"/>
  <c r="Y2047" i="21"/>
  <c r="X2047" i="21"/>
  <c r="W2047" i="21"/>
  <c r="V2047" i="21"/>
  <c r="U2047" i="21"/>
  <c r="T2047" i="21"/>
  <c r="S2047" i="21"/>
  <c r="R2047" i="21"/>
  <c r="M2047" i="21"/>
  <c r="L2047" i="21"/>
  <c r="K2047" i="21"/>
  <c r="I2047" i="21"/>
  <c r="H2047" i="21"/>
  <c r="G2047" i="21"/>
  <c r="G2047" i="21" a="1"/>
  <c r="F2047" i="21"/>
  <c r="E2047" i="21"/>
  <c r="D2047" i="21"/>
  <c r="Y2046" i="21"/>
  <c r="X2046" i="21"/>
  <c r="W2046" i="21"/>
  <c r="V2046" i="21"/>
  <c r="U2046" i="21"/>
  <c r="T2046" i="21"/>
  <c r="S2046" i="21"/>
  <c r="R2046" i="21"/>
  <c r="M2046" i="21"/>
  <c r="L2046" i="21"/>
  <c r="K2046" i="21"/>
  <c r="I2046" i="21"/>
  <c r="H2046" i="21"/>
  <c r="G2046" i="21"/>
  <c r="G2046" i="21" a="1"/>
  <c r="F2046" i="21"/>
  <c r="E2046" i="21"/>
  <c r="D2046" i="21"/>
  <c r="Y2045" i="21"/>
  <c r="X2045" i="21"/>
  <c r="W2045" i="21"/>
  <c r="V2045" i="21"/>
  <c r="U2045" i="21"/>
  <c r="T2045" i="21"/>
  <c r="S2045" i="21"/>
  <c r="R2045" i="21"/>
  <c r="M2045" i="21"/>
  <c r="L2045" i="21"/>
  <c r="K2045" i="21"/>
  <c r="I2045" i="21"/>
  <c r="H2045" i="21"/>
  <c r="G2045" i="21"/>
  <c r="G2045" i="21" a="1"/>
  <c r="F2045" i="21"/>
  <c r="E2045" i="21"/>
  <c r="D2045" i="21"/>
  <c r="Y2044" i="21"/>
  <c r="X2044" i="21"/>
  <c r="W2044" i="21"/>
  <c r="V2044" i="21"/>
  <c r="U2044" i="21"/>
  <c r="T2044" i="21"/>
  <c r="S2044" i="21"/>
  <c r="R2044" i="21"/>
  <c r="M2044" i="21"/>
  <c r="L2044" i="21"/>
  <c r="K2044" i="21"/>
  <c r="I2044" i="21"/>
  <c r="H2044" i="21"/>
  <c r="G2044" i="21"/>
  <c r="G2044" i="21" a="1"/>
  <c r="F2044" i="21"/>
  <c r="E2044" i="21"/>
  <c r="D2044" i="21"/>
  <c r="Y2043" i="21"/>
  <c r="X2043" i="21"/>
  <c r="W2043" i="21"/>
  <c r="V2043" i="21"/>
  <c r="U2043" i="21"/>
  <c r="T2043" i="21"/>
  <c r="S2043" i="21"/>
  <c r="R2043" i="21"/>
  <c r="M2043" i="21"/>
  <c r="L2043" i="21"/>
  <c r="K2043" i="21"/>
  <c r="I2043" i="21"/>
  <c r="H2043" i="21"/>
  <c r="G2043" i="21"/>
  <c r="G2043" i="21" a="1"/>
  <c r="F2043" i="21"/>
  <c r="E2043" i="21"/>
  <c r="D2043" i="21"/>
  <c r="Y2042" i="21"/>
  <c r="X2042" i="21"/>
  <c r="W2042" i="21"/>
  <c r="V2042" i="21"/>
  <c r="U2042" i="21"/>
  <c r="T2042" i="21"/>
  <c r="S2042" i="21"/>
  <c r="R2042" i="21"/>
  <c r="M2042" i="21"/>
  <c r="L2042" i="21"/>
  <c r="K2042" i="21"/>
  <c r="I2042" i="21"/>
  <c r="H2042" i="21"/>
  <c r="G2042" i="21"/>
  <c r="G2042" i="21" a="1"/>
  <c r="F2042" i="21"/>
  <c r="E2042" i="21"/>
  <c r="D2042" i="21"/>
  <c r="Y2041" i="21"/>
  <c r="X2041" i="21"/>
  <c r="W2041" i="21"/>
  <c r="V2041" i="21"/>
  <c r="U2041" i="21"/>
  <c r="T2041" i="21"/>
  <c r="S2041" i="21"/>
  <c r="R2041" i="21"/>
  <c r="M2041" i="21"/>
  <c r="L2041" i="21"/>
  <c r="K2041" i="21"/>
  <c r="I2041" i="21"/>
  <c r="H2041" i="21"/>
  <c r="G2041" i="21"/>
  <c r="G2041" i="21" a="1"/>
  <c r="F2041" i="21"/>
  <c r="E2041" i="21"/>
  <c r="D2041" i="21"/>
  <c r="Y2040" i="21"/>
  <c r="X2040" i="21"/>
  <c r="W2040" i="21"/>
  <c r="V2040" i="21"/>
  <c r="U2040" i="21"/>
  <c r="T2040" i="21"/>
  <c r="S2040" i="21"/>
  <c r="R2040" i="21"/>
  <c r="M2040" i="21"/>
  <c r="L2040" i="21"/>
  <c r="K2040" i="21"/>
  <c r="I2040" i="21"/>
  <c r="H2040" i="21"/>
  <c r="G2040" i="21"/>
  <c r="G2040" i="21" a="1"/>
  <c r="F2040" i="21"/>
  <c r="E2040" i="21"/>
  <c r="D2040" i="21"/>
  <c r="Y2039" i="21"/>
  <c r="X2039" i="21"/>
  <c r="W2039" i="21"/>
  <c r="V2039" i="21"/>
  <c r="U2039" i="21"/>
  <c r="T2039" i="21"/>
  <c r="S2039" i="21"/>
  <c r="R2039" i="21"/>
  <c r="M2039" i="21"/>
  <c r="L2039" i="21"/>
  <c r="K2039" i="21"/>
  <c r="I2039" i="21"/>
  <c r="H2039" i="21"/>
  <c r="G2039" i="21"/>
  <c r="G2039" i="21" a="1"/>
  <c r="F2039" i="21"/>
  <c r="E2039" i="21"/>
  <c r="D2039" i="21"/>
  <c r="Y2038" i="21"/>
  <c r="X2038" i="21"/>
  <c r="W2038" i="21"/>
  <c r="V2038" i="21"/>
  <c r="U2038" i="21"/>
  <c r="T2038" i="21"/>
  <c r="S2038" i="21"/>
  <c r="R2038" i="21"/>
  <c r="M2038" i="21"/>
  <c r="L2038" i="21"/>
  <c r="K2038" i="21"/>
  <c r="I2038" i="21"/>
  <c r="H2038" i="21"/>
  <c r="G2038" i="21"/>
  <c r="G2038" i="21" a="1"/>
  <c r="F2038" i="21"/>
  <c r="E2038" i="21"/>
  <c r="D2038" i="21"/>
  <c r="Y2037" i="21"/>
  <c r="X2037" i="21"/>
  <c r="W2037" i="21"/>
  <c r="V2037" i="21"/>
  <c r="U2037" i="21"/>
  <c r="T2037" i="21"/>
  <c r="S2037" i="21"/>
  <c r="R2037" i="21"/>
  <c r="M2037" i="21"/>
  <c r="L2037" i="21"/>
  <c r="K2037" i="21"/>
  <c r="I2037" i="21"/>
  <c r="H2037" i="21"/>
  <c r="G2037" i="21"/>
  <c r="G2037" i="21" a="1"/>
  <c r="F2037" i="21"/>
  <c r="E2037" i="21"/>
  <c r="D2037" i="21"/>
  <c r="Y2036" i="21"/>
  <c r="X2036" i="21"/>
  <c r="W2036" i="21"/>
  <c r="V2036" i="21"/>
  <c r="U2036" i="21"/>
  <c r="T2036" i="21"/>
  <c r="S2036" i="21"/>
  <c r="R2036" i="21"/>
  <c r="M2036" i="21"/>
  <c r="L2036" i="21"/>
  <c r="K2036" i="21"/>
  <c r="I2036" i="21"/>
  <c r="H2036" i="21"/>
  <c r="G2036" i="21"/>
  <c r="G2036" i="21" a="1"/>
  <c r="F2036" i="21"/>
  <c r="E2036" i="21"/>
  <c r="D2036" i="21"/>
  <c r="Y2035" i="21"/>
  <c r="X2035" i="21"/>
  <c r="W2035" i="21"/>
  <c r="V2035" i="21"/>
  <c r="U2035" i="21"/>
  <c r="T2035" i="21"/>
  <c r="S2035" i="21"/>
  <c r="R2035" i="21"/>
  <c r="M2035" i="21"/>
  <c r="L2035" i="21"/>
  <c r="K2035" i="21"/>
  <c r="I2035" i="21"/>
  <c r="H2035" i="21"/>
  <c r="G2035" i="21"/>
  <c r="G2035" i="21" a="1"/>
  <c r="F2035" i="21"/>
  <c r="E2035" i="21"/>
  <c r="D2035" i="21"/>
  <c r="Y2034" i="21"/>
  <c r="X2034" i="21"/>
  <c r="W2034" i="21"/>
  <c r="V2034" i="21"/>
  <c r="U2034" i="21"/>
  <c r="T2034" i="21"/>
  <c r="S2034" i="21"/>
  <c r="R2034" i="21"/>
  <c r="M2034" i="21"/>
  <c r="L2034" i="21"/>
  <c r="K2034" i="21"/>
  <c r="I2034" i="21"/>
  <c r="H2034" i="21"/>
  <c r="G2034" i="21"/>
  <c r="G2034" i="21" a="1"/>
  <c r="F2034" i="21"/>
  <c r="E2034" i="21"/>
  <c r="D2034" i="21"/>
  <c r="Y2033" i="21"/>
  <c r="X2033" i="21"/>
  <c r="W2033" i="21"/>
  <c r="V2033" i="21"/>
  <c r="U2033" i="21"/>
  <c r="T2033" i="21"/>
  <c r="S2033" i="21"/>
  <c r="R2033" i="21"/>
  <c r="M2033" i="21"/>
  <c r="L2033" i="21"/>
  <c r="K2033" i="21"/>
  <c r="I2033" i="21"/>
  <c r="H2033" i="21"/>
  <c r="G2033" i="21"/>
  <c r="G2033" i="21" a="1"/>
  <c r="F2033" i="21"/>
  <c r="E2033" i="21"/>
  <c r="D2033" i="21"/>
  <c r="Y2032" i="21"/>
  <c r="X2032" i="21"/>
  <c r="W2032" i="21"/>
  <c r="V2032" i="21"/>
  <c r="U2032" i="21"/>
  <c r="T2032" i="21"/>
  <c r="S2032" i="21"/>
  <c r="R2032" i="21"/>
  <c r="M2032" i="21"/>
  <c r="L2032" i="21"/>
  <c r="K2032" i="21"/>
  <c r="I2032" i="21"/>
  <c r="H2032" i="21"/>
  <c r="G2032" i="21"/>
  <c r="G2032" i="21" a="1"/>
  <c r="F2032" i="21"/>
  <c r="E2032" i="21"/>
  <c r="D2032" i="21"/>
  <c r="Y2031" i="21"/>
  <c r="X2031" i="21"/>
  <c r="W2031" i="21"/>
  <c r="V2031" i="21"/>
  <c r="U2031" i="21"/>
  <c r="T2031" i="21"/>
  <c r="S2031" i="21"/>
  <c r="R2031" i="21"/>
  <c r="M2031" i="21"/>
  <c r="L2031" i="21"/>
  <c r="K2031" i="21"/>
  <c r="I2031" i="21"/>
  <c r="H2031" i="21"/>
  <c r="G2031" i="21"/>
  <c r="G2031" i="21" a="1"/>
  <c r="F2031" i="21"/>
  <c r="E2031" i="21"/>
  <c r="D2031" i="21"/>
  <c r="Y2030" i="21"/>
  <c r="X2030" i="21"/>
  <c r="W2030" i="21"/>
  <c r="V2030" i="21"/>
  <c r="U2030" i="21"/>
  <c r="T2030" i="21"/>
  <c r="S2030" i="21"/>
  <c r="R2030" i="21"/>
  <c r="M2030" i="21"/>
  <c r="L2030" i="21"/>
  <c r="K2030" i="21"/>
  <c r="I2030" i="21"/>
  <c r="H2030" i="21"/>
  <c r="G2030" i="21"/>
  <c r="G2030" i="21" a="1"/>
  <c r="F2030" i="21"/>
  <c r="E2030" i="21"/>
  <c r="D2030" i="21"/>
  <c r="Y2029" i="21"/>
  <c r="X2029" i="21"/>
  <c r="W2029" i="21"/>
  <c r="V2029" i="21"/>
  <c r="U2029" i="21"/>
  <c r="T2029" i="21"/>
  <c r="S2029" i="21"/>
  <c r="R2029" i="21"/>
  <c r="M2029" i="21"/>
  <c r="L2029" i="21"/>
  <c r="K2029" i="21"/>
  <c r="I2029" i="21"/>
  <c r="H2029" i="21"/>
  <c r="G2029" i="21"/>
  <c r="G2029" i="21" a="1"/>
  <c r="F2029" i="21"/>
  <c r="E2029" i="21"/>
  <c r="D2029" i="21"/>
  <c r="Y2028" i="21"/>
  <c r="X2028" i="21"/>
  <c r="W2028" i="21"/>
  <c r="V2028" i="21"/>
  <c r="U2028" i="21"/>
  <c r="T2028" i="21"/>
  <c r="S2028" i="21"/>
  <c r="R2028" i="21"/>
  <c r="M2028" i="21"/>
  <c r="L2028" i="21"/>
  <c r="K2028" i="21"/>
  <c r="I2028" i="21"/>
  <c r="H2028" i="21"/>
  <c r="G2028" i="21"/>
  <c r="G2028" i="21" a="1"/>
  <c r="F2028" i="21"/>
  <c r="E2028" i="21"/>
  <c r="D2028" i="21"/>
  <c r="Y2027" i="21"/>
  <c r="X2027" i="21"/>
  <c r="W2027" i="21"/>
  <c r="V2027" i="21"/>
  <c r="U2027" i="21"/>
  <c r="T2027" i="21"/>
  <c r="S2027" i="21"/>
  <c r="R2027" i="21"/>
  <c r="M2027" i="21"/>
  <c r="L2027" i="21"/>
  <c r="K2027" i="21"/>
  <c r="I2027" i="21"/>
  <c r="H2027" i="21"/>
  <c r="G2027" i="21"/>
  <c r="G2027" i="21" a="1"/>
  <c r="F2027" i="21"/>
  <c r="E2027" i="21"/>
  <c r="D2027" i="21"/>
  <c r="Y2026" i="21"/>
  <c r="X2026" i="21"/>
  <c r="W2026" i="21"/>
  <c r="V2026" i="21"/>
  <c r="U2026" i="21"/>
  <c r="T2026" i="21"/>
  <c r="S2026" i="21"/>
  <c r="R2026" i="21"/>
  <c r="M2026" i="21"/>
  <c r="L2026" i="21"/>
  <c r="K2026" i="21"/>
  <c r="I2026" i="21"/>
  <c r="H2026" i="21"/>
  <c r="G2026" i="21"/>
  <c r="G2026" i="21" a="1"/>
  <c r="F2026" i="21"/>
  <c r="E2026" i="21"/>
  <c r="D2026" i="21"/>
  <c r="Y2025" i="21"/>
  <c r="X2025" i="21"/>
  <c r="W2025" i="21"/>
  <c r="V2025" i="21"/>
  <c r="U2025" i="21"/>
  <c r="T2025" i="21"/>
  <c r="S2025" i="21"/>
  <c r="R2025" i="21"/>
  <c r="M2025" i="21"/>
  <c r="L2025" i="21"/>
  <c r="K2025" i="21"/>
  <c r="I2025" i="21"/>
  <c r="H2025" i="21"/>
  <c r="G2025" i="21"/>
  <c r="G2025" i="21" a="1"/>
  <c r="F2025" i="21"/>
  <c r="E2025" i="21"/>
  <c r="D2025" i="21"/>
  <c r="Y2024" i="21"/>
  <c r="X2024" i="21"/>
  <c r="W2024" i="21"/>
  <c r="V2024" i="21"/>
  <c r="U2024" i="21"/>
  <c r="T2024" i="21"/>
  <c r="S2024" i="21"/>
  <c r="R2024" i="21"/>
  <c r="M2024" i="21"/>
  <c r="L2024" i="21"/>
  <c r="K2024" i="21"/>
  <c r="I2024" i="21"/>
  <c r="H2024" i="21"/>
  <c r="G2024" i="21"/>
  <c r="G2024" i="21" a="1"/>
  <c r="F2024" i="21"/>
  <c r="E2024" i="21"/>
  <c r="D2024" i="21"/>
  <c r="Y2023" i="21"/>
  <c r="X2023" i="21"/>
  <c r="W2023" i="21"/>
  <c r="V2023" i="21"/>
  <c r="U2023" i="21"/>
  <c r="T2023" i="21"/>
  <c r="S2023" i="21"/>
  <c r="R2023" i="21"/>
  <c r="M2023" i="21"/>
  <c r="L2023" i="21"/>
  <c r="K2023" i="21"/>
  <c r="I2023" i="21"/>
  <c r="H2023" i="21"/>
  <c r="G2023" i="21"/>
  <c r="G2023" i="21" a="1"/>
  <c r="F2023" i="21"/>
  <c r="E2023" i="21"/>
  <c r="D2023" i="21"/>
  <c r="Y2022" i="21"/>
  <c r="X2022" i="21"/>
  <c r="W2022" i="21"/>
  <c r="V2022" i="21"/>
  <c r="U2022" i="21"/>
  <c r="T2022" i="21"/>
  <c r="S2022" i="21"/>
  <c r="R2022" i="21"/>
  <c r="M2022" i="21"/>
  <c r="L2022" i="21"/>
  <c r="K2022" i="21"/>
  <c r="I2022" i="21"/>
  <c r="H2022" i="21"/>
  <c r="G2022" i="21"/>
  <c r="G2022" i="21" a="1"/>
  <c r="F2022" i="21"/>
  <c r="E2022" i="21"/>
  <c r="D2022" i="21"/>
  <c r="Y2021" i="21"/>
  <c r="X2021" i="21"/>
  <c r="W2021" i="21"/>
  <c r="V2021" i="21"/>
  <c r="U2021" i="21"/>
  <c r="T2021" i="21"/>
  <c r="S2021" i="21"/>
  <c r="R2021" i="21"/>
  <c r="M2021" i="21"/>
  <c r="L2021" i="21"/>
  <c r="K2021" i="21"/>
  <c r="I2021" i="21"/>
  <c r="H2021" i="21"/>
  <c r="G2021" i="21"/>
  <c r="G2021" i="21" a="1"/>
  <c r="F2021" i="21"/>
  <c r="E2021" i="21"/>
  <c r="D2021" i="21"/>
  <c r="Y2020" i="21"/>
  <c r="X2020" i="21"/>
  <c r="W2020" i="21"/>
  <c r="V2020" i="21"/>
  <c r="U2020" i="21"/>
  <c r="T2020" i="21"/>
  <c r="S2020" i="21"/>
  <c r="R2020" i="21"/>
  <c r="M2020" i="21"/>
  <c r="L2020" i="21"/>
  <c r="K2020" i="21"/>
  <c r="I2020" i="21"/>
  <c r="H2020" i="21"/>
  <c r="G2020" i="21"/>
  <c r="G2020" i="21" a="1"/>
  <c r="F2020" i="21"/>
  <c r="E2020" i="21"/>
  <c r="D2020" i="21"/>
  <c r="Y2019" i="21"/>
  <c r="X2019" i="21"/>
  <c r="W2019" i="21"/>
  <c r="V2019" i="21"/>
  <c r="U2019" i="21"/>
  <c r="T2019" i="21"/>
  <c r="S2019" i="21"/>
  <c r="R2019" i="21"/>
  <c r="M2019" i="21"/>
  <c r="L2019" i="21"/>
  <c r="K2019" i="21"/>
  <c r="I2019" i="21"/>
  <c r="H2019" i="21"/>
  <c r="G2019" i="21"/>
  <c r="G2019" i="21" a="1"/>
  <c r="F2019" i="21"/>
  <c r="E2019" i="21"/>
  <c r="D2019" i="21"/>
  <c r="Y2018" i="21"/>
  <c r="X2018" i="21"/>
  <c r="W2018" i="21"/>
  <c r="V2018" i="21"/>
  <c r="U2018" i="21"/>
  <c r="T2018" i="21"/>
  <c r="S2018" i="21"/>
  <c r="R2018" i="21"/>
  <c r="M2018" i="21"/>
  <c r="L2018" i="21"/>
  <c r="K2018" i="21"/>
  <c r="I2018" i="21"/>
  <c r="H2018" i="21"/>
  <c r="G2018" i="21"/>
  <c r="G2018" i="21" a="1"/>
  <c r="F2018" i="21"/>
  <c r="E2018" i="21"/>
  <c r="D2018" i="21"/>
  <c r="Y2017" i="21"/>
  <c r="X2017" i="21"/>
  <c r="W2017" i="21"/>
  <c r="V2017" i="21"/>
  <c r="U2017" i="21"/>
  <c r="T2017" i="21"/>
  <c r="S2017" i="21"/>
  <c r="R2017" i="21"/>
  <c r="M2017" i="21"/>
  <c r="L2017" i="21"/>
  <c r="K2017" i="21"/>
  <c r="I2017" i="21"/>
  <c r="H2017" i="21"/>
  <c r="G2017" i="21"/>
  <c r="G2017" i="21" a="1"/>
  <c r="F2017" i="21"/>
  <c r="E2017" i="21"/>
  <c r="D2017" i="21"/>
  <c r="Y2016" i="21"/>
  <c r="X2016" i="21"/>
  <c r="W2016" i="21"/>
  <c r="V2016" i="21"/>
  <c r="U2016" i="21"/>
  <c r="T2016" i="21"/>
  <c r="S2016" i="21"/>
  <c r="R2016" i="21"/>
  <c r="M2016" i="21"/>
  <c r="L2016" i="21"/>
  <c r="K2016" i="21"/>
  <c r="I2016" i="21"/>
  <c r="H2016" i="21"/>
  <c r="G2016" i="21"/>
  <c r="G2016" i="21" a="1"/>
  <c r="F2016" i="21"/>
  <c r="E2016" i="21"/>
  <c r="D2016" i="21"/>
  <c r="Y2015" i="21"/>
  <c r="X2015" i="21"/>
  <c r="W2015" i="21"/>
  <c r="V2015" i="21"/>
  <c r="U2015" i="21"/>
  <c r="T2015" i="21"/>
  <c r="S2015" i="21"/>
  <c r="R2015" i="21"/>
  <c r="M2015" i="21"/>
  <c r="L2015" i="21"/>
  <c r="K2015" i="21"/>
  <c r="I2015" i="21"/>
  <c r="H2015" i="21"/>
  <c r="G2015" i="21"/>
  <c r="G2015" i="21" a="1"/>
  <c r="F2015" i="21"/>
  <c r="E2015" i="21"/>
  <c r="D2015" i="21"/>
  <c r="Y2014" i="21"/>
  <c r="X2014" i="21"/>
  <c r="W2014" i="21"/>
  <c r="V2014" i="21"/>
  <c r="U2014" i="21"/>
  <c r="T2014" i="21"/>
  <c r="S2014" i="21"/>
  <c r="R2014" i="21"/>
  <c r="M2014" i="21"/>
  <c r="L2014" i="21"/>
  <c r="K2014" i="21"/>
  <c r="I2014" i="21"/>
  <c r="H2014" i="21"/>
  <c r="G2014" i="21"/>
  <c r="G2014" i="21" a="1"/>
  <c r="F2014" i="21"/>
  <c r="E2014" i="21"/>
  <c r="D2014" i="21"/>
  <c r="Y2013" i="21"/>
  <c r="X2013" i="21"/>
  <c r="W2013" i="21"/>
  <c r="V2013" i="21"/>
  <c r="U2013" i="21"/>
  <c r="T2013" i="21"/>
  <c r="S2013" i="21"/>
  <c r="R2013" i="21"/>
  <c r="M2013" i="21"/>
  <c r="L2013" i="21"/>
  <c r="K2013" i="21"/>
  <c r="I2013" i="21"/>
  <c r="H2013" i="21"/>
  <c r="G2013" i="21"/>
  <c r="G2013" i="21" a="1"/>
  <c r="F2013" i="21"/>
  <c r="E2013" i="21"/>
  <c r="D2013" i="21"/>
  <c r="Y2012" i="21"/>
  <c r="X2012" i="21"/>
  <c r="W2012" i="21"/>
  <c r="V2012" i="21"/>
  <c r="U2012" i="21"/>
  <c r="T2012" i="21"/>
  <c r="S2012" i="21"/>
  <c r="R2012" i="21"/>
  <c r="M2012" i="21"/>
  <c r="L2012" i="21"/>
  <c r="K2012" i="21"/>
  <c r="I2012" i="21"/>
  <c r="H2012" i="21"/>
  <c r="G2012" i="21"/>
  <c r="G2012" i="21" a="1"/>
  <c r="F2012" i="21"/>
  <c r="E2012" i="21"/>
  <c r="D2012" i="21"/>
  <c r="Y2011" i="21"/>
  <c r="X2011" i="21"/>
  <c r="W2011" i="21"/>
  <c r="V2011" i="21"/>
  <c r="U2011" i="21"/>
  <c r="T2011" i="21"/>
  <c r="S2011" i="21"/>
  <c r="R2011" i="21"/>
  <c r="M2011" i="21"/>
  <c r="L2011" i="21"/>
  <c r="K2011" i="21"/>
  <c r="I2011" i="21"/>
  <c r="H2011" i="21"/>
  <c r="G2011" i="21"/>
  <c r="G2011" i="21" a="1"/>
  <c r="F2011" i="21"/>
  <c r="E2011" i="21"/>
  <c r="D2011" i="21"/>
  <c r="Y2010" i="21"/>
  <c r="X2010" i="21"/>
  <c r="W2010" i="21"/>
  <c r="V2010" i="21"/>
  <c r="U2010" i="21"/>
  <c r="T2010" i="21"/>
  <c r="S2010" i="21"/>
  <c r="R2010" i="21"/>
  <c r="M2010" i="21"/>
  <c r="L2010" i="21"/>
  <c r="K2010" i="21"/>
  <c r="I2010" i="21"/>
  <c r="H2010" i="21"/>
  <c r="G2010" i="21"/>
  <c r="G2010" i="21" a="1"/>
  <c r="F2010" i="21"/>
  <c r="E2010" i="21"/>
  <c r="D2010" i="21"/>
  <c r="Y2009" i="21"/>
  <c r="X2009" i="21"/>
  <c r="W2009" i="21"/>
  <c r="V2009" i="21"/>
  <c r="U2009" i="21"/>
  <c r="T2009" i="21"/>
  <c r="S2009" i="21"/>
  <c r="R2009" i="21"/>
  <c r="M2009" i="21"/>
  <c r="L2009" i="21"/>
  <c r="K2009" i="21"/>
  <c r="I2009" i="21"/>
  <c r="H2009" i="21"/>
  <c r="G2009" i="21"/>
  <c r="G2009" i="21" a="1"/>
  <c r="F2009" i="21"/>
  <c r="E2009" i="21"/>
  <c r="D2009" i="21"/>
  <c r="Y2008" i="21"/>
  <c r="X2008" i="21"/>
  <c r="W2008" i="21"/>
  <c r="V2008" i="21"/>
  <c r="U2008" i="21"/>
  <c r="T2008" i="21"/>
  <c r="S2008" i="21"/>
  <c r="R2008" i="21"/>
  <c r="M2008" i="21"/>
  <c r="L2008" i="21"/>
  <c r="K2008" i="21"/>
  <c r="I2008" i="21"/>
  <c r="H2008" i="21"/>
  <c r="G2008" i="21"/>
  <c r="G2008" i="21" a="1"/>
  <c r="F2008" i="21"/>
  <c r="E2008" i="21"/>
  <c r="D2008" i="21"/>
  <c r="Y2007" i="21"/>
  <c r="X2007" i="21"/>
  <c r="W2007" i="21"/>
  <c r="V2007" i="21"/>
  <c r="U2007" i="21"/>
  <c r="T2007" i="21"/>
  <c r="S2007" i="21"/>
  <c r="R2007" i="21"/>
  <c r="M2007" i="21"/>
  <c r="L2007" i="21"/>
  <c r="K2007" i="21"/>
  <c r="I2007" i="21"/>
  <c r="H2007" i="21"/>
  <c r="G2007" i="21"/>
  <c r="G2007" i="21" a="1"/>
  <c r="F2007" i="21"/>
  <c r="E2007" i="21"/>
  <c r="D2007" i="21"/>
  <c r="Y2006" i="21"/>
  <c r="X2006" i="21"/>
  <c r="W2006" i="21"/>
  <c r="V2006" i="21"/>
  <c r="U2006" i="21"/>
  <c r="T2006" i="21"/>
  <c r="S2006" i="21"/>
  <c r="R2006" i="21"/>
  <c r="M2006" i="21"/>
  <c r="L2006" i="21"/>
  <c r="K2006" i="21"/>
  <c r="I2006" i="21"/>
  <c r="H2006" i="21"/>
  <c r="G2006" i="21"/>
  <c r="G2006" i="21" a="1"/>
  <c r="F2006" i="21"/>
  <c r="E2006" i="21"/>
  <c r="D2006" i="21"/>
  <c r="Y2005" i="21"/>
  <c r="X2005" i="21"/>
  <c r="W2005" i="21"/>
  <c r="V2005" i="21"/>
  <c r="U2005" i="21"/>
  <c r="T2005" i="21"/>
  <c r="S2005" i="21"/>
  <c r="R2005" i="21"/>
  <c r="M2005" i="21"/>
  <c r="L2005" i="21"/>
  <c r="K2005" i="21"/>
  <c r="I2005" i="21"/>
  <c r="H2005" i="21"/>
  <c r="G2005" i="21"/>
  <c r="G2005" i="21" a="1"/>
  <c r="F2005" i="21"/>
  <c r="E2005" i="21"/>
  <c r="D2005" i="21"/>
  <c r="Y2004" i="21"/>
  <c r="X2004" i="21"/>
  <c r="W2004" i="21"/>
  <c r="V2004" i="21"/>
  <c r="U2004" i="21"/>
  <c r="T2004" i="21"/>
  <c r="S2004" i="21"/>
  <c r="R2004" i="21"/>
  <c r="M2004" i="21"/>
  <c r="L2004" i="21"/>
  <c r="K2004" i="21"/>
  <c r="I2004" i="21"/>
  <c r="H2004" i="21"/>
  <c r="G2004" i="21"/>
  <c r="G2004" i="21" a="1"/>
  <c r="F2004" i="21"/>
  <c r="E2004" i="21"/>
  <c r="D2004" i="21"/>
  <c r="Y2003" i="21"/>
  <c r="X2003" i="21"/>
  <c r="W2003" i="21"/>
  <c r="V2003" i="21"/>
  <c r="U2003" i="21"/>
  <c r="T2003" i="21"/>
  <c r="S2003" i="21"/>
  <c r="R2003" i="21"/>
  <c r="M2003" i="21"/>
  <c r="L2003" i="21"/>
  <c r="K2003" i="21"/>
  <c r="I2003" i="21"/>
  <c r="H2003" i="21"/>
  <c r="G2003" i="21"/>
  <c r="G2003" i="21" a="1"/>
  <c r="F2003" i="21"/>
  <c r="E2003" i="21"/>
  <c r="D2003" i="21"/>
  <c r="Y2002" i="21"/>
  <c r="X2002" i="21"/>
  <c r="W2002" i="21"/>
  <c r="V2002" i="21"/>
  <c r="U2002" i="21"/>
  <c r="T2002" i="21"/>
  <c r="S2002" i="21"/>
  <c r="R2002" i="21"/>
  <c r="M2002" i="21"/>
  <c r="L2002" i="21"/>
  <c r="K2002" i="21"/>
  <c r="I2002" i="21"/>
  <c r="H2002" i="21"/>
  <c r="G2002" i="21"/>
  <c r="G2002" i="21" a="1"/>
  <c r="F2002" i="21"/>
  <c r="E2002" i="21"/>
  <c r="D2002" i="21"/>
  <c r="Y2001" i="21"/>
  <c r="X2001" i="21"/>
  <c r="W2001" i="21"/>
  <c r="V2001" i="21"/>
  <c r="U2001" i="21"/>
  <c r="T2001" i="21"/>
  <c r="S2001" i="21"/>
  <c r="R2001" i="21"/>
  <c r="M2001" i="21"/>
  <c r="L2001" i="21"/>
  <c r="K2001" i="21"/>
  <c r="I2001" i="21"/>
  <c r="H2001" i="21"/>
  <c r="G2001" i="21"/>
  <c r="G2001" i="21" a="1"/>
  <c r="F2001" i="21"/>
  <c r="E2001" i="21"/>
  <c r="D2001" i="21"/>
  <c r="Y2000" i="21"/>
  <c r="X2000" i="21"/>
  <c r="W2000" i="21"/>
  <c r="V2000" i="21"/>
  <c r="U2000" i="21"/>
  <c r="T2000" i="21"/>
  <c r="S2000" i="21"/>
  <c r="R2000" i="21"/>
  <c r="M2000" i="21"/>
  <c r="L2000" i="21"/>
  <c r="K2000" i="21"/>
  <c r="I2000" i="21"/>
  <c r="H2000" i="21"/>
  <c r="G2000" i="21"/>
  <c r="G2000" i="21" a="1"/>
  <c r="F2000" i="21"/>
  <c r="E2000" i="21"/>
  <c r="D2000" i="21"/>
  <c r="Y1999" i="21"/>
  <c r="X1999" i="21"/>
  <c r="W1999" i="21"/>
  <c r="V1999" i="21"/>
  <c r="U1999" i="21"/>
  <c r="T1999" i="21"/>
  <c r="S1999" i="21"/>
  <c r="R1999" i="21"/>
  <c r="M1999" i="21"/>
  <c r="L1999" i="21"/>
  <c r="K1999" i="21"/>
  <c r="I1999" i="21"/>
  <c r="H1999" i="21"/>
  <c r="G1999" i="21"/>
  <c r="G1999" i="21" a="1"/>
  <c r="F1999" i="21"/>
  <c r="E1999" i="21"/>
  <c r="D1999" i="21"/>
  <c r="Y1998" i="21"/>
  <c r="X1998" i="21"/>
  <c r="W1998" i="21"/>
  <c r="V1998" i="21"/>
  <c r="U1998" i="21"/>
  <c r="T1998" i="21"/>
  <c r="S1998" i="21"/>
  <c r="R1998" i="21"/>
  <c r="M1998" i="21"/>
  <c r="L1998" i="21"/>
  <c r="K1998" i="21"/>
  <c r="I1998" i="21"/>
  <c r="H1998" i="21"/>
  <c r="G1998" i="21"/>
  <c r="G1998" i="21" a="1"/>
  <c r="F1998" i="21"/>
  <c r="E1998" i="21"/>
  <c r="D1998" i="21"/>
  <c r="Y1997" i="21"/>
  <c r="X1997" i="21"/>
  <c r="W1997" i="21"/>
  <c r="V1997" i="21"/>
  <c r="U1997" i="21"/>
  <c r="T1997" i="21"/>
  <c r="S1997" i="21"/>
  <c r="R1997" i="21"/>
  <c r="M1997" i="21"/>
  <c r="L1997" i="21"/>
  <c r="K1997" i="21"/>
  <c r="I1997" i="21"/>
  <c r="H1997" i="21"/>
  <c r="G1997" i="21"/>
  <c r="G1997" i="21" a="1"/>
  <c r="F1997" i="21"/>
  <c r="E1997" i="21"/>
  <c r="D1997" i="21"/>
  <c r="Y1996" i="21"/>
  <c r="X1996" i="21"/>
  <c r="W1996" i="21"/>
  <c r="V1996" i="21"/>
  <c r="U1996" i="21"/>
  <c r="T1996" i="21"/>
  <c r="S1996" i="21"/>
  <c r="R1996" i="21"/>
  <c r="M1996" i="21"/>
  <c r="L1996" i="21"/>
  <c r="K1996" i="21"/>
  <c r="I1996" i="21"/>
  <c r="H1996" i="21"/>
  <c r="G1996" i="21"/>
  <c r="G1996" i="21" a="1"/>
  <c r="F1996" i="21"/>
  <c r="E1996" i="21"/>
  <c r="D1996" i="21"/>
  <c r="Y1995" i="21"/>
  <c r="X1995" i="21"/>
  <c r="W1995" i="21"/>
  <c r="V1995" i="21"/>
  <c r="U1995" i="21"/>
  <c r="T1995" i="21"/>
  <c r="S1995" i="21"/>
  <c r="R1995" i="21"/>
  <c r="M1995" i="21"/>
  <c r="L1995" i="21"/>
  <c r="K1995" i="21"/>
  <c r="I1995" i="21"/>
  <c r="H1995" i="21"/>
  <c r="G1995" i="21"/>
  <c r="G1995" i="21" a="1"/>
  <c r="F1995" i="21"/>
  <c r="E1995" i="21"/>
  <c r="D1995" i="21"/>
  <c r="Y1994" i="21"/>
  <c r="X1994" i="21"/>
  <c r="W1994" i="21"/>
  <c r="V1994" i="21"/>
  <c r="U1994" i="21"/>
  <c r="T1994" i="21"/>
  <c r="S1994" i="21"/>
  <c r="R1994" i="21"/>
  <c r="M1994" i="21"/>
  <c r="L1994" i="21"/>
  <c r="K1994" i="21"/>
  <c r="I1994" i="21"/>
  <c r="H1994" i="21"/>
  <c r="G1994" i="21"/>
  <c r="G1994" i="21" a="1"/>
  <c r="F1994" i="21"/>
  <c r="E1994" i="21"/>
  <c r="D1994" i="21"/>
  <c r="Y1993" i="21"/>
  <c r="X1993" i="21"/>
  <c r="W1993" i="21"/>
  <c r="V1993" i="21"/>
  <c r="U1993" i="21"/>
  <c r="T1993" i="21"/>
  <c r="S1993" i="21"/>
  <c r="R1993" i="21"/>
  <c r="M1993" i="21"/>
  <c r="L1993" i="21"/>
  <c r="K1993" i="21"/>
  <c r="I1993" i="21"/>
  <c r="H1993" i="21"/>
  <c r="G1993" i="21"/>
  <c r="G1993" i="21" a="1"/>
  <c r="F1993" i="21"/>
  <c r="E1993" i="21"/>
  <c r="D1993" i="21"/>
  <c r="Y1992" i="21"/>
  <c r="X1992" i="21"/>
  <c r="W1992" i="21"/>
  <c r="V1992" i="21"/>
  <c r="U1992" i="21"/>
  <c r="T1992" i="21"/>
  <c r="S1992" i="21"/>
  <c r="R1992" i="21"/>
  <c r="M1992" i="21"/>
  <c r="L1992" i="21"/>
  <c r="K1992" i="21"/>
  <c r="I1992" i="21"/>
  <c r="H1992" i="21"/>
  <c r="G1992" i="21"/>
  <c r="G1992" i="21" a="1"/>
  <c r="F1992" i="21"/>
  <c r="E1992" i="21"/>
  <c r="D1992" i="21"/>
  <c r="Y1991" i="21"/>
  <c r="X1991" i="21"/>
  <c r="W1991" i="21"/>
  <c r="V1991" i="21"/>
  <c r="U1991" i="21"/>
  <c r="T1991" i="21"/>
  <c r="S1991" i="21"/>
  <c r="R1991" i="21"/>
  <c r="M1991" i="21"/>
  <c r="L1991" i="21"/>
  <c r="K1991" i="21"/>
  <c r="I1991" i="21"/>
  <c r="H1991" i="21"/>
  <c r="G1991" i="21"/>
  <c r="G1991" i="21" a="1"/>
  <c r="F1991" i="21"/>
  <c r="E1991" i="21"/>
  <c r="D1991" i="21"/>
  <c r="Y1990" i="21"/>
  <c r="X1990" i="21"/>
  <c r="W1990" i="21"/>
  <c r="V1990" i="21"/>
  <c r="U1990" i="21"/>
  <c r="T1990" i="21"/>
  <c r="S1990" i="21"/>
  <c r="R1990" i="21"/>
  <c r="M1990" i="21"/>
  <c r="L1990" i="21"/>
  <c r="K1990" i="21"/>
  <c r="I1990" i="21"/>
  <c r="H1990" i="21"/>
  <c r="G1990" i="21"/>
  <c r="G1990" i="21" a="1"/>
  <c r="F1990" i="21"/>
  <c r="E1990" i="21"/>
  <c r="D1990" i="21"/>
  <c r="Y1989" i="21"/>
  <c r="X1989" i="21"/>
  <c r="W1989" i="21"/>
  <c r="V1989" i="21"/>
  <c r="U1989" i="21"/>
  <c r="T1989" i="21"/>
  <c r="S1989" i="21"/>
  <c r="R1989" i="21"/>
  <c r="M1989" i="21"/>
  <c r="L1989" i="21"/>
  <c r="K1989" i="21"/>
  <c r="I1989" i="21"/>
  <c r="H1989" i="21"/>
  <c r="G1989" i="21"/>
  <c r="G1989" i="21" a="1"/>
  <c r="F1989" i="21"/>
  <c r="E1989" i="21"/>
  <c r="D1989" i="21"/>
  <c r="Y1988" i="21"/>
  <c r="X1988" i="21"/>
  <c r="W1988" i="21"/>
  <c r="V1988" i="21"/>
  <c r="U1988" i="21"/>
  <c r="T1988" i="21"/>
  <c r="S1988" i="21"/>
  <c r="R1988" i="21"/>
  <c r="M1988" i="21"/>
  <c r="L1988" i="21"/>
  <c r="K1988" i="21"/>
  <c r="I1988" i="21"/>
  <c r="H1988" i="21"/>
  <c r="G1988" i="21"/>
  <c r="G1988" i="21" a="1"/>
  <c r="F1988" i="21"/>
  <c r="E1988" i="21"/>
  <c r="D1988" i="21"/>
  <c r="Y1987" i="21"/>
  <c r="X1987" i="21"/>
  <c r="W1987" i="21"/>
  <c r="V1987" i="21"/>
  <c r="U1987" i="21"/>
  <c r="T1987" i="21"/>
  <c r="S1987" i="21"/>
  <c r="R1987" i="21"/>
  <c r="M1987" i="21"/>
  <c r="L1987" i="21"/>
  <c r="K1987" i="21"/>
  <c r="I1987" i="21"/>
  <c r="H1987" i="21"/>
  <c r="G1987" i="21"/>
  <c r="G1987" i="21" a="1"/>
  <c r="F1987" i="21"/>
  <c r="E1987" i="21"/>
  <c r="D1987" i="21"/>
  <c r="Y1986" i="21"/>
  <c r="X1986" i="21"/>
  <c r="W1986" i="21"/>
  <c r="V1986" i="21"/>
  <c r="U1986" i="21"/>
  <c r="T1986" i="21"/>
  <c r="S1986" i="21"/>
  <c r="R1986" i="21"/>
  <c r="M1986" i="21"/>
  <c r="L1986" i="21"/>
  <c r="K1986" i="21"/>
  <c r="I1986" i="21"/>
  <c r="H1986" i="21"/>
  <c r="G1986" i="21"/>
  <c r="G1986" i="21" a="1"/>
  <c r="F1986" i="21"/>
  <c r="E1986" i="21"/>
  <c r="D1986" i="21"/>
  <c r="Y1985" i="21"/>
  <c r="X1985" i="21"/>
  <c r="W1985" i="21"/>
  <c r="V1985" i="21"/>
  <c r="U1985" i="21"/>
  <c r="T1985" i="21"/>
  <c r="S1985" i="21"/>
  <c r="R1985" i="21"/>
  <c r="M1985" i="21"/>
  <c r="L1985" i="21"/>
  <c r="K1985" i="21"/>
  <c r="I1985" i="21"/>
  <c r="H1985" i="21"/>
  <c r="G1985" i="21"/>
  <c r="G1985" i="21" a="1"/>
  <c r="F1985" i="21"/>
  <c r="E1985" i="21"/>
  <c r="D1985" i="21"/>
  <c r="Y1984" i="21"/>
  <c r="X1984" i="21"/>
  <c r="W1984" i="21"/>
  <c r="V1984" i="21"/>
  <c r="U1984" i="21"/>
  <c r="T1984" i="21"/>
  <c r="S1984" i="21"/>
  <c r="R1984" i="21"/>
  <c r="M1984" i="21"/>
  <c r="L1984" i="21"/>
  <c r="K1984" i="21"/>
  <c r="I1984" i="21"/>
  <c r="H1984" i="21"/>
  <c r="G1984" i="21"/>
  <c r="G1984" i="21" a="1"/>
  <c r="F1984" i="21"/>
  <c r="E1984" i="21"/>
  <c r="D1984" i="21"/>
  <c r="Y1983" i="21"/>
  <c r="X1983" i="21"/>
  <c r="W1983" i="21"/>
  <c r="V1983" i="21"/>
  <c r="U1983" i="21"/>
  <c r="T1983" i="21"/>
  <c r="S1983" i="21"/>
  <c r="R1983" i="21"/>
  <c r="M1983" i="21"/>
  <c r="L1983" i="21"/>
  <c r="K1983" i="21"/>
  <c r="I1983" i="21"/>
  <c r="H1983" i="21"/>
  <c r="G1983" i="21"/>
  <c r="G1983" i="21" a="1"/>
  <c r="F1983" i="21"/>
  <c r="E1983" i="21"/>
  <c r="D1983" i="21"/>
  <c r="Y1982" i="21"/>
  <c r="X1982" i="21"/>
  <c r="W1982" i="21"/>
  <c r="V1982" i="21"/>
  <c r="U1982" i="21"/>
  <c r="T1982" i="21"/>
  <c r="S1982" i="21"/>
  <c r="R1982" i="21"/>
  <c r="M1982" i="21"/>
  <c r="L1982" i="21"/>
  <c r="K1982" i="21"/>
  <c r="I1982" i="21"/>
  <c r="H1982" i="21"/>
  <c r="G1982" i="21"/>
  <c r="G1982" i="21" a="1"/>
  <c r="F1982" i="21"/>
  <c r="E1982" i="21"/>
  <c r="D1982" i="21"/>
  <c r="Y1981" i="21"/>
  <c r="X1981" i="21"/>
  <c r="W1981" i="21"/>
  <c r="V1981" i="21"/>
  <c r="U1981" i="21"/>
  <c r="T1981" i="21"/>
  <c r="S1981" i="21"/>
  <c r="R1981" i="21"/>
  <c r="M1981" i="21"/>
  <c r="L1981" i="21"/>
  <c r="K1981" i="21"/>
  <c r="I1981" i="21"/>
  <c r="H1981" i="21"/>
  <c r="G1981" i="21"/>
  <c r="G1981" i="21" a="1"/>
  <c r="F1981" i="21"/>
  <c r="E1981" i="21"/>
  <c r="D1981" i="21"/>
  <c r="Y1980" i="21"/>
  <c r="X1980" i="21"/>
  <c r="W1980" i="21"/>
  <c r="V1980" i="21"/>
  <c r="U1980" i="21"/>
  <c r="T1980" i="21"/>
  <c r="S1980" i="21"/>
  <c r="R1980" i="21"/>
  <c r="M1980" i="21"/>
  <c r="L1980" i="21"/>
  <c r="K1980" i="21"/>
  <c r="I1980" i="21"/>
  <c r="H1980" i="21"/>
  <c r="G1980" i="21"/>
  <c r="G1980" i="21" a="1"/>
  <c r="F1980" i="21"/>
  <c r="E1980" i="21"/>
  <c r="D1980" i="21"/>
  <c r="Y1979" i="21"/>
  <c r="X1979" i="21"/>
  <c r="W1979" i="21"/>
  <c r="V1979" i="21"/>
  <c r="U1979" i="21"/>
  <c r="T1979" i="21"/>
  <c r="S1979" i="21"/>
  <c r="R1979" i="21"/>
  <c r="M1979" i="21"/>
  <c r="L1979" i="21"/>
  <c r="K1979" i="21"/>
  <c r="I1979" i="21"/>
  <c r="H1979" i="21"/>
  <c r="G1979" i="21"/>
  <c r="G1979" i="21" a="1"/>
  <c r="F1979" i="21"/>
  <c r="E1979" i="21"/>
  <c r="D1979" i="21"/>
  <c r="Y1978" i="21"/>
  <c r="X1978" i="21"/>
  <c r="W1978" i="21"/>
  <c r="V1978" i="21"/>
  <c r="U1978" i="21"/>
  <c r="T1978" i="21"/>
  <c r="S1978" i="21"/>
  <c r="R1978" i="21"/>
  <c r="M1978" i="21"/>
  <c r="L1978" i="21"/>
  <c r="K1978" i="21"/>
  <c r="I1978" i="21"/>
  <c r="H1978" i="21"/>
  <c r="G1978" i="21"/>
  <c r="G1978" i="21" a="1"/>
  <c r="F1978" i="21"/>
  <c r="E1978" i="21"/>
  <c r="D1978" i="21"/>
  <c r="Y1977" i="21"/>
  <c r="X1977" i="21"/>
  <c r="W1977" i="21"/>
  <c r="V1977" i="21"/>
  <c r="U1977" i="21"/>
  <c r="T1977" i="21"/>
  <c r="S1977" i="21"/>
  <c r="R1977" i="21"/>
  <c r="M1977" i="21"/>
  <c r="L1977" i="21"/>
  <c r="K1977" i="21"/>
  <c r="I1977" i="21"/>
  <c r="H1977" i="21"/>
  <c r="G1977" i="21"/>
  <c r="G1977" i="21" a="1"/>
  <c r="F1977" i="21"/>
  <c r="E1977" i="21"/>
  <c r="D1977" i="21"/>
  <c r="Y1976" i="21"/>
  <c r="X1976" i="21"/>
  <c r="W1976" i="21"/>
  <c r="V1976" i="21"/>
  <c r="U1976" i="21"/>
  <c r="T1976" i="21"/>
  <c r="S1976" i="21"/>
  <c r="R1976" i="21"/>
  <c r="M1976" i="21"/>
  <c r="L1976" i="21"/>
  <c r="K1976" i="21"/>
  <c r="I1976" i="21"/>
  <c r="H1976" i="21"/>
  <c r="G1976" i="21"/>
  <c r="G1976" i="21" a="1"/>
  <c r="F1976" i="21"/>
  <c r="E1976" i="21"/>
  <c r="D1976" i="21"/>
  <c r="Y1975" i="21"/>
  <c r="X1975" i="21"/>
  <c r="W1975" i="21"/>
  <c r="V1975" i="21"/>
  <c r="U1975" i="21"/>
  <c r="T1975" i="21"/>
  <c r="S1975" i="21"/>
  <c r="R1975" i="21"/>
  <c r="M1975" i="21"/>
  <c r="L1975" i="21"/>
  <c r="K1975" i="21"/>
  <c r="I1975" i="21"/>
  <c r="H1975" i="21"/>
  <c r="G1975" i="21"/>
  <c r="G1975" i="21" a="1"/>
  <c r="F1975" i="21"/>
  <c r="E1975" i="21"/>
  <c r="D1975" i="21"/>
  <c r="Y1974" i="21"/>
  <c r="X1974" i="21"/>
  <c r="W1974" i="21"/>
  <c r="V1974" i="21"/>
  <c r="U1974" i="21"/>
  <c r="T1974" i="21"/>
  <c r="S1974" i="21"/>
  <c r="R1974" i="21"/>
  <c r="M1974" i="21"/>
  <c r="L1974" i="21"/>
  <c r="K1974" i="21"/>
  <c r="I1974" i="21"/>
  <c r="H1974" i="21"/>
  <c r="G1974" i="21"/>
  <c r="G1974" i="21" a="1"/>
  <c r="F1974" i="21"/>
  <c r="E1974" i="21"/>
  <c r="D1974" i="21"/>
  <c r="Y1973" i="21"/>
  <c r="X1973" i="21"/>
  <c r="W1973" i="21"/>
  <c r="V1973" i="21"/>
  <c r="U1973" i="21"/>
  <c r="T1973" i="21"/>
  <c r="S1973" i="21"/>
  <c r="R1973" i="21"/>
  <c r="M1973" i="21"/>
  <c r="L1973" i="21"/>
  <c r="K1973" i="21"/>
  <c r="I1973" i="21"/>
  <c r="H1973" i="21"/>
  <c r="G1973" i="21"/>
  <c r="G1973" i="21" a="1"/>
  <c r="F1973" i="21"/>
  <c r="E1973" i="21"/>
  <c r="D1973" i="21"/>
  <c r="Y1972" i="21"/>
  <c r="X1972" i="21"/>
  <c r="W1972" i="21"/>
  <c r="V1972" i="21"/>
  <c r="U1972" i="21"/>
  <c r="T1972" i="21"/>
  <c r="S1972" i="21"/>
  <c r="R1972" i="21"/>
  <c r="M1972" i="21"/>
  <c r="L1972" i="21"/>
  <c r="K1972" i="21"/>
  <c r="I1972" i="21"/>
  <c r="H1972" i="21"/>
  <c r="G1972" i="21"/>
  <c r="G1972" i="21" a="1"/>
  <c r="F1972" i="21"/>
  <c r="E1972" i="21"/>
  <c r="D1972" i="21"/>
  <c r="Y1971" i="21"/>
  <c r="X1971" i="21"/>
  <c r="W1971" i="21"/>
  <c r="V1971" i="21"/>
  <c r="U1971" i="21"/>
  <c r="T1971" i="21"/>
  <c r="S1971" i="21"/>
  <c r="R1971" i="21"/>
  <c r="M1971" i="21"/>
  <c r="L1971" i="21"/>
  <c r="K1971" i="21"/>
  <c r="I1971" i="21"/>
  <c r="H1971" i="21"/>
  <c r="G1971" i="21"/>
  <c r="G1971" i="21" a="1"/>
  <c r="F1971" i="21"/>
  <c r="E1971" i="21"/>
  <c r="D1971" i="21"/>
  <c r="Y1970" i="21"/>
  <c r="X1970" i="21"/>
  <c r="W1970" i="21"/>
  <c r="V1970" i="21"/>
  <c r="U1970" i="21"/>
  <c r="T1970" i="21"/>
  <c r="S1970" i="21"/>
  <c r="R1970" i="21"/>
  <c r="M1970" i="21"/>
  <c r="L1970" i="21"/>
  <c r="K1970" i="21"/>
  <c r="I1970" i="21"/>
  <c r="H1970" i="21"/>
  <c r="G1970" i="21"/>
  <c r="G1970" i="21" a="1"/>
  <c r="F1970" i="21"/>
  <c r="E1970" i="21"/>
  <c r="D1970" i="21"/>
  <c r="Y1969" i="21"/>
  <c r="X1969" i="21"/>
  <c r="W1969" i="21"/>
  <c r="V1969" i="21"/>
  <c r="U1969" i="21"/>
  <c r="T1969" i="21"/>
  <c r="S1969" i="21"/>
  <c r="R1969" i="21"/>
  <c r="M1969" i="21"/>
  <c r="L1969" i="21"/>
  <c r="K1969" i="21"/>
  <c r="I1969" i="21"/>
  <c r="H1969" i="21"/>
  <c r="G1969" i="21"/>
  <c r="G1969" i="21" a="1"/>
  <c r="F1969" i="21"/>
  <c r="E1969" i="21"/>
  <c r="D1969" i="21"/>
  <c r="Y1968" i="21"/>
  <c r="X1968" i="21"/>
  <c r="W1968" i="21"/>
  <c r="V1968" i="21"/>
  <c r="U1968" i="21"/>
  <c r="T1968" i="21"/>
  <c r="S1968" i="21"/>
  <c r="R1968" i="21"/>
  <c r="M1968" i="21"/>
  <c r="L1968" i="21"/>
  <c r="K1968" i="21"/>
  <c r="I1968" i="21"/>
  <c r="H1968" i="21"/>
  <c r="G1968" i="21"/>
  <c r="G1968" i="21" a="1"/>
  <c r="F1968" i="21"/>
  <c r="E1968" i="21"/>
  <c r="D1968" i="21"/>
  <c r="Y1967" i="21"/>
  <c r="X1967" i="21"/>
  <c r="W1967" i="21"/>
  <c r="V1967" i="21"/>
  <c r="U1967" i="21"/>
  <c r="T1967" i="21"/>
  <c r="S1967" i="21"/>
  <c r="R1967" i="21"/>
  <c r="M1967" i="21"/>
  <c r="L1967" i="21"/>
  <c r="K1967" i="21"/>
  <c r="I1967" i="21"/>
  <c r="H1967" i="21"/>
  <c r="G1967" i="21"/>
  <c r="G1967" i="21" a="1"/>
  <c r="F1967" i="21"/>
  <c r="E1967" i="21"/>
  <c r="D1967" i="21"/>
  <c r="Y1966" i="21"/>
  <c r="X1966" i="21"/>
  <c r="W1966" i="21"/>
  <c r="V1966" i="21"/>
  <c r="U1966" i="21"/>
  <c r="T1966" i="21"/>
  <c r="S1966" i="21"/>
  <c r="R1966" i="21"/>
  <c r="M1966" i="21"/>
  <c r="L1966" i="21"/>
  <c r="K1966" i="21"/>
  <c r="I1966" i="21"/>
  <c r="H1966" i="21"/>
  <c r="G1966" i="21"/>
  <c r="G1966" i="21" a="1"/>
  <c r="F1966" i="21"/>
  <c r="E1966" i="21"/>
  <c r="D1966" i="21"/>
  <c r="Y1965" i="21"/>
  <c r="X1965" i="21"/>
  <c r="W1965" i="21"/>
  <c r="V1965" i="21"/>
  <c r="U1965" i="21"/>
  <c r="T1965" i="21"/>
  <c r="S1965" i="21"/>
  <c r="R1965" i="21"/>
  <c r="M1965" i="21"/>
  <c r="L1965" i="21"/>
  <c r="K1965" i="21"/>
  <c r="I1965" i="21"/>
  <c r="H1965" i="21"/>
  <c r="G1965" i="21"/>
  <c r="G1965" i="21" a="1"/>
  <c r="F1965" i="21"/>
  <c r="E1965" i="21"/>
  <c r="D1965" i="21"/>
  <c r="Y1964" i="21"/>
  <c r="X1964" i="21"/>
  <c r="W1964" i="21"/>
  <c r="V1964" i="21"/>
  <c r="U1964" i="21"/>
  <c r="T1964" i="21"/>
  <c r="S1964" i="21"/>
  <c r="R1964" i="21"/>
  <c r="M1964" i="21"/>
  <c r="L1964" i="21"/>
  <c r="K1964" i="21"/>
  <c r="I1964" i="21"/>
  <c r="H1964" i="21"/>
  <c r="G1964" i="21"/>
  <c r="G1964" i="21" a="1"/>
  <c r="F1964" i="21"/>
  <c r="E1964" i="21"/>
  <c r="D1964" i="21"/>
  <c r="Y1963" i="21"/>
  <c r="X1963" i="21"/>
  <c r="W1963" i="21"/>
  <c r="V1963" i="21"/>
  <c r="U1963" i="21"/>
  <c r="T1963" i="21"/>
  <c r="S1963" i="21"/>
  <c r="R1963" i="21"/>
  <c r="M1963" i="21"/>
  <c r="L1963" i="21"/>
  <c r="K1963" i="21"/>
  <c r="I1963" i="21"/>
  <c r="H1963" i="21"/>
  <c r="G1963" i="21"/>
  <c r="G1963" i="21" a="1"/>
  <c r="F1963" i="21"/>
  <c r="E1963" i="21"/>
  <c r="D1963" i="21"/>
  <c r="Y1962" i="21"/>
  <c r="X1962" i="21"/>
  <c r="W1962" i="21"/>
  <c r="V1962" i="21"/>
  <c r="U1962" i="21"/>
  <c r="T1962" i="21"/>
  <c r="S1962" i="21"/>
  <c r="R1962" i="21"/>
  <c r="M1962" i="21"/>
  <c r="L1962" i="21"/>
  <c r="K1962" i="21"/>
  <c r="I1962" i="21"/>
  <c r="H1962" i="21"/>
  <c r="G1962" i="21"/>
  <c r="G1962" i="21" a="1"/>
  <c r="F1962" i="21"/>
  <c r="E1962" i="21"/>
  <c r="D1962" i="21"/>
  <c r="Y1961" i="21"/>
  <c r="X1961" i="21"/>
  <c r="W1961" i="21"/>
  <c r="V1961" i="21"/>
  <c r="U1961" i="21"/>
  <c r="T1961" i="21"/>
  <c r="S1961" i="21"/>
  <c r="R1961" i="21"/>
  <c r="M1961" i="21"/>
  <c r="L1961" i="21"/>
  <c r="K1961" i="21"/>
  <c r="I1961" i="21"/>
  <c r="H1961" i="21"/>
  <c r="G1961" i="21"/>
  <c r="G1961" i="21" a="1"/>
  <c r="F1961" i="21"/>
  <c r="E1961" i="21"/>
  <c r="D1961" i="21"/>
  <c r="Y1960" i="21"/>
  <c r="X1960" i="21"/>
  <c r="W1960" i="21"/>
  <c r="V1960" i="21"/>
  <c r="U1960" i="21"/>
  <c r="T1960" i="21"/>
  <c r="S1960" i="21"/>
  <c r="R1960" i="21"/>
  <c r="M1960" i="21"/>
  <c r="L1960" i="21"/>
  <c r="K1960" i="21"/>
  <c r="I1960" i="21"/>
  <c r="H1960" i="21"/>
  <c r="G1960" i="21"/>
  <c r="G1960" i="21" a="1"/>
  <c r="F1960" i="21"/>
  <c r="E1960" i="21"/>
  <c r="D1960" i="21"/>
  <c r="Y1959" i="21"/>
  <c r="X1959" i="21"/>
  <c r="W1959" i="21"/>
  <c r="V1959" i="21"/>
  <c r="U1959" i="21"/>
  <c r="T1959" i="21"/>
  <c r="S1959" i="21"/>
  <c r="R1959" i="21"/>
  <c r="M1959" i="21"/>
  <c r="L1959" i="21"/>
  <c r="K1959" i="21"/>
  <c r="I1959" i="21"/>
  <c r="H1959" i="21"/>
  <c r="G1959" i="21"/>
  <c r="G1959" i="21" a="1"/>
  <c r="F1959" i="21"/>
  <c r="E1959" i="21"/>
  <c r="D1959" i="21"/>
  <c r="Y1958" i="21"/>
  <c r="X1958" i="21"/>
  <c r="W1958" i="21"/>
  <c r="V1958" i="21"/>
  <c r="U1958" i="21"/>
  <c r="T1958" i="21"/>
  <c r="S1958" i="21"/>
  <c r="R1958" i="21"/>
  <c r="M1958" i="21"/>
  <c r="L1958" i="21"/>
  <c r="K1958" i="21"/>
  <c r="I1958" i="21"/>
  <c r="H1958" i="21"/>
  <c r="G1958" i="21"/>
  <c r="G1958" i="21" a="1"/>
  <c r="F1958" i="21"/>
  <c r="E1958" i="21"/>
  <c r="D1958" i="21"/>
  <c r="Y1957" i="21"/>
  <c r="X1957" i="21"/>
  <c r="W1957" i="21"/>
  <c r="V1957" i="21"/>
  <c r="U1957" i="21"/>
  <c r="T1957" i="21"/>
  <c r="S1957" i="21"/>
  <c r="R1957" i="21"/>
  <c r="M1957" i="21"/>
  <c r="L1957" i="21"/>
  <c r="K1957" i="21"/>
  <c r="I1957" i="21"/>
  <c r="H1957" i="21"/>
  <c r="G1957" i="21"/>
  <c r="G1957" i="21" a="1"/>
  <c r="F1957" i="21"/>
  <c r="E1957" i="21"/>
  <c r="D1957" i="21"/>
  <c r="Y1956" i="21"/>
  <c r="X1956" i="21"/>
  <c r="W1956" i="21"/>
  <c r="V1956" i="21"/>
  <c r="U1956" i="21"/>
  <c r="T1956" i="21"/>
  <c r="S1956" i="21"/>
  <c r="R1956" i="21"/>
  <c r="M1956" i="21"/>
  <c r="L1956" i="21"/>
  <c r="K1956" i="21"/>
  <c r="I1956" i="21"/>
  <c r="H1956" i="21"/>
  <c r="G1956" i="21"/>
  <c r="G1956" i="21" a="1"/>
  <c r="F1956" i="21"/>
  <c r="E1956" i="21"/>
  <c r="D1956" i="21"/>
  <c r="Y1955" i="21"/>
  <c r="X1955" i="21"/>
  <c r="W1955" i="21"/>
  <c r="V1955" i="21"/>
  <c r="U1955" i="21"/>
  <c r="T1955" i="21"/>
  <c r="S1955" i="21"/>
  <c r="R1955" i="21"/>
  <c r="M1955" i="21"/>
  <c r="L1955" i="21"/>
  <c r="K1955" i="21"/>
  <c r="I1955" i="21"/>
  <c r="H1955" i="21"/>
  <c r="G1955" i="21"/>
  <c r="G1955" i="21" a="1"/>
  <c r="F1955" i="21"/>
  <c r="E1955" i="21"/>
  <c r="D1955" i="21"/>
  <c r="Y1954" i="21"/>
  <c r="X1954" i="21"/>
  <c r="W1954" i="21"/>
  <c r="V1954" i="21"/>
  <c r="U1954" i="21"/>
  <c r="T1954" i="21"/>
  <c r="S1954" i="21"/>
  <c r="R1954" i="21"/>
  <c r="M1954" i="21"/>
  <c r="L1954" i="21"/>
  <c r="K1954" i="21"/>
  <c r="I1954" i="21"/>
  <c r="H1954" i="21"/>
  <c r="G1954" i="21"/>
  <c r="G1954" i="21" a="1"/>
  <c r="F1954" i="21"/>
  <c r="E1954" i="21"/>
  <c r="D1954" i="21"/>
  <c r="Y1953" i="21"/>
  <c r="X1953" i="21"/>
  <c r="W1953" i="21"/>
  <c r="V1953" i="21"/>
  <c r="U1953" i="21"/>
  <c r="T1953" i="21"/>
  <c r="S1953" i="21"/>
  <c r="R1953" i="21"/>
  <c r="M1953" i="21"/>
  <c r="L1953" i="21"/>
  <c r="K1953" i="21"/>
  <c r="I1953" i="21"/>
  <c r="H1953" i="21"/>
  <c r="G1953" i="21"/>
  <c r="G1953" i="21" a="1"/>
  <c r="F1953" i="21"/>
  <c r="E1953" i="21"/>
  <c r="D1953" i="21"/>
  <c r="Y1952" i="21"/>
  <c r="X1952" i="21"/>
  <c r="W1952" i="21"/>
  <c r="V1952" i="21"/>
  <c r="U1952" i="21"/>
  <c r="T1952" i="21"/>
  <c r="S1952" i="21"/>
  <c r="R1952" i="21"/>
  <c r="M1952" i="21"/>
  <c r="L1952" i="21"/>
  <c r="K1952" i="21"/>
  <c r="I1952" i="21"/>
  <c r="H1952" i="21"/>
  <c r="G1952" i="21"/>
  <c r="G1952" i="21" a="1"/>
  <c r="F1952" i="21"/>
  <c r="E1952" i="21"/>
  <c r="D1952" i="21"/>
  <c r="Y1951" i="21"/>
  <c r="X1951" i="21"/>
  <c r="W1951" i="21"/>
  <c r="V1951" i="21"/>
  <c r="U1951" i="21"/>
  <c r="T1951" i="21"/>
  <c r="S1951" i="21"/>
  <c r="R1951" i="21"/>
  <c r="M1951" i="21"/>
  <c r="L1951" i="21"/>
  <c r="K1951" i="21"/>
  <c r="I1951" i="21"/>
  <c r="H1951" i="21"/>
  <c r="G1951" i="21"/>
  <c r="G1951" i="21" a="1"/>
  <c r="F1951" i="21"/>
  <c r="E1951" i="21"/>
  <c r="D1951" i="21"/>
  <c r="Y1950" i="21"/>
  <c r="X1950" i="21"/>
  <c r="W1950" i="21"/>
  <c r="V1950" i="21"/>
  <c r="U1950" i="21"/>
  <c r="T1950" i="21"/>
  <c r="S1950" i="21"/>
  <c r="R1950" i="21"/>
  <c r="M1950" i="21"/>
  <c r="L1950" i="21"/>
  <c r="K1950" i="21"/>
  <c r="I1950" i="21"/>
  <c r="H1950" i="21"/>
  <c r="G1950" i="21"/>
  <c r="G1950" i="21" a="1"/>
  <c r="F1950" i="21"/>
  <c r="E1950" i="21"/>
  <c r="D1950" i="21"/>
  <c r="Y1949" i="21"/>
  <c r="X1949" i="21"/>
  <c r="W1949" i="21"/>
  <c r="V1949" i="21"/>
  <c r="U1949" i="21"/>
  <c r="T1949" i="21"/>
  <c r="S1949" i="21"/>
  <c r="R1949" i="21"/>
  <c r="M1949" i="21"/>
  <c r="L1949" i="21"/>
  <c r="K1949" i="21"/>
  <c r="I1949" i="21"/>
  <c r="H1949" i="21"/>
  <c r="G1949" i="21"/>
  <c r="G1949" i="21" a="1"/>
  <c r="F1949" i="21"/>
  <c r="E1949" i="21"/>
  <c r="D1949" i="21"/>
  <c r="Y1948" i="21"/>
  <c r="X1948" i="21"/>
  <c r="W1948" i="21"/>
  <c r="V1948" i="21"/>
  <c r="U1948" i="21"/>
  <c r="T1948" i="21"/>
  <c r="S1948" i="21"/>
  <c r="R1948" i="21"/>
  <c r="M1948" i="21"/>
  <c r="L1948" i="21"/>
  <c r="K1948" i="21"/>
  <c r="I1948" i="21"/>
  <c r="H1948" i="21"/>
  <c r="G1948" i="21"/>
  <c r="G1948" i="21" a="1"/>
  <c r="F1948" i="21"/>
  <c r="E1948" i="21"/>
  <c r="D1948" i="21"/>
  <c r="Y1947" i="21"/>
  <c r="X1947" i="21"/>
  <c r="W1947" i="21"/>
  <c r="V1947" i="21"/>
  <c r="U1947" i="21"/>
  <c r="T1947" i="21"/>
  <c r="S1947" i="21"/>
  <c r="R1947" i="21"/>
  <c r="M1947" i="21"/>
  <c r="L1947" i="21"/>
  <c r="K1947" i="21"/>
  <c r="I1947" i="21"/>
  <c r="H1947" i="21"/>
  <c r="G1947" i="21"/>
  <c r="G1947" i="21" a="1"/>
  <c r="F1947" i="21"/>
  <c r="E1947" i="21"/>
  <c r="D1947" i="21"/>
  <c r="Y1946" i="21"/>
  <c r="X1946" i="21"/>
  <c r="W1946" i="21"/>
  <c r="V1946" i="21"/>
  <c r="U1946" i="21"/>
  <c r="T1946" i="21"/>
  <c r="S1946" i="21"/>
  <c r="R1946" i="21"/>
  <c r="M1946" i="21"/>
  <c r="L1946" i="21"/>
  <c r="K1946" i="21"/>
  <c r="I1946" i="21"/>
  <c r="H1946" i="21"/>
  <c r="G1946" i="21"/>
  <c r="G1946" i="21" a="1"/>
  <c r="F1946" i="21"/>
  <c r="E1946" i="21"/>
  <c r="D1946" i="21"/>
  <c r="Y1945" i="21"/>
  <c r="X1945" i="21"/>
  <c r="W1945" i="21"/>
  <c r="V1945" i="21"/>
  <c r="U1945" i="21"/>
  <c r="T1945" i="21"/>
  <c r="S1945" i="21"/>
  <c r="R1945" i="21"/>
  <c r="M1945" i="21"/>
  <c r="L1945" i="21"/>
  <c r="K1945" i="21"/>
  <c r="I1945" i="21"/>
  <c r="H1945" i="21"/>
  <c r="G1945" i="21"/>
  <c r="G1945" i="21" a="1"/>
  <c r="F1945" i="21"/>
  <c r="E1945" i="21"/>
  <c r="D1945" i="21"/>
  <c r="Y1944" i="21"/>
  <c r="X1944" i="21"/>
  <c r="W1944" i="21"/>
  <c r="V1944" i="21"/>
  <c r="U1944" i="21"/>
  <c r="T1944" i="21"/>
  <c r="S1944" i="21"/>
  <c r="R1944" i="21"/>
  <c r="M1944" i="21"/>
  <c r="L1944" i="21"/>
  <c r="K1944" i="21"/>
  <c r="I1944" i="21"/>
  <c r="H1944" i="21"/>
  <c r="G1944" i="21"/>
  <c r="G1944" i="21" a="1"/>
  <c r="F1944" i="21"/>
  <c r="E1944" i="21"/>
  <c r="D1944" i="21"/>
  <c r="Y1943" i="21"/>
  <c r="X1943" i="21"/>
  <c r="W1943" i="21"/>
  <c r="V1943" i="21"/>
  <c r="U1943" i="21"/>
  <c r="T1943" i="21"/>
  <c r="S1943" i="21"/>
  <c r="R1943" i="21"/>
  <c r="M1943" i="21"/>
  <c r="L1943" i="21"/>
  <c r="K1943" i="21"/>
  <c r="I1943" i="21"/>
  <c r="H1943" i="21"/>
  <c r="G1943" i="21"/>
  <c r="G1943" i="21" a="1"/>
  <c r="F1943" i="21"/>
  <c r="E1943" i="21"/>
  <c r="D1943" i="21"/>
  <c r="Y1942" i="21"/>
  <c r="X1942" i="21"/>
  <c r="W1942" i="21"/>
  <c r="V1942" i="21"/>
  <c r="U1942" i="21"/>
  <c r="T1942" i="21"/>
  <c r="S1942" i="21"/>
  <c r="R1942" i="21"/>
  <c r="M1942" i="21"/>
  <c r="L1942" i="21"/>
  <c r="K1942" i="21"/>
  <c r="I1942" i="21"/>
  <c r="H1942" i="21"/>
  <c r="G1942" i="21"/>
  <c r="G1942" i="21" a="1"/>
  <c r="F1942" i="21"/>
  <c r="E1942" i="21"/>
  <c r="D1942" i="21"/>
  <c r="Y1941" i="21"/>
  <c r="X1941" i="21"/>
  <c r="W1941" i="21"/>
  <c r="V1941" i="21"/>
  <c r="U1941" i="21"/>
  <c r="T1941" i="21"/>
  <c r="S1941" i="21"/>
  <c r="R1941" i="21"/>
  <c r="M1941" i="21"/>
  <c r="L1941" i="21"/>
  <c r="K1941" i="21"/>
  <c r="I1941" i="21"/>
  <c r="H1941" i="21"/>
  <c r="G1941" i="21"/>
  <c r="G1941" i="21" a="1"/>
  <c r="F1941" i="21"/>
  <c r="E1941" i="21"/>
  <c r="D1941" i="21"/>
  <c r="Y1940" i="21"/>
  <c r="X1940" i="21"/>
  <c r="W1940" i="21"/>
  <c r="V1940" i="21"/>
  <c r="U1940" i="21"/>
  <c r="T1940" i="21"/>
  <c r="S1940" i="21"/>
  <c r="R1940" i="21"/>
  <c r="M1940" i="21"/>
  <c r="L1940" i="21"/>
  <c r="K1940" i="21"/>
  <c r="I1940" i="21"/>
  <c r="H1940" i="21"/>
  <c r="G1940" i="21"/>
  <c r="G1940" i="21" a="1"/>
  <c r="F1940" i="21"/>
  <c r="E1940" i="21"/>
  <c r="D1940" i="21"/>
  <c r="Y1939" i="21"/>
  <c r="X1939" i="21"/>
  <c r="W1939" i="21"/>
  <c r="V1939" i="21"/>
  <c r="U1939" i="21"/>
  <c r="T1939" i="21"/>
  <c r="S1939" i="21"/>
  <c r="R1939" i="21"/>
  <c r="M1939" i="21"/>
  <c r="L1939" i="21"/>
  <c r="K1939" i="21"/>
  <c r="I1939" i="21"/>
  <c r="H1939" i="21"/>
  <c r="G1939" i="21"/>
  <c r="G1939" i="21" a="1"/>
  <c r="F1939" i="21"/>
  <c r="E1939" i="21"/>
  <c r="D1939" i="21"/>
  <c r="Y1938" i="21"/>
  <c r="X1938" i="21"/>
  <c r="W1938" i="21"/>
  <c r="V1938" i="21"/>
  <c r="U1938" i="21"/>
  <c r="T1938" i="21"/>
  <c r="S1938" i="21"/>
  <c r="R1938" i="21"/>
  <c r="M1938" i="21"/>
  <c r="L1938" i="21"/>
  <c r="K1938" i="21"/>
  <c r="I1938" i="21"/>
  <c r="H1938" i="21"/>
  <c r="G1938" i="21"/>
  <c r="G1938" i="21" a="1"/>
  <c r="F1938" i="21"/>
  <c r="E1938" i="21"/>
  <c r="D1938" i="21"/>
  <c r="Y1937" i="21"/>
  <c r="X1937" i="21"/>
  <c r="W1937" i="21"/>
  <c r="V1937" i="21"/>
  <c r="U1937" i="21"/>
  <c r="T1937" i="21"/>
  <c r="S1937" i="21"/>
  <c r="R1937" i="21"/>
  <c r="M1937" i="21"/>
  <c r="L1937" i="21"/>
  <c r="K1937" i="21"/>
  <c r="I1937" i="21"/>
  <c r="H1937" i="21"/>
  <c r="G1937" i="21"/>
  <c r="G1937" i="21" a="1"/>
  <c r="F1937" i="21"/>
  <c r="E1937" i="21"/>
  <c r="D1937" i="21"/>
  <c r="Y1936" i="21"/>
  <c r="X1936" i="21"/>
  <c r="W1936" i="21"/>
  <c r="V1936" i="21"/>
  <c r="U1936" i="21"/>
  <c r="T1936" i="21"/>
  <c r="S1936" i="21"/>
  <c r="R1936" i="21"/>
  <c r="M1936" i="21"/>
  <c r="L1936" i="21"/>
  <c r="K1936" i="21"/>
  <c r="I1936" i="21"/>
  <c r="H1936" i="21"/>
  <c r="G1936" i="21"/>
  <c r="G1936" i="21" a="1"/>
  <c r="F1936" i="21"/>
  <c r="E1936" i="21"/>
  <c r="D1936" i="21"/>
  <c r="Y1935" i="21"/>
  <c r="X1935" i="21"/>
  <c r="W1935" i="21"/>
  <c r="V1935" i="21"/>
  <c r="U1935" i="21"/>
  <c r="T1935" i="21"/>
  <c r="S1935" i="21"/>
  <c r="R1935" i="21"/>
  <c r="M1935" i="21"/>
  <c r="L1935" i="21"/>
  <c r="K1935" i="21"/>
  <c r="I1935" i="21"/>
  <c r="H1935" i="21"/>
  <c r="G1935" i="21"/>
  <c r="G1935" i="21" a="1"/>
  <c r="F1935" i="21"/>
  <c r="E1935" i="21"/>
  <c r="D1935" i="21"/>
  <c r="Y1934" i="21"/>
  <c r="X1934" i="21"/>
  <c r="W1934" i="21"/>
  <c r="V1934" i="21"/>
  <c r="U1934" i="21"/>
  <c r="T1934" i="21"/>
  <c r="S1934" i="21"/>
  <c r="R1934" i="21"/>
  <c r="M1934" i="21"/>
  <c r="L1934" i="21"/>
  <c r="K1934" i="21"/>
  <c r="I1934" i="21"/>
  <c r="H1934" i="21"/>
  <c r="G1934" i="21"/>
  <c r="G1934" i="21" a="1"/>
  <c r="F1934" i="21"/>
  <c r="E1934" i="21"/>
  <c r="D1934" i="21"/>
  <c r="Y1933" i="21"/>
  <c r="X1933" i="21"/>
  <c r="W1933" i="21"/>
  <c r="V1933" i="21"/>
  <c r="U1933" i="21"/>
  <c r="T1933" i="21"/>
  <c r="S1933" i="21"/>
  <c r="R1933" i="21"/>
  <c r="M1933" i="21"/>
  <c r="L1933" i="21"/>
  <c r="K1933" i="21"/>
  <c r="I1933" i="21"/>
  <c r="H1933" i="21"/>
  <c r="G1933" i="21"/>
  <c r="G1933" i="21" a="1"/>
  <c r="F1933" i="21"/>
  <c r="E1933" i="21"/>
  <c r="D1933" i="21"/>
  <c r="Y1932" i="21"/>
  <c r="X1932" i="21"/>
  <c r="W1932" i="21"/>
  <c r="V1932" i="21"/>
  <c r="U1932" i="21"/>
  <c r="T1932" i="21"/>
  <c r="S1932" i="21"/>
  <c r="R1932" i="21"/>
  <c r="M1932" i="21"/>
  <c r="L1932" i="21"/>
  <c r="K1932" i="21"/>
  <c r="I1932" i="21"/>
  <c r="H1932" i="21"/>
  <c r="G1932" i="21"/>
  <c r="G1932" i="21" a="1"/>
  <c r="F1932" i="21"/>
  <c r="E1932" i="21"/>
  <c r="D1932" i="21"/>
  <c r="Y1931" i="21"/>
  <c r="X1931" i="21"/>
  <c r="W1931" i="21"/>
  <c r="V1931" i="21"/>
  <c r="U1931" i="21"/>
  <c r="T1931" i="21"/>
  <c r="S1931" i="21"/>
  <c r="R1931" i="21"/>
  <c r="M1931" i="21"/>
  <c r="L1931" i="21"/>
  <c r="K1931" i="21"/>
  <c r="I1931" i="21"/>
  <c r="H1931" i="21"/>
  <c r="G1931" i="21"/>
  <c r="G1931" i="21" a="1"/>
  <c r="F1931" i="21"/>
  <c r="E1931" i="21"/>
  <c r="D1931" i="21"/>
  <c r="Y1930" i="21"/>
  <c r="X1930" i="21"/>
  <c r="W1930" i="21"/>
  <c r="V1930" i="21"/>
  <c r="U1930" i="21"/>
  <c r="T1930" i="21"/>
  <c r="S1930" i="21"/>
  <c r="R1930" i="21"/>
  <c r="M1930" i="21"/>
  <c r="L1930" i="21"/>
  <c r="K1930" i="21"/>
  <c r="I1930" i="21"/>
  <c r="H1930" i="21"/>
  <c r="G1930" i="21"/>
  <c r="G1930" i="21" a="1"/>
  <c r="F1930" i="21"/>
  <c r="E1930" i="21"/>
  <c r="D1930" i="21"/>
  <c r="Y1929" i="21"/>
  <c r="X1929" i="21"/>
  <c r="W1929" i="21"/>
  <c r="V1929" i="21"/>
  <c r="U1929" i="21"/>
  <c r="T1929" i="21"/>
  <c r="S1929" i="21"/>
  <c r="R1929" i="21"/>
  <c r="M1929" i="21"/>
  <c r="L1929" i="21"/>
  <c r="K1929" i="21"/>
  <c r="I1929" i="21"/>
  <c r="H1929" i="21"/>
  <c r="G1929" i="21"/>
  <c r="G1929" i="21" a="1"/>
  <c r="F1929" i="21"/>
  <c r="E1929" i="21"/>
  <c r="D1929" i="21"/>
  <c r="Y1928" i="21"/>
  <c r="X1928" i="21"/>
  <c r="W1928" i="21"/>
  <c r="V1928" i="21"/>
  <c r="U1928" i="21"/>
  <c r="T1928" i="21"/>
  <c r="S1928" i="21"/>
  <c r="R1928" i="21"/>
  <c r="M1928" i="21"/>
  <c r="L1928" i="21"/>
  <c r="K1928" i="21"/>
  <c r="I1928" i="21"/>
  <c r="H1928" i="21"/>
  <c r="G1928" i="21"/>
  <c r="G1928" i="21" a="1"/>
  <c r="F1928" i="21"/>
  <c r="E1928" i="21"/>
  <c r="D1928" i="21"/>
  <c r="Y1927" i="21"/>
  <c r="X1927" i="21"/>
  <c r="W1927" i="21"/>
  <c r="V1927" i="21"/>
  <c r="U1927" i="21"/>
  <c r="T1927" i="21"/>
  <c r="S1927" i="21"/>
  <c r="R1927" i="21"/>
  <c r="M1927" i="21"/>
  <c r="L1927" i="21"/>
  <c r="K1927" i="21"/>
  <c r="I1927" i="21"/>
  <c r="H1927" i="21"/>
  <c r="G1927" i="21"/>
  <c r="G1927" i="21" a="1"/>
  <c r="F1927" i="21"/>
  <c r="E1927" i="21"/>
  <c r="D1927" i="21"/>
  <c r="Y1926" i="21"/>
  <c r="X1926" i="21"/>
  <c r="W1926" i="21"/>
  <c r="V1926" i="21"/>
  <c r="U1926" i="21"/>
  <c r="T1926" i="21"/>
  <c r="S1926" i="21"/>
  <c r="R1926" i="21"/>
  <c r="M1926" i="21"/>
  <c r="L1926" i="21"/>
  <c r="K1926" i="21"/>
  <c r="I1926" i="21"/>
  <c r="H1926" i="21"/>
  <c r="G1926" i="21"/>
  <c r="G1926" i="21" a="1"/>
  <c r="F1926" i="21"/>
  <c r="E1926" i="21"/>
  <c r="D1926" i="21"/>
  <c r="Y1925" i="21"/>
  <c r="X1925" i="21"/>
  <c r="W1925" i="21"/>
  <c r="V1925" i="21"/>
  <c r="U1925" i="21"/>
  <c r="T1925" i="21"/>
  <c r="S1925" i="21"/>
  <c r="R1925" i="21"/>
  <c r="M1925" i="21"/>
  <c r="L1925" i="21"/>
  <c r="K1925" i="21"/>
  <c r="I1925" i="21"/>
  <c r="H1925" i="21"/>
  <c r="G1925" i="21"/>
  <c r="G1925" i="21" a="1"/>
  <c r="F1925" i="21"/>
  <c r="E1925" i="21"/>
  <c r="D1925" i="21"/>
  <c r="Y1924" i="21"/>
  <c r="X1924" i="21"/>
  <c r="W1924" i="21"/>
  <c r="V1924" i="21"/>
  <c r="U1924" i="21"/>
  <c r="T1924" i="21"/>
  <c r="S1924" i="21"/>
  <c r="R1924" i="21"/>
  <c r="M1924" i="21"/>
  <c r="L1924" i="21"/>
  <c r="K1924" i="21"/>
  <c r="I1924" i="21"/>
  <c r="H1924" i="21"/>
  <c r="G1924" i="21"/>
  <c r="G1924" i="21" a="1"/>
  <c r="F1924" i="21"/>
  <c r="E1924" i="21"/>
  <c r="D1924" i="21"/>
  <c r="Y1923" i="21"/>
  <c r="X1923" i="21"/>
  <c r="W1923" i="21"/>
  <c r="V1923" i="21"/>
  <c r="U1923" i="21"/>
  <c r="T1923" i="21"/>
  <c r="S1923" i="21"/>
  <c r="R1923" i="21"/>
  <c r="M1923" i="21"/>
  <c r="L1923" i="21"/>
  <c r="K1923" i="21"/>
  <c r="I1923" i="21"/>
  <c r="H1923" i="21"/>
  <c r="G1923" i="21"/>
  <c r="G1923" i="21" a="1"/>
  <c r="F1923" i="21"/>
  <c r="E1923" i="21"/>
  <c r="D1923" i="21"/>
  <c r="Y1922" i="21"/>
  <c r="X1922" i="21"/>
  <c r="W1922" i="21"/>
  <c r="V1922" i="21"/>
  <c r="U1922" i="21"/>
  <c r="T1922" i="21"/>
  <c r="S1922" i="21"/>
  <c r="R1922" i="21"/>
  <c r="M1922" i="21"/>
  <c r="L1922" i="21"/>
  <c r="K1922" i="21"/>
  <c r="I1922" i="21"/>
  <c r="H1922" i="21"/>
  <c r="G1922" i="21"/>
  <c r="G1922" i="21" a="1"/>
  <c r="F1922" i="21"/>
  <c r="E1922" i="21"/>
  <c r="D1922" i="21"/>
  <c r="Y1921" i="21"/>
  <c r="X1921" i="21"/>
  <c r="W1921" i="21"/>
  <c r="V1921" i="21"/>
  <c r="U1921" i="21"/>
  <c r="T1921" i="21"/>
  <c r="S1921" i="21"/>
  <c r="R1921" i="21"/>
  <c r="M1921" i="21"/>
  <c r="L1921" i="21"/>
  <c r="K1921" i="21"/>
  <c r="I1921" i="21"/>
  <c r="H1921" i="21"/>
  <c r="G1921" i="21"/>
  <c r="G1921" i="21" a="1"/>
  <c r="F1921" i="21"/>
  <c r="E1921" i="21"/>
  <c r="D1921" i="21"/>
  <c r="Y1920" i="21"/>
  <c r="X1920" i="21"/>
  <c r="W1920" i="21"/>
  <c r="V1920" i="21"/>
  <c r="U1920" i="21"/>
  <c r="T1920" i="21"/>
  <c r="S1920" i="21"/>
  <c r="R1920" i="21"/>
  <c r="M1920" i="21"/>
  <c r="L1920" i="21"/>
  <c r="K1920" i="21"/>
  <c r="I1920" i="21"/>
  <c r="H1920" i="21"/>
  <c r="G1920" i="21"/>
  <c r="G1920" i="21" a="1"/>
  <c r="F1920" i="21"/>
  <c r="E1920" i="21"/>
  <c r="D1920" i="21"/>
  <c r="Y1919" i="21"/>
  <c r="X1919" i="21"/>
  <c r="W1919" i="21"/>
  <c r="V1919" i="21"/>
  <c r="U1919" i="21"/>
  <c r="T1919" i="21"/>
  <c r="S1919" i="21"/>
  <c r="R1919" i="21"/>
  <c r="M1919" i="21"/>
  <c r="L1919" i="21"/>
  <c r="K1919" i="21"/>
  <c r="I1919" i="21"/>
  <c r="H1919" i="21"/>
  <c r="G1919" i="21"/>
  <c r="G1919" i="21" a="1"/>
  <c r="F1919" i="21"/>
  <c r="E1919" i="21"/>
  <c r="D1919" i="21"/>
  <c r="Y1918" i="21"/>
  <c r="X1918" i="21"/>
  <c r="W1918" i="21"/>
  <c r="V1918" i="21"/>
  <c r="U1918" i="21"/>
  <c r="T1918" i="21"/>
  <c r="S1918" i="21"/>
  <c r="R1918" i="21"/>
  <c r="M1918" i="21"/>
  <c r="L1918" i="21"/>
  <c r="K1918" i="21"/>
  <c r="I1918" i="21"/>
  <c r="H1918" i="21"/>
  <c r="G1918" i="21"/>
  <c r="G1918" i="21" a="1"/>
  <c r="F1918" i="21"/>
  <c r="E1918" i="21"/>
  <c r="D1918" i="21"/>
  <c r="Y1917" i="21"/>
  <c r="X1917" i="21"/>
  <c r="W1917" i="21"/>
  <c r="V1917" i="21"/>
  <c r="U1917" i="21"/>
  <c r="T1917" i="21"/>
  <c r="S1917" i="21"/>
  <c r="R1917" i="21"/>
  <c r="M1917" i="21"/>
  <c r="L1917" i="21"/>
  <c r="K1917" i="21"/>
  <c r="I1917" i="21"/>
  <c r="H1917" i="21"/>
  <c r="G1917" i="21"/>
  <c r="G1917" i="21" a="1"/>
  <c r="F1917" i="21"/>
  <c r="E1917" i="21"/>
  <c r="D1917" i="21"/>
  <c r="Y1916" i="21"/>
  <c r="X1916" i="21"/>
  <c r="W1916" i="21"/>
  <c r="V1916" i="21"/>
  <c r="U1916" i="21"/>
  <c r="T1916" i="21"/>
  <c r="S1916" i="21"/>
  <c r="R1916" i="21"/>
  <c r="M1916" i="21"/>
  <c r="L1916" i="21"/>
  <c r="K1916" i="21"/>
  <c r="I1916" i="21"/>
  <c r="H1916" i="21"/>
  <c r="G1916" i="21"/>
  <c r="G1916" i="21" a="1"/>
  <c r="F1916" i="21"/>
  <c r="E1916" i="21"/>
  <c r="D1916" i="21"/>
  <c r="Y1915" i="21"/>
  <c r="X1915" i="21"/>
  <c r="W1915" i="21"/>
  <c r="V1915" i="21"/>
  <c r="U1915" i="21"/>
  <c r="T1915" i="21"/>
  <c r="S1915" i="21"/>
  <c r="R1915" i="21"/>
  <c r="M1915" i="21"/>
  <c r="L1915" i="21"/>
  <c r="K1915" i="21"/>
  <c r="I1915" i="21"/>
  <c r="H1915" i="21"/>
  <c r="G1915" i="21"/>
  <c r="G1915" i="21" a="1"/>
  <c r="F1915" i="21"/>
  <c r="E1915" i="21"/>
  <c r="D1915" i="21"/>
  <c r="Y1914" i="21"/>
  <c r="X1914" i="21"/>
  <c r="W1914" i="21"/>
  <c r="V1914" i="21"/>
  <c r="U1914" i="21"/>
  <c r="T1914" i="21"/>
  <c r="S1914" i="21"/>
  <c r="R1914" i="21"/>
  <c r="M1914" i="21"/>
  <c r="L1914" i="21"/>
  <c r="K1914" i="21"/>
  <c r="I1914" i="21"/>
  <c r="H1914" i="21"/>
  <c r="G1914" i="21"/>
  <c r="G1914" i="21" a="1"/>
  <c r="F1914" i="21"/>
  <c r="E1914" i="21"/>
  <c r="D1914" i="21"/>
  <c r="Y1913" i="21"/>
  <c r="X1913" i="21"/>
  <c r="W1913" i="21"/>
  <c r="V1913" i="21"/>
  <c r="U1913" i="21"/>
  <c r="T1913" i="21"/>
  <c r="S1913" i="21"/>
  <c r="R1913" i="21"/>
  <c r="M1913" i="21"/>
  <c r="L1913" i="21"/>
  <c r="K1913" i="21"/>
  <c r="I1913" i="21"/>
  <c r="H1913" i="21"/>
  <c r="G1913" i="21"/>
  <c r="G1913" i="21" a="1"/>
  <c r="F1913" i="21"/>
  <c r="E1913" i="21"/>
  <c r="D1913" i="21"/>
  <c r="Y1912" i="21"/>
  <c r="X1912" i="21"/>
  <c r="W1912" i="21"/>
  <c r="V1912" i="21"/>
  <c r="U1912" i="21"/>
  <c r="T1912" i="21"/>
  <c r="S1912" i="21"/>
  <c r="R1912" i="21"/>
  <c r="M1912" i="21"/>
  <c r="L1912" i="21"/>
  <c r="K1912" i="21"/>
  <c r="I1912" i="21"/>
  <c r="H1912" i="21"/>
  <c r="G1912" i="21"/>
  <c r="G1912" i="21" a="1"/>
  <c r="F1912" i="21"/>
  <c r="E1912" i="21"/>
  <c r="D1912" i="21"/>
  <c r="Y1911" i="21"/>
  <c r="X1911" i="21"/>
  <c r="W1911" i="21"/>
  <c r="V1911" i="21"/>
  <c r="U1911" i="21"/>
  <c r="T1911" i="21"/>
  <c r="S1911" i="21"/>
  <c r="R1911" i="21"/>
  <c r="M1911" i="21"/>
  <c r="L1911" i="21"/>
  <c r="K1911" i="21"/>
  <c r="I1911" i="21"/>
  <c r="H1911" i="21"/>
  <c r="G1911" i="21"/>
  <c r="G1911" i="21" a="1"/>
  <c r="F1911" i="21"/>
  <c r="E1911" i="21"/>
  <c r="D1911" i="21"/>
  <c r="Y1910" i="21"/>
  <c r="X1910" i="21"/>
  <c r="W1910" i="21"/>
  <c r="V1910" i="21"/>
  <c r="U1910" i="21"/>
  <c r="T1910" i="21"/>
  <c r="S1910" i="21"/>
  <c r="R1910" i="21"/>
  <c r="M1910" i="21"/>
  <c r="L1910" i="21"/>
  <c r="K1910" i="21"/>
  <c r="I1910" i="21"/>
  <c r="H1910" i="21"/>
  <c r="G1910" i="21"/>
  <c r="G1910" i="21" a="1"/>
  <c r="F1910" i="21"/>
  <c r="E1910" i="21"/>
  <c r="D1910" i="21"/>
  <c r="Y1909" i="21"/>
  <c r="X1909" i="21"/>
  <c r="W1909" i="21"/>
  <c r="V1909" i="21"/>
  <c r="U1909" i="21"/>
  <c r="T1909" i="21"/>
  <c r="S1909" i="21"/>
  <c r="R1909" i="21"/>
  <c r="M1909" i="21"/>
  <c r="L1909" i="21"/>
  <c r="K1909" i="21"/>
  <c r="I1909" i="21"/>
  <c r="H1909" i="21"/>
  <c r="G1909" i="21"/>
  <c r="G1909" i="21" a="1"/>
  <c r="F1909" i="21"/>
  <c r="E1909" i="21"/>
  <c r="D1909" i="21"/>
  <c r="Y1908" i="21"/>
  <c r="X1908" i="21"/>
  <c r="W1908" i="21"/>
  <c r="V1908" i="21"/>
  <c r="U1908" i="21"/>
  <c r="T1908" i="21"/>
  <c r="S1908" i="21"/>
  <c r="R1908" i="21"/>
  <c r="M1908" i="21"/>
  <c r="L1908" i="21"/>
  <c r="K1908" i="21"/>
  <c r="I1908" i="21"/>
  <c r="H1908" i="21"/>
  <c r="G1908" i="21"/>
  <c r="G1908" i="21" a="1"/>
  <c r="F1908" i="21"/>
  <c r="E1908" i="21"/>
  <c r="D1908" i="21"/>
  <c r="Y1907" i="21"/>
  <c r="X1907" i="21"/>
  <c r="W1907" i="21"/>
  <c r="V1907" i="21"/>
  <c r="U1907" i="21"/>
  <c r="T1907" i="21"/>
  <c r="S1907" i="21"/>
  <c r="R1907" i="21"/>
  <c r="M1907" i="21"/>
  <c r="L1907" i="21"/>
  <c r="K1907" i="21"/>
  <c r="I1907" i="21"/>
  <c r="H1907" i="21"/>
  <c r="G1907" i="21"/>
  <c r="G1907" i="21" a="1"/>
  <c r="F1907" i="21"/>
  <c r="E1907" i="21"/>
  <c r="D1907" i="21"/>
  <c r="Y1906" i="21"/>
  <c r="X1906" i="21"/>
  <c r="W1906" i="21"/>
  <c r="V1906" i="21"/>
  <c r="U1906" i="21"/>
  <c r="T1906" i="21"/>
  <c r="S1906" i="21"/>
  <c r="R1906" i="21"/>
  <c r="M1906" i="21"/>
  <c r="L1906" i="21"/>
  <c r="K1906" i="21"/>
  <c r="I1906" i="21"/>
  <c r="H1906" i="21"/>
  <c r="G1906" i="21"/>
  <c r="G1906" i="21" a="1"/>
  <c r="F1906" i="21"/>
  <c r="E1906" i="21"/>
  <c r="D1906" i="21"/>
  <c r="Y1905" i="21"/>
  <c r="X1905" i="21"/>
  <c r="W1905" i="21"/>
  <c r="V1905" i="21"/>
  <c r="U1905" i="21"/>
  <c r="T1905" i="21"/>
  <c r="S1905" i="21"/>
  <c r="R1905" i="21"/>
  <c r="M1905" i="21"/>
  <c r="L1905" i="21"/>
  <c r="K1905" i="21"/>
  <c r="I1905" i="21"/>
  <c r="H1905" i="21"/>
  <c r="G1905" i="21"/>
  <c r="G1905" i="21" a="1"/>
  <c r="F1905" i="21"/>
  <c r="E1905" i="21"/>
  <c r="D1905" i="21"/>
  <c r="Y1904" i="21"/>
  <c r="X1904" i="21"/>
  <c r="W1904" i="21"/>
  <c r="V1904" i="21"/>
  <c r="U1904" i="21"/>
  <c r="T1904" i="21"/>
  <c r="S1904" i="21"/>
  <c r="R1904" i="21"/>
  <c r="M1904" i="21"/>
  <c r="L1904" i="21"/>
  <c r="K1904" i="21"/>
  <c r="I1904" i="21"/>
  <c r="H1904" i="21"/>
  <c r="G1904" i="21"/>
  <c r="G1904" i="21" a="1"/>
  <c r="F1904" i="21"/>
  <c r="E1904" i="21"/>
  <c r="D1904" i="21"/>
  <c r="Y1903" i="21"/>
  <c r="X1903" i="21"/>
  <c r="W1903" i="21"/>
  <c r="V1903" i="21"/>
  <c r="U1903" i="21"/>
  <c r="T1903" i="21"/>
  <c r="S1903" i="21"/>
  <c r="R1903" i="21"/>
  <c r="M1903" i="21"/>
  <c r="L1903" i="21"/>
  <c r="K1903" i="21"/>
  <c r="I1903" i="21"/>
  <c r="H1903" i="21"/>
  <c r="G1903" i="21"/>
  <c r="G1903" i="21" a="1"/>
  <c r="F1903" i="21"/>
  <c r="E1903" i="21"/>
  <c r="D1903" i="21"/>
  <c r="Y1902" i="21"/>
  <c r="X1902" i="21"/>
  <c r="W1902" i="21"/>
  <c r="V1902" i="21"/>
  <c r="U1902" i="21"/>
  <c r="T1902" i="21"/>
  <c r="S1902" i="21"/>
  <c r="R1902" i="21"/>
  <c r="M1902" i="21"/>
  <c r="L1902" i="21"/>
  <c r="K1902" i="21"/>
  <c r="I1902" i="21"/>
  <c r="H1902" i="21"/>
  <c r="G1902" i="21"/>
  <c r="G1902" i="21" a="1"/>
  <c r="F1902" i="21"/>
  <c r="E1902" i="21"/>
  <c r="D1902" i="21"/>
  <c r="Y1901" i="21"/>
  <c r="X1901" i="21"/>
  <c r="W1901" i="21"/>
  <c r="V1901" i="21"/>
  <c r="U1901" i="21"/>
  <c r="T1901" i="21"/>
  <c r="S1901" i="21"/>
  <c r="R1901" i="21"/>
  <c r="M1901" i="21"/>
  <c r="L1901" i="21"/>
  <c r="K1901" i="21"/>
  <c r="I1901" i="21"/>
  <c r="H1901" i="21"/>
  <c r="G1901" i="21"/>
  <c r="G1901" i="21" a="1"/>
  <c r="F1901" i="21"/>
  <c r="E1901" i="21"/>
  <c r="D1901" i="21"/>
  <c r="Y1900" i="21"/>
  <c r="X1900" i="21"/>
  <c r="W1900" i="21"/>
  <c r="V1900" i="21"/>
  <c r="U1900" i="21"/>
  <c r="T1900" i="21"/>
  <c r="S1900" i="21"/>
  <c r="R1900" i="21"/>
  <c r="M1900" i="21"/>
  <c r="L1900" i="21"/>
  <c r="K1900" i="21"/>
  <c r="I1900" i="21"/>
  <c r="H1900" i="21"/>
  <c r="G1900" i="21"/>
  <c r="G1900" i="21" a="1"/>
  <c r="F1900" i="21"/>
  <c r="E1900" i="21"/>
  <c r="D1900" i="21"/>
  <c r="Y1899" i="21"/>
  <c r="X1899" i="21"/>
  <c r="W1899" i="21"/>
  <c r="V1899" i="21"/>
  <c r="U1899" i="21"/>
  <c r="T1899" i="21"/>
  <c r="S1899" i="21"/>
  <c r="R1899" i="21"/>
  <c r="M1899" i="21"/>
  <c r="L1899" i="21"/>
  <c r="K1899" i="21"/>
  <c r="I1899" i="21"/>
  <c r="H1899" i="21"/>
  <c r="G1899" i="21"/>
  <c r="G1899" i="21" a="1"/>
  <c r="F1899" i="21"/>
  <c r="E1899" i="21"/>
  <c r="D1899" i="21"/>
  <c r="Y1898" i="21"/>
  <c r="X1898" i="21"/>
  <c r="W1898" i="21"/>
  <c r="V1898" i="21"/>
  <c r="U1898" i="21"/>
  <c r="T1898" i="21"/>
  <c r="S1898" i="21"/>
  <c r="R1898" i="21"/>
  <c r="M1898" i="21"/>
  <c r="L1898" i="21"/>
  <c r="K1898" i="21"/>
  <c r="I1898" i="21"/>
  <c r="H1898" i="21"/>
  <c r="G1898" i="21"/>
  <c r="G1898" i="21" a="1"/>
  <c r="F1898" i="21"/>
  <c r="E1898" i="21"/>
  <c r="D1898" i="21"/>
  <c r="Y1897" i="21"/>
  <c r="X1897" i="21"/>
  <c r="W1897" i="21"/>
  <c r="V1897" i="21"/>
  <c r="U1897" i="21"/>
  <c r="T1897" i="21"/>
  <c r="S1897" i="21"/>
  <c r="R1897" i="21"/>
  <c r="M1897" i="21"/>
  <c r="L1897" i="21"/>
  <c r="K1897" i="21"/>
  <c r="I1897" i="21"/>
  <c r="H1897" i="21"/>
  <c r="G1897" i="21"/>
  <c r="G1897" i="21" a="1"/>
  <c r="F1897" i="21"/>
  <c r="E1897" i="21"/>
  <c r="D1897" i="21"/>
  <c r="Y1896" i="21"/>
  <c r="X1896" i="21"/>
  <c r="W1896" i="21"/>
  <c r="V1896" i="21"/>
  <c r="U1896" i="21"/>
  <c r="T1896" i="21"/>
  <c r="S1896" i="21"/>
  <c r="R1896" i="21"/>
  <c r="M1896" i="21"/>
  <c r="L1896" i="21"/>
  <c r="K1896" i="21"/>
  <c r="I1896" i="21"/>
  <c r="H1896" i="21"/>
  <c r="G1896" i="21"/>
  <c r="G1896" i="21" a="1"/>
  <c r="F1896" i="21"/>
  <c r="E1896" i="21"/>
  <c r="D1896" i="21"/>
  <c r="Y1895" i="21"/>
  <c r="X1895" i="21"/>
  <c r="W1895" i="21"/>
  <c r="V1895" i="21"/>
  <c r="U1895" i="21"/>
  <c r="T1895" i="21"/>
  <c r="S1895" i="21"/>
  <c r="R1895" i="21"/>
  <c r="M1895" i="21"/>
  <c r="L1895" i="21"/>
  <c r="K1895" i="21"/>
  <c r="I1895" i="21"/>
  <c r="H1895" i="21"/>
  <c r="G1895" i="21"/>
  <c r="G1895" i="21" a="1"/>
  <c r="F1895" i="21"/>
  <c r="E1895" i="21"/>
  <c r="D1895" i="21"/>
  <c r="Y1894" i="21"/>
  <c r="X1894" i="21"/>
  <c r="W1894" i="21"/>
  <c r="V1894" i="21"/>
  <c r="U1894" i="21"/>
  <c r="T1894" i="21"/>
  <c r="S1894" i="21"/>
  <c r="R1894" i="21"/>
  <c r="M1894" i="21"/>
  <c r="L1894" i="21"/>
  <c r="K1894" i="21"/>
  <c r="I1894" i="21"/>
  <c r="H1894" i="21"/>
  <c r="G1894" i="21"/>
  <c r="G1894" i="21" a="1"/>
  <c r="F1894" i="21"/>
  <c r="E1894" i="21"/>
  <c r="D1894" i="21"/>
  <c r="Y1893" i="21"/>
  <c r="X1893" i="21"/>
  <c r="W1893" i="21"/>
  <c r="V1893" i="21"/>
  <c r="U1893" i="21"/>
  <c r="T1893" i="21"/>
  <c r="S1893" i="21"/>
  <c r="R1893" i="21"/>
  <c r="M1893" i="21"/>
  <c r="L1893" i="21"/>
  <c r="K1893" i="21"/>
  <c r="I1893" i="21"/>
  <c r="H1893" i="21"/>
  <c r="G1893" i="21"/>
  <c r="G1893" i="21" a="1"/>
  <c r="F1893" i="21"/>
  <c r="E1893" i="21"/>
  <c r="D1893" i="21"/>
  <c r="Y1892" i="21"/>
  <c r="X1892" i="21"/>
  <c r="W1892" i="21"/>
  <c r="V1892" i="21"/>
  <c r="U1892" i="21"/>
  <c r="T1892" i="21"/>
  <c r="S1892" i="21"/>
  <c r="R1892" i="21"/>
  <c r="M1892" i="21"/>
  <c r="L1892" i="21"/>
  <c r="K1892" i="21"/>
  <c r="I1892" i="21"/>
  <c r="H1892" i="21"/>
  <c r="G1892" i="21"/>
  <c r="G1892" i="21" a="1"/>
  <c r="F1892" i="21"/>
  <c r="E1892" i="21"/>
  <c r="D1892" i="21"/>
  <c r="Y1891" i="21"/>
  <c r="X1891" i="21"/>
  <c r="W1891" i="21"/>
  <c r="V1891" i="21"/>
  <c r="U1891" i="21"/>
  <c r="T1891" i="21"/>
  <c r="S1891" i="21"/>
  <c r="R1891" i="21"/>
  <c r="M1891" i="21"/>
  <c r="L1891" i="21"/>
  <c r="K1891" i="21"/>
  <c r="I1891" i="21"/>
  <c r="H1891" i="21"/>
  <c r="G1891" i="21"/>
  <c r="G1891" i="21" a="1"/>
  <c r="F1891" i="21"/>
  <c r="E1891" i="21"/>
  <c r="D1891" i="21"/>
  <c r="Y1890" i="21"/>
  <c r="X1890" i="21"/>
  <c r="W1890" i="21"/>
  <c r="V1890" i="21"/>
  <c r="U1890" i="21"/>
  <c r="T1890" i="21"/>
  <c r="S1890" i="21"/>
  <c r="R1890" i="21"/>
  <c r="M1890" i="21"/>
  <c r="L1890" i="21"/>
  <c r="K1890" i="21"/>
  <c r="I1890" i="21"/>
  <c r="H1890" i="21"/>
  <c r="G1890" i="21"/>
  <c r="G1890" i="21" a="1"/>
  <c r="F1890" i="21"/>
  <c r="E1890" i="21"/>
  <c r="D1890" i="21"/>
  <c r="Y1889" i="21"/>
  <c r="X1889" i="21"/>
  <c r="W1889" i="21"/>
  <c r="V1889" i="21"/>
  <c r="U1889" i="21"/>
  <c r="T1889" i="21"/>
  <c r="S1889" i="21"/>
  <c r="R1889" i="21"/>
  <c r="M1889" i="21"/>
  <c r="L1889" i="21"/>
  <c r="K1889" i="21"/>
  <c r="I1889" i="21"/>
  <c r="H1889" i="21"/>
  <c r="G1889" i="21"/>
  <c r="G1889" i="21" a="1"/>
  <c r="F1889" i="21"/>
  <c r="E1889" i="21"/>
  <c r="D1889" i="21"/>
  <c r="Y1888" i="21"/>
  <c r="X1888" i="21"/>
  <c r="W1888" i="21"/>
  <c r="V1888" i="21"/>
  <c r="U1888" i="21"/>
  <c r="T1888" i="21"/>
  <c r="S1888" i="21"/>
  <c r="R1888" i="21"/>
  <c r="M1888" i="21"/>
  <c r="L1888" i="21"/>
  <c r="K1888" i="21"/>
  <c r="I1888" i="21"/>
  <c r="H1888" i="21"/>
  <c r="G1888" i="21"/>
  <c r="G1888" i="21" a="1"/>
  <c r="F1888" i="21"/>
  <c r="E1888" i="21"/>
  <c r="D1888" i="21"/>
  <c r="Y1887" i="21"/>
  <c r="X1887" i="21"/>
  <c r="W1887" i="21"/>
  <c r="V1887" i="21"/>
  <c r="U1887" i="21"/>
  <c r="T1887" i="21"/>
  <c r="S1887" i="21"/>
  <c r="R1887" i="21"/>
  <c r="M1887" i="21"/>
  <c r="L1887" i="21"/>
  <c r="K1887" i="21"/>
  <c r="I1887" i="21"/>
  <c r="H1887" i="21"/>
  <c r="G1887" i="21"/>
  <c r="G1887" i="21" a="1"/>
  <c r="F1887" i="21"/>
  <c r="E1887" i="21"/>
  <c r="D1887" i="21"/>
  <c r="Y1886" i="21"/>
  <c r="X1886" i="21"/>
  <c r="W1886" i="21"/>
  <c r="V1886" i="21"/>
  <c r="U1886" i="21"/>
  <c r="T1886" i="21"/>
  <c r="S1886" i="21"/>
  <c r="R1886" i="21"/>
  <c r="M1886" i="21"/>
  <c r="L1886" i="21"/>
  <c r="K1886" i="21"/>
  <c r="I1886" i="21"/>
  <c r="H1886" i="21"/>
  <c r="G1886" i="21"/>
  <c r="G1886" i="21" a="1"/>
  <c r="F1886" i="21"/>
  <c r="E1886" i="21"/>
  <c r="D1886" i="21"/>
  <c r="Y1885" i="21"/>
  <c r="X1885" i="21"/>
  <c r="W1885" i="21"/>
  <c r="V1885" i="21"/>
  <c r="U1885" i="21"/>
  <c r="T1885" i="21"/>
  <c r="S1885" i="21"/>
  <c r="R1885" i="21"/>
  <c r="M1885" i="21"/>
  <c r="L1885" i="21"/>
  <c r="K1885" i="21"/>
  <c r="I1885" i="21"/>
  <c r="H1885" i="21"/>
  <c r="G1885" i="21"/>
  <c r="G1885" i="21" a="1"/>
  <c r="F1885" i="21"/>
  <c r="E1885" i="21"/>
  <c r="D1885" i="21"/>
  <c r="Y1884" i="21"/>
  <c r="X1884" i="21"/>
  <c r="W1884" i="21"/>
  <c r="V1884" i="21"/>
  <c r="U1884" i="21"/>
  <c r="T1884" i="21"/>
  <c r="S1884" i="21"/>
  <c r="R1884" i="21"/>
  <c r="M1884" i="21"/>
  <c r="L1884" i="21"/>
  <c r="K1884" i="21"/>
  <c r="I1884" i="21"/>
  <c r="H1884" i="21"/>
  <c r="G1884" i="21"/>
  <c r="G1884" i="21" a="1"/>
  <c r="F1884" i="21"/>
  <c r="E1884" i="21"/>
  <c r="D1884" i="21"/>
  <c r="Y1883" i="21"/>
  <c r="X1883" i="21"/>
  <c r="W1883" i="21"/>
  <c r="V1883" i="21"/>
  <c r="U1883" i="21"/>
  <c r="T1883" i="21"/>
  <c r="S1883" i="21"/>
  <c r="R1883" i="21"/>
  <c r="M1883" i="21"/>
  <c r="L1883" i="21"/>
  <c r="K1883" i="21"/>
  <c r="I1883" i="21"/>
  <c r="H1883" i="21"/>
  <c r="G1883" i="21"/>
  <c r="G1883" i="21" a="1"/>
  <c r="F1883" i="21"/>
  <c r="E1883" i="21"/>
  <c r="D1883" i="21"/>
  <c r="Y1882" i="21"/>
  <c r="X1882" i="21"/>
  <c r="W1882" i="21"/>
  <c r="V1882" i="21"/>
  <c r="U1882" i="21"/>
  <c r="T1882" i="21"/>
  <c r="S1882" i="21"/>
  <c r="R1882" i="21"/>
  <c r="M1882" i="21"/>
  <c r="L1882" i="21"/>
  <c r="K1882" i="21"/>
  <c r="I1882" i="21"/>
  <c r="H1882" i="21"/>
  <c r="G1882" i="21"/>
  <c r="G1882" i="21" a="1"/>
  <c r="F1882" i="21"/>
  <c r="E1882" i="21"/>
  <c r="D1882" i="21"/>
  <c r="Y1881" i="21"/>
  <c r="X1881" i="21"/>
  <c r="W1881" i="21"/>
  <c r="V1881" i="21"/>
  <c r="U1881" i="21"/>
  <c r="T1881" i="21"/>
  <c r="S1881" i="21"/>
  <c r="R1881" i="21"/>
  <c r="M1881" i="21"/>
  <c r="L1881" i="21"/>
  <c r="K1881" i="21"/>
  <c r="I1881" i="21"/>
  <c r="H1881" i="21"/>
  <c r="G1881" i="21"/>
  <c r="G1881" i="21" a="1"/>
  <c r="F1881" i="21"/>
  <c r="E1881" i="21"/>
  <c r="D1881" i="21"/>
  <c r="Y1880" i="21"/>
  <c r="X1880" i="21"/>
  <c r="W1880" i="21"/>
  <c r="V1880" i="21"/>
  <c r="U1880" i="21"/>
  <c r="T1880" i="21"/>
  <c r="S1880" i="21"/>
  <c r="R1880" i="21"/>
  <c r="M1880" i="21"/>
  <c r="L1880" i="21"/>
  <c r="K1880" i="21"/>
  <c r="I1880" i="21"/>
  <c r="H1880" i="21"/>
  <c r="G1880" i="21"/>
  <c r="G1880" i="21" a="1"/>
  <c r="F1880" i="21"/>
  <c r="E1880" i="21"/>
  <c r="D1880" i="21"/>
  <c r="Y1879" i="21"/>
  <c r="X1879" i="21"/>
  <c r="W1879" i="21"/>
  <c r="V1879" i="21"/>
  <c r="U1879" i="21"/>
  <c r="T1879" i="21"/>
  <c r="S1879" i="21"/>
  <c r="R1879" i="21"/>
  <c r="M1879" i="21"/>
  <c r="L1879" i="21"/>
  <c r="K1879" i="21"/>
  <c r="I1879" i="21"/>
  <c r="H1879" i="21"/>
  <c r="G1879" i="21"/>
  <c r="G1879" i="21" a="1"/>
  <c r="F1879" i="21"/>
  <c r="E1879" i="21"/>
  <c r="D1879" i="21"/>
  <c r="Y1878" i="21"/>
  <c r="X1878" i="21"/>
  <c r="W1878" i="21"/>
  <c r="V1878" i="21"/>
  <c r="U1878" i="21"/>
  <c r="T1878" i="21"/>
  <c r="S1878" i="21"/>
  <c r="R1878" i="21"/>
  <c r="M1878" i="21"/>
  <c r="L1878" i="21"/>
  <c r="K1878" i="21"/>
  <c r="I1878" i="21"/>
  <c r="H1878" i="21"/>
  <c r="G1878" i="21"/>
  <c r="G1878" i="21" a="1"/>
  <c r="F1878" i="21"/>
  <c r="E1878" i="21"/>
  <c r="D1878" i="21"/>
  <c r="Y1877" i="21"/>
  <c r="X1877" i="21"/>
  <c r="W1877" i="21"/>
  <c r="V1877" i="21"/>
  <c r="U1877" i="21"/>
  <c r="T1877" i="21"/>
  <c r="S1877" i="21"/>
  <c r="R1877" i="21"/>
  <c r="M1877" i="21"/>
  <c r="L1877" i="21"/>
  <c r="K1877" i="21"/>
  <c r="I1877" i="21"/>
  <c r="H1877" i="21"/>
  <c r="G1877" i="21"/>
  <c r="G1877" i="21" a="1"/>
  <c r="F1877" i="21"/>
  <c r="E1877" i="21"/>
  <c r="D1877" i="21"/>
  <c r="Y1876" i="21"/>
  <c r="X1876" i="21"/>
  <c r="W1876" i="21"/>
  <c r="V1876" i="21"/>
  <c r="U1876" i="21"/>
  <c r="T1876" i="21"/>
  <c r="S1876" i="21"/>
  <c r="R1876" i="21"/>
  <c r="M1876" i="21"/>
  <c r="L1876" i="21"/>
  <c r="K1876" i="21"/>
  <c r="I1876" i="21"/>
  <c r="H1876" i="21"/>
  <c r="G1876" i="21"/>
  <c r="G1876" i="21" a="1"/>
  <c r="F1876" i="21"/>
  <c r="E1876" i="21"/>
  <c r="D1876" i="21"/>
  <c r="Y1875" i="21"/>
  <c r="X1875" i="21"/>
  <c r="W1875" i="21"/>
  <c r="V1875" i="21"/>
  <c r="U1875" i="21"/>
  <c r="T1875" i="21"/>
  <c r="S1875" i="21"/>
  <c r="R1875" i="21"/>
  <c r="M1875" i="21"/>
  <c r="L1875" i="21"/>
  <c r="K1875" i="21"/>
  <c r="I1875" i="21"/>
  <c r="H1875" i="21"/>
  <c r="G1875" i="21"/>
  <c r="G1875" i="21" a="1"/>
  <c r="F1875" i="21"/>
  <c r="E1875" i="21"/>
  <c r="D1875" i="21"/>
  <c r="Y1874" i="21"/>
  <c r="X1874" i="21"/>
  <c r="W1874" i="21"/>
  <c r="V1874" i="21"/>
  <c r="U1874" i="21"/>
  <c r="T1874" i="21"/>
  <c r="S1874" i="21"/>
  <c r="R1874" i="21"/>
  <c r="M1874" i="21"/>
  <c r="L1874" i="21"/>
  <c r="K1874" i="21"/>
  <c r="I1874" i="21"/>
  <c r="H1874" i="21"/>
  <c r="G1874" i="21"/>
  <c r="G1874" i="21" a="1"/>
  <c r="F1874" i="21"/>
  <c r="E1874" i="21"/>
  <c r="D1874" i="21"/>
  <c r="Y1873" i="21"/>
  <c r="X1873" i="21"/>
  <c r="W1873" i="21"/>
  <c r="V1873" i="21"/>
  <c r="U1873" i="21"/>
  <c r="T1873" i="21"/>
  <c r="S1873" i="21"/>
  <c r="R1873" i="21"/>
  <c r="M1873" i="21"/>
  <c r="L1873" i="21"/>
  <c r="K1873" i="21"/>
  <c r="I1873" i="21"/>
  <c r="H1873" i="21"/>
  <c r="G1873" i="21"/>
  <c r="G1873" i="21" a="1"/>
  <c r="F1873" i="21"/>
  <c r="E1873" i="21"/>
  <c r="D1873" i="21"/>
  <c r="Y1872" i="21"/>
  <c r="X1872" i="21"/>
  <c r="W1872" i="21"/>
  <c r="V1872" i="21"/>
  <c r="U1872" i="21"/>
  <c r="T1872" i="21"/>
  <c r="S1872" i="21"/>
  <c r="R1872" i="21"/>
  <c r="M1872" i="21"/>
  <c r="L1872" i="21"/>
  <c r="K1872" i="21"/>
  <c r="I1872" i="21"/>
  <c r="H1872" i="21"/>
  <c r="G1872" i="21"/>
  <c r="G1872" i="21" a="1"/>
  <c r="F1872" i="21"/>
  <c r="E1872" i="21"/>
  <c r="D1872" i="21"/>
  <c r="Y1871" i="21"/>
  <c r="X1871" i="21"/>
  <c r="W1871" i="21"/>
  <c r="V1871" i="21"/>
  <c r="U1871" i="21"/>
  <c r="T1871" i="21"/>
  <c r="S1871" i="21"/>
  <c r="R1871" i="21"/>
  <c r="M1871" i="21"/>
  <c r="L1871" i="21"/>
  <c r="K1871" i="21"/>
  <c r="I1871" i="21"/>
  <c r="H1871" i="21"/>
  <c r="G1871" i="21"/>
  <c r="G1871" i="21" a="1"/>
  <c r="F1871" i="21"/>
  <c r="E1871" i="21"/>
  <c r="D1871" i="21"/>
  <c r="Y1870" i="21"/>
  <c r="X1870" i="21"/>
  <c r="W1870" i="21"/>
  <c r="V1870" i="21"/>
  <c r="U1870" i="21"/>
  <c r="T1870" i="21"/>
  <c r="S1870" i="21"/>
  <c r="R1870" i="21"/>
  <c r="M1870" i="21"/>
  <c r="L1870" i="21"/>
  <c r="K1870" i="21"/>
  <c r="I1870" i="21"/>
  <c r="H1870" i="21"/>
  <c r="G1870" i="21"/>
  <c r="G1870" i="21" a="1"/>
  <c r="F1870" i="21"/>
  <c r="E1870" i="21"/>
  <c r="D1870" i="21"/>
  <c r="Y1869" i="21"/>
  <c r="X1869" i="21"/>
  <c r="W1869" i="21"/>
  <c r="V1869" i="21"/>
  <c r="U1869" i="21"/>
  <c r="T1869" i="21"/>
  <c r="S1869" i="21"/>
  <c r="R1869" i="21"/>
  <c r="M1869" i="21"/>
  <c r="L1869" i="21"/>
  <c r="K1869" i="21"/>
  <c r="I1869" i="21"/>
  <c r="H1869" i="21"/>
  <c r="G1869" i="21"/>
  <c r="G1869" i="21" a="1"/>
  <c r="F1869" i="21"/>
  <c r="E1869" i="21"/>
  <c r="D1869" i="21"/>
  <c r="Y1868" i="21"/>
  <c r="X1868" i="21"/>
  <c r="W1868" i="21"/>
  <c r="V1868" i="21"/>
  <c r="U1868" i="21"/>
  <c r="T1868" i="21"/>
  <c r="S1868" i="21"/>
  <c r="R1868" i="21"/>
  <c r="M1868" i="21"/>
  <c r="L1868" i="21"/>
  <c r="K1868" i="21"/>
  <c r="I1868" i="21"/>
  <c r="H1868" i="21"/>
  <c r="G1868" i="21"/>
  <c r="G1868" i="21" a="1"/>
  <c r="F1868" i="21"/>
  <c r="E1868" i="21"/>
  <c r="D1868" i="21"/>
  <c r="Y1867" i="21"/>
  <c r="X1867" i="21"/>
  <c r="W1867" i="21"/>
  <c r="V1867" i="21"/>
  <c r="U1867" i="21"/>
  <c r="T1867" i="21"/>
  <c r="S1867" i="21"/>
  <c r="R1867" i="21"/>
  <c r="M1867" i="21"/>
  <c r="L1867" i="21"/>
  <c r="K1867" i="21"/>
  <c r="I1867" i="21"/>
  <c r="H1867" i="21"/>
  <c r="G1867" i="21"/>
  <c r="G1867" i="21" a="1"/>
  <c r="F1867" i="21"/>
  <c r="E1867" i="21"/>
  <c r="D1867" i="21"/>
  <c r="Y1866" i="21"/>
  <c r="X1866" i="21"/>
  <c r="W1866" i="21"/>
  <c r="V1866" i="21"/>
  <c r="U1866" i="21"/>
  <c r="T1866" i="21"/>
  <c r="S1866" i="21"/>
  <c r="R1866" i="21"/>
  <c r="M1866" i="21"/>
  <c r="L1866" i="21"/>
  <c r="K1866" i="21"/>
  <c r="I1866" i="21"/>
  <c r="H1866" i="21"/>
  <c r="G1866" i="21"/>
  <c r="G1866" i="21" a="1"/>
  <c r="F1866" i="21"/>
  <c r="E1866" i="21"/>
  <c r="D1866" i="21"/>
  <c r="Y1865" i="21"/>
  <c r="X1865" i="21"/>
  <c r="W1865" i="21"/>
  <c r="V1865" i="21"/>
  <c r="U1865" i="21"/>
  <c r="T1865" i="21"/>
  <c r="S1865" i="21"/>
  <c r="R1865" i="21"/>
  <c r="M1865" i="21"/>
  <c r="L1865" i="21"/>
  <c r="K1865" i="21"/>
  <c r="I1865" i="21"/>
  <c r="H1865" i="21"/>
  <c r="G1865" i="21"/>
  <c r="G1865" i="21" a="1"/>
  <c r="F1865" i="21"/>
  <c r="E1865" i="21"/>
  <c r="D1865" i="21"/>
  <c r="Y1864" i="21"/>
  <c r="X1864" i="21"/>
  <c r="W1864" i="21"/>
  <c r="V1864" i="21"/>
  <c r="U1864" i="21"/>
  <c r="T1864" i="21"/>
  <c r="S1864" i="21"/>
  <c r="R1864" i="21"/>
  <c r="M1864" i="21"/>
  <c r="L1864" i="21"/>
  <c r="K1864" i="21"/>
  <c r="I1864" i="21"/>
  <c r="H1864" i="21"/>
  <c r="G1864" i="21"/>
  <c r="G1864" i="21" a="1"/>
  <c r="F1864" i="21"/>
  <c r="E1864" i="21"/>
  <c r="D1864" i="21"/>
  <c r="Y1863" i="21"/>
  <c r="X1863" i="21"/>
  <c r="W1863" i="21"/>
  <c r="V1863" i="21"/>
  <c r="U1863" i="21"/>
  <c r="T1863" i="21"/>
  <c r="S1863" i="21"/>
  <c r="R1863" i="21"/>
  <c r="M1863" i="21"/>
  <c r="L1863" i="21"/>
  <c r="K1863" i="21"/>
  <c r="I1863" i="21"/>
  <c r="H1863" i="21"/>
  <c r="G1863" i="21"/>
  <c r="G1863" i="21" a="1"/>
  <c r="F1863" i="21"/>
  <c r="E1863" i="21"/>
  <c r="D1863" i="21"/>
  <c r="Y1862" i="21"/>
  <c r="X1862" i="21"/>
  <c r="W1862" i="21"/>
  <c r="V1862" i="21"/>
  <c r="U1862" i="21"/>
  <c r="T1862" i="21"/>
  <c r="S1862" i="21"/>
  <c r="R1862" i="21"/>
  <c r="M1862" i="21"/>
  <c r="L1862" i="21"/>
  <c r="K1862" i="21"/>
  <c r="I1862" i="21"/>
  <c r="H1862" i="21"/>
  <c r="G1862" i="21"/>
  <c r="G1862" i="21" a="1"/>
  <c r="F1862" i="21"/>
  <c r="E1862" i="21"/>
  <c r="D1862" i="21"/>
  <c r="Y1861" i="21"/>
  <c r="X1861" i="21"/>
  <c r="W1861" i="21"/>
  <c r="V1861" i="21"/>
  <c r="U1861" i="21"/>
  <c r="T1861" i="21"/>
  <c r="S1861" i="21"/>
  <c r="R1861" i="21"/>
  <c r="M1861" i="21"/>
  <c r="L1861" i="21"/>
  <c r="K1861" i="21"/>
  <c r="I1861" i="21"/>
  <c r="H1861" i="21"/>
  <c r="G1861" i="21"/>
  <c r="G1861" i="21" a="1"/>
  <c r="F1861" i="21"/>
  <c r="E1861" i="21"/>
  <c r="D1861" i="21"/>
  <c r="Y1860" i="21"/>
  <c r="X1860" i="21"/>
  <c r="W1860" i="21"/>
  <c r="V1860" i="21"/>
  <c r="U1860" i="21"/>
  <c r="T1860" i="21"/>
  <c r="S1860" i="21"/>
  <c r="R1860" i="21"/>
  <c r="M1860" i="21"/>
  <c r="L1860" i="21"/>
  <c r="K1860" i="21"/>
  <c r="I1860" i="21"/>
  <c r="H1860" i="21"/>
  <c r="G1860" i="21"/>
  <c r="G1860" i="21" a="1"/>
  <c r="F1860" i="21"/>
  <c r="E1860" i="21"/>
  <c r="D1860" i="21"/>
  <c r="Y1859" i="21"/>
  <c r="X1859" i="21"/>
  <c r="W1859" i="21"/>
  <c r="V1859" i="21"/>
  <c r="U1859" i="21"/>
  <c r="T1859" i="21"/>
  <c r="S1859" i="21"/>
  <c r="R1859" i="21"/>
  <c r="M1859" i="21"/>
  <c r="L1859" i="21"/>
  <c r="K1859" i="21"/>
  <c r="I1859" i="21"/>
  <c r="H1859" i="21"/>
  <c r="G1859" i="21"/>
  <c r="G1859" i="21" a="1"/>
  <c r="F1859" i="21"/>
  <c r="E1859" i="21"/>
  <c r="D1859" i="21"/>
  <c r="Y1858" i="21"/>
  <c r="X1858" i="21"/>
  <c r="W1858" i="21"/>
  <c r="V1858" i="21"/>
  <c r="U1858" i="21"/>
  <c r="T1858" i="21"/>
  <c r="S1858" i="21"/>
  <c r="R1858" i="21"/>
  <c r="M1858" i="21"/>
  <c r="L1858" i="21"/>
  <c r="K1858" i="21"/>
  <c r="I1858" i="21"/>
  <c r="H1858" i="21"/>
  <c r="G1858" i="21"/>
  <c r="G1858" i="21" a="1"/>
  <c r="F1858" i="21"/>
  <c r="E1858" i="21"/>
  <c r="D1858" i="21"/>
  <c r="Y1857" i="21"/>
  <c r="X1857" i="21"/>
  <c r="W1857" i="21"/>
  <c r="V1857" i="21"/>
  <c r="U1857" i="21"/>
  <c r="T1857" i="21"/>
  <c r="S1857" i="21"/>
  <c r="R1857" i="21"/>
  <c r="M1857" i="21"/>
  <c r="L1857" i="21"/>
  <c r="K1857" i="21"/>
  <c r="I1857" i="21"/>
  <c r="H1857" i="21"/>
  <c r="G1857" i="21"/>
  <c r="G1857" i="21" a="1"/>
  <c r="F1857" i="21"/>
  <c r="E1857" i="21"/>
  <c r="D1857" i="21"/>
  <c r="Y1856" i="21"/>
  <c r="X1856" i="21"/>
  <c r="W1856" i="21"/>
  <c r="V1856" i="21"/>
  <c r="U1856" i="21"/>
  <c r="T1856" i="21"/>
  <c r="S1856" i="21"/>
  <c r="R1856" i="21"/>
  <c r="M1856" i="21"/>
  <c r="L1856" i="21"/>
  <c r="K1856" i="21"/>
  <c r="I1856" i="21"/>
  <c r="H1856" i="21"/>
  <c r="G1856" i="21"/>
  <c r="G1856" i="21" a="1"/>
  <c r="F1856" i="21"/>
  <c r="E1856" i="21"/>
  <c r="D1856" i="21"/>
  <c r="Y1855" i="21"/>
  <c r="X1855" i="21"/>
  <c r="W1855" i="21"/>
  <c r="V1855" i="21"/>
  <c r="U1855" i="21"/>
  <c r="T1855" i="21"/>
  <c r="S1855" i="21"/>
  <c r="R1855" i="21"/>
  <c r="M1855" i="21"/>
  <c r="L1855" i="21"/>
  <c r="K1855" i="21"/>
  <c r="I1855" i="21"/>
  <c r="H1855" i="21"/>
  <c r="G1855" i="21"/>
  <c r="G1855" i="21" a="1"/>
  <c r="F1855" i="21"/>
  <c r="E1855" i="21"/>
  <c r="D1855" i="21"/>
  <c r="Y1854" i="21"/>
  <c r="X1854" i="21"/>
  <c r="W1854" i="21"/>
  <c r="V1854" i="21"/>
  <c r="U1854" i="21"/>
  <c r="T1854" i="21"/>
  <c r="S1854" i="21"/>
  <c r="R1854" i="21"/>
  <c r="M1854" i="21"/>
  <c r="L1854" i="21"/>
  <c r="K1854" i="21"/>
  <c r="I1854" i="21"/>
  <c r="H1854" i="21"/>
  <c r="G1854" i="21"/>
  <c r="G1854" i="21" a="1"/>
  <c r="F1854" i="21"/>
  <c r="E1854" i="21"/>
  <c r="D1854" i="21"/>
  <c r="Y1853" i="21"/>
  <c r="X1853" i="21"/>
  <c r="W1853" i="21"/>
  <c r="V1853" i="21"/>
  <c r="U1853" i="21"/>
  <c r="T1853" i="21"/>
  <c r="S1853" i="21"/>
  <c r="R1853" i="21"/>
  <c r="M1853" i="21"/>
  <c r="L1853" i="21"/>
  <c r="K1853" i="21"/>
  <c r="I1853" i="21"/>
  <c r="H1853" i="21"/>
  <c r="G1853" i="21"/>
  <c r="G1853" i="21" a="1"/>
  <c r="F1853" i="21"/>
  <c r="E1853" i="21"/>
  <c r="D1853" i="21"/>
  <c r="Y1852" i="21"/>
  <c r="X1852" i="21"/>
  <c r="W1852" i="21"/>
  <c r="V1852" i="21"/>
  <c r="U1852" i="21"/>
  <c r="T1852" i="21"/>
  <c r="S1852" i="21"/>
  <c r="R1852" i="21"/>
  <c r="M1852" i="21"/>
  <c r="L1852" i="21"/>
  <c r="K1852" i="21"/>
  <c r="I1852" i="21"/>
  <c r="H1852" i="21"/>
  <c r="G1852" i="21"/>
  <c r="G1852" i="21" a="1"/>
  <c r="F1852" i="21"/>
  <c r="E1852" i="21"/>
  <c r="D1852" i="21"/>
  <c r="Y1851" i="21"/>
  <c r="X1851" i="21"/>
  <c r="W1851" i="21"/>
  <c r="V1851" i="21"/>
  <c r="U1851" i="21"/>
  <c r="T1851" i="21"/>
  <c r="S1851" i="21"/>
  <c r="R1851" i="21"/>
  <c r="M1851" i="21"/>
  <c r="L1851" i="21"/>
  <c r="K1851" i="21"/>
  <c r="I1851" i="21"/>
  <c r="H1851" i="21"/>
  <c r="G1851" i="21"/>
  <c r="G1851" i="21" a="1"/>
  <c r="F1851" i="21"/>
  <c r="E1851" i="21"/>
  <c r="D1851" i="21"/>
  <c r="Y1850" i="21"/>
  <c r="X1850" i="21"/>
  <c r="W1850" i="21"/>
  <c r="V1850" i="21"/>
  <c r="U1850" i="21"/>
  <c r="T1850" i="21"/>
  <c r="S1850" i="21"/>
  <c r="R1850" i="21"/>
  <c r="M1850" i="21"/>
  <c r="L1850" i="21"/>
  <c r="K1850" i="21"/>
  <c r="I1850" i="21"/>
  <c r="H1850" i="21"/>
  <c r="G1850" i="21"/>
  <c r="G1850" i="21" a="1"/>
  <c r="F1850" i="21"/>
  <c r="E1850" i="21"/>
  <c r="D1850" i="21"/>
  <c r="Y1849" i="21"/>
  <c r="X1849" i="21"/>
  <c r="W1849" i="21"/>
  <c r="V1849" i="21"/>
  <c r="U1849" i="21"/>
  <c r="T1849" i="21"/>
  <c r="S1849" i="21"/>
  <c r="R1849" i="21"/>
  <c r="M1849" i="21"/>
  <c r="L1849" i="21"/>
  <c r="K1849" i="21"/>
  <c r="I1849" i="21"/>
  <c r="H1849" i="21"/>
  <c r="G1849" i="21"/>
  <c r="G1849" i="21" a="1"/>
  <c r="F1849" i="21"/>
  <c r="E1849" i="21"/>
  <c r="D1849" i="21"/>
  <c r="Y1848" i="21"/>
  <c r="X1848" i="21"/>
  <c r="W1848" i="21"/>
  <c r="V1848" i="21"/>
  <c r="U1848" i="21"/>
  <c r="T1848" i="21"/>
  <c r="S1848" i="21"/>
  <c r="R1848" i="21"/>
  <c r="M1848" i="21"/>
  <c r="L1848" i="21"/>
  <c r="K1848" i="21"/>
  <c r="I1848" i="21"/>
  <c r="H1848" i="21"/>
  <c r="G1848" i="21"/>
  <c r="G1848" i="21" a="1"/>
  <c r="F1848" i="21"/>
  <c r="E1848" i="21"/>
  <c r="D1848" i="21"/>
  <c r="Y1847" i="21"/>
  <c r="X1847" i="21"/>
  <c r="W1847" i="21"/>
  <c r="V1847" i="21"/>
  <c r="U1847" i="21"/>
  <c r="T1847" i="21"/>
  <c r="S1847" i="21"/>
  <c r="R1847" i="21"/>
  <c r="M1847" i="21"/>
  <c r="L1847" i="21"/>
  <c r="K1847" i="21"/>
  <c r="I1847" i="21"/>
  <c r="H1847" i="21"/>
  <c r="G1847" i="21"/>
  <c r="G1847" i="21" a="1"/>
  <c r="F1847" i="21"/>
  <c r="E1847" i="21"/>
  <c r="D1847" i="21"/>
  <c r="Y1846" i="21"/>
  <c r="X1846" i="21"/>
  <c r="W1846" i="21"/>
  <c r="V1846" i="21"/>
  <c r="U1846" i="21"/>
  <c r="T1846" i="21"/>
  <c r="S1846" i="21"/>
  <c r="R1846" i="21"/>
  <c r="M1846" i="21"/>
  <c r="L1846" i="21"/>
  <c r="K1846" i="21"/>
  <c r="I1846" i="21"/>
  <c r="H1846" i="21"/>
  <c r="G1846" i="21"/>
  <c r="G1846" i="21" a="1"/>
  <c r="F1846" i="21"/>
  <c r="E1846" i="21"/>
  <c r="D1846" i="21"/>
  <c r="Y1845" i="21"/>
  <c r="X1845" i="21"/>
  <c r="W1845" i="21"/>
  <c r="V1845" i="21"/>
  <c r="U1845" i="21"/>
  <c r="T1845" i="21"/>
  <c r="S1845" i="21"/>
  <c r="R1845" i="21"/>
  <c r="M1845" i="21"/>
  <c r="L1845" i="21"/>
  <c r="K1845" i="21"/>
  <c r="I1845" i="21"/>
  <c r="H1845" i="21"/>
  <c r="G1845" i="21"/>
  <c r="G1845" i="21" a="1"/>
  <c r="F1845" i="21"/>
  <c r="E1845" i="21"/>
  <c r="D1845" i="21"/>
  <c r="Y1844" i="21"/>
  <c r="X1844" i="21"/>
  <c r="W1844" i="21"/>
  <c r="V1844" i="21"/>
  <c r="U1844" i="21"/>
  <c r="T1844" i="21"/>
  <c r="S1844" i="21"/>
  <c r="R1844" i="21"/>
  <c r="M1844" i="21"/>
  <c r="L1844" i="21"/>
  <c r="K1844" i="21"/>
  <c r="I1844" i="21"/>
  <c r="H1844" i="21"/>
  <c r="G1844" i="21"/>
  <c r="G1844" i="21" a="1"/>
  <c r="F1844" i="21"/>
  <c r="E1844" i="21"/>
  <c r="D1844" i="21"/>
  <c r="Y1843" i="21"/>
  <c r="X1843" i="21"/>
  <c r="W1843" i="21"/>
  <c r="V1843" i="21"/>
  <c r="U1843" i="21"/>
  <c r="T1843" i="21"/>
  <c r="S1843" i="21"/>
  <c r="R1843" i="21"/>
  <c r="M1843" i="21"/>
  <c r="L1843" i="21"/>
  <c r="K1843" i="21"/>
  <c r="I1843" i="21"/>
  <c r="H1843" i="21"/>
  <c r="G1843" i="21"/>
  <c r="G1843" i="21" a="1"/>
  <c r="F1843" i="21"/>
  <c r="E1843" i="21"/>
  <c r="D1843" i="21"/>
  <c r="Y1842" i="21"/>
  <c r="X1842" i="21"/>
  <c r="W1842" i="21"/>
  <c r="V1842" i="21"/>
  <c r="U1842" i="21"/>
  <c r="T1842" i="21"/>
  <c r="S1842" i="21"/>
  <c r="R1842" i="21"/>
  <c r="M1842" i="21"/>
  <c r="L1842" i="21"/>
  <c r="K1842" i="21"/>
  <c r="I1842" i="21"/>
  <c r="H1842" i="21"/>
  <c r="G1842" i="21"/>
  <c r="G1842" i="21" a="1"/>
  <c r="F1842" i="21"/>
  <c r="E1842" i="21"/>
  <c r="D1842" i="21"/>
  <c r="Y1841" i="21"/>
  <c r="X1841" i="21"/>
  <c r="W1841" i="21"/>
  <c r="V1841" i="21"/>
  <c r="U1841" i="21"/>
  <c r="T1841" i="21"/>
  <c r="S1841" i="21"/>
  <c r="R1841" i="21"/>
  <c r="M1841" i="21"/>
  <c r="L1841" i="21"/>
  <c r="K1841" i="21"/>
  <c r="I1841" i="21"/>
  <c r="H1841" i="21"/>
  <c r="G1841" i="21"/>
  <c r="G1841" i="21" a="1"/>
  <c r="F1841" i="21"/>
  <c r="E1841" i="21"/>
  <c r="D1841" i="21"/>
  <c r="Y1840" i="21"/>
  <c r="X1840" i="21"/>
  <c r="W1840" i="21"/>
  <c r="V1840" i="21"/>
  <c r="U1840" i="21"/>
  <c r="T1840" i="21"/>
  <c r="S1840" i="21"/>
  <c r="R1840" i="21"/>
  <c r="M1840" i="21"/>
  <c r="L1840" i="21"/>
  <c r="K1840" i="21"/>
  <c r="I1840" i="21"/>
  <c r="H1840" i="21"/>
  <c r="G1840" i="21"/>
  <c r="G1840" i="21" a="1"/>
  <c r="F1840" i="21"/>
  <c r="E1840" i="21"/>
  <c r="D1840" i="21"/>
  <c r="Y1839" i="21"/>
  <c r="X1839" i="21"/>
  <c r="W1839" i="21"/>
  <c r="V1839" i="21"/>
  <c r="U1839" i="21"/>
  <c r="T1839" i="21"/>
  <c r="S1839" i="21"/>
  <c r="R1839" i="21"/>
  <c r="M1839" i="21"/>
  <c r="L1839" i="21"/>
  <c r="K1839" i="21"/>
  <c r="I1839" i="21"/>
  <c r="H1839" i="21"/>
  <c r="G1839" i="21"/>
  <c r="G1839" i="21" a="1"/>
  <c r="F1839" i="21"/>
  <c r="E1839" i="21"/>
  <c r="D1839" i="21"/>
  <c r="Y1838" i="21"/>
  <c r="X1838" i="21"/>
  <c r="W1838" i="21"/>
  <c r="V1838" i="21"/>
  <c r="U1838" i="21"/>
  <c r="T1838" i="21"/>
  <c r="S1838" i="21"/>
  <c r="R1838" i="21"/>
  <c r="M1838" i="21"/>
  <c r="L1838" i="21"/>
  <c r="K1838" i="21"/>
  <c r="I1838" i="21"/>
  <c r="H1838" i="21"/>
  <c r="G1838" i="21"/>
  <c r="G1838" i="21" a="1"/>
  <c r="F1838" i="21"/>
  <c r="E1838" i="21"/>
  <c r="D1838" i="21"/>
  <c r="Y1837" i="21"/>
  <c r="X1837" i="21"/>
  <c r="W1837" i="21"/>
  <c r="V1837" i="21"/>
  <c r="U1837" i="21"/>
  <c r="T1837" i="21"/>
  <c r="S1837" i="21"/>
  <c r="R1837" i="21"/>
  <c r="M1837" i="21"/>
  <c r="L1837" i="21"/>
  <c r="K1837" i="21"/>
  <c r="I1837" i="21"/>
  <c r="H1837" i="21"/>
  <c r="G1837" i="21"/>
  <c r="G1837" i="21" a="1"/>
  <c r="F1837" i="21"/>
  <c r="E1837" i="21"/>
  <c r="D1837" i="21"/>
  <c r="Y1836" i="21"/>
  <c r="X1836" i="21"/>
  <c r="W1836" i="21"/>
  <c r="V1836" i="21"/>
  <c r="U1836" i="21"/>
  <c r="T1836" i="21"/>
  <c r="S1836" i="21"/>
  <c r="R1836" i="21"/>
  <c r="M1836" i="21"/>
  <c r="L1836" i="21"/>
  <c r="K1836" i="21"/>
  <c r="I1836" i="21"/>
  <c r="H1836" i="21"/>
  <c r="G1836" i="21"/>
  <c r="G1836" i="21" a="1"/>
  <c r="F1836" i="21"/>
  <c r="E1836" i="21"/>
  <c r="D1836" i="21"/>
  <c r="Y1835" i="21"/>
  <c r="X1835" i="21"/>
  <c r="W1835" i="21"/>
  <c r="V1835" i="21"/>
  <c r="U1835" i="21"/>
  <c r="T1835" i="21"/>
  <c r="S1835" i="21"/>
  <c r="R1835" i="21"/>
  <c r="M1835" i="21"/>
  <c r="L1835" i="21"/>
  <c r="K1835" i="21"/>
  <c r="I1835" i="21"/>
  <c r="H1835" i="21"/>
  <c r="G1835" i="21"/>
  <c r="G1835" i="21" a="1"/>
  <c r="F1835" i="21"/>
  <c r="E1835" i="21"/>
  <c r="D1835" i="21"/>
  <c r="Y1834" i="21"/>
  <c r="X1834" i="21"/>
  <c r="W1834" i="21"/>
  <c r="V1834" i="21"/>
  <c r="U1834" i="21"/>
  <c r="T1834" i="21"/>
  <c r="S1834" i="21"/>
  <c r="R1834" i="21"/>
  <c r="M1834" i="21"/>
  <c r="L1834" i="21"/>
  <c r="K1834" i="21"/>
  <c r="I1834" i="21"/>
  <c r="H1834" i="21"/>
  <c r="G1834" i="21"/>
  <c r="G1834" i="21" a="1"/>
  <c r="F1834" i="21"/>
  <c r="E1834" i="21"/>
  <c r="D1834" i="21"/>
  <c r="Y1833" i="21"/>
  <c r="X1833" i="21"/>
  <c r="W1833" i="21"/>
  <c r="V1833" i="21"/>
  <c r="U1833" i="21"/>
  <c r="T1833" i="21"/>
  <c r="S1833" i="21"/>
  <c r="R1833" i="21"/>
  <c r="M1833" i="21"/>
  <c r="L1833" i="21"/>
  <c r="K1833" i="21"/>
  <c r="I1833" i="21"/>
  <c r="H1833" i="21"/>
  <c r="G1833" i="21"/>
  <c r="G1833" i="21" a="1"/>
  <c r="F1833" i="21"/>
  <c r="E1833" i="21"/>
  <c r="D1833" i="21"/>
  <c r="Y1832" i="21"/>
  <c r="X1832" i="21"/>
  <c r="W1832" i="21"/>
  <c r="V1832" i="21"/>
  <c r="U1832" i="21"/>
  <c r="T1832" i="21"/>
  <c r="S1832" i="21"/>
  <c r="R1832" i="21"/>
  <c r="M1832" i="21"/>
  <c r="L1832" i="21"/>
  <c r="K1832" i="21"/>
  <c r="I1832" i="21"/>
  <c r="H1832" i="21"/>
  <c r="G1832" i="21"/>
  <c r="G1832" i="21" a="1"/>
  <c r="F1832" i="21"/>
  <c r="E1832" i="21"/>
  <c r="D1832" i="21"/>
  <c r="Y1831" i="21"/>
  <c r="X1831" i="21"/>
  <c r="W1831" i="21"/>
  <c r="V1831" i="21"/>
  <c r="U1831" i="21"/>
  <c r="T1831" i="21"/>
  <c r="S1831" i="21"/>
  <c r="R1831" i="21"/>
  <c r="M1831" i="21"/>
  <c r="L1831" i="21"/>
  <c r="K1831" i="21"/>
  <c r="I1831" i="21"/>
  <c r="H1831" i="21"/>
  <c r="G1831" i="21"/>
  <c r="G1831" i="21" a="1"/>
  <c r="F1831" i="21"/>
  <c r="E1831" i="21"/>
  <c r="D1831" i="21"/>
  <c r="Y1830" i="21"/>
  <c r="X1830" i="21"/>
  <c r="W1830" i="21"/>
  <c r="V1830" i="21"/>
  <c r="U1830" i="21"/>
  <c r="T1830" i="21"/>
  <c r="S1830" i="21"/>
  <c r="R1830" i="21"/>
  <c r="M1830" i="21"/>
  <c r="L1830" i="21"/>
  <c r="K1830" i="21"/>
  <c r="I1830" i="21"/>
  <c r="H1830" i="21"/>
  <c r="G1830" i="21"/>
  <c r="G1830" i="21" a="1"/>
  <c r="F1830" i="21"/>
  <c r="E1830" i="21"/>
  <c r="D1830" i="21"/>
  <c r="Y1829" i="21"/>
  <c r="X1829" i="21"/>
  <c r="W1829" i="21"/>
  <c r="V1829" i="21"/>
  <c r="U1829" i="21"/>
  <c r="T1829" i="21"/>
  <c r="S1829" i="21"/>
  <c r="R1829" i="21"/>
  <c r="M1829" i="21"/>
  <c r="L1829" i="21"/>
  <c r="K1829" i="21"/>
  <c r="I1829" i="21"/>
  <c r="H1829" i="21"/>
  <c r="G1829" i="21"/>
  <c r="G1829" i="21" a="1"/>
  <c r="F1829" i="21"/>
  <c r="E1829" i="21"/>
  <c r="D1829" i="21"/>
  <c r="Y1828" i="21"/>
  <c r="X1828" i="21"/>
  <c r="W1828" i="21"/>
  <c r="V1828" i="21"/>
  <c r="U1828" i="21"/>
  <c r="T1828" i="21"/>
  <c r="S1828" i="21"/>
  <c r="R1828" i="21"/>
  <c r="M1828" i="21"/>
  <c r="L1828" i="21"/>
  <c r="K1828" i="21"/>
  <c r="I1828" i="21"/>
  <c r="H1828" i="21"/>
  <c r="G1828" i="21"/>
  <c r="G1828" i="21" a="1"/>
  <c r="F1828" i="21"/>
  <c r="E1828" i="21"/>
  <c r="D1828" i="21"/>
  <c r="Y1827" i="21"/>
  <c r="X1827" i="21"/>
  <c r="W1827" i="21"/>
  <c r="V1827" i="21"/>
  <c r="U1827" i="21"/>
  <c r="T1827" i="21"/>
  <c r="S1827" i="21"/>
  <c r="R1827" i="21"/>
  <c r="M1827" i="21"/>
  <c r="L1827" i="21"/>
  <c r="K1827" i="21"/>
  <c r="I1827" i="21"/>
  <c r="H1827" i="21"/>
  <c r="G1827" i="21"/>
  <c r="G1827" i="21" a="1"/>
  <c r="F1827" i="21"/>
  <c r="E1827" i="21"/>
  <c r="D1827" i="21"/>
  <c r="Y1826" i="21"/>
  <c r="X1826" i="21"/>
  <c r="W1826" i="21"/>
  <c r="V1826" i="21"/>
  <c r="U1826" i="21"/>
  <c r="T1826" i="21"/>
  <c r="S1826" i="21"/>
  <c r="R1826" i="21"/>
  <c r="M1826" i="21"/>
  <c r="L1826" i="21"/>
  <c r="K1826" i="21"/>
  <c r="I1826" i="21"/>
  <c r="H1826" i="21"/>
  <c r="G1826" i="21"/>
  <c r="G1826" i="21" a="1"/>
  <c r="F1826" i="21"/>
  <c r="E1826" i="21"/>
  <c r="D1826" i="21"/>
  <c r="Y1825" i="21"/>
  <c r="X1825" i="21"/>
  <c r="W1825" i="21"/>
  <c r="V1825" i="21"/>
  <c r="U1825" i="21"/>
  <c r="T1825" i="21"/>
  <c r="S1825" i="21"/>
  <c r="R1825" i="21"/>
  <c r="M1825" i="21"/>
  <c r="L1825" i="21"/>
  <c r="K1825" i="21"/>
  <c r="I1825" i="21"/>
  <c r="H1825" i="21"/>
  <c r="G1825" i="21"/>
  <c r="G1825" i="21" a="1"/>
  <c r="F1825" i="21"/>
  <c r="E1825" i="21"/>
  <c r="D1825" i="21"/>
  <c r="Y1824" i="21"/>
  <c r="X1824" i="21"/>
  <c r="W1824" i="21"/>
  <c r="V1824" i="21"/>
  <c r="U1824" i="21"/>
  <c r="T1824" i="21"/>
  <c r="S1824" i="21"/>
  <c r="R1824" i="21"/>
  <c r="M1824" i="21"/>
  <c r="L1824" i="21"/>
  <c r="K1824" i="21"/>
  <c r="I1824" i="21"/>
  <c r="H1824" i="21"/>
  <c r="G1824" i="21"/>
  <c r="G1824" i="21" a="1"/>
  <c r="F1824" i="21"/>
  <c r="E1824" i="21"/>
  <c r="D1824" i="21"/>
  <c r="Y1823" i="21"/>
  <c r="X1823" i="21"/>
  <c r="W1823" i="21"/>
  <c r="V1823" i="21"/>
  <c r="U1823" i="21"/>
  <c r="T1823" i="21"/>
  <c r="S1823" i="21"/>
  <c r="R1823" i="21"/>
  <c r="M1823" i="21"/>
  <c r="L1823" i="21"/>
  <c r="K1823" i="21"/>
  <c r="I1823" i="21"/>
  <c r="H1823" i="21"/>
  <c r="G1823" i="21"/>
  <c r="G1823" i="21" a="1"/>
  <c r="F1823" i="21"/>
  <c r="E1823" i="21"/>
  <c r="D1823" i="21"/>
  <c r="Y1822" i="21"/>
  <c r="X1822" i="21"/>
  <c r="W1822" i="21"/>
  <c r="V1822" i="21"/>
  <c r="U1822" i="21"/>
  <c r="T1822" i="21"/>
  <c r="S1822" i="21"/>
  <c r="R1822" i="21"/>
  <c r="M1822" i="21"/>
  <c r="L1822" i="21"/>
  <c r="K1822" i="21"/>
  <c r="I1822" i="21"/>
  <c r="H1822" i="21"/>
  <c r="G1822" i="21"/>
  <c r="G1822" i="21" a="1"/>
  <c r="F1822" i="21"/>
  <c r="E1822" i="21"/>
  <c r="D1822" i="21"/>
  <c r="Y1821" i="21"/>
  <c r="X1821" i="21"/>
  <c r="W1821" i="21"/>
  <c r="V1821" i="21"/>
  <c r="U1821" i="21"/>
  <c r="T1821" i="21"/>
  <c r="S1821" i="21"/>
  <c r="R1821" i="21"/>
  <c r="M1821" i="21"/>
  <c r="L1821" i="21"/>
  <c r="K1821" i="21"/>
  <c r="I1821" i="21"/>
  <c r="H1821" i="21"/>
  <c r="G1821" i="21"/>
  <c r="G1821" i="21" a="1"/>
  <c r="F1821" i="21"/>
  <c r="E1821" i="21"/>
  <c r="D1821" i="21"/>
  <c r="Y1820" i="21"/>
  <c r="X1820" i="21"/>
  <c r="W1820" i="21"/>
  <c r="V1820" i="21"/>
  <c r="U1820" i="21"/>
  <c r="T1820" i="21"/>
  <c r="S1820" i="21"/>
  <c r="R1820" i="21"/>
  <c r="M1820" i="21"/>
  <c r="L1820" i="21"/>
  <c r="K1820" i="21"/>
  <c r="I1820" i="21"/>
  <c r="H1820" i="21"/>
  <c r="G1820" i="21"/>
  <c r="G1820" i="21" a="1"/>
  <c r="F1820" i="21"/>
  <c r="E1820" i="21"/>
  <c r="D1820" i="21"/>
  <c r="Y1819" i="21"/>
  <c r="X1819" i="21"/>
  <c r="W1819" i="21"/>
  <c r="V1819" i="21"/>
  <c r="U1819" i="21"/>
  <c r="T1819" i="21"/>
  <c r="S1819" i="21"/>
  <c r="R1819" i="21"/>
  <c r="M1819" i="21"/>
  <c r="L1819" i="21"/>
  <c r="K1819" i="21"/>
  <c r="I1819" i="21"/>
  <c r="H1819" i="21"/>
  <c r="G1819" i="21"/>
  <c r="G1819" i="21" a="1"/>
  <c r="F1819" i="21"/>
  <c r="E1819" i="21"/>
  <c r="D1819" i="21"/>
  <c r="Y1818" i="21"/>
  <c r="X1818" i="21"/>
  <c r="W1818" i="21"/>
  <c r="V1818" i="21"/>
  <c r="U1818" i="21"/>
  <c r="T1818" i="21"/>
  <c r="S1818" i="21"/>
  <c r="R1818" i="21"/>
  <c r="M1818" i="21"/>
  <c r="L1818" i="21"/>
  <c r="K1818" i="21"/>
  <c r="I1818" i="21"/>
  <c r="H1818" i="21"/>
  <c r="G1818" i="21"/>
  <c r="G1818" i="21" a="1"/>
  <c r="F1818" i="21"/>
  <c r="E1818" i="21"/>
  <c r="D1818" i="21"/>
  <c r="Y1817" i="21"/>
  <c r="X1817" i="21"/>
  <c r="W1817" i="21"/>
  <c r="V1817" i="21"/>
  <c r="U1817" i="21"/>
  <c r="T1817" i="21"/>
  <c r="S1817" i="21"/>
  <c r="R1817" i="21"/>
  <c r="M1817" i="21"/>
  <c r="L1817" i="21"/>
  <c r="K1817" i="21"/>
  <c r="I1817" i="21"/>
  <c r="H1817" i="21"/>
  <c r="G1817" i="21"/>
  <c r="G1817" i="21" a="1"/>
  <c r="F1817" i="21"/>
  <c r="E1817" i="21"/>
  <c r="D1817" i="21"/>
  <c r="Y1816" i="21"/>
  <c r="X1816" i="21"/>
  <c r="W1816" i="21"/>
  <c r="V1816" i="21"/>
  <c r="U1816" i="21"/>
  <c r="T1816" i="21"/>
  <c r="S1816" i="21"/>
  <c r="R1816" i="21"/>
  <c r="M1816" i="21"/>
  <c r="L1816" i="21"/>
  <c r="K1816" i="21"/>
  <c r="I1816" i="21"/>
  <c r="H1816" i="21"/>
  <c r="G1816" i="21"/>
  <c r="G1816" i="21" a="1"/>
  <c r="F1816" i="21"/>
  <c r="E1816" i="21"/>
  <c r="D1816" i="21"/>
  <c r="Y1815" i="21"/>
  <c r="X1815" i="21"/>
  <c r="W1815" i="21"/>
  <c r="V1815" i="21"/>
  <c r="U1815" i="21"/>
  <c r="T1815" i="21"/>
  <c r="S1815" i="21"/>
  <c r="R1815" i="21"/>
  <c r="M1815" i="21"/>
  <c r="L1815" i="21"/>
  <c r="K1815" i="21"/>
  <c r="I1815" i="21"/>
  <c r="H1815" i="21"/>
  <c r="G1815" i="21"/>
  <c r="G1815" i="21" a="1"/>
  <c r="F1815" i="21"/>
  <c r="E1815" i="21"/>
  <c r="D1815" i="21"/>
  <c r="Y1814" i="21"/>
  <c r="X1814" i="21"/>
  <c r="W1814" i="21"/>
  <c r="V1814" i="21"/>
  <c r="U1814" i="21"/>
  <c r="T1814" i="21"/>
  <c r="S1814" i="21"/>
  <c r="R1814" i="21"/>
  <c r="M1814" i="21"/>
  <c r="L1814" i="21"/>
  <c r="K1814" i="21"/>
  <c r="I1814" i="21"/>
  <c r="H1814" i="21"/>
  <c r="G1814" i="21"/>
  <c r="G1814" i="21" a="1"/>
  <c r="F1814" i="21"/>
  <c r="E1814" i="21"/>
  <c r="D1814" i="21"/>
  <c r="Y1813" i="21"/>
  <c r="X1813" i="21"/>
  <c r="W1813" i="21"/>
  <c r="V1813" i="21"/>
  <c r="U1813" i="21"/>
  <c r="T1813" i="21"/>
  <c r="S1813" i="21"/>
  <c r="R1813" i="21"/>
  <c r="M1813" i="21"/>
  <c r="L1813" i="21"/>
  <c r="K1813" i="21"/>
  <c r="I1813" i="21"/>
  <c r="H1813" i="21"/>
  <c r="G1813" i="21"/>
  <c r="G1813" i="21" a="1"/>
  <c r="F1813" i="21"/>
  <c r="E1813" i="21"/>
  <c r="D1813" i="21"/>
  <c r="Y1812" i="21"/>
  <c r="X1812" i="21"/>
  <c r="W1812" i="21"/>
  <c r="V1812" i="21"/>
  <c r="U1812" i="21"/>
  <c r="T1812" i="21"/>
  <c r="S1812" i="21"/>
  <c r="R1812" i="21"/>
  <c r="M1812" i="21"/>
  <c r="L1812" i="21"/>
  <c r="K1812" i="21"/>
  <c r="I1812" i="21"/>
  <c r="H1812" i="21"/>
  <c r="G1812" i="21"/>
  <c r="G1812" i="21" a="1"/>
  <c r="F1812" i="21"/>
  <c r="E1812" i="21"/>
  <c r="D1812" i="21"/>
  <c r="Y1811" i="21"/>
  <c r="X1811" i="21"/>
  <c r="W1811" i="21"/>
  <c r="V1811" i="21"/>
  <c r="U1811" i="21"/>
  <c r="T1811" i="21"/>
  <c r="S1811" i="21"/>
  <c r="R1811" i="21"/>
  <c r="M1811" i="21"/>
  <c r="L1811" i="21"/>
  <c r="K1811" i="21"/>
  <c r="I1811" i="21"/>
  <c r="H1811" i="21"/>
  <c r="G1811" i="21"/>
  <c r="G1811" i="21" a="1"/>
  <c r="F1811" i="21"/>
  <c r="E1811" i="21"/>
  <c r="D1811" i="21"/>
  <c r="Y1810" i="21"/>
  <c r="X1810" i="21"/>
  <c r="W1810" i="21"/>
  <c r="V1810" i="21"/>
  <c r="U1810" i="21"/>
  <c r="T1810" i="21"/>
  <c r="S1810" i="21"/>
  <c r="R1810" i="21"/>
  <c r="M1810" i="21"/>
  <c r="L1810" i="21"/>
  <c r="K1810" i="21"/>
  <c r="I1810" i="21"/>
  <c r="H1810" i="21"/>
  <c r="G1810" i="21"/>
  <c r="G1810" i="21" a="1"/>
  <c r="F1810" i="21"/>
  <c r="E1810" i="21"/>
  <c r="D1810" i="21"/>
  <c r="Y1809" i="21"/>
  <c r="X1809" i="21"/>
  <c r="W1809" i="21"/>
  <c r="V1809" i="21"/>
  <c r="U1809" i="21"/>
  <c r="T1809" i="21"/>
  <c r="S1809" i="21"/>
  <c r="R1809" i="21"/>
  <c r="M1809" i="21"/>
  <c r="L1809" i="21"/>
  <c r="K1809" i="21"/>
  <c r="I1809" i="21"/>
  <c r="H1809" i="21"/>
  <c r="G1809" i="21"/>
  <c r="G1809" i="21" a="1"/>
  <c r="F1809" i="21"/>
  <c r="E1809" i="21"/>
  <c r="D1809" i="21"/>
  <c r="Y1808" i="21"/>
  <c r="X1808" i="21"/>
  <c r="W1808" i="21"/>
  <c r="V1808" i="21"/>
  <c r="U1808" i="21"/>
  <c r="T1808" i="21"/>
  <c r="S1808" i="21"/>
  <c r="R1808" i="21"/>
  <c r="M1808" i="21"/>
  <c r="L1808" i="21"/>
  <c r="K1808" i="21"/>
  <c r="I1808" i="21"/>
  <c r="H1808" i="21"/>
  <c r="G1808" i="21"/>
  <c r="G1808" i="21" a="1"/>
  <c r="F1808" i="21"/>
  <c r="E1808" i="21"/>
  <c r="D1808" i="21"/>
  <c r="Y1807" i="21"/>
  <c r="X1807" i="21"/>
  <c r="W1807" i="21"/>
  <c r="V1807" i="21"/>
  <c r="U1807" i="21"/>
  <c r="T1807" i="21"/>
  <c r="S1807" i="21"/>
  <c r="R1807" i="21"/>
  <c r="M1807" i="21"/>
  <c r="L1807" i="21"/>
  <c r="K1807" i="21"/>
  <c r="I1807" i="21"/>
  <c r="H1807" i="21"/>
  <c r="G1807" i="21"/>
  <c r="G1807" i="21" a="1"/>
  <c r="F1807" i="21"/>
  <c r="E1807" i="21"/>
  <c r="D1807" i="21"/>
  <c r="Y1806" i="21"/>
  <c r="X1806" i="21"/>
  <c r="W1806" i="21"/>
  <c r="V1806" i="21"/>
  <c r="U1806" i="21"/>
  <c r="T1806" i="21"/>
  <c r="S1806" i="21"/>
  <c r="R1806" i="21"/>
  <c r="M1806" i="21"/>
  <c r="L1806" i="21"/>
  <c r="K1806" i="21"/>
  <c r="I1806" i="21"/>
  <c r="H1806" i="21"/>
  <c r="G1806" i="21"/>
  <c r="G1806" i="21" a="1"/>
  <c r="F1806" i="21"/>
  <c r="E1806" i="21"/>
  <c r="D1806" i="21"/>
  <c r="Y1805" i="21"/>
  <c r="X1805" i="21"/>
  <c r="W1805" i="21"/>
  <c r="V1805" i="21"/>
  <c r="U1805" i="21"/>
  <c r="T1805" i="21"/>
  <c r="S1805" i="21"/>
  <c r="R1805" i="21"/>
  <c r="M1805" i="21"/>
  <c r="L1805" i="21"/>
  <c r="K1805" i="21"/>
  <c r="I1805" i="21"/>
  <c r="H1805" i="21"/>
  <c r="G1805" i="21"/>
  <c r="G1805" i="21" a="1"/>
  <c r="F1805" i="21"/>
  <c r="E1805" i="21"/>
  <c r="D1805" i="21"/>
  <c r="Y1804" i="21"/>
  <c r="X1804" i="21"/>
  <c r="W1804" i="21"/>
  <c r="V1804" i="21"/>
  <c r="U1804" i="21"/>
  <c r="T1804" i="21"/>
  <c r="S1804" i="21"/>
  <c r="R1804" i="21"/>
  <c r="M1804" i="21"/>
  <c r="L1804" i="21"/>
  <c r="K1804" i="21"/>
  <c r="I1804" i="21"/>
  <c r="H1804" i="21"/>
  <c r="G1804" i="21"/>
  <c r="G1804" i="21" a="1"/>
  <c r="F1804" i="21"/>
  <c r="E1804" i="21"/>
  <c r="D1804" i="21"/>
  <c r="Y1803" i="21"/>
  <c r="X1803" i="21"/>
  <c r="W1803" i="21"/>
  <c r="V1803" i="21"/>
  <c r="U1803" i="21"/>
  <c r="T1803" i="21"/>
  <c r="S1803" i="21"/>
  <c r="R1803" i="21"/>
  <c r="M1803" i="21"/>
  <c r="L1803" i="21"/>
  <c r="K1803" i="21"/>
  <c r="I1803" i="21"/>
  <c r="H1803" i="21"/>
  <c r="G1803" i="21"/>
  <c r="G1803" i="21" a="1"/>
  <c r="F1803" i="21"/>
  <c r="E1803" i="21"/>
  <c r="D1803" i="21"/>
  <c r="Y1802" i="21"/>
  <c r="X1802" i="21"/>
  <c r="W1802" i="21"/>
  <c r="V1802" i="21"/>
  <c r="U1802" i="21"/>
  <c r="T1802" i="21"/>
  <c r="S1802" i="21"/>
  <c r="R1802" i="21"/>
  <c r="M1802" i="21"/>
  <c r="L1802" i="21"/>
  <c r="K1802" i="21"/>
  <c r="I1802" i="21"/>
  <c r="H1802" i="21"/>
  <c r="G1802" i="21"/>
  <c r="G1802" i="21" a="1"/>
  <c r="F1802" i="21"/>
  <c r="E1802" i="21"/>
  <c r="D1802" i="21"/>
  <c r="Y1801" i="21"/>
  <c r="X1801" i="21"/>
  <c r="W1801" i="21"/>
  <c r="V1801" i="21"/>
  <c r="U1801" i="21"/>
  <c r="T1801" i="21"/>
  <c r="S1801" i="21"/>
  <c r="R1801" i="21"/>
  <c r="M1801" i="21"/>
  <c r="L1801" i="21"/>
  <c r="K1801" i="21"/>
  <c r="I1801" i="21"/>
  <c r="H1801" i="21"/>
  <c r="G1801" i="21"/>
  <c r="G1801" i="21" a="1"/>
  <c r="F1801" i="21"/>
  <c r="E1801" i="21"/>
  <c r="D1801" i="21"/>
  <c r="Y1800" i="21"/>
  <c r="X1800" i="21"/>
  <c r="W1800" i="21"/>
  <c r="V1800" i="21"/>
  <c r="U1800" i="21"/>
  <c r="T1800" i="21"/>
  <c r="S1800" i="21"/>
  <c r="R1800" i="21"/>
  <c r="M1800" i="21"/>
  <c r="L1800" i="21"/>
  <c r="K1800" i="21"/>
  <c r="I1800" i="21"/>
  <c r="H1800" i="21"/>
  <c r="G1800" i="21"/>
  <c r="G1800" i="21" a="1"/>
  <c r="F1800" i="21"/>
  <c r="E1800" i="21"/>
  <c r="D1800" i="21"/>
  <c r="Y1799" i="21"/>
  <c r="X1799" i="21"/>
  <c r="W1799" i="21"/>
  <c r="V1799" i="21"/>
  <c r="U1799" i="21"/>
  <c r="T1799" i="21"/>
  <c r="S1799" i="21"/>
  <c r="R1799" i="21"/>
  <c r="M1799" i="21"/>
  <c r="L1799" i="21"/>
  <c r="K1799" i="21"/>
  <c r="I1799" i="21"/>
  <c r="H1799" i="21"/>
  <c r="G1799" i="21"/>
  <c r="G1799" i="21" a="1"/>
  <c r="F1799" i="21"/>
  <c r="E1799" i="21"/>
  <c r="D1799" i="21"/>
  <c r="Y1798" i="21"/>
  <c r="X1798" i="21"/>
  <c r="W1798" i="21"/>
  <c r="V1798" i="21"/>
  <c r="U1798" i="21"/>
  <c r="T1798" i="21"/>
  <c r="S1798" i="21"/>
  <c r="R1798" i="21"/>
  <c r="M1798" i="21"/>
  <c r="L1798" i="21"/>
  <c r="K1798" i="21"/>
  <c r="I1798" i="21"/>
  <c r="H1798" i="21"/>
  <c r="G1798" i="21"/>
  <c r="G1798" i="21" a="1"/>
  <c r="F1798" i="21"/>
  <c r="E1798" i="21"/>
  <c r="D1798" i="21"/>
  <c r="Y1797" i="21"/>
  <c r="X1797" i="21"/>
  <c r="W1797" i="21"/>
  <c r="V1797" i="21"/>
  <c r="U1797" i="21"/>
  <c r="T1797" i="21"/>
  <c r="S1797" i="21"/>
  <c r="R1797" i="21"/>
  <c r="M1797" i="21"/>
  <c r="L1797" i="21"/>
  <c r="K1797" i="21"/>
  <c r="I1797" i="21"/>
  <c r="H1797" i="21"/>
  <c r="G1797" i="21"/>
  <c r="G1797" i="21" a="1"/>
  <c r="F1797" i="21"/>
  <c r="E1797" i="21"/>
  <c r="D1797" i="21"/>
  <c r="Y1796" i="21"/>
  <c r="X1796" i="21"/>
  <c r="W1796" i="21"/>
  <c r="V1796" i="21"/>
  <c r="U1796" i="21"/>
  <c r="T1796" i="21"/>
  <c r="S1796" i="21"/>
  <c r="R1796" i="21"/>
  <c r="M1796" i="21"/>
  <c r="L1796" i="21"/>
  <c r="K1796" i="21"/>
  <c r="I1796" i="21"/>
  <c r="H1796" i="21"/>
  <c r="G1796" i="21"/>
  <c r="G1796" i="21" a="1"/>
  <c r="F1796" i="21"/>
  <c r="E1796" i="21"/>
  <c r="D1796" i="21"/>
  <c r="Y1795" i="21"/>
  <c r="X1795" i="21"/>
  <c r="W1795" i="21"/>
  <c r="V1795" i="21"/>
  <c r="U1795" i="21"/>
  <c r="T1795" i="21"/>
  <c r="S1795" i="21"/>
  <c r="R1795" i="21"/>
  <c r="M1795" i="21"/>
  <c r="L1795" i="21"/>
  <c r="K1795" i="21"/>
  <c r="I1795" i="21"/>
  <c r="H1795" i="21"/>
  <c r="G1795" i="21"/>
  <c r="G1795" i="21" a="1"/>
  <c r="F1795" i="21"/>
  <c r="E1795" i="21"/>
  <c r="D1795" i="21"/>
  <c r="Y1794" i="21"/>
  <c r="X1794" i="21"/>
  <c r="W1794" i="21"/>
  <c r="V1794" i="21"/>
  <c r="U1794" i="21"/>
  <c r="T1794" i="21"/>
  <c r="S1794" i="21"/>
  <c r="R1794" i="21"/>
  <c r="M1794" i="21"/>
  <c r="L1794" i="21"/>
  <c r="K1794" i="21"/>
  <c r="I1794" i="21"/>
  <c r="H1794" i="21"/>
  <c r="G1794" i="21"/>
  <c r="G1794" i="21" a="1"/>
  <c r="F1794" i="21"/>
  <c r="E1794" i="21"/>
  <c r="D1794" i="21"/>
  <c r="Y1793" i="21"/>
  <c r="X1793" i="21"/>
  <c r="W1793" i="21"/>
  <c r="V1793" i="21"/>
  <c r="U1793" i="21"/>
  <c r="T1793" i="21"/>
  <c r="S1793" i="21"/>
  <c r="R1793" i="21"/>
  <c r="M1793" i="21"/>
  <c r="L1793" i="21"/>
  <c r="K1793" i="21"/>
  <c r="I1793" i="21"/>
  <c r="H1793" i="21"/>
  <c r="G1793" i="21"/>
  <c r="G1793" i="21" a="1"/>
  <c r="F1793" i="21"/>
  <c r="E1793" i="21"/>
  <c r="D1793" i="21"/>
  <c r="Y1792" i="21"/>
  <c r="X1792" i="21"/>
  <c r="W1792" i="21"/>
  <c r="V1792" i="21"/>
  <c r="U1792" i="21"/>
  <c r="T1792" i="21"/>
  <c r="S1792" i="21"/>
  <c r="R1792" i="21"/>
  <c r="M1792" i="21"/>
  <c r="L1792" i="21"/>
  <c r="K1792" i="21"/>
  <c r="I1792" i="21"/>
  <c r="H1792" i="21"/>
  <c r="G1792" i="21"/>
  <c r="G1792" i="21" a="1"/>
  <c r="F1792" i="21"/>
  <c r="E1792" i="21"/>
  <c r="D1792" i="21"/>
  <c r="Y1791" i="21"/>
  <c r="X1791" i="21"/>
  <c r="W1791" i="21"/>
  <c r="V1791" i="21"/>
  <c r="U1791" i="21"/>
  <c r="T1791" i="21"/>
  <c r="S1791" i="21"/>
  <c r="R1791" i="21"/>
  <c r="M1791" i="21"/>
  <c r="L1791" i="21"/>
  <c r="K1791" i="21"/>
  <c r="I1791" i="21"/>
  <c r="H1791" i="21"/>
  <c r="G1791" i="21"/>
  <c r="G1791" i="21" a="1"/>
  <c r="F1791" i="21"/>
  <c r="E1791" i="21"/>
  <c r="D1791" i="21"/>
  <c r="Y1790" i="21"/>
  <c r="X1790" i="21"/>
  <c r="W1790" i="21"/>
  <c r="V1790" i="21"/>
  <c r="U1790" i="21"/>
  <c r="T1790" i="21"/>
  <c r="S1790" i="21"/>
  <c r="R1790" i="21"/>
  <c r="M1790" i="21"/>
  <c r="L1790" i="21"/>
  <c r="K1790" i="21"/>
  <c r="I1790" i="21"/>
  <c r="H1790" i="21"/>
  <c r="G1790" i="21"/>
  <c r="G1790" i="21" a="1"/>
  <c r="F1790" i="21"/>
  <c r="E1790" i="21"/>
  <c r="D1790" i="21"/>
  <c r="Y1789" i="21"/>
  <c r="X1789" i="21"/>
  <c r="W1789" i="21"/>
  <c r="V1789" i="21"/>
  <c r="U1789" i="21"/>
  <c r="T1789" i="21"/>
  <c r="S1789" i="21"/>
  <c r="R1789" i="21"/>
  <c r="M1789" i="21"/>
  <c r="L1789" i="21"/>
  <c r="K1789" i="21"/>
  <c r="I1789" i="21"/>
  <c r="H1789" i="21"/>
  <c r="G1789" i="21"/>
  <c r="G1789" i="21" a="1"/>
  <c r="F1789" i="21"/>
  <c r="E1789" i="21"/>
  <c r="D1789" i="21"/>
  <c r="Y1788" i="21"/>
  <c r="X1788" i="21"/>
  <c r="W1788" i="21"/>
  <c r="V1788" i="21"/>
  <c r="U1788" i="21"/>
  <c r="T1788" i="21"/>
  <c r="S1788" i="21"/>
  <c r="R1788" i="21"/>
  <c r="M1788" i="21"/>
  <c r="L1788" i="21"/>
  <c r="K1788" i="21"/>
  <c r="I1788" i="21"/>
  <c r="H1788" i="21"/>
  <c r="G1788" i="21"/>
  <c r="G1788" i="21" a="1"/>
  <c r="F1788" i="21"/>
  <c r="E1788" i="21"/>
  <c r="D1788" i="21"/>
  <c r="Y1787" i="21"/>
  <c r="X1787" i="21"/>
  <c r="W1787" i="21"/>
  <c r="V1787" i="21"/>
  <c r="U1787" i="21"/>
  <c r="T1787" i="21"/>
  <c r="S1787" i="21"/>
  <c r="R1787" i="21"/>
  <c r="M1787" i="21"/>
  <c r="L1787" i="21"/>
  <c r="K1787" i="21"/>
  <c r="I1787" i="21"/>
  <c r="H1787" i="21"/>
  <c r="G1787" i="21"/>
  <c r="G1787" i="21" a="1"/>
  <c r="F1787" i="21"/>
  <c r="E1787" i="21"/>
  <c r="D1787" i="21"/>
  <c r="Y1786" i="21"/>
  <c r="X1786" i="21"/>
  <c r="W1786" i="21"/>
  <c r="V1786" i="21"/>
  <c r="U1786" i="21"/>
  <c r="T1786" i="21"/>
  <c r="S1786" i="21"/>
  <c r="R1786" i="21"/>
  <c r="M1786" i="21"/>
  <c r="L1786" i="21"/>
  <c r="K1786" i="21"/>
  <c r="I1786" i="21"/>
  <c r="H1786" i="21"/>
  <c r="G1786" i="21"/>
  <c r="G1786" i="21" a="1"/>
  <c r="F1786" i="21"/>
  <c r="E1786" i="21"/>
  <c r="D1786" i="21"/>
  <c r="Y1785" i="21"/>
  <c r="X1785" i="21"/>
  <c r="W1785" i="21"/>
  <c r="V1785" i="21"/>
  <c r="U1785" i="21"/>
  <c r="T1785" i="21"/>
  <c r="S1785" i="21"/>
  <c r="R1785" i="21"/>
  <c r="M1785" i="21"/>
  <c r="L1785" i="21"/>
  <c r="K1785" i="21"/>
  <c r="I1785" i="21"/>
  <c r="H1785" i="21"/>
  <c r="G1785" i="21"/>
  <c r="G1785" i="21" a="1"/>
  <c r="F1785" i="21"/>
  <c r="E1785" i="21"/>
  <c r="D1785" i="21"/>
  <c r="Y1784" i="21"/>
  <c r="X1784" i="21"/>
  <c r="W1784" i="21"/>
  <c r="V1784" i="21"/>
  <c r="U1784" i="21"/>
  <c r="T1784" i="21"/>
  <c r="S1784" i="21"/>
  <c r="R1784" i="21"/>
  <c r="M1784" i="21"/>
  <c r="L1784" i="21"/>
  <c r="K1784" i="21"/>
  <c r="I1784" i="21"/>
  <c r="H1784" i="21"/>
  <c r="G1784" i="21"/>
  <c r="G1784" i="21" a="1"/>
  <c r="F1784" i="21"/>
  <c r="E1784" i="21"/>
  <c r="D1784" i="21"/>
  <c r="Y1783" i="21"/>
  <c r="X1783" i="21"/>
  <c r="W1783" i="21"/>
  <c r="V1783" i="21"/>
  <c r="U1783" i="21"/>
  <c r="T1783" i="21"/>
  <c r="S1783" i="21"/>
  <c r="R1783" i="21"/>
  <c r="M1783" i="21"/>
  <c r="L1783" i="21"/>
  <c r="K1783" i="21"/>
  <c r="I1783" i="21"/>
  <c r="H1783" i="21"/>
  <c r="G1783" i="21"/>
  <c r="G1783" i="21" a="1"/>
  <c r="F1783" i="21"/>
  <c r="E1783" i="21"/>
  <c r="D1783" i="21"/>
  <c r="Y1782" i="21"/>
  <c r="X1782" i="21"/>
  <c r="W1782" i="21"/>
  <c r="V1782" i="21"/>
  <c r="U1782" i="21"/>
  <c r="T1782" i="21"/>
  <c r="S1782" i="21"/>
  <c r="R1782" i="21"/>
  <c r="M1782" i="21"/>
  <c r="L1782" i="21"/>
  <c r="K1782" i="21"/>
  <c r="I1782" i="21"/>
  <c r="H1782" i="21"/>
  <c r="G1782" i="21"/>
  <c r="G1782" i="21" a="1"/>
  <c r="F1782" i="21"/>
  <c r="E1782" i="21"/>
  <c r="D1782" i="21"/>
  <c r="Y1781" i="21"/>
  <c r="X1781" i="21"/>
  <c r="W1781" i="21"/>
  <c r="V1781" i="21"/>
  <c r="U1781" i="21"/>
  <c r="T1781" i="21"/>
  <c r="S1781" i="21"/>
  <c r="R1781" i="21"/>
  <c r="M1781" i="21"/>
  <c r="L1781" i="21"/>
  <c r="K1781" i="21"/>
  <c r="I1781" i="21"/>
  <c r="H1781" i="21"/>
  <c r="G1781" i="21"/>
  <c r="G1781" i="21" a="1"/>
  <c r="F1781" i="21"/>
  <c r="E1781" i="21"/>
  <c r="D1781" i="21"/>
  <c r="Y1780" i="21"/>
  <c r="X1780" i="21"/>
  <c r="W1780" i="21"/>
  <c r="V1780" i="21"/>
  <c r="U1780" i="21"/>
  <c r="T1780" i="21"/>
  <c r="S1780" i="21"/>
  <c r="R1780" i="21"/>
  <c r="M1780" i="21"/>
  <c r="L1780" i="21"/>
  <c r="K1780" i="21"/>
  <c r="I1780" i="21"/>
  <c r="H1780" i="21"/>
  <c r="G1780" i="21"/>
  <c r="G1780" i="21" a="1"/>
  <c r="F1780" i="21"/>
  <c r="E1780" i="21"/>
  <c r="D1780" i="21"/>
  <c r="Y1779" i="21"/>
  <c r="X1779" i="21"/>
  <c r="W1779" i="21"/>
  <c r="V1779" i="21"/>
  <c r="U1779" i="21"/>
  <c r="T1779" i="21"/>
  <c r="S1779" i="21"/>
  <c r="R1779" i="21"/>
  <c r="M1779" i="21"/>
  <c r="L1779" i="21"/>
  <c r="K1779" i="21"/>
  <c r="I1779" i="21"/>
  <c r="H1779" i="21"/>
  <c r="G1779" i="21"/>
  <c r="G1779" i="21" a="1"/>
  <c r="F1779" i="21"/>
  <c r="E1779" i="21"/>
  <c r="D1779" i="21"/>
  <c r="Y1778" i="21"/>
  <c r="X1778" i="21"/>
  <c r="W1778" i="21"/>
  <c r="V1778" i="21"/>
  <c r="U1778" i="21"/>
  <c r="T1778" i="21"/>
  <c r="S1778" i="21"/>
  <c r="R1778" i="21"/>
  <c r="M1778" i="21"/>
  <c r="L1778" i="21"/>
  <c r="K1778" i="21"/>
  <c r="I1778" i="21"/>
  <c r="H1778" i="21"/>
  <c r="G1778" i="21"/>
  <c r="G1778" i="21" a="1"/>
  <c r="F1778" i="21"/>
  <c r="E1778" i="21"/>
  <c r="D1778" i="21"/>
  <c r="Y1777" i="21"/>
  <c r="X1777" i="21"/>
  <c r="W1777" i="21"/>
  <c r="V1777" i="21"/>
  <c r="U1777" i="21"/>
  <c r="T1777" i="21"/>
  <c r="S1777" i="21"/>
  <c r="R1777" i="21"/>
  <c r="M1777" i="21"/>
  <c r="L1777" i="21"/>
  <c r="K1777" i="21"/>
  <c r="I1777" i="21"/>
  <c r="H1777" i="21"/>
  <c r="G1777" i="21"/>
  <c r="G1777" i="21" a="1"/>
  <c r="F1777" i="21"/>
  <c r="E1777" i="21"/>
  <c r="D1777" i="21"/>
  <c r="Y1776" i="21"/>
  <c r="X1776" i="21"/>
  <c r="W1776" i="21"/>
  <c r="V1776" i="21"/>
  <c r="U1776" i="21"/>
  <c r="T1776" i="21"/>
  <c r="S1776" i="21"/>
  <c r="R1776" i="21"/>
  <c r="M1776" i="21"/>
  <c r="L1776" i="21"/>
  <c r="K1776" i="21"/>
  <c r="I1776" i="21"/>
  <c r="H1776" i="21"/>
  <c r="G1776" i="21"/>
  <c r="G1776" i="21" a="1"/>
  <c r="F1776" i="21"/>
  <c r="E1776" i="21"/>
  <c r="D1776" i="21"/>
  <c r="Y1775" i="21"/>
  <c r="X1775" i="21"/>
  <c r="W1775" i="21"/>
  <c r="V1775" i="21"/>
  <c r="U1775" i="21"/>
  <c r="T1775" i="21"/>
  <c r="S1775" i="21"/>
  <c r="R1775" i="21"/>
  <c r="M1775" i="21"/>
  <c r="L1775" i="21"/>
  <c r="K1775" i="21"/>
  <c r="I1775" i="21"/>
  <c r="H1775" i="21"/>
  <c r="G1775" i="21"/>
  <c r="G1775" i="21" a="1"/>
  <c r="F1775" i="21"/>
  <c r="E1775" i="21"/>
  <c r="D1775" i="21"/>
  <c r="Y1774" i="21"/>
  <c r="X1774" i="21"/>
  <c r="W1774" i="21"/>
  <c r="V1774" i="21"/>
  <c r="U1774" i="21"/>
  <c r="T1774" i="21"/>
  <c r="S1774" i="21"/>
  <c r="R1774" i="21"/>
  <c r="M1774" i="21"/>
  <c r="L1774" i="21"/>
  <c r="K1774" i="21"/>
  <c r="I1774" i="21"/>
  <c r="H1774" i="21"/>
  <c r="G1774" i="21"/>
  <c r="G1774" i="21" a="1"/>
  <c r="F1774" i="21"/>
  <c r="E1774" i="21"/>
  <c r="D1774" i="21"/>
  <c r="Y1773" i="21"/>
  <c r="X1773" i="21"/>
  <c r="W1773" i="21"/>
  <c r="V1773" i="21"/>
  <c r="U1773" i="21"/>
  <c r="T1773" i="21"/>
  <c r="S1773" i="21"/>
  <c r="R1773" i="21"/>
  <c r="M1773" i="21"/>
  <c r="L1773" i="21"/>
  <c r="K1773" i="21"/>
  <c r="I1773" i="21"/>
  <c r="H1773" i="21"/>
  <c r="G1773" i="21"/>
  <c r="G1773" i="21" a="1"/>
  <c r="F1773" i="21"/>
  <c r="E1773" i="21"/>
  <c r="D1773" i="21"/>
  <c r="Y1772" i="21"/>
  <c r="X1772" i="21"/>
  <c r="W1772" i="21"/>
  <c r="V1772" i="21"/>
  <c r="U1772" i="21"/>
  <c r="T1772" i="21"/>
  <c r="S1772" i="21"/>
  <c r="R1772" i="21"/>
  <c r="M1772" i="21"/>
  <c r="L1772" i="21"/>
  <c r="K1772" i="21"/>
  <c r="I1772" i="21"/>
  <c r="H1772" i="21"/>
  <c r="G1772" i="21"/>
  <c r="G1772" i="21" a="1"/>
  <c r="F1772" i="21"/>
  <c r="E1772" i="21"/>
  <c r="D1772" i="21"/>
  <c r="Y1771" i="21"/>
  <c r="X1771" i="21"/>
  <c r="W1771" i="21"/>
  <c r="V1771" i="21"/>
  <c r="U1771" i="21"/>
  <c r="T1771" i="21"/>
  <c r="S1771" i="21"/>
  <c r="R1771" i="21"/>
  <c r="M1771" i="21"/>
  <c r="L1771" i="21"/>
  <c r="K1771" i="21"/>
  <c r="I1771" i="21"/>
  <c r="H1771" i="21"/>
  <c r="G1771" i="21"/>
  <c r="G1771" i="21" a="1"/>
  <c r="F1771" i="21"/>
  <c r="E1771" i="21"/>
  <c r="D1771" i="21"/>
  <c r="Y1770" i="21"/>
  <c r="X1770" i="21"/>
  <c r="W1770" i="21"/>
  <c r="V1770" i="21"/>
  <c r="U1770" i="21"/>
  <c r="T1770" i="21"/>
  <c r="S1770" i="21"/>
  <c r="R1770" i="21"/>
  <c r="M1770" i="21"/>
  <c r="L1770" i="21"/>
  <c r="K1770" i="21"/>
  <c r="I1770" i="21"/>
  <c r="H1770" i="21"/>
  <c r="G1770" i="21"/>
  <c r="G1770" i="21" a="1"/>
  <c r="F1770" i="21"/>
  <c r="E1770" i="21"/>
  <c r="D1770" i="21"/>
  <c r="Y1769" i="21"/>
  <c r="X1769" i="21"/>
  <c r="W1769" i="21"/>
  <c r="V1769" i="21"/>
  <c r="U1769" i="21"/>
  <c r="T1769" i="21"/>
  <c r="S1769" i="21"/>
  <c r="R1769" i="21"/>
  <c r="M1769" i="21"/>
  <c r="L1769" i="21"/>
  <c r="K1769" i="21"/>
  <c r="I1769" i="21"/>
  <c r="H1769" i="21"/>
  <c r="G1769" i="21"/>
  <c r="G1769" i="21" a="1"/>
  <c r="F1769" i="21"/>
  <c r="E1769" i="21"/>
  <c r="D1769" i="21"/>
  <c r="Y1768" i="21"/>
  <c r="X1768" i="21"/>
  <c r="W1768" i="21"/>
  <c r="V1768" i="21"/>
  <c r="U1768" i="21"/>
  <c r="T1768" i="21"/>
  <c r="S1768" i="21"/>
  <c r="R1768" i="21"/>
  <c r="M1768" i="21"/>
  <c r="L1768" i="21"/>
  <c r="K1768" i="21"/>
  <c r="I1768" i="21"/>
  <c r="H1768" i="21"/>
  <c r="G1768" i="21"/>
  <c r="G1768" i="21" a="1"/>
  <c r="F1768" i="21"/>
  <c r="E1768" i="21"/>
  <c r="D1768" i="21"/>
  <c r="Y1767" i="21"/>
  <c r="X1767" i="21"/>
  <c r="W1767" i="21"/>
  <c r="V1767" i="21"/>
  <c r="U1767" i="21"/>
  <c r="T1767" i="21"/>
  <c r="S1767" i="21"/>
  <c r="R1767" i="21"/>
  <c r="M1767" i="21"/>
  <c r="L1767" i="21"/>
  <c r="K1767" i="21"/>
  <c r="I1767" i="21"/>
  <c r="H1767" i="21"/>
  <c r="G1767" i="21"/>
  <c r="G1767" i="21" a="1"/>
  <c r="F1767" i="21"/>
  <c r="E1767" i="21"/>
  <c r="D1767" i="21"/>
  <c r="Y1766" i="21"/>
  <c r="X1766" i="21"/>
  <c r="W1766" i="21"/>
  <c r="V1766" i="21"/>
  <c r="U1766" i="21"/>
  <c r="T1766" i="21"/>
  <c r="S1766" i="21"/>
  <c r="R1766" i="21"/>
  <c r="M1766" i="21"/>
  <c r="L1766" i="21"/>
  <c r="K1766" i="21"/>
  <c r="I1766" i="21"/>
  <c r="H1766" i="21"/>
  <c r="G1766" i="21"/>
  <c r="G1766" i="21" a="1"/>
  <c r="F1766" i="21"/>
  <c r="E1766" i="21"/>
  <c r="D1766" i="21"/>
  <c r="Y1765" i="21"/>
  <c r="X1765" i="21"/>
  <c r="W1765" i="21"/>
  <c r="V1765" i="21"/>
  <c r="U1765" i="21"/>
  <c r="T1765" i="21"/>
  <c r="S1765" i="21"/>
  <c r="R1765" i="21"/>
  <c r="M1765" i="21"/>
  <c r="L1765" i="21"/>
  <c r="K1765" i="21"/>
  <c r="I1765" i="21"/>
  <c r="H1765" i="21"/>
  <c r="G1765" i="21"/>
  <c r="G1765" i="21" a="1"/>
  <c r="F1765" i="21"/>
  <c r="E1765" i="21"/>
  <c r="D1765" i="21"/>
  <c r="Y1764" i="21"/>
  <c r="X1764" i="21"/>
  <c r="W1764" i="21"/>
  <c r="V1764" i="21"/>
  <c r="U1764" i="21"/>
  <c r="T1764" i="21"/>
  <c r="S1764" i="21"/>
  <c r="R1764" i="21"/>
  <c r="M1764" i="21"/>
  <c r="L1764" i="21"/>
  <c r="K1764" i="21"/>
  <c r="I1764" i="21"/>
  <c r="H1764" i="21"/>
  <c r="G1764" i="21"/>
  <c r="G1764" i="21" a="1"/>
  <c r="F1764" i="21"/>
  <c r="E1764" i="21"/>
  <c r="D1764" i="21"/>
  <c r="Y1763" i="21"/>
  <c r="X1763" i="21"/>
  <c r="W1763" i="21"/>
  <c r="V1763" i="21"/>
  <c r="U1763" i="21"/>
  <c r="T1763" i="21"/>
  <c r="S1763" i="21"/>
  <c r="R1763" i="21"/>
  <c r="M1763" i="21"/>
  <c r="L1763" i="21"/>
  <c r="K1763" i="21"/>
  <c r="I1763" i="21"/>
  <c r="H1763" i="21"/>
  <c r="G1763" i="21"/>
  <c r="G1763" i="21" a="1"/>
  <c r="F1763" i="21"/>
  <c r="E1763" i="21"/>
  <c r="D1763" i="21"/>
  <c r="Y1762" i="21"/>
  <c r="X1762" i="21"/>
  <c r="W1762" i="21"/>
  <c r="V1762" i="21"/>
  <c r="U1762" i="21"/>
  <c r="T1762" i="21"/>
  <c r="S1762" i="21"/>
  <c r="R1762" i="21"/>
  <c r="M1762" i="21"/>
  <c r="L1762" i="21"/>
  <c r="K1762" i="21"/>
  <c r="I1762" i="21"/>
  <c r="H1762" i="21"/>
  <c r="G1762" i="21"/>
  <c r="G1762" i="21" a="1"/>
  <c r="F1762" i="21"/>
  <c r="E1762" i="21"/>
  <c r="D1762" i="21"/>
  <c r="Y1761" i="21"/>
  <c r="X1761" i="21"/>
  <c r="W1761" i="21"/>
  <c r="V1761" i="21"/>
  <c r="U1761" i="21"/>
  <c r="T1761" i="21"/>
  <c r="S1761" i="21"/>
  <c r="R1761" i="21"/>
  <c r="M1761" i="21"/>
  <c r="L1761" i="21"/>
  <c r="K1761" i="21"/>
  <c r="I1761" i="21"/>
  <c r="H1761" i="21"/>
  <c r="G1761" i="21"/>
  <c r="G1761" i="21" a="1"/>
  <c r="F1761" i="21"/>
  <c r="E1761" i="21"/>
  <c r="D1761" i="21"/>
  <c r="Y1760" i="21"/>
  <c r="X1760" i="21"/>
  <c r="W1760" i="21"/>
  <c r="V1760" i="21"/>
  <c r="U1760" i="21"/>
  <c r="T1760" i="21"/>
  <c r="S1760" i="21"/>
  <c r="R1760" i="21"/>
  <c r="M1760" i="21"/>
  <c r="L1760" i="21"/>
  <c r="K1760" i="21"/>
  <c r="I1760" i="21"/>
  <c r="H1760" i="21"/>
  <c r="G1760" i="21"/>
  <c r="G1760" i="21" a="1"/>
  <c r="F1760" i="21"/>
  <c r="E1760" i="21"/>
  <c r="D1760" i="21"/>
  <c r="Y1759" i="21"/>
  <c r="X1759" i="21"/>
  <c r="W1759" i="21"/>
  <c r="V1759" i="21"/>
  <c r="U1759" i="21"/>
  <c r="T1759" i="21"/>
  <c r="S1759" i="21"/>
  <c r="R1759" i="21"/>
  <c r="M1759" i="21"/>
  <c r="L1759" i="21"/>
  <c r="K1759" i="21"/>
  <c r="I1759" i="21"/>
  <c r="H1759" i="21"/>
  <c r="G1759" i="21"/>
  <c r="G1759" i="21" a="1"/>
  <c r="F1759" i="21"/>
  <c r="E1759" i="21"/>
  <c r="D1759" i="21"/>
  <c r="Y1758" i="21"/>
  <c r="X1758" i="21"/>
  <c r="W1758" i="21"/>
  <c r="V1758" i="21"/>
  <c r="U1758" i="21"/>
  <c r="T1758" i="21"/>
  <c r="S1758" i="21"/>
  <c r="R1758" i="21"/>
  <c r="M1758" i="21"/>
  <c r="L1758" i="21"/>
  <c r="K1758" i="21"/>
  <c r="I1758" i="21"/>
  <c r="H1758" i="21"/>
  <c r="G1758" i="21"/>
  <c r="G1758" i="21" a="1"/>
  <c r="F1758" i="21"/>
  <c r="E1758" i="21"/>
  <c r="D1758" i="21"/>
  <c r="Y1757" i="21"/>
  <c r="X1757" i="21"/>
  <c r="W1757" i="21"/>
  <c r="V1757" i="21"/>
  <c r="U1757" i="21"/>
  <c r="T1757" i="21"/>
  <c r="S1757" i="21"/>
  <c r="R1757" i="21"/>
  <c r="M1757" i="21"/>
  <c r="L1757" i="21"/>
  <c r="K1757" i="21"/>
  <c r="I1757" i="21"/>
  <c r="H1757" i="21"/>
  <c r="G1757" i="21"/>
  <c r="G1757" i="21" a="1"/>
  <c r="F1757" i="21"/>
  <c r="E1757" i="21"/>
  <c r="D1757" i="21"/>
  <c r="Y1756" i="21"/>
  <c r="X1756" i="21"/>
  <c r="W1756" i="21"/>
  <c r="V1756" i="21"/>
  <c r="U1756" i="21"/>
  <c r="T1756" i="21"/>
  <c r="S1756" i="21"/>
  <c r="R1756" i="21"/>
  <c r="M1756" i="21"/>
  <c r="L1756" i="21"/>
  <c r="K1756" i="21"/>
  <c r="I1756" i="21"/>
  <c r="H1756" i="21"/>
  <c r="G1756" i="21"/>
  <c r="G1756" i="21" a="1"/>
  <c r="F1756" i="21"/>
  <c r="E1756" i="21"/>
  <c r="D1756" i="21"/>
  <c r="Y1755" i="21"/>
  <c r="X1755" i="21"/>
  <c r="W1755" i="21"/>
  <c r="V1755" i="21"/>
  <c r="U1755" i="21"/>
  <c r="T1755" i="21"/>
  <c r="S1755" i="21"/>
  <c r="R1755" i="21"/>
  <c r="M1755" i="21"/>
  <c r="L1755" i="21"/>
  <c r="K1755" i="21"/>
  <c r="I1755" i="21"/>
  <c r="H1755" i="21"/>
  <c r="G1755" i="21"/>
  <c r="G1755" i="21" a="1"/>
  <c r="F1755" i="21"/>
  <c r="E1755" i="21"/>
  <c r="D1755" i="21"/>
  <c r="Y1754" i="21"/>
  <c r="X1754" i="21"/>
  <c r="W1754" i="21"/>
  <c r="V1754" i="21"/>
  <c r="U1754" i="21"/>
  <c r="T1754" i="21"/>
  <c r="S1754" i="21"/>
  <c r="R1754" i="21"/>
  <c r="M1754" i="21"/>
  <c r="L1754" i="21"/>
  <c r="K1754" i="21"/>
  <c r="I1754" i="21"/>
  <c r="H1754" i="21"/>
  <c r="G1754" i="21"/>
  <c r="G1754" i="21" a="1"/>
  <c r="F1754" i="21"/>
  <c r="E1754" i="21"/>
  <c r="D1754" i="21"/>
  <c r="Y1753" i="21"/>
  <c r="X1753" i="21"/>
  <c r="W1753" i="21"/>
  <c r="V1753" i="21"/>
  <c r="U1753" i="21"/>
  <c r="T1753" i="21"/>
  <c r="S1753" i="21"/>
  <c r="R1753" i="21"/>
  <c r="M1753" i="21"/>
  <c r="L1753" i="21"/>
  <c r="K1753" i="21"/>
  <c r="I1753" i="21"/>
  <c r="H1753" i="21"/>
  <c r="G1753" i="21"/>
  <c r="G1753" i="21" a="1"/>
  <c r="F1753" i="21"/>
  <c r="E1753" i="21"/>
  <c r="D1753" i="21"/>
  <c r="Y1752" i="21"/>
  <c r="X1752" i="21"/>
  <c r="W1752" i="21"/>
  <c r="V1752" i="21"/>
  <c r="U1752" i="21"/>
  <c r="T1752" i="21"/>
  <c r="S1752" i="21"/>
  <c r="R1752" i="21"/>
  <c r="M1752" i="21"/>
  <c r="L1752" i="21"/>
  <c r="K1752" i="21"/>
  <c r="I1752" i="21"/>
  <c r="H1752" i="21"/>
  <c r="G1752" i="21"/>
  <c r="G1752" i="21" a="1"/>
  <c r="F1752" i="21"/>
  <c r="E1752" i="21"/>
  <c r="D1752" i="21"/>
  <c r="Y1751" i="21"/>
  <c r="X1751" i="21"/>
  <c r="W1751" i="21"/>
  <c r="V1751" i="21"/>
  <c r="U1751" i="21"/>
  <c r="T1751" i="21"/>
  <c r="S1751" i="21"/>
  <c r="R1751" i="21"/>
  <c r="M1751" i="21"/>
  <c r="L1751" i="21"/>
  <c r="K1751" i="21"/>
  <c r="I1751" i="21"/>
  <c r="H1751" i="21"/>
  <c r="G1751" i="21"/>
  <c r="G1751" i="21" a="1"/>
  <c r="F1751" i="21"/>
  <c r="E1751" i="21"/>
  <c r="D1751" i="21"/>
  <c r="Y1750" i="21"/>
  <c r="X1750" i="21"/>
  <c r="W1750" i="21"/>
  <c r="V1750" i="21"/>
  <c r="U1750" i="21"/>
  <c r="T1750" i="21"/>
  <c r="S1750" i="21"/>
  <c r="R1750" i="21"/>
  <c r="M1750" i="21"/>
  <c r="L1750" i="21"/>
  <c r="K1750" i="21"/>
  <c r="I1750" i="21"/>
  <c r="H1750" i="21"/>
  <c r="G1750" i="21"/>
  <c r="G1750" i="21" a="1"/>
  <c r="F1750" i="21"/>
  <c r="E1750" i="21"/>
  <c r="D1750" i="21"/>
  <c r="Y1749" i="21"/>
  <c r="X1749" i="21"/>
  <c r="W1749" i="21"/>
  <c r="V1749" i="21"/>
  <c r="U1749" i="21"/>
  <c r="T1749" i="21"/>
  <c r="S1749" i="21"/>
  <c r="R1749" i="21"/>
  <c r="M1749" i="21"/>
  <c r="L1749" i="21"/>
  <c r="K1749" i="21"/>
  <c r="I1749" i="21"/>
  <c r="H1749" i="21"/>
  <c r="G1749" i="21"/>
  <c r="G1749" i="21" a="1"/>
  <c r="F1749" i="21"/>
  <c r="E1749" i="21"/>
  <c r="D1749" i="21"/>
  <c r="Y1748" i="21"/>
  <c r="X1748" i="21"/>
  <c r="W1748" i="21"/>
  <c r="V1748" i="21"/>
  <c r="U1748" i="21"/>
  <c r="T1748" i="21"/>
  <c r="S1748" i="21"/>
  <c r="R1748" i="21"/>
  <c r="M1748" i="21"/>
  <c r="L1748" i="21"/>
  <c r="K1748" i="21"/>
  <c r="I1748" i="21"/>
  <c r="H1748" i="21"/>
  <c r="G1748" i="21"/>
  <c r="G1748" i="21" a="1"/>
  <c r="F1748" i="21"/>
  <c r="E1748" i="21"/>
  <c r="D1748" i="21"/>
  <c r="Y1747" i="21"/>
  <c r="X1747" i="21"/>
  <c r="W1747" i="21"/>
  <c r="V1747" i="21"/>
  <c r="U1747" i="21"/>
  <c r="T1747" i="21"/>
  <c r="S1747" i="21"/>
  <c r="R1747" i="21"/>
  <c r="M1747" i="21"/>
  <c r="L1747" i="21"/>
  <c r="K1747" i="21"/>
  <c r="I1747" i="21"/>
  <c r="H1747" i="21"/>
  <c r="G1747" i="21"/>
  <c r="G1747" i="21" a="1"/>
  <c r="F1747" i="21"/>
  <c r="E1747" i="21"/>
  <c r="D1747" i="21"/>
  <c r="Y1746" i="21"/>
  <c r="X1746" i="21"/>
  <c r="W1746" i="21"/>
  <c r="V1746" i="21"/>
  <c r="U1746" i="21"/>
  <c r="T1746" i="21"/>
  <c r="S1746" i="21"/>
  <c r="R1746" i="21"/>
  <c r="M1746" i="21"/>
  <c r="L1746" i="21"/>
  <c r="K1746" i="21"/>
  <c r="I1746" i="21"/>
  <c r="H1746" i="21"/>
  <c r="G1746" i="21"/>
  <c r="G1746" i="21" a="1"/>
  <c r="F1746" i="21"/>
  <c r="E1746" i="21"/>
  <c r="D1746" i="21"/>
  <c r="Y1745" i="21"/>
  <c r="X1745" i="21"/>
  <c r="W1745" i="21"/>
  <c r="V1745" i="21"/>
  <c r="U1745" i="21"/>
  <c r="T1745" i="21"/>
  <c r="S1745" i="21"/>
  <c r="R1745" i="21"/>
  <c r="M1745" i="21"/>
  <c r="L1745" i="21"/>
  <c r="K1745" i="21"/>
  <c r="I1745" i="21"/>
  <c r="H1745" i="21"/>
  <c r="G1745" i="21"/>
  <c r="G1745" i="21" a="1"/>
  <c r="F1745" i="21"/>
  <c r="E1745" i="21"/>
  <c r="D1745" i="21"/>
  <c r="Y1744" i="21"/>
  <c r="X1744" i="21"/>
  <c r="W1744" i="21"/>
  <c r="V1744" i="21"/>
  <c r="U1744" i="21"/>
  <c r="T1744" i="21"/>
  <c r="S1744" i="21"/>
  <c r="R1744" i="21"/>
  <c r="M1744" i="21"/>
  <c r="L1744" i="21"/>
  <c r="K1744" i="21"/>
  <c r="I1744" i="21"/>
  <c r="H1744" i="21"/>
  <c r="G1744" i="21"/>
  <c r="G1744" i="21" a="1"/>
  <c r="F1744" i="21"/>
  <c r="E1744" i="21"/>
  <c r="D1744" i="21"/>
  <c r="Y1743" i="21"/>
  <c r="X1743" i="21"/>
  <c r="W1743" i="21"/>
  <c r="V1743" i="21"/>
  <c r="U1743" i="21"/>
  <c r="T1743" i="21"/>
  <c r="S1743" i="21"/>
  <c r="R1743" i="21"/>
  <c r="M1743" i="21"/>
  <c r="L1743" i="21"/>
  <c r="K1743" i="21"/>
  <c r="I1743" i="21"/>
  <c r="H1743" i="21"/>
  <c r="G1743" i="21"/>
  <c r="G1743" i="21" a="1"/>
  <c r="F1743" i="21"/>
  <c r="E1743" i="21"/>
  <c r="D1743" i="21"/>
  <c r="Y1742" i="21"/>
  <c r="X1742" i="21"/>
  <c r="W1742" i="21"/>
  <c r="V1742" i="21"/>
  <c r="U1742" i="21"/>
  <c r="T1742" i="21"/>
  <c r="S1742" i="21"/>
  <c r="R1742" i="21"/>
  <c r="M1742" i="21"/>
  <c r="L1742" i="21"/>
  <c r="K1742" i="21"/>
  <c r="I1742" i="21"/>
  <c r="H1742" i="21"/>
  <c r="G1742" i="21"/>
  <c r="G1742" i="21" a="1"/>
  <c r="F1742" i="21"/>
  <c r="E1742" i="21"/>
  <c r="D1742" i="21"/>
  <c r="Y1741" i="21"/>
  <c r="X1741" i="21"/>
  <c r="W1741" i="21"/>
  <c r="V1741" i="21"/>
  <c r="U1741" i="21"/>
  <c r="T1741" i="21"/>
  <c r="S1741" i="21"/>
  <c r="R1741" i="21"/>
  <c r="M1741" i="21"/>
  <c r="L1741" i="21"/>
  <c r="K1741" i="21"/>
  <c r="I1741" i="21"/>
  <c r="H1741" i="21"/>
  <c r="G1741" i="21"/>
  <c r="G1741" i="21" a="1"/>
  <c r="F1741" i="21"/>
  <c r="E1741" i="21"/>
  <c r="D1741" i="21"/>
  <c r="Y1740" i="21"/>
  <c r="X1740" i="21"/>
  <c r="W1740" i="21"/>
  <c r="V1740" i="21"/>
  <c r="U1740" i="21"/>
  <c r="T1740" i="21"/>
  <c r="S1740" i="21"/>
  <c r="R1740" i="21"/>
  <c r="M1740" i="21"/>
  <c r="L1740" i="21"/>
  <c r="K1740" i="21"/>
  <c r="I1740" i="21"/>
  <c r="H1740" i="21"/>
  <c r="G1740" i="21"/>
  <c r="G1740" i="21" a="1"/>
  <c r="F1740" i="21"/>
  <c r="E1740" i="21"/>
  <c r="D1740" i="21"/>
  <c r="Y1739" i="21"/>
  <c r="X1739" i="21"/>
  <c r="W1739" i="21"/>
  <c r="V1739" i="21"/>
  <c r="U1739" i="21"/>
  <c r="T1739" i="21"/>
  <c r="S1739" i="21"/>
  <c r="R1739" i="21"/>
  <c r="M1739" i="21"/>
  <c r="L1739" i="21"/>
  <c r="K1739" i="21"/>
  <c r="I1739" i="21"/>
  <c r="H1739" i="21"/>
  <c r="G1739" i="21"/>
  <c r="G1739" i="21" a="1"/>
  <c r="F1739" i="21"/>
  <c r="E1739" i="21"/>
  <c r="D1739" i="21"/>
  <c r="Y1738" i="21"/>
  <c r="X1738" i="21"/>
  <c r="W1738" i="21"/>
  <c r="V1738" i="21"/>
  <c r="U1738" i="21"/>
  <c r="T1738" i="21"/>
  <c r="S1738" i="21"/>
  <c r="R1738" i="21"/>
  <c r="M1738" i="21"/>
  <c r="L1738" i="21"/>
  <c r="K1738" i="21"/>
  <c r="I1738" i="21"/>
  <c r="H1738" i="21"/>
  <c r="G1738" i="21"/>
  <c r="G1738" i="21" a="1"/>
  <c r="F1738" i="21"/>
  <c r="E1738" i="21"/>
  <c r="D1738" i="21"/>
  <c r="Y1737" i="21"/>
  <c r="X1737" i="21"/>
  <c r="W1737" i="21"/>
  <c r="V1737" i="21"/>
  <c r="U1737" i="21"/>
  <c r="T1737" i="21"/>
  <c r="S1737" i="21"/>
  <c r="R1737" i="21"/>
  <c r="M1737" i="21"/>
  <c r="L1737" i="21"/>
  <c r="K1737" i="21"/>
  <c r="I1737" i="21"/>
  <c r="H1737" i="21"/>
  <c r="G1737" i="21"/>
  <c r="G1737" i="21" a="1"/>
  <c r="F1737" i="21"/>
  <c r="E1737" i="21"/>
  <c r="D1737" i="21"/>
  <c r="Y1736" i="21"/>
  <c r="X1736" i="21"/>
  <c r="W1736" i="21"/>
  <c r="V1736" i="21"/>
  <c r="U1736" i="21"/>
  <c r="T1736" i="21"/>
  <c r="S1736" i="21"/>
  <c r="R1736" i="21"/>
  <c r="M1736" i="21"/>
  <c r="L1736" i="21"/>
  <c r="K1736" i="21"/>
  <c r="I1736" i="21"/>
  <c r="H1736" i="21"/>
  <c r="G1736" i="21"/>
  <c r="G1736" i="21" a="1"/>
  <c r="F1736" i="21"/>
  <c r="E1736" i="21"/>
  <c r="D1736" i="21"/>
  <c r="Y1735" i="21"/>
  <c r="X1735" i="21"/>
  <c r="W1735" i="21"/>
  <c r="V1735" i="21"/>
  <c r="U1735" i="21"/>
  <c r="T1735" i="21"/>
  <c r="S1735" i="21"/>
  <c r="R1735" i="21"/>
  <c r="M1735" i="21"/>
  <c r="L1735" i="21"/>
  <c r="K1735" i="21"/>
  <c r="I1735" i="21"/>
  <c r="H1735" i="21"/>
  <c r="G1735" i="21"/>
  <c r="G1735" i="21" a="1"/>
  <c r="F1735" i="21"/>
  <c r="E1735" i="21"/>
  <c r="D1735" i="21"/>
  <c r="Y1734" i="21"/>
  <c r="X1734" i="21"/>
  <c r="W1734" i="21"/>
  <c r="V1734" i="21"/>
  <c r="U1734" i="21"/>
  <c r="T1734" i="21"/>
  <c r="S1734" i="21"/>
  <c r="R1734" i="21"/>
  <c r="M1734" i="21"/>
  <c r="L1734" i="21"/>
  <c r="K1734" i="21"/>
  <c r="I1734" i="21"/>
  <c r="H1734" i="21"/>
  <c r="G1734" i="21"/>
  <c r="G1734" i="21" a="1"/>
  <c r="F1734" i="21"/>
  <c r="E1734" i="21"/>
  <c r="D1734" i="21"/>
  <c r="Y1733" i="21"/>
  <c r="X1733" i="21"/>
  <c r="W1733" i="21"/>
  <c r="V1733" i="21"/>
  <c r="U1733" i="21"/>
  <c r="T1733" i="21"/>
  <c r="S1733" i="21"/>
  <c r="R1733" i="21"/>
  <c r="M1733" i="21"/>
  <c r="L1733" i="21"/>
  <c r="K1733" i="21"/>
  <c r="I1733" i="21"/>
  <c r="H1733" i="21"/>
  <c r="G1733" i="21"/>
  <c r="G1733" i="21" a="1"/>
  <c r="F1733" i="21"/>
  <c r="E1733" i="21"/>
  <c r="D1733" i="21"/>
  <c r="Y1732" i="21"/>
  <c r="X1732" i="21"/>
  <c r="W1732" i="21"/>
  <c r="V1732" i="21"/>
  <c r="U1732" i="21"/>
  <c r="T1732" i="21"/>
  <c r="S1732" i="21"/>
  <c r="R1732" i="21"/>
  <c r="M1732" i="21"/>
  <c r="L1732" i="21"/>
  <c r="K1732" i="21"/>
  <c r="I1732" i="21"/>
  <c r="H1732" i="21"/>
  <c r="G1732" i="21"/>
  <c r="G1732" i="21" a="1"/>
  <c r="F1732" i="21"/>
  <c r="E1732" i="21"/>
  <c r="D1732" i="21"/>
  <c r="Y1731" i="21"/>
  <c r="X1731" i="21"/>
  <c r="W1731" i="21"/>
  <c r="V1731" i="21"/>
  <c r="U1731" i="21"/>
  <c r="T1731" i="21"/>
  <c r="S1731" i="21"/>
  <c r="R1731" i="21"/>
  <c r="M1731" i="21"/>
  <c r="L1731" i="21"/>
  <c r="K1731" i="21"/>
  <c r="I1731" i="21"/>
  <c r="H1731" i="21"/>
  <c r="G1731" i="21"/>
  <c r="G1731" i="21" a="1"/>
  <c r="F1731" i="21"/>
  <c r="E1731" i="21"/>
  <c r="D1731" i="21"/>
  <c r="Y1730" i="21"/>
  <c r="X1730" i="21"/>
  <c r="W1730" i="21"/>
  <c r="V1730" i="21"/>
  <c r="U1730" i="21"/>
  <c r="T1730" i="21"/>
  <c r="S1730" i="21"/>
  <c r="R1730" i="21"/>
  <c r="M1730" i="21"/>
  <c r="L1730" i="21"/>
  <c r="K1730" i="21"/>
  <c r="I1730" i="21"/>
  <c r="H1730" i="21"/>
  <c r="G1730" i="21"/>
  <c r="G1730" i="21" a="1"/>
  <c r="F1730" i="21"/>
  <c r="E1730" i="21"/>
  <c r="D1730" i="21"/>
  <c r="Y1729" i="21"/>
  <c r="X1729" i="21"/>
  <c r="W1729" i="21"/>
  <c r="V1729" i="21"/>
  <c r="U1729" i="21"/>
  <c r="T1729" i="21"/>
  <c r="S1729" i="21"/>
  <c r="R1729" i="21"/>
  <c r="M1729" i="21"/>
  <c r="L1729" i="21"/>
  <c r="K1729" i="21"/>
  <c r="I1729" i="21"/>
  <c r="H1729" i="21"/>
  <c r="G1729" i="21"/>
  <c r="G1729" i="21" a="1"/>
  <c r="F1729" i="21"/>
  <c r="E1729" i="21"/>
  <c r="D1729" i="21"/>
  <c r="Y1728" i="21"/>
  <c r="X1728" i="21"/>
  <c r="W1728" i="21"/>
  <c r="V1728" i="21"/>
  <c r="U1728" i="21"/>
  <c r="T1728" i="21"/>
  <c r="S1728" i="21"/>
  <c r="R1728" i="21"/>
  <c r="M1728" i="21"/>
  <c r="L1728" i="21"/>
  <c r="K1728" i="21"/>
  <c r="I1728" i="21"/>
  <c r="H1728" i="21"/>
  <c r="G1728" i="21"/>
  <c r="G1728" i="21" a="1"/>
  <c r="F1728" i="21"/>
  <c r="E1728" i="21"/>
  <c r="D1728" i="21"/>
  <c r="Y1727" i="21"/>
  <c r="X1727" i="21"/>
  <c r="W1727" i="21"/>
  <c r="V1727" i="21"/>
  <c r="U1727" i="21"/>
  <c r="T1727" i="21"/>
  <c r="S1727" i="21"/>
  <c r="R1727" i="21"/>
  <c r="M1727" i="21"/>
  <c r="L1727" i="21"/>
  <c r="K1727" i="21"/>
  <c r="I1727" i="21"/>
  <c r="H1727" i="21"/>
  <c r="G1727" i="21"/>
  <c r="G1727" i="21" a="1"/>
  <c r="F1727" i="21"/>
  <c r="E1727" i="21"/>
  <c r="D1727" i="21"/>
  <c r="Y1726" i="21"/>
  <c r="X1726" i="21"/>
  <c r="W1726" i="21"/>
  <c r="V1726" i="21"/>
  <c r="U1726" i="21"/>
  <c r="T1726" i="21"/>
  <c r="S1726" i="21"/>
  <c r="R1726" i="21"/>
  <c r="M1726" i="21"/>
  <c r="L1726" i="21"/>
  <c r="K1726" i="21"/>
  <c r="I1726" i="21"/>
  <c r="H1726" i="21"/>
  <c r="G1726" i="21"/>
  <c r="G1726" i="21" a="1"/>
  <c r="F1726" i="21"/>
  <c r="E1726" i="21"/>
  <c r="D1726" i="21"/>
  <c r="Y1725" i="21"/>
  <c r="X1725" i="21"/>
  <c r="W1725" i="21"/>
  <c r="V1725" i="21"/>
  <c r="U1725" i="21"/>
  <c r="T1725" i="21"/>
  <c r="S1725" i="21"/>
  <c r="R1725" i="21"/>
  <c r="M1725" i="21"/>
  <c r="L1725" i="21"/>
  <c r="K1725" i="21"/>
  <c r="I1725" i="21"/>
  <c r="H1725" i="21"/>
  <c r="G1725" i="21"/>
  <c r="G1725" i="21" a="1"/>
  <c r="F1725" i="21"/>
  <c r="E1725" i="21"/>
  <c r="D1725" i="21"/>
  <c r="Y1724" i="21"/>
  <c r="X1724" i="21"/>
  <c r="W1724" i="21"/>
  <c r="V1724" i="21"/>
  <c r="U1724" i="21"/>
  <c r="T1724" i="21"/>
  <c r="S1724" i="21"/>
  <c r="R1724" i="21"/>
  <c r="M1724" i="21"/>
  <c r="L1724" i="21"/>
  <c r="K1724" i="21"/>
  <c r="I1724" i="21"/>
  <c r="H1724" i="21"/>
  <c r="G1724" i="21"/>
  <c r="G1724" i="21" a="1"/>
  <c r="F1724" i="21"/>
  <c r="E1724" i="21"/>
  <c r="D1724" i="21"/>
  <c r="Y1723" i="21"/>
  <c r="X1723" i="21"/>
  <c r="W1723" i="21"/>
  <c r="V1723" i="21"/>
  <c r="U1723" i="21"/>
  <c r="T1723" i="21"/>
  <c r="S1723" i="21"/>
  <c r="R1723" i="21"/>
  <c r="M1723" i="21"/>
  <c r="L1723" i="21"/>
  <c r="K1723" i="21"/>
  <c r="I1723" i="21"/>
  <c r="H1723" i="21"/>
  <c r="G1723" i="21"/>
  <c r="G1723" i="21" a="1"/>
  <c r="F1723" i="21"/>
  <c r="E1723" i="21"/>
  <c r="D1723" i="21"/>
  <c r="Y1722" i="21"/>
  <c r="X1722" i="21"/>
  <c r="W1722" i="21"/>
  <c r="V1722" i="21"/>
  <c r="U1722" i="21"/>
  <c r="T1722" i="21"/>
  <c r="S1722" i="21"/>
  <c r="R1722" i="21"/>
  <c r="M1722" i="21"/>
  <c r="L1722" i="21"/>
  <c r="K1722" i="21"/>
  <c r="I1722" i="21"/>
  <c r="H1722" i="21"/>
  <c r="G1722" i="21"/>
  <c r="G1722" i="21" a="1"/>
  <c r="F1722" i="21"/>
  <c r="E1722" i="21"/>
  <c r="D1722" i="21"/>
  <c r="Y1721" i="21"/>
  <c r="X1721" i="21"/>
  <c r="W1721" i="21"/>
  <c r="V1721" i="21"/>
  <c r="U1721" i="21"/>
  <c r="T1721" i="21"/>
  <c r="S1721" i="21"/>
  <c r="R1721" i="21"/>
  <c r="M1721" i="21"/>
  <c r="L1721" i="21"/>
  <c r="K1721" i="21"/>
  <c r="I1721" i="21"/>
  <c r="H1721" i="21"/>
  <c r="G1721" i="21"/>
  <c r="G1721" i="21" a="1"/>
  <c r="F1721" i="21"/>
  <c r="E1721" i="21"/>
  <c r="D1721" i="21"/>
  <c r="Y1720" i="21"/>
  <c r="X1720" i="21"/>
  <c r="W1720" i="21"/>
  <c r="V1720" i="21"/>
  <c r="U1720" i="21"/>
  <c r="T1720" i="21"/>
  <c r="S1720" i="21"/>
  <c r="R1720" i="21"/>
  <c r="M1720" i="21"/>
  <c r="L1720" i="21"/>
  <c r="K1720" i="21"/>
  <c r="I1720" i="21"/>
  <c r="H1720" i="21"/>
  <c r="G1720" i="21"/>
  <c r="G1720" i="21" a="1"/>
  <c r="F1720" i="21"/>
  <c r="E1720" i="21"/>
  <c r="D1720" i="21"/>
  <c r="Y1719" i="21"/>
  <c r="X1719" i="21"/>
  <c r="W1719" i="21"/>
  <c r="V1719" i="21"/>
  <c r="U1719" i="21"/>
  <c r="T1719" i="21"/>
  <c r="S1719" i="21"/>
  <c r="R1719" i="21"/>
  <c r="M1719" i="21"/>
  <c r="L1719" i="21"/>
  <c r="K1719" i="21"/>
  <c r="I1719" i="21"/>
  <c r="H1719" i="21"/>
  <c r="G1719" i="21"/>
  <c r="G1719" i="21" a="1"/>
  <c r="F1719" i="21"/>
  <c r="E1719" i="21"/>
  <c r="D1719" i="21"/>
  <c r="Y1718" i="21"/>
  <c r="X1718" i="21"/>
  <c r="W1718" i="21"/>
  <c r="V1718" i="21"/>
  <c r="U1718" i="21"/>
  <c r="T1718" i="21"/>
  <c r="S1718" i="21"/>
  <c r="R1718" i="21"/>
  <c r="M1718" i="21"/>
  <c r="L1718" i="21"/>
  <c r="K1718" i="21"/>
  <c r="I1718" i="21"/>
  <c r="H1718" i="21"/>
  <c r="G1718" i="21"/>
  <c r="G1718" i="21" a="1"/>
  <c r="F1718" i="21"/>
  <c r="E1718" i="21"/>
  <c r="D1718" i="21"/>
  <c r="Y1717" i="21"/>
  <c r="X1717" i="21"/>
  <c r="W1717" i="21"/>
  <c r="V1717" i="21"/>
  <c r="U1717" i="21"/>
  <c r="T1717" i="21"/>
  <c r="S1717" i="21"/>
  <c r="R1717" i="21"/>
  <c r="M1717" i="21"/>
  <c r="L1717" i="21"/>
  <c r="K1717" i="21"/>
  <c r="I1717" i="21"/>
  <c r="H1717" i="21"/>
  <c r="G1717" i="21"/>
  <c r="G1717" i="21" a="1"/>
  <c r="F1717" i="21"/>
  <c r="E1717" i="21"/>
  <c r="D1717" i="21"/>
  <c r="Y1716" i="21"/>
  <c r="X1716" i="21"/>
  <c r="W1716" i="21"/>
  <c r="V1716" i="21"/>
  <c r="U1716" i="21"/>
  <c r="T1716" i="21"/>
  <c r="S1716" i="21"/>
  <c r="R1716" i="21"/>
  <c r="M1716" i="21"/>
  <c r="L1716" i="21"/>
  <c r="K1716" i="21"/>
  <c r="I1716" i="21"/>
  <c r="H1716" i="21"/>
  <c r="G1716" i="21"/>
  <c r="G1716" i="21" a="1"/>
  <c r="F1716" i="21"/>
  <c r="E1716" i="21"/>
  <c r="D1716" i="21"/>
  <c r="Y1715" i="21"/>
  <c r="X1715" i="21"/>
  <c r="W1715" i="21"/>
  <c r="V1715" i="21"/>
  <c r="U1715" i="21"/>
  <c r="T1715" i="21"/>
  <c r="S1715" i="21"/>
  <c r="R1715" i="21"/>
  <c r="M1715" i="21"/>
  <c r="L1715" i="21"/>
  <c r="K1715" i="21"/>
  <c r="I1715" i="21"/>
  <c r="H1715" i="21"/>
  <c r="G1715" i="21"/>
  <c r="G1715" i="21" a="1"/>
  <c r="F1715" i="21"/>
  <c r="E1715" i="21"/>
  <c r="D1715" i="21"/>
  <c r="Y1714" i="21"/>
  <c r="X1714" i="21"/>
  <c r="W1714" i="21"/>
  <c r="V1714" i="21"/>
  <c r="U1714" i="21"/>
  <c r="T1714" i="21"/>
  <c r="S1714" i="21"/>
  <c r="R1714" i="21"/>
  <c r="M1714" i="21"/>
  <c r="L1714" i="21"/>
  <c r="K1714" i="21"/>
  <c r="I1714" i="21"/>
  <c r="H1714" i="21"/>
  <c r="G1714" i="21"/>
  <c r="G1714" i="21" a="1"/>
  <c r="F1714" i="21"/>
  <c r="E1714" i="21"/>
  <c r="D1714" i="21"/>
  <c r="Y1713" i="21"/>
  <c r="X1713" i="21"/>
  <c r="W1713" i="21"/>
  <c r="V1713" i="21"/>
  <c r="U1713" i="21"/>
  <c r="T1713" i="21"/>
  <c r="S1713" i="21"/>
  <c r="R1713" i="21"/>
  <c r="M1713" i="21"/>
  <c r="L1713" i="21"/>
  <c r="K1713" i="21"/>
  <c r="I1713" i="21"/>
  <c r="H1713" i="21"/>
  <c r="G1713" i="21"/>
  <c r="G1713" i="21" a="1"/>
  <c r="F1713" i="21"/>
  <c r="E1713" i="21"/>
  <c r="D1713" i="21"/>
  <c r="Y1712" i="21"/>
  <c r="X1712" i="21"/>
  <c r="W1712" i="21"/>
  <c r="V1712" i="21"/>
  <c r="U1712" i="21"/>
  <c r="T1712" i="21"/>
  <c r="S1712" i="21"/>
  <c r="R1712" i="21"/>
  <c r="M1712" i="21"/>
  <c r="L1712" i="21"/>
  <c r="K1712" i="21"/>
  <c r="I1712" i="21"/>
  <c r="H1712" i="21"/>
  <c r="G1712" i="21"/>
  <c r="G1712" i="21" a="1"/>
  <c r="F1712" i="21"/>
  <c r="E1712" i="21"/>
  <c r="D1712" i="21"/>
  <c r="Y1711" i="21"/>
  <c r="X1711" i="21"/>
  <c r="W1711" i="21"/>
  <c r="V1711" i="21"/>
  <c r="U1711" i="21"/>
  <c r="T1711" i="21"/>
  <c r="S1711" i="21"/>
  <c r="R1711" i="21"/>
  <c r="M1711" i="21"/>
  <c r="L1711" i="21"/>
  <c r="K1711" i="21"/>
  <c r="I1711" i="21"/>
  <c r="H1711" i="21"/>
  <c r="G1711" i="21"/>
  <c r="G1711" i="21" a="1"/>
  <c r="F1711" i="21"/>
  <c r="E1711" i="21"/>
  <c r="D1711" i="21"/>
  <c r="Y1710" i="21"/>
  <c r="X1710" i="21"/>
  <c r="W1710" i="21"/>
  <c r="V1710" i="21"/>
  <c r="U1710" i="21"/>
  <c r="T1710" i="21"/>
  <c r="S1710" i="21"/>
  <c r="R1710" i="21"/>
  <c r="M1710" i="21"/>
  <c r="L1710" i="21"/>
  <c r="K1710" i="21"/>
  <c r="I1710" i="21"/>
  <c r="H1710" i="21"/>
  <c r="G1710" i="21"/>
  <c r="G1710" i="21" a="1"/>
  <c r="F1710" i="21"/>
  <c r="E1710" i="21"/>
  <c r="D1710" i="21"/>
  <c r="Y1709" i="21"/>
  <c r="X1709" i="21"/>
  <c r="W1709" i="21"/>
  <c r="V1709" i="21"/>
  <c r="U1709" i="21"/>
  <c r="T1709" i="21"/>
  <c r="S1709" i="21"/>
  <c r="R1709" i="21"/>
  <c r="M1709" i="21"/>
  <c r="L1709" i="21"/>
  <c r="K1709" i="21"/>
  <c r="I1709" i="21"/>
  <c r="H1709" i="21"/>
  <c r="G1709" i="21"/>
  <c r="G1709" i="21" a="1"/>
  <c r="F1709" i="21"/>
  <c r="E1709" i="21"/>
  <c r="D1709" i="21"/>
  <c r="Y1708" i="21"/>
  <c r="X1708" i="21"/>
  <c r="W1708" i="21"/>
  <c r="V1708" i="21"/>
  <c r="U1708" i="21"/>
  <c r="T1708" i="21"/>
  <c r="S1708" i="21"/>
  <c r="R1708" i="21"/>
  <c r="M1708" i="21"/>
  <c r="L1708" i="21"/>
  <c r="K1708" i="21"/>
  <c r="I1708" i="21"/>
  <c r="H1708" i="21"/>
  <c r="G1708" i="21"/>
  <c r="G1708" i="21" a="1"/>
  <c r="F1708" i="21"/>
  <c r="E1708" i="21"/>
  <c r="D1708" i="21"/>
  <c r="Y1707" i="21"/>
  <c r="X1707" i="21"/>
  <c r="W1707" i="21"/>
  <c r="V1707" i="21"/>
  <c r="U1707" i="21"/>
  <c r="T1707" i="21"/>
  <c r="S1707" i="21"/>
  <c r="R1707" i="21"/>
  <c r="M1707" i="21"/>
  <c r="L1707" i="21"/>
  <c r="K1707" i="21"/>
  <c r="I1707" i="21"/>
  <c r="H1707" i="21"/>
  <c r="G1707" i="21"/>
  <c r="G1707" i="21" a="1"/>
  <c r="F1707" i="21"/>
  <c r="E1707" i="21"/>
  <c r="D1707" i="21"/>
  <c r="Y1706" i="21"/>
  <c r="X1706" i="21"/>
  <c r="W1706" i="21"/>
  <c r="V1706" i="21"/>
  <c r="U1706" i="21"/>
  <c r="T1706" i="21"/>
  <c r="S1706" i="21"/>
  <c r="R1706" i="21"/>
  <c r="M1706" i="21"/>
  <c r="L1706" i="21"/>
  <c r="K1706" i="21"/>
  <c r="I1706" i="21"/>
  <c r="H1706" i="21"/>
  <c r="G1706" i="21"/>
  <c r="G1706" i="21" a="1"/>
  <c r="F1706" i="21"/>
  <c r="E1706" i="21"/>
  <c r="D1706" i="21"/>
  <c r="Y1705" i="21"/>
  <c r="X1705" i="21"/>
  <c r="W1705" i="21"/>
  <c r="V1705" i="21"/>
  <c r="U1705" i="21"/>
  <c r="T1705" i="21"/>
  <c r="S1705" i="21"/>
  <c r="R1705" i="21"/>
  <c r="M1705" i="21"/>
  <c r="L1705" i="21"/>
  <c r="K1705" i="21"/>
  <c r="I1705" i="21"/>
  <c r="H1705" i="21"/>
  <c r="G1705" i="21"/>
  <c r="G1705" i="21" a="1"/>
  <c r="F1705" i="21"/>
  <c r="E1705" i="21"/>
  <c r="D1705" i="21"/>
  <c r="Y1704" i="21"/>
  <c r="X1704" i="21"/>
  <c r="W1704" i="21"/>
  <c r="V1704" i="21"/>
  <c r="U1704" i="21"/>
  <c r="T1704" i="21"/>
  <c r="S1704" i="21"/>
  <c r="R1704" i="21"/>
  <c r="M1704" i="21"/>
  <c r="L1704" i="21"/>
  <c r="K1704" i="21"/>
  <c r="I1704" i="21"/>
  <c r="H1704" i="21"/>
  <c r="G1704" i="21"/>
  <c r="G1704" i="21" a="1"/>
  <c r="F1704" i="21"/>
  <c r="E1704" i="21"/>
  <c r="D1704" i="21"/>
  <c r="Y1703" i="21"/>
  <c r="X1703" i="21"/>
  <c r="W1703" i="21"/>
  <c r="V1703" i="21"/>
  <c r="U1703" i="21"/>
  <c r="T1703" i="21"/>
  <c r="S1703" i="21"/>
  <c r="R1703" i="21"/>
  <c r="M1703" i="21"/>
  <c r="L1703" i="21"/>
  <c r="K1703" i="21"/>
  <c r="I1703" i="21"/>
  <c r="H1703" i="21"/>
  <c r="G1703" i="21"/>
  <c r="G1703" i="21" a="1"/>
  <c r="F1703" i="21"/>
  <c r="E1703" i="21"/>
  <c r="D1703" i="21"/>
  <c r="Y1702" i="21"/>
  <c r="X1702" i="21"/>
  <c r="W1702" i="21"/>
  <c r="V1702" i="21"/>
  <c r="U1702" i="21"/>
  <c r="T1702" i="21"/>
  <c r="S1702" i="21"/>
  <c r="R1702" i="21"/>
  <c r="M1702" i="21"/>
  <c r="L1702" i="21"/>
  <c r="K1702" i="21"/>
  <c r="I1702" i="21"/>
  <c r="H1702" i="21"/>
  <c r="G1702" i="21"/>
  <c r="G1702" i="21" a="1"/>
  <c r="F1702" i="21"/>
  <c r="E1702" i="21"/>
  <c r="D1702" i="21"/>
  <c r="Y1701" i="21"/>
  <c r="X1701" i="21"/>
  <c r="W1701" i="21"/>
  <c r="V1701" i="21"/>
  <c r="U1701" i="21"/>
  <c r="T1701" i="21"/>
  <c r="S1701" i="21"/>
  <c r="R1701" i="21"/>
  <c r="M1701" i="21"/>
  <c r="L1701" i="21"/>
  <c r="K1701" i="21"/>
  <c r="I1701" i="21"/>
  <c r="H1701" i="21"/>
  <c r="G1701" i="21"/>
  <c r="G1701" i="21" a="1"/>
  <c r="F1701" i="21"/>
  <c r="E1701" i="21"/>
  <c r="D1701" i="21"/>
  <c r="Y1700" i="21"/>
  <c r="X1700" i="21"/>
  <c r="W1700" i="21"/>
  <c r="V1700" i="21"/>
  <c r="U1700" i="21"/>
  <c r="T1700" i="21"/>
  <c r="S1700" i="21"/>
  <c r="R1700" i="21"/>
  <c r="M1700" i="21"/>
  <c r="L1700" i="21"/>
  <c r="K1700" i="21"/>
  <c r="I1700" i="21"/>
  <c r="H1700" i="21"/>
  <c r="G1700" i="21"/>
  <c r="G1700" i="21" a="1"/>
  <c r="F1700" i="21"/>
  <c r="E1700" i="21"/>
  <c r="D1700" i="21"/>
  <c r="Y1699" i="21"/>
  <c r="X1699" i="21"/>
  <c r="W1699" i="21"/>
  <c r="V1699" i="21"/>
  <c r="U1699" i="21"/>
  <c r="T1699" i="21"/>
  <c r="S1699" i="21"/>
  <c r="R1699" i="21"/>
  <c r="M1699" i="21"/>
  <c r="L1699" i="21"/>
  <c r="K1699" i="21"/>
  <c r="I1699" i="21"/>
  <c r="H1699" i="21"/>
  <c r="G1699" i="21"/>
  <c r="G1699" i="21" a="1"/>
  <c r="F1699" i="21"/>
  <c r="E1699" i="21"/>
  <c r="D1699" i="21"/>
  <c r="Y1698" i="21"/>
  <c r="X1698" i="21"/>
  <c r="W1698" i="21"/>
  <c r="V1698" i="21"/>
  <c r="U1698" i="21"/>
  <c r="T1698" i="21"/>
  <c r="S1698" i="21"/>
  <c r="R1698" i="21"/>
  <c r="M1698" i="21"/>
  <c r="L1698" i="21"/>
  <c r="K1698" i="21"/>
  <c r="I1698" i="21"/>
  <c r="H1698" i="21"/>
  <c r="G1698" i="21"/>
  <c r="G1698" i="21" a="1"/>
  <c r="F1698" i="21"/>
  <c r="E1698" i="21"/>
  <c r="D1698" i="21"/>
  <c r="Y1697" i="21"/>
  <c r="X1697" i="21"/>
  <c r="W1697" i="21"/>
  <c r="V1697" i="21"/>
  <c r="U1697" i="21"/>
  <c r="T1697" i="21"/>
  <c r="S1697" i="21"/>
  <c r="R1697" i="21"/>
  <c r="M1697" i="21"/>
  <c r="L1697" i="21"/>
  <c r="K1697" i="21"/>
  <c r="I1697" i="21"/>
  <c r="H1697" i="21"/>
  <c r="G1697" i="21"/>
  <c r="G1697" i="21" a="1"/>
  <c r="F1697" i="21"/>
  <c r="E1697" i="21"/>
  <c r="D1697" i="21"/>
  <c r="Y1696" i="21"/>
  <c r="X1696" i="21"/>
  <c r="W1696" i="21"/>
  <c r="V1696" i="21"/>
  <c r="U1696" i="21"/>
  <c r="T1696" i="21"/>
  <c r="S1696" i="21"/>
  <c r="R1696" i="21"/>
  <c r="M1696" i="21"/>
  <c r="L1696" i="21"/>
  <c r="K1696" i="21"/>
  <c r="I1696" i="21"/>
  <c r="H1696" i="21"/>
  <c r="G1696" i="21"/>
  <c r="G1696" i="21" a="1"/>
  <c r="F1696" i="21"/>
  <c r="E1696" i="21"/>
  <c r="D1696" i="21"/>
  <c r="Y1695" i="21"/>
  <c r="X1695" i="21"/>
  <c r="W1695" i="21"/>
  <c r="V1695" i="21"/>
  <c r="U1695" i="21"/>
  <c r="T1695" i="21"/>
  <c r="S1695" i="21"/>
  <c r="R1695" i="21"/>
  <c r="M1695" i="21"/>
  <c r="L1695" i="21"/>
  <c r="K1695" i="21"/>
  <c r="I1695" i="21"/>
  <c r="H1695" i="21"/>
  <c r="G1695" i="21"/>
  <c r="G1695" i="21" a="1"/>
  <c r="F1695" i="21"/>
  <c r="E1695" i="21"/>
  <c r="D1695" i="21"/>
  <c r="Y1694" i="21"/>
  <c r="X1694" i="21"/>
  <c r="W1694" i="21"/>
  <c r="V1694" i="21"/>
  <c r="U1694" i="21"/>
  <c r="T1694" i="21"/>
  <c r="S1694" i="21"/>
  <c r="R1694" i="21"/>
  <c r="M1694" i="21"/>
  <c r="L1694" i="21"/>
  <c r="K1694" i="21"/>
  <c r="I1694" i="21"/>
  <c r="H1694" i="21"/>
  <c r="G1694" i="21"/>
  <c r="G1694" i="21" a="1"/>
  <c r="F1694" i="21"/>
  <c r="E1694" i="21"/>
  <c r="D1694" i="21"/>
  <c r="Y1693" i="21"/>
  <c r="X1693" i="21"/>
  <c r="W1693" i="21"/>
  <c r="V1693" i="21"/>
  <c r="U1693" i="21"/>
  <c r="T1693" i="21"/>
  <c r="S1693" i="21"/>
  <c r="R1693" i="21"/>
  <c r="M1693" i="21"/>
  <c r="L1693" i="21"/>
  <c r="K1693" i="21"/>
  <c r="I1693" i="21"/>
  <c r="H1693" i="21"/>
  <c r="G1693" i="21"/>
  <c r="G1693" i="21" a="1"/>
  <c r="F1693" i="21"/>
  <c r="E1693" i="21"/>
  <c r="D1693" i="21"/>
  <c r="Y1692" i="21"/>
  <c r="X1692" i="21"/>
  <c r="W1692" i="21"/>
  <c r="V1692" i="21"/>
  <c r="U1692" i="21"/>
  <c r="T1692" i="21"/>
  <c r="S1692" i="21"/>
  <c r="R1692" i="21"/>
  <c r="M1692" i="21"/>
  <c r="L1692" i="21"/>
  <c r="K1692" i="21"/>
  <c r="I1692" i="21"/>
  <c r="H1692" i="21"/>
  <c r="G1692" i="21"/>
  <c r="G1692" i="21" a="1"/>
  <c r="F1692" i="21"/>
  <c r="E1692" i="21"/>
  <c r="D1692" i="21"/>
  <c r="Y1691" i="21"/>
  <c r="X1691" i="21"/>
  <c r="W1691" i="21"/>
  <c r="V1691" i="21"/>
  <c r="U1691" i="21"/>
  <c r="T1691" i="21"/>
  <c r="S1691" i="21"/>
  <c r="R1691" i="21"/>
  <c r="M1691" i="21"/>
  <c r="L1691" i="21"/>
  <c r="K1691" i="21"/>
  <c r="I1691" i="21"/>
  <c r="H1691" i="21"/>
  <c r="G1691" i="21"/>
  <c r="G1691" i="21" a="1"/>
  <c r="F1691" i="21"/>
  <c r="E1691" i="21"/>
  <c r="D1691" i="21"/>
  <c r="Y1690" i="21"/>
  <c r="X1690" i="21"/>
  <c r="W1690" i="21"/>
  <c r="V1690" i="21"/>
  <c r="U1690" i="21"/>
  <c r="T1690" i="21"/>
  <c r="S1690" i="21"/>
  <c r="R1690" i="21"/>
  <c r="M1690" i="21"/>
  <c r="L1690" i="21"/>
  <c r="K1690" i="21"/>
  <c r="I1690" i="21"/>
  <c r="H1690" i="21"/>
  <c r="G1690" i="21"/>
  <c r="G1690" i="21" a="1"/>
  <c r="F1690" i="21"/>
  <c r="E1690" i="21"/>
  <c r="D1690" i="21"/>
  <c r="Y1689" i="21"/>
  <c r="X1689" i="21"/>
  <c r="W1689" i="21"/>
  <c r="V1689" i="21"/>
  <c r="U1689" i="21"/>
  <c r="T1689" i="21"/>
  <c r="S1689" i="21"/>
  <c r="R1689" i="21"/>
  <c r="M1689" i="21"/>
  <c r="L1689" i="21"/>
  <c r="K1689" i="21"/>
  <c r="I1689" i="21"/>
  <c r="H1689" i="21"/>
  <c r="G1689" i="21"/>
  <c r="G1689" i="21" a="1"/>
  <c r="F1689" i="21"/>
  <c r="E1689" i="21"/>
  <c r="D1689" i="21"/>
  <c r="Y1688" i="21"/>
  <c r="X1688" i="21"/>
  <c r="W1688" i="21"/>
  <c r="V1688" i="21"/>
  <c r="U1688" i="21"/>
  <c r="T1688" i="21"/>
  <c r="S1688" i="21"/>
  <c r="R1688" i="21"/>
  <c r="M1688" i="21"/>
  <c r="L1688" i="21"/>
  <c r="K1688" i="21"/>
  <c r="I1688" i="21"/>
  <c r="H1688" i="21"/>
  <c r="G1688" i="21"/>
  <c r="G1688" i="21" a="1"/>
  <c r="F1688" i="21"/>
  <c r="E1688" i="21"/>
  <c r="D1688" i="21"/>
  <c r="Y1687" i="21"/>
  <c r="X1687" i="21"/>
  <c r="W1687" i="21"/>
  <c r="V1687" i="21"/>
  <c r="U1687" i="21"/>
  <c r="T1687" i="21"/>
  <c r="S1687" i="21"/>
  <c r="R1687" i="21"/>
  <c r="M1687" i="21"/>
  <c r="L1687" i="21"/>
  <c r="K1687" i="21"/>
  <c r="I1687" i="21"/>
  <c r="H1687" i="21"/>
  <c r="G1687" i="21"/>
  <c r="G1687" i="21" a="1"/>
  <c r="F1687" i="21"/>
  <c r="E1687" i="21"/>
  <c r="D1687" i="21"/>
  <c r="Y1686" i="21"/>
  <c r="X1686" i="21"/>
  <c r="W1686" i="21"/>
  <c r="V1686" i="21"/>
  <c r="U1686" i="21"/>
  <c r="T1686" i="21"/>
  <c r="S1686" i="21"/>
  <c r="R1686" i="21"/>
  <c r="M1686" i="21"/>
  <c r="L1686" i="21"/>
  <c r="K1686" i="21"/>
  <c r="I1686" i="21"/>
  <c r="H1686" i="21"/>
  <c r="G1686" i="21"/>
  <c r="G1686" i="21" a="1"/>
  <c r="F1686" i="21"/>
  <c r="E1686" i="21"/>
  <c r="D1686" i="21"/>
  <c r="Y1685" i="21"/>
  <c r="X1685" i="21"/>
  <c r="W1685" i="21"/>
  <c r="V1685" i="21"/>
  <c r="U1685" i="21"/>
  <c r="T1685" i="21"/>
  <c r="S1685" i="21"/>
  <c r="R1685" i="21"/>
  <c r="M1685" i="21"/>
  <c r="L1685" i="21"/>
  <c r="K1685" i="21"/>
  <c r="I1685" i="21"/>
  <c r="H1685" i="21"/>
  <c r="G1685" i="21"/>
  <c r="G1685" i="21" a="1"/>
  <c r="F1685" i="21"/>
  <c r="E1685" i="21"/>
  <c r="D1685" i="21"/>
  <c r="Y1684" i="21"/>
  <c r="X1684" i="21"/>
  <c r="W1684" i="21"/>
  <c r="V1684" i="21"/>
  <c r="U1684" i="21"/>
  <c r="T1684" i="21"/>
  <c r="S1684" i="21"/>
  <c r="R1684" i="21"/>
  <c r="M1684" i="21"/>
  <c r="L1684" i="21"/>
  <c r="K1684" i="21"/>
  <c r="I1684" i="21"/>
  <c r="H1684" i="21"/>
  <c r="G1684" i="21"/>
  <c r="G1684" i="21" a="1"/>
  <c r="F1684" i="21"/>
  <c r="E1684" i="21"/>
  <c r="D1684" i="21"/>
  <c r="Y1683" i="21"/>
  <c r="X1683" i="21"/>
  <c r="W1683" i="21"/>
  <c r="V1683" i="21"/>
  <c r="U1683" i="21"/>
  <c r="T1683" i="21"/>
  <c r="S1683" i="21"/>
  <c r="R1683" i="21"/>
  <c r="M1683" i="21"/>
  <c r="L1683" i="21"/>
  <c r="K1683" i="21"/>
  <c r="I1683" i="21"/>
  <c r="H1683" i="21"/>
  <c r="G1683" i="21"/>
  <c r="G1683" i="21" a="1"/>
  <c r="F1683" i="21"/>
  <c r="E1683" i="21"/>
  <c r="D1683" i="21"/>
  <c r="Y1682" i="21"/>
  <c r="X1682" i="21"/>
  <c r="W1682" i="21"/>
  <c r="V1682" i="21"/>
  <c r="U1682" i="21"/>
  <c r="T1682" i="21"/>
  <c r="S1682" i="21"/>
  <c r="R1682" i="21"/>
  <c r="M1682" i="21"/>
  <c r="L1682" i="21"/>
  <c r="K1682" i="21"/>
  <c r="I1682" i="21"/>
  <c r="H1682" i="21"/>
  <c r="G1682" i="21"/>
  <c r="G1682" i="21" a="1"/>
  <c r="F1682" i="21"/>
  <c r="E1682" i="21"/>
  <c r="D1682" i="21"/>
  <c r="Y1681" i="21"/>
  <c r="X1681" i="21"/>
  <c r="W1681" i="21"/>
  <c r="V1681" i="21"/>
  <c r="U1681" i="21"/>
  <c r="T1681" i="21"/>
  <c r="S1681" i="21"/>
  <c r="R1681" i="21"/>
  <c r="M1681" i="21"/>
  <c r="L1681" i="21"/>
  <c r="K1681" i="21"/>
  <c r="I1681" i="21"/>
  <c r="H1681" i="21"/>
  <c r="G1681" i="21"/>
  <c r="G1681" i="21" a="1"/>
  <c r="F1681" i="21"/>
  <c r="E1681" i="21"/>
  <c r="D1681" i="21"/>
  <c r="Y1680" i="21"/>
  <c r="X1680" i="21"/>
  <c r="W1680" i="21"/>
  <c r="V1680" i="21"/>
  <c r="U1680" i="21"/>
  <c r="T1680" i="21"/>
  <c r="S1680" i="21"/>
  <c r="R1680" i="21"/>
  <c r="M1680" i="21"/>
  <c r="L1680" i="21"/>
  <c r="K1680" i="21"/>
  <c r="I1680" i="21"/>
  <c r="H1680" i="21"/>
  <c r="G1680" i="21"/>
  <c r="G1680" i="21" a="1"/>
  <c r="F1680" i="21"/>
  <c r="E1680" i="21"/>
  <c r="D1680" i="21"/>
  <c r="Y1679" i="21"/>
  <c r="X1679" i="21"/>
  <c r="W1679" i="21"/>
  <c r="V1679" i="21"/>
  <c r="U1679" i="21"/>
  <c r="T1679" i="21"/>
  <c r="S1679" i="21"/>
  <c r="R1679" i="21"/>
  <c r="M1679" i="21"/>
  <c r="L1679" i="21"/>
  <c r="K1679" i="21"/>
  <c r="I1679" i="21"/>
  <c r="H1679" i="21"/>
  <c r="G1679" i="21"/>
  <c r="G1679" i="21" a="1"/>
  <c r="F1679" i="21"/>
  <c r="E1679" i="21"/>
  <c r="D1679" i="21"/>
  <c r="Y1678" i="21"/>
  <c r="X1678" i="21"/>
  <c r="W1678" i="21"/>
  <c r="V1678" i="21"/>
  <c r="U1678" i="21"/>
  <c r="T1678" i="21"/>
  <c r="S1678" i="21"/>
  <c r="R1678" i="21"/>
  <c r="M1678" i="21"/>
  <c r="L1678" i="21"/>
  <c r="K1678" i="21"/>
  <c r="I1678" i="21"/>
  <c r="H1678" i="21"/>
  <c r="G1678" i="21"/>
  <c r="G1678" i="21" a="1"/>
  <c r="F1678" i="21"/>
  <c r="E1678" i="21"/>
  <c r="D1678" i="21"/>
  <c r="Y1677" i="21"/>
  <c r="X1677" i="21"/>
  <c r="W1677" i="21"/>
  <c r="V1677" i="21"/>
  <c r="U1677" i="21"/>
  <c r="T1677" i="21"/>
  <c r="S1677" i="21"/>
  <c r="R1677" i="21"/>
  <c r="M1677" i="21"/>
  <c r="L1677" i="21"/>
  <c r="K1677" i="21"/>
  <c r="I1677" i="21"/>
  <c r="H1677" i="21"/>
  <c r="G1677" i="21"/>
  <c r="G1677" i="21" a="1"/>
  <c r="F1677" i="21"/>
  <c r="E1677" i="21"/>
  <c r="D1677" i="21"/>
  <c r="Y1676" i="21"/>
  <c r="X1676" i="21"/>
  <c r="W1676" i="21"/>
  <c r="V1676" i="21"/>
  <c r="U1676" i="21"/>
  <c r="T1676" i="21"/>
  <c r="S1676" i="21"/>
  <c r="R1676" i="21"/>
  <c r="M1676" i="21"/>
  <c r="L1676" i="21"/>
  <c r="K1676" i="21"/>
  <c r="I1676" i="21"/>
  <c r="H1676" i="21"/>
  <c r="G1676" i="21"/>
  <c r="G1676" i="21" a="1"/>
  <c r="F1676" i="21"/>
  <c r="E1676" i="21"/>
  <c r="D1676" i="21"/>
  <c r="Y1675" i="21"/>
  <c r="X1675" i="21"/>
  <c r="W1675" i="21"/>
  <c r="V1675" i="21"/>
  <c r="U1675" i="21"/>
  <c r="T1675" i="21"/>
  <c r="S1675" i="21"/>
  <c r="R1675" i="21"/>
  <c r="M1675" i="21"/>
  <c r="L1675" i="21"/>
  <c r="K1675" i="21"/>
  <c r="I1675" i="21"/>
  <c r="H1675" i="21"/>
  <c r="G1675" i="21"/>
  <c r="G1675" i="21" a="1"/>
  <c r="F1675" i="21"/>
  <c r="E1675" i="21"/>
  <c r="D1675" i="21"/>
  <c r="Y1674" i="21"/>
  <c r="X1674" i="21"/>
  <c r="W1674" i="21"/>
  <c r="V1674" i="21"/>
  <c r="U1674" i="21"/>
  <c r="T1674" i="21"/>
  <c r="S1674" i="21"/>
  <c r="R1674" i="21"/>
  <c r="M1674" i="21"/>
  <c r="L1674" i="21"/>
  <c r="K1674" i="21"/>
  <c r="I1674" i="21"/>
  <c r="H1674" i="21"/>
  <c r="G1674" i="21"/>
  <c r="G1674" i="21" a="1"/>
  <c r="F1674" i="21"/>
  <c r="E1674" i="21"/>
  <c r="D1674" i="21"/>
  <c r="Y1673" i="21"/>
  <c r="X1673" i="21"/>
  <c r="W1673" i="21"/>
  <c r="V1673" i="21"/>
  <c r="U1673" i="21"/>
  <c r="T1673" i="21"/>
  <c r="S1673" i="21"/>
  <c r="R1673" i="21"/>
  <c r="M1673" i="21"/>
  <c r="L1673" i="21"/>
  <c r="K1673" i="21"/>
  <c r="I1673" i="21"/>
  <c r="H1673" i="21"/>
  <c r="G1673" i="21"/>
  <c r="G1673" i="21" a="1"/>
  <c r="F1673" i="21"/>
  <c r="E1673" i="21"/>
  <c r="D1673" i="21"/>
  <c r="Y1672" i="21"/>
  <c r="X1672" i="21"/>
  <c r="W1672" i="21"/>
  <c r="V1672" i="21"/>
  <c r="U1672" i="21"/>
  <c r="T1672" i="21"/>
  <c r="S1672" i="21"/>
  <c r="R1672" i="21"/>
  <c r="M1672" i="21"/>
  <c r="L1672" i="21"/>
  <c r="K1672" i="21"/>
  <c r="I1672" i="21"/>
  <c r="H1672" i="21"/>
  <c r="G1672" i="21"/>
  <c r="G1672" i="21" a="1"/>
  <c r="F1672" i="21"/>
  <c r="E1672" i="21"/>
  <c r="D1672" i="21"/>
  <c r="Y1671" i="21"/>
  <c r="X1671" i="21"/>
  <c r="W1671" i="21"/>
  <c r="V1671" i="21"/>
  <c r="U1671" i="21"/>
  <c r="T1671" i="21"/>
  <c r="S1671" i="21"/>
  <c r="R1671" i="21"/>
  <c r="M1671" i="21"/>
  <c r="L1671" i="21"/>
  <c r="K1671" i="21"/>
  <c r="I1671" i="21"/>
  <c r="H1671" i="21"/>
  <c r="G1671" i="21"/>
  <c r="G1671" i="21" a="1"/>
  <c r="F1671" i="21"/>
  <c r="E1671" i="21"/>
  <c r="D1671" i="21"/>
  <c r="Y1670" i="21"/>
  <c r="X1670" i="21"/>
  <c r="W1670" i="21"/>
  <c r="V1670" i="21"/>
  <c r="U1670" i="21"/>
  <c r="T1670" i="21"/>
  <c r="S1670" i="21"/>
  <c r="R1670" i="21"/>
  <c r="M1670" i="21"/>
  <c r="L1670" i="21"/>
  <c r="K1670" i="21"/>
  <c r="I1670" i="21"/>
  <c r="H1670" i="21"/>
  <c r="G1670" i="21"/>
  <c r="G1670" i="21" a="1"/>
  <c r="F1670" i="21"/>
  <c r="E1670" i="21"/>
  <c r="D1670" i="21"/>
  <c r="Y1669" i="21"/>
  <c r="X1669" i="21"/>
  <c r="W1669" i="21"/>
  <c r="V1669" i="21"/>
  <c r="U1669" i="21"/>
  <c r="T1669" i="21"/>
  <c r="S1669" i="21"/>
  <c r="R1669" i="21"/>
  <c r="M1669" i="21"/>
  <c r="L1669" i="21"/>
  <c r="K1669" i="21"/>
  <c r="I1669" i="21"/>
  <c r="H1669" i="21"/>
  <c r="G1669" i="21"/>
  <c r="G1669" i="21" a="1"/>
  <c r="F1669" i="21"/>
  <c r="E1669" i="21"/>
  <c r="D1669" i="21"/>
  <c r="Y1668" i="21"/>
  <c r="X1668" i="21"/>
  <c r="W1668" i="21"/>
  <c r="V1668" i="21"/>
  <c r="U1668" i="21"/>
  <c r="T1668" i="21"/>
  <c r="S1668" i="21"/>
  <c r="R1668" i="21"/>
  <c r="M1668" i="21"/>
  <c r="L1668" i="21"/>
  <c r="K1668" i="21"/>
  <c r="I1668" i="21"/>
  <c r="H1668" i="21"/>
  <c r="G1668" i="21"/>
  <c r="G1668" i="21" a="1"/>
  <c r="F1668" i="21"/>
  <c r="E1668" i="21"/>
  <c r="D1668" i="21"/>
  <c r="Y1667" i="21"/>
  <c r="X1667" i="21"/>
  <c r="W1667" i="21"/>
  <c r="V1667" i="21"/>
  <c r="U1667" i="21"/>
  <c r="T1667" i="21"/>
  <c r="S1667" i="21"/>
  <c r="R1667" i="21"/>
  <c r="M1667" i="21"/>
  <c r="L1667" i="21"/>
  <c r="K1667" i="21"/>
  <c r="I1667" i="21"/>
  <c r="H1667" i="21"/>
  <c r="G1667" i="21"/>
  <c r="G1667" i="21" a="1"/>
  <c r="F1667" i="21"/>
  <c r="E1667" i="21"/>
  <c r="D1667" i="21"/>
  <c r="Y1666" i="21"/>
  <c r="X1666" i="21"/>
  <c r="W1666" i="21"/>
  <c r="V1666" i="21"/>
  <c r="U1666" i="21"/>
  <c r="T1666" i="21"/>
  <c r="S1666" i="21"/>
  <c r="R1666" i="21"/>
  <c r="M1666" i="21"/>
  <c r="L1666" i="21"/>
  <c r="K1666" i="21"/>
  <c r="I1666" i="21"/>
  <c r="H1666" i="21"/>
  <c r="G1666" i="21"/>
  <c r="G1666" i="21" a="1"/>
  <c r="F1666" i="21"/>
  <c r="E1666" i="21"/>
  <c r="D1666" i="21"/>
  <c r="Y1665" i="21"/>
  <c r="X1665" i="21"/>
  <c r="W1665" i="21"/>
  <c r="V1665" i="21"/>
  <c r="U1665" i="21"/>
  <c r="T1665" i="21"/>
  <c r="S1665" i="21"/>
  <c r="R1665" i="21"/>
  <c r="M1665" i="21"/>
  <c r="L1665" i="21"/>
  <c r="K1665" i="21"/>
  <c r="I1665" i="21"/>
  <c r="H1665" i="21"/>
  <c r="G1665" i="21"/>
  <c r="G1665" i="21" a="1"/>
  <c r="F1665" i="21"/>
  <c r="E1665" i="21"/>
  <c r="D1665" i="21"/>
  <c r="Y1664" i="21"/>
  <c r="X1664" i="21"/>
  <c r="W1664" i="21"/>
  <c r="V1664" i="21"/>
  <c r="U1664" i="21"/>
  <c r="T1664" i="21"/>
  <c r="S1664" i="21"/>
  <c r="R1664" i="21"/>
  <c r="M1664" i="21"/>
  <c r="L1664" i="21"/>
  <c r="K1664" i="21"/>
  <c r="I1664" i="21"/>
  <c r="H1664" i="21"/>
  <c r="G1664" i="21"/>
  <c r="G1664" i="21" a="1"/>
  <c r="F1664" i="21"/>
  <c r="E1664" i="21"/>
  <c r="D1664" i="21"/>
  <c r="Y1663" i="21"/>
  <c r="X1663" i="21"/>
  <c r="W1663" i="21"/>
  <c r="V1663" i="21"/>
  <c r="U1663" i="21"/>
  <c r="T1663" i="21"/>
  <c r="S1663" i="21"/>
  <c r="R1663" i="21"/>
  <c r="M1663" i="21"/>
  <c r="L1663" i="21"/>
  <c r="K1663" i="21"/>
  <c r="I1663" i="21"/>
  <c r="H1663" i="21"/>
  <c r="G1663" i="21"/>
  <c r="G1663" i="21" a="1"/>
  <c r="F1663" i="21"/>
  <c r="E1663" i="21"/>
  <c r="D1663" i="21"/>
  <c r="Y1662" i="21"/>
  <c r="X1662" i="21"/>
  <c r="W1662" i="21"/>
  <c r="V1662" i="21"/>
  <c r="U1662" i="21"/>
  <c r="T1662" i="21"/>
  <c r="S1662" i="21"/>
  <c r="R1662" i="21"/>
  <c r="M1662" i="21"/>
  <c r="L1662" i="21"/>
  <c r="K1662" i="21"/>
  <c r="I1662" i="21"/>
  <c r="H1662" i="21"/>
  <c r="G1662" i="21"/>
  <c r="G1662" i="21" a="1"/>
  <c r="F1662" i="21"/>
  <c r="E1662" i="21"/>
  <c r="D1662" i="21"/>
  <c r="Y1661" i="21"/>
  <c r="X1661" i="21"/>
  <c r="W1661" i="21"/>
  <c r="V1661" i="21"/>
  <c r="U1661" i="21"/>
  <c r="T1661" i="21"/>
  <c r="S1661" i="21"/>
  <c r="R1661" i="21"/>
  <c r="M1661" i="21"/>
  <c r="L1661" i="21"/>
  <c r="K1661" i="21"/>
  <c r="I1661" i="21"/>
  <c r="H1661" i="21"/>
  <c r="G1661" i="21"/>
  <c r="G1661" i="21" a="1"/>
  <c r="F1661" i="21"/>
  <c r="E1661" i="21"/>
  <c r="D1661" i="21"/>
  <c r="Y1660" i="21"/>
  <c r="X1660" i="21"/>
  <c r="W1660" i="21"/>
  <c r="V1660" i="21"/>
  <c r="U1660" i="21"/>
  <c r="T1660" i="21"/>
  <c r="S1660" i="21"/>
  <c r="R1660" i="21"/>
  <c r="M1660" i="21"/>
  <c r="L1660" i="21"/>
  <c r="K1660" i="21"/>
  <c r="I1660" i="21"/>
  <c r="H1660" i="21"/>
  <c r="G1660" i="21"/>
  <c r="G1660" i="21" a="1"/>
  <c r="F1660" i="21"/>
  <c r="E1660" i="21"/>
  <c r="D1660" i="21"/>
  <c r="Y1659" i="21"/>
  <c r="X1659" i="21"/>
  <c r="W1659" i="21"/>
  <c r="V1659" i="21"/>
  <c r="U1659" i="21"/>
  <c r="T1659" i="21"/>
  <c r="S1659" i="21"/>
  <c r="R1659" i="21"/>
  <c r="M1659" i="21"/>
  <c r="L1659" i="21"/>
  <c r="K1659" i="21"/>
  <c r="I1659" i="21"/>
  <c r="H1659" i="21"/>
  <c r="G1659" i="21"/>
  <c r="G1659" i="21" a="1"/>
  <c r="F1659" i="21"/>
  <c r="E1659" i="21"/>
  <c r="D1659" i="21"/>
  <c r="Y1658" i="21"/>
  <c r="X1658" i="21"/>
  <c r="W1658" i="21"/>
  <c r="V1658" i="21"/>
  <c r="U1658" i="21"/>
  <c r="T1658" i="21"/>
  <c r="S1658" i="21"/>
  <c r="R1658" i="21"/>
  <c r="M1658" i="21"/>
  <c r="L1658" i="21"/>
  <c r="K1658" i="21"/>
  <c r="I1658" i="21"/>
  <c r="H1658" i="21"/>
  <c r="G1658" i="21"/>
  <c r="G1658" i="21" a="1"/>
  <c r="F1658" i="21"/>
  <c r="E1658" i="21"/>
  <c r="D1658" i="21"/>
  <c r="Y1657" i="21"/>
  <c r="X1657" i="21"/>
  <c r="W1657" i="21"/>
  <c r="V1657" i="21"/>
  <c r="U1657" i="21"/>
  <c r="T1657" i="21"/>
  <c r="S1657" i="21"/>
  <c r="R1657" i="21"/>
  <c r="M1657" i="21"/>
  <c r="L1657" i="21"/>
  <c r="K1657" i="21"/>
  <c r="I1657" i="21"/>
  <c r="H1657" i="21"/>
  <c r="G1657" i="21"/>
  <c r="G1657" i="21" a="1"/>
  <c r="F1657" i="21"/>
  <c r="E1657" i="21"/>
  <c r="D1657" i="21"/>
  <c r="Y1656" i="21"/>
  <c r="X1656" i="21"/>
  <c r="W1656" i="21"/>
  <c r="V1656" i="21"/>
  <c r="U1656" i="21"/>
  <c r="T1656" i="21"/>
  <c r="S1656" i="21"/>
  <c r="R1656" i="21"/>
  <c r="M1656" i="21"/>
  <c r="L1656" i="21"/>
  <c r="K1656" i="21"/>
  <c r="I1656" i="21"/>
  <c r="H1656" i="21"/>
  <c r="G1656" i="21"/>
  <c r="G1656" i="21" a="1"/>
  <c r="F1656" i="21"/>
  <c r="E1656" i="21"/>
  <c r="D1656" i="21"/>
  <c r="Y1655" i="21"/>
  <c r="X1655" i="21"/>
  <c r="W1655" i="21"/>
  <c r="V1655" i="21"/>
  <c r="U1655" i="21"/>
  <c r="T1655" i="21"/>
  <c r="S1655" i="21"/>
  <c r="R1655" i="21"/>
  <c r="M1655" i="21"/>
  <c r="L1655" i="21"/>
  <c r="K1655" i="21"/>
  <c r="I1655" i="21"/>
  <c r="H1655" i="21"/>
  <c r="G1655" i="21"/>
  <c r="G1655" i="21" a="1"/>
  <c r="F1655" i="21"/>
  <c r="E1655" i="21"/>
  <c r="D1655" i="21"/>
  <c r="Y1654" i="21"/>
  <c r="X1654" i="21"/>
  <c r="W1654" i="21"/>
  <c r="V1654" i="21"/>
  <c r="U1654" i="21"/>
  <c r="T1654" i="21"/>
  <c r="S1654" i="21"/>
  <c r="R1654" i="21"/>
  <c r="M1654" i="21"/>
  <c r="L1654" i="21"/>
  <c r="K1654" i="21"/>
  <c r="I1654" i="21"/>
  <c r="H1654" i="21"/>
  <c r="G1654" i="21"/>
  <c r="G1654" i="21" a="1"/>
  <c r="F1654" i="21"/>
  <c r="E1654" i="21"/>
  <c r="D1654" i="21"/>
  <c r="Y1653" i="21"/>
  <c r="X1653" i="21"/>
  <c r="W1653" i="21"/>
  <c r="V1653" i="21"/>
  <c r="U1653" i="21"/>
  <c r="T1653" i="21"/>
  <c r="S1653" i="21"/>
  <c r="R1653" i="21"/>
  <c r="M1653" i="21"/>
  <c r="L1653" i="21"/>
  <c r="K1653" i="21"/>
  <c r="I1653" i="21"/>
  <c r="H1653" i="21"/>
  <c r="G1653" i="21"/>
  <c r="G1653" i="21" a="1"/>
  <c r="F1653" i="21"/>
  <c r="E1653" i="21"/>
  <c r="D1653" i="21"/>
  <c r="Y1652" i="21"/>
  <c r="X1652" i="21"/>
  <c r="W1652" i="21"/>
  <c r="V1652" i="21"/>
  <c r="U1652" i="21"/>
  <c r="T1652" i="21"/>
  <c r="S1652" i="21"/>
  <c r="R1652" i="21"/>
  <c r="M1652" i="21"/>
  <c r="L1652" i="21"/>
  <c r="K1652" i="21"/>
  <c r="I1652" i="21"/>
  <c r="H1652" i="21"/>
  <c r="G1652" i="21"/>
  <c r="G1652" i="21" a="1"/>
  <c r="F1652" i="21"/>
  <c r="E1652" i="21"/>
  <c r="D1652" i="21"/>
  <c r="Y1651" i="21"/>
  <c r="X1651" i="21"/>
  <c r="W1651" i="21"/>
  <c r="V1651" i="21"/>
  <c r="U1651" i="21"/>
  <c r="T1651" i="21"/>
  <c r="S1651" i="21"/>
  <c r="R1651" i="21"/>
  <c r="M1651" i="21"/>
  <c r="L1651" i="21"/>
  <c r="K1651" i="21"/>
  <c r="I1651" i="21"/>
  <c r="H1651" i="21"/>
  <c r="G1651" i="21"/>
  <c r="G1651" i="21" a="1"/>
  <c r="F1651" i="21"/>
  <c r="E1651" i="21"/>
  <c r="D1651" i="21"/>
  <c r="Y1650" i="21"/>
  <c r="X1650" i="21"/>
  <c r="W1650" i="21"/>
  <c r="V1650" i="21"/>
  <c r="U1650" i="21"/>
  <c r="T1650" i="21"/>
  <c r="S1650" i="21"/>
  <c r="R1650" i="21"/>
  <c r="M1650" i="21"/>
  <c r="L1650" i="21"/>
  <c r="K1650" i="21"/>
  <c r="I1650" i="21"/>
  <c r="H1650" i="21"/>
  <c r="G1650" i="21"/>
  <c r="G1650" i="21" a="1"/>
  <c r="F1650" i="21"/>
  <c r="E1650" i="21"/>
  <c r="D1650" i="21"/>
  <c r="Y1649" i="21"/>
  <c r="X1649" i="21"/>
  <c r="W1649" i="21"/>
  <c r="V1649" i="21"/>
  <c r="U1649" i="21"/>
  <c r="T1649" i="21"/>
  <c r="S1649" i="21"/>
  <c r="R1649" i="21"/>
  <c r="M1649" i="21"/>
  <c r="L1649" i="21"/>
  <c r="K1649" i="21"/>
  <c r="I1649" i="21"/>
  <c r="H1649" i="21"/>
  <c r="G1649" i="21"/>
  <c r="G1649" i="21" a="1"/>
  <c r="F1649" i="21"/>
  <c r="E1649" i="21"/>
  <c r="D1649" i="21"/>
  <c r="Y1648" i="21"/>
  <c r="X1648" i="21"/>
  <c r="W1648" i="21"/>
  <c r="V1648" i="21"/>
  <c r="U1648" i="21"/>
  <c r="T1648" i="21"/>
  <c r="S1648" i="21"/>
  <c r="R1648" i="21"/>
  <c r="M1648" i="21"/>
  <c r="L1648" i="21"/>
  <c r="K1648" i="21"/>
  <c r="I1648" i="21"/>
  <c r="H1648" i="21"/>
  <c r="G1648" i="21"/>
  <c r="G1648" i="21" a="1"/>
  <c r="F1648" i="21"/>
  <c r="E1648" i="21"/>
  <c r="D1648" i="21"/>
  <c r="Y1647" i="21"/>
  <c r="X1647" i="21"/>
  <c r="W1647" i="21"/>
  <c r="V1647" i="21"/>
  <c r="U1647" i="21"/>
  <c r="T1647" i="21"/>
  <c r="S1647" i="21"/>
  <c r="R1647" i="21"/>
  <c r="M1647" i="21"/>
  <c r="L1647" i="21"/>
  <c r="K1647" i="21"/>
  <c r="I1647" i="21"/>
  <c r="H1647" i="21"/>
  <c r="G1647" i="21"/>
  <c r="G1647" i="21" a="1"/>
  <c r="F1647" i="21"/>
  <c r="E1647" i="21"/>
  <c r="D1647" i="21"/>
  <c r="Y1646" i="21"/>
  <c r="X1646" i="21"/>
  <c r="W1646" i="21"/>
  <c r="V1646" i="21"/>
  <c r="U1646" i="21"/>
  <c r="T1646" i="21"/>
  <c r="S1646" i="21"/>
  <c r="R1646" i="21"/>
  <c r="M1646" i="21"/>
  <c r="L1646" i="21"/>
  <c r="K1646" i="21"/>
  <c r="I1646" i="21"/>
  <c r="H1646" i="21"/>
  <c r="G1646" i="21"/>
  <c r="G1646" i="21" a="1"/>
  <c r="F1646" i="21"/>
  <c r="E1646" i="21"/>
  <c r="D1646" i="21"/>
  <c r="Y1645" i="21"/>
  <c r="X1645" i="21"/>
  <c r="W1645" i="21"/>
  <c r="V1645" i="21"/>
  <c r="U1645" i="21"/>
  <c r="T1645" i="21"/>
  <c r="S1645" i="21"/>
  <c r="R1645" i="21"/>
  <c r="M1645" i="21"/>
  <c r="L1645" i="21"/>
  <c r="K1645" i="21"/>
  <c r="I1645" i="21"/>
  <c r="H1645" i="21"/>
  <c r="G1645" i="21"/>
  <c r="G1645" i="21" a="1"/>
  <c r="F1645" i="21"/>
  <c r="E1645" i="21"/>
  <c r="D1645" i="21"/>
  <c r="Y1644" i="21"/>
  <c r="X1644" i="21"/>
  <c r="W1644" i="21"/>
  <c r="V1644" i="21"/>
  <c r="U1644" i="21"/>
  <c r="T1644" i="21"/>
  <c r="S1644" i="21"/>
  <c r="R1644" i="21"/>
  <c r="M1644" i="21"/>
  <c r="L1644" i="21"/>
  <c r="K1644" i="21"/>
  <c r="I1644" i="21"/>
  <c r="H1644" i="21"/>
  <c r="G1644" i="21"/>
  <c r="G1644" i="21" a="1"/>
  <c r="F1644" i="21"/>
  <c r="E1644" i="21"/>
  <c r="D1644" i="21"/>
  <c r="Y1643" i="21"/>
  <c r="X1643" i="21"/>
  <c r="W1643" i="21"/>
  <c r="V1643" i="21"/>
  <c r="U1643" i="21"/>
  <c r="T1643" i="21"/>
  <c r="S1643" i="21"/>
  <c r="R1643" i="21"/>
  <c r="M1643" i="21"/>
  <c r="L1643" i="21"/>
  <c r="K1643" i="21"/>
  <c r="I1643" i="21"/>
  <c r="H1643" i="21"/>
  <c r="G1643" i="21"/>
  <c r="G1643" i="21" a="1"/>
  <c r="F1643" i="21"/>
  <c r="E1643" i="21"/>
  <c r="D1643" i="21"/>
  <c r="Y1642" i="21"/>
  <c r="X1642" i="21"/>
  <c r="W1642" i="21"/>
  <c r="V1642" i="21"/>
  <c r="U1642" i="21"/>
  <c r="T1642" i="21"/>
  <c r="S1642" i="21"/>
  <c r="R1642" i="21"/>
  <c r="M1642" i="21"/>
  <c r="L1642" i="21"/>
  <c r="K1642" i="21"/>
  <c r="I1642" i="21"/>
  <c r="H1642" i="21"/>
  <c r="G1642" i="21"/>
  <c r="G1642" i="21" a="1"/>
  <c r="F1642" i="21"/>
  <c r="E1642" i="21"/>
  <c r="D1642" i="21"/>
  <c r="Y1641" i="21"/>
  <c r="X1641" i="21"/>
  <c r="W1641" i="21"/>
  <c r="V1641" i="21"/>
  <c r="U1641" i="21"/>
  <c r="T1641" i="21"/>
  <c r="S1641" i="21"/>
  <c r="R1641" i="21"/>
  <c r="M1641" i="21"/>
  <c r="L1641" i="21"/>
  <c r="K1641" i="21"/>
  <c r="I1641" i="21"/>
  <c r="H1641" i="21"/>
  <c r="G1641" i="21"/>
  <c r="G1641" i="21" a="1"/>
  <c r="F1641" i="21"/>
  <c r="E1641" i="21"/>
  <c r="D1641" i="21"/>
  <c r="Y1640" i="21"/>
  <c r="X1640" i="21"/>
  <c r="W1640" i="21"/>
  <c r="V1640" i="21"/>
  <c r="U1640" i="21"/>
  <c r="T1640" i="21"/>
  <c r="S1640" i="21"/>
  <c r="R1640" i="21"/>
  <c r="M1640" i="21"/>
  <c r="L1640" i="21"/>
  <c r="K1640" i="21"/>
  <c r="I1640" i="21"/>
  <c r="H1640" i="21"/>
  <c r="G1640" i="21"/>
  <c r="G1640" i="21" a="1"/>
  <c r="F1640" i="21"/>
  <c r="E1640" i="21"/>
  <c r="D1640" i="21"/>
  <c r="Y1639" i="21"/>
  <c r="X1639" i="21"/>
  <c r="W1639" i="21"/>
  <c r="V1639" i="21"/>
  <c r="U1639" i="21"/>
  <c r="T1639" i="21"/>
  <c r="S1639" i="21"/>
  <c r="R1639" i="21"/>
  <c r="M1639" i="21"/>
  <c r="L1639" i="21"/>
  <c r="K1639" i="21"/>
  <c r="I1639" i="21"/>
  <c r="H1639" i="21"/>
  <c r="G1639" i="21"/>
  <c r="G1639" i="21" a="1"/>
  <c r="F1639" i="21"/>
  <c r="E1639" i="21"/>
  <c r="D1639" i="21"/>
  <c r="Y1638" i="21"/>
  <c r="X1638" i="21"/>
  <c r="W1638" i="21"/>
  <c r="V1638" i="21"/>
  <c r="U1638" i="21"/>
  <c r="T1638" i="21"/>
  <c r="S1638" i="21"/>
  <c r="R1638" i="21"/>
  <c r="M1638" i="21"/>
  <c r="L1638" i="21"/>
  <c r="K1638" i="21"/>
  <c r="I1638" i="21"/>
  <c r="H1638" i="21"/>
  <c r="G1638" i="21"/>
  <c r="G1638" i="21" a="1"/>
  <c r="F1638" i="21"/>
  <c r="E1638" i="21"/>
  <c r="D1638" i="21"/>
  <c r="Y1637" i="21"/>
  <c r="X1637" i="21"/>
  <c r="W1637" i="21"/>
  <c r="V1637" i="21"/>
  <c r="U1637" i="21"/>
  <c r="T1637" i="21"/>
  <c r="S1637" i="21"/>
  <c r="R1637" i="21"/>
  <c r="M1637" i="21"/>
  <c r="L1637" i="21"/>
  <c r="K1637" i="21"/>
  <c r="I1637" i="21"/>
  <c r="H1637" i="21"/>
  <c r="G1637" i="21"/>
  <c r="G1637" i="21" a="1"/>
  <c r="F1637" i="21"/>
  <c r="E1637" i="21"/>
  <c r="D1637" i="21"/>
  <c r="Y1636" i="21"/>
  <c r="X1636" i="21"/>
  <c r="W1636" i="21"/>
  <c r="V1636" i="21"/>
  <c r="U1636" i="21"/>
  <c r="T1636" i="21"/>
  <c r="S1636" i="21"/>
  <c r="R1636" i="21"/>
  <c r="M1636" i="21"/>
  <c r="L1636" i="21"/>
  <c r="K1636" i="21"/>
  <c r="I1636" i="21"/>
  <c r="H1636" i="21"/>
  <c r="G1636" i="21"/>
  <c r="G1636" i="21" a="1"/>
  <c r="F1636" i="21"/>
  <c r="E1636" i="21"/>
  <c r="D1636" i="21"/>
  <c r="Y1635" i="21"/>
  <c r="X1635" i="21"/>
  <c r="W1635" i="21"/>
  <c r="V1635" i="21"/>
  <c r="U1635" i="21"/>
  <c r="T1635" i="21"/>
  <c r="S1635" i="21"/>
  <c r="R1635" i="21"/>
  <c r="M1635" i="21"/>
  <c r="L1635" i="21"/>
  <c r="K1635" i="21"/>
  <c r="I1635" i="21"/>
  <c r="H1635" i="21"/>
  <c r="G1635" i="21"/>
  <c r="G1635" i="21" a="1"/>
  <c r="F1635" i="21"/>
  <c r="E1635" i="21"/>
  <c r="D1635" i="21"/>
  <c r="Y1634" i="21"/>
  <c r="X1634" i="21"/>
  <c r="W1634" i="21"/>
  <c r="V1634" i="21"/>
  <c r="U1634" i="21"/>
  <c r="T1634" i="21"/>
  <c r="S1634" i="21"/>
  <c r="R1634" i="21"/>
  <c r="M1634" i="21"/>
  <c r="L1634" i="21"/>
  <c r="K1634" i="21"/>
  <c r="I1634" i="21"/>
  <c r="H1634" i="21"/>
  <c r="G1634" i="21"/>
  <c r="G1634" i="21" a="1"/>
  <c r="F1634" i="21"/>
  <c r="E1634" i="21"/>
  <c r="D1634" i="21"/>
  <c r="Y1633" i="21"/>
  <c r="X1633" i="21"/>
  <c r="W1633" i="21"/>
  <c r="V1633" i="21"/>
  <c r="U1633" i="21"/>
  <c r="T1633" i="21"/>
  <c r="S1633" i="21"/>
  <c r="R1633" i="21"/>
  <c r="M1633" i="21"/>
  <c r="L1633" i="21"/>
  <c r="K1633" i="21"/>
  <c r="I1633" i="21"/>
  <c r="H1633" i="21"/>
  <c r="G1633" i="21"/>
  <c r="G1633" i="21" a="1"/>
  <c r="F1633" i="21"/>
  <c r="E1633" i="21"/>
  <c r="D1633" i="21"/>
  <c r="Y1632" i="21"/>
  <c r="X1632" i="21"/>
  <c r="W1632" i="21"/>
  <c r="V1632" i="21"/>
  <c r="U1632" i="21"/>
  <c r="T1632" i="21"/>
  <c r="S1632" i="21"/>
  <c r="R1632" i="21"/>
  <c r="M1632" i="21"/>
  <c r="L1632" i="21"/>
  <c r="K1632" i="21"/>
  <c r="I1632" i="21"/>
  <c r="H1632" i="21"/>
  <c r="G1632" i="21"/>
  <c r="G1632" i="21" a="1"/>
  <c r="F1632" i="21"/>
  <c r="E1632" i="21"/>
  <c r="D1632" i="21"/>
  <c r="Y1631" i="21"/>
  <c r="X1631" i="21"/>
  <c r="W1631" i="21"/>
  <c r="V1631" i="21"/>
  <c r="U1631" i="21"/>
  <c r="T1631" i="21"/>
  <c r="S1631" i="21"/>
  <c r="R1631" i="21"/>
  <c r="M1631" i="21"/>
  <c r="L1631" i="21"/>
  <c r="K1631" i="21"/>
  <c r="I1631" i="21"/>
  <c r="H1631" i="21"/>
  <c r="G1631" i="21"/>
  <c r="G1631" i="21" a="1"/>
  <c r="F1631" i="21"/>
  <c r="E1631" i="21"/>
  <c r="D1631" i="21"/>
  <c r="Y1630" i="21"/>
  <c r="X1630" i="21"/>
  <c r="W1630" i="21"/>
  <c r="V1630" i="21"/>
  <c r="U1630" i="21"/>
  <c r="T1630" i="21"/>
  <c r="S1630" i="21"/>
  <c r="R1630" i="21"/>
  <c r="M1630" i="21"/>
  <c r="L1630" i="21"/>
  <c r="K1630" i="21"/>
  <c r="I1630" i="21"/>
  <c r="H1630" i="21"/>
  <c r="G1630" i="21"/>
  <c r="G1630" i="21" a="1"/>
  <c r="F1630" i="21"/>
  <c r="E1630" i="21"/>
  <c r="D1630" i="21"/>
  <c r="Y1629" i="21"/>
  <c r="X1629" i="21"/>
  <c r="W1629" i="21"/>
  <c r="V1629" i="21"/>
  <c r="U1629" i="21"/>
  <c r="T1629" i="21"/>
  <c r="S1629" i="21"/>
  <c r="R1629" i="21"/>
  <c r="M1629" i="21"/>
  <c r="L1629" i="21"/>
  <c r="K1629" i="21"/>
  <c r="I1629" i="21"/>
  <c r="H1629" i="21"/>
  <c r="G1629" i="21"/>
  <c r="G1629" i="21" a="1"/>
  <c r="F1629" i="21"/>
  <c r="E1629" i="21"/>
  <c r="D1629" i="21"/>
  <c r="Y1628" i="21"/>
  <c r="X1628" i="21"/>
  <c r="W1628" i="21"/>
  <c r="V1628" i="21"/>
  <c r="U1628" i="21"/>
  <c r="T1628" i="21"/>
  <c r="S1628" i="21"/>
  <c r="R1628" i="21"/>
  <c r="M1628" i="21"/>
  <c r="L1628" i="21"/>
  <c r="K1628" i="21"/>
  <c r="I1628" i="21"/>
  <c r="H1628" i="21"/>
  <c r="G1628" i="21"/>
  <c r="G1628" i="21" a="1"/>
  <c r="F1628" i="21"/>
  <c r="E1628" i="21"/>
  <c r="D1628" i="21"/>
  <c r="Y1627" i="21"/>
  <c r="X1627" i="21"/>
  <c r="W1627" i="21"/>
  <c r="V1627" i="21"/>
  <c r="U1627" i="21"/>
  <c r="T1627" i="21"/>
  <c r="S1627" i="21"/>
  <c r="R1627" i="21"/>
  <c r="M1627" i="21"/>
  <c r="L1627" i="21"/>
  <c r="K1627" i="21"/>
  <c r="I1627" i="21"/>
  <c r="H1627" i="21"/>
  <c r="G1627" i="21"/>
  <c r="G1627" i="21" a="1"/>
  <c r="F1627" i="21"/>
  <c r="E1627" i="21"/>
  <c r="D1627" i="21"/>
  <c r="Y1626" i="21"/>
  <c r="X1626" i="21"/>
  <c r="W1626" i="21"/>
  <c r="V1626" i="21"/>
  <c r="U1626" i="21"/>
  <c r="T1626" i="21"/>
  <c r="S1626" i="21"/>
  <c r="R1626" i="21"/>
  <c r="M1626" i="21"/>
  <c r="L1626" i="21"/>
  <c r="K1626" i="21"/>
  <c r="I1626" i="21"/>
  <c r="H1626" i="21"/>
  <c r="G1626" i="21"/>
  <c r="G1626" i="21" a="1"/>
  <c r="F1626" i="21"/>
  <c r="E1626" i="21"/>
  <c r="D1626" i="21"/>
  <c r="Y1625" i="21"/>
  <c r="X1625" i="21"/>
  <c r="W1625" i="21"/>
  <c r="V1625" i="21"/>
  <c r="U1625" i="21"/>
  <c r="T1625" i="21"/>
  <c r="S1625" i="21"/>
  <c r="R1625" i="21"/>
  <c r="M1625" i="21"/>
  <c r="L1625" i="21"/>
  <c r="K1625" i="21"/>
  <c r="I1625" i="21"/>
  <c r="H1625" i="21"/>
  <c r="G1625" i="21"/>
  <c r="G1625" i="21" a="1"/>
  <c r="F1625" i="21"/>
  <c r="E1625" i="21"/>
  <c r="D1625" i="21"/>
  <c r="Y1624" i="21"/>
  <c r="X1624" i="21"/>
  <c r="W1624" i="21"/>
  <c r="V1624" i="21"/>
  <c r="U1624" i="21"/>
  <c r="T1624" i="21"/>
  <c r="S1624" i="21"/>
  <c r="R1624" i="21"/>
  <c r="M1624" i="21"/>
  <c r="L1624" i="21"/>
  <c r="K1624" i="21"/>
  <c r="I1624" i="21"/>
  <c r="H1624" i="21"/>
  <c r="G1624" i="21"/>
  <c r="G1624" i="21" a="1"/>
  <c r="F1624" i="21"/>
  <c r="E1624" i="21"/>
  <c r="D1624" i="21"/>
  <c r="Y1623" i="21"/>
  <c r="X1623" i="21"/>
  <c r="W1623" i="21"/>
  <c r="V1623" i="21"/>
  <c r="U1623" i="21"/>
  <c r="T1623" i="21"/>
  <c r="S1623" i="21"/>
  <c r="R1623" i="21"/>
  <c r="M1623" i="21"/>
  <c r="L1623" i="21"/>
  <c r="K1623" i="21"/>
  <c r="I1623" i="21"/>
  <c r="H1623" i="21"/>
  <c r="G1623" i="21"/>
  <c r="G1623" i="21" a="1"/>
  <c r="F1623" i="21"/>
  <c r="E1623" i="21"/>
  <c r="D1623" i="21"/>
  <c r="Y1622" i="21"/>
  <c r="X1622" i="21"/>
  <c r="W1622" i="21"/>
  <c r="V1622" i="21"/>
  <c r="U1622" i="21"/>
  <c r="T1622" i="21"/>
  <c r="S1622" i="21"/>
  <c r="R1622" i="21"/>
  <c r="M1622" i="21"/>
  <c r="L1622" i="21"/>
  <c r="K1622" i="21"/>
  <c r="I1622" i="21"/>
  <c r="H1622" i="21"/>
  <c r="G1622" i="21"/>
  <c r="G1622" i="21" a="1"/>
  <c r="F1622" i="21"/>
  <c r="E1622" i="21"/>
  <c r="D1622" i="21"/>
  <c r="Y1621" i="21"/>
  <c r="X1621" i="21"/>
  <c r="W1621" i="21"/>
  <c r="V1621" i="21"/>
  <c r="U1621" i="21"/>
  <c r="T1621" i="21"/>
  <c r="S1621" i="21"/>
  <c r="R1621" i="21"/>
  <c r="M1621" i="21"/>
  <c r="L1621" i="21"/>
  <c r="K1621" i="21"/>
  <c r="I1621" i="21"/>
  <c r="H1621" i="21"/>
  <c r="G1621" i="21"/>
  <c r="G1621" i="21" a="1"/>
  <c r="F1621" i="21"/>
  <c r="E1621" i="21"/>
  <c r="D1621" i="21"/>
  <c r="Y1620" i="21"/>
  <c r="X1620" i="21"/>
  <c r="W1620" i="21"/>
  <c r="V1620" i="21"/>
  <c r="U1620" i="21"/>
  <c r="T1620" i="21"/>
  <c r="S1620" i="21"/>
  <c r="R1620" i="21"/>
  <c r="M1620" i="21"/>
  <c r="L1620" i="21"/>
  <c r="K1620" i="21"/>
  <c r="I1620" i="21"/>
  <c r="H1620" i="21"/>
  <c r="G1620" i="21"/>
  <c r="G1620" i="21" a="1"/>
  <c r="F1620" i="21"/>
  <c r="E1620" i="21"/>
  <c r="D1620" i="21"/>
  <c r="Y1619" i="21"/>
  <c r="X1619" i="21"/>
  <c r="W1619" i="21"/>
  <c r="V1619" i="21"/>
  <c r="U1619" i="21"/>
  <c r="T1619" i="21"/>
  <c r="S1619" i="21"/>
  <c r="R1619" i="21"/>
  <c r="M1619" i="21"/>
  <c r="L1619" i="21"/>
  <c r="K1619" i="21"/>
  <c r="I1619" i="21"/>
  <c r="H1619" i="21"/>
  <c r="G1619" i="21"/>
  <c r="G1619" i="21" a="1"/>
  <c r="F1619" i="21"/>
  <c r="E1619" i="21"/>
  <c r="D1619" i="21"/>
  <c r="Y1618" i="21"/>
  <c r="X1618" i="21"/>
  <c r="W1618" i="21"/>
  <c r="V1618" i="21"/>
  <c r="U1618" i="21"/>
  <c r="T1618" i="21"/>
  <c r="S1618" i="21"/>
  <c r="R1618" i="21"/>
  <c r="M1618" i="21"/>
  <c r="L1618" i="21"/>
  <c r="K1618" i="21"/>
  <c r="I1618" i="21"/>
  <c r="H1618" i="21"/>
  <c r="G1618" i="21"/>
  <c r="G1618" i="21" a="1"/>
  <c r="F1618" i="21"/>
  <c r="E1618" i="21"/>
  <c r="D1618" i="21"/>
  <c r="Y1617" i="21"/>
  <c r="X1617" i="21"/>
  <c r="W1617" i="21"/>
  <c r="V1617" i="21"/>
  <c r="U1617" i="21"/>
  <c r="T1617" i="21"/>
  <c r="S1617" i="21"/>
  <c r="R1617" i="21"/>
  <c r="M1617" i="21"/>
  <c r="L1617" i="21"/>
  <c r="K1617" i="21"/>
  <c r="I1617" i="21"/>
  <c r="H1617" i="21"/>
  <c r="G1617" i="21"/>
  <c r="G1617" i="21" a="1"/>
  <c r="F1617" i="21"/>
  <c r="E1617" i="21"/>
  <c r="D1617" i="21"/>
  <c r="Y1616" i="21"/>
  <c r="X1616" i="21"/>
  <c r="W1616" i="21"/>
  <c r="V1616" i="21"/>
  <c r="U1616" i="21"/>
  <c r="T1616" i="21"/>
  <c r="S1616" i="21"/>
  <c r="R1616" i="21"/>
  <c r="M1616" i="21"/>
  <c r="L1616" i="21"/>
  <c r="K1616" i="21"/>
  <c r="I1616" i="21"/>
  <c r="H1616" i="21"/>
  <c r="G1616" i="21"/>
  <c r="G1616" i="21" a="1"/>
  <c r="F1616" i="21"/>
  <c r="E1616" i="21"/>
  <c r="D1616" i="21"/>
  <c r="Y1615" i="21"/>
  <c r="X1615" i="21"/>
  <c r="W1615" i="21"/>
  <c r="V1615" i="21"/>
  <c r="U1615" i="21"/>
  <c r="T1615" i="21"/>
  <c r="S1615" i="21"/>
  <c r="R1615" i="21"/>
  <c r="M1615" i="21"/>
  <c r="L1615" i="21"/>
  <c r="K1615" i="21"/>
  <c r="I1615" i="21"/>
  <c r="H1615" i="21"/>
  <c r="G1615" i="21"/>
  <c r="G1615" i="21" a="1"/>
  <c r="F1615" i="21"/>
  <c r="E1615" i="21"/>
  <c r="D1615" i="21"/>
  <c r="Y1614" i="21"/>
  <c r="X1614" i="21"/>
  <c r="W1614" i="21"/>
  <c r="V1614" i="21"/>
  <c r="U1614" i="21"/>
  <c r="T1614" i="21"/>
  <c r="S1614" i="21"/>
  <c r="R1614" i="21"/>
  <c r="M1614" i="21"/>
  <c r="L1614" i="21"/>
  <c r="K1614" i="21"/>
  <c r="I1614" i="21"/>
  <c r="H1614" i="21"/>
  <c r="G1614" i="21"/>
  <c r="G1614" i="21" a="1"/>
  <c r="F1614" i="21"/>
  <c r="E1614" i="21"/>
  <c r="D1614" i="21"/>
  <c r="Y1613" i="21"/>
  <c r="X1613" i="21"/>
  <c r="W1613" i="21"/>
  <c r="V1613" i="21"/>
  <c r="U1613" i="21"/>
  <c r="T1613" i="21"/>
  <c r="S1613" i="21"/>
  <c r="R1613" i="21"/>
  <c r="M1613" i="21"/>
  <c r="L1613" i="21"/>
  <c r="K1613" i="21"/>
  <c r="I1613" i="21"/>
  <c r="H1613" i="21"/>
  <c r="G1613" i="21"/>
  <c r="G1613" i="21" a="1"/>
  <c r="F1613" i="21"/>
  <c r="E1613" i="21"/>
  <c r="D1613" i="21"/>
  <c r="Y1612" i="21"/>
  <c r="X1612" i="21"/>
  <c r="W1612" i="21"/>
  <c r="V1612" i="21"/>
  <c r="U1612" i="21"/>
  <c r="T1612" i="21"/>
  <c r="S1612" i="21"/>
  <c r="R1612" i="21"/>
  <c r="M1612" i="21"/>
  <c r="L1612" i="21"/>
  <c r="K1612" i="21"/>
  <c r="I1612" i="21"/>
  <c r="H1612" i="21"/>
  <c r="G1612" i="21"/>
  <c r="G1612" i="21" a="1"/>
  <c r="F1612" i="21"/>
  <c r="E1612" i="21"/>
  <c r="D1612" i="21"/>
  <c r="Y1611" i="21"/>
  <c r="X1611" i="21"/>
  <c r="W1611" i="21"/>
  <c r="V1611" i="21"/>
  <c r="U1611" i="21"/>
  <c r="T1611" i="21"/>
  <c r="S1611" i="21"/>
  <c r="R1611" i="21"/>
  <c r="M1611" i="21"/>
  <c r="L1611" i="21"/>
  <c r="K1611" i="21"/>
  <c r="I1611" i="21"/>
  <c r="H1611" i="21"/>
  <c r="G1611" i="21"/>
  <c r="G1611" i="21" a="1"/>
  <c r="F1611" i="21"/>
  <c r="E1611" i="21"/>
  <c r="D1611" i="21"/>
  <c r="Y1610" i="21"/>
  <c r="X1610" i="21"/>
  <c r="W1610" i="21"/>
  <c r="V1610" i="21"/>
  <c r="U1610" i="21"/>
  <c r="T1610" i="21"/>
  <c r="S1610" i="21"/>
  <c r="R1610" i="21"/>
  <c r="M1610" i="21"/>
  <c r="L1610" i="21"/>
  <c r="K1610" i="21"/>
  <c r="I1610" i="21"/>
  <c r="H1610" i="21"/>
  <c r="G1610" i="21"/>
  <c r="G1610" i="21" a="1"/>
  <c r="F1610" i="21"/>
  <c r="E1610" i="21"/>
  <c r="D1610" i="21"/>
  <c r="Y1609" i="21"/>
  <c r="X1609" i="21"/>
  <c r="W1609" i="21"/>
  <c r="V1609" i="21"/>
  <c r="U1609" i="21"/>
  <c r="T1609" i="21"/>
  <c r="S1609" i="21"/>
  <c r="R1609" i="21"/>
  <c r="M1609" i="21"/>
  <c r="L1609" i="21"/>
  <c r="K1609" i="21"/>
  <c r="I1609" i="21"/>
  <c r="H1609" i="21"/>
  <c r="G1609" i="21"/>
  <c r="G1609" i="21" a="1"/>
  <c r="F1609" i="21"/>
  <c r="E1609" i="21"/>
  <c r="D1609" i="21"/>
  <c r="Y1608" i="21"/>
  <c r="X1608" i="21"/>
  <c r="W1608" i="21"/>
  <c r="V1608" i="21"/>
  <c r="U1608" i="21"/>
  <c r="T1608" i="21"/>
  <c r="S1608" i="21"/>
  <c r="R1608" i="21"/>
  <c r="M1608" i="21"/>
  <c r="L1608" i="21"/>
  <c r="K1608" i="21"/>
  <c r="I1608" i="21"/>
  <c r="H1608" i="21"/>
  <c r="G1608" i="21"/>
  <c r="G1608" i="21" a="1"/>
  <c r="F1608" i="21"/>
  <c r="E1608" i="21"/>
  <c r="D1608" i="21"/>
  <c r="Y1607" i="21"/>
  <c r="X1607" i="21"/>
  <c r="W1607" i="21"/>
  <c r="V1607" i="21"/>
  <c r="U1607" i="21"/>
  <c r="T1607" i="21"/>
  <c r="S1607" i="21"/>
  <c r="R1607" i="21"/>
  <c r="M1607" i="21"/>
  <c r="L1607" i="21"/>
  <c r="K1607" i="21"/>
  <c r="I1607" i="21"/>
  <c r="H1607" i="21"/>
  <c r="G1607" i="21"/>
  <c r="G1607" i="21" a="1"/>
  <c r="F1607" i="21"/>
  <c r="E1607" i="21"/>
  <c r="D1607" i="21"/>
  <c r="Y1606" i="21"/>
  <c r="X1606" i="21"/>
  <c r="W1606" i="21"/>
  <c r="V1606" i="21"/>
  <c r="U1606" i="21"/>
  <c r="T1606" i="21"/>
  <c r="S1606" i="21"/>
  <c r="R1606" i="21"/>
  <c r="M1606" i="21"/>
  <c r="L1606" i="21"/>
  <c r="K1606" i="21"/>
  <c r="I1606" i="21"/>
  <c r="H1606" i="21"/>
  <c r="G1606" i="21"/>
  <c r="G1606" i="21" a="1"/>
  <c r="F1606" i="21"/>
  <c r="E1606" i="21"/>
  <c r="D1606" i="21"/>
  <c r="Y1605" i="21"/>
  <c r="X1605" i="21"/>
  <c r="W1605" i="21"/>
  <c r="V1605" i="21"/>
  <c r="U1605" i="21"/>
  <c r="T1605" i="21"/>
  <c r="S1605" i="21"/>
  <c r="R1605" i="21"/>
  <c r="M1605" i="21"/>
  <c r="L1605" i="21"/>
  <c r="K1605" i="21"/>
  <c r="I1605" i="21"/>
  <c r="H1605" i="21"/>
  <c r="G1605" i="21"/>
  <c r="G1605" i="21" a="1"/>
  <c r="F1605" i="21"/>
  <c r="E1605" i="21"/>
  <c r="D1605" i="21"/>
  <c r="Y1604" i="21"/>
  <c r="X1604" i="21"/>
  <c r="W1604" i="21"/>
  <c r="V1604" i="21"/>
  <c r="U1604" i="21"/>
  <c r="T1604" i="21"/>
  <c r="S1604" i="21"/>
  <c r="R1604" i="21"/>
  <c r="M1604" i="21"/>
  <c r="L1604" i="21"/>
  <c r="K1604" i="21"/>
  <c r="I1604" i="21"/>
  <c r="H1604" i="21"/>
  <c r="G1604" i="21"/>
  <c r="G1604" i="21" a="1"/>
  <c r="F1604" i="21"/>
  <c r="E1604" i="21"/>
  <c r="D1604" i="21"/>
  <c r="Y1603" i="21"/>
  <c r="X1603" i="21"/>
  <c r="W1603" i="21"/>
  <c r="V1603" i="21"/>
  <c r="U1603" i="21"/>
  <c r="T1603" i="21"/>
  <c r="S1603" i="21"/>
  <c r="R1603" i="21"/>
  <c r="M1603" i="21"/>
  <c r="L1603" i="21"/>
  <c r="K1603" i="21"/>
  <c r="I1603" i="21"/>
  <c r="H1603" i="21"/>
  <c r="G1603" i="21"/>
  <c r="G1603" i="21" a="1"/>
  <c r="F1603" i="21"/>
  <c r="E1603" i="21"/>
  <c r="D1603" i="21"/>
  <c r="Y1602" i="21"/>
  <c r="X1602" i="21"/>
  <c r="W1602" i="21"/>
  <c r="V1602" i="21"/>
  <c r="U1602" i="21"/>
  <c r="T1602" i="21"/>
  <c r="S1602" i="21"/>
  <c r="R1602" i="21"/>
  <c r="M1602" i="21"/>
  <c r="L1602" i="21"/>
  <c r="K1602" i="21"/>
  <c r="I1602" i="21"/>
  <c r="H1602" i="21"/>
  <c r="G1602" i="21"/>
  <c r="G1602" i="21" a="1"/>
  <c r="F1602" i="21"/>
  <c r="E1602" i="21"/>
  <c r="D1602" i="21"/>
  <c r="Y1601" i="21"/>
  <c r="X1601" i="21"/>
  <c r="W1601" i="21"/>
  <c r="V1601" i="21"/>
  <c r="U1601" i="21"/>
  <c r="T1601" i="21"/>
  <c r="S1601" i="21"/>
  <c r="R1601" i="21"/>
  <c r="M1601" i="21"/>
  <c r="L1601" i="21"/>
  <c r="K1601" i="21"/>
  <c r="I1601" i="21"/>
  <c r="H1601" i="21"/>
  <c r="G1601" i="21"/>
  <c r="G1601" i="21" a="1"/>
  <c r="F1601" i="21"/>
  <c r="E1601" i="21"/>
  <c r="D1601" i="21"/>
  <c r="Y1600" i="21"/>
  <c r="X1600" i="21"/>
  <c r="W1600" i="21"/>
  <c r="V1600" i="21"/>
  <c r="U1600" i="21"/>
  <c r="T1600" i="21"/>
  <c r="S1600" i="21"/>
  <c r="R1600" i="21"/>
  <c r="M1600" i="21"/>
  <c r="L1600" i="21"/>
  <c r="K1600" i="21"/>
  <c r="I1600" i="21"/>
  <c r="H1600" i="21"/>
  <c r="G1600" i="21"/>
  <c r="G1600" i="21" a="1"/>
  <c r="F1600" i="21"/>
  <c r="E1600" i="21"/>
  <c r="D1600" i="21"/>
  <c r="Y1599" i="21"/>
  <c r="X1599" i="21"/>
  <c r="W1599" i="21"/>
  <c r="V1599" i="21"/>
  <c r="U1599" i="21"/>
  <c r="T1599" i="21"/>
  <c r="S1599" i="21"/>
  <c r="R1599" i="21"/>
  <c r="M1599" i="21"/>
  <c r="L1599" i="21"/>
  <c r="K1599" i="21"/>
  <c r="I1599" i="21"/>
  <c r="H1599" i="21"/>
  <c r="G1599" i="21"/>
  <c r="G1599" i="21" a="1"/>
  <c r="F1599" i="21"/>
  <c r="E1599" i="21"/>
  <c r="D1599" i="21"/>
  <c r="Y1598" i="21"/>
  <c r="X1598" i="21"/>
  <c r="W1598" i="21"/>
  <c r="V1598" i="21"/>
  <c r="U1598" i="21"/>
  <c r="T1598" i="21"/>
  <c r="S1598" i="21"/>
  <c r="R1598" i="21"/>
  <c r="M1598" i="21"/>
  <c r="L1598" i="21"/>
  <c r="K1598" i="21"/>
  <c r="I1598" i="21"/>
  <c r="H1598" i="21"/>
  <c r="G1598" i="21"/>
  <c r="G1598" i="21" a="1"/>
  <c r="F1598" i="21"/>
  <c r="E1598" i="21"/>
  <c r="D1598" i="21"/>
  <c r="Y1597" i="21"/>
  <c r="X1597" i="21"/>
  <c r="W1597" i="21"/>
  <c r="V1597" i="21"/>
  <c r="U1597" i="21"/>
  <c r="T1597" i="21"/>
  <c r="S1597" i="21"/>
  <c r="R1597" i="21"/>
  <c r="M1597" i="21"/>
  <c r="L1597" i="21"/>
  <c r="K1597" i="21"/>
  <c r="I1597" i="21"/>
  <c r="H1597" i="21"/>
  <c r="G1597" i="21"/>
  <c r="G1597" i="21" a="1"/>
  <c r="F1597" i="21"/>
  <c r="E1597" i="21"/>
  <c r="D1597" i="21"/>
  <c r="Y1596" i="21"/>
  <c r="X1596" i="21"/>
  <c r="W1596" i="21"/>
  <c r="V1596" i="21"/>
  <c r="U1596" i="21"/>
  <c r="T1596" i="21"/>
  <c r="S1596" i="21"/>
  <c r="R1596" i="21"/>
  <c r="M1596" i="21"/>
  <c r="L1596" i="21"/>
  <c r="K1596" i="21"/>
  <c r="I1596" i="21"/>
  <c r="H1596" i="21"/>
  <c r="G1596" i="21"/>
  <c r="G1596" i="21" a="1"/>
  <c r="F1596" i="21"/>
  <c r="E1596" i="21"/>
  <c r="D1596" i="21"/>
  <c r="Y1595" i="21"/>
  <c r="X1595" i="21"/>
  <c r="W1595" i="21"/>
  <c r="V1595" i="21"/>
  <c r="U1595" i="21"/>
  <c r="T1595" i="21"/>
  <c r="S1595" i="21"/>
  <c r="R1595" i="21"/>
  <c r="M1595" i="21"/>
  <c r="L1595" i="21"/>
  <c r="K1595" i="21"/>
  <c r="I1595" i="21"/>
  <c r="H1595" i="21"/>
  <c r="G1595" i="21"/>
  <c r="G1595" i="21" a="1"/>
  <c r="F1595" i="21"/>
  <c r="E1595" i="21"/>
  <c r="D1595" i="21"/>
  <c r="Y1594" i="21"/>
  <c r="X1594" i="21"/>
  <c r="W1594" i="21"/>
  <c r="V1594" i="21"/>
  <c r="U1594" i="21"/>
  <c r="T1594" i="21"/>
  <c r="S1594" i="21"/>
  <c r="R1594" i="21"/>
  <c r="M1594" i="21"/>
  <c r="L1594" i="21"/>
  <c r="K1594" i="21"/>
  <c r="I1594" i="21"/>
  <c r="H1594" i="21"/>
  <c r="G1594" i="21"/>
  <c r="G1594" i="21" a="1"/>
  <c r="F1594" i="21"/>
  <c r="E1594" i="21"/>
  <c r="D1594" i="21"/>
  <c r="Y1593" i="21"/>
  <c r="X1593" i="21"/>
  <c r="W1593" i="21"/>
  <c r="V1593" i="21"/>
  <c r="U1593" i="21"/>
  <c r="T1593" i="21"/>
  <c r="S1593" i="21"/>
  <c r="R1593" i="21"/>
  <c r="M1593" i="21"/>
  <c r="L1593" i="21"/>
  <c r="K1593" i="21"/>
  <c r="I1593" i="21"/>
  <c r="H1593" i="21"/>
  <c r="G1593" i="21"/>
  <c r="G1593" i="21" a="1"/>
  <c r="F1593" i="21"/>
  <c r="E1593" i="21"/>
  <c r="D1593" i="21"/>
  <c r="Y1592" i="21"/>
  <c r="X1592" i="21"/>
  <c r="W1592" i="21"/>
  <c r="V1592" i="21"/>
  <c r="U1592" i="21"/>
  <c r="T1592" i="21"/>
  <c r="S1592" i="21"/>
  <c r="R1592" i="21"/>
  <c r="M1592" i="21"/>
  <c r="L1592" i="21"/>
  <c r="K1592" i="21"/>
  <c r="I1592" i="21"/>
  <c r="H1592" i="21"/>
  <c r="G1592" i="21"/>
  <c r="G1592" i="21" a="1"/>
  <c r="F1592" i="21"/>
  <c r="E1592" i="21"/>
  <c r="D1592" i="21"/>
  <c r="Y1591" i="21"/>
  <c r="X1591" i="21"/>
  <c r="W1591" i="21"/>
  <c r="V1591" i="21"/>
  <c r="U1591" i="21"/>
  <c r="T1591" i="21"/>
  <c r="S1591" i="21"/>
  <c r="R1591" i="21"/>
  <c r="M1591" i="21"/>
  <c r="L1591" i="21"/>
  <c r="K1591" i="21"/>
  <c r="I1591" i="21"/>
  <c r="H1591" i="21"/>
  <c r="G1591" i="21"/>
  <c r="G1591" i="21" a="1"/>
  <c r="F1591" i="21"/>
  <c r="E1591" i="21"/>
  <c r="D1591" i="21"/>
  <c r="Y1590" i="21"/>
  <c r="X1590" i="21"/>
  <c r="W1590" i="21"/>
  <c r="V1590" i="21"/>
  <c r="U1590" i="21"/>
  <c r="T1590" i="21"/>
  <c r="S1590" i="21"/>
  <c r="R1590" i="21"/>
  <c r="M1590" i="21"/>
  <c r="L1590" i="21"/>
  <c r="K1590" i="21"/>
  <c r="I1590" i="21"/>
  <c r="H1590" i="21"/>
  <c r="G1590" i="21"/>
  <c r="G1590" i="21" a="1"/>
  <c r="F1590" i="21"/>
  <c r="E1590" i="21"/>
  <c r="D1590" i="21"/>
  <c r="Y1589" i="21"/>
  <c r="X1589" i="21"/>
  <c r="W1589" i="21"/>
  <c r="V1589" i="21"/>
  <c r="U1589" i="21"/>
  <c r="T1589" i="21"/>
  <c r="S1589" i="21"/>
  <c r="R1589" i="21"/>
  <c r="M1589" i="21"/>
  <c r="L1589" i="21"/>
  <c r="K1589" i="21"/>
  <c r="I1589" i="21"/>
  <c r="H1589" i="21"/>
  <c r="G1589" i="21"/>
  <c r="G1589" i="21" a="1"/>
  <c r="F1589" i="21"/>
  <c r="E1589" i="21"/>
  <c r="D1589" i="21"/>
  <c r="Y1588" i="21"/>
  <c r="X1588" i="21"/>
  <c r="W1588" i="21"/>
  <c r="V1588" i="21"/>
  <c r="U1588" i="21"/>
  <c r="T1588" i="21"/>
  <c r="S1588" i="21"/>
  <c r="R1588" i="21"/>
  <c r="M1588" i="21"/>
  <c r="L1588" i="21"/>
  <c r="K1588" i="21"/>
  <c r="I1588" i="21"/>
  <c r="H1588" i="21"/>
  <c r="G1588" i="21"/>
  <c r="G1588" i="21" a="1"/>
  <c r="F1588" i="21"/>
  <c r="E1588" i="21"/>
  <c r="D1588" i="21"/>
  <c r="Y1587" i="21"/>
  <c r="X1587" i="21"/>
  <c r="W1587" i="21"/>
  <c r="V1587" i="21"/>
  <c r="U1587" i="21"/>
  <c r="T1587" i="21"/>
  <c r="S1587" i="21"/>
  <c r="R1587" i="21"/>
  <c r="M1587" i="21"/>
  <c r="L1587" i="21"/>
  <c r="K1587" i="21"/>
  <c r="I1587" i="21"/>
  <c r="H1587" i="21"/>
  <c r="G1587" i="21"/>
  <c r="G1587" i="21" a="1"/>
  <c r="F1587" i="21"/>
  <c r="E1587" i="21"/>
  <c r="D1587" i="21"/>
  <c r="Y1586" i="21"/>
  <c r="X1586" i="21"/>
  <c r="W1586" i="21"/>
  <c r="V1586" i="21"/>
  <c r="U1586" i="21"/>
  <c r="T1586" i="21"/>
  <c r="S1586" i="21"/>
  <c r="R1586" i="21"/>
  <c r="M1586" i="21"/>
  <c r="L1586" i="21"/>
  <c r="K1586" i="21"/>
  <c r="I1586" i="21"/>
  <c r="H1586" i="21"/>
  <c r="G1586" i="21"/>
  <c r="G1586" i="21" a="1"/>
  <c r="F1586" i="21"/>
  <c r="E1586" i="21"/>
  <c r="D1586" i="21"/>
  <c r="Y1585" i="21"/>
  <c r="X1585" i="21"/>
  <c r="W1585" i="21"/>
  <c r="V1585" i="21"/>
  <c r="U1585" i="21"/>
  <c r="T1585" i="21"/>
  <c r="S1585" i="21"/>
  <c r="R1585" i="21"/>
  <c r="M1585" i="21"/>
  <c r="L1585" i="21"/>
  <c r="K1585" i="21"/>
  <c r="I1585" i="21"/>
  <c r="H1585" i="21"/>
  <c r="G1585" i="21"/>
  <c r="G1585" i="21" a="1"/>
  <c r="F1585" i="21"/>
  <c r="E1585" i="21"/>
  <c r="D1585" i="21"/>
  <c r="Y1584" i="21"/>
  <c r="X1584" i="21"/>
  <c r="W1584" i="21"/>
  <c r="V1584" i="21"/>
  <c r="U1584" i="21"/>
  <c r="T1584" i="21"/>
  <c r="S1584" i="21"/>
  <c r="R1584" i="21"/>
  <c r="M1584" i="21"/>
  <c r="L1584" i="21"/>
  <c r="K1584" i="21"/>
  <c r="I1584" i="21"/>
  <c r="H1584" i="21"/>
  <c r="G1584" i="21"/>
  <c r="G1584" i="21" a="1"/>
  <c r="F1584" i="21"/>
  <c r="E1584" i="21"/>
  <c r="D1584" i="21"/>
  <c r="Y1583" i="21"/>
  <c r="X1583" i="21"/>
  <c r="W1583" i="21"/>
  <c r="V1583" i="21"/>
  <c r="U1583" i="21"/>
  <c r="T1583" i="21"/>
  <c r="S1583" i="21"/>
  <c r="R1583" i="21"/>
  <c r="M1583" i="21"/>
  <c r="L1583" i="21"/>
  <c r="K1583" i="21"/>
  <c r="I1583" i="21"/>
  <c r="H1583" i="21"/>
  <c r="G1583" i="21"/>
  <c r="G1583" i="21" a="1"/>
  <c r="F1583" i="21"/>
  <c r="E1583" i="21"/>
  <c r="D1583" i="21"/>
  <c r="Y1582" i="21"/>
  <c r="X1582" i="21"/>
  <c r="W1582" i="21"/>
  <c r="V1582" i="21"/>
  <c r="U1582" i="21"/>
  <c r="T1582" i="21"/>
  <c r="S1582" i="21"/>
  <c r="R1582" i="21"/>
  <c r="M1582" i="21"/>
  <c r="L1582" i="21"/>
  <c r="K1582" i="21"/>
  <c r="I1582" i="21"/>
  <c r="H1582" i="21"/>
  <c r="G1582" i="21"/>
  <c r="G1582" i="21" a="1"/>
  <c r="F1582" i="21"/>
  <c r="E1582" i="21"/>
  <c r="D1582" i="21"/>
  <c r="Y1581" i="21"/>
  <c r="X1581" i="21"/>
  <c r="W1581" i="21"/>
  <c r="V1581" i="21"/>
  <c r="U1581" i="21"/>
  <c r="T1581" i="21"/>
  <c r="S1581" i="21"/>
  <c r="R1581" i="21"/>
  <c r="M1581" i="21"/>
  <c r="L1581" i="21"/>
  <c r="K1581" i="21"/>
  <c r="I1581" i="21"/>
  <c r="H1581" i="21"/>
  <c r="G1581" i="21"/>
  <c r="G1581" i="21" a="1"/>
  <c r="F1581" i="21"/>
  <c r="E1581" i="21"/>
  <c r="D1581" i="21"/>
  <c r="Y1580" i="21"/>
  <c r="X1580" i="21"/>
  <c r="W1580" i="21"/>
  <c r="V1580" i="21"/>
  <c r="U1580" i="21"/>
  <c r="T1580" i="21"/>
  <c r="S1580" i="21"/>
  <c r="R1580" i="21"/>
  <c r="M1580" i="21"/>
  <c r="L1580" i="21"/>
  <c r="K1580" i="21"/>
  <c r="I1580" i="21"/>
  <c r="H1580" i="21"/>
  <c r="G1580" i="21"/>
  <c r="G1580" i="21" a="1"/>
  <c r="F1580" i="21"/>
  <c r="E1580" i="21"/>
  <c r="D1580" i="21"/>
  <c r="Y1579" i="21"/>
  <c r="X1579" i="21"/>
  <c r="W1579" i="21"/>
  <c r="V1579" i="21"/>
  <c r="U1579" i="21"/>
  <c r="T1579" i="21"/>
  <c r="S1579" i="21"/>
  <c r="R1579" i="21"/>
  <c r="M1579" i="21"/>
  <c r="L1579" i="21"/>
  <c r="K1579" i="21"/>
  <c r="I1579" i="21"/>
  <c r="H1579" i="21"/>
  <c r="G1579" i="21"/>
  <c r="G1579" i="21" a="1"/>
  <c r="F1579" i="21"/>
  <c r="E1579" i="21"/>
  <c r="D1579" i="21"/>
  <c r="Y1578" i="21"/>
  <c r="X1578" i="21"/>
  <c r="W1578" i="21"/>
  <c r="V1578" i="21"/>
  <c r="U1578" i="21"/>
  <c r="T1578" i="21"/>
  <c r="S1578" i="21"/>
  <c r="R1578" i="21"/>
  <c r="M1578" i="21"/>
  <c r="L1578" i="21"/>
  <c r="K1578" i="21"/>
  <c r="I1578" i="21"/>
  <c r="H1578" i="21"/>
  <c r="G1578" i="21"/>
  <c r="G1578" i="21" a="1"/>
  <c r="F1578" i="21"/>
  <c r="E1578" i="21"/>
  <c r="D1578" i="21"/>
  <c r="Y1577" i="21"/>
  <c r="X1577" i="21"/>
  <c r="W1577" i="21"/>
  <c r="V1577" i="21"/>
  <c r="U1577" i="21"/>
  <c r="T1577" i="21"/>
  <c r="S1577" i="21"/>
  <c r="R1577" i="21"/>
  <c r="M1577" i="21"/>
  <c r="L1577" i="21"/>
  <c r="K1577" i="21"/>
  <c r="I1577" i="21"/>
  <c r="H1577" i="21"/>
  <c r="G1577" i="21"/>
  <c r="G1577" i="21" a="1"/>
  <c r="F1577" i="21"/>
  <c r="E1577" i="21"/>
  <c r="D1577" i="21"/>
  <c r="Y1576" i="21"/>
  <c r="X1576" i="21"/>
  <c r="W1576" i="21"/>
  <c r="V1576" i="21"/>
  <c r="U1576" i="21"/>
  <c r="T1576" i="21"/>
  <c r="S1576" i="21"/>
  <c r="R1576" i="21"/>
  <c r="M1576" i="21"/>
  <c r="L1576" i="21"/>
  <c r="K1576" i="21"/>
  <c r="I1576" i="21"/>
  <c r="H1576" i="21"/>
  <c r="G1576" i="21"/>
  <c r="G1576" i="21" a="1"/>
  <c r="F1576" i="21"/>
  <c r="E1576" i="21"/>
  <c r="D1576" i="21"/>
  <c r="Y1575" i="21"/>
  <c r="X1575" i="21"/>
  <c r="W1575" i="21"/>
  <c r="V1575" i="21"/>
  <c r="U1575" i="21"/>
  <c r="T1575" i="21"/>
  <c r="S1575" i="21"/>
  <c r="R1575" i="21"/>
  <c r="M1575" i="21"/>
  <c r="L1575" i="21"/>
  <c r="K1575" i="21"/>
  <c r="I1575" i="21"/>
  <c r="H1575" i="21"/>
  <c r="G1575" i="21"/>
  <c r="G1575" i="21" a="1"/>
  <c r="F1575" i="21"/>
  <c r="E1575" i="21"/>
  <c r="D1575" i="21"/>
  <c r="Y1574" i="21"/>
  <c r="X1574" i="21"/>
  <c r="W1574" i="21"/>
  <c r="V1574" i="21"/>
  <c r="U1574" i="21"/>
  <c r="T1574" i="21"/>
  <c r="S1574" i="21"/>
  <c r="R1574" i="21"/>
  <c r="M1574" i="21"/>
  <c r="L1574" i="21"/>
  <c r="K1574" i="21"/>
  <c r="I1574" i="21"/>
  <c r="H1574" i="21"/>
  <c r="G1574" i="21"/>
  <c r="G1574" i="21" a="1"/>
  <c r="F1574" i="21"/>
  <c r="E1574" i="21"/>
  <c r="D1574" i="21"/>
  <c r="Y1573" i="21"/>
  <c r="X1573" i="21"/>
  <c r="W1573" i="21"/>
  <c r="V1573" i="21"/>
  <c r="U1573" i="21"/>
  <c r="T1573" i="21"/>
  <c r="S1573" i="21"/>
  <c r="R1573" i="21"/>
  <c r="M1573" i="21"/>
  <c r="L1573" i="21"/>
  <c r="K1573" i="21"/>
  <c r="I1573" i="21"/>
  <c r="H1573" i="21"/>
  <c r="G1573" i="21"/>
  <c r="G1573" i="21" a="1"/>
  <c r="F1573" i="21"/>
  <c r="E1573" i="21"/>
  <c r="D1573" i="21"/>
  <c r="Y1572" i="21"/>
  <c r="X1572" i="21"/>
  <c r="W1572" i="21"/>
  <c r="V1572" i="21"/>
  <c r="U1572" i="21"/>
  <c r="T1572" i="21"/>
  <c r="S1572" i="21"/>
  <c r="R1572" i="21"/>
  <c r="M1572" i="21"/>
  <c r="L1572" i="21"/>
  <c r="K1572" i="21"/>
  <c r="I1572" i="21"/>
  <c r="H1572" i="21"/>
  <c r="G1572" i="21"/>
  <c r="G1572" i="21" a="1"/>
  <c r="F1572" i="21"/>
  <c r="E1572" i="21"/>
  <c r="D1572" i="21"/>
  <c r="Y1571" i="21"/>
  <c r="X1571" i="21"/>
  <c r="W1571" i="21"/>
  <c r="V1571" i="21"/>
  <c r="U1571" i="21"/>
  <c r="T1571" i="21"/>
  <c r="S1571" i="21"/>
  <c r="R1571" i="21"/>
  <c r="M1571" i="21"/>
  <c r="L1571" i="21"/>
  <c r="K1571" i="21"/>
  <c r="I1571" i="21"/>
  <c r="H1571" i="21"/>
  <c r="G1571" i="21"/>
  <c r="G1571" i="21" a="1"/>
  <c r="F1571" i="21"/>
  <c r="E1571" i="21"/>
  <c r="D1571" i="21"/>
  <c r="Y1570" i="21"/>
  <c r="X1570" i="21"/>
  <c r="W1570" i="21"/>
  <c r="V1570" i="21"/>
  <c r="U1570" i="21"/>
  <c r="T1570" i="21"/>
  <c r="S1570" i="21"/>
  <c r="R1570" i="21"/>
  <c r="M1570" i="21"/>
  <c r="L1570" i="21"/>
  <c r="K1570" i="21"/>
  <c r="I1570" i="21"/>
  <c r="H1570" i="21"/>
  <c r="G1570" i="21"/>
  <c r="G1570" i="21" a="1"/>
  <c r="F1570" i="21"/>
  <c r="E1570" i="21"/>
  <c r="D1570" i="21"/>
  <c r="Y1569" i="21"/>
  <c r="X1569" i="21"/>
  <c r="W1569" i="21"/>
  <c r="V1569" i="21"/>
  <c r="U1569" i="21"/>
  <c r="T1569" i="21"/>
  <c r="S1569" i="21"/>
  <c r="R1569" i="21"/>
  <c r="M1569" i="21"/>
  <c r="L1569" i="21"/>
  <c r="K1569" i="21"/>
  <c r="I1569" i="21"/>
  <c r="H1569" i="21"/>
  <c r="G1569" i="21"/>
  <c r="G1569" i="21" a="1"/>
  <c r="F1569" i="21"/>
  <c r="E1569" i="21"/>
  <c r="D1569" i="21"/>
  <c r="Y1568" i="21"/>
  <c r="X1568" i="21"/>
  <c r="W1568" i="21"/>
  <c r="V1568" i="21"/>
  <c r="U1568" i="21"/>
  <c r="T1568" i="21"/>
  <c r="S1568" i="21"/>
  <c r="R1568" i="21"/>
  <c r="M1568" i="21"/>
  <c r="L1568" i="21"/>
  <c r="K1568" i="21"/>
  <c r="I1568" i="21"/>
  <c r="H1568" i="21"/>
  <c r="G1568" i="21"/>
  <c r="G1568" i="21" a="1"/>
  <c r="F1568" i="21"/>
  <c r="E1568" i="21"/>
  <c r="D1568" i="21"/>
  <c r="Y1567" i="21"/>
  <c r="X1567" i="21"/>
  <c r="W1567" i="21"/>
  <c r="V1567" i="21"/>
  <c r="U1567" i="21"/>
  <c r="T1567" i="21"/>
  <c r="S1567" i="21"/>
  <c r="R1567" i="21"/>
  <c r="M1567" i="21"/>
  <c r="L1567" i="21"/>
  <c r="K1567" i="21"/>
  <c r="I1567" i="21"/>
  <c r="H1567" i="21"/>
  <c r="G1567" i="21"/>
  <c r="G1567" i="21" a="1"/>
  <c r="F1567" i="21"/>
  <c r="E1567" i="21"/>
  <c r="D1567" i="21"/>
  <c r="Y1566" i="21"/>
  <c r="X1566" i="21"/>
  <c r="W1566" i="21"/>
  <c r="V1566" i="21"/>
  <c r="U1566" i="21"/>
  <c r="T1566" i="21"/>
  <c r="S1566" i="21"/>
  <c r="R1566" i="21"/>
  <c r="M1566" i="21"/>
  <c r="L1566" i="21"/>
  <c r="K1566" i="21"/>
  <c r="I1566" i="21"/>
  <c r="H1566" i="21"/>
  <c r="G1566" i="21"/>
  <c r="G1566" i="21" a="1"/>
  <c r="F1566" i="21"/>
  <c r="E1566" i="21"/>
  <c r="D1566" i="21"/>
  <c r="Y1565" i="21"/>
  <c r="X1565" i="21"/>
  <c r="W1565" i="21"/>
  <c r="V1565" i="21"/>
  <c r="U1565" i="21"/>
  <c r="T1565" i="21"/>
  <c r="S1565" i="21"/>
  <c r="R1565" i="21"/>
  <c r="M1565" i="21"/>
  <c r="L1565" i="21"/>
  <c r="K1565" i="21"/>
  <c r="I1565" i="21"/>
  <c r="H1565" i="21"/>
  <c r="G1565" i="21"/>
  <c r="G1565" i="21" a="1"/>
  <c r="F1565" i="21"/>
  <c r="E1565" i="21"/>
  <c r="D1565" i="21"/>
  <c r="Y1564" i="21"/>
  <c r="X1564" i="21"/>
  <c r="W1564" i="21"/>
  <c r="V1564" i="21"/>
  <c r="U1564" i="21"/>
  <c r="T1564" i="21"/>
  <c r="S1564" i="21"/>
  <c r="R1564" i="21"/>
  <c r="M1564" i="21"/>
  <c r="L1564" i="21"/>
  <c r="K1564" i="21"/>
  <c r="I1564" i="21"/>
  <c r="H1564" i="21"/>
  <c r="G1564" i="21"/>
  <c r="G1564" i="21" a="1"/>
  <c r="F1564" i="21"/>
  <c r="E1564" i="21"/>
  <c r="D1564" i="21"/>
  <c r="Y1563" i="21"/>
  <c r="X1563" i="21"/>
  <c r="W1563" i="21"/>
  <c r="V1563" i="21"/>
  <c r="U1563" i="21"/>
  <c r="T1563" i="21"/>
  <c r="S1563" i="21"/>
  <c r="R1563" i="21"/>
  <c r="M1563" i="21"/>
  <c r="L1563" i="21"/>
  <c r="K1563" i="21"/>
  <c r="I1563" i="21"/>
  <c r="H1563" i="21"/>
  <c r="G1563" i="21"/>
  <c r="G1563" i="21" a="1"/>
  <c r="F1563" i="21"/>
  <c r="E1563" i="21"/>
  <c r="D1563" i="21"/>
  <c r="Y1562" i="21"/>
  <c r="X1562" i="21"/>
  <c r="W1562" i="21"/>
  <c r="V1562" i="21"/>
  <c r="U1562" i="21"/>
  <c r="T1562" i="21"/>
  <c r="S1562" i="21"/>
  <c r="R1562" i="21"/>
  <c r="M1562" i="21"/>
  <c r="L1562" i="21"/>
  <c r="K1562" i="21"/>
  <c r="I1562" i="21"/>
  <c r="H1562" i="21"/>
  <c r="G1562" i="21"/>
  <c r="G1562" i="21" a="1"/>
  <c r="F1562" i="21"/>
  <c r="E1562" i="21"/>
  <c r="D1562" i="21"/>
  <c r="Y1561" i="21"/>
  <c r="X1561" i="21"/>
  <c r="W1561" i="21"/>
  <c r="V1561" i="21"/>
  <c r="U1561" i="21"/>
  <c r="T1561" i="21"/>
  <c r="S1561" i="21"/>
  <c r="R1561" i="21"/>
  <c r="M1561" i="21"/>
  <c r="L1561" i="21"/>
  <c r="K1561" i="21"/>
  <c r="I1561" i="21"/>
  <c r="H1561" i="21"/>
  <c r="G1561" i="21"/>
  <c r="G1561" i="21" a="1"/>
  <c r="F1561" i="21"/>
  <c r="E1561" i="21"/>
  <c r="D1561" i="21"/>
  <c r="Y1560" i="21"/>
  <c r="X1560" i="21"/>
  <c r="W1560" i="21"/>
  <c r="V1560" i="21"/>
  <c r="U1560" i="21"/>
  <c r="T1560" i="21"/>
  <c r="S1560" i="21"/>
  <c r="R1560" i="21"/>
  <c r="M1560" i="21"/>
  <c r="L1560" i="21"/>
  <c r="K1560" i="21"/>
  <c r="I1560" i="21"/>
  <c r="H1560" i="21"/>
  <c r="G1560" i="21"/>
  <c r="G1560" i="21" a="1"/>
  <c r="F1560" i="21"/>
  <c r="E1560" i="21"/>
  <c r="D1560" i="21"/>
  <c r="Y1559" i="21"/>
  <c r="X1559" i="21"/>
  <c r="W1559" i="21"/>
  <c r="V1559" i="21"/>
  <c r="U1559" i="21"/>
  <c r="T1559" i="21"/>
  <c r="S1559" i="21"/>
  <c r="R1559" i="21"/>
  <c r="M1559" i="21"/>
  <c r="L1559" i="21"/>
  <c r="K1559" i="21"/>
  <c r="I1559" i="21"/>
  <c r="H1559" i="21"/>
  <c r="G1559" i="21"/>
  <c r="G1559" i="21" a="1"/>
  <c r="F1559" i="21"/>
  <c r="E1559" i="21"/>
  <c r="D1559" i="21"/>
  <c r="Y1558" i="21"/>
  <c r="X1558" i="21"/>
  <c r="W1558" i="21"/>
  <c r="V1558" i="21"/>
  <c r="U1558" i="21"/>
  <c r="T1558" i="21"/>
  <c r="S1558" i="21"/>
  <c r="R1558" i="21"/>
  <c r="M1558" i="21"/>
  <c r="L1558" i="21"/>
  <c r="K1558" i="21"/>
  <c r="I1558" i="21"/>
  <c r="H1558" i="21"/>
  <c r="G1558" i="21"/>
  <c r="G1558" i="21" a="1"/>
  <c r="F1558" i="21"/>
  <c r="E1558" i="21"/>
  <c r="D1558" i="21"/>
  <c r="Y1557" i="21"/>
  <c r="X1557" i="21"/>
  <c r="W1557" i="21"/>
  <c r="V1557" i="21"/>
  <c r="U1557" i="21"/>
  <c r="T1557" i="21"/>
  <c r="S1557" i="21"/>
  <c r="R1557" i="21"/>
  <c r="M1557" i="21"/>
  <c r="L1557" i="21"/>
  <c r="K1557" i="21"/>
  <c r="I1557" i="21"/>
  <c r="H1557" i="21"/>
  <c r="G1557" i="21"/>
  <c r="G1557" i="21" a="1"/>
  <c r="F1557" i="21"/>
  <c r="E1557" i="21"/>
  <c r="D1557" i="21"/>
  <c r="Y1556" i="21"/>
  <c r="X1556" i="21"/>
  <c r="W1556" i="21"/>
  <c r="V1556" i="21"/>
  <c r="U1556" i="21"/>
  <c r="T1556" i="21"/>
  <c r="S1556" i="21"/>
  <c r="R1556" i="21"/>
  <c r="M1556" i="21"/>
  <c r="L1556" i="21"/>
  <c r="K1556" i="21"/>
  <c r="I1556" i="21"/>
  <c r="H1556" i="21"/>
  <c r="G1556" i="21"/>
  <c r="G1556" i="21" a="1"/>
  <c r="F1556" i="21"/>
  <c r="E1556" i="21"/>
  <c r="D1556" i="21"/>
  <c r="Y1555" i="21"/>
  <c r="X1555" i="21"/>
  <c r="W1555" i="21"/>
  <c r="V1555" i="21"/>
  <c r="U1555" i="21"/>
  <c r="T1555" i="21"/>
  <c r="S1555" i="21"/>
  <c r="R1555" i="21"/>
  <c r="M1555" i="21"/>
  <c r="L1555" i="21"/>
  <c r="K1555" i="21"/>
  <c r="I1555" i="21"/>
  <c r="H1555" i="21"/>
  <c r="G1555" i="21"/>
  <c r="G1555" i="21" a="1"/>
  <c r="F1555" i="21"/>
  <c r="E1555" i="21"/>
  <c r="D1555" i="21"/>
  <c r="Y1554" i="21"/>
  <c r="X1554" i="21"/>
  <c r="W1554" i="21"/>
  <c r="V1554" i="21"/>
  <c r="U1554" i="21"/>
  <c r="T1554" i="21"/>
  <c r="S1554" i="21"/>
  <c r="R1554" i="21"/>
  <c r="M1554" i="21"/>
  <c r="L1554" i="21"/>
  <c r="K1554" i="21"/>
  <c r="I1554" i="21"/>
  <c r="H1554" i="21"/>
  <c r="G1554" i="21"/>
  <c r="G1554" i="21" a="1"/>
  <c r="F1554" i="21"/>
  <c r="E1554" i="21"/>
  <c r="D1554" i="21"/>
  <c r="Y1553" i="21"/>
  <c r="X1553" i="21"/>
  <c r="W1553" i="21"/>
  <c r="V1553" i="21"/>
  <c r="U1553" i="21"/>
  <c r="T1553" i="21"/>
  <c r="S1553" i="21"/>
  <c r="R1553" i="21"/>
  <c r="M1553" i="21"/>
  <c r="L1553" i="21"/>
  <c r="K1553" i="21"/>
  <c r="I1553" i="21"/>
  <c r="H1553" i="21"/>
  <c r="G1553" i="21"/>
  <c r="G1553" i="21" a="1"/>
  <c r="F1553" i="21"/>
  <c r="E1553" i="21"/>
  <c r="D1553" i="21"/>
  <c r="Y1552" i="21"/>
  <c r="X1552" i="21"/>
  <c r="W1552" i="21"/>
  <c r="V1552" i="21"/>
  <c r="U1552" i="21"/>
  <c r="T1552" i="21"/>
  <c r="S1552" i="21"/>
  <c r="R1552" i="21"/>
  <c r="M1552" i="21"/>
  <c r="L1552" i="21"/>
  <c r="K1552" i="21"/>
  <c r="I1552" i="21"/>
  <c r="H1552" i="21"/>
  <c r="G1552" i="21"/>
  <c r="G1552" i="21" a="1"/>
  <c r="F1552" i="21"/>
  <c r="E1552" i="21"/>
  <c r="D1552" i="21"/>
  <c r="Y1551" i="21"/>
  <c r="X1551" i="21"/>
  <c r="W1551" i="21"/>
  <c r="V1551" i="21"/>
  <c r="U1551" i="21"/>
  <c r="T1551" i="21"/>
  <c r="S1551" i="21"/>
  <c r="R1551" i="21"/>
  <c r="M1551" i="21"/>
  <c r="L1551" i="21"/>
  <c r="K1551" i="21"/>
  <c r="I1551" i="21"/>
  <c r="H1551" i="21"/>
  <c r="G1551" i="21"/>
  <c r="G1551" i="21" a="1"/>
  <c r="F1551" i="21"/>
  <c r="E1551" i="21"/>
  <c r="D1551" i="21"/>
  <c r="Y1550" i="21"/>
  <c r="X1550" i="21"/>
  <c r="W1550" i="21"/>
  <c r="V1550" i="21"/>
  <c r="U1550" i="21"/>
  <c r="T1550" i="21"/>
  <c r="S1550" i="21"/>
  <c r="R1550" i="21"/>
  <c r="M1550" i="21"/>
  <c r="L1550" i="21"/>
  <c r="K1550" i="21"/>
  <c r="I1550" i="21"/>
  <c r="H1550" i="21"/>
  <c r="G1550" i="21"/>
  <c r="G1550" i="21" a="1"/>
  <c r="F1550" i="21"/>
  <c r="E1550" i="21"/>
  <c r="D1550" i="21"/>
  <c r="Y1549" i="21"/>
  <c r="X1549" i="21"/>
  <c r="W1549" i="21"/>
  <c r="V1549" i="21"/>
  <c r="U1549" i="21"/>
  <c r="T1549" i="21"/>
  <c r="S1549" i="21"/>
  <c r="R1549" i="21"/>
  <c r="M1549" i="21"/>
  <c r="L1549" i="21"/>
  <c r="K1549" i="21"/>
  <c r="I1549" i="21"/>
  <c r="H1549" i="21"/>
  <c r="G1549" i="21"/>
  <c r="G1549" i="21" a="1"/>
  <c r="F1549" i="21"/>
  <c r="E1549" i="21"/>
  <c r="D1549" i="21"/>
  <c r="Y1548" i="21"/>
  <c r="X1548" i="21"/>
  <c r="W1548" i="21"/>
  <c r="V1548" i="21"/>
  <c r="U1548" i="21"/>
  <c r="T1548" i="21"/>
  <c r="S1548" i="21"/>
  <c r="R1548" i="21"/>
  <c r="M1548" i="21"/>
  <c r="L1548" i="21"/>
  <c r="K1548" i="21"/>
  <c r="I1548" i="21"/>
  <c r="H1548" i="21"/>
  <c r="G1548" i="21"/>
  <c r="G1548" i="21" a="1"/>
  <c r="F1548" i="21"/>
  <c r="E1548" i="21"/>
  <c r="D1548" i="21"/>
  <c r="Y1547" i="21"/>
  <c r="X1547" i="21"/>
  <c r="W1547" i="21"/>
  <c r="V1547" i="21"/>
  <c r="U1547" i="21"/>
  <c r="T1547" i="21"/>
  <c r="S1547" i="21"/>
  <c r="R1547" i="21"/>
  <c r="M1547" i="21"/>
  <c r="L1547" i="21"/>
  <c r="K1547" i="21"/>
  <c r="I1547" i="21"/>
  <c r="H1547" i="21"/>
  <c r="G1547" i="21"/>
  <c r="G1547" i="21" a="1"/>
  <c r="F1547" i="21"/>
  <c r="E1547" i="21"/>
  <c r="D1547" i="21"/>
  <c r="Y1546" i="21"/>
  <c r="X1546" i="21"/>
  <c r="W1546" i="21"/>
  <c r="V1546" i="21"/>
  <c r="U1546" i="21"/>
  <c r="T1546" i="21"/>
  <c r="S1546" i="21"/>
  <c r="R1546" i="21"/>
  <c r="M1546" i="21"/>
  <c r="L1546" i="21"/>
  <c r="K1546" i="21"/>
  <c r="I1546" i="21"/>
  <c r="H1546" i="21"/>
  <c r="G1546" i="21"/>
  <c r="G1546" i="21" a="1"/>
  <c r="F1546" i="21"/>
  <c r="E1546" i="21"/>
  <c r="D1546" i="21"/>
  <c r="Y1545" i="21"/>
  <c r="X1545" i="21"/>
  <c r="W1545" i="21"/>
  <c r="V1545" i="21"/>
  <c r="U1545" i="21"/>
  <c r="T1545" i="21"/>
  <c r="S1545" i="21"/>
  <c r="R1545" i="21"/>
  <c r="M1545" i="21"/>
  <c r="L1545" i="21"/>
  <c r="K1545" i="21"/>
  <c r="I1545" i="21"/>
  <c r="H1545" i="21"/>
  <c r="G1545" i="21"/>
  <c r="G1545" i="21" a="1"/>
  <c r="F1545" i="21"/>
  <c r="E1545" i="21"/>
  <c r="D1545" i="21"/>
  <c r="Y1544" i="21"/>
  <c r="X1544" i="21"/>
  <c r="W1544" i="21"/>
  <c r="V1544" i="21"/>
  <c r="U1544" i="21"/>
  <c r="T1544" i="21"/>
  <c r="S1544" i="21"/>
  <c r="R1544" i="21"/>
  <c r="M1544" i="21"/>
  <c r="L1544" i="21"/>
  <c r="K1544" i="21"/>
  <c r="I1544" i="21"/>
  <c r="H1544" i="21"/>
  <c r="G1544" i="21"/>
  <c r="G1544" i="21" a="1"/>
  <c r="F1544" i="21"/>
  <c r="E1544" i="21"/>
  <c r="D1544" i="21"/>
  <c r="Y1543" i="21"/>
  <c r="X1543" i="21"/>
  <c r="W1543" i="21"/>
  <c r="V1543" i="21"/>
  <c r="U1543" i="21"/>
  <c r="T1543" i="21"/>
  <c r="S1543" i="21"/>
  <c r="R1543" i="21"/>
  <c r="M1543" i="21"/>
  <c r="L1543" i="21"/>
  <c r="K1543" i="21"/>
  <c r="I1543" i="21"/>
  <c r="H1543" i="21"/>
  <c r="G1543" i="21"/>
  <c r="G1543" i="21" a="1"/>
  <c r="F1543" i="21"/>
  <c r="E1543" i="21"/>
  <c r="D1543" i="21"/>
  <c r="Y1542" i="21"/>
  <c r="X1542" i="21"/>
  <c r="W1542" i="21"/>
  <c r="V1542" i="21"/>
  <c r="U1542" i="21"/>
  <c r="T1542" i="21"/>
  <c r="S1542" i="21"/>
  <c r="R1542" i="21"/>
  <c r="M1542" i="21"/>
  <c r="L1542" i="21"/>
  <c r="K1542" i="21"/>
  <c r="I1542" i="21"/>
  <c r="H1542" i="21"/>
  <c r="G1542" i="21"/>
  <c r="G1542" i="21" a="1"/>
  <c r="F1542" i="21"/>
  <c r="E1542" i="21"/>
  <c r="D1542" i="21"/>
  <c r="Y1541" i="21"/>
  <c r="X1541" i="21"/>
  <c r="W1541" i="21"/>
  <c r="V1541" i="21"/>
  <c r="U1541" i="21"/>
  <c r="T1541" i="21"/>
  <c r="S1541" i="21"/>
  <c r="R1541" i="21"/>
  <c r="M1541" i="21"/>
  <c r="L1541" i="21"/>
  <c r="K1541" i="21"/>
  <c r="I1541" i="21"/>
  <c r="H1541" i="21"/>
  <c r="G1541" i="21"/>
  <c r="G1541" i="21" a="1"/>
  <c r="F1541" i="21"/>
  <c r="E1541" i="21"/>
  <c r="D1541" i="21"/>
  <c r="Y1540" i="21"/>
  <c r="X1540" i="21"/>
  <c r="W1540" i="21"/>
  <c r="V1540" i="21"/>
  <c r="U1540" i="21"/>
  <c r="T1540" i="21"/>
  <c r="S1540" i="21"/>
  <c r="R1540" i="21"/>
  <c r="M1540" i="21"/>
  <c r="L1540" i="21"/>
  <c r="K1540" i="21"/>
  <c r="I1540" i="21"/>
  <c r="H1540" i="21"/>
  <c r="G1540" i="21"/>
  <c r="G1540" i="21" a="1"/>
  <c r="F1540" i="21"/>
  <c r="E1540" i="21"/>
  <c r="D1540" i="21"/>
  <c r="Y1539" i="21"/>
  <c r="X1539" i="21"/>
  <c r="W1539" i="21"/>
  <c r="V1539" i="21"/>
  <c r="U1539" i="21"/>
  <c r="T1539" i="21"/>
  <c r="S1539" i="21"/>
  <c r="R1539" i="21"/>
  <c r="M1539" i="21"/>
  <c r="L1539" i="21"/>
  <c r="K1539" i="21"/>
  <c r="I1539" i="21"/>
  <c r="H1539" i="21"/>
  <c r="G1539" i="21"/>
  <c r="G1539" i="21" a="1"/>
  <c r="F1539" i="21"/>
  <c r="E1539" i="21"/>
  <c r="D1539" i="21"/>
  <c r="Y1538" i="21"/>
  <c r="X1538" i="21"/>
  <c r="W1538" i="21"/>
  <c r="V1538" i="21"/>
  <c r="U1538" i="21"/>
  <c r="T1538" i="21"/>
  <c r="S1538" i="21"/>
  <c r="R1538" i="21"/>
  <c r="M1538" i="21"/>
  <c r="L1538" i="21"/>
  <c r="K1538" i="21"/>
  <c r="I1538" i="21"/>
  <c r="H1538" i="21"/>
  <c r="G1538" i="21"/>
  <c r="G1538" i="21" a="1"/>
  <c r="F1538" i="21"/>
  <c r="E1538" i="21"/>
  <c r="D1538" i="21"/>
  <c r="Y1537" i="21"/>
  <c r="X1537" i="21"/>
  <c r="W1537" i="21"/>
  <c r="V1537" i="21"/>
  <c r="U1537" i="21"/>
  <c r="T1537" i="21"/>
  <c r="S1537" i="21"/>
  <c r="R1537" i="21"/>
  <c r="M1537" i="21"/>
  <c r="L1537" i="21"/>
  <c r="K1537" i="21"/>
  <c r="I1537" i="21"/>
  <c r="H1537" i="21"/>
  <c r="G1537" i="21"/>
  <c r="G1537" i="21" a="1"/>
  <c r="F1537" i="21"/>
  <c r="E1537" i="21"/>
  <c r="D1537" i="21"/>
  <c r="Y1536" i="21"/>
  <c r="X1536" i="21"/>
  <c r="W1536" i="21"/>
  <c r="V1536" i="21"/>
  <c r="U1536" i="21"/>
  <c r="T1536" i="21"/>
  <c r="S1536" i="21"/>
  <c r="R1536" i="21"/>
  <c r="M1536" i="21"/>
  <c r="L1536" i="21"/>
  <c r="K1536" i="21"/>
  <c r="I1536" i="21"/>
  <c r="H1536" i="21"/>
  <c r="G1536" i="21"/>
  <c r="G1536" i="21" a="1"/>
  <c r="F1536" i="21"/>
  <c r="E1536" i="21"/>
  <c r="D1536" i="21"/>
  <c r="Y1535" i="21"/>
  <c r="X1535" i="21"/>
  <c r="W1535" i="21"/>
  <c r="V1535" i="21"/>
  <c r="U1535" i="21"/>
  <c r="T1535" i="21"/>
  <c r="S1535" i="21"/>
  <c r="R1535" i="21"/>
  <c r="M1535" i="21"/>
  <c r="L1535" i="21"/>
  <c r="K1535" i="21"/>
  <c r="I1535" i="21"/>
  <c r="H1535" i="21"/>
  <c r="G1535" i="21"/>
  <c r="G1535" i="21" a="1"/>
  <c r="F1535" i="21"/>
  <c r="E1535" i="21"/>
  <c r="D1535" i="21"/>
  <c r="Y1534" i="21"/>
  <c r="X1534" i="21"/>
  <c r="W1534" i="21"/>
  <c r="V1534" i="21"/>
  <c r="U1534" i="21"/>
  <c r="T1534" i="21"/>
  <c r="S1534" i="21"/>
  <c r="R1534" i="21"/>
  <c r="M1534" i="21"/>
  <c r="L1534" i="21"/>
  <c r="K1534" i="21"/>
  <c r="I1534" i="21"/>
  <c r="H1534" i="21"/>
  <c r="G1534" i="21"/>
  <c r="G1534" i="21" a="1"/>
  <c r="F1534" i="21"/>
  <c r="E1534" i="21"/>
  <c r="D1534" i="21"/>
  <c r="Y1533" i="21"/>
  <c r="X1533" i="21"/>
  <c r="W1533" i="21"/>
  <c r="V1533" i="21"/>
  <c r="U1533" i="21"/>
  <c r="T1533" i="21"/>
  <c r="S1533" i="21"/>
  <c r="R1533" i="21"/>
  <c r="M1533" i="21"/>
  <c r="L1533" i="21"/>
  <c r="K1533" i="21"/>
  <c r="I1533" i="21"/>
  <c r="H1533" i="21"/>
  <c r="G1533" i="21"/>
  <c r="G1533" i="21" a="1"/>
  <c r="F1533" i="21"/>
  <c r="E1533" i="21"/>
  <c r="D1533" i="21"/>
  <c r="Y1532" i="21"/>
  <c r="X1532" i="21"/>
  <c r="W1532" i="21"/>
  <c r="V1532" i="21"/>
  <c r="U1532" i="21"/>
  <c r="T1532" i="21"/>
  <c r="S1532" i="21"/>
  <c r="R1532" i="21"/>
  <c r="M1532" i="21"/>
  <c r="L1532" i="21"/>
  <c r="K1532" i="21"/>
  <c r="I1532" i="21"/>
  <c r="H1532" i="21"/>
  <c r="G1532" i="21"/>
  <c r="G1532" i="21" a="1"/>
  <c r="F1532" i="21"/>
  <c r="E1532" i="21"/>
  <c r="D1532" i="21"/>
  <c r="Y1531" i="21"/>
  <c r="X1531" i="21"/>
  <c r="W1531" i="21"/>
  <c r="V1531" i="21"/>
  <c r="U1531" i="21"/>
  <c r="T1531" i="21"/>
  <c r="S1531" i="21"/>
  <c r="R1531" i="21"/>
  <c r="M1531" i="21"/>
  <c r="L1531" i="21"/>
  <c r="K1531" i="21"/>
  <c r="I1531" i="21"/>
  <c r="H1531" i="21"/>
  <c r="G1531" i="21"/>
  <c r="G1531" i="21" a="1"/>
  <c r="F1531" i="21"/>
  <c r="E1531" i="21"/>
  <c r="D1531" i="21"/>
  <c r="Y1530" i="21"/>
  <c r="X1530" i="21"/>
  <c r="W1530" i="21"/>
  <c r="V1530" i="21"/>
  <c r="U1530" i="21"/>
  <c r="T1530" i="21"/>
  <c r="S1530" i="21"/>
  <c r="R1530" i="21"/>
  <c r="M1530" i="21"/>
  <c r="L1530" i="21"/>
  <c r="K1530" i="21"/>
  <c r="I1530" i="21"/>
  <c r="H1530" i="21"/>
  <c r="G1530" i="21"/>
  <c r="G1530" i="21" a="1"/>
  <c r="F1530" i="21"/>
  <c r="E1530" i="21"/>
  <c r="D1530" i="21"/>
  <c r="Y1529" i="21"/>
  <c r="X1529" i="21"/>
  <c r="W1529" i="21"/>
  <c r="V1529" i="21"/>
  <c r="U1529" i="21"/>
  <c r="T1529" i="21"/>
  <c r="S1529" i="21"/>
  <c r="R1529" i="21"/>
  <c r="M1529" i="21"/>
  <c r="L1529" i="21"/>
  <c r="K1529" i="21"/>
  <c r="I1529" i="21"/>
  <c r="H1529" i="21"/>
  <c r="G1529" i="21"/>
  <c r="G1529" i="21" a="1"/>
  <c r="F1529" i="21"/>
  <c r="E1529" i="21"/>
  <c r="D1529" i="21"/>
  <c r="Y1528" i="21"/>
  <c r="X1528" i="21"/>
  <c r="W1528" i="21"/>
  <c r="V1528" i="21"/>
  <c r="U1528" i="21"/>
  <c r="T1528" i="21"/>
  <c r="S1528" i="21"/>
  <c r="R1528" i="21"/>
  <c r="M1528" i="21"/>
  <c r="L1528" i="21"/>
  <c r="K1528" i="21"/>
  <c r="I1528" i="21"/>
  <c r="H1528" i="21"/>
  <c r="G1528" i="21"/>
  <c r="G1528" i="21" a="1"/>
  <c r="F1528" i="21"/>
  <c r="E1528" i="21"/>
  <c r="D1528" i="21"/>
  <c r="Y1527" i="21"/>
  <c r="X1527" i="21"/>
  <c r="W1527" i="21"/>
  <c r="V1527" i="21"/>
  <c r="U1527" i="21"/>
  <c r="T1527" i="21"/>
  <c r="S1527" i="21"/>
  <c r="R1527" i="21"/>
  <c r="M1527" i="21"/>
  <c r="L1527" i="21"/>
  <c r="K1527" i="21"/>
  <c r="I1527" i="21"/>
  <c r="H1527" i="21"/>
  <c r="G1527" i="21"/>
  <c r="G1527" i="21" a="1"/>
  <c r="F1527" i="21"/>
  <c r="E1527" i="21"/>
  <c r="D1527" i="21"/>
  <c r="Y1526" i="21"/>
  <c r="X1526" i="21"/>
  <c r="W1526" i="21"/>
  <c r="V1526" i="21"/>
  <c r="U1526" i="21"/>
  <c r="T1526" i="21"/>
  <c r="S1526" i="21"/>
  <c r="R1526" i="21"/>
  <c r="M1526" i="21"/>
  <c r="L1526" i="21"/>
  <c r="K1526" i="21"/>
  <c r="I1526" i="21"/>
  <c r="H1526" i="21"/>
  <c r="G1526" i="21"/>
  <c r="G1526" i="21" a="1"/>
  <c r="F1526" i="21"/>
  <c r="E1526" i="21"/>
  <c r="D1526" i="21"/>
  <c r="Y1525" i="21"/>
  <c r="X1525" i="21"/>
  <c r="W1525" i="21"/>
  <c r="V1525" i="21"/>
  <c r="U1525" i="21"/>
  <c r="T1525" i="21"/>
  <c r="S1525" i="21"/>
  <c r="R1525" i="21"/>
  <c r="M1525" i="21"/>
  <c r="L1525" i="21"/>
  <c r="K1525" i="21"/>
  <c r="I1525" i="21"/>
  <c r="H1525" i="21"/>
  <c r="G1525" i="21"/>
  <c r="G1525" i="21" a="1"/>
  <c r="F1525" i="21"/>
  <c r="E1525" i="21"/>
  <c r="D1525" i="21"/>
  <c r="Y1524" i="21"/>
  <c r="X1524" i="21"/>
  <c r="W1524" i="21"/>
  <c r="V1524" i="21"/>
  <c r="U1524" i="21"/>
  <c r="T1524" i="21"/>
  <c r="S1524" i="21"/>
  <c r="R1524" i="21"/>
  <c r="M1524" i="21"/>
  <c r="L1524" i="21"/>
  <c r="K1524" i="21"/>
  <c r="I1524" i="21"/>
  <c r="H1524" i="21"/>
  <c r="G1524" i="21"/>
  <c r="G1524" i="21" a="1"/>
  <c r="F1524" i="21"/>
  <c r="E1524" i="21"/>
  <c r="D1524" i="21"/>
  <c r="Y1523" i="21"/>
  <c r="X1523" i="21"/>
  <c r="W1523" i="21"/>
  <c r="V1523" i="21"/>
  <c r="U1523" i="21"/>
  <c r="T1523" i="21"/>
  <c r="S1523" i="21"/>
  <c r="R1523" i="21"/>
  <c r="M1523" i="21"/>
  <c r="L1523" i="21"/>
  <c r="K1523" i="21"/>
  <c r="I1523" i="21"/>
  <c r="H1523" i="21"/>
  <c r="G1523" i="21"/>
  <c r="G1523" i="21" a="1"/>
  <c r="F1523" i="21"/>
  <c r="E1523" i="21"/>
  <c r="D1523" i="21"/>
  <c r="Y1522" i="21"/>
  <c r="X1522" i="21"/>
  <c r="W1522" i="21"/>
  <c r="V1522" i="21"/>
  <c r="U1522" i="21"/>
  <c r="T1522" i="21"/>
  <c r="S1522" i="21"/>
  <c r="R1522" i="21"/>
  <c r="M1522" i="21"/>
  <c r="L1522" i="21"/>
  <c r="K1522" i="21"/>
  <c r="I1522" i="21"/>
  <c r="H1522" i="21"/>
  <c r="G1522" i="21"/>
  <c r="G1522" i="21" a="1"/>
  <c r="F1522" i="21"/>
  <c r="E1522" i="21"/>
  <c r="D1522" i="21"/>
  <c r="Y1521" i="21"/>
  <c r="X1521" i="21"/>
  <c r="W1521" i="21"/>
  <c r="V1521" i="21"/>
  <c r="U1521" i="21"/>
  <c r="T1521" i="21"/>
  <c r="S1521" i="21"/>
  <c r="R1521" i="21"/>
  <c r="M1521" i="21"/>
  <c r="L1521" i="21"/>
  <c r="K1521" i="21"/>
  <c r="I1521" i="21"/>
  <c r="H1521" i="21"/>
  <c r="G1521" i="21"/>
  <c r="G1521" i="21" a="1"/>
  <c r="F1521" i="21"/>
  <c r="E1521" i="21"/>
  <c r="D1521" i="21"/>
  <c r="Y1520" i="21"/>
  <c r="X1520" i="21"/>
  <c r="W1520" i="21"/>
  <c r="V1520" i="21"/>
  <c r="U1520" i="21"/>
  <c r="T1520" i="21"/>
  <c r="S1520" i="21"/>
  <c r="R1520" i="21"/>
  <c r="M1520" i="21"/>
  <c r="L1520" i="21"/>
  <c r="K1520" i="21"/>
  <c r="I1520" i="21"/>
  <c r="H1520" i="21"/>
  <c r="G1520" i="21"/>
  <c r="G1520" i="21" a="1"/>
  <c r="F1520" i="21"/>
  <c r="E1520" i="21"/>
  <c r="D1520" i="21"/>
  <c r="Y1519" i="21"/>
  <c r="X1519" i="21"/>
  <c r="W1519" i="21"/>
  <c r="V1519" i="21"/>
  <c r="U1519" i="21"/>
  <c r="T1519" i="21"/>
  <c r="S1519" i="21"/>
  <c r="R1519" i="21"/>
  <c r="M1519" i="21"/>
  <c r="L1519" i="21"/>
  <c r="K1519" i="21"/>
  <c r="I1519" i="21"/>
  <c r="H1519" i="21"/>
  <c r="G1519" i="21"/>
  <c r="G1519" i="21" a="1"/>
  <c r="F1519" i="21"/>
  <c r="E1519" i="21"/>
  <c r="D1519" i="21"/>
  <c r="Y1518" i="21"/>
  <c r="X1518" i="21"/>
  <c r="W1518" i="21"/>
  <c r="V1518" i="21"/>
  <c r="U1518" i="21"/>
  <c r="T1518" i="21"/>
  <c r="S1518" i="21"/>
  <c r="R1518" i="21"/>
  <c r="M1518" i="21"/>
  <c r="L1518" i="21"/>
  <c r="K1518" i="21"/>
  <c r="I1518" i="21"/>
  <c r="H1518" i="21"/>
  <c r="G1518" i="21"/>
  <c r="G1518" i="21" a="1"/>
  <c r="F1518" i="21"/>
  <c r="E1518" i="21"/>
  <c r="D1518" i="21"/>
  <c r="Y1517" i="21"/>
  <c r="X1517" i="21"/>
  <c r="W1517" i="21"/>
  <c r="V1517" i="21"/>
  <c r="U1517" i="21"/>
  <c r="T1517" i="21"/>
  <c r="S1517" i="21"/>
  <c r="R1517" i="21"/>
  <c r="M1517" i="21"/>
  <c r="L1517" i="21"/>
  <c r="K1517" i="21"/>
  <c r="I1517" i="21"/>
  <c r="H1517" i="21"/>
  <c r="G1517" i="21"/>
  <c r="G1517" i="21" a="1"/>
  <c r="F1517" i="21"/>
  <c r="E1517" i="21"/>
  <c r="D1517" i="21"/>
  <c r="Y1516" i="21"/>
  <c r="X1516" i="21"/>
  <c r="W1516" i="21"/>
  <c r="V1516" i="21"/>
  <c r="U1516" i="21"/>
  <c r="T1516" i="21"/>
  <c r="S1516" i="21"/>
  <c r="R1516" i="21"/>
  <c r="M1516" i="21"/>
  <c r="L1516" i="21"/>
  <c r="K1516" i="21"/>
  <c r="I1516" i="21"/>
  <c r="H1516" i="21"/>
  <c r="G1516" i="21"/>
  <c r="G1516" i="21" a="1"/>
  <c r="F1516" i="21"/>
  <c r="E1516" i="21"/>
  <c r="D1516" i="21"/>
  <c r="Y1515" i="21"/>
  <c r="X1515" i="21"/>
  <c r="W1515" i="21"/>
  <c r="V1515" i="21"/>
  <c r="U1515" i="21"/>
  <c r="T1515" i="21"/>
  <c r="S1515" i="21"/>
  <c r="R1515" i="21"/>
  <c r="M1515" i="21"/>
  <c r="L1515" i="21"/>
  <c r="K1515" i="21"/>
  <c r="I1515" i="21"/>
  <c r="H1515" i="21"/>
  <c r="G1515" i="21"/>
  <c r="G1515" i="21" a="1"/>
  <c r="F1515" i="21"/>
  <c r="E1515" i="21"/>
  <c r="D1515" i="21"/>
  <c r="Y1514" i="21"/>
  <c r="X1514" i="21"/>
  <c r="W1514" i="21"/>
  <c r="V1514" i="21"/>
  <c r="U1514" i="21"/>
  <c r="T1514" i="21"/>
  <c r="S1514" i="21"/>
  <c r="R1514" i="21"/>
  <c r="M1514" i="21"/>
  <c r="L1514" i="21"/>
  <c r="K1514" i="21"/>
  <c r="I1514" i="21"/>
  <c r="H1514" i="21"/>
  <c r="G1514" i="21"/>
  <c r="G1514" i="21" a="1"/>
  <c r="F1514" i="21"/>
  <c r="E1514" i="21"/>
  <c r="D1514" i="21"/>
  <c r="Y1513" i="21"/>
  <c r="X1513" i="21"/>
  <c r="W1513" i="21"/>
  <c r="V1513" i="21"/>
  <c r="U1513" i="21"/>
  <c r="T1513" i="21"/>
  <c r="S1513" i="21"/>
  <c r="R1513" i="21"/>
  <c r="M1513" i="21"/>
  <c r="L1513" i="21"/>
  <c r="K1513" i="21"/>
  <c r="I1513" i="21"/>
  <c r="H1513" i="21"/>
  <c r="G1513" i="21"/>
  <c r="G1513" i="21" a="1"/>
  <c r="F1513" i="21"/>
  <c r="E1513" i="21"/>
  <c r="D1513" i="21"/>
  <c r="Y1512" i="21"/>
  <c r="X1512" i="21"/>
  <c r="W1512" i="21"/>
  <c r="V1512" i="21"/>
  <c r="U1512" i="21"/>
  <c r="T1512" i="21"/>
  <c r="S1512" i="21"/>
  <c r="R1512" i="21"/>
  <c r="M1512" i="21"/>
  <c r="L1512" i="21"/>
  <c r="K1512" i="21"/>
  <c r="I1512" i="21"/>
  <c r="H1512" i="21"/>
  <c r="G1512" i="21"/>
  <c r="G1512" i="21" a="1"/>
  <c r="F1512" i="21"/>
  <c r="E1512" i="21"/>
  <c r="D1512" i="21"/>
  <c r="Y1511" i="21"/>
  <c r="X1511" i="21"/>
  <c r="W1511" i="21"/>
  <c r="V1511" i="21"/>
  <c r="U1511" i="21"/>
  <c r="T1511" i="21"/>
  <c r="S1511" i="21"/>
  <c r="R1511" i="21"/>
  <c r="M1511" i="21"/>
  <c r="L1511" i="21"/>
  <c r="K1511" i="21"/>
  <c r="I1511" i="21"/>
  <c r="H1511" i="21"/>
  <c r="G1511" i="21"/>
  <c r="G1511" i="21" a="1"/>
  <c r="F1511" i="21"/>
  <c r="E1511" i="21"/>
  <c r="D1511" i="21"/>
  <c r="Y1510" i="21"/>
  <c r="X1510" i="21"/>
  <c r="W1510" i="21"/>
  <c r="V1510" i="21"/>
  <c r="U1510" i="21"/>
  <c r="T1510" i="21"/>
  <c r="S1510" i="21"/>
  <c r="R1510" i="21"/>
  <c r="M1510" i="21"/>
  <c r="L1510" i="21"/>
  <c r="K1510" i="21"/>
  <c r="I1510" i="21"/>
  <c r="H1510" i="21"/>
  <c r="G1510" i="21"/>
  <c r="G1510" i="21" a="1"/>
  <c r="F1510" i="21"/>
  <c r="E1510" i="21"/>
  <c r="D1510" i="21"/>
  <c r="Y1509" i="21"/>
  <c r="X1509" i="21"/>
  <c r="W1509" i="21"/>
  <c r="V1509" i="21"/>
  <c r="U1509" i="21"/>
  <c r="T1509" i="21"/>
  <c r="S1509" i="21"/>
  <c r="R1509" i="21"/>
  <c r="M1509" i="21"/>
  <c r="L1509" i="21"/>
  <c r="K1509" i="21"/>
  <c r="I1509" i="21"/>
  <c r="H1509" i="21"/>
  <c r="G1509" i="21"/>
  <c r="G1509" i="21" a="1"/>
  <c r="F1509" i="21"/>
  <c r="E1509" i="21"/>
  <c r="D1509" i="21"/>
  <c r="Y1508" i="21"/>
  <c r="X1508" i="21"/>
  <c r="W1508" i="21"/>
  <c r="V1508" i="21"/>
  <c r="U1508" i="21"/>
  <c r="T1508" i="21"/>
  <c r="S1508" i="21"/>
  <c r="R1508" i="21"/>
  <c r="M1508" i="21"/>
  <c r="L1508" i="21"/>
  <c r="K1508" i="21"/>
  <c r="I1508" i="21"/>
  <c r="H1508" i="21"/>
  <c r="G1508" i="21"/>
  <c r="G1508" i="21" a="1"/>
  <c r="F1508" i="21"/>
  <c r="E1508" i="21"/>
  <c r="D1508" i="21"/>
  <c r="Y1507" i="21"/>
  <c r="X1507" i="21"/>
  <c r="W1507" i="21"/>
  <c r="V1507" i="21"/>
  <c r="U1507" i="21"/>
  <c r="T1507" i="21"/>
  <c r="S1507" i="21"/>
  <c r="R1507" i="21"/>
  <c r="M1507" i="21"/>
  <c r="L1507" i="21"/>
  <c r="K1507" i="21"/>
  <c r="I1507" i="21"/>
  <c r="H1507" i="21"/>
  <c r="G1507" i="21"/>
  <c r="G1507" i="21" a="1"/>
  <c r="F1507" i="21"/>
  <c r="E1507" i="21"/>
  <c r="D1507" i="21"/>
  <c r="Y1506" i="21"/>
  <c r="X1506" i="21"/>
  <c r="W1506" i="21"/>
  <c r="V1506" i="21"/>
  <c r="U1506" i="21"/>
  <c r="T1506" i="21"/>
  <c r="S1506" i="21"/>
  <c r="R1506" i="21"/>
  <c r="M1506" i="21"/>
  <c r="L1506" i="21"/>
  <c r="K1506" i="21"/>
  <c r="I1506" i="21"/>
  <c r="H1506" i="21"/>
  <c r="G1506" i="21"/>
  <c r="G1506" i="21" a="1"/>
  <c r="F1506" i="21"/>
  <c r="E1506" i="21"/>
  <c r="D1506" i="21"/>
  <c r="Y1505" i="21"/>
  <c r="X1505" i="21"/>
  <c r="W1505" i="21"/>
  <c r="V1505" i="21"/>
  <c r="U1505" i="21"/>
  <c r="T1505" i="21"/>
  <c r="S1505" i="21"/>
  <c r="R1505" i="21"/>
  <c r="M1505" i="21"/>
  <c r="L1505" i="21"/>
  <c r="K1505" i="21"/>
  <c r="I1505" i="21"/>
  <c r="H1505" i="21"/>
  <c r="G1505" i="21"/>
  <c r="G1505" i="21" a="1"/>
  <c r="F1505" i="21"/>
  <c r="E1505" i="21"/>
  <c r="D1505" i="21"/>
  <c r="Y1504" i="21"/>
  <c r="X1504" i="21"/>
  <c r="W1504" i="21"/>
  <c r="V1504" i="21"/>
  <c r="U1504" i="21"/>
  <c r="T1504" i="21"/>
  <c r="S1504" i="21"/>
  <c r="R1504" i="21"/>
  <c r="M1504" i="21"/>
  <c r="L1504" i="21"/>
  <c r="K1504" i="21"/>
  <c r="I1504" i="21"/>
  <c r="H1504" i="21"/>
  <c r="G1504" i="21"/>
  <c r="G1504" i="21" a="1"/>
  <c r="F1504" i="21"/>
  <c r="E1504" i="21"/>
  <c r="D1504" i="21"/>
  <c r="Y1503" i="21"/>
  <c r="X1503" i="21"/>
  <c r="W1503" i="21"/>
  <c r="V1503" i="21"/>
  <c r="U1503" i="21"/>
  <c r="T1503" i="21"/>
  <c r="S1503" i="21"/>
  <c r="R1503" i="21"/>
  <c r="M1503" i="21"/>
  <c r="L1503" i="21"/>
  <c r="K1503" i="21"/>
  <c r="I1503" i="21"/>
  <c r="H1503" i="21"/>
  <c r="G1503" i="21"/>
  <c r="G1503" i="21" a="1"/>
  <c r="F1503" i="21"/>
  <c r="E1503" i="21"/>
  <c r="D1503" i="21"/>
  <c r="Y1502" i="21"/>
  <c r="X1502" i="21"/>
  <c r="W1502" i="21"/>
  <c r="V1502" i="21"/>
  <c r="U1502" i="21"/>
  <c r="T1502" i="21"/>
  <c r="S1502" i="21"/>
  <c r="R1502" i="21"/>
  <c r="M1502" i="21"/>
  <c r="L1502" i="21"/>
  <c r="K1502" i="21"/>
  <c r="I1502" i="21"/>
  <c r="H1502" i="21"/>
  <c r="G1502" i="21"/>
  <c r="G1502" i="21" a="1"/>
  <c r="F1502" i="21"/>
  <c r="E1502" i="21"/>
  <c r="D1502" i="21"/>
  <c r="Y1501" i="21"/>
  <c r="X1501" i="21"/>
  <c r="W1501" i="21"/>
  <c r="V1501" i="21"/>
  <c r="U1501" i="21"/>
  <c r="T1501" i="21"/>
  <c r="S1501" i="21"/>
  <c r="R1501" i="21"/>
  <c r="M1501" i="21"/>
  <c r="L1501" i="21"/>
  <c r="K1501" i="21"/>
  <c r="I1501" i="21"/>
  <c r="H1501" i="21"/>
  <c r="G1501" i="21"/>
  <c r="G1501" i="21" a="1"/>
  <c r="F1501" i="21"/>
  <c r="E1501" i="21"/>
  <c r="D1501" i="21"/>
  <c r="Y1500" i="21"/>
  <c r="X1500" i="21"/>
  <c r="W1500" i="21"/>
  <c r="V1500" i="21"/>
  <c r="U1500" i="21"/>
  <c r="T1500" i="21"/>
  <c r="S1500" i="21"/>
  <c r="R1500" i="21"/>
  <c r="M1500" i="21"/>
  <c r="L1500" i="21"/>
  <c r="K1500" i="21"/>
  <c r="I1500" i="21"/>
  <c r="H1500" i="21"/>
  <c r="G1500" i="21"/>
  <c r="G1500" i="21" a="1"/>
  <c r="F1500" i="21"/>
  <c r="E1500" i="21"/>
  <c r="D1500" i="21"/>
  <c r="Y1499" i="21"/>
  <c r="X1499" i="21"/>
  <c r="W1499" i="21"/>
  <c r="V1499" i="21"/>
  <c r="U1499" i="21"/>
  <c r="T1499" i="21"/>
  <c r="S1499" i="21"/>
  <c r="R1499" i="21"/>
  <c r="M1499" i="21"/>
  <c r="L1499" i="21"/>
  <c r="K1499" i="21"/>
  <c r="I1499" i="21"/>
  <c r="H1499" i="21"/>
  <c r="G1499" i="21"/>
  <c r="G1499" i="21" a="1"/>
  <c r="F1499" i="21"/>
  <c r="E1499" i="21"/>
  <c r="D1499" i="21"/>
  <c r="Y1498" i="21"/>
  <c r="X1498" i="21"/>
  <c r="W1498" i="21"/>
  <c r="V1498" i="21"/>
  <c r="U1498" i="21"/>
  <c r="T1498" i="21"/>
  <c r="S1498" i="21"/>
  <c r="R1498" i="21"/>
  <c r="M1498" i="21"/>
  <c r="L1498" i="21"/>
  <c r="K1498" i="21"/>
  <c r="I1498" i="21"/>
  <c r="H1498" i="21"/>
  <c r="G1498" i="21"/>
  <c r="G1498" i="21" a="1"/>
  <c r="F1498" i="21"/>
  <c r="E1498" i="21"/>
  <c r="D1498" i="21"/>
  <c r="Y1497" i="21"/>
  <c r="X1497" i="21"/>
  <c r="W1497" i="21"/>
  <c r="V1497" i="21"/>
  <c r="U1497" i="21"/>
  <c r="T1497" i="21"/>
  <c r="S1497" i="21"/>
  <c r="R1497" i="21"/>
  <c r="M1497" i="21"/>
  <c r="L1497" i="21"/>
  <c r="K1497" i="21"/>
  <c r="I1497" i="21"/>
  <c r="H1497" i="21"/>
  <c r="G1497" i="21"/>
  <c r="G1497" i="21" a="1"/>
  <c r="F1497" i="21"/>
  <c r="E1497" i="21"/>
  <c r="D1497" i="21"/>
  <c r="Y1496" i="21"/>
  <c r="X1496" i="21"/>
  <c r="W1496" i="21"/>
  <c r="V1496" i="21"/>
  <c r="U1496" i="21"/>
  <c r="T1496" i="21"/>
  <c r="S1496" i="21"/>
  <c r="R1496" i="21"/>
  <c r="M1496" i="21"/>
  <c r="L1496" i="21"/>
  <c r="K1496" i="21"/>
  <c r="I1496" i="21"/>
  <c r="H1496" i="21"/>
  <c r="G1496" i="21"/>
  <c r="G1496" i="21" a="1"/>
  <c r="F1496" i="21"/>
  <c r="E1496" i="21"/>
  <c r="D1496" i="21"/>
  <c r="Y1495" i="21"/>
  <c r="X1495" i="21"/>
  <c r="W1495" i="21"/>
  <c r="V1495" i="21"/>
  <c r="U1495" i="21"/>
  <c r="T1495" i="21"/>
  <c r="S1495" i="21"/>
  <c r="R1495" i="21"/>
  <c r="M1495" i="21"/>
  <c r="L1495" i="21"/>
  <c r="K1495" i="21"/>
  <c r="I1495" i="21"/>
  <c r="H1495" i="21"/>
  <c r="G1495" i="21"/>
  <c r="G1495" i="21" a="1"/>
  <c r="F1495" i="21"/>
  <c r="E1495" i="21"/>
  <c r="D1495" i="21"/>
  <c r="Y1494" i="21"/>
  <c r="X1494" i="21"/>
  <c r="W1494" i="21"/>
  <c r="V1494" i="21"/>
  <c r="U1494" i="21"/>
  <c r="T1494" i="21"/>
  <c r="S1494" i="21"/>
  <c r="R1494" i="21"/>
  <c r="M1494" i="21"/>
  <c r="L1494" i="21"/>
  <c r="K1494" i="21"/>
  <c r="I1494" i="21"/>
  <c r="H1494" i="21"/>
  <c r="G1494" i="21"/>
  <c r="G1494" i="21" a="1"/>
  <c r="F1494" i="21"/>
  <c r="E1494" i="21"/>
  <c r="D1494" i="21"/>
  <c r="Y1493" i="21"/>
  <c r="X1493" i="21"/>
  <c r="W1493" i="21"/>
  <c r="V1493" i="21"/>
  <c r="U1493" i="21"/>
  <c r="T1493" i="21"/>
  <c r="S1493" i="21"/>
  <c r="R1493" i="21"/>
  <c r="M1493" i="21"/>
  <c r="L1493" i="21"/>
  <c r="K1493" i="21"/>
  <c r="I1493" i="21"/>
  <c r="H1493" i="21"/>
  <c r="G1493" i="21"/>
  <c r="G1493" i="21" a="1"/>
  <c r="F1493" i="21"/>
  <c r="E1493" i="21"/>
  <c r="D1493" i="21"/>
  <c r="Y1492" i="21"/>
  <c r="X1492" i="21"/>
  <c r="W1492" i="21"/>
  <c r="V1492" i="21"/>
  <c r="U1492" i="21"/>
  <c r="T1492" i="21"/>
  <c r="S1492" i="21"/>
  <c r="R1492" i="21"/>
  <c r="M1492" i="21"/>
  <c r="L1492" i="21"/>
  <c r="K1492" i="21"/>
  <c r="I1492" i="21"/>
  <c r="H1492" i="21"/>
  <c r="G1492" i="21"/>
  <c r="G1492" i="21" a="1"/>
  <c r="F1492" i="21"/>
  <c r="E1492" i="21"/>
  <c r="D1492" i="21"/>
  <c r="Y1491" i="21"/>
  <c r="X1491" i="21"/>
  <c r="W1491" i="21"/>
  <c r="V1491" i="21"/>
  <c r="U1491" i="21"/>
  <c r="T1491" i="21"/>
  <c r="S1491" i="21"/>
  <c r="R1491" i="21"/>
  <c r="M1491" i="21"/>
  <c r="L1491" i="21"/>
  <c r="K1491" i="21"/>
  <c r="I1491" i="21"/>
  <c r="H1491" i="21"/>
  <c r="G1491" i="21"/>
  <c r="G1491" i="21" a="1"/>
  <c r="F1491" i="21"/>
  <c r="E1491" i="21"/>
  <c r="D1491" i="21"/>
  <c r="Y1490" i="21"/>
  <c r="X1490" i="21"/>
  <c r="W1490" i="21"/>
  <c r="V1490" i="21"/>
  <c r="U1490" i="21"/>
  <c r="T1490" i="21"/>
  <c r="S1490" i="21"/>
  <c r="R1490" i="21"/>
  <c r="M1490" i="21"/>
  <c r="L1490" i="21"/>
  <c r="K1490" i="21"/>
  <c r="I1490" i="21"/>
  <c r="H1490" i="21"/>
  <c r="G1490" i="21"/>
  <c r="G1490" i="21" a="1"/>
  <c r="F1490" i="21"/>
  <c r="E1490" i="21"/>
  <c r="D1490" i="21"/>
  <c r="Y1489" i="21"/>
  <c r="X1489" i="21"/>
  <c r="W1489" i="21"/>
  <c r="V1489" i="21"/>
  <c r="U1489" i="21"/>
  <c r="T1489" i="21"/>
  <c r="S1489" i="21"/>
  <c r="R1489" i="21"/>
  <c r="M1489" i="21"/>
  <c r="L1489" i="21"/>
  <c r="K1489" i="21"/>
  <c r="I1489" i="21"/>
  <c r="H1489" i="21"/>
  <c r="G1489" i="21"/>
  <c r="G1489" i="21" a="1"/>
  <c r="F1489" i="21"/>
  <c r="E1489" i="21"/>
  <c r="D1489" i="21"/>
  <c r="Y1488" i="21"/>
  <c r="X1488" i="21"/>
  <c r="W1488" i="21"/>
  <c r="V1488" i="21"/>
  <c r="U1488" i="21"/>
  <c r="T1488" i="21"/>
  <c r="S1488" i="21"/>
  <c r="R1488" i="21"/>
  <c r="M1488" i="21"/>
  <c r="L1488" i="21"/>
  <c r="K1488" i="21"/>
  <c r="I1488" i="21"/>
  <c r="H1488" i="21"/>
  <c r="G1488" i="21"/>
  <c r="G1488" i="21" a="1"/>
  <c r="F1488" i="21"/>
  <c r="E1488" i="21"/>
  <c r="D1488" i="21"/>
  <c r="Y1487" i="21"/>
  <c r="X1487" i="21"/>
  <c r="W1487" i="21"/>
  <c r="V1487" i="21"/>
  <c r="U1487" i="21"/>
  <c r="T1487" i="21"/>
  <c r="S1487" i="21"/>
  <c r="R1487" i="21"/>
  <c r="M1487" i="21"/>
  <c r="L1487" i="21"/>
  <c r="K1487" i="21"/>
  <c r="I1487" i="21"/>
  <c r="H1487" i="21"/>
  <c r="G1487" i="21"/>
  <c r="G1487" i="21" a="1"/>
  <c r="F1487" i="21"/>
  <c r="E1487" i="21"/>
  <c r="D1487" i="21"/>
  <c r="Y1486" i="21"/>
  <c r="X1486" i="21"/>
  <c r="W1486" i="21"/>
  <c r="V1486" i="21"/>
  <c r="U1486" i="21"/>
  <c r="T1486" i="21"/>
  <c r="S1486" i="21"/>
  <c r="R1486" i="21"/>
  <c r="M1486" i="21"/>
  <c r="L1486" i="21"/>
  <c r="K1486" i="21"/>
  <c r="I1486" i="21"/>
  <c r="H1486" i="21"/>
  <c r="G1486" i="21"/>
  <c r="G1486" i="21" a="1"/>
  <c r="F1486" i="21"/>
  <c r="E1486" i="21"/>
  <c r="D1486" i="21"/>
  <c r="Y1485" i="21"/>
  <c r="X1485" i="21"/>
  <c r="W1485" i="21"/>
  <c r="V1485" i="21"/>
  <c r="U1485" i="21"/>
  <c r="T1485" i="21"/>
  <c r="S1485" i="21"/>
  <c r="R1485" i="21"/>
  <c r="M1485" i="21"/>
  <c r="L1485" i="21"/>
  <c r="K1485" i="21"/>
  <c r="I1485" i="21"/>
  <c r="H1485" i="21"/>
  <c r="G1485" i="21"/>
  <c r="G1485" i="21" a="1"/>
  <c r="F1485" i="21"/>
  <c r="E1485" i="21"/>
  <c r="D1485" i="21"/>
  <c r="Y1484" i="21"/>
  <c r="X1484" i="21"/>
  <c r="W1484" i="21"/>
  <c r="V1484" i="21"/>
  <c r="U1484" i="21"/>
  <c r="T1484" i="21"/>
  <c r="S1484" i="21"/>
  <c r="R1484" i="21"/>
  <c r="M1484" i="21"/>
  <c r="L1484" i="21"/>
  <c r="K1484" i="21"/>
  <c r="I1484" i="21"/>
  <c r="H1484" i="21"/>
  <c r="G1484" i="21"/>
  <c r="G1484" i="21" a="1"/>
  <c r="F1484" i="21"/>
  <c r="E1484" i="21"/>
  <c r="D1484" i="21"/>
  <c r="Y1483" i="21"/>
  <c r="X1483" i="21"/>
  <c r="W1483" i="21"/>
  <c r="V1483" i="21"/>
  <c r="U1483" i="21"/>
  <c r="T1483" i="21"/>
  <c r="S1483" i="21"/>
  <c r="R1483" i="21"/>
  <c r="M1483" i="21"/>
  <c r="L1483" i="21"/>
  <c r="K1483" i="21"/>
  <c r="I1483" i="21"/>
  <c r="H1483" i="21"/>
  <c r="G1483" i="21"/>
  <c r="G1483" i="21" a="1"/>
  <c r="F1483" i="21"/>
  <c r="E1483" i="21"/>
  <c r="D1483" i="21"/>
  <c r="Y1482" i="21"/>
  <c r="X1482" i="21"/>
  <c r="W1482" i="21"/>
  <c r="V1482" i="21"/>
  <c r="U1482" i="21"/>
  <c r="T1482" i="21"/>
  <c r="S1482" i="21"/>
  <c r="R1482" i="21"/>
  <c r="M1482" i="21"/>
  <c r="L1482" i="21"/>
  <c r="K1482" i="21"/>
  <c r="I1482" i="21"/>
  <c r="H1482" i="21"/>
  <c r="G1482" i="21"/>
  <c r="G1482" i="21" a="1"/>
  <c r="F1482" i="21"/>
  <c r="E1482" i="21"/>
  <c r="D1482" i="21"/>
  <c r="Y1481" i="21"/>
  <c r="X1481" i="21"/>
  <c r="W1481" i="21"/>
  <c r="V1481" i="21"/>
  <c r="U1481" i="21"/>
  <c r="T1481" i="21"/>
  <c r="S1481" i="21"/>
  <c r="R1481" i="21"/>
  <c r="M1481" i="21"/>
  <c r="L1481" i="21"/>
  <c r="K1481" i="21"/>
  <c r="I1481" i="21"/>
  <c r="H1481" i="21"/>
  <c r="G1481" i="21"/>
  <c r="G1481" i="21" a="1"/>
  <c r="F1481" i="21"/>
  <c r="E1481" i="21"/>
  <c r="D1481" i="21"/>
  <c r="Y1480" i="21"/>
  <c r="X1480" i="21"/>
  <c r="W1480" i="21"/>
  <c r="V1480" i="21"/>
  <c r="U1480" i="21"/>
  <c r="T1480" i="21"/>
  <c r="S1480" i="21"/>
  <c r="R1480" i="21"/>
  <c r="M1480" i="21"/>
  <c r="L1480" i="21"/>
  <c r="K1480" i="21"/>
  <c r="I1480" i="21"/>
  <c r="H1480" i="21"/>
  <c r="G1480" i="21"/>
  <c r="G1480" i="21" a="1"/>
  <c r="F1480" i="21"/>
  <c r="E1480" i="21"/>
  <c r="D1480" i="21"/>
  <c r="Y1479" i="21"/>
  <c r="X1479" i="21"/>
  <c r="W1479" i="21"/>
  <c r="V1479" i="21"/>
  <c r="U1479" i="21"/>
  <c r="T1479" i="21"/>
  <c r="S1479" i="21"/>
  <c r="R1479" i="21"/>
  <c r="M1479" i="21"/>
  <c r="L1479" i="21"/>
  <c r="K1479" i="21"/>
  <c r="I1479" i="21"/>
  <c r="H1479" i="21"/>
  <c r="G1479" i="21"/>
  <c r="G1479" i="21" a="1"/>
  <c r="F1479" i="21"/>
  <c r="E1479" i="21"/>
  <c r="D1479" i="21"/>
  <c r="Y1478" i="21"/>
  <c r="X1478" i="21"/>
  <c r="W1478" i="21"/>
  <c r="V1478" i="21"/>
  <c r="U1478" i="21"/>
  <c r="T1478" i="21"/>
  <c r="S1478" i="21"/>
  <c r="R1478" i="21"/>
  <c r="M1478" i="21"/>
  <c r="L1478" i="21"/>
  <c r="K1478" i="21"/>
  <c r="I1478" i="21"/>
  <c r="H1478" i="21"/>
  <c r="G1478" i="21"/>
  <c r="G1478" i="21" a="1"/>
  <c r="F1478" i="21"/>
  <c r="E1478" i="21"/>
  <c r="D1478" i="21"/>
  <c r="Y1477" i="21"/>
  <c r="X1477" i="21"/>
  <c r="W1477" i="21"/>
  <c r="V1477" i="21"/>
  <c r="U1477" i="21"/>
  <c r="T1477" i="21"/>
  <c r="S1477" i="21"/>
  <c r="R1477" i="21"/>
  <c r="M1477" i="21"/>
  <c r="L1477" i="21"/>
  <c r="K1477" i="21"/>
  <c r="I1477" i="21"/>
  <c r="H1477" i="21"/>
  <c r="G1477" i="21"/>
  <c r="G1477" i="21" a="1"/>
  <c r="F1477" i="21"/>
  <c r="E1477" i="21"/>
  <c r="D1477" i="21"/>
  <c r="Y1476" i="21"/>
  <c r="X1476" i="21"/>
  <c r="W1476" i="21"/>
  <c r="V1476" i="21"/>
  <c r="U1476" i="21"/>
  <c r="T1476" i="21"/>
  <c r="S1476" i="21"/>
  <c r="R1476" i="21"/>
  <c r="M1476" i="21"/>
  <c r="L1476" i="21"/>
  <c r="K1476" i="21"/>
  <c r="I1476" i="21"/>
  <c r="H1476" i="21"/>
  <c r="G1476" i="21"/>
  <c r="G1476" i="21" a="1"/>
  <c r="F1476" i="21"/>
  <c r="E1476" i="21"/>
  <c r="D1476" i="21"/>
  <c r="Y1475" i="21"/>
  <c r="X1475" i="21"/>
  <c r="W1475" i="21"/>
  <c r="V1475" i="21"/>
  <c r="U1475" i="21"/>
  <c r="T1475" i="21"/>
  <c r="S1475" i="21"/>
  <c r="R1475" i="21"/>
  <c r="M1475" i="21"/>
  <c r="L1475" i="21"/>
  <c r="K1475" i="21"/>
  <c r="I1475" i="21"/>
  <c r="H1475" i="21"/>
  <c r="G1475" i="21"/>
  <c r="G1475" i="21" a="1"/>
  <c r="F1475" i="21"/>
  <c r="E1475" i="21"/>
  <c r="D1475" i="21"/>
  <c r="Y1474" i="21"/>
  <c r="X1474" i="21"/>
  <c r="W1474" i="21"/>
  <c r="V1474" i="21"/>
  <c r="U1474" i="21"/>
  <c r="T1474" i="21"/>
  <c r="S1474" i="21"/>
  <c r="R1474" i="21"/>
  <c r="M1474" i="21"/>
  <c r="L1474" i="21"/>
  <c r="K1474" i="21"/>
  <c r="I1474" i="21"/>
  <c r="H1474" i="21"/>
  <c r="G1474" i="21"/>
  <c r="G1474" i="21" a="1"/>
  <c r="F1474" i="21"/>
  <c r="E1474" i="21"/>
  <c r="D1474" i="21"/>
  <c r="Y1473" i="21"/>
  <c r="X1473" i="21"/>
  <c r="W1473" i="21"/>
  <c r="V1473" i="21"/>
  <c r="U1473" i="21"/>
  <c r="T1473" i="21"/>
  <c r="S1473" i="21"/>
  <c r="R1473" i="21"/>
  <c r="M1473" i="21"/>
  <c r="L1473" i="21"/>
  <c r="K1473" i="21"/>
  <c r="I1473" i="21"/>
  <c r="H1473" i="21"/>
  <c r="G1473" i="21"/>
  <c r="G1473" i="21" a="1"/>
  <c r="F1473" i="21"/>
  <c r="E1473" i="21"/>
  <c r="D1473" i="21"/>
  <c r="Y1472" i="21"/>
  <c r="X1472" i="21"/>
  <c r="W1472" i="21"/>
  <c r="V1472" i="21"/>
  <c r="U1472" i="21"/>
  <c r="T1472" i="21"/>
  <c r="S1472" i="21"/>
  <c r="R1472" i="21"/>
  <c r="M1472" i="21"/>
  <c r="L1472" i="21"/>
  <c r="K1472" i="21"/>
  <c r="I1472" i="21"/>
  <c r="H1472" i="21"/>
  <c r="G1472" i="21"/>
  <c r="G1472" i="21" a="1"/>
  <c r="F1472" i="21"/>
  <c r="E1472" i="21"/>
  <c r="D1472" i="21"/>
  <c r="Y1471" i="21"/>
  <c r="X1471" i="21"/>
  <c r="W1471" i="21"/>
  <c r="V1471" i="21"/>
  <c r="U1471" i="21"/>
  <c r="T1471" i="21"/>
  <c r="S1471" i="21"/>
  <c r="R1471" i="21"/>
  <c r="M1471" i="21"/>
  <c r="L1471" i="21"/>
  <c r="K1471" i="21"/>
  <c r="I1471" i="21"/>
  <c r="H1471" i="21"/>
  <c r="G1471" i="21"/>
  <c r="G1471" i="21" a="1"/>
  <c r="F1471" i="21"/>
  <c r="E1471" i="21"/>
  <c r="D1471" i="21"/>
  <c r="Y1470" i="21"/>
  <c r="X1470" i="21"/>
  <c r="W1470" i="21"/>
  <c r="V1470" i="21"/>
  <c r="U1470" i="21"/>
  <c r="T1470" i="21"/>
  <c r="S1470" i="21"/>
  <c r="R1470" i="21"/>
  <c r="M1470" i="21"/>
  <c r="L1470" i="21"/>
  <c r="K1470" i="21"/>
  <c r="I1470" i="21"/>
  <c r="H1470" i="21"/>
  <c r="G1470" i="21"/>
  <c r="G1470" i="21" a="1"/>
  <c r="F1470" i="21"/>
  <c r="E1470" i="21"/>
  <c r="D1470" i="21"/>
  <c r="Y1469" i="21"/>
  <c r="X1469" i="21"/>
  <c r="W1469" i="21"/>
  <c r="V1469" i="21"/>
  <c r="U1469" i="21"/>
  <c r="T1469" i="21"/>
  <c r="S1469" i="21"/>
  <c r="R1469" i="21"/>
  <c r="M1469" i="21"/>
  <c r="L1469" i="21"/>
  <c r="K1469" i="21"/>
  <c r="I1469" i="21"/>
  <c r="H1469" i="21"/>
  <c r="G1469" i="21"/>
  <c r="G1469" i="21" a="1"/>
  <c r="F1469" i="21"/>
  <c r="E1469" i="21"/>
  <c r="D1469" i="21"/>
  <c r="Y1468" i="21"/>
  <c r="X1468" i="21"/>
  <c r="W1468" i="21"/>
  <c r="V1468" i="21"/>
  <c r="U1468" i="21"/>
  <c r="T1468" i="21"/>
  <c r="S1468" i="21"/>
  <c r="R1468" i="21"/>
  <c r="M1468" i="21"/>
  <c r="L1468" i="21"/>
  <c r="K1468" i="21"/>
  <c r="I1468" i="21"/>
  <c r="H1468" i="21"/>
  <c r="G1468" i="21"/>
  <c r="G1468" i="21" a="1"/>
  <c r="F1468" i="21"/>
  <c r="E1468" i="21"/>
  <c r="D1468" i="21"/>
  <c r="Y1467" i="21"/>
  <c r="X1467" i="21"/>
  <c r="W1467" i="21"/>
  <c r="V1467" i="21"/>
  <c r="U1467" i="21"/>
  <c r="T1467" i="21"/>
  <c r="S1467" i="21"/>
  <c r="R1467" i="21"/>
  <c r="M1467" i="21"/>
  <c r="L1467" i="21"/>
  <c r="K1467" i="21"/>
  <c r="I1467" i="21"/>
  <c r="H1467" i="21"/>
  <c r="G1467" i="21"/>
  <c r="G1467" i="21" a="1"/>
  <c r="F1467" i="21"/>
  <c r="E1467" i="21"/>
  <c r="D1467" i="21"/>
  <c r="Y1466" i="21"/>
  <c r="X1466" i="21"/>
  <c r="W1466" i="21"/>
  <c r="V1466" i="21"/>
  <c r="U1466" i="21"/>
  <c r="T1466" i="21"/>
  <c r="S1466" i="21"/>
  <c r="R1466" i="21"/>
  <c r="M1466" i="21"/>
  <c r="L1466" i="21"/>
  <c r="K1466" i="21"/>
  <c r="I1466" i="21"/>
  <c r="H1466" i="21"/>
  <c r="G1466" i="21"/>
  <c r="G1466" i="21" a="1"/>
  <c r="F1466" i="21"/>
  <c r="E1466" i="21"/>
  <c r="D1466" i="21"/>
  <c r="Y1465" i="21"/>
  <c r="X1465" i="21"/>
  <c r="W1465" i="21"/>
  <c r="V1465" i="21"/>
  <c r="U1465" i="21"/>
  <c r="T1465" i="21"/>
  <c r="S1465" i="21"/>
  <c r="R1465" i="21"/>
  <c r="M1465" i="21"/>
  <c r="L1465" i="21"/>
  <c r="K1465" i="21"/>
  <c r="I1465" i="21"/>
  <c r="H1465" i="21"/>
  <c r="G1465" i="21"/>
  <c r="G1465" i="21" a="1"/>
  <c r="F1465" i="21"/>
  <c r="E1465" i="21"/>
  <c r="D1465" i="21"/>
  <c r="Y1464" i="21"/>
  <c r="X1464" i="21"/>
  <c r="W1464" i="21"/>
  <c r="V1464" i="21"/>
  <c r="U1464" i="21"/>
  <c r="T1464" i="21"/>
  <c r="S1464" i="21"/>
  <c r="R1464" i="21"/>
  <c r="M1464" i="21"/>
  <c r="L1464" i="21"/>
  <c r="K1464" i="21"/>
  <c r="I1464" i="21"/>
  <c r="H1464" i="21"/>
  <c r="G1464" i="21"/>
  <c r="G1464" i="21" a="1"/>
  <c r="F1464" i="21"/>
  <c r="E1464" i="21"/>
  <c r="D1464" i="21"/>
  <c r="Y1463" i="21"/>
  <c r="X1463" i="21"/>
  <c r="W1463" i="21"/>
  <c r="V1463" i="21"/>
  <c r="U1463" i="21"/>
  <c r="T1463" i="21"/>
  <c r="S1463" i="21"/>
  <c r="R1463" i="21"/>
  <c r="M1463" i="21"/>
  <c r="L1463" i="21"/>
  <c r="K1463" i="21"/>
  <c r="I1463" i="21"/>
  <c r="H1463" i="21"/>
  <c r="G1463" i="21"/>
  <c r="G1463" i="21" a="1"/>
  <c r="F1463" i="21"/>
  <c r="E1463" i="21"/>
  <c r="D1463" i="21"/>
  <c r="Y1462" i="21"/>
  <c r="X1462" i="21"/>
  <c r="W1462" i="21"/>
  <c r="V1462" i="21"/>
  <c r="U1462" i="21"/>
  <c r="T1462" i="21"/>
  <c r="S1462" i="21"/>
  <c r="R1462" i="21"/>
  <c r="M1462" i="21"/>
  <c r="L1462" i="21"/>
  <c r="K1462" i="21"/>
  <c r="I1462" i="21"/>
  <c r="H1462" i="21"/>
  <c r="G1462" i="21"/>
  <c r="G1462" i="21" a="1"/>
  <c r="F1462" i="21"/>
  <c r="E1462" i="21"/>
  <c r="D1462" i="21"/>
  <c r="Y1461" i="21"/>
  <c r="X1461" i="21"/>
  <c r="W1461" i="21"/>
  <c r="V1461" i="21"/>
  <c r="U1461" i="21"/>
  <c r="T1461" i="21"/>
  <c r="S1461" i="21"/>
  <c r="R1461" i="21"/>
  <c r="M1461" i="21"/>
  <c r="L1461" i="21"/>
  <c r="K1461" i="21"/>
  <c r="I1461" i="21"/>
  <c r="H1461" i="21"/>
  <c r="G1461" i="21"/>
  <c r="G1461" i="21" a="1"/>
  <c r="F1461" i="21"/>
  <c r="E1461" i="21"/>
  <c r="D1461" i="21"/>
  <c r="Y1460" i="21"/>
  <c r="X1460" i="21"/>
  <c r="W1460" i="21"/>
  <c r="V1460" i="21"/>
  <c r="U1460" i="21"/>
  <c r="T1460" i="21"/>
  <c r="S1460" i="21"/>
  <c r="R1460" i="21"/>
  <c r="M1460" i="21"/>
  <c r="L1460" i="21"/>
  <c r="K1460" i="21"/>
  <c r="I1460" i="21"/>
  <c r="H1460" i="21"/>
  <c r="G1460" i="21"/>
  <c r="G1460" i="21" a="1"/>
  <c r="F1460" i="21"/>
  <c r="E1460" i="21"/>
  <c r="D1460" i="21"/>
  <c r="Y1459" i="21"/>
  <c r="X1459" i="21"/>
  <c r="W1459" i="21"/>
  <c r="V1459" i="21"/>
  <c r="U1459" i="21"/>
  <c r="T1459" i="21"/>
  <c r="S1459" i="21"/>
  <c r="R1459" i="21"/>
  <c r="M1459" i="21"/>
  <c r="L1459" i="21"/>
  <c r="K1459" i="21"/>
  <c r="I1459" i="21"/>
  <c r="H1459" i="21"/>
  <c r="G1459" i="21"/>
  <c r="G1459" i="21" a="1"/>
  <c r="F1459" i="21"/>
  <c r="E1459" i="21"/>
  <c r="D1459" i="21"/>
  <c r="Y1458" i="21"/>
  <c r="X1458" i="21"/>
  <c r="W1458" i="21"/>
  <c r="V1458" i="21"/>
  <c r="U1458" i="21"/>
  <c r="T1458" i="21"/>
  <c r="S1458" i="21"/>
  <c r="R1458" i="21"/>
  <c r="M1458" i="21"/>
  <c r="L1458" i="21"/>
  <c r="K1458" i="21"/>
  <c r="I1458" i="21"/>
  <c r="H1458" i="21"/>
  <c r="G1458" i="21"/>
  <c r="G1458" i="21" a="1"/>
  <c r="F1458" i="21"/>
  <c r="E1458" i="21"/>
  <c r="D1458" i="21"/>
  <c r="Y1457" i="21"/>
  <c r="X1457" i="21"/>
  <c r="W1457" i="21"/>
  <c r="V1457" i="21"/>
  <c r="U1457" i="21"/>
  <c r="T1457" i="21"/>
  <c r="S1457" i="21"/>
  <c r="R1457" i="21"/>
  <c r="M1457" i="21"/>
  <c r="L1457" i="21"/>
  <c r="K1457" i="21"/>
  <c r="I1457" i="21"/>
  <c r="H1457" i="21"/>
  <c r="G1457" i="21"/>
  <c r="G1457" i="21" a="1"/>
  <c r="F1457" i="21"/>
  <c r="E1457" i="21"/>
  <c r="D1457" i="21"/>
  <c r="Y1456" i="21"/>
  <c r="X1456" i="21"/>
  <c r="W1456" i="21"/>
  <c r="V1456" i="21"/>
  <c r="U1456" i="21"/>
  <c r="T1456" i="21"/>
  <c r="S1456" i="21"/>
  <c r="R1456" i="21"/>
  <c r="M1456" i="21"/>
  <c r="L1456" i="21"/>
  <c r="K1456" i="21"/>
  <c r="I1456" i="21"/>
  <c r="H1456" i="21"/>
  <c r="G1456" i="21"/>
  <c r="G1456" i="21" a="1"/>
  <c r="F1456" i="21"/>
  <c r="E1456" i="21"/>
  <c r="D1456" i="21"/>
  <c r="Y1455" i="21"/>
  <c r="X1455" i="21"/>
  <c r="W1455" i="21"/>
  <c r="V1455" i="21"/>
  <c r="U1455" i="21"/>
  <c r="T1455" i="21"/>
  <c r="S1455" i="21"/>
  <c r="R1455" i="21"/>
  <c r="M1455" i="21"/>
  <c r="L1455" i="21"/>
  <c r="K1455" i="21"/>
  <c r="I1455" i="21"/>
  <c r="H1455" i="21"/>
  <c r="G1455" i="21"/>
  <c r="G1455" i="21" a="1"/>
  <c r="F1455" i="21"/>
  <c r="E1455" i="21"/>
  <c r="D1455" i="21"/>
  <c r="Y1454" i="21"/>
  <c r="X1454" i="21"/>
  <c r="W1454" i="21"/>
  <c r="V1454" i="21"/>
  <c r="U1454" i="21"/>
  <c r="T1454" i="21"/>
  <c r="S1454" i="21"/>
  <c r="R1454" i="21"/>
  <c r="M1454" i="21"/>
  <c r="L1454" i="21"/>
  <c r="K1454" i="21"/>
  <c r="I1454" i="21"/>
  <c r="H1454" i="21"/>
  <c r="G1454" i="21"/>
  <c r="G1454" i="21" a="1"/>
  <c r="F1454" i="21"/>
  <c r="E1454" i="21"/>
  <c r="D1454" i="21"/>
  <c r="Y1453" i="21"/>
  <c r="X1453" i="21"/>
  <c r="W1453" i="21"/>
  <c r="V1453" i="21"/>
  <c r="U1453" i="21"/>
  <c r="T1453" i="21"/>
  <c r="S1453" i="21"/>
  <c r="R1453" i="21"/>
  <c r="M1453" i="21"/>
  <c r="L1453" i="21"/>
  <c r="K1453" i="21"/>
  <c r="I1453" i="21"/>
  <c r="H1453" i="21"/>
  <c r="G1453" i="21"/>
  <c r="G1453" i="21" a="1"/>
  <c r="F1453" i="21"/>
  <c r="E1453" i="21"/>
  <c r="D1453" i="21"/>
  <c r="Y1452" i="21"/>
  <c r="X1452" i="21"/>
  <c r="W1452" i="21"/>
  <c r="V1452" i="21"/>
  <c r="U1452" i="21"/>
  <c r="T1452" i="21"/>
  <c r="S1452" i="21"/>
  <c r="R1452" i="21"/>
  <c r="M1452" i="21"/>
  <c r="L1452" i="21"/>
  <c r="K1452" i="21"/>
  <c r="I1452" i="21"/>
  <c r="H1452" i="21"/>
  <c r="G1452" i="21"/>
  <c r="G1452" i="21" a="1"/>
  <c r="F1452" i="21"/>
  <c r="E1452" i="21"/>
  <c r="D1452" i="21"/>
  <c r="Y1451" i="21"/>
  <c r="X1451" i="21"/>
  <c r="W1451" i="21"/>
  <c r="V1451" i="21"/>
  <c r="U1451" i="21"/>
  <c r="T1451" i="21"/>
  <c r="S1451" i="21"/>
  <c r="R1451" i="21"/>
  <c r="M1451" i="21"/>
  <c r="L1451" i="21"/>
  <c r="K1451" i="21"/>
  <c r="I1451" i="21"/>
  <c r="H1451" i="21"/>
  <c r="G1451" i="21"/>
  <c r="G1451" i="21" a="1"/>
  <c r="F1451" i="21"/>
  <c r="E1451" i="21"/>
  <c r="D1451" i="21"/>
  <c r="Y1450" i="21"/>
  <c r="X1450" i="21"/>
  <c r="W1450" i="21"/>
  <c r="V1450" i="21"/>
  <c r="U1450" i="21"/>
  <c r="T1450" i="21"/>
  <c r="S1450" i="21"/>
  <c r="R1450" i="21"/>
  <c r="M1450" i="21"/>
  <c r="L1450" i="21"/>
  <c r="K1450" i="21"/>
  <c r="I1450" i="21"/>
  <c r="H1450" i="21"/>
  <c r="G1450" i="21"/>
  <c r="G1450" i="21" a="1"/>
  <c r="F1450" i="21"/>
  <c r="E1450" i="21"/>
  <c r="D1450" i="21"/>
  <c r="Y1449" i="21"/>
  <c r="X1449" i="21"/>
  <c r="W1449" i="21"/>
  <c r="V1449" i="21"/>
  <c r="U1449" i="21"/>
  <c r="T1449" i="21"/>
  <c r="S1449" i="21"/>
  <c r="R1449" i="21"/>
  <c r="M1449" i="21"/>
  <c r="L1449" i="21"/>
  <c r="K1449" i="21"/>
  <c r="I1449" i="21"/>
  <c r="H1449" i="21"/>
  <c r="G1449" i="21"/>
  <c r="G1449" i="21" a="1"/>
  <c r="F1449" i="21"/>
  <c r="E1449" i="21"/>
  <c r="D1449" i="21"/>
  <c r="Y1448" i="21"/>
  <c r="X1448" i="21"/>
  <c r="W1448" i="21"/>
  <c r="V1448" i="21"/>
  <c r="U1448" i="21"/>
  <c r="T1448" i="21"/>
  <c r="S1448" i="21"/>
  <c r="R1448" i="21"/>
  <c r="M1448" i="21"/>
  <c r="L1448" i="21"/>
  <c r="K1448" i="21"/>
  <c r="I1448" i="21"/>
  <c r="H1448" i="21"/>
  <c r="G1448" i="21"/>
  <c r="G1448" i="21" a="1"/>
  <c r="F1448" i="21"/>
  <c r="E1448" i="21"/>
  <c r="D1448" i="21"/>
  <c r="Y1447" i="21"/>
  <c r="X1447" i="21"/>
  <c r="W1447" i="21"/>
  <c r="V1447" i="21"/>
  <c r="U1447" i="21"/>
  <c r="T1447" i="21"/>
  <c r="S1447" i="21"/>
  <c r="R1447" i="21"/>
  <c r="M1447" i="21"/>
  <c r="L1447" i="21"/>
  <c r="K1447" i="21"/>
  <c r="I1447" i="21"/>
  <c r="H1447" i="21"/>
  <c r="G1447" i="21"/>
  <c r="G1447" i="21" a="1"/>
  <c r="F1447" i="21"/>
  <c r="E1447" i="21"/>
  <c r="D1447" i="21"/>
  <c r="Y1446" i="21"/>
  <c r="X1446" i="21"/>
  <c r="W1446" i="21"/>
  <c r="V1446" i="21"/>
  <c r="U1446" i="21"/>
  <c r="T1446" i="21"/>
  <c r="S1446" i="21"/>
  <c r="R1446" i="21"/>
  <c r="M1446" i="21"/>
  <c r="L1446" i="21"/>
  <c r="K1446" i="21"/>
  <c r="I1446" i="21"/>
  <c r="H1446" i="21"/>
  <c r="G1446" i="21"/>
  <c r="G1446" i="21" a="1"/>
  <c r="F1446" i="21"/>
  <c r="E1446" i="21"/>
  <c r="D1446" i="21"/>
  <c r="Y1445" i="21"/>
  <c r="X1445" i="21"/>
  <c r="W1445" i="21"/>
  <c r="V1445" i="21"/>
  <c r="U1445" i="21"/>
  <c r="T1445" i="21"/>
  <c r="S1445" i="21"/>
  <c r="R1445" i="21"/>
  <c r="M1445" i="21"/>
  <c r="L1445" i="21"/>
  <c r="K1445" i="21"/>
  <c r="I1445" i="21"/>
  <c r="H1445" i="21"/>
  <c r="G1445" i="21"/>
  <c r="G1445" i="21" a="1"/>
  <c r="F1445" i="21"/>
  <c r="E1445" i="21"/>
  <c r="D1445" i="21"/>
  <c r="Y1444" i="21"/>
  <c r="X1444" i="21"/>
  <c r="W1444" i="21"/>
  <c r="V1444" i="21"/>
  <c r="U1444" i="21"/>
  <c r="T1444" i="21"/>
  <c r="S1444" i="21"/>
  <c r="R1444" i="21"/>
  <c r="M1444" i="21"/>
  <c r="L1444" i="21"/>
  <c r="K1444" i="21"/>
  <c r="I1444" i="21"/>
  <c r="H1444" i="21"/>
  <c r="G1444" i="21"/>
  <c r="G1444" i="21" a="1"/>
  <c r="F1444" i="21"/>
  <c r="E1444" i="21"/>
  <c r="D1444" i="21"/>
  <c r="Y1443" i="21"/>
  <c r="X1443" i="21"/>
  <c r="W1443" i="21"/>
  <c r="V1443" i="21"/>
  <c r="U1443" i="21"/>
  <c r="T1443" i="21"/>
  <c r="S1443" i="21"/>
  <c r="R1443" i="21"/>
  <c r="M1443" i="21"/>
  <c r="L1443" i="21"/>
  <c r="K1443" i="21"/>
  <c r="I1443" i="21"/>
  <c r="H1443" i="21"/>
  <c r="G1443" i="21"/>
  <c r="G1443" i="21" a="1"/>
  <c r="F1443" i="21"/>
  <c r="E1443" i="21"/>
  <c r="D1443" i="21"/>
  <c r="Y1442" i="21"/>
  <c r="X1442" i="21"/>
  <c r="W1442" i="21"/>
  <c r="V1442" i="21"/>
  <c r="U1442" i="21"/>
  <c r="T1442" i="21"/>
  <c r="S1442" i="21"/>
  <c r="R1442" i="21"/>
  <c r="M1442" i="21"/>
  <c r="L1442" i="21"/>
  <c r="K1442" i="21"/>
  <c r="I1442" i="21"/>
  <c r="H1442" i="21"/>
  <c r="G1442" i="21"/>
  <c r="G1442" i="21" a="1"/>
  <c r="F1442" i="21"/>
  <c r="E1442" i="21"/>
  <c r="D1442" i="21"/>
  <c r="Y1441" i="21"/>
  <c r="X1441" i="21"/>
  <c r="W1441" i="21"/>
  <c r="V1441" i="21"/>
  <c r="U1441" i="21"/>
  <c r="T1441" i="21"/>
  <c r="S1441" i="21"/>
  <c r="R1441" i="21"/>
  <c r="M1441" i="21"/>
  <c r="L1441" i="21"/>
  <c r="K1441" i="21"/>
  <c r="I1441" i="21"/>
  <c r="H1441" i="21"/>
  <c r="G1441" i="21"/>
  <c r="G1441" i="21" a="1"/>
  <c r="F1441" i="21"/>
  <c r="E1441" i="21"/>
  <c r="D1441" i="21"/>
  <c r="Y1440" i="21"/>
  <c r="X1440" i="21"/>
  <c r="W1440" i="21"/>
  <c r="V1440" i="21"/>
  <c r="U1440" i="21"/>
  <c r="T1440" i="21"/>
  <c r="S1440" i="21"/>
  <c r="R1440" i="21"/>
  <c r="M1440" i="21"/>
  <c r="L1440" i="21"/>
  <c r="K1440" i="21"/>
  <c r="I1440" i="21"/>
  <c r="H1440" i="21"/>
  <c r="G1440" i="21"/>
  <c r="G1440" i="21" a="1"/>
  <c r="F1440" i="21"/>
  <c r="E1440" i="21"/>
  <c r="D1440" i="21"/>
  <c r="Y1439" i="21"/>
  <c r="X1439" i="21"/>
  <c r="W1439" i="21"/>
  <c r="V1439" i="21"/>
  <c r="U1439" i="21"/>
  <c r="T1439" i="21"/>
  <c r="S1439" i="21"/>
  <c r="R1439" i="21"/>
  <c r="M1439" i="21"/>
  <c r="L1439" i="21"/>
  <c r="K1439" i="21"/>
  <c r="I1439" i="21"/>
  <c r="H1439" i="21"/>
  <c r="G1439" i="21"/>
  <c r="G1439" i="21" a="1"/>
  <c r="F1439" i="21"/>
  <c r="E1439" i="21"/>
  <c r="D1439" i="21"/>
  <c r="Y1438" i="21"/>
  <c r="X1438" i="21"/>
  <c r="W1438" i="21"/>
  <c r="V1438" i="21"/>
  <c r="U1438" i="21"/>
  <c r="T1438" i="21"/>
  <c r="S1438" i="21"/>
  <c r="R1438" i="21"/>
  <c r="M1438" i="21"/>
  <c r="L1438" i="21"/>
  <c r="K1438" i="21"/>
  <c r="I1438" i="21"/>
  <c r="H1438" i="21"/>
  <c r="G1438" i="21"/>
  <c r="G1438" i="21" a="1"/>
  <c r="F1438" i="21"/>
  <c r="E1438" i="21"/>
  <c r="D1438" i="21"/>
  <c r="Y1437" i="21"/>
  <c r="X1437" i="21"/>
  <c r="W1437" i="21"/>
  <c r="V1437" i="21"/>
  <c r="U1437" i="21"/>
  <c r="T1437" i="21"/>
  <c r="S1437" i="21"/>
  <c r="R1437" i="21"/>
  <c r="M1437" i="21"/>
  <c r="L1437" i="21"/>
  <c r="K1437" i="21"/>
  <c r="I1437" i="21"/>
  <c r="H1437" i="21"/>
  <c r="G1437" i="21"/>
  <c r="G1437" i="21" a="1"/>
  <c r="F1437" i="21"/>
  <c r="E1437" i="21"/>
  <c r="D1437" i="21"/>
  <c r="Y1436" i="21"/>
  <c r="X1436" i="21"/>
  <c r="W1436" i="21"/>
  <c r="V1436" i="21"/>
  <c r="U1436" i="21"/>
  <c r="T1436" i="21"/>
  <c r="S1436" i="21"/>
  <c r="R1436" i="21"/>
  <c r="M1436" i="21"/>
  <c r="L1436" i="21"/>
  <c r="K1436" i="21"/>
  <c r="I1436" i="21"/>
  <c r="H1436" i="21"/>
  <c r="G1436" i="21"/>
  <c r="G1436" i="21" a="1"/>
  <c r="F1436" i="21"/>
  <c r="E1436" i="21"/>
  <c r="D1436" i="21"/>
  <c r="Y1435" i="21"/>
  <c r="X1435" i="21"/>
  <c r="W1435" i="21"/>
  <c r="V1435" i="21"/>
  <c r="U1435" i="21"/>
  <c r="T1435" i="21"/>
  <c r="S1435" i="21"/>
  <c r="R1435" i="21"/>
  <c r="M1435" i="21"/>
  <c r="L1435" i="21"/>
  <c r="K1435" i="21"/>
  <c r="I1435" i="21"/>
  <c r="H1435" i="21"/>
  <c r="G1435" i="21"/>
  <c r="G1435" i="21" a="1"/>
  <c r="F1435" i="21"/>
  <c r="E1435" i="21"/>
  <c r="D1435" i="21"/>
  <c r="Y1434" i="21"/>
  <c r="X1434" i="21"/>
  <c r="W1434" i="21"/>
  <c r="V1434" i="21"/>
  <c r="U1434" i="21"/>
  <c r="T1434" i="21"/>
  <c r="S1434" i="21"/>
  <c r="R1434" i="21"/>
  <c r="M1434" i="21"/>
  <c r="L1434" i="21"/>
  <c r="K1434" i="21"/>
  <c r="I1434" i="21"/>
  <c r="H1434" i="21"/>
  <c r="G1434" i="21"/>
  <c r="G1434" i="21" a="1"/>
  <c r="F1434" i="21"/>
  <c r="E1434" i="21"/>
  <c r="D1434" i="21"/>
  <c r="Y1433" i="21"/>
  <c r="X1433" i="21"/>
  <c r="W1433" i="21"/>
  <c r="V1433" i="21"/>
  <c r="U1433" i="21"/>
  <c r="T1433" i="21"/>
  <c r="S1433" i="21"/>
  <c r="R1433" i="21"/>
  <c r="M1433" i="21"/>
  <c r="L1433" i="21"/>
  <c r="K1433" i="21"/>
  <c r="I1433" i="21"/>
  <c r="H1433" i="21"/>
  <c r="G1433" i="21"/>
  <c r="G1433" i="21" a="1"/>
  <c r="F1433" i="21"/>
  <c r="E1433" i="21"/>
  <c r="D1433" i="21"/>
  <c r="Y1432" i="21"/>
  <c r="X1432" i="21"/>
  <c r="W1432" i="21"/>
  <c r="V1432" i="21"/>
  <c r="U1432" i="21"/>
  <c r="T1432" i="21"/>
  <c r="S1432" i="21"/>
  <c r="R1432" i="21"/>
  <c r="M1432" i="21"/>
  <c r="L1432" i="21"/>
  <c r="K1432" i="21"/>
  <c r="I1432" i="21"/>
  <c r="H1432" i="21"/>
  <c r="G1432" i="21"/>
  <c r="G1432" i="21" a="1"/>
  <c r="F1432" i="21"/>
  <c r="E1432" i="21"/>
  <c r="D1432" i="21"/>
  <c r="Y1431" i="21"/>
  <c r="X1431" i="21"/>
  <c r="W1431" i="21"/>
  <c r="V1431" i="21"/>
  <c r="U1431" i="21"/>
  <c r="T1431" i="21"/>
  <c r="S1431" i="21"/>
  <c r="R1431" i="21"/>
  <c r="M1431" i="21"/>
  <c r="L1431" i="21"/>
  <c r="K1431" i="21"/>
  <c r="I1431" i="21"/>
  <c r="H1431" i="21"/>
  <c r="G1431" i="21"/>
  <c r="G1431" i="21" a="1"/>
  <c r="F1431" i="21"/>
  <c r="E1431" i="21"/>
  <c r="D1431" i="21"/>
  <c r="Y1430" i="21"/>
  <c r="X1430" i="21"/>
  <c r="W1430" i="21"/>
  <c r="V1430" i="21"/>
  <c r="U1430" i="21"/>
  <c r="T1430" i="21"/>
  <c r="S1430" i="21"/>
  <c r="R1430" i="21"/>
  <c r="M1430" i="21"/>
  <c r="L1430" i="21"/>
  <c r="K1430" i="21"/>
  <c r="I1430" i="21"/>
  <c r="H1430" i="21"/>
  <c r="G1430" i="21"/>
  <c r="G1430" i="21" a="1"/>
  <c r="F1430" i="21"/>
  <c r="E1430" i="21"/>
  <c r="D1430" i="21"/>
  <c r="Y1429" i="21"/>
  <c r="X1429" i="21"/>
  <c r="W1429" i="21"/>
  <c r="V1429" i="21"/>
  <c r="U1429" i="21"/>
  <c r="T1429" i="21"/>
  <c r="S1429" i="21"/>
  <c r="R1429" i="21"/>
  <c r="M1429" i="21"/>
  <c r="L1429" i="21"/>
  <c r="K1429" i="21"/>
  <c r="I1429" i="21"/>
  <c r="H1429" i="21"/>
  <c r="G1429" i="21"/>
  <c r="G1429" i="21" a="1"/>
  <c r="F1429" i="21"/>
  <c r="E1429" i="21"/>
  <c r="D1429" i="21"/>
  <c r="Y1428" i="21"/>
  <c r="X1428" i="21"/>
  <c r="W1428" i="21"/>
  <c r="V1428" i="21"/>
  <c r="U1428" i="21"/>
  <c r="T1428" i="21"/>
  <c r="S1428" i="21"/>
  <c r="R1428" i="21"/>
  <c r="M1428" i="21"/>
  <c r="L1428" i="21"/>
  <c r="K1428" i="21"/>
  <c r="I1428" i="21"/>
  <c r="H1428" i="21"/>
  <c r="G1428" i="21"/>
  <c r="G1428" i="21" a="1"/>
  <c r="F1428" i="21"/>
  <c r="E1428" i="21"/>
  <c r="D1428" i="21"/>
  <c r="Y1427" i="21"/>
  <c r="X1427" i="21"/>
  <c r="W1427" i="21"/>
  <c r="V1427" i="21"/>
  <c r="U1427" i="21"/>
  <c r="T1427" i="21"/>
  <c r="S1427" i="21"/>
  <c r="R1427" i="21"/>
  <c r="M1427" i="21"/>
  <c r="L1427" i="21"/>
  <c r="K1427" i="21"/>
  <c r="I1427" i="21"/>
  <c r="H1427" i="21"/>
  <c r="G1427" i="21"/>
  <c r="G1427" i="21" a="1"/>
  <c r="F1427" i="21"/>
  <c r="E1427" i="21"/>
  <c r="D1427" i="21"/>
  <c r="Y1426" i="21"/>
  <c r="X1426" i="21"/>
  <c r="W1426" i="21"/>
  <c r="V1426" i="21"/>
  <c r="U1426" i="21"/>
  <c r="T1426" i="21"/>
  <c r="S1426" i="21"/>
  <c r="R1426" i="21"/>
  <c r="M1426" i="21"/>
  <c r="L1426" i="21"/>
  <c r="K1426" i="21"/>
  <c r="I1426" i="21"/>
  <c r="H1426" i="21"/>
  <c r="G1426" i="21"/>
  <c r="G1426" i="21" a="1"/>
  <c r="F1426" i="21"/>
  <c r="E1426" i="21"/>
  <c r="D1426" i="21"/>
  <c r="Y1425" i="21"/>
  <c r="X1425" i="21"/>
  <c r="W1425" i="21"/>
  <c r="V1425" i="21"/>
  <c r="U1425" i="21"/>
  <c r="T1425" i="21"/>
  <c r="S1425" i="21"/>
  <c r="R1425" i="21"/>
  <c r="M1425" i="21"/>
  <c r="L1425" i="21"/>
  <c r="K1425" i="21"/>
  <c r="I1425" i="21"/>
  <c r="H1425" i="21"/>
  <c r="G1425" i="21"/>
  <c r="G1425" i="21" a="1"/>
  <c r="F1425" i="21"/>
  <c r="E1425" i="21"/>
  <c r="D1425" i="21"/>
  <c r="Y1424" i="21"/>
  <c r="X1424" i="21"/>
  <c r="W1424" i="21"/>
  <c r="V1424" i="21"/>
  <c r="U1424" i="21"/>
  <c r="T1424" i="21"/>
  <c r="S1424" i="21"/>
  <c r="R1424" i="21"/>
  <c r="M1424" i="21"/>
  <c r="L1424" i="21"/>
  <c r="K1424" i="21"/>
  <c r="I1424" i="21"/>
  <c r="H1424" i="21"/>
  <c r="G1424" i="21"/>
  <c r="G1424" i="21" a="1"/>
  <c r="F1424" i="21"/>
  <c r="E1424" i="21"/>
  <c r="D1424" i="21"/>
  <c r="Y1423" i="21"/>
  <c r="X1423" i="21"/>
  <c r="W1423" i="21"/>
  <c r="V1423" i="21"/>
  <c r="U1423" i="21"/>
  <c r="T1423" i="21"/>
  <c r="S1423" i="21"/>
  <c r="R1423" i="21"/>
  <c r="M1423" i="21"/>
  <c r="L1423" i="21"/>
  <c r="K1423" i="21"/>
  <c r="I1423" i="21"/>
  <c r="H1423" i="21"/>
  <c r="G1423" i="21"/>
  <c r="G1423" i="21" a="1"/>
  <c r="F1423" i="21"/>
  <c r="E1423" i="21"/>
  <c r="D1423" i="21"/>
  <c r="Y1422" i="21"/>
  <c r="X1422" i="21"/>
  <c r="W1422" i="21"/>
  <c r="V1422" i="21"/>
  <c r="U1422" i="21"/>
  <c r="T1422" i="21"/>
  <c r="S1422" i="21"/>
  <c r="R1422" i="21"/>
  <c r="M1422" i="21"/>
  <c r="L1422" i="21"/>
  <c r="K1422" i="21"/>
  <c r="I1422" i="21"/>
  <c r="H1422" i="21"/>
  <c r="G1422" i="21"/>
  <c r="G1422" i="21" a="1"/>
  <c r="F1422" i="21"/>
  <c r="E1422" i="21"/>
  <c r="D1422" i="21"/>
  <c r="Y1421" i="21"/>
  <c r="X1421" i="21"/>
  <c r="W1421" i="21"/>
  <c r="V1421" i="21"/>
  <c r="U1421" i="21"/>
  <c r="T1421" i="21"/>
  <c r="S1421" i="21"/>
  <c r="R1421" i="21"/>
  <c r="M1421" i="21"/>
  <c r="L1421" i="21"/>
  <c r="K1421" i="21"/>
  <c r="I1421" i="21"/>
  <c r="H1421" i="21"/>
  <c r="G1421" i="21"/>
  <c r="G1421" i="21" a="1"/>
  <c r="F1421" i="21"/>
  <c r="E1421" i="21"/>
  <c r="D1421" i="21"/>
  <c r="Y1420" i="21"/>
  <c r="X1420" i="21"/>
  <c r="W1420" i="21"/>
  <c r="V1420" i="21"/>
  <c r="U1420" i="21"/>
  <c r="T1420" i="21"/>
  <c r="S1420" i="21"/>
  <c r="R1420" i="21"/>
  <c r="M1420" i="21"/>
  <c r="L1420" i="21"/>
  <c r="K1420" i="21"/>
  <c r="I1420" i="21"/>
  <c r="H1420" i="21"/>
  <c r="G1420" i="21"/>
  <c r="G1420" i="21" a="1"/>
  <c r="F1420" i="21"/>
  <c r="E1420" i="21"/>
  <c r="D1420" i="21"/>
  <c r="Y1419" i="21"/>
  <c r="X1419" i="21"/>
  <c r="W1419" i="21"/>
  <c r="V1419" i="21"/>
  <c r="U1419" i="21"/>
  <c r="T1419" i="21"/>
  <c r="S1419" i="21"/>
  <c r="R1419" i="21"/>
  <c r="M1419" i="21"/>
  <c r="L1419" i="21"/>
  <c r="K1419" i="21"/>
  <c r="I1419" i="21"/>
  <c r="H1419" i="21"/>
  <c r="G1419" i="21"/>
  <c r="G1419" i="21" a="1"/>
  <c r="F1419" i="21"/>
  <c r="E1419" i="21"/>
  <c r="D1419" i="21"/>
  <c r="Y1418" i="21"/>
  <c r="X1418" i="21"/>
  <c r="W1418" i="21"/>
  <c r="V1418" i="21"/>
  <c r="U1418" i="21"/>
  <c r="T1418" i="21"/>
  <c r="S1418" i="21"/>
  <c r="R1418" i="21"/>
  <c r="M1418" i="21"/>
  <c r="L1418" i="21"/>
  <c r="K1418" i="21"/>
  <c r="I1418" i="21"/>
  <c r="H1418" i="21"/>
  <c r="G1418" i="21"/>
  <c r="G1418" i="21" a="1"/>
  <c r="F1418" i="21"/>
  <c r="E1418" i="21"/>
  <c r="D1418" i="21"/>
  <c r="Y1417" i="21"/>
  <c r="X1417" i="21"/>
  <c r="W1417" i="21"/>
  <c r="V1417" i="21"/>
  <c r="U1417" i="21"/>
  <c r="T1417" i="21"/>
  <c r="S1417" i="21"/>
  <c r="R1417" i="21"/>
  <c r="M1417" i="21"/>
  <c r="L1417" i="21"/>
  <c r="K1417" i="21"/>
  <c r="I1417" i="21"/>
  <c r="H1417" i="21"/>
  <c r="G1417" i="21"/>
  <c r="G1417" i="21" a="1"/>
  <c r="F1417" i="21"/>
  <c r="E1417" i="21"/>
  <c r="D1417" i="21"/>
  <c r="Y1416" i="21"/>
  <c r="X1416" i="21"/>
  <c r="W1416" i="21"/>
  <c r="V1416" i="21"/>
  <c r="U1416" i="21"/>
  <c r="T1416" i="21"/>
  <c r="S1416" i="21"/>
  <c r="R1416" i="21"/>
  <c r="M1416" i="21"/>
  <c r="L1416" i="21"/>
  <c r="K1416" i="21"/>
  <c r="I1416" i="21"/>
  <c r="H1416" i="21"/>
  <c r="G1416" i="21"/>
  <c r="G1416" i="21" a="1"/>
  <c r="F1416" i="21"/>
  <c r="E1416" i="21"/>
  <c r="D1416" i="21"/>
  <c r="Y1415" i="21"/>
  <c r="X1415" i="21"/>
  <c r="W1415" i="21"/>
  <c r="V1415" i="21"/>
  <c r="U1415" i="21"/>
  <c r="T1415" i="21"/>
  <c r="S1415" i="21"/>
  <c r="R1415" i="21"/>
  <c r="M1415" i="21"/>
  <c r="L1415" i="21"/>
  <c r="K1415" i="21"/>
  <c r="I1415" i="21"/>
  <c r="H1415" i="21"/>
  <c r="G1415" i="21"/>
  <c r="G1415" i="21" a="1"/>
  <c r="F1415" i="21"/>
  <c r="E1415" i="21"/>
  <c r="D1415" i="21"/>
  <c r="Y1414" i="21"/>
  <c r="X1414" i="21"/>
  <c r="W1414" i="21"/>
  <c r="V1414" i="21"/>
  <c r="U1414" i="21"/>
  <c r="T1414" i="21"/>
  <c r="S1414" i="21"/>
  <c r="R1414" i="21"/>
  <c r="M1414" i="21"/>
  <c r="L1414" i="21"/>
  <c r="K1414" i="21"/>
  <c r="I1414" i="21"/>
  <c r="H1414" i="21"/>
  <c r="G1414" i="21"/>
  <c r="G1414" i="21" a="1"/>
  <c r="F1414" i="21"/>
  <c r="E1414" i="21"/>
  <c r="D1414" i="21"/>
  <c r="Y1413" i="21"/>
  <c r="X1413" i="21"/>
  <c r="W1413" i="21"/>
  <c r="V1413" i="21"/>
  <c r="U1413" i="21"/>
  <c r="T1413" i="21"/>
  <c r="S1413" i="21"/>
  <c r="R1413" i="21"/>
  <c r="M1413" i="21"/>
  <c r="L1413" i="21"/>
  <c r="K1413" i="21"/>
  <c r="I1413" i="21"/>
  <c r="H1413" i="21"/>
  <c r="G1413" i="21"/>
  <c r="G1413" i="21" a="1"/>
  <c r="F1413" i="21"/>
  <c r="E1413" i="21"/>
  <c r="D1413" i="21"/>
  <c r="Y1412" i="21"/>
  <c r="X1412" i="21"/>
  <c r="W1412" i="21"/>
  <c r="V1412" i="21"/>
  <c r="U1412" i="21"/>
  <c r="T1412" i="21"/>
  <c r="S1412" i="21"/>
  <c r="R1412" i="21"/>
  <c r="M1412" i="21"/>
  <c r="L1412" i="21"/>
  <c r="K1412" i="21"/>
  <c r="I1412" i="21"/>
  <c r="H1412" i="21"/>
  <c r="G1412" i="21"/>
  <c r="G1412" i="21" a="1"/>
  <c r="F1412" i="21"/>
  <c r="E1412" i="21"/>
  <c r="D1412" i="21"/>
  <c r="Y1411" i="21"/>
  <c r="X1411" i="21"/>
  <c r="W1411" i="21"/>
  <c r="V1411" i="21"/>
  <c r="U1411" i="21"/>
  <c r="T1411" i="21"/>
  <c r="S1411" i="21"/>
  <c r="R1411" i="21"/>
  <c r="M1411" i="21"/>
  <c r="L1411" i="21"/>
  <c r="K1411" i="21"/>
  <c r="I1411" i="21"/>
  <c r="H1411" i="21"/>
  <c r="G1411" i="21"/>
  <c r="G1411" i="21" a="1"/>
  <c r="F1411" i="21"/>
  <c r="E1411" i="21"/>
  <c r="D1411" i="21"/>
  <c r="Y1410" i="21"/>
  <c r="X1410" i="21"/>
  <c r="W1410" i="21"/>
  <c r="V1410" i="21"/>
  <c r="U1410" i="21"/>
  <c r="T1410" i="21"/>
  <c r="S1410" i="21"/>
  <c r="R1410" i="21"/>
  <c r="M1410" i="21"/>
  <c r="L1410" i="21"/>
  <c r="K1410" i="21"/>
  <c r="I1410" i="21"/>
  <c r="H1410" i="21"/>
  <c r="G1410" i="21"/>
  <c r="G1410" i="21" a="1"/>
  <c r="F1410" i="21"/>
  <c r="E1410" i="21"/>
  <c r="D1410" i="21"/>
  <c r="Y1409" i="21"/>
  <c r="X1409" i="21"/>
  <c r="W1409" i="21"/>
  <c r="V1409" i="21"/>
  <c r="U1409" i="21"/>
  <c r="T1409" i="21"/>
  <c r="S1409" i="21"/>
  <c r="R1409" i="21"/>
  <c r="M1409" i="21"/>
  <c r="L1409" i="21"/>
  <c r="K1409" i="21"/>
  <c r="I1409" i="21"/>
  <c r="H1409" i="21"/>
  <c r="G1409" i="21"/>
  <c r="G1409" i="21" a="1"/>
  <c r="F1409" i="21"/>
  <c r="E1409" i="21"/>
  <c r="D1409" i="21"/>
  <c r="Y1408" i="21"/>
  <c r="X1408" i="21"/>
  <c r="W1408" i="21"/>
  <c r="V1408" i="21"/>
  <c r="U1408" i="21"/>
  <c r="T1408" i="21"/>
  <c r="S1408" i="21"/>
  <c r="R1408" i="21"/>
  <c r="M1408" i="21"/>
  <c r="L1408" i="21"/>
  <c r="K1408" i="21"/>
  <c r="I1408" i="21"/>
  <c r="H1408" i="21"/>
  <c r="G1408" i="21"/>
  <c r="G1408" i="21" a="1"/>
  <c r="F1408" i="21"/>
  <c r="E1408" i="21"/>
  <c r="D1408" i="21"/>
  <c r="Y1407" i="21"/>
  <c r="X1407" i="21"/>
  <c r="W1407" i="21"/>
  <c r="V1407" i="21"/>
  <c r="U1407" i="21"/>
  <c r="T1407" i="21"/>
  <c r="S1407" i="21"/>
  <c r="R1407" i="21"/>
  <c r="M1407" i="21"/>
  <c r="L1407" i="21"/>
  <c r="K1407" i="21"/>
  <c r="I1407" i="21"/>
  <c r="H1407" i="21"/>
  <c r="G1407" i="21"/>
  <c r="G1407" i="21" a="1"/>
  <c r="F1407" i="21"/>
  <c r="E1407" i="21"/>
  <c r="D1407" i="21"/>
  <c r="Y1406" i="21"/>
  <c r="X1406" i="21"/>
  <c r="W1406" i="21"/>
  <c r="V1406" i="21"/>
  <c r="U1406" i="21"/>
  <c r="T1406" i="21"/>
  <c r="S1406" i="21"/>
  <c r="R1406" i="21"/>
  <c r="M1406" i="21"/>
  <c r="L1406" i="21"/>
  <c r="K1406" i="21"/>
  <c r="I1406" i="21"/>
  <c r="H1406" i="21"/>
  <c r="G1406" i="21"/>
  <c r="G1406" i="21" a="1"/>
  <c r="F1406" i="21"/>
  <c r="E1406" i="21"/>
  <c r="D1406" i="21"/>
  <c r="Y1405" i="21"/>
  <c r="X1405" i="21"/>
  <c r="W1405" i="21"/>
  <c r="V1405" i="21"/>
  <c r="U1405" i="21"/>
  <c r="T1405" i="21"/>
  <c r="S1405" i="21"/>
  <c r="R1405" i="21"/>
  <c r="M1405" i="21"/>
  <c r="L1405" i="21"/>
  <c r="K1405" i="21"/>
  <c r="I1405" i="21"/>
  <c r="H1405" i="21"/>
  <c r="G1405" i="21"/>
  <c r="G1405" i="21" a="1"/>
  <c r="F1405" i="21"/>
  <c r="E1405" i="21"/>
  <c r="D1405" i="21"/>
  <c r="Y1404" i="21"/>
  <c r="X1404" i="21"/>
  <c r="W1404" i="21"/>
  <c r="V1404" i="21"/>
  <c r="U1404" i="21"/>
  <c r="T1404" i="21"/>
  <c r="S1404" i="21"/>
  <c r="R1404" i="21"/>
  <c r="M1404" i="21"/>
  <c r="L1404" i="21"/>
  <c r="K1404" i="21"/>
  <c r="I1404" i="21"/>
  <c r="H1404" i="21"/>
  <c r="G1404" i="21"/>
  <c r="G1404" i="21" a="1"/>
  <c r="F1404" i="21"/>
  <c r="E1404" i="21"/>
  <c r="D1404" i="21"/>
  <c r="Y1403" i="21"/>
  <c r="X1403" i="21"/>
  <c r="W1403" i="21"/>
  <c r="V1403" i="21"/>
  <c r="U1403" i="21"/>
  <c r="T1403" i="21"/>
  <c r="S1403" i="21"/>
  <c r="R1403" i="21"/>
  <c r="M1403" i="21"/>
  <c r="L1403" i="21"/>
  <c r="K1403" i="21"/>
  <c r="I1403" i="21"/>
  <c r="H1403" i="21"/>
  <c r="G1403" i="21"/>
  <c r="G1403" i="21" a="1"/>
  <c r="F1403" i="21"/>
  <c r="E1403" i="21"/>
  <c r="D1403" i="21"/>
  <c r="Y1402" i="21"/>
  <c r="X1402" i="21"/>
  <c r="W1402" i="21"/>
  <c r="V1402" i="21"/>
  <c r="U1402" i="21"/>
  <c r="T1402" i="21"/>
  <c r="S1402" i="21"/>
  <c r="R1402" i="21"/>
  <c r="M1402" i="21"/>
  <c r="L1402" i="21"/>
  <c r="K1402" i="21"/>
  <c r="I1402" i="21"/>
  <c r="H1402" i="21"/>
  <c r="G1402" i="21"/>
  <c r="G1402" i="21" a="1"/>
  <c r="F1402" i="21"/>
  <c r="E1402" i="21"/>
  <c r="D1402" i="21"/>
  <c r="Y1401" i="21"/>
  <c r="X1401" i="21"/>
  <c r="W1401" i="21"/>
  <c r="V1401" i="21"/>
  <c r="U1401" i="21"/>
  <c r="T1401" i="21"/>
  <c r="S1401" i="21"/>
  <c r="R1401" i="21"/>
  <c r="M1401" i="21"/>
  <c r="L1401" i="21"/>
  <c r="K1401" i="21"/>
  <c r="I1401" i="21"/>
  <c r="H1401" i="21"/>
  <c r="G1401" i="21"/>
  <c r="G1401" i="21" a="1"/>
  <c r="F1401" i="21"/>
  <c r="E1401" i="21"/>
  <c r="D1401" i="21"/>
  <c r="Y1400" i="21"/>
  <c r="X1400" i="21"/>
  <c r="W1400" i="21"/>
  <c r="V1400" i="21"/>
  <c r="U1400" i="21"/>
  <c r="T1400" i="21"/>
  <c r="S1400" i="21"/>
  <c r="R1400" i="21"/>
  <c r="M1400" i="21"/>
  <c r="L1400" i="21"/>
  <c r="K1400" i="21"/>
  <c r="I1400" i="21"/>
  <c r="H1400" i="21"/>
  <c r="G1400" i="21"/>
  <c r="G1400" i="21" a="1"/>
  <c r="F1400" i="21"/>
  <c r="E1400" i="21"/>
  <c r="D1400" i="21"/>
  <c r="Y1399" i="21"/>
  <c r="X1399" i="21"/>
  <c r="W1399" i="21"/>
  <c r="V1399" i="21"/>
  <c r="U1399" i="21"/>
  <c r="T1399" i="21"/>
  <c r="S1399" i="21"/>
  <c r="R1399" i="21"/>
  <c r="M1399" i="21"/>
  <c r="L1399" i="21"/>
  <c r="K1399" i="21"/>
  <c r="I1399" i="21"/>
  <c r="H1399" i="21"/>
  <c r="G1399" i="21"/>
  <c r="G1399" i="21" a="1"/>
  <c r="F1399" i="21"/>
  <c r="E1399" i="21"/>
  <c r="D1399" i="21"/>
  <c r="Y1398" i="21"/>
  <c r="X1398" i="21"/>
  <c r="W1398" i="21"/>
  <c r="V1398" i="21"/>
  <c r="U1398" i="21"/>
  <c r="T1398" i="21"/>
  <c r="S1398" i="21"/>
  <c r="R1398" i="21"/>
  <c r="M1398" i="21"/>
  <c r="L1398" i="21"/>
  <c r="K1398" i="21"/>
  <c r="I1398" i="21"/>
  <c r="H1398" i="21"/>
  <c r="G1398" i="21"/>
  <c r="G1398" i="21" a="1"/>
  <c r="F1398" i="21"/>
  <c r="E1398" i="21"/>
  <c r="D1398" i="21"/>
  <c r="Y1397" i="21"/>
  <c r="X1397" i="21"/>
  <c r="W1397" i="21"/>
  <c r="V1397" i="21"/>
  <c r="U1397" i="21"/>
  <c r="T1397" i="21"/>
  <c r="S1397" i="21"/>
  <c r="R1397" i="21"/>
  <c r="M1397" i="21"/>
  <c r="L1397" i="21"/>
  <c r="K1397" i="21"/>
  <c r="I1397" i="21"/>
  <c r="H1397" i="21"/>
  <c r="G1397" i="21"/>
  <c r="G1397" i="21" a="1"/>
  <c r="F1397" i="21"/>
  <c r="E1397" i="21"/>
  <c r="D1397" i="21"/>
  <c r="Y1396" i="21"/>
  <c r="X1396" i="21"/>
  <c r="W1396" i="21"/>
  <c r="V1396" i="21"/>
  <c r="U1396" i="21"/>
  <c r="T1396" i="21"/>
  <c r="S1396" i="21"/>
  <c r="R1396" i="21"/>
  <c r="M1396" i="21"/>
  <c r="L1396" i="21"/>
  <c r="K1396" i="21"/>
  <c r="I1396" i="21"/>
  <c r="H1396" i="21"/>
  <c r="G1396" i="21"/>
  <c r="G1396" i="21" a="1"/>
  <c r="F1396" i="21"/>
  <c r="E1396" i="21"/>
  <c r="D1396" i="21"/>
  <c r="Y1395" i="21"/>
  <c r="X1395" i="21"/>
  <c r="W1395" i="21"/>
  <c r="V1395" i="21"/>
  <c r="U1395" i="21"/>
  <c r="T1395" i="21"/>
  <c r="S1395" i="21"/>
  <c r="R1395" i="21"/>
  <c r="M1395" i="21"/>
  <c r="L1395" i="21"/>
  <c r="K1395" i="21"/>
  <c r="I1395" i="21"/>
  <c r="H1395" i="21"/>
  <c r="G1395" i="21"/>
  <c r="G1395" i="21" a="1"/>
  <c r="F1395" i="21"/>
  <c r="E1395" i="21"/>
  <c r="D1395" i="21"/>
  <c r="Y1394" i="21"/>
  <c r="X1394" i="21"/>
  <c r="W1394" i="21"/>
  <c r="V1394" i="21"/>
  <c r="U1394" i="21"/>
  <c r="T1394" i="21"/>
  <c r="S1394" i="21"/>
  <c r="R1394" i="21"/>
  <c r="M1394" i="21"/>
  <c r="L1394" i="21"/>
  <c r="K1394" i="21"/>
  <c r="I1394" i="21"/>
  <c r="H1394" i="21"/>
  <c r="G1394" i="21"/>
  <c r="G1394" i="21" a="1"/>
  <c r="F1394" i="21"/>
  <c r="E1394" i="21"/>
  <c r="D1394" i="21"/>
  <c r="Y1393" i="21"/>
  <c r="X1393" i="21"/>
  <c r="W1393" i="21"/>
  <c r="V1393" i="21"/>
  <c r="U1393" i="21"/>
  <c r="T1393" i="21"/>
  <c r="S1393" i="21"/>
  <c r="R1393" i="21"/>
  <c r="M1393" i="21"/>
  <c r="L1393" i="21"/>
  <c r="K1393" i="21"/>
  <c r="I1393" i="21"/>
  <c r="H1393" i="21"/>
  <c r="G1393" i="21"/>
  <c r="G1393" i="21" a="1"/>
  <c r="F1393" i="21"/>
  <c r="E1393" i="21"/>
  <c r="D1393" i="21"/>
  <c r="Y1392" i="21"/>
  <c r="X1392" i="21"/>
  <c r="W1392" i="21"/>
  <c r="V1392" i="21"/>
  <c r="U1392" i="21"/>
  <c r="T1392" i="21"/>
  <c r="S1392" i="21"/>
  <c r="R1392" i="21"/>
  <c r="M1392" i="21"/>
  <c r="L1392" i="21"/>
  <c r="K1392" i="21"/>
  <c r="I1392" i="21"/>
  <c r="H1392" i="21"/>
  <c r="G1392" i="21"/>
  <c r="G1392" i="21" a="1"/>
  <c r="F1392" i="21"/>
  <c r="E1392" i="21"/>
  <c r="D1392" i="21"/>
  <c r="Y1391" i="21"/>
  <c r="X1391" i="21"/>
  <c r="W1391" i="21"/>
  <c r="V1391" i="21"/>
  <c r="U1391" i="21"/>
  <c r="T1391" i="21"/>
  <c r="S1391" i="21"/>
  <c r="R1391" i="21"/>
  <c r="M1391" i="21"/>
  <c r="L1391" i="21"/>
  <c r="K1391" i="21"/>
  <c r="I1391" i="21"/>
  <c r="H1391" i="21"/>
  <c r="G1391" i="21"/>
  <c r="G1391" i="21" a="1"/>
  <c r="F1391" i="21"/>
  <c r="E1391" i="21"/>
  <c r="D1391" i="21"/>
  <c r="Y1390" i="21"/>
  <c r="X1390" i="21"/>
  <c r="W1390" i="21"/>
  <c r="V1390" i="21"/>
  <c r="U1390" i="21"/>
  <c r="T1390" i="21"/>
  <c r="S1390" i="21"/>
  <c r="R1390" i="21"/>
  <c r="M1390" i="21"/>
  <c r="L1390" i="21"/>
  <c r="K1390" i="21"/>
  <c r="I1390" i="21"/>
  <c r="H1390" i="21"/>
  <c r="G1390" i="21"/>
  <c r="G1390" i="21" a="1"/>
  <c r="F1390" i="21"/>
  <c r="E1390" i="21"/>
  <c r="D1390" i="21"/>
  <c r="Y1389" i="21"/>
  <c r="X1389" i="21"/>
  <c r="W1389" i="21"/>
  <c r="V1389" i="21"/>
  <c r="U1389" i="21"/>
  <c r="T1389" i="21"/>
  <c r="S1389" i="21"/>
  <c r="R1389" i="21"/>
  <c r="M1389" i="21"/>
  <c r="L1389" i="21"/>
  <c r="K1389" i="21"/>
  <c r="I1389" i="21"/>
  <c r="H1389" i="21"/>
  <c r="G1389" i="21"/>
  <c r="G1389" i="21" a="1"/>
  <c r="F1389" i="21"/>
  <c r="E1389" i="21"/>
  <c r="D1389" i="21"/>
  <c r="Y1388" i="21"/>
  <c r="X1388" i="21"/>
  <c r="W1388" i="21"/>
  <c r="V1388" i="21"/>
  <c r="U1388" i="21"/>
  <c r="T1388" i="21"/>
  <c r="S1388" i="21"/>
  <c r="R1388" i="21"/>
  <c r="M1388" i="21"/>
  <c r="L1388" i="21"/>
  <c r="K1388" i="21"/>
  <c r="I1388" i="21"/>
  <c r="H1388" i="21"/>
  <c r="G1388" i="21"/>
  <c r="G1388" i="21" a="1"/>
  <c r="F1388" i="21"/>
  <c r="E1388" i="21"/>
  <c r="D1388" i="21"/>
  <c r="Y1387" i="21"/>
  <c r="X1387" i="21"/>
  <c r="W1387" i="21"/>
  <c r="V1387" i="21"/>
  <c r="U1387" i="21"/>
  <c r="T1387" i="21"/>
  <c r="S1387" i="21"/>
  <c r="R1387" i="21"/>
  <c r="M1387" i="21"/>
  <c r="L1387" i="21"/>
  <c r="K1387" i="21"/>
  <c r="I1387" i="21"/>
  <c r="H1387" i="21"/>
  <c r="G1387" i="21"/>
  <c r="G1387" i="21" a="1"/>
  <c r="F1387" i="21"/>
  <c r="E1387" i="21"/>
  <c r="D1387" i="21"/>
  <c r="Y1386" i="21"/>
  <c r="X1386" i="21"/>
  <c r="W1386" i="21"/>
  <c r="V1386" i="21"/>
  <c r="U1386" i="21"/>
  <c r="T1386" i="21"/>
  <c r="S1386" i="21"/>
  <c r="R1386" i="21"/>
  <c r="M1386" i="21"/>
  <c r="L1386" i="21"/>
  <c r="K1386" i="21"/>
  <c r="I1386" i="21"/>
  <c r="H1386" i="21"/>
  <c r="G1386" i="21"/>
  <c r="G1386" i="21" a="1"/>
  <c r="F1386" i="21"/>
  <c r="E1386" i="21"/>
  <c r="D1386" i="21"/>
  <c r="Y1385" i="21"/>
  <c r="X1385" i="21"/>
  <c r="W1385" i="21"/>
  <c r="V1385" i="21"/>
  <c r="U1385" i="21"/>
  <c r="T1385" i="21"/>
  <c r="S1385" i="21"/>
  <c r="R1385" i="21"/>
  <c r="M1385" i="21"/>
  <c r="L1385" i="21"/>
  <c r="K1385" i="21"/>
  <c r="I1385" i="21"/>
  <c r="H1385" i="21"/>
  <c r="G1385" i="21"/>
  <c r="G1385" i="21" a="1"/>
  <c r="F1385" i="21"/>
  <c r="E1385" i="21"/>
  <c r="D1385" i="21"/>
  <c r="Y1384" i="21"/>
  <c r="X1384" i="21"/>
  <c r="W1384" i="21"/>
  <c r="V1384" i="21"/>
  <c r="U1384" i="21"/>
  <c r="T1384" i="21"/>
  <c r="S1384" i="21"/>
  <c r="R1384" i="21"/>
  <c r="M1384" i="21"/>
  <c r="L1384" i="21"/>
  <c r="K1384" i="21"/>
  <c r="I1384" i="21"/>
  <c r="H1384" i="21"/>
  <c r="G1384" i="21"/>
  <c r="G1384" i="21" a="1"/>
  <c r="F1384" i="21"/>
  <c r="E1384" i="21"/>
  <c r="D1384" i="21"/>
  <c r="Y1383" i="21"/>
  <c r="X1383" i="21"/>
  <c r="W1383" i="21"/>
  <c r="V1383" i="21"/>
  <c r="U1383" i="21"/>
  <c r="T1383" i="21"/>
  <c r="S1383" i="21"/>
  <c r="R1383" i="21"/>
  <c r="M1383" i="21"/>
  <c r="L1383" i="21"/>
  <c r="K1383" i="21"/>
  <c r="I1383" i="21"/>
  <c r="H1383" i="21"/>
  <c r="G1383" i="21"/>
  <c r="G1383" i="21" a="1"/>
  <c r="F1383" i="21"/>
  <c r="E1383" i="21"/>
  <c r="D1383" i="21"/>
  <c r="Y1382" i="21"/>
  <c r="X1382" i="21"/>
  <c r="W1382" i="21"/>
  <c r="V1382" i="21"/>
  <c r="U1382" i="21"/>
  <c r="T1382" i="21"/>
  <c r="S1382" i="21"/>
  <c r="R1382" i="21"/>
  <c r="M1382" i="21"/>
  <c r="L1382" i="21"/>
  <c r="K1382" i="21"/>
  <c r="I1382" i="21"/>
  <c r="H1382" i="21"/>
  <c r="G1382" i="21"/>
  <c r="G1382" i="21" a="1"/>
  <c r="F1382" i="21"/>
  <c r="E1382" i="21"/>
  <c r="D1382" i="21"/>
  <c r="Y1381" i="21"/>
  <c r="X1381" i="21"/>
  <c r="W1381" i="21"/>
  <c r="V1381" i="21"/>
  <c r="U1381" i="21"/>
  <c r="T1381" i="21"/>
  <c r="S1381" i="21"/>
  <c r="R1381" i="21"/>
  <c r="M1381" i="21"/>
  <c r="L1381" i="21"/>
  <c r="K1381" i="21"/>
  <c r="I1381" i="21"/>
  <c r="H1381" i="21"/>
  <c r="G1381" i="21"/>
  <c r="G1381" i="21" a="1"/>
  <c r="F1381" i="21"/>
  <c r="E1381" i="21"/>
  <c r="D1381" i="21"/>
  <c r="Y1380" i="21"/>
  <c r="X1380" i="21"/>
  <c r="W1380" i="21"/>
  <c r="V1380" i="21"/>
  <c r="U1380" i="21"/>
  <c r="T1380" i="21"/>
  <c r="S1380" i="21"/>
  <c r="R1380" i="21"/>
  <c r="M1380" i="21"/>
  <c r="L1380" i="21"/>
  <c r="K1380" i="21"/>
  <c r="I1380" i="21"/>
  <c r="H1380" i="21"/>
  <c r="G1380" i="21"/>
  <c r="G1380" i="21" a="1"/>
  <c r="F1380" i="21"/>
  <c r="E1380" i="21"/>
  <c r="D1380" i="21"/>
  <c r="Y1379" i="21"/>
  <c r="X1379" i="21"/>
  <c r="W1379" i="21"/>
  <c r="V1379" i="21"/>
  <c r="U1379" i="21"/>
  <c r="T1379" i="21"/>
  <c r="S1379" i="21"/>
  <c r="R1379" i="21"/>
  <c r="M1379" i="21"/>
  <c r="L1379" i="21"/>
  <c r="K1379" i="21"/>
  <c r="I1379" i="21"/>
  <c r="H1379" i="21"/>
  <c r="G1379" i="21"/>
  <c r="G1379" i="21" a="1"/>
  <c r="F1379" i="21"/>
  <c r="E1379" i="21"/>
  <c r="D1379" i="21"/>
  <c r="Y1378" i="21"/>
  <c r="X1378" i="21"/>
  <c r="W1378" i="21"/>
  <c r="V1378" i="21"/>
  <c r="U1378" i="21"/>
  <c r="T1378" i="21"/>
  <c r="S1378" i="21"/>
  <c r="R1378" i="21"/>
  <c r="M1378" i="21"/>
  <c r="L1378" i="21"/>
  <c r="K1378" i="21"/>
  <c r="I1378" i="21"/>
  <c r="H1378" i="21"/>
  <c r="G1378" i="21"/>
  <c r="G1378" i="21" a="1"/>
  <c r="F1378" i="21"/>
  <c r="E1378" i="21"/>
  <c r="D1378" i="21"/>
  <c r="Y1377" i="21"/>
  <c r="X1377" i="21"/>
  <c r="W1377" i="21"/>
  <c r="V1377" i="21"/>
  <c r="U1377" i="21"/>
  <c r="T1377" i="21"/>
  <c r="S1377" i="21"/>
  <c r="R1377" i="21"/>
  <c r="M1377" i="21"/>
  <c r="L1377" i="21"/>
  <c r="K1377" i="21"/>
  <c r="I1377" i="21"/>
  <c r="H1377" i="21"/>
  <c r="G1377" i="21"/>
  <c r="G1377" i="21" a="1"/>
  <c r="F1377" i="21"/>
  <c r="E1377" i="21"/>
  <c r="D1377" i="21"/>
  <c r="Y1376" i="21"/>
  <c r="X1376" i="21"/>
  <c r="W1376" i="21"/>
  <c r="V1376" i="21"/>
  <c r="U1376" i="21"/>
  <c r="T1376" i="21"/>
  <c r="S1376" i="21"/>
  <c r="R1376" i="21"/>
  <c r="M1376" i="21"/>
  <c r="L1376" i="21"/>
  <c r="K1376" i="21"/>
  <c r="I1376" i="21"/>
  <c r="H1376" i="21"/>
  <c r="G1376" i="21"/>
  <c r="G1376" i="21" a="1"/>
  <c r="F1376" i="21"/>
  <c r="E1376" i="21"/>
  <c r="D1376" i="21"/>
  <c r="Y1375" i="21"/>
  <c r="X1375" i="21"/>
  <c r="W1375" i="21"/>
  <c r="V1375" i="21"/>
  <c r="U1375" i="21"/>
  <c r="T1375" i="21"/>
  <c r="S1375" i="21"/>
  <c r="R1375" i="21"/>
  <c r="M1375" i="21"/>
  <c r="L1375" i="21"/>
  <c r="K1375" i="21"/>
  <c r="I1375" i="21"/>
  <c r="H1375" i="21"/>
  <c r="G1375" i="21"/>
  <c r="G1375" i="21" a="1"/>
  <c r="F1375" i="21"/>
  <c r="E1375" i="21"/>
  <c r="D1375" i="21"/>
  <c r="Y1374" i="21"/>
  <c r="X1374" i="21"/>
  <c r="W1374" i="21"/>
  <c r="V1374" i="21"/>
  <c r="U1374" i="21"/>
  <c r="T1374" i="21"/>
  <c r="S1374" i="21"/>
  <c r="R1374" i="21"/>
  <c r="M1374" i="21"/>
  <c r="L1374" i="21"/>
  <c r="K1374" i="21"/>
  <c r="I1374" i="21"/>
  <c r="H1374" i="21"/>
  <c r="G1374" i="21"/>
  <c r="G1374" i="21" a="1"/>
  <c r="F1374" i="21"/>
  <c r="E1374" i="21"/>
  <c r="D1374" i="21"/>
  <c r="Y1373" i="21"/>
  <c r="X1373" i="21"/>
  <c r="W1373" i="21"/>
  <c r="V1373" i="21"/>
  <c r="U1373" i="21"/>
  <c r="T1373" i="21"/>
  <c r="S1373" i="21"/>
  <c r="R1373" i="21"/>
  <c r="M1373" i="21"/>
  <c r="L1373" i="21"/>
  <c r="K1373" i="21"/>
  <c r="I1373" i="21"/>
  <c r="H1373" i="21"/>
  <c r="G1373" i="21"/>
  <c r="G1373" i="21" a="1"/>
  <c r="F1373" i="21"/>
  <c r="E1373" i="21"/>
  <c r="D1373" i="21"/>
  <c r="Y1372" i="21"/>
  <c r="X1372" i="21"/>
  <c r="W1372" i="21"/>
  <c r="V1372" i="21"/>
  <c r="U1372" i="21"/>
  <c r="T1372" i="21"/>
  <c r="S1372" i="21"/>
  <c r="R1372" i="21"/>
  <c r="M1372" i="21"/>
  <c r="L1372" i="21"/>
  <c r="K1372" i="21"/>
  <c r="I1372" i="21"/>
  <c r="H1372" i="21"/>
  <c r="G1372" i="21"/>
  <c r="G1372" i="21" a="1"/>
  <c r="F1372" i="21"/>
  <c r="E1372" i="21"/>
  <c r="D1372" i="21"/>
  <c r="Y1371" i="21"/>
  <c r="X1371" i="21"/>
  <c r="W1371" i="21"/>
  <c r="V1371" i="21"/>
  <c r="U1371" i="21"/>
  <c r="T1371" i="21"/>
  <c r="S1371" i="21"/>
  <c r="R1371" i="21"/>
  <c r="M1371" i="21"/>
  <c r="L1371" i="21"/>
  <c r="K1371" i="21"/>
  <c r="I1371" i="21"/>
  <c r="H1371" i="21"/>
  <c r="G1371" i="21"/>
  <c r="G1371" i="21" a="1"/>
  <c r="F1371" i="21"/>
  <c r="E1371" i="21"/>
  <c r="D1371" i="21"/>
  <c r="Y1370" i="21"/>
  <c r="X1370" i="21"/>
  <c r="W1370" i="21"/>
  <c r="V1370" i="21"/>
  <c r="U1370" i="21"/>
  <c r="T1370" i="21"/>
  <c r="S1370" i="21"/>
  <c r="R1370" i="21"/>
  <c r="M1370" i="21"/>
  <c r="L1370" i="21"/>
  <c r="K1370" i="21"/>
  <c r="I1370" i="21"/>
  <c r="H1370" i="21"/>
  <c r="G1370" i="21"/>
  <c r="G1370" i="21" a="1"/>
  <c r="F1370" i="21"/>
  <c r="E1370" i="21"/>
  <c r="D1370" i="21"/>
  <c r="Y1369" i="21"/>
  <c r="X1369" i="21"/>
  <c r="W1369" i="21"/>
  <c r="V1369" i="21"/>
  <c r="U1369" i="21"/>
  <c r="T1369" i="21"/>
  <c r="S1369" i="21"/>
  <c r="R1369" i="21"/>
  <c r="M1369" i="21"/>
  <c r="L1369" i="21"/>
  <c r="K1369" i="21"/>
  <c r="I1369" i="21"/>
  <c r="H1369" i="21"/>
  <c r="G1369" i="21"/>
  <c r="G1369" i="21" a="1"/>
  <c r="F1369" i="21"/>
  <c r="E1369" i="21"/>
  <c r="D1369" i="21"/>
  <c r="Y1368" i="21"/>
  <c r="X1368" i="21"/>
  <c r="W1368" i="21"/>
  <c r="V1368" i="21"/>
  <c r="U1368" i="21"/>
  <c r="T1368" i="21"/>
  <c r="S1368" i="21"/>
  <c r="R1368" i="21"/>
  <c r="M1368" i="21"/>
  <c r="L1368" i="21"/>
  <c r="K1368" i="21"/>
  <c r="I1368" i="21"/>
  <c r="H1368" i="21"/>
  <c r="G1368" i="21"/>
  <c r="G1368" i="21" a="1"/>
  <c r="F1368" i="21"/>
  <c r="E1368" i="21"/>
  <c r="D1368" i="21"/>
  <c r="Y1367" i="21"/>
  <c r="X1367" i="21"/>
  <c r="W1367" i="21"/>
  <c r="V1367" i="21"/>
  <c r="U1367" i="21"/>
  <c r="T1367" i="21"/>
  <c r="S1367" i="21"/>
  <c r="R1367" i="21"/>
  <c r="M1367" i="21"/>
  <c r="L1367" i="21"/>
  <c r="K1367" i="21"/>
  <c r="I1367" i="21"/>
  <c r="H1367" i="21"/>
  <c r="G1367" i="21"/>
  <c r="G1367" i="21" a="1"/>
  <c r="F1367" i="21"/>
  <c r="E1367" i="21"/>
  <c r="D1367" i="21"/>
  <c r="Y1366" i="21"/>
  <c r="X1366" i="21"/>
  <c r="W1366" i="21"/>
  <c r="V1366" i="21"/>
  <c r="U1366" i="21"/>
  <c r="T1366" i="21"/>
  <c r="S1366" i="21"/>
  <c r="R1366" i="21"/>
  <c r="M1366" i="21"/>
  <c r="L1366" i="21"/>
  <c r="K1366" i="21"/>
  <c r="I1366" i="21"/>
  <c r="H1366" i="21"/>
  <c r="G1366" i="21"/>
  <c r="G1366" i="21" a="1"/>
  <c r="F1366" i="21"/>
  <c r="E1366" i="21"/>
  <c r="D1366" i="21"/>
  <c r="Y1365" i="21"/>
  <c r="X1365" i="21"/>
  <c r="W1365" i="21"/>
  <c r="V1365" i="21"/>
  <c r="U1365" i="21"/>
  <c r="T1365" i="21"/>
  <c r="S1365" i="21"/>
  <c r="R1365" i="21"/>
  <c r="M1365" i="21"/>
  <c r="L1365" i="21"/>
  <c r="K1365" i="21"/>
  <c r="I1365" i="21"/>
  <c r="H1365" i="21"/>
  <c r="G1365" i="21"/>
  <c r="G1365" i="21" a="1"/>
  <c r="F1365" i="21"/>
  <c r="E1365" i="21"/>
  <c r="D1365" i="21"/>
  <c r="Y1364" i="21"/>
  <c r="X1364" i="21"/>
  <c r="W1364" i="21"/>
  <c r="V1364" i="21"/>
  <c r="U1364" i="21"/>
  <c r="T1364" i="21"/>
  <c r="S1364" i="21"/>
  <c r="R1364" i="21"/>
  <c r="M1364" i="21"/>
  <c r="L1364" i="21"/>
  <c r="K1364" i="21"/>
  <c r="I1364" i="21"/>
  <c r="H1364" i="21"/>
  <c r="G1364" i="21"/>
  <c r="G1364" i="21" a="1"/>
  <c r="F1364" i="21"/>
  <c r="E1364" i="21"/>
  <c r="D1364" i="21"/>
  <c r="Y1363" i="21"/>
  <c r="X1363" i="21"/>
  <c r="W1363" i="21"/>
  <c r="V1363" i="21"/>
  <c r="U1363" i="21"/>
  <c r="T1363" i="21"/>
  <c r="S1363" i="21"/>
  <c r="R1363" i="21"/>
  <c r="M1363" i="21"/>
  <c r="L1363" i="21"/>
  <c r="K1363" i="21"/>
  <c r="I1363" i="21"/>
  <c r="H1363" i="21"/>
  <c r="G1363" i="21"/>
  <c r="G1363" i="21" a="1"/>
  <c r="F1363" i="21"/>
  <c r="E1363" i="21"/>
  <c r="D1363" i="21"/>
  <c r="Y1362" i="21"/>
  <c r="X1362" i="21"/>
  <c r="W1362" i="21"/>
  <c r="V1362" i="21"/>
  <c r="U1362" i="21"/>
  <c r="T1362" i="21"/>
  <c r="S1362" i="21"/>
  <c r="R1362" i="21"/>
  <c r="M1362" i="21"/>
  <c r="L1362" i="21"/>
  <c r="K1362" i="21"/>
  <c r="I1362" i="21"/>
  <c r="H1362" i="21"/>
  <c r="G1362" i="21"/>
  <c r="G1362" i="21" a="1"/>
  <c r="F1362" i="21"/>
  <c r="E1362" i="21"/>
  <c r="D1362" i="21"/>
  <c r="Y1361" i="21"/>
  <c r="X1361" i="21"/>
  <c r="W1361" i="21"/>
  <c r="V1361" i="21"/>
  <c r="U1361" i="21"/>
  <c r="T1361" i="21"/>
  <c r="S1361" i="21"/>
  <c r="R1361" i="21"/>
  <c r="M1361" i="21"/>
  <c r="L1361" i="21"/>
  <c r="K1361" i="21"/>
  <c r="I1361" i="21"/>
  <c r="H1361" i="21"/>
  <c r="G1361" i="21"/>
  <c r="G1361" i="21" a="1"/>
  <c r="F1361" i="21"/>
  <c r="E1361" i="21"/>
  <c r="D1361" i="21"/>
  <c r="Y1360" i="21"/>
  <c r="X1360" i="21"/>
  <c r="W1360" i="21"/>
  <c r="V1360" i="21"/>
  <c r="U1360" i="21"/>
  <c r="T1360" i="21"/>
  <c r="S1360" i="21"/>
  <c r="R1360" i="21"/>
  <c r="M1360" i="21"/>
  <c r="L1360" i="21"/>
  <c r="K1360" i="21"/>
  <c r="I1360" i="21"/>
  <c r="H1360" i="21"/>
  <c r="G1360" i="21"/>
  <c r="G1360" i="21" a="1"/>
  <c r="F1360" i="21"/>
  <c r="E1360" i="21"/>
  <c r="D1360" i="21"/>
  <c r="Y1359" i="21"/>
  <c r="X1359" i="21"/>
  <c r="W1359" i="21"/>
  <c r="V1359" i="21"/>
  <c r="U1359" i="21"/>
  <c r="T1359" i="21"/>
  <c r="S1359" i="21"/>
  <c r="R1359" i="21"/>
  <c r="M1359" i="21"/>
  <c r="L1359" i="21"/>
  <c r="K1359" i="21"/>
  <c r="I1359" i="21"/>
  <c r="H1359" i="21"/>
  <c r="G1359" i="21"/>
  <c r="G1359" i="21" a="1"/>
  <c r="F1359" i="21"/>
  <c r="E1359" i="21"/>
  <c r="D1359" i="21"/>
  <c r="Y1358" i="21"/>
  <c r="X1358" i="21"/>
  <c r="W1358" i="21"/>
  <c r="V1358" i="21"/>
  <c r="U1358" i="21"/>
  <c r="T1358" i="21"/>
  <c r="S1358" i="21"/>
  <c r="R1358" i="21"/>
  <c r="M1358" i="21"/>
  <c r="L1358" i="21"/>
  <c r="K1358" i="21"/>
  <c r="I1358" i="21"/>
  <c r="H1358" i="21"/>
  <c r="G1358" i="21"/>
  <c r="G1358" i="21" a="1"/>
  <c r="F1358" i="21"/>
  <c r="E1358" i="21"/>
  <c r="D1358" i="21"/>
  <c r="Y1357" i="21"/>
  <c r="X1357" i="21"/>
  <c r="W1357" i="21"/>
  <c r="V1357" i="21"/>
  <c r="U1357" i="21"/>
  <c r="T1357" i="21"/>
  <c r="S1357" i="21"/>
  <c r="R1357" i="21"/>
  <c r="M1357" i="21"/>
  <c r="L1357" i="21"/>
  <c r="K1357" i="21"/>
  <c r="I1357" i="21"/>
  <c r="H1357" i="21"/>
  <c r="G1357" i="21"/>
  <c r="G1357" i="21" a="1"/>
  <c r="F1357" i="21"/>
  <c r="E1357" i="21"/>
  <c r="D1357" i="21"/>
  <c r="Y1356" i="21"/>
  <c r="X1356" i="21"/>
  <c r="W1356" i="21"/>
  <c r="V1356" i="21"/>
  <c r="U1356" i="21"/>
  <c r="T1356" i="21"/>
  <c r="S1356" i="21"/>
  <c r="R1356" i="21"/>
  <c r="M1356" i="21"/>
  <c r="L1356" i="21"/>
  <c r="K1356" i="21"/>
  <c r="I1356" i="21"/>
  <c r="H1356" i="21"/>
  <c r="G1356" i="21"/>
  <c r="G1356" i="21" a="1"/>
  <c r="F1356" i="21"/>
  <c r="E1356" i="21"/>
  <c r="D1356" i="21"/>
  <c r="Y1355" i="21"/>
  <c r="X1355" i="21"/>
  <c r="W1355" i="21"/>
  <c r="V1355" i="21"/>
  <c r="U1355" i="21"/>
  <c r="T1355" i="21"/>
  <c r="S1355" i="21"/>
  <c r="R1355" i="21"/>
  <c r="M1355" i="21"/>
  <c r="L1355" i="21"/>
  <c r="K1355" i="21"/>
  <c r="I1355" i="21"/>
  <c r="H1355" i="21"/>
  <c r="G1355" i="21"/>
  <c r="G1355" i="21" a="1"/>
  <c r="F1355" i="21"/>
  <c r="E1355" i="21"/>
  <c r="D1355" i="21"/>
  <c r="Y1354" i="21"/>
  <c r="X1354" i="21"/>
  <c r="W1354" i="21"/>
  <c r="V1354" i="21"/>
  <c r="U1354" i="21"/>
  <c r="T1354" i="21"/>
  <c r="S1354" i="21"/>
  <c r="R1354" i="21"/>
  <c r="M1354" i="21"/>
  <c r="L1354" i="21"/>
  <c r="K1354" i="21"/>
  <c r="I1354" i="21"/>
  <c r="H1354" i="21"/>
  <c r="G1354" i="21"/>
  <c r="G1354" i="21" a="1"/>
  <c r="F1354" i="21"/>
  <c r="E1354" i="21"/>
  <c r="D1354" i="21"/>
  <c r="Y1353" i="21"/>
  <c r="X1353" i="21"/>
  <c r="W1353" i="21"/>
  <c r="V1353" i="21"/>
  <c r="U1353" i="21"/>
  <c r="T1353" i="21"/>
  <c r="S1353" i="21"/>
  <c r="R1353" i="21"/>
  <c r="M1353" i="21"/>
  <c r="L1353" i="21"/>
  <c r="K1353" i="21"/>
  <c r="I1353" i="21"/>
  <c r="H1353" i="21"/>
  <c r="G1353" i="21"/>
  <c r="G1353" i="21" a="1"/>
  <c r="F1353" i="21"/>
  <c r="E1353" i="21"/>
  <c r="D1353" i="21"/>
  <c r="Y1352" i="21"/>
  <c r="X1352" i="21"/>
  <c r="W1352" i="21"/>
  <c r="V1352" i="21"/>
  <c r="U1352" i="21"/>
  <c r="T1352" i="21"/>
  <c r="S1352" i="21"/>
  <c r="R1352" i="21"/>
  <c r="M1352" i="21"/>
  <c r="L1352" i="21"/>
  <c r="K1352" i="21"/>
  <c r="I1352" i="21"/>
  <c r="H1352" i="21"/>
  <c r="G1352" i="21"/>
  <c r="G1352" i="21" a="1"/>
  <c r="F1352" i="21"/>
  <c r="E1352" i="21"/>
  <c r="D1352" i="21"/>
  <c r="Y1351" i="21"/>
  <c r="X1351" i="21"/>
  <c r="W1351" i="21"/>
  <c r="V1351" i="21"/>
  <c r="U1351" i="21"/>
  <c r="T1351" i="21"/>
  <c r="S1351" i="21"/>
  <c r="R1351" i="21"/>
  <c r="M1351" i="21"/>
  <c r="L1351" i="21"/>
  <c r="K1351" i="21"/>
  <c r="I1351" i="21"/>
  <c r="H1351" i="21"/>
  <c r="G1351" i="21"/>
  <c r="G1351" i="21" a="1"/>
  <c r="F1351" i="21"/>
  <c r="E1351" i="21"/>
  <c r="D1351" i="21"/>
  <c r="Y1350" i="21"/>
  <c r="X1350" i="21"/>
  <c r="W1350" i="21"/>
  <c r="V1350" i="21"/>
  <c r="U1350" i="21"/>
  <c r="T1350" i="21"/>
  <c r="S1350" i="21"/>
  <c r="R1350" i="21"/>
  <c r="M1350" i="21"/>
  <c r="L1350" i="21"/>
  <c r="K1350" i="21"/>
  <c r="I1350" i="21"/>
  <c r="H1350" i="21"/>
  <c r="G1350" i="21"/>
  <c r="G1350" i="21" a="1"/>
  <c r="F1350" i="21"/>
  <c r="E1350" i="21"/>
  <c r="D1350" i="21"/>
  <c r="Y1349" i="21"/>
  <c r="X1349" i="21"/>
  <c r="W1349" i="21"/>
  <c r="V1349" i="21"/>
  <c r="U1349" i="21"/>
  <c r="T1349" i="21"/>
  <c r="S1349" i="21"/>
  <c r="R1349" i="21"/>
  <c r="M1349" i="21"/>
  <c r="L1349" i="21"/>
  <c r="K1349" i="21"/>
  <c r="I1349" i="21"/>
  <c r="H1349" i="21"/>
  <c r="G1349" i="21"/>
  <c r="G1349" i="21" a="1"/>
  <c r="F1349" i="21"/>
  <c r="E1349" i="21"/>
  <c r="D1349" i="21"/>
  <c r="Y1348" i="21"/>
  <c r="X1348" i="21"/>
  <c r="W1348" i="21"/>
  <c r="V1348" i="21"/>
  <c r="U1348" i="21"/>
  <c r="T1348" i="21"/>
  <c r="S1348" i="21"/>
  <c r="R1348" i="21"/>
  <c r="M1348" i="21"/>
  <c r="L1348" i="21"/>
  <c r="K1348" i="21"/>
  <c r="I1348" i="21"/>
  <c r="H1348" i="21"/>
  <c r="G1348" i="21"/>
  <c r="G1348" i="21" a="1"/>
  <c r="F1348" i="21"/>
  <c r="E1348" i="21"/>
  <c r="D1348" i="21"/>
  <c r="Y1347" i="21"/>
  <c r="X1347" i="21"/>
  <c r="W1347" i="21"/>
  <c r="V1347" i="21"/>
  <c r="U1347" i="21"/>
  <c r="T1347" i="21"/>
  <c r="S1347" i="21"/>
  <c r="R1347" i="21"/>
  <c r="M1347" i="21"/>
  <c r="L1347" i="21"/>
  <c r="K1347" i="21"/>
  <c r="I1347" i="21"/>
  <c r="H1347" i="21"/>
  <c r="G1347" i="21"/>
  <c r="G1347" i="21" a="1"/>
  <c r="F1347" i="21"/>
  <c r="E1347" i="21"/>
  <c r="D1347" i="21"/>
  <c r="Y1346" i="21"/>
  <c r="X1346" i="21"/>
  <c r="W1346" i="21"/>
  <c r="V1346" i="21"/>
  <c r="U1346" i="21"/>
  <c r="T1346" i="21"/>
  <c r="S1346" i="21"/>
  <c r="R1346" i="21"/>
  <c r="M1346" i="21"/>
  <c r="L1346" i="21"/>
  <c r="K1346" i="21"/>
  <c r="I1346" i="21"/>
  <c r="H1346" i="21"/>
  <c r="G1346" i="21"/>
  <c r="G1346" i="21" a="1"/>
  <c r="F1346" i="21"/>
  <c r="E1346" i="21"/>
  <c r="D1346" i="21"/>
  <c r="Y1345" i="21"/>
  <c r="X1345" i="21"/>
  <c r="W1345" i="21"/>
  <c r="V1345" i="21"/>
  <c r="U1345" i="21"/>
  <c r="T1345" i="21"/>
  <c r="S1345" i="21"/>
  <c r="R1345" i="21"/>
  <c r="M1345" i="21"/>
  <c r="L1345" i="21"/>
  <c r="K1345" i="21"/>
  <c r="I1345" i="21"/>
  <c r="H1345" i="21"/>
  <c r="G1345" i="21"/>
  <c r="G1345" i="21" a="1"/>
  <c r="F1345" i="21"/>
  <c r="E1345" i="21"/>
  <c r="D1345" i="21"/>
  <c r="Y1344" i="21"/>
  <c r="X1344" i="21"/>
  <c r="W1344" i="21"/>
  <c r="V1344" i="21"/>
  <c r="U1344" i="21"/>
  <c r="T1344" i="21"/>
  <c r="S1344" i="21"/>
  <c r="R1344" i="21"/>
  <c r="M1344" i="21"/>
  <c r="L1344" i="21"/>
  <c r="K1344" i="21"/>
  <c r="I1344" i="21"/>
  <c r="H1344" i="21"/>
  <c r="G1344" i="21"/>
  <c r="G1344" i="21" a="1"/>
  <c r="F1344" i="21"/>
  <c r="E1344" i="21"/>
  <c r="D1344" i="21"/>
  <c r="Y1343" i="21"/>
  <c r="X1343" i="21"/>
  <c r="W1343" i="21"/>
  <c r="V1343" i="21"/>
  <c r="U1343" i="21"/>
  <c r="T1343" i="21"/>
  <c r="S1343" i="21"/>
  <c r="R1343" i="21"/>
  <c r="M1343" i="21"/>
  <c r="L1343" i="21"/>
  <c r="K1343" i="21"/>
  <c r="I1343" i="21"/>
  <c r="H1343" i="21"/>
  <c r="G1343" i="21"/>
  <c r="G1343" i="21" a="1"/>
  <c r="F1343" i="21"/>
  <c r="E1343" i="21"/>
  <c r="D1343" i="21"/>
  <c r="Y1342" i="21"/>
  <c r="X1342" i="21"/>
  <c r="W1342" i="21"/>
  <c r="V1342" i="21"/>
  <c r="U1342" i="21"/>
  <c r="T1342" i="21"/>
  <c r="S1342" i="21"/>
  <c r="R1342" i="21"/>
  <c r="M1342" i="21"/>
  <c r="L1342" i="21"/>
  <c r="K1342" i="21"/>
  <c r="I1342" i="21"/>
  <c r="H1342" i="21"/>
  <c r="G1342" i="21"/>
  <c r="G1342" i="21" a="1"/>
  <c r="F1342" i="21"/>
  <c r="E1342" i="21"/>
  <c r="D1342" i="21"/>
  <c r="Y1341" i="21"/>
  <c r="X1341" i="21"/>
  <c r="W1341" i="21"/>
  <c r="V1341" i="21"/>
  <c r="U1341" i="21"/>
  <c r="T1341" i="21"/>
  <c r="S1341" i="21"/>
  <c r="R1341" i="21"/>
  <c r="M1341" i="21"/>
  <c r="L1341" i="21"/>
  <c r="K1341" i="21"/>
  <c r="I1341" i="21"/>
  <c r="H1341" i="21"/>
  <c r="G1341" i="21"/>
  <c r="G1341" i="21" a="1"/>
  <c r="F1341" i="21"/>
  <c r="E1341" i="21"/>
  <c r="D1341" i="21"/>
  <c r="Y1340" i="21"/>
  <c r="X1340" i="21"/>
  <c r="W1340" i="21"/>
  <c r="V1340" i="21"/>
  <c r="U1340" i="21"/>
  <c r="T1340" i="21"/>
  <c r="S1340" i="21"/>
  <c r="R1340" i="21"/>
  <c r="M1340" i="21"/>
  <c r="L1340" i="21"/>
  <c r="K1340" i="21"/>
  <c r="I1340" i="21"/>
  <c r="H1340" i="21"/>
  <c r="G1340" i="21"/>
  <c r="G1340" i="21" a="1"/>
  <c r="F1340" i="21"/>
  <c r="E1340" i="21"/>
  <c r="D1340" i="21"/>
  <c r="Y1339" i="21"/>
  <c r="X1339" i="21"/>
  <c r="W1339" i="21"/>
  <c r="V1339" i="21"/>
  <c r="U1339" i="21"/>
  <c r="T1339" i="21"/>
  <c r="S1339" i="21"/>
  <c r="R1339" i="21"/>
  <c r="M1339" i="21"/>
  <c r="L1339" i="21"/>
  <c r="K1339" i="21"/>
  <c r="I1339" i="21"/>
  <c r="H1339" i="21"/>
  <c r="G1339" i="21"/>
  <c r="G1339" i="21" a="1"/>
  <c r="F1339" i="21"/>
  <c r="E1339" i="21"/>
  <c r="D1339" i="21"/>
  <c r="Y1338" i="21"/>
  <c r="X1338" i="21"/>
  <c r="W1338" i="21"/>
  <c r="V1338" i="21"/>
  <c r="U1338" i="21"/>
  <c r="T1338" i="21"/>
  <c r="S1338" i="21"/>
  <c r="R1338" i="21"/>
  <c r="M1338" i="21"/>
  <c r="L1338" i="21"/>
  <c r="K1338" i="21"/>
  <c r="I1338" i="21"/>
  <c r="H1338" i="21"/>
  <c r="G1338" i="21"/>
  <c r="G1338" i="21" a="1"/>
  <c r="F1338" i="21"/>
  <c r="E1338" i="21"/>
  <c r="D1338" i="21"/>
  <c r="Y1337" i="21"/>
  <c r="X1337" i="21"/>
  <c r="W1337" i="21"/>
  <c r="V1337" i="21"/>
  <c r="U1337" i="21"/>
  <c r="T1337" i="21"/>
  <c r="S1337" i="21"/>
  <c r="R1337" i="21"/>
  <c r="M1337" i="21"/>
  <c r="L1337" i="21"/>
  <c r="K1337" i="21"/>
  <c r="I1337" i="21"/>
  <c r="H1337" i="21"/>
  <c r="G1337" i="21"/>
  <c r="G1337" i="21" a="1"/>
  <c r="F1337" i="21"/>
  <c r="E1337" i="21"/>
  <c r="D1337" i="21"/>
  <c r="Y1336" i="21"/>
  <c r="X1336" i="21"/>
  <c r="W1336" i="21"/>
  <c r="V1336" i="21"/>
  <c r="U1336" i="21"/>
  <c r="T1336" i="21"/>
  <c r="S1336" i="21"/>
  <c r="R1336" i="21"/>
  <c r="M1336" i="21"/>
  <c r="L1336" i="21"/>
  <c r="K1336" i="21"/>
  <c r="I1336" i="21"/>
  <c r="H1336" i="21"/>
  <c r="G1336" i="21"/>
  <c r="G1336" i="21" a="1"/>
  <c r="F1336" i="21"/>
  <c r="E1336" i="21"/>
  <c r="D1336" i="21"/>
  <c r="Y1335" i="21"/>
  <c r="X1335" i="21"/>
  <c r="W1335" i="21"/>
  <c r="V1335" i="21"/>
  <c r="U1335" i="21"/>
  <c r="T1335" i="21"/>
  <c r="S1335" i="21"/>
  <c r="R1335" i="21"/>
  <c r="M1335" i="21"/>
  <c r="L1335" i="21"/>
  <c r="K1335" i="21"/>
  <c r="I1335" i="21"/>
  <c r="H1335" i="21"/>
  <c r="G1335" i="21"/>
  <c r="G1335" i="21" a="1"/>
  <c r="F1335" i="21"/>
  <c r="E1335" i="21"/>
  <c r="D1335" i="21"/>
  <c r="Y1334" i="21"/>
  <c r="X1334" i="21"/>
  <c r="W1334" i="21"/>
  <c r="V1334" i="21"/>
  <c r="U1334" i="21"/>
  <c r="T1334" i="21"/>
  <c r="S1334" i="21"/>
  <c r="R1334" i="21"/>
  <c r="M1334" i="21"/>
  <c r="L1334" i="21"/>
  <c r="K1334" i="21"/>
  <c r="I1334" i="21"/>
  <c r="H1334" i="21"/>
  <c r="G1334" i="21"/>
  <c r="G1334" i="21" a="1"/>
  <c r="F1334" i="21"/>
  <c r="E1334" i="21"/>
  <c r="D1334" i="21"/>
  <c r="Y1333" i="21"/>
  <c r="X1333" i="21"/>
  <c r="W1333" i="21"/>
  <c r="V1333" i="21"/>
  <c r="U1333" i="21"/>
  <c r="T1333" i="21"/>
  <c r="S1333" i="21"/>
  <c r="R1333" i="21"/>
  <c r="M1333" i="21"/>
  <c r="L1333" i="21"/>
  <c r="K1333" i="21"/>
  <c r="I1333" i="21"/>
  <c r="H1333" i="21"/>
  <c r="G1333" i="21"/>
  <c r="G1333" i="21" a="1"/>
  <c r="F1333" i="21"/>
  <c r="E1333" i="21"/>
  <c r="D1333" i="21"/>
  <c r="Y1332" i="21"/>
  <c r="X1332" i="21"/>
  <c r="W1332" i="21"/>
  <c r="V1332" i="21"/>
  <c r="U1332" i="21"/>
  <c r="T1332" i="21"/>
  <c r="S1332" i="21"/>
  <c r="R1332" i="21"/>
  <c r="M1332" i="21"/>
  <c r="L1332" i="21"/>
  <c r="K1332" i="21"/>
  <c r="I1332" i="21"/>
  <c r="H1332" i="21"/>
  <c r="G1332" i="21"/>
  <c r="G1332" i="21" a="1"/>
  <c r="F1332" i="21"/>
  <c r="E1332" i="21"/>
  <c r="D1332" i="21"/>
  <c r="Y1331" i="21"/>
  <c r="X1331" i="21"/>
  <c r="W1331" i="21"/>
  <c r="V1331" i="21"/>
  <c r="U1331" i="21"/>
  <c r="T1331" i="21"/>
  <c r="S1331" i="21"/>
  <c r="R1331" i="21"/>
  <c r="M1331" i="21"/>
  <c r="L1331" i="21"/>
  <c r="K1331" i="21"/>
  <c r="I1331" i="21"/>
  <c r="H1331" i="21"/>
  <c r="G1331" i="21"/>
  <c r="G1331" i="21" a="1"/>
  <c r="F1331" i="21"/>
  <c r="E1331" i="21"/>
  <c r="D1331" i="21"/>
  <c r="Y1330" i="21"/>
  <c r="X1330" i="21"/>
  <c r="W1330" i="21"/>
  <c r="V1330" i="21"/>
  <c r="U1330" i="21"/>
  <c r="T1330" i="21"/>
  <c r="S1330" i="21"/>
  <c r="R1330" i="21"/>
  <c r="M1330" i="21"/>
  <c r="L1330" i="21"/>
  <c r="K1330" i="21"/>
  <c r="I1330" i="21"/>
  <c r="H1330" i="21"/>
  <c r="G1330" i="21"/>
  <c r="G1330" i="21" a="1"/>
  <c r="F1330" i="21"/>
  <c r="E1330" i="21"/>
  <c r="D1330" i="21"/>
  <c r="Y1329" i="21"/>
  <c r="X1329" i="21"/>
  <c r="W1329" i="21"/>
  <c r="V1329" i="21"/>
  <c r="U1329" i="21"/>
  <c r="T1329" i="21"/>
  <c r="S1329" i="21"/>
  <c r="R1329" i="21"/>
  <c r="M1329" i="21"/>
  <c r="L1329" i="21"/>
  <c r="K1329" i="21"/>
  <c r="I1329" i="21"/>
  <c r="H1329" i="21"/>
  <c r="G1329" i="21"/>
  <c r="G1329" i="21" a="1"/>
  <c r="F1329" i="21"/>
  <c r="E1329" i="21"/>
  <c r="D1329" i="21"/>
  <c r="Y1328" i="21"/>
  <c r="X1328" i="21"/>
  <c r="W1328" i="21"/>
  <c r="V1328" i="21"/>
  <c r="U1328" i="21"/>
  <c r="T1328" i="21"/>
  <c r="S1328" i="21"/>
  <c r="R1328" i="21"/>
  <c r="M1328" i="21"/>
  <c r="L1328" i="21"/>
  <c r="K1328" i="21"/>
  <c r="I1328" i="21"/>
  <c r="H1328" i="21"/>
  <c r="G1328" i="21"/>
  <c r="G1328" i="21" a="1"/>
  <c r="F1328" i="21"/>
  <c r="E1328" i="21"/>
  <c r="D1328" i="21"/>
  <c r="Y1327" i="21"/>
  <c r="X1327" i="21"/>
  <c r="W1327" i="21"/>
  <c r="V1327" i="21"/>
  <c r="U1327" i="21"/>
  <c r="T1327" i="21"/>
  <c r="S1327" i="21"/>
  <c r="R1327" i="21"/>
  <c r="M1327" i="21"/>
  <c r="L1327" i="21"/>
  <c r="K1327" i="21"/>
  <c r="I1327" i="21"/>
  <c r="H1327" i="21"/>
  <c r="G1327" i="21"/>
  <c r="G1327" i="21" a="1"/>
  <c r="F1327" i="21"/>
  <c r="E1327" i="21"/>
  <c r="D1327" i="21"/>
  <c r="Y1326" i="21"/>
  <c r="X1326" i="21"/>
  <c r="W1326" i="21"/>
  <c r="V1326" i="21"/>
  <c r="U1326" i="21"/>
  <c r="T1326" i="21"/>
  <c r="S1326" i="21"/>
  <c r="R1326" i="21"/>
  <c r="M1326" i="21"/>
  <c r="L1326" i="21"/>
  <c r="K1326" i="21"/>
  <c r="I1326" i="21"/>
  <c r="H1326" i="21"/>
  <c r="G1326" i="21"/>
  <c r="G1326" i="21" a="1"/>
  <c r="F1326" i="21"/>
  <c r="E1326" i="21"/>
  <c r="D1326" i="21"/>
  <c r="Y1325" i="21"/>
  <c r="X1325" i="21"/>
  <c r="W1325" i="21"/>
  <c r="V1325" i="21"/>
  <c r="U1325" i="21"/>
  <c r="T1325" i="21"/>
  <c r="S1325" i="21"/>
  <c r="R1325" i="21"/>
  <c r="M1325" i="21"/>
  <c r="L1325" i="21"/>
  <c r="K1325" i="21"/>
  <c r="I1325" i="21"/>
  <c r="H1325" i="21"/>
  <c r="G1325" i="21"/>
  <c r="G1325" i="21" a="1"/>
  <c r="F1325" i="21"/>
  <c r="E1325" i="21"/>
  <c r="D1325" i="21"/>
  <c r="Y1324" i="21"/>
  <c r="X1324" i="21"/>
  <c r="W1324" i="21"/>
  <c r="V1324" i="21"/>
  <c r="U1324" i="21"/>
  <c r="T1324" i="21"/>
  <c r="S1324" i="21"/>
  <c r="R1324" i="21"/>
  <c r="M1324" i="21"/>
  <c r="L1324" i="21"/>
  <c r="K1324" i="21"/>
  <c r="I1324" i="21"/>
  <c r="H1324" i="21"/>
  <c r="G1324" i="21"/>
  <c r="G1324" i="21" a="1"/>
  <c r="F1324" i="21"/>
  <c r="E1324" i="21"/>
  <c r="D1324" i="21"/>
  <c r="Y1323" i="21"/>
  <c r="X1323" i="21"/>
  <c r="W1323" i="21"/>
  <c r="V1323" i="21"/>
  <c r="U1323" i="21"/>
  <c r="T1323" i="21"/>
  <c r="S1323" i="21"/>
  <c r="R1323" i="21"/>
  <c r="M1323" i="21"/>
  <c r="L1323" i="21"/>
  <c r="K1323" i="21"/>
  <c r="I1323" i="21"/>
  <c r="H1323" i="21"/>
  <c r="G1323" i="21"/>
  <c r="G1323" i="21" a="1"/>
  <c r="F1323" i="21"/>
  <c r="E1323" i="21"/>
  <c r="D1323" i="21"/>
  <c r="Y1322" i="21"/>
  <c r="X1322" i="21"/>
  <c r="W1322" i="21"/>
  <c r="V1322" i="21"/>
  <c r="U1322" i="21"/>
  <c r="T1322" i="21"/>
  <c r="S1322" i="21"/>
  <c r="R1322" i="21"/>
  <c r="M1322" i="21"/>
  <c r="L1322" i="21"/>
  <c r="K1322" i="21"/>
  <c r="I1322" i="21"/>
  <c r="H1322" i="21"/>
  <c r="G1322" i="21"/>
  <c r="G1322" i="21" a="1"/>
  <c r="F1322" i="21"/>
  <c r="E1322" i="21"/>
  <c r="D1322" i="21"/>
  <c r="Y1321" i="21"/>
  <c r="X1321" i="21"/>
  <c r="W1321" i="21"/>
  <c r="V1321" i="21"/>
  <c r="U1321" i="21"/>
  <c r="T1321" i="21"/>
  <c r="S1321" i="21"/>
  <c r="R1321" i="21"/>
  <c r="M1321" i="21"/>
  <c r="L1321" i="21"/>
  <c r="K1321" i="21"/>
  <c r="I1321" i="21"/>
  <c r="H1321" i="21"/>
  <c r="G1321" i="21"/>
  <c r="G1321" i="21" a="1"/>
  <c r="F1321" i="21"/>
  <c r="E1321" i="21"/>
  <c r="D1321" i="21"/>
  <c r="Y1320" i="21"/>
  <c r="X1320" i="21"/>
  <c r="W1320" i="21"/>
  <c r="V1320" i="21"/>
  <c r="U1320" i="21"/>
  <c r="T1320" i="21"/>
  <c r="S1320" i="21"/>
  <c r="R1320" i="21"/>
  <c r="M1320" i="21"/>
  <c r="L1320" i="21"/>
  <c r="K1320" i="21"/>
  <c r="I1320" i="21"/>
  <c r="H1320" i="21"/>
  <c r="G1320" i="21"/>
  <c r="G1320" i="21" a="1"/>
  <c r="F1320" i="21"/>
  <c r="E1320" i="21"/>
  <c r="D1320" i="21"/>
  <c r="Y1319" i="21"/>
  <c r="X1319" i="21"/>
  <c r="W1319" i="21"/>
  <c r="V1319" i="21"/>
  <c r="U1319" i="21"/>
  <c r="T1319" i="21"/>
  <c r="S1319" i="21"/>
  <c r="R1319" i="21"/>
  <c r="M1319" i="21"/>
  <c r="L1319" i="21"/>
  <c r="K1319" i="21"/>
  <c r="I1319" i="21"/>
  <c r="H1319" i="21"/>
  <c r="G1319" i="21"/>
  <c r="G1319" i="21" a="1"/>
  <c r="F1319" i="21"/>
  <c r="E1319" i="21"/>
  <c r="D1319" i="21"/>
  <c r="Y1318" i="21"/>
  <c r="X1318" i="21"/>
  <c r="W1318" i="21"/>
  <c r="V1318" i="21"/>
  <c r="U1318" i="21"/>
  <c r="T1318" i="21"/>
  <c r="S1318" i="21"/>
  <c r="R1318" i="21"/>
  <c r="M1318" i="21"/>
  <c r="L1318" i="21"/>
  <c r="K1318" i="21"/>
  <c r="I1318" i="21"/>
  <c r="H1318" i="21"/>
  <c r="G1318" i="21"/>
  <c r="G1318" i="21" a="1"/>
  <c r="F1318" i="21"/>
  <c r="E1318" i="21"/>
  <c r="D1318" i="21"/>
  <c r="Y1317" i="21"/>
  <c r="X1317" i="21"/>
  <c r="W1317" i="21"/>
  <c r="V1317" i="21"/>
  <c r="U1317" i="21"/>
  <c r="T1317" i="21"/>
  <c r="S1317" i="21"/>
  <c r="R1317" i="21"/>
  <c r="M1317" i="21"/>
  <c r="L1317" i="21"/>
  <c r="K1317" i="21"/>
  <c r="I1317" i="21"/>
  <c r="H1317" i="21"/>
  <c r="G1317" i="21"/>
  <c r="G1317" i="21" a="1"/>
  <c r="F1317" i="21"/>
  <c r="E1317" i="21"/>
  <c r="D1317" i="21"/>
  <c r="Y1316" i="21"/>
  <c r="X1316" i="21"/>
  <c r="W1316" i="21"/>
  <c r="V1316" i="21"/>
  <c r="U1316" i="21"/>
  <c r="T1316" i="21"/>
  <c r="S1316" i="21"/>
  <c r="R1316" i="21"/>
  <c r="M1316" i="21"/>
  <c r="L1316" i="21"/>
  <c r="K1316" i="21"/>
  <c r="I1316" i="21"/>
  <c r="H1316" i="21"/>
  <c r="G1316" i="21"/>
  <c r="G1316" i="21" a="1"/>
  <c r="F1316" i="21"/>
  <c r="E1316" i="21"/>
  <c r="D1316" i="21"/>
  <c r="Y1315" i="21"/>
  <c r="X1315" i="21"/>
  <c r="W1315" i="21"/>
  <c r="V1315" i="21"/>
  <c r="U1315" i="21"/>
  <c r="T1315" i="21"/>
  <c r="S1315" i="21"/>
  <c r="R1315" i="21"/>
  <c r="M1315" i="21"/>
  <c r="L1315" i="21"/>
  <c r="K1315" i="21"/>
  <c r="I1315" i="21"/>
  <c r="H1315" i="21"/>
  <c r="G1315" i="21"/>
  <c r="G1315" i="21" a="1"/>
  <c r="F1315" i="21"/>
  <c r="E1315" i="21"/>
  <c r="D1315" i="21"/>
  <c r="Y1314" i="21"/>
  <c r="X1314" i="21"/>
  <c r="W1314" i="21"/>
  <c r="V1314" i="21"/>
  <c r="U1314" i="21"/>
  <c r="T1314" i="21"/>
  <c r="S1314" i="21"/>
  <c r="R1314" i="21"/>
  <c r="M1314" i="21"/>
  <c r="L1314" i="21"/>
  <c r="K1314" i="21"/>
  <c r="I1314" i="21"/>
  <c r="H1314" i="21"/>
  <c r="G1314" i="21"/>
  <c r="G1314" i="21" a="1"/>
  <c r="F1314" i="21"/>
  <c r="E1314" i="21"/>
  <c r="D1314" i="21"/>
  <c r="Y1313" i="21"/>
  <c r="X1313" i="21"/>
  <c r="W1313" i="21"/>
  <c r="V1313" i="21"/>
  <c r="U1313" i="21"/>
  <c r="T1313" i="21"/>
  <c r="S1313" i="21"/>
  <c r="R1313" i="21"/>
  <c r="M1313" i="21"/>
  <c r="L1313" i="21"/>
  <c r="K1313" i="21"/>
  <c r="I1313" i="21"/>
  <c r="H1313" i="21"/>
  <c r="G1313" i="21"/>
  <c r="G1313" i="21" a="1"/>
  <c r="F1313" i="21"/>
  <c r="E1313" i="21"/>
  <c r="D1313" i="21"/>
  <c r="Y1312" i="21"/>
  <c r="X1312" i="21"/>
  <c r="W1312" i="21"/>
  <c r="V1312" i="21"/>
  <c r="U1312" i="21"/>
  <c r="T1312" i="21"/>
  <c r="S1312" i="21"/>
  <c r="R1312" i="21"/>
  <c r="M1312" i="21"/>
  <c r="L1312" i="21"/>
  <c r="K1312" i="21"/>
  <c r="I1312" i="21"/>
  <c r="H1312" i="21"/>
  <c r="G1312" i="21"/>
  <c r="G1312" i="21" a="1"/>
  <c r="F1312" i="21"/>
  <c r="E1312" i="21"/>
  <c r="D1312" i="21"/>
  <c r="Y1311" i="21"/>
  <c r="X1311" i="21"/>
  <c r="W1311" i="21"/>
  <c r="V1311" i="21"/>
  <c r="U1311" i="21"/>
  <c r="T1311" i="21"/>
  <c r="S1311" i="21"/>
  <c r="R1311" i="21"/>
  <c r="M1311" i="21"/>
  <c r="L1311" i="21"/>
  <c r="K1311" i="21"/>
  <c r="I1311" i="21"/>
  <c r="H1311" i="21"/>
  <c r="G1311" i="21"/>
  <c r="G1311" i="21" a="1"/>
  <c r="F1311" i="21"/>
  <c r="E1311" i="21"/>
  <c r="D1311" i="21"/>
  <c r="Y1310" i="21"/>
  <c r="X1310" i="21"/>
  <c r="W1310" i="21"/>
  <c r="V1310" i="21"/>
  <c r="U1310" i="21"/>
  <c r="T1310" i="21"/>
  <c r="S1310" i="21"/>
  <c r="R1310" i="21"/>
  <c r="M1310" i="21"/>
  <c r="L1310" i="21"/>
  <c r="K1310" i="21"/>
  <c r="I1310" i="21"/>
  <c r="H1310" i="21"/>
  <c r="G1310" i="21"/>
  <c r="G1310" i="21" a="1"/>
  <c r="F1310" i="21"/>
  <c r="E1310" i="21"/>
  <c r="D1310" i="21"/>
  <c r="Y1309" i="21"/>
  <c r="X1309" i="21"/>
  <c r="W1309" i="21"/>
  <c r="V1309" i="21"/>
  <c r="U1309" i="21"/>
  <c r="T1309" i="21"/>
  <c r="S1309" i="21"/>
  <c r="R1309" i="21"/>
  <c r="M1309" i="21"/>
  <c r="L1309" i="21"/>
  <c r="K1309" i="21"/>
  <c r="I1309" i="21"/>
  <c r="H1309" i="21"/>
  <c r="G1309" i="21"/>
  <c r="G1309" i="21" a="1"/>
  <c r="F1309" i="21"/>
  <c r="E1309" i="21"/>
  <c r="D1309" i="21"/>
  <c r="Y1308" i="21"/>
  <c r="X1308" i="21"/>
  <c r="W1308" i="21"/>
  <c r="V1308" i="21"/>
  <c r="U1308" i="21"/>
  <c r="T1308" i="21"/>
  <c r="S1308" i="21"/>
  <c r="R1308" i="21"/>
  <c r="M1308" i="21"/>
  <c r="L1308" i="21"/>
  <c r="K1308" i="21"/>
  <c r="I1308" i="21"/>
  <c r="H1308" i="21"/>
  <c r="G1308" i="21"/>
  <c r="G1308" i="21" a="1"/>
  <c r="F1308" i="21"/>
  <c r="E1308" i="21"/>
  <c r="D1308" i="21"/>
  <c r="Y1307" i="21"/>
  <c r="X1307" i="21"/>
  <c r="W1307" i="21"/>
  <c r="V1307" i="21"/>
  <c r="U1307" i="21"/>
  <c r="T1307" i="21"/>
  <c r="S1307" i="21"/>
  <c r="R1307" i="21"/>
  <c r="M1307" i="21"/>
  <c r="L1307" i="21"/>
  <c r="K1307" i="21"/>
  <c r="I1307" i="21"/>
  <c r="H1307" i="21"/>
  <c r="G1307" i="21"/>
  <c r="G1307" i="21" a="1"/>
  <c r="F1307" i="21"/>
  <c r="E1307" i="21"/>
  <c r="D1307" i="21"/>
  <c r="Y1306" i="21"/>
  <c r="X1306" i="21"/>
  <c r="W1306" i="21"/>
  <c r="V1306" i="21"/>
  <c r="U1306" i="21"/>
  <c r="T1306" i="21"/>
  <c r="S1306" i="21"/>
  <c r="R1306" i="21"/>
  <c r="M1306" i="21"/>
  <c r="L1306" i="21"/>
  <c r="K1306" i="21"/>
  <c r="I1306" i="21"/>
  <c r="H1306" i="21"/>
  <c r="G1306" i="21"/>
  <c r="G1306" i="21" a="1"/>
  <c r="F1306" i="21"/>
  <c r="E1306" i="21"/>
  <c r="D1306" i="21"/>
  <c r="Y1305" i="21"/>
  <c r="X1305" i="21"/>
  <c r="W1305" i="21"/>
  <c r="V1305" i="21"/>
  <c r="U1305" i="21"/>
  <c r="T1305" i="21"/>
  <c r="S1305" i="21"/>
  <c r="R1305" i="21"/>
  <c r="M1305" i="21"/>
  <c r="L1305" i="21"/>
  <c r="K1305" i="21"/>
  <c r="I1305" i="21"/>
  <c r="H1305" i="21"/>
  <c r="G1305" i="21"/>
  <c r="G1305" i="21" a="1"/>
  <c r="F1305" i="21"/>
  <c r="E1305" i="21"/>
  <c r="D1305" i="21"/>
  <c r="Y1304" i="21"/>
  <c r="X1304" i="21"/>
  <c r="W1304" i="21"/>
  <c r="V1304" i="21"/>
  <c r="U1304" i="21"/>
  <c r="T1304" i="21"/>
  <c r="S1304" i="21"/>
  <c r="R1304" i="21"/>
  <c r="M1304" i="21"/>
  <c r="L1304" i="21"/>
  <c r="K1304" i="21"/>
  <c r="I1304" i="21"/>
  <c r="H1304" i="21"/>
  <c r="G1304" i="21"/>
  <c r="G1304" i="21" a="1"/>
  <c r="F1304" i="21"/>
  <c r="E1304" i="21"/>
  <c r="D1304" i="21"/>
  <c r="Y1303" i="21"/>
  <c r="X1303" i="21"/>
  <c r="W1303" i="21"/>
  <c r="V1303" i="21"/>
  <c r="U1303" i="21"/>
  <c r="T1303" i="21"/>
  <c r="S1303" i="21"/>
  <c r="R1303" i="21"/>
  <c r="M1303" i="21"/>
  <c r="L1303" i="21"/>
  <c r="K1303" i="21"/>
  <c r="I1303" i="21"/>
  <c r="H1303" i="21"/>
  <c r="G1303" i="21"/>
  <c r="G1303" i="21" a="1"/>
  <c r="F1303" i="21"/>
  <c r="E1303" i="21"/>
  <c r="D1303" i="21"/>
  <c r="Y1302" i="21"/>
  <c r="X1302" i="21"/>
  <c r="W1302" i="21"/>
  <c r="V1302" i="21"/>
  <c r="U1302" i="21"/>
  <c r="T1302" i="21"/>
  <c r="S1302" i="21"/>
  <c r="R1302" i="21"/>
  <c r="M1302" i="21"/>
  <c r="L1302" i="21"/>
  <c r="K1302" i="21"/>
  <c r="I1302" i="21"/>
  <c r="H1302" i="21"/>
  <c r="G1302" i="21"/>
  <c r="G1302" i="21" a="1"/>
  <c r="F1302" i="21"/>
  <c r="E1302" i="21"/>
  <c r="D1302" i="21"/>
  <c r="Y1301" i="21"/>
  <c r="X1301" i="21"/>
  <c r="W1301" i="21"/>
  <c r="V1301" i="21"/>
  <c r="U1301" i="21"/>
  <c r="T1301" i="21"/>
  <c r="S1301" i="21"/>
  <c r="R1301" i="21"/>
  <c r="M1301" i="21"/>
  <c r="L1301" i="21"/>
  <c r="K1301" i="21"/>
  <c r="I1301" i="21"/>
  <c r="H1301" i="21"/>
  <c r="G1301" i="21"/>
  <c r="G1301" i="21" a="1"/>
  <c r="F1301" i="21"/>
  <c r="E1301" i="21"/>
  <c r="D1301" i="21"/>
  <c r="Y1300" i="21"/>
  <c r="X1300" i="21"/>
  <c r="W1300" i="21"/>
  <c r="V1300" i="21"/>
  <c r="U1300" i="21"/>
  <c r="T1300" i="21"/>
  <c r="S1300" i="21"/>
  <c r="R1300" i="21"/>
  <c r="M1300" i="21"/>
  <c r="L1300" i="21"/>
  <c r="K1300" i="21"/>
  <c r="I1300" i="21"/>
  <c r="H1300" i="21"/>
  <c r="G1300" i="21"/>
  <c r="G1300" i="21" a="1"/>
  <c r="F1300" i="21"/>
  <c r="E1300" i="21"/>
  <c r="D1300" i="21"/>
  <c r="Y1299" i="21"/>
  <c r="X1299" i="21"/>
  <c r="W1299" i="21"/>
  <c r="V1299" i="21"/>
  <c r="U1299" i="21"/>
  <c r="T1299" i="21"/>
  <c r="S1299" i="21"/>
  <c r="R1299" i="21"/>
  <c r="M1299" i="21"/>
  <c r="L1299" i="21"/>
  <c r="K1299" i="21"/>
  <c r="I1299" i="21"/>
  <c r="H1299" i="21"/>
  <c r="G1299" i="21"/>
  <c r="G1299" i="21" a="1"/>
  <c r="F1299" i="21"/>
  <c r="E1299" i="21"/>
  <c r="D1299" i="21"/>
  <c r="Y1298" i="21"/>
  <c r="X1298" i="21"/>
  <c r="W1298" i="21"/>
  <c r="V1298" i="21"/>
  <c r="U1298" i="21"/>
  <c r="T1298" i="21"/>
  <c r="S1298" i="21"/>
  <c r="R1298" i="21"/>
  <c r="M1298" i="21"/>
  <c r="L1298" i="21"/>
  <c r="K1298" i="21"/>
  <c r="I1298" i="21"/>
  <c r="H1298" i="21"/>
  <c r="G1298" i="21"/>
  <c r="G1298" i="21" a="1"/>
  <c r="F1298" i="21"/>
  <c r="E1298" i="21"/>
  <c r="D1298" i="21"/>
  <c r="Y1297" i="21"/>
  <c r="X1297" i="21"/>
  <c r="W1297" i="21"/>
  <c r="V1297" i="21"/>
  <c r="U1297" i="21"/>
  <c r="T1297" i="21"/>
  <c r="S1297" i="21"/>
  <c r="R1297" i="21"/>
  <c r="M1297" i="21"/>
  <c r="L1297" i="21"/>
  <c r="K1297" i="21"/>
  <c r="I1297" i="21"/>
  <c r="H1297" i="21"/>
  <c r="G1297" i="21"/>
  <c r="G1297" i="21" a="1"/>
  <c r="F1297" i="21"/>
  <c r="E1297" i="21"/>
  <c r="D1297" i="21"/>
  <c r="Y1296" i="21"/>
  <c r="X1296" i="21"/>
  <c r="W1296" i="21"/>
  <c r="V1296" i="21"/>
  <c r="U1296" i="21"/>
  <c r="T1296" i="21"/>
  <c r="S1296" i="21"/>
  <c r="R1296" i="21"/>
  <c r="M1296" i="21"/>
  <c r="L1296" i="21"/>
  <c r="K1296" i="21"/>
  <c r="I1296" i="21"/>
  <c r="H1296" i="21"/>
  <c r="G1296" i="21"/>
  <c r="G1296" i="21" a="1"/>
  <c r="F1296" i="21"/>
  <c r="E1296" i="21"/>
  <c r="D1296" i="21"/>
  <c r="Y1295" i="21"/>
  <c r="X1295" i="21"/>
  <c r="W1295" i="21"/>
  <c r="V1295" i="21"/>
  <c r="U1295" i="21"/>
  <c r="T1295" i="21"/>
  <c r="S1295" i="21"/>
  <c r="R1295" i="21"/>
  <c r="M1295" i="21"/>
  <c r="L1295" i="21"/>
  <c r="K1295" i="21"/>
  <c r="I1295" i="21"/>
  <c r="H1295" i="21"/>
  <c r="G1295" i="21"/>
  <c r="G1295" i="21" a="1"/>
  <c r="F1295" i="21"/>
  <c r="E1295" i="21"/>
  <c r="D1295" i="21"/>
  <c r="Y1294" i="21"/>
  <c r="X1294" i="21"/>
  <c r="W1294" i="21"/>
  <c r="V1294" i="21"/>
  <c r="U1294" i="21"/>
  <c r="T1294" i="21"/>
  <c r="S1294" i="21"/>
  <c r="R1294" i="21"/>
  <c r="M1294" i="21"/>
  <c r="L1294" i="21"/>
  <c r="K1294" i="21"/>
  <c r="I1294" i="21"/>
  <c r="H1294" i="21"/>
  <c r="G1294" i="21"/>
  <c r="G1294" i="21" a="1"/>
  <c r="F1294" i="21"/>
  <c r="E1294" i="21"/>
  <c r="D1294" i="21"/>
  <c r="Y1293" i="21"/>
  <c r="X1293" i="21"/>
  <c r="W1293" i="21"/>
  <c r="V1293" i="21"/>
  <c r="U1293" i="21"/>
  <c r="T1293" i="21"/>
  <c r="S1293" i="21"/>
  <c r="R1293" i="21"/>
  <c r="M1293" i="21"/>
  <c r="L1293" i="21"/>
  <c r="K1293" i="21"/>
  <c r="I1293" i="21"/>
  <c r="H1293" i="21"/>
  <c r="G1293" i="21"/>
  <c r="G1293" i="21" a="1"/>
  <c r="F1293" i="21"/>
  <c r="E1293" i="21"/>
  <c r="D1293" i="21"/>
  <c r="Y1292" i="21"/>
  <c r="X1292" i="21"/>
  <c r="W1292" i="21"/>
  <c r="V1292" i="21"/>
  <c r="U1292" i="21"/>
  <c r="T1292" i="21"/>
  <c r="S1292" i="21"/>
  <c r="R1292" i="21"/>
  <c r="M1292" i="21"/>
  <c r="L1292" i="21"/>
  <c r="K1292" i="21"/>
  <c r="I1292" i="21"/>
  <c r="H1292" i="21"/>
  <c r="G1292" i="21"/>
  <c r="G1292" i="21" a="1"/>
  <c r="F1292" i="21"/>
  <c r="E1292" i="21"/>
  <c r="D1292" i="21"/>
  <c r="Y1291" i="21"/>
  <c r="X1291" i="21"/>
  <c r="W1291" i="21"/>
  <c r="V1291" i="21"/>
  <c r="U1291" i="21"/>
  <c r="T1291" i="21"/>
  <c r="S1291" i="21"/>
  <c r="R1291" i="21"/>
  <c r="M1291" i="21"/>
  <c r="L1291" i="21"/>
  <c r="K1291" i="21"/>
  <c r="I1291" i="21"/>
  <c r="H1291" i="21"/>
  <c r="G1291" i="21"/>
  <c r="G1291" i="21" a="1"/>
  <c r="F1291" i="21"/>
  <c r="E1291" i="21"/>
  <c r="D1291" i="21"/>
  <c r="Y1290" i="21"/>
  <c r="X1290" i="21"/>
  <c r="W1290" i="21"/>
  <c r="V1290" i="21"/>
  <c r="U1290" i="21"/>
  <c r="T1290" i="21"/>
  <c r="S1290" i="21"/>
  <c r="R1290" i="21"/>
  <c r="M1290" i="21"/>
  <c r="L1290" i="21"/>
  <c r="K1290" i="21"/>
  <c r="I1290" i="21"/>
  <c r="H1290" i="21"/>
  <c r="G1290" i="21"/>
  <c r="G1290" i="21" a="1"/>
  <c r="F1290" i="21"/>
  <c r="E1290" i="21"/>
  <c r="D1290" i="21"/>
  <c r="Y1289" i="21"/>
  <c r="X1289" i="21"/>
  <c r="W1289" i="21"/>
  <c r="V1289" i="21"/>
  <c r="U1289" i="21"/>
  <c r="T1289" i="21"/>
  <c r="S1289" i="21"/>
  <c r="R1289" i="21"/>
  <c r="M1289" i="21"/>
  <c r="L1289" i="21"/>
  <c r="K1289" i="21"/>
  <c r="I1289" i="21"/>
  <c r="H1289" i="21"/>
  <c r="G1289" i="21"/>
  <c r="G1289" i="21" a="1"/>
  <c r="F1289" i="21"/>
  <c r="E1289" i="21"/>
  <c r="D1289" i="21"/>
  <c r="Y1288" i="21"/>
  <c r="X1288" i="21"/>
  <c r="W1288" i="21"/>
  <c r="V1288" i="21"/>
  <c r="U1288" i="21"/>
  <c r="T1288" i="21"/>
  <c r="S1288" i="21"/>
  <c r="R1288" i="21"/>
  <c r="M1288" i="21"/>
  <c r="L1288" i="21"/>
  <c r="K1288" i="21"/>
  <c r="I1288" i="21"/>
  <c r="H1288" i="21"/>
  <c r="G1288" i="21"/>
  <c r="G1288" i="21" a="1"/>
  <c r="F1288" i="21"/>
  <c r="E1288" i="21"/>
  <c r="D1288" i="21"/>
  <c r="Y1287" i="21"/>
  <c r="X1287" i="21"/>
  <c r="W1287" i="21"/>
  <c r="V1287" i="21"/>
  <c r="U1287" i="21"/>
  <c r="T1287" i="21"/>
  <c r="S1287" i="21"/>
  <c r="R1287" i="21"/>
  <c r="M1287" i="21"/>
  <c r="L1287" i="21"/>
  <c r="K1287" i="21"/>
  <c r="I1287" i="21"/>
  <c r="H1287" i="21"/>
  <c r="G1287" i="21"/>
  <c r="G1287" i="21" a="1"/>
  <c r="F1287" i="21"/>
  <c r="E1287" i="21"/>
  <c r="D1287" i="21"/>
  <c r="Y1286" i="21"/>
  <c r="X1286" i="21"/>
  <c r="W1286" i="21"/>
  <c r="V1286" i="21"/>
  <c r="U1286" i="21"/>
  <c r="T1286" i="21"/>
  <c r="S1286" i="21"/>
  <c r="R1286" i="21"/>
  <c r="M1286" i="21"/>
  <c r="L1286" i="21"/>
  <c r="K1286" i="21"/>
  <c r="I1286" i="21"/>
  <c r="H1286" i="21"/>
  <c r="G1286" i="21"/>
  <c r="G1286" i="21" a="1"/>
  <c r="F1286" i="21"/>
  <c r="E1286" i="21"/>
  <c r="D1286" i="21"/>
  <c r="Y1285" i="21"/>
  <c r="X1285" i="21"/>
  <c r="W1285" i="21"/>
  <c r="V1285" i="21"/>
  <c r="U1285" i="21"/>
  <c r="T1285" i="21"/>
  <c r="S1285" i="21"/>
  <c r="R1285" i="21"/>
  <c r="M1285" i="21"/>
  <c r="L1285" i="21"/>
  <c r="K1285" i="21"/>
  <c r="I1285" i="21"/>
  <c r="H1285" i="21"/>
  <c r="G1285" i="21"/>
  <c r="G1285" i="21" a="1"/>
  <c r="F1285" i="21"/>
  <c r="E1285" i="21"/>
  <c r="D1285" i="21"/>
  <c r="Y1284" i="21"/>
  <c r="X1284" i="21"/>
  <c r="W1284" i="21"/>
  <c r="V1284" i="21"/>
  <c r="U1284" i="21"/>
  <c r="T1284" i="21"/>
  <c r="S1284" i="21"/>
  <c r="R1284" i="21"/>
  <c r="M1284" i="21"/>
  <c r="L1284" i="21"/>
  <c r="K1284" i="21"/>
  <c r="I1284" i="21"/>
  <c r="H1284" i="21"/>
  <c r="G1284" i="21"/>
  <c r="G1284" i="21" a="1"/>
  <c r="F1284" i="21"/>
  <c r="E1284" i="21"/>
  <c r="D1284" i="21"/>
  <c r="Y1283" i="21"/>
  <c r="X1283" i="21"/>
  <c r="W1283" i="21"/>
  <c r="V1283" i="21"/>
  <c r="U1283" i="21"/>
  <c r="T1283" i="21"/>
  <c r="S1283" i="21"/>
  <c r="R1283" i="21"/>
  <c r="M1283" i="21"/>
  <c r="L1283" i="21"/>
  <c r="K1283" i="21"/>
  <c r="I1283" i="21"/>
  <c r="H1283" i="21"/>
  <c r="G1283" i="21"/>
  <c r="G1283" i="21" a="1"/>
  <c r="F1283" i="21"/>
  <c r="E1283" i="21"/>
  <c r="D1283" i="21"/>
  <c r="Y1282" i="21"/>
  <c r="X1282" i="21"/>
  <c r="W1282" i="21"/>
  <c r="V1282" i="21"/>
  <c r="U1282" i="21"/>
  <c r="T1282" i="21"/>
  <c r="S1282" i="21"/>
  <c r="R1282" i="21"/>
  <c r="M1282" i="21"/>
  <c r="L1282" i="21"/>
  <c r="K1282" i="21"/>
  <c r="I1282" i="21"/>
  <c r="H1282" i="21"/>
  <c r="G1282" i="21"/>
  <c r="G1282" i="21" a="1"/>
  <c r="F1282" i="21"/>
  <c r="E1282" i="21"/>
  <c r="D1282" i="21"/>
  <c r="Y1281" i="21"/>
  <c r="X1281" i="21"/>
  <c r="W1281" i="21"/>
  <c r="V1281" i="21"/>
  <c r="U1281" i="21"/>
  <c r="T1281" i="21"/>
  <c r="S1281" i="21"/>
  <c r="R1281" i="21"/>
  <c r="M1281" i="21"/>
  <c r="L1281" i="21"/>
  <c r="K1281" i="21"/>
  <c r="I1281" i="21"/>
  <c r="H1281" i="21"/>
  <c r="G1281" i="21"/>
  <c r="G1281" i="21" a="1"/>
  <c r="F1281" i="21"/>
  <c r="E1281" i="21"/>
  <c r="D1281" i="21"/>
  <c r="Y1280" i="21"/>
  <c r="X1280" i="21"/>
  <c r="W1280" i="21"/>
  <c r="V1280" i="21"/>
  <c r="U1280" i="21"/>
  <c r="T1280" i="21"/>
  <c r="S1280" i="21"/>
  <c r="R1280" i="21"/>
  <c r="M1280" i="21"/>
  <c r="L1280" i="21"/>
  <c r="K1280" i="21"/>
  <c r="I1280" i="21"/>
  <c r="H1280" i="21"/>
  <c r="G1280" i="21"/>
  <c r="G1280" i="21" a="1"/>
  <c r="F1280" i="21"/>
  <c r="E1280" i="21"/>
  <c r="D1280" i="21"/>
  <c r="Y1279" i="21"/>
  <c r="X1279" i="21"/>
  <c r="W1279" i="21"/>
  <c r="V1279" i="21"/>
  <c r="U1279" i="21"/>
  <c r="T1279" i="21"/>
  <c r="S1279" i="21"/>
  <c r="R1279" i="21"/>
  <c r="M1279" i="21"/>
  <c r="L1279" i="21"/>
  <c r="K1279" i="21"/>
  <c r="I1279" i="21"/>
  <c r="H1279" i="21"/>
  <c r="G1279" i="21"/>
  <c r="G1279" i="21" a="1"/>
  <c r="F1279" i="21"/>
  <c r="E1279" i="21"/>
  <c r="D1279" i="21"/>
  <c r="Y1278" i="21"/>
  <c r="X1278" i="21"/>
  <c r="W1278" i="21"/>
  <c r="V1278" i="21"/>
  <c r="U1278" i="21"/>
  <c r="T1278" i="21"/>
  <c r="S1278" i="21"/>
  <c r="R1278" i="21"/>
  <c r="M1278" i="21"/>
  <c r="L1278" i="21"/>
  <c r="K1278" i="21"/>
  <c r="I1278" i="21"/>
  <c r="H1278" i="21"/>
  <c r="G1278" i="21"/>
  <c r="G1278" i="21" a="1"/>
  <c r="F1278" i="21"/>
  <c r="E1278" i="21"/>
  <c r="D1278" i="21"/>
  <c r="Y1277" i="21"/>
  <c r="X1277" i="21"/>
  <c r="W1277" i="21"/>
  <c r="V1277" i="21"/>
  <c r="U1277" i="21"/>
  <c r="T1277" i="21"/>
  <c r="S1277" i="21"/>
  <c r="R1277" i="21"/>
  <c r="M1277" i="21"/>
  <c r="L1277" i="21"/>
  <c r="K1277" i="21"/>
  <c r="I1277" i="21"/>
  <c r="H1277" i="21"/>
  <c r="G1277" i="21"/>
  <c r="G1277" i="21" a="1"/>
  <c r="F1277" i="21"/>
  <c r="E1277" i="21"/>
  <c r="D1277" i="21"/>
  <c r="Y1276" i="21"/>
  <c r="X1276" i="21"/>
  <c r="W1276" i="21"/>
  <c r="V1276" i="21"/>
  <c r="U1276" i="21"/>
  <c r="T1276" i="21"/>
  <c r="S1276" i="21"/>
  <c r="R1276" i="21"/>
  <c r="M1276" i="21"/>
  <c r="L1276" i="21"/>
  <c r="K1276" i="21"/>
  <c r="I1276" i="21"/>
  <c r="H1276" i="21"/>
  <c r="G1276" i="21"/>
  <c r="G1276" i="21" a="1"/>
  <c r="F1276" i="21"/>
  <c r="E1276" i="21"/>
  <c r="D1276" i="21"/>
  <c r="Y1275" i="21"/>
  <c r="X1275" i="21"/>
  <c r="W1275" i="21"/>
  <c r="V1275" i="21"/>
  <c r="U1275" i="21"/>
  <c r="T1275" i="21"/>
  <c r="S1275" i="21"/>
  <c r="R1275" i="21"/>
  <c r="M1275" i="21"/>
  <c r="L1275" i="21"/>
  <c r="K1275" i="21"/>
  <c r="I1275" i="21"/>
  <c r="H1275" i="21"/>
  <c r="G1275" i="21"/>
  <c r="G1275" i="21" a="1"/>
  <c r="F1275" i="21"/>
  <c r="E1275" i="21"/>
  <c r="D1275" i="21"/>
  <c r="Y1274" i="21"/>
  <c r="X1274" i="21"/>
  <c r="W1274" i="21"/>
  <c r="V1274" i="21"/>
  <c r="U1274" i="21"/>
  <c r="T1274" i="21"/>
  <c r="S1274" i="21"/>
  <c r="R1274" i="21"/>
  <c r="M1274" i="21"/>
  <c r="L1274" i="21"/>
  <c r="K1274" i="21"/>
  <c r="I1274" i="21"/>
  <c r="H1274" i="21"/>
  <c r="G1274" i="21"/>
  <c r="G1274" i="21" a="1"/>
  <c r="F1274" i="21"/>
  <c r="E1274" i="21"/>
  <c r="D1274" i="21"/>
  <c r="Y1273" i="21"/>
  <c r="X1273" i="21"/>
  <c r="W1273" i="21"/>
  <c r="V1273" i="21"/>
  <c r="U1273" i="21"/>
  <c r="T1273" i="21"/>
  <c r="S1273" i="21"/>
  <c r="R1273" i="21"/>
  <c r="M1273" i="21"/>
  <c r="L1273" i="21"/>
  <c r="K1273" i="21"/>
  <c r="I1273" i="21"/>
  <c r="H1273" i="21"/>
  <c r="G1273" i="21"/>
  <c r="G1273" i="21" a="1"/>
  <c r="F1273" i="21"/>
  <c r="E1273" i="21"/>
  <c r="D1273" i="21"/>
  <c r="Y1272" i="21"/>
  <c r="X1272" i="21"/>
  <c r="W1272" i="21"/>
  <c r="V1272" i="21"/>
  <c r="U1272" i="21"/>
  <c r="T1272" i="21"/>
  <c r="S1272" i="21"/>
  <c r="R1272" i="21"/>
  <c r="M1272" i="21"/>
  <c r="L1272" i="21"/>
  <c r="K1272" i="21"/>
  <c r="I1272" i="21"/>
  <c r="H1272" i="21"/>
  <c r="G1272" i="21"/>
  <c r="G1272" i="21" a="1"/>
  <c r="F1272" i="21"/>
  <c r="E1272" i="21"/>
  <c r="D1272" i="21"/>
  <c r="Y1271" i="21"/>
  <c r="X1271" i="21"/>
  <c r="W1271" i="21"/>
  <c r="V1271" i="21"/>
  <c r="U1271" i="21"/>
  <c r="T1271" i="21"/>
  <c r="S1271" i="21"/>
  <c r="R1271" i="21"/>
  <c r="M1271" i="21"/>
  <c r="L1271" i="21"/>
  <c r="K1271" i="21"/>
  <c r="I1271" i="21"/>
  <c r="H1271" i="21"/>
  <c r="G1271" i="21"/>
  <c r="G1271" i="21" a="1"/>
  <c r="F1271" i="21"/>
  <c r="E1271" i="21"/>
  <c r="D1271" i="21"/>
  <c r="Y1270" i="21"/>
  <c r="X1270" i="21"/>
  <c r="W1270" i="21"/>
  <c r="V1270" i="21"/>
  <c r="U1270" i="21"/>
  <c r="T1270" i="21"/>
  <c r="S1270" i="21"/>
  <c r="R1270" i="21"/>
  <c r="M1270" i="21"/>
  <c r="L1270" i="21"/>
  <c r="K1270" i="21"/>
  <c r="I1270" i="21"/>
  <c r="H1270" i="21"/>
  <c r="G1270" i="21"/>
  <c r="G1270" i="21" a="1"/>
  <c r="F1270" i="21"/>
  <c r="E1270" i="21"/>
  <c r="D1270" i="21"/>
  <c r="Y1269" i="21"/>
  <c r="X1269" i="21"/>
  <c r="W1269" i="21"/>
  <c r="V1269" i="21"/>
  <c r="U1269" i="21"/>
  <c r="T1269" i="21"/>
  <c r="S1269" i="21"/>
  <c r="R1269" i="21"/>
  <c r="M1269" i="21"/>
  <c r="L1269" i="21"/>
  <c r="K1269" i="21"/>
  <c r="I1269" i="21"/>
  <c r="H1269" i="21"/>
  <c r="G1269" i="21"/>
  <c r="G1269" i="21" a="1"/>
  <c r="F1269" i="21"/>
  <c r="E1269" i="21"/>
  <c r="D1269" i="21"/>
  <c r="Y1268" i="21"/>
  <c r="X1268" i="21"/>
  <c r="W1268" i="21"/>
  <c r="V1268" i="21"/>
  <c r="U1268" i="21"/>
  <c r="T1268" i="21"/>
  <c r="S1268" i="21"/>
  <c r="R1268" i="21"/>
  <c r="M1268" i="21"/>
  <c r="L1268" i="21"/>
  <c r="K1268" i="21"/>
  <c r="I1268" i="21"/>
  <c r="H1268" i="21"/>
  <c r="G1268" i="21"/>
  <c r="G1268" i="21" a="1"/>
  <c r="F1268" i="21"/>
  <c r="E1268" i="21"/>
  <c r="D1268" i="21"/>
  <c r="Y1267" i="21"/>
  <c r="X1267" i="21"/>
  <c r="W1267" i="21"/>
  <c r="V1267" i="21"/>
  <c r="U1267" i="21"/>
  <c r="T1267" i="21"/>
  <c r="S1267" i="21"/>
  <c r="R1267" i="21"/>
  <c r="M1267" i="21"/>
  <c r="L1267" i="21"/>
  <c r="K1267" i="21"/>
  <c r="I1267" i="21"/>
  <c r="H1267" i="21"/>
  <c r="G1267" i="21"/>
  <c r="G1267" i="21" a="1"/>
  <c r="F1267" i="21"/>
  <c r="E1267" i="21"/>
  <c r="D1267" i="21"/>
  <c r="Y1266" i="21"/>
  <c r="X1266" i="21"/>
  <c r="W1266" i="21"/>
  <c r="V1266" i="21"/>
  <c r="U1266" i="21"/>
  <c r="T1266" i="21"/>
  <c r="S1266" i="21"/>
  <c r="R1266" i="21"/>
  <c r="M1266" i="21"/>
  <c r="L1266" i="21"/>
  <c r="K1266" i="21"/>
  <c r="I1266" i="21"/>
  <c r="H1266" i="21"/>
  <c r="G1266" i="21"/>
  <c r="G1266" i="21" a="1"/>
  <c r="F1266" i="21"/>
  <c r="E1266" i="21"/>
  <c r="D1266" i="21"/>
  <c r="Y1265" i="21"/>
  <c r="X1265" i="21"/>
  <c r="W1265" i="21"/>
  <c r="V1265" i="21"/>
  <c r="U1265" i="21"/>
  <c r="T1265" i="21"/>
  <c r="S1265" i="21"/>
  <c r="R1265" i="21"/>
  <c r="M1265" i="21"/>
  <c r="L1265" i="21"/>
  <c r="K1265" i="21"/>
  <c r="I1265" i="21"/>
  <c r="H1265" i="21"/>
  <c r="G1265" i="21"/>
  <c r="G1265" i="21" a="1"/>
  <c r="F1265" i="21"/>
  <c r="E1265" i="21"/>
  <c r="D1265" i="21"/>
  <c r="Y1264" i="21"/>
  <c r="X1264" i="21"/>
  <c r="W1264" i="21"/>
  <c r="V1264" i="21"/>
  <c r="U1264" i="21"/>
  <c r="T1264" i="21"/>
  <c r="S1264" i="21"/>
  <c r="R1264" i="21"/>
  <c r="M1264" i="21"/>
  <c r="L1264" i="21"/>
  <c r="K1264" i="21"/>
  <c r="I1264" i="21"/>
  <c r="H1264" i="21"/>
  <c r="G1264" i="21"/>
  <c r="G1264" i="21" a="1"/>
  <c r="F1264" i="21"/>
  <c r="E1264" i="21"/>
  <c r="D1264" i="21"/>
  <c r="Y1263" i="21"/>
  <c r="X1263" i="21"/>
  <c r="W1263" i="21"/>
  <c r="V1263" i="21"/>
  <c r="U1263" i="21"/>
  <c r="T1263" i="21"/>
  <c r="S1263" i="21"/>
  <c r="R1263" i="21"/>
  <c r="M1263" i="21"/>
  <c r="L1263" i="21"/>
  <c r="K1263" i="21"/>
  <c r="I1263" i="21"/>
  <c r="H1263" i="21"/>
  <c r="G1263" i="21"/>
  <c r="G1263" i="21" a="1"/>
  <c r="F1263" i="21"/>
  <c r="E1263" i="21"/>
  <c r="D1263" i="21"/>
  <c r="Y1262" i="21"/>
  <c r="X1262" i="21"/>
  <c r="W1262" i="21"/>
  <c r="V1262" i="21"/>
  <c r="U1262" i="21"/>
  <c r="T1262" i="21"/>
  <c r="S1262" i="21"/>
  <c r="R1262" i="21"/>
  <c r="M1262" i="21"/>
  <c r="L1262" i="21"/>
  <c r="K1262" i="21"/>
  <c r="I1262" i="21"/>
  <c r="H1262" i="21"/>
  <c r="G1262" i="21"/>
  <c r="G1262" i="21" a="1"/>
  <c r="F1262" i="21"/>
  <c r="E1262" i="21"/>
  <c r="D1262" i="21"/>
  <c r="Y1261" i="21"/>
  <c r="X1261" i="21"/>
  <c r="W1261" i="21"/>
  <c r="V1261" i="21"/>
  <c r="U1261" i="21"/>
  <c r="T1261" i="21"/>
  <c r="S1261" i="21"/>
  <c r="R1261" i="21"/>
  <c r="M1261" i="21"/>
  <c r="L1261" i="21"/>
  <c r="K1261" i="21"/>
  <c r="I1261" i="21"/>
  <c r="H1261" i="21"/>
  <c r="G1261" i="21"/>
  <c r="G1261" i="21" a="1"/>
  <c r="F1261" i="21"/>
  <c r="E1261" i="21"/>
  <c r="D1261" i="21"/>
  <c r="Y1260" i="21"/>
  <c r="X1260" i="21"/>
  <c r="W1260" i="21"/>
  <c r="V1260" i="21"/>
  <c r="U1260" i="21"/>
  <c r="T1260" i="21"/>
  <c r="S1260" i="21"/>
  <c r="R1260" i="21"/>
  <c r="M1260" i="21"/>
  <c r="L1260" i="21"/>
  <c r="K1260" i="21"/>
  <c r="I1260" i="21"/>
  <c r="H1260" i="21"/>
  <c r="G1260" i="21"/>
  <c r="G1260" i="21" a="1"/>
  <c r="F1260" i="21"/>
  <c r="E1260" i="21"/>
  <c r="D1260" i="21"/>
  <c r="Y1259" i="21"/>
  <c r="X1259" i="21"/>
  <c r="W1259" i="21"/>
  <c r="V1259" i="21"/>
  <c r="U1259" i="21"/>
  <c r="T1259" i="21"/>
  <c r="S1259" i="21"/>
  <c r="R1259" i="21"/>
  <c r="M1259" i="21"/>
  <c r="L1259" i="21"/>
  <c r="K1259" i="21"/>
  <c r="I1259" i="21"/>
  <c r="H1259" i="21"/>
  <c r="G1259" i="21"/>
  <c r="G1259" i="21" a="1"/>
  <c r="F1259" i="21"/>
  <c r="E1259" i="21"/>
  <c r="D1259" i="21"/>
  <c r="Y1258" i="21"/>
  <c r="X1258" i="21"/>
  <c r="W1258" i="21"/>
  <c r="V1258" i="21"/>
  <c r="U1258" i="21"/>
  <c r="T1258" i="21"/>
  <c r="S1258" i="21"/>
  <c r="R1258" i="21"/>
  <c r="M1258" i="21"/>
  <c r="L1258" i="21"/>
  <c r="K1258" i="21"/>
  <c r="I1258" i="21"/>
  <c r="H1258" i="21"/>
  <c r="G1258" i="21"/>
  <c r="G1258" i="21" a="1"/>
  <c r="F1258" i="21"/>
  <c r="E1258" i="21"/>
  <c r="D1258" i="21"/>
  <c r="Y1257" i="21"/>
  <c r="X1257" i="21"/>
  <c r="W1257" i="21"/>
  <c r="V1257" i="21"/>
  <c r="U1257" i="21"/>
  <c r="T1257" i="21"/>
  <c r="S1257" i="21"/>
  <c r="R1257" i="21"/>
  <c r="M1257" i="21"/>
  <c r="L1257" i="21"/>
  <c r="K1257" i="21"/>
  <c r="I1257" i="21"/>
  <c r="H1257" i="21"/>
  <c r="G1257" i="21"/>
  <c r="G1257" i="21" a="1"/>
  <c r="F1257" i="21"/>
  <c r="E1257" i="21"/>
  <c r="D1257" i="21"/>
  <c r="Y1256" i="21"/>
  <c r="X1256" i="21"/>
  <c r="W1256" i="21"/>
  <c r="V1256" i="21"/>
  <c r="U1256" i="21"/>
  <c r="T1256" i="21"/>
  <c r="S1256" i="21"/>
  <c r="R1256" i="21"/>
  <c r="M1256" i="21"/>
  <c r="L1256" i="21"/>
  <c r="K1256" i="21"/>
  <c r="I1256" i="21"/>
  <c r="H1256" i="21"/>
  <c r="G1256" i="21"/>
  <c r="G1256" i="21" a="1"/>
  <c r="F1256" i="21"/>
  <c r="E1256" i="21"/>
  <c r="D1256" i="21"/>
  <c r="Y1255" i="21"/>
  <c r="X1255" i="21"/>
  <c r="W1255" i="21"/>
  <c r="V1255" i="21"/>
  <c r="U1255" i="21"/>
  <c r="T1255" i="21"/>
  <c r="S1255" i="21"/>
  <c r="R1255" i="21"/>
  <c r="M1255" i="21"/>
  <c r="L1255" i="21"/>
  <c r="K1255" i="21"/>
  <c r="I1255" i="21"/>
  <c r="H1255" i="21"/>
  <c r="G1255" i="21"/>
  <c r="G1255" i="21" a="1"/>
  <c r="F1255" i="21"/>
  <c r="E1255" i="21"/>
  <c r="D1255" i="21"/>
  <c r="Y1254" i="21"/>
  <c r="X1254" i="21"/>
  <c r="W1254" i="21"/>
  <c r="V1254" i="21"/>
  <c r="U1254" i="21"/>
  <c r="T1254" i="21"/>
  <c r="S1254" i="21"/>
  <c r="R1254" i="21"/>
  <c r="M1254" i="21"/>
  <c r="L1254" i="21"/>
  <c r="K1254" i="21"/>
  <c r="I1254" i="21"/>
  <c r="H1254" i="21"/>
  <c r="G1254" i="21"/>
  <c r="G1254" i="21" a="1"/>
  <c r="F1254" i="21"/>
  <c r="E1254" i="21"/>
  <c r="D1254" i="21"/>
  <c r="Y1253" i="21"/>
  <c r="X1253" i="21"/>
  <c r="W1253" i="21"/>
  <c r="V1253" i="21"/>
  <c r="U1253" i="21"/>
  <c r="T1253" i="21"/>
  <c r="S1253" i="21"/>
  <c r="R1253" i="21"/>
  <c r="M1253" i="21"/>
  <c r="L1253" i="21"/>
  <c r="K1253" i="21"/>
  <c r="I1253" i="21"/>
  <c r="H1253" i="21"/>
  <c r="G1253" i="21"/>
  <c r="G1253" i="21" a="1"/>
  <c r="F1253" i="21"/>
  <c r="E1253" i="21"/>
  <c r="D1253" i="21"/>
  <c r="Y1252" i="21"/>
  <c r="X1252" i="21"/>
  <c r="W1252" i="21"/>
  <c r="V1252" i="21"/>
  <c r="U1252" i="21"/>
  <c r="T1252" i="21"/>
  <c r="S1252" i="21"/>
  <c r="R1252" i="21"/>
  <c r="M1252" i="21"/>
  <c r="L1252" i="21"/>
  <c r="K1252" i="21"/>
  <c r="I1252" i="21"/>
  <c r="H1252" i="21"/>
  <c r="G1252" i="21"/>
  <c r="G1252" i="21" a="1"/>
  <c r="F1252" i="21"/>
  <c r="E1252" i="21"/>
  <c r="D1252" i="21"/>
  <c r="Y1251" i="21"/>
  <c r="X1251" i="21"/>
  <c r="W1251" i="21"/>
  <c r="V1251" i="21"/>
  <c r="U1251" i="21"/>
  <c r="T1251" i="21"/>
  <c r="S1251" i="21"/>
  <c r="R1251" i="21"/>
  <c r="M1251" i="21"/>
  <c r="L1251" i="21"/>
  <c r="K1251" i="21"/>
  <c r="I1251" i="21"/>
  <c r="H1251" i="21"/>
  <c r="G1251" i="21"/>
  <c r="G1251" i="21" a="1"/>
  <c r="F1251" i="21"/>
  <c r="E1251" i="21"/>
  <c r="D1251" i="21"/>
  <c r="Y1250" i="21"/>
  <c r="X1250" i="21"/>
  <c r="W1250" i="21"/>
  <c r="V1250" i="21"/>
  <c r="U1250" i="21"/>
  <c r="T1250" i="21"/>
  <c r="S1250" i="21"/>
  <c r="R1250" i="21"/>
  <c r="M1250" i="21"/>
  <c r="L1250" i="21"/>
  <c r="K1250" i="21"/>
  <c r="I1250" i="21"/>
  <c r="H1250" i="21"/>
  <c r="G1250" i="21"/>
  <c r="G1250" i="21" a="1"/>
  <c r="F1250" i="21"/>
  <c r="E1250" i="21"/>
  <c r="D1250" i="21"/>
  <c r="Y1249" i="21"/>
  <c r="X1249" i="21"/>
  <c r="W1249" i="21"/>
  <c r="V1249" i="21"/>
  <c r="U1249" i="21"/>
  <c r="T1249" i="21"/>
  <c r="S1249" i="21"/>
  <c r="R1249" i="21"/>
  <c r="M1249" i="21"/>
  <c r="L1249" i="21"/>
  <c r="K1249" i="21"/>
  <c r="I1249" i="21"/>
  <c r="H1249" i="21"/>
  <c r="G1249" i="21"/>
  <c r="G1249" i="21" a="1"/>
  <c r="F1249" i="21"/>
  <c r="E1249" i="21"/>
  <c r="D1249" i="21"/>
  <c r="Y1248" i="21"/>
  <c r="X1248" i="21"/>
  <c r="W1248" i="21"/>
  <c r="V1248" i="21"/>
  <c r="U1248" i="21"/>
  <c r="T1248" i="21"/>
  <c r="S1248" i="21"/>
  <c r="R1248" i="21"/>
  <c r="M1248" i="21"/>
  <c r="L1248" i="21"/>
  <c r="K1248" i="21"/>
  <c r="I1248" i="21"/>
  <c r="H1248" i="21"/>
  <c r="G1248" i="21"/>
  <c r="G1248" i="21" a="1"/>
  <c r="F1248" i="21"/>
  <c r="E1248" i="21"/>
  <c r="D1248" i="21"/>
  <c r="Y1247" i="21"/>
  <c r="X1247" i="21"/>
  <c r="W1247" i="21"/>
  <c r="V1247" i="21"/>
  <c r="U1247" i="21"/>
  <c r="T1247" i="21"/>
  <c r="S1247" i="21"/>
  <c r="R1247" i="21"/>
  <c r="M1247" i="21"/>
  <c r="L1247" i="21"/>
  <c r="K1247" i="21"/>
  <c r="I1247" i="21"/>
  <c r="H1247" i="21"/>
  <c r="G1247" i="21"/>
  <c r="G1247" i="21" a="1"/>
  <c r="F1247" i="21"/>
  <c r="E1247" i="21"/>
  <c r="D1247" i="21"/>
  <c r="Y1246" i="21"/>
  <c r="X1246" i="21"/>
  <c r="W1246" i="21"/>
  <c r="V1246" i="21"/>
  <c r="U1246" i="21"/>
  <c r="T1246" i="21"/>
  <c r="S1246" i="21"/>
  <c r="R1246" i="21"/>
  <c r="M1246" i="21"/>
  <c r="L1246" i="21"/>
  <c r="K1246" i="21"/>
  <c r="I1246" i="21"/>
  <c r="H1246" i="21"/>
  <c r="G1246" i="21"/>
  <c r="G1246" i="21" a="1"/>
  <c r="F1246" i="21"/>
  <c r="E1246" i="21"/>
  <c r="D1246" i="21"/>
  <c r="Y1245" i="21"/>
  <c r="X1245" i="21"/>
  <c r="W1245" i="21"/>
  <c r="V1245" i="21"/>
  <c r="U1245" i="21"/>
  <c r="T1245" i="21"/>
  <c r="S1245" i="21"/>
  <c r="R1245" i="21"/>
  <c r="M1245" i="21"/>
  <c r="L1245" i="21"/>
  <c r="K1245" i="21"/>
  <c r="I1245" i="21"/>
  <c r="H1245" i="21"/>
  <c r="G1245" i="21"/>
  <c r="G1245" i="21" a="1"/>
  <c r="F1245" i="21"/>
  <c r="E1245" i="21"/>
  <c r="D1245" i="21"/>
  <c r="Y1244" i="21"/>
  <c r="X1244" i="21"/>
  <c r="W1244" i="21"/>
  <c r="V1244" i="21"/>
  <c r="U1244" i="21"/>
  <c r="T1244" i="21"/>
  <c r="S1244" i="21"/>
  <c r="R1244" i="21"/>
  <c r="M1244" i="21"/>
  <c r="L1244" i="21"/>
  <c r="K1244" i="21"/>
  <c r="I1244" i="21"/>
  <c r="H1244" i="21"/>
  <c r="G1244" i="21"/>
  <c r="G1244" i="21" a="1"/>
  <c r="F1244" i="21"/>
  <c r="E1244" i="21"/>
  <c r="D1244" i="21"/>
  <c r="Y1243" i="21"/>
  <c r="X1243" i="21"/>
  <c r="W1243" i="21"/>
  <c r="V1243" i="21"/>
  <c r="U1243" i="21"/>
  <c r="T1243" i="21"/>
  <c r="S1243" i="21"/>
  <c r="R1243" i="21"/>
  <c r="M1243" i="21"/>
  <c r="L1243" i="21"/>
  <c r="K1243" i="21"/>
  <c r="I1243" i="21"/>
  <c r="H1243" i="21"/>
  <c r="G1243" i="21"/>
  <c r="G1243" i="21" a="1"/>
  <c r="F1243" i="21"/>
  <c r="E1243" i="21"/>
  <c r="D1243" i="21"/>
  <c r="Y1242" i="21"/>
  <c r="X1242" i="21"/>
  <c r="W1242" i="21"/>
  <c r="V1242" i="21"/>
  <c r="U1242" i="21"/>
  <c r="T1242" i="21"/>
  <c r="S1242" i="21"/>
  <c r="R1242" i="21"/>
  <c r="M1242" i="21"/>
  <c r="L1242" i="21"/>
  <c r="K1242" i="21"/>
  <c r="I1242" i="21"/>
  <c r="H1242" i="21"/>
  <c r="G1242" i="21"/>
  <c r="G1242" i="21" a="1"/>
  <c r="F1242" i="21"/>
  <c r="E1242" i="21"/>
  <c r="D1242" i="21"/>
  <c r="Y1241" i="21"/>
  <c r="X1241" i="21"/>
  <c r="W1241" i="21"/>
  <c r="V1241" i="21"/>
  <c r="U1241" i="21"/>
  <c r="T1241" i="21"/>
  <c r="S1241" i="21"/>
  <c r="R1241" i="21"/>
  <c r="M1241" i="21"/>
  <c r="L1241" i="21"/>
  <c r="K1241" i="21"/>
  <c r="I1241" i="21"/>
  <c r="H1241" i="21"/>
  <c r="G1241" i="21"/>
  <c r="G1241" i="21" a="1"/>
  <c r="F1241" i="21"/>
  <c r="E1241" i="21"/>
  <c r="D1241" i="21"/>
  <c r="Y1240" i="21"/>
  <c r="X1240" i="21"/>
  <c r="W1240" i="21"/>
  <c r="V1240" i="21"/>
  <c r="U1240" i="21"/>
  <c r="T1240" i="21"/>
  <c r="S1240" i="21"/>
  <c r="R1240" i="21"/>
  <c r="M1240" i="21"/>
  <c r="L1240" i="21"/>
  <c r="K1240" i="21"/>
  <c r="I1240" i="21"/>
  <c r="H1240" i="21"/>
  <c r="G1240" i="21"/>
  <c r="G1240" i="21" a="1"/>
  <c r="F1240" i="21"/>
  <c r="E1240" i="21"/>
  <c r="D1240" i="21"/>
  <c r="Y1239" i="21"/>
  <c r="X1239" i="21"/>
  <c r="W1239" i="21"/>
  <c r="V1239" i="21"/>
  <c r="U1239" i="21"/>
  <c r="T1239" i="21"/>
  <c r="S1239" i="21"/>
  <c r="R1239" i="21"/>
  <c r="M1239" i="21"/>
  <c r="L1239" i="21"/>
  <c r="K1239" i="21"/>
  <c r="I1239" i="21"/>
  <c r="H1239" i="21"/>
  <c r="G1239" i="21"/>
  <c r="G1239" i="21" a="1"/>
  <c r="F1239" i="21"/>
  <c r="E1239" i="21"/>
  <c r="D1239" i="21"/>
  <c r="Y1238" i="21"/>
  <c r="X1238" i="21"/>
  <c r="W1238" i="21"/>
  <c r="V1238" i="21"/>
  <c r="U1238" i="21"/>
  <c r="T1238" i="21"/>
  <c r="S1238" i="21"/>
  <c r="R1238" i="21"/>
  <c r="M1238" i="21"/>
  <c r="L1238" i="21"/>
  <c r="K1238" i="21"/>
  <c r="I1238" i="21"/>
  <c r="H1238" i="21"/>
  <c r="G1238" i="21"/>
  <c r="G1238" i="21" a="1"/>
  <c r="F1238" i="21"/>
  <c r="E1238" i="21"/>
  <c r="D1238" i="21"/>
  <c r="Y1237" i="21"/>
  <c r="X1237" i="21"/>
  <c r="W1237" i="21"/>
  <c r="V1237" i="21"/>
  <c r="U1237" i="21"/>
  <c r="T1237" i="21"/>
  <c r="S1237" i="21"/>
  <c r="R1237" i="21"/>
  <c r="M1237" i="21"/>
  <c r="L1237" i="21"/>
  <c r="K1237" i="21"/>
  <c r="I1237" i="21"/>
  <c r="H1237" i="21"/>
  <c r="G1237" i="21"/>
  <c r="G1237" i="21" a="1"/>
  <c r="F1237" i="21"/>
  <c r="E1237" i="21"/>
  <c r="D1237" i="21"/>
  <c r="Y1236" i="21"/>
  <c r="X1236" i="21"/>
  <c r="W1236" i="21"/>
  <c r="V1236" i="21"/>
  <c r="U1236" i="21"/>
  <c r="T1236" i="21"/>
  <c r="S1236" i="21"/>
  <c r="R1236" i="21"/>
  <c r="M1236" i="21"/>
  <c r="L1236" i="21"/>
  <c r="K1236" i="21"/>
  <c r="I1236" i="21"/>
  <c r="H1236" i="21"/>
  <c r="G1236" i="21"/>
  <c r="G1236" i="21" a="1"/>
  <c r="F1236" i="21"/>
  <c r="E1236" i="21"/>
  <c r="D1236" i="21"/>
  <c r="Y1235" i="21"/>
  <c r="X1235" i="21"/>
  <c r="W1235" i="21"/>
  <c r="V1235" i="21"/>
  <c r="U1235" i="21"/>
  <c r="T1235" i="21"/>
  <c r="S1235" i="21"/>
  <c r="R1235" i="21"/>
  <c r="M1235" i="21"/>
  <c r="L1235" i="21"/>
  <c r="K1235" i="21"/>
  <c r="I1235" i="21"/>
  <c r="H1235" i="21"/>
  <c r="G1235" i="21"/>
  <c r="G1235" i="21" a="1"/>
  <c r="F1235" i="21"/>
  <c r="E1235" i="21"/>
  <c r="D1235" i="21"/>
  <c r="Y1234" i="21"/>
  <c r="X1234" i="21"/>
  <c r="W1234" i="21"/>
  <c r="V1234" i="21"/>
  <c r="U1234" i="21"/>
  <c r="T1234" i="21"/>
  <c r="S1234" i="21"/>
  <c r="R1234" i="21"/>
  <c r="M1234" i="21"/>
  <c r="L1234" i="21"/>
  <c r="K1234" i="21"/>
  <c r="I1234" i="21"/>
  <c r="H1234" i="21"/>
  <c r="G1234" i="21"/>
  <c r="G1234" i="21" a="1"/>
  <c r="F1234" i="21"/>
  <c r="E1234" i="21"/>
  <c r="D1234" i="21"/>
  <c r="Y1233" i="21"/>
  <c r="X1233" i="21"/>
  <c r="W1233" i="21"/>
  <c r="V1233" i="21"/>
  <c r="U1233" i="21"/>
  <c r="T1233" i="21"/>
  <c r="S1233" i="21"/>
  <c r="R1233" i="21"/>
  <c r="M1233" i="21"/>
  <c r="L1233" i="21"/>
  <c r="K1233" i="21"/>
  <c r="I1233" i="21"/>
  <c r="H1233" i="21"/>
  <c r="G1233" i="21"/>
  <c r="G1233" i="21" a="1"/>
  <c r="F1233" i="21"/>
  <c r="E1233" i="21"/>
  <c r="D1233" i="21"/>
  <c r="Y1232" i="21"/>
  <c r="X1232" i="21"/>
  <c r="W1232" i="21"/>
  <c r="V1232" i="21"/>
  <c r="U1232" i="21"/>
  <c r="T1232" i="21"/>
  <c r="S1232" i="21"/>
  <c r="R1232" i="21"/>
  <c r="M1232" i="21"/>
  <c r="L1232" i="21"/>
  <c r="K1232" i="21"/>
  <c r="I1232" i="21"/>
  <c r="H1232" i="21"/>
  <c r="G1232" i="21"/>
  <c r="G1232" i="21" a="1"/>
  <c r="F1232" i="21"/>
  <c r="E1232" i="21"/>
  <c r="D1232" i="21"/>
  <c r="Y1231" i="21"/>
  <c r="X1231" i="21"/>
  <c r="W1231" i="21"/>
  <c r="V1231" i="21"/>
  <c r="U1231" i="21"/>
  <c r="T1231" i="21"/>
  <c r="S1231" i="21"/>
  <c r="R1231" i="21"/>
  <c r="M1231" i="21"/>
  <c r="L1231" i="21"/>
  <c r="K1231" i="21"/>
  <c r="I1231" i="21"/>
  <c r="H1231" i="21"/>
  <c r="G1231" i="21"/>
  <c r="G1231" i="21" a="1"/>
  <c r="F1231" i="21"/>
  <c r="E1231" i="21"/>
  <c r="D1231" i="21"/>
  <c r="Y1230" i="21"/>
  <c r="X1230" i="21"/>
  <c r="W1230" i="21"/>
  <c r="V1230" i="21"/>
  <c r="U1230" i="21"/>
  <c r="T1230" i="21"/>
  <c r="S1230" i="21"/>
  <c r="R1230" i="21"/>
  <c r="M1230" i="21"/>
  <c r="L1230" i="21"/>
  <c r="K1230" i="21"/>
  <c r="I1230" i="21"/>
  <c r="H1230" i="21"/>
  <c r="G1230" i="21"/>
  <c r="G1230" i="21" a="1"/>
  <c r="F1230" i="21"/>
  <c r="E1230" i="21"/>
  <c r="D1230" i="21"/>
  <c r="Y1229" i="21"/>
  <c r="X1229" i="21"/>
  <c r="W1229" i="21"/>
  <c r="V1229" i="21"/>
  <c r="U1229" i="21"/>
  <c r="T1229" i="21"/>
  <c r="S1229" i="21"/>
  <c r="R1229" i="21"/>
  <c r="M1229" i="21"/>
  <c r="L1229" i="21"/>
  <c r="K1229" i="21"/>
  <c r="I1229" i="21"/>
  <c r="H1229" i="21"/>
  <c r="G1229" i="21"/>
  <c r="G1229" i="21" a="1"/>
  <c r="F1229" i="21"/>
  <c r="E1229" i="21"/>
  <c r="D1229" i="21"/>
  <c r="Y1228" i="21"/>
  <c r="X1228" i="21"/>
  <c r="W1228" i="21"/>
  <c r="V1228" i="21"/>
  <c r="U1228" i="21"/>
  <c r="T1228" i="21"/>
  <c r="S1228" i="21"/>
  <c r="R1228" i="21"/>
  <c r="M1228" i="21"/>
  <c r="L1228" i="21"/>
  <c r="K1228" i="21"/>
  <c r="I1228" i="21"/>
  <c r="H1228" i="21"/>
  <c r="G1228" i="21"/>
  <c r="G1228" i="21" a="1"/>
  <c r="F1228" i="21"/>
  <c r="E1228" i="21"/>
  <c r="D1228" i="21"/>
  <c r="Y1227" i="21"/>
  <c r="X1227" i="21"/>
  <c r="W1227" i="21"/>
  <c r="V1227" i="21"/>
  <c r="U1227" i="21"/>
  <c r="T1227" i="21"/>
  <c r="S1227" i="21"/>
  <c r="R1227" i="21"/>
  <c r="M1227" i="21"/>
  <c r="L1227" i="21"/>
  <c r="K1227" i="21"/>
  <c r="I1227" i="21"/>
  <c r="H1227" i="21"/>
  <c r="G1227" i="21"/>
  <c r="G1227" i="21" a="1"/>
  <c r="F1227" i="21"/>
  <c r="E1227" i="21"/>
  <c r="D1227" i="21"/>
  <c r="Y1226" i="21"/>
  <c r="X1226" i="21"/>
  <c r="W1226" i="21"/>
  <c r="V1226" i="21"/>
  <c r="U1226" i="21"/>
  <c r="T1226" i="21"/>
  <c r="S1226" i="21"/>
  <c r="R1226" i="21"/>
  <c r="M1226" i="21"/>
  <c r="L1226" i="21"/>
  <c r="K1226" i="21"/>
  <c r="I1226" i="21"/>
  <c r="H1226" i="21"/>
  <c r="G1226" i="21"/>
  <c r="G1226" i="21" a="1"/>
  <c r="F1226" i="21"/>
  <c r="E1226" i="21"/>
  <c r="D1226" i="21"/>
  <c r="Y1225" i="21"/>
  <c r="X1225" i="21"/>
  <c r="W1225" i="21"/>
  <c r="V1225" i="21"/>
  <c r="U1225" i="21"/>
  <c r="T1225" i="21"/>
  <c r="S1225" i="21"/>
  <c r="R1225" i="21"/>
  <c r="M1225" i="21"/>
  <c r="L1225" i="21"/>
  <c r="K1225" i="21"/>
  <c r="I1225" i="21"/>
  <c r="H1225" i="21"/>
  <c r="G1225" i="21"/>
  <c r="G1225" i="21" a="1"/>
  <c r="F1225" i="21"/>
  <c r="E1225" i="21"/>
  <c r="D1225" i="21"/>
  <c r="Y1224" i="21"/>
  <c r="X1224" i="21"/>
  <c r="W1224" i="21"/>
  <c r="V1224" i="21"/>
  <c r="U1224" i="21"/>
  <c r="T1224" i="21"/>
  <c r="S1224" i="21"/>
  <c r="R1224" i="21"/>
  <c r="M1224" i="21"/>
  <c r="L1224" i="21"/>
  <c r="K1224" i="21"/>
  <c r="I1224" i="21"/>
  <c r="H1224" i="21"/>
  <c r="G1224" i="21"/>
  <c r="G1224" i="21" a="1"/>
  <c r="F1224" i="21"/>
  <c r="E1224" i="21"/>
  <c r="D1224" i="21"/>
  <c r="Y1223" i="21"/>
  <c r="X1223" i="21"/>
  <c r="W1223" i="21"/>
  <c r="V1223" i="21"/>
  <c r="U1223" i="21"/>
  <c r="T1223" i="21"/>
  <c r="S1223" i="21"/>
  <c r="R1223" i="21"/>
  <c r="M1223" i="21"/>
  <c r="L1223" i="21"/>
  <c r="K1223" i="21"/>
  <c r="I1223" i="21"/>
  <c r="H1223" i="21"/>
  <c r="G1223" i="21"/>
  <c r="G1223" i="21" a="1"/>
  <c r="F1223" i="21"/>
  <c r="E1223" i="21"/>
  <c r="D1223" i="21"/>
  <c r="Y1222" i="21"/>
  <c r="X1222" i="21"/>
  <c r="W1222" i="21"/>
  <c r="V1222" i="21"/>
  <c r="U1222" i="21"/>
  <c r="T1222" i="21"/>
  <c r="S1222" i="21"/>
  <c r="R1222" i="21"/>
  <c r="M1222" i="21"/>
  <c r="L1222" i="21"/>
  <c r="K1222" i="21"/>
  <c r="I1222" i="21"/>
  <c r="H1222" i="21"/>
  <c r="G1222" i="21"/>
  <c r="G1222" i="21" a="1"/>
  <c r="F1222" i="21"/>
  <c r="E1222" i="21"/>
  <c r="D1222" i="21"/>
  <c r="Y1221" i="21"/>
  <c r="X1221" i="21"/>
  <c r="W1221" i="21"/>
  <c r="V1221" i="21"/>
  <c r="U1221" i="21"/>
  <c r="T1221" i="21"/>
  <c r="S1221" i="21"/>
  <c r="R1221" i="21"/>
  <c r="M1221" i="21"/>
  <c r="L1221" i="21"/>
  <c r="K1221" i="21"/>
  <c r="I1221" i="21"/>
  <c r="H1221" i="21"/>
  <c r="G1221" i="21"/>
  <c r="G1221" i="21" a="1"/>
  <c r="F1221" i="21"/>
  <c r="E1221" i="21"/>
  <c r="D1221" i="21"/>
  <c r="Y1220" i="21"/>
  <c r="X1220" i="21"/>
  <c r="W1220" i="21"/>
  <c r="V1220" i="21"/>
  <c r="U1220" i="21"/>
  <c r="T1220" i="21"/>
  <c r="S1220" i="21"/>
  <c r="R1220" i="21"/>
  <c r="M1220" i="21"/>
  <c r="L1220" i="21"/>
  <c r="K1220" i="21"/>
  <c r="I1220" i="21"/>
  <c r="H1220" i="21"/>
  <c r="G1220" i="21"/>
  <c r="G1220" i="21" a="1"/>
  <c r="F1220" i="21"/>
  <c r="E1220" i="21"/>
  <c r="D1220" i="21"/>
  <c r="Y1219" i="21"/>
  <c r="X1219" i="21"/>
  <c r="W1219" i="21"/>
  <c r="V1219" i="21"/>
  <c r="U1219" i="21"/>
  <c r="T1219" i="21"/>
  <c r="S1219" i="21"/>
  <c r="R1219" i="21"/>
  <c r="M1219" i="21"/>
  <c r="L1219" i="21"/>
  <c r="K1219" i="21"/>
  <c r="I1219" i="21"/>
  <c r="H1219" i="21"/>
  <c r="G1219" i="21"/>
  <c r="G1219" i="21" a="1"/>
  <c r="F1219" i="21"/>
  <c r="E1219" i="21"/>
  <c r="D1219" i="21"/>
  <c r="Y1218" i="21"/>
  <c r="X1218" i="21"/>
  <c r="W1218" i="21"/>
  <c r="V1218" i="21"/>
  <c r="U1218" i="21"/>
  <c r="T1218" i="21"/>
  <c r="S1218" i="21"/>
  <c r="R1218" i="21"/>
  <c r="M1218" i="21"/>
  <c r="L1218" i="21"/>
  <c r="K1218" i="21"/>
  <c r="I1218" i="21"/>
  <c r="H1218" i="21"/>
  <c r="G1218" i="21"/>
  <c r="G1218" i="21" a="1"/>
  <c r="F1218" i="21"/>
  <c r="E1218" i="21"/>
  <c r="D1218" i="21"/>
  <c r="Y1217" i="21"/>
  <c r="X1217" i="21"/>
  <c r="W1217" i="21"/>
  <c r="V1217" i="21"/>
  <c r="U1217" i="21"/>
  <c r="T1217" i="21"/>
  <c r="S1217" i="21"/>
  <c r="R1217" i="21"/>
  <c r="M1217" i="21"/>
  <c r="L1217" i="21"/>
  <c r="K1217" i="21"/>
  <c r="I1217" i="21"/>
  <c r="H1217" i="21"/>
  <c r="G1217" i="21"/>
  <c r="G1217" i="21" a="1"/>
  <c r="F1217" i="21"/>
  <c r="E1217" i="21"/>
  <c r="D1217" i="21"/>
  <c r="Y1216" i="21"/>
  <c r="X1216" i="21"/>
  <c r="W1216" i="21"/>
  <c r="V1216" i="21"/>
  <c r="U1216" i="21"/>
  <c r="T1216" i="21"/>
  <c r="S1216" i="21"/>
  <c r="R1216" i="21"/>
  <c r="M1216" i="21"/>
  <c r="L1216" i="21"/>
  <c r="K1216" i="21"/>
  <c r="I1216" i="21"/>
  <c r="H1216" i="21"/>
  <c r="G1216" i="21"/>
  <c r="G1216" i="21" a="1"/>
  <c r="F1216" i="21"/>
  <c r="E1216" i="21"/>
  <c r="D1216" i="21"/>
  <c r="Y1215" i="21"/>
  <c r="X1215" i="21"/>
  <c r="W1215" i="21"/>
  <c r="V1215" i="21"/>
  <c r="U1215" i="21"/>
  <c r="T1215" i="21"/>
  <c r="S1215" i="21"/>
  <c r="R1215" i="21"/>
  <c r="M1215" i="21"/>
  <c r="L1215" i="21"/>
  <c r="K1215" i="21"/>
  <c r="I1215" i="21"/>
  <c r="H1215" i="21"/>
  <c r="G1215" i="21"/>
  <c r="G1215" i="21" a="1"/>
  <c r="F1215" i="21"/>
  <c r="E1215" i="21"/>
  <c r="D1215" i="21"/>
  <c r="Y1214" i="21"/>
  <c r="X1214" i="21"/>
  <c r="W1214" i="21"/>
  <c r="V1214" i="21"/>
  <c r="U1214" i="21"/>
  <c r="T1214" i="21"/>
  <c r="S1214" i="21"/>
  <c r="R1214" i="21"/>
  <c r="M1214" i="21"/>
  <c r="L1214" i="21"/>
  <c r="K1214" i="21"/>
  <c r="I1214" i="21"/>
  <c r="H1214" i="21"/>
  <c r="G1214" i="21"/>
  <c r="G1214" i="21" a="1"/>
  <c r="F1214" i="21"/>
  <c r="E1214" i="21"/>
  <c r="D1214" i="21"/>
  <c r="Y1213" i="21"/>
  <c r="X1213" i="21"/>
  <c r="W1213" i="21"/>
  <c r="V1213" i="21"/>
  <c r="U1213" i="21"/>
  <c r="T1213" i="21"/>
  <c r="S1213" i="21"/>
  <c r="R1213" i="21"/>
  <c r="M1213" i="21"/>
  <c r="L1213" i="21"/>
  <c r="K1213" i="21"/>
  <c r="I1213" i="21"/>
  <c r="H1213" i="21"/>
  <c r="G1213" i="21"/>
  <c r="G1213" i="21" a="1"/>
  <c r="F1213" i="21"/>
  <c r="E1213" i="21"/>
  <c r="D1213" i="21"/>
  <c r="Y1212" i="21"/>
  <c r="X1212" i="21"/>
  <c r="W1212" i="21"/>
  <c r="V1212" i="21"/>
  <c r="U1212" i="21"/>
  <c r="T1212" i="21"/>
  <c r="S1212" i="21"/>
  <c r="R1212" i="21"/>
  <c r="M1212" i="21"/>
  <c r="L1212" i="21"/>
  <c r="K1212" i="21"/>
  <c r="I1212" i="21"/>
  <c r="H1212" i="21"/>
  <c r="G1212" i="21"/>
  <c r="G1212" i="21" a="1"/>
  <c r="F1212" i="21"/>
  <c r="E1212" i="21"/>
  <c r="D1212" i="21"/>
  <c r="Y1211" i="21"/>
  <c r="X1211" i="21"/>
  <c r="W1211" i="21"/>
  <c r="V1211" i="21"/>
  <c r="U1211" i="21"/>
  <c r="T1211" i="21"/>
  <c r="S1211" i="21"/>
  <c r="R1211" i="21"/>
  <c r="M1211" i="21"/>
  <c r="L1211" i="21"/>
  <c r="K1211" i="21"/>
  <c r="I1211" i="21"/>
  <c r="H1211" i="21"/>
  <c r="G1211" i="21"/>
  <c r="G1211" i="21" a="1"/>
  <c r="F1211" i="21"/>
  <c r="E1211" i="21"/>
  <c r="D1211" i="21"/>
  <c r="Y1210" i="21"/>
  <c r="X1210" i="21"/>
  <c r="W1210" i="21"/>
  <c r="V1210" i="21"/>
  <c r="U1210" i="21"/>
  <c r="T1210" i="21"/>
  <c r="S1210" i="21"/>
  <c r="R1210" i="21"/>
  <c r="M1210" i="21"/>
  <c r="L1210" i="21"/>
  <c r="K1210" i="21"/>
  <c r="I1210" i="21"/>
  <c r="H1210" i="21"/>
  <c r="G1210" i="21"/>
  <c r="G1210" i="21" a="1"/>
  <c r="F1210" i="21"/>
  <c r="E1210" i="21"/>
  <c r="D1210" i="21"/>
  <c r="Y1209" i="21"/>
  <c r="X1209" i="21"/>
  <c r="W1209" i="21"/>
  <c r="V1209" i="21"/>
  <c r="U1209" i="21"/>
  <c r="T1209" i="21"/>
  <c r="S1209" i="21"/>
  <c r="R1209" i="21"/>
  <c r="M1209" i="21"/>
  <c r="L1209" i="21"/>
  <c r="K1209" i="21"/>
  <c r="I1209" i="21"/>
  <c r="H1209" i="21"/>
  <c r="G1209" i="21"/>
  <c r="G1209" i="21" a="1"/>
  <c r="F1209" i="21"/>
  <c r="E1209" i="21"/>
  <c r="D1209" i="21"/>
  <c r="Y1208" i="21"/>
  <c r="X1208" i="21"/>
  <c r="W1208" i="21"/>
  <c r="V1208" i="21"/>
  <c r="U1208" i="21"/>
  <c r="T1208" i="21"/>
  <c r="S1208" i="21"/>
  <c r="R1208" i="21"/>
  <c r="M1208" i="21"/>
  <c r="L1208" i="21"/>
  <c r="K1208" i="21"/>
  <c r="I1208" i="21"/>
  <c r="H1208" i="21"/>
  <c r="G1208" i="21"/>
  <c r="G1208" i="21" a="1"/>
  <c r="F1208" i="21"/>
  <c r="E1208" i="21"/>
  <c r="D1208" i="21"/>
  <c r="Y1207" i="21"/>
  <c r="X1207" i="21"/>
  <c r="W1207" i="21"/>
  <c r="V1207" i="21"/>
  <c r="U1207" i="21"/>
  <c r="T1207" i="21"/>
  <c r="S1207" i="21"/>
  <c r="R1207" i="21"/>
  <c r="M1207" i="21"/>
  <c r="L1207" i="21"/>
  <c r="K1207" i="21"/>
  <c r="I1207" i="21"/>
  <c r="H1207" i="21"/>
  <c r="G1207" i="21"/>
  <c r="G1207" i="21" a="1"/>
  <c r="F1207" i="21"/>
  <c r="E1207" i="21"/>
  <c r="D1207" i="21"/>
  <c r="Y1206" i="21"/>
  <c r="X1206" i="21"/>
  <c r="W1206" i="21"/>
  <c r="V1206" i="21"/>
  <c r="U1206" i="21"/>
  <c r="T1206" i="21"/>
  <c r="S1206" i="21"/>
  <c r="R1206" i="21"/>
  <c r="M1206" i="21"/>
  <c r="L1206" i="21"/>
  <c r="K1206" i="21"/>
  <c r="I1206" i="21"/>
  <c r="H1206" i="21"/>
  <c r="G1206" i="21"/>
  <c r="G1206" i="21" a="1"/>
  <c r="F1206" i="21"/>
  <c r="E1206" i="21"/>
  <c r="D1206" i="21"/>
  <c r="Y1205" i="21"/>
  <c r="X1205" i="21"/>
  <c r="W1205" i="21"/>
  <c r="V1205" i="21"/>
  <c r="U1205" i="21"/>
  <c r="T1205" i="21"/>
  <c r="S1205" i="21"/>
  <c r="R1205" i="21"/>
  <c r="M1205" i="21"/>
  <c r="L1205" i="21"/>
  <c r="K1205" i="21"/>
  <c r="I1205" i="21"/>
  <c r="H1205" i="21"/>
  <c r="G1205" i="21"/>
  <c r="G1205" i="21" a="1"/>
  <c r="F1205" i="21"/>
  <c r="E1205" i="21"/>
  <c r="D1205" i="21"/>
  <c r="Y1204" i="21"/>
  <c r="X1204" i="21"/>
  <c r="W1204" i="21"/>
  <c r="V1204" i="21"/>
  <c r="U1204" i="21"/>
  <c r="T1204" i="21"/>
  <c r="S1204" i="21"/>
  <c r="R1204" i="21"/>
  <c r="M1204" i="21"/>
  <c r="L1204" i="21"/>
  <c r="K1204" i="21"/>
  <c r="I1204" i="21"/>
  <c r="H1204" i="21"/>
  <c r="G1204" i="21"/>
  <c r="G1204" i="21" a="1"/>
  <c r="F1204" i="21"/>
  <c r="E1204" i="21"/>
  <c r="D1204" i="21"/>
  <c r="Y1203" i="21"/>
  <c r="X1203" i="21"/>
  <c r="W1203" i="21"/>
  <c r="V1203" i="21"/>
  <c r="U1203" i="21"/>
  <c r="T1203" i="21"/>
  <c r="S1203" i="21"/>
  <c r="R1203" i="21"/>
  <c r="M1203" i="21"/>
  <c r="L1203" i="21"/>
  <c r="K1203" i="21"/>
  <c r="I1203" i="21"/>
  <c r="H1203" i="21"/>
  <c r="G1203" i="21"/>
  <c r="G1203" i="21" a="1"/>
  <c r="F1203" i="21"/>
  <c r="E1203" i="21"/>
  <c r="D1203" i="21"/>
  <c r="Y1202" i="21"/>
  <c r="X1202" i="21"/>
  <c r="W1202" i="21"/>
  <c r="V1202" i="21"/>
  <c r="U1202" i="21"/>
  <c r="T1202" i="21"/>
  <c r="S1202" i="21"/>
  <c r="R1202" i="21"/>
  <c r="M1202" i="21"/>
  <c r="L1202" i="21"/>
  <c r="K1202" i="21"/>
  <c r="I1202" i="21"/>
  <c r="H1202" i="21"/>
  <c r="G1202" i="21"/>
  <c r="G1202" i="21" a="1"/>
  <c r="F1202" i="21"/>
  <c r="E1202" i="21"/>
  <c r="D1202" i="21"/>
  <c r="Y1201" i="21"/>
  <c r="X1201" i="21"/>
  <c r="W1201" i="21"/>
  <c r="V1201" i="21"/>
  <c r="U1201" i="21"/>
  <c r="T1201" i="21"/>
  <c r="S1201" i="21"/>
  <c r="R1201" i="21"/>
  <c r="M1201" i="21"/>
  <c r="L1201" i="21"/>
  <c r="K1201" i="21"/>
  <c r="I1201" i="21"/>
  <c r="H1201" i="21"/>
  <c r="G1201" i="21"/>
  <c r="G1201" i="21" a="1"/>
  <c r="F1201" i="21"/>
  <c r="E1201" i="21"/>
  <c r="D1201" i="21"/>
  <c r="Y1200" i="21"/>
  <c r="X1200" i="21"/>
  <c r="W1200" i="21"/>
  <c r="V1200" i="21"/>
  <c r="U1200" i="21"/>
  <c r="T1200" i="21"/>
  <c r="S1200" i="21"/>
  <c r="R1200" i="21"/>
  <c r="M1200" i="21"/>
  <c r="L1200" i="21"/>
  <c r="K1200" i="21"/>
  <c r="I1200" i="21"/>
  <c r="H1200" i="21"/>
  <c r="G1200" i="21"/>
  <c r="G1200" i="21" a="1"/>
  <c r="F1200" i="21"/>
  <c r="E1200" i="21"/>
  <c r="D1200" i="21"/>
  <c r="Y1199" i="21"/>
  <c r="X1199" i="21"/>
  <c r="W1199" i="21"/>
  <c r="V1199" i="21"/>
  <c r="U1199" i="21"/>
  <c r="T1199" i="21"/>
  <c r="S1199" i="21"/>
  <c r="R1199" i="21"/>
  <c r="M1199" i="21"/>
  <c r="L1199" i="21"/>
  <c r="K1199" i="21"/>
  <c r="I1199" i="21"/>
  <c r="H1199" i="21"/>
  <c r="G1199" i="21"/>
  <c r="G1199" i="21" a="1"/>
  <c r="F1199" i="21"/>
  <c r="E1199" i="21"/>
  <c r="D1199" i="21"/>
  <c r="Y1198" i="21"/>
  <c r="X1198" i="21"/>
  <c r="W1198" i="21"/>
  <c r="V1198" i="21"/>
  <c r="U1198" i="21"/>
  <c r="T1198" i="21"/>
  <c r="S1198" i="21"/>
  <c r="R1198" i="21"/>
  <c r="M1198" i="21"/>
  <c r="L1198" i="21"/>
  <c r="K1198" i="21"/>
  <c r="I1198" i="21"/>
  <c r="H1198" i="21"/>
  <c r="G1198" i="21"/>
  <c r="G1198" i="21" a="1"/>
  <c r="F1198" i="21"/>
  <c r="E1198" i="21"/>
  <c r="D1198" i="21"/>
  <c r="Y1197" i="21"/>
  <c r="X1197" i="21"/>
  <c r="W1197" i="21"/>
  <c r="V1197" i="21"/>
  <c r="U1197" i="21"/>
  <c r="T1197" i="21"/>
  <c r="S1197" i="21"/>
  <c r="R1197" i="21"/>
  <c r="M1197" i="21"/>
  <c r="L1197" i="21"/>
  <c r="K1197" i="21"/>
  <c r="I1197" i="21"/>
  <c r="H1197" i="21"/>
  <c r="G1197" i="21"/>
  <c r="G1197" i="21" a="1"/>
  <c r="F1197" i="21"/>
  <c r="E1197" i="21"/>
  <c r="D1197" i="21"/>
  <c r="Y1196" i="21"/>
  <c r="X1196" i="21"/>
  <c r="W1196" i="21"/>
  <c r="V1196" i="21"/>
  <c r="U1196" i="21"/>
  <c r="T1196" i="21"/>
  <c r="S1196" i="21"/>
  <c r="R1196" i="21"/>
  <c r="M1196" i="21"/>
  <c r="L1196" i="21"/>
  <c r="K1196" i="21"/>
  <c r="I1196" i="21"/>
  <c r="H1196" i="21"/>
  <c r="G1196" i="21"/>
  <c r="G1196" i="21" a="1"/>
  <c r="F1196" i="21"/>
  <c r="E1196" i="21"/>
  <c r="D1196" i="21"/>
  <c r="Y1195" i="21"/>
  <c r="X1195" i="21"/>
  <c r="W1195" i="21"/>
  <c r="V1195" i="21"/>
  <c r="U1195" i="21"/>
  <c r="T1195" i="21"/>
  <c r="S1195" i="21"/>
  <c r="R1195" i="21"/>
  <c r="M1195" i="21"/>
  <c r="L1195" i="21"/>
  <c r="K1195" i="21"/>
  <c r="I1195" i="21"/>
  <c r="H1195" i="21"/>
  <c r="G1195" i="21"/>
  <c r="G1195" i="21" a="1"/>
  <c r="F1195" i="21"/>
  <c r="E1195" i="21"/>
  <c r="D1195" i="21"/>
  <c r="Y1194" i="21"/>
  <c r="X1194" i="21"/>
  <c r="W1194" i="21"/>
  <c r="V1194" i="21"/>
  <c r="U1194" i="21"/>
  <c r="T1194" i="21"/>
  <c r="S1194" i="21"/>
  <c r="R1194" i="21"/>
  <c r="M1194" i="21"/>
  <c r="L1194" i="21"/>
  <c r="K1194" i="21"/>
  <c r="I1194" i="21"/>
  <c r="H1194" i="21"/>
  <c r="G1194" i="21"/>
  <c r="G1194" i="21" a="1"/>
  <c r="F1194" i="21"/>
  <c r="E1194" i="21"/>
  <c r="D1194" i="21"/>
  <c r="Y1193" i="21"/>
  <c r="X1193" i="21"/>
  <c r="W1193" i="21"/>
  <c r="V1193" i="21"/>
  <c r="U1193" i="21"/>
  <c r="T1193" i="21"/>
  <c r="S1193" i="21"/>
  <c r="R1193" i="21"/>
  <c r="M1193" i="21"/>
  <c r="L1193" i="21"/>
  <c r="K1193" i="21"/>
  <c r="I1193" i="21"/>
  <c r="H1193" i="21"/>
  <c r="G1193" i="21"/>
  <c r="G1193" i="21" a="1"/>
  <c r="F1193" i="21"/>
  <c r="E1193" i="21"/>
  <c r="D1193" i="21"/>
  <c r="Y1192" i="21"/>
  <c r="X1192" i="21"/>
  <c r="W1192" i="21"/>
  <c r="V1192" i="21"/>
  <c r="U1192" i="21"/>
  <c r="T1192" i="21"/>
  <c r="S1192" i="21"/>
  <c r="R1192" i="21"/>
  <c r="M1192" i="21"/>
  <c r="L1192" i="21"/>
  <c r="K1192" i="21"/>
  <c r="I1192" i="21"/>
  <c r="H1192" i="21"/>
  <c r="G1192" i="21"/>
  <c r="G1192" i="21" a="1"/>
  <c r="F1192" i="21"/>
  <c r="E1192" i="21"/>
  <c r="D1192" i="21"/>
  <c r="Y1191" i="21"/>
  <c r="X1191" i="21"/>
  <c r="W1191" i="21"/>
  <c r="V1191" i="21"/>
  <c r="U1191" i="21"/>
  <c r="T1191" i="21"/>
  <c r="S1191" i="21"/>
  <c r="R1191" i="21"/>
  <c r="M1191" i="21"/>
  <c r="L1191" i="21"/>
  <c r="K1191" i="21"/>
  <c r="I1191" i="21"/>
  <c r="H1191" i="21"/>
  <c r="G1191" i="21"/>
  <c r="G1191" i="21" a="1"/>
  <c r="F1191" i="21"/>
  <c r="E1191" i="21"/>
  <c r="D1191" i="21"/>
  <c r="Y1190" i="21"/>
  <c r="X1190" i="21"/>
  <c r="W1190" i="21"/>
  <c r="V1190" i="21"/>
  <c r="U1190" i="21"/>
  <c r="T1190" i="21"/>
  <c r="S1190" i="21"/>
  <c r="R1190" i="21"/>
  <c r="M1190" i="21"/>
  <c r="L1190" i="21"/>
  <c r="K1190" i="21"/>
  <c r="I1190" i="21"/>
  <c r="H1190" i="21"/>
  <c r="G1190" i="21"/>
  <c r="G1190" i="21" a="1"/>
  <c r="F1190" i="21"/>
  <c r="E1190" i="21"/>
  <c r="D1190" i="21"/>
  <c r="Y1189" i="21"/>
  <c r="X1189" i="21"/>
  <c r="W1189" i="21"/>
  <c r="V1189" i="21"/>
  <c r="U1189" i="21"/>
  <c r="T1189" i="21"/>
  <c r="S1189" i="21"/>
  <c r="R1189" i="21"/>
  <c r="M1189" i="21"/>
  <c r="L1189" i="21"/>
  <c r="K1189" i="21"/>
  <c r="I1189" i="21"/>
  <c r="H1189" i="21"/>
  <c r="G1189" i="21"/>
  <c r="G1189" i="21" a="1"/>
  <c r="F1189" i="21"/>
  <c r="E1189" i="21"/>
  <c r="D1189" i="21"/>
  <c r="Y1188" i="21"/>
  <c r="X1188" i="21"/>
  <c r="W1188" i="21"/>
  <c r="V1188" i="21"/>
  <c r="U1188" i="21"/>
  <c r="T1188" i="21"/>
  <c r="S1188" i="21"/>
  <c r="R1188" i="21"/>
  <c r="M1188" i="21"/>
  <c r="L1188" i="21"/>
  <c r="K1188" i="21"/>
  <c r="I1188" i="21"/>
  <c r="H1188" i="21"/>
  <c r="G1188" i="21"/>
  <c r="G1188" i="21" a="1"/>
  <c r="F1188" i="21"/>
  <c r="E1188" i="21"/>
  <c r="D1188" i="21"/>
  <c r="Y1187" i="21"/>
  <c r="X1187" i="21"/>
  <c r="W1187" i="21"/>
  <c r="V1187" i="21"/>
  <c r="U1187" i="21"/>
  <c r="T1187" i="21"/>
  <c r="S1187" i="21"/>
  <c r="R1187" i="21"/>
  <c r="M1187" i="21"/>
  <c r="L1187" i="21"/>
  <c r="K1187" i="21"/>
  <c r="I1187" i="21"/>
  <c r="H1187" i="21"/>
  <c r="G1187" i="21"/>
  <c r="G1187" i="21" a="1"/>
  <c r="F1187" i="21"/>
  <c r="E1187" i="21"/>
  <c r="D1187" i="21"/>
  <c r="Y1186" i="21"/>
  <c r="X1186" i="21"/>
  <c r="W1186" i="21"/>
  <c r="V1186" i="21"/>
  <c r="U1186" i="21"/>
  <c r="T1186" i="21"/>
  <c r="S1186" i="21"/>
  <c r="R1186" i="21"/>
  <c r="M1186" i="21"/>
  <c r="L1186" i="21"/>
  <c r="K1186" i="21"/>
  <c r="I1186" i="21"/>
  <c r="H1186" i="21"/>
  <c r="G1186" i="21"/>
  <c r="G1186" i="21" a="1"/>
  <c r="F1186" i="21"/>
  <c r="E1186" i="21"/>
  <c r="D1186" i="21"/>
  <c r="Y1185" i="21"/>
  <c r="X1185" i="21"/>
  <c r="W1185" i="21"/>
  <c r="V1185" i="21"/>
  <c r="U1185" i="21"/>
  <c r="T1185" i="21"/>
  <c r="S1185" i="21"/>
  <c r="R1185" i="21"/>
  <c r="M1185" i="21"/>
  <c r="L1185" i="21"/>
  <c r="K1185" i="21"/>
  <c r="I1185" i="21"/>
  <c r="H1185" i="21"/>
  <c r="G1185" i="21"/>
  <c r="G1185" i="21" a="1"/>
  <c r="F1185" i="21"/>
  <c r="E1185" i="21"/>
  <c r="D1185" i="21"/>
  <c r="Y1184" i="21"/>
  <c r="X1184" i="21"/>
  <c r="W1184" i="21"/>
  <c r="V1184" i="21"/>
  <c r="U1184" i="21"/>
  <c r="T1184" i="21"/>
  <c r="S1184" i="21"/>
  <c r="R1184" i="21"/>
  <c r="M1184" i="21"/>
  <c r="L1184" i="21"/>
  <c r="K1184" i="21"/>
  <c r="I1184" i="21"/>
  <c r="H1184" i="21"/>
  <c r="G1184" i="21"/>
  <c r="G1184" i="21" a="1"/>
  <c r="F1184" i="21"/>
  <c r="E1184" i="21"/>
  <c r="D1184" i="21"/>
  <c r="Y1183" i="21"/>
  <c r="X1183" i="21"/>
  <c r="W1183" i="21"/>
  <c r="V1183" i="21"/>
  <c r="U1183" i="21"/>
  <c r="T1183" i="21"/>
  <c r="S1183" i="21"/>
  <c r="R1183" i="21"/>
  <c r="M1183" i="21"/>
  <c r="L1183" i="21"/>
  <c r="K1183" i="21"/>
  <c r="I1183" i="21"/>
  <c r="H1183" i="21"/>
  <c r="G1183" i="21"/>
  <c r="G1183" i="21" a="1"/>
  <c r="F1183" i="21"/>
  <c r="E1183" i="21"/>
  <c r="D1183" i="21"/>
  <c r="Y1182" i="21"/>
  <c r="X1182" i="21"/>
  <c r="W1182" i="21"/>
  <c r="V1182" i="21"/>
  <c r="U1182" i="21"/>
  <c r="T1182" i="21"/>
  <c r="S1182" i="21"/>
  <c r="R1182" i="21"/>
  <c r="M1182" i="21"/>
  <c r="L1182" i="21"/>
  <c r="K1182" i="21"/>
  <c r="I1182" i="21"/>
  <c r="H1182" i="21"/>
  <c r="G1182" i="21"/>
  <c r="G1182" i="21" a="1"/>
  <c r="F1182" i="21"/>
  <c r="E1182" i="21"/>
  <c r="D1182" i="21"/>
  <c r="Y1181" i="21"/>
  <c r="X1181" i="21"/>
  <c r="W1181" i="21"/>
  <c r="V1181" i="21"/>
  <c r="U1181" i="21"/>
  <c r="T1181" i="21"/>
  <c r="S1181" i="21"/>
  <c r="R1181" i="21"/>
  <c r="M1181" i="21"/>
  <c r="L1181" i="21"/>
  <c r="K1181" i="21"/>
  <c r="I1181" i="21"/>
  <c r="H1181" i="21"/>
  <c r="G1181" i="21"/>
  <c r="G1181" i="21" a="1"/>
  <c r="F1181" i="21"/>
  <c r="E1181" i="21"/>
  <c r="D1181" i="21"/>
  <c r="Y1180" i="21"/>
  <c r="X1180" i="21"/>
  <c r="W1180" i="21"/>
  <c r="V1180" i="21"/>
  <c r="U1180" i="21"/>
  <c r="T1180" i="21"/>
  <c r="S1180" i="21"/>
  <c r="R1180" i="21"/>
  <c r="M1180" i="21"/>
  <c r="L1180" i="21"/>
  <c r="K1180" i="21"/>
  <c r="I1180" i="21"/>
  <c r="H1180" i="21"/>
  <c r="G1180" i="21"/>
  <c r="G1180" i="21" a="1"/>
  <c r="F1180" i="21"/>
  <c r="E1180" i="21"/>
  <c r="D1180" i="21"/>
  <c r="Y1179" i="21"/>
  <c r="X1179" i="21"/>
  <c r="W1179" i="21"/>
  <c r="V1179" i="21"/>
  <c r="U1179" i="21"/>
  <c r="T1179" i="21"/>
  <c r="S1179" i="21"/>
  <c r="R1179" i="21"/>
  <c r="M1179" i="21"/>
  <c r="L1179" i="21"/>
  <c r="K1179" i="21"/>
  <c r="I1179" i="21"/>
  <c r="H1179" i="21"/>
  <c r="G1179" i="21"/>
  <c r="G1179" i="21" a="1"/>
  <c r="F1179" i="21"/>
  <c r="E1179" i="21"/>
  <c r="D1179" i="21"/>
  <c r="Y1178" i="21"/>
  <c r="X1178" i="21"/>
  <c r="W1178" i="21"/>
  <c r="V1178" i="21"/>
  <c r="U1178" i="21"/>
  <c r="T1178" i="21"/>
  <c r="S1178" i="21"/>
  <c r="R1178" i="21"/>
  <c r="M1178" i="21"/>
  <c r="L1178" i="21"/>
  <c r="K1178" i="21"/>
  <c r="I1178" i="21"/>
  <c r="H1178" i="21"/>
  <c r="G1178" i="21"/>
  <c r="G1178" i="21" a="1"/>
  <c r="F1178" i="21"/>
  <c r="E1178" i="21"/>
  <c r="D1178" i="21"/>
  <c r="Y1177" i="21"/>
  <c r="X1177" i="21"/>
  <c r="W1177" i="21"/>
  <c r="V1177" i="21"/>
  <c r="U1177" i="21"/>
  <c r="T1177" i="21"/>
  <c r="S1177" i="21"/>
  <c r="R1177" i="21"/>
  <c r="M1177" i="21"/>
  <c r="L1177" i="21"/>
  <c r="K1177" i="21"/>
  <c r="I1177" i="21"/>
  <c r="H1177" i="21"/>
  <c r="G1177" i="21"/>
  <c r="G1177" i="21" a="1"/>
  <c r="F1177" i="21"/>
  <c r="E1177" i="21"/>
  <c r="D1177" i="21"/>
  <c r="Y1176" i="21"/>
  <c r="X1176" i="21"/>
  <c r="W1176" i="21"/>
  <c r="V1176" i="21"/>
  <c r="U1176" i="21"/>
  <c r="T1176" i="21"/>
  <c r="S1176" i="21"/>
  <c r="R1176" i="21"/>
  <c r="M1176" i="21"/>
  <c r="L1176" i="21"/>
  <c r="K1176" i="21"/>
  <c r="I1176" i="21"/>
  <c r="H1176" i="21"/>
  <c r="G1176" i="21"/>
  <c r="G1176" i="21" a="1"/>
  <c r="F1176" i="21"/>
  <c r="E1176" i="21"/>
  <c r="D1176" i="21"/>
  <c r="Y1175" i="21"/>
  <c r="X1175" i="21"/>
  <c r="W1175" i="21"/>
  <c r="V1175" i="21"/>
  <c r="U1175" i="21"/>
  <c r="T1175" i="21"/>
  <c r="S1175" i="21"/>
  <c r="R1175" i="21"/>
  <c r="M1175" i="21"/>
  <c r="L1175" i="21"/>
  <c r="K1175" i="21"/>
  <c r="I1175" i="21"/>
  <c r="H1175" i="21"/>
  <c r="G1175" i="21"/>
  <c r="G1175" i="21" a="1"/>
  <c r="F1175" i="21"/>
  <c r="E1175" i="21"/>
  <c r="D1175" i="21"/>
  <c r="Y1174" i="21"/>
  <c r="X1174" i="21"/>
  <c r="W1174" i="21"/>
  <c r="V1174" i="21"/>
  <c r="U1174" i="21"/>
  <c r="T1174" i="21"/>
  <c r="S1174" i="21"/>
  <c r="R1174" i="21"/>
  <c r="M1174" i="21"/>
  <c r="L1174" i="21"/>
  <c r="K1174" i="21"/>
  <c r="I1174" i="21"/>
  <c r="H1174" i="21"/>
  <c r="G1174" i="21"/>
  <c r="G1174" i="21" a="1"/>
  <c r="F1174" i="21"/>
  <c r="E1174" i="21"/>
  <c r="D1174" i="21"/>
  <c r="Y1173" i="21"/>
  <c r="X1173" i="21"/>
  <c r="W1173" i="21"/>
  <c r="V1173" i="21"/>
  <c r="U1173" i="21"/>
  <c r="T1173" i="21"/>
  <c r="S1173" i="21"/>
  <c r="R1173" i="21"/>
  <c r="M1173" i="21"/>
  <c r="L1173" i="21"/>
  <c r="K1173" i="21"/>
  <c r="I1173" i="21"/>
  <c r="H1173" i="21"/>
  <c r="G1173" i="21"/>
  <c r="G1173" i="21" a="1"/>
  <c r="F1173" i="21"/>
  <c r="E1173" i="21"/>
  <c r="D1173" i="21"/>
  <c r="Y1172" i="21"/>
  <c r="X1172" i="21"/>
  <c r="W1172" i="21"/>
  <c r="V1172" i="21"/>
  <c r="U1172" i="21"/>
  <c r="T1172" i="21"/>
  <c r="S1172" i="21"/>
  <c r="R1172" i="21"/>
  <c r="M1172" i="21"/>
  <c r="L1172" i="21"/>
  <c r="K1172" i="21"/>
  <c r="I1172" i="21"/>
  <c r="H1172" i="21"/>
  <c r="G1172" i="21"/>
  <c r="G1172" i="21" a="1"/>
  <c r="F1172" i="21"/>
  <c r="E1172" i="21"/>
  <c r="D1172" i="21"/>
  <c r="Y1171" i="21"/>
  <c r="X1171" i="21"/>
  <c r="W1171" i="21"/>
  <c r="V1171" i="21"/>
  <c r="U1171" i="21"/>
  <c r="T1171" i="21"/>
  <c r="S1171" i="21"/>
  <c r="R1171" i="21"/>
  <c r="M1171" i="21"/>
  <c r="L1171" i="21"/>
  <c r="K1171" i="21"/>
  <c r="I1171" i="21"/>
  <c r="H1171" i="21"/>
  <c r="G1171" i="21"/>
  <c r="G1171" i="21" a="1"/>
  <c r="F1171" i="21"/>
  <c r="E1171" i="21"/>
  <c r="D1171" i="21"/>
  <c r="Y1170" i="21"/>
  <c r="X1170" i="21"/>
  <c r="W1170" i="21"/>
  <c r="V1170" i="21"/>
  <c r="U1170" i="21"/>
  <c r="T1170" i="21"/>
  <c r="S1170" i="21"/>
  <c r="R1170" i="21"/>
  <c r="M1170" i="21"/>
  <c r="L1170" i="21"/>
  <c r="K1170" i="21"/>
  <c r="I1170" i="21"/>
  <c r="H1170" i="21"/>
  <c r="G1170" i="21"/>
  <c r="G1170" i="21" a="1"/>
  <c r="F1170" i="21"/>
  <c r="E1170" i="21"/>
  <c r="D1170" i="21"/>
  <c r="Y1169" i="21"/>
  <c r="X1169" i="21"/>
  <c r="W1169" i="21"/>
  <c r="V1169" i="21"/>
  <c r="U1169" i="21"/>
  <c r="T1169" i="21"/>
  <c r="S1169" i="21"/>
  <c r="R1169" i="21"/>
  <c r="M1169" i="21"/>
  <c r="L1169" i="21"/>
  <c r="K1169" i="21"/>
  <c r="I1169" i="21"/>
  <c r="H1169" i="21"/>
  <c r="G1169" i="21"/>
  <c r="G1169" i="21" a="1"/>
  <c r="F1169" i="21"/>
  <c r="E1169" i="21"/>
  <c r="D1169" i="21"/>
  <c r="Y1168" i="21"/>
  <c r="X1168" i="21"/>
  <c r="W1168" i="21"/>
  <c r="V1168" i="21"/>
  <c r="U1168" i="21"/>
  <c r="T1168" i="21"/>
  <c r="S1168" i="21"/>
  <c r="R1168" i="21"/>
  <c r="M1168" i="21"/>
  <c r="L1168" i="21"/>
  <c r="K1168" i="21"/>
  <c r="I1168" i="21"/>
  <c r="H1168" i="21"/>
  <c r="G1168" i="21"/>
  <c r="G1168" i="21" a="1"/>
  <c r="F1168" i="21"/>
  <c r="E1168" i="21"/>
  <c r="D1168" i="21"/>
  <c r="Y1167" i="21"/>
  <c r="X1167" i="21"/>
  <c r="W1167" i="21"/>
  <c r="V1167" i="21"/>
  <c r="U1167" i="21"/>
  <c r="T1167" i="21"/>
  <c r="S1167" i="21"/>
  <c r="R1167" i="21"/>
  <c r="M1167" i="21"/>
  <c r="L1167" i="21"/>
  <c r="K1167" i="21"/>
  <c r="I1167" i="21"/>
  <c r="H1167" i="21"/>
  <c r="G1167" i="21"/>
  <c r="G1167" i="21" a="1"/>
  <c r="F1167" i="21"/>
  <c r="E1167" i="21"/>
  <c r="D1167" i="21"/>
  <c r="Y1166" i="21"/>
  <c r="X1166" i="21"/>
  <c r="W1166" i="21"/>
  <c r="V1166" i="21"/>
  <c r="U1166" i="21"/>
  <c r="T1166" i="21"/>
  <c r="S1166" i="21"/>
  <c r="R1166" i="21"/>
  <c r="M1166" i="21"/>
  <c r="L1166" i="21"/>
  <c r="K1166" i="21"/>
  <c r="I1166" i="21"/>
  <c r="H1166" i="21"/>
  <c r="G1166" i="21"/>
  <c r="G1166" i="21" a="1"/>
  <c r="F1166" i="21"/>
  <c r="E1166" i="21"/>
  <c r="D1166" i="21"/>
  <c r="Y1165" i="21"/>
  <c r="X1165" i="21"/>
  <c r="W1165" i="21"/>
  <c r="V1165" i="21"/>
  <c r="U1165" i="21"/>
  <c r="T1165" i="21"/>
  <c r="S1165" i="21"/>
  <c r="R1165" i="21"/>
  <c r="M1165" i="21"/>
  <c r="L1165" i="21"/>
  <c r="K1165" i="21"/>
  <c r="I1165" i="21"/>
  <c r="H1165" i="21"/>
  <c r="G1165" i="21"/>
  <c r="G1165" i="21" a="1"/>
  <c r="F1165" i="21"/>
  <c r="E1165" i="21"/>
  <c r="D1165" i="21"/>
  <c r="Y1164" i="21"/>
  <c r="X1164" i="21"/>
  <c r="W1164" i="21"/>
  <c r="V1164" i="21"/>
  <c r="U1164" i="21"/>
  <c r="T1164" i="21"/>
  <c r="S1164" i="21"/>
  <c r="R1164" i="21"/>
  <c r="M1164" i="21"/>
  <c r="L1164" i="21"/>
  <c r="K1164" i="21"/>
  <c r="I1164" i="21"/>
  <c r="H1164" i="21"/>
  <c r="G1164" i="21"/>
  <c r="G1164" i="21" a="1"/>
  <c r="F1164" i="21"/>
  <c r="E1164" i="21"/>
  <c r="D1164" i="21"/>
  <c r="Y1163" i="21"/>
  <c r="X1163" i="21"/>
  <c r="W1163" i="21"/>
  <c r="V1163" i="21"/>
  <c r="U1163" i="21"/>
  <c r="T1163" i="21"/>
  <c r="S1163" i="21"/>
  <c r="R1163" i="21"/>
  <c r="M1163" i="21"/>
  <c r="L1163" i="21"/>
  <c r="K1163" i="21"/>
  <c r="I1163" i="21"/>
  <c r="H1163" i="21"/>
  <c r="G1163" i="21"/>
  <c r="G1163" i="21" a="1"/>
  <c r="F1163" i="21"/>
  <c r="E1163" i="21"/>
  <c r="D1163" i="21"/>
  <c r="Y1162" i="21"/>
  <c r="X1162" i="21"/>
  <c r="W1162" i="21"/>
  <c r="V1162" i="21"/>
  <c r="U1162" i="21"/>
  <c r="T1162" i="21"/>
  <c r="S1162" i="21"/>
  <c r="R1162" i="21"/>
  <c r="M1162" i="21"/>
  <c r="L1162" i="21"/>
  <c r="K1162" i="21"/>
  <c r="I1162" i="21"/>
  <c r="H1162" i="21"/>
  <c r="G1162" i="21"/>
  <c r="G1162" i="21" a="1"/>
  <c r="F1162" i="21"/>
  <c r="E1162" i="21"/>
  <c r="D1162" i="21"/>
  <c r="Y1161" i="21"/>
  <c r="X1161" i="21"/>
  <c r="W1161" i="21"/>
  <c r="V1161" i="21"/>
  <c r="U1161" i="21"/>
  <c r="T1161" i="21"/>
  <c r="S1161" i="21"/>
  <c r="R1161" i="21"/>
  <c r="M1161" i="21"/>
  <c r="L1161" i="21"/>
  <c r="K1161" i="21"/>
  <c r="I1161" i="21"/>
  <c r="H1161" i="21"/>
  <c r="G1161" i="21"/>
  <c r="G1161" i="21" a="1"/>
  <c r="F1161" i="21"/>
  <c r="E1161" i="21"/>
  <c r="D1161" i="21"/>
  <c r="Y1160" i="21"/>
  <c r="X1160" i="21"/>
  <c r="W1160" i="21"/>
  <c r="V1160" i="21"/>
  <c r="U1160" i="21"/>
  <c r="T1160" i="21"/>
  <c r="S1160" i="21"/>
  <c r="R1160" i="21"/>
  <c r="M1160" i="21"/>
  <c r="L1160" i="21"/>
  <c r="K1160" i="21"/>
  <c r="I1160" i="21"/>
  <c r="H1160" i="21"/>
  <c r="G1160" i="21"/>
  <c r="G1160" i="21" a="1"/>
  <c r="F1160" i="21"/>
  <c r="E1160" i="21"/>
  <c r="D1160" i="21"/>
  <c r="Y1159" i="21"/>
  <c r="X1159" i="21"/>
  <c r="W1159" i="21"/>
  <c r="V1159" i="21"/>
  <c r="U1159" i="21"/>
  <c r="T1159" i="21"/>
  <c r="S1159" i="21"/>
  <c r="R1159" i="21"/>
  <c r="M1159" i="21"/>
  <c r="L1159" i="21"/>
  <c r="K1159" i="21"/>
  <c r="I1159" i="21"/>
  <c r="H1159" i="21"/>
  <c r="G1159" i="21"/>
  <c r="G1159" i="21" a="1"/>
  <c r="F1159" i="21"/>
  <c r="E1159" i="21"/>
  <c r="D1159" i="21"/>
  <c r="Y1158" i="21"/>
  <c r="X1158" i="21"/>
  <c r="W1158" i="21"/>
  <c r="V1158" i="21"/>
  <c r="U1158" i="21"/>
  <c r="T1158" i="21"/>
  <c r="S1158" i="21"/>
  <c r="R1158" i="21"/>
  <c r="M1158" i="21"/>
  <c r="L1158" i="21"/>
  <c r="K1158" i="21"/>
  <c r="I1158" i="21"/>
  <c r="H1158" i="21"/>
  <c r="G1158" i="21"/>
  <c r="G1158" i="21" a="1"/>
  <c r="F1158" i="21"/>
  <c r="E1158" i="21"/>
  <c r="D1158" i="21"/>
  <c r="Y1157" i="21"/>
  <c r="X1157" i="21"/>
  <c r="W1157" i="21"/>
  <c r="V1157" i="21"/>
  <c r="U1157" i="21"/>
  <c r="T1157" i="21"/>
  <c r="S1157" i="21"/>
  <c r="R1157" i="21"/>
  <c r="M1157" i="21"/>
  <c r="L1157" i="21"/>
  <c r="K1157" i="21"/>
  <c r="I1157" i="21"/>
  <c r="H1157" i="21"/>
  <c r="G1157" i="21"/>
  <c r="G1157" i="21" a="1"/>
  <c r="F1157" i="21"/>
  <c r="E1157" i="21"/>
  <c r="D1157" i="21"/>
  <c r="Y1156" i="21"/>
  <c r="X1156" i="21"/>
  <c r="W1156" i="21"/>
  <c r="V1156" i="21"/>
  <c r="U1156" i="21"/>
  <c r="T1156" i="21"/>
  <c r="S1156" i="21"/>
  <c r="R1156" i="21"/>
  <c r="M1156" i="21"/>
  <c r="L1156" i="21"/>
  <c r="K1156" i="21"/>
  <c r="I1156" i="21"/>
  <c r="H1156" i="21"/>
  <c r="G1156" i="21"/>
  <c r="G1156" i="21" a="1"/>
  <c r="F1156" i="21"/>
  <c r="E1156" i="21"/>
  <c r="D1156" i="21"/>
  <c r="Y1155" i="21"/>
  <c r="X1155" i="21"/>
  <c r="W1155" i="21"/>
  <c r="V1155" i="21"/>
  <c r="U1155" i="21"/>
  <c r="T1155" i="21"/>
  <c r="S1155" i="21"/>
  <c r="R1155" i="21"/>
  <c r="M1155" i="21"/>
  <c r="L1155" i="21"/>
  <c r="K1155" i="21"/>
  <c r="I1155" i="21"/>
  <c r="H1155" i="21"/>
  <c r="G1155" i="21"/>
  <c r="G1155" i="21" a="1"/>
  <c r="F1155" i="21"/>
  <c r="E1155" i="21"/>
  <c r="D1155" i="21"/>
  <c r="Y1154" i="21"/>
  <c r="X1154" i="21"/>
  <c r="W1154" i="21"/>
  <c r="V1154" i="21"/>
  <c r="U1154" i="21"/>
  <c r="T1154" i="21"/>
  <c r="S1154" i="21"/>
  <c r="R1154" i="21"/>
  <c r="M1154" i="21"/>
  <c r="L1154" i="21"/>
  <c r="K1154" i="21"/>
  <c r="I1154" i="21"/>
  <c r="H1154" i="21"/>
  <c r="G1154" i="21"/>
  <c r="G1154" i="21" a="1"/>
  <c r="F1154" i="21"/>
  <c r="E1154" i="21"/>
  <c r="D1154" i="21"/>
  <c r="Y1153" i="21"/>
  <c r="X1153" i="21"/>
  <c r="W1153" i="21"/>
  <c r="V1153" i="21"/>
  <c r="U1153" i="21"/>
  <c r="T1153" i="21"/>
  <c r="S1153" i="21"/>
  <c r="R1153" i="21"/>
  <c r="M1153" i="21"/>
  <c r="L1153" i="21"/>
  <c r="K1153" i="21"/>
  <c r="I1153" i="21"/>
  <c r="H1153" i="21"/>
  <c r="G1153" i="21"/>
  <c r="G1153" i="21" a="1"/>
  <c r="F1153" i="21"/>
  <c r="E1153" i="21"/>
  <c r="D1153" i="21"/>
  <c r="Y1152" i="21"/>
  <c r="X1152" i="21"/>
  <c r="W1152" i="21"/>
  <c r="V1152" i="21"/>
  <c r="U1152" i="21"/>
  <c r="T1152" i="21"/>
  <c r="S1152" i="21"/>
  <c r="R1152" i="21"/>
  <c r="M1152" i="21"/>
  <c r="L1152" i="21"/>
  <c r="K1152" i="21"/>
  <c r="I1152" i="21"/>
  <c r="H1152" i="21"/>
  <c r="G1152" i="21"/>
  <c r="G1152" i="21" a="1"/>
  <c r="F1152" i="21"/>
  <c r="E1152" i="21"/>
  <c r="D1152" i="21"/>
  <c r="Y1151" i="21"/>
  <c r="X1151" i="21"/>
  <c r="W1151" i="21"/>
  <c r="V1151" i="21"/>
  <c r="U1151" i="21"/>
  <c r="T1151" i="21"/>
  <c r="S1151" i="21"/>
  <c r="R1151" i="21"/>
  <c r="M1151" i="21"/>
  <c r="L1151" i="21"/>
  <c r="K1151" i="21"/>
  <c r="I1151" i="21"/>
  <c r="H1151" i="21"/>
  <c r="G1151" i="21"/>
  <c r="G1151" i="21" a="1"/>
  <c r="F1151" i="21"/>
  <c r="E1151" i="21"/>
  <c r="D1151" i="21"/>
  <c r="Y1150" i="21"/>
  <c r="X1150" i="21"/>
  <c r="W1150" i="21"/>
  <c r="V1150" i="21"/>
  <c r="U1150" i="21"/>
  <c r="T1150" i="21"/>
  <c r="S1150" i="21"/>
  <c r="R1150" i="21"/>
  <c r="M1150" i="21"/>
  <c r="L1150" i="21"/>
  <c r="K1150" i="21"/>
  <c r="I1150" i="21"/>
  <c r="H1150" i="21"/>
  <c r="G1150" i="21"/>
  <c r="G1150" i="21" a="1"/>
  <c r="F1150" i="21"/>
  <c r="E1150" i="21"/>
  <c r="D1150" i="21"/>
  <c r="Y1149" i="21"/>
  <c r="X1149" i="21"/>
  <c r="W1149" i="21"/>
  <c r="V1149" i="21"/>
  <c r="U1149" i="21"/>
  <c r="T1149" i="21"/>
  <c r="S1149" i="21"/>
  <c r="R1149" i="21"/>
  <c r="M1149" i="21"/>
  <c r="L1149" i="21"/>
  <c r="K1149" i="21"/>
  <c r="I1149" i="21"/>
  <c r="H1149" i="21"/>
  <c r="G1149" i="21"/>
  <c r="G1149" i="21" a="1"/>
  <c r="F1149" i="21"/>
  <c r="E1149" i="21"/>
  <c r="D1149" i="21"/>
  <c r="Y1148" i="21"/>
  <c r="X1148" i="21"/>
  <c r="W1148" i="21"/>
  <c r="V1148" i="21"/>
  <c r="U1148" i="21"/>
  <c r="T1148" i="21"/>
  <c r="S1148" i="21"/>
  <c r="R1148" i="21"/>
  <c r="M1148" i="21"/>
  <c r="L1148" i="21"/>
  <c r="K1148" i="21"/>
  <c r="I1148" i="21"/>
  <c r="H1148" i="21"/>
  <c r="G1148" i="21"/>
  <c r="G1148" i="21" a="1"/>
  <c r="F1148" i="21"/>
  <c r="E1148" i="21"/>
  <c r="D1148" i="21"/>
  <c r="Y1147" i="21"/>
  <c r="X1147" i="21"/>
  <c r="W1147" i="21"/>
  <c r="V1147" i="21"/>
  <c r="U1147" i="21"/>
  <c r="T1147" i="21"/>
  <c r="S1147" i="21"/>
  <c r="R1147" i="21"/>
  <c r="M1147" i="21"/>
  <c r="L1147" i="21"/>
  <c r="K1147" i="21"/>
  <c r="I1147" i="21"/>
  <c r="H1147" i="21"/>
  <c r="G1147" i="21"/>
  <c r="G1147" i="21" a="1"/>
  <c r="F1147" i="21"/>
  <c r="E1147" i="21"/>
  <c r="D1147" i="21"/>
  <c r="Y1146" i="21"/>
  <c r="X1146" i="21"/>
  <c r="W1146" i="21"/>
  <c r="V1146" i="21"/>
  <c r="U1146" i="21"/>
  <c r="T1146" i="21"/>
  <c r="S1146" i="21"/>
  <c r="R1146" i="21"/>
  <c r="M1146" i="21"/>
  <c r="L1146" i="21"/>
  <c r="K1146" i="21"/>
  <c r="I1146" i="21"/>
  <c r="H1146" i="21"/>
  <c r="G1146" i="21"/>
  <c r="G1146" i="21" a="1"/>
  <c r="F1146" i="21"/>
  <c r="E1146" i="21"/>
  <c r="D1146" i="21"/>
  <c r="Y1145" i="21"/>
  <c r="X1145" i="21"/>
  <c r="W1145" i="21"/>
  <c r="V1145" i="21"/>
  <c r="U1145" i="21"/>
  <c r="T1145" i="21"/>
  <c r="S1145" i="21"/>
  <c r="R1145" i="21"/>
  <c r="M1145" i="21"/>
  <c r="L1145" i="21"/>
  <c r="K1145" i="21"/>
  <c r="I1145" i="21"/>
  <c r="H1145" i="21"/>
  <c r="G1145" i="21"/>
  <c r="G1145" i="21" a="1"/>
  <c r="F1145" i="21"/>
  <c r="E1145" i="21"/>
  <c r="D1145" i="21"/>
  <c r="Y1144" i="21"/>
  <c r="X1144" i="21"/>
  <c r="W1144" i="21"/>
  <c r="V1144" i="21"/>
  <c r="U1144" i="21"/>
  <c r="T1144" i="21"/>
  <c r="S1144" i="21"/>
  <c r="R1144" i="21"/>
  <c r="M1144" i="21"/>
  <c r="L1144" i="21"/>
  <c r="K1144" i="21"/>
  <c r="I1144" i="21"/>
  <c r="H1144" i="21"/>
  <c r="G1144" i="21"/>
  <c r="G1144" i="21" a="1"/>
  <c r="F1144" i="21"/>
  <c r="E1144" i="21"/>
  <c r="D1144" i="21"/>
  <c r="Y1143" i="21"/>
  <c r="X1143" i="21"/>
  <c r="W1143" i="21"/>
  <c r="V1143" i="21"/>
  <c r="U1143" i="21"/>
  <c r="T1143" i="21"/>
  <c r="S1143" i="21"/>
  <c r="R1143" i="21"/>
  <c r="M1143" i="21"/>
  <c r="L1143" i="21"/>
  <c r="K1143" i="21"/>
  <c r="I1143" i="21"/>
  <c r="H1143" i="21"/>
  <c r="G1143" i="21"/>
  <c r="G1143" i="21" a="1"/>
  <c r="F1143" i="21"/>
  <c r="E1143" i="21"/>
  <c r="D1143" i="21"/>
  <c r="Y1142" i="21"/>
  <c r="X1142" i="21"/>
  <c r="W1142" i="21"/>
  <c r="V1142" i="21"/>
  <c r="U1142" i="21"/>
  <c r="T1142" i="21"/>
  <c r="S1142" i="21"/>
  <c r="R1142" i="21"/>
  <c r="M1142" i="21"/>
  <c r="L1142" i="21"/>
  <c r="K1142" i="21"/>
  <c r="I1142" i="21"/>
  <c r="H1142" i="21"/>
  <c r="G1142" i="21"/>
  <c r="G1142" i="21" a="1"/>
  <c r="F1142" i="21"/>
  <c r="E1142" i="21"/>
  <c r="D1142" i="21"/>
  <c r="Y1141" i="21"/>
  <c r="X1141" i="21"/>
  <c r="W1141" i="21"/>
  <c r="V1141" i="21"/>
  <c r="U1141" i="21"/>
  <c r="T1141" i="21"/>
  <c r="S1141" i="21"/>
  <c r="R1141" i="21"/>
  <c r="M1141" i="21"/>
  <c r="L1141" i="21"/>
  <c r="K1141" i="21"/>
  <c r="I1141" i="21"/>
  <c r="H1141" i="21"/>
  <c r="G1141" i="21"/>
  <c r="G1141" i="21" a="1"/>
  <c r="F1141" i="21"/>
  <c r="E1141" i="21"/>
  <c r="D1141" i="21"/>
  <c r="Y1140" i="21"/>
  <c r="X1140" i="21"/>
  <c r="W1140" i="21"/>
  <c r="V1140" i="21"/>
  <c r="U1140" i="21"/>
  <c r="T1140" i="21"/>
  <c r="S1140" i="21"/>
  <c r="R1140" i="21"/>
  <c r="M1140" i="21"/>
  <c r="L1140" i="21"/>
  <c r="K1140" i="21"/>
  <c r="I1140" i="21"/>
  <c r="H1140" i="21"/>
  <c r="G1140" i="21"/>
  <c r="G1140" i="21" a="1"/>
  <c r="F1140" i="21"/>
  <c r="E1140" i="21"/>
  <c r="D1140" i="21"/>
  <c r="Y1139" i="21"/>
  <c r="X1139" i="21"/>
  <c r="W1139" i="21"/>
  <c r="V1139" i="21"/>
  <c r="U1139" i="21"/>
  <c r="T1139" i="21"/>
  <c r="S1139" i="21"/>
  <c r="R1139" i="21"/>
  <c r="M1139" i="21"/>
  <c r="L1139" i="21"/>
  <c r="K1139" i="21"/>
  <c r="I1139" i="21"/>
  <c r="H1139" i="21"/>
  <c r="G1139" i="21"/>
  <c r="G1139" i="21" a="1"/>
  <c r="F1139" i="21"/>
  <c r="E1139" i="21"/>
  <c r="D1139" i="21"/>
  <c r="Y1138" i="21"/>
  <c r="X1138" i="21"/>
  <c r="W1138" i="21"/>
  <c r="V1138" i="21"/>
  <c r="U1138" i="21"/>
  <c r="T1138" i="21"/>
  <c r="S1138" i="21"/>
  <c r="R1138" i="21"/>
  <c r="M1138" i="21"/>
  <c r="L1138" i="21"/>
  <c r="K1138" i="21"/>
  <c r="I1138" i="21"/>
  <c r="H1138" i="21"/>
  <c r="G1138" i="21"/>
  <c r="G1138" i="21" a="1"/>
  <c r="F1138" i="21"/>
  <c r="E1138" i="21"/>
  <c r="D1138" i="21"/>
  <c r="Y1137" i="21"/>
  <c r="X1137" i="21"/>
  <c r="W1137" i="21"/>
  <c r="V1137" i="21"/>
  <c r="U1137" i="21"/>
  <c r="T1137" i="21"/>
  <c r="S1137" i="21"/>
  <c r="R1137" i="21"/>
  <c r="M1137" i="21"/>
  <c r="L1137" i="21"/>
  <c r="K1137" i="21"/>
  <c r="I1137" i="21"/>
  <c r="H1137" i="21"/>
  <c r="G1137" i="21"/>
  <c r="G1137" i="21" a="1"/>
  <c r="F1137" i="21"/>
  <c r="E1137" i="21"/>
  <c r="D1137" i="21"/>
  <c r="Y1136" i="21"/>
  <c r="X1136" i="21"/>
  <c r="W1136" i="21"/>
  <c r="V1136" i="21"/>
  <c r="U1136" i="21"/>
  <c r="T1136" i="21"/>
  <c r="S1136" i="21"/>
  <c r="R1136" i="21"/>
  <c r="M1136" i="21"/>
  <c r="L1136" i="21"/>
  <c r="K1136" i="21"/>
  <c r="I1136" i="21"/>
  <c r="H1136" i="21"/>
  <c r="G1136" i="21"/>
  <c r="G1136" i="21" a="1"/>
  <c r="F1136" i="21"/>
  <c r="E1136" i="21"/>
  <c r="D1136" i="21"/>
  <c r="Y1135" i="21"/>
  <c r="X1135" i="21"/>
  <c r="W1135" i="21"/>
  <c r="V1135" i="21"/>
  <c r="U1135" i="21"/>
  <c r="T1135" i="21"/>
  <c r="S1135" i="21"/>
  <c r="R1135" i="21"/>
  <c r="M1135" i="21"/>
  <c r="L1135" i="21"/>
  <c r="K1135" i="21"/>
  <c r="I1135" i="21"/>
  <c r="H1135" i="21"/>
  <c r="G1135" i="21"/>
  <c r="G1135" i="21" a="1"/>
  <c r="F1135" i="21"/>
  <c r="E1135" i="21"/>
  <c r="D1135" i="21"/>
  <c r="Y1134" i="21"/>
  <c r="X1134" i="21"/>
  <c r="W1134" i="21"/>
  <c r="V1134" i="21"/>
  <c r="U1134" i="21"/>
  <c r="T1134" i="21"/>
  <c r="S1134" i="21"/>
  <c r="R1134" i="21"/>
  <c r="M1134" i="21"/>
  <c r="L1134" i="21"/>
  <c r="K1134" i="21"/>
  <c r="I1134" i="21"/>
  <c r="H1134" i="21"/>
  <c r="G1134" i="21"/>
  <c r="G1134" i="21" a="1"/>
  <c r="F1134" i="21"/>
  <c r="E1134" i="21"/>
  <c r="D1134" i="21"/>
  <c r="Y1133" i="21"/>
  <c r="X1133" i="21"/>
  <c r="W1133" i="21"/>
  <c r="V1133" i="21"/>
  <c r="U1133" i="21"/>
  <c r="T1133" i="21"/>
  <c r="S1133" i="21"/>
  <c r="R1133" i="21"/>
  <c r="M1133" i="21"/>
  <c r="L1133" i="21"/>
  <c r="K1133" i="21"/>
  <c r="I1133" i="21"/>
  <c r="H1133" i="21"/>
  <c r="G1133" i="21"/>
  <c r="G1133" i="21" a="1"/>
  <c r="F1133" i="21"/>
  <c r="E1133" i="21"/>
  <c r="D1133" i="21"/>
  <c r="Y1132" i="21"/>
  <c r="X1132" i="21"/>
  <c r="W1132" i="21"/>
  <c r="V1132" i="21"/>
  <c r="U1132" i="21"/>
  <c r="T1132" i="21"/>
  <c r="S1132" i="21"/>
  <c r="R1132" i="21"/>
  <c r="M1132" i="21"/>
  <c r="L1132" i="21"/>
  <c r="K1132" i="21"/>
  <c r="I1132" i="21"/>
  <c r="H1132" i="21"/>
  <c r="G1132" i="21"/>
  <c r="G1132" i="21" a="1"/>
  <c r="F1132" i="21"/>
  <c r="E1132" i="21"/>
  <c r="D1132" i="21"/>
  <c r="Y1131" i="21"/>
  <c r="X1131" i="21"/>
  <c r="W1131" i="21"/>
  <c r="V1131" i="21"/>
  <c r="U1131" i="21"/>
  <c r="T1131" i="21"/>
  <c r="S1131" i="21"/>
  <c r="R1131" i="21"/>
  <c r="M1131" i="21"/>
  <c r="L1131" i="21"/>
  <c r="K1131" i="21"/>
  <c r="I1131" i="21"/>
  <c r="H1131" i="21"/>
  <c r="G1131" i="21"/>
  <c r="G1131" i="21" a="1"/>
  <c r="F1131" i="21"/>
  <c r="E1131" i="21"/>
  <c r="D1131" i="21"/>
  <c r="Y1130" i="21"/>
  <c r="X1130" i="21"/>
  <c r="W1130" i="21"/>
  <c r="V1130" i="21"/>
  <c r="U1130" i="21"/>
  <c r="T1130" i="21"/>
  <c r="S1130" i="21"/>
  <c r="R1130" i="21"/>
  <c r="M1130" i="21"/>
  <c r="L1130" i="21"/>
  <c r="K1130" i="21"/>
  <c r="I1130" i="21"/>
  <c r="H1130" i="21"/>
  <c r="G1130" i="21"/>
  <c r="G1130" i="21" a="1"/>
  <c r="F1130" i="21"/>
  <c r="E1130" i="21"/>
  <c r="D1130" i="21"/>
  <c r="Y1129" i="21"/>
  <c r="X1129" i="21"/>
  <c r="W1129" i="21"/>
  <c r="V1129" i="21"/>
  <c r="U1129" i="21"/>
  <c r="T1129" i="21"/>
  <c r="S1129" i="21"/>
  <c r="R1129" i="21"/>
  <c r="M1129" i="21"/>
  <c r="L1129" i="21"/>
  <c r="K1129" i="21"/>
  <c r="I1129" i="21"/>
  <c r="H1129" i="21"/>
  <c r="G1129" i="21"/>
  <c r="G1129" i="21" a="1"/>
  <c r="F1129" i="21"/>
  <c r="E1129" i="21"/>
  <c r="D1129" i="21"/>
  <c r="Y1128" i="21"/>
  <c r="X1128" i="21"/>
  <c r="W1128" i="21"/>
  <c r="V1128" i="21"/>
  <c r="U1128" i="21"/>
  <c r="T1128" i="21"/>
  <c r="S1128" i="21"/>
  <c r="R1128" i="21"/>
  <c r="M1128" i="21"/>
  <c r="L1128" i="21"/>
  <c r="K1128" i="21"/>
  <c r="I1128" i="21"/>
  <c r="H1128" i="21"/>
  <c r="G1128" i="21"/>
  <c r="G1128" i="21" a="1"/>
  <c r="F1128" i="21"/>
  <c r="E1128" i="21"/>
  <c r="D1128" i="21"/>
  <c r="Y1127" i="21"/>
  <c r="X1127" i="21"/>
  <c r="W1127" i="21"/>
  <c r="V1127" i="21"/>
  <c r="U1127" i="21"/>
  <c r="T1127" i="21"/>
  <c r="S1127" i="21"/>
  <c r="R1127" i="21"/>
  <c r="M1127" i="21"/>
  <c r="L1127" i="21"/>
  <c r="K1127" i="21"/>
  <c r="I1127" i="21"/>
  <c r="H1127" i="21"/>
  <c r="G1127" i="21"/>
  <c r="G1127" i="21" a="1"/>
  <c r="F1127" i="21"/>
  <c r="E1127" i="21"/>
  <c r="D1127" i="21"/>
  <c r="Y1126" i="21"/>
  <c r="X1126" i="21"/>
  <c r="W1126" i="21"/>
  <c r="V1126" i="21"/>
  <c r="U1126" i="21"/>
  <c r="T1126" i="21"/>
  <c r="S1126" i="21"/>
  <c r="R1126" i="21"/>
  <c r="M1126" i="21"/>
  <c r="L1126" i="21"/>
  <c r="K1126" i="21"/>
  <c r="I1126" i="21"/>
  <c r="H1126" i="21"/>
  <c r="G1126" i="21"/>
  <c r="G1126" i="21" a="1"/>
  <c r="F1126" i="21"/>
  <c r="E1126" i="21"/>
  <c r="D1126" i="21"/>
  <c r="Y1125" i="21"/>
  <c r="X1125" i="21"/>
  <c r="W1125" i="21"/>
  <c r="V1125" i="21"/>
  <c r="U1125" i="21"/>
  <c r="T1125" i="21"/>
  <c r="S1125" i="21"/>
  <c r="R1125" i="21"/>
  <c r="M1125" i="21"/>
  <c r="L1125" i="21"/>
  <c r="K1125" i="21"/>
  <c r="I1125" i="21"/>
  <c r="H1125" i="21"/>
  <c r="G1125" i="21"/>
  <c r="G1125" i="21" a="1"/>
  <c r="F1125" i="21"/>
  <c r="E1125" i="21"/>
  <c r="D1125" i="21"/>
  <c r="Y1124" i="21"/>
  <c r="X1124" i="21"/>
  <c r="W1124" i="21"/>
  <c r="V1124" i="21"/>
  <c r="U1124" i="21"/>
  <c r="T1124" i="21"/>
  <c r="S1124" i="21"/>
  <c r="R1124" i="21"/>
  <c r="M1124" i="21"/>
  <c r="L1124" i="21"/>
  <c r="K1124" i="21"/>
  <c r="I1124" i="21"/>
  <c r="H1124" i="21"/>
  <c r="G1124" i="21"/>
  <c r="G1124" i="21" a="1"/>
  <c r="F1124" i="21"/>
  <c r="E1124" i="21"/>
  <c r="D1124" i="21"/>
  <c r="Y1123" i="21"/>
  <c r="X1123" i="21"/>
  <c r="W1123" i="21"/>
  <c r="V1123" i="21"/>
  <c r="U1123" i="21"/>
  <c r="T1123" i="21"/>
  <c r="S1123" i="21"/>
  <c r="R1123" i="21"/>
  <c r="M1123" i="21"/>
  <c r="L1123" i="21"/>
  <c r="K1123" i="21"/>
  <c r="I1123" i="21"/>
  <c r="H1123" i="21"/>
  <c r="G1123" i="21"/>
  <c r="G1123" i="21" a="1"/>
  <c r="F1123" i="21"/>
  <c r="E1123" i="21"/>
  <c r="D1123" i="21"/>
  <c r="Y1122" i="21"/>
  <c r="X1122" i="21"/>
  <c r="W1122" i="21"/>
  <c r="V1122" i="21"/>
  <c r="U1122" i="21"/>
  <c r="T1122" i="21"/>
  <c r="S1122" i="21"/>
  <c r="R1122" i="21"/>
  <c r="M1122" i="21"/>
  <c r="L1122" i="21"/>
  <c r="K1122" i="21"/>
  <c r="I1122" i="21"/>
  <c r="H1122" i="21"/>
  <c r="G1122" i="21"/>
  <c r="G1122" i="21" a="1"/>
  <c r="F1122" i="21"/>
  <c r="E1122" i="21"/>
  <c r="D1122" i="21"/>
  <c r="Y1121" i="21"/>
  <c r="X1121" i="21"/>
  <c r="W1121" i="21"/>
  <c r="V1121" i="21"/>
  <c r="U1121" i="21"/>
  <c r="T1121" i="21"/>
  <c r="S1121" i="21"/>
  <c r="R1121" i="21"/>
  <c r="M1121" i="21"/>
  <c r="L1121" i="21"/>
  <c r="K1121" i="21"/>
  <c r="I1121" i="21"/>
  <c r="H1121" i="21"/>
  <c r="G1121" i="21"/>
  <c r="G1121" i="21" a="1"/>
  <c r="F1121" i="21"/>
  <c r="E1121" i="21"/>
  <c r="D1121" i="21"/>
  <c r="Y1120" i="21"/>
  <c r="X1120" i="21"/>
  <c r="W1120" i="21"/>
  <c r="V1120" i="21"/>
  <c r="U1120" i="21"/>
  <c r="T1120" i="21"/>
  <c r="S1120" i="21"/>
  <c r="R1120" i="21"/>
  <c r="M1120" i="21"/>
  <c r="L1120" i="21"/>
  <c r="K1120" i="21"/>
  <c r="I1120" i="21"/>
  <c r="H1120" i="21"/>
  <c r="G1120" i="21"/>
  <c r="G1120" i="21" a="1"/>
  <c r="F1120" i="21"/>
  <c r="E1120" i="21"/>
  <c r="D1120" i="21"/>
  <c r="Y1119" i="21"/>
  <c r="X1119" i="21"/>
  <c r="W1119" i="21"/>
  <c r="V1119" i="21"/>
  <c r="U1119" i="21"/>
  <c r="T1119" i="21"/>
  <c r="S1119" i="21"/>
  <c r="R1119" i="21"/>
  <c r="M1119" i="21"/>
  <c r="L1119" i="21"/>
  <c r="K1119" i="21"/>
  <c r="I1119" i="21"/>
  <c r="H1119" i="21"/>
  <c r="G1119" i="21"/>
  <c r="G1119" i="21" a="1"/>
  <c r="F1119" i="21"/>
  <c r="E1119" i="21"/>
  <c r="D1119" i="21"/>
  <c r="Y1118" i="21"/>
  <c r="X1118" i="21"/>
  <c r="W1118" i="21"/>
  <c r="V1118" i="21"/>
  <c r="U1118" i="21"/>
  <c r="T1118" i="21"/>
  <c r="S1118" i="21"/>
  <c r="R1118" i="21"/>
  <c r="M1118" i="21"/>
  <c r="L1118" i="21"/>
  <c r="K1118" i="21"/>
  <c r="I1118" i="21"/>
  <c r="H1118" i="21"/>
  <c r="G1118" i="21"/>
  <c r="G1118" i="21" a="1"/>
  <c r="F1118" i="21"/>
  <c r="E1118" i="21"/>
  <c r="D1118" i="21"/>
  <c r="Y1117" i="21"/>
  <c r="X1117" i="21"/>
  <c r="W1117" i="21"/>
  <c r="V1117" i="21"/>
  <c r="U1117" i="21"/>
  <c r="T1117" i="21"/>
  <c r="S1117" i="21"/>
  <c r="R1117" i="21"/>
  <c r="M1117" i="21"/>
  <c r="L1117" i="21"/>
  <c r="K1117" i="21"/>
  <c r="I1117" i="21"/>
  <c r="H1117" i="21"/>
  <c r="G1117" i="21"/>
  <c r="G1117" i="21" a="1"/>
  <c r="F1117" i="21"/>
  <c r="E1117" i="21"/>
  <c r="D1117" i="21"/>
  <c r="Y1116" i="21"/>
  <c r="X1116" i="21"/>
  <c r="W1116" i="21"/>
  <c r="V1116" i="21"/>
  <c r="U1116" i="21"/>
  <c r="T1116" i="21"/>
  <c r="S1116" i="21"/>
  <c r="R1116" i="21"/>
  <c r="M1116" i="21"/>
  <c r="L1116" i="21"/>
  <c r="K1116" i="21"/>
  <c r="I1116" i="21"/>
  <c r="H1116" i="21"/>
  <c r="G1116" i="21"/>
  <c r="G1116" i="21" a="1"/>
  <c r="F1116" i="21"/>
  <c r="E1116" i="21"/>
  <c r="D1116" i="21"/>
  <c r="Y1115" i="21"/>
  <c r="X1115" i="21"/>
  <c r="W1115" i="21"/>
  <c r="V1115" i="21"/>
  <c r="U1115" i="21"/>
  <c r="T1115" i="21"/>
  <c r="S1115" i="21"/>
  <c r="R1115" i="21"/>
  <c r="M1115" i="21"/>
  <c r="L1115" i="21"/>
  <c r="K1115" i="21"/>
  <c r="I1115" i="21"/>
  <c r="H1115" i="21"/>
  <c r="G1115" i="21"/>
  <c r="G1115" i="21" a="1"/>
  <c r="F1115" i="21"/>
  <c r="E1115" i="21"/>
  <c r="D1115" i="21"/>
  <c r="Y1114" i="21"/>
  <c r="X1114" i="21"/>
  <c r="W1114" i="21"/>
  <c r="V1114" i="21"/>
  <c r="U1114" i="21"/>
  <c r="T1114" i="21"/>
  <c r="S1114" i="21"/>
  <c r="R1114" i="21"/>
  <c r="M1114" i="21"/>
  <c r="L1114" i="21"/>
  <c r="K1114" i="21"/>
  <c r="I1114" i="21"/>
  <c r="H1114" i="21"/>
  <c r="G1114" i="21"/>
  <c r="G1114" i="21" a="1"/>
  <c r="F1114" i="21"/>
  <c r="E1114" i="21"/>
  <c r="D1114" i="21"/>
  <c r="Y1113" i="21"/>
  <c r="X1113" i="21"/>
  <c r="W1113" i="21"/>
  <c r="V1113" i="21"/>
  <c r="U1113" i="21"/>
  <c r="T1113" i="21"/>
  <c r="S1113" i="21"/>
  <c r="R1113" i="21"/>
  <c r="M1113" i="21"/>
  <c r="L1113" i="21"/>
  <c r="K1113" i="21"/>
  <c r="I1113" i="21"/>
  <c r="H1113" i="21"/>
  <c r="G1113" i="21"/>
  <c r="G1113" i="21" a="1"/>
  <c r="F1113" i="21"/>
  <c r="E1113" i="21"/>
  <c r="D1113" i="21"/>
  <c r="Y1112" i="21"/>
  <c r="X1112" i="21"/>
  <c r="W1112" i="21"/>
  <c r="V1112" i="21"/>
  <c r="U1112" i="21"/>
  <c r="T1112" i="21"/>
  <c r="S1112" i="21"/>
  <c r="R1112" i="21"/>
  <c r="M1112" i="21"/>
  <c r="L1112" i="21"/>
  <c r="K1112" i="21"/>
  <c r="I1112" i="21"/>
  <c r="H1112" i="21"/>
  <c r="G1112" i="21"/>
  <c r="G1112" i="21" a="1"/>
  <c r="F1112" i="21"/>
  <c r="E1112" i="21"/>
  <c r="D1112" i="21"/>
  <c r="Y1111" i="21"/>
  <c r="X1111" i="21"/>
  <c r="W1111" i="21"/>
  <c r="V1111" i="21"/>
  <c r="U1111" i="21"/>
  <c r="T1111" i="21"/>
  <c r="S1111" i="21"/>
  <c r="R1111" i="21"/>
  <c r="M1111" i="21"/>
  <c r="L1111" i="21"/>
  <c r="K1111" i="21"/>
  <c r="I1111" i="21"/>
  <c r="H1111" i="21"/>
  <c r="G1111" i="21"/>
  <c r="G1111" i="21" a="1"/>
  <c r="F1111" i="21"/>
  <c r="E1111" i="21"/>
  <c r="D1111" i="21"/>
  <c r="Y1110" i="21"/>
  <c r="X1110" i="21"/>
  <c r="W1110" i="21"/>
  <c r="V1110" i="21"/>
  <c r="U1110" i="21"/>
  <c r="T1110" i="21"/>
  <c r="S1110" i="21"/>
  <c r="R1110" i="21"/>
  <c r="M1110" i="21"/>
  <c r="L1110" i="21"/>
  <c r="K1110" i="21"/>
  <c r="I1110" i="21"/>
  <c r="H1110" i="21"/>
  <c r="G1110" i="21"/>
  <c r="G1110" i="21" a="1"/>
  <c r="F1110" i="21"/>
  <c r="E1110" i="21"/>
  <c r="D1110" i="21"/>
  <c r="Y1109" i="21"/>
  <c r="X1109" i="21"/>
  <c r="W1109" i="21"/>
  <c r="V1109" i="21"/>
  <c r="U1109" i="21"/>
  <c r="T1109" i="21"/>
  <c r="S1109" i="21"/>
  <c r="R1109" i="21"/>
  <c r="M1109" i="21"/>
  <c r="L1109" i="21"/>
  <c r="K1109" i="21"/>
  <c r="I1109" i="21"/>
  <c r="H1109" i="21"/>
  <c r="G1109" i="21"/>
  <c r="G1109" i="21" a="1"/>
  <c r="F1109" i="21"/>
  <c r="E1109" i="21"/>
  <c r="D1109" i="21"/>
  <c r="Y1108" i="21"/>
  <c r="X1108" i="21"/>
  <c r="W1108" i="21"/>
  <c r="V1108" i="21"/>
  <c r="U1108" i="21"/>
  <c r="T1108" i="21"/>
  <c r="S1108" i="21"/>
  <c r="R1108" i="21"/>
  <c r="M1108" i="21"/>
  <c r="L1108" i="21"/>
  <c r="K1108" i="21"/>
  <c r="I1108" i="21"/>
  <c r="H1108" i="21"/>
  <c r="G1108" i="21"/>
  <c r="G1108" i="21" a="1"/>
  <c r="F1108" i="21"/>
  <c r="E1108" i="21"/>
  <c r="D1108" i="21"/>
  <c r="Y1107" i="21"/>
  <c r="X1107" i="21"/>
  <c r="W1107" i="21"/>
  <c r="V1107" i="21"/>
  <c r="U1107" i="21"/>
  <c r="T1107" i="21"/>
  <c r="S1107" i="21"/>
  <c r="R1107" i="21"/>
  <c r="M1107" i="21"/>
  <c r="L1107" i="21"/>
  <c r="K1107" i="21"/>
  <c r="I1107" i="21"/>
  <c r="H1107" i="21"/>
  <c r="G1107" i="21"/>
  <c r="G1107" i="21" a="1"/>
  <c r="F1107" i="21"/>
  <c r="E1107" i="21"/>
  <c r="D1107" i="21"/>
  <c r="Y1106" i="21"/>
  <c r="X1106" i="21"/>
  <c r="W1106" i="21"/>
  <c r="V1106" i="21"/>
  <c r="U1106" i="21"/>
  <c r="T1106" i="21"/>
  <c r="S1106" i="21"/>
  <c r="R1106" i="21"/>
  <c r="M1106" i="21"/>
  <c r="L1106" i="21"/>
  <c r="K1106" i="21"/>
  <c r="I1106" i="21"/>
  <c r="H1106" i="21"/>
  <c r="G1106" i="21"/>
  <c r="G1106" i="21" a="1"/>
  <c r="F1106" i="21"/>
  <c r="E1106" i="21"/>
  <c r="D1106" i="21"/>
  <c r="Y1105" i="21"/>
  <c r="X1105" i="21"/>
  <c r="W1105" i="21"/>
  <c r="V1105" i="21"/>
  <c r="U1105" i="21"/>
  <c r="T1105" i="21"/>
  <c r="S1105" i="21"/>
  <c r="R1105" i="21"/>
  <c r="M1105" i="21"/>
  <c r="L1105" i="21"/>
  <c r="K1105" i="21"/>
  <c r="I1105" i="21"/>
  <c r="H1105" i="21"/>
  <c r="G1105" i="21"/>
  <c r="G1105" i="21" a="1"/>
  <c r="F1105" i="21"/>
  <c r="E1105" i="21"/>
  <c r="D1105" i="21"/>
  <c r="Y1104" i="21"/>
  <c r="X1104" i="21"/>
  <c r="W1104" i="21"/>
  <c r="V1104" i="21"/>
  <c r="U1104" i="21"/>
  <c r="T1104" i="21"/>
  <c r="S1104" i="21"/>
  <c r="R1104" i="21"/>
  <c r="M1104" i="21"/>
  <c r="L1104" i="21"/>
  <c r="K1104" i="21"/>
  <c r="I1104" i="21"/>
  <c r="H1104" i="21"/>
  <c r="G1104" i="21"/>
  <c r="G1104" i="21" a="1"/>
  <c r="F1104" i="21"/>
  <c r="E1104" i="21"/>
  <c r="D1104" i="21"/>
  <c r="Y1103" i="21"/>
  <c r="X1103" i="21"/>
  <c r="W1103" i="21"/>
  <c r="V1103" i="21"/>
  <c r="U1103" i="21"/>
  <c r="T1103" i="21"/>
  <c r="S1103" i="21"/>
  <c r="R1103" i="21"/>
  <c r="M1103" i="21"/>
  <c r="L1103" i="21"/>
  <c r="K1103" i="21"/>
  <c r="I1103" i="21"/>
  <c r="H1103" i="21"/>
  <c r="G1103" i="21"/>
  <c r="G1103" i="21" a="1"/>
  <c r="F1103" i="21"/>
  <c r="E1103" i="21"/>
  <c r="D1103" i="21"/>
  <c r="Y1102" i="21"/>
  <c r="X1102" i="21"/>
  <c r="W1102" i="21"/>
  <c r="V1102" i="21"/>
  <c r="U1102" i="21"/>
  <c r="T1102" i="21"/>
  <c r="S1102" i="21"/>
  <c r="R1102" i="21"/>
  <c r="M1102" i="21"/>
  <c r="L1102" i="21"/>
  <c r="K1102" i="21"/>
  <c r="I1102" i="21"/>
  <c r="H1102" i="21"/>
  <c r="G1102" i="21"/>
  <c r="G1102" i="21" a="1"/>
  <c r="F1102" i="21"/>
  <c r="E1102" i="21"/>
  <c r="D1102" i="21"/>
  <c r="Y1101" i="21"/>
  <c r="X1101" i="21"/>
  <c r="W1101" i="21"/>
  <c r="V1101" i="21"/>
  <c r="U1101" i="21"/>
  <c r="T1101" i="21"/>
  <c r="S1101" i="21"/>
  <c r="R1101" i="21"/>
  <c r="M1101" i="21"/>
  <c r="L1101" i="21"/>
  <c r="K1101" i="21"/>
  <c r="I1101" i="21"/>
  <c r="H1101" i="21"/>
  <c r="G1101" i="21"/>
  <c r="G1101" i="21" a="1"/>
  <c r="F1101" i="21"/>
  <c r="E1101" i="21"/>
  <c r="D1101" i="21"/>
  <c r="Y1100" i="21"/>
  <c r="X1100" i="21"/>
  <c r="W1100" i="21"/>
  <c r="V1100" i="21"/>
  <c r="U1100" i="21"/>
  <c r="T1100" i="21"/>
  <c r="S1100" i="21"/>
  <c r="R1100" i="21"/>
  <c r="M1100" i="21"/>
  <c r="L1100" i="21"/>
  <c r="K1100" i="21"/>
  <c r="I1100" i="21"/>
  <c r="H1100" i="21"/>
  <c r="G1100" i="21"/>
  <c r="G1100" i="21" a="1"/>
  <c r="F1100" i="21"/>
  <c r="E1100" i="21"/>
  <c r="D1100" i="21"/>
  <c r="Y1099" i="21"/>
  <c r="X1099" i="21"/>
  <c r="W1099" i="21"/>
  <c r="V1099" i="21"/>
  <c r="U1099" i="21"/>
  <c r="T1099" i="21"/>
  <c r="S1099" i="21"/>
  <c r="R1099" i="21"/>
  <c r="M1099" i="21"/>
  <c r="L1099" i="21"/>
  <c r="K1099" i="21"/>
  <c r="I1099" i="21"/>
  <c r="H1099" i="21"/>
  <c r="G1099" i="21"/>
  <c r="G1099" i="21" a="1"/>
  <c r="F1099" i="21"/>
  <c r="E1099" i="21"/>
  <c r="D1099" i="21"/>
  <c r="Y1098" i="21"/>
  <c r="X1098" i="21"/>
  <c r="W1098" i="21"/>
  <c r="V1098" i="21"/>
  <c r="U1098" i="21"/>
  <c r="T1098" i="21"/>
  <c r="S1098" i="21"/>
  <c r="R1098" i="21"/>
  <c r="M1098" i="21"/>
  <c r="L1098" i="21"/>
  <c r="K1098" i="21"/>
  <c r="I1098" i="21"/>
  <c r="H1098" i="21"/>
  <c r="G1098" i="21"/>
  <c r="G1098" i="21" a="1"/>
  <c r="F1098" i="21"/>
  <c r="E1098" i="21"/>
  <c r="D1098" i="21"/>
  <c r="Y1097" i="21"/>
  <c r="X1097" i="21"/>
  <c r="W1097" i="21"/>
  <c r="V1097" i="21"/>
  <c r="U1097" i="21"/>
  <c r="T1097" i="21"/>
  <c r="S1097" i="21"/>
  <c r="R1097" i="21"/>
  <c r="M1097" i="21"/>
  <c r="L1097" i="21"/>
  <c r="K1097" i="21"/>
  <c r="I1097" i="21"/>
  <c r="H1097" i="21"/>
  <c r="G1097" i="21"/>
  <c r="G1097" i="21" a="1"/>
  <c r="F1097" i="21"/>
  <c r="E1097" i="21"/>
  <c r="D1097" i="21"/>
  <c r="Y1096" i="21"/>
  <c r="X1096" i="21"/>
  <c r="W1096" i="21"/>
  <c r="V1096" i="21"/>
  <c r="U1096" i="21"/>
  <c r="T1096" i="21"/>
  <c r="S1096" i="21"/>
  <c r="R1096" i="21"/>
  <c r="M1096" i="21"/>
  <c r="L1096" i="21"/>
  <c r="K1096" i="21"/>
  <c r="I1096" i="21"/>
  <c r="H1096" i="21"/>
  <c r="G1096" i="21"/>
  <c r="G1096" i="21" a="1"/>
  <c r="F1096" i="21"/>
  <c r="E1096" i="21"/>
  <c r="D1096" i="21"/>
  <c r="Y1095" i="21"/>
  <c r="X1095" i="21"/>
  <c r="W1095" i="21"/>
  <c r="V1095" i="21"/>
  <c r="U1095" i="21"/>
  <c r="T1095" i="21"/>
  <c r="S1095" i="21"/>
  <c r="R1095" i="21"/>
  <c r="M1095" i="21"/>
  <c r="L1095" i="21"/>
  <c r="K1095" i="21"/>
  <c r="I1095" i="21"/>
  <c r="H1095" i="21"/>
  <c r="G1095" i="21"/>
  <c r="G1095" i="21" a="1"/>
  <c r="F1095" i="21"/>
  <c r="E1095" i="21"/>
  <c r="D1095" i="21"/>
  <c r="Y1094" i="21"/>
  <c r="X1094" i="21"/>
  <c r="W1094" i="21"/>
  <c r="V1094" i="21"/>
  <c r="U1094" i="21"/>
  <c r="T1094" i="21"/>
  <c r="S1094" i="21"/>
  <c r="R1094" i="21"/>
  <c r="M1094" i="21"/>
  <c r="L1094" i="21"/>
  <c r="K1094" i="21"/>
  <c r="I1094" i="21"/>
  <c r="H1094" i="21"/>
  <c r="G1094" i="21"/>
  <c r="G1094" i="21" a="1"/>
  <c r="F1094" i="21"/>
  <c r="E1094" i="21"/>
  <c r="D1094" i="21"/>
  <c r="Y1093" i="21"/>
  <c r="X1093" i="21"/>
  <c r="W1093" i="21"/>
  <c r="V1093" i="21"/>
  <c r="U1093" i="21"/>
  <c r="T1093" i="21"/>
  <c r="S1093" i="21"/>
  <c r="R1093" i="21"/>
  <c r="M1093" i="21"/>
  <c r="L1093" i="21"/>
  <c r="K1093" i="21"/>
  <c r="I1093" i="21"/>
  <c r="H1093" i="21"/>
  <c r="G1093" i="21"/>
  <c r="G1093" i="21" a="1"/>
  <c r="F1093" i="21"/>
  <c r="E1093" i="21"/>
  <c r="D1093" i="21"/>
  <c r="Y1092" i="21"/>
  <c r="X1092" i="21"/>
  <c r="W1092" i="21"/>
  <c r="V1092" i="21"/>
  <c r="U1092" i="21"/>
  <c r="T1092" i="21"/>
  <c r="S1092" i="21"/>
  <c r="R1092" i="21"/>
  <c r="M1092" i="21"/>
  <c r="L1092" i="21"/>
  <c r="K1092" i="21"/>
  <c r="I1092" i="21"/>
  <c r="H1092" i="21"/>
  <c r="G1092" i="21"/>
  <c r="G1092" i="21" a="1"/>
  <c r="F1092" i="21"/>
  <c r="E1092" i="21"/>
  <c r="D1092" i="21"/>
  <c r="Y1091" i="21"/>
  <c r="X1091" i="21"/>
  <c r="W1091" i="21"/>
  <c r="V1091" i="21"/>
  <c r="U1091" i="21"/>
  <c r="T1091" i="21"/>
  <c r="S1091" i="21"/>
  <c r="R1091" i="21"/>
  <c r="M1091" i="21"/>
  <c r="L1091" i="21"/>
  <c r="K1091" i="21"/>
  <c r="I1091" i="21"/>
  <c r="H1091" i="21"/>
  <c r="G1091" i="21"/>
  <c r="G1091" i="21" a="1"/>
  <c r="F1091" i="21"/>
  <c r="E1091" i="21"/>
  <c r="D1091" i="21"/>
  <c r="Y1090" i="21"/>
  <c r="X1090" i="21"/>
  <c r="W1090" i="21"/>
  <c r="V1090" i="21"/>
  <c r="U1090" i="21"/>
  <c r="T1090" i="21"/>
  <c r="S1090" i="21"/>
  <c r="R1090" i="21"/>
  <c r="M1090" i="21"/>
  <c r="L1090" i="21"/>
  <c r="K1090" i="21"/>
  <c r="I1090" i="21"/>
  <c r="H1090" i="21"/>
  <c r="G1090" i="21"/>
  <c r="G1090" i="21" a="1"/>
  <c r="F1090" i="21"/>
  <c r="E1090" i="21"/>
  <c r="D1090" i="21"/>
  <c r="Y1089" i="21"/>
  <c r="X1089" i="21"/>
  <c r="W1089" i="21"/>
  <c r="V1089" i="21"/>
  <c r="U1089" i="21"/>
  <c r="T1089" i="21"/>
  <c r="S1089" i="21"/>
  <c r="R1089" i="21"/>
  <c r="M1089" i="21"/>
  <c r="L1089" i="21"/>
  <c r="K1089" i="21"/>
  <c r="I1089" i="21"/>
  <c r="H1089" i="21"/>
  <c r="G1089" i="21"/>
  <c r="G1089" i="21" a="1"/>
  <c r="F1089" i="21"/>
  <c r="E1089" i="21"/>
  <c r="D1089" i="21"/>
  <c r="Y1088" i="21"/>
  <c r="X1088" i="21"/>
  <c r="W1088" i="21"/>
  <c r="V1088" i="21"/>
  <c r="U1088" i="21"/>
  <c r="T1088" i="21"/>
  <c r="S1088" i="21"/>
  <c r="R1088" i="21"/>
  <c r="M1088" i="21"/>
  <c r="L1088" i="21"/>
  <c r="K1088" i="21"/>
  <c r="I1088" i="21"/>
  <c r="H1088" i="21"/>
  <c r="G1088" i="21"/>
  <c r="G1088" i="21" a="1"/>
  <c r="F1088" i="21"/>
  <c r="E1088" i="21"/>
  <c r="D1088" i="21"/>
  <c r="Y1087" i="21"/>
  <c r="X1087" i="21"/>
  <c r="W1087" i="21"/>
  <c r="V1087" i="21"/>
  <c r="U1087" i="21"/>
  <c r="T1087" i="21"/>
  <c r="S1087" i="21"/>
  <c r="R1087" i="21"/>
  <c r="M1087" i="21"/>
  <c r="L1087" i="21"/>
  <c r="K1087" i="21"/>
  <c r="I1087" i="21"/>
  <c r="H1087" i="21"/>
  <c r="G1087" i="21"/>
  <c r="G1087" i="21" a="1"/>
  <c r="F1087" i="21"/>
  <c r="E1087" i="21"/>
  <c r="D1087" i="21"/>
  <c r="Y1086" i="21"/>
  <c r="X1086" i="21"/>
  <c r="W1086" i="21"/>
  <c r="V1086" i="21"/>
  <c r="U1086" i="21"/>
  <c r="T1086" i="21"/>
  <c r="S1086" i="21"/>
  <c r="R1086" i="21"/>
  <c r="M1086" i="21"/>
  <c r="L1086" i="21"/>
  <c r="K1086" i="21"/>
  <c r="I1086" i="21"/>
  <c r="H1086" i="21"/>
  <c r="G1086" i="21"/>
  <c r="G1086" i="21" a="1"/>
  <c r="F1086" i="21"/>
  <c r="E1086" i="21"/>
  <c r="D1086" i="21"/>
  <c r="Y1085" i="21"/>
  <c r="X1085" i="21"/>
  <c r="W1085" i="21"/>
  <c r="V1085" i="21"/>
  <c r="U1085" i="21"/>
  <c r="T1085" i="21"/>
  <c r="S1085" i="21"/>
  <c r="R1085" i="21"/>
  <c r="M1085" i="21"/>
  <c r="L1085" i="21"/>
  <c r="K1085" i="21"/>
  <c r="I1085" i="21"/>
  <c r="H1085" i="21"/>
  <c r="G1085" i="21"/>
  <c r="G1085" i="21" a="1"/>
  <c r="F1085" i="21"/>
  <c r="E1085" i="21"/>
  <c r="D1085" i="21"/>
  <c r="Y1084" i="21"/>
  <c r="X1084" i="21"/>
  <c r="W1084" i="21"/>
  <c r="V1084" i="21"/>
  <c r="U1084" i="21"/>
  <c r="T1084" i="21"/>
  <c r="S1084" i="21"/>
  <c r="R1084" i="21"/>
  <c r="M1084" i="21"/>
  <c r="L1084" i="21"/>
  <c r="K1084" i="21"/>
  <c r="I1084" i="21"/>
  <c r="H1084" i="21"/>
  <c r="G1084" i="21"/>
  <c r="G1084" i="21" a="1"/>
  <c r="F1084" i="21"/>
  <c r="E1084" i="21"/>
  <c r="D1084" i="21"/>
  <c r="Y1083" i="21"/>
  <c r="X1083" i="21"/>
  <c r="W1083" i="21"/>
  <c r="V1083" i="21"/>
  <c r="U1083" i="21"/>
  <c r="T1083" i="21"/>
  <c r="S1083" i="21"/>
  <c r="R1083" i="21"/>
  <c r="M1083" i="21"/>
  <c r="L1083" i="21"/>
  <c r="K1083" i="21"/>
  <c r="I1083" i="21"/>
  <c r="H1083" i="21"/>
  <c r="G1083" i="21"/>
  <c r="G1083" i="21" a="1"/>
  <c r="F1083" i="21"/>
  <c r="E1083" i="21"/>
  <c r="D1083" i="21"/>
  <c r="Y1082" i="21"/>
  <c r="X1082" i="21"/>
  <c r="W1082" i="21"/>
  <c r="V1082" i="21"/>
  <c r="U1082" i="21"/>
  <c r="T1082" i="21"/>
  <c r="S1082" i="21"/>
  <c r="R1082" i="21"/>
  <c r="M1082" i="21"/>
  <c r="L1082" i="21"/>
  <c r="K1082" i="21"/>
  <c r="I1082" i="21"/>
  <c r="H1082" i="21"/>
  <c r="G1082" i="21"/>
  <c r="G1082" i="21" a="1"/>
  <c r="F1082" i="21"/>
  <c r="E1082" i="21"/>
  <c r="D1082" i="21"/>
  <c r="Y1081" i="21"/>
  <c r="X1081" i="21"/>
  <c r="W1081" i="21"/>
  <c r="V1081" i="21"/>
  <c r="U1081" i="21"/>
  <c r="T1081" i="21"/>
  <c r="S1081" i="21"/>
  <c r="R1081" i="21"/>
  <c r="M1081" i="21"/>
  <c r="L1081" i="21"/>
  <c r="K1081" i="21"/>
  <c r="I1081" i="21"/>
  <c r="H1081" i="21"/>
  <c r="G1081" i="21"/>
  <c r="G1081" i="21" a="1"/>
  <c r="F1081" i="21"/>
  <c r="E1081" i="21"/>
  <c r="D1081" i="21"/>
  <c r="Y1080" i="21"/>
  <c r="X1080" i="21"/>
  <c r="W1080" i="21"/>
  <c r="V1080" i="21"/>
  <c r="U1080" i="21"/>
  <c r="T1080" i="21"/>
  <c r="S1080" i="21"/>
  <c r="R1080" i="21"/>
  <c r="M1080" i="21"/>
  <c r="L1080" i="21"/>
  <c r="K1080" i="21"/>
  <c r="I1080" i="21"/>
  <c r="H1080" i="21"/>
  <c r="G1080" i="21"/>
  <c r="G1080" i="21" a="1"/>
  <c r="F1080" i="21"/>
  <c r="E1080" i="21"/>
  <c r="D1080" i="21"/>
  <c r="Y1079" i="21"/>
  <c r="X1079" i="21"/>
  <c r="W1079" i="21"/>
  <c r="V1079" i="21"/>
  <c r="U1079" i="21"/>
  <c r="T1079" i="21"/>
  <c r="S1079" i="21"/>
  <c r="R1079" i="21"/>
  <c r="M1079" i="21"/>
  <c r="L1079" i="21"/>
  <c r="K1079" i="21"/>
  <c r="I1079" i="21"/>
  <c r="H1079" i="21"/>
  <c r="G1079" i="21"/>
  <c r="G1079" i="21" a="1"/>
  <c r="F1079" i="21"/>
  <c r="E1079" i="21"/>
  <c r="D1079" i="21"/>
  <c r="Y1078" i="21"/>
  <c r="X1078" i="21"/>
  <c r="W1078" i="21"/>
  <c r="V1078" i="21"/>
  <c r="U1078" i="21"/>
  <c r="T1078" i="21"/>
  <c r="S1078" i="21"/>
  <c r="R1078" i="21"/>
  <c r="M1078" i="21"/>
  <c r="L1078" i="21"/>
  <c r="K1078" i="21"/>
  <c r="I1078" i="21"/>
  <c r="H1078" i="21"/>
  <c r="G1078" i="21"/>
  <c r="G1078" i="21" a="1"/>
  <c r="F1078" i="21"/>
  <c r="E1078" i="21"/>
  <c r="D1078" i="21"/>
  <c r="Y1077" i="21"/>
  <c r="X1077" i="21"/>
  <c r="W1077" i="21"/>
  <c r="V1077" i="21"/>
  <c r="U1077" i="21"/>
  <c r="T1077" i="21"/>
  <c r="S1077" i="21"/>
  <c r="R1077" i="21"/>
  <c r="M1077" i="21"/>
  <c r="L1077" i="21"/>
  <c r="K1077" i="21"/>
  <c r="I1077" i="21"/>
  <c r="H1077" i="21"/>
  <c r="G1077" i="21"/>
  <c r="G1077" i="21" a="1"/>
  <c r="F1077" i="21"/>
  <c r="E1077" i="21"/>
  <c r="D1077" i="21"/>
  <c r="Y1076" i="21"/>
  <c r="X1076" i="21"/>
  <c r="W1076" i="21"/>
  <c r="V1076" i="21"/>
  <c r="U1076" i="21"/>
  <c r="T1076" i="21"/>
  <c r="S1076" i="21"/>
  <c r="R1076" i="21"/>
  <c r="M1076" i="21"/>
  <c r="L1076" i="21"/>
  <c r="K1076" i="21"/>
  <c r="I1076" i="21"/>
  <c r="H1076" i="21"/>
  <c r="G1076" i="21"/>
  <c r="G1076" i="21" a="1"/>
  <c r="F1076" i="21"/>
  <c r="E1076" i="21"/>
  <c r="D1076" i="21"/>
  <c r="Y1075" i="21"/>
  <c r="X1075" i="21"/>
  <c r="W1075" i="21"/>
  <c r="V1075" i="21"/>
  <c r="U1075" i="21"/>
  <c r="T1075" i="21"/>
  <c r="S1075" i="21"/>
  <c r="R1075" i="21"/>
  <c r="M1075" i="21"/>
  <c r="L1075" i="21"/>
  <c r="K1075" i="21"/>
  <c r="I1075" i="21"/>
  <c r="H1075" i="21"/>
  <c r="G1075" i="21"/>
  <c r="G1075" i="21" a="1"/>
  <c r="F1075" i="21"/>
  <c r="E1075" i="21"/>
  <c r="D1075" i="21"/>
  <c r="Y1074" i="21"/>
  <c r="X1074" i="21"/>
  <c r="W1074" i="21"/>
  <c r="V1074" i="21"/>
  <c r="U1074" i="21"/>
  <c r="T1074" i="21"/>
  <c r="S1074" i="21"/>
  <c r="R1074" i="21"/>
  <c r="M1074" i="21"/>
  <c r="L1074" i="21"/>
  <c r="K1074" i="21"/>
  <c r="I1074" i="21"/>
  <c r="H1074" i="21"/>
  <c r="G1074" i="21"/>
  <c r="G1074" i="21" a="1"/>
  <c r="F1074" i="21"/>
  <c r="E1074" i="21"/>
  <c r="D1074" i="21"/>
  <c r="Y1073" i="21"/>
  <c r="X1073" i="21"/>
  <c r="W1073" i="21"/>
  <c r="V1073" i="21"/>
  <c r="U1073" i="21"/>
  <c r="T1073" i="21"/>
  <c r="S1073" i="21"/>
  <c r="R1073" i="21"/>
  <c r="M1073" i="21"/>
  <c r="L1073" i="21"/>
  <c r="K1073" i="21"/>
  <c r="I1073" i="21"/>
  <c r="H1073" i="21"/>
  <c r="G1073" i="21"/>
  <c r="G1073" i="21" a="1"/>
  <c r="F1073" i="21"/>
  <c r="E1073" i="21"/>
  <c r="D1073" i="21"/>
  <c r="Y1072" i="21"/>
  <c r="X1072" i="21"/>
  <c r="W1072" i="21"/>
  <c r="V1072" i="21"/>
  <c r="U1072" i="21"/>
  <c r="T1072" i="21"/>
  <c r="S1072" i="21"/>
  <c r="R1072" i="21"/>
  <c r="M1072" i="21"/>
  <c r="L1072" i="21"/>
  <c r="K1072" i="21"/>
  <c r="I1072" i="21"/>
  <c r="H1072" i="21"/>
  <c r="G1072" i="21"/>
  <c r="G1072" i="21" a="1"/>
  <c r="F1072" i="21"/>
  <c r="E1072" i="21"/>
  <c r="D1072" i="21"/>
  <c r="Y1071" i="21"/>
  <c r="X1071" i="21"/>
  <c r="W1071" i="21"/>
  <c r="V1071" i="21"/>
  <c r="U1071" i="21"/>
  <c r="T1071" i="21"/>
  <c r="S1071" i="21"/>
  <c r="R1071" i="21"/>
  <c r="M1071" i="21"/>
  <c r="L1071" i="21"/>
  <c r="K1071" i="21"/>
  <c r="I1071" i="21"/>
  <c r="H1071" i="21"/>
  <c r="G1071" i="21"/>
  <c r="G1071" i="21" a="1"/>
  <c r="F1071" i="21"/>
  <c r="E1071" i="21"/>
  <c r="D1071" i="21"/>
  <c r="Y1070" i="21"/>
  <c r="X1070" i="21"/>
  <c r="W1070" i="21"/>
  <c r="V1070" i="21"/>
  <c r="U1070" i="21"/>
  <c r="T1070" i="21"/>
  <c r="S1070" i="21"/>
  <c r="R1070" i="21"/>
  <c r="M1070" i="21"/>
  <c r="L1070" i="21"/>
  <c r="K1070" i="21"/>
  <c r="I1070" i="21"/>
  <c r="H1070" i="21"/>
  <c r="G1070" i="21"/>
  <c r="G1070" i="21" a="1"/>
  <c r="F1070" i="21"/>
  <c r="E1070" i="21"/>
  <c r="D1070" i="21"/>
  <c r="Y1069" i="21"/>
  <c r="X1069" i="21"/>
  <c r="W1069" i="21"/>
  <c r="V1069" i="21"/>
  <c r="U1069" i="21"/>
  <c r="T1069" i="21"/>
  <c r="S1069" i="21"/>
  <c r="R1069" i="21"/>
  <c r="M1069" i="21"/>
  <c r="L1069" i="21"/>
  <c r="K1069" i="21"/>
  <c r="I1069" i="21"/>
  <c r="H1069" i="21"/>
  <c r="G1069" i="21"/>
  <c r="G1069" i="21" a="1"/>
  <c r="F1069" i="21"/>
  <c r="E1069" i="21"/>
  <c r="D1069" i="21"/>
  <c r="Y1068" i="21"/>
  <c r="X1068" i="21"/>
  <c r="W1068" i="21"/>
  <c r="V1068" i="21"/>
  <c r="U1068" i="21"/>
  <c r="T1068" i="21"/>
  <c r="S1068" i="21"/>
  <c r="R1068" i="21"/>
  <c r="M1068" i="21"/>
  <c r="L1068" i="21"/>
  <c r="K1068" i="21"/>
  <c r="I1068" i="21"/>
  <c r="H1068" i="21"/>
  <c r="G1068" i="21"/>
  <c r="G1068" i="21" a="1"/>
  <c r="F1068" i="21"/>
  <c r="E1068" i="21"/>
  <c r="D1068" i="21"/>
  <c r="Y1067" i="21"/>
  <c r="X1067" i="21"/>
  <c r="W1067" i="21"/>
  <c r="V1067" i="21"/>
  <c r="U1067" i="21"/>
  <c r="T1067" i="21"/>
  <c r="S1067" i="21"/>
  <c r="R1067" i="21"/>
  <c r="M1067" i="21"/>
  <c r="L1067" i="21"/>
  <c r="K1067" i="21"/>
  <c r="I1067" i="21"/>
  <c r="H1067" i="21"/>
  <c r="G1067" i="21"/>
  <c r="G1067" i="21" a="1"/>
  <c r="F1067" i="21"/>
  <c r="E1067" i="21"/>
  <c r="D1067" i="21"/>
  <c r="Y1066" i="21"/>
  <c r="X1066" i="21"/>
  <c r="W1066" i="21"/>
  <c r="V1066" i="21"/>
  <c r="U1066" i="21"/>
  <c r="T1066" i="21"/>
  <c r="S1066" i="21"/>
  <c r="R1066" i="21"/>
  <c r="M1066" i="21"/>
  <c r="L1066" i="21"/>
  <c r="K1066" i="21"/>
  <c r="I1066" i="21"/>
  <c r="H1066" i="21"/>
  <c r="G1066" i="21"/>
  <c r="G1066" i="21" a="1"/>
  <c r="F1066" i="21"/>
  <c r="E1066" i="21"/>
  <c r="D1066" i="21"/>
  <c r="Y1065" i="21"/>
  <c r="X1065" i="21"/>
  <c r="W1065" i="21"/>
  <c r="V1065" i="21"/>
  <c r="U1065" i="21"/>
  <c r="T1065" i="21"/>
  <c r="S1065" i="21"/>
  <c r="R1065" i="21"/>
  <c r="M1065" i="21"/>
  <c r="L1065" i="21"/>
  <c r="K1065" i="21"/>
  <c r="I1065" i="21"/>
  <c r="H1065" i="21"/>
  <c r="G1065" i="21"/>
  <c r="G1065" i="21" a="1"/>
  <c r="F1065" i="21"/>
  <c r="E1065" i="21"/>
  <c r="D1065" i="21"/>
  <c r="Y1064" i="21"/>
  <c r="X1064" i="21"/>
  <c r="W1064" i="21"/>
  <c r="V1064" i="21"/>
  <c r="U1064" i="21"/>
  <c r="T1064" i="21"/>
  <c r="S1064" i="21"/>
  <c r="R1064" i="21"/>
  <c r="M1064" i="21"/>
  <c r="L1064" i="21"/>
  <c r="K1064" i="21"/>
  <c r="I1064" i="21"/>
  <c r="H1064" i="21"/>
  <c r="G1064" i="21"/>
  <c r="G1064" i="21" a="1"/>
  <c r="F1064" i="21"/>
  <c r="E1064" i="21"/>
  <c r="D1064" i="21"/>
  <c r="Y1063" i="21"/>
  <c r="X1063" i="21"/>
  <c r="W1063" i="21"/>
  <c r="V1063" i="21"/>
  <c r="U1063" i="21"/>
  <c r="T1063" i="21"/>
  <c r="S1063" i="21"/>
  <c r="R1063" i="21"/>
  <c r="M1063" i="21"/>
  <c r="L1063" i="21"/>
  <c r="K1063" i="21"/>
  <c r="I1063" i="21"/>
  <c r="H1063" i="21"/>
  <c r="G1063" i="21"/>
  <c r="G1063" i="21" a="1"/>
  <c r="F1063" i="21"/>
  <c r="E1063" i="21"/>
  <c r="D1063" i="21"/>
  <c r="Y1062" i="21"/>
  <c r="X1062" i="21"/>
  <c r="W1062" i="21"/>
  <c r="V1062" i="21"/>
  <c r="U1062" i="21"/>
  <c r="T1062" i="21"/>
  <c r="S1062" i="21"/>
  <c r="R1062" i="21"/>
  <c r="M1062" i="21"/>
  <c r="L1062" i="21"/>
  <c r="K1062" i="21"/>
  <c r="I1062" i="21"/>
  <c r="H1062" i="21"/>
  <c r="G1062" i="21"/>
  <c r="G1062" i="21" a="1"/>
  <c r="F1062" i="21"/>
  <c r="E1062" i="21"/>
  <c r="D1062" i="21"/>
  <c r="Y1061" i="21"/>
  <c r="X1061" i="21"/>
  <c r="W1061" i="21"/>
  <c r="V1061" i="21"/>
  <c r="U1061" i="21"/>
  <c r="T1061" i="21"/>
  <c r="S1061" i="21"/>
  <c r="R1061" i="21"/>
  <c r="M1061" i="21"/>
  <c r="L1061" i="21"/>
  <c r="K1061" i="21"/>
  <c r="I1061" i="21"/>
  <c r="H1061" i="21"/>
  <c r="G1061" i="21"/>
  <c r="G1061" i="21" a="1"/>
  <c r="F1061" i="21"/>
  <c r="E1061" i="21"/>
  <c r="D1061" i="21"/>
  <c r="Y1060" i="21"/>
  <c r="X1060" i="21"/>
  <c r="W1060" i="21"/>
  <c r="V1060" i="21"/>
  <c r="U1060" i="21"/>
  <c r="T1060" i="21"/>
  <c r="S1060" i="21"/>
  <c r="R1060" i="21"/>
  <c r="M1060" i="21"/>
  <c r="L1060" i="21"/>
  <c r="K1060" i="21"/>
  <c r="I1060" i="21"/>
  <c r="H1060" i="21"/>
  <c r="G1060" i="21"/>
  <c r="G1060" i="21" a="1"/>
  <c r="F1060" i="21"/>
  <c r="E1060" i="21"/>
  <c r="D1060" i="21"/>
  <c r="Y1059" i="21"/>
  <c r="X1059" i="21"/>
  <c r="W1059" i="21"/>
  <c r="V1059" i="21"/>
  <c r="U1059" i="21"/>
  <c r="T1059" i="21"/>
  <c r="S1059" i="21"/>
  <c r="R1059" i="21"/>
  <c r="M1059" i="21"/>
  <c r="L1059" i="21"/>
  <c r="K1059" i="21"/>
  <c r="I1059" i="21"/>
  <c r="H1059" i="21"/>
  <c r="G1059" i="21"/>
  <c r="G1059" i="21" a="1"/>
  <c r="F1059" i="21"/>
  <c r="E1059" i="21"/>
  <c r="D1059" i="21"/>
  <c r="Y1058" i="21"/>
  <c r="X1058" i="21"/>
  <c r="W1058" i="21"/>
  <c r="V1058" i="21"/>
  <c r="U1058" i="21"/>
  <c r="T1058" i="21"/>
  <c r="S1058" i="21"/>
  <c r="R1058" i="21"/>
  <c r="M1058" i="21"/>
  <c r="L1058" i="21"/>
  <c r="K1058" i="21"/>
  <c r="I1058" i="21"/>
  <c r="H1058" i="21"/>
  <c r="G1058" i="21"/>
  <c r="G1058" i="21" a="1"/>
  <c r="F1058" i="21"/>
  <c r="E1058" i="21"/>
  <c r="D1058" i="21"/>
  <c r="Y1057" i="21"/>
  <c r="X1057" i="21"/>
  <c r="W1057" i="21"/>
  <c r="V1057" i="21"/>
  <c r="U1057" i="21"/>
  <c r="T1057" i="21"/>
  <c r="S1057" i="21"/>
  <c r="R1057" i="21"/>
  <c r="M1057" i="21"/>
  <c r="L1057" i="21"/>
  <c r="K1057" i="21"/>
  <c r="I1057" i="21"/>
  <c r="H1057" i="21"/>
  <c r="G1057" i="21"/>
  <c r="G1057" i="21" a="1"/>
  <c r="F1057" i="21"/>
  <c r="E1057" i="21"/>
  <c r="D1057" i="21"/>
  <c r="Y1056" i="21"/>
  <c r="X1056" i="21"/>
  <c r="W1056" i="21"/>
  <c r="V1056" i="21"/>
  <c r="U1056" i="21"/>
  <c r="T1056" i="21"/>
  <c r="S1056" i="21"/>
  <c r="R1056" i="21"/>
  <c r="M1056" i="21"/>
  <c r="L1056" i="21"/>
  <c r="K1056" i="21"/>
  <c r="I1056" i="21"/>
  <c r="H1056" i="21"/>
  <c r="G1056" i="21"/>
  <c r="G1056" i="21" a="1"/>
  <c r="F1056" i="21"/>
  <c r="E1056" i="21"/>
  <c r="D1056" i="21"/>
  <c r="Y1055" i="21"/>
  <c r="X1055" i="21"/>
  <c r="W1055" i="21"/>
  <c r="V1055" i="21"/>
  <c r="U1055" i="21"/>
  <c r="T1055" i="21"/>
  <c r="S1055" i="21"/>
  <c r="R1055" i="21"/>
  <c r="M1055" i="21"/>
  <c r="L1055" i="21"/>
  <c r="K1055" i="21"/>
  <c r="I1055" i="21"/>
  <c r="H1055" i="21"/>
  <c r="G1055" i="21"/>
  <c r="G1055" i="21" a="1"/>
  <c r="F1055" i="21"/>
  <c r="E1055" i="21"/>
  <c r="D1055" i="21"/>
  <c r="Y1054" i="21"/>
  <c r="X1054" i="21"/>
  <c r="W1054" i="21"/>
  <c r="V1054" i="21"/>
  <c r="U1054" i="21"/>
  <c r="T1054" i="21"/>
  <c r="S1054" i="21"/>
  <c r="R1054" i="21"/>
  <c r="M1054" i="21"/>
  <c r="L1054" i="21"/>
  <c r="K1054" i="21"/>
  <c r="I1054" i="21"/>
  <c r="H1054" i="21"/>
  <c r="G1054" i="21"/>
  <c r="G1054" i="21" a="1"/>
  <c r="F1054" i="21"/>
  <c r="E1054" i="21"/>
  <c r="D1054" i="21"/>
  <c r="Y1053" i="21"/>
  <c r="X1053" i="21"/>
  <c r="W1053" i="21"/>
  <c r="V1053" i="21"/>
  <c r="U1053" i="21"/>
  <c r="T1053" i="21"/>
  <c r="S1053" i="21"/>
  <c r="R1053" i="21"/>
  <c r="M1053" i="21"/>
  <c r="L1053" i="21"/>
  <c r="K1053" i="21"/>
  <c r="I1053" i="21"/>
  <c r="H1053" i="21"/>
  <c r="G1053" i="21"/>
  <c r="G1053" i="21" a="1"/>
  <c r="F1053" i="21"/>
  <c r="E1053" i="21"/>
  <c r="D1053" i="21"/>
  <c r="Y1052" i="21"/>
  <c r="X1052" i="21"/>
  <c r="W1052" i="21"/>
  <c r="V1052" i="21"/>
  <c r="U1052" i="21"/>
  <c r="T1052" i="21"/>
  <c r="S1052" i="21"/>
  <c r="R1052" i="21"/>
  <c r="M1052" i="21"/>
  <c r="L1052" i="21"/>
  <c r="K1052" i="21"/>
  <c r="I1052" i="21"/>
  <c r="H1052" i="21"/>
  <c r="G1052" i="21"/>
  <c r="G1052" i="21" a="1"/>
  <c r="F1052" i="21"/>
  <c r="E1052" i="21"/>
  <c r="D1052" i="21"/>
  <c r="Y1051" i="21"/>
  <c r="X1051" i="21"/>
  <c r="W1051" i="21"/>
  <c r="V1051" i="21"/>
  <c r="U1051" i="21"/>
  <c r="T1051" i="21"/>
  <c r="S1051" i="21"/>
  <c r="R1051" i="21"/>
  <c r="M1051" i="21"/>
  <c r="L1051" i="21"/>
  <c r="K1051" i="21"/>
  <c r="I1051" i="21"/>
  <c r="H1051" i="21"/>
  <c r="G1051" i="21"/>
  <c r="G1051" i="21" a="1"/>
  <c r="F1051" i="21"/>
  <c r="E1051" i="21"/>
  <c r="D1051" i="21"/>
  <c r="Y1050" i="21"/>
  <c r="X1050" i="21"/>
  <c r="W1050" i="21"/>
  <c r="V1050" i="21"/>
  <c r="U1050" i="21"/>
  <c r="T1050" i="21"/>
  <c r="S1050" i="21"/>
  <c r="R1050" i="21"/>
  <c r="M1050" i="21"/>
  <c r="L1050" i="21"/>
  <c r="K1050" i="21"/>
  <c r="I1050" i="21"/>
  <c r="H1050" i="21"/>
  <c r="G1050" i="21"/>
  <c r="G1050" i="21" a="1"/>
  <c r="F1050" i="21"/>
  <c r="E1050" i="21"/>
  <c r="D1050" i="21"/>
  <c r="Y1049" i="21"/>
  <c r="X1049" i="21"/>
  <c r="W1049" i="21"/>
  <c r="V1049" i="21"/>
  <c r="U1049" i="21"/>
  <c r="T1049" i="21"/>
  <c r="S1049" i="21"/>
  <c r="R1049" i="21"/>
  <c r="M1049" i="21"/>
  <c r="L1049" i="21"/>
  <c r="K1049" i="21"/>
  <c r="I1049" i="21"/>
  <c r="H1049" i="21"/>
  <c r="G1049" i="21"/>
  <c r="G1049" i="21" a="1"/>
  <c r="F1049" i="21"/>
  <c r="E1049" i="21"/>
  <c r="D1049" i="21"/>
  <c r="Y1048" i="21"/>
  <c r="X1048" i="21"/>
  <c r="W1048" i="21"/>
  <c r="V1048" i="21"/>
  <c r="U1048" i="21"/>
  <c r="T1048" i="21"/>
  <c r="S1048" i="21"/>
  <c r="R1048" i="21"/>
  <c r="M1048" i="21"/>
  <c r="L1048" i="21"/>
  <c r="K1048" i="21"/>
  <c r="I1048" i="21"/>
  <c r="H1048" i="21"/>
  <c r="G1048" i="21"/>
  <c r="G1048" i="21" a="1"/>
  <c r="F1048" i="21"/>
  <c r="E1048" i="21"/>
  <c r="D1048" i="21"/>
  <c r="Y1047" i="21"/>
  <c r="X1047" i="21"/>
  <c r="W1047" i="21"/>
  <c r="V1047" i="21"/>
  <c r="U1047" i="21"/>
  <c r="T1047" i="21"/>
  <c r="S1047" i="21"/>
  <c r="R1047" i="21"/>
  <c r="M1047" i="21"/>
  <c r="L1047" i="21"/>
  <c r="K1047" i="21"/>
  <c r="I1047" i="21"/>
  <c r="H1047" i="21"/>
  <c r="G1047" i="21"/>
  <c r="G1047" i="21" a="1"/>
  <c r="F1047" i="21"/>
  <c r="E1047" i="21"/>
  <c r="D1047" i="21"/>
  <c r="Y1046" i="21"/>
  <c r="X1046" i="21"/>
  <c r="W1046" i="21"/>
  <c r="V1046" i="21"/>
  <c r="U1046" i="21"/>
  <c r="T1046" i="21"/>
  <c r="S1046" i="21"/>
  <c r="R1046" i="21"/>
  <c r="M1046" i="21"/>
  <c r="L1046" i="21"/>
  <c r="K1046" i="21"/>
  <c r="I1046" i="21"/>
  <c r="H1046" i="21"/>
  <c r="G1046" i="21"/>
  <c r="G1046" i="21" a="1"/>
  <c r="F1046" i="21"/>
  <c r="E1046" i="21"/>
  <c r="D1046" i="21"/>
  <c r="Y1045" i="21"/>
  <c r="X1045" i="21"/>
  <c r="W1045" i="21"/>
  <c r="V1045" i="21"/>
  <c r="U1045" i="21"/>
  <c r="T1045" i="21"/>
  <c r="S1045" i="21"/>
  <c r="R1045" i="21"/>
  <c r="M1045" i="21"/>
  <c r="L1045" i="21"/>
  <c r="K1045" i="21"/>
  <c r="I1045" i="21"/>
  <c r="H1045" i="21"/>
  <c r="G1045" i="21"/>
  <c r="G1045" i="21" a="1"/>
  <c r="F1045" i="21"/>
  <c r="E1045" i="21"/>
  <c r="D1045" i="21"/>
  <c r="Y1044" i="21"/>
  <c r="X1044" i="21"/>
  <c r="W1044" i="21"/>
  <c r="V1044" i="21"/>
  <c r="U1044" i="21"/>
  <c r="T1044" i="21"/>
  <c r="S1044" i="21"/>
  <c r="R1044" i="21"/>
  <c r="M1044" i="21"/>
  <c r="L1044" i="21"/>
  <c r="K1044" i="21"/>
  <c r="I1044" i="21"/>
  <c r="H1044" i="21"/>
  <c r="G1044" i="21"/>
  <c r="G1044" i="21" a="1"/>
  <c r="F1044" i="21"/>
  <c r="E1044" i="21"/>
  <c r="D1044" i="21"/>
  <c r="Y1043" i="21"/>
  <c r="X1043" i="21"/>
  <c r="W1043" i="21"/>
  <c r="V1043" i="21"/>
  <c r="U1043" i="21"/>
  <c r="T1043" i="21"/>
  <c r="S1043" i="21"/>
  <c r="R1043" i="21"/>
  <c r="M1043" i="21"/>
  <c r="L1043" i="21"/>
  <c r="K1043" i="21"/>
  <c r="I1043" i="21"/>
  <c r="H1043" i="21"/>
  <c r="G1043" i="21"/>
  <c r="G1043" i="21" a="1"/>
  <c r="F1043" i="21"/>
  <c r="E1043" i="21"/>
  <c r="D1043" i="21"/>
  <c r="Y1042" i="21"/>
  <c r="X1042" i="21"/>
  <c r="W1042" i="21"/>
  <c r="V1042" i="21"/>
  <c r="U1042" i="21"/>
  <c r="T1042" i="21"/>
  <c r="S1042" i="21"/>
  <c r="R1042" i="21"/>
  <c r="M1042" i="21"/>
  <c r="L1042" i="21"/>
  <c r="K1042" i="21"/>
  <c r="I1042" i="21"/>
  <c r="H1042" i="21"/>
  <c r="G1042" i="21"/>
  <c r="G1042" i="21" a="1"/>
  <c r="F1042" i="21"/>
  <c r="E1042" i="21"/>
  <c r="D1042" i="21"/>
  <c r="Y1041" i="21"/>
  <c r="X1041" i="21"/>
  <c r="W1041" i="21"/>
  <c r="V1041" i="21"/>
  <c r="U1041" i="21"/>
  <c r="T1041" i="21"/>
  <c r="S1041" i="21"/>
  <c r="R1041" i="21"/>
  <c r="M1041" i="21"/>
  <c r="L1041" i="21"/>
  <c r="K1041" i="21"/>
  <c r="I1041" i="21"/>
  <c r="H1041" i="21"/>
  <c r="G1041" i="21"/>
  <c r="G1041" i="21" a="1"/>
  <c r="F1041" i="21"/>
  <c r="E1041" i="21"/>
  <c r="D1041" i="21"/>
  <c r="Y1040" i="21"/>
  <c r="X1040" i="21"/>
  <c r="W1040" i="21"/>
  <c r="V1040" i="21"/>
  <c r="U1040" i="21"/>
  <c r="T1040" i="21"/>
  <c r="S1040" i="21"/>
  <c r="R1040" i="21"/>
  <c r="M1040" i="21"/>
  <c r="L1040" i="21"/>
  <c r="K1040" i="21"/>
  <c r="I1040" i="21"/>
  <c r="H1040" i="21"/>
  <c r="G1040" i="21"/>
  <c r="G1040" i="21" a="1"/>
  <c r="F1040" i="21"/>
  <c r="E1040" i="21"/>
  <c r="D1040" i="21"/>
  <c r="Y1039" i="21"/>
  <c r="X1039" i="21"/>
  <c r="W1039" i="21"/>
  <c r="V1039" i="21"/>
  <c r="U1039" i="21"/>
  <c r="T1039" i="21"/>
  <c r="S1039" i="21"/>
  <c r="R1039" i="21"/>
  <c r="M1039" i="21"/>
  <c r="L1039" i="21"/>
  <c r="K1039" i="21"/>
  <c r="I1039" i="21"/>
  <c r="H1039" i="21"/>
  <c r="G1039" i="21"/>
  <c r="G1039" i="21" a="1"/>
  <c r="F1039" i="21"/>
  <c r="E1039" i="21"/>
  <c r="D1039" i="21"/>
  <c r="Y1038" i="21"/>
  <c r="X1038" i="21"/>
  <c r="W1038" i="21"/>
  <c r="V1038" i="21"/>
  <c r="U1038" i="21"/>
  <c r="T1038" i="21"/>
  <c r="S1038" i="21"/>
  <c r="R1038" i="21"/>
  <c r="M1038" i="21"/>
  <c r="L1038" i="21"/>
  <c r="K1038" i="21"/>
  <c r="I1038" i="21"/>
  <c r="H1038" i="21"/>
  <c r="G1038" i="21"/>
  <c r="G1038" i="21" a="1"/>
  <c r="F1038" i="21"/>
  <c r="E1038" i="21"/>
  <c r="D1038" i="21"/>
  <c r="Y1037" i="21"/>
  <c r="X1037" i="21"/>
  <c r="W1037" i="21"/>
  <c r="V1037" i="21"/>
  <c r="U1037" i="21"/>
  <c r="T1037" i="21"/>
  <c r="S1037" i="21"/>
  <c r="R1037" i="21"/>
  <c r="M1037" i="21"/>
  <c r="L1037" i="21"/>
  <c r="K1037" i="21"/>
  <c r="I1037" i="21"/>
  <c r="H1037" i="21"/>
  <c r="G1037" i="21"/>
  <c r="G1037" i="21" a="1"/>
  <c r="F1037" i="21"/>
  <c r="E1037" i="21"/>
  <c r="D1037" i="21"/>
  <c r="Y1036" i="21"/>
  <c r="X1036" i="21"/>
  <c r="W1036" i="21"/>
  <c r="V1036" i="21"/>
  <c r="U1036" i="21"/>
  <c r="T1036" i="21"/>
  <c r="S1036" i="21"/>
  <c r="R1036" i="21"/>
  <c r="M1036" i="21"/>
  <c r="L1036" i="21"/>
  <c r="K1036" i="21"/>
  <c r="I1036" i="21"/>
  <c r="H1036" i="21"/>
  <c r="G1036" i="21"/>
  <c r="G1036" i="21" a="1"/>
  <c r="F1036" i="21"/>
  <c r="E1036" i="21"/>
  <c r="D1036" i="21"/>
  <c r="Y1035" i="21"/>
  <c r="X1035" i="21"/>
  <c r="W1035" i="21"/>
  <c r="V1035" i="21"/>
  <c r="U1035" i="21"/>
  <c r="T1035" i="21"/>
  <c r="S1035" i="21"/>
  <c r="R1035" i="21"/>
  <c r="M1035" i="21"/>
  <c r="L1035" i="21"/>
  <c r="K1035" i="21"/>
  <c r="I1035" i="21"/>
  <c r="H1035" i="21"/>
  <c r="G1035" i="21"/>
  <c r="G1035" i="21" a="1"/>
  <c r="F1035" i="21"/>
  <c r="E1035" i="21"/>
  <c r="D1035" i="21"/>
  <c r="Y1034" i="21"/>
  <c r="X1034" i="21"/>
  <c r="W1034" i="21"/>
  <c r="V1034" i="21"/>
  <c r="U1034" i="21"/>
  <c r="T1034" i="21"/>
  <c r="S1034" i="21"/>
  <c r="R1034" i="21"/>
  <c r="M1034" i="21"/>
  <c r="L1034" i="21"/>
  <c r="K1034" i="21"/>
  <c r="I1034" i="21"/>
  <c r="H1034" i="21"/>
  <c r="G1034" i="21"/>
  <c r="G1034" i="21" a="1"/>
  <c r="F1034" i="21"/>
  <c r="E1034" i="21"/>
  <c r="D1034" i="21"/>
  <c r="Y1033" i="21"/>
  <c r="X1033" i="21"/>
  <c r="W1033" i="21"/>
  <c r="V1033" i="21"/>
  <c r="U1033" i="21"/>
  <c r="T1033" i="21"/>
  <c r="S1033" i="21"/>
  <c r="R1033" i="21"/>
  <c r="M1033" i="21"/>
  <c r="L1033" i="21"/>
  <c r="K1033" i="21"/>
  <c r="I1033" i="21"/>
  <c r="H1033" i="21"/>
  <c r="G1033" i="21"/>
  <c r="G1033" i="21" a="1"/>
  <c r="F1033" i="21"/>
  <c r="E1033" i="21"/>
  <c r="D1033" i="21"/>
  <c r="Y1032" i="21"/>
  <c r="X1032" i="21"/>
  <c r="W1032" i="21"/>
  <c r="V1032" i="21"/>
  <c r="U1032" i="21"/>
  <c r="T1032" i="21"/>
  <c r="S1032" i="21"/>
  <c r="R1032" i="21"/>
  <c r="M1032" i="21"/>
  <c r="L1032" i="21"/>
  <c r="K1032" i="21"/>
  <c r="I1032" i="21"/>
  <c r="H1032" i="21"/>
  <c r="G1032" i="21"/>
  <c r="G1032" i="21" a="1"/>
  <c r="F1032" i="21"/>
  <c r="E1032" i="21"/>
  <c r="D1032" i="21"/>
  <c r="Y1031" i="21"/>
  <c r="X1031" i="21"/>
  <c r="W1031" i="21"/>
  <c r="V1031" i="21"/>
  <c r="U1031" i="21"/>
  <c r="T1031" i="21"/>
  <c r="S1031" i="21"/>
  <c r="R1031" i="21"/>
  <c r="M1031" i="21"/>
  <c r="L1031" i="21"/>
  <c r="K1031" i="21"/>
  <c r="I1031" i="21"/>
  <c r="H1031" i="21"/>
  <c r="G1031" i="21"/>
  <c r="G1031" i="21" a="1"/>
  <c r="F1031" i="21"/>
  <c r="E1031" i="21"/>
  <c r="D1031" i="21"/>
  <c r="Y1030" i="21"/>
  <c r="X1030" i="21"/>
  <c r="W1030" i="21"/>
  <c r="V1030" i="21"/>
  <c r="U1030" i="21"/>
  <c r="T1030" i="21"/>
  <c r="S1030" i="21"/>
  <c r="R1030" i="21"/>
  <c r="M1030" i="21"/>
  <c r="L1030" i="21"/>
  <c r="K1030" i="21"/>
  <c r="I1030" i="21"/>
  <c r="H1030" i="21"/>
  <c r="G1030" i="21"/>
  <c r="G1030" i="21" a="1"/>
  <c r="F1030" i="21"/>
  <c r="E1030" i="21"/>
  <c r="D1030" i="21"/>
  <c r="Y1029" i="21"/>
  <c r="X1029" i="21"/>
  <c r="W1029" i="21"/>
  <c r="V1029" i="21"/>
  <c r="U1029" i="21"/>
  <c r="T1029" i="21"/>
  <c r="S1029" i="21"/>
  <c r="R1029" i="21"/>
  <c r="M1029" i="21"/>
  <c r="L1029" i="21"/>
  <c r="K1029" i="21"/>
  <c r="I1029" i="21"/>
  <c r="H1029" i="21"/>
  <c r="G1029" i="21"/>
  <c r="G1029" i="21" a="1"/>
  <c r="F1029" i="21"/>
  <c r="E1029" i="21"/>
  <c r="D1029" i="21"/>
  <c r="Y1028" i="21"/>
  <c r="X1028" i="21"/>
  <c r="W1028" i="21"/>
  <c r="V1028" i="21"/>
  <c r="U1028" i="21"/>
  <c r="T1028" i="21"/>
  <c r="S1028" i="21"/>
  <c r="R1028" i="21"/>
  <c r="M1028" i="21"/>
  <c r="L1028" i="21"/>
  <c r="K1028" i="21"/>
  <c r="I1028" i="21"/>
  <c r="H1028" i="21"/>
  <c r="G1028" i="21"/>
  <c r="G1028" i="21" a="1"/>
  <c r="F1028" i="21"/>
  <c r="E1028" i="21"/>
  <c r="D1028" i="21"/>
  <c r="Y1027" i="21"/>
  <c r="X1027" i="21"/>
  <c r="W1027" i="21"/>
  <c r="V1027" i="21"/>
  <c r="U1027" i="21"/>
  <c r="T1027" i="21"/>
  <c r="S1027" i="21"/>
  <c r="R1027" i="21"/>
  <c r="M1027" i="21"/>
  <c r="L1027" i="21"/>
  <c r="K1027" i="21"/>
  <c r="I1027" i="21"/>
  <c r="H1027" i="21"/>
  <c r="G1027" i="21"/>
  <c r="G1027" i="21" a="1"/>
  <c r="F1027" i="21"/>
  <c r="E1027" i="21"/>
  <c r="D1027" i="21"/>
  <c r="Y1026" i="21"/>
  <c r="X1026" i="21"/>
  <c r="W1026" i="21"/>
  <c r="V1026" i="21"/>
  <c r="U1026" i="21"/>
  <c r="T1026" i="21"/>
  <c r="S1026" i="21"/>
  <c r="R1026" i="21"/>
  <c r="M1026" i="21"/>
  <c r="L1026" i="21"/>
  <c r="K1026" i="21"/>
  <c r="I1026" i="21"/>
  <c r="H1026" i="21"/>
  <c r="G1026" i="21"/>
  <c r="G1026" i="21" a="1"/>
  <c r="F1026" i="21"/>
  <c r="E1026" i="21"/>
  <c r="D1026" i="21"/>
  <c r="Y1025" i="21"/>
  <c r="X1025" i="21"/>
  <c r="W1025" i="21"/>
  <c r="V1025" i="21"/>
  <c r="U1025" i="21"/>
  <c r="T1025" i="21"/>
  <c r="S1025" i="21"/>
  <c r="R1025" i="21"/>
  <c r="M1025" i="21"/>
  <c r="L1025" i="21"/>
  <c r="K1025" i="21"/>
  <c r="I1025" i="21"/>
  <c r="H1025" i="21"/>
  <c r="G1025" i="21"/>
  <c r="G1025" i="21" a="1"/>
  <c r="F1025" i="21"/>
  <c r="E1025" i="21"/>
  <c r="D1025" i="21"/>
  <c r="Y1024" i="21"/>
  <c r="X1024" i="21"/>
  <c r="W1024" i="21"/>
  <c r="V1024" i="21"/>
  <c r="U1024" i="21"/>
  <c r="T1024" i="21"/>
  <c r="S1024" i="21"/>
  <c r="R1024" i="21"/>
  <c r="M1024" i="21"/>
  <c r="L1024" i="21"/>
  <c r="K1024" i="21"/>
  <c r="I1024" i="21"/>
  <c r="H1024" i="21"/>
  <c r="G1024" i="21"/>
  <c r="G1024" i="21" a="1"/>
  <c r="F1024" i="21"/>
  <c r="E1024" i="21"/>
  <c r="D1024" i="21"/>
  <c r="Y1023" i="21"/>
  <c r="X1023" i="21"/>
  <c r="W1023" i="21"/>
  <c r="V1023" i="21"/>
  <c r="U1023" i="21"/>
  <c r="T1023" i="21"/>
  <c r="S1023" i="21"/>
  <c r="R1023" i="21"/>
  <c r="M1023" i="21"/>
  <c r="L1023" i="21"/>
  <c r="K1023" i="21"/>
  <c r="I1023" i="21"/>
  <c r="H1023" i="21"/>
  <c r="G1023" i="21"/>
  <c r="G1023" i="21" a="1"/>
  <c r="F1023" i="21"/>
  <c r="E1023" i="21"/>
  <c r="D1023" i="21"/>
  <c r="Y1022" i="21"/>
  <c r="X1022" i="21"/>
  <c r="W1022" i="21"/>
  <c r="V1022" i="21"/>
  <c r="U1022" i="21"/>
  <c r="T1022" i="21"/>
  <c r="S1022" i="21"/>
  <c r="R1022" i="21"/>
  <c r="M1022" i="21"/>
  <c r="L1022" i="21"/>
  <c r="K1022" i="21"/>
  <c r="I1022" i="21"/>
  <c r="H1022" i="21"/>
  <c r="G1022" i="21"/>
  <c r="G1022" i="21" a="1"/>
  <c r="F1022" i="21"/>
  <c r="E1022" i="21"/>
  <c r="D1022" i="21"/>
  <c r="Y1021" i="21"/>
  <c r="X1021" i="21"/>
  <c r="W1021" i="21"/>
  <c r="V1021" i="21"/>
  <c r="U1021" i="21"/>
  <c r="T1021" i="21"/>
  <c r="S1021" i="21"/>
  <c r="R1021" i="21"/>
  <c r="M1021" i="21"/>
  <c r="L1021" i="21"/>
  <c r="K1021" i="21"/>
  <c r="I1021" i="21"/>
  <c r="H1021" i="21"/>
  <c r="G1021" i="21"/>
  <c r="G1021" i="21" a="1"/>
  <c r="F1021" i="21"/>
  <c r="E1021" i="21"/>
  <c r="D1021" i="21"/>
  <c r="Y1020" i="21"/>
  <c r="X1020" i="21"/>
  <c r="W1020" i="21"/>
  <c r="V1020" i="21"/>
  <c r="U1020" i="21"/>
  <c r="T1020" i="21"/>
  <c r="S1020" i="21"/>
  <c r="R1020" i="21"/>
  <c r="M1020" i="21"/>
  <c r="L1020" i="21"/>
  <c r="K1020" i="21"/>
  <c r="I1020" i="21"/>
  <c r="H1020" i="21"/>
  <c r="G1020" i="21"/>
  <c r="G1020" i="21" a="1"/>
  <c r="F1020" i="21"/>
  <c r="E1020" i="21"/>
  <c r="D1020" i="21"/>
  <c r="Y1019" i="21"/>
  <c r="X1019" i="21"/>
  <c r="W1019" i="21"/>
  <c r="V1019" i="21"/>
  <c r="U1019" i="21"/>
  <c r="T1019" i="21"/>
  <c r="S1019" i="21"/>
  <c r="R1019" i="21"/>
  <c r="M1019" i="21"/>
  <c r="L1019" i="21"/>
  <c r="K1019" i="21"/>
  <c r="I1019" i="21"/>
  <c r="H1019" i="21"/>
  <c r="G1019" i="21"/>
  <c r="G1019" i="21" a="1"/>
  <c r="F1019" i="21"/>
  <c r="E1019" i="21"/>
  <c r="D1019" i="21"/>
  <c r="Y1018" i="21"/>
  <c r="X1018" i="21"/>
  <c r="W1018" i="21"/>
  <c r="V1018" i="21"/>
  <c r="U1018" i="21"/>
  <c r="T1018" i="21"/>
  <c r="S1018" i="21"/>
  <c r="R1018" i="21"/>
  <c r="M1018" i="21"/>
  <c r="L1018" i="21"/>
  <c r="K1018" i="21"/>
  <c r="I1018" i="21"/>
  <c r="H1018" i="21"/>
  <c r="G1018" i="21"/>
  <c r="G1018" i="21" a="1"/>
  <c r="F1018" i="21"/>
  <c r="E1018" i="21"/>
  <c r="D1018" i="21"/>
  <c r="Y1017" i="21"/>
  <c r="X1017" i="21"/>
  <c r="W1017" i="21"/>
  <c r="V1017" i="21"/>
  <c r="U1017" i="21"/>
  <c r="T1017" i="21"/>
  <c r="S1017" i="21"/>
  <c r="R1017" i="21"/>
  <c r="M1017" i="21"/>
  <c r="L1017" i="21"/>
  <c r="K1017" i="21"/>
  <c r="I1017" i="21"/>
  <c r="H1017" i="21"/>
  <c r="G1017" i="21"/>
  <c r="G1017" i="21" a="1"/>
  <c r="F1017" i="21"/>
  <c r="E1017" i="21"/>
  <c r="D1017" i="21"/>
  <c r="Y1016" i="21"/>
  <c r="X1016" i="21"/>
  <c r="W1016" i="21"/>
  <c r="V1016" i="21"/>
  <c r="U1016" i="21"/>
  <c r="T1016" i="21"/>
  <c r="S1016" i="21"/>
  <c r="R1016" i="21"/>
  <c r="M1016" i="21"/>
  <c r="L1016" i="21"/>
  <c r="K1016" i="21"/>
  <c r="I1016" i="21"/>
  <c r="H1016" i="21"/>
  <c r="G1016" i="21"/>
  <c r="G1016" i="21" a="1"/>
  <c r="F1016" i="21"/>
  <c r="E1016" i="21"/>
  <c r="D1016" i="21"/>
  <c r="Y1015" i="21"/>
  <c r="X1015" i="21"/>
  <c r="W1015" i="21"/>
  <c r="V1015" i="21"/>
  <c r="U1015" i="21"/>
  <c r="T1015" i="21"/>
  <c r="S1015" i="21"/>
  <c r="R1015" i="21"/>
  <c r="M1015" i="21"/>
  <c r="L1015" i="21"/>
  <c r="K1015" i="21"/>
  <c r="I1015" i="21"/>
  <c r="H1015" i="21"/>
  <c r="G1015" i="21"/>
  <c r="G1015" i="21" a="1"/>
  <c r="F1015" i="21"/>
  <c r="E1015" i="21"/>
  <c r="D1015" i="21"/>
  <c r="Y1014" i="21"/>
  <c r="X1014" i="21"/>
  <c r="W1014" i="21"/>
  <c r="V1014" i="21"/>
  <c r="U1014" i="21"/>
  <c r="T1014" i="21"/>
  <c r="S1014" i="21"/>
  <c r="R1014" i="21"/>
  <c r="M1014" i="21"/>
  <c r="L1014" i="21"/>
  <c r="K1014" i="21"/>
  <c r="I1014" i="21"/>
  <c r="H1014" i="21"/>
  <c r="G1014" i="21"/>
  <c r="G1014" i="21" a="1"/>
  <c r="F1014" i="21"/>
  <c r="E1014" i="21"/>
  <c r="D1014" i="21"/>
  <c r="Y1013" i="21"/>
  <c r="X1013" i="21"/>
  <c r="W1013" i="21"/>
  <c r="V1013" i="21"/>
  <c r="U1013" i="21"/>
  <c r="T1013" i="21"/>
  <c r="S1013" i="21"/>
  <c r="R1013" i="21"/>
  <c r="M1013" i="21"/>
  <c r="L1013" i="21"/>
  <c r="K1013" i="21"/>
  <c r="I1013" i="21"/>
  <c r="H1013" i="21"/>
  <c r="G1013" i="21"/>
  <c r="G1013" i="21" a="1"/>
  <c r="F1013" i="21"/>
  <c r="E1013" i="21"/>
  <c r="D1013" i="21"/>
  <c r="Y1012" i="21"/>
  <c r="X1012" i="21"/>
  <c r="W1012" i="21"/>
  <c r="V1012" i="21"/>
  <c r="U1012" i="21"/>
  <c r="T1012" i="21"/>
  <c r="S1012" i="21"/>
  <c r="R1012" i="21"/>
  <c r="M1012" i="21"/>
  <c r="L1012" i="21"/>
  <c r="K1012" i="21"/>
  <c r="I1012" i="21"/>
  <c r="H1012" i="21"/>
  <c r="G1012" i="21"/>
  <c r="G1012" i="21" a="1"/>
  <c r="F1012" i="21"/>
  <c r="E1012" i="21"/>
  <c r="D1012" i="21"/>
  <c r="Y1011" i="21"/>
  <c r="X1011" i="21"/>
  <c r="W1011" i="21"/>
  <c r="V1011" i="21"/>
  <c r="U1011" i="21"/>
  <c r="T1011" i="21"/>
  <c r="S1011" i="21"/>
  <c r="R1011" i="21"/>
  <c r="M1011" i="21"/>
  <c r="L1011" i="21"/>
  <c r="K1011" i="21"/>
  <c r="I1011" i="21"/>
  <c r="H1011" i="21"/>
  <c r="G1011" i="21"/>
  <c r="G1011" i="21" a="1"/>
  <c r="F1011" i="21"/>
  <c r="E1011" i="21"/>
  <c r="D1011" i="21"/>
  <c r="Y1010" i="21"/>
  <c r="X1010" i="21"/>
  <c r="W1010" i="21"/>
  <c r="V1010" i="21"/>
  <c r="U1010" i="21"/>
  <c r="T1010" i="21"/>
  <c r="S1010" i="21"/>
  <c r="R1010" i="21"/>
  <c r="M1010" i="21"/>
  <c r="L1010" i="21"/>
  <c r="K1010" i="21"/>
  <c r="I1010" i="21"/>
  <c r="H1010" i="21"/>
  <c r="G1010" i="21"/>
  <c r="G1010" i="21" a="1"/>
  <c r="F1010" i="21"/>
  <c r="E1010" i="21"/>
  <c r="D1010" i="21"/>
  <c r="Y1009" i="21"/>
  <c r="X1009" i="21"/>
  <c r="W1009" i="21"/>
  <c r="V1009" i="21"/>
  <c r="U1009" i="21"/>
  <c r="T1009" i="21"/>
  <c r="S1009" i="21"/>
  <c r="R1009" i="21"/>
  <c r="M1009" i="21"/>
  <c r="L1009" i="21"/>
  <c r="K1009" i="21"/>
  <c r="I1009" i="21"/>
  <c r="H1009" i="21"/>
  <c r="G1009" i="21"/>
  <c r="G1009" i="21" a="1"/>
  <c r="F1009" i="21"/>
  <c r="E1009" i="21"/>
  <c r="D1009" i="21"/>
  <c r="Y1008" i="21"/>
  <c r="X1008" i="21"/>
  <c r="W1008" i="21"/>
  <c r="V1008" i="21"/>
  <c r="U1008" i="21"/>
  <c r="T1008" i="21"/>
  <c r="S1008" i="21"/>
  <c r="R1008" i="21"/>
  <c r="M1008" i="21"/>
  <c r="L1008" i="21"/>
  <c r="K1008" i="21"/>
  <c r="I1008" i="21"/>
  <c r="H1008" i="21"/>
  <c r="G1008" i="21"/>
  <c r="G1008" i="21" a="1"/>
  <c r="F1008" i="21"/>
  <c r="E1008" i="21"/>
  <c r="D1008" i="21"/>
  <c r="Y1007" i="21"/>
  <c r="X1007" i="21"/>
  <c r="W1007" i="21"/>
  <c r="V1007" i="21"/>
  <c r="U1007" i="21"/>
  <c r="T1007" i="21"/>
  <c r="S1007" i="21"/>
  <c r="R1007" i="21"/>
  <c r="M1007" i="21"/>
  <c r="L1007" i="21"/>
  <c r="K1007" i="21"/>
  <c r="I1007" i="21"/>
  <c r="H1007" i="21"/>
  <c r="G1007" i="21"/>
  <c r="G1007" i="21" a="1"/>
  <c r="F1007" i="21"/>
  <c r="E1007" i="21"/>
  <c r="D1007" i="21"/>
  <c r="Y1006" i="21"/>
  <c r="X1006" i="21"/>
  <c r="W1006" i="21"/>
  <c r="V1006" i="21"/>
  <c r="U1006" i="21"/>
  <c r="T1006" i="21"/>
  <c r="S1006" i="21"/>
  <c r="R1006" i="21"/>
  <c r="M1006" i="21"/>
  <c r="L1006" i="21"/>
  <c r="K1006" i="21"/>
  <c r="I1006" i="21"/>
  <c r="H1006" i="21"/>
  <c r="G1006" i="21"/>
  <c r="G1006" i="21" a="1"/>
  <c r="F1006" i="21"/>
  <c r="E1006" i="21"/>
  <c r="D1006" i="21"/>
  <c r="Y1005" i="21"/>
  <c r="X1005" i="21"/>
  <c r="W1005" i="21"/>
  <c r="V1005" i="21"/>
  <c r="U1005" i="21"/>
  <c r="T1005" i="21"/>
  <c r="S1005" i="21"/>
  <c r="R1005" i="21"/>
  <c r="M1005" i="21"/>
  <c r="L1005" i="21"/>
  <c r="K1005" i="21"/>
  <c r="I1005" i="21"/>
  <c r="H1005" i="21"/>
  <c r="G1005" i="21"/>
  <c r="G1005" i="21" a="1"/>
  <c r="F1005" i="21"/>
  <c r="E1005" i="21"/>
  <c r="D1005" i="21"/>
  <c r="Y1004" i="21"/>
  <c r="X1004" i="21"/>
  <c r="W1004" i="21"/>
  <c r="V1004" i="21"/>
  <c r="U1004" i="21"/>
  <c r="T1004" i="21"/>
  <c r="S1004" i="21"/>
  <c r="R1004" i="21"/>
  <c r="M1004" i="21"/>
  <c r="L1004" i="21"/>
  <c r="K1004" i="21"/>
  <c r="I1004" i="21"/>
  <c r="H1004" i="21"/>
  <c r="G1004" i="21"/>
  <c r="G1004" i="21" a="1"/>
  <c r="F1004" i="21"/>
  <c r="E1004" i="21"/>
  <c r="D1004" i="21"/>
  <c r="Y1003" i="21"/>
  <c r="X1003" i="21"/>
  <c r="W1003" i="21"/>
  <c r="V1003" i="21"/>
  <c r="U1003" i="21"/>
  <c r="T1003" i="21"/>
  <c r="S1003" i="21"/>
  <c r="R1003" i="21"/>
  <c r="M1003" i="21"/>
  <c r="L1003" i="21"/>
  <c r="K1003" i="21"/>
  <c r="I1003" i="21"/>
  <c r="H1003" i="21"/>
  <c r="G1003" i="21"/>
  <c r="G1003" i="21" a="1"/>
  <c r="F1003" i="21"/>
  <c r="E1003" i="21"/>
  <c r="D1003" i="21"/>
  <c r="Y1002" i="21"/>
  <c r="X1002" i="21"/>
  <c r="W1002" i="21"/>
  <c r="V1002" i="21"/>
  <c r="U1002" i="21"/>
  <c r="T1002" i="21"/>
  <c r="S1002" i="21"/>
  <c r="R1002" i="21"/>
  <c r="M1002" i="21"/>
  <c r="L1002" i="21"/>
  <c r="K1002" i="21"/>
  <c r="I1002" i="21"/>
  <c r="H1002" i="21"/>
  <c r="G1002" i="21"/>
  <c r="G1002" i="21" a="1"/>
  <c r="F1002" i="21"/>
  <c r="E1002" i="21"/>
  <c r="D1002" i="21"/>
  <c r="Y1001" i="21"/>
  <c r="X1001" i="21"/>
  <c r="W1001" i="21"/>
  <c r="V1001" i="21"/>
  <c r="U1001" i="21"/>
  <c r="T1001" i="21"/>
  <c r="S1001" i="21"/>
  <c r="R1001" i="21"/>
  <c r="M1001" i="21"/>
  <c r="L1001" i="21"/>
  <c r="K1001" i="21"/>
  <c r="I1001" i="21"/>
  <c r="H1001" i="21"/>
  <c r="G1001" i="21"/>
  <c r="G1001" i="21" a="1"/>
  <c r="F1001" i="21"/>
  <c r="E1001" i="21"/>
  <c r="D1001" i="21"/>
  <c r="Y1000" i="21"/>
  <c r="X1000" i="21"/>
  <c r="W1000" i="21"/>
  <c r="V1000" i="21"/>
  <c r="U1000" i="21"/>
  <c r="T1000" i="21"/>
  <c r="S1000" i="21"/>
  <c r="R1000" i="21"/>
  <c r="M1000" i="21"/>
  <c r="L1000" i="21"/>
  <c r="K1000" i="21"/>
  <c r="I1000" i="21"/>
  <c r="H1000" i="21"/>
  <c r="G1000" i="21"/>
  <c r="G1000" i="21" a="1"/>
  <c r="F1000" i="21"/>
  <c r="E1000" i="21"/>
  <c r="D1000" i="21"/>
  <c r="Y999" i="21"/>
  <c r="X999" i="21"/>
  <c r="W999" i="21"/>
  <c r="V999" i="21"/>
  <c r="U999" i="21"/>
  <c r="T999" i="21"/>
  <c r="S999" i="21"/>
  <c r="R999" i="21"/>
  <c r="M999" i="21"/>
  <c r="L999" i="21"/>
  <c r="K999" i="21"/>
  <c r="I999" i="21"/>
  <c r="H999" i="21"/>
  <c r="G999" i="21"/>
  <c r="G999" i="21" a="1"/>
  <c r="F999" i="21"/>
  <c r="E999" i="21"/>
  <c r="D999" i="21"/>
  <c r="Y998" i="21"/>
  <c r="X998" i="21"/>
  <c r="W998" i="21"/>
  <c r="V998" i="21"/>
  <c r="U998" i="21"/>
  <c r="T998" i="21"/>
  <c r="S998" i="21"/>
  <c r="R998" i="21"/>
  <c r="M998" i="21"/>
  <c r="L998" i="21"/>
  <c r="K998" i="21"/>
  <c r="I998" i="21"/>
  <c r="H998" i="21"/>
  <c r="G998" i="21"/>
  <c r="G998" i="21" a="1"/>
  <c r="F998" i="21"/>
  <c r="E998" i="21"/>
  <c r="D998" i="21"/>
  <c r="Y997" i="21"/>
  <c r="X997" i="21"/>
  <c r="W997" i="21"/>
  <c r="V997" i="21"/>
  <c r="U997" i="21"/>
  <c r="T997" i="21"/>
  <c r="S997" i="21"/>
  <c r="R997" i="21"/>
  <c r="M997" i="21"/>
  <c r="L997" i="21"/>
  <c r="K997" i="21"/>
  <c r="I997" i="21"/>
  <c r="H997" i="21"/>
  <c r="G997" i="21"/>
  <c r="G997" i="21" a="1"/>
  <c r="F997" i="21"/>
  <c r="E997" i="21"/>
  <c r="D997" i="21"/>
  <c r="Y996" i="21"/>
  <c r="X996" i="21"/>
  <c r="W996" i="21"/>
  <c r="V996" i="21"/>
  <c r="U996" i="21"/>
  <c r="T996" i="21"/>
  <c r="S996" i="21"/>
  <c r="R996" i="21"/>
  <c r="M996" i="21"/>
  <c r="L996" i="21"/>
  <c r="K996" i="21"/>
  <c r="I996" i="21"/>
  <c r="H996" i="21"/>
  <c r="G996" i="21"/>
  <c r="G996" i="21" a="1"/>
  <c r="F996" i="21"/>
  <c r="E996" i="21"/>
  <c r="D996" i="21"/>
  <c r="Y995" i="21"/>
  <c r="X995" i="21"/>
  <c r="W995" i="21"/>
  <c r="V995" i="21"/>
  <c r="U995" i="21"/>
  <c r="T995" i="21"/>
  <c r="S995" i="21"/>
  <c r="R995" i="21"/>
  <c r="M995" i="21"/>
  <c r="L995" i="21"/>
  <c r="K995" i="21"/>
  <c r="I995" i="21"/>
  <c r="H995" i="21"/>
  <c r="G995" i="21"/>
  <c r="G995" i="21" a="1"/>
  <c r="F995" i="21"/>
  <c r="E995" i="21"/>
  <c r="D995" i="21"/>
  <c r="Y994" i="21"/>
  <c r="X994" i="21"/>
  <c r="W994" i="21"/>
  <c r="V994" i="21"/>
  <c r="U994" i="21"/>
  <c r="T994" i="21"/>
  <c r="S994" i="21"/>
  <c r="R994" i="21"/>
  <c r="M994" i="21"/>
  <c r="L994" i="21"/>
  <c r="K994" i="21"/>
  <c r="I994" i="21"/>
  <c r="H994" i="21"/>
  <c r="G994" i="21"/>
  <c r="G994" i="21" a="1"/>
  <c r="F994" i="21"/>
  <c r="E994" i="21"/>
  <c r="D994" i="21"/>
  <c r="Y993" i="21"/>
  <c r="X993" i="21"/>
  <c r="W993" i="21"/>
  <c r="V993" i="21"/>
  <c r="U993" i="21"/>
  <c r="T993" i="21"/>
  <c r="S993" i="21"/>
  <c r="R993" i="21"/>
  <c r="M993" i="21"/>
  <c r="L993" i="21"/>
  <c r="K993" i="21"/>
  <c r="I993" i="21"/>
  <c r="H993" i="21"/>
  <c r="G993" i="21"/>
  <c r="G993" i="21" a="1"/>
  <c r="F993" i="21"/>
  <c r="E993" i="21"/>
  <c r="D993" i="21"/>
  <c r="Y992" i="21"/>
  <c r="X992" i="21"/>
  <c r="W992" i="21"/>
  <c r="V992" i="21"/>
  <c r="U992" i="21"/>
  <c r="T992" i="21"/>
  <c r="S992" i="21"/>
  <c r="R992" i="21"/>
  <c r="M992" i="21"/>
  <c r="L992" i="21"/>
  <c r="K992" i="21"/>
  <c r="I992" i="21"/>
  <c r="H992" i="21"/>
  <c r="G992" i="21"/>
  <c r="G992" i="21" a="1"/>
  <c r="F992" i="21"/>
  <c r="E992" i="21"/>
  <c r="D992" i="21"/>
  <c r="Y991" i="21"/>
  <c r="X991" i="21"/>
  <c r="W991" i="21"/>
  <c r="V991" i="21"/>
  <c r="U991" i="21"/>
  <c r="T991" i="21"/>
  <c r="S991" i="21"/>
  <c r="R991" i="21"/>
  <c r="M991" i="21"/>
  <c r="L991" i="21"/>
  <c r="K991" i="21"/>
  <c r="I991" i="21"/>
  <c r="H991" i="21"/>
  <c r="G991" i="21"/>
  <c r="G991" i="21" a="1"/>
  <c r="F991" i="21"/>
  <c r="E991" i="21"/>
  <c r="D991" i="21"/>
  <c r="Y990" i="21"/>
  <c r="X990" i="21"/>
  <c r="W990" i="21"/>
  <c r="V990" i="21"/>
  <c r="U990" i="21"/>
  <c r="T990" i="21"/>
  <c r="S990" i="21"/>
  <c r="R990" i="21"/>
  <c r="M990" i="21"/>
  <c r="L990" i="21"/>
  <c r="K990" i="21"/>
  <c r="I990" i="21"/>
  <c r="H990" i="21"/>
  <c r="G990" i="21"/>
  <c r="G990" i="21" a="1"/>
  <c r="F990" i="21"/>
  <c r="E990" i="21"/>
  <c r="D990" i="21"/>
  <c r="Y989" i="21"/>
  <c r="X989" i="21"/>
  <c r="W989" i="21"/>
  <c r="V989" i="21"/>
  <c r="U989" i="21"/>
  <c r="T989" i="21"/>
  <c r="S989" i="21"/>
  <c r="R989" i="21"/>
  <c r="M989" i="21"/>
  <c r="L989" i="21"/>
  <c r="K989" i="21"/>
  <c r="I989" i="21"/>
  <c r="H989" i="21"/>
  <c r="G989" i="21"/>
  <c r="G989" i="21" a="1"/>
  <c r="F989" i="21"/>
  <c r="E989" i="21"/>
  <c r="D989" i="21"/>
  <c r="Y988" i="21"/>
  <c r="X988" i="21"/>
  <c r="W988" i="21"/>
  <c r="V988" i="21"/>
  <c r="U988" i="21"/>
  <c r="T988" i="21"/>
  <c r="S988" i="21"/>
  <c r="R988" i="21"/>
  <c r="M988" i="21"/>
  <c r="L988" i="21"/>
  <c r="K988" i="21"/>
  <c r="I988" i="21"/>
  <c r="H988" i="21"/>
  <c r="G988" i="21"/>
  <c r="G988" i="21" a="1"/>
  <c r="F988" i="21"/>
  <c r="E988" i="21"/>
  <c r="D988" i="21"/>
  <c r="Y987" i="21"/>
  <c r="X987" i="21"/>
  <c r="W987" i="21"/>
  <c r="V987" i="21"/>
  <c r="U987" i="21"/>
  <c r="T987" i="21"/>
  <c r="S987" i="21"/>
  <c r="R987" i="21"/>
  <c r="M987" i="21"/>
  <c r="L987" i="21"/>
  <c r="K987" i="21"/>
  <c r="I987" i="21"/>
  <c r="H987" i="21"/>
  <c r="G987" i="21"/>
  <c r="G987" i="21" a="1"/>
  <c r="F987" i="21"/>
  <c r="E987" i="21"/>
  <c r="D987" i="21"/>
  <c r="Y986" i="21"/>
  <c r="X986" i="21"/>
  <c r="W986" i="21"/>
  <c r="V986" i="21"/>
  <c r="U986" i="21"/>
  <c r="T986" i="21"/>
  <c r="S986" i="21"/>
  <c r="R986" i="21"/>
  <c r="M986" i="21"/>
  <c r="L986" i="21"/>
  <c r="K986" i="21"/>
  <c r="I986" i="21"/>
  <c r="H986" i="21"/>
  <c r="G986" i="21"/>
  <c r="G986" i="21" a="1"/>
  <c r="F986" i="21"/>
  <c r="E986" i="21"/>
  <c r="D986" i="21"/>
  <c r="Y985" i="21"/>
  <c r="X985" i="21"/>
  <c r="W985" i="21"/>
  <c r="V985" i="21"/>
  <c r="U985" i="21"/>
  <c r="T985" i="21"/>
  <c r="S985" i="21"/>
  <c r="R985" i="21"/>
  <c r="M985" i="21"/>
  <c r="L985" i="21"/>
  <c r="K985" i="21"/>
  <c r="I985" i="21"/>
  <c r="H985" i="21"/>
  <c r="G985" i="21"/>
  <c r="G985" i="21" a="1"/>
  <c r="F985" i="21"/>
  <c r="E985" i="21"/>
  <c r="D985" i="21"/>
  <c r="Y984" i="21"/>
  <c r="X984" i="21"/>
  <c r="W984" i="21"/>
  <c r="V984" i="21"/>
  <c r="U984" i="21"/>
  <c r="T984" i="21"/>
  <c r="S984" i="21"/>
  <c r="R984" i="21"/>
  <c r="M984" i="21"/>
  <c r="L984" i="21"/>
  <c r="K984" i="21"/>
  <c r="I984" i="21"/>
  <c r="H984" i="21"/>
  <c r="G984" i="21"/>
  <c r="G984" i="21" a="1"/>
  <c r="F984" i="21"/>
  <c r="E984" i="21"/>
  <c r="D984" i="21"/>
  <c r="Y983" i="21"/>
  <c r="X983" i="21"/>
  <c r="W983" i="21"/>
  <c r="V983" i="21"/>
  <c r="U983" i="21"/>
  <c r="T983" i="21"/>
  <c r="S983" i="21"/>
  <c r="R983" i="21"/>
  <c r="M983" i="21"/>
  <c r="L983" i="21"/>
  <c r="K983" i="21"/>
  <c r="I983" i="21"/>
  <c r="H983" i="21"/>
  <c r="G983" i="21"/>
  <c r="G983" i="21" a="1"/>
  <c r="F983" i="21"/>
  <c r="E983" i="21"/>
  <c r="D983" i="21"/>
  <c r="Y982" i="21"/>
  <c r="X982" i="21"/>
  <c r="W982" i="21"/>
  <c r="V982" i="21"/>
  <c r="U982" i="21"/>
  <c r="T982" i="21"/>
  <c r="S982" i="21"/>
  <c r="R982" i="21"/>
  <c r="M982" i="21"/>
  <c r="L982" i="21"/>
  <c r="K982" i="21"/>
  <c r="I982" i="21"/>
  <c r="H982" i="21"/>
  <c r="G982" i="21"/>
  <c r="G982" i="21" a="1"/>
  <c r="F982" i="21"/>
  <c r="E982" i="21"/>
  <c r="D982" i="21"/>
  <c r="Y981" i="21"/>
  <c r="X981" i="21"/>
  <c r="W981" i="21"/>
  <c r="V981" i="21"/>
  <c r="U981" i="21"/>
  <c r="T981" i="21"/>
  <c r="S981" i="21"/>
  <c r="R981" i="21"/>
  <c r="M981" i="21"/>
  <c r="L981" i="21"/>
  <c r="K981" i="21"/>
  <c r="I981" i="21"/>
  <c r="H981" i="21"/>
  <c r="G981" i="21"/>
  <c r="G981" i="21" a="1"/>
  <c r="F981" i="21"/>
  <c r="E981" i="21"/>
  <c r="D981" i="21"/>
  <c r="Y980" i="21"/>
  <c r="X980" i="21"/>
  <c r="W980" i="21"/>
  <c r="V980" i="21"/>
  <c r="U980" i="21"/>
  <c r="T980" i="21"/>
  <c r="S980" i="21"/>
  <c r="R980" i="21"/>
  <c r="M980" i="21"/>
  <c r="L980" i="21"/>
  <c r="K980" i="21"/>
  <c r="I980" i="21"/>
  <c r="H980" i="21"/>
  <c r="G980" i="21"/>
  <c r="G980" i="21" a="1"/>
  <c r="F980" i="21"/>
  <c r="E980" i="21"/>
  <c r="D980" i="21"/>
  <c r="Y979" i="21"/>
  <c r="X979" i="21"/>
  <c r="W979" i="21"/>
  <c r="V979" i="21"/>
  <c r="U979" i="21"/>
  <c r="T979" i="21"/>
  <c r="S979" i="21"/>
  <c r="R979" i="21"/>
  <c r="M979" i="21"/>
  <c r="L979" i="21"/>
  <c r="K979" i="21"/>
  <c r="I979" i="21"/>
  <c r="H979" i="21"/>
  <c r="G979" i="21"/>
  <c r="G979" i="21" a="1"/>
  <c r="F979" i="21"/>
  <c r="E979" i="21"/>
  <c r="D979" i="21"/>
  <c r="Y978" i="21"/>
  <c r="X978" i="21"/>
  <c r="W978" i="21"/>
  <c r="V978" i="21"/>
  <c r="U978" i="21"/>
  <c r="T978" i="21"/>
  <c r="S978" i="21"/>
  <c r="R978" i="21"/>
  <c r="M978" i="21"/>
  <c r="L978" i="21"/>
  <c r="K978" i="21"/>
  <c r="I978" i="21"/>
  <c r="H978" i="21"/>
  <c r="G978" i="21"/>
  <c r="G978" i="21" a="1"/>
  <c r="F978" i="21"/>
  <c r="E978" i="21"/>
  <c r="D978" i="21"/>
  <c r="Y977" i="21"/>
  <c r="X977" i="21"/>
  <c r="W977" i="21"/>
  <c r="V977" i="21"/>
  <c r="U977" i="21"/>
  <c r="T977" i="21"/>
  <c r="S977" i="21"/>
  <c r="R977" i="21"/>
  <c r="M977" i="21"/>
  <c r="L977" i="21"/>
  <c r="K977" i="21"/>
  <c r="I977" i="21"/>
  <c r="H977" i="21"/>
  <c r="G977" i="21"/>
  <c r="G977" i="21" a="1"/>
  <c r="F977" i="21"/>
  <c r="E977" i="21"/>
  <c r="D977" i="21"/>
  <c r="Y976" i="21"/>
  <c r="X976" i="21"/>
  <c r="W976" i="21"/>
  <c r="V976" i="21"/>
  <c r="U976" i="21"/>
  <c r="T976" i="21"/>
  <c r="S976" i="21"/>
  <c r="R976" i="21"/>
  <c r="M976" i="21"/>
  <c r="L976" i="21"/>
  <c r="K976" i="21"/>
  <c r="I976" i="21"/>
  <c r="H976" i="21"/>
  <c r="G976" i="21"/>
  <c r="G976" i="21" a="1"/>
  <c r="F976" i="21"/>
  <c r="E976" i="21"/>
  <c r="D976" i="21"/>
  <c r="Y975" i="21"/>
  <c r="X975" i="21"/>
  <c r="W975" i="21"/>
  <c r="V975" i="21"/>
  <c r="U975" i="21"/>
  <c r="T975" i="21"/>
  <c r="S975" i="21"/>
  <c r="R975" i="21"/>
  <c r="M975" i="21"/>
  <c r="L975" i="21"/>
  <c r="K975" i="21"/>
  <c r="I975" i="21"/>
  <c r="H975" i="21"/>
  <c r="G975" i="21"/>
  <c r="G975" i="21" a="1"/>
  <c r="F975" i="21"/>
  <c r="E975" i="21"/>
  <c r="D975" i="21"/>
  <c r="Y974" i="21"/>
  <c r="X974" i="21"/>
  <c r="W974" i="21"/>
  <c r="V974" i="21"/>
  <c r="U974" i="21"/>
  <c r="T974" i="21"/>
  <c r="S974" i="21"/>
  <c r="R974" i="21"/>
  <c r="M974" i="21"/>
  <c r="L974" i="21"/>
  <c r="K974" i="21"/>
  <c r="I974" i="21"/>
  <c r="H974" i="21"/>
  <c r="G974" i="21"/>
  <c r="G974" i="21" a="1"/>
  <c r="F974" i="21"/>
  <c r="E974" i="21"/>
  <c r="D974" i="21"/>
  <c r="Y973" i="21"/>
  <c r="X973" i="21"/>
  <c r="W973" i="21"/>
  <c r="V973" i="21"/>
  <c r="U973" i="21"/>
  <c r="T973" i="21"/>
  <c r="S973" i="21"/>
  <c r="R973" i="21"/>
  <c r="M973" i="21"/>
  <c r="L973" i="21"/>
  <c r="K973" i="21"/>
  <c r="I973" i="21"/>
  <c r="H973" i="21"/>
  <c r="G973" i="21"/>
  <c r="G973" i="21" a="1"/>
  <c r="F973" i="21"/>
  <c r="E973" i="21"/>
  <c r="D973" i="21"/>
  <c r="Y972" i="21"/>
  <c r="X972" i="21"/>
  <c r="W972" i="21"/>
  <c r="V972" i="21"/>
  <c r="U972" i="21"/>
  <c r="T972" i="21"/>
  <c r="S972" i="21"/>
  <c r="R972" i="21"/>
  <c r="M972" i="21"/>
  <c r="L972" i="21"/>
  <c r="K972" i="21"/>
  <c r="I972" i="21"/>
  <c r="H972" i="21"/>
  <c r="G972" i="21"/>
  <c r="G972" i="21" a="1"/>
  <c r="F972" i="21"/>
  <c r="E972" i="21"/>
  <c r="D972" i="21"/>
  <c r="Y971" i="21"/>
  <c r="X971" i="21"/>
  <c r="W971" i="21"/>
  <c r="V971" i="21"/>
  <c r="U971" i="21"/>
  <c r="T971" i="21"/>
  <c r="S971" i="21"/>
  <c r="R971" i="21"/>
  <c r="M971" i="21"/>
  <c r="L971" i="21"/>
  <c r="K971" i="21"/>
  <c r="I971" i="21"/>
  <c r="H971" i="21"/>
  <c r="G971" i="21"/>
  <c r="G971" i="21" a="1"/>
  <c r="F971" i="21"/>
  <c r="E971" i="21"/>
  <c r="D971" i="21"/>
  <c r="Y970" i="21"/>
  <c r="X970" i="21"/>
  <c r="W970" i="21"/>
  <c r="V970" i="21"/>
  <c r="U970" i="21"/>
  <c r="T970" i="21"/>
  <c r="S970" i="21"/>
  <c r="R970" i="21"/>
  <c r="M970" i="21"/>
  <c r="L970" i="21"/>
  <c r="K970" i="21"/>
  <c r="I970" i="21"/>
  <c r="H970" i="21"/>
  <c r="G970" i="21"/>
  <c r="G970" i="21" a="1"/>
  <c r="F970" i="21"/>
  <c r="E970" i="21"/>
  <c r="D970" i="21"/>
  <c r="Y969" i="21"/>
  <c r="X969" i="21"/>
  <c r="W969" i="21"/>
  <c r="V969" i="21"/>
  <c r="U969" i="21"/>
  <c r="T969" i="21"/>
  <c r="S969" i="21"/>
  <c r="R969" i="21"/>
  <c r="M969" i="21"/>
  <c r="L969" i="21"/>
  <c r="K969" i="21"/>
  <c r="I969" i="21"/>
  <c r="H969" i="21"/>
  <c r="G969" i="21"/>
  <c r="G969" i="21" a="1"/>
  <c r="F969" i="21"/>
  <c r="E969" i="21"/>
  <c r="D969" i="21"/>
  <c r="Y968" i="21"/>
  <c r="X968" i="21"/>
  <c r="W968" i="21"/>
  <c r="V968" i="21"/>
  <c r="U968" i="21"/>
  <c r="T968" i="21"/>
  <c r="S968" i="21"/>
  <c r="R968" i="21"/>
  <c r="M968" i="21"/>
  <c r="L968" i="21"/>
  <c r="K968" i="21"/>
  <c r="I968" i="21"/>
  <c r="H968" i="21"/>
  <c r="G968" i="21"/>
  <c r="G968" i="21" a="1"/>
  <c r="F968" i="21"/>
  <c r="E968" i="21"/>
  <c r="D968" i="21"/>
  <c r="Y967" i="21"/>
  <c r="X967" i="21"/>
  <c r="W967" i="21"/>
  <c r="V967" i="21"/>
  <c r="U967" i="21"/>
  <c r="T967" i="21"/>
  <c r="S967" i="21"/>
  <c r="R967" i="21"/>
  <c r="M967" i="21"/>
  <c r="L967" i="21"/>
  <c r="K967" i="21"/>
  <c r="I967" i="21"/>
  <c r="H967" i="21"/>
  <c r="G967" i="21"/>
  <c r="G967" i="21" a="1"/>
  <c r="F967" i="21"/>
  <c r="E967" i="21"/>
  <c r="D967" i="21"/>
  <c r="Y966" i="21"/>
  <c r="X966" i="21"/>
  <c r="W966" i="21"/>
  <c r="V966" i="21"/>
  <c r="U966" i="21"/>
  <c r="T966" i="21"/>
  <c r="S966" i="21"/>
  <c r="R966" i="21"/>
  <c r="M966" i="21"/>
  <c r="L966" i="21"/>
  <c r="K966" i="21"/>
  <c r="I966" i="21"/>
  <c r="H966" i="21"/>
  <c r="G966" i="21"/>
  <c r="G966" i="21" a="1"/>
  <c r="F966" i="21"/>
  <c r="E966" i="21"/>
  <c r="D966" i="21"/>
  <c r="Y965" i="21"/>
  <c r="X965" i="21"/>
  <c r="W965" i="21"/>
  <c r="V965" i="21"/>
  <c r="U965" i="21"/>
  <c r="T965" i="21"/>
  <c r="S965" i="21"/>
  <c r="R965" i="21"/>
  <c r="M965" i="21"/>
  <c r="L965" i="21"/>
  <c r="K965" i="21"/>
  <c r="I965" i="21"/>
  <c r="H965" i="21"/>
  <c r="G965" i="21"/>
  <c r="G965" i="21" a="1"/>
  <c r="F965" i="21"/>
  <c r="E965" i="21"/>
  <c r="D965" i="21"/>
  <c r="Y964" i="21"/>
  <c r="X964" i="21"/>
  <c r="W964" i="21"/>
  <c r="V964" i="21"/>
  <c r="U964" i="21"/>
  <c r="T964" i="21"/>
  <c r="S964" i="21"/>
  <c r="R964" i="21"/>
  <c r="M964" i="21"/>
  <c r="L964" i="21"/>
  <c r="K964" i="21"/>
  <c r="I964" i="21"/>
  <c r="H964" i="21"/>
  <c r="G964" i="21"/>
  <c r="G964" i="21" a="1"/>
  <c r="F964" i="21"/>
  <c r="E964" i="21"/>
  <c r="D964" i="21"/>
  <c r="Y963" i="21"/>
  <c r="X963" i="21"/>
  <c r="W963" i="21"/>
  <c r="V963" i="21"/>
  <c r="U963" i="21"/>
  <c r="T963" i="21"/>
  <c r="S963" i="21"/>
  <c r="R963" i="21"/>
  <c r="M963" i="21"/>
  <c r="L963" i="21"/>
  <c r="K963" i="21"/>
  <c r="I963" i="21"/>
  <c r="H963" i="21"/>
  <c r="G963" i="21"/>
  <c r="G963" i="21" a="1"/>
  <c r="F963" i="21"/>
  <c r="E963" i="21"/>
  <c r="D963" i="21"/>
  <c r="Y962" i="21"/>
  <c r="X962" i="21"/>
  <c r="W962" i="21"/>
  <c r="V962" i="21"/>
  <c r="U962" i="21"/>
  <c r="T962" i="21"/>
  <c r="S962" i="21"/>
  <c r="R962" i="21"/>
  <c r="M962" i="21"/>
  <c r="L962" i="21"/>
  <c r="K962" i="21"/>
  <c r="I962" i="21"/>
  <c r="H962" i="21"/>
  <c r="G962" i="21"/>
  <c r="G962" i="21" a="1"/>
  <c r="F962" i="21"/>
  <c r="E962" i="21"/>
  <c r="D962" i="21"/>
  <c r="Y961" i="21"/>
  <c r="X961" i="21"/>
  <c r="W961" i="21"/>
  <c r="V961" i="21"/>
  <c r="U961" i="21"/>
  <c r="T961" i="21"/>
  <c r="S961" i="21"/>
  <c r="R961" i="21"/>
  <c r="M961" i="21"/>
  <c r="L961" i="21"/>
  <c r="K961" i="21"/>
  <c r="I961" i="21"/>
  <c r="H961" i="21"/>
  <c r="G961" i="21"/>
  <c r="G961" i="21" a="1"/>
  <c r="F961" i="21"/>
  <c r="E961" i="21"/>
  <c r="D961" i="21"/>
  <c r="Y960" i="21"/>
  <c r="X960" i="21"/>
  <c r="W960" i="21"/>
  <c r="V960" i="21"/>
  <c r="U960" i="21"/>
  <c r="T960" i="21"/>
  <c r="S960" i="21"/>
  <c r="R960" i="21"/>
  <c r="M960" i="21"/>
  <c r="L960" i="21"/>
  <c r="K960" i="21"/>
  <c r="I960" i="21"/>
  <c r="H960" i="21"/>
  <c r="G960" i="21"/>
  <c r="G960" i="21" a="1"/>
  <c r="F960" i="21"/>
  <c r="E960" i="21"/>
  <c r="D960" i="21"/>
  <c r="Y959" i="21"/>
  <c r="X959" i="21"/>
  <c r="W959" i="21"/>
  <c r="V959" i="21"/>
  <c r="U959" i="21"/>
  <c r="T959" i="21"/>
  <c r="S959" i="21"/>
  <c r="R959" i="21"/>
  <c r="M959" i="21"/>
  <c r="L959" i="21"/>
  <c r="K959" i="21"/>
  <c r="I959" i="21"/>
  <c r="H959" i="21"/>
  <c r="G959" i="21"/>
  <c r="G959" i="21" a="1"/>
  <c r="F959" i="21"/>
  <c r="E959" i="21"/>
  <c r="D959" i="21"/>
  <c r="Y958" i="21"/>
  <c r="X958" i="21"/>
  <c r="W958" i="21"/>
  <c r="V958" i="21"/>
  <c r="U958" i="21"/>
  <c r="T958" i="21"/>
  <c r="S958" i="21"/>
  <c r="R958" i="21"/>
  <c r="M958" i="21"/>
  <c r="L958" i="21"/>
  <c r="K958" i="21"/>
  <c r="I958" i="21"/>
  <c r="H958" i="21"/>
  <c r="G958" i="21"/>
  <c r="G958" i="21" a="1"/>
  <c r="F958" i="21"/>
  <c r="E958" i="21"/>
  <c r="D958" i="21"/>
  <c r="Y957" i="21"/>
  <c r="X957" i="21"/>
  <c r="W957" i="21"/>
  <c r="V957" i="21"/>
  <c r="U957" i="21"/>
  <c r="T957" i="21"/>
  <c r="S957" i="21"/>
  <c r="R957" i="21"/>
  <c r="M957" i="21"/>
  <c r="L957" i="21"/>
  <c r="K957" i="21"/>
  <c r="I957" i="21"/>
  <c r="H957" i="21"/>
  <c r="G957" i="21"/>
  <c r="G957" i="21" a="1"/>
  <c r="F957" i="21"/>
  <c r="E957" i="21"/>
  <c r="D957" i="21"/>
  <c r="Y956" i="21"/>
  <c r="X956" i="21"/>
  <c r="W956" i="21"/>
  <c r="V956" i="21"/>
  <c r="U956" i="21"/>
  <c r="T956" i="21"/>
  <c r="S956" i="21"/>
  <c r="R956" i="21"/>
  <c r="M956" i="21"/>
  <c r="L956" i="21"/>
  <c r="K956" i="21"/>
  <c r="I956" i="21"/>
  <c r="H956" i="21"/>
  <c r="G956" i="21"/>
  <c r="G956" i="21" a="1"/>
  <c r="F956" i="21"/>
  <c r="E956" i="21"/>
  <c r="D956" i="21"/>
  <c r="Y955" i="21"/>
  <c r="X955" i="21"/>
  <c r="W955" i="21"/>
  <c r="V955" i="21"/>
  <c r="U955" i="21"/>
  <c r="T955" i="21"/>
  <c r="S955" i="21"/>
  <c r="R955" i="21"/>
  <c r="M955" i="21"/>
  <c r="L955" i="21"/>
  <c r="K955" i="21"/>
  <c r="I955" i="21"/>
  <c r="H955" i="21"/>
  <c r="G955" i="21"/>
  <c r="G955" i="21" a="1"/>
  <c r="F955" i="21"/>
  <c r="E955" i="21"/>
  <c r="D955" i="21"/>
  <c r="Y954" i="21"/>
  <c r="X954" i="21"/>
  <c r="W954" i="21"/>
  <c r="V954" i="21"/>
  <c r="U954" i="21"/>
  <c r="T954" i="21"/>
  <c r="S954" i="21"/>
  <c r="R954" i="21"/>
  <c r="M954" i="21"/>
  <c r="L954" i="21"/>
  <c r="K954" i="21"/>
  <c r="I954" i="21"/>
  <c r="H954" i="21"/>
  <c r="G954" i="21"/>
  <c r="G954" i="21" a="1"/>
  <c r="F954" i="21"/>
  <c r="E954" i="21"/>
  <c r="D954" i="21"/>
  <c r="Y953" i="21"/>
  <c r="X953" i="21"/>
  <c r="W953" i="21"/>
  <c r="V953" i="21"/>
  <c r="U953" i="21"/>
  <c r="T953" i="21"/>
  <c r="S953" i="21"/>
  <c r="R953" i="21"/>
  <c r="M953" i="21"/>
  <c r="L953" i="21"/>
  <c r="K953" i="21"/>
  <c r="I953" i="21"/>
  <c r="H953" i="21"/>
  <c r="G953" i="21"/>
  <c r="G953" i="21" a="1"/>
  <c r="F953" i="21"/>
  <c r="E953" i="21"/>
  <c r="D953" i="21"/>
  <c r="Y952" i="21"/>
  <c r="X952" i="21"/>
  <c r="W952" i="21"/>
  <c r="V952" i="21"/>
  <c r="U952" i="21"/>
  <c r="T952" i="21"/>
  <c r="S952" i="21"/>
  <c r="R952" i="21"/>
  <c r="M952" i="21"/>
  <c r="L952" i="21"/>
  <c r="K952" i="21"/>
  <c r="I952" i="21"/>
  <c r="H952" i="21"/>
  <c r="G952" i="21"/>
  <c r="G952" i="21" a="1"/>
  <c r="F952" i="21"/>
  <c r="E952" i="21"/>
  <c r="D952" i="21"/>
  <c r="Y951" i="21"/>
  <c r="X951" i="21"/>
  <c r="W951" i="21"/>
  <c r="V951" i="21"/>
  <c r="U951" i="21"/>
  <c r="T951" i="21"/>
  <c r="S951" i="21"/>
  <c r="R951" i="21"/>
  <c r="M951" i="21"/>
  <c r="L951" i="21"/>
  <c r="K951" i="21"/>
  <c r="I951" i="21"/>
  <c r="H951" i="21"/>
  <c r="G951" i="21"/>
  <c r="G951" i="21" a="1"/>
  <c r="F951" i="21"/>
  <c r="E951" i="21"/>
  <c r="D951" i="21"/>
  <c r="Y950" i="21"/>
  <c r="X950" i="21"/>
  <c r="W950" i="21"/>
  <c r="V950" i="21"/>
  <c r="U950" i="21"/>
  <c r="T950" i="21"/>
  <c r="S950" i="21"/>
  <c r="R950" i="21"/>
  <c r="M950" i="21"/>
  <c r="L950" i="21"/>
  <c r="K950" i="21"/>
  <c r="I950" i="21"/>
  <c r="H950" i="21"/>
  <c r="G950" i="21"/>
  <c r="G950" i="21" a="1"/>
  <c r="F950" i="21"/>
  <c r="E950" i="21"/>
  <c r="D950" i="21"/>
  <c r="Y949" i="21"/>
  <c r="X949" i="21"/>
  <c r="W949" i="21"/>
  <c r="V949" i="21"/>
  <c r="U949" i="21"/>
  <c r="T949" i="21"/>
  <c r="S949" i="21"/>
  <c r="R949" i="21"/>
  <c r="M949" i="21"/>
  <c r="L949" i="21"/>
  <c r="K949" i="21"/>
  <c r="I949" i="21"/>
  <c r="H949" i="21"/>
  <c r="G949" i="21"/>
  <c r="G949" i="21" a="1"/>
  <c r="F949" i="21"/>
  <c r="E949" i="21"/>
  <c r="D949" i="21"/>
  <c r="Y948" i="21"/>
  <c r="X948" i="21"/>
  <c r="W948" i="21"/>
  <c r="V948" i="21"/>
  <c r="U948" i="21"/>
  <c r="T948" i="21"/>
  <c r="S948" i="21"/>
  <c r="R948" i="21"/>
  <c r="M948" i="21"/>
  <c r="L948" i="21"/>
  <c r="K948" i="21"/>
  <c r="I948" i="21"/>
  <c r="H948" i="21"/>
  <c r="G948" i="21"/>
  <c r="G948" i="21" a="1"/>
  <c r="F948" i="21"/>
  <c r="E948" i="21"/>
  <c r="D948" i="21"/>
  <c r="Y947" i="21"/>
  <c r="X947" i="21"/>
  <c r="W947" i="21"/>
  <c r="V947" i="21"/>
  <c r="U947" i="21"/>
  <c r="T947" i="21"/>
  <c r="S947" i="21"/>
  <c r="R947" i="21"/>
  <c r="M947" i="21"/>
  <c r="L947" i="21"/>
  <c r="K947" i="21"/>
  <c r="I947" i="21"/>
  <c r="H947" i="21"/>
  <c r="G947" i="21"/>
  <c r="G947" i="21" a="1"/>
  <c r="F947" i="21"/>
  <c r="E947" i="21"/>
  <c r="D947" i="21"/>
  <c r="Y946" i="21"/>
  <c r="X946" i="21"/>
  <c r="W946" i="21"/>
  <c r="V946" i="21"/>
  <c r="U946" i="21"/>
  <c r="T946" i="21"/>
  <c r="S946" i="21"/>
  <c r="R946" i="21"/>
  <c r="M946" i="21"/>
  <c r="L946" i="21"/>
  <c r="K946" i="21"/>
  <c r="I946" i="21"/>
  <c r="H946" i="21"/>
  <c r="G946" i="21"/>
  <c r="G946" i="21" a="1"/>
  <c r="F946" i="21"/>
  <c r="E946" i="21"/>
  <c r="D946" i="21"/>
  <c r="Y945" i="21"/>
  <c r="X945" i="21"/>
  <c r="W945" i="21"/>
  <c r="V945" i="21"/>
  <c r="U945" i="21"/>
  <c r="T945" i="21"/>
  <c r="S945" i="21"/>
  <c r="R945" i="21"/>
  <c r="M945" i="21"/>
  <c r="L945" i="21"/>
  <c r="K945" i="21"/>
  <c r="I945" i="21"/>
  <c r="H945" i="21"/>
  <c r="G945" i="21"/>
  <c r="G945" i="21" a="1"/>
  <c r="F945" i="21"/>
  <c r="E945" i="21"/>
  <c r="D945" i="21"/>
  <c r="Y944" i="21"/>
  <c r="X944" i="21"/>
  <c r="W944" i="21"/>
  <c r="V944" i="21"/>
  <c r="U944" i="21"/>
  <c r="T944" i="21"/>
  <c r="S944" i="21"/>
  <c r="R944" i="21"/>
  <c r="M944" i="21"/>
  <c r="L944" i="21"/>
  <c r="K944" i="21"/>
  <c r="I944" i="21"/>
  <c r="H944" i="21"/>
  <c r="G944" i="21"/>
  <c r="G944" i="21" a="1"/>
  <c r="F944" i="21"/>
  <c r="E944" i="21"/>
  <c r="D944" i="21"/>
  <c r="Y943" i="21"/>
  <c r="X943" i="21"/>
  <c r="W943" i="21"/>
  <c r="V943" i="21"/>
  <c r="U943" i="21"/>
  <c r="T943" i="21"/>
  <c r="S943" i="21"/>
  <c r="R943" i="21"/>
  <c r="M943" i="21"/>
  <c r="L943" i="21"/>
  <c r="K943" i="21"/>
  <c r="I943" i="21"/>
  <c r="H943" i="21"/>
  <c r="G943" i="21"/>
  <c r="G943" i="21" a="1"/>
  <c r="F943" i="21"/>
  <c r="E943" i="21"/>
  <c r="D943" i="21"/>
  <c r="Y942" i="21"/>
  <c r="X942" i="21"/>
  <c r="W942" i="21"/>
  <c r="V942" i="21"/>
  <c r="U942" i="21"/>
  <c r="T942" i="21"/>
  <c r="S942" i="21"/>
  <c r="R942" i="21"/>
  <c r="M942" i="21"/>
  <c r="L942" i="21"/>
  <c r="K942" i="21"/>
  <c r="I942" i="21"/>
  <c r="H942" i="21"/>
  <c r="G942" i="21"/>
  <c r="G942" i="21" a="1"/>
  <c r="F942" i="21"/>
  <c r="E942" i="21"/>
  <c r="D942" i="21"/>
  <c r="Y941" i="21"/>
  <c r="X941" i="21"/>
  <c r="W941" i="21"/>
  <c r="V941" i="21"/>
  <c r="U941" i="21"/>
  <c r="T941" i="21"/>
  <c r="S941" i="21"/>
  <c r="R941" i="21"/>
  <c r="M941" i="21"/>
  <c r="L941" i="21"/>
  <c r="K941" i="21"/>
  <c r="I941" i="21"/>
  <c r="H941" i="21"/>
  <c r="G941" i="21"/>
  <c r="G941" i="21" a="1"/>
  <c r="F941" i="21"/>
  <c r="E941" i="21"/>
  <c r="D941" i="21"/>
  <c r="Y940" i="21"/>
  <c r="X940" i="21"/>
  <c r="W940" i="21"/>
  <c r="V940" i="21"/>
  <c r="U940" i="21"/>
  <c r="T940" i="21"/>
  <c r="S940" i="21"/>
  <c r="R940" i="21"/>
  <c r="M940" i="21"/>
  <c r="L940" i="21"/>
  <c r="K940" i="21"/>
  <c r="I940" i="21"/>
  <c r="H940" i="21"/>
  <c r="G940" i="21"/>
  <c r="G940" i="21" a="1"/>
  <c r="F940" i="21"/>
  <c r="E940" i="21"/>
  <c r="D940" i="21"/>
  <c r="Y939" i="21"/>
  <c r="X939" i="21"/>
  <c r="W939" i="21"/>
  <c r="V939" i="21"/>
  <c r="U939" i="21"/>
  <c r="T939" i="21"/>
  <c r="S939" i="21"/>
  <c r="R939" i="21"/>
  <c r="M939" i="21"/>
  <c r="L939" i="21"/>
  <c r="K939" i="21"/>
  <c r="I939" i="21"/>
  <c r="H939" i="21"/>
  <c r="G939" i="21"/>
  <c r="G939" i="21" a="1"/>
  <c r="F939" i="21"/>
  <c r="E939" i="21"/>
  <c r="D939" i="21"/>
  <c r="Y938" i="21"/>
  <c r="X938" i="21"/>
  <c r="W938" i="21"/>
  <c r="V938" i="21"/>
  <c r="U938" i="21"/>
  <c r="T938" i="21"/>
  <c r="S938" i="21"/>
  <c r="R938" i="21"/>
  <c r="M938" i="21"/>
  <c r="L938" i="21"/>
  <c r="K938" i="21"/>
  <c r="I938" i="21"/>
  <c r="H938" i="21"/>
  <c r="G938" i="21"/>
  <c r="G938" i="21" a="1"/>
  <c r="F938" i="21"/>
  <c r="E938" i="21"/>
  <c r="D938" i="21"/>
  <c r="Y937" i="21"/>
  <c r="X937" i="21"/>
  <c r="W937" i="21"/>
  <c r="V937" i="21"/>
  <c r="U937" i="21"/>
  <c r="T937" i="21"/>
  <c r="S937" i="21"/>
  <c r="R937" i="21"/>
  <c r="M937" i="21"/>
  <c r="L937" i="21"/>
  <c r="K937" i="21"/>
  <c r="I937" i="21"/>
  <c r="H937" i="21"/>
  <c r="G937" i="21"/>
  <c r="G937" i="21" a="1"/>
  <c r="F937" i="21"/>
  <c r="E937" i="21"/>
  <c r="D937" i="21"/>
  <c r="Y936" i="21"/>
  <c r="X936" i="21"/>
  <c r="W936" i="21"/>
  <c r="V936" i="21"/>
  <c r="U936" i="21"/>
  <c r="T936" i="21"/>
  <c r="S936" i="21"/>
  <c r="R936" i="21"/>
  <c r="M936" i="21"/>
  <c r="L936" i="21"/>
  <c r="K936" i="21"/>
  <c r="I936" i="21"/>
  <c r="H936" i="21"/>
  <c r="G936" i="21"/>
  <c r="G936" i="21" a="1"/>
  <c r="F936" i="21"/>
  <c r="E936" i="21"/>
  <c r="D936" i="21"/>
  <c r="Y935" i="21"/>
  <c r="X935" i="21"/>
  <c r="W935" i="21"/>
  <c r="V935" i="21"/>
  <c r="U935" i="21"/>
  <c r="T935" i="21"/>
  <c r="S935" i="21"/>
  <c r="R935" i="21"/>
  <c r="M935" i="21"/>
  <c r="L935" i="21"/>
  <c r="K935" i="21"/>
  <c r="I935" i="21"/>
  <c r="H935" i="21"/>
  <c r="G935" i="21"/>
  <c r="G935" i="21" a="1"/>
  <c r="F935" i="21"/>
  <c r="E935" i="21"/>
  <c r="D935" i="21"/>
  <c r="Y934" i="21"/>
  <c r="X934" i="21"/>
  <c r="W934" i="21"/>
  <c r="V934" i="21"/>
  <c r="U934" i="21"/>
  <c r="T934" i="21"/>
  <c r="S934" i="21"/>
  <c r="R934" i="21"/>
  <c r="M934" i="21"/>
  <c r="L934" i="21"/>
  <c r="K934" i="21"/>
  <c r="I934" i="21"/>
  <c r="H934" i="21"/>
  <c r="G934" i="21"/>
  <c r="G934" i="21" a="1"/>
  <c r="F934" i="21"/>
  <c r="E934" i="21"/>
  <c r="D934" i="21"/>
  <c r="Y933" i="21"/>
  <c r="X933" i="21"/>
  <c r="W933" i="21"/>
  <c r="V933" i="21"/>
  <c r="U933" i="21"/>
  <c r="T933" i="21"/>
  <c r="S933" i="21"/>
  <c r="R933" i="21"/>
  <c r="M933" i="21"/>
  <c r="L933" i="21"/>
  <c r="K933" i="21"/>
  <c r="I933" i="21"/>
  <c r="H933" i="21"/>
  <c r="G933" i="21"/>
  <c r="G933" i="21" a="1"/>
  <c r="F933" i="21"/>
  <c r="E933" i="21"/>
  <c r="D933" i="21"/>
  <c r="Y932" i="21"/>
  <c r="X932" i="21"/>
  <c r="W932" i="21"/>
  <c r="V932" i="21"/>
  <c r="U932" i="21"/>
  <c r="T932" i="21"/>
  <c r="S932" i="21"/>
  <c r="R932" i="21"/>
  <c r="M932" i="21"/>
  <c r="L932" i="21"/>
  <c r="K932" i="21"/>
  <c r="I932" i="21"/>
  <c r="H932" i="21"/>
  <c r="G932" i="21"/>
  <c r="G932" i="21" a="1"/>
  <c r="F932" i="21"/>
  <c r="E932" i="21"/>
  <c r="D932" i="21"/>
  <c r="Y931" i="21"/>
  <c r="X931" i="21"/>
  <c r="W931" i="21"/>
  <c r="V931" i="21"/>
  <c r="U931" i="21"/>
  <c r="T931" i="21"/>
  <c r="S931" i="21"/>
  <c r="R931" i="21"/>
  <c r="M931" i="21"/>
  <c r="L931" i="21"/>
  <c r="K931" i="21"/>
  <c r="I931" i="21"/>
  <c r="H931" i="21"/>
  <c r="G931" i="21"/>
  <c r="G931" i="21" a="1"/>
  <c r="F931" i="21"/>
  <c r="E931" i="21"/>
  <c r="D931" i="21"/>
  <c r="Y930" i="21"/>
  <c r="X930" i="21"/>
  <c r="W930" i="21"/>
  <c r="V930" i="21"/>
  <c r="U930" i="21"/>
  <c r="T930" i="21"/>
  <c r="S930" i="21"/>
  <c r="R930" i="21"/>
  <c r="M930" i="21"/>
  <c r="L930" i="21"/>
  <c r="K930" i="21"/>
  <c r="I930" i="21"/>
  <c r="H930" i="21"/>
  <c r="G930" i="21"/>
  <c r="G930" i="21" a="1"/>
  <c r="F930" i="21"/>
  <c r="E930" i="21"/>
  <c r="D930" i="21"/>
  <c r="Y929" i="21"/>
  <c r="X929" i="21"/>
  <c r="W929" i="21"/>
  <c r="V929" i="21"/>
  <c r="U929" i="21"/>
  <c r="T929" i="21"/>
  <c r="S929" i="21"/>
  <c r="R929" i="21"/>
  <c r="M929" i="21"/>
  <c r="L929" i="21"/>
  <c r="K929" i="21"/>
  <c r="I929" i="21"/>
  <c r="H929" i="21"/>
  <c r="G929" i="21"/>
  <c r="G929" i="21" a="1"/>
  <c r="F929" i="21"/>
  <c r="E929" i="21"/>
  <c r="D929" i="21"/>
  <c r="Y928" i="21"/>
  <c r="X928" i="21"/>
  <c r="W928" i="21"/>
  <c r="V928" i="21"/>
  <c r="U928" i="21"/>
  <c r="T928" i="21"/>
  <c r="S928" i="21"/>
  <c r="R928" i="21"/>
  <c r="M928" i="21"/>
  <c r="L928" i="21"/>
  <c r="K928" i="21"/>
  <c r="I928" i="21"/>
  <c r="H928" i="21"/>
  <c r="G928" i="21"/>
  <c r="G928" i="21" a="1"/>
  <c r="F928" i="21"/>
  <c r="E928" i="21"/>
  <c r="D928" i="21"/>
  <c r="Y927" i="21"/>
  <c r="X927" i="21"/>
  <c r="W927" i="21"/>
  <c r="V927" i="21"/>
  <c r="U927" i="21"/>
  <c r="T927" i="21"/>
  <c r="S927" i="21"/>
  <c r="R927" i="21"/>
  <c r="M927" i="21"/>
  <c r="L927" i="21"/>
  <c r="K927" i="21"/>
  <c r="I927" i="21"/>
  <c r="H927" i="21"/>
  <c r="G927" i="21"/>
  <c r="G927" i="21" a="1"/>
  <c r="F927" i="21"/>
  <c r="E927" i="21"/>
  <c r="D927" i="21"/>
  <c r="Y926" i="21"/>
  <c r="X926" i="21"/>
  <c r="W926" i="21"/>
  <c r="V926" i="21"/>
  <c r="U926" i="21"/>
  <c r="T926" i="21"/>
  <c r="S926" i="21"/>
  <c r="R926" i="21"/>
  <c r="M926" i="21"/>
  <c r="L926" i="21"/>
  <c r="K926" i="21"/>
  <c r="I926" i="21"/>
  <c r="H926" i="21"/>
  <c r="G926" i="21"/>
  <c r="G926" i="21" a="1"/>
  <c r="F926" i="21"/>
  <c r="E926" i="21"/>
  <c r="D926" i="21"/>
  <c r="Y925" i="21"/>
  <c r="X925" i="21"/>
  <c r="W925" i="21"/>
  <c r="V925" i="21"/>
  <c r="U925" i="21"/>
  <c r="T925" i="21"/>
  <c r="S925" i="21"/>
  <c r="R925" i="21"/>
  <c r="M925" i="21"/>
  <c r="L925" i="21"/>
  <c r="K925" i="21"/>
  <c r="I925" i="21"/>
  <c r="H925" i="21"/>
  <c r="G925" i="21"/>
  <c r="G925" i="21" a="1"/>
  <c r="F925" i="21"/>
  <c r="E925" i="21"/>
  <c r="D925" i="21"/>
  <c r="Y924" i="21"/>
  <c r="X924" i="21"/>
  <c r="W924" i="21"/>
  <c r="V924" i="21"/>
  <c r="U924" i="21"/>
  <c r="T924" i="21"/>
  <c r="S924" i="21"/>
  <c r="R924" i="21"/>
  <c r="M924" i="21"/>
  <c r="L924" i="21"/>
  <c r="K924" i="21"/>
  <c r="I924" i="21"/>
  <c r="H924" i="21"/>
  <c r="G924" i="21"/>
  <c r="G924" i="21" a="1"/>
  <c r="F924" i="21"/>
  <c r="E924" i="21"/>
  <c r="D924" i="21"/>
  <c r="Y923" i="21"/>
  <c r="X923" i="21"/>
  <c r="W923" i="21"/>
  <c r="V923" i="21"/>
  <c r="U923" i="21"/>
  <c r="T923" i="21"/>
  <c r="S923" i="21"/>
  <c r="R923" i="21"/>
  <c r="M923" i="21"/>
  <c r="L923" i="21"/>
  <c r="K923" i="21"/>
  <c r="I923" i="21"/>
  <c r="H923" i="21"/>
  <c r="G923" i="21"/>
  <c r="G923" i="21" a="1"/>
  <c r="F923" i="21"/>
  <c r="E923" i="21"/>
  <c r="D923" i="21"/>
  <c r="Y922" i="21"/>
  <c r="X922" i="21"/>
  <c r="W922" i="21"/>
  <c r="V922" i="21"/>
  <c r="U922" i="21"/>
  <c r="T922" i="21"/>
  <c r="S922" i="21"/>
  <c r="R922" i="21"/>
  <c r="M922" i="21"/>
  <c r="L922" i="21"/>
  <c r="K922" i="21"/>
  <c r="I922" i="21"/>
  <c r="H922" i="21"/>
  <c r="G922" i="21"/>
  <c r="G922" i="21" a="1"/>
  <c r="F922" i="21"/>
  <c r="E922" i="21"/>
  <c r="D922" i="21"/>
  <c r="Y921" i="21"/>
  <c r="X921" i="21"/>
  <c r="W921" i="21"/>
  <c r="V921" i="21"/>
  <c r="U921" i="21"/>
  <c r="T921" i="21"/>
  <c r="S921" i="21"/>
  <c r="R921" i="21"/>
  <c r="M921" i="21"/>
  <c r="L921" i="21"/>
  <c r="K921" i="21"/>
  <c r="I921" i="21"/>
  <c r="H921" i="21"/>
  <c r="G921" i="21"/>
  <c r="G921" i="21" a="1"/>
  <c r="F921" i="21"/>
  <c r="E921" i="21"/>
  <c r="D921" i="21"/>
  <c r="Y920" i="21"/>
  <c r="X920" i="21"/>
  <c r="W920" i="21"/>
  <c r="V920" i="21"/>
  <c r="U920" i="21"/>
  <c r="T920" i="21"/>
  <c r="S920" i="21"/>
  <c r="R920" i="21"/>
  <c r="M920" i="21"/>
  <c r="L920" i="21"/>
  <c r="K920" i="21"/>
  <c r="I920" i="21"/>
  <c r="H920" i="21"/>
  <c r="G920" i="21"/>
  <c r="G920" i="21" a="1"/>
  <c r="F920" i="21"/>
  <c r="E920" i="21"/>
  <c r="D920" i="21"/>
  <c r="Y919" i="21"/>
  <c r="X919" i="21"/>
  <c r="W919" i="21"/>
  <c r="V919" i="21"/>
  <c r="U919" i="21"/>
  <c r="T919" i="21"/>
  <c r="S919" i="21"/>
  <c r="R919" i="21"/>
  <c r="M919" i="21"/>
  <c r="L919" i="21"/>
  <c r="K919" i="21"/>
  <c r="I919" i="21"/>
  <c r="H919" i="21"/>
  <c r="G919" i="21"/>
  <c r="G919" i="21" a="1"/>
  <c r="F919" i="21"/>
  <c r="E919" i="21"/>
  <c r="D919" i="21"/>
  <c r="Y918" i="21"/>
  <c r="X918" i="21"/>
  <c r="W918" i="21"/>
  <c r="V918" i="21"/>
  <c r="U918" i="21"/>
  <c r="T918" i="21"/>
  <c r="S918" i="21"/>
  <c r="R918" i="21"/>
  <c r="M918" i="21"/>
  <c r="L918" i="21"/>
  <c r="K918" i="21"/>
  <c r="I918" i="21"/>
  <c r="H918" i="21"/>
  <c r="G918" i="21"/>
  <c r="G918" i="21" a="1"/>
  <c r="F918" i="21"/>
  <c r="E918" i="21"/>
  <c r="D918" i="21"/>
  <c r="Y917" i="21"/>
  <c r="X917" i="21"/>
  <c r="W917" i="21"/>
  <c r="V917" i="21"/>
  <c r="U917" i="21"/>
  <c r="T917" i="21"/>
  <c r="S917" i="21"/>
  <c r="R917" i="21"/>
  <c r="M917" i="21"/>
  <c r="L917" i="21"/>
  <c r="K917" i="21"/>
  <c r="I917" i="21"/>
  <c r="H917" i="21"/>
  <c r="G917" i="21"/>
  <c r="G917" i="21" a="1"/>
  <c r="F917" i="21"/>
  <c r="E917" i="21"/>
  <c r="D917" i="21"/>
  <c r="Y916" i="21"/>
  <c r="X916" i="21"/>
  <c r="W916" i="21"/>
  <c r="V916" i="21"/>
  <c r="U916" i="21"/>
  <c r="T916" i="21"/>
  <c r="S916" i="21"/>
  <c r="R916" i="21"/>
  <c r="M916" i="21"/>
  <c r="L916" i="21"/>
  <c r="K916" i="21"/>
  <c r="I916" i="21"/>
  <c r="H916" i="21"/>
  <c r="G916" i="21"/>
  <c r="G916" i="21" a="1"/>
  <c r="F916" i="21"/>
  <c r="E916" i="21"/>
  <c r="D916" i="21"/>
  <c r="Y915" i="21"/>
  <c r="X915" i="21"/>
  <c r="W915" i="21"/>
  <c r="V915" i="21"/>
  <c r="U915" i="21"/>
  <c r="T915" i="21"/>
  <c r="S915" i="21"/>
  <c r="R915" i="21"/>
  <c r="M915" i="21"/>
  <c r="L915" i="21"/>
  <c r="K915" i="21"/>
  <c r="I915" i="21"/>
  <c r="H915" i="21"/>
  <c r="G915" i="21"/>
  <c r="G915" i="21" a="1"/>
  <c r="F915" i="21"/>
  <c r="E915" i="21"/>
  <c r="D915" i="21"/>
  <c r="Y914" i="21"/>
  <c r="X914" i="21"/>
  <c r="W914" i="21"/>
  <c r="V914" i="21"/>
  <c r="U914" i="21"/>
  <c r="T914" i="21"/>
  <c r="S914" i="21"/>
  <c r="R914" i="21"/>
  <c r="M914" i="21"/>
  <c r="L914" i="21"/>
  <c r="K914" i="21"/>
  <c r="I914" i="21"/>
  <c r="H914" i="21"/>
  <c r="G914" i="21"/>
  <c r="G914" i="21" a="1"/>
  <c r="F914" i="21"/>
  <c r="E914" i="21"/>
  <c r="D914" i="21"/>
  <c r="Y913" i="21"/>
  <c r="X913" i="21"/>
  <c r="W913" i="21"/>
  <c r="V913" i="21"/>
  <c r="U913" i="21"/>
  <c r="T913" i="21"/>
  <c r="S913" i="21"/>
  <c r="R913" i="21"/>
  <c r="M913" i="21"/>
  <c r="L913" i="21"/>
  <c r="K913" i="21"/>
  <c r="I913" i="21"/>
  <c r="H913" i="21"/>
  <c r="G913" i="21"/>
  <c r="G913" i="21" a="1"/>
  <c r="F913" i="21"/>
  <c r="E913" i="21"/>
  <c r="D913" i="21"/>
  <c r="Y912" i="21"/>
  <c r="X912" i="21"/>
  <c r="W912" i="21"/>
  <c r="V912" i="21"/>
  <c r="U912" i="21"/>
  <c r="T912" i="21"/>
  <c r="S912" i="21"/>
  <c r="R912" i="21"/>
  <c r="M912" i="21"/>
  <c r="L912" i="21"/>
  <c r="K912" i="21"/>
  <c r="I912" i="21"/>
  <c r="H912" i="21"/>
  <c r="G912" i="21"/>
  <c r="G912" i="21" a="1"/>
  <c r="F912" i="21"/>
  <c r="E912" i="21"/>
  <c r="D912" i="21"/>
  <c r="Y911" i="21"/>
  <c r="X911" i="21"/>
  <c r="W911" i="21"/>
  <c r="V911" i="21"/>
  <c r="U911" i="21"/>
  <c r="T911" i="21"/>
  <c r="S911" i="21"/>
  <c r="R911" i="21"/>
  <c r="M911" i="21"/>
  <c r="L911" i="21"/>
  <c r="K911" i="21"/>
  <c r="I911" i="21"/>
  <c r="H911" i="21"/>
  <c r="G911" i="21"/>
  <c r="G911" i="21" a="1"/>
  <c r="F911" i="21"/>
  <c r="E911" i="21"/>
  <c r="D911" i="21"/>
  <c r="Y910" i="21"/>
  <c r="X910" i="21"/>
  <c r="W910" i="21"/>
  <c r="V910" i="21"/>
  <c r="U910" i="21"/>
  <c r="T910" i="21"/>
  <c r="S910" i="21"/>
  <c r="R910" i="21"/>
  <c r="M910" i="21"/>
  <c r="L910" i="21"/>
  <c r="K910" i="21"/>
  <c r="I910" i="21"/>
  <c r="H910" i="21"/>
  <c r="G910" i="21"/>
  <c r="G910" i="21" a="1"/>
  <c r="F910" i="21"/>
  <c r="E910" i="21"/>
  <c r="D910" i="21"/>
  <c r="Y909" i="21"/>
  <c r="X909" i="21"/>
  <c r="W909" i="21"/>
  <c r="V909" i="21"/>
  <c r="U909" i="21"/>
  <c r="T909" i="21"/>
  <c r="S909" i="21"/>
  <c r="R909" i="21"/>
  <c r="M909" i="21"/>
  <c r="L909" i="21"/>
  <c r="K909" i="21"/>
  <c r="I909" i="21"/>
  <c r="H909" i="21"/>
  <c r="G909" i="21"/>
  <c r="G909" i="21" a="1"/>
  <c r="F909" i="21"/>
  <c r="E909" i="21"/>
  <c r="D909" i="21"/>
  <c r="Y908" i="21"/>
  <c r="X908" i="21"/>
  <c r="W908" i="21"/>
  <c r="V908" i="21"/>
  <c r="U908" i="21"/>
  <c r="T908" i="21"/>
  <c r="S908" i="21"/>
  <c r="R908" i="21"/>
  <c r="M908" i="21"/>
  <c r="L908" i="21"/>
  <c r="K908" i="21"/>
  <c r="I908" i="21"/>
  <c r="H908" i="21"/>
  <c r="G908" i="21"/>
  <c r="G908" i="21" a="1"/>
  <c r="F908" i="21"/>
  <c r="E908" i="21"/>
  <c r="D908" i="21"/>
  <c r="Y907" i="21"/>
  <c r="X907" i="21"/>
  <c r="W907" i="21"/>
  <c r="V907" i="21"/>
  <c r="U907" i="21"/>
  <c r="T907" i="21"/>
  <c r="S907" i="21"/>
  <c r="R907" i="21"/>
  <c r="M907" i="21"/>
  <c r="L907" i="21"/>
  <c r="K907" i="21"/>
  <c r="I907" i="21"/>
  <c r="H907" i="21"/>
  <c r="G907" i="21"/>
  <c r="G907" i="21" a="1"/>
  <c r="F907" i="21"/>
  <c r="E907" i="21"/>
  <c r="D907" i="21"/>
  <c r="Y906" i="21"/>
  <c r="X906" i="21"/>
  <c r="W906" i="21"/>
  <c r="V906" i="21"/>
  <c r="U906" i="21"/>
  <c r="T906" i="21"/>
  <c r="S906" i="21"/>
  <c r="R906" i="21"/>
  <c r="M906" i="21"/>
  <c r="L906" i="21"/>
  <c r="K906" i="21"/>
  <c r="I906" i="21"/>
  <c r="H906" i="21"/>
  <c r="G906" i="21"/>
  <c r="G906" i="21" a="1"/>
  <c r="F906" i="21"/>
  <c r="E906" i="21"/>
  <c r="D906" i="21"/>
  <c r="Y905" i="21"/>
  <c r="X905" i="21"/>
  <c r="W905" i="21"/>
  <c r="V905" i="21"/>
  <c r="U905" i="21"/>
  <c r="T905" i="21"/>
  <c r="S905" i="21"/>
  <c r="R905" i="21"/>
  <c r="M905" i="21"/>
  <c r="L905" i="21"/>
  <c r="K905" i="21"/>
  <c r="I905" i="21"/>
  <c r="H905" i="21"/>
  <c r="G905" i="21"/>
  <c r="G905" i="21" a="1"/>
  <c r="F905" i="21"/>
  <c r="E905" i="21"/>
  <c r="D905" i="21"/>
  <c r="Y904" i="21"/>
  <c r="X904" i="21"/>
  <c r="W904" i="21"/>
  <c r="V904" i="21"/>
  <c r="U904" i="21"/>
  <c r="T904" i="21"/>
  <c r="S904" i="21"/>
  <c r="R904" i="21"/>
  <c r="M904" i="21"/>
  <c r="L904" i="21"/>
  <c r="K904" i="21"/>
  <c r="I904" i="21"/>
  <c r="H904" i="21"/>
  <c r="G904" i="21"/>
  <c r="G904" i="21" a="1"/>
  <c r="F904" i="21"/>
  <c r="E904" i="21"/>
  <c r="D904" i="21"/>
  <c r="Y903" i="21"/>
  <c r="X903" i="21"/>
  <c r="W903" i="21"/>
  <c r="V903" i="21"/>
  <c r="U903" i="21"/>
  <c r="T903" i="21"/>
  <c r="S903" i="21"/>
  <c r="R903" i="21"/>
  <c r="M903" i="21"/>
  <c r="L903" i="21"/>
  <c r="K903" i="21"/>
  <c r="I903" i="21"/>
  <c r="H903" i="21"/>
  <c r="G903" i="21"/>
  <c r="G903" i="21" a="1"/>
  <c r="F903" i="21"/>
  <c r="E903" i="21"/>
  <c r="D903" i="21"/>
  <c r="Y902" i="21"/>
  <c r="X902" i="21"/>
  <c r="W902" i="21"/>
  <c r="V902" i="21"/>
  <c r="U902" i="21"/>
  <c r="T902" i="21"/>
  <c r="S902" i="21"/>
  <c r="R902" i="21"/>
  <c r="M902" i="21"/>
  <c r="L902" i="21"/>
  <c r="K902" i="21"/>
  <c r="I902" i="21"/>
  <c r="H902" i="21"/>
  <c r="G902" i="21"/>
  <c r="G902" i="21" a="1"/>
  <c r="F902" i="21"/>
  <c r="E902" i="21"/>
  <c r="D902" i="21"/>
  <c r="Y901" i="21"/>
  <c r="X901" i="21"/>
  <c r="W901" i="21"/>
  <c r="V901" i="21"/>
  <c r="U901" i="21"/>
  <c r="T901" i="21"/>
  <c r="S901" i="21"/>
  <c r="R901" i="21"/>
  <c r="M901" i="21"/>
  <c r="L901" i="21"/>
  <c r="K901" i="21"/>
  <c r="I901" i="21"/>
  <c r="H901" i="21"/>
  <c r="G901" i="21"/>
  <c r="G901" i="21" a="1"/>
  <c r="F901" i="21"/>
  <c r="E901" i="21"/>
  <c r="D901" i="21"/>
  <c r="Y900" i="21"/>
  <c r="X900" i="21"/>
  <c r="W900" i="21"/>
  <c r="V900" i="21"/>
  <c r="U900" i="21"/>
  <c r="T900" i="21"/>
  <c r="S900" i="21"/>
  <c r="R900" i="21"/>
  <c r="M900" i="21"/>
  <c r="L900" i="21"/>
  <c r="K900" i="21"/>
  <c r="I900" i="21"/>
  <c r="H900" i="21"/>
  <c r="G900" i="21"/>
  <c r="G900" i="21" a="1"/>
  <c r="F900" i="21"/>
  <c r="E900" i="21"/>
  <c r="D900" i="21"/>
  <c r="Y899" i="21"/>
  <c r="X899" i="21"/>
  <c r="W899" i="21"/>
  <c r="V899" i="21"/>
  <c r="U899" i="21"/>
  <c r="T899" i="21"/>
  <c r="S899" i="21"/>
  <c r="R899" i="21"/>
  <c r="M899" i="21"/>
  <c r="L899" i="21"/>
  <c r="K899" i="21"/>
  <c r="I899" i="21"/>
  <c r="H899" i="21"/>
  <c r="G899" i="21"/>
  <c r="G899" i="21" a="1"/>
  <c r="F899" i="21"/>
  <c r="E899" i="21"/>
  <c r="D899" i="21"/>
  <c r="Y898" i="21"/>
  <c r="X898" i="21"/>
  <c r="W898" i="21"/>
  <c r="V898" i="21"/>
  <c r="U898" i="21"/>
  <c r="T898" i="21"/>
  <c r="S898" i="21"/>
  <c r="R898" i="21"/>
  <c r="M898" i="21"/>
  <c r="L898" i="21"/>
  <c r="K898" i="21"/>
  <c r="I898" i="21"/>
  <c r="H898" i="21"/>
  <c r="G898" i="21"/>
  <c r="G898" i="21" a="1"/>
  <c r="F898" i="21"/>
  <c r="E898" i="21"/>
  <c r="D898" i="21"/>
  <c r="Y897" i="21"/>
  <c r="X897" i="21"/>
  <c r="W897" i="21"/>
  <c r="V897" i="21"/>
  <c r="U897" i="21"/>
  <c r="T897" i="21"/>
  <c r="S897" i="21"/>
  <c r="R897" i="21"/>
  <c r="M897" i="21"/>
  <c r="L897" i="21"/>
  <c r="K897" i="21"/>
  <c r="I897" i="21"/>
  <c r="H897" i="21"/>
  <c r="G897" i="21"/>
  <c r="G897" i="21" a="1"/>
  <c r="F897" i="21"/>
  <c r="E897" i="21"/>
  <c r="D897" i="21"/>
  <c r="Y896" i="21"/>
  <c r="X896" i="21"/>
  <c r="W896" i="21"/>
  <c r="V896" i="21"/>
  <c r="U896" i="21"/>
  <c r="T896" i="21"/>
  <c r="S896" i="21"/>
  <c r="R896" i="21"/>
  <c r="M896" i="21"/>
  <c r="L896" i="21"/>
  <c r="K896" i="21"/>
  <c r="I896" i="21"/>
  <c r="H896" i="21"/>
  <c r="G896" i="21"/>
  <c r="G896" i="21" a="1"/>
  <c r="F896" i="21"/>
  <c r="E896" i="21"/>
  <c r="D896" i="21"/>
  <c r="Y895" i="21"/>
  <c r="X895" i="21"/>
  <c r="W895" i="21"/>
  <c r="V895" i="21"/>
  <c r="U895" i="21"/>
  <c r="T895" i="21"/>
  <c r="S895" i="21"/>
  <c r="R895" i="21"/>
  <c r="M895" i="21"/>
  <c r="L895" i="21"/>
  <c r="K895" i="21"/>
  <c r="I895" i="21"/>
  <c r="H895" i="21"/>
  <c r="G895" i="21"/>
  <c r="G895" i="21" a="1"/>
  <c r="F895" i="21"/>
  <c r="E895" i="21"/>
  <c r="D895" i="21"/>
  <c r="Y894" i="21"/>
  <c r="X894" i="21"/>
  <c r="W894" i="21"/>
  <c r="V894" i="21"/>
  <c r="U894" i="21"/>
  <c r="T894" i="21"/>
  <c r="S894" i="21"/>
  <c r="R894" i="21"/>
  <c r="M894" i="21"/>
  <c r="L894" i="21"/>
  <c r="K894" i="21"/>
  <c r="I894" i="21"/>
  <c r="H894" i="21"/>
  <c r="G894" i="21"/>
  <c r="G894" i="21" a="1"/>
  <c r="F894" i="21"/>
  <c r="E894" i="21"/>
  <c r="D894" i="21"/>
  <c r="Y893" i="21"/>
  <c r="X893" i="21"/>
  <c r="W893" i="21"/>
  <c r="V893" i="21"/>
  <c r="U893" i="21"/>
  <c r="T893" i="21"/>
  <c r="S893" i="21"/>
  <c r="R893" i="21"/>
  <c r="M893" i="21"/>
  <c r="L893" i="21"/>
  <c r="K893" i="21"/>
  <c r="I893" i="21"/>
  <c r="H893" i="21"/>
  <c r="G893" i="21"/>
  <c r="G893" i="21" a="1"/>
  <c r="F893" i="21"/>
  <c r="E893" i="21"/>
  <c r="D893" i="21"/>
  <c r="Y892" i="21"/>
  <c r="X892" i="21"/>
  <c r="W892" i="21"/>
  <c r="V892" i="21"/>
  <c r="U892" i="21"/>
  <c r="T892" i="21"/>
  <c r="S892" i="21"/>
  <c r="R892" i="21"/>
  <c r="M892" i="21"/>
  <c r="L892" i="21"/>
  <c r="K892" i="21"/>
  <c r="I892" i="21"/>
  <c r="H892" i="21"/>
  <c r="G892" i="21"/>
  <c r="G892" i="21" a="1"/>
  <c r="F892" i="21"/>
  <c r="E892" i="21"/>
  <c r="D892" i="21"/>
  <c r="Y891" i="21"/>
  <c r="X891" i="21"/>
  <c r="W891" i="21"/>
  <c r="V891" i="21"/>
  <c r="U891" i="21"/>
  <c r="T891" i="21"/>
  <c r="S891" i="21"/>
  <c r="R891" i="21"/>
  <c r="M891" i="21"/>
  <c r="L891" i="21"/>
  <c r="K891" i="21"/>
  <c r="I891" i="21"/>
  <c r="H891" i="21"/>
  <c r="G891" i="21"/>
  <c r="G891" i="21" a="1"/>
  <c r="F891" i="21"/>
  <c r="E891" i="21"/>
  <c r="D891" i="21"/>
  <c r="Y890" i="21"/>
  <c r="X890" i="21"/>
  <c r="W890" i="21"/>
  <c r="V890" i="21"/>
  <c r="U890" i="21"/>
  <c r="T890" i="21"/>
  <c r="S890" i="21"/>
  <c r="R890" i="21"/>
  <c r="M890" i="21"/>
  <c r="L890" i="21"/>
  <c r="K890" i="21"/>
  <c r="I890" i="21"/>
  <c r="H890" i="21"/>
  <c r="G890" i="21"/>
  <c r="G890" i="21" a="1"/>
  <c r="F890" i="21"/>
  <c r="E890" i="21"/>
  <c r="D890" i="21"/>
  <c r="Y889" i="21"/>
  <c r="X889" i="21"/>
  <c r="W889" i="21"/>
  <c r="V889" i="21"/>
  <c r="U889" i="21"/>
  <c r="T889" i="21"/>
  <c r="S889" i="21"/>
  <c r="R889" i="21"/>
  <c r="M889" i="21"/>
  <c r="L889" i="21"/>
  <c r="K889" i="21"/>
  <c r="I889" i="21"/>
  <c r="H889" i="21"/>
  <c r="G889" i="21"/>
  <c r="G889" i="21" a="1"/>
  <c r="F889" i="21"/>
  <c r="E889" i="21"/>
  <c r="D889" i="21"/>
  <c r="Y888" i="21"/>
  <c r="X888" i="21"/>
  <c r="W888" i="21"/>
  <c r="V888" i="21"/>
  <c r="U888" i="21"/>
  <c r="T888" i="21"/>
  <c r="S888" i="21"/>
  <c r="R888" i="21"/>
  <c r="M888" i="21"/>
  <c r="L888" i="21"/>
  <c r="K888" i="21"/>
  <c r="I888" i="21"/>
  <c r="H888" i="21"/>
  <c r="G888" i="21"/>
  <c r="G888" i="21" a="1"/>
  <c r="F888" i="21"/>
  <c r="E888" i="21"/>
  <c r="D888" i="21"/>
  <c r="Y887" i="21"/>
  <c r="X887" i="21"/>
  <c r="W887" i="21"/>
  <c r="V887" i="21"/>
  <c r="U887" i="21"/>
  <c r="T887" i="21"/>
  <c r="S887" i="21"/>
  <c r="R887" i="21"/>
  <c r="M887" i="21"/>
  <c r="L887" i="21"/>
  <c r="K887" i="21"/>
  <c r="I887" i="21"/>
  <c r="H887" i="21"/>
  <c r="G887" i="21"/>
  <c r="G887" i="21" a="1"/>
  <c r="F887" i="21"/>
  <c r="E887" i="21"/>
  <c r="D887" i="21"/>
  <c r="Y886" i="21"/>
  <c r="X886" i="21"/>
  <c r="W886" i="21"/>
  <c r="V886" i="21"/>
  <c r="U886" i="21"/>
  <c r="T886" i="21"/>
  <c r="S886" i="21"/>
  <c r="R886" i="21"/>
  <c r="M886" i="21"/>
  <c r="L886" i="21"/>
  <c r="K886" i="21"/>
  <c r="I886" i="21"/>
  <c r="H886" i="21"/>
  <c r="G886" i="21"/>
  <c r="G886" i="21" a="1"/>
  <c r="F886" i="21"/>
  <c r="E886" i="21"/>
  <c r="D886" i="21"/>
  <c r="Y885" i="21"/>
  <c r="X885" i="21"/>
  <c r="W885" i="21"/>
  <c r="V885" i="21"/>
  <c r="U885" i="21"/>
  <c r="T885" i="21"/>
  <c r="S885" i="21"/>
  <c r="R885" i="21"/>
  <c r="M885" i="21"/>
  <c r="L885" i="21"/>
  <c r="K885" i="21"/>
  <c r="I885" i="21"/>
  <c r="H885" i="21"/>
  <c r="G885" i="21"/>
  <c r="G885" i="21" a="1"/>
  <c r="F885" i="21"/>
  <c r="E885" i="21"/>
  <c r="D885" i="21"/>
  <c r="Y884" i="21"/>
  <c r="X884" i="21"/>
  <c r="W884" i="21"/>
  <c r="V884" i="21"/>
  <c r="U884" i="21"/>
  <c r="T884" i="21"/>
  <c r="S884" i="21"/>
  <c r="R884" i="21"/>
  <c r="M884" i="21"/>
  <c r="L884" i="21"/>
  <c r="K884" i="21"/>
  <c r="I884" i="21"/>
  <c r="H884" i="21"/>
  <c r="G884" i="21"/>
  <c r="G884" i="21" a="1"/>
  <c r="F884" i="21"/>
  <c r="E884" i="21"/>
  <c r="D884" i="21"/>
  <c r="Y883" i="21"/>
  <c r="X883" i="21"/>
  <c r="W883" i="21"/>
  <c r="V883" i="21"/>
  <c r="U883" i="21"/>
  <c r="T883" i="21"/>
  <c r="S883" i="21"/>
  <c r="R883" i="21"/>
  <c r="M883" i="21"/>
  <c r="L883" i="21"/>
  <c r="K883" i="21"/>
  <c r="I883" i="21"/>
  <c r="H883" i="21"/>
  <c r="G883" i="21"/>
  <c r="G883" i="21" a="1"/>
  <c r="F883" i="21"/>
  <c r="E883" i="21"/>
  <c r="D883" i="21"/>
  <c r="Y882" i="21"/>
  <c r="X882" i="21"/>
  <c r="W882" i="21"/>
  <c r="V882" i="21"/>
  <c r="U882" i="21"/>
  <c r="T882" i="21"/>
  <c r="S882" i="21"/>
  <c r="R882" i="21"/>
  <c r="M882" i="21"/>
  <c r="L882" i="21"/>
  <c r="K882" i="21"/>
  <c r="I882" i="21"/>
  <c r="H882" i="21"/>
  <c r="G882" i="21"/>
  <c r="G882" i="21" a="1"/>
  <c r="F882" i="21"/>
  <c r="E882" i="21"/>
  <c r="D882" i="21"/>
  <c r="Y881" i="21"/>
  <c r="X881" i="21"/>
  <c r="W881" i="21"/>
  <c r="V881" i="21"/>
  <c r="U881" i="21"/>
  <c r="T881" i="21"/>
  <c r="S881" i="21"/>
  <c r="R881" i="21"/>
  <c r="M881" i="21"/>
  <c r="L881" i="21"/>
  <c r="K881" i="21"/>
  <c r="I881" i="21"/>
  <c r="H881" i="21"/>
  <c r="G881" i="21"/>
  <c r="G881" i="21" a="1"/>
  <c r="F881" i="21"/>
  <c r="E881" i="21"/>
  <c r="D881" i="21"/>
  <c r="Y880" i="21"/>
  <c r="X880" i="21"/>
  <c r="W880" i="21"/>
  <c r="V880" i="21"/>
  <c r="U880" i="21"/>
  <c r="T880" i="21"/>
  <c r="S880" i="21"/>
  <c r="R880" i="21"/>
  <c r="M880" i="21"/>
  <c r="L880" i="21"/>
  <c r="K880" i="21"/>
  <c r="I880" i="21"/>
  <c r="H880" i="21"/>
  <c r="G880" i="21"/>
  <c r="G880" i="21" a="1"/>
  <c r="F880" i="21"/>
  <c r="E880" i="21"/>
  <c r="D880" i="21"/>
  <c r="Y879" i="21"/>
  <c r="X879" i="21"/>
  <c r="W879" i="21"/>
  <c r="V879" i="21"/>
  <c r="U879" i="21"/>
  <c r="T879" i="21"/>
  <c r="S879" i="21"/>
  <c r="R879" i="21"/>
  <c r="M879" i="21"/>
  <c r="L879" i="21"/>
  <c r="K879" i="21"/>
  <c r="I879" i="21"/>
  <c r="H879" i="21"/>
  <c r="G879" i="21"/>
  <c r="G879" i="21" a="1"/>
  <c r="F879" i="21"/>
  <c r="E879" i="21"/>
  <c r="D879" i="21"/>
  <c r="Y878" i="21"/>
  <c r="X878" i="21"/>
  <c r="W878" i="21"/>
  <c r="V878" i="21"/>
  <c r="U878" i="21"/>
  <c r="T878" i="21"/>
  <c r="S878" i="21"/>
  <c r="R878" i="21"/>
  <c r="M878" i="21"/>
  <c r="L878" i="21"/>
  <c r="K878" i="21"/>
  <c r="I878" i="21"/>
  <c r="H878" i="21"/>
  <c r="G878" i="21"/>
  <c r="G878" i="21" a="1"/>
  <c r="F878" i="21"/>
  <c r="E878" i="21"/>
  <c r="D878" i="21"/>
  <c r="Y877" i="21"/>
  <c r="X877" i="21"/>
  <c r="W877" i="21"/>
  <c r="V877" i="21"/>
  <c r="U877" i="21"/>
  <c r="T877" i="21"/>
  <c r="S877" i="21"/>
  <c r="R877" i="21"/>
  <c r="M877" i="21"/>
  <c r="L877" i="21"/>
  <c r="K877" i="21"/>
  <c r="I877" i="21"/>
  <c r="H877" i="21"/>
  <c r="G877" i="21"/>
  <c r="G877" i="21" a="1"/>
  <c r="F877" i="21"/>
  <c r="E877" i="21"/>
  <c r="D877" i="21"/>
  <c r="Y876" i="21"/>
  <c r="X876" i="21"/>
  <c r="W876" i="21"/>
  <c r="V876" i="21"/>
  <c r="U876" i="21"/>
  <c r="T876" i="21"/>
  <c r="S876" i="21"/>
  <c r="R876" i="21"/>
  <c r="M876" i="21"/>
  <c r="L876" i="21"/>
  <c r="K876" i="21"/>
  <c r="I876" i="21"/>
  <c r="H876" i="21"/>
  <c r="G876" i="21"/>
  <c r="G876" i="21" a="1"/>
  <c r="F876" i="21"/>
  <c r="E876" i="21"/>
  <c r="D876" i="21"/>
  <c r="Y875" i="21"/>
  <c r="X875" i="21"/>
  <c r="W875" i="21"/>
  <c r="V875" i="21"/>
  <c r="U875" i="21"/>
  <c r="T875" i="21"/>
  <c r="S875" i="21"/>
  <c r="R875" i="21"/>
  <c r="M875" i="21"/>
  <c r="L875" i="21"/>
  <c r="K875" i="21"/>
  <c r="I875" i="21"/>
  <c r="H875" i="21"/>
  <c r="G875" i="21"/>
  <c r="G875" i="21" a="1"/>
  <c r="F875" i="21"/>
  <c r="E875" i="21"/>
  <c r="D875" i="21"/>
  <c r="Y874" i="21"/>
  <c r="X874" i="21"/>
  <c r="W874" i="21"/>
  <c r="V874" i="21"/>
  <c r="U874" i="21"/>
  <c r="T874" i="21"/>
  <c r="S874" i="21"/>
  <c r="R874" i="21"/>
  <c r="M874" i="21"/>
  <c r="L874" i="21"/>
  <c r="K874" i="21"/>
  <c r="I874" i="21"/>
  <c r="H874" i="21"/>
  <c r="G874" i="21"/>
  <c r="G874" i="21" a="1"/>
  <c r="F874" i="21"/>
  <c r="E874" i="21"/>
  <c r="D874" i="21"/>
  <c r="Y873" i="21"/>
  <c r="X873" i="21"/>
  <c r="W873" i="21"/>
  <c r="V873" i="21"/>
  <c r="U873" i="21"/>
  <c r="T873" i="21"/>
  <c r="S873" i="21"/>
  <c r="R873" i="21"/>
  <c r="M873" i="21"/>
  <c r="L873" i="21"/>
  <c r="K873" i="21"/>
  <c r="I873" i="21"/>
  <c r="H873" i="21"/>
  <c r="G873" i="21"/>
  <c r="G873" i="21" a="1"/>
  <c r="F873" i="21"/>
  <c r="E873" i="21"/>
  <c r="D873" i="21"/>
  <c r="Y872" i="21"/>
  <c r="X872" i="21"/>
  <c r="W872" i="21"/>
  <c r="V872" i="21"/>
  <c r="U872" i="21"/>
  <c r="T872" i="21"/>
  <c r="S872" i="21"/>
  <c r="R872" i="21"/>
  <c r="M872" i="21"/>
  <c r="L872" i="21"/>
  <c r="K872" i="21"/>
  <c r="I872" i="21"/>
  <c r="H872" i="21"/>
  <c r="G872" i="21"/>
  <c r="G872" i="21" a="1"/>
  <c r="F872" i="21"/>
  <c r="E872" i="21"/>
  <c r="D872" i="21"/>
  <c r="Y871" i="21"/>
  <c r="X871" i="21"/>
  <c r="W871" i="21"/>
  <c r="V871" i="21"/>
  <c r="U871" i="21"/>
  <c r="T871" i="21"/>
  <c r="S871" i="21"/>
  <c r="R871" i="21"/>
  <c r="M871" i="21"/>
  <c r="L871" i="21"/>
  <c r="K871" i="21"/>
  <c r="I871" i="21"/>
  <c r="H871" i="21"/>
  <c r="G871" i="21"/>
  <c r="G871" i="21" a="1"/>
  <c r="F871" i="21"/>
  <c r="E871" i="21"/>
  <c r="D871" i="21"/>
  <c r="Y870" i="21"/>
  <c r="X870" i="21"/>
  <c r="W870" i="21"/>
  <c r="V870" i="21"/>
  <c r="U870" i="21"/>
  <c r="T870" i="21"/>
  <c r="S870" i="21"/>
  <c r="R870" i="21"/>
  <c r="M870" i="21"/>
  <c r="L870" i="21"/>
  <c r="K870" i="21"/>
  <c r="I870" i="21"/>
  <c r="H870" i="21"/>
  <c r="G870" i="21"/>
  <c r="G870" i="21" a="1"/>
  <c r="F870" i="21"/>
  <c r="E870" i="21"/>
  <c r="D870" i="21"/>
  <c r="Y869" i="21"/>
  <c r="X869" i="21"/>
  <c r="W869" i="21"/>
  <c r="V869" i="21"/>
  <c r="U869" i="21"/>
  <c r="T869" i="21"/>
  <c r="S869" i="21"/>
  <c r="R869" i="21"/>
  <c r="M869" i="21"/>
  <c r="L869" i="21"/>
  <c r="K869" i="21"/>
  <c r="I869" i="21"/>
  <c r="H869" i="21"/>
  <c r="G869" i="21"/>
  <c r="G869" i="21" a="1"/>
  <c r="F869" i="21"/>
  <c r="E869" i="21"/>
  <c r="D869" i="21"/>
  <c r="Y868" i="21"/>
  <c r="X868" i="21"/>
  <c r="W868" i="21"/>
  <c r="V868" i="21"/>
  <c r="U868" i="21"/>
  <c r="T868" i="21"/>
  <c r="S868" i="21"/>
  <c r="R868" i="21"/>
  <c r="M868" i="21"/>
  <c r="L868" i="21"/>
  <c r="K868" i="21"/>
  <c r="I868" i="21"/>
  <c r="H868" i="21"/>
  <c r="G868" i="21"/>
  <c r="G868" i="21" a="1"/>
  <c r="F868" i="21"/>
  <c r="E868" i="21"/>
  <c r="D868" i="21"/>
  <c r="Y867" i="21"/>
  <c r="X867" i="21"/>
  <c r="W867" i="21"/>
  <c r="V867" i="21"/>
  <c r="U867" i="21"/>
  <c r="T867" i="21"/>
  <c r="S867" i="21"/>
  <c r="R867" i="21"/>
  <c r="M867" i="21"/>
  <c r="L867" i="21"/>
  <c r="K867" i="21"/>
  <c r="I867" i="21"/>
  <c r="H867" i="21"/>
  <c r="G867" i="21"/>
  <c r="G867" i="21" a="1"/>
  <c r="F867" i="21"/>
  <c r="E867" i="21"/>
  <c r="D867" i="21"/>
  <c r="Y866" i="21"/>
  <c r="X866" i="21"/>
  <c r="W866" i="21"/>
  <c r="V866" i="21"/>
  <c r="U866" i="21"/>
  <c r="T866" i="21"/>
  <c r="S866" i="21"/>
  <c r="R866" i="21"/>
  <c r="M866" i="21"/>
  <c r="L866" i="21"/>
  <c r="K866" i="21"/>
  <c r="I866" i="21"/>
  <c r="H866" i="21"/>
  <c r="G866" i="21"/>
  <c r="G866" i="21" a="1"/>
  <c r="F866" i="21"/>
  <c r="E866" i="21"/>
  <c r="D866" i="21"/>
  <c r="Y865" i="21"/>
  <c r="X865" i="21"/>
  <c r="W865" i="21"/>
  <c r="V865" i="21"/>
  <c r="U865" i="21"/>
  <c r="T865" i="21"/>
  <c r="S865" i="21"/>
  <c r="R865" i="21"/>
  <c r="M865" i="21"/>
  <c r="L865" i="21"/>
  <c r="K865" i="21"/>
  <c r="I865" i="21"/>
  <c r="H865" i="21"/>
  <c r="G865" i="21"/>
  <c r="G865" i="21" a="1"/>
  <c r="F865" i="21"/>
  <c r="E865" i="21"/>
  <c r="D865" i="21"/>
  <c r="Y864" i="21"/>
  <c r="X864" i="21"/>
  <c r="W864" i="21"/>
  <c r="V864" i="21"/>
  <c r="U864" i="21"/>
  <c r="T864" i="21"/>
  <c r="S864" i="21"/>
  <c r="R864" i="21"/>
  <c r="M864" i="21"/>
  <c r="L864" i="21"/>
  <c r="K864" i="21"/>
  <c r="I864" i="21"/>
  <c r="H864" i="21"/>
  <c r="G864" i="21"/>
  <c r="G864" i="21" a="1"/>
  <c r="F864" i="21"/>
  <c r="E864" i="21"/>
  <c r="D864" i="21"/>
  <c r="Y863" i="21"/>
  <c r="X863" i="21"/>
  <c r="W863" i="21"/>
  <c r="V863" i="21"/>
  <c r="U863" i="21"/>
  <c r="T863" i="21"/>
  <c r="S863" i="21"/>
  <c r="R863" i="21"/>
  <c r="M863" i="21"/>
  <c r="L863" i="21"/>
  <c r="K863" i="21"/>
  <c r="I863" i="21"/>
  <c r="H863" i="21"/>
  <c r="G863" i="21"/>
  <c r="G863" i="21" a="1"/>
  <c r="F863" i="21"/>
  <c r="E863" i="21"/>
  <c r="D863" i="21"/>
  <c r="Y862" i="21"/>
  <c r="X862" i="21"/>
  <c r="W862" i="21"/>
  <c r="V862" i="21"/>
  <c r="U862" i="21"/>
  <c r="T862" i="21"/>
  <c r="S862" i="21"/>
  <c r="R862" i="21"/>
  <c r="M862" i="21"/>
  <c r="L862" i="21"/>
  <c r="K862" i="21"/>
  <c r="I862" i="21"/>
  <c r="H862" i="21"/>
  <c r="G862" i="21"/>
  <c r="G862" i="21" a="1"/>
  <c r="F862" i="21"/>
  <c r="E862" i="21"/>
  <c r="D862" i="21"/>
  <c r="Y861" i="21"/>
  <c r="X861" i="21"/>
  <c r="W861" i="21"/>
  <c r="V861" i="21"/>
  <c r="U861" i="21"/>
  <c r="T861" i="21"/>
  <c r="S861" i="21"/>
  <c r="R861" i="21"/>
  <c r="M861" i="21"/>
  <c r="L861" i="21"/>
  <c r="K861" i="21"/>
  <c r="I861" i="21"/>
  <c r="H861" i="21"/>
  <c r="G861" i="21"/>
  <c r="G861" i="21" a="1"/>
  <c r="F861" i="21"/>
  <c r="E861" i="21"/>
  <c r="D861" i="21"/>
  <c r="Y860" i="21"/>
  <c r="X860" i="21"/>
  <c r="W860" i="21"/>
  <c r="V860" i="21"/>
  <c r="U860" i="21"/>
  <c r="T860" i="21"/>
  <c r="S860" i="21"/>
  <c r="R860" i="21"/>
  <c r="M860" i="21"/>
  <c r="L860" i="21"/>
  <c r="K860" i="21"/>
  <c r="I860" i="21"/>
  <c r="H860" i="21"/>
  <c r="G860" i="21"/>
  <c r="G860" i="21" a="1"/>
  <c r="F860" i="21"/>
  <c r="E860" i="21"/>
  <c r="D860" i="21"/>
  <c r="Y859" i="21"/>
  <c r="X859" i="21"/>
  <c r="W859" i="21"/>
  <c r="V859" i="21"/>
  <c r="U859" i="21"/>
  <c r="T859" i="21"/>
  <c r="S859" i="21"/>
  <c r="R859" i="21"/>
  <c r="M859" i="21"/>
  <c r="L859" i="21"/>
  <c r="K859" i="21"/>
  <c r="I859" i="21"/>
  <c r="H859" i="21"/>
  <c r="G859" i="21"/>
  <c r="G859" i="21" a="1"/>
  <c r="F859" i="21"/>
  <c r="E859" i="21"/>
  <c r="D859" i="21"/>
  <c r="Y858" i="21"/>
  <c r="X858" i="21"/>
  <c r="W858" i="21"/>
  <c r="V858" i="21"/>
  <c r="U858" i="21"/>
  <c r="T858" i="21"/>
  <c r="S858" i="21"/>
  <c r="R858" i="21"/>
  <c r="M858" i="21"/>
  <c r="L858" i="21"/>
  <c r="K858" i="21"/>
  <c r="I858" i="21"/>
  <c r="H858" i="21"/>
  <c r="G858" i="21"/>
  <c r="G858" i="21" a="1"/>
  <c r="F858" i="21"/>
  <c r="E858" i="21"/>
  <c r="D858" i="21"/>
  <c r="Y857" i="21"/>
  <c r="X857" i="21"/>
  <c r="W857" i="21"/>
  <c r="V857" i="21"/>
  <c r="U857" i="21"/>
  <c r="T857" i="21"/>
  <c r="S857" i="21"/>
  <c r="R857" i="21"/>
  <c r="M857" i="21"/>
  <c r="L857" i="21"/>
  <c r="K857" i="21"/>
  <c r="I857" i="21"/>
  <c r="H857" i="21"/>
  <c r="G857" i="21"/>
  <c r="G857" i="21" a="1"/>
  <c r="F857" i="21"/>
  <c r="E857" i="21"/>
  <c r="D857" i="21"/>
  <c r="Y856" i="21"/>
  <c r="X856" i="21"/>
  <c r="W856" i="21"/>
  <c r="V856" i="21"/>
  <c r="U856" i="21"/>
  <c r="T856" i="21"/>
  <c r="S856" i="21"/>
  <c r="R856" i="21"/>
  <c r="M856" i="21"/>
  <c r="L856" i="21"/>
  <c r="K856" i="21"/>
  <c r="I856" i="21"/>
  <c r="H856" i="21"/>
  <c r="G856" i="21"/>
  <c r="G856" i="21" a="1"/>
  <c r="F856" i="21"/>
  <c r="E856" i="21"/>
  <c r="D856" i="21"/>
  <c r="Y855" i="21"/>
  <c r="X855" i="21"/>
  <c r="W855" i="21"/>
  <c r="V855" i="21"/>
  <c r="U855" i="21"/>
  <c r="T855" i="21"/>
  <c r="S855" i="21"/>
  <c r="R855" i="21"/>
  <c r="M855" i="21"/>
  <c r="L855" i="21"/>
  <c r="K855" i="21"/>
  <c r="I855" i="21"/>
  <c r="H855" i="21"/>
  <c r="G855" i="21"/>
  <c r="G855" i="21" a="1"/>
  <c r="F855" i="21"/>
  <c r="E855" i="21"/>
  <c r="D855" i="21"/>
  <c r="Y854" i="21"/>
  <c r="X854" i="21"/>
  <c r="W854" i="21"/>
  <c r="V854" i="21"/>
  <c r="U854" i="21"/>
  <c r="T854" i="21"/>
  <c r="S854" i="21"/>
  <c r="R854" i="21"/>
  <c r="M854" i="21"/>
  <c r="L854" i="21"/>
  <c r="K854" i="21"/>
  <c r="I854" i="21"/>
  <c r="H854" i="21"/>
  <c r="G854" i="21"/>
  <c r="G854" i="21" a="1"/>
  <c r="F854" i="21"/>
  <c r="E854" i="21"/>
  <c r="D854" i="21"/>
  <c r="Y853" i="21"/>
  <c r="X853" i="21"/>
  <c r="W853" i="21"/>
  <c r="V853" i="21"/>
  <c r="U853" i="21"/>
  <c r="T853" i="21"/>
  <c r="S853" i="21"/>
  <c r="R853" i="21"/>
  <c r="M853" i="21"/>
  <c r="L853" i="21"/>
  <c r="K853" i="21"/>
  <c r="I853" i="21"/>
  <c r="H853" i="21"/>
  <c r="G853" i="21"/>
  <c r="G853" i="21" a="1"/>
  <c r="F853" i="21"/>
  <c r="E853" i="21"/>
  <c r="D853" i="21"/>
  <c r="Y852" i="21"/>
  <c r="X852" i="21"/>
  <c r="W852" i="21"/>
  <c r="V852" i="21"/>
  <c r="U852" i="21"/>
  <c r="T852" i="21"/>
  <c r="S852" i="21"/>
  <c r="R852" i="21"/>
  <c r="M852" i="21"/>
  <c r="L852" i="21"/>
  <c r="K852" i="21"/>
  <c r="I852" i="21"/>
  <c r="H852" i="21"/>
  <c r="G852" i="21"/>
  <c r="G852" i="21" a="1"/>
  <c r="F852" i="21"/>
  <c r="E852" i="21"/>
  <c r="D852" i="21"/>
  <c r="Y851" i="21"/>
  <c r="X851" i="21"/>
  <c r="W851" i="21"/>
  <c r="V851" i="21"/>
  <c r="U851" i="21"/>
  <c r="T851" i="21"/>
  <c r="S851" i="21"/>
  <c r="R851" i="21"/>
  <c r="M851" i="21"/>
  <c r="L851" i="21"/>
  <c r="K851" i="21"/>
  <c r="I851" i="21"/>
  <c r="H851" i="21"/>
  <c r="G851" i="21"/>
  <c r="G851" i="21" a="1"/>
  <c r="F851" i="21"/>
  <c r="E851" i="21"/>
  <c r="D851" i="21"/>
  <c r="Y850" i="21"/>
  <c r="X850" i="21"/>
  <c r="W850" i="21"/>
  <c r="V850" i="21"/>
  <c r="U850" i="21"/>
  <c r="T850" i="21"/>
  <c r="S850" i="21"/>
  <c r="R850" i="21"/>
  <c r="M850" i="21"/>
  <c r="L850" i="21"/>
  <c r="K850" i="21"/>
  <c r="I850" i="21"/>
  <c r="H850" i="21"/>
  <c r="G850" i="21"/>
  <c r="G850" i="21" a="1"/>
  <c r="F850" i="21"/>
  <c r="E850" i="21"/>
  <c r="D850" i="21"/>
  <c r="Y849" i="21"/>
  <c r="X849" i="21"/>
  <c r="W849" i="21"/>
  <c r="V849" i="21"/>
  <c r="U849" i="21"/>
  <c r="T849" i="21"/>
  <c r="S849" i="21"/>
  <c r="R849" i="21"/>
  <c r="M849" i="21"/>
  <c r="L849" i="21"/>
  <c r="K849" i="21"/>
  <c r="I849" i="21"/>
  <c r="H849" i="21"/>
  <c r="G849" i="21"/>
  <c r="G849" i="21" a="1"/>
  <c r="F849" i="21"/>
  <c r="E849" i="21"/>
  <c r="D849" i="21"/>
  <c r="Y848" i="21"/>
  <c r="X848" i="21"/>
  <c r="W848" i="21"/>
  <c r="V848" i="21"/>
  <c r="U848" i="21"/>
  <c r="T848" i="21"/>
  <c r="S848" i="21"/>
  <c r="R848" i="21"/>
  <c r="M848" i="21"/>
  <c r="L848" i="21"/>
  <c r="K848" i="21"/>
  <c r="I848" i="21"/>
  <c r="H848" i="21"/>
  <c r="G848" i="21"/>
  <c r="G848" i="21" a="1"/>
  <c r="F848" i="21"/>
  <c r="E848" i="21"/>
  <c r="D848" i="21"/>
  <c r="Y847" i="21"/>
  <c r="X847" i="21"/>
  <c r="W847" i="21"/>
  <c r="V847" i="21"/>
  <c r="U847" i="21"/>
  <c r="T847" i="21"/>
  <c r="S847" i="21"/>
  <c r="R847" i="21"/>
  <c r="M847" i="21"/>
  <c r="L847" i="21"/>
  <c r="K847" i="21"/>
  <c r="I847" i="21"/>
  <c r="H847" i="21"/>
  <c r="G847" i="21"/>
  <c r="G847" i="21" a="1"/>
  <c r="F847" i="21"/>
  <c r="E847" i="21"/>
  <c r="D847" i="21"/>
  <c r="Y846" i="21"/>
  <c r="X846" i="21"/>
  <c r="W846" i="21"/>
  <c r="V846" i="21"/>
  <c r="U846" i="21"/>
  <c r="T846" i="21"/>
  <c r="S846" i="21"/>
  <c r="R846" i="21"/>
  <c r="M846" i="21"/>
  <c r="L846" i="21"/>
  <c r="K846" i="21"/>
  <c r="I846" i="21"/>
  <c r="H846" i="21"/>
  <c r="G846" i="21"/>
  <c r="G846" i="21" a="1"/>
  <c r="F846" i="21"/>
  <c r="E846" i="21"/>
  <c r="D846" i="21"/>
  <c r="Y845" i="21"/>
  <c r="X845" i="21"/>
  <c r="W845" i="21"/>
  <c r="V845" i="21"/>
  <c r="U845" i="21"/>
  <c r="T845" i="21"/>
  <c r="S845" i="21"/>
  <c r="R845" i="21"/>
  <c r="M845" i="21"/>
  <c r="L845" i="21"/>
  <c r="K845" i="21"/>
  <c r="I845" i="21"/>
  <c r="H845" i="21"/>
  <c r="G845" i="21"/>
  <c r="G845" i="21" a="1"/>
  <c r="F845" i="21"/>
  <c r="E845" i="21"/>
  <c r="D845" i="21"/>
  <c r="Y844" i="21"/>
  <c r="X844" i="21"/>
  <c r="W844" i="21"/>
  <c r="V844" i="21"/>
  <c r="U844" i="21"/>
  <c r="T844" i="21"/>
  <c r="S844" i="21"/>
  <c r="R844" i="21"/>
  <c r="M844" i="21"/>
  <c r="L844" i="21"/>
  <c r="K844" i="21"/>
  <c r="I844" i="21"/>
  <c r="H844" i="21"/>
  <c r="G844" i="21"/>
  <c r="G844" i="21" a="1"/>
  <c r="F844" i="21"/>
  <c r="E844" i="21"/>
  <c r="D844" i="21"/>
  <c r="Y843" i="21"/>
  <c r="X843" i="21"/>
  <c r="W843" i="21"/>
  <c r="V843" i="21"/>
  <c r="U843" i="21"/>
  <c r="T843" i="21"/>
  <c r="S843" i="21"/>
  <c r="R843" i="21"/>
  <c r="M843" i="21"/>
  <c r="L843" i="21"/>
  <c r="K843" i="21"/>
  <c r="I843" i="21"/>
  <c r="H843" i="21"/>
  <c r="G843" i="21"/>
  <c r="G843" i="21" a="1"/>
  <c r="F843" i="21"/>
  <c r="E843" i="21"/>
  <c r="D843" i="21"/>
  <c r="Y842" i="21"/>
  <c r="X842" i="21"/>
  <c r="W842" i="21"/>
  <c r="V842" i="21"/>
  <c r="U842" i="21"/>
  <c r="T842" i="21"/>
  <c r="S842" i="21"/>
  <c r="R842" i="21"/>
  <c r="M842" i="21"/>
  <c r="L842" i="21"/>
  <c r="K842" i="21"/>
  <c r="I842" i="21"/>
  <c r="H842" i="21"/>
  <c r="G842" i="21"/>
  <c r="G842" i="21" a="1"/>
  <c r="F842" i="21"/>
  <c r="E842" i="21"/>
  <c r="D842" i="21"/>
  <c r="Y841" i="21"/>
  <c r="X841" i="21"/>
  <c r="W841" i="21"/>
  <c r="V841" i="21"/>
  <c r="U841" i="21"/>
  <c r="T841" i="21"/>
  <c r="S841" i="21"/>
  <c r="R841" i="21"/>
  <c r="M841" i="21"/>
  <c r="L841" i="21"/>
  <c r="K841" i="21"/>
  <c r="I841" i="21"/>
  <c r="H841" i="21"/>
  <c r="G841" i="21"/>
  <c r="G841" i="21" a="1"/>
  <c r="F841" i="21"/>
  <c r="E841" i="21"/>
  <c r="D841" i="21"/>
  <c r="Y840" i="21"/>
  <c r="X840" i="21"/>
  <c r="W840" i="21"/>
  <c r="V840" i="21"/>
  <c r="U840" i="21"/>
  <c r="T840" i="21"/>
  <c r="S840" i="21"/>
  <c r="R840" i="21"/>
  <c r="M840" i="21"/>
  <c r="L840" i="21"/>
  <c r="K840" i="21"/>
  <c r="I840" i="21"/>
  <c r="H840" i="21"/>
  <c r="G840" i="21"/>
  <c r="G840" i="21" a="1"/>
  <c r="F840" i="21"/>
  <c r="E840" i="21"/>
  <c r="D840" i="21"/>
  <c r="Y839" i="21"/>
  <c r="X839" i="21"/>
  <c r="W839" i="21"/>
  <c r="V839" i="21"/>
  <c r="U839" i="21"/>
  <c r="T839" i="21"/>
  <c r="S839" i="21"/>
  <c r="R839" i="21"/>
  <c r="M839" i="21"/>
  <c r="L839" i="21"/>
  <c r="K839" i="21"/>
  <c r="I839" i="21"/>
  <c r="H839" i="21"/>
  <c r="G839" i="21"/>
  <c r="G839" i="21" a="1"/>
  <c r="F839" i="21"/>
  <c r="E839" i="21"/>
  <c r="D839" i="21"/>
  <c r="Y838" i="21"/>
  <c r="X838" i="21"/>
  <c r="W838" i="21"/>
  <c r="V838" i="21"/>
  <c r="U838" i="21"/>
  <c r="T838" i="21"/>
  <c r="S838" i="21"/>
  <c r="R838" i="21"/>
  <c r="M838" i="21"/>
  <c r="L838" i="21"/>
  <c r="K838" i="21"/>
  <c r="I838" i="21"/>
  <c r="H838" i="21"/>
  <c r="G838" i="21"/>
  <c r="G838" i="21" a="1"/>
  <c r="F838" i="21"/>
  <c r="E838" i="21"/>
  <c r="D838" i="21"/>
  <c r="Y837" i="21"/>
  <c r="X837" i="21"/>
  <c r="W837" i="21"/>
  <c r="V837" i="21"/>
  <c r="U837" i="21"/>
  <c r="T837" i="21"/>
  <c r="S837" i="21"/>
  <c r="R837" i="21"/>
  <c r="M837" i="21"/>
  <c r="L837" i="21"/>
  <c r="K837" i="21"/>
  <c r="I837" i="21"/>
  <c r="H837" i="21"/>
  <c r="G837" i="21"/>
  <c r="G837" i="21" a="1"/>
  <c r="F837" i="21"/>
  <c r="E837" i="21"/>
  <c r="D837" i="21"/>
  <c r="Y836" i="21"/>
  <c r="X836" i="21"/>
  <c r="W836" i="21"/>
  <c r="V836" i="21"/>
  <c r="U836" i="21"/>
  <c r="T836" i="21"/>
  <c r="S836" i="21"/>
  <c r="R836" i="21"/>
  <c r="M836" i="21"/>
  <c r="L836" i="21"/>
  <c r="K836" i="21"/>
  <c r="I836" i="21"/>
  <c r="H836" i="21"/>
  <c r="G836" i="21"/>
  <c r="G836" i="21" a="1"/>
  <c r="F836" i="21"/>
  <c r="E836" i="21"/>
  <c r="D836" i="21"/>
  <c r="Y835" i="21"/>
  <c r="X835" i="21"/>
  <c r="W835" i="21"/>
  <c r="V835" i="21"/>
  <c r="U835" i="21"/>
  <c r="T835" i="21"/>
  <c r="S835" i="21"/>
  <c r="R835" i="21"/>
  <c r="M835" i="21"/>
  <c r="L835" i="21"/>
  <c r="K835" i="21"/>
  <c r="I835" i="21"/>
  <c r="H835" i="21"/>
  <c r="G835" i="21"/>
  <c r="G835" i="21" a="1"/>
  <c r="F835" i="21"/>
  <c r="E835" i="21"/>
  <c r="D835" i="21"/>
  <c r="Y834" i="21"/>
  <c r="X834" i="21"/>
  <c r="W834" i="21"/>
  <c r="V834" i="21"/>
  <c r="U834" i="21"/>
  <c r="T834" i="21"/>
  <c r="S834" i="21"/>
  <c r="R834" i="21"/>
  <c r="M834" i="21"/>
  <c r="L834" i="21"/>
  <c r="K834" i="21"/>
  <c r="I834" i="21"/>
  <c r="H834" i="21"/>
  <c r="G834" i="21"/>
  <c r="G834" i="21" a="1"/>
  <c r="F834" i="21"/>
  <c r="E834" i="21"/>
  <c r="D834" i="21"/>
  <c r="Y833" i="21"/>
  <c r="X833" i="21"/>
  <c r="W833" i="21"/>
  <c r="V833" i="21"/>
  <c r="U833" i="21"/>
  <c r="T833" i="21"/>
  <c r="S833" i="21"/>
  <c r="R833" i="21"/>
  <c r="M833" i="21"/>
  <c r="L833" i="21"/>
  <c r="K833" i="21"/>
  <c r="I833" i="21"/>
  <c r="H833" i="21"/>
  <c r="G833" i="21"/>
  <c r="G833" i="21" a="1"/>
  <c r="F833" i="21"/>
  <c r="E833" i="21"/>
  <c r="D833" i="21"/>
  <c r="Y832" i="21"/>
  <c r="X832" i="21"/>
  <c r="W832" i="21"/>
  <c r="V832" i="21"/>
  <c r="U832" i="21"/>
  <c r="T832" i="21"/>
  <c r="S832" i="21"/>
  <c r="R832" i="21"/>
  <c r="M832" i="21"/>
  <c r="L832" i="21"/>
  <c r="K832" i="21"/>
  <c r="I832" i="21"/>
  <c r="H832" i="21"/>
  <c r="G832" i="21"/>
  <c r="G832" i="21" a="1"/>
  <c r="F832" i="21"/>
  <c r="E832" i="21"/>
  <c r="D832" i="21"/>
  <c r="Y831" i="21"/>
  <c r="X831" i="21"/>
  <c r="W831" i="21"/>
  <c r="V831" i="21"/>
  <c r="U831" i="21"/>
  <c r="T831" i="21"/>
  <c r="S831" i="21"/>
  <c r="R831" i="21"/>
  <c r="M831" i="21"/>
  <c r="L831" i="21"/>
  <c r="K831" i="21"/>
  <c r="I831" i="21"/>
  <c r="H831" i="21"/>
  <c r="G831" i="21"/>
  <c r="G831" i="21" a="1"/>
  <c r="F831" i="21"/>
  <c r="E831" i="21"/>
  <c r="D831" i="21"/>
  <c r="Y830" i="21"/>
  <c r="X830" i="21"/>
  <c r="W830" i="21"/>
  <c r="V830" i="21"/>
  <c r="U830" i="21"/>
  <c r="T830" i="21"/>
  <c r="S830" i="21"/>
  <c r="R830" i="21"/>
  <c r="M830" i="21"/>
  <c r="L830" i="21"/>
  <c r="K830" i="21"/>
  <c r="I830" i="21"/>
  <c r="H830" i="21"/>
  <c r="G830" i="21"/>
  <c r="G830" i="21" a="1"/>
  <c r="F830" i="21"/>
  <c r="E830" i="21"/>
  <c r="D830" i="21"/>
  <c r="Y829" i="21"/>
  <c r="X829" i="21"/>
  <c r="W829" i="21"/>
  <c r="V829" i="21"/>
  <c r="U829" i="21"/>
  <c r="T829" i="21"/>
  <c r="S829" i="21"/>
  <c r="R829" i="21"/>
  <c r="M829" i="21"/>
  <c r="L829" i="21"/>
  <c r="K829" i="21"/>
  <c r="I829" i="21"/>
  <c r="H829" i="21"/>
  <c r="G829" i="21"/>
  <c r="G829" i="21" a="1"/>
  <c r="F829" i="21"/>
  <c r="E829" i="21"/>
  <c r="D829" i="21"/>
  <c r="Y828" i="21"/>
  <c r="X828" i="21"/>
  <c r="W828" i="21"/>
  <c r="V828" i="21"/>
  <c r="U828" i="21"/>
  <c r="T828" i="21"/>
  <c r="S828" i="21"/>
  <c r="R828" i="21"/>
  <c r="M828" i="21"/>
  <c r="L828" i="21"/>
  <c r="K828" i="21"/>
  <c r="I828" i="21"/>
  <c r="H828" i="21"/>
  <c r="G828" i="21"/>
  <c r="G828" i="21" a="1"/>
  <c r="F828" i="21"/>
  <c r="E828" i="21"/>
  <c r="D828" i="21"/>
  <c r="Y827" i="21"/>
  <c r="X827" i="21"/>
  <c r="W827" i="21"/>
  <c r="V827" i="21"/>
  <c r="U827" i="21"/>
  <c r="T827" i="21"/>
  <c r="S827" i="21"/>
  <c r="R827" i="21"/>
  <c r="M827" i="21"/>
  <c r="L827" i="21"/>
  <c r="K827" i="21"/>
  <c r="I827" i="21"/>
  <c r="H827" i="21"/>
  <c r="G827" i="21"/>
  <c r="G827" i="21" a="1"/>
  <c r="F827" i="21"/>
  <c r="E827" i="21"/>
  <c r="D827" i="21"/>
  <c r="Y826" i="21"/>
  <c r="X826" i="21"/>
  <c r="W826" i="21"/>
  <c r="V826" i="21"/>
  <c r="U826" i="21"/>
  <c r="T826" i="21"/>
  <c r="S826" i="21"/>
  <c r="R826" i="21"/>
  <c r="M826" i="21"/>
  <c r="L826" i="21"/>
  <c r="K826" i="21"/>
  <c r="I826" i="21"/>
  <c r="H826" i="21"/>
  <c r="G826" i="21"/>
  <c r="G826" i="21" a="1"/>
  <c r="F826" i="21"/>
  <c r="E826" i="21"/>
  <c r="D826" i="21"/>
  <c r="Y825" i="21"/>
  <c r="X825" i="21"/>
  <c r="W825" i="21"/>
  <c r="V825" i="21"/>
  <c r="U825" i="21"/>
  <c r="T825" i="21"/>
  <c r="S825" i="21"/>
  <c r="R825" i="21"/>
  <c r="M825" i="21"/>
  <c r="L825" i="21"/>
  <c r="K825" i="21"/>
  <c r="I825" i="21"/>
  <c r="H825" i="21"/>
  <c r="G825" i="21"/>
  <c r="G825" i="21" a="1"/>
  <c r="F825" i="21"/>
  <c r="E825" i="21"/>
  <c r="D825" i="21"/>
  <c r="Y824" i="21"/>
  <c r="X824" i="21"/>
  <c r="W824" i="21"/>
  <c r="V824" i="21"/>
  <c r="U824" i="21"/>
  <c r="T824" i="21"/>
  <c r="S824" i="21"/>
  <c r="R824" i="21"/>
  <c r="M824" i="21"/>
  <c r="L824" i="21"/>
  <c r="K824" i="21"/>
  <c r="I824" i="21"/>
  <c r="H824" i="21"/>
  <c r="G824" i="21"/>
  <c r="G824" i="21" a="1"/>
  <c r="F824" i="21"/>
  <c r="E824" i="21"/>
  <c r="D824" i="21"/>
  <c r="Y823" i="21"/>
  <c r="X823" i="21"/>
  <c r="W823" i="21"/>
  <c r="V823" i="21"/>
  <c r="U823" i="21"/>
  <c r="T823" i="21"/>
  <c r="S823" i="21"/>
  <c r="R823" i="21"/>
  <c r="M823" i="21"/>
  <c r="L823" i="21"/>
  <c r="K823" i="21"/>
  <c r="I823" i="21"/>
  <c r="H823" i="21"/>
  <c r="G823" i="21"/>
  <c r="G823" i="21" a="1"/>
  <c r="F823" i="21"/>
  <c r="E823" i="21"/>
  <c r="D823" i="21"/>
  <c r="Y822" i="21"/>
  <c r="X822" i="21"/>
  <c r="W822" i="21"/>
  <c r="V822" i="21"/>
  <c r="U822" i="21"/>
  <c r="T822" i="21"/>
  <c r="S822" i="21"/>
  <c r="R822" i="21"/>
  <c r="M822" i="21"/>
  <c r="L822" i="21"/>
  <c r="K822" i="21"/>
  <c r="I822" i="21"/>
  <c r="H822" i="21"/>
  <c r="G822" i="21"/>
  <c r="G822" i="21" a="1"/>
  <c r="F822" i="21"/>
  <c r="E822" i="21"/>
  <c r="D822" i="21"/>
  <c r="Y821" i="21"/>
  <c r="X821" i="21"/>
  <c r="W821" i="21"/>
  <c r="V821" i="21"/>
  <c r="U821" i="21"/>
  <c r="T821" i="21"/>
  <c r="S821" i="21"/>
  <c r="R821" i="21"/>
  <c r="M821" i="21"/>
  <c r="L821" i="21"/>
  <c r="K821" i="21"/>
  <c r="I821" i="21"/>
  <c r="H821" i="21"/>
  <c r="G821" i="21"/>
  <c r="G821" i="21" a="1"/>
  <c r="F821" i="21"/>
  <c r="E821" i="21"/>
  <c r="D821" i="21"/>
  <c r="Y820" i="21"/>
  <c r="X820" i="21"/>
  <c r="W820" i="21"/>
  <c r="V820" i="21"/>
  <c r="U820" i="21"/>
  <c r="T820" i="21"/>
  <c r="S820" i="21"/>
  <c r="R820" i="21"/>
  <c r="M820" i="21"/>
  <c r="L820" i="21"/>
  <c r="K820" i="21"/>
  <c r="I820" i="21"/>
  <c r="H820" i="21"/>
  <c r="G820" i="21"/>
  <c r="G820" i="21" a="1"/>
  <c r="F820" i="21"/>
  <c r="E820" i="21"/>
  <c r="D820" i="21"/>
  <c r="Y819" i="21"/>
  <c r="X819" i="21"/>
  <c r="W819" i="21"/>
  <c r="V819" i="21"/>
  <c r="U819" i="21"/>
  <c r="T819" i="21"/>
  <c r="S819" i="21"/>
  <c r="R819" i="21"/>
  <c r="M819" i="21"/>
  <c r="L819" i="21"/>
  <c r="K819" i="21"/>
  <c r="I819" i="21"/>
  <c r="H819" i="21"/>
  <c r="G819" i="21"/>
  <c r="G819" i="21" a="1"/>
  <c r="F819" i="21"/>
  <c r="E819" i="21"/>
  <c r="D819" i="21"/>
  <c r="Y818" i="21"/>
  <c r="X818" i="21"/>
  <c r="W818" i="21"/>
  <c r="V818" i="21"/>
  <c r="U818" i="21"/>
  <c r="T818" i="21"/>
  <c r="S818" i="21"/>
  <c r="R818" i="21"/>
  <c r="M818" i="21"/>
  <c r="L818" i="21"/>
  <c r="K818" i="21"/>
  <c r="I818" i="21"/>
  <c r="H818" i="21"/>
  <c r="G818" i="21"/>
  <c r="G818" i="21" a="1"/>
  <c r="F818" i="21"/>
  <c r="E818" i="21"/>
  <c r="D818" i="21"/>
  <c r="Y817" i="21"/>
  <c r="X817" i="21"/>
  <c r="W817" i="21"/>
  <c r="V817" i="21"/>
  <c r="U817" i="21"/>
  <c r="T817" i="21"/>
  <c r="S817" i="21"/>
  <c r="R817" i="21"/>
  <c r="M817" i="21"/>
  <c r="L817" i="21"/>
  <c r="K817" i="21"/>
  <c r="I817" i="21"/>
  <c r="H817" i="21"/>
  <c r="G817" i="21"/>
  <c r="G817" i="21" a="1"/>
  <c r="F817" i="21"/>
  <c r="E817" i="21"/>
  <c r="D817" i="21"/>
  <c r="Y816" i="21"/>
  <c r="X816" i="21"/>
  <c r="W816" i="21"/>
  <c r="V816" i="21"/>
  <c r="U816" i="21"/>
  <c r="T816" i="21"/>
  <c r="S816" i="21"/>
  <c r="R816" i="21"/>
  <c r="M816" i="21"/>
  <c r="L816" i="21"/>
  <c r="K816" i="21"/>
  <c r="I816" i="21"/>
  <c r="H816" i="21"/>
  <c r="G816" i="21"/>
  <c r="G816" i="21" a="1"/>
  <c r="F816" i="21"/>
  <c r="E816" i="21"/>
  <c r="D816" i="21"/>
  <c r="Y815" i="21"/>
  <c r="X815" i="21"/>
  <c r="W815" i="21"/>
  <c r="V815" i="21"/>
  <c r="U815" i="21"/>
  <c r="T815" i="21"/>
  <c r="S815" i="21"/>
  <c r="R815" i="21"/>
  <c r="M815" i="21"/>
  <c r="L815" i="21"/>
  <c r="K815" i="21"/>
  <c r="I815" i="21"/>
  <c r="H815" i="21"/>
  <c r="G815" i="21"/>
  <c r="G815" i="21" a="1"/>
  <c r="F815" i="21"/>
  <c r="E815" i="21"/>
  <c r="D815" i="21"/>
  <c r="Y814" i="21"/>
  <c r="X814" i="21"/>
  <c r="W814" i="21"/>
  <c r="V814" i="21"/>
  <c r="U814" i="21"/>
  <c r="T814" i="21"/>
  <c r="S814" i="21"/>
  <c r="R814" i="21"/>
  <c r="M814" i="21"/>
  <c r="L814" i="21"/>
  <c r="K814" i="21"/>
  <c r="I814" i="21"/>
  <c r="H814" i="21"/>
  <c r="G814" i="21"/>
  <c r="G814" i="21" a="1"/>
  <c r="F814" i="21"/>
  <c r="E814" i="21"/>
  <c r="D814" i="21"/>
  <c r="Y813" i="21"/>
  <c r="X813" i="21"/>
  <c r="W813" i="21"/>
  <c r="V813" i="21"/>
  <c r="U813" i="21"/>
  <c r="T813" i="21"/>
  <c r="S813" i="21"/>
  <c r="R813" i="21"/>
  <c r="M813" i="21"/>
  <c r="L813" i="21"/>
  <c r="K813" i="21"/>
  <c r="I813" i="21"/>
  <c r="H813" i="21"/>
  <c r="G813" i="21"/>
  <c r="G813" i="21" a="1"/>
  <c r="F813" i="21"/>
  <c r="E813" i="21"/>
  <c r="D813" i="21"/>
  <c r="Y812" i="21"/>
  <c r="X812" i="21"/>
  <c r="W812" i="21"/>
  <c r="V812" i="21"/>
  <c r="U812" i="21"/>
  <c r="T812" i="21"/>
  <c r="S812" i="21"/>
  <c r="R812" i="21"/>
  <c r="M812" i="21"/>
  <c r="L812" i="21"/>
  <c r="K812" i="21"/>
  <c r="I812" i="21"/>
  <c r="H812" i="21"/>
  <c r="G812" i="21"/>
  <c r="G812" i="21" a="1"/>
  <c r="F812" i="21"/>
  <c r="E812" i="21"/>
  <c r="D812" i="21"/>
  <c r="Y811" i="21"/>
  <c r="X811" i="21"/>
  <c r="W811" i="21"/>
  <c r="V811" i="21"/>
  <c r="U811" i="21"/>
  <c r="T811" i="21"/>
  <c r="S811" i="21"/>
  <c r="R811" i="21"/>
  <c r="M811" i="21"/>
  <c r="L811" i="21"/>
  <c r="K811" i="21"/>
  <c r="I811" i="21"/>
  <c r="H811" i="21"/>
  <c r="G811" i="21"/>
  <c r="G811" i="21" a="1"/>
  <c r="F811" i="21"/>
  <c r="E811" i="21"/>
  <c r="D811" i="21"/>
  <c r="Y810" i="21"/>
  <c r="X810" i="21"/>
  <c r="W810" i="21"/>
  <c r="V810" i="21"/>
  <c r="U810" i="21"/>
  <c r="T810" i="21"/>
  <c r="S810" i="21"/>
  <c r="R810" i="21"/>
  <c r="M810" i="21"/>
  <c r="L810" i="21"/>
  <c r="K810" i="21"/>
  <c r="I810" i="21"/>
  <c r="H810" i="21"/>
  <c r="G810" i="21"/>
  <c r="G810" i="21" a="1"/>
  <c r="F810" i="21"/>
  <c r="E810" i="21"/>
  <c r="D810" i="21"/>
  <c r="Y809" i="21"/>
  <c r="X809" i="21"/>
  <c r="W809" i="21"/>
  <c r="V809" i="21"/>
  <c r="U809" i="21"/>
  <c r="T809" i="21"/>
  <c r="S809" i="21"/>
  <c r="R809" i="21"/>
  <c r="M809" i="21"/>
  <c r="L809" i="21"/>
  <c r="K809" i="21"/>
  <c r="I809" i="21"/>
  <c r="H809" i="21"/>
  <c r="G809" i="21"/>
  <c r="G809" i="21" a="1"/>
  <c r="F809" i="21"/>
  <c r="E809" i="21"/>
  <c r="D809" i="21"/>
  <c r="Y808" i="21"/>
  <c r="X808" i="21"/>
  <c r="W808" i="21"/>
  <c r="V808" i="21"/>
  <c r="U808" i="21"/>
  <c r="T808" i="21"/>
  <c r="S808" i="21"/>
  <c r="R808" i="21"/>
  <c r="M808" i="21"/>
  <c r="L808" i="21"/>
  <c r="K808" i="21"/>
  <c r="I808" i="21"/>
  <c r="H808" i="21"/>
  <c r="G808" i="21"/>
  <c r="G808" i="21" a="1"/>
  <c r="F808" i="21"/>
  <c r="E808" i="21"/>
  <c r="D808" i="21"/>
  <c r="Y807" i="21"/>
  <c r="X807" i="21"/>
  <c r="W807" i="21"/>
  <c r="V807" i="21"/>
  <c r="U807" i="21"/>
  <c r="T807" i="21"/>
  <c r="S807" i="21"/>
  <c r="R807" i="21"/>
  <c r="M807" i="21"/>
  <c r="L807" i="21"/>
  <c r="K807" i="21"/>
  <c r="I807" i="21"/>
  <c r="H807" i="21"/>
  <c r="G807" i="21"/>
  <c r="G807" i="21" a="1"/>
  <c r="F807" i="21"/>
  <c r="E807" i="21"/>
  <c r="D807" i="21"/>
  <c r="Y806" i="21"/>
  <c r="X806" i="21"/>
  <c r="W806" i="21"/>
  <c r="V806" i="21"/>
  <c r="U806" i="21"/>
  <c r="T806" i="21"/>
  <c r="S806" i="21"/>
  <c r="R806" i="21"/>
  <c r="M806" i="21"/>
  <c r="L806" i="21"/>
  <c r="K806" i="21"/>
  <c r="I806" i="21"/>
  <c r="H806" i="21"/>
  <c r="G806" i="21"/>
  <c r="G806" i="21" a="1"/>
  <c r="F806" i="21"/>
  <c r="E806" i="21"/>
  <c r="D806" i="21"/>
  <c r="Y805" i="21"/>
  <c r="X805" i="21"/>
  <c r="W805" i="21"/>
  <c r="V805" i="21"/>
  <c r="U805" i="21"/>
  <c r="T805" i="21"/>
  <c r="S805" i="21"/>
  <c r="R805" i="21"/>
  <c r="M805" i="21"/>
  <c r="L805" i="21"/>
  <c r="K805" i="21"/>
  <c r="I805" i="21"/>
  <c r="H805" i="21"/>
  <c r="G805" i="21"/>
  <c r="G805" i="21" a="1"/>
  <c r="F805" i="21"/>
  <c r="E805" i="21"/>
  <c r="D805" i="21"/>
  <c r="Y804" i="21"/>
  <c r="X804" i="21"/>
  <c r="W804" i="21"/>
  <c r="V804" i="21"/>
  <c r="U804" i="21"/>
  <c r="T804" i="21"/>
  <c r="S804" i="21"/>
  <c r="R804" i="21"/>
  <c r="M804" i="21"/>
  <c r="L804" i="21"/>
  <c r="K804" i="21"/>
  <c r="I804" i="21"/>
  <c r="H804" i="21"/>
  <c r="G804" i="21"/>
  <c r="G804" i="21" a="1"/>
  <c r="F804" i="21"/>
  <c r="E804" i="21"/>
  <c r="D804" i="21"/>
  <c r="Y803" i="21"/>
  <c r="X803" i="21"/>
  <c r="W803" i="21"/>
  <c r="V803" i="21"/>
  <c r="U803" i="21"/>
  <c r="T803" i="21"/>
  <c r="S803" i="21"/>
  <c r="R803" i="21"/>
  <c r="M803" i="21"/>
  <c r="L803" i="21"/>
  <c r="K803" i="21"/>
  <c r="I803" i="21"/>
  <c r="H803" i="21"/>
  <c r="G803" i="21"/>
  <c r="G803" i="21" a="1"/>
  <c r="F803" i="21"/>
  <c r="E803" i="21"/>
  <c r="D803" i="21"/>
  <c r="Y802" i="21"/>
  <c r="X802" i="21"/>
  <c r="W802" i="21"/>
  <c r="V802" i="21"/>
  <c r="U802" i="21"/>
  <c r="T802" i="21"/>
  <c r="S802" i="21"/>
  <c r="R802" i="21"/>
  <c r="M802" i="21"/>
  <c r="L802" i="21"/>
  <c r="K802" i="21"/>
  <c r="I802" i="21"/>
  <c r="H802" i="21"/>
  <c r="G802" i="21"/>
  <c r="G802" i="21" a="1"/>
  <c r="F802" i="21"/>
  <c r="E802" i="21"/>
  <c r="D802" i="21"/>
  <c r="Y801" i="21"/>
  <c r="X801" i="21"/>
  <c r="W801" i="21"/>
  <c r="V801" i="21"/>
  <c r="U801" i="21"/>
  <c r="T801" i="21"/>
  <c r="S801" i="21"/>
  <c r="R801" i="21"/>
  <c r="M801" i="21"/>
  <c r="L801" i="21"/>
  <c r="K801" i="21"/>
  <c r="I801" i="21"/>
  <c r="H801" i="21"/>
  <c r="G801" i="21"/>
  <c r="G801" i="21" a="1"/>
  <c r="F801" i="21"/>
  <c r="E801" i="21"/>
  <c r="D801" i="21"/>
  <c r="Y800" i="21"/>
  <c r="X800" i="21"/>
  <c r="W800" i="21"/>
  <c r="V800" i="21"/>
  <c r="U800" i="21"/>
  <c r="T800" i="21"/>
  <c r="S800" i="21"/>
  <c r="R800" i="21"/>
  <c r="M800" i="21"/>
  <c r="L800" i="21"/>
  <c r="K800" i="21"/>
  <c r="I800" i="21"/>
  <c r="H800" i="21"/>
  <c r="G800" i="21"/>
  <c r="G800" i="21" a="1"/>
  <c r="F800" i="21"/>
  <c r="E800" i="21"/>
  <c r="D800" i="21"/>
  <c r="Y799" i="21"/>
  <c r="X799" i="21"/>
  <c r="W799" i="21"/>
  <c r="V799" i="21"/>
  <c r="U799" i="21"/>
  <c r="T799" i="21"/>
  <c r="S799" i="21"/>
  <c r="R799" i="21"/>
  <c r="M799" i="21"/>
  <c r="L799" i="21"/>
  <c r="K799" i="21"/>
  <c r="I799" i="21"/>
  <c r="H799" i="21"/>
  <c r="G799" i="21"/>
  <c r="G799" i="21" a="1"/>
  <c r="F799" i="21"/>
  <c r="E799" i="21"/>
  <c r="D799" i="21"/>
  <c r="Y798" i="21"/>
  <c r="X798" i="21"/>
  <c r="W798" i="21"/>
  <c r="V798" i="21"/>
  <c r="U798" i="21"/>
  <c r="T798" i="21"/>
  <c r="S798" i="21"/>
  <c r="R798" i="21"/>
  <c r="M798" i="21"/>
  <c r="L798" i="21"/>
  <c r="K798" i="21"/>
  <c r="I798" i="21"/>
  <c r="H798" i="21"/>
  <c r="G798" i="21"/>
  <c r="G798" i="21" a="1"/>
  <c r="F798" i="21"/>
  <c r="E798" i="21"/>
  <c r="D798" i="21"/>
  <c r="Y797" i="21"/>
  <c r="X797" i="21"/>
  <c r="W797" i="21"/>
  <c r="V797" i="21"/>
  <c r="U797" i="21"/>
  <c r="T797" i="21"/>
  <c r="S797" i="21"/>
  <c r="R797" i="21"/>
  <c r="M797" i="21"/>
  <c r="L797" i="21"/>
  <c r="K797" i="21"/>
  <c r="I797" i="21"/>
  <c r="H797" i="21"/>
  <c r="G797" i="21"/>
  <c r="G797" i="21" a="1"/>
  <c r="F797" i="21"/>
  <c r="E797" i="21"/>
  <c r="D797" i="21"/>
  <c r="Y796" i="21"/>
  <c r="X796" i="21"/>
  <c r="W796" i="21"/>
  <c r="V796" i="21"/>
  <c r="U796" i="21"/>
  <c r="T796" i="21"/>
  <c r="S796" i="21"/>
  <c r="R796" i="21"/>
  <c r="M796" i="21"/>
  <c r="L796" i="21"/>
  <c r="K796" i="21"/>
  <c r="I796" i="21"/>
  <c r="H796" i="21"/>
  <c r="G796" i="21"/>
  <c r="G796" i="21" a="1"/>
  <c r="F796" i="21"/>
  <c r="E796" i="21"/>
  <c r="D796" i="21"/>
  <c r="Y795" i="21"/>
  <c r="X795" i="21"/>
  <c r="W795" i="21"/>
  <c r="V795" i="21"/>
  <c r="U795" i="21"/>
  <c r="T795" i="21"/>
  <c r="S795" i="21"/>
  <c r="R795" i="21"/>
  <c r="M795" i="21"/>
  <c r="L795" i="21"/>
  <c r="K795" i="21"/>
  <c r="I795" i="21"/>
  <c r="H795" i="21"/>
  <c r="G795" i="21"/>
  <c r="G795" i="21" a="1"/>
  <c r="F795" i="21"/>
  <c r="E795" i="21"/>
  <c r="D795" i="21"/>
  <c r="Y794" i="21"/>
  <c r="X794" i="21"/>
  <c r="W794" i="21"/>
  <c r="V794" i="21"/>
  <c r="U794" i="21"/>
  <c r="T794" i="21"/>
  <c r="S794" i="21"/>
  <c r="R794" i="21"/>
  <c r="M794" i="21"/>
  <c r="L794" i="21"/>
  <c r="K794" i="21"/>
  <c r="I794" i="21"/>
  <c r="H794" i="21"/>
  <c r="G794" i="21"/>
  <c r="G794" i="21" a="1"/>
  <c r="F794" i="21"/>
  <c r="E794" i="21"/>
  <c r="D794" i="21"/>
  <c r="Y793" i="21"/>
  <c r="X793" i="21"/>
  <c r="W793" i="21"/>
  <c r="V793" i="21"/>
  <c r="U793" i="21"/>
  <c r="T793" i="21"/>
  <c r="S793" i="21"/>
  <c r="R793" i="21"/>
  <c r="M793" i="21"/>
  <c r="L793" i="21"/>
  <c r="K793" i="21"/>
  <c r="I793" i="21"/>
  <c r="H793" i="21"/>
  <c r="G793" i="21"/>
  <c r="G793" i="21" a="1"/>
  <c r="F793" i="21"/>
  <c r="E793" i="21"/>
  <c r="D793" i="21"/>
  <c r="Y792" i="21"/>
  <c r="X792" i="21"/>
  <c r="W792" i="21"/>
  <c r="V792" i="21"/>
  <c r="U792" i="21"/>
  <c r="T792" i="21"/>
  <c r="S792" i="21"/>
  <c r="R792" i="21"/>
  <c r="M792" i="21"/>
  <c r="L792" i="21"/>
  <c r="K792" i="21"/>
  <c r="I792" i="21"/>
  <c r="H792" i="21"/>
  <c r="G792" i="21"/>
  <c r="G792" i="21" a="1"/>
  <c r="F792" i="21"/>
  <c r="E792" i="21"/>
  <c r="D792" i="21"/>
  <c r="Y791" i="21"/>
  <c r="X791" i="21"/>
  <c r="W791" i="21"/>
  <c r="V791" i="21"/>
  <c r="U791" i="21"/>
  <c r="T791" i="21"/>
  <c r="S791" i="21"/>
  <c r="R791" i="21"/>
  <c r="M791" i="21"/>
  <c r="L791" i="21"/>
  <c r="K791" i="21"/>
  <c r="I791" i="21"/>
  <c r="H791" i="21"/>
  <c r="G791" i="21"/>
  <c r="G791" i="21" a="1"/>
  <c r="F791" i="21"/>
  <c r="E791" i="21"/>
  <c r="D791" i="21"/>
  <c r="Y790" i="21"/>
  <c r="X790" i="21"/>
  <c r="W790" i="21"/>
  <c r="V790" i="21"/>
  <c r="U790" i="21"/>
  <c r="T790" i="21"/>
  <c r="S790" i="21"/>
  <c r="R790" i="21"/>
  <c r="M790" i="21"/>
  <c r="L790" i="21"/>
  <c r="K790" i="21"/>
  <c r="I790" i="21"/>
  <c r="H790" i="21"/>
  <c r="G790" i="21"/>
  <c r="G790" i="21" a="1"/>
  <c r="F790" i="21"/>
  <c r="E790" i="21"/>
  <c r="D790" i="21"/>
  <c r="Y789" i="21"/>
  <c r="X789" i="21"/>
  <c r="W789" i="21"/>
  <c r="V789" i="21"/>
  <c r="U789" i="21"/>
  <c r="T789" i="21"/>
  <c r="S789" i="21"/>
  <c r="R789" i="21"/>
  <c r="M789" i="21"/>
  <c r="L789" i="21"/>
  <c r="K789" i="21"/>
  <c r="I789" i="21"/>
  <c r="H789" i="21"/>
  <c r="G789" i="21"/>
  <c r="G789" i="21" a="1"/>
  <c r="F789" i="21"/>
  <c r="E789" i="21"/>
  <c r="D789" i="21"/>
  <c r="Y788" i="21"/>
  <c r="X788" i="21"/>
  <c r="W788" i="21"/>
  <c r="V788" i="21"/>
  <c r="U788" i="21"/>
  <c r="T788" i="21"/>
  <c r="S788" i="21"/>
  <c r="R788" i="21"/>
  <c r="M788" i="21"/>
  <c r="L788" i="21"/>
  <c r="K788" i="21"/>
  <c r="I788" i="21"/>
  <c r="H788" i="21"/>
  <c r="G788" i="21"/>
  <c r="G788" i="21" a="1"/>
  <c r="F788" i="21"/>
  <c r="E788" i="21"/>
  <c r="D788" i="21"/>
  <c r="Y787" i="21"/>
  <c r="X787" i="21"/>
  <c r="W787" i="21"/>
  <c r="V787" i="21"/>
  <c r="U787" i="21"/>
  <c r="T787" i="21"/>
  <c r="S787" i="21"/>
  <c r="R787" i="21"/>
  <c r="M787" i="21"/>
  <c r="L787" i="21"/>
  <c r="K787" i="21"/>
  <c r="I787" i="21"/>
  <c r="H787" i="21"/>
  <c r="G787" i="21"/>
  <c r="G787" i="21" a="1"/>
  <c r="F787" i="21"/>
  <c r="E787" i="21"/>
  <c r="D787" i="21"/>
  <c r="Y786" i="21"/>
  <c r="X786" i="21"/>
  <c r="W786" i="21"/>
  <c r="V786" i="21"/>
  <c r="U786" i="21"/>
  <c r="T786" i="21"/>
  <c r="S786" i="21"/>
  <c r="R786" i="21"/>
  <c r="M786" i="21"/>
  <c r="L786" i="21"/>
  <c r="K786" i="21"/>
  <c r="I786" i="21"/>
  <c r="H786" i="21"/>
  <c r="G786" i="21"/>
  <c r="G786" i="21" a="1"/>
  <c r="F786" i="21"/>
  <c r="E786" i="21"/>
  <c r="D786" i="21"/>
  <c r="Y785" i="21"/>
  <c r="X785" i="21"/>
  <c r="W785" i="21"/>
  <c r="V785" i="21"/>
  <c r="U785" i="21"/>
  <c r="T785" i="21"/>
  <c r="S785" i="21"/>
  <c r="R785" i="21"/>
  <c r="M785" i="21"/>
  <c r="L785" i="21"/>
  <c r="K785" i="21"/>
  <c r="I785" i="21"/>
  <c r="H785" i="21"/>
  <c r="G785" i="21"/>
  <c r="G785" i="21" a="1"/>
  <c r="F785" i="21"/>
  <c r="E785" i="21"/>
  <c r="D785" i="21"/>
  <c r="Y784" i="21"/>
  <c r="X784" i="21"/>
  <c r="W784" i="21"/>
  <c r="V784" i="21"/>
  <c r="U784" i="21"/>
  <c r="T784" i="21"/>
  <c r="S784" i="21"/>
  <c r="R784" i="21"/>
  <c r="M784" i="21"/>
  <c r="L784" i="21"/>
  <c r="K784" i="21"/>
  <c r="I784" i="21"/>
  <c r="H784" i="21"/>
  <c r="G784" i="21"/>
  <c r="G784" i="21" a="1"/>
  <c r="F784" i="21"/>
  <c r="E784" i="21"/>
  <c r="D784" i="21"/>
  <c r="Y783" i="21"/>
  <c r="X783" i="21"/>
  <c r="W783" i="21"/>
  <c r="V783" i="21"/>
  <c r="U783" i="21"/>
  <c r="T783" i="21"/>
  <c r="S783" i="21"/>
  <c r="R783" i="21"/>
  <c r="M783" i="21"/>
  <c r="L783" i="21"/>
  <c r="K783" i="21"/>
  <c r="I783" i="21"/>
  <c r="H783" i="21"/>
  <c r="G783" i="21"/>
  <c r="G783" i="21" a="1"/>
  <c r="F783" i="21"/>
  <c r="E783" i="21"/>
  <c r="D783" i="21"/>
  <c r="Y782" i="21"/>
  <c r="X782" i="21"/>
  <c r="W782" i="21"/>
  <c r="V782" i="21"/>
  <c r="U782" i="21"/>
  <c r="T782" i="21"/>
  <c r="S782" i="21"/>
  <c r="R782" i="21"/>
  <c r="M782" i="21"/>
  <c r="L782" i="21"/>
  <c r="K782" i="21"/>
  <c r="I782" i="21"/>
  <c r="H782" i="21"/>
  <c r="G782" i="21"/>
  <c r="G782" i="21" a="1"/>
  <c r="F782" i="21"/>
  <c r="E782" i="21"/>
  <c r="D782" i="21"/>
  <c r="Y781" i="21"/>
  <c r="X781" i="21"/>
  <c r="W781" i="21"/>
  <c r="V781" i="21"/>
  <c r="U781" i="21"/>
  <c r="T781" i="21"/>
  <c r="S781" i="21"/>
  <c r="R781" i="21"/>
  <c r="M781" i="21"/>
  <c r="L781" i="21"/>
  <c r="K781" i="21"/>
  <c r="I781" i="21"/>
  <c r="H781" i="21"/>
  <c r="G781" i="21"/>
  <c r="G781" i="21" a="1"/>
  <c r="F781" i="21"/>
  <c r="E781" i="21"/>
  <c r="D781" i="21"/>
  <c r="Y780" i="21"/>
  <c r="X780" i="21"/>
  <c r="W780" i="21"/>
  <c r="V780" i="21"/>
  <c r="U780" i="21"/>
  <c r="T780" i="21"/>
  <c r="S780" i="21"/>
  <c r="R780" i="21"/>
  <c r="M780" i="21"/>
  <c r="L780" i="21"/>
  <c r="K780" i="21"/>
  <c r="I780" i="21"/>
  <c r="H780" i="21"/>
  <c r="G780" i="21"/>
  <c r="G780" i="21" a="1"/>
  <c r="F780" i="21"/>
  <c r="E780" i="21"/>
  <c r="D780" i="21"/>
  <c r="Y779" i="21"/>
  <c r="X779" i="21"/>
  <c r="W779" i="21"/>
  <c r="V779" i="21"/>
  <c r="U779" i="21"/>
  <c r="T779" i="21"/>
  <c r="S779" i="21"/>
  <c r="R779" i="21"/>
  <c r="M779" i="21"/>
  <c r="L779" i="21"/>
  <c r="K779" i="21"/>
  <c r="I779" i="21"/>
  <c r="H779" i="21"/>
  <c r="G779" i="21"/>
  <c r="G779" i="21" a="1"/>
  <c r="F779" i="21"/>
  <c r="E779" i="21"/>
  <c r="D779" i="21"/>
  <c r="Y778" i="21"/>
  <c r="X778" i="21"/>
  <c r="W778" i="21"/>
  <c r="V778" i="21"/>
  <c r="U778" i="21"/>
  <c r="T778" i="21"/>
  <c r="S778" i="21"/>
  <c r="R778" i="21"/>
  <c r="M778" i="21"/>
  <c r="L778" i="21"/>
  <c r="K778" i="21"/>
  <c r="I778" i="21"/>
  <c r="H778" i="21"/>
  <c r="G778" i="21"/>
  <c r="G778" i="21" a="1"/>
  <c r="F778" i="21"/>
  <c r="E778" i="21"/>
  <c r="D778" i="21"/>
  <c r="Y777" i="21"/>
  <c r="X777" i="21"/>
  <c r="W777" i="21"/>
  <c r="V777" i="21"/>
  <c r="U777" i="21"/>
  <c r="T777" i="21"/>
  <c r="S777" i="21"/>
  <c r="R777" i="21"/>
  <c r="M777" i="21"/>
  <c r="L777" i="21"/>
  <c r="K777" i="21"/>
  <c r="I777" i="21"/>
  <c r="H777" i="21"/>
  <c r="G777" i="21"/>
  <c r="G777" i="21" a="1"/>
  <c r="F777" i="21"/>
  <c r="E777" i="21"/>
  <c r="D777" i="21"/>
  <c r="Y776" i="21"/>
  <c r="X776" i="21"/>
  <c r="W776" i="21"/>
  <c r="V776" i="21"/>
  <c r="U776" i="21"/>
  <c r="T776" i="21"/>
  <c r="S776" i="21"/>
  <c r="R776" i="21"/>
  <c r="M776" i="21"/>
  <c r="L776" i="21"/>
  <c r="K776" i="21"/>
  <c r="I776" i="21"/>
  <c r="H776" i="21"/>
  <c r="G776" i="21"/>
  <c r="G776" i="21" a="1"/>
  <c r="F776" i="21"/>
  <c r="E776" i="21"/>
  <c r="D776" i="21"/>
  <c r="Y775" i="21"/>
  <c r="X775" i="21"/>
  <c r="W775" i="21"/>
  <c r="V775" i="21"/>
  <c r="U775" i="21"/>
  <c r="T775" i="21"/>
  <c r="S775" i="21"/>
  <c r="R775" i="21"/>
  <c r="M775" i="21"/>
  <c r="L775" i="21"/>
  <c r="K775" i="21"/>
  <c r="I775" i="21"/>
  <c r="H775" i="21"/>
  <c r="G775" i="21"/>
  <c r="G775" i="21" a="1"/>
  <c r="F775" i="21"/>
  <c r="E775" i="21"/>
  <c r="D775" i="21"/>
  <c r="Y774" i="21"/>
  <c r="X774" i="21"/>
  <c r="W774" i="21"/>
  <c r="V774" i="21"/>
  <c r="U774" i="21"/>
  <c r="T774" i="21"/>
  <c r="S774" i="21"/>
  <c r="R774" i="21"/>
  <c r="M774" i="21"/>
  <c r="L774" i="21"/>
  <c r="K774" i="21"/>
  <c r="I774" i="21"/>
  <c r="H774" i="21"/>
  <c r="G774" i="21"/>
  <c r="G774" i="21" a="1"/>
  <c r="F774" i="21"/>
  <c r="E774" i="21"/>
  <c r="D774" i="21"/>
  <c r="Y773" i="21"/>
  <c r="X773" i="21"/>
  <c r="W773" i="21"/>
  <c r="V773" i="21"/>
  <c r="U773" i="21"/>
  <c r="T773" i="21"/>
  <c r="S773" i="21"/>
  <c r="R773" i="21"/>
  <c r="M773" i="21"/>
  <c r="L773" i="21"/>
  <c r="K773" i="21"/>
  <c r="I773" i="21"/>
  <c r="H773" i="21"/>
  <c r="G773" i="21"/>
  <c r="G773" i="21" a="1"/>
  <c r="F773" i="21"/>
  <c r="E773" i="21"/>
  <c r="D773" i="21"/>
  <c r="Y772" i="21"/>
  <c r="X772" i="21"/>
  <c r="W772" i="21"/>
  <c r="V772" i="21"/>
  <c r="U772" i="21"/>
  <c r="T772" i="21"/>
  <c r="S772" i="21"/>
  <c r="R772" i="21"/>
  <c r="M772" i="21"/>
  <c r="L772" i="21"/>
  <c r="K772" i="21"/>
  <c r="I772" i="21"/>
  <c r="H772" i="21"/>
  <c r="G772" i="21"/>
  <c r="G772" i="21" a="1"/>
  <c r="F772" i="21"/>
  <c r="E772" i="21"/>
  <c r="D772" i="21"/>
  <c r="Y771" i="21"/>
  <c r="X771" i="21"/>
  <c r="W771" i="21"/>
  <c r="V771" i="21"/>
  <c r="U771" i="21"/>
  <c r="T771" i="21"/>
  <c r="S771" i="21"/>
  <c r="R771" i="21"/>
  <c r="M771" i="21"/>
  <c r="L771" i="21"/>
  <c r="K771" i="21"/>
  <c r="I771" i="21"/>
  <c r="H771" i="21"/>
  <c r="G771" i="21"/>
  <c r="G771" i="21" a="1"/>
  <c r="F771" i="21"/>
  <c r="E771" i="21"/>
  <c r="D771" i="21"/>
  <c r="Y770" i="21"/>
  <c r="X770" i="21"/>
  <c r="W770" i="21"/>
  <c r="V770" i="21"/>
  <c r="U770" i="21"/>
  <c r="T770" i="21"/>
  <c r="S770" i="21"/>
  <c r="R770" i="21"/>
  <c r="M770" i="21"/>
  <c r="L770" i="21"/>
  <c r="K770" i="21"/>
  <c r="I770" i="21"/>
  <c r="H770" i="21"/>
  <c r="G770" i="21"/>
  <c r="G770" i="21" a="1"/>
  <c r="F770" i="21"/>
  <c r="E770" i="21"/>
  <c r="D770" i="21"/>
  <c r="Y769" i="21"/>
  <c r="X769" i="21"/>
  <c r="W769" i="21"/>
  <c r="V769" i="21"/>
  <c r="U769" i="21"/>
  <c r="T769" i="21"/>
  <c r="S769" i="21"/>
  <c r="R769" i="21"/>
  <c r="M769" i="21"/>
  <c r="L769" i="21"/>
  <c r="K769" i="21"/>
  <c r="I769" i="21"/>
  <c r="H769" i="21"/>
  <c r="G769" i="21"/>
  <c r="G769" i="21" a="1"/>
  <c r="F769" i="21"/>
  <c r="E769" i="21"/>
  <c r="D769" i="21"/>
  <c r="Y768" i="21"/>
  <c r="X768" i="21"/>
  <c r="W768" i="21"/>
  <c r="V768" i="21"/>
  <c r="U768" i="21"/>
  <c r="T768" i="21"/>
  <c r="S768" i="21"/>
  <c r="R768" i="21"/>
  <c r="M768" i="21"/>
  <c r="L768" i="21"/>
  <c r="K768" i="21"/>
  <c r="I768" i="21"/>
  <c r="H768" i="21"/>
  <c r="G768" i="21"/>
  <c r="G768" i="21" a="1"/>
  <c r="F768" i="21"/>
  <c r="E768" i="21"/>
  <c r="D768" i="21"/>
  <c r="Y767" i="21"/>
  <c r="X767" i="21"/>
  <c r="W767" i="21"/>
  <c r="V767" i="21"/>
  <c r="U767" i="21"/>
  <c r="T767" i="21"/>
  <c r="S767" i="21"/>
  <c r="R767" i="21"/>
  <c r="M767" i="21"/>
  <c r="L767" i="21"/>
  <c r="K767" i="21"/>
  <c r="I767" i="21"/>
  <c r="H767" i="21"/>
  <c r="G767" i="21"/>
  <c r="G767" i="21" a="1"/>
  <c r="F767" i="21"/>
  <c r="E767" i="21"/>
  <c r="D767" i="21"/>
  <c r="Y766" i="21"/>
  <c r="X766" i="21"/>
  <c r="W766" i="21"/>
  <c r="V766" i="21"/>
  <c r="U766" i="21"/>
  <c r="T766" i="21"/>
  <c r="S766" i="21"/>
  <c r="R766" i="21"/>
  <c r="M766" i="21"/>
  <c r="L766" i="21"/>
  <c r="K766" i="21"/>
  <c r="I766" i="21"/>
  <c r="H766" i="21"/>
  <c r="G766" i="21"/>
  <c r="G766" i="21" a="1"/>
  <c r="F766" i="21"/>
  <c r="E766" i="21"/>
  <c r="D766" i="21"/>
  <c r="Y765" i="21"/>
  <c r="X765" i="21"/>
  <c r="W765" i="21"/>
  <c r="V765" i="21"/>
  <c r="U765" i="21"/>
  <c r="T765" i="21"/>
  <c r="S765" i="21"/>
  <c r="R765" i="21"/>
  <c r="M765" i="21"/>
  <c r="L765" i="21"/>
  <c r="K765" i="21"/>
  <c r="I765" i="21"/>
  <c r="H765" i="21"/>
  <c r="G765" i="21"/>
  <c r="G765" i="21" a="1"/>
  <c r="F765" i="21"/>
  <c r="E765" i="21"/>
  <c r="D765" i="21"/>
  <c r="Y764" i="21"/>
  <c r="X764" i="21"/>
  <c r="W764" i="21"/>
  <c r="V764" i="21"/>
  <c r="U764" i="21"/>
  <c r="T764" i="21"/>
  <c r="S764" i="21"/>
  <c r="R764" i="21"/>
  <c r="M764" i="21"/>
  <c r="L764" i="21"/>
  <c r="K764" i="21"/>
  <c r="I764" i="21"/>
  <c r="H764" i="21"/>
  <c r="G764" i="21"/>
  <c r="G764" i="21" a="1"/>
  <c r="F764" i="21"/>
  <c r="E764" i="21"/>
  <c r="D764" i="21"/>
  <c r="Y763" i="21"/>
  <c r="X763" i="21"/>
  <c r="W763" i="21"/>
  <c r="V763" i="21"/>
  <c r="U763" i="21"/>
  <c r="T763" i="21"/>
  <c r="S763" i="21"/>
  <c r="R763" i="21"/>
  <c r="M763" i="21"/>
  <c r="L763" i="21"/>
  <c r="K763" i="21"/>
  <c r="I763" i="21"/>
  <c r="H763" i="21"/>
  <c r="G763" i="21"/>
  <c r="G763" i="21" a="1"/>
  <c r="F763" i="21"/>
  <c r="E763" i="21"/>
  <c r="D763" i="21"/>
  <c r="Y762" i="21"/>
  <c r="X762" i="21"/>
  <c r="W762" i="21"/>
  <c r="V762" i="21"/>
  <c r="U762" i="21"/>
  <c r="T762" i="21"/>
  <c r="S762" i="21"/>
  <c r="R762" i="21"/>
  <c r="M762" i="21"/>
  <c r="L762" i="21"/>
  <c r="K762" i="21"/>
  <c r="I762" i="21"/>
  <c r="H762" i="21"/>
  <c r="G762" i="21"/>
  <c r="G762" i="21" a="1"/>
  <c r="F762" i="21"/>
  <c r="E762" i="21"/>
  <c r="D762" i="21"/>
  <c r="Y761" i="21"/>
  <c r="X761" i="21"/>
  <c r="W761" i="21"/>
  <c r="V761" i="21"/>
  <c r="U761" i="21"/>
  <c r="T761" i="21"/>
  <c r="S761" i="21"/>
  <c r="R761" i="21"/>
  <c r="M761" i="21"/>
  <c r="L761" i="21"/>
  <c r="K761" i="21"/>
  <c r="I761" i="21"/>
  <c r="H761" i="21"/>
  <c r="G761" i="21"/>
  <c r="G761" i="21" a="1"/>
  <c r="F761" i="21"/>
  <c r="E761" i="21"/>
  <c r="D761" i="21"/>
  <c r="Y760" i="21"/>
  <c r="X760" i="21"/>
  <c r="W760" i="21"/>
  <c r="V760" i="21"/>
  <c r="U760" i="21"/>
  <c r="T760" i="21"/>
  <c r="S760" i="21"/>
  <c r="R760" i="21"/>
  <c r="M760" i="21"/>
  <c r="L760" i="21"/>
  <c r="K760" i="21"/>
  <c r="I760" i="21"/>
  <c r="H760" i="21"/>
  <c r="G760" i="21"/>
  <c r="G760" i="21" a="1"/>
  <c r="F760" i="21"/>
  <c r="E760" i="21"/>
  <c r="D760" i="21"/>
  <c r="Y759" i="21"/>
  <c r="X759" i="21"/>
  <c r="W759" i="21"/>
  <c r="V759" i="21"/>
  <c r="U759" i="21"/>
  <c r="T759" i="21"/>
  <c r="S759" i="21"/>
  <c r="R759" i="21"/>
  <c r="M759" i="21"/>
  <c r="L759" i="21"/>
  <c r="K759" i="21"/>
  <c r="I759" i="21"/>
  <c r="H759" i="21"/>
  <c r="G759" i="21"/>
  <c r="G759" i="21" a="1"/>
  <c r="F759" i="21"/>
  <c r="E759" i="21"/>
  <c r="D759" i="21"/>
  <c r="Y758" i="21"/>
  <c r="X758" i="21"/>
  <c r="W758" i="21"/>
  <c r="V758" i="21"/>
  <c r="U758" i="21"/>
  <c r="T758" i="21"/>
  <c r="S758" i="21"/>
  <c r="R758" i="21"/>
  <c r="M758" i="21"/>
  <c r="L758" i="21"/>
  <c r="K758" i="21"/>
  <c r="I758" i="21"/>
  <c r="H758" i="21"/>
  <c r="G758" i="21"/>
  <c r="G758" i="21" a="1"/>
  <c r="F758" i="21"/>
  <c r="E758" i="21"/>
  <c r="D758" i="21"/>
  <c r="Y757" i="21"/>
  <c r="X757" i="21"/>
  <c r="W757" i="21"/>
  <c r="V757" i="21"/>
  <c r="U757" i="21"/>
  <c r="T757" i="21"/>
  <c r="S757" i="21"/>
  <c r="R757" i="21"/>
  <c r="M757" i="21"/>
  <c r="L757" i="21"/>
  <c r="K757" i="21"/>
  <c r="I757" i="21"/>
  <c r="H757" i="21"/>
  <c r="G757" i="21"/>
  <c r="G757" i="21" a="1"/>
  <c r="F757" i="21"/>
  <c r="E757" i="21"/>
  <c r="D757" i="21"/>
  <c r="Y756" i="21"/>
  <c r="X756" i="21"/>
  <c r="W756" i="21"/>
  <c r="V756" i="21"/>
  <c r="U756" i="21"/>
  <c r="T756" i="21"/>
  <c r="S756" i="21"/>
  <c r="R756" i="21"/>
  <c r="M756" i="21"/>
  <c r="L756" i="21"/>
  <c r="K756" i="21"/>
  <c r="I756" i="21"/>
  <c r="H756" i="21"/>
  <c r="G756" i="21"/>
  <c r="G756" i="21" a="1"/>
  <c r="F756" i="21"/>
  <c r="E756" i="21"/>
  <c r="D756" i="21"/>
  <c r="Y755" i="21"/>
  <c r="X755" i="21"/>
  <c r="W755" i="21"/>
  <c r="V755" i="21"/>
  <c r="U755" i="21"/>
  <c r="T755" i="21"/>
  <c r="S755" i="21"/>
  <c r="R755" i="21"/>
  <c r="M755" i="21"/>
  <c r="L755" i="21"/>
  <c r="K755" i="21"/>
  <c r="I755" i="21"/>
  <c r="H755" i="21"/>
  <c r="G755" i="21"/>
  <c r="G755" i="21" a="1"/>
  <c r="F755" i="21"/>
  <c r="E755" i="21"/>
  <c r="D755" i="21"/>
  <c r="Y754" i="21"/>
  <c r="X754" i="21"/>
  <c r="W754" i="21"/>
  <c r="V754" i="21"/>
  <c r="U754" i="21"/>
  <c r="T754" i="21"/>
  <c r="S754" i="21"/>
  <c r="R754" i="21"/>
  <c r="M754" i="21"/>
  <c r="L754" i="21"/>
  <c r="K754" i="21"/>
  <c r="I754" i="21"/>
  <c r="H754" i="21"/>
  <c r="G754" i="21"/>
  <c r="G754" i="21" a="1"/>
  <c r="F754" i="21"/>
  <c r="E754" i="21"/>
  <c r="D754" i="21"/>
  <c r="Y753" i="21"/>
  <c r="X753" i="21"/>
  <c r="W753" i="21"/>
  <c r="V753" i="21"/>
  <c r="U753" i="21"/>
  <c r="T753" i="21"/>
  <c r="S753" i="21"/>
  <c r="R753" i="21"/>
  <c r="M753" i="21"/>
  <c r="L753" i="21"/>
  <c r="K753" i="21"/>
  <c r="I753" i="21"/>
  <c r="H753" i="21"/>
  <c r="G753" i="21"/>
  <c r="G753" i="21" a="1"/>
  <c r="F753" i="21"/>
  <c r="E753" i="21"/>
  <c r="D753" i="21"/>
  <c r="Y752" i="21"/>
  <c r="X752" i="21"/>
  <c r="W752" i="21"/>
  <c r="V752" i="21"/>
  <c r="U752" i="21"/>
  <c r="T752" i="21"/>
  <c r="S752" i="21"/>
  <c r="R752" i="21"/>
  <c r="M752" i="21"/>
  <c r="L752" i="21"/>
  <c r="K752" i="21"/>
  <c r="I752" i="21"/>
  <c r="H752" i="21"/>
  <c r="G752" i="21"/>
  <c r="G752" i="21" a="1"/>
  <c r="F752" i="21"/>
  <c r="E752" i="21"/>
  <c r="D752" i="21"/>
  <c r="Y751" i="21"/>
  <c r="X751" i="21"/>
  <c r="W751" i="21"/>
  <c r="V751" i="21"/>
  <c r="U751" i="21"/>
  <c r="T751" i="21"/>
  <c r="S751" i="21"/>
  <c r="R751" i="21"/>
  <c r="M751" i="21"/>
  <c r="L751" i="21"/>
  <c r="K751" i="21"/>
  <c r="I751" i="21"/>
  <c r="H751" i="21"/>
  <c r="G751" i="21"/>
  <c r="G751" i="21" a="1"/>
  <c r="F751" i="21"/>
  <c r="E751" i="21"/>
  <c r="D751" i="21"/>
  <c r="Y750" i="21"/>
  <c r="X750" i="21"/>
  <c r="W750" i="21"/>
  <c r="V750" i="21"/>
  <c r="U750" i="21"/>
  <c r="T750" i="21"/>
  <c r="S750" i="21"/>
  <c r="R750" i="21"/>
  <c r="M750" i="21"/>
  <c r="L750" i="21"/>
  <c r="K750" i="21"/>
  <c r="I750" i="21"/>
  <c r="H750" i="21"/>
  <c r="G750" i="21"/>
  <c r="G750" i="21" a="1"/>
  <c r="F750" i="21"/>
  <c r="E750" i="21"/>
  <c r="D750" i="21"/>
  <c r="Y749" i="21"/>
  <c r="X749" i="21"/>
  <c r="W749" i="21"/>
  <c r="V749" i="21"/>
  <c r="U749" i="21"/>
  <c r="T749" i="21"/>
  <c r="S749" i="21"/>
  <c r="R749" i="21"/>
  <c r="M749" i="21"/>
  <c r="L749" i="21"/>
  <c r="K749" i="21"/>
  <c r="I749" i="21"/>
  <c r="H749" i="21"/>
  <c r="G749" i="21"/>
  <c r="G749" i="21" a="1"/>
  <c r="F749" i="21"/>
  <c r="E749" i="21"/>
  <c r="D749" i="21"/>
  <c r="Y748" i="21"/>
  <c r="X748" i="21"/>
  <c r="W748" i="21"/>
  <c r="V748" i="21"/>
  <c r="U748" i="21"/>
  <c r="T748" i="21"/>
  <c r="S748" i="21"/>
  <c r="R748" i="21"/>
  <c r="M748" i="21"/>
  <c r="L748" i="21"/>
  <c r="K748" i="21"/>
  <c r="I748" i="21"/>
  <c r="H748" i="21"/>
  <c r="G748" i="21"/>
  <c r="G748" i="21" a="1"/>
  <c r="F748" i="21"/>
  <c r="E748" i="21"/>
  <c r="D748" i="21"/>
  <c r="Y747" i="21"/>
  <c r="X747" i="21"/>
  <c r="W747" i="21"/>
  <c r="V747" i="21"/>
  <c r="U747" i="21"/>
  <c r="T747" i="21"/>
  <c r="S747" i="21"/>
  <c r="R747" i="21"/>
  <c r="M747" i="21"/>
  <c r="L747" i="21"/>
  <c r="K747" i="21"/>
  <c r="I747" i="21"/>
  <c r="H747" i="21"/>
  <c r="G747" i="21"/>
  <c r="G747" i="21" a="1"/>
  <c r="F747" i="21"/>
  <c r="E747" i="21"/>
  <c r="D747" i="21"/>
  <c r="Y746" i="21"/>
  <c r="X746" i="21"/>
  <c r="W746" i="21"/>
  <c r="V746" i="21"/>
  <c r="U746" i="21"/>
  <c r="T746" i="21"/>
  <c r="S746" i="21"/>
  <c r="R746" i="21"/>
  <c r="M746" i="21"/>
  <c r="L746" i="21"/>
  <c r="K746" i="21"/>
  <c r="I746" i="21"/>
  <c r="H746" i="21"/>
  <c r="G746" i="21"/>
  <c r="G746" i="21" a="1"/>
  <c r="F746" i="21"/>
  <c r="E746" i="21"/>
  <c r="D746" i="21"/>
  <c r="Y745" i="21"/>
  <c r="X745" i="21"/>
  <c r="W745" i="21"/>
  <c r="V745" i="21"/>
  <c r="U745" i="21"/>
  <c r="T745" i="21"/>
  <c r="S745" i="21"/>
  <c r="R745" i="21"/>
  <c r="M745" i="21"/>
  <c r="L745" i="21"/>
  <c r="K745" i="21"/>
  <c r="I745" i="21"/>
  <c r="H745" i="21"/>
  <c r="G745" i="21"/>
  <c r="G745" i="21" a="1"/>
  <c r="F745" i="21"/>
  <c r="E745" i="21"/>
  <c r="D745" i="21"/>
  <c r="Y744" i="21"/>
  <c r="X744" i="21"/>
  <c r="W744" i="21"/>
  <c r="V744" i="21"/>
  <c r="U744" i="21"/>
  <c r="T744" i="21"/>
  <c r="S744" i="21"/>
  <c r="R744" i="21"/>
  <c r="M744" i="21"/>
  <c r="L744" i="21"/>
  <c r="K744" i="21"/>
  <c r="I744" i="21"/>
  <c r="H744" i="21"/>
  <c r="G744" i="21"/>
  <c r="G744" i="21" a="1"/>
  <c r="F744" i="21"/>
  <c r="E744" i="21"/>
  <c r="D744" i="21"/>
  <c r="Y743" i="21"/>
  <c r="X743" i="21"/>
  <c r="W743" i="21"/>
  <c r="V743" i="21"/>
  <c r="U743" i="21"/>
  <c r="T743" i="21"/>
  <c r="S743" i="21"/>
  <c r="R743" i="21"/>
  <c r="M743" i="21"/>
  <c r="L743" i="21"/>
  <c r="K743" i="21"/>
  <c r="I743" i="21"/>
  <c r="H743" i="21"/>
  <c r="G743" i="21"/>
  <c r="G743" i="21" a="1"/>
  <c r="F743" i="21"/>
  <c r="E743" i="21"/>
  <c r="D743" i="21"/>
  <c r="Y742" i="21"/>
  <c r="X742" i="21"/>
  <c r="W742" i="21"/>
  <c r="V742" i="21"/>
  <c r="U742" i="21"/>
  <c r="T742" i="21"/>
  <c r="S742" i="21"/>
  <c r="R742" i="21"/>
  <c r="M742" i="21"/>
  <c r="L742" i="21"/>
  <c r="K742" i="21"/>
  <c r="I742" i="21"/>
  <c r="H742" i="21"/>
  <c r="G742" i="21"/>
  <c r="G742" i="21" a="1"/>
  <c r="F742" i="21"/>
  <c r="E742" i="21"/>
  <c r="D742" i="21"/>
  <c r="Y741" i="21"/>
  <c r="X741" i="21"/>
  <c r="W741" i="21"/>
  <c r="V741" i="21"/>
  <c r="U741" i="21"/>
  <c r="T741" i="21"/>
  <c r="S741" i="21"/>
  <c r="R741" i="21"/>
  <c r="M741" i="21"/>
  <c r="L741" i="21"/>
  <c r="K741" i="21"/>
  <c r="I741" i="21"/>
  <c r="H741" i="21"/>
  <c r="G741" i="21"/>
  <c r="G741" i="21" a="1"/>
  <c r="F741" i="21"/>
  <c r="E741" i="21"/>
  <c r="D741" i="21"/>
  <c r="Y740" i="21"/>
  <c r="X740" i="21"/>
  <c r="W740" i="21"/>
  <c r="V740" i="21"/>
  <c r="U740" i="21"/>
  <c r="T740" i="21"/>
  <c r="S740" i="21"/>
  <c r="R740" i="21"/>
  <c r="M740" i="21"/>
  <c r="L740" i="21"/>
  <c r="K740" i="21"/>
  <c r="I740" i="21"/>
  <c r="H740" i="21"/>
  <c r="G740" i="21"/>
  <c r="G740" i="21" a="1"/>
  <c r="F740" i="21"/>
  <c r="E740" i="21"/>
  <c r="D740" i="21"/>
  <c r="Y739" i="21"/>
  <c r="X739" i="21"/>
  <c r="W739" i="21"/>
  <c r="V739" i="21"/>
  <c r="U739" i="21"/>
  <c r="T739" i="21"/>
  <c r="S739" i="21"/>
  <c r="R739" i="21"/>
  <c r="M739" i="21"/>
  <c r="L739" i="21"/>
  <c r="K739" i="21"/>
  <c r="I739" i="21"/>
  <c r="H739" i="21"/>
  <c r="G739" i="21"/>
  <c r="G739" i="21" a="1"/>
  <c r="F739" i="21"/>
  <c r="E739" i="21"/>
  <c r="D739" i="21"/>
  <c r="Y738" i="21"/>
  <c r="X738" i="21"/>
  <c r="W738" i="21"/>
  <c r="V738" i="21"/>
  <c r="U738" i="21"/>
  <c r="T738" i="21"/>
  <c r="S738" i="21"/>
  <c r="R738" i="21"/>
  <c r="M738" i="21"/>
  <c r="L738" i="21"/>
  <c r="K738" i="21"/>
  <c r="I738" i="21"/>
  <c r="H738" i="21"/>
  <c r="G738" i="21"/>
  <c r="G738" i="21" a="1"/>
  <c r="F738" i="21"/>
  <c r="E738" i="21"/>
  <c r="D738" i="21"/>
  <c r="Y737" i="21"/>
  <c r="X737" i="21"/>
  <c r="W737" i="21"/>
  <c r="V737" i="21"/>
  <c r="U737" i="21"/>
  <c r="T737" i="21"/>
  <c r="S737" i="21"/>
  <c r="R737" i="21"/>
  <c r="M737" i="21"/>
  <c r="L737" i="21"/>
  <c r="K737" i="21"/>
  <c r="I737" i="21"/>
  <c r="H737" i="21"/>
  <c r="G737" i="21"/>
  <c r="G737" i="21" a="1"/>
  <c r="F737" i="21"/>
  <c r="E737" i="21"/>
  <c r="D737" i="21"/>
  <c r="Y736" i="21"/>
  <c r="X736" i="21"/>
  <c r="W736" i="21"/>
  <c r="V736" i="21"/>
  <c r="U736" i="21"/>
  <c r="T736" i="21"/>
  <c r="S736" i="21"/>
  <c r="R736" i="21"/>
  <c r="M736" i="21"/>
  <c r="L736" i="21"/>
  <c r="K736" i="21"/>
  <c r="I736" i="21"/>
  <c r="H736" i="21"/>
  <c r="G736" i="21"/>
  <c r="G736" i="21" a="1"/>
  <c r="F736" i="21"/>
  <c r="E736" i="21"/>
  <c r="D736" i="21"/>
  <c r="Y735" i="21"/>
  <c r="X735" i="21"/>
  <c r="W735" i="21"/>
  <c r="V735" i="21"/>
  <c r="U735" i="21"/>
  <c r="T735" i="21"/>
  <c r="S735" i="21"/>
  <c r="R735" i="21"/>
  <c r="M735" i="21"/>
  <c r="L735" i="21"/>
  <c r="K735" i="21"/>
  <c r="I735" i="21"/>
  <c r="H735" i="21"/>
  <c r="G735" i="21"/>
  <c r="G735" i="21" a="1"/>
  <c r="F735" i="21"/>
  <c r="E735" i="21"/>
  <c r="D735" i="21"/>
  <c r="Y734" i="21"/>
  <c r="X734" i="21"/>
  <c r="W734" i="21"/>
  <c r="V734" i="21"/>
  <c r="U734" i="21"/>
  <c r="T734" i="21"/>
  <c r="S734" i="21"/>
  <c r="R734" i="21"/>
  <c r="M734" i="21"/>
  <c r="L734" i="21"/>
  <c r="K734" i="21"/>
  <c r="I734" i="21"/>
  <c r="H734" i="21"/>
  <c r="G734" i="21"/>
  <c r="G734" i="21" a="1"/>
  <c r="F734" i="21"/>
  <c r="E734" i="21"/>
  <c r="D734" i="21"/>
  <c r="Y733" i="21"/>
  <c r="X733" i="21"/>
  <c r="W733" i="21"/>
  <c r="V733" i="21"/>
  <c r="U733" i="21"/>
  <c r="T733" i="21"/>
  <c r="S733" i="21"/>
  <c r="R733" i="21"/>
  <c r="M733" i="21"/>
  <c r="L733" i="21"/>
  <c r="K733" i="21"/>
  <c r="I733" i="21"/>
  <c r="H733" i="21"/>
  <c r="G733" i="21"/>
  <c r="G733" i="21" a="1"/>
  <c r="F733" i="21"/>
  <c r="E733" i="21"/>
  <c r="D733" i="21"/>
  <c r="Y732" i="21"/>
  <c r="X732" i="21"/>
  <c r="W732" i="21"/>
  <c r="V732" i="21"/>
  <c r="U732" i="21"/>
  <c r="T732" i="21"/>
  <c r="S732" i="21"/>
  <c r="R732" i="21"/>
  <c r="M732" i="21"/>
  <c r="L732" i="21"/>
  <c r="K732" i="21"/>
  <c r="I732" i="21"/>
  <c r="H732" i="21"/>
  <c r="G732" i="21"/>
  <c r="G732" i="21" a="1"/>
  <c r="F732" i="21"/>
  <c r="E732" i="21"/>
  <c r="D732" i="21"/>
  <c r="Y731" i="21"/>
  <c r="X731" i="21"/>
  <c r="W731" i="21"/>
  <c r="V731" i="21"/>
  <c r="U731" i="21"/>
  <c r="T731" i="21"/>
  <c r="S731" i="21"/>
  <c r="R731" i="21"/>
  <c r="M731" i="21"/>
  <c r="L731" i="21"/>
  <c r="K731" i="21"/>
  <c r="I731" i="21"/>
  <c r="H731" i="21"/>
  <c r="G731" i="21"/>
  <c r="G731" i="21" a="1"/>
  <c r="F731" i="21"/>
  <c r="E731" i="21"/>
  <c r="D731" i="21"/>
  <c r="Y730" i="21"/>
  <c r="X730" i="21"/>
  <c r="W730" i="21"/>
  <c r="V730" i="21"/>
  <c r="U730" i="21"/>
  <c r="T730" i="21"/>
  <c r="S730" i="21"/>
  <c r="R730" i="21"/>
  <c r="M730" i="21"/>
  <c r="L730" i="21"/>
  <c r="K730" i="21"/>
  <c r="I730" i="21"/>
  <c r="H730" i="21"/>
  <c r="G730" i="21"/>
  <c r="G730" i="21" a="1"/>
  <c r="F730" i="21"/>
  <c r="E730" i="21"/>
  <c r="D730" i="21"/>
  <c r="Y729" i="21"/>
  <c r="X729" i="21"/>
  <c r="W729" i="21"/>
  <c r="V729" i="21"/>
  <c r="U729" i="21"/>
  <c r="T729" i="21"/>
  <c r="S729" i="21"/>
  <c r="R729" i="21"/>
  <c r="M729" i="21"/>
  <c r="L729" i="21"/>
  <c r="K729" i="21"/>
  <c r="I729" i="21"/>
  <c r="H729" i="21"/>
  <c r="G729" i="21"/>
  <c r="G729" i="21" a="1"/>
  <c r="F729" i="21"/>
  <c r="E729" i="21"/>
  <c r="D729" i="21"/>
  <c r="Y728" i="21"/>
  <c r="X728" i="21"/>
  <c r="W728" i="21"/>
  <c r="V728" i="21"/>
  <c r="U728" i="21"/>
  <c r="T728" i="21"/>
  <c r="S728" i="21"/>
  <c r="R728" i="21"/>
  <c r="M728" i="21"/>
  <c r="L728" i="21"/>
  <c r="K728" i="21"/>
  <c r="I728" i="21"/>
  <c r="H728" i="21"/>
  <c r="G728" i="21"/>
  <c r="G728" i="21" a="1"/>
  <c r="F728" i="21"/>
  <c r="E728" i="21"/>
  <c r="D728" i="21"/>
  <c r="Y727" i="21"/>
  <c r="X727" i="21"/>
  <c r="W727" i="21"/>
  <c r="V727" i="21"/>
  <c r="U727" i="21"/>
  <c r="T727" i="21"/>
  <c r="S727" i="21"/>
  <c r="R727" i="21"/>
  <c r="M727" i="21"/>
  <c r="L727" i="21"/>
  <c r="K727" i="21"/>
  <c r="I727" i="21"/>
  <c r="H727" i="21"/>
  <c r="G727" i="21"/>
  <c r="G727" i="21" a="1"/>
  <c r="F727" i="21"/>
  <c r="E727" i="21"/>
  <c r="D727" i="21"/>
  <c r="Y726" i="21"/>
  <c r="X726" i="21"/>
  <c r="W726" i="21"/>
  <c r="V726" i="21"/>
  <c r="U726" i="21"/>
  <c r="T726" i="21"/>
  <c r="S726" i="21"/>
  <c r="R726" i="21"/>
  <c r="M726" i="21"/>
  <c r="L726" i="21"/>
  <c r="K726" i="21"/>
  <c r="I726" i="21"/>
  <c r="H726" i="21"/>
  <c r="G726" i="21"/>
  <c r="G726" i="21" a="1"/>
  <c r="F726" i="21"/>
  <c r="E726" i="21"/>
  <c r="D726" i="21"/>
  <c r="Y725" i="21"/>
  <c r="X725" i="21"/>
  <c r="W725" i="21"/>
  <c r="V725" i="21"/>
  <c r="U725" i="21"/>
  <c r="T725" i="21"/>
  <c r="S725" i="21"/>
  <c r="R725" i="21"/>
  <c r="M725" i="21"/>
  <c r="L725" i="21"/>
  <c r="K725" i="21"/>
  <c r="I725" i="21"/>
  <c r="H725" i="21"/>
  <c r="G725" i="21"/>
  <c r="G725" i="21" a="1"/>
  <c r="F725" i="21"/>
  <c r="E725" i="21"/>
  <c r="D725" i="21"/>
  <c r="Y724" i="21"/>
  <c r="X724" i="21"/>
  <c r="W724" i="21"/>
  <c r="V724" i="21"/>
  <c r="U724" i="21"/>
  <c r="T724" i="21"/>
  <c r="S724" i="21"/>
  <c r="R724" i="21"/>
  <c r="M724" i="21"/>
  <c r="L724" i="21"/>
  <c r="K724" i="21"/>
  <c r="I724" i="21"/>
  <c r="H724" i="21"/>
  <c r="G724" i="21"/>
  <c r="G724" i="21" a="1"/>
  <c r="F724" i="21"/>
  <c r="E724" i="21"/>
  <c r="D724" i="21"/>
  <c r="Y723" i="21"/>
  <c r="X723" i="21"/>
  <c r="W723" i="21"/>
  <c r="V723" i="21"/>
  <c r="U723" i="21"/>
  <c r="T723" i="21"/>
  <c r="S723" i="21"/>
  <c r="R723" i="21"/>
  <c r="M723" i="21"/>
  <c r="L723" i="21"/>
  <c r="K723" i="21"/>
  <c r="I723" i="21"/>
  <c r="H723" i="21"/>
  <c r="G723" i="21"/>
  <c r="G723" i="21" a="1"/>
  <c r="F723" i="21"/>
  <c r="E723" i="21"/>
  <c r="D723" i="21"/>
  <c r="Y722" i="21"/>
  <c r="X722" i="21"/>
  <c r="W722" i="21"/>
  <c r="V722" i="21"/>
  <c r="U722" i="21"/>
  <c r="T722" i="21"/>
  <c r="S722" i="21"/>
  <c r="R722" i="21"/>
  <c r="M722" i="21"/>
  <c r="L722" i="21"/>
  <c r="K722" i="21"/>
  <c r="I722" i="21"/>
  <c r="H722" i="21"/>
  <c r="G722" i="21"/>
  <c r="G722" i="21" a="1"/>
  <c r="F722" i="21"/>
  <c r="E722" i="21"/>
  <c r="D722" i="21"/>
  <c r="Y721" i="21"/>
  <c r="X721" i="21"/>
  <c r="W721" i="21"/>
  <c r="V721" i="21"/>
  <c r="U721" i="21"/>
  <c r="T721" i="21"/>
  <c r="S721" i="21"/>
  <c r="R721" i="21"/>
  <c r="M721" i="21"/>
  <c r="L721" i="21"/>
  <c r="K721" i="21"/>
  <c r="I721" i="21"/>
  <c r="H721" i="21"/>
  <c r="G721" i="21"/>
  <c r="G721" i="21" a="1"/>
  <c r="F721" i="21"/>
  <c r="E721" i="21"/>
  <c r="D721" i="21"/>
  <c r="Y720" i="21"/>
  <c r="X720" i="21"/>
  <c r="W720" i="21"/>
  <c r="V720" i="21"/>
  <c r="U720" i="21"/>
  <c r="T720" i="21"/>
  <c r="S720" i="21"/>
  <c r="R720" i="21"/>
  <c r="M720" i="21"/>
  <c r="L720" i="21"/>
  <c r="K720" i="21"/>
  <c r="I720" i="21"/>
  <c r="H720" i="21"/>
  <c r="G720" i="21"/>
  <c r="G720" i="21" a="1"/>
  <c r="F720" i="21"/>
  <c r="E720" i="21"/>
  <c r="D720" i="21"/>
  <c r="Y719" i="21"/>
  <c r="X719" i="21"/>
  <c r="W719" i="21"/>
  <c r="V719" i="21"/>
  <c r="U719" i="21"/>
  <c r="T719" i="21"/>
  <c r="S719" i="21"/>
  <c r="R719" i="21"/>
  <c r="M719" i="21"/>
  <c r="L719" i="21"/>
  <c r="K719" i="21"/>
  <c r="I719" i="21"/>
  <c r="H719" i="21"/>
  <c r="G719" i="21"/>
  <c r="G719" i="21" a="1"/>
  <c r="F719" i="21"/>
  <c r="E719" i="21"/>
  <c r="D719" i="21"/>
  <c r="Y718" i="21"/>
  <c r="X718" i="21"/>
  <c r="W718" i="21"/>
  <c r="V718" i="21"/>
  <c r="U718" i="21"/>
  <c r="T718" i="21"/>
  <c r="S718" i="21"/>
  <c r="R718" i="21"/>
  <c r="M718" i="21"/>
  <c r="L718" i="21"/>
  <c r="K718" i="21"/>
  <c r="I718" i="21"/>
  <c r="H718" i="21"/>
  <c r="G718" i="21"/>
  <c r="G718" i="21" a="1"/>
  <c r="F718" i="21"/>
  <c r="E718" i="21"/>
  <c r="D718" i="21"/>
  <c r="Y717" i="21"/>
  <c r="X717" i="21"/>
  <c r="W717" i="21"/>
  <c r="V717" i="21"/>
  <c r="U717" i="21"/>
  <c r="T717" i="21"/>
  <c r="S717" i="21"/>
  <c r="R717" i="21"/>
  <c r="M717" i="21"/>
  <c r="L717" i="21"/>
  <c r="K717" i="21"/>
  <c r="I717" i="21"/>
  <c r="H717" i="21"/>
  <c r="G717" i="21"/>
  <c r="G717" i="21" a="1"/>
  <c r="F717" i="21"/>
  <c r="E717" i="21"/>
  <c r="D717" i="21"/>
  <c r="Y716" i="21"/>
  <c r="X716" i="21"/>
  <c r="W716" i="21"/>
  <c r="V716" i="21"/>
  <c r="U716" i="21"/>
  <c r="T716" i="21"/>
  <c r="S716" i="21"/>
  <c r="R716" i="21"/>
  <c r="M716" i="21"/>
  <c r="L716" i="21"/>
  <c r="K716" i="21"/>
  <c r="I716" i="21"/>
  <c r="H716" i="21"/>
  <c r="G716" i="21"/>
  <c r="G716" i="21" a="1"/>
  <c r="F716" i="21"/>
  <c r="E716" i="21"/>
  <c r="D716" i="21"/>
  <c r="Y715" i="21"/>
  <c r="X715" i="21"/>
  <c r="W715" i="21"/>
  <c r="V715" i="21"/>
  <c r="U715" i="21"/>
  <c r="T715" i="21"/>
  <c r="S715" i="21"/>
  <c r="R715" i="21"/>
  <c r="M715" i="21"/>
  <c r="L715" i="21"/>
  <c r="K715" i="21"/>
  <c r="I715" i="21"/>
  <c r="H715" i="21"/>
  <c r="G715" i="21"/>
  <c r="G715" i="21" a="1"/>
  <c r="F715" i="21"/>
  <c r="E715" i="21"/>
  <c r="D715" i="21"/>
  <c r="Y714" i="21"/>
  <c r="X714" i="21"/>
  <c r="W714" i="21"/>
  <c r="V714" i="21"/>
  <c r="U714" i="21"/>
  <c r="T714" i="21"/>
  <c r="S714" i="21"/>
  <c r="R714" i="21"/>
  <c r="M714" i="21"/>
  <c r="L714" i="21"/>
  <c r="K714" i="21"/>
  <c r="I714" i="21"/>
  <c r="H714" i="21"/>
  <c r="G714" i="21"/>
  <c r="G714" i="21" a="1"/>
  <c r="F714" i="21"/>
  <c r="E714" i="21"/>
  <c r="D714" i="21"/>
  <c r="Y713" i="21"/>
  <c r="X713" i="21"/>
  <c r="W713" i="21"/>
  <c r="V713" i="21"/>
  <c r="U713" i="21"/>
  <c r="T713" i="21"/>
  <c r="S713" i="21"/>
  <c r="R713" i="21"/>
  <c r="M713" i="21"/>
  <c r="L713" i="21"/>
  <c r="K713" i="21"/>
  <c r="I713" i="21"/>
  <c r="H713" i="21"/>
  <c r="G713" i="21"/>
  <c r="G713" i="21" a="1"/>
  <c r="F713" i="21"/>
  <c r="E713" i="21"/>
  <c r="D713" i="21"/>
  <c r="Y712" i="21"/>
  <c r="X712" i="21"/>
  <c r="W712" i="21"/>
  <c r="V712" i="21"/>
  <c r="U712" i="21"/>
  <c r="T712" i="21"/>
  <c r="S712" i="21"/>
  <c r="R712" i="21"/>
  <c r="M712" i="21"/>
  <c r="L712" i="21"/>
  <c r="K712" i="21"/>
  <c r="I712" i="21"/>
  <c r="H712" i="21"/>
  <c r="G712" i="21"/>
  <c r="G712" i="21" a="1"/>
  <c r="F712" i="21"/>
  <c r="E712" i="21"/>
  <c r="D712" i="21"/>
  <c r="Y711" i="21"/>
  <c r="X711" i="21"/>
  <c r="W711" i="21"/>
  <c r="V711" i="21"/>
  <c r="U711" i="21"/>
  <c r="T711" i="21"/>
  <c r="S711" i="21"/>
  <c r="R711" i="21"/>
  <c r="M711" i="21"/>
  <c r="L711" i="21"/>
  <c r="K711" i="21"/>
  <c r="I711" i="21"/>
  <c r="H711" i="21"/>
  <c r="G711" i="21"/>
  <c r="G711" i="21" a="1"/>
  <c r="F711" i="21"/>
  <c r="E711" i="21"/>
  <c r="D711" i="21"/>
  <c r="Y710" i="21"/>
  <c r="X710" i="21"/>
  <c r="W710" i="21"/>
  <c r="V710" i="21"/>
  <c r="U710" i="21"/>
  <c r="T710" i="21"/>
  <c r="S710" i="21"/>
  <c r="R710" i="21"/>
  <c r="M710" i="21"/>
  <c r="L710" i="21"/>
  <c r="K710" i="21"/>
  <c r="I710" i="21"/>
  <c r="H710" i="21"/>
  <c r="G710" i="21"/>
  <c r="G710" i="21" a="1"/>
  <c r="F710" i="21"/>
  <c r="E710" i="21"/>
  <c r="D710" i="21"/>
  <c r="Y709" i="21"/>
  <c r="X709" i="21"/>
  <c r="W709" i="21"/>
  <c r="V709" i="21"/>
  <c r="U709" i="21"/>
  <c r="T709" i="21"/>
  <c r="S709" i="21"/>
  <c r="R709" i="21"/>
  <c r="M709" i="21"/>
  <c r="L709" i="21"/>
  <c r="K709" i="21"/>
  <c r="I709" i="21"/>
  <c r="H709" i="21"/>
  <c r="G709" i="21"/>
  <c r="G709" i="21" a="1"/>
  <c r="F709" i="21"/>
  <c r="E709" i="21"/>
  <c r="D709" i="21"/>
  <c r="Y708" i="21"/>
  <c r="X708" i="21"/>
  <c r="W708" i="21"/>
  <c r="V708" i="21"/>
  <c r="U708" i="21"/>
  <c r="T708" i="21"/>
  <c r="S708" i="21"/>
  <c r="R708" i="21"/>
  <c r="M708" i="21"/>
  <c r="L708" i="21"/>
  <c r="K708" i="21"/>
  <c r="I708" i="21"/>
  <c r="H708" i="21"/>
  <c r="G708" i="21"/>
  <c r="G708" i="21" a="1"/>
  <c r="F708" i="21"/>
  <c r="E708" i="21"/>
  <c r="D708" i="21"/>
  <c r="Y707" i="21"/>
  <c r="X707" i="21"/>
  <c r="W707" i="21"/>
  <c r="V707" i="21"/>
  <c r="U707" i="21"/>
  <c r="T707" i="21"/>
  <c r="S707" i="21"/>
  <c r="R707" i="21"/>
  <c r="M707" i="21"/>
  <c r="L707" i="21"/>
  <c r="K707" i="21"/>
  <c r="I707" i="21"/>
  <c r="H707" i="21"/>
  <c r="G707" i="21"/>
  <c r="G707" i="21" a="1"/>
  <c r="F707" i="21"/>
  <c r="E707" i="21"/>
  <c r="D707" i="21"/>
  <c r="Y706" i="21"/>
  <c r="X706" i="21"/>
  <c r="W706" i="21"/>
  <c r="V706" i="21"/>
  <c r="U706" i="21"/>
  <c r="T706" i="21"/>
  <c r="S706" i="21"/>
  <c r="R706" i="21"/>
  <c r="M706" i="21"/>
  <c r="L706" i="21"/>
  <c r="K706" i="21"/>
  <c r="I706" i="21"/>
  <c r="H706" i="21"/>
  <c r="G706" i="21"/>
  <c r="G706" i="21" a="1"/>
  <c r="F706" i="21"/>
  <c r="E706" i="21"/>
  <c r="D706" i="21"/>
  <c r="Y705" i="21"/>
  <c r="X705" i="21"/>
  <c r="W705" i="21"/>
  <c r="V705" i="21"/>
  <c r="U705" i="21"/>
  <c r="T705" i="21"/>
  <c r="S705" i="21"/>
  <c r="R705" i="21"/>
  <c r="M705" i="21"/>
  <c r="L705" i="21"/>
  <c r="K705" i="21"/>
  <c r="I705" i="21"/>
  <c r="H705" i="21"/>
  <c r="G705" i="21"/>
  <c r="G705" i="21" a="1"/>
  <c r="F705" i="21"/>
  <c r="E705" i="21"/>
  <c r="D705" i="21"/>
  <c r="Y704" i="21"/>
  <c r="X704" i="21"/>
  <c r="W704" i="21"/>
  <c r="V704" i="21"/>
  <c r="U704" i="21"/>
  <c r="T704" i="21"/>
  <c r="S704" i="21"/>
  <c r="R704" i="21"/>
  <c r="M704" i="21"/>
  <c r="L704" i="21"/>
  <c r="K704" i="21"/>
  <c r="I704" i="21"/>
  <c r="H704" i="21"/>
  <c r="G704" i="21"/>
  <c r="G704" i="21" a="1"/>
  <c r="F704" i="21"/>
  <c r="E704" i="21"/>
  <c r="D704" i="21"/>
  <c r="Y703" i="21"/>
  <c r="X703" i="21"/>
  <c r="W703" i="21"/>
  <c r="V703" i="21"/>
  <c r="U703" i="21"/>
  <c r="T703" i="21"/>
  <c r="S703" i="21"/>
  <c r="R703" i="21"/>
  <c r="M703" i="21"/>
  <c r="L703" i="21"/>
  <c r="K703" i="21"/>
  <c r="I703" i="21"/>
  <c r="H703" i="21"/>
  <c r="G703" i="21"/>
  <c r="G703" i="21" a="1"/>
  <c r="F703" i="21"/>
  <c r="E703" i="21"/>
  <c r="D703" i="21"/>
  <c r="Y702" i="21"/>
  <c r="X702" i="21"/>
  <c r="W702" i="21"/>
  <c r="V702" i="21"/>
  <c r="U702" i="21"/>
  <c r="T702" i="21"/>
  <c r="S702" i="21"/>
  <c r="R702" i="21"/>
  <c r="M702" i="21"/>
  <c r="L702" i="21"/>
  <c r="K702" i="21"/>
  <c r="I702" i="21"/>
  <c r="H702" i="21"/>
  <c r="G702" i="21"/>
  <c r="G702" i="21" a="1"/>
  <c r="F702" i="21"/>
  <c r="E702" i="21"/>
  <c r="D702" i="21"/>
  <c r="Y701" i="21"/>
  <c r="X701" i="21"/>
  <c r="W701" i="21"/>
  <c r="V701" i="21"/>
  <c r="U701" i="21"/>
  <c r="T701" i="21"/>
  <c r="S701" i="21"/>
  <c r="R701" i="21"/>
  <c r="M701" i="21"/>
  <c r="L701" i="21"/>
  <c r="K701" i="21"/>
  <c r="I701" i="21"/>
  <c r="H701" i="21"/>
  <c r="G701" i="21"/>
  <c r="G701" i="21" a="1"/>
  <c r="F701" i="21"/>
  <c r="E701" i="21"/>
  <c r="D701" i="21"/>
  <c r="Y700" i="21"/>
  <c r="X700" i="21"/>
  <c r="W700" i="21"/>
  <c r="V700" i="21"/>
  <c r="U700" i="21"/>
  <c r="T700" i="21"/>
  <c r="S700" i="21"/>
  <c r="R700" i="21"/>
  <c r="M700" i="21"/>
  <c r="L700" i="21"/>
  <c r="K700" i="21"/>
  <c r="I700" i="21"/>
  <c r="H700" i="21"/>
  <c r="G700" i="21"/>
  <c r="G700" i="21" a="1"/>
  <c r="F700" i="21"/>
  <c r="E700" i="21"/>
  <c r="D700" i="21"/>
  <c r="Y699" i="21"/>
  <c r="X699" i="21"/>
  <c r="W699" i="21"/>
  <c r="V699" i="21"/>
  <c r="U699" i="21"/>
  <c r="T699" i="21"/>
  <c r="S699" i="21"/>
  <c r="R699" i="21"/>
  <c r="M699" i="21"/>
  <c r="L699" i="21"/>
  <c r="K699" i="21"/>
  <c r="I699" i="21"/>
  <c r="H699" i="21"/>
  <c r="G699" i="21"/>
  <c r="G699" i="21" a="1"/>
  <c r="F699" i="21"/>
  <c r="E699" i="21"/>
  <c r="D699" i="21"/>
  <c r="Y698" i="21"/>
  <c r="X698" i="21"/>
  <c r="W698" i="21"/>
  <c r="V698" i="21"/>
  <c r="U698" i="21"/>
  <c r="T698" i="21"/>
  <c r="S698" i="21"/>
  <c r="R698" i="21"/>
  <c r="M698" i="21"/>
  <c r="L698" i="21"/>
  <c r="K698" i="21"/>
  <c r="I698" i="21"/>
  <c r="H698" i="21"/>
  <c r="G698" i="21"/>
  <c r="G698" i="21" a="1"/>
  <c r="F698" i="21"/>
  <c r="E698" i="21"/>
  <c r="D698" i="21"/>
  <c r="Y697" i="21"/>
  <c r="X697" i="21"/>
  <c r="W697" i="21"/>
  <c r="V697" i="21"/>
  <c r="U697" i="21"/>
  <c r="T697" i="21"/>
  <c r="S697" i="21"/>
  <c r="R697" i="21"/>
  <c r="M697" i="21"/>
  <c r="L697" i="21"/>
  <c r="K697" i="21"/>
  <c r="I697" i="21"/>
  <c r="H697" i="21"/>
  <c r="G697" i="21"/>
  <c r="G697" i="21" a="1"/>
  <c r="F697" i="21"/>
  <c r="E697" i="21"/>
  <c r="D697" i="21"/>
  <c r="Y696" i="21"/>
  <c r="X696" i="21"/>
  <c r="W696" i="21"/>
  <c r="V696" i="21"/>
  <c r="U696" i="21"/>
  <c r="T696" i="21"/>
  <c r="S696" i="21"/>
  <c r="R696" i="21"/>
  <c r="M696" i="21"/>
  <c r="L696" i="21"/>
  <c r="K696" i="21"/>
  <c r="I696" i="21"/>
  <c r="H696" i="21"/>
  <c r="G696" i="21"/>
  <c r="G696" i="21" a="1"/>
  <c r="F696" i="21"/>
  <c r="E696" i="21"/>
  <c r="D696" i="21"/>
  <c r="Y695" i="21"/>
  <c r="X695" i="21"/>
  <c r="W695" i="21"/>
  <c r="V695" i="21"/>
  <c r="U695" i="21"/>
  <c r="T695" i="21"/>
  <c r="S695" i="21"/>
  <c r="R695" i="21"/>
  <c r="M695" i="21"/>
  <c r="L695" i="21"/>
  <c r="K695" i="21"/>
  <c r="I695" i="21"/>
  <c r="H695" i="21"/>
  <c r="G695" i="21"/>
  <c r="G695" i="21" a="1"/>
  <c r="F695" i="21"/>
  <c r="E695" i="21"/>
  <c r="D695" i="21"/>
  <c r="Y694" i="21"/>
  <c r="X694" i="21"/>
  <c r="W694" i="21"/>
  <c r="V694" i="21"/>
  <c r="U694" i="21"/>
  <c r="T694" i="21"/>
  <c r="S694" i="21"/>
  <c r="R694" i="21"/>
  <c r="M694" i="21"/>
  <c r="L694" i="21"/>
  <c r="K694" i="21"/>
  <c r="I694" i="21"/>
  <c r="H694" i="21"/>
  <c r="G694" i="21"/>
  <c r="G694" i="21" a="1"/>
  <c r="F694" i="21"/>
  <c r="E694" i="21"/>
  <c r="D694" i="21"/>
  <c r="Y693" i="21"/>
  <c r="X693" i="21"/>
  <c r="W693" i="21"/>
  <c r="V693" i="21"/>
  <c r="U693" i="21"/>
  <c r="T693" i="21"/>
  <c r="S693" i="21"/>
  <c r="R693" i="21"/>
  <c r="M693" i="21"/>
  <c r="L693" i="21"/>
  <c r="K693" i="21"/>
  <c r="I693" i="21"/>
  <c r="H693" i="21"/>
  <c r="G693" i="21"/>
  <c r="G693" i="21" a="1"/>
  <c r="F693" i="21"/>
  <c r="E693" i="21"/>
  <c r="D693" i="21"/>
  <c r="Y692" i="21"/>
  <c r="X692" i="21"/>
  <c r="W692" i="21"/>
  <c r="V692" i="21"/>
  <c r="U692" i="21"/>
  <c r="T692" i="21"/>
  <c r="S692" i="21"/>
  <c r="R692" i="21"/>
  <c r="M692" i="21"/>
  <c r="L692" i="21"/>
  <c r="K692" i="21"/>
  <c r="I692" i="21"/>
  <c r="H692" i="21"/>
  <c r="G692" i="21"/>
  <c r="G692" i="21" a="1"/>
  <c r="F692" i="21"/>
  <c r="E692" i="21"/>
  <c r="D692" i="21"/>
  <c r="Y691" i="21"/>
  <c r="X691" i="21"/>
  <c r="W691" i="21"/>
  <c r="V691" i="21"/>
  <c r="U691" i="21"/>
  <c r="T691" i="21"/>
  <c r="S691" i="21"/>
  <c r="R691" i="21"/>
  <c r="M691" i="21"/>
  <c r="L691" i="21"/>
  <c r="K691" i="21"/>
  <c r="I691" i="21"/>
  <c r="H691" i="21"/>
  <c r="G691" i="21"/>
  <c r="G691" i="21" a="1"/>
  <c r="F691" i="21"/>
  <c r="E691" i="21"/>
  <c r="D691" i="21"/>
  <c r="Y690" i="21"/>
  <c r="X690" i="21"/>
  <c r="W690" i="21"/>
  <c r="V690" i="21"/>
  <c r="U690" i="21"/>
  <c r="T690" i="21"/>
  <c r="S690" i="21"/>
  <c r="R690" i="21"/>
  <c r="M690" i="21"/>
  <c r="L690" i="21"/>
  <c r="K690" i="21"/>
  <c r="I690" i="21"/>
  <c r="H690" i="21"/>
  <c r="G690" i="21"/>
  <c r="G690" i="21" a="1"/>
  <c r="F690" i="21"/>
  <c r="E690" i="21"/>
  <c r="D690" i="21"/>
  <c r="Y689" i="21"/>
  <c r="X689" i="21"/>
  <c r="W689" i="21"/>
  <c r="V689" i="21"/>
  <c r="U689" i="21"/>
  <c r="T689" i="21"/>
  <c r="S689" i="21"/>
  <c r="R689" i="21"/>
  <c r="M689" i="21"/>
  <c r="L689" i="21"/>
  <c r="K689" i="21"/>
  <c r="I689" i="21"/>
  <c r="H689" i="21"/>
  <c r="G689" i="21"/>
  <c r="G689" i="21" a="1"/>
  <c r="F689" i="21"/>
  <c r="E689" i="21"/>
  <c r="D689" i="21"/>
  <c r="Y688" i="21"/>
  <c r="X688" i="21"/>
  <c r="W688" i="21"/>
  <c r="V688" i="21"/>
  <c r="U688" i="21"/>
  <c r="T688" i="21"/>
  <c r="S688" i="21"/>
  <c r="R688" i="21"/>
  <c r="M688" i="21"/>
  <c r="L688" i="21"/>
  <c r="K688" i="21"/>
  <c r="I688" i="21"/>
  <c r="H688" i="21"/>
  <c r="G688" i="21"/>
  <c r="G688" i="21" a="1"/>
  <c r="F688" i="21"/>
  <c r="E688" i="21"/>
  <c r="D688" i="21"/>
  <c r="Y687" i="21"/>
  <c r="X687" i="21"/>
  <c r="W687" i="21"/>
  <c r="V687" i="21"/>
  <c r="U687" i="21"/>
  <c r="T687" i="21"/>
  <c r="S687" i="21"/>
  <c r="R687" i="21"/>
  <c r="M687" i="21"/>
  <c r="L687" i="21"/>
  <c r="K687" i="21"/>
  <c r="I687" i="21"/>
  <c r="H687" i="21"/>
  <c r="G687" i="21"/>
  <c r="G687" i="21" a="1"/>
  <c r="F687" i="21"/>
  <c r="E687" i="21"/>
  <c r="D687" i="21"/>
  <c r="Y686" i="21"/>
  <c r="X686" i="21"/>
  <c r="W686" i="21"/>
  <c r="V686" i="21"/>
  <c r="U686" i="21"/>
  <c r="T686" i="21"/>
  <c r="S686" i="21"/>
  <c r="R686" i="21"/>
  <c r="M686" i="21"/>
  <c r="L686" i="21"/>
  <c r="K686" i="21"/>
  <c r="I686" i="21"/>
  <c r="H686" i="21"/>
  <c r="G686" i="21"/>
  <c r="G686" i="21" a="1"/>
  <c r="F686" i="21"/>
  <c r="E686" i="21"/>
  <c r="D686" i="21"/>
  <c r="Y685" i="21"/>
  <c r="X685" i="21"/>
  <c r="W685" i="21"/>
  <c r="V685" i="21"/>
  <c r="U685" i="21"/>
  <c r="T685" i="21"/>
  <c r="S685" i="21"/>
  <c r="R685" i="21"/>
  <c r="M685" i="21"/>
  <c r="L685" i="21"/>
  <c r="K685" i="21"/>
  <c r="I685" i="21"/>
  <c r="H685" i="21"/>
  <c r="G685" i="21"/>
  <c r="G685" i="21" a="1"/>
  <c r="F685" i="21"/>
  <c r="E685" i="21"/>
  <c r="D685" i="21"/>
  <c r="Y684" i="21"/>
  <c r="X684" i="21"/>
  <c r="W684" i="21"/>
  <c r="V684" i="21"/>
  <c r="U684" i="21"/>
  <c r="T684" i="21"/>
  <c r="S684" i="21"/>
  <c r="R684" i="21"/>
  <c r="M684" i="21"/>
  <c r="L684" i="21"/>
  <c r="K684" i="21"/>
  <c r="I684" i="21"/>
  <c r="H684" i="21"/>
  <c r="G684" i="21"/>
  <c r="G684" i="21" a="1"/>
  <c r="F684" i="21"/>
  <c r="E684" i="21"/>
  <c r="D684" i="21"/>
  <c r="Y683" i="21"/>
  <c r="X683" i="21"/>
  <c r="W683" i="21"/>
  <c r="V683" i="21"/>
  <c r="U683" i="21"/>
  <c r="T683" i="21"/>
  <c r="S683" i="21"/>
  <c r="R683" i="21"/>
  <c r="M683" i="21"/>
  <c r="L683" i="21"/>
  <c r="K683" i="21"/>
  <c r="I683" i="21"/>
  <c r="H683" i="21"/>
  <c r="G683" i="21"/>
  <c r="G683" i="21" a="1"/>
  <c r="F683" i="21"/>
  <c r="E683" i="21"/>
  <c r="D683" i="21"/>
  <c r="Y682" i="21"/>
  <c r="X682" i="21"/>
  <c r="W682" i="21"/>
  <c r="V682" i="21"/>
  <c r="U682" i="21"/>
  <c r="T682" i="21"/>
  <c r="S682" i="21"/>
  <c r="R682" i="21"/>
  <c r="M682" i="21"/>
  <c r="L682" i="21"/>
  <c r="K682" i="21"/>
  <c r="I682" i="21"/>
  <c r="H682" i="21"/>
  <c r="G682" i="21"/>
  <c r="G682" i="21" a="1"/>
  <c r="F682" i="21"/>
  <c r="E682" i="21"/>
  <c r="D682" i="21"/>
  <c r="Y681" i="21"/>
  <c r="X681" i="21"/>
  <c r="W681" i="21"/>
  <c r="V681" i="21"/>
  <c r="U681" i="21"/>
  <c r="T681" i="21"/>
  <c r="S681" i="21"/>
  <c r="R681" i="21"/>
  <c r="M681" i="21"/>
  <c r="L681" i="21"/>
  <c r="K681" i="21"/>
  <c r="I681" i="21"/>
  <c r="H681" i="21"/>
  <c r="G681" i="21"/>
  <c r="G681" i="21" a="1"/>
  <c r="F681" i="21"/>
  <c r="E681" i="21"/>
  <c r="D681" i="21"/>
  <c r="Y680" i="21"/>
  <c r="X680" i="21"/>
  <c r="W680" i="21"/>
  <c r="V680" i="21"/>
  <c r="U680" i="21"/>
  <c r="T680" i="21"/>
  <c r="S680" i="21"/>
  <c r="R680" i="21"/>
  <c r="M680" i="21"/>
  <c r="L680" i="21"/>
  <c r="K680" i="21"/>
  <c r="I680" i="21"/>
  <c r="H680" i="21"/>
  <c r="G680" i="21"/>
  <c r="G680" i="21" a="1"/>
  <c r="F680" i="21"/>
  <c r="E680" i="21"/>
  <c r="D680" i="21"/>
  <c r="Y679" i="21"/>
  <c r="X679" i="21"/>
  <c r="W679" i="21"/>
  <c r="V679" i="21"/>
  <c r="U679" i="21"/>
  <c r="T679" i="21"/>
  <c r="S679" i="21"/>
  <c r="R679" i="21"/>
  <c r="M679" i="21"/>
  <c r="L679" i="21"/>
  <c r="K679" i="21"/>
  <c r="I679" i="21"/>
  <c r="H679" i="21"/>
  <c r="G679" i="21"/>
  <c r="G679" i="21" a="1"/>
  <c r="F679" i="21"/>
  <c r="E679" i="21"/>
  <c r="D679" i="21"/>
  <c r="Y678" i="21"/>
  <c r="X678" i="21"/>
  <c r="W678" i="21"/>
  <c r="V678" i="21"/>
  <c r="U678" i="21"/>
  <c r="T678" i="21"/>
  <c r="S678" i="21"/>
  <c r="R678" i="21"/>
  <c r="M678" i="21"/>
  <c r="L678" i="21"/>
  <c r="K678" i="21"/>
  <c r="I678" i="21"/>
  <c r="H678" i="21"/>
  <c r="G678" i="21"/>
  <c r="G678" i="21" a="1"/>
  <c r="F678" i="21"/>
  <c r="E678" i="21"/>
  <c r="D678" i="21"/>
  <c r="Y677" i="21"/>
  <c r="X677" i="21"/>
  <c r="W677" i="21"/>
  <c r="V677" i="21"/>
  <c r="U677" i="21"/>
  <c r="T677" i="21"/>
  <c r="S677" i="21"/>
  <c r="R677" i="21"/>
  <c r="M677" i="21"/>
  <c r="L677" i="21"/>
  <c r="K677" i="21"/>
  <c r="I677" i="21"/>
  <c r="H677" i="21"/>
  <c r="G677" i="21"/>
  <c r="G677" i="21" a="1"/>
  <c r="F677" i="21"/>
  <c r="E677" i="21"/>
  <c r="D677" i="21"/>
  <c r="Y676" i="21"/>
  <c r="X676" i="21"/>
  <c r="W676" i="21"/>
  <c r="V676" i="21"/>
  <c r="U676" i="21"/>
  <c r="T676" i="21"/>
  <c r="S676" i="21"/>
  <c r="R676" i="21"/>
  <c r="M676" i="21"/>
  <c r="L676" i="21"/>
  <c r="K676" i="21"/>
  <c r="I676" i="21"/>
  <c r="H676" i="21"/>
  <c r="G676" i="21"/>
  <c r="G676" i="21" a="1"/>
  <c r="F676" i="21"/>
  <c r="E676" i="21"/>
  <c r="D676" i="21"/>
  <c r="Y675" i="21"/>
  <c r="X675" i="21"/>
  <c r="W675" i="21"/>
  <c r="V675" i="21"/>
  <c r="U675" i="21"/>
  <c r="T675" i="21"/>
  <c r="S675" i="21"/>
  <c r="R675" i="21"/>
  <c r="M675" i="21"/>
  <c r="L675" i="21"/>
  <c r="K675" i="21"/>
  <c r="I675" i="21"/>
  <c r="H675" i="21"/>
  <c r="G675" i="21"/>
  <c r="G675" i="21" a="1"/>
  <c r="F675" i="21"/>
  <c r="E675" i="21"/>
  <c r="D675" i="21"/>
  <c r="Y674" i="21"/>
  <c r="X674" i="21"/>
  <c r="W674" i="21"/>
  <c r="V674" i="21"/>
  <c r="U674" i="21"/>
  <c r="T674" i="21"/>
  <c r="S674" i="21"/>
  <c r="R674" i="21"/>
  <c r="M674" i="21"/>
  <c r="L674" i="21"/>
  <c r="K674" i="21"/>
  <c r="I674" i="21"/>
  <c r="H674" i="21"/>
  <c r="G674" i="21"/>
  <c r="G674" i="21" a="1"/>
  <c r="F674" i="21"/>
  <c r="E674" i="21"/>
  <c r="D674" i="21"/>
  <c r="Y673" i="21"/>
  <c r="X673" i="21"/>
  <c r="W673" i="21"/>
  <c r="V673" i="21"/>
  <c r="U673" i="21"/>
  <c r="T673" i="21"/>
  <c r="S673" i="21"/>
  <c r="R673" i="21"/>
  <c r="M673" i="21"/>
  <c r="L673" i="21"/>
  <c r="K673" i="21"/>
  <c r="I673" i="21"/>
  <c r="H673" i="21"/>
  <c r="G673" i="21"/>
  <c r="G673" i="21" a="1"/>
  <c r="F673" i="21"/>
  <c r="E673" i="21"/>
  <c r="D673" i="21"/>
  <c r="Y672" i="21"/>
  <c r="X672" i="21"/>
  <c r="W672" i="21"/>
  <c r="V672" i="21"/>
  <c r="U672" i="21"/>
  <c r="T672" i="21"/>
  <c r="S672" i="21"/>
  <c r="R672" i="21"/>
  <c r="M672" i="21"/>
  <c r="L672" i="21"/>
  <c r="K672" i="21"/>
  <c r="I672" i="21"/>
  <c r="H672" i="21"/>
  <c r="G672" i="21"/>
  <c r="G672" i="21" a="1"/>
  <c r="F672" i="21"/>
  <c r="E672" i="21"/>
  <c r="D672" i="21"/>
  <c r="Y671" i="21"/>
  <c r="X671" i="21"/>
  <c r="W671" i="21"/>
  <c r="V671" i="21"/>
  <c r="U671" i="21"/>
  <c r="T671" i="21"/>
  <c r="S671" i="21"/>
  <c r="R671" i="21"/>
  <c r="M671" i="21"/>
  <c r="L671" i="21"/>
  <c r="K671" i="21"/>
  <c r="I671" i="21"/>
  <c r="H671" i="21"/>
  <c r="G671" i="21"/>
  <c r="G671" i="21" a="1"/>
  <c r="F671" i="21"/>
  <c r="E671" i="21"/>
  <c r="D671" i="21"/>
  <c r="Y670" i="21"/>
  <c r="X670" i="21"/>
  <c r="W670" i="21"/>
  <c r="V670" i="21"/>
  <c r="U670" i="21"/>
  <c r="T670" i="21"/>
  <c r="S670" i="21"/>
  <c r="R670" i="21"/>
  <c r="M670" i="21"/>
  <c r="L670" i="21"/>
  <c r="K670" i="21"/>
  <c r="I670" i="21"/>
  <c r="H670" i="21"/>
  <c r="G670" i="21"/>
  <c r="G670" i="21" a="1"/>
  <c r="F670" i="21"/>
  <c r="E670" i="21"/>
  <c r="D670" i="21"/>
  <c r="Y669" i="21"/>
  <c r="X669" i="21"/>
  <c r="W669" i="21"/>
  <c r="V669" i="21"/>
  <c r="U669" i="21"/>
  <c r="T669" i="21"/>
  <c r="S669" i="21"/>
  <c r="R669" i="21"/>
  <c r="M669" i="21"/>
  <c r="L669" i="21"/>
  <c r="K669" i="21"/>
  <c r="I669" i="21"/>
  <c r="H669" i="21"/>
  <c r="G669" i="21"/>
  <c r="G669" i="21" a="1"/>
  <c r="F669" i="21"/>
  <c r="E669" i="21"/>
  <c r="D669" i="21"/>
  <c r="Y668" i="21"/>
  <c r="X668" i="21"/>
  <c r="W668" i="21"/>
  <c r="V668" i="21"/>
  <c r="U668" i="21"/>
  <c r="T668" i="21"/>
  <c r="S668" i="21"/>
  <c r="R668" i="21"/>
  <c r="M668" i="21"/>
  <c r="L668" i="21"/>
  <c r="K668" i="21"/>
  <c r="I668" i="21"/>
  <c r="H668" i="21"/>
  <c r="G668" i="21"/>
  <c r="G668" i="21" a="1"/>
  <c r="F668" i="21"/>
  <c r="E668" i="21"/>
  <c r="D668" i="21"/>
  <c r="Y667" i="21"/>
  <c r="X667" i="21"/>
  <c r="W667" i="21"/>
  <c r="V667" i="21"/>
  <c r="U667" i="21"/>
  <c r="T667" i="21"/>
  <c r="S667" i="21"/>
  <c r="R667" i="21"/>
  <c r="M667" i="21"/>
  <c r="L667" i="21"/>
  <c r="K667" i="21"/>
  <c r="I667" i="21"/>
  <c r="H667" i="21"/>
  <c r="G667" i="21"/>
  <c r="G667" i="21" a="1"/>
  <c r="F667" i="21"/>
  <c r="E667" i="21"/>
  <c r="D667" i="21"/>
  <c r="Y666" i="21"/>
  <c r="X666" i="21"/>
  <c r="W666" i="21"/>
  <c r="V666" i="21"/>
  <c r="U666" i="21"/>
  <c r="T666" i="21"/>
  <c r="S666" i="21"/>
  <c r="R666" i="21"/>
  <c r="M666" i="21"/>
  <c r="L666" i="21"/>
  <c r="K666" i="21"/>
  <c r="I666" i="21"/>
  <c r="H666" i="21"/>
  <c r="G666" i="21"/>
  <c r="G666" i="21" a="1"/>
  <c r="F666" i="21"/>
  <c r="E666" i="21"/>
  <c r="D666" i="21"/>
  <c r="Y665" i="21"/>
  <c r="X665" i="21"/>
  <c r="W665" i="21"/>
  <c r="V665" i="21"/>
  <c r="U665" i="21"/>
  <c r="T665" i="21"/>
  <c r="S665" i="21"/>
  <c r="R665" i="21"/>
  <c r="M665" i="21"/>
  <c r="L665" i="21"/>
  <c r="K665" i="21"/>
  <c r="I665" i="21"/>
  <c r="H665" i="21"/>
  <c r="G665" i="21"/>
  <c r="G665" i="21" a="1"/>
  <c r="F665" i="21"/>
  <c r="E665" i="21"/>
  <c r="D665" i="21"/>
  <c r="Y664" i="21"/>
  <c r="X664" i="21"/>
  <c r="W664" i="21"/>
  <c r="V664" i="21"/>
  <c r="U664" i="21"/>
  <c r="T664" i="21"/>
  <c r="S664" i="21"/>
  <c r="R664" i="21"/>
  <c r="M664" i="21"/>
  <c r="L664" i="21"/>
  <c r="K664" i="21"/>
  <c r="I664" i="21"/>
  <c r="H664" i="21"/>
  <c r="G664" i="21"/>
  <c r="G664" i="21" a="1"/>
  <c r="F664" i="21"/>
  <c r="E664" i="21"/>
  <c r="D664" i="21"/>
  <c r="Y663" i="21"/>
  <c r="X663" i="21"/>
  <c r="W663" i="21"/>
  <c r="V663" i="21"/>
  <c r="U663" i="21"/>
  <c r="T663" i="21"/>
  <c r="S663" i="21"/>
  <c r="R663" i="21"/>
  <c r="M663" i="21"/>
  <c r="L663" i="21"/>
  <c r="K663" i="21"/>
  <c r="I663" i="21"/>
  <c r="H663" i="21"/>
  <c r="G663" i="21"/>
  <c r="G663" i="21" a="1"/>
  <c r="F663" i="21"/>
  <c r="E663" i="21"/>
  <c r="D663" i="21"/>
  <c r="Y662" i="21"/>
  <c r="X662" i="21"/>
  <c r="W662" i="21"/>
  <c r="V662" i="21"/>
  <c r="U662" i="21"/>
  <c r="T662" i="21"/>
  <c r="S662" i="21"/>
  <c r="R662" i="21"/>
  <c r="M662" i="21"/>
  <c r="L662" i="21"/>
  <c r="K662" i="21"/>
  <c r="I662" i="21"/>
  <c r="H662" i="21"/>
  <c r="G662" i="21"/>
  <c r="G662" i="21" a="1"/>
  <c r="F662" i="21"/>
  <c r="E662" i="21"/>
  <c r="D662" i="21"/>
  <c r="Y661" i="21"/>
  <c r="X661" i="21"/>
  <c r="W661" i="21"/>
  <c r="V661" i="21"/>
  <c r="U661" i="21"/>
  <c r="T661" i="21"/>
  <c r="S661" i="21"/>
  <c r="R661" i="21"/>
  <c r="M661" i="21"/>
  <c r="L661" i="21"/>
  <c r="K661" i="21"/>
  <c r="I661" i="21"/>
  <c r="H661" i="21"/>
  <c r="G661" i="21"/>
  <c r="G661" i="21" a="1"/>
  <c r="F661" i="21"/>
  <c r="E661" i="21"/>
  <c r="D661" i="21"/>
  <c r="Y660" i="21"/>
  <c r="X660" i="21"/>
  <c r="W660" i="21"/>
  <c r="V660" i="21"/>
  <c r="U660" i="21"/>
  <c r="T660" i="21"/>
  <c r="S660" i="21"/>
  <c r="R660" i="21"/>
  <c r="M660" i="21"/>
  <c r="L660" i="21"/>
  <c r="K660" i="21"/>
  <c r="I660" i="21"/>
  <c r="H660" i="21"/>
  <c r="G660" i="21"/>
  <c r="G660" i="21" a="1"/>
  <c r="F660" i="21"/>
  <c r="E660" i="21"/>
  <c r="D660" i="21"/>
  <c r="Y659" i="21"/>
  <c r="X659" i="21"/>
  <c r="W659" i="21"/>
  <c r="V659" i="21"/>
  <c r="U659" i="21"/>
  <c r="T659" i="21"/>
  <c r="S659" i="21"/>
  <c r="R659" i="21"/>
  <c r="M659" i="21"/>
  <c r="L659" i="21"/>
  <c r="K659" i="21"/>
  <c r="I659" i="21"/>
  <c r="H659" i="21"/>
  <c r="G659" i="21"/>
  <c r="G659" i="21" a="1"/>
  <c r="F659" i="21"/>
  <c r="E659" i="21"/>
  <c r="D659" i="21"/>
  <c r="Y658" i="21"/>
  <c r="X658" i="21"/>
  <c r="W658" i="21"/>
  <c r="V658" i="21"/>
  <c r="U658" i="21"/>
  <c r="T658" i="21"/>
  <c r="S658" i="21"/>
  <c r="R658" i="21"/>
  <c r="M658" i="21"/>
  <c r="L658" i="21"/>
  <c r="K658" i="21"/>
  <c r="I658" i="21"/>
  <c r="H658" i="21"/>
  <c r="G658" i="21"/>
  <c r="G658" i="21" a="1"/>
  <c r="F658" i="21"/>
  <c r="E658" i="21"/>
  <c r="D658" i="21"/>
  <c r="Y657" i="21"/>
  <c r="X657" i="21"/>
  <c r="W657" i="21"/>
  <c r="V657" i="21"/>
  <c r="U657" i="21"/>
  <c r="T657" i="21"/>
  <c r="S657" i="21"/>
  <c r="R657" i="21"/>
  <c r="M657" i="21"/>
  <c r="L657" i="21"/>
  <c r="K657" i="21"/>
  <c r="I657" i="21"/>
  <c r="H657" i="21"/>
  <c r="G657" i="21"/>
  <c r="G657" i="21" a="1"/>
  <c r="F657" i="21"/>
  <c r="E657" i="21"/>
  <c r="D657" i="21"/>
  <c r="Y656" i="21"/>
  <c r="X656" i="21"/>
  <c r="W656" i="21"/>
  <c r="V656" i="21"/>
  <c r="U656" i="21"/>
  <c r="T656" i="21"/>
  <c r="S656" i="21"/>
  <c r="R656" i="21"/>
  <c r="M656" i="21"/>
  <c r="L656" i="21"/>
  <c r="K656" i="21"/>
  <c r="I656" i="21"/>
  <c r="H656" i="21"/>
  <c r="G656" i="21"/>
  <c r="G656" i="21" a="1"/>
  <c r="F656" i="21"/>
  <c r="E656" i="21"/>
  <c r="D656" i="21"/>
  <c r="Y655" i="21"/>
  <c r="X655" i="21"/>
  <c r="W655" i="21"/>
  <c r="V655" i="21"/>
  <c r="U655" i="21"/>
  <c r="T655" i="21"/>
  <c r="S655" i="21"/>
  <c r="R655" i="21"/>
  <c r="M655" i="21"/>
  <c r="L655" i="21"/>
  <c r="K655" i="21"/>
  <c r="I655" i="21"/>
  <c r="H655" i="21"/>
  <c r="G655" i="21"/>
  <c r="G655" i="21" a="1"/>
  <c r="F655" i="21"/>
  <c r="E655" i="21"/>
  <c r="D655" i="21"/>
  <c r="Y654" i="21"/>
  <c r="X654" i="21"/>
  <c r="W654" i="21"/>
  <c r="V654" i="21"/>
  <c r="U654" i="21"/>
  <c r="T654" i="21"/>
  <c r="S654" i="21"/>
  <c r="R654" i="21"/>
  <c r="M654" i="21"/>
  <c r="L654" i="21"/>
  <c r="K654" i="21"/>
  <c r="I654" i="21"/>
  <c r="H654" i="21"/>
  <c r="G654" i="21"/>
  <c r="G654" i="21" a="1"/>
  <c r="F654" i="21"/>
  <c r="E654" i="21"/>
  <c r="D654" i="21"/>
  <c r="Y653" i="21"/>
  <c r="X653" i="21"/>
  <c r="W653" i="21"/>
  <c r="V653" i="21"/>
  <c r="U653" i="21"/>
  <c r="T653" i="21"/>
  <c r="S653" i="21"/>
  <c r="R653" i="21"/>
  <c r="M653" i="21"/>
  <c r="L653" i="21"/>
  <c r="K653" i="21"/>
  <c r="I653" i="21"/>
  <c r="H653" i="21"/>
  <c r="G653" i="21"/>
  <c r="G653" i="21" a="1"/>
  <c r="F653" i="21"/>
  <c r="E653" i="21"/>
  <c r="D653" i="21"/>
  <c r="Y652" i="21"/>
  <c r="X652" i="21"/>
  <c r="W652" i="21"/>
  <c r="V652" i="21"/>
  <c r="U652" i="21"/>
  <c r="T652" i="21"/>
  <c r="S652" i="21"/>
  <c r="R652" i="21"/>
  <c r="M652" i="21"/>
  <c r="L652" i="21"/>
  <c r="K652" i="21"/>
  <c r="I652" i="21"/>
  <c r="H652" i="21"/>
  <c r="G652" i="21"/>
  <c r="G652" i="21" a="1"/>
  <c r="F652" i="21"/>
  <c r="E652" i="21"/>
  <c r="D652" i="21"/>
  <c r="Y651" i="21"/>
  <c r="X651" i="21"/>
  <c r="W651" i="21"/>
  <c r="V651" i="21"/>
  <c r="U651" i="21"/>
  <c r="T651" i="21"/>
  <c r="S651" i="21"/>
  <c r="R651" i="21"/>
  <c r="M651" i="21"/>
  <c r="L651" i="21"/>
  <c r="K651" i="21"/>
  <c r="I651" i="21"/>
  <c r="H651" i="21"/>
  <c r="G651" i="21"/>
  <c r="G651" i="21" a="1"/>
  <c r="F651" i="21"/>
  <c r="E651" i="21"/>
  <c r="D651" i="21"/>
  <c r="Y650" i="21"/>
  <c r="X650" i="21"/>
  <c r="W650" i="21"/>
  <c r="V650" i="21"/>
  <c r="U650" i="21"/>
  <c r="T650" i="21"/>
  <c r="S650" i="21"/>
  <c r="R650" i="21"/>
  <c r="M650" i="21"/>
  <c r="L650" i="21"/>
  <c r="K650" i="21"/>
  <c r="I650" i="21"/>
  <c r="H650" i="21"/>
  <c r="G650" i="21"/>
  <c r="G650" i="21" a="1"/>
  <c r="F650" i="21"/>
  <c r="E650" i="21"/>
  <c r="D650" i="21"/>
  <c r="Y649" i="21"/>
  <c r="X649" i="21"/>
  <c r="W649" i="21"/>
  <c r="V649" i="21"/>
  <c r="U649" i="21"/>
  <c r="T649" i="21"/>
  <c r="S649" i="21"/>
  <c r="R649" i="21"/>
  <c r="M649" i="21"/>
  <c r="L649" i="21"/>
  <c r="K649" i="21"/>
  <c r="I649" i="21"/>
  <c r="H649" i="21"/>
  <c r="G649" i="21"/>
  <c r="G649" i="21" a="1"/>
  <c r="F649" i="21"/>
  <c r="E649" i="21"/>
  <c r="D649" i="21"/>
  <c r="Y648" i="21"/>
  <c r="X648" i="21"/>
  <c r="W648" i="21"/>
  <c r="V648" i="21"/>
  <c r="U648" i="21"/>
  <c r="T648" i="21"/>
  <c r="S648" i="21"/>
  <c r="R648" i="21"/>
  <c r="M648" i="21"/>
  <c r="L648" i="21"/>
  <c r="K648" i="21"/>
  <c r="I648" i="21"/>
  <c r="H648" i="21"/>
  <c r="G648" i="21"/>
  <c r="G648" i="21" a="1"/>
  <c r="F648" i="21"/>
  <c r="E648" i="21"/>
  <c r="D648" i="21"/>
  <c r="Y647" i="21"/>
  <c r="X647" i="21"/>
  <c r="W647" i="21"/>
  <c r="V647" i="21"/>
  <c r="U647" i="21"/>
  <c r="T647" i="21"/>
  <c r="S647" i="21"/>
  <c r="R647" i="21"/>
  <c r="M647" i="21"/>
  <c r="L647" i="21"/>
  <c r="K647" i="21"/>
  <c r="I647" i="21"/>
  <c r="H647" i="21"/>
  <c r="G647" i="21"/>
  <c r="G647" i="21" a="1"/>
  <c r="F647" i="21"/>
  <c r="E647" i="21"/>
  <c r="D647" i="21"/>
  <c r="Y646" i="21"/>
  <c r="X646" i="21"/>
  <c r="W646" i="21"/>
  <c r="V646" i="21"/>
  <c r="U646" i="21"/>
  <c r="T646" i="21"/>
  <c r="S646" i="21"/>
  <c r="R646" i="21"/>
  <c r="M646" i="21"/>
  <c r="L646" i="21"/>
  <c r="K646" i="21"/>
  <c r="I646" i="21"/>
  <c r="H646" i="21"/>
  <c r="G646" i="21"/>
  <c r="G646" i="21" a="1"/>
  <c r="F646" i="21"/>
  <c r="E646" i="21"/>
  <c r="D646" i="21"/>
  <c r="Y645" i="21"/>
  <c r="X645" i="21"/>
  <c r="W645" i="21"/>
  <c r="V645" i="21"/>
  <c r="U645" i="21"/>
  <c r="T645" i="21"/>
  <c r="S645" i="21"/>
  <c r="R645" i="21"/>
  <c r="M645" i="21"/>
  <c r="L645" i="21"/>
  <c r="K645" i="21"/>
  <c r="I645" i="21"/>
  <c r="H645" i="21"/>
  <c r="G645" i="21"/>
  <c r="G645" i="21" a="1"/>
  <c r="F645" i="21"/>
  <c r="E645" i="21"/>
  <c r="D645" i="21"/>
  <c r="Y644" i="21"/>
  <c r="X644" i="21"/>
  <c r="W644" i="21"/>
  <c r="V644" i="21"/>
  <c r="U644" i="21"/>
  <c r="T644" i="21"/>
  <c r="S644" i="21"/>
  <c r="R644" i="21"/>
  <c r="M644" i="21"/>
  <c r="L644" i="21"/>
  <c r="K644" i="21"/>
  <c r="I644" i="21"/>
  <c r="H644" i="21"/>
  <c r="G644" i="21"/>
  <c r="G644" i="21" a="1"/>
  <c r="F644" i="21"/>
  <c r="E644" i="21"/>
  <c r="D644" i="21"/>
  <c r="Y643" i="21"/>
  <c r="X643" i="21"/>
  <c r="W643" i="21"/>
  <c r="V643" i="21"/>
  <c r="U643" i="21"/>
  <c r="T643" i="21"/>
  <c r="S643" i="21"/>
  <c r="R643" i="21"/>
  <c r="M643" i="21"/>
  <c r="L643" i="21"/>
  <c r="K643" i="21"/>
  <c r="I643" i="21"/>
  <c r="H643" i="21"/>
  <c r="G643" i="21"/>
  <c r="G643" i="21" a="1"/>
  <c r="F643" i="21"/>
  <c r="E643" i="21"/>
  <c r="D643" i="21"/>
  <c r="Y642" i="21"/>
  <c r="X642" i="21"/>
  <c r="W642" i="21"/>
  <c r="V642" i="21"/>
  <c r="U642" i="21"/>
  <c r="T642" i="21"/>
  <c r="S642" i="21"/>
  <c r="R642" i="21"/>
  <c r="M642" i="21"/>
  <c r="L642" i="21"/>
  <c r="K642" i="21"/>
  <c r="I642" i="21"/>
  <c r="H642" i="21"/>
  <c r="G642" i="21"/>
  <c r="G642" i="21" a="1"/>
  <c r="F642" i="21"/>
  <c r="E642" i="21"/>
  <c r="D642" i="21"/>
  <c r="Y641" i="21"/>
  <c r="X641" i="21"/>
  <c r="W641" i="21"/>
  <c r="V641" i="21"/>
  <c r="U641" i="21"/>
  <c r="T641" i="21"/>
  <c r="S641" i="21"/>
  <c r="R641" i="21"/>
  <c r="M641" i="21"/>
  <c r="L641" i="21"/>
  <c r="K641" i="21"/>
  <c r="I641" i="21"/>
  <c r="H641" i="21"/>
  <c r="G641" i="21"/>
  <c r="G641" i="21" a="1"/>
  <c r="F641" i="21"/>
  <c r="E641" i="21"/>
  <c r="D641" i="21"/>
  <c r="Y640" i="21"/>
  <c r="X640" i="21"/>
  <c r="W640" i="21"/>
  <c r="V640" i="21"/>
  <c r="U640" i="21"/>
  <c r="T640" i="21"/>
  <c r="S640" i="21"/>
  <c r="R640" i="21"/>
  <c r="M640" i="21"/>
  <c r="L640" i="21"/>
  <c r="K640" i="21"/>
  <c r="I640" i="21"/>
  <c r="H640" i="21"/>
  <c r="G640" i="21"/>
  <c r="G640" i="21" a="1"/>
  <c r="F640" i="21"/>
  <c r="E640" i="21"/>
  <c r="D640" i="21"/>
  <c r="Y639" i="21"/>
  <c r="X639" i="21"/>
  <c r="W639" i="21"/>
  <c r="V639" i="21"/>
  <c r="U639" i="21"/>
  <c r="T639" i="21"/>
  <c r="S639" i="21"/>
  <c r="R639" i="21"/>
  <c r="M639" i="21"/>
  <c r="L639" i="21"/>
  <c r="K639" i="21"/>
  <c r="I639" i="21"/>
  <c r="H639" i="21"/>
  <c r="G639" i="21"/>
  <c r="G639" i="21" a="1"/>
  <c r="F639" i="21"/>
  <c r="E639" i="21"/>
  <c r="D639" i="21"/>
  <c r="Y638" i="21"/>
  <c r="X638" i="21"/>
  <c r="W638" i="21"/>
  <c r="V638" i="21"/>
  <c r="U638" i="21"/>
  <c r="T638" i="21"/>
  <c r="S638" i="21"/>
  <c r="R638" i="21"/>
  <c r="M638" i="21"/>
  <c r="L638" i="21"/>
  <c r="K638" i="21"/>
  <c r="I638" i="21"/>
  <c r="H638" i="21"/>
  <c r="G638" i="21"/>
  <c r="G638" i="21" a="1"/>
  <c r="F638" i="21"/>
  <c r="E638" i="21"/>
  <c r="D638" i="21"/>
  <c r="Y637" i="21"/>
  <c r="X637" i="21"/>
  <c r="W637" i="21"/>
  <c r="V637" i="21"/>
  <c r="U637" i="21"/>
  <c r="T637" i="21"/>
  <c r="S637" i="21"/>
  <c r="R637" i="21"/>
  <c r="M637" i="21"/>
  <c r="L637" i="21"/>
  <c r="K637" i="21"/>
  <c r="I637" i="21"/>
  <c r="H637" i="21"/>
  <c r="G637" i="21"/>
  <c r="G637" i="21" a="1"/>
  <c r="F637" i="21"/>
  <c r="E637" i="21"/>
  <c r="D637" i="21"/>
  <c r="Y636" i="21"/>
  <c r="X636" i="21"/>
  <c r="W636" i="21"/>
  <c r="V636" i="21"/>
  <c r="U636" i="21"/>
  <c r="T636" i="21"/>
  <c r="S636" i="21"/>
  <c r="R636" i="21"/>
  <c r="M636" i="21"/>
  <c r="L636" i="21"/>
  <c r="K636" i="21"/>
  <c r="I636" i="21"/>
  <c r="H636" i="21"/>
  <c r="G636" i="21"/>
  <c r="G636" i="21" a="1"/>
  <c r="F636" i="21"/>
  <c r="E636" i="21"/>
  <c r="D636" i="21"/>
  <c r="Y635" i="21"/>
  <c r="X635" i="21"/>
  <c r="W635" i="21"/>
  <c r="V635" i="21"/>
  <c r="U635" i="21"/>
  <c r="T635" i="21"/>
  <c r="S635" i="21"/>
  <c r="R635" i="21"/>
  <c r="M635" i="21"/>
  <c r="L635" i="21"/>
  <c r="K635" i="21"/>
  <c r="I635" i="21"/>
  <c r="H635" i="21"/>
  <c r="G635" i="21"/>
  <c r="G635" i="21" a="1"/>
  <c r="F635" i="21"/>
  <c r="E635" i="21"/>
  <c r="D635" i="21"/>
  <c r="Y634" i="21"/>
  <c r="X634" i="21"/>
  <c r="W634" i="21"/>
  <c r="V634" i="21"/>
  <c r="U634" i="21"/>
  <c r="T634" i="21"/>
  <c r="S634" i="21"/>
  <c r="R634" i="21"/>
  <c r="M634" i="21"/>
  <c r="L634" i="21"/>
  <c r="K634" i="21"/>
  <c r="I634" i="21"/>
  <c r="H634" i="21"/>
  <c r="G634" i="21"/>
  <c r="G634" i="21" a="1"/>
  <c r="F634" i="21"/>
  <c r="E634" i="21"/>
  <c r="D634" i="21"/>
  <c r="Y633" i="21"/>
  <c r="X633" i="21"/>
  <c r="W633" i="21"/>
  <c r="V633" i="21"/>
  <c r="U633" i="21"/>
  <c r="T633" i="21"/>
  <c r="S633" i="21"/>
  <c r="R633" i="21"/>
  <c r="M633" i="21"/>
  <c r="L633" i="21"/>
  <c r="K633" i="21"/>
  <c r="I633" i="21"/>
  <c r="H633" i="21"/>
  <c r="G633" i="21"/>
  <c r="G633" i="21" a="1"/>
  <c r="F633" i="21"/>
  <c r="E633" i="21"/>
  <c r="D633" i="21"/>
  <c r="Y632" i="21"/>
  <c r="X632" i="21"/>
  <c r="W632" i="21"/>
  <c r="V632" i="21"/>
  <c r="U632" i="21"/>
  <c r="T632" i="21"/>
  <c r="S632" i="21"/>
  <c r="R632" i="21"/>
  <c r="M632" i="21"/>
  <c r="L632" i="21"/>
  <c r="K632" i="21"/>
  <c r="I632" i="21"/>
  <c r="H632" i="21"/>
  <c r="G632" i="21"/>
  <c r="G632" i="21" a="1"/>
  <c r="F632" i="21"/>
  <c r="E632" i="21"/>
  <c r="D632" i="21"/>
  <c r="Y631" i="21"/>
  <c r="X631" i="21"/>
  <c r="W631" i="21"/>
  <c r="V631" i="21"/>
  <c r="U631" i="21"/>
  <c r="T631" i="21"/>
  <c r="S631" i="21"/>
  <c r="R631" i="21"/>
  <c r="M631" i="21"/>
  <c r="L631" i="21"/>
  <c r="K631" i="21"/>
  <c r="I631" i="21"/>
  <c r="H631" i="21"/>
  <c r="G631" i="21"/>
  <c r="G631" i="21" a="1"/>
  <c r="F631" i="21"/>
  <c r="E631" i="21"/>
  <c r="D631" i="21"/>
  <c r="Y630" i="21"/>
  <c r="X630" i="21"/>
  <c r="W630" i="21"/>
  <c r="V630" i="21"/>
  <c r="U630" i="21"/>
  <c r="T630" i="21"/>
  <c r="S630" i="21"/>
  <c r="R630" i="21"/>
  <c r="M630" i="21"/>
  <c r="L630" i="21"/>
  <c r="K630" i="21"/>
  <c r="I630" i="21"/>
  <c r="H630" i="21"/>
  <c r="G630" i="21"/>
  <c r="G630" i="21" a="1"/>
  <c r="F630" i="21"/>
  <c r="E630" i="21"/>
  <c r="D630" i="21"/>
  <c r="Y629" i="21"/>
  <c r="X629" i="21"/>
  <c r="W629" i="21"/>
  <c r="V629" i="21"/>
  <c r="U629" i="21"/>
  <c r="T629" i="21"/>
  <c r="S629" i="21"/>
  <c r="R629" i="21"/>
  <c r="M629" i="21"/>
  <c r="L629" i="21"/>
  <c r="K629" i="21"/>
  <c r="I629" i="21"/>
  <c r="H629" i="21"/>
  <c r="G629" i="21"/>
  <c r="G629" i="21" a="1"/>
  <c r="F629" i="21"/>
  <c r="E629" i="21"/>
  <c r="D629" i="21"/>
  <c r="Y628" i="21"/>
  <c r="X628" i="21"/>
  <c r="W628" i="21"/>
  <c r="V628" i="21"/>
  <c r="U628" i="21"/>
  <c r="T628" i="21"/>
  <c r="S628" i="21"/>
  <c r="R628" i="21"/>
  <c r="M628" i="21"/>
  <c r="L628" i="21"/>
  <c r="K628" i="21"/>
  <c r="I628" i="21"/>
  <c r="H628" i="21"/>
  <c r="G628" i="21"/>
  <c r="G628" i="21" a="1"/>
  <c r="F628" i="21"/>
  <c r="E628" i="21"/>
  <c r="D628" i="21"/>
  <c r="Y627" i="21"/>
  <c r="X627" i="21"/>
  <c r="W627" i="21"/>
  <c r="V627" i="21"/>
  <c r="U627" i="21"/>
  <c r="T627" i="21"/>
  <c r="S627" i="21"/>
  <c r="R627" i="21"/>
  <c r="M627" i="21"/>
  <c r="L627" i="21"/>
  <c r="K627" i="21"/>
  <c r="I627" i="21"/>
  <c r="H627" i="21"/>
  <c r="G627" i="21"/>
  <c r="G627" i="21" a="1"/>
  <c r="F627" i="21"/>
  <c r="E627" i="21"/>
  <c r="D627" i="21"/>
  <c r="Y626" i="21"/>
  <c r="X626" i="21"/>
  <c r="W626" i="21"/>
  <c r="V626" i="21"/>
  <c r="U626" i="21"/>
  <c r="T626" i="21"/>
  <c r="S626" i="21"/>
  <c r="R626" i="21"/>
  <c r="M626" i="21"/>
  <c r="L626" i="21"/>
  <c r="K626" i="21"/>
  <c r="I626" i="21"/>
  <c r="H626" i="21"/>
  <c r="G626" i="21"/>
  <c r="G626" i="21" a="1"/>
  <c r="F626" i="21"/>
  <c r="E626" i="21"/>
  <c r="D626" i="21"/>
  <c r="Y625" i="21"/>
  <c r="X625" i="21"/>
  <c r="W625" i="21"/>
  <c r="V625" i="21"/>
  <c r="U625" i="21"/>
  <c r="T625" i="21"/>
  <c r="S625" i="21"/>
  <c r="R625" i="21"/>
  <c r="M625" i="21"/>
  <c r="L625" i="21"/>
  <c r="K625" i="21"/>
  <c r="I625" i="21"/>
  <c r="H625" i="21"/>
  <c r="G625" i="21"/>
  <c r="G625" i="21" a="1"/>
  <c r="F625" i="21"/>
  <c r="E625" i="21"/>
  <c r="D625" i="21"/>
  <c r="Y624" i="21"/>
  <c r="X624" i="21"/>
  <c r="W624" i="21"/>
  <c r="V624" i="21"/>
  <c r="U624" i="21"/>
  <c r="T624" i="21"/>
  <c r="S624" i="21"/>
  <c r="R624" i="21"/>
  <c r="M624" i="21"/>
  <c r="L624" i="21"/>
  <c r="K624" i="21"/>
  <c r="I624" i="21"/>
  <c r="H624" i="21"/>
  <c r="G624" i="21"/>
  <c r="G624" i="21" a="1"/>
  <c r="F624" i="21"/>
  <c r="E624" i="21"/>
  <c r="D624" i="21"/>
  <c r="Y623" i="21"/>
  <c r="X623" i="21"/>
  <c r="W623" i="21"/>
  <c r="V623" i="21"/>
  <c r="U623" i="21"/>
  <c r="T623" i="21"/>
  <c r="S623" i="21"/>
  <c r="R623" i="21"/>
  <c r="M623" i="21"/>
  <c r="L623" i="21"/>
  <c r="K623" i="21"/>
  <c r="I623" i="21"/>
  <c r="H623" i="21"/>
  <c r="G623" i="21"/>
  <c r="G623" i="21" a="1"/>
  <c r="F623" i="21"/>
  <c r="E623" i="21"/>
  <c r="D623" i="21"/>
  <c r="Y622" i="21"/>
  <c r="X622" i="21"/>
  <c r="W622" i="21"/>
  <c r="V622" i="21"/>
  <c r="U622" i="21"/>
  <c r="T622" i="21"/>
  <c r="S622" i="21"/>
  <c r="R622" i="21"/>
  <c r="M622" i="21"/>
  <c r="L622" i="21"/>
  <c r="K622" i="21"/>
  <c r="I622" i="21"/>
  <c r="H622" i="21"/>
  <c r="G622" i="21"/>
  <c r="G622" i="21" a="1"/>
  <c r="F622" i="21"/>
  <c r="E622" i="21"/>
  <c r="D622" i="21"/>
  <c r="Y621" i="21"/>
  <c r="X621" i="21"/>
  <c r="W621" i="21"/>
  <c r="V621" i="21"/>
  <c r="U621" i="21"/>
  <c r="T621" i="21"/>
  <c r="S621" i="21"/>
  <c r="R621" i="21"/>
  <c r="M621" i="21"/>
  <c r="L621" i="21"/>
  <c r="K621" i="21"/>
  <c r="I621" i="21"/>
  <c r="H621" i="21"/>
  <c r="G621" i="21"/>
  <c r="G621" i="21" a="1"/>
  <c r="F621" i="21"/>
  <c r="E621" i="21"/>
  <c r="D621" i="21"/>
  <c r="Y620" i="21"/>
  <c r="X620" i="21"/>
  <c r="W620" i="21"/>
  <c r="V620" i="21"/>
  <c r="U620" i="21"/>
  <c r="T620" i="21"/>
  <c r="S620" i="21"/>
  <c r="R620" i="21"/>
  <c r="M620" i="21"/>
  <c r="L620" i="21"/>
  <c r="K620" i="21"/>
  <c r="I620" i="21"/>
  <c r="H620" i="21"/>
  <c r="G620" i="21"/>
  <c r="G620" i="21" a="1"/>
  <c r="F620" i="21"/>
  <c r="E620" i="21"/>
  <c r="D620" i="21"/>
  <c r="Y619" i="21"/>
  <c r="X619" i="21"/>
  <c r="W619" i="21"/>
  <c r="V619" i="21"/>
  <c r="U619" i="21"/>
  <c r="T619" i="21"/>
  <c r="S619" i="21"/>
  <c r="R619" i="21"/>
  <c r="M619" i="21"/>
  <c r="L619" i="21"/>
  <c r="K619" i="21"/>
  <c r="I619" i="21"/>
  <c r="H619" i="21"/>
  <c r="G619" i="21"/>
  <c r="G619" i="21" a="1"/>
  <c r="F619" i="21"/>
  <c r="E619" i="21"/>
  <c r="D619" i="21"/>
  <c r="Y618" i="21"/>
  <c r="X618" i="21"/>
  <c r="W618" i="21"/>
  <c r="V618" i="21"/>
  <c r="U618" i="21"/>
  <c r="T618" i="21"/>
  <c r="S618" i="21"/>
  <c r="R618" i="21"/>
  <c r="M618" i="21"/>
  <c r="L618" i="21"/>
  <c r="K618" i="21"/>
  <c r="I618" i="21"/>
  <c r="H618" i="21"/>
  <c r="G618" i="21"/>
  <c r="G618" i="21" a="1"/>
  <c r="F618" i="21"/>
  <c r="E618" i="21"/>
  <c r="D618" i="21"/>
  <c r="Y617" i="21"/>
  <c r="X617" i="21"/>
  <c r="W617" i="21"/>
  <c r="V617" i="21"/>
  <c r="U617" i="21"/>
  <c r="T617" i="21"/>
  <c r="S617" i="21"/>
  <c r="R617" i="21"/>
  <c r="M617" i="21"/>
  <c r="L617" i="21"/>
  <c r="K617" i="21"/>
  <c r="I617" i="21"/>
  <c r="H617" i="21"/>
  <c r="G617" i="21"/>
  <c r="G617" i="21" a="1"/>
  <c r="F617" i="21"/>
  <c r="E617" i="21"/>
  <c r="D617" i="21"/>
  <c r="Y616" i="21"/>
  <c r="X616" i="21"/>
  <c r="W616" i="21"/>
  <c r="V616" i="21"/>
  <c r="U616" i="21"/>
  <c r="T616" i="21"/>
  <c r="S616" i="21"/>
  <c r="R616" i="21"/>
  <c r="M616" i="21"/>
  <c r="L616" i="21"/>
  <c r="K616" i="21"/>
  <c r="I616" i="21"/>
  <c r="H616" i="21"/>
  <c r="G616" i="21"/>
  <c r="G616" i="21" a="1"/>
  <c r="F616" i="21"/>
  <c r="E616" i="21"/>
  <c r="D616" i="21"/>
  <c r="Y615" i="21"/>
  <c r="X615" i="21"/>
  <c r="W615" i="21"/>
  <c r="V615" i="21"/>
  <c r="U615" i="21"/>
  <c r="T615" i="21"/>
  <c r="S615" i="21"/>
  <c r="R615" i="21"/>
  <c r="M615" i="21"/>
  <c r="L615" i="21"/>
  <c r="K615" i="21"/>
  <c r="I615" i="21"/>
  <c r="H615" i="21"/>
  <c r="G615" i="21"/>
  <c r="G615" i="21" a="1"/>
  <c r="F615" i="21"/>
  <c r="E615" i="21"/>
  <c r="D615" i="21"/>
  <c r="Y614" i="21"/>
  <c r="X614" i="21"/>
  <c r="W614" i="21"/>
  <c r="V614" i="21"/>
  <c r="U614" i="21"/>
  <c r="T614" i="21"/>
  <c r="S614" i="21"/>
  <c r="R614" i="21"/>
  <c r="M614" i="21"/>
  <c r="L614" i="21"/>
  <c r="K614" i="21"/>
  <c r="I614" i="21"/>
  <c r="H614" i="21"/>
  <c r="G614" i="21"/>
  <c r="G614" i="21" a="1"/>
  <c r="F614" i="21"/>
  <c r="E614" i="21"/>
  <c r="D614" i="21"/>
  <c r="Y613" i="21"/>
  <c r="X613" i="21"/>
  <c r="W613" i="21"/>
  <c r="V613" i="21"/>
  <c r="U613" i="21"/>
  <c r="T613" i="21"/>
  <c r="S613" i="21"/>
  <c r="R613" i="21"/>
  <c r="M613" i="21"/>
  <c r="L613" i="21"/>
  <c r="K613" i="21"/>
  <c r="I613" i="21"/>
  <c r="H613" i="21"/>
  <c r="G613" i="21"/>
  <c r="G613" i="21" a="1"/>
  <c r="F613" i="21"/>
  <c r="E613" i="21"/>
  <c r="D613" i="21"/>
  <c r="Y612" i="21"/>
  <c r="X612" i="21"/>
  <c r="W612" i="21"/>
  <c r="V612" i="21"/>
  <c r="U612" i="21"/>
  <c r="T612" i="21"/>
  <c r="S612" i="21"/>
  <c r="R612" i="21"/>
  <c r="M612" i="21"/>
  <c r="L612" i="21"/>
  <c r="K612" i="21"/>
  <c r="I612" i="21"/>
  <c r="H612" i="21"/>
  <c r="G612" i="21"/>
  <c r="G612" i="21" a="1"/>
  <c r="F612" i="21"/>
  <c r="E612" i="21"/>
  <c r="D612" i="21"/>
  <c r="Y611" i="21"/>
  <c r="X611" i="21"/>
  <c r="W611" i="21"/>
  <c r="V611" i="21"/>
  <c r="U611" i="21"/>
  <c r="T611" i="21"/>
  <c r="S611" i="21"/>
  <c r="R611" i="21"/>
  <c r="M611" i="21"/>
  <c r="L611" i="21"/>
  <c r="K611" i="21"/>
  <c r="I611" i="21"/>
  <c r="H611" i="21"/>
  <c r="G611" i="21"/>
  <c r="G611" i="21" a="1"/>
  <c r="F611" i="21"/>
  <c r="E611" i="21"/>
  <c r="D611" i="21"/>
  <c r="Y610" i="21"/>
  <c r="X610" i="21"/>
  <c r="W610" i="21"/>
  <c r="V610" i="21"/>
  <c r="U610" i="21"/>
  <c r="T610" i="21"/>
  <c r="S610" i="21"/>
  <c r="R610" i="21"/>
  <c r="M610" i="21"/>
  <c r="L610" i="21"/>
  <c r="K610" i="21"/>
  <c r="I610" i="21"/>
  <c r="H610" i="21"/>
  <c r="G610" i="21"/>
  <c r="G610" i="21" a="1"/>
  <c r="F610" i="21"/>
  <c r="E610" i="21"/>
  <c r="D610" i="21"/>
  <c r="Y609" i="21"/>
  <c r="X609" i="21"/>
  <c r="W609" i="21"/>
  <c r="V609" i="21"/>
  <c r="U609" i="21"/>
  <c r="T609" i="21"/>
  <c r="S609" i="21"/>
  <c r="R609" i="21"/>
  <c r="M609" i="21"/>
  <c r="L609" i="21"/>
  <c r="K609" i="21"/>
  <c r="I609" i="21"/>
  <c r="H609" i="21"/>
  <c r="G609" i="21"/>
  <c r="G609" i="21" a="1"/>
  <c r="F609" i="21"/>
  <c r="E609" i="21"/>
  <c r="D609" i="21"/>
  <c r="Y608" i="21"/>
  <c r="X608" i="21"/>
  <c r="W608" i="21"/>
  <c r="V608" i="21"/>
  <c r="U608" i="21"/>
  <c r="T608" i="21"/>
  <c r="S608" i="21"/>
  <c r="R608" i="21"/>
  <c r="M608" i="21"/>
  <c r="L608" i="21"/>
  <c r="K608" i="21"/>
  <c r="I608" i="21"/>
  <c r="H608" i="21"/>
  <c r="G608" i="21"/>
  <c r="G608" i="21" a="1"/>
  <c r="F608" i="21"/>
  <c r="E608" i="21"/>
  <c r="D608" i="21"/>
  <c r="Y607" i="21"/>
  <c r="X607" i="21"/>
  <c r="W607" i="21"/>
  <c r="V607" i="21"/>
  <c r="U607" i="21"/>
  <c r="T607" i="21"/>
  <c r="S607" i="21"/>
  <c r="R607" i="21"/>
  <c r="M607" i="21"/>
  <c r="L607" i="21"/>
  <c r="K607" i="21"/>
  <c r="I607" i="21"/>
  <c r="H607" i="21"/>
  <c r="G607" i="21"/>
  <c r="G607" i="21" a="1"/>
  <c r="F607" i="21"/>
  <c r="E607" i="21"/>
  <c r="D607" i="21"/>
  <c r="Y606" i="21"/>
  <c r="X606" i="21"/>
  <c r="W606" i="21"/>
  <c r="V606" i="21"/>
  <c r="U606" i="21"/>
  <c r="T606" i="21"/>
  <c r="S606" i="21"/>
  <c r="R606" i="21"/>
  <c r="M606" i="21"/>
  <c r="L606" i="21"/>
  <c r="K606" i="21"/>
  <c r="I606" i="21"/>
  <c r="H606" i="21"/>
  <c r="G606" i="21"/>
  <c r="G606" i="21" a="1"/>
  <c r="F606" i="21"/>
  <c r="E606" i="21"/>
  <c r="D606" i="21"/>
  <c r="Y605" i="21"/>
  <c r="X605" i="21"/>
  <c r="W605" i="21"/>
  <c r="V605" i="21"/>
  <c r="U605" i="21"/>
  <c r="T605" i="21"/>
  <c r="S605" i="21"/>
  <c r="R605" i="21"/>
  <c r="M605" i="21"/>
  <c r="L605" i="21"/>
  <c r="K605" i="21"/>
  <c r="I605" i="21"/>
  <c r="H605" i="21"/>
  <c r="G605" i="21"/>
  <c r="G605" i="21" a="1"/>
  <c r="F605" i="21"/>
  <c r="E605" i="21"/>
  <c r="D605" i="21"/>
  <c r="Y604" i="21"/>
  <c r="X604" i="21"/>
  <c r="W604" i="21"/>
  <c r="V604" i="21"/>
  <c r="U604" i="21"/>
  <c r="T604" i="21"/>
  <c r="S604" i="21"/>
  <c r="R604" i="21"/>
  <c r="M604" i="21"/>
  <c r="L604" i="21"/>
  <c r="K604" i="21"/>
  <c r="I604" i="21"/>
  <c r="H604" i="21"/>
  <c r="G604" i="21"/>
  <c r="G604" i="21" a="1"/>
  <c r="F604" i="21"/>
  <c r="E604" i="21"/>
  <c r="D604" i="21"/>
  <c r="Y603" i="21"/>
  <c r="X603" i="21"/>
  <c r="W603" i="21"/>
  <c r="V603" i="21"/>
  <c r="U603" i="21"/>
  <c r="T603" i="21"/>
  <c r="S603" i="21"/>
  <c r="R603" i="21"/>
  <c r="M603" i="21"/>
  <c r="L603" i="21"/>
  <c r="K603" i="21"/>
  <c r="I603" i="21"/>
  <c r="H603" i="21"/>
  <c r="G603" i="21"/>
  <c r="G603" i="21" a="1"/>
  <c r="F603" i="21"/>
  <c r="E603" i="21"/>
  <c r="D603" i="21"/>
  <c r="Y602" i="21"/>
  <c r="X602" i="21"/>
  <c r="W602" i="21"/>
  <c r="V602" i="21"/>
  <c r="U602" i="21"/>
  <c r="T602" i="21"/>
  <c r="S602" i="21"/>
  <c r="R602" i="21"/>
  <c r="M602" i="21"/>
  <c r="L602" i="21"/>
  <c r="K602" i="21"/>
  <c r="I602" i="21"/>
  <c r="H602" i="21"/>
  <c r="G602" i="21"/>
  <c r="G602" i="21" a="1"/>
  <c r="F602" i="21"/>
  <c r="E602" i="21"/>
  <c r="D602" i="21"/>
  <c r="Y601" i="21"/>
  <c r="X601" i="21"/>
  <c r="W601" i="21"/>
  <c r="V601" i="21"/>
  <c r="U601" i="21"/>
  <c r="T601" i="21"/>
  <c r="S601" i="21"/>
  <c r="R601" i="21"/>
  <c r="M601" i="21"/>
  <c r="L601" i="21"/>
  <c r="K601" i="21"/>
  <c r="I601" i="21"/>
  <c r="H601" i="21"/>
  <c r="G601" i="21"/>
  <c r="G601" i="21" a="1"/>
  <c r="F601" i="21"/>
  <c r="E601" i="21"/>
  <c r="D601" i="21"/>
  <c r="Y600" i="21"/>
  <c r="X600" i="21"/>
  <c r="W600" i="21"/>
  <c r="V600" i="21"/>
  <c r="U600" i="21"/>
  <c r="T600" i="21"/>
  <c r="S600" i="21"/>
  <c r="R600" i="21"/>
  <c r="M600" i="21"/>
  <c r="L600" i="21"/>
  <c r="K600" i="21"/>
  <c r="I600" i="21"/>
  <c r="H600" i="21"/>
  <c r="G600" i="21"/>
  <c r="G600" i="21" a="1"/>
  <c r="F600" i="21"/>
  <c r="E600" i="21"/>
  <c r="D600" i="21"/>
  <c r="Y599" i="21"/>
  <c r="X599" i="21"/>
  <c r="W599" i="21"/>
  <c r="V599" i="21"/>
  <c r="U599" i="21"/>
  <c r="T599" i="21"/>
  <c r="S599" i="21"/>
  <c r="R599" i="21"/>
  <c r="M599" i="21"/>
  <c r="L599" i="21"/>
  <c r="K599" i="21"/>
  <c r="I599" i="21"/>
  <c r="H599" i="21"/>
  <c r="G599" i="21"/>
  <c r="G599" i="21" a="1"/>
  <c r="F599" i="21"/>
  <c r="E599" i="21"/>
  <c r="D599" i="21"/>
  <c r="Y598" i="21"/>
  <c r="X598" i="21"/>
  <c r="W598" i="21"/>
  <c r="V598" i="21"/>
  <c r="U598" i="21"/>
  <c r="T598" i="21"/>
  <c r="S598" i="21"/>
  <c r="R598" i="21"/>
  <c r="M598" i="21"/>
  <c r="L598" i="21"/>
  <c r="K598" i="21"/>
  <c r="I598" i="21"/>
  <c r="H598" i="21"/>
  <c r="G598" i="21"/>
  <c r="G598" i="21" a="1"/>
  <c r="F598" i="21"/>
  <c r="E598" i="21"/>
  <c r="D598" i="21"/>
  <c r="Y597" i="21"/>
  <c r="X597" i="21"/>
  <c r="W597" i="21"/>
  <c r="V597" i="21"/>
  <c r="U597" i="21"/>
  <c r="T597" i="21"/>
  <c r="S597" i="21"/>
  <c r="R597" i="21"/>
  <c r="M597" i="21"/>
  <c r="L597" i="21"/>
  <c r="K597" i="21"/>
  <c r="I597" i="21"/>
  <c r="H597" i="21"/>
  <c r="G597" i="21"/>
  <c r="G597" i="21" a="1"/>
  <c r="F597" i="21"/>
  <c r="E597" i="21"/>
  <c r="D597" i="21"/>
  <c r="Y596" i="21"/>
  <c r="X596" i="21"/>
  <c r="W596" i="21"/>
  <c r="V596" i="21"/>
  <c r="U596" i="21"/>
  <c r="T596" i="21"/>
  <c r="S596" i="21"/>
  <c r="R596" i="21"/>
  <c r="M596" i="21"/>
  <c r="L596" i="21"/>
  <c r="K596" i="21"/>
  <c r="I596" i="21"/>
  <c r="H596" i="21"/>
  <c r="G596" i="21"/>
  <c r="G596" i="21" a="1"/>
  <c r="F596" i="21"/>
  <c r="E596" i="21"/>
  <c r="D596" i="21"/>
  <c r="Y595" i="21"/>
  <c r="X595" i="21"/>
  <c r="W595" i="21"/>
  <c r="V595" i="21"/>
  <c r="U595" i="21"/>
  <c r="T595" i="21"/>
  <c r="S595" i="21"/>
  <c r="R595" i="21"/>
  <c r="M595" i="21"/>
  <c r="L595" i="21"/>
  <c r="K595" i="21"/>
  <c r="I595" i="21"/>
  <c r="H595" i="21"/>
  <c r="G595" i="21"/>
  <c r="G595" i="21" a="1"/>
  <c r="F595" i="21"/>
  <c r="E595" i="21"/>
  <c r="D595" i="21"/>
  <c r="Y594" i="21"/>
  <c r="X594" i="21"/>
  <c r="W594" i="21"/>
  <c r="V594" i="21"/>
  <c r="U594" i="21"/>
  <c r="T594" i="21"/>
  <c r="S594" i="21"/>
  <c r="R594" i="21"/>
  <c r="M594" i="21"/>
  <c r="L594" i="21"/>
  <c r="K594" i="21"/>
  <c r="I594" i="21"/>
  <c r="H594" i="21"/>
  <c r="G594" i="21"/>
  <c r="G594" i="21" a="1"/>
  <c r="F594" i="21"/>
  <c r="E594" i="21"/>
  <c r="D594" i="21"/>
  <c r="Y593" i="21"/>
  <c r="X593" i="21"/>
  <c r="W593" i="21"/>
  <c r="V593" i="21"/>
  <c r="U593" i="21"/>
  <c r="T593" i="21"/>
  <c r="S593" i="21"/>
  <c r="R593" i="21"/>
  <c r="M593" i="21"/>
  <c r="L593" i="21"/>
  <c r="K593" i="21"/>
  <c r="I593" i="21"/>
  <c r="H593" i="21"/>
  <c r="G593" i="21"/>
  <c r="G593" i="21" a="1"/>
  <c r="F593" i="21"/>
  <c r="E593" i="21"/>
  <c r="D593" i="21"/>
  <c r="Y592" i="21"/>
  <c r="X592" i="21"/>
  <c r="W592" i="21"/>
  <c r="V592" i="21"/>
  <c r="U592" i="21"/>
  <c r="T592" i="21"/>
  <c r="S592" i="21"/>
  <c r="R592" i="21"/>
  <c r="M592" i="21"/>
  <c r="L592" i="21"/>
  <c r="K592" i="21"/>
  <c r="I592" i="21"/>
  <c r="H592" i="21"/>
  <c r="G592" i="21"/>
  <c r="G592" i="21" a="1"/>
  <c r="F592" i="21"/>
  <c r="E592" i="21"/>
  <c r="D592" i="21"/>
  <c r="Y591" i="21"/>
  <c r="X591" i="21"/>
  <c r="W591" i="21"/>
  <c r="V591" i="21"/>
  <c r="U591" i="21"/>
  <c r="T591" i="21"/>
  <c r="S591" i="21"/>
  <c r="R591" i="21"/>
  <c r="M591" i="21"/>
  <c r="L591" i="21"/>
  <c r="K591" i="21"/>
  <c r="I591" i="21"/>
  <c r="H591" i="21"/>
  <c r="G591" i="21"/>
  <c r="G591" i="21" a="1"/>
  <c r="F591" i="21"/>
  <c r="E591" i="21"/>
  <c r="D591" i="21"/>
  <c r="Y590" i="21"/>
  <c r="X590" i="21"/>
  <c r="W590" i="21"/>
  <c r="V590" i="21"/>
  <c r="U590" i="21"/>
  <c r="T590" i="21"/>
  <c r="S590" i="21"/>
  <c r="R590" i="21"/>
  <c r="M590" i="21"/>
  <c r="L590" i="21"/>
  <c r="K590" i="21"/>
  <c r="I590" i="21"/>
  <c r="H590" i="21"/>
  <c r="G590" i="21"/>
  <c r="G590" i="21" a="1"/>
  <c r="F590" i="21"/>
  <c r="E590" i="21"/>
  <c r="D590" i="21"/>
  <c r="Y589" i="21"/>
  <c r="X589" i="21"/>
  <c r="W589" i="21"/>
  <c r="V589" i="21"/>
  <c r="U589" i="21"/>
  <c r="T589" i="21"/>
  <c r="S589" i="21"/>
  <c r="R589" i="21"/>
  <c r="M589" i="21"/>
  <c r="L589" i="21"/>
  <c r="K589" i="21"/>
  <c r="I589" i="21"/>
  <c r="H589" i="21"/>
  <c r="G589" i="21"/>
  <c r="G589" i="21" a="1"/>
  <c r="F589" i="21"/>
  <c r="E589" i="21"/>
  <c r="D589" i="21"/>
  <c r="Y588" i="21"/>
  <c r="X588" i="21"/>
  <c r="W588" i="21"/>
  <c r="V588" i="21"/>
  <c r="U588" i="21"/>
  <c r="T588" i="21"/>
  <c r="S588" i="21"/>
  <c r="R588" i="21"/>
  <c r="M588" i="21"/>
  <c r="L588" i="21"/>
  <c r="K588" i="21"/>
  <c r="I588" i="21"/>
  <c r="H588" i="21"/>
  <c r="G588" i="21"/>
  <c r="G588" i="21" a="1"/>
  <c r="F588" i="21"/>
  <c r="E588" i="21"/>
  <c r="D588" i="21"/>
  <c r="Y587" i="21"/>
  <c r="X587" i="21"/>
  <c r="W587" i="21"/>
  <c r="V587" i="21"/>
  <c r="U587" i="21"/>
  <c r="T587" i="21"/>
  <c r="S587" i="21"/>
  <c r="R587" i="21"/>
  <c r="M587" i="21"/>
  <c r="L587" i="21"/>
  <c r="K587" i="21"/>
  <c r="I587" i="21"/>
  <c r="H587" i="21"/>
  <c r="G587" i="21"/>
  <c r="G587" i="21" a="1"/>
  <c r="F587" i="21"/>
  <c r="E587" i="21"/>
  <c r="D587" i="21"/>
  <c r="Y586" i="21"/>
  <c r="X586" i="21"/>
  <c r="W586" i="21"/>
  <c r="V586" i="21"/>
  <c r="U586" i="21"/>
  <c r="T586" i="21"/>
  <c r="S586" i="21"/>
  <c r="R586" i="21"/>
  <c r="M586" i="21"/>
  <c r="L586" i="21"/>
  <c r="K586" i="21"/>
  <c r="I586" i="21"/>
  <c r="H586" i="21"/>
  <c r="G586" i="21"/>
  <c r="G586" i="21" a="1"/>
  <c r="F586" i="21"/>
  <c r="E586" i="21"/>
  <c r="D586" i="21"/>
  <c r="Y585" i="21"/>
  <c r="X585" i="21"/>
  <c r="W585" i="21"/>
  <c r="V585" i="21"/>
  <c r="U585" i="21"/>
  <c r="T585" i="21"/>
  <c r="S585" i="21"/>
  <c r="R585" i="21"/>
  <c r="M585" i="21"/>
  <c r="L585" i="21"/>
  <c r="K585" i="21"/>
  <c r="I585" i="21"/>
  <c r="H585" i="21"/>
  <c r="G585" i="21"/>
  <c r="G585" i="21" a="1"/>
  <c r="F585" i="21"/>
  <c r="E585" i="21"/>
  <c r="D585" i="21"/>
  <c r="Y584" i="21"/>
  <c r="X584" i="21"/>
  <c r="W584" i="21"/>
  <c r="V584" i="21"/>
  <c r="U584" i="21"/>
  <c r="T584" i="21"/>
  <c r="S584" i="21"/>
  <c r="R584" i="21"/>
  <c r="M584" i="21"/>
  <c r="L584" i="21"/>
  <c r="K584" i="21"/>
  <c r="I584" i="21"/>
  <c r="H584" i="21"/>
  <c r="G584" i="21"/>
  <c r="G584" i="21" a="1"/>
  <c r="F584" i="21"/>
  <c r="E584" i="21"/>
  <c r="D584" i="21"/>
  <c r="Y583" i="21"/>
  <c r="X583" i="21"/>
  <c r="W583" i="21"/>
  <c r="V583" i="21"/>
  <c r="U583" i="21"/>
  <c r="T583" i="21"/>
  <c r="S583" i="21"/>
  <c r="R583" i="21"/>
  <c r="M583" i="21"/>
  <c r="L583" i="21"/>
  <c r="K583" i="21"/>
  <c r="I583" i="21"/>
  <c r="H583" i="21"/>
  <c r="G583" i="21"/>
  <c r="G583" i="21" a="1"/>
  <c r="F583" i="21"/>
  <c r="E583" i="21"/>
  <c r="D583" i="21"/>
  <c r="Y582" i="21"/>
  <c r="X582" i="21"/>
  <c r="W582" i="21"/>
  <c r="V582" i="21"/>
  <c r="U582" i="21"/>
  <c r="T582" i="21"/>
  <c r="S582" i="21"/>
  <c r="R582" i="21"/>
  <c r="M582" i="21"/>
  <c r="L582" i="21"/>
  <c r="K582" i="21"/>
  <c r="I582" i="21"/>
  <c r="H582" i="21"/>
  <c r="G582" i="21"/>
  <c r="G582" i="21" a="1"/>
  <c r="F582" i="21"/>
  <c r="E582" i="21"/>
  <c r="D582" i="21"/>
  <c r="Y581" i="21"/>
  <c r="X581" i="21"/>
  <c r="W581" i="21"/>
  <c r="V581" i="21"/>
  <c r="U581" i="21"/>
  <c r="T581" i="21"/>
  <c r="S581" i="21"/>
  <c r="R581" i="21"/>
  <c r="M581" i="21"/>
  <c r="L581" i="21"/>
  <c r="K581" i="21"/>
  <c r="I581" i="21"/>
  <c r="H581" i="21"/>
  <c r="G581" i="21"/>
  <c r="G581" i="21" a="1"/>
  <c r="F581" i="21"/>
  <c r="E581" i="21"/>
  <c r="D581" i="21"/>
  <c r="Y580" i="21"/>
  <c r="X580" i="21"/>
  <c r="W580" i="21"/>
  <c r="V580" i="21"/>
  <c r="U580" i="21"/>
  <c r="T580" i="21"/>
  <c r="S580" i="21"/>
  <c r="R580" i="21"/>
  <c r="M580" i="21"/>
  <c r="L580" i="21"/>
  <c r="K580" i="21"/>
  <c r="I580" i="21"/>
  <c r="H580" i="21"/>
  <c r="G580" i="21"/>
  <c r="G580" i="21" a="1"/>
  <c r="F580" i="21"/>
  <c r="E580" i="21"/>
  <c r="D580" i="21"/>
  <c r="Y579" i="21"/>
  <c r="X579" i="21"/>
  <c r="W579" i="21"/>
  <c r="V579" i="21"/>
  <c r="U579" i="21"/>
  <c r="T579" i="21"/>
  <c r="S579" i="21"/>
  <c r="R579" i="21"/>
  <c r="M579" i="21"/>
  <c r="L579" i="21"/>
  <c r="K579" i="21"/>
  <c r="I579" i="21"/>
  <c r="H579" i="21"/>
  <c r="G579" i="21"/>
  <c r="G579" i="21" a="1"/>
  <c r="F579" i="21"/>
  <c r="E579" i="21"/>
  <c r="D579" i="21"/>
  <c r="Y578" i="21"/>
  <c r="X578" i="21"/>
  <c r="W578" i="21"/>
  <c r="V578" i="21"/>
  <c r="U578" i="21"/>
  <c r="T578" i="21"/>
  <c r="S578" i="21"/>
  <c r="R578" i="21"/>
  <c r="M578" i="21"/>
  <c r="L578" i="21"/>
  <c r="K578" i="21"/>
  <c r="I578" i="21"/>
  <c r="H578" i="21"/>
  <c r="G578" i="21"/>
  <c r="G578" i="21" a="1"/>
  <c r="F578" i="21"/>
  <c r="E578" i="21"/>
  <c r="D578" i="21"/>
  <c r="Y577" i="21"/>
  <c r="X577" i="21"/>
  <c r="W577" i="21"/>
  <c r="V577" i="21"/>
  <c r="U577" i="21"/>
  <c r="T577" i="21"/>
  <c r="S577" i="21"/>
  <c r="R577" i="21"/>
  <c r="M577" i="21"/>
  <c r="L577" i="21"/>
  <c r="K577" i="21"/>
  <c r="I577" i="21"/>
  <c r="H577" i="21"/>
  <c r="G577" i="21"/>
  <c r="G577" i="21" a="1"/>
  <c r="F577" i="21"/>
  <c r="E577" i="21"/>
  <c r="D577" i="21"/>
  <c r="Y576" i="21"/>
  <c r="X576" i="21"/>
  <c r="W576" i="21"/>
  <c r="V576" i="21"/>
  <c r="U576" i="21"/>
  <c r="T576" i="21"/>
  <c r="S576" i="21"/>
  <c r="R576" i="21"/>
  <c r="M576" i="21"/>
  <c r="L576" i="21"/>
  <c r="K576" i="21"/>
  <c r="I576" i="21"/>
  <c r="H576" i="21"/>
  <c r="G576" i="21"/>
  <c r="G576" i="21" a="1"/>
  <c r="F576" i="21"/>
  <c r="E576" i="21"/>
  <c r="D576" i="21"/>
  <c r="Y575" i="21"/>
  <c r="X575" i="21"/>
  <c r="W575" i="21"/>
  <c r="V575" i="21"/>
  <c r="U575" i="21"/>
  <c r="T575" i="21"/>
  <c r="S575" i="21"/>
  <c r="R575" i="21"/>
  <c r="M575" i="21"/>
  <c r="L575" i="21"/>
  <c r="K575" i="21"/>
  <c r="I575" i="21"/>
  <c r="H575" i="21"/>
  <c r="G575" i="21"/>
  <c r="G575" i="21" a="1"/>
  <c r="F575" i="21"/>
  <c r="E575" i="21"/>
  <c r="D575" i="21"/>
  <c r="Y574" i="21"/>
  <c r="X574" i="21"/>
  <c r="W574" i="21"/>
  <c r="V574" i="21"/>
  <c r="U574" i="21"/>
  <c r="T574" i="21"/>
  <c r="S574" i="21"/>
  <c r="R574" i="21"/>
  <c r="M574" i="21"/>
  <c r="L574" i="21"/>
  <c r="K574" i="21"/>
  <c r="I574" i="21"/>
  <c r="H574" i="21"/>
  <c r="G574" i="21"/>
  <c r="G574" i="21" a="1"/>
  <c r="F574" i="21"/>
  <c r="E574" i="21"/>
  <c r="D574" i="21"/>
  <c r="Y573" i="21"/>
  <c r="X573" i="21"/>
  <c r="W573" i="21"/>
  <c r="V573" i="21"/>
  <c r="U573" i="21"/>
  <c r="T573" i="21"/>
  <c r="S573" i="21"/>
  <c r="R573" i="21"/>
  <c r="M573" i="21"/>
  <c r="L573" i="21"/>
  <c r="K573" i="21"/>
  <c r="I573" i="21"/>
  <c r="H573" i="21"/>
  <c r="G573" i="21"/>
  <c r="G573" i="21" a="1"/>
  <c r="F573" i="21"/>
  <c r="E573" i="21"/>
  <c r="D573" i="21"/>
  <c r="Y572" i="21"/>
  <c r="X572" i="21"/>
  <c r="W572" i="21"/>
  <c r="V572" i="21"/>
  <c r="U572" i="21"/>
  <c r="T572" i="21"/>
  <c r="S572" i="21"/>
  <c r="R572" i="21"/>
  <c r="M572" i="21"/>
  <c r="L572" i="21"/>
  <c r="K572" i="21"/>
  <c r="I572" i="21"/>
  <c r="H572" i="21"/>
  <c r="G572" i="21"/>
  <c r="G572" i="21" a="1"/>
  <c r="F572" i="21"/>
  <c r="E572" i="21"/>
  <c r="D572" i="21"/>
  <c r="Y571" i="21"/>
  <c r="X571" i="21"/>
  <c r="W571" i="21"/>
  <c r="V571" i="21"/>
  <c r="U571" i="21"/>
  <c r="T571" i="21"/>
  <c r="S571" i="21"/>
  <c r="R571" i="21"/>
  <c r="M571" i="21"/>
  <c r="L571" i="21"/>
  <c r="K571" i="21"/>
  <c r="I571" i="21"/>
  <c r="H571" i="21"/>
  <c r="G571" i="21"/>
  <c r="G571" i="21" a="1"/>
  <c r="F571" i="21"/>
  <c r="E571" i="21"/>
  <c r="D571" i="21"/>
  <c r="Y570" i="21"/>
  <c r="X570" i="21"/>
  <c r="W570" i="21"/>
  <c r="V570" i="21"/>
  <c r="U570" i="21"/>
  <c r="T570" i="21"/>
  <c r="S570" i="21"/>
  <c r="R570" i="21"/>
  <c r="M570" i="21"/>
  <c r="L570" i="21"/>
  <c r="K570" i="21"/>
  <c r="I570" i="21"/>
  <c r="H570" i="21"/>
  <c r="G570" i="21"/>
  <c r="G570" i="21" a="1"/>
  <c r="F570" i="21"/>
  <c r="E570" i="21"/>
  <c r="D570" i="21"/>
  <c r="Y569" i="21"/>
  <c r="X569" i="21"/>
  <c r="W569" i="21"/>
  <c r="V569" i="21"/>
  <c r="U569" i="21"/>
  <c r="T569" i="21"/>
  <c r="S569" i="21"/>
  <c r="R569" i="21"/>
  <c r="M569" i="21"/>
  <c r="L569" i="21"/>
  <c r="K569" i="21"/>
  <c r="I569" i="21"/>
  <c r="H569" i="21"/>
  <c r="G569" i="21"/>
  <c r="G569" i="21" a="1"/>
  <c r="F569" i="21"/>
  <c r="E569" i="21"/>
  <c r="D569" i="21"/>
  <c r="Y568" i="21"/>
  <c r="X568" i="21"/>
  <c r="W568" i="21"/>
  <c r="V568" i="21"/>
  <c r="U568" i="21"/>
  <c r="T568" i="21"/>
  <c r="S568" i="21"/>
  <c r="R568" i="21"/>
  <c r="M568" i="21"/>
  <c r="L568" i="21"/>
  <c r="K568" i="21"/>
  <c r="I568" i="21"/>
  <c r="H568" i="21"/>
  <c r="G568" i="21"/>
  <c r="G568" i="21" a="1"/>
  <c r="F568" i="21"/>
  <c r="E568" i="21"/>
  <c r="D568" i="21"/>
  <c r="Y567" i="21"/>
  <c r="X567" i="21"/>
  <c r="W567" i="21"/>
  <c r="V567" i="21"/>
  <c r="U567" i="21"/>
  <c r="T567" i="21"/>
  <c r="S567" i="21"/>
  <c r="R567" i="21"/>
  <c r="M567" i="21"/>
  <c r="L567" i="21"/>
  <c r="K567" i="21"/>
  <c r="I567" i="21"/>
  <c r="H567" i="21"/>
  <c r="G567" i="21"/>
  <c r="G567" i="21" a="1"/>
  <c r="F567" i="21"/>
  <c r="E567" i="21"/>
  <c r="D567" i="21"/>
  <c r="Y566" i="21"/>
  <c r="X566" i="21"/>
  <c r="W566" i="21"/>
  <c r="V566" i="21"/>
  <c r="U566" i="21"/>
  <c r="T566" i="21"/>
  <c r="S566" i="21"/>
  <c r="R566" i="21"/>
  <c r="M566" i="21"/>
  <c r="L566" i="21"/>
  <c r="K566" i="21"/>
  <c r="I566" i="21"/>
  <c r="H566" i="21"/>
  <c r="G566" i="21"/>
  <c r="G566" i="21" a="1"/>
  <c r="F566" i="21"/>
  <c r="E566" i="21"/>
  <c r="D566" i="21"/>
  <c r="Y565" i="21"/>
  <c r="X565" i="21"/>
  <c r="W565" i="21"/>
  <c r="V565" i="21"/>
  <c r="U565" i="21"/>
  <c r="T565" i="21"/>
  <c r="S565" i="21"/>
  <c r="R565" i="21"/>
  <c r="M565" i="21"/>
  <c r="L565" i="21"/>
  <c r="K565" i="21"/>
  <c r="I565" i="21"/>
  <c r="H565" i="21"/>
  <c r="G565" i="21"/>
  <c r="G565" i="21" a="1"/>
  <c r="F565" i="21"/>
  <c r="E565" i="21"/>
  <c r="D565" i="21"/>
  <c r="Y564" i="21"/>
  <c r="X564" i="21"/>
  <c r="W564" i="21"/>
  <c r="V564" i="21"/>
  <c r="U564" i="21"/>
  <c r="T564" i="21"/>
  <c r="S564" i="21"/>
  <c r="R564" i="21"/>
  <c r="M564" i="21"/>
  <c r="L564" i="21"/>
  <c r="K564" i="21"/>
  <c r="I564" i="21"/>
  <c r="H564" i="21"/>
  <c r="G564" i="21"/>
  <c r="G564" i="21" a="1"/>
  <c r="F564" i="21"/>
  <c r="E564" i="21"/>
  <c r="D564" i="21"/>
  <c r="Y563" i="21"/>
  <c r="X563" i="21"/>
  <c r="W563" i="21"/>
  <c r="V563" i="21"/>
  <c r="U563" i="21"/>
  <c r="T563" i="21"/>
  <c r="S563" i="21"/>
  <c r="R563" i="21"/>
  <c r="M563" i="21"/>
  <c r="L563" i="21"/>
  <c r="K563" i="21"/>
  <c r="I563" i="21"/>
  <c r="H563" i="21"/>
  <c r="G563" i="21"/>
  <c r="G563" i="21" a="1"/>
  <c r="F563" i="21"/>
  <c r="E563" i="21"/>
  <c r="D563" i="21"/>
  <c r="Y562" i="21"/>
  <c r="X562" i="21"/>
  <c r="W562" i="21"/>
  <c r="V562" i="21"/>
  <c r="U562" i="21"/>
  <c r="T562" i="21"/>
  <c r="S562" i="21"/>
  <c r="R562" i="21"/>
  <c r="M562" i="21"/>
  <c r="L562" i="21"/>
  <c r="K562" i="21"/>
  <c r="I562" i="21"/>
  <c r="H562" i="21"/>
  <c r="G562" i="21"/>
  <c r="G562" i="21" a="1"/>
  <c r="F562" i="21"/>
  <c r="E562" i="21"/>
  <c r="D562" i="21"/>
  <c r="Y561" i="21"/>
  <c r="X561" i="21"/>
  <c r="W561" i="21"/>
  <c r="V561" i="21"/>
  <c r="U561" i="21"/>
  <c r="T561" i="21"/>
  <c r="S561" i="21"/>
  <c r="R561" i="21"/>
  <c r="M561" i="21"/>
  <c r="L561" i="21"/>
  <c r="K561" i="21"/>
  <c r="I561" i="21"/>
  <c r="H561" i="21"/>
  <c r="G561" i="21"/>
  <c r="G561" i="21" a="1"/>
  <c r="F561" i="21"/>
  <c r="E561" i="21"/>
  <c r="D561" i="21"/>
  <c r="Y560" i="21"/>
  <c r="X560" i="21"/>
  <c r="W560" i="21"/>
  <c r="V560" i="21"/>
  <c r="U560" i="21"/>
  <c r="T560" i="21"/>
  <c r="S560" i="21"/>
  <c r="R560" i="21"/>
  <c r="M560" i="21"/>
  <c r="L560" i="21"/>
  <c r="K560" i="21"/>
  <c r="I560" i="21"/>
  <c r="H560" i="21"/>
  <c r="G560" i="21"/>
  <c r="G560" i="21" a="1"/>
  <c r="F560" i="21"/>
  <c r="E560" i="21"/>
  <c r="D560" i="21"/>
  <c r="Y559" i="21"/>
  <c r="X559" i="21"/>
  <c r="W559" i="21"/>
  <c r="V559" i="21"/>
  <c r="U559" i="21"/>
  <c r="T559" i="21"/>
  <c r="S559" i="21"/>
  <c r="R559" i="21"/>
  <c r="M559" i="21"/>
  <c r="L559" i="21"/>
  <c r="K559" i="21"/>
  <c r="I559" i="21"/>
  <c r="H559" i="21"/>
  <c r="G559" i="21"/>
  <c r="G559" i="21" a="1"/>
  <c r="F559" i="21"/>
  <c r="E559" i="21"/>
  <c r="D559" i="21"/>
  <c r="Y558" i="21"/>
  <c r="X558" i="21"/>
  <c r="W558" i="21"/>
  <c r="V558" i="21"/>
  <c r="U558" i="21"/>
  <c r="T558" i="21"/>
  <c r="S558" i="21"/>
  <c r="R558" i="21"/>
  <c r="M558" i="21"/>
  <c r="L558" i="21"/>
  <c r="K558" i="21"/>
  <c r="I558" i="21"/>
  <c r="H558" i="21"/>
  <c r="G558" i="21"/>
  <c r="G558" i="21" a="1"/>
  <c r="F558" i="21"/>
  <c r="E558" i="21"/>
  <c r="D558" i="21"/>
  <c r="Y557" i="21"/>
  <c r="X557" i="21"/>
  <c r="W557" i="21"/>
  <c r="V557" i="21"/>
  <c r="U557" i="21"/>
  <c r="T557" i="21"/>
  <c r="S557" i="21"/>
  <c r="R557" i="21"/>
  <c r="M557" i="21"/>
  <c r="L557" i="21"/>
  <c r="K557" i="21"/>
  <c r="I557" i="21"/>
  <c r="H557" i="21"/>
  <c r="G557" i="21"/>
  <c r="G557" i="21" a="1"/>
  <c r="F557" i="21"/>
  <c r="E557" i="21"/>
  <c r="D557" i="21"/>
  <c r="Y556" i="21"/>
  <c r="X556" i="21"/>
  <c r="W556" i="21"/>
  <c r="V556" i="21"/>
  <c r="U556" i="21"/>
  <c r="T556" i="21"/>
  <c r="S556" i="21"/>
  <c r="R556" i="21"/>
  <c r="M556" i="21"/>
  <c r="L556" i="21"/>
  <c r="K556" i="21"/>
  <c r="I556" i="21"/>
  <c r="H556" i="21"/>
  <c r="G556" i="21"/>
  <c r="G556" i="21" a="1"/>
  <c r="F556" i="21"/>
  <c r="E556" i="21"/>
  <c r="D556" i="21"/>
  <c r="Y555" i="21"/>
  <c r="X555" i="21"/>
  <c r="W555" i="21"/>
  <c r="V555" i="21"/>
  <c r="U555" i="21"/>
  <c r="T555" i="21"/>
  <c r="S555" i="21"/>
  <c r="R555" i="21"/>
  <c r="M555" i="21"/>
  <c r="L555" i="21"/>
  <c r="K555" i="21"/>
  <c r="I555" i="21"/>
  <c r="H555" i="21"/>
  <c r="G555" i="21"/>
  <c r="G555" i="21" a="1"/>
  <c r="F555" i="21"/>
  <c r="E555" i="21"/>
  <c r="D555" i="21"/>
  <c r="Y554" i="21"/>
  <c r="X554" i="21"/>
  <c r="W554" i="21"/>
  <c r="V554" i="21"/>
  <c r="U554" i="21"/>
  <c r="T554" i="21"/>
  <c r="S554" i="21"/>
  <c r="R554" i="21"/>
  <c r="M554" i="21"/>
  <c r="L554" i="21"/>
  <c r="K554" i="21"/>
  <c r="I554" i="21"/>
  <c r="H554" i="21"/>
  <c r="G554" i="21"/>
  <c r="G554" i="21" a="1"/>
  <c r="F554" i="21"/>
  <c r="E554" i="21"/>
  <c r="D554" i="21"/>
  <c r="Y553" i="21"/>
  <c r="X553" i="21"/>
  <c r="W553" i="21"/>
  <c r="V553" i="21"/>
  <c r="U553" i="21"/>
  <c r="T553" i="21"/>
  <c r="S553" i="21"/>
  <c r="R553" i="21"/>
  <c r="M553" i="21"/>
  <c r="L553" i="21"/>
  <c r="K553" i="21"/>
  <c r="I553" i="21"/>
  <c r="H553" i="21"/>
  <c r="G553" i="21"/>
  <c r="G553" i="21" a="1"/>
  <c r="F553" i="21"/>
  <c r="E553" i="21"/>
  <c r="D553" i="21"/>
  <c r="Y552" i="21"/>
  <c r="X552" i="21"/>
  <c r="W552" i="21"/>
  <c r="V552" i="21"/>
  <c r="U552" i="21"/>
  <c r="T552" i="21"/>
  <c r="S552" i="21"/>
  <c r="R552" i="21"/>
  <c r="M552" i="21"/>
  <c r="L552" i="21"/>
  <c r="K552" i="21"/>
  <c r="I552" i="21"/>
  <c r="H552" i="21"/>
  <c r="G552" i="21"/>
  <c r="G552" i="21" a="1"/>
  <c r="F552" i="21"/>
  <c r="E552" i="21"/>
  <c r="D552" i="21"/>
  <c r="Y551" i="21"/>
  <c r="X551" i="21"/>
  <c r="W551" i="21"/>
  <c r="V551" i="21"/>
  <c r="U551" i="21"/>
  <c r="T551" i="21"/>
  <c r="S551" i="21"/>
  <c r="R551" i="21"/>
  <c r="M551" i="21"/>
  <c r="L551" i="21"/>
  <c r="K551" i="21"/>
  <c r="I551" i="21"/>
  <c r="H551" i="21"/>
  <c r="G551" i="21"/>
  <c r="G551" i="21" a="1"/>
  <c r="F551" i="21"/>
  <c r="E551" i="21"/>
  <c r="D551" i="21"/>
  <c r="Y550" i="21"/>
  <c r="X550" i="21"/>
  <c r="W550" i="21"/>
  <c r="V550" i="21"/>
  <c r="U550" i="21"/>
  <c r="T550" i="21"/>
  <c r="S550" i="21"/>
  <c r="R550" i="21"/>
  <c r="M550" i="21"/>
  <c r="L550" i="21"/>
  <c r="K550" i="21"/>
  <c r="I550" i="21"/>
  <c r="H550" i="21"/>
  <c r="G550" i="21"/>
  <c r="G550" i="21" a="1"/>
  <c r="F550" i="21"/>
  <c r="E550" i="21"/>
  <c r="D550" i="21"/>
  <c r="Y549" i="21"/>
  <c r="X549" i="21"/>
  <c r="W549" i="21"/>
  <c r="V549" i="21"/>
  <c r="U549" i="21"/>
  <c r="T549" i="21"/>
  <c r="S549" i="21"/>
  <c r="R549" i="21"/>
  <c r="M549" i="21"/>
  <c r="L549" i="21"/>
  <c r="K549" i="21"/>
  <c r="I549" i="21"/>
  <c r="H549" i="21"/>
  <c r="G549" i="21"/>
  <c r="G549" i="21" a="1"/>
  <c r="F549" i="21"/>
  <c r="E549" i="21"/>
  <c r="D549" i="21"/>
  <c r="Y548" i="21"/>
  <c r="X548" i="21"/>
  <c r="W548" i="21"/>
  <c r="V548" i="21"/>
  <c r="U548" i="21"/>
  <c r="T548" i="21"/>
  <c r="S548" i="21"/>
  <c r="R548" i="21"/>
  <c r="M548" i="21"/>
  <c r="L548" i="21"/>
  <c r="K548" i="21"/>
  <c r="I548" i="21"/>
  <c r="H548" i="21"/>
  <c r="G548" i="21"/>
  <c r="G548" i="21" a="1"/>
  <c r="F548" i="21"/>
  <c r="E548" i="21"/>
  <c r="D548" i="21"/>
  <c r="Y547" i="21"/>
  <c r="X547" i="21"/>
  <c r="W547" i="21"/>
  <c r="V547" i="21"/>
  <c r="U547" i="21"/>
  <c r="T547" i="21"/>
  <c r="S547" i="21"/>
  <c r="R547" i="21"/>
  <c r="M547" i="21"/>
  <c r="L547" i="21"/>
  <c r="K547" i="21"/>
  <c r="I547" i="21"/>
  <c r="H547" i="21"/>
  <c r="G547" i="21"/>
  <c r="G547" i="21" a="1"/>
  <c r="F547" i="21"/>
  <c r="E547" i="21"/>
  <c r="D547" i="21"/>
  <c r="Y546" i="21"/>
  <c r="X546" i="21"/>
  <c r="W546" i="21"/>
  <c r="V546" i="21"/>
  <c r="U546" i="21"/>
  <c r="T546" i="21"/>
  <c r="S546" i="21"/>
  <c r="R546" i="21"/>
  <c r="M546" i="21"/>
  <c r="L546" i="21"/>
  <c r="K546" i="21"/>
  <c r="I546" i="21"/>
  <c r="H546" i="21"/>
  <c r="G546" i="21"/>
  <c r="G546" i="21" a="1"/>
  <c r="F546" i="21"/>
  <c r="E546" i="21"/>
  <c r="D546" i="21"/>
  <c r="Y545" i="21"/>
  <c r="X545" i="21"/>
  <c r="W545" i="21"/>
  <c r="V545" i="21"/>
  <c r="U545" i="21"/>
  <c r="T545" i="21"/>
  <c r="S545" i="21"/>
  <c r="R545" i="21"/>
  <c r="M545" i="21"/>
  <c r="L545" i="21"/>
  <c r="K545" i="21"/>
  <c r="I545" i="21"/>
  <c r="H545" i="21"/>
  <c r="G545" i="21"/>
  <c r="G545" i="21" a="1"/>
  <c r="F545" i="21"/>
  <c r="E545" i="21"/>
  <c r="D545" i="21"/>
  <c r="Y544" i="21"/>
  <c r="X544" i="21"/>
  <c r="W544" i="21"/>
  <c r="V544" i="21"/>
  <c r="U544" i="21"/>
  <c r="T544" i="21"/>
  <c r="S544" i="21"/>
  <c r="R544" i="21"/>
  <c r="M544" i="21"/>
  <c r="L544" i="21"/>
  <c r="K544" i="21"/>
  <c r="I544" i="21"/>
  <c r="H544" i="21"/>
  <c r="G544" i="21"/>
  <c r="G544" i="21" a="1"/>
  <c r="F544" i="21"/>
  <c r="E544" i="21"/>
  <c r="D544" i="21"/>
  <c r="Y543" i="21"/>
  <c r="X543" i="21"/>
  <c r="W543" i="21"/>
  <c r="V543" i="21"/>
  <c r="U543" i="21"/>
  <c r="T543" i="21"/>
  <c r="S543" i="21"/>
  <c r="R543" i="21"/>
  <c r="M543" i="21"/>
  <c r="L543" i="21"/>
  <c r="K543" i="21"/>
  <c r="I543" i="21"/>
  <c r="H543" i="21"/>
  <c r="G543" i="21"/>
  <c r="G543" i="21" a="1"/>
  <c r="F543" i="21"/>
  <c r="E543" i="21"/>
  <c r="D543" i="21"/>
  <c r="Y542" i="21"/>
  <c r="X542" i="21"/>
  <c r="W542" i="21"/>
  <c r="V542" i="21"/>
  <c r="U542" i="21"/>
  <c r="T542" i="21"/>
  <c r="S542" i="21"/>
  <c r="R542" i="21"/>
  <c r="M542" i="21"/>
  <c r="L542" i="21"/>
  <c r="K542" i="21"/>
  <c r="I542" i="21"/>
  <c r="H542" i="21"/>
  <c r="G542" i="21"/>
  <c r="G542" i="21" a="1"/>
  <c r="F542" i="21"/>
  <c r="E542" i="21"/>
  <c r="D542" i="21"/>
  <c r="Y541" i="21"/>
  <c r="X541" i="21"/>
  <c r="W541" i="21"/>
  <c r="V541" i="21"/>
  <c r="U541" i="21"/>
  <c r="T541" i="21"/>
  <c r="S541" i="21"/>
  <c r="R541" i="21"/>
  <c r="M541" i="21"/>
  <c r="L541" i="21"/>
  <c r="K541" i="21"/>
  <c r="I541" i="21"/>
  <c r="H541" i="21"/>
  <c r="G541" i="21"/>
  <c r="G541" i="21" a="1"/>
  <c r="F541" i="21"/>
  <c r="E541" i="21"/>
  <c r="D541" i="21"/>
  <c r="Y540" i="21"/>
  <c r="X540" i="21"/>
  <c r="W540" i="21"/>
  <c r="V540" i="21"/>
  <c r="U540" i="21"/>
  <c r="T540" i="21"/>
  <c r="S540" i="21"/>
  <c r="R540" i="21"/>
  <c r="M540" i="21"/>
  <c r="L540" i="21"/>
  <c r="K540" i="21"/>
  <c r="I540" i="21"/>
  <c r="H540" i="21"/>
  <c r="G540" i="21"/>
  <c r="G540" i="21" a="1"/>
  <c r="F540" i="21"/>
  <c r="E540" i="21"/>
  <c r="D540" i="21"/>
  <c r="Y539" i="21"/>
  <c r="X539" i="21"/>
  <c r="W539" i="21"/>
  <c r="V539" i="21"/>
  <c r="U539" i="21"/>
  <c r="T539" i="21"/>
  <c r="S539" i="21"/>
  <c r="R539" i="21"/>
  <c r="M539" i="21"/>
  <c r="L539" i="21"/>
  <c r="K539" i="21"/>
  <c r="I539" i="21"/>
  <c r="H539" i="21"/>
  <c r="G539" i="21"/>
  <c r="G539" i="21" a="1"/>
  <c r="F539" i="21"/>
  <c r="E539" i="21"/>
  <c r="D539" i="21"/>
  <c r="Y538" i="21"/>
  <c r="X538" i="21"/>
  <c r="W538" i="21"/>
  <c r="V538" i="21"/>
  <c r="U538" i="21"/>
  <c r="T538" i="21"/>
  <c r="S538" i="21"/>
  <c r="R538" i="21"/>
  <c r="M538" i="21"/>
  <c r="L538" i="21"/>
  <c r="K538" i="21"/>
  <c r="I538" i="21"/>
  <c r="H538" i="21"/>
  <c r="G538" i="21"/>
  <c r="G538" i="21" a="1"/>
  <c r="F538" i="21"/>
  <c r="E538" i="21"/>
  <c r="D538" i="21"/>
  <c r="Y537" i="21"/>
  <c r="X537" i="21"/>
  <c r="W537" i="21"/>
  <c r="V537" i="21"/>
  <c r="U537" i="21"/>
  <c r="T537" i="21"/>
  <c r="S537" i="21"/>
  <c r="R537" i="21"/>
  <c r="M537" i="21"/>
  <c r="L537" i="21"/>
  <c r="K537" i="21"/>
  <c r="I537" i="21"/>
  <c r="H537" i="21"/>
  <c r="G537" i="21"/>
  <c r="G537" i="21" a="1"/>
  <c r="F537" i="21"/>
  <c r="E537" i="21"/>
  <c r="D537" i="21"/>
  <c r="Y536" i="21"/>
  <c r="X536" i="21"/>
  <c r="W536" i="21"/>
  <c r="V536" i="21"/>
  <c r="U536" i="21"/>
  <c r="T536" i="21"/>
  <c r="S536" i="21"/>
  <c r="R536" i="21"/>
  <c r="M536" i="21"/>
  <c r="L536" i="21"/>
  <c r="K536" i="21"/>
  <c r="I536" i="21"/>
  <c r="H536" i="21"/>
  <c r="G536" i="21"/>
  <c r="G536" i="21" a="1"/>
  <c r="F536" i="21"/>
  <c r="E536" i="21"/>
  <c r="D536" i="21"/>
  <c r="Y535" i="21"/>
  <c r="X535" i="21"/>
  <c r="W535" i="21"/>
  <c r="V535" i="21"/>
  <c r="U535" i="21"/>
  <c r="T535" i="21"/>
  <c r="S535" i="21"/>
  <c r="R535" i="21"/>
  <c r="M535" i="21"/>
  <c r="L535" i="21"/>
  <c r="K535" i="21"/>
  <c r="I535" i="21"/>
  <c r="H535" i="21"/>
  <c r="G535" i="21"/>
  <c r="G535" i="21" a="1"/>
  <c r="F535" i="21"/>
  <c r="E535" i="21"/>
  <c r="D535" i="21"/>
  <c r="Y534" i="21"/>
  <c r="X534" i="21"/>
  <c r="W534" i="21"/>
  <c r="V534" i="21"/>
  <c r="U534" i="21"/>
  <c r="T534" i="21"/>
  <c r="S534" i="21"/>
  <c r="R534" i="21"/>
  <c r="M534" i="21"/>
  <c r="L534" i="21"/>
  <c r="K534" i="21"/>
  <c r="I534" i="21"/>
  <c r="H534" i="21"/>
  <c r="G534" i="21"/>
  <c r="G534" i="21" a="1"/>
  <c r="F534" i="21"/>
  <c r="E534" i="21"/>
  <c r="D534" i="21"/>
  <c r="Y533" i="21"/>
  <c r="X533" i="21"/>
  <c r="W533" i="21"/>
  <c r="V533" i="21"/>
  <c r="U533" i="21"/>
  <c r="T533" i="21"/>
  <c r="S533" i="21"/>
  <c r="R533" i="21"/>
  <c r="M533" i="21"/>
  <c r="L533" i="21"/>
  <c r="K533" i="21"/>
  <c r="I533" i="21"/>
  <c r="H533" i="21"/>
  <c r="G533" i="21"/>
  <c r="G533" i="21" a="1"/>
  <c r="F533" i="21"/>
  <c r="E533" i="21"/>
  <c r="D533" i="21"/>
  <c r="Y532" i="21"/>
  <c r="X532" i="21"/>
  <c r="W532" i="21"/>
  <c r="V532" i="21"/>
  <c r="U532" i="21"/>
  <c r="T532" i="21"/>
  <c r="S532" i="21"/>
  <c r="R532" i="21"/>
  <c r="M532" i="21"/>
  <c r="L532" i="21"/>
  <c r="K532" i="21"/>
  <c r="I532" i="21"/>
  <c r="H532" i="21"/>
  <c r="G532" i="21"/>
  <c r="G532" i="21" a="1"/>
  <c r="F532" i="21"/>
  <c r="E532" i="21"/>
  <c r="D532" i="21"/>
  <c r="Y531" i="21"/>
  <c r="X531" i="21"/>
  <c r="W531" i="21"/>
  <c r="V531" i="21"/>
  <c r="U531" i="21"/>
  <c r="T531" i="21"/>
  <c r="S531" i="21"/>
  <c r="R531" i="21"/>
  <c r="M531" i="21"/>
  <c r="L531" i="21"/>
  <c r="K531" i="21"/>
  <c r="I531" i="21"/>
  <c r="H531" i="21"/>
  <c r="G531" i="21"/>
  <c r="G531" i="21" a="1"/>
  <c r="F531" i="21"/>
  <c r="E531" i="21"/>
  <c r="D531" i="21"/>
  <c r="Y530" i="21"/>
  <c r="X530" i="21"/>
  <c r="W530" i="21"/>
  <c r="V530" i="21"/>
  <c r="U530" i="21"/>
  <c r="T530" i="21"/>
  <c r="S530" i="21"/>
  <c r="R530" i="21"/>
  <c r="M530" i="21"/>
  <c r="L530" i="21"/>
  <c r="K530" i="21"/>
  <c r="I530" i="21"/>
  <c r="H530" i="21"/>
  <c r="G530" i="21"/>
  <c r="G530" i="21" a="1"/>
  <c r="F530" i="21"/>
  <c r="E530" i="21"/>
  <c r="D530" i="21"/>
  <c r="Y529" i="21"/>
  <c r="X529" i="21"/>
  <c r="W529" i="21"/>
  <c r="V529" i="21"/>
  <c r="U529" i="21"/>
  <c r="T529" i="21"/>
  <c r="S529" i="21"/>
  <c r="R529" i="21"/>
  <c r="M529" i="21"/>
  <c r="L529" i="21"/>
  <c r="K529" i="21"/>
  <c r="I529" i="21"/>
  <c r="H529" i="21"/>
  <c r="G529" i="21"/>
  <c r="G529" i="21" a="1"/>
  <c r="F529" i="21"/>
  <c r="E529" i="21"/>
  <c r="D529" i="21"/>
  <c r="Y528" i="21"/>
  <c r="X528" i="21"/>
  <c r="W528" i="21"/>
  <c r="V528" i="21"/>
  <c r="U528" i="21"/>
  <c r="T528" i="21"/>
  <c r="S528" i="21"/>
  <c r="R528" i="21"/>
  <c r="M528" i="21"/>
  <c r="L528" i="21"/>
  <c r="K528" i="21"/>
  <c r="I528" i="21"/>
  <c r="H528" i="21"/>
  <c r="G528" i="21"/>
  <c r="G528" i="21" a="1"/>
  <c r="F528" i="21"/>
  <c r="E528" i="21"/>
  <c r="D528" i="21"/>
  <c r="Y527" i="21"/>
  <c r="X527" i="21"/>
  <c r="W527" i="21"/>
  <c r="V527" i="21"/>
  <c r="U527" i="21"/>
  <c r="T527" i="21"/>
  <c r="S527" i="21"/>
  <c r="R527" i="21"/>
  <c r="M527" i="21"/>
  <c r="L527" i="21"/>
  <c r="K527" i="21"/>
  <c r="I527" i="21"/>
  <c r="H527" i="21"/>
  <c r="G527" i="21"/>
  <c r="G527" i="21" a="1"/>
  <c r="F527" i="21"/>
  <c r="E527" i="21"/>
  <c r="D527" i="21"/>
  <c r="Y526" i="21"/>
  <c r="X526" i="21"/>
  <c r="W526" i="21"/>
  <c r="V526" i="21"/>
  <c r="U526" i="21"/>
  <c r="T526" i="21"/>
  <c r="S526" i="21"/>
  <c r="R526" i="21"/>
  <c r="M526" i="21"/>
  <c r="L526" i="21"/>
  <c r="K526" i="21"/>
  <c r="I526" i="21"/>
  <c r="H526" i="21"/>
  <c r="G526" i="21"/>
  <c r="G526" i="21" a="1"/>
  <c r="F526" i="21"/>
  <c r="E526" i="21"/>
  <c r="D526" i="21"/>
  <c r="Y525" i="21"/>
  <c r="X525" i="21"/>
  <c r="W525" i="21"/>
  <c r="V525" i="21"/>
  <c r="U525" i="21"/>
  <c r="T525" i="21"/>
  <c r="S525" i="21"/>
  <c r="R525" i="21"/>
  <c r="M525" i="21"/>
  <c r="L525" i="21"/>
  <c r="K525" i="21"/>
  <c r="I525" i="21"/>
  <c r="H525" i="21"/>
  <c r="G525" i="21"/>
  <c r="G525" i="21" a="1"/>
  <c r="F525" i="21"/>
  <c r="E525" i="21"/>
  <c r="D525" i="21"/>
  <c r="Y524" i="21"/>
  <c r="X524" i="21"/>
  <c r="W524" i="21"/>
  <c r="V524" i="21"/>
  <c r="U524" i="21"/>
  <c r="T524" i="21"/>
  <c r="S524" i="21"/>
  <c r="R524" i="21"/>
  <c r="M524" i="21"/>
  <c r="L524" i="21"/>
  <c r="K524" i="21"/>
  <c r="I524" i="21"/>
  <c r="H524" i="21"/>
  <c r="G524" i="21"/>
  <c r="G524" i="21" a="1"/>
  <c r="F524" i="21"/>
  <c r="E524" i="21"/>
  <c r="D524" i="21"/>
  <c r="Y523" i="21"/>
  <c r="X523" i="21"/>
  <c r="W523" i="21"/>
  <c r="V523" i="21"/>
  <c r="U523" i="21"/>
  <c r="T523" i="21"/>
  <c r="S523" i="21"/>
  <c r="R523" i="21"/>
  <c r="M523" i="21"/>
  <c r="L523" i="21"/>
  <c r="K523" i="21"/>
  <c r="I523" i="21"/>
  <c r="H523" i="21"/>
  <c r="G523" i="21"/>
  <c r="G523" i="21" a="1"/>
  <c r="F523" i="21"/>
  <c r="E523" i="21"/>
  <c r="D523" i="21"/>
  <c r="Y522" i="21"/>
  <c r="X522" i="21"/>
  <c r="W522" i="21"/>
  <c r="V522" i="21"/>
  <c r="U522" i="21"/>
  <c r="T522" i="21"/>
  <c r="S522" i="21"/>
  <c r="R522" i="21"/>
  <c r="M522" i="21"/>
  <c r="L522" i="21"/>
  <c r="K522" i="21"/>
  <c r="I522" i="21"/>
  <c r="H522" i="21"/>
  <c r="G522" i="21"/>
  <c r="G522" i="21" a="1"/>
  <c r="F522" i="21"/>
  <c r="E522" i="21"/>
  <c r="D522" i="21"/>
  <c r="Y521" i="21"/>
  <c r="X521" i="21"/>
  <c r="W521" i="21"/>
  <c r="V521" i="21"/>
  <c r="U521" i="21"/>
  <c r="T521" i="21"/>
  <c r="S521" i="21"/>
  <c r="R521" i="21"/>
  <c r="M521" i="21"/>
  <c r="L521" i="21"/>
  <c r="K521" i="21"/>
  <c r="I521" i="21"/>
  <c r="H521" i="21"/>
  <c r="G521" i="21"/>
  <c r="G521" i="21" a="1"/>
  <c r="F521" i="21"/>
  <c r="E521" i="21"/>
  <c r="D521" i="21"/>
  <c r="Y520" i="21"/>
  <c r="X520" i="21"/>
  <c r="W520" i="21"/>
  <c r="V520" i="21"/>
  <c r="U520" i="21"/>
  <c r="T520" i="21"/>
  <c r="S520" i="21"/>
  <c r="R520" i="21"/>
  <c r="M520" i="21"/>
  <c r="L520" i="21"/>
  <c r="K520" i="21"/>
  <c r="I520" i="21"/>
  <c r="H520" i="21"/>
  <c r="G520" i="21"/>
  <c r="G520" i="21" a="1"/>
  <c r="F520" i="21"/>
  <c r="E520" i="21"/>
  <c r="D520" i="21"/>
  <c r="Y519" i="21"/>
  <c r="X519" i="21"/>
  <c r="W519" i="21"/>
  <c r="V519" i="21"/>
  <c r="U519" i="21"/>
  <c r="T519" i="21"/>
  <c r="S519" i="21"/>
  <c r="R519" i="21"/>
  <c r="M519" i="21"/>
  <c r="L519" i="21"/>
  <c r="K519" i="21"/>
  <c r="I519" i="21"/>
  <c r="H519" i="21"/>
  <c r="G519" i="21"/>
  <c r="G519" i="21" a="1"/>
  <c r="F519" i="21"/>
  <c r="E519" i="21"/>
  <c r="D519" i="21"/>
  <c r="Y518" i="21"/>
  <c r="X518" i="21"/>
  <c r="W518" i="21"/>
  <c r="V518" i="21"/>
  <c r="U518" i="21"/>
  <c r="T518" i="21"/>
  <c r="S518" i="21"/>
  <c r="R518" i="21"/>
  <c r="M518" i="21"/>
  <c r="L518" i="21"/>
  <c r="K518" i="21"/>
  <c r="I518" i="21"/>
  <c r="H518" i="21"/>
  <c r="G518" i="21"/>
  <c r="G518" i="21" a="1"/>
  <c r="F518" i="21"/>
  <c r="E518" i="21"/>
  <c r="D518" i="21"/>
  <c r="Y517" i="21"/>
  <c r="X517" i="21"/>
  <c r="W517" i="21"/>
  <c r="V517" i="21"/>
  <c r="U517" i="21"/>
  <c r="T517" i="21"/>
  <c r="S517" i="21"/>
  <c r="R517" i="21"/>
  <c r="M517" i="21"/>
  <c r="L517" i="21"/>
  <c r="K517" i="21"/>
  <c r="I517" i="21"/>
  <c r="H517" i="21"/>
  <c r="G517" i="21"/>
  <c r="G517" i="21" a="1"/>
  <c r="F517" i="21"/>
  <c r="E517" i="21"/>
  <c r="D517" i="21"/>
  <c r="Y516" i="21"/>
  <c r="X516" i="21"/>
  <c r="W516" i="21"/>
  <c r="V516" i="21"/>
  <c r="U516" i="21"/>
  <c r="T516" i="21"/>
  <c r="S516" i="21"/>
  <c r="R516" i="21"/>
  <c r="M516" i="21"/>
  <c r="L516" i="21"/>
  <c r="K516" i="21"/>
  <c r="I516" i="21"/>
  <c r="H516" i="21"/>
  <c r="G516" i="21"/>
  <c r="G516" i="21" a="1"/>
  <c r="F516" i="21"/>
  <c r="E516" i="21"/>
  <c r="D516" i="21"/>
  <c r="Y515" i="21"/>
  <c r="X515" i="21"/>
  <c r="W515" i="21"/>
  <c r="V515" i="21"/>
  <c r="U515" i="21"/>
  <c r="T515" i="21"/>
  <c r="S515" i="21"/>
  <c r="R515" i="21"/>
  <c r="M515" i="21"/>
  <c r="L515" i="21"/>
  <c r="K515" i="21"/>
  <c r="I515" i="21"/>
  <c r="H515" i="21"/>
  <c r="G515" i="21"/>
  <c r="G515" i="21" a="1"/>
  <c r="F515" i="21"/>
  <c r="E515" i="21"/>
  <c r="D515" i="21"/>
  <c r="Y514" i="21"/>
  <c r="X514" i="21"/>
  <c r="W514" i="21"/>
  <c r="V514" i="21"/>
  <c r="U514" i="21"/>
  <c r="T514" i="21"/>
  <c r="S514" i="21"/>
  <c r="R514" i="21"/>
  <c r="M514" i="21"/>
  <c r="L514" i="21"/>
  <c r="K514" i="21"/>
  <c r="I514" i="21"/>
  <c r="H514" i="21"/>
  <c r="G514" i="21"/>
  <c r="G514" i="21" a="1"/>
  <c r="F514" i="21"/>
  <c r="E514" i="21"/>
  <c r="D514" i="21"/>
  <c r="Y513" i="21"/>
  <c r="X513" i="21"/>
  <c r="W513" i="21"/>
  <c r="V513" i="21"/>
  <c r="U513" i="21"/>
  <c r="T513" i="21"/>
  <c r="S513" i="21"/>
  <c r="R513" i="21"/>
  <c r="M513" i="21"/>
  <c r="L513" i="21"/>
  <c r="K513" i="21"/>
  <c r="I513" i="21"/>
  <c r="H513" i="21"/>
  <c r="G513" i="21"/>
  <c r="G513" i="21" a="1"/>
  <c r="F513" i="21"/>
  <c r="E513" i="21"/>
  <c r="D513" i="21"/>
  <c r="Y512" i="21"/>
  <c r="X512" i="21"/>
  <c r="W512" i="21"/>
  <c r="V512" i="21"/>
  <c r="U512" i="21"/>
  <c r="T512" i="21"/>
  <c r="S512" i="21"/>
  <c r="R512" i="21"/>
  <c r="M512" i="21"/>
  <c r="L512" i="21"/>
  <c r="K512" i="21"/>
  <c r="I512" i="21"/>
  <c r="H512" i="21"/>
  <c r="G512" i="21"/>
  <c r="G512" i="21" a="1"/>
  <c r="F512" i="21"/>
  <c r="E512" i="21"/>
  <c r="D512" i="21"/>
  <c r="Y511" i="21"/>
  <c r="X511" i="21"/>
  <c r="W511" i="21"/>
  <c r="V511" i="21"/>
  <c r="U511" i="21"/>
  <c r="T511" i="21"/>
  <c r="S511" i="21"/>
  <c r="R511" i="21"/>
  <c r="M511" i="21"/>
  <c r="L511" i="21"/>
  <c r="K511" i="21"/>
  <c r="I511" i="21"/>
  <c r="H511" i="21"/>
  <c r="G511" i="21"/>
  <c r="G511" i="21" a="1"/>
  <c r="F511" i="21"/>
  <c r="E511" i="21"/>
  <c r="D511" i="21"/>
  <c r="Y510" i="21"/>
  <c r="X510" i="21"/>
  <c r="W510" i="21"/>
  <c r="V510" i="21"/>
  <c r="U510" i="21"/>
  <c r="T510" i="21"/>
  <c r="S510" i="21"/>
  <c r="R510" i="21"/>
  <c r="M510" i="21"/>
  <c r="L510" i="21"/>
  <c r="K510" i="21"/>
  <c r="I510" i="21"/>
  <c r="H510" i="21"/>
  <c r="G510" i="21"/>
  <c r="G510" i="21" a="1"/>
  <c r="F510" i="21"/>
  <c r="E510" i="21"/>
  <c r="D510" i="21"/>
  <c r="Y509" i="21"/>
  <c r="X509" i="21"/>
  <c r="W509" i="21"/>
  <c r="V509" i="21"/>
  <c r="U509" i="21"/>
  <c r="T509" i="21"/>
  <c r="S509" i="21"/>
  <c r="R509" i="21"/>
  <c r="M509" i="21"/>
  <c r="L509" i="21"/>
  <c r="K509" i="21"/>
  <c r="I509" i="21"/>
  <c r="H509" i="21"/>
  <c r="G509" i="21"/>
  <c r="G509" i="21" a="1"/>
  <c r="F509" i="21"/>
  <c r="E509" i="21"/>
  <c r="D509" i="21"/>
  <c r="Y508" i="21"/>
  <c r="X508" i="21"/>
  <c r="W508" i="21"/>
  <c r="V508" i="21"/>
  <c r="U508" i="21"/>
  <c r="T508" i="21"/>
  <c r="S508" i="21"/>
  <c r="R508" i="21"/>
  <c r="M508" i="21"/>
  <c r="L508" i="21"/>
  <c r="K508" i="21"/>
  <c r="I508" i="21"/>
  <c r="H508" i="21"/>
  <c r="G508" i="21"/>
  <c r="G508" i="21" a="1"/>
  <c r="F508" i="21"/>
  <c r="E508" i="21"/>
  <c r="D508" i="21"/>
  <c r="Y507" i="21"/>
  <c r="X507" i="21"/>
  <c r="W507" i="21"/>
  <c r="V507" i="21"/>
  <c r="U507" i="21"/>
  <c r="T507" i="21"/>
  <c r="S507" i="21"/>
  <c r="R507" i="21"/>
  <c r="M507" i="21"/>
  <c r="L507" i="21"/>
  <c r="K507" i="21"/>
  <c r="I507" i="21"/>
  <c r="H507" i="21"/>
  <c r="G507" i="21"/>
  <c r="G507" i="21" a="1"/>
  <c r="F507" i="21"/>
  <c r="E507" i="21"/>
  <c r="D507" i="21"/>
  <c r="Y506" i="21"/>
  <c r="X506" i="21"/>
  <c r="W506" i="21"/>
  <c r="V506" i="21"/>
  <c r="U506" i="21"/>
  <c r="T506" i="21"/>
  <c r="S506" i="21"/>
  <c r="R506" i="21"/>
  <c r="M506" i="21"/>
  <c r="L506" i="21"/>
  <c r="K506" i="21"/>
  <c r="I506" i="21"/>
  <c r="H506" i="21"/>
  <c r="G506" i="21"/>
  <c r="G506" i="21" a="1"/>
  <c r="F506" i="21"/>
  <c r="E506" i="21"/>
  <c r="D506" i="21"/>
  <c r="Y505" i="21"/>
  <c r="X505" i="21"/>
  <c r="W505" i="21"/>
  <c r="V505" i="21"/>
  <c r="U505" i="21"/>
  <c r="T505" i="21"/>
  <c r="S505" i="21"/>
  <c r="R505" i="21"/>
  <c r="M505" i="21"/>
  <c r="L505" i="21"/>
  <c r="K505" i="21"/>
  <c r="I505" i="21"/>
  <c r="H505" i="21"/>
  <c r="G505" i="21"/>
  <c r="G505" i="21" a="1"/>
  <c r="F505" i="21"/>
  <c r="E505" i="21"/>
  <c r="D505" i="21"/>
  <c r="Y504" i="21"/>
  <c r="X504" i="21"/>
  <c r="W504" i="21"/>
  <c r="V504" i="21"/>
  <c r="U504" i="21"/>
  <c r="T504" i="21"/>
  <c r="S504" i="21"/>
  <c r="R504" i="21"/>
  <c r="M504" i="21"/>
  <c r="L504" i="21"/>
  <c r="K504" i="21"/>
  <c r="I504" i="21"/>
  <c r="H504" i="21"/>
  <c r="G504" i="21"/>
  <c r="G504" i="21" a="1"/>
  <c r="F504" i="21"/>
  <c r="E504" i="21"/>
  <c r="D504" i="21"/>
  <c r="Y503" i="21"/>
  <c r="X503" i="21"/>
  <c r="W503" i="21"/>
  <c r="V503" i="21"/>
  <c r="U503" i="21"/>
  <c r="T503" i="21"/>
  <c r="S503" i="21"/>
  <c r="R503" i="21"/>
  <c r="M503" i="21"/>
  <c r="L503" i="21"/>
  <c r="K503" i="21"/>
  <c r="I503" i="21"/>
  <c r="H503" i="21"/>
  <c r="G503" i="21"/>
  <c r="G503" i="21" a="1"/>
  <c r="F503" i="21"/>
  <c r="E503" i="21"/>
  <c r="D503" i="21"/>
  <c r="Y502" i="21"/>
  <c r="X502" i="21"/>
  <c r="W502" i="21"/>
  <c r="V502" i="21"/>
  <c r="U502" i="21"/>
  <c r="T502" i="21"/>
  <c r="S502" i="21"/>
  <c r="R502" i="21"/>
  <c r="M502" i="21"/>
  <c r="L502" i="21"/>
  <c r="K502" i="21"/>
  <c r="I502" i="21"/>
  <c r="H502" i="21"/>
  <c r="G502" i="21"/>
  <c r="G502" i="21" a="1"/>
  <c r="F502" i="21"/>
  <c r="E502" i="21"/>
  <c r="D502" i="21"/>
  <c r="Y501" i="21"/>
  <c r="X501" i="21"/>
  <c r="W501" i="21"/>
  <c r="V501" i="21"/>
  <c r="U501" i="21"/>
  <c r="T501" i="21"/>
  <c r="S501" i="21"/>
  <c r="R501" i="21"/>
  <c r="M501" i="21"/>
  <c r="L501" i="21"/>
  <c r="K501" i="21"/>
  <c r="I501" i="21"/>
  <c r="H501" i="21"/>
  <c r="G501" i="21"/>
  <c r="G501" i="21" a="1"/>
  <c r="F501" i="21"/>
  <c r="E501" i="21"/>
  <c r="D501" i="21"/>
  <c r="Y500" i="21"/>
  <c r="X500" i="21"/>
  <c r="W500" i="21"/>
  <c r="V500" i="21"/>
  <c r="U500" i="21"/>
  <c r="T500" i="21"/>
  <c r="S500" i="21"/>
  <c r="R500" i="21"/>
  <c r="M500" i="21"/>
  <c r="L500" i="21"/>
  <c r="K500" i="21"/>
  <c r="I500" i="21"/>
  <c r="H500" i="21"/>
  <c r="G500" i="21"/>
  <c r="G500" i="21" a="1"/>
  <c r="F500" i="21"/>
  <c r="E500" i="21"/>
  <c r="D500" i="21"/>
  <c r="Y499" i="21"/>
  <c r="X499" i="21"/>
  <c r="W499" i="21"/>
  <c r="V499" i="21"/>
  <c r="U499" i="21"/>
  <c r="T499" i="21"/>
  <c r="S499" i="21"/>
  <c r="R499" i="21"/>
  <c r="M499" i="21"/>
  <c r="L499" i="21"/>
  <c r="K499" i="21"/>
  <c r="I499" i="21"/>
  <c r="H499" i="21"/>
  <c r="G499" i="21"/>
  <c r="G499" i="21" a="1"/>
  <c r="F499" i="21"/>
  <c r="E499" i="21"/>
  <c r="D499" i="21"/>
  <c r="Y498" i="21"/>
  <c r="X498" i="21"/>
  <c r="W498" i="21"/>
  <c r="V498" i="21"/>
  <c r="U498" i="21"/>
  <c r="T498" i="21"/>
  <c r="S498" i="21"/>
  <c r="R498" i="21"/>
  <c r="M498" i="21"/>
  <c r="L498" i="21"/>
  <c r="K498" i="21"/>
  <c r="I498" i="21"/>
  <c r="H498" i="21"/>
  <c r="G498" i="21"/>
  <c r="G498" i="21" a="1"/>
  <c r="F498" i="21"/>
  <c r="E498" i="21"/>
  <c r="D498" i="21"/>
  <c r="Y497" i="21"/>
  <c r="X497" i="21"/>
  <c r="W497" i="21"/>
  <c r="V497" i="21"/>
  <c r="U497" i="21"/>
  <c r="T497" i="21"/>
  <c r="S497" i="21"/>
  <c r="R497" i="21"/>
  <c r="M497" i="21"/>
  <c r="L497" i="21"/>
  <c r="K497" i="21"/>
  <c r="I497" i="21"/>
  <c r="H497" i="21"/>
  <c r="G497" i="21"/>
  <c r="G497" i="21" a="1"/>
  <c r="F497" i="21"/>
  <c r="E497" i="21"/>
  <c r="D497" i="21"/>
  <c r="Y496" i="21"/>
  <c r="X496" i="21"/>
  <c r="W496" i="21"/>
  <c r="V496" i="21"/>
  <c r="U496" i="21"/>
  <c r="T496" i="21"/>
  <c r="S496" i="21"/>
  <c r="R496" i="21"/>
  <c r="M496" i="21"/>
  <c r="L496" i="21"/>
  <c r="K496" i="21"/>
  <c r="I496" i="21"/>
  <c r="H496" i="21"/>
  <c r="G496" i="21"/>
  <c r="G496" i="21" a="1"/>
  <c r="F496" i="21"/>
  <c r="E496" i="21"/>
  <c r="D496" i="21"/>
  <c r="Y495" i="21"/>
  <c r="X495" i="21"/>
  <c r="W495" i="21"/>
  <c r="V495" i="21"/>
  <c r="U495" i="21"/>
  <c r="T495" i="21"/>
  <c r="S495" i="21"/>
  <c r="R495" i="21"/>
  <c r="M495" i="21"/>
  <c r="L495" i="21"/>
  <c r="K495" i="21"/>
  <c r="I495" i="21"/>
  <c r="H495" i="21"/>
  <c r="G495" i="21"/>
  <c r="G495" i="21" a="1"/>
  <c r="F495" i="21"/>
  <c r="E495" i="21"/>
  <c r="D495" i="21"/>
  <c r="Y494" i="21"/>
  <c r="X494" i="21"/>
  <c r="W494" i="21"/>
  <c r="V494" i="21"/>
  <c r="U494" i="21"/>
  <c r="T494" i="21"/>
  <c r="S494" i="21"/>
  <c r="R494" i="21"/>
  <c r="M494" i="21"/>
  <c r="L494" i="21"/>
  <c r="K494" i="21"/>
  <c r="I494" i="21"/>
  <c r="H494" i="21"/>
  <c r="G494" i="21"/>
  <c r="G494" i="21" a="1"/>
  <c r="F494" i="21"/>
  <c r="E494" i="21"/>
  <c r="D494" i="21"/>
  <c r="Y493" i="21"/>
  <c r="X493" i="21"/>
  <c r="W493" i="21"/>
  <c r="V493" i="21"/>
  <c r="U493" i="21"/>
  <c r="T493" i="21"/>
  <c r="S493" i="21"/>
  <c r="R493" i="21"/>
  <c r="M493" i="21"/>
  <c r="L493" i="21"/>
  <c r="K493" i="21"/>
  <c r="I493" i="21"/>
  <c r="H493" i="21"/>
  <c r="G493" i="21"/>
  <c r="G493" i="21" a="1"/>
  <c r="F493" i="21"/>
  <c r="E493" i="21"/>
  <c r="D493" i="21"/>
  <c r="Y492" i="21"/>
  <c r="X492" i="21"/>
  <c r="W492" i="21"/>
  <c r="V492" i="21"/>
  <c r="U492" i="21"/>
  <c r="T492" i="21"/>
  <c r="S492" i="21"/>
  <c r="R492" i="21"/>
  <c r="M492" i="21"/>
  <c r="L492" i="21"/>
  <c r="K492" i="21"/>
  <c r="I492" i="21"/>
  <c r="H492" i="21"/>
  <c r="G492" i="21"/>
  <c r="G492" i="21" a="1"/>
  <c r="F492" i="21"/>
  <c r="E492" i="21"/>
  <c r="D492" i="21"/>
  <c r="Y491" i="21"/>
  <c r="X491" i="21"/>
  <c r="W491" i="21"/>
  <c r="V491" i="21"/>
  <c r="U491" i="21"/>
  <c r="T491" i="21"/>
  <c r="S491" i="21"/>
  <c r="R491" i="21"/>
  <c r="M491" i="21"/>
  <c r="L491" i="21"/>
  <c r="K491" i="21"/>
  <c r="I491" i="21"/>
  <c r="H491" i="21"/>
  <c r="G491" i="21"/>
  <c r="G491" i="21" a="1"/>
  <c r="F491" i="21"/>
  <c r="E491" i="21"/>
  <c r="D491" i="21"/>
  <c r="Y490" i="21"/>
  <c r="X490" i="21"/>
  <c r="W490" i="21"/>
  <c r="V490" i="21"/>
  <c r="U490" i="21"/>
  <c r="T490" i="21"/>
  <c r="S490" i="21"/>
  <c r="R490" i="21"/>
  <c r="M490" i="21"/>
  <c r="L490" i="21"/>
  <c r="K490" i="21"/>
  <c r="I490" i="21"/>
  <c r="H490" i="21"/>
  <c r="G490" i="21"/>
  <c r="G490" i="21" a="1"/>
  <c r="F490" i="21"/>
  <c r="E490" i="21"/>
  <c r="D490" i="21"/>
  <c r="Y489" i="21"/>
  <c r="X489" i="21"/>
  <c r="W489" i="21"/>
  <c r="V489" i="21"/>
  <c r="U489" i="21"/>
  <c r="T489" i="21"/>
  <c r="S489" i="21"/>
  <c r="R489" i="21"/>
  <c r="M489" i="21"/>
  <c r="L489" i="21"/>
  <c r="K489" i="21"/>
  <c r="I489" i="21"/>
  <c r="H489" i="21"/>
  <c r="G489" i="21"/>
  <c r="G489" i="21" a="1"/>
  <c r="F489" i="21"/>
  <c r="E489" i="21"/>
  <c r="D489" i="21"/>
  <c r="Y488" i="21"/>
  <c r="X488" i="21"/>
  <c r="W488" i="21"/>
  <c r="V488" i="21"/>
  <c r="U488" i="21"/>
  <c r="T488" i="21"/>
  <c r="S488" i="21"/>
  <c r="R488" i="21"/>
  <c r="M488" i="21"/>
  <c r="L488" i="21"/>
  <c r="K488" i="21"/>
  <c r="I488" i="21"/>
  <c r="H488" i="21"/>
  <c r="G488" i="21"/>
  <c r="G488" i="21" a="1"/>
  <c r="F488" i="21"/>
  <c r="E488" i="21"/>
  <c r="D488" i="21"/>
  <c r="Y487" i="21"/>
  <c r="X487" i="21"/>
  <c r="W487" i="21"/>
  <c r="V487" i="21"/>
  <c r="U487" i="21"/>
  <c r="T487" i="21"/>
  <c r="S487" i="21"/>
  <c r="R487" i="21"/>
  <c r="M487" i="21"/>
  <c r="L487" i="21"/>
  <c r="K487" i="21"/>
  <c r="I487" i="21"/>
  <c r="H487" i="21"/>
  <c r="G487" i="21"/>
  <c r="G487" i="21" a="1"/>
  <c r="F487" i="21"/>
  <c r="E487" i="21"/>
  <c r="D487" i="21"/>
  <c r="Y486" i="21"/>
  <c r="X486" i="21"/>
  <c r="W486" i="21"/>
  <c r="V486" i="21"/>
  <c r="U486" i="21"/>
  <c r="T486" i="21"/>
  <c r="S486" i="21"/>
  <c r="R486" i="21"/>
  <c r="M486" i="21"/>
  <c r="L486" i="21"/>
  <c r="K486" i="21"/>
  <c r="I486" i="21"/>
  <c r="H486" i="21"/>
  <c r="G486" i="21"/>
  <c r="G486" i="21" a="1"/>
  <c r="F486" i="21"/>
  <c r="E486" i="21"/>
  <c r="D486" i="21"/>
  <c r="Y485" i="21"/>
  <c r="X485" i="21"/>
  <c r="W485" i="21"/>
  <c r="V485" i="21"/>
  <c r="U485" i="21"/>
  <c r="T485" i="21"/>
  <c r="S485" i="21"/>
  <c r="R485" i="21"/>
  <c r="M485" i="21"/>
  <c r="L485" i="21"/>
  <c r="K485" i="21"/>
  <c r="I485" i="21"/>
  <c r="H485" i="21"/>
  <c r="G485" i="21"/>
  <c r="G485" i="21" a="1"/>
  <c r="F485" i="21"/>
  <c r="E485" i="21"/>
  <c r="D485" i="21"/>
  <c r="Y484" i="21"/>
  <c r="X484" i="21"/>
  <c r="W484" i="21"/>
  <c r="V484" i="21"/>
  <c r="U484" i="21"/>
  <c r="T484" i="21"/>
  <c r="S484" i="21"/>
  <c r="R484" i="21"/>
  <c r="M484" i="21"/>
  <c r="L484" i="21"/>
  <c r="K484" i="21"/>
  <c r="I484" i="21"/>
  <c r="H484" i="21"/>
  <c r="G484" i="21"/>
  <c r="G484" i="21" a="1"/>
  <c r="F484" i="21"/>
  <c r="E484" i="21"/>
  <c r="D484" i="21"/>
  <c r="Y483" i="21"/>
  <c r="X483" i="21"/>
  <c r="W483" i="21"/>
  <c r="V483" i="21"/>
  <c r="U483" i="21"/>
  <c r="T483" i="21"/>
  <c r="S483" i="21"/>
  <c r="R483" i="21"/>
  <c r="M483" i="21"/>
  <c r="L483" i="21"/>
  <c r="K483" i="21"/>
  <c r="I483" i="21"/>
  <c r="H483" i="21"/>
  <c r="G483" i="21"/>
  <c r="G483" i="21" a="1"/>
  <c r="F483" i="21"/>
  <c r="E483" i="21"/>
  <c r="D483" i="21"/>
  <c r="Y482" i="21"/>
  <c r="X482" i="21"/>
  <c r="W482" i="21"/>
  <c r="V482" i="21"/>
  <c r="U482" i="21"/>
  <c r="T482" i="21"/>
  <c r="S482" i="21"/>
  <c r="R482" i="21"/>
  <c r="M482" i="21"/>
  <c r="L482" i="21"/>
  <c r="K482" i="21"/>
  <c r="I482" i="21"/>
  <c r="H482" i="21"/>
  <c r="G482" i="21"/>
  <c r="G482" i="21" a="1"/>
  <c r="F482" i="21"/>
  <c r="E482" i="21"/>
  <c r="D482" i="21"/>
  <c r="Y481" i="21"/>
  <c r="X481" i="21"/>
  <c r="W481" i="21"/>
  <c r="V481" i="21"/>
  <c r="U481" i="21"/>
  <c r="T481" i="21"/>
  <c r="S481" i="21"/>
  <c r="R481" i="21"/>
  <c r="M481" i="21"/>
  <c r="L481" i="21"/>
  <c r="K481" i="21"/>
  <c r="I481" i="21"/>
  <c r="H481" i="21"/>
  <c r="G481" i="21"/>
  <c r="G481" i="21" a="1"/>
  <c r="F481" i="21"/>
  <c r="E481" i="21"/>
  <c r="D481" i="21"/>
  <c r="Y480" i="21"/>
  <c r="X480" i="21"/>
  <c r="W480" i="21"/>
  <c r="V480" i="21"/>
  <c r="U480" i="21"/>
  <c r="T480" i="21"/>
  <c r="S480" i="21"/>
  <c r="R480" i="21"/>
  <c r="M480" i="21"/>
  <c r="L480" i="21"/>
  <c r="K480" i="21"/>
  <c r="I480" i="21"/>
  <c r="H480" i="21"/>
  <c r="G480" i="21"/>
  <c r="G480" i="21" a="1"/>
  <c r="F480" i="21"/>
  <c r="E480" i="21"/>
  <c r="D480" i="21"/>
  <c r="Y479" i="21"/>
  <c r="X479" i="21"/>
  <c r="W479" i="21"/>
  <c r="V479" i="21"/>
  <c r="U479" i="21"/>
  <c r="T479" i="21"/>
  <c r="S479" i="21"/>
  <c r="R479" i="21"/>
  <c r="M479" i="21"/>
  <c r="L479" i="21"/>
  <c r="K479" i="21"/>
  <c r="I479" i="21"/>
  <c r="H479" i="21"/>
  <c r="G479" i="21"/>
  <c r="G479" i="21" a="1"/>
  <c r="F479" i="21"/>
  <c r="E479" i="21"/>
  <c r="D479" i="21"/>
  <c r="Y478" i="21"/>
  <c r="X478" i="21"/>
  <c r="W478" i="21"/>
  <c r="V478" i="21"/>
  <c r="U478" i="21"/>
  <c r="T478" i="21"/>
  <c r="S478" i="21"/>
  <c r="R478" i="21"/>
  <c r="M478" i="21"/>
  <c r="L478" i="21"/>
  <c r="K478" i="21"/>
  <c r="I478" i="21"/>
  <c r="H478" i="21"/>
  <c r="G478" i="21"/>
  <c r="G478" i="21" a="1"/>
  <c r="F478" i="21"/>
  <c r="E478" i="21"/>
  <c r="D478" i="21"/>
  <c r="Y477" i="21"/>
  <c r="X477" i="21"/>
  <c r="W477" i="21"/>
  <c r="V477" i="21"/>
  <c r="U477" i="21"/>
  <c r="T477" i="21"/>
  <c r="S477" i="21"/>
  <c r="R477" i="21"/>
  <c r="M477" i="21"/>
  <c r="L477" i="21"/>
  <c r="K477" i="21"/>
  <c r="I477" i="21"/>
  <c r="H477" i="21"/>
  <c r="G477" i="21"/>
  <c r="G477" i="21" a="1"/>
  <c r="F477" i="21"/>
  <c r="E477" i="21"/>
  <c r="D477" i="21"/>
  <c r="Y476" i="21"/>
  <c r="X476" i="21"/>
  <c r="W476" i="21"/>
  <c r="V476" i="21"/>
  <c r="U476" i="21"/>
  <c r="T476" i="21"/>
  <c r="S476" i="21"/>
  <c r="R476" i="21"/>
  <c r="M476" i="21"/>
  <c r="L476" i="21"/>
  <c r="K476" i="21"/>
  <c r="I476" i="21"/>
  <c r="H476" i="21"/>
  <c r="G476" i="21"/>
  <c r="G476" i="21" a="1"/>
  <c r="F476" i="21"/>
  <c r="E476" i="21"/>
  <c r="D476" i="21"/>
  <c r="Y475" i="21"/>
  <c r="X475" i="21"/>
  <c r="W475" i="21"/>
  <c r="V475" i="21"/>
  <c r="U475" i="21"/>
  <c r="T475" i="21"/>
  <c r="S475" i="21"/>
  <c r="R475" i="21"/>
  <c r="M475" i="21"/>
  <c r="L475" i="21"/>
  <c r="K475" i="21"/>
  <c r="I475" i="21"/>
  <c r="H475" i="21"/>
  <c r="G475" i="21"/>
  <c r="G475" i="21" a="1"/>
  <c r="F475" i="21"/>
  <c r="E475" i="21"/>
  <c r="D475" i="21"/>
  <c r="Y474" i="21"/>
  <c r="X474" i="21"/>
  <c r="W474" i="21"/>
  <c r="V474" i="21"/>
  <c r="U474" i="21"/>
  <c r="T474" i="21"/>
  <c r="S474" i="21"/>
  <c r="R474" i="21"/>
  <c r="M474" i="21"/>
  <c r="L474" i="21"/>
  <c r="K474" i="21"/>
  <c r="I474" i="21"/>
  <c r="H474" i="21"/>
  <c r="G474" i="21"/>
  <c r="G474" i="21" a="1"/>
  <c r="F474" i="21"/>
  <c r="E474" i="21"/>
  <c r="D474" i="21"/>
  <c r="Y473" i="21"/>
  <c r="X473" i="21"/>
  <c r="W473" i="21"/>
  <c r="V473" i="21"/>
  <c r="U473" i="21"/>
  <c r="T473" i="21"/>
  <c r="S473" i="21"/>
  <c r="R473" i="21"/>
  <c r="M473" i="21"/>
  <c r="L473" i="21"/>
  <c r="K473" i="21"/>
  <c r="I473" i="21"/>
  <c r="H473" i="21"/>
  <c r="G473" i="21"/>
  <c r="G473" i="21" a="1"/>
  <c r="F473" i="21"/>
  <c r="E473" i="21"/>
  <c r="D473" i="21"/>
  <c r="Y472" i="21"/>
  <c r="X472" i="21"/>
  <c r="W472" i="21"/>
  <c r="V472" i="21"/>
  <c r="U472" i="21"/>
  <c r="T472" i="21"/>
  <c r="S472" i="21"/>
  <c r="R472" i="21"/>
  <c r="M472" i="21"/>
  <c r="L472" i="21"/>
  <c r="K472" i="21"/>
  <c r="I472" i="21"/>
  <c r="H472" i="21"/>
  <c r="G472" i="21"/>
  <c r="G472" i="21" a="1"/>
  <c r="F472" i="21"/>
  <c r="E472" i="21"/>
  <c r="D472" i="21"/>
  <c r="Y471" i="21"/>
  <c r="X471" i="21"/>
  <c r="W471" i="21"/>
  <c r="V471" i="21"/>
  <c r="U471" i="21"/>
  <c r="T471" i="21"/>
  <c r="S471" i="21"/>
  <c r="R471" i="21"/>
  <c r="M471" i="21"/>
  <c r="L471" i="21"/>
  <c r="K471" i="21"/>
  <c r="I471" i="21"/>
  <c r="H471" i="21"/>
  <c r="G471" i="21"/>
  <c r="G471" i="21" a="1"/>
  <c r="F471" i="21"/>
  <c r="E471" i="21"/>
  <c r="D471" i="21"/>
  <c r="Y470" i="21"/>
  <c r="X470" i="21"/>
  <c r="W470" i="21"/>
  <c r="V470" i="21"/>
  <c r="U470" i="21"/>
  <c r="T470" i="21"/>
  <c r="S470" i="21"/>
  <c r="R470" i="21"/>
  <c r="M470" i="21"/>
  <c r="L470" i="21"/>
  <c r="K470" i="21"/>
  <c r="I470" i="21"/>
  <c r="H470" i="21"/>
  <c r="G470" i="21"/>
  <c r="G470" i="21" a="1"/>
  <c r="F470" i="21"/>
  <c r="E470" i="21"/>
  <c r="D470" i="21"/>
  <c r="Y469" i="21"/>
  <c r="X469" i="21"/>
  <c r="W469" i="21"/>
  <c r="V469" i="21"/>
  <c r="U469" i="21"/>
  <c r="T469" i="21"/>
  <c r="S469" i="21"/>
  <c r="R469" i="21"/>
  <c r="M469" i="21"/>
  <c r="L469" i="21"/>
  <c r="K469" i="21"/>
  <c r="I469" i="21"/>
  <c r="H469" i="21"/>
  <c r="G469" i="21"/>
  <c r="G469" i="21" a="1"/>
  <c r="F469" i="21"/>
  <c r="E469" i="21"/>
  <c r="D469" i="21"/>
  <c r="Y468" i="21"/>
  <c r="X468" i="21"/>
  <c r="W468" i="21"/>
  <c r="V468" i="21"/>
  <c r="U468" i="21"/>
  <c r="T468" i="21"/>
  <c r="S468" i="21"/>
  <c r="R468" i="21"/>
  <c r="M468" i="21"/>
  <c r="L468" i="21"/>
  <c r="K468" i="21"/>
  <c r="I468" i="21"/>
  <c r="H468" i="21"/>
  <c r="G468" i="21"/>
  <c r="G468" i="21" a="1"/>
  <c r="F468" i="21"/>
  <c r="E468" i="21"/>
  <c r="D468" i="21"/>
  <c r="Y467" i="21"/>
  <c r="X467" i="21"/>
  <c r="W467" i="21"/>
  <c r="V467" i="21"/>
  <c r="U467" i="21"/>
  <c r="T467" i="21"/>
  <c r="S467" i="21"/>
  <c r="R467" i="21"/>
  <c r="M467" i="21"/>
  <c r="L467" i="21"/>
  <c r="K467" i="21"/>
  <c r="I467" i="21"/>
  <c r="H467" i="21"/>
  <c r="G467" i="21"/>
  <c r="G467" i="21" a="1"/>
  <c r="F467" i="21"/>
  <c r="E467" i="21"/>
  <c r="D467" i="21"/>
  <c r="Y466" i="21"/>
  <c r="X466" i="21"/>
  <c r="W466" i="21"/>
  <c r="V466" i="21"/>
  <c r="U466" i="21"/>
  <c r="T466" i="21"/>
  <c r="S466" i="21"/>
  <c r="R466" i="21"/>
  <c r="M466" i="21"/>
  <c r="L466" i="21"/>
  <c r="K466" i="21"/>
  <c r="I466" i="21"/>
  <c r="H466" i="21"/>
  <c r="G466" i="21"/>
  <c r="G466" i="21" a="1"/>
  <c r="F466" i="21"/>
  <c r="E466" i="21"/>
  <c r="D466" i="21"/>
  <c r="Y465" i="21"/>
  <c r="X465" i="21"/>
  <c r="W465" i="21"/>
  <c r="V465" i="21"/>
  <c r="U465" i="21"/>
  <c r="T465" i="21"/>
  <c r="S465" i="21"/>
  <c r="R465" i="21"/>
  <c r="M465" i="21"/>
  <c r="L465" i="21"/>
  <c r="K465" i="21"/>
  <c r="I465" i="21"/>
  <c r="H465" i="21"/>
  <c r="G465" i="21"/>
  <c r="G465" i="21" a="1"/>
  <c r="F465" i="21"/>
  <c r="E465" i="21"/>
  <c r="D465" i="21"/>
  <c r="Y464" i="21"/>
  <c r="X464" i="21"/>
  <c r="W464" i="21"/>
  <c r="V464" i="21"/>
  <c r="U464" i="21"/>
  <c r="T464" i="21"/>
  <c r="S464" i="21"/>
  <c r="R464" i="21"/>
  <c r="M464" i="21"/>
  <c r="L464" i="21"/>
  <c r="K464" i="21"/>
  <c r="I464" i="21"/>
  <c r="H464" i="21"/>
  <c r="G464" i="21"/>
  <c r="G464" i="21" a="1"/>
  <c r="F464" i="21"/>
  <c r="E464" i="21"/>
  <c r="D464" i="21"/>
  <c r="Y463" i="21"/>
  <c r="X463" i="21"/>
  <c r="W463" i="21"/>
  <c r="V463" i="21"/>
  <c r="U463" i="21"/>
  <c r="T463" i="21"/>
  <c r="S463" i="21"/>
  <c r="R463" i="21"/>
  <c r="M463" i="21"/>
  <c r="L463" i="21"/>
  <c r="K463" i="21"/>
  <c r="I463" i="21"/>
  <c r="H463" i="21"/>
  <c r="G463" i="21"/>
  <c r="G463" i="21" a="1"/>
  <c r="F463" i="21"/>
  <c r="E463" i="21"/>
  <c r="D463" i="21"/>
  <c r="Y462" i="21"/>
  <c r="X462" i="21"/>
  <c r="W462" i="21"/>
  <c r="V462" i="21"/>
  <c r="U462" i="21"/>
  <c r="T462" i="21"/>
  <c r="S462" i="21"/>
  <c r="R462" i="21"/>
  <c r="M462" i="21"/>
  <c r="L462" i="21"/>
  <c r="K462" i="21"/>
  <c r="I462" i="21"/>
  <c r="H462" i="21"/>
  <c r="G462" i="21"/>
  <c r="G462" i="21" a="1"/>
  <c r="F462" i="21"/>
  <c r="E462" i="21"/>
  <c r="D462" i="21"/>
  <c r="Y461" i="21"/>
  <c r="X461" i="21"/>
  <c r="W461" i="21"/>
  <c r="V461" i="21"/>
  <c r="U461" i="21"/>
  <c r="T461" i="21"/>
  <c r="S461" i="21"/>
  <c r="R461" i="21"/>
  <c r="M461" i="21"/>
  <c r="L461" i="21"/>
  <c r="K461" i="21"/>
  <c r="I461" i="21"/>
  <c r="H461" i="21"/>
  <c r="G461" i="21"/>
  <c r="G461" i="21" a="1"/>
  <c r="F461" i="21"/>
  <c r="E461" i="21"/>
  <c r="D461" i="21"/>
  <c r="Y460" i="21"/>
  <c r="X460" i="21"/>
  <c r="W460" i="21"/>
  <c r="V460" i="21"/>
  <c r="U460" i="21"/>
  <c r="T460" i="21"/>
  <c r="S460" i="21"/>
  <c r="R460" i="21"/>
  <c r="M460" i="21"/>
  <c r="L460" i="21"/>
  <c r="K460" i="21"/>
  <c r="I460" i="21"/>
  <c r="H460" i="21"/>
  <c r="G460" i="21"/>
  <c r="G460" i="21" a="1"/>
  <c r="F460" i="21"/>
  <c r="E460" i="21"/>
  <c r="D460" i="21"/>
  <c r="Y459" i="21"/>
  <c r="X459" i="21"/>
  <c r="W459" i="21"/>
  <c r="V459" i="21"/>
  <c r="U459" i="21"/>
  <c r="T459" i="21"/>
  <c r="S459" i="21"/>
  <c r="R459" i="21"/>
  <c r="M459" i="21"/>
  <c r="L459" i="21"/>
  <c r="K459" i="21"/>
  <c r="I459" i="21"/>
  <c r="H459" i="21"/>
  <c r="G459" i="21"/>
  <c r="G459" i="21" a="1"/>
  <c r="F459" i="21"/>
  <c r="E459" i="21"/>
  <c r="D459" i="21"/>
  <c r="Y458" i="21"/>
  <c r="X458" i="21"/>
  <c r="W458" i="21"/>
  <c r="V458" i="21"/>
  <c r="U458" i="21"/>
  <c r="T458" i="21"/>
  <c r="S458" i="21"/>
  <c r="R458" i="21"/>
  <c r="M458" i="21"/>
  <c r="L458" i="21"/>
  <c r="K458" i="21"/>
  <c r="I458" i="21"/>
  <c r="H458" i="21"/>
  <c r="G458" i="21"/>
  <c r="G458" i="21" a="1"/>
  <c r="F458" i="21"/>
  <c r="E458" i="21"/>
  <c r="D458" i="21"/>
  <c r="Y457" i="21"/>
  <c r="X457" i="21"/>
  <c r="W457" i="21"/>
  <c r="V457" i="21"/>
  <c r="U457" i="21"/>
  <c r="T457" i="21"/>
  <c r="S457" i="21"/>
  <c r="R457" i="21"/>
  <c r="M457" i="21"/>
  <c r="L457" i="21"/>
  <c r="K457" i="21"/>
  <c r="I457" i="21"/>
  <c r="H457" i="21"/>
  <c r="G457" i="21"/>
  <c r="G457" i="21" a="1"/>
  <c r="F457" i="21"/>
  <c r="E457" i="21"/>
  <c r="D457" i="21"/>
  <c r="Y456" i="21"/>
  <c r="X456" i="21"/>
  <c r="W456" i="21"/>
  <c r="V456" i="21"/>
  <c r="U456" i="21"/>
  <c r="T456" i="21"/>
  <c r="S456" i="21"/>
  <c r="R456" i="21"/>
  <c r="M456" i="21"/>
  <c r="L456" i="21"/>
  <c r="K456" i="21"/>
  <c r="I456" i="21"/>
  <c r="H456" i="21"/>
  <c r="G456" i="21"/>
  <c r="G456" i="21" a="1"/>
  <c r="F456" i="21"/>
  <c r="E456" i="21"/>
  <c r="D456" i="21"/>
  <c r="Y455" i="21"/>
  <c r="X455" i="21"/>
  <c r="W455" i="21"/>
  <c r="V455" i="21"/>
  <c r="U455" i="21"/>
  <c r="T455" i="21"/>
  <c r="S455" i="21"/>
  <c r="R455" i="21"/>
  <c r="M455" i="21"/>
  <c r="L455" i="21"/>
  <c r="K455" i="21"/>
  <c r="I455" i="21"/>
  <c r="H455" i="21"/>
  <c r="G455" i="21"/>
  <c r="G455" i="21" a="1"/>
  <c r="F455" i="21"/>
  <c r="E455" i="21"/>
  <c r="D455" i="21"/>
  <c r="Y454" i="21"/>
  <c r="X454" i="21"/>
  <c r="W454" i="21"/>
  <c r="V454" i="21"/>
  <c r="U454" i="21"/>
  <c r="T454" i="21"/>
  <c r="S454" i="21"/>
  <c r="R454" i="21"/>
  <c r="M454" i="21"/>
  <c r="L454" i="21"/>
  <c r="K454" i="21"/>
  <c r="I454" i="21"/>
  <c r="H454" i="21"/>
  <c r="G454" i="21"/>
  <c r="G454" i="21" a="1"/>
  <c r="F454" i="21"/>
  <c r="E454" i="21"/>
  <c r="D454" i="21"/>
  <c r="Y453" i="21"/>
  <c r="X453" i="21"/>
  <c r="W453" i="21"/>
  <c r="V453" i="21"/>
  <c r="U453" i="21"/>
  <c r="T453" i="21"/>
  <c r="S453" i="21"/>
  <c r="R453" i="21"/>
  <c r="M453" i="21"/>
  <c r="L453" i="21"/>
  <c r="K453" i="21"/>
  <c r="I453" i="21"/>
  <c r="H453" i="21"/>
  <c r="G453" i="21"/>
  <c r="G453" i="21" a="1"/>
  <c r="F453" i="21"/>
  <c r="E453" i="21"/>
  <c r="D453" i="21"/>
  <c r="Y452" i="21"/>
  <c r="X452" i="21"/>
  <c r="W452" i="21"/>
  <c r="V452" i="21"/>
  <c r="U452" i="21"/>
  <c r="T452" i="21"/>
  <c r="S452" i="21"/>
  <c r="R452" i="21"/>
  <c r="M452" i="21"/>
  <c r="L452" i="21"/>
  <c r="K452" i="21"/>
  <c r="I452" i="21"/>
  <c r="H452" i="21"/>
  <c r="G452" i="21"/>
  <c r="G452" i="21" a="1"/>
  <c r="F452" i="21"/>
  <c r="E452" i="21"/>
  <c r="D452" i="21"/>
  <c r="Y451" i="21"/>
  <c r="X451" i="21"/>
  <c r="W451" i="21"/>
  <c r="V451" i="21"/>
  <c r="U451" i="21"/>
  <c r="T451" i="21"/>
  <c r="S451" i="21"/>
  <c r="R451" i="21"/>
  <c r="M451" i="21"/>
  <c r="L451" i="21"/>
  <c r="K451" i="21"/>
  <c r="I451" i="21"/>
  <c r="H451" i="21"/>
  <c r="G451" i="21"/>
  <c r="G451" i="21" a="1"/>
  <c r="F451" i="21"/>
  <c r="E451" i="21"/>
  <c r="D451" i="21"/>
  <c r="Y450" i="21"/>
  <c r="X450" i="21"/>
  <c r="W450" i="21"/>
  <c r="V450" i="21"/>
  <c r="U450" i="21"/>
  <c r="T450" i="21"/>
  <c r="S450" i="21"/>
  <c r="R450" i="21"/>
  <c r="M450" i="21"/>
  <c r="L450" i="21"/>
  <c r="K450" i="21"/>
  <c r="I450" i="21"/>
  <c r="H450" i="21"/>
  <c r="G450" i="21"/>
  <c r="G450" i="21" a="1"/>
  <c r="F450" i="21"/>
  <c r="E450" i="21"/>
  <c r="D450" i="21"/>
  <c r="Y449" i="21"/>
  <c r="X449" i="21"/>
  <c r="W449" i="21"/>
  <c r="V449" i="21"/>
  <c r="U449" i="21"/>
  <c r="T449" i="21"/>
  <c r="S449" i="21"/>
  <c r="R449" i="21"/>
  <c r="M449" i="21"/>
  <c r="L449" i="21"/>
  <c r="K449" i="21"/>
  <c r="I449" i="21"/>
  <c r="H449" i="21"/>
  <c r="G449" i="21"/>
  <c r="G449" i="21" a="1"/>
  <c r="F449" i="21"/>
  <c r="E449" i="21"/>
  <c r="D449" i="21"/>
  <c r="Y448" i="21"/>
  <c r="X448" i="21"/>
  <c r="W448" i="21"/>
  <c r="V448" i="21"/>
  <c r="U448" i="21"/>
  <c r="T448" i="21"/>
  <c r="S448" i="21"/>
  <c r="R448" i="21"/>
  <c r="M448" i="21"/>
  <c r="L448" i="21"/>
  <c r="K448" i="21"/>
  <c r="I448" i="21"/>
  <c r="H448" i="21"/>
  <c r="G448" i="21"/>
  <c r="G448" i="21" a="1"/>
  <c r="F448" i="21"/>
  <c r="E448" i="21"/>
  <c r="D448" i="21"/>
  <c r="Y447" i="21"/>
  <c r="X447" i="21"/>
  <c r="W447" i="21"/>
  <c r="V447" i="21"/>
  <c r="U447" i="21"/>
  <c r="T447" i="21"/>
  <c r="S447" i="21"/>
  <c r="R447" i="21"/>
  <c r="M447" i="21"/>
  <c r="L447" i="21"/>
  <c r="K447" i="21"/>
  <c r="I447" i="21"/>
  <c r="H447" i="21"/>
  <c r="G447" i="21"/>
  <c r="G447" i="21" a="1"/>
  <c r="F447" i="21"/>
  <c r="E447" i="21"/>
  <c r="D447" i="21"/>
  <c r="Y446" i="21"/>
  <c r="X446" i="21"/>
  <c r="W446" i="21"/>
  <c r="V446" i="21"/>
  <c r="U446" i="21"/>
  <c r="T446" i="21"/>
  <c r="S446" i="21"/>
  <c r="R446" i="21"/>
  <c r="M446" i="21"/>
  <c r="L446" i="21"/>
  <c r="K446" i="21"/>
  <c r="I446" i="21"/>
  <c r="H446" i="21"/>
  <c r="G446" i="21"/>
  <c r="G446" i="21" a="1"/>
  <c r="F446" i="21"/>
  <c r="E446" i="21"/>
  <c r="D446" i="21"/>
  <c r="Y445" i="21"/>
  <c r="X445" i="21"/>
  <c r="W445" i="21"/>
  <c r="V445" i="21"/>
  <c r="U445" i="21"/>
  <c r="T445" i="21"/>
  <c r="S445" i="21"/>
  <c r="R445" i="21"/>
  <c r="M445" i="21"/>
  <c r="L445" i="21"/>
  <c r="K445" i="21"/>
  <c r="I445" i="21"/>
  <c r="H445" i="21"/>
  <c r="G445" i="21"/>
  <c r="G445" i="21" a="1"/>
  <c r="F445" i="21"/>
  <c r="E445" i="21"/>
  <c r="D445" i="21"/>
  <c r="Y444" i="21"/>
  <c r="X444" i="21"/>
  <c r="W444" i="21"/>
  <c r="V444" i="21"/>
  <c r="U444" i="21"/>
  <c r="T444" i="21"/>
  <c r="S444" i="21"/>
  <c r="R444" i="21"/>
  <c r="M444" i="21"/>
  <c r="L444" i="21"/>
  <c r="K444" i="21"/>
  <c r="I444" i="21"/>
  <c r="H444" i="21"/>
  <c r="G444" i="21"/>
  <c r="G444" i="21" a="1"/>
  <c r="F444" i="21"/>
  <c r="E444" i="21"/>
  <c r="D444" i="21"/>
  <c r="Y443" i="21"/>
  <c r="X443" i="21"/>
  <c r="W443" i="21"/>
  <c r="V443" i="21"/>
  <c r="U443" i="21"/>
  <c r="T443" i="21"/>
  <c r="S443" i="21"/>
  <c r="R443" i="21"/>
  <c r="M443" i="21"/>
  <c r="L443" i="21"/>
  <c r="K443" i="21"/>
  <c r="I443" i="21"/>
  <c r="H443" i="21"/>
  <c r="G443" i="21"/>
  <c r="G443" i="21" a="1"/>
  <c r="F443" i="21"/>
  <c r="E443" i="21"/>
  <c r="D443" i="21"/>
  <c r="Y442" i="21"/>
  <c r="X442" i="21"/>
  <c r="W442" i="21"/>
  <c r="V442" i="21"/>
  <c r="U442" i="21"/>
  <c r="T442" i="21"/>
  <c r="S442" i="21"/>
  <c r="R442" i="21"/>
  <c r="M442" i="21"/>
  <c r="L442" i="21"/>
  <c r="K442" i="21"/>
  <c r="I442" i="21"/>
  <c r="H442" i="21"/>
  <c r="G442" i="21"/>
  <c r="G442" i="21" a="1"/>
  <c r="F442" i="21"/>
  <c r="E442" i="21"/>
  <c r="D442" i="21"/>
  <c r="Y441" i="21"/>
  <c r="X441" i="21"/>
  <c r="W441" i="21"/>
  <c r="V441" i="21"/>
  <c r="U441" i="21"/>
  <c r="T441" i="21"/>
  <c r="S441" i="21"/>
  <c r="R441" i="21"/>
  <c r="M441" i="21"/>
  <c r="L441" i="21"/>
  <c r="K441" i="21"/>
  <c r="I441" i="21"/>
  <c r="H441" i="21"/>
  <c r="G441" i="21"/>
  <c r="G441" i="21" a="1"/>
  <c r="F441" i="21"/>
  <c r="E441" i="21"/>
  <c r="D441" i="21"/>
  <c r="Y440" i="21"/>
  <c r="X440" i="21"/>
  <c r="W440" i="21"/>
  <c r="V440" i="21"/>
  <c r="U440" i="21"/>
  <c r="T440" i="21"/>
  <c r="S440" i="21"/>
  <c r="R440" i="21"/>
  <c r="M440" i="21"/>
  <c r="L440" i="21"/>
  <c r="K440" i="21"/>
  <c r="I440" i="21"/>
  <c r="H440" i="21"/>
  <c r="G440" i="21"/>
  <c r="G440" i="21" a="1"/>
  <c r="F440" i="21"/>
  <c r="E440" i="21"/>
  <c r="D440" i="21"/>
  <c r="Y439" i="21"/>
  <c r="X439" i="21"/>
  <c r="W439" i="21"/>
  <c r="V439" i="21"/>
  <c r="U439" i="21"/>
  <c r="T439" i="21"/>
  <c r="S439" i="21"/>
  <c r="R439" i="21"/>
  <c r="M439" i="21"/>
  <c r="L439" i="21"/>
  <c r="K439" i="21"/>
  <c r="I439" i="21"/>
  <c r="H439" i="21"/>
  <c r="G439" i="21"/>
  <c r="G439" i="21" a="1"/>
  <c r="F439" i="21"/>
  <c r="E439" i="21"/>
  <c r="D439" i="21"/>
  <c r="Y438" i="21"/>
  <c r="X438" i="21"/>
  <c r="W438" i="21"/>
  <c r="V438" i="21"/>
  <c r="U438" i="21"/>
  <c r="T438" i="21"/>
  <c r="S438" i="21"/>
  <c r="R438" i="21"/>
  <c r="M438" i="21"/>
  <c r="L438" i="21"/>
  <c r="K438" i="21"/>
  <c r="I438" i="21"/>
  <c r="H438" i="21"/>
  <c r="G438" i="21"/>
  <c r="G438" i="21" a="1"/>
  <c r="F438" i="21"/>
  <c r="E438" i="21"/>
  <c r="D438" i="21"/>
  <c r="Y437" i="21"/>
  <c r="X437" i="21"/>
  <c r="W437" i="21"/>
  <c r="V437" i="21"/>
  <c r="U437" i="21"/>
  <c r="T437" i="21"/>
  <c r="S437" i="21"/>
  <c r="R437" i="21"/>
  <c r="M437" i="21"/>
  <c r="L437" i="21"/>
  <c r="K437" i="21"/>
  <c r="I437" i="21"/>
  <c r="H437" i="21"/>
  <c r="G437" i="21"/>
  <c r="G437" i="21" a="1"/>
  <c r="F437" i="21"/>
  <c r="E437" i="21"/>
  <c r="D437" i="21"/>
  <c r="Y436" i="21"/>
  <c r="X436" i="21"/>
  <c r="W436" i="21"/>
  <c r="V436" i="21"/>
  <c r="U436" i="21"/>
  <c r="T436" i="21"/>
  <c r="S436" i="21"/>
  <c r="R436" i="21"/>
  <c r="M436" i="21"/>
  <c r="L436" i="21"/>
  <c r="K436" i="21"/>
  <c r="I436" i="21"/>
  <c r="H436" i="21"/>
  <c r="G436" i="21"/>
  <c r="G436" i="21" a="1"/>
  <c r="F436" i="21"/>
  <c r="E436" i="21"/>
  <c r="D436" i="21"/>
  <c r="Y435" i="21"/>
  <c r="X435" i="21"/>
  <c r="W435" i="21"/>
  <c r="V435" i="21"/>
  <c r="U435" i="21"/>
  <c r="T435" i="21"/>
  <c r="S435" i="21"/>
  <c r="R435" i="21"/>
  <c r="M435" i="21"/>
  <c r="L435" i="21"/>
  <c r="K435" i="21"/>
  <c r="I435" i="21"/>
  <c r="H435" i="21"/>
  <c r="G435" i="21"/>
  <c r="G435" i="21" a="1"/>
  <c r="F435" i="21"/>
  <c r="E435" i="21"/>
  <c r="D435" i="21"/>
  <c r="Y434" i="21"/>
  <c r="X434" i="21"/>
  <c r="W434" i="21"/>
  <c r="V434" i="21"/>
  <c r="U434" i="21"/>
  <c r="T434" i="21"/>
  <c r="S434" i="21"/>
  <c r="R434" i="21"/>
  <c r="M434" i="21"/>
  <c r="L434" i="21"/>
  <c r="K434" i="21"/>
  <c r="I434" i="21"/>
  <c r="H434" i="21"/>
  <c r="G434" i="21"/>
  <c r="G434" i="21" a="1"/>
  <c r="F434" i="21"/>
  <c r="E434" i="21"/>
  <c r="D434" i="21"/>
  <c r="Y433" i="21"/>
  <c r="X433" i="21"/>
  <c r="W433" i="21"/>
  <c r="V433" i="21"/>
  <c r="U433" i="21"/>
  <c r="T433" i="21"/>
  <c r="S433" i="21"/>
  <c r="R433" i="21"/>
  <c r="M433" i="21"/>
  <c r="L433" i="21"/>
  <c r="K433" i="21"/>
  <c r="I433" i="21"/>
  <c r="H433" i="21"/>
  <c r="G433" i="21"/>
  <c r="G433" i="21" a="1"/>
  <c r="F433" i="21"/>
  <c r="E433" i="21"/>
  <c r="D433" i="21"/>
  <c r="Y432" i="21"/>
  <c r="X432" i="21"/>
  <c r="W432" i="21"/>
  <c r="V432" i="21"/>
  <c r="U432" i="21"/>
  <c r="T432" i="21"/>
  <c r="S432" i="21"/>
  <c r="R432" i="21"/>
  <c r="M432" i="21"/>
  <c r="L432" i="21"/>
  <c r="K432" i="21"/>
  <c r="I432" i="21"/>
  <c r="H432" i="21"/>
  <c r="G432" i="21"/>
  <c r="G432" i="21" a="1"/>
  <c r="F432" i="21"/>
  <c r="E432" i="21"/>
  <c r="D432" i="21"/>
  <c r="Y431" i="21"/>
  <c r="X431" i="21"/>
  <c r="W431" i="21"/>
  <c r="V431" i="21"/>
  <c r="U431" i="21"/>
  <c r="T431" i="21"/>
  <c r="S431" i="21"/>
  <c r="R431" i="21"/>
  <c r="M431" i="21"/>
  <c r="L431" i="21"/>
  <c r="K431" i="21"/>
  <c r="I431" i="21"/>
  <c r="H431" i="21"/>
  <c r="G431" i="21"/>
  <c r="G431" i="21" a="1"/>
  <c r="F431" i="21"/>
  <c r="E431" i="21"/>
  <c r="D431" i="21"/>
  <c r="Y430" i="21"/>
  <c r="X430" i="21"/>
  <c r="W430" i="21"/>
  <c r="V430" i="21"/>
  <c r="U430" i="21"/>
  <c r="T430" i="21"/>
  <c r="S430" i="21"/>
  <c r="R430" i="21"/>
  <c r="M430" i="21"/>
  <c r="L430" i="21"/>
  <c r="K430" i="21"/>
  <c r="I430" i="21"/>
  <c r="H430" i="21"/>
  <c r="G430" i="21"/>
  <c r="G430" i="21" a="1"/>
  <c r="F430" i="21"/>
  <c r="E430" i="21"/>
  <c r="D430" i="21"/>
  <c r="Y429" i="21"/>
  <c r="X429" i="21"/>
  <c r="W429" i="21"/>
  <c r="V429" i="21"/>
  <c r="U429" i="21"/>
  <c r="T429" i="21"/>
  <c r="S429" i="21"/>
  <c r="R429" i="21"/>
  <c r="M429" i="21"/>
  <c r="L429" i="21"/>
  <c r="K429" i="21"/>
  <c r="I429" i="21"/>
  <c r="H429" i="21"/>
  <c r="G429" i="21"/>
  <c r="G429" i="21" a="1"/>
  <c r="F429" i="21"/>
  <c r="E429" i="21"/>
  <c r="D429" i="21"/>
  <c r="Y428" i="21"/>
  <c r="X428" i="21"/>
  <c r="W428" i="21"/>
  <c r="V428" i="21"/>
  <c r="U428" i="21"/>
  <c r="T428" i="21"/>
  <c r="S428" i="21"/>
  <c r="R428" i="21"/>
  <c r="M428" i="21"/>
  <c r="L428" i="21"/>
  <c r="K428" i="21"/>
  <c r="I428" i="21"/>
  <c r="H428" i="21"/>
  <c r="G428" i="21"/>
  <c r="G428" i="21" a="1"/>
  <c r="F428" i="21"/>
  <c r="E428" i="21"/>
  <c r="D428" i="21"/>
  <c r="Y427" i="21"/>
  <c r="X427" i="21"/>
  <c r="W427" i="21"/>
  <c r="V427" i="21"/>
  <c r="U427" i="21"/>
  <c r="T427" i="21"/>
  <c r="S427" i="21"/>
  <c r="R427" i="21"/>
  <c r="M427" i="21"/>
  <c r="L427" i="21"/>
  <c r="K427" i="21"/>
  <c r="I427" i="21"/>
  <c r="H427" i="21"/>
  <c r="G427" i="21"/>
  <c r="G427" i="21" a="1"/>
  <c r="F427" i="21"/>
  <c r="E427" i="21"/>
  <c r="D427" i="21"/>
  <c r="Y426" i="21"/>
  <c r="X426" i="21"/>
  <c r="W426" i="21"/>
  <c r="V426" i="21"/>
  <c r="U426" i="21"/>
  <c r="T426" i="21"/>
  <c r="S426" i="21"/>
  <c r="R426" i="21"/>
  <c r="M426" i="21"/>
  <c r="L426" i="21"/>
  <c r="K426" i="21"/>
  <c r="I426" i="21"/>
  <c r="H426" i="21"/>
  <c r="G426" i="21"/>
  <c r="G426" i="21" a="1"/>
  <c r="F426" i="21"/>
  <c r="E426" i="21"/>
  <c r="D426" i="21"/>
  <c r="Y425" i="21"/>
  <c r="X425" i="21"/>
  <c r="W425" i="21"/>
  <c r="V425" i="21"/>
  <c r="U425" i="21"/>
  <c r="T425" i="21"/>
  <c r="S425" i="21"/>
  <c r="R425" i="21"/>
  <c r="M425" i="21"/>
  <c r="L425" i="21"/>
  <c r="K425" i="21"/>
  <c r="I425" i="21"/>
  <c r="H425" i="21"/>
  <c r="G425" i="21"/>
  <c r="G425" i="21" a="1"/>
  <c r="F425" i="21"/>
  <c r="E425" i="21"/>
  <c r="D425" i="21"/>
  <c r="Y424" i="21"/>
  <c r="X424" i="21"/>
  <c r="W424" i="21"/>
  <c r="V424" i="21"/>
  <c r="U424" i="21"/>
  <c r="T424" i="21"/>
  <c r="S424" i="21"/>
  <c r="R424" i="21"/>
  <c r="M424" i="21"/>
  <c r="L424" i="21"/>
  <c r="K424" i="21"/>
  <c r="I424" i="21"/>
  <c r="H424" i="21"/>
  <c r="G424" i="21"/>
  <c r="G424" i="21" a="1"/>
  <c r="F424" i="21"/>
  <c r="E424" i="21"/>
  <c r="D424" i="21"/>
  <c r="Y423" i="21"/>
  <c r="X423" i="21"/>
  <c r="W423" i="21"/>
  <c r="V423" i="21"/>
  <c r="U423" i="21"/>
  <c r="T423" i="21"/>
  <c r="S423" i="21"/>
  <c r="R423" i="21"/>
  <c r="M423" i="21"/>
  <c r="L423" i="21"/>
  <c r="K423" i="21"/>
  <c r="I423" i="21"/>
  <c r="H423" i="21"/>
  <c r="G423" i="21"/>
  <c r="G423" i="21" a="1"/>
  <c r="F423" i="21"/>
  <c r="E423" i="21"/>
  <c r="D423" i="21"/>
  <c r="Y422" i="21"/>
  <c r="X422" i="21"/>
  <c r="W422" i="21"/>
  <c r="V422" i="21"/>
  <c r="U422" i="21"/>
  <c r="T422" i="21"/>
  <c r="S422" i="21"/>
  <c r="R422" i="21"/>
  <c r="M422" i="21"/>
  <c r="L422" i="21"/>
  <c r="K422" i="21"/>
  <c r="I422" i="21"/>
  <c r="H422" i="21"/>
  <c r="G422" i="21"/>
  <c r="G422" i="21" a="1"/>
  <c r="F422" i="21"/>
  <c r="E422" i="21"/>
  <c r="D422" i="21"/>
  <c r="Y421" i="21"/>
  <c r="X421" i="21"/>
  <c r="W421" i="21"/>
  <c r="V421" i="21"/>
  <c r="U421" i="21"/>
  <c r="T421" i="21"/>
  <c r="S421" i="21"/>
  <c r="R421" i="21"/>
  <c r="M421" i="21"/>
  <c r="L421" i="21"/>
  <c r="K421" i="21"/>
  <c r="I421" i="21"/>
  <c r="H421" i="21"/>
  <c r="G421" i="21"/>
  <c r="G421" i="21" a="1"/>
  <c r="F421" i="21"/>
  <c r="E421" i="21"/>
  <c r="D421" i="21"/>
  <c r="Y420" i="21"/>
  <c r="X420" i="21"/>
  <c r="W420" i="21"/>
  <c r="V420" i="21"/>
  <c r="U420" i="21"/>
  <c r="T420" i="21"/>
  <c r="S420" i="21"/>
  <c r="R420" i="21"/>
  <c r="M420" i="21"/>
  <c r="L420" i="21"/>
  <c r="K420" i="21"/>
  <c r="I420" i="21"/>
  <c r="H420" i="21"/>
  <c r="G420" i="21"/>
  <c r="G420" i="21" a="1"/>
  <c r="F420" i="21"/>
  <c r="E420" i="21"/>
  <c r="D420" i="21"/>
  <c r="Y419" i="21"/>
  <c r="X419" i="21"/>
  <c r="W419" i="21"/>
  <c r="V419" i="21"/>
  <c r="U419" i="21"/>
  <c r="T419" i="21"/>
  <c r="S419" i="21"/>
  <c r="R419" i="21"/>
  <c r="M419" i="21"/>
  <c r="L419" i="21"/>
  <c r="K419" i="21"/>
  <c r="I419" i="21"/>
  <c r="H419" i="21"/>
  <c r="G419" i="21"/>
  <c r="G419" i="21" a="1"/>
  <c r="F419" i="21"/>
  <c r="E419" i="21"/>
  <c r="D419" i="21"/>
  <c r="Y418" i="21"/>
  <c r="X418" i="21"/>
  <c r="W418" i="21"/>
  <c r="V418" i="21"/>
  <c r="U418" i="21"/>
  <c r="T418" i="21"/>
  <c r="S418" i="21"/>
  <c r="R418" i="21"/>
  <c r="M418" i="21"/>
  <c r="L418" i="21"/>
  <c r="K418" i="21"/>
  <c r="I418" i="21"/>
  <c r="H418" i="21"/>
  <c r="G418" i="21"/>
  <c r="G418" i="21" a="1"/>
  <c r="F418" i="21"/>
  <c r="E418" i="21"/>
  <c r="D418" i="21"/>
  <c r="Y417" i="21"/>
  <c r="X417" i="21"/>
  <c r="W417" i="21"/>
  <c r="V417" i="21"/>
  <c r="U417" i="21"/>
  <c r="T417" i="21"/>
  <c r="S417" i="21"/>
  <c r="R417" i="21"/>
  <c r="M417" i="21"/>
  <c r="L417" i="21"/>
  <c r="K417" i="21"/>
  <c r="I417" i="21"/>
  <c r="H417" i="21"/>
  <c r="G417" i="21"/>
  <c r="G417" i="21" a="1"/>
  <c r="F417" i="21"/>
  <c r="E417" i="21"/>
  <c r="D417" i="21"/>
  <c r="Y416" i="21"/>
  <c r="X416" i="21"/>
  <c r="W416" i="21"/>
  <c r="V416" i="21"/>
  <c r="U416" i="21"/>
  <c r="T416" i="21"/>
  <c r="S416" i="21"/>
  <c r="R416" i="21"/>
  <c r="M416" i="21"/>
  <c r="L416" i="21"/>
  <c r="K416" i="21"/>
  <c r="I416" i="21"/>
  <c r="H416" i="21"/>
  <c r="G416" i="21"/>
  <c r="G416" i="21" a="1"/>
  <c r="F416" i="21"/>
  <c r="E416" i="21"/>
  <c r="D416" i="21"/>
  <c r="Y415" i="21"/>
  <c r="X415" i="21"/>
  <c r="W415" i="21"/>
  <c r="V415" i="21"/>
  <c r="U415" i="21"/>
  <c r="T415" i="21"/>
  <c r="S415" i="21"/>
  <c r="R415" i="21"/>
  <c r="M415" i="21"/>
  <c r="L415" i="21"/>
  <c r="K415" i="21"/>
  <c r="I415" i="21"/>
  <c r="H415" i="21"/>
  <c r="G415" i="21"/>
  <c r="G415" i="21" a="1"/>
  <c r="F415" i="21"/>
  <c r="E415" i="21"/>
  <c r="D415" i="21"/>
  <c r="Y414" i="21"/>
  <c r="X414" i="21"/>
  <c r="W414" i="21"/>
  <c r="V414" i="21"/>
  <c r="U414" i="21"/>
  <c r="T414" i="21"/>
  <c r="S414" i="21"/>
  <c r="R414" i="21"/>
  <c r="M414" i="21"/>
  <c r="L414" i="21"/>
  <c r="K414" i="21"/>
  <c r="I414" i="21"/>
  <c r="H414" i="21"/>
  <c r="G414" i="21"/>
  <c r="G414" i="21" a="1"/>
  <c r="F414" i="21"/>
  <c r="E414" i="21"/>
  <c r="D414" i="21"/>
  <c r="Y413" i="21"/>
  <c r="X413" i="21"/>
  <c r="W413" i="21"/>
  <c r="V413" i="21"/>
  <c r="U413" i="21"/>
  <c r="T413" i="21"/>
  <c r="S413" i="21"/>
  <c r="R413" i="21"/>
  <c r="M413" i="21"/>
  <c r="L413" i="21"/>
  <c r="K413" i="21"/>
  <c r="I413" i="21"/>
  <c r="H413" i="21"/>
  <c r="G413" i="21"/>
  <c r="G413" i="21" a="1"/>
  <c r="F413" i="21"/>
  <c r="E413" i="21"/>
  <c r="D413" i="21"/>
  <c r="Y412" i="21"/>
  <c r="X412" i="21"/>
  <c r="W412" i="21"/>
  <c r="V412" i="21"/>
  <c r="U412" i="21"/>
  <c r="T412" i="21"/>
  <c r="S412" i="21"/>
  <c r="R412" i="21"/>
  <c r="M412" i="21"/>
  <c r="L412" i="21"/>
  <c r="K412" i="21"/>
  <c r="I412" i="21"/>
  <c r="H412" i="21"/>
  <c r="G412" i="21"/>
  <c r="G412" i="21" a="1"/>
  <c r="F412" i="21"/>
  <c r="E412" i="21"/>
  <c r="D412" i="21"/>
  <c r="Y411" i="21"/>
  <c r="X411" i="21"/>
  <c r="W411" i="21"/>
  <c r="V411" i="21"/>
  <c r="U411" i="21"/>
  <c r="T411" i="21"/>
  <c r="S411" i="21"/>
  <c r="R411" i="21"/>
  <c r="M411" i="21"/>
  <c r="L411" i="21"/>
  <c r="K411" i="21"/>
  <c r="I411" i="21"/>
  <c r="H411" i="21"/>
  <c r="G411" i="21"/>
  <c r="G411" i="21" a="1"/>
  <c r="F411" i="21"/>
  <c r="E411" i="21"/>
  <c r="D411" i="21"/>
  <c r="Y410" i="21"/>
  <c r="X410" i="21"/>
  <c r="W410" i="21"/>
  <c r="V410" i="21"/>
  <c r="U410" i="21"/>
  <c r="T410" i="21"/>
  <c r="S410" i="21"/>
  <c r="R410" i="21"/>
  <c r="M410" i="21"/>
  <c r="L410" i="21"/>
  <c r="K410" i="21"/>
  <c r="I410" i="21"/>
  <c r="H410" i="21"/>
  <c r="G410" i="21"/>
  <c r="G410" i="21" a="1"/>
  <c r="F410" i="21"/>
  <c r="E410" i="21"/>
  <c r="D410" i="21"/>
  <c r="Y409" i="21"/>
  <c r="X409" i="21"/>
  <c r="W409" i="21"/>
  <c r="V409" i="21"/>
  <c r="U409" i="21"/>
  <c r="T409" i="21"/>
  <c r="S409" i="21"/>
  <c r="R409" i="21"/>
  <c r="M409" i="21"/>
  <c r="L409" i="21"/>
  <c r="K409" i="21"/>
  <c r="I409" i="21"/>
  <c r="H409" i="21"/>
  <c r="G409" i="21"/>
  <c r="G409" i="21" a="1"/>
  <c r="F409" i="21"/>
  <c r="E409" i="21"/>
  <c r="D409" i="21"/>
  <c r="Y408" i="21"/>
  <c r="X408" i="21"/>
  <c r="W408" i="21"/>
  <c r="V408" i="21"/>
  <c r="U408" i="21"/>
  <c r="T408" i="21"/>
  <c r="S408" i="21"/>
  <c r="R408" i="21"/>
  <c r="M408" i="21"/>
  <c r="L408" i="21"/>
  <c r="K408" i="21"/>
  <c r="I408" i="21"/>
  <c r="H408" i="21"/>
  <c r="G408" i="21"/>
  <c r="G408" i="21" a="1"/>
  <c r="F408" i="21"/>
  <c r="E408" i="21"/>
  <c r="D408" i="21"/>
  <c r="Y407" i="21"/>
  <c r="X407" i="21"/>
  <c r="W407" i="21"/>
  <c r="V407" i="21"/>
  <c r="U407" i="21"/>
  <c r="T407" i="21"/>
  <c r="S407" i="21"/>
  <c r="R407" i="21"/>
  <c r="M407" i="21"/>
  <c r="L407" i="21"/>
  <c r="K407" i="21"/>
  <c r="I407" i="21"/>
  <c r="H407" i="21"/>
  <c r="G407" i="21"/>
  <c r="G407" i="21" a="1"/>
  <c r="F407" i="21"/>
  <c r="E407" i="21"/>
  <c r="D407" i="21"/>
  <c r="Y406" i="21"/>
  <c r="X406" i="21"/>
  <c r="W406" i="21"/>
  <c r="V406" i="21"/>
  <c r="U406" i="21"/>
  <c r="T406" i="21"/>
  <c r="S406" i="21"/>
  <c r="R406" i="21"/>
  <c r="M406" i="21"/>
  <c r="L406" i="21"/>
  <c r="K406" i="21"/>
  <c r="I406" i="21"/>
  <c r="H406" i="21"/>
  <c r="G406" i="21"/>
  <c r="G406" i="21" a="1"/>
  <c r="F406" i="21"/>
  <c r="E406" i="21"/>
  <c r="D406" i="21"/>
  <c r="Y405" i="21"/>
  <c r="X405" i="21"/>
  <c r="W405" i="21"/>
  <c r="V405" i="21"/>
  <c r="U405" i="21"/>
  <c r="T405" i="21"/>
  <c r="S405" i="21"/>
  <c r="R405" i="21"/>
  <c r="M405" i="21"/>
  <c r="L405" i="21"/>
  <c r="K405" i="21"/>
  <c r="I405" i="21"/>
  <c r="H405" i="21"/>
  <c r="G405" i="21"/>
  <c r="G405" i="21" a="1"/>
  <c r="F405" i="21"/>
  <c r="E405" i="21"/>
  <c r="D405" i="21"/>
  <c r="Y404" i="21"/>
  <c r="X404" i="21"/>
  <c r="W404" i="21"/>
  <c r="V404" i="21"/>
  <c r="U404" i="21"/>
  <c r="T404" i="21"/>
  <c r="S404" i="21"/>
  <c r="R404" i="21"/>
  <c r="M404" i="21"/>
  <c r="L404" i="21"/>
  <c r="K404" i="21"/>
  <c r="I404" i="21"/>
  <c r="H404" i="21"/>
  <c r="G404" i="21"/>
  <c r="G404" i="21" a="1"/>
  <c r="F404" i="21"/>
  <c r="E404" i="21"/>
  <c r="D404" i="21"/>
  <c r="Y403" i="21"/>
  <c r="X403" i="21"/>
  <c r="W403" i="21"/>
  <c r="V403" i="21"/>
  <c r="U403" i="21"/>
  <c r="T403" i="21"/>
  <c r="S403" i="21"/>
  <c r="R403" i="21"/>
  <c r="M403" i="21"/>
  <c r="L403" i="21"/>
  <c r="K403" i="21"/>
  <c r="I403" i="21"/>
  <c r="H403" i="21"/>
  <c r="G403" i="21"/>
  <c r="G403" i="21" a="1"/>
  <c r="F403" i="21"/>
  <c r="E403" i="21"/>
  <c r="D403" i="21"/>
  <c r="Y402" i="21"/>
  <c r="X402" i="21"/>
  <c r="W402" i="21"/>
  <c r="V402" i="21"/>
  <c r="U402" i="21"/>
  <c r="T402" i="21"/>
  <c r="S402" i="21"/>
  <c r="R402" i="21"/>
  <c r="M402" i="21"/>
  <c r="L402" i="21"/>
  <c r="K402" i="21"/>
  <c r="I402" i="21"/>
  <c r="H402" i="21"/>
  <c r="G402" i="21"/>
  <c r="G402" i="21" a="1"/>
  <c r="F402" i="21"/>
  <c r="E402" i="21"/>
  <c r="D402" i="21"/>
  <c r="Y401" i="21"/>
  <c r="X401" i="21"/>
  <c r="W401" i="21"/>
  <c r="V401" i="21"/>
  <c r="U401" i="21"/>
  <c r="T401" i="21"/>
  <c r="S401" i="21"/>
  <c r="R401" i="21"/>
  <c r="M401" i="21"/>
  <c r="L401" i="21"/>
  <c r="K401" i="21"/>
  <c r="I401" i="21"/>
  <c r="H401" i="21"/>
  <c r="G401" i="21"/>
  <c r="G401" i="21" a="1"/>
  <c r="F401" i="21"/>
  <c r="E401" i="21"/>
  <c r="D401" i="21"/>
  <c r="Y400" i="21"/>
  <c r="X400" i="21"/>
  <c r="W400" i="21"/>
  <c r="V400" i="21"/>
  <c r="U400" i="21"/>
  <c r="T400" i="21"/>
  <c r="S400" i="21"/>
  <c r="R400" i="21"/>
  <c r="M400" i="21"/>
  <c r="L400" i="21"/>
  <c r="K400" i="21"/>
  <c r="I400" i="21"/>
  <c r="H400" i="21"/>
  <c r="G400" i="21"/>
  <c r="G400" i="21" a="1"/>
  <c r="F400" i="21"/>
  <c r="E400" i="21"/>
  <c r="D400" i="21"/>
  <c r="Y399" i="21"/>
  <c r="X399" i="21"/>
  <c r="W399" i="21"/>
  <c r="V399" i="21"/>
  <c r="U399" i="21"/>
  <c r="T399" i="21"/>
  <c r="S399" i="21"/>
  <c r="R399" i="21"/>
  <c r="M399" i="21"/>
  <c r="L399" i="21"/>
  <c r="K399" i="21"/>
  <c r="I399" i="21"/>
  <c r="H399" i="21"/>
  <c r="G399" i="21"/>
  <c r="G399" i="21" a="1"/>
  <c r="F399" i="21"/>
  <c r="E399" i="21"/>
  <c r="D399" i="21"/>
  <c r="Y398" i="21"/>
  <c r="X398" i="21"/>
  <c r="W398" i="21"/>
  <c r="V398" i="21"/>
  <c r="U398" i="21"/>
  <c r="T398" i="21"/>
  <c r="S398" i="21"/>
  <c r="R398" i="21"/>
  <c r="M398" i="21"/>
  <c r="L398" i="21"/>
  <c r="K398" i="21"/>
  <c r="I398" i="21"/>
  <c r="H398" i="21"/>
  <c r="G398" i="21"/>
  <c r="G398" i="21" a="1"/>
  <c r="F398" i="21"/>
  <c r="E398" i="21"/>
  <c r="D398" i="21"/>
  <c r="Y397" i="21"/>
  <c r="X397" i="21"/>
  <c r="W397" i="21"/>
  <c r="V397" i="21"/>
  <c r="U397" i="21"/>
  <c r="T397" i="21"/>
  <c r="S397" i="21"/>
  <c r="R397" i="21"/>
  <c r="M397" i="21"/>
  <c r="L397" i="21"/>
  <c r="K397" i="21"/>
  <c r="I397" i="21"/>
  <c r="H397" i="21"/>
  <c r="G397" i="21"/>
  <c r="G397" i="21" a="1"/>
  <c r="F397" i="21"/>
  <c r="E397" i="21"/>
  <c r="D397" i="21"/>
  <c r="Y396" i="21"/>
  <c r="X396" i="21"/>
  <c r="W396" i="21"/>
  <c r="V396" i="21"/>
  <c r="U396" i="21"/>
  <c r="T396" i="21"/>
  <c r="S396" i="21"/>
  <c r="R396" i="21"/>
  <c r="M396" i="21"/>
  <c r="L396" i="21"/>
  <c r="K396" i="21"/>
  <c r="I396" i="21"/>
  <c r="H396" i="21"/>
  <c r="G396" i="21"/>
  <c r="G396" i="21" a="1"/>
  <c r="F396" i="21"/>
  <c r="E396" i="21"/>
  <c r="D396" i="21"/>
  <c r="Y395" i="21"/>
  <c r="X395" i="21"/>
  <c r="W395" i="21"/>
  <c r="V395" i="21"/>
  <c r="U395" i="21"/>
  <c r="T395" i="21"/>
  <c r="S395" i="21"/>
  <c r="R395" i="21"/>
  <c r="M395" i="21"/>
  <c r="L395" i="21"/>
  <c r="K395" i="21"/>
  <c r="I395" i="21"/>
  <c r="H395" i="21"/>
  <c r="G395" i="21"/>
  <c r="G395" i="21" a="1"/>
  <c r="F395" i="21"/>
  <c r="E395" i="21"/>
  <c r="D395" i="21"/>
  <c r="Y394" i="21"/>
  <c r="X394" i="21"/>
  <c r="W394" i="21"/>
  <c r="V394" i="21"/>
  <c r="U394" i="21"/>
  <c r="T394" i="21"/>
  <c r="S394" i="21"/>
  <c r="R394" i="21"/>
  <c r="M394" i="21"/>
  <c r="L394" i="21"/>
  <c r="K394" i="21"/>
  <c r="I394" i="21"/>
  <c r="H394" i="21"/>
  <c r="G394" i="21"/>
  <c r="G394" i="21" a="1"/>
  <c r="F394" i="21"/>
  <c r="E394" i="21"/>
  <c r="D394" i="21"/>
  <c r="Y393" i="21"/>
  <c r="X393" i="21"/>
  <c r="W393" i="21"/>
  <c r="V393" i="21"/>
  <c r="U393" i="21"/>
  <c r="T393" i="21"/>
  <c r="S393" i="21"/>
  <c r="R393" i="21"/>
  <c r="M393" i="21"/>
  <c r="L393" i="21"/>
  <c r="K393" i="21"/>
  <c r="I393" i="21"/>
  <c r="H393" i="21"/>
  <c r="G393" i="21"/>
  <c r="G393" i="21" a="1"/>
  <c r="F393" i="21"/>
  <c r="E393" i="21"/>
  <c r="D393" i="21"/>
  <c r="Y392" i="21"/>
  <c r="X392" i="21"/>
  <c r="W392" i="21"/>
  <c r="V392" i="21"/>
  <c r="U392" i="21"/>
  <c r="T392" i="21"/>
  <c r="S392" i="21"/>
  <c r="R392" i="21"/>
  <c r="M392" i="21"/>
  <c r="L392" i="21"/>
  <c r="K392" i="21"/>
  <c r="I392" i="21"/>
  <c r="H392" i="21"/>
  <c r="G392" i="21"/>
  <c r="G392" i="21" a="1"/>
  <c r="F392" i="21"/>
  <c r="E392" i="21"/>
  <c r="D392" i="21"/>
  <c r="Y391" i="21"/>
  <c r="X391" i="21"/>
  <c r="W391" i="21"/>
  <c r="V391" i="21"/>
  <c r="U391" i="21"/>
  <c r="T391" i="21"/>
  <c r="S391" i="21"/>
  <c r="R391" i="21"/>
  <c r="M391" i="21"/>
  <c r="L391" i="21"/>
  <c r="K391" i="21"/>
  <c r="I391" i="21"/>
  <c r="H391" i="21"/>
  <c r="G391" i="21"/>
  <c r="G391" i="21" a="1"/>
  <c r="F391" i="21"/>
  <c r="E391" i="21"/>
  <c r="D391" i="21"/>
  <c r="Y390" i="21"/>
  <c r="X390" i="21"/>
  <c r="W390" i="21"/>
  <c r="V390" i="21"/>
  <c r="U390" i="21"/>
  <c r="T390" i="21"/>
  <c r="S390" i="21"/>
  <c r="R390" i="21"/>
  <c r="M390" i="21"/>
  <c r="L390" i="21"/>
  <c r="K390" i="21"/>
  <c r="I390" i="21"/>
  <c r="H390" i="21"/>
  <c r="G390" i="21"/>
  <c r="G390" i="21" a="1"/>
  <c r="F390" i="21"/>
  <c r="E390" i="21"/>
  <c r="D390" i="21"/>
  <c r="Y389" i="21"/>
  <c r="X389" i="21"/>
  <c r="W389" i="21"/>
  <c r="V389" i="21"/>
  <c r="U389" i="21"/>
  <c r="T389" i="21"/>
  <c r="S389" i="21"/>
  <c r="R389" i="21"/>
  <c r="M389" i="21"/>
  <c r="L389" i="21"/>
  <c r="K389" i="21"/>
  <c r="I389" i="21"/>
  <c r="H389" i="21"/>
  <c r="G389" i="21"/>
  <c r="G389" i="21" a="1"/>
  <c r="F389" i="21"/>
  <c r="E389" i="21"/>
  <c r="D389" i="21"/>
  <c r="Y388" i="21"/>
  <c r="X388" i="21"/>
  <c r="W388" i="21"/>
  <c r="V388" i="21"/>
  <c r="U388" i="21"/>
  <c r="T388" i="21"/>
  <c r="S388" i="21"/>
  <c r="R388" i="21"/>
  <c r="M388" i="21"/>
  <c r="L388" i="21"/>
  <c r="K388" i="21"/>
  <c r="I388" i="21"/>
  <c r="H388" i="21"/>
  <c r="G388" i="21"/>
  <c r="G388" i="21" a="1"/>
  <c r="F388" i="21"/>
  <c r="E388" i="21"/>
  <c r="D388" i="21"/>
  <c r="Y387" i="21"/>
  <c r="X387" i="21"/>
  <c r="W387" i="21"/>
  <c r="V387" i="21"/>
  <c r="U387" i="21"/>
  <c r="T387" i="21"/>
  <c r="S387" i="21"/>
  <c r="R387" i="21"/>
  <c r="M387" i="21"/>
  <c r="L387" i="21"/>
  <c r="K387" i="21"/>
  <c r="I387" i="21"/>
  <c r="H387" i="21"/>
  <c r="G387" i="21"/>
  <c r="G387" i="21" a="1"/>
  <c r="F387" i="21"/>
  <c r="E387" i="21"/>
  <c r="D387" i="21"/>
  <c r="Y386" i="21"/>
  <c r="X386" i="21"/>
  <c r="W386" i="21"/>
  <c r="V386" i="21"/>
  <c r="U386" i="21"/>
  <c r="T386" i="21"/>
  <c r="S386" i="21"/>
  <c r="R386" i="21"/>
  <c r="M386" i="21"/>
  <c r="L386" i="21"/>
  <c r="K386" i="21"/>
  <c r="I386" i="21"/>
  <c r="H386" i="21"/>
  <c r="G386" i="21"/>
  <c r="G386" i="21" a="1"/>
  <c r="F386" i="21"/>
  <c r="E386" i="21"/>
  <c r="D386" i="21"/>
  <c r="Y385" i="21"/>
  <c r="X385" i="21"/>
  <c r="W385" i="21"/>
  <c r="V385" i="21"/>
  <c r="U385" i="21"/>
  <c r="T385" i="21"/>
  <c r="S385" i="21"/>
  <c r="R385" i="21"/>
  <c r="M385" i="21"/>
  <c r="L385" i="21"/>
  <c r="K385" i="21"/>
  <c r="I385" i="21"/>
  <c r="H385" i="21"/>
  <c r="G385" i="21"/>
  <c r="G385" i="21" a="1"/>
  <c r="F385" i="21"/>
  <c r="E385" i="21"/>
  <c r="D385" i="21"/>
  <c r="Y384" i="21"/>
  <c r="X384" i="21"/>
  <c r="W384" i="21"/>
  <c r="V384" i="21"/>
  <c r="U384" i="21"/>
  <c r="T384" i="21"/>
  <c r="S384" i="21"/>
  <c r="R384" i="21"/>
  <c r="M384" i="21"/>
  <c r="L384" i="21"/>
  <c r="K384" i="21"/>
  <c r="I384" i="21"/>
  <c r="H384" i="21"/>
  <c r="G384" i="21"/>
  <c r="G384" i="21" a="1"/>
  <c r="F384" i="21"/>
  <c r="E384" i="21"/>
  <c r="D384" i="21"/>
  <c r="Y383" i="21"/>
  <c r="X383" i="21"/>
  <c r="W383" i="21"/>
  <c r="V383" i="21"/>
  <c r="U383" i="21"/>
  <c r="T383" i="21"/>
  <c r="S383" i="21"/>
  <c r="R383" i="21"/>
  <c r="M383" i="21"/>
  <c r="L383" i="21"/>
  <c r="K383" i="21"/>
  <c r="I383" i="21"/>
  <c r="H383" i="21"/>
  <c r="G383" i="21"/>
  <c r="G383" i="21" a="1"/>
  <c r="F383" i="21"/>
  <c r="E383" i="21"/>
  <c r="D383" i="21"/>
  <c r="Y382" i="21"/>
  <c r="X382" i="21"/>
  <c r="W382" i="21"/>
  <c r="V382" i="21"/>
  <c r="U382" i="21"/>
  <c r="T382" i="21"/>
  <c r="S382" i="21"/>
  <c r="R382" i="21"/>
  <c r="M382" i="21"/>
  <c r="L382" i="21"/>
  <c r="K382" i="21"/>
  <c r="I382" i="21"/>
  <c r="H382" i="21"/>
  <c r="G382" i="21"/>
  <c r="G382" i="21" a="1"/>
  <c r="F382" i="21"/>
  <c r="E382" i="21"/>
  <c r="D382" i="21"/>
  <c r="Y381" i="21"/>
  <c r="X381" i="21"/>
  <c r="W381" i="21"/>
  <c r="V381" i="21"/>
  <c r="U381" i="21"/>
  <c r="T381" i="21"/>
  <c r="S381" i="21"/>
  <c r="R381" i="21"/>
  <c r="M381" i="21"/>
  <c r="L381" i="21"/>
  <c r="K381" i="21"/>
  <c r="I381" i="21"/>
  <c r="H381" i="21"/>
  <c r="G381" i="21"/>
  <c r="G381" i="21" a="1"/>
  <c r="F381" i="21"/>
  <c r="E381" i="21"/>
  <c r="D381" i="21"/>
  <c r="Y380" i="21"/>
  <c r="X380" i="21"/>
  <c r="W380" i="21"/>
  <c r="V380" i="21"/>
  <c r="U380" i="21"/>
  <c r="T380" i="21"/>
  <c r="S380" i="21"/>
  <c r="R380" i="21"/>
  <c r="M380" i="21"/>
  <c r="L380" i="21"/>
  <c r="K380" i="21"/>
  <c r="I380" i="21"/>
  <c r="H380" i="21"/>
  <c r="G380" i="21"/>
  <c r="G380" i="21" a="1"/>
  <c r="F380" i="21"/>
  <c r="E380" i="21"/>
  <c r="D380" i="21"/>
  <c r="Y379" i="21"/>
  <c r="X379" i="21"/>
  <c r="W379" i="21"/>
  <c r="V379" i="21"/>
  <c r="U379" i="21"/>
  <c r="T379" i="21"/>
  <c r="S379" i="21"/>
  <c r="R379" i="21"/>
  <c r="M379" i="21"/>
  <c r="L379" i="21"/>
  <c r="K379" i="21"/>
  <c r="I379" i="21"/>
  <c r="H379" i="21"/>
  <c r="G379" i="21"/>
  <c r="G379" i="21" a="1"/>
  <c r="F379" i="21"/>
  <c r="E379" i="21"/>
  <c r="D379" i="21"/>
  <c r="Y378" i="21"/>
  <c r="X378" i="21"/>
  <c r="W378" i="21"/>
  <c r="V378" i="21"/>
  <c r="U378" i="21"/>
  <c r="T378" i="21"/>
  <c r="S378" i="21"/>
  <c r="R378" i="21"/>
  <c r="M378" i="21"/>
  <c r="L378" i="21"/>
  <c r="K378" i="21"/>
  <c r="I378" i="21"/>
  <c r="H378" i="21"/>
  <c r="G378" i="21"/>
  <c r="G378" i="21" a="1"/>
  <c r="F378" i="21"/>
  <c r="E378" i="21"/>
  <c r="D378" i="21"/>
  <c r="Y377" i="21"/>
  <c r="X377" i="21"/>
  <c r="W377" i="21"/>
  <c r="V377" i="21"/>
  <c r="U377" i="21"/>
  <c r="T377" i="21"/>
  <c r="S377" i="21"/>
  <c r="R377" i="21"/>
  <c r="M377" i="21"/>
  <c r="L377" i="21"/>
  <c r="K377" i="21"/>
  <c r="I377" i="21"/>
  <c r="H377" i="21"/>
  <c r="G377" i="21"/>
  <c r="G377" i="21" a="1"/>
  <c r="F377" i="21"/>
  <c r="E377" i="21"/>
  <c r="D377" i="21"/>
  <c r="Y376" i="21"/>
  <c r="X376" i="21"/>
  <c r="W376" i="21"/>
  <c r="V376" i="21"/>
  <c r="U376" i="21"/>
  <c r="T376" i="21"/>
  <c r="S376" i="21"/>
  <c r="R376" i="21"/>
  <c r="M376" i="21"/>
  <c r="L376" i="21"/>
  <c r="K376" i="21"/>
  <c r="I376" i="21"/>
  <c r="H376" i="21"/>
  <c r="G376" i="21"/>
  <c r="G376" i="21" a="1"/>
  <c r="F376" i="21"/>
  <c r="E376" i="21"/>
  <c r="D376" i="21"/>
  <c r="Y375" i="21"/>
  <c r="X375" i="21"/>
  <c r="W375" i="21"/>
  <c r="V375" i="21"/>
  <c r="U375" i="21"/>
  <c r="T375" i="21"/>
  <c r="S375" i="21"/>
  <c r="R375" i="21"/>
  <c r="M375" i="21"/>
  <c r="L375" i="21"/>
  <c r="K375" i="21"/>
  <c r="I375" i="21"/>
  <c r="H375" i="21"/>
  <c r="G375" i="21"/>
  <c r="G375" i="21" a="1"/>
  <c r="F375" i="21"/>
  <c r="E375" i="21"/>
  <c r="D375" i="21"/>
  <c r="Y374" i="21"/>
  <c r="X374" i="21"/>
  <c r="W374" i="21"/>
  <c r="V374" i="21"/>
  <c r="U374" i="21"/>
  <c r="T374" i="21"/>
  <c r="S374" i="21"/>
  <c r="R374" i="21"/>
  <c r="M374" i="21"/>
  <c r="L374" i="21"/>
  <c r="K374" i="21"/>
  <c r="I374" i="21"/>
  <c r="H374" i="21"/>
  <c r="G374" i="21"/>
  <c r="G374" i="21" a="1"/>
  <c r="F374" i="21"/>
  <c r="E374" i="21"/>
  <c r="D374" i="21"/>
  <c r="Y373" i="21"/>
  <c r="X373" i="21"/>
  <c r="W373" i="21"/>
  <c r="V373" i="21"/>
  <c r="U373" i="21"/>
  <c r="T373" i="21"/>
  <c r="S373" i="21"/>
  <c r="R373" i="21"/>
  <c r="M373" i="21"/>
  <c r="L373" i="21"/>
  <c r="K373" i="21"/>
  <c r="I373" i="21"/>
  <c r="H373" i="21"/>
  <c r="G373" i="21"/>
  <c r="G373" i="21" a="1"/>
  <c r="F373" i="21"/>
  <c r="E373" i="21"/>
  <c r="D373" i="21"/>
  <c r="Y372" i="21"/>
  <c r="X372" i="21"/>
  <c r="W372" i="21"/>
  <c r="V372" i="21"/>
  <c r="U372" i="21"/>
  <c r="T372" i="21"/>
  <c r="S372" i="21"/>
  <c r="R372" i="21"/>
  <c r="M372" i="21"/>
  <c r="L372" i="21"/>
  <c r="K372" i="21"/>
  <c r="I372" i="21"/>
  <c r="H372" i="21"/>
  <c r="G372" i="21"/>
  <c r="G372" i="21" a="1"/>
  <c r="F372" i="21"/>
  <c r="E372" i="21"/>
  <c r="D372" i="21"/>
  <c r="Y371" i="21"/>
  <c r="X371" i="21"/>
  <c r="W371" i="21"/>
  <c r="V371" i="21"/>
  <c r="U371" i="21"/>
  <c r="T371" i="21"/>
  <c r="S371" i="21"/>
  <c r="R371" i="21"/>
  <c r="M371" i="21"/>
  <c r="L371" i="21"/>
  <c r="K371" i="21"/>
  <c r="I371" i="21"/>
  <c r="H371" i="21"/>
  <c r="G371" i="21"/>
  <c r="G371" i="21" a="1"/>
  <c r="F371" i="21"/>
  <c r="E371" i="21"/>
  <c r="D371" i="21"/>
  <c r="Y370" i="21"/>
  <c r="X370" i="21"/>
  <c r="W370" i="21"/>
  <c r="V370" i="21"/>
  <c r="U370" i="21"/>
  <c r="T370" i="21"/>
  <c r="S370" i="21"/>
  <c r="R370" i="21"/>
  <c r="M370" i="21"/>
  <c r="L370" i="21"/>
  <c r="K370" i="21"/>
  <c r="I370" i="21"/>
  <c r="H370" i="21"/>
  <c r="G370" i="21"/>
  <c r="G370" i="21" a="1"/>
  <c r="F370" i="21"/>
  <c r="E370" i="21"/>
  <c r="D370" i="21"/>
  <c r="Y369" i="21"/>
  <c r="X369" i="21"/>
  <c r="W369" i="21"/>
  <c r="V369" i="21"/>
  <c r="U369" i="21"/>
  <c r="T369" i="21"/>
  <c r="S369" i="21"/>
  <c r="R369" i="21"/>
  <c r="M369" i="21"/>
  <c r="L369" i="21"/>
  <c r="K369" i="21"/>
  <c r="I369" i="21"/>
  <c r="H369" i="21"/>
  <c r="G369" i="21"/>
  <c r="G369" i="21" a="1"/>
  <c r="F369" i="21"/>
  <c r="E369" i="21"/>
  <c r="D369" i="21"/>
  <c r="Y368" i="21"/>
  <c r="X368" i="21"/>
  <c r="W368" i="21"/>
  <c r="V368" i="21"/>
  <c r="U368" i="21"/>
  <c r="T368" i="21"/>
  <c r="S368" i="21"/>
  <c r="R368" i="21"/>
  <c r="M368" i="21"/>
  <c r="L368" i="21"/>
  <c r="K368" i="21"/>
  <c r="I368" i="21"/>
  <c r="H368" i="21"/>
  <c r="G368" i="21"/>
  <c r="G368" i="21" a="1"/>
  <c r="F368" i="21"/>
  <c r="E368" i="21"/>
  <c r="D368" i="21"/>
  <c r="Y367" i="21"/>
  <c r="X367" i="21"/>
  <c r="W367" i="21"/>
  <c r="V367" i="21"/>
  <c r="U367" i="21"/>
  <c r="T367" i="21"/>
  <c r="S367" i="21"/>
  <c r="R367" i="21"/>
  <c r="M367" i="21"/>
  <c r="L367" i="21"/>
  <c r="K367" i="21"/>
  <c r="I367" i="21"/>
  <c r="H367" i="21"/>
  <c r="G367" i="21"/>
  <c r="G367" i="21" a="1"/>
  <c r="F367" i="21"/>
  <c r="E367" i="21"/>
  <c r="D367" i="21"/>
  <c r="Y366" i="21"/>
  <c r="X366" i="21"/>
  <c r="W366" i="21"/>
  <c r="V366" i="21"/>
  <c r="U366" i="21"/>
  <c r="T366" i="21"/>
  <c r="S366" i="21"/>
  <c r="R366" i="21"/>
  <c r="M366" i="21"/>
  <c r="L366" i="21"/>
  <c r="K366" i="21"/>
  <c r="I366" i="21"/>
  <c r="H366" i="21"/>
  <c r="G366" i="21"/>
  <c r="G366" i="21" a="1"/>
  <c r="F366" i="21"/>
  <c r="E366" i="21"/>
  <c r="D366" i="21"/>
  <c r="Y365" i="21"/>
  <c r="X365" i="21"/>
  <c r="W365" i="21"/>
  <c r="V365" i="21"/>
  <c r="U365" i="21"/>
  <c r="T365" i="21"/>
  <c r="S365" i="21"/>
  <c r="R365" i="21"/>
  <c r="M365" i="21"/>
  <c r="L365" i="21"/>
  <c r="K365" i="21"/>
  <c r="I365" i="21"/>
  <c r="H365" i="21"/>
  <c r="G365" i="21"/>
  <c r="G365" i="21" a="1"/>
  <c r="F365" i="21"/>
  <c r="E365" i="21"/>
  <c r="D365" i="21"/>
  <c r="Y364" i="21"/>
  <c r="X364" i="21"/>
  <c r="W364" i="21"/>
  <c r="V364" i="21"/>
  <c r="U364" i="21"/>
  <c r="T364" i="21"/>
  <c r="S364" i="21"/>
  <c r="R364" i="21"/>
  <c r="M364" i="21"/>
  <c r="L364" i="21"/>
  <c r="K364" i="21"/>
  <c r="I364" i="21"/>
  <c r="H364" i="21"/>
  <c r="G364" i="21"/>
  <c r="G364" i="21" a="1"/>
  <c r="F364" i="21"/>
  <c r="E364" i="21"/>
  <c r="D364" i="21"/>
  <c r="Y363" i="21"/>
  <c r="X363" i="21"/>
  <c r="W363" i="21"/>
  <c r="V363" i="21"/>
  <c r="U363" i="21"/>
  <c r="T363" i="21"/>
  <c r="S363" i="21"/>
  <c r="R363" i="21"/>
  <c r="M363" i="21"/>
  <c r="L363" i="21"/>
  <c r="K363" i="21"/>
  <c r="I363" i="21"/>
  <c r="H363" i="21"/>
  <c r="G363" i="21"/>
  <c r="G363" i="21" a="1"/>
  <c r="F363" i="21"/>
  <c r="E363" i="21"/>
  <c r="D363" i="21"/>
  <c r="Y362" i="21"/>
  <c r="X362" i="21"/>
  <c r="W362" i="21"/>
  <c r="V362" i="21"/>
  <c r="U362" i="21"/>
  <c r="T362" i="21"/>
  <c r="S362" i="21"/>
  <c r="R362" i="21"/>
  <c r="M362" i="21"/>
  <c r="L362" i="21"/>
  <c r="K362" i="21"/>
  <c r="I362" i="21"/>
  <c r="H362" i="21"/>
  <c r="G362" i="21"/>
  <c r="G362" i="21" a="1"/>
  <c r="F362" i="21"/>
  <c r="E362" i="21"/>
  <c r="D362" i="21"/>
  <c r="Y361" i="21"/>
  <c r="X361" i="21"/>
  <c r="W361" i="21"/>
  <c r="V361" i="21"/>
  <c r="U361" i="21"/>
  <c r="T361" i="21"/>
  <c r="S361" i="21"/>
  <c r="R361" i="21"/>
  <c r="M361" i="21"/>
  <c r="L361" i="21"/>
  <c r="K361" i="21"/>
  <c r="I361" i="21"/>
  <c r="H361" i="21"/>
  <c r="G361" i="21"/>
  <c r="G361" i="21" a="1"/>
  <c r="F361" i="21"/>
  <c r="E361" i="21"/>
  <c r="D361" i="21"/>
  <c r="Y360" i="21"/>
  <c r="X360" i="21"/>
  <c r="W360" i="21"/>
  <c r="V360" i="21"/>
  <c r="U360" i="21"/>
  <c r="T360" i="21"/>
  <c r="S360" i="21"/>
  <c r="R360" i="21"/>
  <c r="M360" i="21"/>
  <c r="L360" i="21"/>
  <c r="K360" i="21"/>
  <c r="I360" i="21"/>
  <c r="H360" i="21"/>
  <c r="G360" i="21"/>
  <c r="G360" i="21" a="1"/>
  <c r="F360" i="21"/>
  <c r="E360" i="21"/>
  <c r="D360" i="21"/>
  <c r="Y359" i="21"/>
  <c r="X359" i="21"/>
  <c r="W359" i="21"/>
  <c r="V359" i="21"/>
  <c r="U359" i="21"/>
  <c r="T359" i="21"/>
  <c r="S359" i="21"/>
  <c r="R359" i="21"/>
  <c r="M359" i="21"/>
  <c r="L359" i="21"/>
  <c r="K359" i="21"/>
  <c r="I359" i="21"/>
  <c r="H359" i="21"/>
  <c r="G359" i="21"/>
  <c r="G359" i="21" a="1"/>
  <c r="F359" i="21"/>
  <c r="E359" i="21"/>
  <c r="D359" i="21"/>
  <c r="Y358" i="21"/>
  <c r="X358" i="21"/>
  <c r="W358" i="21"/>
  <c r="V358" i="21"/>
  <c r="U358" i="21"/>
  <c r="T358" i="21"/>
  <c r="S358" i="21"/>
  <c r="R358" i="21"/>
  <c r="M358" i="21"/>
  <c r="L358" i="21"/>
  <c r="K358" i="21"/>
  <c r="I358" i="21"/>
  <c r="H358" i="21"/>
  <c r="G358" i="21"/>
  <c r="G358" i="21" a="1"/>
  <c r="F358" i="21"/>
  <c r="E358" i="21"/>
  <c r="D358" i="21"/>
  <c r="Y357" i="21"/>
  <c r="X357" i="21"/>
  <c r="W357" i="21"/>
  <c r="V357" i="21"/>
  <c r="U357" i="21"/>
  <c r="T357" i="21"/>
  <c r="S357" i="21"/>
  <c r="R357" i="21"/>
  <c r="M357" i="21"/>
  <c r="L357" i="21"/>
  <c r="K357" i="21"/>
  <c r="I357" i="21"/>
  <c r="H357" i="21"/>
  <c r="G357" i="21"/>
  <c r="G357" i="21" a="1"/>
  <c r="F357" i="21"/>
  <c r="E357" i="21"/>
  <c r="D357" i="21"/>
  <c r="Y356" i="21"/>
  <c r="X356" i="21"/>
  <c r="W356" i="21"/>
  <c r="V356" i="21"/>
  <c r="U356" i="21"/>
  <c r="T356" i="21"/>
  <c r="S356" i="21"/>
  <c r="R356" i="21"/>
  <c r="M356" i="21"/>
  <c r="L356" i="21"/>
  <c r="K356" i="21"/>
  <c r="I356" i="21"/>
  <c r="H356" i="21"/>
  <c r="G356" i="21"/>
  <c r="G356" i="21" a="1"/>
  <c r="F356" i="21"/>
  <c r="E356" i="21"/>
  <c r="D356" i="21"/>
  <c r="Y355" i="21"/>
  <c r="X355" i="21"/>
  <c r="W355" i="21"/>
  <c r="V355" i="21"/>
  <c r="U355" i="21"/>
  <c r="T355" i="21"/>
  <c r="S355" i="21"/>
  <c r="R355" i="21"/>
  <c r="M355" i="21"/>
  <c r="L355" i="21"/>
  <c r="K355" i="21"/>
  <c r="I355" i="21"/>
  <c r="H355" i="21"/>
  <c r="G355" i="21"/>
  <c r="G355" i="21" a="1"/>
  <c r="F355" i="21"/>
  <c r="E355" i="21"/>
  <c r="D355" i="21"/>
  <c r="Y354" i="21"/>
  <c r="X354" i="21"/>
  <c r="W354" i="21"/>
  <c r="V354" i="21"/>
  <c r="U354" i="21"/>
  <c r="T354" i="21"/>
  <c r="S354" i="21"/>
  <c r="R354" i="21"/>
  <c r="M354" i="21"/>
  <c r="L354" i="21"/>
  <c r="K354" i="21"/>
  <c r="I354" i="21"/>
  <c r="H354" i="21"/>
  <c r="G354" i="21"/>
  <c r="G354" i="21" a="1"/>
  <c r="F354" i="21"/>
  <c r="E354" i="21"/>
  <c r="D354" i="21"/>
  <c r="Y353" i="21"/>
  <c r="X353" i="21"/>
  <c r="W353" i="21"/>
  <c r="V353" i="21"/>
  <c r="U353" i="21"/>
  <c r="T353" i="21"/>
  <c r="S353" i="21"/>
  <c r="R353" i="21"/>
  <c r="M353" i="21"/>
  <c r="L353" i="21"/>
  <c r="K353" i="21"/>
  <c r="I353" i="21"/>
  <c r="H353" i="21"/>
  <c r="G353" i="21"/>
  <c r="G353" i="21" a="1"/>
  <c r="F353" i="21"/>
  <c r="E353" i="21"/>
  <c r="D353" i="21"/>
  <c r="Y352" i="21"/>
  <c r="X352" i="21"/>
  <c r="W352" i="21"/>
  <c r="V352" i="21"/>
  <c r="U352" i="21"/>
  <c r="T352" i="21"/>
  <c r="S352" i="21"/>
  <c r="R352" i="21"/>
  <c r="M352" i="21"/>
  <c r="L352" i="21"/>
  <c r="K352" i="21"/>
  <c r="I352" i="21"/>
  <c r="H352" i="21"/>
  <c r="G352" i="21"/>
  <c r="G352" i="21" a="1"/>
  <c r="F352" i="21"/>
  <c r="E352" i="21"/>
  <c r="D352" i="21"/>
  <c r="Y351" i="21"/>
  <c r="X351" i="21"/>
  <c r="W351" i="21"/>
  <c r="V351" i="21"/>
  <c r="U351" i="21"/>
  <c r="T351" i="21"/>
  <c r="S351" i="21"/>
  <c r="R351" i="21"/>
  <c r="M351" i="21"/>
  <c r="L351" i="21"/>
  <c r="K351" i="21"/>
  <c r="I351" i="21"/>
  <c r="H351" i="21"/>
  <c r="G351" i="21"/>
  <c r="G351" i="21" a="1"/>
  <c r="F351" i="21"/>
  <c r="E351" i="21"/>
  <c r="D351" i="21"/>
  <c r="Y350" i="21"/>
  <c r="X350" i="21"/>
  <c r="W350" i="21"/>
  <c r="V350" i="21"/>
  <c r="U350" i="21"/>
  <c r="T350" i="21"/>
  <c r="S350" i="21"/>
  <c r="R350" i="21"/>
  <c r="M350" i="21"/>
  <c r="L350" i="21"/>
  <c r="K350" i="21"/>
  <c r="I350" i="21"/>
  <c r="H350" i="21"/>
  <c r="G350" i="21"/>
  <c r="G350" i="21" a="1"/>
  <c r="F350" i="21"/>
  <c r="E350" i="21"/>
  <c r="D350" i="21"/>
  <c r="Y349" i="21"/>
  <c r="X349" i="21"/>
  <c r="W349" i="21"/>
  <c r="V349" i="21"/>
  <c r="U349" i="21"/>
  <c r="T349" i="21"/>
  <c r="S349" i="21"/>
  <c r="R349" i="21"/>
  <c r="M349" i="21"/>
  <c r="L349" i="21"/>
  <c r="K349" i="21"/>
  <c r="I349" i="21"/>
  <c r="H349" i="21"/>
  <c r="G349" i="21"/>
  <c r="G349" i="21" a="1"/>
  <c r="F349" i="21"/>
  <c r="E349" i="21"/>
  <c r="D349" i="21"/>
  <c r="Y348" i="21"/>
  <c r="X348" i="21"/>
  <c r="W348" i="21"/>
  <c r="V348" i="21"/>
  <c r="U348" i="21"/>
  <c r="T348" i="21"/>
  <c r="S348" i="21"/>
  <c r="R348" i="21"/>
  <c r="M348" i="21"/>
  <c r="L348" i="21"/>
  <c r="K348" i="21"/>
  <c r="I348" i="21"/>
  <c r="H348" i="21"/>
  <c r="G348" i="21"/>
  <c r="G348" i="21" a="1"/>
  <c r="F348" i="21"/>
  <c r="E348" i="21"/>
  <c r="D348" i="21"/>
  <c r="Y347" i="21"/>
  <c r="X347" i="21"/>
  <c r="W347" i="21"/>
  <c r="V347" i="21"/>
  <c r="U347" i="21"/>
  <c r="T347" i="21"/>
  <c r="S347" i="21"/>
  <c r="R347" i="21"/>
  <c r="M347" i="21"/>
  <c r="L347" i="21"/>
  <c r="K347" i="21"/>
  <c r="I347" i="21"/>
  <c r="H347" i="21"/>
  <c r="G347" i="21"/>
  <c r="G347" i="21" a="1"/>
  <c r="F347" i="21"/>
  <c r="E347" i="21"/>
  <c r="D347" i="21"/>
  <c r="Y346" i="21"/>
  <c r="X346" i="21"/>
  <c r="W346" i="21"/>
  <c r="V346" i="21"/>
  <c r="U346" i="21"/>
  <c r="T346" i="21"/>
  <c r="S346" i="21"/>
  <c r="R346" i="21"/>
  <c r="M346" i="21"/>
  <c r="L346" i="21"/>
  <c r="K346" i="21"/>
  <c r="I346" i="21"/>
  <c r="H346" i="21"/>
  <c r="G346" i="21"/>
  <c r="G346" i="21" a="1"/>
  <c r="F346" i="21"/>
  <c r="E346" i="21"/>
  <c r="D346" i="21"/>
  <c r="Y345" i="21"/>
  <c r="X345" i="21"/>
  <c r="W345" i="21"/>
  <c r="V345" i="21"/>
  <c r="U345" i="21"/>
  <c r="T345" i="21"/>
  <c r="S345" i="21"/>
  <c r="R345" i="21"/>
  <c r="M345" i="21"/>
  <c r="L345" i="21"/>
  <c r="K345" i="21"/>
  <c r="I345" i="21"/>
  <c r="H345" i="21"/>
  <c r="G345" i="21"/>
  <c r="G345" i="21" a="1"/>
  <c r="F345" i="21"/>
  <c r="E345" i="21"/>
  <c r="D345" i="21"/>
  <c r="Y344" i="21"/>
  <c r="X344" i="21"/>
  <c r="W344" i="21"/>
  <c r="V344" i="21"/>
  <c r="U344" i="21"/>
  <c r="T344" i="21"/>
  <c r="S344" i="21"/>
  <c r="R344" i="21"/>
  <c r="M344" i="21"/>
  <c r="L344" i="21"/>
  <c r="K344" i="21"/>
  <c r="I344" i="21"/>
  <c r="H344" i="21"/>
  <c r="G344" i="21"/>
  <c r="G344" i="21" a="1"/>
  <c r="F344" i="21"/>
  <c r="E344" i="21"/>
  <c r="D344" i="21"/>
  <c r="Y343" i="21"/>
  <c r="X343" i="21"/>
  <c r="W343" i="21"/>
  <c r="V343" i="21"/>
  <c r="U343" i="21"/>
  <c r="T343" i="21"/>
  <c r="S343" i="21"/>
  <c r="R343" i="21"/>
  <c r="M343" i="21"/>
  <c r="L343" i="21"/>
  <c r="K343" i="21"/>
  <c r="I343" i="21"/>
  <c r="H343" i="21"/>
  <c r="G343" i="21"/>
  <c r="G343" i="21" a="1"/>
  <c r="F343" i="21"/>
  <c r="E343" i="21"/>
  <c r="D343" i="21"/>
  <c r="Y342" i="21"/>
  <c r="X342" i="21"/>
  <c r="W342" i="21"/>
  <c r="V342" i="21"/>
  <c r="U342" i="21"/>
  <c r="T342" i="21"/>
  <c r="S342" i="21"/>
  <c r="R342" i="21"/>
  <c r="M342" i="21"/>
  <c r="L342" i="21"/>
  <c r="K342" i="21"/>
  <c r="I342" i="21"/>
  <c r="H342" i="21"/>
  <c r="G342" i="21"/>
  <c r="G342" i="21" a="1"/>
  <c r="F342" i="21"/>
  <c r="E342" i="21"/>
  <c r="D342" i="21"/>
  <c r="Y341" i="21"/>
  <c r="X341" i="21"/>
  <c r="W341" i="21"/>
  <c r="V341" i="21"/>
  <c r="U341" i="21"/>
  <c r="T341" i="21"/>
  <c r="S341" i="21"/>
  <c r="R341" i="21"/>
  <c r="M341" i="21"/>
  <c r="L341" i="21"/>
  <c r="K341" i="21"/>
  <c r="I341" i="21"/>
  <c r="H341" i="21"/>
  <c r="G341" i="21"/>
  <c r="G341" i="21" a="1"/>
  <c r="F341" i="21"/>
  <c r="E341" i="21"/>
  <c r="D341" i="21"/>
  <c r="Y340" i="21"/>
  <c r="X340" i="21"/>
  <c r="W340" i="21"/>
  <c r="V340" i="21"/>
  <c r="U340" i="21"/>
  <c r="T340" i="21"/>
  <c r="S340" i="21"/>
  <c r="R340" i="21"/>
  <c r="M340" i="21"/>
  <c r="L340" i="21"/>
  <c r="K340" i="21"/>
  <c r="I340" i="21"/>
  <c r="H340" i="21"/>
  <c r="G340" i="21"/>
  <c r="G340" i="21" a="1"/>
  <c r="F340" i="21"/>
  <c r="E340" i="21"/>
  <c r="D340" i="21"/>
  <c r="Y339" i="21"/>
  <c r="X339" i="21"/>
  <c r="W339" i="21"/>
  <c r="V339" i="21"/>
  <c r="U339" i="21"/>
  <c r="T339" i="21"/>
  <c r="S339" i="21"/>
  <c r="R339" i="21"/>
  <c r="M339" i="21"/>
  <c r="L339" i="21"/>
  <c r="K339" i="21"/>
  <c r="I339" i="21"/>
  <c r="H339" i="21"/>
  <c r="G339" i="21"/>
  <c r="G339" i="21" a="1"/>
  <c r="F339" i="21"/>
  <c r="E339" i="21"/>
  <c r="D339" i="21"/>
  <c r="Y338" i="21"/>
  <c r="X338" i="21"/>
  <c r="W338" i="21"/>
  <c r="V338" i="21"/>
  <c r="U338" i="21"/>
  <c r="T338" i="21"/>
  <c r="S338" i="21"/>
  <c r="R338" i="21"/>
  <c r="M338" i="21"/>
  <c r="L338" i="21"/>
  <c r="K338" i="21"/>
  <c r="I338" i="21"/>
  <c r="H338" i="21"/>
  <c r="G338" i="21"/>
  <c r="G338" i="21" a="1"/>
  <c r="F338" i="21"/>
  <c r="E338" i="21"/>
  <c r="D338" i="21"/>
  <c r="Y337" i="21"/>
  <c r="X337" i="21"/>
  <c r="W337" i="21"/>
  <c r="V337" i="21"/>
  <c r="U337" i="21"/>
  <c r="T337" i="21"/>
  <c r="S337" i="21"/>
  <c r="R337" i="21"/>
  <c r="M337" i="21"/>
  <c r="L337" i="21"/>
  <c r="K337" i="21"/>
  <c r="I337" i="21"/>
  <c r="H337" i="21"/>
  <c r="G337" i="21"/>
  <c r="G337" i="21" a="1"/>
  <c r="F337" i="21"/>
  <c r="E337" i="21"/>
  <c r="D337" i="21"/>
  <c r="Y336" i="21"/>
  <c r="X336" i="21"/>
  <c r="W336" i="21"/>
  <c r="V336" i="21"/>
  <c r="U336" i="21"/>
  <c r="T336" i="21"/>
  <c r="S336" i="21"/>
  <c r="R336" i="21"/>
  <c r="M336" i="21"/>
  <c r="L336" i="21"/>
  <c r="K336" i="21"/>
  <c r="I336" i="21"/>
  <c r="H336" i="21"/>
  <c r="G336" i="21"/>
  <c r="G336" i="21" a="1"/>
  <c r="F336" i="21"/>
  <c r="E336" i="21"/>
  <c r="D336" i="21"/>
  <c r="Y335" i="21"/>
  <c r="X335" i="21"/>
  <c r="W335" i="21"/>
  <c r="V335" i="21"/>
  <c r="U335" i="21"/>
  <c r="T335" i="21"/>
  <c r="S335" i="21"/>
  <c r="R335" i="21"/>
  <c r="M335" i="21"/>
  <c r="L335" i="21"/>
  <c r="K335" i="21"/>
  <c r="I335" i="21"/>
  <c r="H335" i="21"/>
  <c r="G335" i="21"/>
  <c r="G335" i="21" a="1"/>
  <c r="F335" i="21"/>
  <c r="E335" i="21"/>
  <c r="D335" i="21"/>
  <c r="Y334" i="21"/>
  <c r="X334" i="21"/>
  <c r="W334" i="21"/>
  <c r="V334" i="21"/>
  <c r="U334" i="21"/>
  <c r="T334" i="21"/>
  <c r="S334" i="21"/>
  <c r="R334" i="21"/>
  <c r="M334" i="21"/>
  <c r="L334" i="21"/>
  <c r="K334" i="21"/>
  <c r="I334" i="21"/>
  <c r="H334" i="21"/>
  <c r="G334" i="21"/>
  <c r="G334" i="21" a="1"/>
  <c r="F334" i="21"/>
  <c r="E334" i="21"/>
  <c r="D334" i="21"/>
  <c r="Y333" i="21"/>
  <c r="X333" i="21"/>
  <c r="W333" i="21"/>
  <c r="V333" i="21"/>
  <c r="U333" i="21"/>
  <c r="T333" i="21"/>
  <c r="S333" i="21"/>
  <c r="R333" i="21"/>
  <c r="M333" i="21"/>
  <c r="L333" i="21"/>
  <c r="K333" i="21"/>
  <c r="I333" i="21"/>
  <c r="H333" i="21"/>
  <c r="G333" i="21"/>
  <c r="G333" i="21" a="1"/>
  <c r="F333" i="21"/>
  <c r="E333" i="21"/>
  <c r="D333" i="21"/>
  <c r="Y332" i="21"/>
  <c r="X332" i="21"/>
  <c r="W332" i="21"/>
  <c r="V332" i="21"/>
  <c r="U332" i="21"/>
  <c r="T332" i="21"/>
  <c r="S332" i="21"/>
  <c r="R332" i="21"/>
  <c r="M332" i="21"/>
  <c r="L332" i="21"/>
  <c r="K332" i="21"/>
  <c r="I332" i="21"/>
  <c r="H332" i="21"/>
  <c r="G332" i="21"/>
  <c r="G332" i="21" a="1"/>
  <c r="F332" i="21"/>
  <c r="E332" i="21"/>
  <c r="D332" i="21"/>
  <c r="Y331" i="21"/>
  <c r="X331" i="21"/>
  <c r="W331" i="21"/>
  <c r="V331" i="21"/>
  <c r="U331" i="21"/>
  <c r="T331" i="21"/>
  <c r="S331" i="21"/>
  <c r="R331" i="21"/>
  <c r="M331" i="21"/>
  <c r="L331" i="21"/>
  <c r="K331" i="21"/>
  <c r="I331" i="21"/>
  <c r="H331" i="21"/>
  <c r="G331" i="21"/>
  <c r="G331" i="21" a="1"/>
  <c r="F331" i="21"/>
  <c r="E331" i="21"/>
  <c r="D331" i="21"/>
  <c r="Y330" i="21"/>
  <c r="X330" i="21"/>
  <c r="W330" i="21"/>
  <c r="V330" i="21"/>
  <c r="U330" i="21"/>
  <c r="T330" i="21"/>
  <c r="S330" i="21"/>
  <c r="R330" i="21"/>
  <c r="M330" i="21"/>
  <c r="L330" i="21"/>
  <c r="K330" i="21"/>
  <c r="I330" i="21"/>
  <c r="H330" i="21"/>
  <c r="G330" i="21"/>
  <c r="G330" i="21" a="1"/>
  <c r="F330" i="21"/>
  <c r="E330" i="21"/>
  <c r="D330" i="21"/>
  <c r="Y329" i="21"/>
  <c r="X329" i="21"/>
  <c r="W329" i="21"/>
  <c r="V329" i="21"/>
  <c r="U329" i="21"/>
  <c r="T329" i="21"/>
  <c r="S329" i="21"/>
  <c r="R329" i="21"/>
  <c r="M329" i="21"/>
  <c r="L329" i="21"/>
  <c r="K329" i="21"/>
  <c r="I329" i="21"/>
  <c r="H329" i="21"/>
  <c r="G329" i="21"/>
  <c r="G329" i="21" a="1"/>
  <c r="F329" i="21"/>
  <c r="E329" i="21"/>
  <c r="D329" i="21"/>
  <c r="Y328" i="21"/>
  <c r="X328" i="21"/>
  <c r="W328" i="21"/>
  <c r="V328" i="21"/>
  <c r="U328" i="21"/>
  <c r="T328" i="21"/>
  <c r="S328" i="21"/>
  <c r="R328" i="21"/>
  <c r="M328" i="21"/>
  <c r="L328" i="21"/>
  <c r="K328" i="21"/>
  <c r="I328" i="21"/>
  <c r="H328" i="21"/>
  <c r="G328" i="21"/>
  <c r="G328" i="21" a="1"/>
  <c r="F328" i="21"/>
  <c r="E328" i="21"/>
  <c r="D328" i="21"/>
  <c r="Y327" i="21"/>
  <c r="X327" i="21"/>
  <c r="W327" i="21"/>
  <c r="V327" i="21"/>
  <c r="U327" i="21"/>
  <c r="T327" i="21"/>
  <c r="S327" i="21"/>
  <c r="R327" i="21"/>
  <c r="M327" i="21"/>
  <c r="L327" i="21"/>
  <c r="K327" i="21"/>
  <c r="I327" i="21"/>
  <c r="H327" i="21"/>
  <c r="G327" i="21"/>
  <c r="G327" i="21" a="1"/>
  <c r="F327" i="21"/>
  <c r="E327" i="21"/>
  <c r="D327" i="21"/>
  <c r="Y326" i="21"/>
  <c r="X326" i="21"/>
  <c r="W326" i="21"/>
  <c r="V326" i="21"/>
  <c r="U326" i="21"/>
  <c r="T326" i="21"/>
  <c r="S326" i="21"/>
  <c r="R326" i="21"/>
  <c r="M326" i="21"/>
  <c r="L326" i="21"/>
  <c r="K326" i="21"/>
  <c r="I326" i="21"/>
  <c r="H326" i="21"/>
  <c r="G326" i="21"/>
  <c r="G326" i="21" a="1"/>
  <c r="F326" i="21"/>
  <c r="E326" i="21"/>
  <c r="D326" i="21"/>
  <c r="Y325" i="21"/>
  <c r="X325" i="21"/>
  <c r="W325" i="21"/>
  <c r="V325" i="21"/>
  <c r="U325" i="21"/>
  <c r="T325" i="21"/>
  <c r="S325" i="21"/>
  <c r="R325" i="21"/>
  <c r="M325" i="21"/>
  <c r="L325" i="21"/>
  <c r="K325" i="21"/>
  <c r="I325" i="21"/>
  <c r="H325" i="21"/>
  <c r="G325" i="21"/>
  <c r="G325" i="21" a="1"/>
  <c r="F325" i="21"/>
  <c r="E325" i="21"/>
  <c r="D325" i="21"/>
  <c r="Y324" i="21"/>
  <c r="X324" i="21"/>
  <c r="W324" i="21"/>
  <c r="V324" i="21"/>
  <c r="U324" i="21"/>
  <c r="T324" i="21"/>
  <c r="S324" i="21"/>
  <c r="R324" i="21"/>
  <c r="M324" i="21"/>
  <c r="L324" i="21"/>
  <c r="K324" i="21"/>
  <c r="I324" i="21"/>
  <c r="H324" i="21"/>
  <c r="G324" i="21"/>
  <c r="G324" i="21" a="1"/>
  <c r="F324" i="21"/>
  <c r="E324" i="21"/>
  <c r="D324" i="21"/>
  <c r="Y323" i="21"/>
  <c r="X323" i="21"/>
  <c r="W323" i="21"/>
  <c r="V323" i="21"/>
  <c r="U323" i="21"/>
  <c r="T323" i="21"/>
  <c r="S323" i="21"/>
  <c r="R323" i="21"/>
  <c r="M323" i="21"/>
  <c r="L323" i="21"/>
  <c r="K323" i="21"/>
  <c r="I323" i="21"/>
  <c r="H323" i="21"/>
  <c r="G323" i="21"/>
  <c r="G323" i="21" a="1"/>
  <c r="F323" i="21"/>
  <c r="E323" i="21"/>
  <c r="D323" i="21"/>
  <c r="Y322" i="21"/>
  <c r="X322" i="21"/>
  <c r="W322" i="21"/>
  <c r="V322" i="21"/>
  <c r="U322" i="21"/>
  <c r="T322" i="21"/>
  <c r="S322" i="21"/>
  <c r="R322" i="21"/>
  <c r="M322" i="21"/>
  <c r="L322" i="21"/>
  <c r="K322" i="21"/>
  <c r="I322" i="21"/>
  <c r="H322" i="21"/>
  <c r="G322" i="21"/>
  <c r="G322" i="21" a="1"/>
  <c r="F322" i="21"/>
  <c r="E322" i="21"/>
  <c r="D322" i="21"/>
  <c r="Y321" i="21"/>
  <c r="X321" i="21"/>
  <c r="W321" i="21"/>
  <c r="V321" i="21"/>
  <c r="U321" i="21"/>
  <c r="T321" i="21"/>
  <c r="S321" i="21"/>
  <c r="R321" i="21"/>
  <c r="M321" i="21"/>
  <c r="L321" i="21"/>
  <c r="K321" i="21"/>
  <c r="I321" i="21"/>
  <c r="H321" i="21"/>
  <c r="G321" i="21"/>
  <c r="G321" i="21" a="1"/>
  <c r="F321" i="21"/>
  <c r="E321" i="21"/>
  <c r="D321" i="21"/>
  <c r="Y320" i="21"/>
  <c r="X320" i="21"/>
  <c r="W320" i="21"/>
  <c r="V320" i="21"/>
  <c r="U320" i="21"/>
  <c r="T320" i="21"/>
  <c r="S320" i="21"/>
  <c r="R320" i="21"/>
  <c r="M320" i="21"/>
  <c r="L320" i="21"/>
  <c r="K320" i="21"/>
  <c r="I320" i="21"/>
  <c r="H320" i="21"/>
  <c r="G320" i="21"/>
  <c r="G320" i="21" a="1"/>
  <c r="F320" i="21"/>
  <c r="E320" i="21"/>
  <c r="D320" i="21"/>
  <c r="Y319" i="21"/>
  <c r="X319" i="21"/>
  <c r="W319" i="21"/>
  <c r="V319" i="21"/>
  <c r="U319" i="21"/>
  <c r="T319" i="21"/>
  <c r="S319" i="21"/>
  <c r="R319" i="21"/>
  <c r="M319" i="21"/>
  <c r="L319" i="21"/>
  <c r="K319" i="21"/>
  <c r="I319" i="21"/>
  <c r="H319" i="21"/>
  <c r="G319" i="21"/>
  <c r="G319" i="21" a="1"/>
  <c r="F319" i="21"/>
  <c r="E319" i="21"/>
  <c r="D319" i="21"/>
  <c r="Y318" i="21"/>
  <c r="X318" i="21"/>
  <c r="W318" i="21"/>
  <c r="V318" i="21"/>
  <c r="U318" i="21"/>
  <c r="T318" i="21"/>
  <c r="S318" i="21"/>
  <c r="R318" i="21"/>
  <c r="M318" i="21"/>
  <c r="L318" i="21"/>
  <c r="K318" i="21"/>
  <c r="I318" i="21"/>
  <c r="H318" i="21"/>
  <c r="G318" i="21"/>
  <c r="G318" i="21" a="1"/>
  <c r="F318" i="21"/>
  <c r="E318" i="21"/>
  <c r="D318" i="21"/>
  <c r="Y317" i="21"/>
  <c r="X317" i="21"/>
  <c r="W317" i="21"/>
  <c r="V317" i="21"/>
  <c r="U317" i="21"/>
  <c r="T317" i="21"/>
  <c r="S317" i="21"/>
  <c r="R317" i="21"/>
  <c r="M317" i="21"/>
  <c r="L317" i="21"/>
  <c r="K317" i="21"/>
  <c r="I317" i="21"/>
  <c r="H317" i="21"/>
  <c r="G317" i="21"/>
  <c r="G317" i="21" a="1"/>
  <c r="F317" i="21"/>
  <c r="E317" i="21"/>
  <c r="D317" i="21"/>
  <c r="Y316" i="21"/>
  <c r="X316" i="21"/>
  <c r="W316" i="21"/>
  <c r="V316" i="21"/>
  <c r="U316" i="21"/>
  <c r="T316" i="21"/>
  <c r="S316" i="21"/>
  <c r="R316" i="21"/>
  <c r="M316" i="21"/>
  <c r="L316" i="21"/>
  <c r="K316" i="21"/>
  <c r="I316" i="21"/>
  <c r="H316" i="21"/>
  <c r="G316" i="21"/>
  <c r="G316" i="21" a="1"/>
  <c r="F316" i="21"/>
  <c r="E316" i="21"/>
  <c r="D316" i="21"/>
  <c r="Y315" i="21"/>
  <c r="X315" i="21"/>
  <c r="W315" i="21"/>
  <c r="V315" i="21"/>
  <c r="U315" i="21"/>
  <c r="T315" i="21"/>
  <c r="S315" i="21"/>
  <c r="R315" i="21"/>
  <c r="M315" i="21"/>
  <c r="L315" i="21"/>
  <c r="K315" i="21"/>
  <c r="I315" i="21"/>
  <c r="H315" i="21"/>
  <c r="G315" i="21"/>
  <c r="G315" i="21" a="1"/>
  <c r="F315" i="21"/>
  <c r="E315" i="21"/>
  <c r="D315" i="21"/>
  <c r="Y314" i="21"/>
  <c r="X314" i="21"/>
  <c r="W314" i="21"/>
  <c r="V314" i="21"/>
  <c r="U314" i="21"/>
  <c r="T314" i="21"/>
  <c r="S314" i="21"/>
  <c r="R314" i="21"/>
  <c r="M314" i="21"/>
  <c r="L314" i="21"/>
  <c r="K314" i="21"/>
  <c r="I314" i="21"/>
  <c r="H314" i="21"/>
  <c r="G314" i="21"/>
  <c r="G314" i="21" a="1"/>
  <c r="F314" i="21"/>
  <c r="E314" i="21"/>
  <c r="D314" i="21"/>
  <c r="Y313" i="21"/>
  <c r="X313" i="21"/>
  <c r="W313" i="21"/>
  <c r="V313" i="21"/>
  <c r="U313" i="21"/>
  <c r="T313" i="21"/>
  <c r="S313" i="21"/>
  <c r="R313" i="21"/>
  <c r="M313" i="21"/>
  <c r="L313" i="21"/>
  <c r="K313" i="21"/>
  <c r="I313" i="21"/>
  <c r="H313" i="21"/>
  <c r="G313" i="21"/>
  <c r="G313" i="21" a="1"/>
  <c r="F313" i="21"/>
  <c r="E313" i="21"/>
  <c r="D313" i="21"/>
  <c r="Y312" i="21"/>
  <c r="X312" i="21"/>
  <c r="W312" i="21"/>
  <c r="V312" i="21"/>
  <c r="U312" i="21"/>
  <c r="T312" i="21"/>
  <c r="S312" i="21"/>
  <c r="R312" i="21"/>
  <c r="M312" i="21"/>
  <c r="L312" i="21"/>
  <c r="K312" i="21"/>
  <c r="I312" i="21"/>
  <c r="H312" i="21"/>
  <c r="G312" i="21"/>
  <c r="G312" i="21" a="1"/>
  <c r="F312" i="21"/>
  <c r="E312" i="21"/>
  <c r="D312" i="21"/>
  <c r="Y311" i="21"/>
  <c r="X311" i="21"/>
  <c r="W311" i="21"/>
  <c r="V311" i="21"/>
  <c r="U311" i="21"/>
  <c r="T311" i="21"/>
  <c r="S311" i="21"/>
  <c r="R311" i="21"/>
  <c r="M311" i="21"/>
  <c r="L311" i="21"/>
  <c r="K311" i="21"/>
  <c r="I311" i="21"/>
  <c r="H311" i="21"/>
  <c r="G311" i="21"/>
  <c r="G311" i="21" a="1"/>
  <c r="F311" i="21"/>
  <c r="E311" i="21"/>
  <c r="D311" i="21"/>
  <c r="Y310" i="21"/>
  <c r="X310" i="21"/>
  <c r="W310" i="21"/>
  <c r="V310" i="21"/>
  <c r="U310" i="21"/>
  <c r="T310" i="21"/>
  <c r="S310" i="21"/>
  <c r="R310" i="21"/>
  <c r="M310" i="21"/>
  <c r="L310" i="21"/>
  <c r="K310" i="21"/>
  <c r="I310" i="21"/>
  <c r="H310" i="21"/>
  <c r="G310" i="21"/>
  <c r="G310" i="21" a="1"/>
  <c r="F310" i="21"/>
  <c r="E310" i="21"/>
  <c r="D310" i="21"/>
  <c r="Y309" i="21"/>
  <c r="X309" i="21"/>
  <c r="W309" i="21"/>
  <c r="V309" i="21"/>
  <c r="U309" i="21"/>
  <c r="T309" i="21"/>
  <c r="S309" i="21"/>
  <c r="R309" i="21"/>
  <c r="M309" i="21"/>
  <c r="L309" i="21"/>
  <c r="K309" i="21"/>
  <c r="I309" i="21"/>
  <c r="H309" i="21"/>
  <c r="G309" i="21"/>
  <c r="G309" i="21" a="1"/>
  <c r="F309" i="21"/>
  <c r="E309" i="21"/>
  <c r="D309" i="21"/>
  <c r="Y308" i="21"/>
  <c r="X308" i="21"/>
  <c r="W308" i="21"/>
  <c r="V308" i="21"/>
  <c r="U308" i="21"/>
  <c r="T308" i="21"/>
  <c r="S308" i="21"/>
  <c r="R308" i="21"/>
  <c r="M308" i="21"/>
  <c r="L308" i="21"/>
  <c r="K308" i="21"/>
  <c r="I308" i="21"/>
  <c r="H308" i="21"/>
  <c r="G308" i="21"/>
  <c r="G308" i="21" a="1"/>
  <c r="F308" i="21"/>
  <c r="E308" i="21"/>
  <c r="D308" i="21"/>
  <c r="Y307" i="21"/>
  <c r="X307" i="21"/>
  <c r="W307" i="21"/>
  <c r="V307" i="21"/>
  <c r="U307" i="21"/>
  <c r="T307" i="21"/>
  <c r="S307" i="21"/>
  <c r="R307" i="21"/>
  <c r="M307" i="21"/>
  <c r="L307" i="21"/>
  <c r="K307" i="21"/>
  <c r="I307" i="21"/>
  <c r="H307" i="21"/>
  <c r="G307" i="21"/>
  <c r="G307" i="21" a="1"/>
  <c r="F307" i="21"/>
  <c r="E307" i="21"/>
  <c r="D307" i="21"/>
  <c r="Y306" i="21"/>
  <c r="X306" i="21"/>
  <c r="W306" i="21"/>
  <c r="V306" i="21"/>
  <c r="U306" i="21"/>
  <c r="T306" i="21"/>
  <c r="S306" i="21"/>
  <c r="R306" i="21"/>
  <c r="M306" i="21"/>
  <c r="L306" i="21"/>
  <c r="K306" i="21"/>
  <c r="I306" i="21"/>
  <c r="H306" i="21"/>
  <c r="G306" i="21"/>
  <c r="G306" i="21" a="1"/>
  <c r="F306" i="21"/>
  <c r="E306" i="21"/>
  <c r="D306" i="21"/>
  <c r="Y305" i="21"/>
  <c r="X305" i="21"/>
  <c r="W305" i="21"/>
  <c r="V305" i="21"/>
  <c r="U305" i="21"/>
  <c r="T305" i="21"/>
  <c r="S305" i="21"/>
  <c r="R305" i="21"/>
  <c r="M305" i="21"/>
  <c r="L305" i="21"/>
  <c r="K305" i="21"/>
  <c r="I305" i="21"/>
  <c r="H305" i="21"/>
  <c r="G305" i="21"/>
  <c r="G305" i="21" a="1"/>
  <c r="F305" i="21"/>
  <c r="E305" i="21"/>
  <c r="D305" i="21"/>
  <c r="Y304" i="21"/>
  <c r="X304" i="21"/>
  <c r="W304" i="21"/>
  <c r="V304" i="21"/>
  <c r="U304" i="21"/>
  <c r="T304" i="21"/>
  <c r="S304" i="21"/>
  <c r="R304" i="21"/>
  <c r="M304" i="21"/>
  <c r="L304" i="21"/>
  <c r="K304" i="21"/>
  <c r="I304" i="21"/>
  <c r="H304" i="21"/>
  <c r="G304" i="21"/>
  <c r="G304" i="21" a="1"/>
  <c r="F304" i="21"/>
  <c r="E304" i="21"/>
  <c r="D304" i="21"/>
  <c r="Y303" i="21"/>
  <c r="X303" i="21"/>
  <c r="W303" i="21"/>
  <c r="V303" i="21"/>
  <c r="U303" i="21"/>
  <c r="T303" i="21"/>
  <c r="S303" i="21"/>
  <c r="R303" i="21"/>
  <c r="M303" i="21"/>
  <c r="L303" i="21"/>
  <c r="K303" i="21"/>
  <c r="I303" i="21"/>
  <c r="H303" i="21"/>
  <c r="G303" i="21"/>
  <c r="G303" i="21" a="1"/>
  <c r="F303" i="21"/>
  <c r="E303" i="21"/>
  <c r="D303" i="21"/>
  <c r="Y302" i="21"/>
  <c r="X302" i="21"/>
  <c r="W302" i="21"/>
  <c r="V302" i="21"/>
  <c r="U302" i="21"/>
  <c r="T302" i="21"/>
  <c r="S302" i="21"/>
  <c r="R302" i="21"/>
  <c r="M302" i="21"/>
  <c r="L302" i="21"/>
  <c r="K302" i="21"/>
  <c r="I302" i="21"/>
  <c r="H302" i="21"/>
  <c r="G302" i="21"/>
  <c r="G302" i="21" a="1"/>
  <c r="F302" i="21"/>
  <c r="E302" i="21"/>
  <c r="D302" i="21"/>
  <c r="Y301" i="21"/>
  <c r="X301" i="21"/>
  <c r="W301" i="21"/>
  <c r="V301" i="21"/>
  <c r="U301" i="21"/>
  <c r="T301" i="21"/>
  <c r="S301" i="21"/>
  <c r="R301" i="21"/>
  <c r="M301" i="21"/>
  <c r="L301" i="21"/>
  <c r="K301" i="21"/>
  <c r="I301" i="21"/>
  <c r="H301" i="21"/>
  <c r="G301" i="21"/>
  <c r="G301" i="21" a="1"/>
  <c r="F301" i="21"/>
  <c r="E301" i="21"/>
  <c r="D301" i="21"/>
  <c r="Y300" i="21"/>
  <c r="X300" i="21"/>
  <c r="W300" i="21"/>
  <c r="V300" i="21"/>
  <c r="U300" i="21"/>
  <c r="T300" i="21"/>
  <c r="S300" i="21"/>
  <c r="R300" i="21"/>
  <c r="M300" i="21"/>
  <c r="L300" i="21"/>
  <c r="K300" i="21"/>
  <c r="I300" i="21"/>
  <c r="H300" i="21"/>
  <c r="G300" i="21"/>
  <c r="G300" i="21" a="1"/>
  <c r="F300" i="21"/>
  <c r="E300" i="21"/>
  <c r="D300" i="21"/>
  <c r="Y299" i="21"/>
  <c r="X299" i="21"/>
  <c r="W299" i="21"/>
  <c r="V299" i="21"/>
  <c r="U299" i="21"/>
  <c r="T299" i="21"/>
  <c r="S299" i="21"/>
  <c r="R299" i="21"/>
  <c r="M299" i="21"/>
  <c r="L299" i="21"/>
  <c r="K299" i="21"/>
  <c r="I299" i="21"/>
  <c r="H299" i="21"/>
  <c r="G299" i="21"/>
  <c r="G299" i="21" a="1"/>
  <c r="F299" i="21"/>
  <c r="E299" i="21"/>
  <c r="D299" i="21"/>
  <c r="Y298" i="21"/>
  <c r="X298" i="21"/>
  <c r="W298" i="21"/>
  <c r="V298" i="21"/>
  <c r="U298" i="21"/>
  <c r="T298" i="21"/>
  <c r="S298" i="21"/>
  <c r="R298" i="21"/>
  <c r="M298" i="21"/>
  <c r="L298" i="21"/>
  <c r="K298" i="21"/>
  <c r="I298" i="21"/>
  <c r="H298" i="21"/>
  <c r="G298" i="21"/>
  <c r="G298" i="21" a="1"/>
  <c r="F298" i="21"/>
  <c r="E298" i="21"/>
  <c r="D298" i="21"/>
  <c r="Y297" i="21"/>
  <c r="X297" i="21"/>
  <c r="W297" i="21"/>
  <c r="V297" i="21"/>
  <c r="U297" i="21"/>
  <c r="T297" i="21"/>
  <c r="S297" i="21"/>
  <c r="R297" i="21"/>
  <c r="M297" i="21"/>
  <c r="L297" i="21"/>
  <c r="K297" i="21"/>
  <c r="I297" i="21"/>
  <c r="H297" i="21"/>
  <c r="G297" i="21"/>
  <c r="G297" i="21" a="1"/>
  <c r="F297" i="21"/>
  <c r="E297" i="21"/>
  <c r="D297" i="21"/>
  <c r="Y296" i="21"/>
  <c r="X296" i="21"/>
  <c r="W296" i="21"/>
  <c r="V296" i="21"/>
  <c r="U296" i="21"/>
  <c r="T296" i="21"/>
  <c r="S296" i="21"/>
  <c r="R296" i="21"/>
  <c r="M296" i="21"/>
  <c r="L296" i="21"/>
  <c r="K296" i="21"/>
  <c r="I296" i="21"/>
  <c r="H296" i="21"/>
  <c r="G296" i="21"/>
  <c r="G296" i="21" a="1"/>
  <c r="F296" i="21"/>
  <c r="E296" i="21"/>
  <c r="D296" i="21"/>
  <c r="Y295" i="21"/>
  <c r="X295" i="21"/>
  <c r="W295" i="21"/>
  <c r="V295" i="21"/>
  <c r="U295" i="21"/>
  <c r="T295" i="21"/>
  <c r="S295" i="21"/>
  <c r="R295" i="21"/>
  <c r="M295" i="21"/>
  <c r="L295" i="21"/>
  <c r="K295" i="21"/>
  <c r="I295" i="21"/>
  <c r="H295" i="21"/>
  <c r="G295" i="21"/>
  <c r="G295" i="21" a="1"/>
  <c r="F295" i="21"/>
  <c r="E295" i="21"/>
  <c r="D295" i="21"/>
  <c r="Y294" i="21"/>
  <c r="X294" i="21"/>
  <c r="W294" i="21"/>
  <c r="V294" i="21"/>
  <c r="U294" i="21"/>
  <c r="T294" i="21"/>
  <c r="S294" i="21"/>
  <c r="R294" i="21"/>
  <c r="M294" i="21"/>
  <c r="L294" i="21"/>
  <c r="K294" i="21"/>
  <c r="I294" i="21"/>
  <c r="H294" i="21"/>
  <c r="G294" i="21"/>
  <c r="G294" i="21" a="1"/>
  <c r="F294" i="21"/>
  <c r="E294" i="21"/>
  <c r="D294" i="21"/>
  <c r="Y293" i="21"/>
  <c r="X293" i="21"/>
  <c r="W293" i="21"/>
  <c r="V293" i="21"/>
  <c r="U293" i="21"/>
  <c r="T293" i="21"/>
  <c r="S293" i="21"/>
  <c r="R293" i="21"/>
  <c r="M293" i="21"/>
  <c r="L293" i="21"/>
  <c r="K293" i="21"/>
  <c r="I293" i="21"/>
  <c r="H293" i="21"/>
  <c r="G293" i="21"/>
  <c r="G293" i="21" a="1"/>
  <c r="F293" i="21"/>
  <c r="E293" i="21"/>
  <c r="D293" i="21"/>
  <c r="Y292" i="21"/>
  <c r="X292" i="21"/>
  <c r="W292" i="21"/>
  <c r="V292" i="21"/>
  <c r="U292" i="21"/>
  <c r="T292" i="21"/>
  <c r="S292" i="21"/>
  <c r="R292" i="21"/>
  <c r="M292" i="21"/>
  <c r="L292" i="21"/>
  <c r="K292" i="21"/>
  <c r="I292" i="21"/>
  <c r="H292" i="21"/>
  <c r="G292" i="21"/>
  <c r="G292" i="21" a="1"/>
  <c r="F292" i="21"/>
  <c r="E292" i="21"/>
  <c r="D292" i="21"/>
  <c r="Y291" i="21"/>
  <c r="X291" i="21"/>
  <c r="W291" i="21"/>
  <c r="V291" i="21"/>
  <c r="U291" i="21"/>
  <c r="T291" i="21"/>
  <c r="S291" i="21"/>
  <c r="R291" i="21"/>
  <c r="M291" i="21"/>
  <c r="L291" i="21"/>
  <c r="K291" i="21"/>
  <c r="I291" i="21"/>
  <c r="H291" i="21"/>
  <c r="G291" i="21"/>
  <c r="G291" i="21" a="1"/>
  <c r="F291" i="21"/>
  <c r="E291" i="21"/>
  <c r="D291" i="21"/>
  <c r="Y290" i="21"/>
  <c r="X290" i="21"/>
  <c r="W290" i="21"/>
  <c r="V290" i="21"/>
  <c r="U290" i="21"/>
  <c r="T290" i="21"/>
  <c r="S290" i="21"/>
  <c r="R290" i="21"/>
  <c r="M290" i="21"/>
  <c r="L290" i="21"/>
  <c r="K290" i="21"/>
  <c r="I290" i="21"/>
  <c r="H290" i="21"/>
  <c r="G290" i="21"/>
  <c r="G290" i="21" a="1"/>
  <c r="F290" i="21"/>
  <c r="E290" i="21"/>
  <c r="D290" i="21"/>
  <c r="Y289" i="21"/>
  <c r="X289" i="21"/>
  <c r="W289" i="21"/>
  <c r="V289" i="21"/>
  <c r="U289" i="21"/>
  <c r="T289" i="21"/>
  <c r="S289" i="21"/>
  <c r="R289" i="21"/>
  <c r="M289" i="21"/>
  <c r="L289" i="21"/>
  <c r="K289" i="21"/>
  <c r="I289" i="21"/>
  <c r="H289" i="21"/>
  <c r="G289" i="21"/>
  <c r="G289" i="21" a="1"/>
  <c r="F289" i="21"/>
  <c r="E289" i="21"/>
  <c r="D289" i="21"/>
  <c r="Y288" i="21"/>
  <c r="X288" i="21"/>
  <c r="W288" i="21"/>
  <c r="V288" i="21"/>
  <c r="U288" i="21"/>
  <c r="T288" i="21"/>
  <c r="S288" i="21"/>
  <c r="R288" i="21"/>
  <c r="M288" i="21"/>
  <c r="L288" i="21"/>
  <c r="K288" i="21"/>
  <c r="I288" i="21"/>
  <c r="H288" i="21"/>
  <c r="G288" i="21"/>
  <c r="G288" i="21" a="1"/>
  <c r="F288" i="21"/>
  <c r="E288" i="21"/>
  <c r="D288" i="21"/>
  <c r="Y287" i="21"/>
  <c r="X287" i="21"/>
  <c r="W287" i="21"/>
  <c r="V287" i="21"/>
  <c r="U287" i="21"/>
  <c r="T287" i="21"/>
  <c r="S287" i="21"/>
  <c r="R287" i="21"/>
  <c r="M287" i="21"/>
  <c r="L287" i="21"/>
  <c r="K287" i="21"/>
  <c r="I287" i="21"/>
  <c r="H287" i="21"/>
  <c r="G287" i="21"/>
  <c r="G287" i="21" a="1"/>
  <c r="F287" i="21"/>
  <c r="E287" i="21"/>
  <c r="D287" i="21"/>
  <c r="Y286" i="21"/>
  <c r="X286" i="21"/>
  <c r="W286" i="21"/>
  <c r="V286" i="21"/>
  <c r="U286" i="21"/>
  <c r="T286" i="21"/>
  <c r="S286" i="21"/>
  <c r="R286" i="21"/>
  <c r="M286" i="21"/>
  <c r="L286" i="21"/>
  <c r="K286" i="21"/>
  <c r="I286" i="21"/>
  <c r="H286" i="21"/>
  <c r="G286" i="21"/>
  <c r="G286" i="21" a="1"/>
  <c r="F286" i="21"/>
  <c r="E286" i="21"/>
  <c r="D286" i="21"/>
  <c r="Y285" i="21"/>
  <c r="X285" i="21"/>
  <c r="W285" i="21"/>
  <c r="V285" i="21"/>
  <c r="U285" i="21"/>
  <c r="T285" i="21"/>
  <c r="S285" i="21"/>
  <c r="R285" i="21"/>
  <c r="M285" i="21"/>
  <c r="L285" i="21"/>
  <c r="K285" i="21"/>
  <c r="I285" i="21"/>
  <c r="H285" i="21"/>
  <c r="G285" i="21"/>
  <c r="G285" i="21" a="1"/>
  <c r="F285" i="21"/>
  <c r="E285" i="21"/>
  <c r="D285" i="21"/>
  <c r="Y284" i="21"/>
  <c r="X284" i="21"/>
  <c r="W284" i="21"/>
  <c r="V284" i="21"/>
  <c r="U284" i="21"/>
  <c r="T284" i="21"/>
  <c r="S284" i="21"/>
  <c r="R284" i="21"/>
  <c r="M284" i="21"/>
  <c r="L284" i="21"/>
  <c r="K284" i="21"/>
  <c r="I284" i="21"/>
  <c r="H284" i="21"/>
  <c r="G284" i="21"/>
  <c r="G284" i="21" a="1"/>
  <c r="F284" i="21"/>
  <c r="E284" i="21"/>
  <c r="D284" i="21"/>
  <c r="Y283" i="21"/>
  <c r="X283" i="21"/>
  <c r="W283" i="21"/>
  <c r="V283" i="21"/>
  <c r="U283" i="21"/>
  <c r="T283" i="21"/>
  <c r="S283" i="21"/>
  <c r="R283" i="21"/>
  <c r="M283" i="21"/>
  <c r="L283" i="21"/>
  <c r="K283" i="21"/>
  <c r="I283" i="21"/>
  <c r="H283" i="21"/>
  <c r="G283" i="21"/>
  <c r="G283" i="21" a="1"/>
  <c r="F283" i="21"/>
  <c r="E283" i="21"/>
  <c r="D283" i="21"/>
  <c r="Y282" i="21"/>
  <c r="X282" i="21"/>
  <c r="W282" i="21"/>
  <c r="V282" i="21"/>
  <c r="U282" i="21"/>
  <c r="T282" i="21"/>
  <c r="S282" i="21"/>
  <c r="R282" i="21"/>
  <c r="M282" i="21"/>
  <c r="L282" i="21"/>
  <c r="K282" i="21"/>
  <c r="I282" i="21"/>
  <c r="H282" i="21"/>
  <c r="G282" i="21"/>
  <c r="G282" i="21" a="1"/>
  <c r="F282" i="21"/>
  <c r="E282" i="21"/>
  <c r="D282" i="21"/>
  <c r="Y281" i="21"/>
  <c r="X281" i="21"/>
  <c r="W281" i="21"/>
  <c r="V281" i="21"/>
  <c r="U281" i="21"/>
  <c r="T281" i="21"/>
  <c r="S281" i="21"/>
  <c r="R281" i="21"/>
  <c r="M281" i="21"/>
  <c r="L281" i="21"/>
  <c r="K281" i="21"/>
  <c r="I281" i="21"/>
  <c r="H281" i="21"/>
  <c r="G281" i="21"/>
  <c r="G281" i="21" a="1"/>
  <c r="F281" i="21"/>
  <c r="E281" i="21"/>
  <c r="D281" i="21"/>
  <c r="Y280" i="21"/>
  <c r="X280" i="21"/>
  <c r="W280" i="21"/>
  <c r="V280" i="21"/>
  <c r="U280" i="21"/>
  <c r="T280" i="21"/>
  <c r="S280" i="21"/>
  <c r="R280" i="21"/>
  <c r="M280" i="21"/>
  <c r="L280" i="21"/>
  <c r="K280" i="21"/>
  <c r="I280" i="21"/>
  <c r="H280" i="21"/>
  <c r="G280" i="21"/>
  <c r="G280" i="21" a="1"/>
  <c r="F280" i="21"/>
  <c r="E280" i="21"/>
  <c r="D280" i="21"/>
  <c r="Y279" i="21"/>
  <c r="X279" i="21"/>
  <c r="W279" i="21"/>
  <c r="V279" i="21"/>
  <c r="U279" i="21"/>
  <c r="T279" i="21"/>
  <c r="S279" i="21"/>
  <c r="R279" i="21"/>
  <c r="M279" i="21"/>
  <c r="L279" i="21"/>
  <c r="K279" i="21"/>
  <c r="I279" i="21"/>
  <c r="H279" i="21"/>
  <c r="G279" i="21"/>
  <c r="G279" i="21" a="1"/>
  <c r="F279" i="21"/>
  <c r="E279" i="21"/>
  <c r="D279" i="21"/>
  <c r="Y278" i="21"/>
  <c r="X278" i="21"/>
  <c r="W278" i="21"/>
  <c r="V278" i="21"/>
  <c r="U278" i="21"/>
  <c r="T278" i="21"/>
  <c r="S278" i="21"/>
  <c r="R278" i="21"/>
  <c r="M278" i="21"/>
  <c r="L278" i="21"/>
  <c r="K278" i="21"/>
  <c r="I278" i="21"/>
  <c r="H278" i="21"/>
  <c r="G278" i="21"/>
  <c r="G278" i="21" a="1"/>
  <c r="F278" i="21"/>
  <c r="E278" i="21"/>
  <c r="D278" i="21"/>
  <c r="Y277" i="21"/>
  <c r="X277" i="21"/>
  <c r="W277" i="21"/>
  <c r="V277" i="21"/>
  <c r="U277" i="21"/>
  <c r="T277" i="21"/>
  <c r="S277" i="21"/>
  <c r="R277" i="21"/>
  <c r="M277" i="21"/>
  <c r="L277" i="21"/>
  <c r="K277" i="21"/>
  <c r="I277" i="21"/>
  <c r="H277" i="21"/>
  <c r="G277" i="21"/>
  <c r="G277" i="21" a="1"/>
  <c r="F277" i="21"/>
  <c r="E277" i="21"/>
  <c r="D277" i="21"/>
  <c r="Y276" i="21"/>
  <c r="X276" i="21"/>
  <c r="W276" i="21"/>
  <c r="V276" i="21"/>
  <c r="U276" i="21"/>
  <c r="T276" i="21"/>
  <c r="S276" i="21"/>
  <c r="R276" i="21"/>
  <c r="M276" i="21"/>
  <c r="L276" i="21"/>
  <c r="K276" i="21"/>
  <c r="I276" i="21"/>
  <c r="H276" i="21"/>
  <c r="G276" i="21"/>
  <c r="G276" i="21" a="1"/>
  <c r="F276" i="21"/>
  <c r="E276" i="21"/>
  <c r="D276" i="21"/>
  <c r="Y275" i="21"/>
  <c r="X275" i="21"/>
  <c r="W275" i="21"/>
  <c r="V275" i="21"/>
  <c r="U275" i="21"/>
  <c r="T275" i="21"/>
  <c r="S275" i="21"/>
  <c r="R275" i="21"/>
  <c r="M275" i="21"/>
  <c r="L275" i="21"/>
  <c r="K275" i="21"/>
  <c r="I275" i="21"/>
  <c r="H275" i="21"/>
  <c r="G275" i="21"/>
  <c r="G275" i="21" a="1"/>
  <c r="F275" i="21"/>
  <c r="E275" i="21"/>
  <c r="D275" i="21"/>
  <c r="Y274" i="21"/>
  <c r="X274" i="21"/>
  <c r="W274" i="21"/>
  <c r="V274" i="21"/>
  <c r="U274" i="21"/>
  <c r="T274" i="21"/>
  <c r="S274" i="21"/>
  <c r="R274" i="21"/>
  <c r="M274" i="21"/>
  <c r="L274" i="21"/>
  <c r="K274" i="21"/>
  <c r="I274" i="21"/>
  <c r="H274" i="21"/>
  <c r="G274" i="21"/>
  <c r="G274" i="21" a="1"/>
  <c r="F274" i="21"/>
  <c r="E274" i="21"/>
  <c r="D274" i="21"/>
  <c r="Y273" i="21"/>
  <c r="X273" i="21"/>
  <c r="W273" i="21"/>
  <c r="V273" i="21"/>
  <c r="U273" i="21"/>
  <c r="T273" i="21"/>
  <c r="S273" i="21"/>
  <c r="R273" i="21"/>
  <c r="M273" i="21"/>
  <c r="L273" i="21"/>
  <c r="K273" i="21"/>
  <c r="I273" i="21"/>
  <c r="H273" i="21"/>
  <c r="G273" i="21"/>
  <c r="G273" i="21" a="1"/>
  <c r="F273" i="21"/>
  <c r="E273" i="21"/>
  <c r="D273" i="21"/>
  <c r="Y272" i="21"/>
  <c r="X272" i="21"/>
  <c r="W272" i="21"/>
  <c r="V272" i="21"/>
  <c r="U272" i="21"/>
  <c r="T272" i="21"/>
  <c r="S272" i="21"/>
  <c r="R272" i="21"/>
  <c r="M272" i="21"/>
  <c r="L272" i="21"/>
  <c r="K272" i="21"/>
  <c r="I272" i="21"/>
  <c r="H272" i="21"/>
  <c r="G272" i="21"/>
  <c r="G272" i="21" a="1"/>
  <c r="F272" i="21"/>
  <c r="E272" i="21"/>
  <c r="D272" i="21"/>
  <c r="Y271" i="21"/>
  <c r="X271" i="21"/>
  <c r="W271" i="21"/>
  <c r="V271" i="21"/>
  <c r="U271" i="21"/>
  <c r="T271" i="21"/>
  <c r="S271" i="21"/>
  <c r="R271" i="21"/>
  <c r="M271" i="21"/>
  <c r="L271" i="21"/>
  <c r="K271" i="21"/>
  <c r="I271" i="21"/>
  <c r="H271" i="21"/>
  <c r="G271" i="21"/>
  <c r="G271" i="21" a="1"/>
  <c r="F271" i="21"/>
  <c r="E271" i="21"/>
  <c r="D271" i="21"/>
  <c r="Y270" i="21"/>
  <c r="X270" i="21"/>
  <c r="W270" i="21"/>
  <c r="V270" i="21"/>
  <c r="U270" i="21"/>
  <c r="T270" i="21"/>
  <c r="S270" i="21"/>
  <c r="R270" i="21"/>
  <c r="M270" i="21"/>
  <c r="L270" i="21"/>
  <c r="K270" i="21"/>
  <c r="I270" i="21"/>
  <c r="H270" i="21"/>
  <c r="G270" i="21"/>
  <c r="G270" i="21" a="1"/>
  <c r="F270" i="21"/>
  <c r="E270" i="21"/>
  <c r="D270" i="21"/>
  <c r="Y269" i="21"/>
  <c r="X269" i="21"/>
  <c r="W269" i="21"/>
  <c r="V269" i="21"/>
  <c r="U269" i="21"/>
  <c r="T269" i="21"/>
  <c r="S269" i="21"/>
  <c r="R269" i="21"/>
  <c r="M269" i="21"/>
  <c r="L269" i="21"/>
  <c r="K269" i="21"/>
  <c r="I269" i="21"/>
  <c r="H269" i="21"/>
  <c r="G269" i="21"/>
  <c r="G269" i="21" a="1"/>
  <c r="F269" i="21"/>
  <c r="E269" i="21"/>
  <c r="D269" i="21"/>
  <c r="Y268" i="21"/>
  <c r="X268" i="21"/>
  <c r="W268" i="21"/>
  <c r="V268" i="21"/>
  <c r="U268" i="21"/>
  <c r="T268" i="21"/>
  <c r="S268" i="21"/>
  <c r="R268" i="21"/>
  <c r="M268" i="21"/>
  <c r="L268" i="21"/>
  <c r="K268" i="21"/>
  <c r="I268" i="21"/>
  <c r="H268" i="21"/>
  <c r="G268" i="21"/>
  <c r="G268" i="21" a="1"/>
  <c r="F268" i="21"/>
  <c r="E268" i="21"/>
  <c r="D268" i="21"/>
  <c r="Y267" i="21"/>
  <c r="X267" i="21"/>
  <c r="W267" i="21"/>
  <c r="V267" i="21"/>
  <c r="U267" i="21"/>
  <c r="T267" i="21"/>
  <c r="S267" i="21"/>
  <c r="R267" i="21"/>
  <c r="M267" i="21"/>
  <c r="L267" i="21"/>
  <c r="K267" i="21"/>
  <c r="I267" i="21"/>
  <c r="H267" i="21"/>
  <c r="G267" i="21"/>
  <c r="G267" i="21" a="1"/>
  <c r="F267" i="21"/>
  <c r="E267" i="21"/>
  <c r="D267" i="21"/>
  <c r="Y266" i="21"/>
  <c r="X266" i="21"/>
  <c r="W266" i="21"/>
  <c r="V266" i="21"/>
  <c r="U266" i="21"/>
  <c r="T266" i="21"/>
  <c r="S266" i="21"/>
  <c r="R266" i="21"/>
  <c r="M266" i="21"/>
  <c r="L266" i="21"/>
  <c r="K266" i="21"/>
  <c r="I266" i="21"/>
  <c r="H266" i="21"/>
  <c r="G266" i="21"/>
  <c r="G266" i="21" a="1"/>
  <c r="F266" i="21"/>
  <c r="E266" i="21"/>
  <c r="D266" i="21"/>
  <c r="Y265" i="21"/>
  <c r="X265" i="21"/>
  <c r="W265" i="21"/>
  <c r="V265" i="21"/>
  <c r="U265" i="21"/>
  <c r="T265" i="21"/>
  <c r="S265" i="21"/>
  <c r="R265" i="21"/>
  <c r="M265" i="21"/>
  <c r="L265" i="21"/>
  <c r="K265" i="21"/>
  <c r="I265" i="21"/>
  <c r="H265" i="21"/>
  <c r="G265" i="21"/>
  <c r="G265" i="21" a="1"/>
  <c r="F265" i="21"/>
  <c r="E265" i="21"/>
  <c r="D265" i="21"/>
  <c r="Y264" i="21"/>
  <c r="X264" i="21"/>
  <c r="W264" i="21"/>
  <c r="V264" i="21"/>
  <c r="U264" i="21"/>
  <c r="T264" i="21"/>
  <c r="S264" i="21"/>
  <c r="R264" i="21"/>
  <c r="M264" i="21"/>
  <c r="L264" i="21"/>
  <c r="K264" i="21"/>
  <c r="I264" i="21"/>
  <c r="H264" i="21"/>
  <c r="G264" i="21"/>
  <c r="G264" i="21" a="1"/>
  <c r="F264" i="21"/>
  <c r="E264" i="21"/>
  <c r="D264" i="21"/>
  <c r="Y263" i="21"/>
  <c r="X263" i="21"/>
  <c r="W263" i="21"/>
  <c r="V263" i="21"/>
  <c r="U263" i="21"/>
  <c r="T263" i="21"/>
  <c r="S263" i="21"/>
  <c r="R263" i="21"/>
  <c r="M263" i="21"/>
  <c r="L263" i="21"/>
  <c r="K263" i="21"/>
  <c r="I263" i="21"/>
  <c r="H263" i="21"/>
  <c r="G263" i="21"/>
  <c r="G263" i="21" a="1"/>
  <c r="F263" i="21"/>
  <c r="E263" i="21"/>
  <c r="D263" i="21"/>
  <c r="Y262" i="21"/>
  <c r="X262" i="21"/>
  <c r="W262" i="21"/>
  <c r="V262" i="21"/>
  <c r="U262" i="21"/>
  <c r="T262" i="21"/>
  <c r="S262" i="21"/>
  <c r="R262" i="21"/>
  <c r="M262" i="21"/>
  <c r="L262" i="21"/>
  <c r="K262" i="21"/>
  <c r="I262" i="21"/>
  <c r="H262" i="21"/>
  <c r="G262" i="21"/>
  <c r="G262" i="21" a="1"/>
  <c r="F262" i="21"/>
  <c r="E262" i="21"/>
  <c r="D262" i="21"/>
  <c r="Y261" i="21"/>
  <c r="X261" i="21"/>
  <c r="W261" i="21"/>
  <c r="V261" i="21"/>
  <c r="U261" i="21"/>
  <c r="T261" i="21"/>
  <c r="S261" i="21"/>
  <c r="R261" i="21"/>
  <c r="M261" i="21"/>
  <c r="L261" i="21"/>
  <c r="K261" i="21"/>
  <c r="I261" i="21"/>
  <c r="H261" i="21"/>
  <c r="G261" i="21"/>
  <c r="G261" i="21" a="1"/>
  <c r="F261" i="21"/>
  <c r="E261" i="21"/>
  <c r="D261" i="21"/>
  <c r="Y260" i="21"/>
  <c r="X260" i="21"/>
  <c r="W260" i="21"/>
  <c r="V260" i="21"/>
  <c r="U260" i="21"/>
  <c r="T260" i="21"/>
  <c r="S260" i="21"/>
  <c r="R260" i="21"/>
  <c r="M260" i="21"/>
  <c r="L260" i="21"/>
  <c r="K260" i="21"/>
  <c r="I260" i="21"/>
  <c r="H260" i="21"/>
  <c r="G260" i="21"/>
  <c r="G260" i="21" a="1"/>
  <c r="F260" i="21"/>
  <c r="E260" i="21"/>
  <c r="D260" i="21"/>
  <c r="Y259" i="21"/>
  <c r="X259" i="21"/>
  <c r="W259" i="21"/>
  <c r="V259" i="21"/>
  <c r="U259" i="21"/>
  <c r="T259" i="21"/>
  <c r="S259" i="21"/>
  <c r="R259" i="21"/>
  <c r="M259" i="21"/>
  <c r="L259" i="21"/>
  <c r="K259" i="21"/>
  <c r="I259" i="21"/>
  <c r="H259" i="21"/>
  <c r="G259" i="21"/>
  <c r="G259" i="21" a="1"/>
  <c r="F259" i="21"/>
  <c r="E259" i="21"/>
  <c r="D259" i="21"/>
  <c r="Y258" i="21"/>
  <c r="X258" i="21"/>
  <c r="W258" i="21"/>
  <c r="V258" i="21"/>
  <c r="U258" i="21"/>
  <c r="T258" i="21"/>
  <c r="S258" i="21"/>
  <c r="R258" i="21"/>
  <c r="M258" i="21"/>
  <c r="L258" i="21"/>
  <c r="K258" i="21"/>
  <c r="I258" i="21"/>
  <c r="H258" i="21"/>
  <c r="G258" i="21"/>
  <c r="G258" i="21" a="1"/>
  <c r="F258" i="21"/>
  <c r="E258" i="21"/>
  <c r="D258" i="21"/>
  <c r="Y257" i="21"/>
  <c r="X257" i="21"/>
  <c r="W257" i="21"/>
  <c r="V257" i="21"/>
  <c r="U257" i="21"/>
  <c r="T257" i="21"/>
  <c r="S257" i="21"/>
  <c r="R257" i="21"/>
  <c r="M257" i="21"/>
  <c r="L257" i="21"/>
  <c r="K257" i="21"/>
  <c r="I257" i="21"/>
  <c r="H257" i="21"/>
  <c r="G257" i="21"/>
  <c r="G257" i="21" a="1"/>
  <c r="F257" i="21"/>
  <c r="E257" i="21"/>
  <c r="D257" i="21"/>
  <c r="Y256" i="21"/>
  <c r="X256" i="21"/>
  <c r="W256" i="21"/>
  <c r="V256" i="21"/>
  <c r="U256" i="21"/>
  <c r="T256" i="21"/>
  <c r="S256" i="21"/>
  <c r="R256" i="21"/>
  <c r="M256" i="21"/>
  <c r="L256" i="21"/>
  <c r="K256" i="21"/>
  <c r="I256" i="21"/>
  <c r="H256" i="21"/>
  <c r="G256" i="21"/>
  <c r="G256" i="21" a="1"/>
  <c r="F256" i="21"/>
  <c r="E256" i="21"/>
  <c r="D256" i="21"/>
  <c r="Y255" i="21"/>
  <c r="X255" i="21"/>
  <c r="W255" i="21"/>
  <c r="V255" i="21"/>
  <c r="U255" i="21"/>
  <c r="T255" i="21"/>
  <c r="S255" i="21"/>
  <c r="R255" i="21"/>
  <c r="M255" i="21"/>
  <c r="L255" i="21"/>
  <c r="K255" i="21"/>
  <c r="I255" i="21"/>
  <c r="H255" i="21"/>
  <c r="G255" i="21"/>
  <c r="G255" i="21" a="1"/>
  <c r="F255" i="21"/>
  <c r="E255" i="21"/>
  <c r="D255" i="21"/>
  <c r="Y254" i="21"/>
  <c r="X254" i="21"/>
  <c r="W254" i="21"/>
  <c r="V254" i="21"/>
  <c r="U254" i="21"/>
  <c r="T254" i="21"/>
  <c r="S254" i="21"/>
  <c r="R254" i="21"/>
  <c r="M254" i="21"/>
  <c r="L254" i="21"/>
  <c r="K254" i="21"/>
  <c r="I254" i="21"/>
  <c r="H254" i="21"/>
  <c r="G254" i="21"/>
  <c r="G254" i="21" a="1"/>
  <c r="F254" i="21"/>
  <c r="E254" i="21"/>
  <c r="D254" i="21"/>
  <c r="Y253" i="21"/>
  <c r="X253" i="21"/>
  <c r="W253" i="21"/>
  <c r="V253" i="21"/>
  <c r="U253" i="21"/>
  <c r="T253" i="21"/>
  <c r="S253" i="21"/>
  <c r="R253" i="21"/>
  <c r="M253" i="21"/>
  <c r="L253" i="21"/>
  <c r="K253" i="21"/>
  <c r="I253" i="21"/>
  <c r="H253" i="21"/>
  <c r="G253" i="21"/>
  <c r="G253" i="21" a="1"/>
  <c r="F253" i="21"/>
  <c r="E253" i="21"/>
  <c r="D253" i="21"/>
  <c r="Y252" i="21"/>
  <c r="X252" i="21"/>
  <c r="W252" i="21"/>
  <c r="V252" i="21"/>
  <c r="U252" i="21"/>
  <c r="T252" i="21"/>
  <c r="S252" i="21"/>
  <c r="R252" i="21"/>
  <c r="M252" i="21"/>
  <c r="L252" i="21"/>
  <c r="K252" i="21"/>
  <c r="I252" i="21"/>
  <c r="H252" i="21"/>
  <c r="G252" i="21"/>
  <c r="G252" i="21" a="1"/>
  <c r="F252" i="21"/>
  <c r="E252" i="21"/>
  <c r="D252" i="21"/>
  <c r="Y251" i="21"/>
  <c r="X251" i="21"/>
  <c r="W251" i="21"/>
  <c r="V251" i="21"/>
  <c r="U251" i="21"/>
  <c r="T251" i="21"/>
  <c r="S251" i="21"/>
  <c r="R251" i="21"/>
  <c r="M251" i="21"/>
  <c r="L251" i="21"/>
  <c r="K251" i="21"/>
  <c r="I251" i="21"/>
  <c r="H251" i="21"/>
  <c r="G251" i="21"/>
  <c r="G251" i="21" a="1"/>
  <c r="F251" i="21"/>
  <c r="E251" i="21"/>
  <c r="D251" i="21"/>
  <c r="Y250" i="21"/>
  <c r="X250" i="21"/>
  <c r="W250" i="21"/>
  <c r="V250" i="21"/>
  <c r="U250" i="21"/>
  <c r="T250" i="21"/>
  <c r="S250" i="21"/>
  <c r="R250" i="21"/>
  <c r="M250" i="21"/>
  <c r="L250" i="21"/>
  <c r="K250" i="21"/>
  <c r="I250" i="21"/>
  <c r="H250" i="21"/>
  <c r="G250" i="21"/>
  <c r="G250" i="21" a="1"/>
  <c r="F250" i="21"/>
  <c r="E250" i="21"/>
  <c r="D250" i="21"/>
  <c r="Y249" i="21"/>
  <c r="X249" i="21"/>
  <c r="W249" i="21"/>
  <c r="V249" i="21"/>
  <c r="U249" i="21"/>
  <c r="T249" i="21"/>
  <c r="S249" i="21"/>
  <c r="R249" i="21"/>
  <c r="M249" i="21"/>
  <c r="L249" i="21"/>
  <c r="K249" i="21"/>
  <c r="I249" i="21"/>
  <c r="H249" i="21"/>
  <c r="G249" i="21"/>
  <c r="G249" i="21" a="1"/>
  <c r="F249" i="21"/>
  <c r="E249" i="21"/>
  <c r="D249" i="21"/>
  <c r="Y248" i="21"/>
  <c r="X248" i="21"/>
  <c r="W248" i="21"/>
  <c r="V248" i="21"/>
  <c r="U248" i="21"/>
  <c r="T248" i="21"/>
  <c r="S248" i="21"/>
  <c r="R248" i="21"/>
  <c r="M248" i="21"/>
  <c r="L248" i="21"/>
  <c r="K248" i="21"/>
  <c r="I248" i="21"/>
  <c r="H248" i="21"/>
  <c r="G248" i="21"/>
  <c r="G248" i="21" a="1"/>
  <c r="F248" i="21"/>
  <c r="E248" i="21"/>
  <c r="D248" i="21"/>
  <c r="Y247" i="21"/>
  <c r="X247" i="21"/>
  <c r="W247" i="21"/>
  <c r="V247" i="21"/>
  <c r="U247" i="21"/>
  <c r="T247" i="21"/>
  <c r="S247" i="21"/>
  <c r="R247" i="21"/>
  <c r="M247" i="21"/>
  <c r="L247" i="21"/>
  <c r="K247" i="21"/>
  <c r="I247" i="21"/>
  <c r="H247" i="21"/>
  <c r="G247" i="21"/>
  <c r="G247" i="21" a="1"/>
  <c r="F247" i="21"/>
  <c r="E247" i="21"/>
  <c r="D247" i="21"/>
  <c r="Y246" i="21"/>
  <c r="X246" i="21"/>
  <c r="W246" i="21"/>
  <c r="V246" i="21"/>
  <c r="U246" i="21"/>
  <c r="T246" i="21"/>
  <c r="S246" i="21"/>
  <c r="R246" i="21"/>
  <c r="M246" i="21"/>
  <c r="L246" i="21"/>
  <c r="K246" i="21"/>
  <c r="I246" i="21"/>
  <c r="H246" i="21"/>
  <c r="G246" i="21"/>
  <c r="G246" i="21" a="1"/>
  <c r="F246" i="21"/>
  <c r="E246" i="21"/>
  <c r="D246" i="21"/>
  <c r="Y245" i="21"/>
  <c r="X245" i="21"/>
  <c r="W245" i="21"/>
  <c r="V245" i="21"/>
  <c r="U245" i="21"/>
  <c r="T245" i="21"/>
  <c r="S245" i="21"/>
  <c r="R245" i="21"/>
  <c r="M245" i="21"/>
  <c r="L245" i="21"/>
  <c r="K245" i="21"/>
  <c r="I245" i="21"/>
  <c r="H245" i="21"/>
  <c r="G245" i="21"/>
  <c r="G245" i="21" a="1"/>
  <c r="F245" i="21"/>
  <c r="E245" i="21"/>
  <c r="D245" i="21"/>
  <c r="Y244" i="21"/>
  <c r="X244" i="21"/>
  <c r="W244" i="21"/>
  <c r="V244" i="21"/>
  <c r="U244" i="21"/>
  <c r="T244" i="21"/>
  <c r="S244" i="21"/>
  <c r="R244" i="21"/>
  <c r="M244" i="21"/>
  <c r="L244" i="21"/>
  <c r="K244" i="21"/>
  <c r="I244" i="21"/>
  <c r="H244" i="21"/>
  <c r="G244" i="21"/>
  <c r="G244" i="21" a="1"/>
  <c r="F244" i="21"/>
  <c r="E244" i="21"/>
  <c r="D244" i="21"/>
  <c r="Y243" i="21"/>
  <c r="X243" i="21"/>
  <c r="W243" i="21"/>
  <c r="V243" i="21"/>
  <c r="U243" i="21"/>
  <c r="T243" i="21"/>
  <c r="S243" i="21"/>
  <c r="R243" i="21"/>
  <c r="M243" i="21"/>
  <c r="L243" i="21"/>
  <c r="K243" i="21"/>
  <c r="I243" i="21"/>
  <c r="H243" i="21"/>
  <c r="G243" i="21"/>
  <c r="G243" i="21" a="1"/>
  <c r="F243" i="21"/>
  <c r="E243" i="21"/>
  <c r="D243" i="21"/>
  <c r="Y242" i="21"/>
  <c r="X242" i="21"/>
  <c r="W242" i="21"/>
  <c r="V242" i="21"/>
  <c r="U242" i="21"/>
  <c r="T242" i="21"/>
  <c r="S242" i="21"/>
  <c r="R242" i="21"/>
  <c r="M242" i="21"/>
  <c r="L242" i="21"/>
  <c r="K242" i="21"/>
  <c r="I242" i="21"/>
  <c r="H242" i="21"/>
  <c r="G242" i="21"/>
  <c r="G242" i="21" a="1"/>
  <c r="F242" i="21"/>
  <c r="E242" i="21"/>
  <c r="D242" i="21"/>
  <c r="Y241" i="21"/>
  <c r="X241" i="21"/>
  <c r="W241" i="21"/>
  <c r="V241" i="21"/>
  <c r="U241" i="21"/>
  <c r="T241" i="21"/>
  <c r="S241" i="21"/>
  <c r="R241" i="21"/>
  <c r="M241" i="21"/>
  <c r="L241" i="21"/>
  <c r="K241" i="21"/>
  <c r="I241" i="21"/>
  <c r="H241" i="21"/>
  <c r="G241" i="21"/>
  <c r="G241" i="21" a="1"/>
  <c r="F241" i="21"/>
  <c r="E241" i="21"/>
  <c r="D241" i="21"/>
  <c r="Y240" i="21"/>
  <c r="X240" i="21"/>
  <c r="W240" i="21"/>
  <c r="V240" i="21"/>
  <c r="U240" i="21"/>
  <c r="T240" i="21"/>
  <c r="S240" i="21"/>
  <c r="R240" i="21"/>
  <c r="M240" i="21"/>
  <c r="L240" i="21"/>
  <c r="K240" i="21"/>
  <c r="I240" i="21"/>
  <c r="H240" i="21"/>
  <c r="G240" i="21"/>
  <c r="G240" i="21" a="1"/>
  <c r="F240" i="21"/>
  <c r="E240" i="21"/>
  <c r="D240" i="21"/>
  <c r="Y239" i="21"/>
  <c r="X239" i="21"/>
  <c r="W239" i="21"/>
  <c r="V239" i="21"/>
  <c r="U239" i="21"/>
  <c r="T239" i="21"/>
  <c r="S239" i="21"/>
  <c r="R239" i="21"/>
  <c r="M239" i="21"/>
  <c r="L239" i="21"/>
  <c r="K239" i="21"/>
  <c r="I239" i="21"/>
  <c r="H239" i="21"/>
  <c r="G239" i="21"/>
  <c r="G239" i="21" a="1"/>
  <c r="F239" i="21"/>
  <c r="E239" i="21"/>
  <c r="D239" i="21"/>
  <c r="Y238" i="21"/>
  <c r="X238" i="21"/>
  <c r="W238" i="21"/>
  <c r="V238" i="21"/>
  <c r="U238" i="21"/>
  <c r="T238" i="21"/>
  <c r="S238" i="21"/>
  <c r="R238" i="21"/>
  <c r="M238" i="21"/>
  <c r="L238" i="21"/>
  <c r="K238" i="21"/>
  <c r="I238" i="21"/>
  <c r="H238" i="21"/>
  <c r="G238" i="21"/>
  <c r="G238" i="21" a="1"/>
  <c r="F238" i="21"/>
  <c r="E238" i="21"/>
  <c r="D238" i="21"/>
  <c r="Y237" i="21"/>
  <c r="X237" i="21"/>
  <c r="W237" i="21"/>
  <c r="V237" i="21"/>
  <c r="U237" i="21"/>
  <c r="T237" i="21"/>
  <c r="S237" i="21"/>
  <c r="R237" i="21"/>
  <c r="M237" i="21"/>
  <c r="L237" i="21"/>
  <c r="K237" i="21"/>
  <c r="I237" i="21"/>
  <c r="H237" i="21"/>
  <c r="G237" i="21"/>
  <c r="G237" i="21" a="1"/>
  <c r="F237" i="21"/>
  <c r="E237" i="21"/>
  <c r="D237" i="21"/>
  <c r="Y236" i="21"/>
  <c r="X236" i="21"/>
  <c r="W236" i="21"/>
  <c r="V236" i="21"/>
  <c r="U236" i="21"/>
  <c r="T236" i="21"/>
  <c r="S236" i="21"/>
  <c r="R236" i="21"/>
  <c r="M236" i="21"/>
  <c r="L236" i="21"/>
  <c r="K236" i="21"/>
  <c r="I236" i="21"/>
  <c r="H236" i="21"/>
  <c r="G236" i="21"/>
  <c r="G236" i="21" a="1"/>
  <c r="F236" i="21"/>
  <c r="E236" i="21"/>
  <c r="D236" i="21"/>
  <c r="Y235" i="21"/>
  <c r="X235" i="21"/>
  <c r="W235" i="21"/>
  <c r="V235" i="21"/>
  <c r="U235" i="21"/>
  <c r="T235" i="21"/>
  <c r="S235" i="21"/>
  <c r="R235" i="21"/>
  <c r="M235" i="21"/>
  <c r="L235" i="21"/>
  <c r="K235" i="21"/>
  <c r="I235" i="21"/>
  <c r="H235" i="21"/>
  <c r="G235" i="21"/>
  <c r="G235" i="21" a="1"/>
  <c r="F235" i="21"/>
  <c r="E235" i="21"/>
  <c r="D235" i="21"/>
  <c r="Y234" i="21"/>
  <c r="X234" i="21"/>
  <c r="W234" i="21"/>
  <c r="V234" i="21"/>
  <c r="U234" i="21"/>
  <c r="T234" i="21"/>
  <c r="S234" i="21"/>
  <c r="R234" i="21"/>
  <c r="M234" i="21"/>
  <c r="L234" i="21"/>
  <c r="K234" i="21"/>
  <c r="I234" i="21"/>
  <c r="H234" i="21"/>
  <c r="G234" i="21"/>
  <c r="G234" i="21" a="1"/>
  <c r="F234" i="21"/>
  <c r="E234" i="21"/>
  <c r="D234" i="21"/>
  <c r="Y233" i="21"/>
  <c r="X233" i="21"/>
  <c r="W233" i="21"/>
  <c r="V233" i="21"/>
  <c r="U233" i="21"/>
  <c r="T233" i="21"/>
  <c r="S233" i="21"/>
  <c r="R233" i="21"/>
  <c r="M233" i="21"/>
  <c r="L233" i="21"/>
  <c r="K233" i="21"/>
  <c r="I233" i="21"/>
  <c r="H233" i="21"/>
  <c r="G233" i="21"/>
  <c r="G233" i="21" a="1"/>
  <c r="F233" i="21"/>
  <c r="E233" i="21"/>
  <c r="D233" i="21"/>
  <c r="Y232" i="21"/>
  <c r="X232" i="21"/>
  <c r="W232" i="21"/>
  <c r="V232" i="21"/>
  <c r="U232" i="21"/>
  <c r="T232" i="21"/>
  <c r="S232" i="21"/>
  <c r="R232" i="21"/>
  <c r="M232" i="21"/>
  <c r="L232" i="21"/>
  <c r="K232" i="21"/>
  <c r="I232" i="21"/>
  <c r="H232" i="21"/>
  <c r="G232" i="21"/>
  <c r="G232" i="21" a="1"/>
  <c r="F232" i="21"/>
  <c r="E232" i="21"/>
  <c r="D232" i="21"/>
  <c r="Y231" i="21"/>
  <c r="X231" i="21"/>
  <c r="W231" i="21"/>
  <c r="V231" i="21"/>
  <c r="U231" i="21"/>
  <c r="T231" i="21"/>
  <c r="S231" i="21"/>
  <c r="R231" i="21"/>
  <c r="M231" i="21"/>
  <c r="L231" i="21"/>
  <c r="K231" i="21"/>
  <c r="I231" i="21"/>
  <c r="H231" i="21"/>
  <c r="G231" i="21"/>
  <c r="G231" i="21" a="1"/>
  <c r="F231" i="21"/>
  <c r="E231" i="21"/>
  <c r="D231" i="21"/>
  <c r="Y230" i="21"/>
  <c r="X230" i="21"/>
  <c r="W230" i="21"/>
  <c r="V230" i="21"/>
  <c r="U230" i="21"/>
  <c r="T230" i="21"/>
  <c r="S230" i="21"/>
  <c r="R230" i="21"/>
  <c r="M230" i="21"/>
  <c r="L230" i="21"/>
  <c r="K230" i="21"/>
  <c r="I230" i="21"/>
  <c r="H230" i="21"/>
  <c r="G230" i="21"/>
  <c r="G230" i="21" a="1"/>
  <c r="F230" i="21"/>
  <c r="E230" i="21"/>
  <c r="D230" i="21"/>
  <c r="Y229" i="21"/>
  <c r="X229" i="21"/>
  <c r="W229" i="21"/>
  <c r="V229" i="21"/>
  <c r="U229" i="21"/>
  <c r="T229" i="21"/>
  <c r="S229" i="21"/>
  <c r="R229" i="21"/>
  <c r="M229" i="21"/>
  <c r="L229" i="21"/>
  <c r="K229" i="21"/>
  <c r="I229" i="21"/>
  <c r="H229" i="21"/>
  <c r="G229" i="21"/>
  <c r="G229" i="21" a="1"/>
  <c r="F229" i="21"/>
  <c r="E229" i="21"/>
  <c r="D229" i="21"/>
  <c r="Y228" i="21"/>
  <c r="X228" i="21"/>
  <c r="W228" i="21"/>
  <c r="V228" i="21"/>
  <c r="U228" i="21"/>
  <c r="T228" i="21"/>
  <c r="S228" i="21"/>
  <c r="R228" i="21"/>
  <c r="M228" i="21"/>
  <c r="L228" i="21"/>
  <c r="K228" i="21"/>
  <c r="I228" i="21"/>
  <c r="H228" i="21"/>
  <c r="G228" i="21"/>
  <c r="G228" i="21" a="1"/>
  <c r="F228" i="21"/>
  <c r="E228" i="21"/>
  <c r="D228" i="21"/>
  <c r="Y227" i="21"/>
  <c r="X227" i="21"/>
  <c r="W227" i="21"/>
  <c r="V227" i="21"/>
  <c r="U227" i="21"/>
  <c r="T227" i="21"/>
  <c r="S227" i="21"/>
  <c r="R227" i="21"/>
  <c r="M227" i="21"/>
  <c r="L227" i="21"/>
  <c r="K227" i="21"/>
  <c r="I227" i="21"/>
  <c r="H227" i="21"/>
  <c r="G227" i="21"/>
  <c r="G227" i="21" a="1"/>
  <c r="F227" i="21"/>
  <c r="E227" i="21"/>
  <c r="D227" i="21"/>
  <c r="Y226" i="21"/>
  <c r="X226" i="21"/>
  <c r="W226" i="21"/>
  <c r="V226" i="21"/>
  <c r="U226" i="21"/>
  <c r="T226" i="21"/>
  <c r="S226" i="21"/>
  <c r="R226" i="21"/>
  <c r="M226" i="21"/>
  <c r="L226" i="21"/>
  <c r="K226" i="21"/>
  <c r="I226" i="21"/>
  <c r="H226" i="21"/>
  <c r="G226" i="21"/>
  <c r="G226" i="21" a="1"/>
  <c r="F226" i="21"/>
  <c r="E226" i="21"/>
  <c r="D226" i="21"/>
  <c r="Y225" i="21"/>
  <c r="X225" i="21"/>
  <c r="W225" i="21"/>
  <c r="V225" i="21"/>
  <c r="U225" i="21"/>
  <c r="T225" i="21"/>
  <c r="S225" i="21"/>
  <c r="R225" i="21"/>
  <c r="M225" i="21"/>
  <c r="L225" i="21"/>
  <c r="K225" i="21"/>
  <c r="I225" i="21"/>
  <c r="H225" i="21"/>
  <c r="G225" i="21"/>
  <c r="G225" i="21" a="1"/>
  <c r="F225" i="21"/>
  <c r="E225" i="21"/>
  <c r="D225" i="21"/>
  <c r="Y224" i="21"/>
  <c r="X224" i="21"/>
  <c r="W224" i="21"/>
  <c r="V224" i="21"/>
  <c r="U224" i="21"/>
  <c r="T224" i="21"/>
  <c r="S224" i="21"/>
  <c r="R224" i="21"/>
  <c r="M224" i="21"/>
  <c r="L224" i="21"/>
  <c r="K224" i="21"/>
  <c r="I224" i="21"/>
  <c r="H224" i="21"/>
  <c r="G224" i="21"/>
  <c r="G224" i="21" a="1"/>
  <c r="F224" i="21"/>
  <c r="E224" i="21"/>
  <c r="D224" i="21"/>
  <c r="Y223" i="21"/>
  <c r="X223" i="21"/>
  <c r="W223" i="21"/>
  <c r="V223" i="21"/>
  <c r="U223" i="21"/>
  <c r="T223" i="21"/>
  <c r="S223" i="21"/>
  <c r="R223" i="21"/>
  <c r="M223" i="21"/>
  <c r="L223" i="21"/>
  <c r="K223" i="21"/>
  <c r="I223" i="21"/>
  <c r="H223" i="21"/>
  <c r="G223" i="21"/>
  <c r="G223" i="21" a="1"/>
  <c r="F223" i="21"/>
  <c r="E223" i="21"/>
  <c r="D223" i="21"/>
  <c r="Y222" i="21"/>
  <c r="X222" i="21"/>
  <c r="W222" i="21"/>
  <c r="V222" i="21"/>
  <c r="U222" i="21"/>
  <c r="T222" i="21"/>
  <c r="S222" i="21"/>
  <c r="R222" i="21"/>
  <c r="M222" i="21"/>
  <c r="L222" i="21"/>
  <c r="K222" i="21"/>
  <c r="I222" i="21"/>
  <c r="H222" i="21"/>
  <c r="G222" i="21"/>
  <c r="G222" i="21" a="1"/>
  <c r="F222" i="21"/>
  <c r="E222" i="21"/>
  <c r="D222" i="21"/>
  <c r="Y221" i="21"/>
  <c r="X221" i="21"/>
  <c r="W221" i="21"/>
  <c r="V221" i="21"/>
  <c r="U221" i="21"/>
  <c r="T221" i="21"/>
  <c r="S221" i="21"/>
  <c r="R221" i="21"/>
  <c r="M221" i="21"/>
  <c r="L221" i="21"/>
  <c r="K221" i="21"/>
  <c r="I221" i="21"/>
  <c r="H221" i="21"/>
  <c r="G221" i="21"/>
  <c r="G221" i="21" a="1"/>
  <c r="F221" i="21"/>
  <c r="E221" i="21"/>
  <c r="D221" i="21"/>
  <c r="Y220" i="21"/>
  <c r="X220" i="21"/>
  <c r="W220" i="21"/>
  <c r="V220" i="21"/>
  <c r="U220" i="21"/>
  <c r="T220" i="21"/>
  <c r="S220" i="21"/>
  <c r="R220" i="21"/>
  <c r="M220" i="21"/>
  <c r="L220" i="21"/>
  <c r="K220" i="21"/>
  <c r="I220" i="21"/>
  <c r="H220" i="21"/>
  <c r="G220" i="21"/>
  <c r="G220" i="21" a="1"/>
  <c r="F220" i="21"/>
  <c r="E220" i="21"/>
  <c r="D220" i="21"/>
  <c r="Y219" i="21"/>
  <c r="X219" i="21"/>
  <c r="W219" i="21"/>
  <c r="V219" i="21"/>
  <c r="U219" i="21"/>
  <c r="T219" i="21"/>
  <c r="S219" i="21"/>
  <c r="R219" i="21"/>
  <c r="M219" i="21"/>
  <c r="L219" i="21"/>
  <c r="K219" i="21"/>
  <c r="I219" i="21"/>
  <c r="H219" i="21"/>
  <c r="G219" i="21"/>
  <c r="G219" i="21" a="1"/>
  <c r="F219" i="21"/>
  <c r="E219" i="21"/>
  <c r="D219" i="21"/>
  <c r="Y218" i="21"/>
  <c r="X218" i="21"/>
  <c r="W218" i="21"/>
  <c r="V218" i="21"/>
  <c r="U218" i="21"/>
  <c r="T218" i="21"/>
  <c r="S218" i="21"/>
  <c r="R218" i="21"/>
  <c r="M218" i="21"/>
  <c r="L218" i="21"/>
  <c r="K218" i="21"/>
  <c r="I218" i="21"/>
  <c r="H218" i="21"/>
  <c r="G218" i="21"/>
  <c r="G218" i="21" a="1"/>
  <c r="F218" i="21"/>
  <c r="E218" i="21"/>
  <c r="D218" i="21"/>
  <c r="Y217" i="21"/>
  <c r="X217" i="21"/>
  <c r="W217" i="21"/>
  <c r="V217" i="21"/>
  <c r="U217" i="21"/>
  <c r="T217" i="21"/>
  <c r="S217" i="21"/>
  <c r="R217" i="21"/>
  <c r="M217" i="21"/>
  <c r="L217" i="21"/>
  <c r="K217" i="21"/>
  <c r="I217" i="21"/>
  <c r="H217" i="21"/>
  <c r="G217" i="21"/>
  <c r="G217" i="21" a="1"/>
  <c r="F217" i="21"/>
  <c r="E217" i="21"/>
  <c r="D217" i="21"/>
  <c r="Y216" i="21"/>
  <c r="X216" i="21"/>
  <c r="W216" i="21"/>
  <c r="V216" i="21"/>
  <c r="U216" i="21"/>
  <c r="T216" i="21"/>
  <c r="S216" i="21"/>
  <c r="R216" i="21"/>
  <c r="M216" i="21"/>
  <c r="L216" i="21"/>
  <c r="K216" i="21"/>
  <c r="I216" i="21"/>
  <c r="H216" i="21"/>
  <c r="G216" i="21"/>
  <c r="G216" i="21" a="1"/>
  <c r="F216" i="21"/>
  <c r="E216" i="21"/>
  <c r="D216" i="21"/>
  <c r="Y215" i="21"/>
  <c r="X215" i="21"/>
  <c r="W215" i="21"/>
  <c r="V215" i="21"/>
  <c r="U215" i="21"/>
  <c r="T215" i="21"/>
  <c r="S215" i="21"/>
  <c r="R215" i="21"/>
  <c r="M215" i="21"/>
  <c r="L215" i="21"/>
  <c r="K215" i="21"/>
  <c r="I215" i="21"/>
  <c r="H215" i="21"/>
  <c r="G215" i="21"/>
  <c r="G215" i="21" a="1"/>
  <c r="F215" i="21"/>
  <c r="E215" i="21"/>
  <c r="D215" i="21"/>
  <c r="Y214" i="21"/>
  <c r="X214" i="21"/>
  <c r="W214" i="21"/>
  <c r="V214" i="21"/>
  <c r="U214" i="21"/>
  <c r="T214" i="21"/>
  <c r="S214" i="21"/>
  <c r="R214" i="21"/>
  <c r="M214" i="21"/>
  <c r="L214" i="21"/>
  <c r="K214" i="21"/>
  <c r="I214" i="21"/>
  <c r="H214" i="21"/>
  <c r="G214" i="21"/>
  <c r="G214" i="21" a="1"/>
  <c r="F214" i="21"/>
  <c r="E214" i="21"/>
  <c r="D214" i="21"/>
  <c r="Y213" i="21"/>
  <c r="X213" i="21"/>
  <c r="W213" i="21"/>
  <c r="V213" i="21"/>
  <c r="U213" i="21"/>
  <c r="T213" i="21"/>
  <c r="S213" i="21"/>
  <c r="R213" i="21"/>
  <c r="M213" i="21"/>
  <c r="L213" i="21"/>
  <c r="K213" i="21"/>
  <c r="I213" i="21"/>
  <c r="H213" i="21"/>
  <c r="G213" i="21"/>
  <c r="G213" i="21" a="1"/>
  <c r="F213" i="21"/>
  <c r="E213" i="21"/>
  <c r="D213" i="21"/>
  <c r="Y212" i="21"/>
  <c r="X212" i="21"/>
  <c r="W212" i="21"/>
  <c r="V212" i="21"/>
  <c r="U212" i="21"/>
  <c r="T212" i="21"/>
  <c r="S212" i="21"/>
  <c r="R212" i="21"/>
  <c r="M212" i="21"/>
  <c r="L212" i="21"/>
  <c r="K212" i="21"/>
  <c r="I212" i="21"/>
  <c r="H212" i="21"/>
  <c r="G212" i="21"/>
  <c r="G212" i="21" a="1"/>
  <c r="F212" i="21"/>
  <c r="E212" i="21"/>
  <c r="D212" i="21"/>
  <c r="Y211" i="21"/>
  <c r="X211" i="21"/>
  <c r="W211" i="21"/>
  <c r="V211" i="21"/>
  <c r="U211" i="21"/>
  <c r="T211" i="21"/>
  <c r="S211" i="21"/>
  <c r="R211" i="21"/>
  <c r="M211" i="21"/>
  <c r="L211" i="21"/>
  <c r="K211" i="21"/>
  <c r="I211" i="21"/>
  <c r="H211" i="21"/>
  <c r="G211" i="21"/>
  <c r="G211" i="21" a="1"/>
  <c r="F211" i="21"/>
  <c r="E211" i="21"/>
  <c r="D211" i="21"/>
  <c r="Y210" i="21"/>
  <c r="X210" i="21"/>
  <c r="W210" i="21"/>
  <c r="V210" i="21"/>
  <c r="U210" i="21"/>
  <c r="T210" i="21"/>
  <c r="S210" i="21"/>
  <c r="R210" i="21"/>
  <c r="M210" i="21"/>
  <c r="L210" i="21"/>
  <c r="K210" i="21"/>
  <c r="I210" i="21"/>
  <c r="H210" i="21"/>
  <c r="G210" i="21"/>
  <c r="G210" i="21" a="1"/>
  <c r="F210" i="21"/>
  <c r="E210" i="21"/>
  <c r="D210" i="21"/>
  <c r="Y209" i="21"/>
  <c r="X209" i="21"/>
  <c r="W209" i="21"/>
  <c r="V209" i="21"/>
  <c r="U209" i="21"/>
  <c r="T209" i="21"/>
  <c r="S209" i="21"/>
  <c r="R209" i="21"/>
  <c r="M209" i="21"/>
  <c r="L209" i="21"/>
  <c r="K209" i="21"/>
  <c r="I209" i="21"/>
  <c r="H209" i="21"/>
  <c r="G209" i="21"/>
  <c r="G209" i="21" a="1"/>
  <c r="F209" i="21"/>
  <c r="E209" i="21"/>
  <c r="D209" i="21"/>
  <c r="Y208" i="21"/>
  <c r="X208" i="21"/>
  <c r="W208" i="21"/>
  <c r="V208" i="21"/>
  <c r="U208" i="21"/>
  <c r="T208" i="21"/>
  <c r="S208" i="21"/>
  <c r="R208" i="21"/>
  <c r="M208" i="21"/>
  <c r="L208" i="21"/>
  <c r="K208" i="21"/>
  <c r="I208" i="21"/>
  <c r="H208" i="21"/>
  <c r="G208" i="21"/>
  <c r="G208" i="21" a="1"/>
  <c r="F208" i="21"/>
  <c r="E208" i="21"/>
  <c r="D208" i="21"/>
  <c r="Y207" i="21"/>
  <c r="X207" i="21"/>
  <c r="W207" i="21"/>
  <c r="V207" i="21"/>
  <c r="U207" i="21"/>
  <c r="T207" i="21"/>
  <c r="S207" i="21"/>
  <c r="R207" i="21"/>
  <c r="M207" i="21"/>
  <c r="L207" i="21"/>
  <c r="K207" i="21"/>
  <c r="I207" i="21"/>
  <c r="H207" i="21"/>
  <c r="G207" i="21"/>
  <c r="G207" i="21" a="1"/>
  <c r="F207" i="21"/>
  <c r="E207" i="21"/>
  <c r="D207" i="21"/>
  <c r="Y206" i="21"/>
  <c r="X206" i="21"/>
  <c r="W206" i="21"/>
  <c r="V206" i="21"/>
  <c r="U206" i="21"/>
  <c r="T206" i="21"/>
  <c r="S206" i="21"/>
  <c r="R206" i="21"/>
  <c r="M206" i="21"/>
  <c r="L206" i="21"/>
  <c r="K206" i="21"/>
  <c r="I206" i="21"/>
  <c r="H206" i="21"/>
  <c r="G206" i="21"/>
  <c r="G206" i="21" a="1"/>
  <c r="F206" i="21"/>
  <c r="E206" i="21"/>
  <c r="D206" i="21"/>
  <c r="Y205" i="21"/>
  <c r="X205" i="21"/>
  <c r="W205" i="21"/>
  <c r="V205" i="21"/>
  <c r="U205" i="21"/>
  <c r="T205" i="21"/>
  <c r="S205" i="21"/>
  <c r="R205" i="21"/>
  <c r="M205" i="21"/>
  <c r="L205" i="21"/>
  <c r="K205" i="21"/>
  <c r="I205" i="21"/>
  <c r="H205" i="21"/>
  <c r="G205" i="21"/>
  <c r="G205" i="21" a="1"/>
  <c r="F205" i="21"/>
  <c r="E205" i="21"/>
  <c r="D205" i="21"/>
  <c r="Y204" i="21"/>
  <c r="X204" i="21"/>
  <c r="W204" i="21"/>
  <c r="V204" i="21"/>
  <c r="U204" i="21"/>
  <c r="T204" i="21"/>
  <c r="S204" i="21"/>
  <c r="R204" i="21"/>
  <c r="M204" i="21"/>
  <c r="L204" i="21"/>
  <c r="K204" i="21"/>
  <c r="I204" i="21"/>
  <c r="H204" i="21"/>
  <c r="G204" i="21"/>
  <c r="G204" i="21" a="1"/>
  <c r="F204" i="21"/>
  <c r="E204" i="21"/>
  <c r="D204" i="21"/>
  <c r="Y203" i="21"/>
  <c r="X203" i="21"/>
  <c r="W203" i="21"/>
  <c r="V203" i="21"/>
  <c r="U203" i="21"/>
  <c r="T203" i="21"/>
  <c r="S203" i="21"/>
  <c r="R203" i="21"/>
  <c r="M203" i="21"/>
  <c r="L203" i="21"/>
  <c r="K203" i="21"/>
  <c r="I203" i="21"/>
  <c r="H203" i="21"/>
  <c r="G203" i="21"/>
  <c r="G203" i="21" a="1"/>
  <c r="F203" i="21"/>
  <c r="E203" i="21"/>
  <c r="D203" i="21"/>
  <c r="Y202" i="21"/>
  <c r="X202" i="21"/>
  <c r="W202" i="21"/>
  <c r="V202" i="21"/>
  <c r="U202" i="21"/>
  <c r="T202" i="21"/>
  <c r="S202" i="21"/>
  <c r="R202" i="21"/>
  <c r="M202" i="21"/>
  <c r="L202" i="21"/>
  <c r="K202" i="21"/>
  <c r="I202" i="21"/>
  <c r="H202" i="21"/>
  <c r="G202" i="21"/>
  <c r="G202" i="21" a="1"/>
  <c r="F202" i="21"/>
  <c r="E202" i="21"/>
  <c r="D202" i="21"/>
  <c r="Y201" i="21"/>
  <c r="X201" i="21"/>
  <c r="W201" i="21"/>
  <c r="V201" i="21"/>
  <c r="U201" i="21"/>
  <c r="T201" i="21"/>
  <c r="S201" i="21"/>
  <c r="R201" i="21"/>
  <c r="M201" i="21"/>
  <c r="L201" i="21"/>
  <c r="K201" i="21"/>
  <c r="I201" i="21"/>
  <c r="H201" i="21"/>
  <c r="G201" i="21"/>
  <c r="G201" i="21" a="1"/>
  <c r="F201" i="21"/>
  <c r="E201" i="21"/>
  <c r="D201" i="21"/>
  <c r="Y200" i="21"/>
  <c r="X200" i="21"/>
  <c r="W200" i="21"/>
  <c r="V200" i="21"/>
  <c r="U200" i="21"/>
  <c r="T200" i="21"/>
  <c r="S200" i="21"/>
  <c r="R200" i="21"/>
  <c r="M200" i="21"/>
  <c r="L200" i="21"/>
  <c r="K200" i="21"/>
  <c r="I200" i="21"/>
  <c r="H200" i="21"/>
  <c r="G200" i="21"/>
  <c r="G200" i="21" a="1"/>
  <c r="F200" i="21"/>
  <c r="E200" i="21"/>
  <c r="D200" i="21"/>
  <c r="Y199" i="21"/>
  <c r="X199" i="21"/>
  <c r="W199" i="21"/>
  <c r="V199" i="21"/>
  <c r="U199" i="21"/>
  <c r="T199" i="21"/>
  <c r="S199" i="21"/>
  <c r="R199" i="21"/>
  <c r="M199" i="21"/>
  <c r="L199" i="21"/>
  <c r="K199" i="21"/>
  <c r="I199" i="21"/>
  <c r="H199" i="21"/>
  <c r="G199" i="21"/>
  <c r="G199" i="21" a="1"/>
  <c r="F199" i="21"/>
  <c r="E199" i="21"/>
  <c r="D199" i="21"/>
  <c r="Y198" i="21"/>
  <c r="X198" i="21"/>
  <c r="W198" i="21"/>
  <c r="V198" i="21"/>
  <c r="U198" i="21"/>
  <c r="T198" i="21"/>
  <c r="S198" i="21"/>
  <c r="R198" i="21"/>
  <c r="M198" i="21"/>
  <c r="L198" i="21"/>
  <c r="K198" i="21"/>
  <c r="I198" i="21"/>
  <c r="H198" i="21"/>
  <c r="G198" i="21"/>
  <c r="G198" i="21" a="1"/>
  <c r="F198" i="21"/>
  <c r="E198" i="21"/>
  <c r="D198" i="21"/>
  <c r="Y197" i="21"/>
  <c r="X197" i="21"/>
  <c r="W197" i="21"/>
  <c r="V197" i="21"/>
  <c r="U197" i="21"/>
  <c r="T197" i="21"/>
  <c r="S197" i="21"/>
  <c r="R197" i="21"/>
  <c r="M197" i="21"/>
  <c r="L197" i="21"/>
  <c r="K197" i="21"/>
  <c r="I197" i="21"/>
  <c r="H197" i="21"/>
  <c r="G197" i="21"/>
  <c r="G197" i="21" a="1"/>
  <c r="F197" i="21"/>
  <c r="E197" i="21"/>
  <c r="D197" i="21"/>
  <c r="Y196" i="21"/>
  <c r="X196" i="21"/>
  <c r="W196" i="21"/>
  <c r="V196" i="21"/>
  <c r="U196" i="21"/>
  <c r="T196" i="21"/>
  <c r="S196" i="21"/>
  <c r="R196" i="21"/>
  <c r="M196" i="21"/>
  <c r="L196" i="21"/>
  <c r="K196" i="21"/>
  <c r="I196" i="21"/>
  <c r="H196" i="21"/>
  <c r="G196" i="21"/>
  <c r="G196" i="21" a="1"/>
  <c r="F196" i="21"/>
  <c r="E196" i="21"/>
  <c r="D196" i="21"/>
  <c r="Y195" i="21"/>
  <c r="X195" i="21"/>
  <c r="W195" i="21"/>
  <c r="V195" i="21"/>
  <c r="U195" i="21"/>
  <c r="T195" i="21"/>
  <c r="S195" i="21"/>
  <c r="R195" i="21"/>
  <c r="M195" i="21"/>
  <c r="L195" i="21"/>
  <c r="K195" i="21"/>
  <c r="I195" i="21"/>
  <c r="H195" i="21"/>
  <c r="G195" i="21"/>
  <c r="G195" i="21" a="1"/>
  <c r="F195" i="21"/>
  <c r="E195" i="21"/>
  <c r="D195" i="21"/>
  <c r="Y194" i="21"/>
  <c r="X194" i="21"/>
  <c r="W194" i="21"/>
  <c r="V194" i="21"/>
  <c r="U194" i="21"/>
  <c r="T194" i="21"/>
  <c r="S194" i="21"/>
  <c r="R194" i="21"/>
  <c r="M194" i="21"/>
  <c r="L194" i="21"/>
  <c r="K194" i="21"/>
  <c r="I194" i="21"/>
  <c r="H194" i="21"/>
  <c r="G194" i="21"/>
  <c r="G194" i="21" a="1"/>
  <c r="F194" i="21"/>
  <c r="E194" i="21"/>
  <c r="D194" i="21"/>
  <c r="Y193" i="21"/>
  <c r="X193" i="21"/>
  <c r="W193" i="21"/>
  <c r="V193" i="21"/>
  <c r="U193" i="21"/>
  <c r="T193" i="21"/>
  <c r="S193" i="21"/>
  <c r="R193" i="21"/>
  <c r="M193" i="21"/>
  <c r="L193" i="21"/>
  <c r="K193" i="21"/>
  <c r="I193" i="21"/>
  <c r="H193" i="21"/>
  <c r="G193" i="21"/>
  <c r="G193" i="21" a="1"/>
  <c r="F193" i="21"/>
  <c r="E193" i="21"/>
  <c r="D193" i="21"/>
  <c r="Y192" i="21"/>
  <c r="X192" i="21"/>
  <c r="W192" i="21"/>
  <c r="V192" i="21"/>
  <c r="U192" i="21"/>
  <c r="T192" i="21"/>
  <c r="S192" i="21"/>
  <c r="R192" i="21"/>
  <c r="M192" i="21"/>
  <c r="L192" i="21"/>
  <c r="K192" i="21"/>
  <c r="I192" i="21"/>
  <c r="H192" i="21"/>
  <c r="G192" i="21"/>
  <c r="G192" i="21" a="1"/>
  <c r="F192" i="21"/>
  <c r="E192" i="21"/>
  <c r="D192" i="21"/>
  <c r="Y191" i="21"/>
  <c r="X191" i="21"/>
  <c r="W191" i="21"/>
  <c r="V191" i="21"/>
  <c r="U191" i="21"/>
  <c r="T191" i="21"/>
  <c r="S191" i="21"/>
  <c r="R191" i="21"/>
  <c r="M191" i="21"/>
  <c r="L191" i="21"/>
  <c r="K191" i="21"/>
  <c r="I191" i="21"/>
  <c r="H191" i="21"/>
  <c r="G191" i="21"/>
  <c r="G191" i="21" a="1"/>
  <c r="F191" i="21"/>
  <c r="E191" i="21"/>
  <c r="D191" i="21"/>
  <c r="Y190" i="21"/>
  <c r="X190" i="21"/>
  <c r="W190" i="21"/>
  <c r="V190" i="21"/>
  <c r="U190" i="21"/>
  <c r="T190" i="21"/>
  <c r="S190" i="21"/>
  <c r="R190" i="21"/>
  <c r="M190" i="21"/>
  <c r="L190" i="21"/>
  <c r="K190" i="21"/>
  <c r="I190" i="21"/>
  <c r="H190" i="21"/>
  <c r="G190" i="21"/>
  <c r="G190" i="21" a="1"/>
  <c r="F190" i="21"/>
  <c r="E190" i="21"/>
  <c r="D190" i="21"/>
  <c r="Y189" i="21"/>
  <c r="X189" i="21"/>
  <c r="W189" i="21"/>
  <c r="V189" i="21"/>
  <c r="U189" i="21"/>
  <c r="T189" i="21"/>
  <c r="S189" i="21"/>
  <c r="R189" i="21"/>
  <c r="M189" i="21"/>
  <c r="L189" i="21"/>
  <c r="K189" i="21"/>
  <c r="I189" i="21"/>
  <c r="H189" i="21"/>
  <c r="G189" i="21"/>
  <c r="G189" i="21" a="1"/>
  <c r="F189" i="21"/>
  <c r="E189" i="21"/>
  <c r="D189" i="21"/>
  <c r="Y188" i="21"/>
  <c r="X188" i="21"/>
  <c r="W188" i="21"/>
  <c r="V188" i="21"/>
  <c r="U188" i="21"/>
  <c r="T188" i="21"/>
  <c r="S188" i="21"/>
  <c r="R188" i="21"/>
  <c r="M188" i="21"/>
  <c r="L188" i="21"/>
  <c r="K188" i="21"/>
  <c r="I188" i="21"/>
  <c r="H188" i="21"/>
  <c r="G188" i="21"/>
  <c r="G188" i="21" a="1"/>
  <c r="F188" i="21"/>
  <c r="E188" i="21"/>
  <c r="D188" i="21"/>
  <c r="Y187" i="21"/>
  <c r="X187" i="21"/>
  <c r="W187" i="21"/>
  <c r="V187" i="21"/>
  <c r="U187" i="21"/>
  <c r="T187" i="21"/>
  <c r="S187" i="21"/>
  <c r="R187" i="21"/>
  <c r="M187" i="21"/>
  <c r="L187" i="21"/>
  <c r="K187" i="21"/>
  <c r="I187" i="21"/>
  <c r="H187" i="21"/>
  <c r="G187" i="21"/>
  <c r="G187" i="21" a="1"/>
  <c r="F187" i="21"/>
  <c r="E187" i="21"/>
  <c r="D187" i="21"/>
  <c r="Y186" i="21"/>
  <c r="X186" i="21"/>
  <c r="W186" i="21"/>
  <c r="V186" i="21"/>
  <c r="U186" i="21"/>
  <c r="T186" i="21"/>
  <c r="S186" i="21"/>
  <c r="R186" i="21"/>
  <c r="M186" i="21"/>
  <c r="L186" i="21"/>
  <c r="K186" i="21"/>
  <c r="I186" i="21"/>
  <c r="H186" i="21"/>
  <c r="G186" i="21"/>
  <c r="G186" i="21" a="1"/>
  <c r="F186" i="21"/>
  <c r="E186" i="21"/>
  <c r="D186" i="21"/>
  <c r="Y185" i="21"/>
  <c r="X185" i="21"/>
  <c r="W185" i="21"/>
  <c r="V185" i="21"/>
  <c r="U185" i="21"/>
  <c r="T185" i="21"/>
  <c r="S185" i="21"/>
  <c r="R185" i="21"/>
  <c r="M185" i="21"/>
  <c r="L185" i="21"/>
  <c r="K185" i="21"/>
  <c r="I185" i="21"/>
  <c r="H185" i="21"/>
  <c r="G185" i="21"/>
  <c r="G185" i="21" a="1"/>
  <c r="F185" i="21"/>
  <c r="E185" i="21"/>
  <c r="D185" i="21"/>
  <c r="Y184" i="21"/>
  <c r="X184" i="21"/>
  <c r="W184" i="21"/>
  <c r="V184" i="21"/>
  <c r="U184" i="21"/>
  <c r="T184" i="21"/>
  <c r="S184" i="21"/>
  <c r="R184" i="21"/>
  <c r="M184" i="21"/>
  <c r="L184" i="21"/>
  <c r="K184" i="21"/>
  <c r="I184" i="21"/>
  <c r="H184" i="21"/>
  <c r="G184" i="21"/>
  <c r="G184" i="21" a="1"/>
  <c r="F184" i="21"/>
  <c r="E184" i="21"/>
  <c r="D184" i="21"/>
  <c r="Y183" i="21"/>
  <c r="X183" i="21"/>
  <c r="W183" i="21"/>
  <c r="V183" i="21"/>
  <c r="U183" i="21"/>
  <c r="T183" i="21"/>
  <c r="S183" i="21"/>
  <c r="R183" i="21"/>
  <c r="M183" i="21"/>
  <c r="L183" i="21"/>
  <c r="K183" i="21"/>
  <c r="I183" i="21"/>
  <c r="H183" i="21"/>
  <c r="G183" i="21"/>
  <c r="G183" i="21" a="1"/>
  <c r="F183" i="21"/>
  <c r="E183" i="21"/>
  <c r="D183" i="21"/>
  <c r="Y182" i="21"/>
  <c r="X182" i="21"/>
  <c r="W182" i="21"/>
  <c r="V182" i="21"/>
  <c r="U182" i="21"/>
  <c r="T182" i="21"/>
  <c r="S182" i="21"/>
  <c r="R182" i="21"/>
  <c r="M182" i="21"/>
  <c r="L182" i="21"/>
  <c r="K182" i="21"/>
  <c r="I182" i="21"/>
  <c r="H182" i="21"/>
  <c r="G182" i="21"/>
  <c r="G182" i="21" a="1"/>
  <c r="F182" i="21"/>
  <c r="E182" i="21"/>
  <c r="D182" i="21"/>
  <c r="Y181" i="21"/>
  <c r="X181" i="21"/>
  <c r="W181" i="21"/>
  <c r="V181" i="21"/>
  <c r="U181" i="21"/>
  <c r="T181" i="21"/>
  <c r="S181" i="21"/>
  <c r="R181" i="21"/>
  <c r="M181" i="21"/>
  <c r="L181" i="21"/>
  <c r="K181" i="21"/>
  <c r="I181" i="21"/>
  <c r="H181" i="21"/>
  <c r="G181" i="21"/>
  <c r="G181" i="21" a="1"/>
  <c r="F181" i="21"/>
  <c r="E181" i="21"/>
  <c r="D181" i="21"/>
  <c r="Y180" i="21"/>
  <c r="X180" i="21"/>
  <c r="W180" i="21"/>
  <c r="V180" i="21"/>
  <c r="U180" i="21"/>
  <c r="T180" i="21"/>
  <c r="S180" i="21"/>
  <c r="R180" i="21"/>
  <c r="M180" i="21"/>
  <c r="L180" i="21"/>
  <c r="K180" i="21"/>
  <c r="I180" i="21"/>
  <c r="H180" i="21"/>
  <c r="G180" i="21"/>
  <c r="G180" i="21" a="1"/>
  <c r="F180" i="21"/>
  <c r="E180" i="21"/>
  <c r="D180" i="21"/>
  <c r="Y179" i="21"/>
  <c r="X179" i="21"/>
  <c r="W179" i="21"/>
  <c r="V179" i="21"/>
  <c r="U179" i="21"/>
  <c r="T179" i="21"/>
  <c r="S179" i="21"/>
  <c r="R179" i="21"/>
  <c r="M179" i="21"/>
  <c r="L179" i="21"/>
  <c r="K179" i="21"/>
  <c r="I179" i="21"/>
  <c r="H179" i="21"/>
  <c r="G179" i="21"/>
  <c r="G179" i="21" a="1"/>
  <c r="F179" i="21"/>
  <c r="E179" i="21"/>
  <c r="D179" i="21"/>
  <c r="Y178" i="21"/>
  <c r="X178" i="21"/>
  <c r="W178" i="21"/>
  <c r="V178" i="21"/>
  <c r="U178" i="21"/>
  <c r="T178" i="21"/>
  <c r="S178" i="21"/>
  <c r="R178" i="21"/>
  <c r="M178" i="21"/>
  <c r="L178" i="21"/>
  <c r="K178" i="21"/>
  <c r="I178" i="21"/>
  <c r="H178" i="21"/>
  <c r="G178" i="21"/>
  <c r="G178" i="21" a="1"/>
  <c r="F178" i="21"/>
  <c r="E178" i="21"/>
  <c r="D178" i="21"/>
  <c r="Y177" i="21"/>
  <c r="X177" i="21"/>
  <c r="W177" i="21"/>
  <c r="V177" i="21"/>
  <c r="U177" i="21"/>
  <c r="T177" i="21"/>
  <c r="S177" i="21"/>
  <c r="R177" i="21"/>
  <c r="M177" i="21"/>
  <c r="L177" i="21"/>
  <c r="K177" i="21"/>
  <c r="I177" i="21"/>
  <c r="H177" i="21"/>
  <c r="G177" i="21"/>
  <c r="G177" i="21" a="1"/>
  <c r="F177" i="21"/>
  <c r="E177" i="21"/>
  <c r="D177" i="21"/>
  <c r="Y176" i="21"/>
  <c r="X176" i="21"/>
  <c r="W176" i="21"/>
  <c r="V176" i="21"/>
  <c r="U176" i="21"/>
  <c r="T176" i="21"/>
  <c r="S176" i="21"/>
  <c r="R176" i="21"/>
  <c r="M176" i="21"/>
  <c r="L176" i="21"/>
  <c r="K176" i="21"/>
  <c r="I176" i="21"/>
  <c r="H176" i="21"/>
  <c r="G176" i="21"/>
  <c r="G176" i="21" a="1"/>
  <c r="F176" i="21"/>
  <c r="E176" i="21"/>
  <c r="D176" i="21"/>
  <c r="Y175" i="21"/>
  <c r="X175" i="21"/>
  <c r="W175" i="21"/>
  <c r="V175" i="21"/>
  <c r="U175" i="21"/>
  <c r="T175" i="21"/>
  <c r="S175" i="21"/>
  <c r="R175" i="21"/>
  <c r="M175" i="21"/>
  <c r="L175" i="21"/>
  <c r="K175" i="21"/>
  <c r="I175" i="21"/>
  <c r="H175" i="21"/>
  <c r="G175" i="21"/>
  <c r="G175" i="21" a="1"/>
  <c r="F175" i="21"/>
  <c r="E175" i="21"/>
  <c r="D175" i="21"/>
  <c r="Y174" i="21"/>
  <c r="X174" i="21"/>
  <c r="W174" i="21"/>
  <c r="V174" i="21"/>
  <c r="U174" i="21"/>
  <c r="T174" i="21"/>
  <c r="S174" i="21"/>
  <c r="R174" i="21"/>
  <c r="M174" i="21"/>
  <c r="L174" i="21"/>
  <c r="K174" i="21"/>
  <c r="I174" i="21"/>
  <c r="H174" i="21"/>
  <c r="G174" i="21"/>
  <c r="G174" i="21" a="1"/>
  <c r="F174" i="21"/>
  <c r="E174" i="21"/>
  <c r="D174" i="21"/>
  <c r="Y173" i="21"/>
  <c r="X173" i="21"/>
  <c r="W173" i="21"/>
  <c r="V173" i="21"/>
  <c r="U173" i="21"/>
  <c r="T173" i="21"/>
  <c r="S173" i="21"/>
  <c r="R173" i="21"/>
  <c r="M173" i="21"/>
  <c r="L173" i="21"/>
  <c r="K173" i="21"/>
  <c r="I173" i="21"/>
  <c r="H173" i="21"/>
  <c r="G173" i="21"/>
  <c r="G173" i="21" a="1"/>
  <c r="F173" i="21"/>
  <c r="E173" i="21"/>
  <c r="D173" i="21"/>
  <c r="Y172" i="21"/>
  <c r="X172" i="21"/>
  <c r="W172" i="21"/>
  <c r="V172" i="21"/>
  <c r="U172" i="21"/>
  <c r="T172" i="21"/>
  <c r="S172" i="21"/>
  <c r="R172" i="21"/>
  <c r="M172" i="21"/>
  <c r="L172" i="21"/>
  <c r="K172" i="21"/>
  <c r="I172" i="21"/>
  <c r="H172" i="21"/>
  <c r="G172" i="21"/>
  <c r="G172" i="21" a="1"/>
  <c r="F172" i="21"/>
  <c r="E172" i="21"/>
  <c r="D172" i="21"/>
  <c r="Y171" i="21"/>
  <c r="X171" i="21"/>
  <c r="W171" i="21"/>
  <c r="V171" i="21"/>
  <c r="U171" i="21"/>
  <c r="T171" i="21"/>
  <c r="S171" i="21"/>
  <c r="R171" i="21"/>
  <c r="M171" i="21"/>
  <c r="L171" i="21"/>
  <c r="K171" i="21"/>
  <c r="I171" i="21"/>
  <c r="H171" i="21"/>
  <c r="G171" i="21"/>
  <c r="G171" i="21" a="1"/>
  <c r="F171" i="21"/>
  <c r="E171" i="21"/>
  <c r="D171" i="21"/>
  <c r="Y170" i="21"/>
  <c r="X170" i="21"/>
  <c r="W170" i="21"/>
  <c r="V170" i="21"/>
  <c r="U170" i="21"/>
  <c r="T170" i="21"/>
  <c r="S170" i="21"/>
  <c r="R170" i="21"/>
  <c r="M170" i="21"/>
  <c r="L170" i="21"/>
  <c r="K170" i="21"/>
  <c r="I170" i="21"/>
  <c r="H170" i="21"/>
  <c r="G170" i="21"/>
  <c r="G170" i="21" a="1"/>
  <c r="F170" i="21"/>
  <c r="E170" i="21"/>
  <c r="D170" i="21"/>
  <c r="Y169" i="21"/>
  <c r="X169" i="21"/>
  <c r="W169" i="21"/>
  <c r="V169" i="21"/>
  <c r="U169" i="21"/>
  <c r="T169" i="21"/>
  <c r="S169" i="21"/>
  <c r="R169" i="21"/>
  <c r="M169" i="21"/>
  <c r="L169" i="21"/>
  <c r="K169" i="21"/>
  <c r="I169" i="21"/>
  <c r="H169" i="21"/>
  <c r="G169" i="21"/>
  <c r="G169" i="21" a="1"/>
  <c r="F169" i="21"/>
  <c r="E169" i="21"/>
  <c r="D169" i="21"/>
  <c r="Y168" i="21"/>
  <c r="X168" i="21"/>
  <c r="W168" i="21"/>
  <c r="V168" i="21"/>
  <c r="U168" i="21"/>
  <c r="T168" i="21"/>
  <c r="S168" i="21"/>
  <c r="R168" i="21"/>
  <c r="M168" i="21"/>
  <c r="L168" i="21"/>
  <c r="K168" i="21"/>
  <c r="I168" i="21"/>
  <c r="H168" i="21"/>
  <c r="G168" i="21"/>
  <c r="G168" i="21" a="1"/>
  <c r="F168" i="21"/>
  <c r="E168" i="21"/>
  <c r="D168" i="21"/>
  <c r="Y167" i="21"/>
  <c r="X167" i="21"/>
  <c r="W167" i="21"/>
  <c r="V167" i="21"/>
  <c r="U167" i="21"/>
  <c r="T167" i="21"/>
  <c r="S167" i="21"/>
  <c r="R167" i="21"/>
  <c r="M167" i="21"/>
  <c r="L167" i="21"/>
  <c r="K167" i="21"/>
  <c r="I167" i="21"/>
  <c r="H167" i="21"/>
  <c r="G167" i="21"/>
  <c r="G167" i="21" a="1"/>
  <c r="F167" i="21"/>
  <c r="E167" i="21"/>
  <c r="D167" i="21"/>
  <c r="Y166" i="21"/>
  <c r="X166" i="21"/>
  <c r="W166" i="21"/>
  <c r="V166" i="21"/>
  <c r="U166" i="21"/>
  <c r="T166" i="21"/>
  <c r="S166" i="21"/>
  <c r="R166" i="21"/>
  <c r="M166" i="21"/>
  <c r="L166" i="21"/>
  <c r="K166" i="21"/>
  <c r="I166" i="21"/>
  <c r="H166" i="21"/>
  <c r="G166" i="21"/>
  <c r="G166" i="21" a="1"/>
  <c r="F166" i="21"/>
  <c r="E166" i="21"/>
  <c r="D166" i="21"/>
  <c r="Y165" i="21"/>
  <c r="X165" i="21"/>
  <c r="W165" i="21"/>
  <c r="V165" i="21"/>
  <c r="U165" i="21"/>
  <c r="T165" i="21"/>
  <c r="S165" i="21"/>
  <c r="R165" i="21"/>
  <c r="M165" i="21"/>
  <c r="L165" i="21"/>
  <c r="K165" i="21"/>
  <c r="I165" i="21"/>
  <c r="H165" i="21"/>
  <c r="G165" i="21"/>
  <c r="G165" i="21" a="1"/>
  <c r="F165" i="21"/>
  <c r="E165" i="21"/>
  <c r="D165" i="21"/>
  <c r="Y164" i="21"/>
  <c r="X164" i="21"/>
  <c r="W164" i="21"/>
  <c r="V164" i="21"/>
  <c r="U164" i="21"/>
  <c r="T164" i="21"/>
  <c r="S164" i="21"/>
  <c r="R164" i="21"/>
  <c r="M164" i="21"/>
  <c r="L164" i="21"/>
  <c r="K164" i="21"/>
  <c r="I164" i="21"/>
  <c r="H164" i="21"/>
  <c r="G164" i="21"/>
  <c r="G164" i="21" a="1"/>
  <c r="F164" i="21"/>
  <c r="E164" i="21"/>
  <c r="D164" i="21"/>
  <c r="Y163" i="21"/>
  <c r="X163" i="21"/>
  <c r="W163" i="21"/>
  <c r="V163" i="21"/>
  <c r="U163" i="21"/>
  <c r="T163" i="21"/>
  <c r="S163" i="21"/>
  <c r="R163" i="21"/>
  <c r="M163" i="21"/>
  <c r="L163" i="21"/>
  <c r="K163" i="21"/>
  <c r="I163" i="21"/>
  <c r="H163" i="21"/>
  <c r="G163" i="21"/>
  <c r="G163" i="21" a="1"/>
  <c r="F163" i="21"/>
  <c r="E163" i="21"/>
  <c r="D163" i="21"/>
  <c r="Y162" i="21"/>
  <c r="X162" i="21"/>
  <c r="W162" i="21"/>
  <c r="V162" i="21"/>
  <c r="U162" i="21"/>
  <c r="T162" i="21"/>
  <c r="S162" i="21"/>
  <c r="R162" i="21"/>
  <c r="M162" i="21"/>
  <c r="L162" i="21"/>
  <c r="K162" i="21"/>
  <c r="I162" i="21"/>
  <c r="H162" i="21"/>
  <c r="G162" i="21"/>
  <c r="G162" i="21" a="1"/>
  <c r="F162" i="21"/>
  <c r="E162" i="21"/>
  <c r="D162" i="21"/>
  <c r="Y161" i="21"/>
  <c r="X161" i="21"/>
  <c r="W161" i="21"/>
  <c r="V161" i="21"/>
  <c r="U161" i="21"/>
  <c r="T161" i="21"/>
  <c r="S161" i="21"/>
  <c r="R161" i="21"/>
  <c r="M161" i="21"/>
  <c r="L161" i="21"/>
  <c r="K161" i="21"/>
  <c r="I161" i="21"/>
  <c r="H161" i="21"/>
  <c r="G161" i="21"/>
  <c r="G161" i="21" a="1"/>
  <c r="F161" i="21"/>
  <c r="E161" i="21"/>
  <c r="D161" i="21"/>
  <c r="Y160" i="21"/>
  <c r="X160" i="21"/>
  <c r="W160" i="21"/>
  <c r="V160" i="21"/>
  <c r="U160" i="21"/>
  <c r="T160" i="21"/>
  <c r="S160" i="21"/>
  <c r="R160" i="21"/>
  <c r="M160" i="21"/>
  <c r="L160" i="21"/>
  <c r="K160" i="21"/>
  <c r="I160" i="21"/>
  <c r="H160" i="21"/>
  <c r="G160" i="21"/>
  <c r="G160" i="21" a="1"/>
  <c r="F160" i="21"/>
  <c r="E160" i="21"/>
  <c r="D160" i="21"/>
  <c r="Y159" i="21"/>
  <c r="X159" i="21"/>
  <c r="W159" i="21"/>
  <c r="V159" i="21"/>
  <c r="U159" i="21"/>
  <c r="T159" i="21"/>
  <c r="S159" i="21"/>
  <c r="R159" i="21"/>
  <c r="M159" i="21"/>
  <c r="L159" i="21"/>
  <c r="K159" i="21"/>
  <c r="I159" i="21"/>
  <c r="H159" i="21"/>
  <c r="G159" i="21"/>
  <c r="G159" i="21" a="1"/>
  <c r="F159" i="21"/>
  <c r="E159" i="21"/>
  <c r="D159" i="21"/>
  <c r="Y158" i="21"/>
  <c r="X158" i="21"/>
  <c r="W158" i="21"/>
  <c r="V158" i="21"/>
  <c r="U158" i="21"/>
  <c r="T158" i="21"/>
  <c r="S158" i="21"/>
  <c r="R158" i="21"/>
  <c r="M158" i="21"/>
  <c r="L158" i="21"/>
  <c r="K158" i="21"/>
  <c r="I158" i="21"/>
  <c r="H158" i="21"/>
  <c r="G158" i="21"/>
  <c r="G158" i="21" a="1"/>
  <c r="F158" i="21"/>
  <c r="E158" i="21"/>
  <c r="D158" i="21"/>
  <c r="Y157" i="21"/>
  <c r="X157" i="21"/>
  <c r="W157" i="21"/>
  <c r="V157" i="21"/>
  <c r="U157" i="21"/>
  <c r="T157" i="21"/>
  <c r="S157" i="21"/>
  <c r="R157" i="21"/>
  <c r="M157" i="21"/>
  <c r="L157" i="21"/>
  <c r="K157" i="21"/>
  <c r="I157" i="21"/>
  <c r="H157" i="21"/>
  <c r="G157" i="21"/>
  <c r="G157" i="21" a="1"/>
  <c r="F157" i="21"/>
  <c r="E157" i="21"/>
  <c r="D157" i="21"/>
  <c r="Y156" i="21"/>
  <c r="X156" i="21"/>
  <c r="W156" i="21"/>
  <c r="V156" i="21"/>
  <c r="U156" i="21"/>
  <c r="T156" i="21"/>
  <c r="S156" i="21"/>
  <c r="R156" i="21"/>
  <c r="M156" i="21"/>
  <c r="L156" i="21"/>
  <c r="K156" i="21"/>
  <c r="I156" i="21"/>
  <c r="H156" i="21"/>
  <c r="G156" i="21"/>
  <c r="G156" i="21" a="1"/>
  <c r="F156" i="21"/>
  <c r="E156" i="21"/>
  <c r="D156" i="21"/>
  <c r="Y155" i="21"/>
  <c r="X155" i="21"/>
  <c r="W155" i="21"/>
  <c r="V155" i="21"/>
  <c r="U155" i="21"/>
  <c r="T155" i="21"/>
  <c r="S155" i="21"/>
  <c r="R155" i="21"/>
  <c r="M155" i="21"/>
  <c r="L155" i="21"/>
  <c r="K155" i="21"/>
  <c r="I155" i="21"/>
  <c r="H155" i="21"/>
  <c r="G155" i="21"/>
  <c r="G155" i="21" a="1"/>
  <c r="F155" i="21"/>
  <c r="E155" i="21"/>
  <c r="D155" i="21"/>
  <c r="Y154" i="21"/>
  <c r="X154" i="21"/>
  <c r="W154" i="21"/>
  <c r="V154" i="21"/>
  <c r="U154" i="21"/>
  <c r="T154" i="21"/>
  <c r="S154" i="21"/>
  <c r="R154" i="21"/>
  <c r="M154" i="21"/>
  <c r="L154" i="21"/>
  <c r="K154" i="21"/>
  <c r="I154" i="21"/>
  <c r="H154" i="21"/>
  <c r="G154" i="21"/>
  <c r="G154" i="21" a="1"/>
  <c r="F154" i="21"/>
  <c r="E154" i="21"/>
  <c r="D154" i="21"/>
  <c r="Y153" i="21"/>
  <c r="X153" i="21"/>
  <c r="W153" i="21"/>
  <c r="V153" i="21"/>
  <c r="U153" i="21"/>
  <c r="T153" i="21"/>
  <c r="S153" i="21"/>
  <c r="R153" i="21"/>
  <c r="M153" i="21"/>
  <c r="L153" i="21"/>
  <c r="K153" i="21"/>
  <c r="I153" i="21"/>
  <c r="H153" i="21"/>
  <c r="G153" i="21"/>
  <c r="G153" i="21" a="1"/>
  <c r="F153" i="21"/>
  <c r="E153" i="21"/>
  <c r="D153" i="21"/>
  <c r="Y152" i="21"/>
  <c r="X152" i="21"/>
  <c r="W152" i="21"/>
  <c r="V152" i="21"/>
  <c r="U152" i="21"/>
  <c r="T152" i="21"/>
  <c r="S152" i="21"/>
  <c r="R152" i="21"/>
  <c r="M152" i="21"/>
  <c r="L152" i="21"/>
  <c r="K152" i="21"/>
  <c r="I152" i="21"/>
  <c r="H152" i="21"/>
  <c r="G152" i="21"/>
  <c r="G152" i="21" a="1"/>
  <c r="F152" i="21"/>
  <c r="E152" i="21"/>
  <c r="D152" i="21"/>
  <c r="Y151" i="21"/>
  <c r="X151" i="21"/>
  <c r="W151" i="21"/>
  <c r="V151" i="21"/>
  <c r="U151" i="21"/>
  <c r="T151" i="21"/>
  <c r="S151" i="21"/>
  <c r="R151" i="21"/>
  <c r="M151" i="21"/>
  <c r="L151" i="21"/>
  <c r="K151" i="21"/>
  <c r="I151" i="21"/>
  <c r="H151" i="21"/>
  <c r="G151" i="21"/>
  <c r="G151" i="21" a="1"/>
  <c r="F151" i="21"/>
  <c r="E151" i="21"/>
  <c r="D151" i="21"/>
  <c r="Y150" i="21"/>
  <c r="X150" i="21"/>
  <c r="W150" i="21"/>
  <c r="V150" i="21"/>
  <c r="U150" i="21"/>
  <c r="T150" i="21"/>
  <c r="S150" i="21"/>
  <c r="R150" i="21"/>
  <c r="M150" i="21"/>
  <c r="L150" i="21"/>
  <c r="K150" i="21"/>
  <c r="I150" i="21"/>
  <c r="H150" i="21"/>
  <c r="G150" i="21"/>
  <c r="G150" i="21" a="1"/>
  <c r="F150" i="21"/>
  <c r="E150" i="21"/>
  <c r="D150" i="21"/>
  <c r="Y149" i="21"/>
  <c r="X149" i="21"/>
  <c r="W149" i="21"/>
  <c r="V149" i="21"/>
  <c r="U149" i="21"/>
  <c r="T149" i="21"/>
  <c r="S149" i="21"/>
  <c r="R149" i="21"/>
  <c r="M149" i="21"/>
  <c r="L149" i="21"/>
  <c r="K149" i="21"/>
  <c r="I149" i="21"/>
  <c r="H149" i="21"/>
  <c r="G149" i="21"/>
  <c r="G149" i="21" a="1"/>
  <c r="F149" i="21"/>
  <c r="E149" i="21"/>
  <c r="D149" i="21"/>
  <c r="Y148" i="21"/>
  <c r="X148" i="21"/>
  <c r="W148" i="21"/>
  <c r="V148" i="21"/>
  <c r="U148" i="21"/>
  <c r="T148" i="21"/>
  <c r="S148" i="21"/>
  <c r="R148" i="21"/>
  <c r="M148" i="21"/>
  <c r="L148" i="21"/>
  <c r="K148" i="21"/>
  <c r="I148" i="21"/>
  <c r="H148" i="21"/>
  <c r="G148" i="21"/>
  <c r="G148" i="21" a="1"/>
  <c r="F148" i="21"/>
  <c r="E148" i="21"/>
  <c r="D148" i="21"/>
  <c r="Y147" i="21"/>
  <c r="X147" i="21"/>
  <c r="W147" i="21"/>
  <c r="V147" i="21"/>
  <c r="U147" i="21"/>
  <c r="T147" i="21"/>
  <c r="S147" i="21"/>
  <c r="R147" i="21"/>
  <c r="M147" i="21"/>
  <c r="L147" i="21"/>
  <c r="K147" i="21"/>
  <c r="I147" i="21"/>
  <c r="H147" i="21"/>
  <c r="G147" i="21"/>
  <c r="G147" i="21" a="1"/>
  <c r="F147" i="21"/>
  <c r="E147" i="21"/>
  <c r="D147" i="21"/>
  <c r="Y146" i="21"/>
  <c r="X146" i="21"/>
  <c r="W146" i="21"/>
  <c r="V146" i="21"/>
  <c r="U146" i="21"/>
  <c r="T146" i="21"/>
  <c r="S146" i="21"/>
  <c r="R146" i="21"/>
  <c r="M146" i="21"/>
  <c r="L146" i="21"/>
  <c r="K146" i="21"/>
  <c r="I146" i="21"/>
  <c r="H146" i="21"/>
  <c r="G146" i="21"/>
  <c r="G146" i="21" a="1"/>
  <c r="F146" i="21"/>
  <c r="E146" i="21"/>
  <c r="D146" i="21"/>
  <c r="Y145" i="21"/>
  <c r="X145" i="21"/>
  <c r="W145" i="21"/>
  <c r="V145" i="21"/>
  <c r="U145" i="21"/>
  <c r="T145" i="21"/>
  <c r="S145" i="21"/>
  <c r="R145" i="21"/>
  <c r="M145" i="21"/>
  <c r="L145" i="21"/>
  <c r="K145" i="21"/>
  <c r="I145" i="21"/>
  <c r="H145" i="21"/>
  <c r="G145" i="21"/>
  <c r="G145" i="21" a="1"/>
  <c r="F145" i="21"/>
  <c r="E145" i="21"/>
  <c r="D145" i="21"/>
  <c r="Y144" i="21"/>
  <c r="X144" i="21"/>
  <c r="W144" i="21"/>
  <c r="V144" i="21"/>
  <c r="U144" i="21"/>
  <c r="T144" i="21"/>
  <c r="S144" i="21"/>
  <c r="R144" i="21"/>
  <c r="M144" i="21"/>
  <c r="L144" i="21"/>
  <c r="K144" i="21"/>
  <c r="I144" i="21"/>
  <c r="H144" i="21"/>
  <c r="G144" i="21"/>
  <c r="G144" i="21" a="1"/>
  <c r="F144" i="21"/>
  <c r="E144" i="21"/>
  <c r="D144" i="21"/>
  <c r="Y143" i="21"/>
  <c r="X143" i="21"/>
  <c r="W143" i="21"/>
  <c r="V143" i="21"/>
  <c r="U143" i="21"/>
  <c r="T143" i="21"/>
  <c r="S143" i="21"/>
  <c r="R143" i="21"/>
  <c r="M143" i="21"/>
  <c r="L143" i="21"/>
  <c r="K143" i="21"/>
  <c r="I143" i="21"/>
  <c r="H143" i="21"/>
  <c r="G143" i="21"/>
  <c r="G143" i="21" a="1"/>
  <c r="F143" i="21"/>
  <c r="E143" i="21"/>
  <c r="D143" i="21"/>
  <c r="Y142" i="21"/>
  <c r="X142" i="21"/>
  <c r="W142" i="21"/>
  <c r="V142" i="21"/>
  <c r="U142" i="21"/>
  <c r="T142" i="21"/>
  <c r="S142" i="21"/>
  <c r="R142" i="21"/>
  <c r="M142" i="21"/>
  <c r="L142" i="21"/>
  <c r="K142" i="21"/>
  <c r="I142" i="21"/>
  <c r="H142" i="21"/>
  <c r="G142" i="21"/>
  <c r="G142" i="21" a="1"/>
  <c r="F142" i="21"/>
  <c r="E142" i="21"/>
  <c r="D142" i="21"/>
  <c r="Y141" i="21"/>
  <c r="X141" i="21"/>
  <c r="W141" i="21"/>
  <c r="V141" i="21"/>
  <c r="U141" i="21"/>
  <c r="T141" i="21"/>
  <c r="S141" i="21"/>
  <c r="R141" i="21"/>
  <c r="M141" i="21"/>
  <c r="L141" i="21"/>
  <c r="K141" i="21"/>
  <c r="I141" i="21"/>
  <c r="H141" i="21"/>
  <c r="G141" i="21"/>
  <c r="G141" i="21" a="1"/>
  <c r="F141" i="21"/>
  <c r="E141" i="21"/>
  <c r="D141" i="21"/>
  <c r="Y140" i="21"/>
  <c r="X140" i="21"/>
  <c r="W140" i="21"/>
  <c r="V140" i="21"/>
  <c r="U140" i="21"/>
  <c r="T140" i="21"/>
  <c r="S140" i="21"/>
  <c r="R140" i="21"/>
  <c r="M140" i="21"/>
  <c r="L140" i="21"/>
  <c r="K140" i="21"/>
  <c r="I140" i="21"/>
  <c r="H140" i="21"/>
  <c r="G140" i="21"/>
  <c r="G140" i="21" a="1"/>
  <c r="F140" i="21"/>
  <c r="E140" i="21"/>
  <c r="D140" i="21"/>
  <c r="Y139" i="21"/>
  <c r="X139" i="21"/>
  <c r="W139" i="21"/>
  <c r="V139" i="21"/>
  <c r="U139" i="21"/>
  <c r="T139" i="21"/>
  <c r="S139" i="21"/>
  <c r="R139" i="21"/>
  <c r="M139" i="21"/>
  <c r="L139" i="21"/>
  <c r="K139" i="21"/>
  <c r="I139" i="21"/>
  <c r="H139" i="21"/>
  <c r="G139" i="21"/>
  <c r="G139" i="21" a="1"/>
  <c r="F139" i="21"/>
  <c r="E139" i="21"/>
  <c r="D139" i="21"/>
  <c r="Y138" i="21"/>
  <c r="X138" i="21"/>
  <c r="W138" i="21"/>
  <c r="V138" i="21"/>
  <c r="U138" i="21"/>
  <c r="T138" i="21"/>
  <c r="S138" i="21"/>
  <c r="R138" i="21"/>
  <c r="M138" i="21"/>
  <c r="L138" i="21"/>
  <c r="K138" i="21"/>
  <c r="I138" i="21"/>
  <c r="H138" i="21"/>
  <c r="G138" i="21"/>
  <c r="G138" i="21" a="1"/>
  <c r="F138" i="21"/>
  <c r="E138" i="21"/>
  <c r="D138" i="21"/>
  <c r="Y137" i="21"/>
  <c r="X137" i="21"/>
  <c r="W137" i="21"/>
  <c r="V137" i="21"/>
  <c r="U137" i="21"/>
  <c r="T137" i="21"/>
  <c r="S137" i="21"/>
  <c r="R137" i="21"/>
  <c r="M137" i="21"/>
  <c r="L137" i="21"/>
  <c r="K137" i="21"/>
  <c r="I137" i="21"/>
  <c r="H137" i="21"/>
  <c r="G137" i="21"/>
  <c r="G137" i="21" a="1"/>
  <c r="F137" i="21"/>
  <c r="E137" i="21"/>
  <c r="D137" i="21"/>
  <c r="Y136" i="21"/>
  <c r="X136" i="21"/>
  <c r="W136" i="21"/>
  <c r="V136" i="21"/>
  <c r="U136" i="21"/>
  <c r="T136" i="21"/>
  <c r="S136" i="21"/>
  <c r="R136" i="21"/>
  <c r="M136" i="21"/>
  <c r="L136" i="21"/>
  <c r="K136" i="21"/>
  <c r="I136" i="21"/>
  <c r="H136" i="21"/>
  <c r="G136" i="21"/>
  <c r="G136" i="21" a="1"/>
  <c r="F136" i="21"/>
  <c r="E136" i="21"/>
  <c r="D136" i="21"/>
  <c r="Y135" i="21"/>
  <c r="X135" i="21"/>
  <c r="W135" i="21"/>
  <c r="V135" i="21"/>
  <c r="U135" i="21"/>
  <c r="T135" i="21"/>
  <c r="S135" i="21"/>
  <c r="R135" i="21"/>
  <c r="M135" i="21"/>
  <c r="L135" i="21"/>
  <c r="K135" i="21"/>
  <c r="I135" i="21"/>
  <c r="H135" i="21"/>
  <c r="G135" i="21"/>
  <c r="G135" i="21" a="1"/>
  <c r="F135" i="21"/>
  <c r="E135" i="21"/>
  <c r="D135" i="21"/>
  <c r="Y134" i="21"/>
  <c r="X134" i="21"/>
  <c r="W134" i="21"/>
  <c r="V134" i="21"/>
  <c r="U134" i="21"/>
  <c r="T134" i="21"/>
  <c r="S134" i="21"/>
  <c r="R134" i="21"/>
  <c r="M134" i="21"/>
  <c r="L134" i="21"/>
  <c r="K134" i="21"/>
  <c r="I134" i="21"/>
  <c r="H134" i="21"/>
  <c r="G134" i="21"/>
  <c r="G134" i="21" a="1"/>
  <c r="F134" i="21"/>
  <c r="E134" i="21"/>
  <c r="D134" i="21"/>
  <c r="Y133" i="21"/>
  <c r="X133" i="21"/>
  <c r="W133" i="21"/>
  <c r="V133" i="21"/>
  <c r="U133" i="21"/>
  <c r="T133" i="21"/>
  <c r="S133" i="21"/>
  <c r="R133" i="21"/>
  <c r="M133" i="21"/>
  <c r="L133" i="21"/>
  <c r="K133" i="21"/>
  <c r="I133" i="21"/>
  <c r="H133" i="21"/>
  <c r="G133" i="21"/>
  <c r="G133" i="21" a="1"/>
  <c r="F133" i="21"/>
  <c r="E133" i="21"/>
  <c r="D133" i="21"/>
  <c r="Y132" i="21"/>
  <c r="X132" i="21"/>
  <c r="W132" i="21"/>
  <c r="V132" i="21"/>
  <c r="U132" i="21"/>
  <c r="T132" i="21"/>
  <c r="S132" i="21"/>
  <c r="R132" i="21"/>
  <c r="M132" i="21"/>
  <c r="L132" i="21"/>
  <c r="K132" i="21"/>
  <c r="I132" i="21"/>
  <c r="H132" i="21"/>
  <c r="G132" i="21"/>
  <c r="G132" i="21" a="1"/>
  <c r="F132" i="21"/>
  <c r="E132" i="21"/>
  <c r="D132" i="21"/>
  <c r="Y131" i="21"/>
  <c r="X131" i="21"/>
  <c r="W131" i="21"/>
  <c r="V131" i="21"/>
  <c r="U131" i="21"/>
  <c r="T131" i="21"/>
  <c r="S131" i="21"/>
  <c r="R131" i="21"/>
  <c r="M131" i="21"/>
  <c r="L131" i="21"/>
  <c r="K131" i="21"/>
  <c r="I131" i="21"/>
  <c r="H131" i="21"/>
  <c r="G131" i="21"/>
  <c r="G131" i="21" a="1"/>
  <c r="F131" i="21"/>
  <c r="E131" i="21"/>
  <c r="D131" i="21"/>
  <c r="Y130" i="21"/>
  <c r="X130" i="21"/>
  <c r="W130" i="21"/>
  <c r="V130" i="21"/>
  <c r="U130" i="21"/>
  <c r="T130" i="21"/>
  <c r="S130" i="21"/>
  <c r="R130" i="21"/>
  <c r="M130" i="21"/>
  <c r="L130" i="21"/>
  <c r="K130" i="21"/>
  <c r="I130" i="21"/>
  <c r="H130" i="21"/>
  <c r="G130" i="21"/>
  <c r="G130" i="21" a="1"/>
  <c r="F130" i="21"/>
  <c r="E130" i="21"/>
  <c r="D130" i="21"/>
  <c r="Y129" i="21"/>
  <c r="X129" i="21"/>
  <c r="W129" i="21"/>
  <c r="V129" i="21"/>
  <c r="U129" i="21"/>
  <c r="T129" i="21"/>
  <c r="S129" i="21"/>
  <c r="R129" i="21"/>
  <c r="M129" i="21"/>
  <c r="L129" i="21"/>
  <c r="K129" i="21"/>
  <c r="I129" i="21"/>
  <c r="H129" i="21"/>
  <c r="G129" i="21"/>
  <c r="G129" i="21" a="1"/>
  <c r="F129" i="21"/>
  <c r="E129" i="21"/>
  <c r="D129" i="21"/>
  <c r="Y128" i="21"/>
  <c r="X128" i="21"/>
  <c r="W128" i="21"/>
  <c r="V128" i="21"/>
  <c r="U128" i="21"/>
  <c r="T128" i="21"/>
  <c r="S128" i="21"/>
  <c r="R128" i="21"/>
  <c r="M128" i="21"/>
  <c r="L128" i="21"/>
  <c r="K128" i="21"/>
  <c r="I128" i="21"/>
  <c r="H128" i="21"/>
  <c r="G128" i="21"/>
  <c r="G128" i="21" a="1"/>
  <c r="F128" i="21"/>
  <c r="E128" i="21"/>
  <c r="D128" i="21"/>
  <c r="Y127" i="21"/>
  <c r="X127" i="21"/>
  <c r="W127" i="21"/>
  <c r="V127" i="21"/>
  <c r="U127" i="21"/>
  <c r="T127" i="21"/>
  <c r="S127" i="21"/>
  <c r="R127" i="21"/>
  <c r="M127" i="21"/>
  <c r="L127" i="21"/>
  <c r="K127" i="21"/>
  <c r="I127" i="21"/>
  <c r="H127" i="21"/>
  <c r="G127" i="21"/>
  <c r="G127" i="21" a="1"/>
  <c r="F127" i="21"/>
  <c r="E127" i="21"/>
  <c r="D127" i="21"/>
  <c r="Y126" i="21"/>
  <c r="X126" i="21"/>
  <c r="W126" i="21"/>
  <c r="V126" i="21"/>
  <c r="U126" i="21"/>
  <c r="T126" i="21"/>
  <c r="S126" i="21"/>
  <c r="R126" i="21"/>
  <c r="M126" i="21"/>
  <c r="L126" i="21"/>
  <c r="K126" i="21"/>
  <c r="I126" i="21"/>
  <c r="H126" i="21"/>
  <c r="G126" i="21"/>
  <c r="G126" i="21" a="1"/>
  <c r="F126" i="21"/>
  <c r="E126" i="21"/>
  <c r="D126" i="21"/>
  <c r="Y125" i="21"/>
  <c r="X125" i="21"/>
  <c r="W125" i="21"/>
  <c r="V125" i="21"/>
  <c r="U125" i="21"/>
  <c r="T125" i="21"/>
  <c r="S125" i="21"/>
  <c r="R125" i="21"/>
  <c r="M125" i="21"/>
  <c r="L125" i="21"/>
  <c r="K125" i="21"/>
  <c r="I125" i="21"/>
  <c r="H125" i="21"/>
  <c r="G125" i="21"/>
  <c r="G125" i="21" a="1"/>
  <c r="F125" i="21"/>
  <c r="E125" i="21"/>
  <c r="D125" i="21"/>
  <c r="Y124" i="21"/>
  <c r="X124" i="21"/>
  <c r="W124" i="21"/>
  <c r="V124" i="21"/>
  <c r="U124" i="21"/>
  <c r="T124" i="21"/>
  <c r="S124" i="21"/>
  <c r="R124" i="21"/>
  <c r="M124" i="21"/>
  <c r="L124" i="21"/>
  <c r="K124" i="21"/>
  <c r="I124" i="21"/>
  <c r="H124" i="21"/>
  <c r="G124" i="21"/>
  <c r="G124" i="21" a="1"/>
  <c r="F124" i="21"/>
  <c r="E124" i="21"/>
  <c r="D124" i="21"/>
  <c r="Y123" i="21"/>
  <c r="X123" i="21"/>
  <c r="W123" i="21"/>
  <c r="V123" i="21"/>
  <c r="U123" i="21"/>
  <c r="T123" i="21"/>
  <c r="S123" i="21"/>
  <c r="R123" i="21"/>
  <c r="M123" i="21"/>
  <c r="L123" i="21"/>
  <c r="K123" i="21"/>
  <c r="I123" i="21"/>
  <c r="H123" i="21"/>
  <c r="G123" i="21"/>
  <c r="G123" i="21" a="1"/>
  <c r="F123" i="21"/>
  <c r="E123" i="21"/>
  <c r="D123" i="21"/>
  <c r="Y122" i="21"/>
  <c r="X122" i="21"/>
  <c r="W122" i="21"/>
  <c r="V122" i="21"/>
  <c r="U122" i="21"/>
  <c r="T122" i="21"/>
  <c r="S122" i="21"/>
  <c r="R122" i="21"/>
  <c r="M122" i="21"/>
  <c r="L122" i="21"/>
  <c r="K122" i="21"/>
  <c r="I122" i="21"/>
  <c r="H122" i="21"/>
  <c r="G122" i="21"/>
  <c r="G122" i="21" a="1"/>
  <c r="F122" i="21"/>
  <c r="E122" i="21"/>
  <c r="D122" i="21"/>
  <c r="Y121" i="21"/>
  <c r="X121" i="21"/>
  <c r="W121" i="21"/>
  <c r="V121" i="21"/>
  <c r="U121" i="21"/>
  <c r="T121" i="21"/>
  <c r="S121" i="21"/>
  <c r="R121" i="21"/>
  <c r="M121" i="21"/>
  <c r="L121" i="21"/>
  <c r="K121" i="21"/>
  <c r="I121" i="21"/>
  <c r="H121" i="21"/>
  <c r="G121" i="21"/>
  <c r="G121" i="21" a="1"/>
  <c r="F121" i="21"/>
  <c r="E121" i="21"/>
  <c r="D121" i="21"/>
  <c r="Y120" i="21"/>
  <c r="X120" i="21"/>
  <c r="W120" i="21"/>
  <c r="V120" i="21"/>
  <c r="U120" i="21"/>
  <c r="T120" i="21"/>
  <c r="S120" i="21"/>
  <c r="R120" i="21"/>
  <c r="M120" i="21"/>
  <c r="L120" i="21"/>
  <c r="K120" i="21"/>
  <c r="I120" i="21"/>
  <c r="H120" i="21"/>
  <c r="G120" i="21"/>
  <c r="G120" i="21" a="1"/>
  <c r="F120" i="21"/>
  <c r="E120" i="21"/>
  <c r="D120" i="21"/>
  <c r="Y119" i="21"/>
  <c r="X119" i="21"/>
  <c r="W119" i="21"/>
  <c r="V119" i="21"/>
  <c r="U119" i="21"/>
  <c r="T119" i="21"/>
  <c r="S119" i="21"/>
  <c r="R119" i="21"/>
  <c r="M119" i="21"/>
  <c r="L119" i="21"/>
  <c r="K119" i="21"/>
  <c r="I119" i="21"/>
  <c r="H119" i="21"/>
  <c r="G119" i="21"/>
  <c r="G119" i="21" a="1"/>
  <c r="F119" i="21"/>
  <c r="E119" i="21"/>
  <c r="D119" i="21"/>
  <c r="Y118" i="21"/>
  <c r="X118" i="21"/>
  <c r="W118" i="21"/>
  <c r="V118" i="21"/>
  <c r="U118" i="21"/>
  <c r="T118" i="21"/>
  <c r="S118" i="21"/>
  <c r="R118" i="21"/>
  <c r="M118" i="21"/>
  <c r="L118" i="21"/>
  <c r="K118" i="21"/>
  <c r="I118" i="21"/>
  <c r="H118" i="21"/>
  <c r="G118" i="21"/>
  <c r="G118" i="21" a="1"/>
  <c r="F118" i="21"/>
  <c r="E118" i="21"/>
  <c r="D118" i="21"/>
  <c r="Y117" i="21"/>
  <c r="X117" i="21"/>
  <c r="W117" i="21"/>
  <c r="V117" i="21"/>
  <c r="U117" i="21"/>
  <c r="T117" i="21"/>
  <c r="S117" i="21"/>
  <c r="R117" i="21"/>
  <c r="M117" i="21"/>
  <c r="L117" i="21"/>
  <c r="K117" i="21"/>
  <c r="I117" i="21"/>
  <c r="H117" i="21"/>
  <c r="G117" i="21"/>
  <c r="G117" i="21" a="1"/>
  <c r="F117" i="21"/>
  <c r="E117" i="21"/>
  <c r="D117" i="21"/>
  <c r="Y116" i="21"/>
  <c r="X116" i="21"/>
  <c r="W116" i="21"/>
  <c r="V116" i="21"/>
  <c r="U116" i="21"/>
  <c r="T116" i="21"/>
  <c r="S116" i="21"/>
  <c r="R116" i="21"/>
  <c r="M116" i="21"/>
  <c r="L116" i="21"/>
  <c r="K116" i="21"/>
  <c r="I116" i="21"/>
  <c r="H116" i="21"/>
  <c r="G116" i="21"/>
  <c r="G116" i="21" a="1"/>
  <c r="F116" i="21"/>
  <c r="E116" i="21"/>
  <c r="D116" i="21"/>
  <c r="Y115" i="21"/>
  <c r="X115" i="21"/>
  <c r="W115" i="21"/>
  <c r="V115" i="21"/>
  <c r="U115" i="21"/>
  <c r="T115" i="21"/>
  <c r="S115" i="21"/>
  <c r="R115" i="21"/>
  <c r="M115" i="21"/>
  <c r="L115" i="21"/>
  <c r="K115" i="21"/>
  <c r="I115" i="21"/>
  <c r="H115" i="21"/>
  <c r="G115" i="21"/>
  <c r="G115" i="21" a="1"/>
  <c r="F115" i="21"/>
  <c r="E115" i="21"/>
  <c r="D115" i="21"/>
  <c r="Y114" i="21"/>
  <c r="X114" i="21"/>
  <c r="W114" i="21"/>
  <c r="V114" i="21"/>
  <c r="U114" i="21"/>
  <c r="T114" i="21"/>
  <c r="S114" i="21"/>
  <c r="R114" i="21"/>
  <c r="M114" i="21"/>
  <c r="L114" i="21"/>
  <c r="K114" i="21"/>
  <c r="I114" i="21"/>
  <c r="H114" i="21"/>
  <c r="G114" i="21"/>
  <c r="G114" i="21" a="1"/>
  <c r="F114" i="21"/>
  <c r="E114" i="21"/>
  <c r="D114" i="21"/>
  <c r="Y113" i="21"/>
  <c r="X113" i="21"/>
  <c r="W113" i="21"/>
  <c r="V113" i="21"/>
  <c r="U113" i="21"/>
  <c r="T113" i="21"/>
  <c r="S113" i="21"/>
  <c r="R113" i="21"/>
  <c r="M113" i="21"/>
  <c r="L113" i="21"/>
  <c r="K113" i="21"/>
  <c r="I113" i="21"/>
  <c r="H113" i="21"/>
  <c r="G113" i="21"/>
  <c r="G113" i="21" a="1"/>
  <c r="F113" i="21"/>
  <c r="E113" i="21"/>
  <c r="D113" i="21"/>
  <c r="Y112" i="21"/>
  <c r="X112" i="21"/>
  <c r="W112" i="21"/>
  <c r="V112" i="21"/>
  <c r="U112" i="21"/>
  <c r="T112" i="21"/>
  <c r="S112" i="21"/>
  <c r="R112" i="21"/>
  <c r="M112" i="21"/>
  <c r="L112" i="21"/>
  <c r="K112" i="21"/>
  <c r="I112" i="21"/>
  <c r="H112" i="21"/>
  <c r="G112" i="21"/>
  <c r="G112" i="21" a="1"/>
  <c r="F112" i="21"/>
  <c r="E112" i="21"/>
  <c r="D112" i="21"/>
  <c r="Y111" i="21"/>
  <c r="X111" i="21"/>
  <c r="W111" i="21"/>
  <c r="V111" i="21"/>
  <c r="U111" i="21"/>
  <c r="T111" i="21"/>
  <c r="S111" i="21"/>
  <c r="R111" i="21"/>
  <c r="M111" i="21"/>
  <c r="L111" i="21"/>
  <c r="K111" i="21"/>
  <c r="I111" i="21"/>
  <c r="H111" i="21"/>
  <c r="G111" i="21"/>
  <c r="G111" i="21" a="1"/>
  <c r="F111" i="21"/>
  <c r="E111" i="21"/>
  <c r="D111" i="21"/>
  <c r="Y110" i="21"/>
  <c r="X110" i="21"/>
  <c r="W110" i="21"/>
  <c r="V110" i="21"/>
  <c r="U110" i="21"/>
  <c r="T110" i="21"/>
  <c r="S110" i="21"/>
  <c r="R110" i="21"/>
  <c r="M110" i="21"/>
  <c r="L110" i="21"/>
  <c r="K110" i="21"/>
  <c r="I110" i="21"/>
  <c r="H110" i="21"/>
  <c r="G110" i="21"/>
  <c r="G110" i="21" a="1"/>
  <c r="F110" i="21"/>
  <c r="E110" i="21"/>
  <c r="D110" i="21"/>
  <c r="Y109" i="21"/>
  <c r="X109" i="21"/>
  <c r="W109" i="21"/>
  <c r="V109" i="21"/>
  <c r="U109" i="21"/>
  <c r="T109" i="21"/>
  <c r="S109" i="21"/>
  <c r="R109" i="21"/>
  <c r="M109" i="21"/>
  <c r="L109" i="21"/>
  <c r="K109" i="21"/>
  <c r="I109" i="21"/>
  <c r="H109" i="21"/>
  <c r="G109" i="21"/>
  <c r="G109" i="21" a="1"/>
  <c r="F109" i="21"/>
  <c r="E109" i="21"/>
  <c r="D109" i="21"/>
  <c r="Y108" i="21"/>
  <c r="X108" i="21"/>
  <c r="W108" i="21"/>
  <c r="V108" i="21"/>
  <c r="U108" i="21"/>
  <c r="T108" i="21"/>
  <c r="S108" i="21"/>
  <c r="R108" i="21"/>
  <c r="M108" i="21"/>
  <c r="L108" i="21"/>
  <c r="K108" i="21"/>
  <c r="I108" i="21"/>
  <c r="H108" i="21"/>
  <c r="G108" i="21"/>
  <c r="G108" i="21" a="1"/>
  <c r="F108" i="21"/>
  <c r="E108" i="21"/>
  <c r="D108" i="21"/>
  <c r="Y107" i="21"/>
  <c r="X107" i="21"/>
  <c r="W107" i="21"/>
  <c r="V107" i="21"/>
  <c r="U107" i="21"/>
  <c r="T107" i="21"/>
  <c r="S107" i="21"/>
  <c r="R107" i="21"/>
  <c r="M107" i="21"/>
  <c r="L107" i="21"/>
  <c r="K107" i="21"/>
  <c r="I107" i="21"/>
  <c r="H107" i="21"/>
  <c r="G107" i="21"/>
  <c r="G107" i="21" a="1"/>
  <c r="F107" i="21"/>
  <c r="E107" i="21"/>
  <c r="D107" i="21"/>
  <c r="Y106" i="21"/>
  <c r="X106" i="21"/>
  <c r="W106" i="21"/>
  <c r="V106" i="21"/>
  <c r="U106" i="21"/>
  <c r="T106" i="21"/>
  <c r="S106" i="21"/>
  <c r="R106" i="21"/>
  <c r="M106" i="21"/>
  <c r="L106" i="21"/>
  <c r="K106" i="21"/>
  <c r="I106" i="21"/>
  <c r="H106" i="21"/>
  <c r="G106" i="21"/>
  <c r="G106" i="21" a="1"/>
  <c r="F106" i="21"/>
  <c r="E106" i="21"/>
  <c r="D106" i="21"/>
  <c r="Y105" i="21"/>
  <c r="X105" i="21"/>
  <c r="W105" i="21"/>
  <c r="V105" i="21"/>
  <c r="U105" i="21"/>
  <c r="T105" i="21"/>
  <c r="S105" i="21"/>
  <c r="R105" i="21"/>
  <c r="M105" i="21"/>
  <c r="L105" i="21"/>
  <c r="K105" i="21"/>
  <c r="I105" i="21"/>
  <c r="H105" i="21"/>
  <c r="G105" i="21"/>
  <c r="G105" i="21" a="1"/>
  <c r="F105" i="21"/>
  <c r="E105" i="21"/>
  <c r="D105" i="21"/>
  <c r="Y104" i="21"/>
  <c r="X104" i="21"/>
  <c r="W104" i="21"/>
  <c r="V104" i="21"/>
  <c r="U104" i="21"/>
  <c r="T104" i="21"/>
  <c r="S104" i="21"/>
  <c r="R104" i="21"/>
  <c r="M104" i="21"/>
  <c r="L104" i="21"/>
  <c r="K104" i="21"/>
  <c r="I104" i="21"/>
  <c r="H104" i="21"/>
  <c r="G104" i="21"/>
  <c r="G104" i="21" a="1"/>
  <c r="F104" i="21"/>
  <c r="E104" i="21"/>
  <c r="D104" i="21"/>
  <c r="Y103" i="21"/>
  <c r="X103" i="21"/>
  <c r="W103" i="21"/>
  <c r="V103" i="21"/>
  <c r="U103" i="21"/>
  <c r="T103" i="21"/>
  <c r="S103" i="21"/>
  <c r="R103" i="21"/>
  <c r="M103" i="21"/>
  <c r="L103" i="21"/>
  <c r="K103" i="21"/>
  <c r="I103" i="21"/>
  <c r="H103" i="21"/>
  <c r="G103" i="21"/>
  <c r="G103" i="21" a="1"/>
  <c r="F103" i="21"/>
  <c r="E103" i="21"/>
  <c r="D103" i="21"/>
  <c r="Y102" i="21"/>
  <c r="X102" i="21"/>
  <c r="W102" i="21"/>
  <c r="V102" i="21"/>
  <c r="U102" i="21"/>
  <c r="T102" i="21"/>
  <c r="S102" i="21"/>
  <c r="R102" i="21"/>
  <c r="M102" i="21"/>
  <c r="L102" i="21"/>
  <c r="K102" i="21"/>
  <c r="I102" i="21"/>
  <c r="H102" i="21"/>
  <c r="G102" i="21"/>
  <c r="G102" i="21" a="1"/>
  <c r="F102" i="21"/>
  <c r="E102" i="21"/>
  <c r="D102" i="21"/>
  <c r="Y101" i="21"/>
  <c r="X101" i="21"/>
  <c r="W101" i="21"/>
  <c r="V101" i="21"/>
  <c r="U101" i="21"/>
  <c r="T101" i="21"/>
  <c r="S101" i="21"/>
  <c r="R101" i="21"/>
  <c r="M101" i="21"/>
  <c r="L101" i="21"/>
  <c r="K101" i="21"/>
  <c r="I101" i="21"/>
  <c r="H101" i="21"/>
  <c r="G101" i="21"/>
  <c r="G101" i="21" a="1"/>
  <c r="F101" i="21"/>
  <c r="E101" i="21"/>
  <c r="D101" i="21"/>
  <c r="Y100" i="21"/>
  <c r="X100" i="21"/>
  <c r="W100" i="21"/>
  <c r="V100" i="21"/>
  <c r="U100" i="21"/>
  <c r="T100" i="21"/>
  <c r="S100" i="21"/>
  <c r="R100" i="21"/>
  <c r="M100" i="21"/>
  <c r="L100" i="21"/>
  <c r="K100" i="21"/>
  <c r="I100" i="21"/>
  <c r="H100" i="21"/>
  <c r="G100" i="21"/>
  <c r="G100" i="21" a="1"/>
  <c r="F100" i="21"/>
  <c r="E100" i="21"/>
  <c r="D100" i="21"/>
  <c r="Y99" i="21"/>
  <c r="X99" i="21"/>
  <c r="W99" i="21"/>
  <c r="V99" i="21"/>
  <c r="U99" i="21"/>
  <c r="T99" i="21"/>
  <c r="S99" i="21"/>
  <c r="R99" i="21"/>
  <c r="M99" i="21"/>
  <c r="L99" i="21"/>
  <c r="K99" i="21"/>
  <c r="I99" i="21"/>
  <c r="H99" i="21"/>
  <c r="G99" i="21"/>
  <c r="G99" i="21" a="1"/>
  <c r="F99" i="21"/>
  <c r="E99" i="21"/>
  <c r="D99" i="21"/>
  <c r="Y98" i="21"/>
  <c r="X98" i="21"/>
  <c r="W98" i="21"/>
  <c r="V98" i="21"/>
  <c r="U98" i="21"/>
  <c r="T98" i="21"/>
  <c r="S98" i="21"/>
  <c r="R98" i="21"/>
  <c r="M98" i="21"/>
  <c r="L98" i="21"/>
  <c r="K98" i="21"/>
  <c r="I98" i="21"/>
  <c r="H98" i="21"/>
  <c r="G98" i="21"/>
  <c r="G98" i="21" a="1"/>
  <c r="F98" i="21"/>
  <c r="E98" i="21"/>
  <c r="D98" i="21"/>
  <c r="Y97" i="21"/>
  <c r="X97" i="21"/>
  <c r="W97" i="21"/>
  <c r="V97" i="21"/>
  <c r="U97" i="21"/>
  <c r="T97" i="21"/>
  <c r="S97" i="21"/>
  <c r="R97" i="21"/>
  <c r="M97" i="21"/>
  <c r="L97" i="21"/>
  <c r="K97" i="21"/>
  <c r="I97" i="21"/>
  <c r="H97" i="21"/>
  <c r="G97" i="21"/>
  <c r="G97" i="21" a="1"/>
  <c r="F97" i="21"/>
  <c r="E97" i="21"/>
  <c r="D97" i="21"/>
  <c r="Y96" i="21"/>
  <c r="X96" i="21"/>
  <c r="W96" i="21"/>
  <c r="V96" i="21"/>
  <c r="U96" i="21"/>
  <c r="T96" i="21"/>
  <c r="S96" i="21"/>
  <c r="R96" i="21"/>
  <c r="M96" i="21"/>
  <c r="L96" i="21"/>
  <c r="K96" i="21"/>
  <c r="I96" i="21"/>
  <c r="H96" i="21"/>
  <c r="G96" i="21"/>
  <c r="G96" i="21" a="1"/>
  <c r="F96" i="21"/>
  <c r="E96" i="21"/>
  <c r="D96" i="21"/>
  <c r="Y95" i="21"/>
  <c r="X95" i="21"/>
  <c r="W95" i="21"/>
  <c r="V95" i="21"/>
  <c r="U95" i="21"/>
  <c r="T95" i="21"/>
  <c r="S95" i="21"/>
  <c r="R95" i="21"/>
  <c r="M95" i="21"/>
  <c r="L95" i="21"/>
  <c r="K95" i="21"/>
  <c r="I95" i="21"/>
  <c r="H95" i="21"/>
  <c r="G95" i="21"/>
  <c r="G95" i="21" a="1"/>
  <c r="F95" i="21"/>
  <c r="E95" i="21"/>
  <c r="D95" i="21"/>
  <c r="Y94" i="21"/>
  <c r="X94" i="21"/>
  <c r="W94" i="21"/>
  <c r="V94" i="21"/>
  <c r="U94" i="21"/>
  <c r="T94" i="21"/>
  <c r="S94" i="21"/>
  <c r="R94" i="21"/>
  <c r="M94" i="21"/>
  <c r="L94" i="21"/>
  <c r="K94" i="21"/>
  <c r="I94" i="21"/>
  <c r="H94" i="21"/>
  <c r="G94" i="21"/>
  <c r="G94" i="21" a="1"/>
  <c r="F94" i="21"/>
  <c r="E94" i="21"/>
  <c r="D94" i="21"/>
  <c r="Y93" i="21"/>
  <c r="X93" i="21"/>
  <c r="W93" i="21"/>
  <c r="V93" i="21"/>
  <c r="U93" i="21"/>
  <c r="T93" i="21"/>
  <c r="S93" i="21"/>
  <c r="R93" i="21"/>
  <c r="M93" i="21"/>
  <c r="L93" i="21"/>
  <c r="K93" i="21"/>
  <c r="I93" i="21"/>
  <c r="H93" i="21"/>
  <c r="G93" i="21"/>
  <c r="G93" i="21" a="1"/>
  <c r="F93" i="21"/>
  <c r="E93" i="21"/>
  <c r="D93" i="21"/>
  <c r="Y92" i="21"/>
  <c r="X92" i="21"/>
  <c r="W92" i="21"/>
  <c r="V92" i="21"/>
  <c r="U92" i="21"/>
  <c r="T92" i="21"/>
  <c r="S92" i="21"/>
  <c r="R92" i="21"/>
  <c r="M92" i="21"/>
  <c r="L92" i="21"/>
  <c r="K92" i="21"/>
  <c r="I92" i="21"/>
  <c r="H92" i="21"/>
  <c r="G92" i="21"/>
  <c r="G92" i="21" a="1"/>
  <c r="F92" i="21"/>
  <c r="E92" i="21"/>
  <c r="D92" i="21"/>
  <c r="Y91" i="21"/>
  <c r="X91" i="21"/>
  <c r="W91" i="21"/>
  <c r="V91" i="21"/>
  <c r="U91" i="21"/>
  <c r="T91" i="21"/>
  <c r="S91" i="21"/>
  <c r="R91" i="21"/>
  <c r="M91" i="21"/>
  <c r="L91" i="21"/>
  <c r="K91" i="21"/>
  <c r="I91" i="21"/>
  <c r="H91" i="21"/>
  <c r="G91" i="21"/>
  <c r="G91" i="21" a="1"/>
  <c r="F91" i="21"/>
  <c r="E91" i="21"/>
  <c r="D91" i="21"/>
  <c r="Y90" i="21"/>
  <c r="X90" i="21"/>
  <c r="W90" i="21"/>
  <c r="V90" i="21"/>
  <c r="U90" i="21"/>
  <c r="T90" i="21"/>
  <c r="S90" i="21"/>
  <c r="R90" i="21"/>
  <c r="M90" i="21"/>
  <c r="L90" i="21"/>
  <c r="K90" i="21"/>
  <c r="I90" i="21"/>
  <c r="H90" i="21"/>
  <c r="G90" i="21"/>
  <c r="G90" i="21" a="1"/>
  <c r="F90" i="21"/>
  <c r="E90" i="21"/>
  <c r="D90" i="21"/>
  <c r="Y89" i="21"/>
  <c r="X89" i="21"/>
  <c r="W89" i="21"/>
  <c r="V89" i="21"/>
  <c r="U89" i="21"/>
  <c r="T89" i="21"/>
  <c r="S89" i="21"/>
  <c r="R89" i="21"/>
  <c r="M89" i="21"/>
  <c r="L89" i="21"/>
  <c r="K89" i="21"/>
  <c r="I89" i="21"/>
  <c r="H89" i="21"/>
  <c r="G89" i="21"/>
  <c r="G89" i="21" a="1"/>
  <c r="F89" i="21"/>
  <c r="E89" i="21"/>
  <c r="D89" i="21"/>
  <c r="Y88" i="21"/>
  <c r="X88" i="21"/>
  <c r="W88" i="21"/>
  <c r="V88" i="21"/>
  <c r="U88" i="21"/>
  <c r="T88" i="21"/>
  <c r="S88" i="21"/>
  <c r="R88" i="21"/>
  <c r="M88" i="21"/>
  <c r="L88" i="21"/>
  <c r="K88" i="21"/>
  <c r="I88" i="21"/>
  <c r="H88" i="21"/>
  <c r="G88" i="21"/>
  <c r="G88" i="21" a="1"/>
  <c r="F88" i="21"/>
  <c r="E88" i="21"/>
  <c r="D88" i="21"/>
  <c r="Y87" i="21"/>
  <c r="X87" i="21"/>
  <c r="W87" i="21"/>
  <c r="V87" i="21"/>
  <c r="U87" i="21"/>
  <c r="T87" i="21"/>
  <c r="S87" i="21"/>
  <c r="R87" i="21"/>
  <c r="M87" i="21"/>
  <c r="L87" i="21"/>
  <c r="K87" i="21"/>
  <c r="I87" i="21"/>
  <c r="H87" i="21"/>
  <c r="G87" i="21"/>
  <c r="G87" i="21" a="1"/>
  <c r="F87" i="21"/>
  <c r="E87" i="21"/>
  <c r="D87" i="21"/>
  <c r="Y86" i="21"/>
  <c r="X86" i="21"/>
  <c r="W86" i="21"/>
  <c r="V86" i="21"/>
  <c r="U86" i="21"/>
  <c r="T86" i="21"/>
  <c r="S86" i="21"/>
  <c r="R86" i="21"/>
  <c r="M86" i="21"/>
  <c r="L86" i="21"/>
  <c r="K86" i="21"/>
  <c r="I86" i="21"/>
  <c r="H86" i="21"/>
  <c r="G86" i="21"/>
  <c r="G86" i="21" a="1"/>
  <c r="F86" i="21"/>
  <c r="E86" i="21"/>
  <c r="D86" i="21"/>
  <c r="Y85" i="21"/>
  <c r="X85" i="21"/>
  <c r="W85" i="21"/>
  <c r="V85" i="21"/>
  <c r="U85" i="21"/>
  <c r="T85" i="21"/>
  <c r="S85" i="21"/>
  <c r="R85" i="21"/>
  <c r="M85" i="21"/>
  <c r="L85" i="21"/>
  <c r="K85" i="21"/>
  <c r="I85" i="21"/>
  <c r="H85" i="21"/>
  <c r="G85" i="21"/>
  <c r="G85" i="21" a="1"/>
  <c r="F85" i="21"/>
  <c r="E85" i="21"/>
  <c r="D85" i="21"/>
  <c r="Y84" i="21"/>
  <c r="X84" i="21"/>
  <c r="W84" i="21"/>
  <c r="V84" i="21"/>
  <c r="U84" i="21"/>
  <c r="T84" i="21"/>
  <c r="S84" i="21"/>
  <c r="R84" i="21"/>
  <c r="M84" i="21"/>
  <c r="L84" i="21"/>
  <c r="K84" i="21"/>
  <c r="I84" i="21"/>
  <c r="H84" i="21"/>
  <c r="G84" i="21"/>
  <c r="G84" i="21" a="1"/>
  <c r="F84" i="21"/>
  <c r="E84" i="21"/>
  <c r="D84" i="21"/>
  <c r="Y83" i="21"/>
  <c r="X83" i="21"/>
  <c r="W83" i="21"/>
  <c r="V83" i="21"/>
  <c r="U83" i="21"/>
  <c r="T83" i="21"/>
  <c r="S83" i="21"/>
  <c r="R83" i="21"/>
  <c r="M83" i="21"/>
  <c r="L83" i="21"/>
  <c r="K83" i="21"/>
  <c r="I83" i="21"/>
  <c r="H83" i="21"/>
  <c r="G83" i="21"/>
  <c r="G83" i="21" a="1"/>
  <c r="F83" i="21"/>
  <c r="E83" i="21"/>
  <c r="D83" i="21"/>
  <c r="Y82" i="21"/>
  <c r="X82" i="21"/>
  <c r="W82" i="21"/>
  <c r="V82" i="21"/>
  <c r="U82" i="21"/>
  <c r="T82" i="21"/>
  <c r="S82" i="21"/>
  <c r="R82" i="21"/>
  <c r="M82" i="21"/>
  <c r="L82" i="21"/>
  <c r="K82" i="21"/>
  <c r="I82" i="21"/>
  <c r="H82" i="21"/>
  <c r="G82" i="21"/>
  <c r="G82" i="21" a="1"/>
  <c r="F82" i="21"/>
  <c r="E82" i="21"/>
  <c r="D82" i="21"/>
  <c r="Y81" i="21"/>
  <c r="X81" i="21"/>
  <c r="W81" i="21"/>
  <c r="V81" i="21"/>
  <c r="U81" i="21"/>
  <c r="T81" i="21"/>
  <c r="S81" i="21"/>
  <c r="R81" i="21"/>
  <c r="M81" i="21"/>
  <c r="L81" i="21"/>
  <c r="K81" i="21"/>
  <c r="I81" i="21"/>
  <c r="H81" i="21"/>
  <c r="G81" i="21"/>
  <c r="G81" i="21" a="1"/>
  <c r="F81" i="21"/>
  <c r="E81" i="21"/>
  <c r="D81" i="21"/>
  <c r="Y80" i="21"/>
  <c r="X80" i="21"/>
  <c r="W80" i="21"/>
  <c r="V80" i="21"/>
  <c r="U80" i="21"/>
  <c r="T80" i="21"/>
  <c r="S80" i="21"/>
  <c r="R80" i="21"/>
  <c r="M80" i="21"/>
  <c r="L80" i="21"/>
  <c r="K80" i="21"/>
  <c r="I80" i="21"/>
  <c r="H80" i="21"/>
  <c r="G80" i="21"/>
  <c r="G80" i="21" a="1"/>
  <c r="F80" i="21"/>
  <c r="E80" i="21"/>
  <c r="D80" i="21"/>
  <c r="Y79" i="21"/>
  <c r="X79" i="21"/>
  <c r="W79" i="21"/>
  <c r="V79" i="21"/>
  <c r="U79" i="21"/>
  <c r="T79" i="21"/>
  <c r="S79" i="21"/>
  <c r="R79" i="21"/>
  <c r="M79" i="21"/>
  <c r="L79" i="21"/>
  <c r="K79" i="21"/>
  <c r="I79" i="21"/>
  <c r="H79" i="21"/>
  <c r="G79" i="21"/>
  <c r="G79" i="21" a="1"/>
  <c r="F79" i="21"/>
  <c r="E79" i="21"/>
  <c r="D79" i="21"/>
  <c r="Y78" i="21"/>
  <c r="X78" i="21"/>
  <c r="W78" i="21"/>
  <c r="V78" i="21"/>
  <c r="U78" i="21"/>
  <c r="T78" i="21"/>
  <c r="S78" i="21"/>
  <c r="R78" i="21"/>
  <c r="M78" i="21"/>
  <c r="L78" i="21"/>
  <c r="K78" i="21"/>
  <c r="I78" i="21"/>
  <c r="H78" i="21"/>
  <c r="G78" i="21"/>
  <c r="G78" i="21" a="1"/>
  <c r="F78" i="21"/>
  <c r="E78" i="21"/>
  <c r="D78" i="21"/>
  <c r="Y77" i="21"/>
  <c r="X77" i="21"/>
  <c r="W77" i="21"/>
  <c r="V77" i="21"/>
  <c r="U77" i="21"/>
  <c r="T77" i="21"/>
  <c r="S77" i="21"/>
  <c r="R77" i="21"/>
  <c r="M77" i="21"/>
  <c r="L77" i="21"/>
  <c r="K77" i="21"/>
  <c r="I77" i="21"/>
  <c r="H77" i="21"/>
  <c r="G77" i="21"/>
  <c r="G77" i="21" a="1"/>
  <c r="F77" i="21"/>
  <c r="E77" i="21"/>
  <c r="D77" i="21"/>
  <c r="Y76" i="21"/>
  <c r="X76" i="21"/>
  <c r="W76" i="21"/>
  <c r="V76" i="21"/>
  <c r="U76" i="21"/>
  <c r="T76" i="21"/>
  <c r="S76" i="21"/>
  <c r="R76" i="21"/>
  <c r="M76" i="21"/>
  <c r="L76" i="21"/>
  <c r="K76" i="21"/>
  <c r="I76" i="21"/>
  <c r="H76" i="21"/>
  <c r="G76" i="21"/>
  <c r="G76" i="21" a="1"/>
  <c r="F76" i="21"/>
  <c r="E76" i="21"/>
  <c r="D76" i="21"/>
  <c r="Y75" i="21"/>
  <c r="X75" i="21"/>
  <c r="W75" i="21"/>
  <c r="V75" i="21"/>
  <c r="U75" i="21"/>
  <c r="T75" i="21"/>
  <c r="S75" i="21"/>
  <c r="R75" i="21"/>
  <c r="M75" i="21"/>
  <c r="L75" i="21"/>
  <c r="K75" i="21"/>
  <c r="I75" i="21"/>
  <c r="H75" i="21"/>
  <c r="G75" i="21"/>
  <c r="G75" i="21" a="1"/>
  <c r="F75" i="21"/>
  <c r="E75" i="21"/>
  <c r="D75" i="21"/>
  <c r="Y74" i="21"/>
  <c r="X74" i="21"/>
  <c r="W74" i="21"/>
  <c r="V74" i="21"/>
  <c r="U74" i="21"/>
  <c r="T74" i="21"/>
  <c r="S74" i="21"/>
  <c r="R74" i="21"/>
  <c r="M74" i="21"/>
  <c r="L74" i="21"/>
  <c r="K74" i="21"/>
  <c r="I74" i="21"/>
  <c r="H74" i="21"/>
  <c r="G74" i="21"/>
  <c r="G74" i="21" a="1"/>
  <c r="F74" i="21"/>
  <c r="E74" i="21"/>
  <c r="D74" i="21"/>
  <c r="Y73" i="21"/>
  <c r="X73" i="21"/>
  <c r="W73" i="21"/>
  <c r="V73" i="21"/>
  <c r="U73" i="21"/>
  <c r="T73" i="21"/>
  <c r="S73" i="21"/>
  <c r="R73" i="21"/>
  <c r="M73" i="21"/>
  <c r="L73" i="21"/>
  <c r="K73" i="21"/>
  <c r="I73" i="21"/>
  <c r="H73" i="21"/>
  <c r="G73" i="21"/>
  <c r="G73" i="21" a="1"/>
  <c r="F73" i="21"/>
  <c r="E73" i="21"/>
  <c r="D73" i="21"/>
  <c r="Y72" i="21"/>
  <c r="X72" i="21"/>
  <c r="W72" i="21"/>
  <c r="V72" i="21"/>
  <c r="U72" i="21"/>
  <c r="T72" i="21"/>
  <c r="S72" i="21"/>
  <c r="R72" i="21"/>
  <c r="M72" i="21"/>
  <c r="L72" i="21"/>
  <c r="K72" i="21"/>
  <c r="I72" i="21"/>
  <c r="H72" i="21"/>
  <c r="G72" i="21"/>
  <c r="G72" i="21" a="1"/>
  <c r="F72" i="21"/>
  <c r="E72" i="21"/>
  <c r="D72" i="21"/>
  <c r="Y71" i="21"/>
  <c r="X71" i="21"/>
  <c r="W71" i="21"/>
  <c r="V71" i="21"/>
  <c r="U71" i="21"/>
  <c r="T71" i="21"/>
  <c r="S71" i="21"/>
  <c r="R71" i="21"/>
  <c r="M71" i="21"/>
  <c r="L71" i="21"/>
  <c r="K71" i="21"/>
  <c r="I71" i="21"/>
  <c r="H71" i="21"/>
  <c r="G71" i="21"/>
  <c r="G71" i="21" a="1"/>
  <c r="F71" i="21"/>
  <c r="E71" i="21"/>
  <c r="D71" i="21"/>
  <c r="Y70" i="21"/>
  <c r="X70" i="21"/>
  <c r="W70" i="21"/>
  <c r="V70" i="21"/>
  <c r="U70" i="21"/>
  <c r="T70" i="21"/>
  <c r="S70" i="21"/>
  <c r="R70" i="21"/>
  <c r="M70" i="21"/>
  <c r="L70" i="21"/>
  <c r="K70" i="21"/>
  <c r="I70" i="21"/>
  <c r="H70" i="21"/>
  <c r="G70" i="21"/>
  <c r="G70" i="21" a="1"/>
  <c r="F70" i="21"/>
  <c r="E70" i="21"/>
  <c r="D70" i="21"/>
  <c r="Y69" i="21"/>
  <c r="X69" i="21"/>
  <c r="W69" i="21"/>
  <c r="V69" i="21"/>
  <c r="U69" i="21"/>
  <c r="T69" i="21"/>
  <c r="S69" i="21"/>
  <c r="R69" i="21"/>
  <c r="M69" i="21"/>
  <c r="L69" i="21"/>
  <c r="K69" i="21"/>
  <c r="I69" i="21"/>
  <c r="H69" i="21"/>
  <c r="G69" i="21"/>
  <c r="G69" i="21" a="1"/>
  <c r="F69" i="21"/>
  <c r="E69" i="21"/>
  <c r="D69" i="21"/>
  <c r="Y68" i="21"/>
  <c r="X68" i="21"/>
  <c r="W68" i="21"/>
  <c r="V68" i="21"/>
  <c r="U68" i="21"/>
  <c r="T68" i="21"/>
  <c r="S68" i="21"/>
  <c r="R68" i="21"/>
  <c r="M68" i="21"/>
  <c r="L68" i="21"/>
  <c r="K68" i="21"/>
  <c r="I68" i="21"/>
  <c r="H68" i="21"/>
  <c r="G68" i="21"/>
  <c r="G68" i="21" a="1"/>
  <c r="F68" i="21"/>
  <c r="E68" i="21"/>
  <c r="D68" i="21"/>
  <c r="Y67" i="21"/>
  <c r="X67" i="21"/>
  <c r="W67" i="21"/>
  <c r="V67" i="21"/>
  <c r="U67" i="21"/>
  <c r="T67" i="21"/>
  <c r="S67" i="21"/>
  <c r="R67" i="21"/>
  <c r="M67" i="21"/>
  <c r="L67" i="21"/>
  <c r="K67" i="21"/>
  <c r="I67" i="21"/>
  <c r="H67" i="21"/>
  <c r="G67" i="21"/>
  <c r="G67" i="21" a="1"/>
  <c r="F67" i="21"/>
  <c r="E67" i="21"/>
  <c r="D67" i="21"/>
  <c r="Y66" i="21"/>
  <c r="X66" i="21"/>
  <c r="W66" i="21"/>
  <c r="V66" i="21"/>
  <c r="U66" i="21"/>
  <c r="T66" i="21"/>
  <c r="S66" i="21"/>
  <c r="R66" i="21"/>
  <c r="M66" i="21"/>
  <c r="L66" i="21"/>
  <c r="K66" i="21"/>
  <c r="I66" i="21"/>
  <c r="H66" i="21"/>
  <c r="G66" i="21"/>
  <c r="G66" i="21" a="1"/>
  <c r="F66" i="21"/>
  <c r="E66" i="21"/>
  <c r="D66" i="21"/>
  <c r="Y65" i="21"/>
  <c r="X65" i="21"/>
  <c r="W65" i="21"/>
  <c r="V65" i="21"/>
  <c r="U65" i="21"/>
  <c r="T65" i="21"/>
  <c r="S65" i="21"/>
  <c r="R65" i="21"/>
  <c r="M65" i="21"/>
  <c r="L65" i="21"/>
  <c r="K65" i="21"/>
  <c r="I65" i="21"/>
  <c r="H65" i="21"/>
  <c r="G65" i="21"/>
  <c r="G65" i="21" a="1"/>
  <c r="F65" i="21"/>
  <c r="E65" i="21"/>
  <c r="D65" i="21"/>
  <c r="Y64" i="21"/>
  <c r="X64" i="21"/>
  <c r="W64" i="21"/>
  <c r="V64" i="21"/>
  <c r="U64" i="21"/>
  <c r="T64" i="21"/>
  <c r="S64" i="21"/>
  <c r="R64" i="21"/>
  <c r="M64" i="21"/>
  <c r="L64" i="21"/>
  <c r="K64" i="21"/>
  <c r="I64" i="21"/>
  <c r="H64" i="21"/>
  <c r="G64" i="21"/>
  <c r="G64" i="21" a="1"/>
  <c r="F64" i="21"/>
  <c r="E64" i="21"/>
  <c r="D64" i="21"/>
  <c r="Y63" i="21"/>
  <c r="X63" i="21"/>
  <c r="W63" i="21"/>
  <c r="V63" i="21"/>
  <c r="U63" i="21"/>
  <c r="T63" i="21"/>
  <c r="S63" i="21"/>
  <c r="R63" i="21"/>
  <c r="M63" i="21"/>
  <c r="L63" i="21"/>
  <c r="K63" i="21"/>
  <c r="I63" i="21"/>
  <c r="H63" i="21"/>
  <c r="G63" i="21"/>
  <c r="G63" i="21" a="1"/>
  <c r="F63" i="21"/>
  <c r="E63" i="21"/>
  <c r="D63" i="21"/>
  <c r="Y62" i="21"/>
  <c r="X62" i="21"/>
  <c r="W62" i="21"/>
  <c r="V62" i="21"/>
  <c r="U62" i="21"/>
  <c r="T62" i="21"/>
  <c r="S62" i="21"/>
  <c r="R62" i="21"/>
  <c r="M62" i="21"/>
  <c r="L62" i="21"/>
  <c r="K62" i="21"/>
  <c r="I62" i="21"/>
  <c r="H62" i="21"/>
  <c r="G62" i="21"/>
  <c r="G62" i="21" a="1"/>
  <c r="F62" i="21"/>
  <c r="E62" i="21"/>
  <c r="D62" i="21"/>
  <c r="Y61" i="21"/>
  <c r="X61" i="21"/>
  <c r="W61" i="21"/>
  <c r="V61" i="21"/>
  <c r="U61" i="21"/>
  <c r="T61" i="21"/>
  <c r="S61" i="21"/>
  <c r="R61" i="21"/>
  <c r="M61" i="21"/>
  <c r="L61" i="21"/>
  <c r="K61" i="21"/>
  <c r="I61" i="21"/>
  <c r="H61" i="21"/>
  <c r="G61" i="21"/>
  <c r="G61" i="21" a="1"/>
  <c r="F61" i="21"/>
  <c r="E61" i="21"/>
  <c r="D61" i="21"/>
  <c r="Y60" i="21"/>
  <c r="X60" i="21"/>
  <c r="W60" i="21"/>
  <c r="V60" i="21"/>
  <c r="U60" i="21"/>
  <c r="T60" i="21"/>
  <c r="S60" i="21"/>
  <c r="R60" i="21"/>
  <c r="M60" i="21"/>
  <c r="L60" i="21"/>
  <c r="K60" i="21"/>
  <c r="I60" i="21"/>
  <c r="H60" i="21"/>
  <c r="G60" i="21"/>
  <c r="G60" i="21" a="1"/>
  <c r="F60" i="21"/>
  <c r="E60" i="21"/>
  <c r="D60" i="21"/>
  <c r="Y59" i="21"/>
  <c r="X59" i="21"/>
  <c r="W59" i="21"/>
  <c r="V59" i="21"/>
  <c r="U59" i="21"/>
  <c r="T59" i="21"/>
  <c r="S59" i="21"/>
  <c r="R59" i="21"/>
  <c r="M59" i="21"/>
  <c r="L59" i="21"/>
  <c r="K59" i="21"/>
  <c r="I59" i="21"/>
  <c r="H59" i="21"/>
  <c r="G59" i="21"/>
  <c r="G59" i="21" a="1"/>
  <c r="F59" i="21"/>
  <c r="E59" i="21"/>
  <c r="D59" i="21"/>
  <c r="Y58" i="21"/>
  <c r="X58" i="21"/>
  <c r="W58" i="21"/>
  <c r="V58" i="21"/>
  <c r="U58" i="21"/>
  <c r="T58" i="21"/>
  <c r="S58" i="21"/>
  <c r="R58" i="21"/>
  <c r="M58" i="21"/>
  <c r="L58" i="21"/>
  <c r="K58" i="21"/>
  <c r="I58" i="21"/>
  <c r="H58" i="21"/>
  <c r="G58" i="21"/>
  <c r="G58" i="21" a="1"/>
  <c r="F58" i="21"/>
  <c r="E58" i="21"/>
  <c r="D58" i="21"/>
  <c r="Y57" i="21"/>
  <c r="X57" i="21"/>
  <c r="W57" i="21"/>
  <c r="V57" i="21"/>
  <c r="U57" i="21"/>
  <c r="T57" i="21"/>
  <c r="S57" i="21"/>
  <c r="R57" i="21"/>
  <c r="M57" i="21"/>
  <c r="L57" i="21"/>
  <c r="K57" i="21"/>
  <c r="I57" i="21"/>
  <c r="H57" i="21"/>
  <c r="G57" i="21"/>
  <c r="G57" i="21" a="1"/>
  <c r="F57" i="21"/>
  <c r="E57" i="21"/>
  <c r="D57" i="21"/>
  <c r="Y56" i="21"/>
  <c r="X56" i="21"/>
  <c r="W56" i="21"/>
  <c r="V56" i="21"/>
  <c r="U56" i="21"/>
  <c r="T56" i="21"/>
  <c r="S56" i="21"/>
  <c r="R56" i="21"/>
  <c r="M56" i="21"/>
  <c r="L56" i="21"/>
  <c r="K56" i="21"/>
  <c r="I56" i="21"/>
  <c r="H56" i="21"/>
  <c r="G56" i="21"/>
  <c r="G56" i="21" a="1"/>
  <c r="F56" i="21"/>
  <c r="E56" i="21"/>
  <c r="D56" i="21"/>
  <c r="Y55" i="21"/>
  <c r="X55" i="21"/>
  <c r="W55" i="21"/>
  <c r="V55" i="21"/>
  <c r="U55" i="21"/>
  <c r="T55" i="21"/>
  <c r="S55" i="21"/>
  <c r="R55" i="21"/>
  <c r="M55" i="21"/>
  <c r="L55" i="21"/>
  <c r="K55" i="21"/>
  <c r="I55" i="21"/>
  <c r="H55" i="21"/>
  <c r="G55" i="21"/>
  <c r="G55" i="21" a="1"/>
  <c r="F55" i="21"/>
  <c r="E55" i="21"/>
  <c r="D55" i="21"/>
  <c r="Y54" i="21"/>
  <c r="X54" i="21"/>
  <c r="W54" i="21"/>
  <c r="V54" i="21"/>
  <c r="U54" i="21"/>
  <c r="T54" i="21"/>
  <c r="S54" i="21"/>
  <c r="R54" i="21"/>
  <c r="M54" i="21"/>
  <c r="L54" i="21"/>
  <c r="K54" i="21"/>
  <c r="I54" i="21"/>
  <c r="H54" i="21"/>
  <c r="G54" i="21"/>
  <c r="G54" i="21" a="1"/>
  <c r="F54" i="21"/>
  <c r="E54" i="21"/>
  <c r="D54" i="21"/>
  <c r="Y53" i="21"/>
  <c r="X53" i="21"/>
  <c r="W53" i="21"/>
  <c r="V53" i="21"/>
  <c r="U53" i="21"/>
  <c r="T53" i="21"/>
  <c r="S53" i="21"/>
  <c r="R53" i="21"/>
  <c r="M53" i="21"/>
  <c r="L53" i="21"/>
  <c r="K53" i="21"/>
  <c r="I53" i="21"/>
  <c r="H53" i="21"/>
  <c r="G53" i="21"/>
  <c r="G53" i="21" a="1"/>
  <c r="F53" i="21"/>
  <c r="E53" i="21"/>
  <c r="D53" i="21"/>
  <c r="Y52" i="21"/>
  <c r="X52" i="21"/>
  <c r="W52" i="21"/>
  <c r="V52" i="21"/>
  <c r="U52" i="21"/>
  <c r="T52" i="21"/>
  <c r="S52" i="21"/>
  <c r="R52" i="21"/>
  <c r="M52" i="21"/>
  <c r="L52" i="21"/>
  <c r="K52" i="21"/>
  <c r="I52" i="21"/>
  <c r="H52" i="21"/>
  <c r="G52" i="21"/>
  <c r="G52" i="21" a="1"/>
  <c r="F52" i="21"/>
  <c r="E52" i="21"/>
  <c r="D52" i="21"/>
  <c r="Y51" i="21"/>
  <c r="X51" i="21"/>
  <c r="W51" i="21"/>
  <c r="V51" i="21"/>
  <c r="U51" i="21"/>
  <c r="T51" i="21"/>
  <c r="S51" i="21"/>
  <c r="R51" i="21"/>
  <c r="M51" i="21"/>
  <c r="L51" i="21"/>
  <c r="K51" i="21"/>
  <c r="I51" i="21"/>
  <c r="H51" i="21"/>
  <c r="G51" i="21"/>
  <c r="G51" i="21" a="1"/>
  <c r="F51" i="21"/>
  <c r="E51" i="21"/>
  <c r="D51" i="21"/>
  <c r="Y50" i="21"/>
  <c r="X50" i="21"/>
  <c r="W50" i="21"/>
  <c r="V50" i="21"/>
  <c r="U50" i="21"/>
  <c r="T50" i="21"/>
  <c r="S50" i="21"/>
  <c r="R50" i="21"/>
  <c r="M50" i="21"/>
  <c r="L50" i="21"/>
  <c r="K50" i="21"/>
  <c r="I50" i="21"/>
  <c r="H50" i="21"/>
  <c r="G50" i="21"/>
  <c r="G50" i="21" a="1"/>
  <c r="F50" i="21"/>
  <c r="E50" i="21"/>
  <c r="D50" i="21"/>
  <c r="Y49" i="21"/>
  <c r="X49" i="21"/>
  <c r="W49" i="21"/>
  <c r="V49" i="21"/>
  <c r="U49" i="21"/>
  <c r="T49" i="21"/>
  <c r="S49" i="21"/>
  <c r="R49" i="21"/>
  <c r="M49" i="21"/>
  <c r="L49" i="21"/>
  <c r="K49" i="21"/>
  <c r="I49" i="21"/>
  <c r="H49" i="21"/>
  <c r="G49" i="21"/>
  <c r="G49" i="21" a="1"/>
  <c r="F49" i="21"/>
  <c r="E49" i="21"/>
  <c r="D49" i="21"/>
  <c r="Y48" i="21"/>
  <c r="X48" i="21"/>
  <c r="W48" i="21"/>
  <c r="V48" i="21"/>
  <c r="U48" i="21"/>
  <c r="T48" i="21"/>
  <c r="S48" i="21"/>
  <c r="R48" i="21"/>
  <c r="M48" i="21"/>
  <c r="L48" i="21"/>
  <c r="K48" i="21"/>
  <c r="I48" i="21"/>
  <c r="H48" i="21"/>
  <c r="G48" i="21"/>
  <c r="G48" i="21" a="1"/>
  <c r="F48" i="21"/>
  <c r="E48" i="21"/>
  <c r="D48" i="21"/>
  <c r="Y47" i="21"/>
  <c r="X47" i="21"/>
  <c r="W47" i="21"/>
  <c r="V47" i="21"/>
  <c r="U47" i="21"/>
  <c r="T47" i="21"/>
  <c r="S47" i="21"/>
  <c r="R47" i="21"/>
  <c r="M47" i="21"/>
  <c r="L47" i="21"/>
  <c r="K47" i="21"/>
  <c r="I47" i="21"/>
  <c r="H47" i="21"/>
  <c r="G47" i="21"/>
  <c r="G47" i="21" a="1"/>
  <c r="F47" i="21"/>
  <c r="E47" i="21"/>
  <c r="D47" i="21"/>
  <c r="Y46" i="21"/>
  <c r="X46" i="21"/>
  <c r="W46" i="21"/>
  <c r="V46" i="21"/>
  <c r="U46" i="21"/>
  <c r="T46" i="21"/>
  <c r="S46" i="21"/>
  <c r="R46" i="21"/>
  <c r="M46" i="21"/>
  <c r="L46" i="21"/>
  <c r="K46" i="21"/>
  <c r="I46" i="21"/>
  <c r="H46" i="21"/>
  <c r="G46" i="21"/>
  <c r="G46" i="21" a="1"/>
  <c r="F46" i="21"/>
  <c r="E46" i="21"/>
  <c r="D46" i="21"/>
  <c r="Y45" i="21"/>
  <c r="X45" i="21"/>
  <c r="W45" i="21"/>
  <c r="V45" i="21"/>
  <c r="U45" i="21"/>
  <c r="T45" i="21"/>
  <c r="S45" i="21"/>
  <c r="R45" i="21"/>
  <c r="M45" i="21"/>
  <c r="L45" i="21"/>
  <c r="K45" i="21"/>
  <c r="I45" i="21"/>
  <c r="H45" i="21"/>
  <c r="G45" i="21"/>
  <c r="G45" i="21" a="1"/>
  <c r="F45" i="21"/>
  <c r="E45" i="21"/>
  <c r="D45" i="21"/>
  <c r="Y44" i="21"/>
  <c r="X44" i="21"/>
  <c r="W44" i="21"/>
  <c r="V44" i="21"/>
  <c r="U44" i="21"/>
  <c r="T44" i="21"/>
  <c r="S44" i="21"/>
  <c r="R44" i="21"/>
  <c r="M44" i="21"/>
  <c r="L44" i="21"/>
  <c r="K44" i="21"/>
  <c r="I44" i="21"/>
  <c r="H44" i="21"/>
  <c r="G44" i="21"/>
  <c r="G44" i="21" a="1"/>
  <c r="F44" i="21"/>
  <c r="E44" i="21"/>
  <c r="D44" i="21"/>
  <c r="Y43" i="21"/>
  <c r="X43" i="21"/>
  <c r="W43" i="21"/>
  <c r="V43" i="21"/>
  <c r="U43" i="21"/>
  <c r="T43" i="21"/>
  <c r="S43" i="21"/>
  <c r="R43" i="21"/>
  <c r="M43" i="21"/>
  <c r="L43" i="21"/>
  <c r="K43" i="21"/>
  <c r="I43" i="21"/>
  <c r="H43" i="21"/>
  <c r="G43" i="21"/>
  <c r="G43" i="21" a="1"/>
  <c r="F43" i="21"/>
  <c r="E43" i="21"/>
  <c r="D43" i="21"/>
  <c r="Y42" i="21"/>
  <c r="X42" i="21"/>
  <c r="W42" i="21"/>
  <c r="V42" i="21"/>
  <c r="U42" i="21"/>
  <c r="T42" i="21"/>
  <c r="S42" i="21"/>
  <c r="R42" i="21"/>
  <c r="M42" i="21"/>
  <c r="L42" i="21"/>
  <c r="K42" i="21"/>
  <c r="I42" i="21"/>
  <c r="H42" i="21"/>
  <c r="G42" i="21"/>
  <c r="G42" i="21" a="1"/>
  <c r="F42" i="21"/>
  <c r="E42" i="21"/>
  <c r="D42" i="21"/>
  <c r="Y41" i="21"/>
  <c r="X41" i="21"/>
  <c r="W41" i="21"/>
  <c r="V41" i="21"/>
  <c r="U41" i="21"/>
  <c r="T41" i="21"/>
  <c r="S41" i="21"/>
  <c r="R41" i="21"/>
  <c r="M41" i="21"/>
  <c r="L41" i="21"/>
  <c r="K41" i="21"/>
  <c r="I41" i="21"/>
  <c r="H41" i="21"/>
  <c r="G41" i="21"/>
  <c r="G41" i="21" a="1"/>
  <c r="F41" i="21"/>
  <c r="E41" i="21"/>
  <c r="D41" i="21"/>
  <c r="Y40" i="21"/>
  <c r="X40" i="21"/>
  <c r="W40" i="21"/>
  <c r="V40" i="21"/>
  <c r="U40" i="21"/>
  <c r="T40" i="21"/>
  <c r="S40" i="21"/>
  <c r="R40" i="21"/>
  <c r="M40" i="21"/>
  <c r="L40" i="21"/>
  <c r="K40" i="21"/>
  <c r="I40" i="21"/>
  <c r="H40" i="21"/>
  <c r="G40" i="21"/>
  <c r="G40" i="21" a="1"/>
  <c r="F40" i="21"/>
  <c r="E40" i="21"/>
  <c r="D40" i="21"/>
  <c r="Y39" i="21"/>
  <c r="X39" i="21"/>
  <c r="W39" i="21"/>
  <c r="V39" i="21"/>
  <c r="U39" i="21"/>
  <c r="T39" i="21"/>
  <c r="S39" i="21"/>
  <c r="R39" i="21"/>
  <c r="M39" i="21"/>
  <c r="L39" i="21"/>
  <c r="K39" i="21"/>
  <c r="I39" i="21"/>
  <c r="H39" i="21"/>
  <c r="G39" i="21"/>
  <c r="G39" i="21" a="1"/>
  <c r="F39" i="21"/>
  <c r="E39" i="21"/>
  <c r="D39" i="21"/>
  <c r="Y38" i="21"/>
  <c r="X38" i="21"/>
  <c r="W38" i="21"/>
  <c r="V38" i="21"/>
  <c r="U38" i="21"/>
  <c r="T38" i="21"/>
  <c r="S38" i="21"/>
  <c r="R38" i="21"/>
  <c r="M38" i="21"/>
  <c r="L38" i="21"/>
  <c r="K38" i="21"/>
  <c r="I38" i="21"/>
  <c r="H38" i="21"/>
  <c r="G38" i="21"/>
  <c r="G38" i="21" a="1"/>
  <c r="F38" i="21"/>
  <c r="E38" i="21"/>
  <c r="D38" i="21"/>
  <c r="Y37" i="21"/>
  <c r="X37" i="21"/>
  <c r="W37" i="21"/>
  <c r="V37" i="21"/>
  <c r="U37" i="21"/>
  <c r="T37" i="21"/>
  <c r="S37" i="21"/>
  <c r="R37" i="21"/>
  <c r="M37" i="21"/>
  <c r="L37" i="21"/>
  <c r="K37" i="21"/>
  <c r="I37" i="21"/>
  <c r="H37" i="21"/>
  <c r="G37" i="21"/>
  <c r="G37" i="21" a="1"/>
  <c r="F37" i="21"/>
  <c r="E37" i="21"/>
  <c r="D37" i="21"/>
  <c r="Y36" i="21"/>
  <c r="X36" i="21"/>
  <c r="W36" i="21"/>
  <c r="V36" i="21"/>
  <c r="U36" i="21"/>
  <c r="T36" i="21"/>
  <c r="S36" i="21"/>
  <c r="R36" i="21"/>
  <c r="M36" i="21"/>
  <c r="L36" i="21"/>
  <c r="K36" i="21"/>
  <c r="I36" i="21"/>
  <c r="H36" i="21"/>
  <c r="G36" i="21"/>
  <c r="G36" i="21" a="1"/>
  <c r="F36" i="21"/>
  <c r="E36" i="21"/>
  <c r="D36" i="21"/>
  <c r="Y35" i="21"/>
  <c r="X35" i="21"/>
  <c r="W35" i="21"/>
  <c r="V35" i="21"/>
  <c r="U35" i="21"/>
  <c r="T35" i="21"/>
  <c r="S35" i="21"/>
  <c r="R35" i="21"/>
  <c r="M35" i="21"/>
  <c r="L35" i="21"/>
  <c r="K35" i="21"/>
  <c r="I35" i="21"/>
  <c r="H35" i="21"/>
  <c r="G35" i="21"/>
  <c r="G35" i="21" a="1"/>
  <c r="F35" i="21"/>
  <c r="E35" i="21"/>
  <c r="D35" i="21"/>
  <c r="Y34" i="21"/>
  <c r="X34" i="21"/>
  <c r="W34" i="21"/>
  <c r="V34" i="21"/>
  <c r="U34" i="21"/>
  <c r="T34" i="21"/>
  <c r="S34" i="21"/>
  <c r="R34" i="21"/>
  <c r="M34" i="21"/>
  <c r="L34" i="21"/>
  <c r="K34" i="21"/>
  <c r="I34" i="21"/>
  <c r="H34" i="21"/>
  <c r="G34" i="21"/>
  <c r="G34" i="21" a="1"/>
  <c r="F34" i="21"/>
  <c r="E34" i="21"/>
  <c r="D34" i="21"/>
  <c r="Y33" i="21"/>
  <c r="X33" i="21"/>
  <c r="W33" i="21"/>
  <c r="V33" i="21"/>
  <c r="U33" i="21"/>
  <c r="T33" i="21"/>
  <c r="S33" i="21"/>
  <c r="R33" i="21"/>
  <c r="M33" i="21"/>
  <c r="L33" i="21"/>
  <c r="K33" i="21"/>
  <c r="I33" i="21"/>
  <c r="H33" i="21"/>
  <c r="G33" i="21"/>
  <c r="G33" i="21" a="1"/>
  <c r="F33" i="21"/>
  <c r="E33" i="21"/>
  <c r="D33" i="21"/>
  <c r="Y32" i="21"/>
  <c r="X32" i="21"/>
  <c r="W32" i="21"/>
  <c r="V32" i="21"/>
  <c r="U32" i="21"/>
  <c r="T32" i="21"/>
  <c r="S32" i="21"/>
  <c r="R32" i="21"/>
  <c r="M32" i="21"/>
  <c r="L32" i="21"/>
  <c r="K32" i="21"/>
  <c r="I32" i="21"/>
  <c r="H32" i="21"/>
  <c r="G32" i="21"/>
  <c r="G32" i="21" a="1"/>
  <c r="F32" i="21"/>
  <c r="E32" i="21"/>
  <c r="D32" i="21"/>
  <c r="Y31" i="21"/>
  <c r="X31" i="21"/>
  <c r="W31" i="21"/>
  <c r="V31" i="21"/>
  <c r="U31" i="21"/>
  <c r="T31" i="21"/>
  <c r="S31" i="21"/>
  <c r="R31" i="21"/>
  <c r="M31" i="21"/>
  <c r="L31" i="21"/>
  <c r="K31" i="21"/>
  <c r="I31" i="21"/>
  <c r="H31" i="21"/>
  <c r="G31" i="21"/>
  <c r="G31" i="21" a="1"/>
  <c r="F31" i="21"/>
  <c r="E31" i="21"/>
  <c r="D31" i="21"/>
  <c r="Y30" i="21"/>
  <c r="X30" i="21"/>
  <c r="W30" i="21"/>
  <c r="V30" i="21"/>
  <c r="U30" i="21"/>
  <c r="T30" i="21"/>
  <c r="S30" i="21"/>
  <c r="R30" i="21"/>
  <c r="M30" i="21"/>
  <c r="L30" i="21"/>
  <c r="K30" i="21"/>
  <c r="I30" i="21"/>
  <c r="H30" i="21"/>
  <c r="G30" i="21"/>
  <c r="G30" i="21" a="1"/>
  <c r="F30" i="21"/>
  <c r="E30" i="21"/>
  <c r="D30" i="21"/>
  <c r="Y29" i="21"/>
  <c r="X29" i="21"/>
  <c r="W29" i="21"/>
  <c r="V29" i="21"/>
  <c r="U29" i="21"/>
  <c r="T29" i="21"/>
  <c r="S29" i="21"/>
  <c r="R29" i="21"/>
  <c r="M29" i="21"/>
  <c r="L29" i="21"/>
  <c r="K29" i="21"/>
  <c r="I29" i="21"/>
  <c r="H29" i="21"/>
  <c r="G29" i="21"/>
  <c r="G29" i="21" a="1"/>
  <c r="F29" i="21"/>
  <c r="E29" i="21"/>
  <c r="D29" i="21"/>
  <c r="Y28" i="21"/>
  <c r="X28" i="21"/>
  <c r="W28" i="21"/>
  <c r="V28" i="21"/>
  <c r="U28" i="21"/>
  <c r="T28" i="21"/>
  <c r="S28" i="21"/>
  <c r="R28" i="21"/>
  <c r="M28" i="21"/>
  <c r="L28" i="21"/>
  <c r="K28" i="21"/>
  <c r="I28" i="21"/>
  <c r="H28" i="21"/>
  <c r="G28" i="21"/>
  <c r="G28" i="21" a="1"/>
  <c r="F28" i="21"/>
  <c r="E28" i="21"/>
  <c r="D28" i="21"/>
  <c r="Y27" i="21"/>
  <c r="X27" i="21"/>
  <c r="W27" i="21"/>
  <c r="V27" i="21"/>
  <c r="U27" i="21"/>
  <c r="T27" i="21"/>
  <c r="S27" i="21"/>
  <c r="R27" i="21"/>
  <c r="M27" i="21"/>
  <c r="L27" i="21"/>
  <c r="K27" i="21"/>
  <c r="I27" i="21"/>
  <c r="H27" i="21"/>
  <c r="G27" i="21"/>
  <c r="G27" i="21" a="1"/>
  <c r="F27" i="21"/>
  <c r="E27" i="21"/>
  <c r="D27" i="21"/>
  <c r="Y26" i="21"/>
  <c r="X26" i="21"/>
  <c r="W26" i="21"/>
  <c r="V26" i="21"/>
  <c r="U26" i="21"/>
  <c r="T26" i="21"/>
  <c r="S26" i="21"/>
  <c r="R26" i="21"/>
  <c r="M26" i="21"/>
  <c r="L26" i="21"/>
  <c r="K26" i="21"/>
  <c r="I26" i="21"/>
  <c r="H26" i="21"/>
  <c r="G26" i="21"/>
  <c r="G26" i="21" a="1"/>
  <c r="F26" i="21"/>
  <c r="E26" i="21"/>
  <c r="D26" i="21"/>
  <c r="Y25" i="21"/>
  <c r="X25" i="21"/>
  <c r="W25" i="21"/>
  <c r="V25" i="21"/>
  <c r="U25" i="21"/>
  <c r="T25" i="21"/>
  <c r="S25" i="21"/>
  <c r="R25" i="21"/>
  <c r="M25" i="21"/>
  <c r="L25" i="21"/>
  <c r="K25" i="21"/>
  <c r="I25" i="21"/>
  <c r="H25" i="21"/>
  <c r="G25" i="21"/>
  <c r="G25" i="21" a="1"/>
  <c r="F25" i="21"/>
  <c r="E25" i="21"/>
  <c r="D25" i="21"/>
  <c r="Y24" i="21"/>
  <c r="X24" i="21"/>
  <c r="W24" i="21"/>
  <c r="V24" i="21"/>
  <c r="U24" i="21"/>
  <c r="T24" i="21"/>
  <c r="S24" i="21"/>
  <c r="R24" i="21"/>
  <c r="M24" i="21"/>
  <c r="L24" i="21"/>
  <c r="K24" i="21"/>
  <c r="I24" i="21"/>
  <c r="H24" i="21"/>
  <c r="G24" i="21"/>
  <c r="G24" i="21" a="1"/>
  <c r="F24" i="21"/>
  <c r="E24" i="21"/>
  <c r="D24" i="21"/>
  <c r="Y23" i="21"/>
  <c r="X23" i="21"/>
  <c r="W23" i="21"/>
  <c r="V23" i="21"/>
  <c r="U23" i="21"/>
  <c r="T23" i="21"/>
  <c r="S23" i="21"/>
  <c r="R23" i="21"/>
  <c r="M23" i="21"/>
  <c r="L23" i="21"/>
  <c r="K23" i="21"/>
  <c r="I23" i="21"/>
  <c r="H23" i="21"/>
  <c r="G23" i="21"/>
  <c r="G23" i="21" a="1"/>
  <c r="F23" i="21"/>
  <c r="E23" i="21"/>
  <c r="D23" i="21"/>
  <c r="Y22" i="21"/>
  <c r="X22" i="21"/>
  <c r="W22" i="21"/>
  <c r="V22" i="21"/>
  <c r="U22" i="21"/>
  <c r="T22" i="21"/>
  <c r="S22" i="21"/>
  <c r="R22" i="21"/>
  <c r="M22" i="21"/>
  <c r="L22" i="21"/>
  <c r="K22" i="21"/>
  <c r="I22" i="21"/>
  <c r="H22" i="21"/>
  <c r="G22" i="21"/>
  <c r="G22" i="21" a="1"/>
  <c r="F22" i="21"/>
  <c r="E22" i="21"/>
  <c r="D22" i="21"/>
  <c r="Y21" i="21"/>
  <c r="X21" i="21"/>
  <c r="W21" i="21"/>
  <c r="V21" i="21"/>
  <c r="U21" i="21"/>
  <c r="T21" i="21"/>
  <c r="S21" i="21"/>
  <c r="R21" i="21"/>
  <c r="M21" i="21"/>
  <c r="L21" i="21"/>
  <c r="K21" i="21"/>
  <c r="I21" i="21"/>
  <c r="H21" i="21"/>
  <c r="G21" i="21"/>
  <c r="G21" i="21" a="1"/>
  <c r="F21" i="21"/>
  <c r="E21" i="21"/>
  <c r="D21" i="21"/>
  <c r="Y20" i="21"/>
  <c r="X20" i="21"/>
  <c r="W20" i="21"/>
  <c r="V20" i="21"/>
  <c r="U20" i="21"/>
  <c r="T20" i="21"/>
  <c r="S20" i="21"/>
  <c r="R20" i="21"/>
  <c r="M20" i="21"/>
  <c r="L20" i="21"/>
  <c r="K20" i="21"/>
  <c r="I20" i="21"/>
  <c r="H20" i="21"/>
  <c r="G20" i="21"/>
  <c r="G20" i="21" a="1"/>
  <c r="F20" i="21"/>
  <c r="E20" i="21"/>
  <c r="D20" i="21"/>
  <c r="Y19" i="21"/>
  <c r="X19" i="21"/>
  <c r="W19" i="21"/>
  <c r="V19" i="21"/>
  <c r="U19" i="21"/>
  <c r="T19" i="21"/>
  <c r="S19" i="21"/>
  <c r="R19" i="21"/>
  <c r="M19" i="21"/>
  <c r="L19" i="21"/>
  <c r="K19" i="21"/>
  <c r="I19" i="21"/>
  <c r="H19" i="21"/>
  <c r="G19" i="21"/>
  <c r="G19" i="21" a="1"/>
  <c r="F19" i="21"/>
  <c r="E19" i="21"/>
  <c r="D19" i="21"/>
  <c r="Y18" i="21"/>
  <c r="X18" i="21"/>
  <c r="W18" i="21"/>
  <c r="V18" i="21"/>
  <c r="U18" i="21"/>
  <c r="T18" i="21"/>
  <c r="S18" i="21"/>
  <c r="R18" i="21"/>
  <c r="M18" i="21"/>
  <c r="L18" i="21"/>
  <c r="K18" i="21"/>
  <c r="I18" i="21"/>
  <c r="H18" i="21"/>
  <c r="G18" i="21"/>
  <c r="G18" i="21" a="1"/>
  <c r="F18" i="21"/>
  <c r="E18" i="21"/>
  <c r="D18" i="21"/>
  <c r="Y17" i="21"/>
  <c r="X17" i="21"/>
  <c r="W17" i="21"/>
  <c r="V17" i="21"/>
  <c r="U17" i="21"/>
  <c r="T17" i="21"/>
  <c r="S17" i="21"/>
  <c r="R17" i="21"/>
  <c r="M17" i="21"/>
  <c r="L17" i="21"/>
  <c r="K17" i="21"/>
  <c r="I17" i="21"/>
  <c r="H17" i="21"/>
  <c r="G17" i="21"/>
  <c r="G17" i="21" a="1"/>
  <c r="F17" i="21"/>
  <c r="E17" i="21"/>
  <c r="D17" i="21"/>
  <c r="Y16" i="21"/>
  <c r="X16" i="21"/>
  <c r="W16" i="21"/>
  <c r="V16" i="21"/>
  <c r="U16" i="21"/>
  <c r="T16" i="21"/>
  <c r="S16" i="21"/>
  <c r="R16" i="21"/>
  <c r="M16" i="21"/>
  <c r="L16" i="21"/>
  <c r="K16" i="21"/>
  <c r="I16" i="21"/>
  <c r="H16" i="21"/>
  <c r="G16" i="21"/>
  <c r="G16" i="21" a="1"/>
  <c r="F16" i="21"/>
  <c r="E16" i="21"/>
  <c r="D16" i="21"/>
  <c r="Y15" i="21"/>
  <c r="X15" i="21"/>
  <c r="W15" i="21"/>
  <c r="V15" i="21"/>
  <c r="U15" i="21"/>
  <c r="T15" i="21"/>
  <c r="S15" i="21"/>
  <c r="R15" i="21"/>
  <c r="M15" i="21"/>
  <c r="L15" i="21"/>
  <c r="K15" i="21"/>
  <c r="I15" i="21"/>
  <c r="H15" i="21"/>
  <c r="G15" i="21"/>
  <c r="G15" i="21" a="1"/>
  <c r="F15" i="21"/>
  <c r="E15" i="21"/>
  <c r="D15" i="21"/>
  <c r="Y14" i="21"/>
  <c r="X14" i="21"/>
  <c r="W14" i="21"/>
  <c r="V14" i="21"/>
  <c r="U14" i="21"/>
  <c r="T14" i="21"/>
  <c r="S14" i="21"/>
  <c r="R14" i="21"/>
  <c r="M14" i="21"/>
  <c r="L14" i="21"/>
  <c r="K14" i="21"/>
  <c r="I14" i="21"/>
  <c r="H14" i="21"/>
  <c r="G14" i="21"/>
  <c r="G14" i="21" a="1"/>
  <c r="F14" i="21"/>
  <c r="E14" i="21"/>
  <c r="D14" i="21"/>
  <c r="Y13" i="21"/>
  <c r="X13" i="21"/>
  <c r="W13" i="21"/>
  <c r="V13" i="21"/>
  <c r="U13" i="21"/>
  <c r="T13" i="21"/>
  <c r="S13" i="21"/>
  <c r="R13" i="21"/>
  <c r="M13" i="21"/>
  <c r="L13" i="21"/>
  <c r="K13" i="21"/>
  <c r="I13" i="21"/>
  <c r="H13" i="21"/>
  <c r="G13" i="21"/>
  <c r="G13" i="21" a="1"/>
  <c r="F13" i="21"/>
  <c r="E13" i="21"/>
  <c r="D13" i="21"/>
  <c r="Y12" i="21"/>
  <c r="X12" i="21"/>
  <c r="W12" i="21"/>
  <c r="V12" i="21"/>
  <c r="U12" i="21"/>
  <c r="T12" i="21"/>
  <c r="S12" i="21"/>
  <c r="R12" i="21"/>
  <c r="M12" i="21"/>
  <c r="L12" i="21"/>
  <c r="K12" i="21"/>
  <c r="I12" i="21"/>
  <c r="H12" i="21"/>
  <c r="G12" i="21"/>
  <c r="G12" i="21" a="1"/>
  <c r="F12" i="21"/>
  <c r="E12" i="21"/>
  <c r="D12" i="21"/>
  <c r="Y11" i="21"/>
  <c r="X11" i="21"/>
  <c r="W11" i="21"/>
  <c r="V11" i="21"/>
  <c r="U11" i="21"/>
  <c r="T11" i="21"/>
  <c r="S11" i="21"/>
  <c r="R11" i="21"/>
  <c r="M11" i="21"/>
  <c r="L11" i="21"/>
  <c r="K11" i="21"/>
  <c r="I11" i="21"/>
  <c r="H11" i="21"/>
  <c r="G11" i="21"/>
  <c r="G11" i="21" a="1"/>
  <c r="F11" i="21"/>
  <c r="E11" i="21"/>
  <c r="D11" i="21"/>
  <c r="Y10" i="21"/>
  <c r="X10" i="21"/>
  <c r="W10" i="21"/>
  <c r="V10" i="21"/>
  <c r="U10" i="21"/>
  <c r="T10" i="21"/>
  <c r="S10" i="21"/>
  <c r="R10" i="21"/>
  <c r="M10" i="21"/>
  <c r="L10" i="21"/>
  <c r="K10" i="21"/>
  <c r="I10" i="21"/>
  <c r="H10" i="21"/>
  <c r="G10" i="21"/>
  <c r="G10" i="21" a="1"/>
  <c r="F10" i="21"/>
  <c r="E10" i="21"/>
  <c r="D10" i="21"/>
  <c r="Y9" i="21"/>
  <c r="X9" i="21"/>
  <c r="W9" i="21"/>
  <c r="V9" i="21"/>
  <c r="U9" i="21"/>
  <c r="T9" i="21"/>
  <c r="S9" i="21"/>
  <c r="R9" i="21"/>
  <c r="M9" i="21"/>
  <c r="L9" i="21"/>
  <c r="K9" i="21"/>
  <c r="I9" i="21"/>
  <c r="H9" i="21"/>
  <c r="G9" i="21"/>
  <c r="G9" i="21" a="1"/>
  <c r="F9" i="21"/>
  <c r="E9" i="21"/>
  <c r="D9" i="21"/>
  <c r="Y8" i="21"/>
  <c r="X8" i="21"/>
  <c r="W8" i="21"/>
  <c r="V8" i="21"/>
  <c r="U8" i="21"/>
  <c r="T8" i="21"/>
  <c r="S8" i="21"/>
  <c r="R8" i="21"/>
  <c r="M8" i="21"/>
  <c r="L8" i="21"/>
  <c r="K8" i="21"/>
  <c r="I8" i="21"/>
  <c r="H8" i="21"/>
  <c r="G8" i="21"/>
  <c r="G8" i="21" a="1"/>
  <c r="F8" i="21"/>
  <c r="E8" i="21"/>
  <c r="D8" i="21"/>
  <c r="Y7" i="21"/>
  <c r="X7" i="21"/>
  <c r="W7" i="21"/>
  <c r="V7" i="21"/>
  <c r="U7" i="21"/>
  <c r="T7" i="21"/>
  <c r="S7" i="21"/>
  <c r="R7" i="21"/>
  <c r="M7" i="21"/>
  <c r="L7" i="21"/>
  <c r="K7" i="21"/>
  <c r="I7" i="21"/>
  <c r="H7" i="21"/>
  <c r="G7" i="21"/>
  <c r="G7" i="21" a="1"/>
  <c r="F7" i="21"/>
  <c r="E7" i="21"/>
  <c r="D7" i="21"/>
  <c r="Y6" i="21"/>
  <c r="X6" i="21"/>
  <c r="W6" i="21"/>
  <c r="V6" i="21"/>
  <c r="U6" i="21"/>
  <c r="T6" i="21"/>
  <c r="S6" i="21"/>
  <c r="R6" i="21"/>
  <c r="M6" i="21"/>
  <c r="L6" i="21"/>
  <c r="K6" i="21"/>
  <c r="I6" i="21"/>
  <c r="H6" i="21"/>
  <c r="G6" i="21"/>
  <c r="G6" i="21" a="1"/>
  <c r="F6" i="21"/>
  <c r="E6" i="21"/>
  <c r="D6" i="21"/>
  <c r="Y5" i="21"/>
  <c r="X5" i="21"/>
  <c r="W5" i="21"/>
  <c r="V5" i="21"/>
  <c r="U5" i="21"/>
  <c r="T5" i="21"/>
  <c r="S5" i="21"/>
  <c r="R5" i="21"/>
  <c r="M5" i="21"/>
  <c r="L5" i="21"/>
  <c r="K5" i="21"/>
  <c r="I5" i="21"/>
  <c r="H5" i="21"/>
  <c r="G5" i="21"/>
  <c r="G5" i="21" a="1"/>
  <c r="F5" i="21"/>
  <c r="E5" i="21"/>
  <c r="D5" i="21"/>
  <c r="Y4" i="21"/>
  <c r="X4" i="21"/>
  <c r="W4" i="21"/>
  <c r="V4" i="21"/>
  <c r="U4" i="21"/>
  <c r="T4" i="21"/>
  <c r="S4" i="21"/>
  <c r="R4" i="21"/>
  <c r="M4" i="21"/>
  <c r="L4" i="21"/>
  <c r="K4" i="21"/>
  <c r="I4" i="21"/>
  <c r="H4" i="21"/>
  <c r="G4" i="21"/>
  <c r="G4" i="21" a="1"/>
  <c r="F4" i="21"/>
  <c r="E4" i="21"/>
  <c r="D4" i="21"/>
  <c r="Y3" i="21"/>
  <c r="X3" i="21"/>
  <c r="W3" i="21"/>
  <c r="V3" i="21"/>
  <c r="U3" i="21"/>
  <c r="T3" i="21"/>
  <c r="S3" i="21"/>
  <c r="R3" i="21"/>
  <c r="M3" i="21"/>
  <c r="L3" i="21"/>
  <c r="K3" i="21"/>
  <c r="I3" i="21"/>
  <c r="H3" i="21"/>
  <c r="G3" i="21"/>
  <c r="G3" i="21" a="1"/>
  <c r="F3" i="21"/>
  <c r="E3" i="21"/>
  <c r="D3" i="21"/>
  <c r="Y2" i="21"/>
  <c r="X2" i="21"/>
  <c r="W2" i="21"/>
  <c r="V2" i="21"/>
  <c r="U2" i="21"/>
  <c r="T2" i="21"/>
  <c r="S2" i="21"/>
  <c r="R2" i="21"/>
  <c r="M2" i="21"/>
  <c r="L2" i="21"/>
  <c r="K2" i="21"/>
  <c r="I2" i="21"/>
  <c r="H2" i="21"/>
  <c r="G2" i="21"/>
  <c r="G2" i="21" a="1"/>
  <c r="F2" i="21"/>
  <c r="E2" i="21"/>
  <c r="D2"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B442B0-3827-4169-9937-E6E1FD9CDC48}" keepAlive="1" name="Query - Derived Metrics" description="Connection to the 'Derived Metrics' query in the workbook." type="5" refreshedVersion="8" background="1" saveData="1">
    <dbPr connection="Provider=Microsoft.Mashup.OleDb.1;Data Source=$Workbook$;Location=&quot;Derived Metrics&quot;;Extended Properties=&quot;&quot;" command="SELECT * FROM [Derived Metrics]"/>
  </connection>
  <connection id="2" xr16:uid="{C2DAA8DE-8E09-4BB0-BCD1-DA6C531179F8}"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3" xr16:uid="{C2425A36-F6C9-43D1-A560-6745CCB40664}"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4" xr16:uid="{731DA3BF-8E7D-44D7-ABCD-8C3BBAE3031B}" keepAlive="1" name="Query - Dim_Product" description="Connection to the 'Dim_Product' query in the workbook." type="5" refreshedVersion="8" background="1" saveData="1">
    <dbPr connection="Provider=Microsoft.Mashup.OleDb.1;Data Source=$Workbook$;Location=Dim_Product;Extended Properties=&quot;&quot;" command="SELECT * FROM [Dim_Product]"/>
  </connection>
  <connection id="5" xr16:uid="{E5CB3833-1743-47D1-AF7A-6B412D45C614}" keepAlive="1" name="Query - Fact_Sales" description="Connection to the 'Fact_Sales' query in the workbook." type="5" refreshedVersion="8" background="1" saveData="1">
    <dbPr connection="Provider=Microsoft.Mashup.OleDb.1;Data Source=$Workbook$;Location=Fact_Sales;Extended Properties=&quot;&quot;" command="SELECT * FROM [Fact_Sales]"/>
  </connection>
  <connection id="6" xr16:uid="{7920D894-4D97-4835-A623-3C469706B4E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316AE746-66F1-4986-8A25-E450B34BB1B7}" name="WorksheetConnection_stores_sales_forecasting.xlsx!Derived_Metrics" type="102" refreshedVersion="8" minRefreshableVersion="5">
    <extLst>
      <ext xmlns:x15="http://schemas.microsoft.com/office/spreadsheetml/2010/11/main" uri="{DE250136-89BD-433C-8126-D09CA5730AF9}">
        <x15:connection id="Derived_Metrics">
          <x15:rangePr sourceName="_xlcn.WorksheetConnection_stores_sales_forecasting.xlsxDerived_Metrics1"/>
        </x15:connection>
      </ext>
    </extLst>
  </connection>
  <connection id="8" xr16:uid="{5394247F-0E1D-4EAE-B7C2-4BF2DAF60AF7}" name="WorksheetConnection_stores_sales_forecasting.xlsx!Dim_Customer" type="102" refreshedVersion="8" minRefreshableVersion="5">
    <extLst>
      <ext xmlns:x15="http://schemas.microsoft.com/office/spreadsheetml/2010/11/main" uri="{DE250136-89BD-433C-8126-D09CA5730AF9}">
        <x15:connection id="Dim_Customer">
          <x15:rangePr sourceName="_xlcn.WorksheetConnection_stores_sales_forecasting.xlsxDim_Customer1"/>
        </x15:connection>
      </ext>
    </extLst>
  </connection>
  <connection id="9" xr16:uid="{840C828B-8071-4624-BC01-C4CE84CE7087}" name="WorksheetConnection_stores_sales_forecasting.xlsx!Dim_Date" type="102" refreshedVersion="8" minRefreshableVersion="5">
    <extLst>
      <ext xmlns:x15="http://schemas.microsoft.com/office/spreadsheetml/2010/11/main" uri="{DE250136-89BD-433C-8126-D09CA5730AF9}">
        <x15:connection id="Dim_Date">
          <x15:rangePr sourceName="_xlcn.WorksheetConnection_stores_sales_forecasting.xlsxDim_Date1"/>
        </x15:connection>
      </ext>
    </extLst>
  </connection>
  <connection id="10" xr16:uid="{C4261084-5454-43C0-86DE-6F1A835EF203}" name="WorksheetConnection_stores_sales_forecasting.xlsx!Dim_Product" type="102" refreshedVersion="8" minRefreshableVersion="5">
    <extLst>
      <ext xmlns:x15="http://schemas.microsoft.com/office/spreadsheetml/2010/11/main" uri="{DE250136-89BD-433C-8126-D09CA5730AF9}">
        <x15:connection id="Dim_Product">
          <x15:rangePr sourceName="_xlcn.WorksheetConnection_stores_sales_forecasting.xlsxDim_Product1"/>
        </x15:connection>
      </ext>
    </extLst>
  </connection>
  <connection id="11" xr16:uid="{DFE52EC6-FA84-4D13-9F2F-048912155343}" name="WorksheetConnection_stores_sales_forecasting.xlsx!Fact_Sales" type="102" refreshedVersion="8" minRefreshableVersion="5">
    <extLst>
      <ext xmlns:x15="http://schemas.microsoft.com/office/spreadsheetml/2010/11/main" uri="{DE250136-89BD-433C-8126-D09CA5730AF9}">
        <x15:connection id="Fact_Sales">
          <x15:rangePr sourceName="_xlcn.WorksheetConnection_stores_sales_forecasting.xlsxFact_Sales1"/>
        </x15:connection>
      </ext>
    </extLst>
  </connection>
  <connection id="12" xr16:uid="{6F051FDB-0CAF-44B9-9F33-4CDB5CAE06D0}" name="WorksheetConnection_stores_sales_forecasting.xlsx!Fact_Sales_TB" type="102" refreshedVersion="8" minRefreshableVersion="5">
    <extLst>
      <ext xmlns:x15="http://schemas.microsoft.com/office/spreadsheetml/2010/11/main" uri="{DE250136-89BD-433C-8126-D09CA5730AF9}">
        <x15:connection id="Fact_Sales_TB">
          <x15:rangePr sourceName="_xlcn.WorksheetConnection_stores_sales_forecasting.xlsxFact_Sales_TB1"/>
        </x15:connection>
      </ext>
    </extLst>
  </connection>
  <connection id="13" xr16:uid="{7FD77E85-6119-4DC0-AF7E-31C79012D66E}" name="WorksheetConnection_stores_sales_forecasting.xlsx!Metrics" type="102" refreshedVersion="8" minRefreshableVersion="5">
    <extLst>
      <ext xmlns:x15="http://schemas.microsoft.com/office/spreadsheetml/2010/11/main" uri="{DE250136-89BD-433C-8126-D09CA5730AF9}">
        <x15:connection id="Metrics">
          <x15:rangePr sourceName="_xlcn.WorksheetConnection_stores_sales_forecasting.xlsxMetrics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Derived_Metrics].[Product Performance Flag].[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<sst xmlns="http://schemas.openxmlformats.org/spreadsheetml/2006/main" count="71946" uniqueCount="5654">
  <si>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</si>
  <si>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</si>
  <si>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</si>
  <si>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</si>
  <si>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</si>
  <si>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</si>
  <si>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</si>
  <si>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</si>
  <si>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</si>
  <si>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</si>
  <si>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</si>
  <si>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</si>
  <si>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</si>
  <si>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</si>
  <si>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</si>
  <si>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</si>
  <si>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</si>
  <si>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</si>
  <si>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</si>
  <si>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</si>
  <si>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</si>
  <si>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</si>
  <si>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</si>
  <si>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</si>
  <si>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</si>
  <si>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</si>
  <si>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</si>
  <si>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</si>
  <si>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</si>
  <si>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</si>
  <si>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</si>
  <si>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</si>
  <si>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</si>
  <si>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</si>
  <si>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</si>
  <si>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</si>
  <si>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</si>
  <si>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US-2015-108966</t>
  </si>
  <si>
    <t>10/18/2015</t>
  </si>
  <si>
    <t>Standard Class</t>
  </si>
  <si>
    <t>SO-20335</t>
  </si>
  <si>
    <t>Sean O'Donnell</t>
  </si>
  <si>
    <t>Fort Lauderdale</t>
  </si>
  <si>
    <t>Florida</t>
  </si>
  <si>
    <t>FUR-TA-10000577</t>
  </si>
  <si>
    <t>Tables</t>
  </si>
  <si>
    <t>Bretford CR4500 Series Slim Rectangular Table</t>
  </si>
  <si>
    <t>CA-2014-115812</t>
  </si>
  <si>
    <t>6/14/2014</t>
  </si>
  <si>
    <t>BH-11710</t>
  </si>
  <si>
    <t>Brosina Hoffman</t>
  </si>
  <si>
    <t>Los Angeles</t>
  </si>
  <si>
    <t>California</t>
  </si>
  <si>
    <t>West</t>
  </si>
  <si>
    <t>FUR-FU-10001487</t>
  </si>
  <si>
    <t>Furnishings</t>
  </si>
  <si>
    <t>Eldon Expressions Wood and Plastic Desk Accessories, Cherry Wood</t>
  </si>
  <si>
    <t>FUR-TA-10001539</t>
  </si>
  <si>
    <t>Chromcraft Rectangular Conference Tables</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</si>
  <si>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</si>
  <si>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</si>
  <si>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</si>
  <si>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</si>
  <si>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</si>
  <si>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</si>
  <si>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</si>
  <si>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</si>
  <si>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</si>
  <si>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</si>
  <si>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</si>
  <si>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</si>
  <si>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</si>
  <si>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</si>
  <si>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</si>
  <si>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</si>
  <si>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Utah</t>
  </si>
  <si>
    <t>US-2015-150630</t>
  </si>
  <si>
    <t>9/17/2015</t>
  </si>
  <si>
    <t>9/21/2015</t>
  </si>
  <si>
    <t>TB-21520</t>
  </si>
  <si>
    <t>Tracy Blumstein</t>
  </si>
  <si>
    <t>FUR-BO-10004834</t>
  </si>
  <si>
    <t>Riverside Palais Royal Lawyers Bookcase, Royale Cherry Finish</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</si>
  <si>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</si>
  <si>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</si>
  <si>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</si>
  <si>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</si>
  <si>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</si>
  <si>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</si>
  <si>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</si>
  <si>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</si>
  <si>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</si>
  <si>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</si>
  <si>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</si>
  <si>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</si>
  <si>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CA-2015-117415</t>
  </si>
  <si>
    <t>12/27/2015</t>
  </si>
  <si>
    <t>12/31/2015</t>
  </si>
  <si>
    <t>SN-20710</t>
  </si>
  <si>
    <t>Steve Nguyen</t>
  </si>
  <si>
    <t>Home Office</t>
  </si>
  <si>
    <t>Houston</t>
  </si>
  <si>
    <t>FUR-BO-10002545</t>
  </si>
  <si>
    <t>Atlantic Metals Mobile 3-Shelf Bookcases, Custom Colors</t>
  </si>
  <si>
    <t>FUR-CH-10004218</t>
  </si>
  <si>
    <t>Global Fabric Manager's Chair, Dark Gray</t>
  </si>
  <si>
    <t>CA-2015-115742</t>
  </si>
  <si>
    <t>4/18/2015</t>
  </si>
  <si>
    <t>4/22/2015</t>
  </si>
  <si>
    <t>DP-13000</t>
  </si>
  <si>
    <t>Darren Powers</t>
  </si>
  <si>
    <t>New Albany</t>
  </si>
  <si>
    <t>Indiana</t>
  </si>
  <si>
    <t>FUR-FU-10001706</t>
  </si>
  <si>
    <t>Longer-Life Soft White Bulbs</t>
  </si>
  <si>
    <t>FUR-CH-10003061</t>
  </si>
  <si>
    <t>Global Leather Task Chair, Black</t>
  </si>
  <si>
    <t>CA-2016-111682</t>
  </si>
  <si>
    <t>6/17/2016</t>
  </si>
  <si>
    <t>6/18/2016</t>
  </si>
  <si>
    <t>TB-21055</t>
  </si>
  <si>
    <t>Ted Butterfield</t>
  </si>
  <si>
    <t>Troy</t>
  </si>
  <si>
    <t>New York</t>
  </si>
  <si>
    <t>FUR-CH-10003968</t>
  </si>
  <si>
    <t>Novimex Turbo Task Chair</t>
  </si>
  <si>
    <t>CA-2015-135545</t>
  </si>
  <si>
    <t>11/24/2015</t>
  </si>
  <si>
    <t>11/30/2015</t>
  </si>
  <si>
    <t>KM-16720</t>
  </si>
  <si>
    <t>Kunst Miller</t>
  </si>
  <si>
    <t>FUR-FU-10000397</t>
  </si>
  <si>
    <t>Luxo Economy Swing Arm Lamp</t>
  </si>
  <si>
    <t>US-2015-164175</t>
  </si>
  <si>
    <t>4/30/2015</t>
  </si>
  <si>
    <t>PS-18970</t>
  </si>
  <si>
    <t>Paul Stevenson</t>
  </si>
  <si>
    <t>Chicago</t>
  </si>
  <si>
    <t>Illinois</t>
  </si>
  <si>
    <t>FUR-CH-10001146</t>
  </si>
  <si>
    <t>Global Value Mid-Back Manager's Chair, Gray</t>
  </si>
  <si>
    <t>US-2015-134026</t>
  </si>
  <si>
    <t>4/26/2015</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</si>
  <si>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</si>
  <si>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</si>
  <si>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</si>
  <si>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</si>
  <si>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</si>
  <si>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</si>
  <si>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</si>
  <si>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</si>
  <si>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</si>
  <si>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</si>
  <si>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</si>
  <si>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</si>
  <si>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</si>
  <si>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</si>
  <si>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11/26/2014</t>
  </si>
  <si>
    <t>FUR-FU-10003194</t>
  </si>
  <si>
    <t>Eldon Expressions Desk Accessory, Wood Pencil Holder, Oak</t>
  </si>
  <si>
    <t>CA-2017-140088</t>
  </si>
  <si>
    <t>5/28/2017</t>
  </si>
  <si>
    <t>5/30/2017</t>
  </si>
  <si>
    <t>PO-18865</t>
  </si>
  <si>
    <t>Patrick O'Donnell</t>
  </si>
  <si>
    <t>Columbia</t>
  </si>
  <si>
    <t>South Carolina</t>
  </si>
  <si>
    <t>FUR-CH-10000863</t>
  </si>
  <si>
    <t>Novimex Swivel Fabric Task Chair</t>
  </si>
  <si>
    <t>CA-2015-149587</t>
  </si>
  <si>
    <t>1/31/2015</t>
  </si>
  <si>
    <t>KB-16315</t>
  </si>
  <si>
    <t>Karl Braun</t>
  </si>
  <si>
    <t>Minneapolis</t>
  </si>
  <si>
    <t>Minnesota</t>
  </si>
  <si>
    <t>FUR-FU-10003799</t>
  </si>
  <si>
    <t>Seth Thomas 13 1/2" Wall Clock</t>
  </si>
  <si>
    <t>CA-2017-161018</t>
  </si>
  <si>
    <t>PN-18775</t>
  </si>
  <si>
    <t>Parhena Norris</t>
  </si>
  <si>
    <t>New York City</t>
  </si>
  <si>
    <t>FUR-FU-10000629</t>
  </si>
  <si>
    <t>9-3/4 Diameter Round Wall Clock</t>
  </si>
  <si>
    <t>US-2015-156867</t>
  </si>
  <si>
    <t>11/13/2015</t>
  </si>
  <si>
    <t>11/17/2015</t>
  </si>
  <si>
    <t>LC-16870</t>
  </si>
  <si>
    <t>Lena Cacioppo</t>
  </si>
  <si>
    <t>Aurora</t>
  </si>
  <si>
    <t>Colorado</t>
  </si>
  <si>
    <t>FUR-FU-10004006</t>
  </si>
  <si>
    <t>Deflect-o DuraMat Lighweight, Studded, Beveled Mat for Low Pile Carpeting</t>
  </si>
  <si>
    <t>CA-2017-146780</t>
  </si>
  <si>
    <t>12/25/2017</t>
  </si>
  <si>
    <t>12/30/2017</t>
  </si>
  <si>
    <t>CV-12805</t>
  </si>
  <si>
    <t>Cynthia Voltz</t>
  </si>
  <si>
    <t>FUR-FU-10001934</t>
  </si>
  <si>
    <t>Magnifier Swing Arm Lamp</t>
  </si>
  <si>
    <t>CA-2015-110457</t>
  </si>
  <si>
    <t>DK-13090</t>
  </si>
  <si>
    <t>Dave Kipp</t>
  </si>
  <si>
    <t>Seattle</t>
  </si>
  <si>
    <t>Washington</t>
  </si>
  <si>
    <t>FUR-TA-10001768</t>
  </si>
  <si>
    <t>Hon Racetrack Conference Tables</t>
  </si>
  <si>
    <t>CA-2016-103730</t>
  </si>
  <si>
    <t>6/15/2016</t>
  </si>
  <si>
    <t>SC-20725</t>
  </si>
  <si>
    <t>Steven Cartwright</t>
  </si>
  <si>
    <t>Wilmington</t>
  </si>
  <si>
    <t>Delaware</t>
  </si>
  <si>
    <t>FUR-FU-10002157</t>
  </si>
  <si>
    <t>Artistic Insta-Plaque</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</si>
  <si>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</si>
  <si>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</si>
  <si>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</si>
  <si>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</si>
  <si>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</si>
  <si>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</si>
  <si>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</si>
  <si>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</si>
  <si>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</si>
  <si>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</si>
  <si>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</si>
  <si>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</si>
  <si>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</si>
  <si>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</si>
  <si>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</si>
  <si>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</si>
  <si>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</si>
  <si>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</si>
  <si>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</si>
  <si>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</si>
  <si>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</si>
  <si>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</si>
  <si>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10/13/2016</t>
  </si>
  <si>
    <t>10/19/2016</t>
  </si>
  <si>
    <t>LC-16885</t>
  </si>
  <si>
    <t>Lena Creighton</t>
  </si>
  <si>
    <t>Roseville</t>
  </si>
  <si>
    <t>CA-2016-110366</t>
  </si>
  <si>
    <t>JD-15895</t>
  </si>
  <si>
    <t>Jonathan Doherty</t>
  </si>
  <si>
    <t>CA-2014-110072</t>
  </si>
  <si>
    <t>10/22/2014</t>
  </si>
  <si>
    <t>10/28/2014</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</si>
  <si>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</si>
  <si>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</si>
  <si>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</si>
  <si>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</si>
  <si>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</si>
  <si>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</si>
  <si>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</si>
  <si>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</si>
  <si>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</si>
  <si>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</si>
  <si>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</si>
  <si>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</si>
  <si>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</si>
  <si>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</si>
  <si>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</si>
  <si>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</si>
  <si>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</si>
  <si>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</si>
  <si>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</si>
  <si>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</si>
  <si>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</si>
  <si>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</si>
  <si>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</si>
  <si>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</si>
  <si>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</si>
  <si>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US-2015-101511</t>
  </si>
  <si>
    <t>11/21/2015</t>
  </si>
  <si>
    <t>11/23/2015</t>
  </si>
  <si>
    <t>FUR-CH-10004698</t>
  </si>
  <si>
    <t>Padded Folding Chairs, Black, 4/Carton</t>
  </si>
  <si>
    <t>CA-2015-102281</t>
  </si>
  <si>
    <t>10/14/2015</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</si>
  <si>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</si>
  <si>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</si>
  <si>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</si>
  <si>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</si>
  <si>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</si>
  <si>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</si>
  <si>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</si>
  <si>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</si>
  <si>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</si>
  <si>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</si>
  <si>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</si>
  <si>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</si>
  <si>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</si>
  <si>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</si>
  <si>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</si>
  <si>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</si>
  <si>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</si>
  <si>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</si>
  <si>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</si>
  <si>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</si>
  <si>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</si>
  <si>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</si>
  <si>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12/24/2015</t>
  </si>
  <si>
    <t>JB-15925</t>
  </si>
  <si>
    <t>Joni Blumstein</t>
  </si>
  <si>
    <t>Dublin</t>
  </si>
  <si>
    <t>FUR-FU-10000087</t>
  </si>
  <si>
    <t>Executive Impressions 14" Two-Color Numerals Wall Clock</t>
  </si>
  <si>
    <t>CA-2015-163055</t>
  </si>
  <si>
    <t>8/16/2015</t>
  </si>
  <si>
    <t>DS-13180</t>
  </si>
  <si>
    <t>David Smith</t>
  </si>
  <si>
    <t>Detroit</t>
  </si>
  <si>
    <t>Michigan</t>
  </si>
  <si>
    <t>FUR-TA-10003748</t>
  </si>
  <si>
    <t>Bevis 36 x 72 Conference Tables</t>
  </si>
  <si>
    <t>US-2015-145436</t>
  </si>
  <si>
    <t>2/28/2015</t>
  </si>
  <si>
    <t>VD-21670</t>
  </si>
  <si>
    <t>Valerie Dominguez</t>
  </si>
  <si>
    <t>FUR-CH-10004860</t>
  </si>
  <si>
    <t>Global Low Back Tilter Chair</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</si>
  <si>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</si>
  <si>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</si>
  <si>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</si>
  <si>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</si>
  <si>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</si>
  <si>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</si>
  <si>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</si>
  <si>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</si>
  <si>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</si>
  <si>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</si>
  <si>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</si>
  <si>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</si>
  <si>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</si>
  <si>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</si>
  <si>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</si>
  <si>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</si>
  <si>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</si>
  <si>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</si>
  <si>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</si>
  <si>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</si>
  <si>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</si>
  <si>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</si>
  <si>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</si>
  <si>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</si>
  <si>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</si>
  <si>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</si>
  <si>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</si>
  <si>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</si>
  <si>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12/15/2016</t>
  </si>
  <si>
    <t>LH-17155</t>
  </si>
  <si>
    <t>Logan Haushalter</t>
  </si>
  <si>
    <t>San Francisco</t>
  </si>
  <si>
    <t>FUR-CH-10002965</t>
  </si>
  <si>
    <t>Global Leather Highback Executive Chair with Pneumatic Height Adjustment, Black</t>
  </si>
  <si>
    <t>US-2015-159982</t>
  </si>
  <si>
    <t>11/28/2015</t>
  </si>
  <si>
    <t>DR-12880</t>
  </si>
  <si>
    <t>Dan Reichenbach</t>
  </si>
  <si>
    <t>CA-2015-155334</t>
  </si>
  <si>
    <t>7/30/2015</t>
  </si>
  <si>
    <t>7/31/2015</t>
  </si>
  <si>
    <t>HA-14920</t>
  </si>
  <si>
    <t>Helen Andreada</t>
  </si>
  <si>
    <t>FUR-FU-10003274</t>
  </si>
  <si>
    <t>Regeneration Desk Collection</t>
  </si>
  <si>
    <t>CA-2015-130890</t>
  </si>
  <si>
    <t>JO-15280</t>
  </si>
  <si>
    <t>Jas O'Carroll</t>
  </si>
  <si>
    <t>FUR-TA-10002903</t>
  </si>
  <si>
    <t>Bevis Round Bullnose 29" High Table Top</t>
  </si>
  <si>
    <t>CA-2016-110772</t>
  </si>
  <si>
    <t>11/20/2016</t>
  </si>
  <si>
    <t>11/24/2016</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</si>
  <si>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</si>
  <si>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</si>
  <si>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</si>
  <si>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</si>
  <si>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</si>
  <si>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</si>
  <si>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</si>
  <si>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</si>
  <si>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</si>
  <si>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</si>
  <si>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</si>
  <si>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</si>
  <si>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</si>
  <si>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</si>
  <si>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</si>
  <si>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</si>
  <si>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10/28/2016</t>
  </si>
  <si>
    <t>Belleville</t>
  </si>
  <si>
    <t>New Jersey</t>
  </si>
  <si>
    <t>FUR-FU-10001861</t>
  </si>
  <si>
    <t>Floodlight Indoor Halogen Bulbs, 1 Bulb per Pack, 60 Watts</t>
  </si>
  <si>
    <t>US-2017-152380</t>
  </si>
  <si>
    <t>11/19/2017</t>
  </si>
  <si>
    <t>11/23/2017</t>
  </si>
  <si>
    <t>JH-15910</t>
  </si>
  <si>
    <t>Jonathan Howell</t>
  </si>
  <si>
    <t>FUR-TA-10002533</t>
  </si>
  <si>
    <t>BPI Conference Tables</t>
  </si>
  <si>
    <t>CA-2015-144253</t>
  </si>
  <si>
    <t>AS-10225</t>
  </si>
  <si>
    <t>Alan Schoenberger</t>
  </si>
  <si>
    <t>FUR-FU-10002671</t>
  </si>
  <si>
    <t>Electrix 20W Halogen Replacement Bulb for Zoom-In Desk Lamp</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</si>
  <si>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</si>
  <si>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</si>
  <si>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</si>
  <si>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</si>
  <si>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</si>
  <si>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</si>
  <si>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</si>
  <si>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</si>
  <si>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</si>
  <si>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</si>
  <si>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</si>
  <si>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</si>
  <si>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9/27/2014</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</si>
  <si>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</si>
  <si>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</si>
  <si>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</si>
  <si>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</si>
  <si>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</si>
  <si>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</si>
  <si>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</si>
  <si>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</si>
  <si>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</si>
  <si>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</si>
  <si>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</si>
  <si>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</si>
  <si>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</si>
  <si>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</si>
  <si>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</si>
  <si>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</si>
  <si>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</si>
  <si>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8/30/2016</t>
  </si>
  <si>
    <t>PO-18850</t>
  </si>
  <si>
    <t>Patrick O'Brill</t>
  </si>
  <si>
    <t>FUR-CH-10003312</t>
  </si>
  <si>
    <t>Hon 2090 ÒPillow SoftÓ Series Mid Back Swivel/Tilt Chairs</t>
  </si>
  <si>
    <t>CA-2014-129924</t>
  </si>
  <si>
    <t>7/17/2014</t>
  </si>
  <si>
    <t>AC-10420</t>
  </si>
  <si>
    <t>Alyssa Crouse</t>
  </si>
  <si>
    <t>FUR-TA-10004575</t>
  </si>
  <si>
    <t>Hon 5100 Series Wood Tables</t>
  </si>
  <si>
    <t>CA-2016-138520</t>
  </si>
  <si>
    <t>4/13/2016</t>
  </si>
  <si>
    <t>JL-15505</t>
  </si>
  <si>
    <t>Jeremy Lonsdale</t>
  </si>
  <si>
    <t>FUR-BO-10002268</t>
  </si>
  <si>
    <t>Sauder Barrister Bookcases</t>
  </si>
  <si>
    <t>CA-2017-144904</t>
  </si>
  <si>
    <t>9/25/2017</t>
  </si>
  <si>
    <t>KW-16435</t>
  </si>
  <si>
    <t>Katrina Willman</t>
  </si>
  <si>
    <t>FUR-CH-10000785</t>
  </si>
  <si>
    <t>Global Ergonomic Managers Chair</t>
  </si>
  <si>
    <t>FUR-FU-10000023</t>
  </si>
  <si>
    <t>Eldon Wave Desk Accessories</t>
  </si>
  <si>
    <t>CA-2016-155516</t>
  </si>
  <si>
    <t>10/21/2016</t>
  </si>
  <si>
    <t>Same Day</t>
  </si>
  <si>
    <t>MK-17905</t>
  </si>
  <si>
    <t>Michael Kennedy</t>
  </si>
  <si>
    <t>Manchester</t>
  </si>
  <si>
    <t>Connecticut</t>
  </si>
  <si>
    <t>US-2017-134481</t>
  </si>
  <si>
    <t>8/27/2017</t>
  </si>
  <si>
    <t>AR-10405</t>
  </si>
  <si>
    <t>Allen Rosenblatt</t>
  </si>
  <si>
    <t>Massachusetts</t>
  </si>
  <si>
    <t>FUR-TA-10004915</t>
  </si>
  <si>
    <t>Office Impressions End Table, 20-1/2"H x 24"W x 20"D</t>
  </si>
  <si>
    <t>US-2015-168935</t>
  </si>
  <si>
    <t>11/27/2015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</si>
  <si>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</si>
  <si>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</si>
  <si>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</si>
  <si>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</si>
  <si>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</si>
  <si>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</si>
  <si>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</si>
  <si>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</si>
  <si>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</si>
  <si>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</si>
  <si>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</si>
  <si>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</si>
  <si>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</si>
  <si>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</si>
  <si>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</si>
  <si>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</si>
  <si>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</si>
  <si>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</si>
  <si>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</si>
  <si>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</si>
  <si>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</si>
  <si>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</si>
  <si>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</si>
  <si>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</si>
  <si>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</si>
  <si>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</si>
  <si>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4/14/2016</t>
  </si>
  <si>
    <t>4/18/2016</t>
  </si>
  <si>
    <t>PB-19150</t>
  </si>
  <si>
    <t>Philip Brown</t>
  </si>
  <si>
    <t>FUR-CH-10004886</t>
  </si>
  <si>
    <t>Bevis Steel Folding Chairs</t>
  </si>
  <si>
    <t>CA-2017-125388</t>
  </si>
  <si>
    <t>10/19/2017</t>
  </si>
  <si>
    <t>10/23/2017</t>
  </si>
  <si>
    <t>MP-17965</t>
  </si>
  <si>
    <t>Michael Paige</t>
  </si>
  <si>
    <t>Lawrence</t>
  </si>
  <si>
    <t>FUR-FU-10004712</t>
  </si>
  <si>
    <t>Westinghouse Mesh Shade Clip-On Gooseneck Lamp, Black</t>
  </si>
  <si>
    <t>CA-2017-155705</t>
  </si>
  <si>
    <t>8/21/2017</t>
  </si>
  <si>
    <t>8/23/2017</t>
  </si>
  <si>
    <t>NF-18385</t>
  </si>
  <si>
    <t>Natalie Fritzler</t>
  </si>
  <si>
    <t>Jackson</t>
  </si>
  <si>
    <t>Mississippi</t>
  </si>
  <si>
    <t>FUR-CH-10000015</t>
  </si>
  <si>
    <t>Hon Multipurpose Stacking Arm Chairs</t>
  </si>
  <si>
    <t>CA-2017-149160</t>
  </si>
  <si>
    <t>11/26/2017</t>
  </si>
  <si>
    <t>JM-15265</t>
  </si>
  <si>
    <t>Janet Molinari</t>
  </si>
  <si>
    <t>Canton</t>
  </si>
  <si>
    <t>FUR-FU-10003347</t>
  </si>
  <si>
    <t>Coloredge Poster Frame</t>
  </si>
  <si>
    <t>CA-2017-157252</t>
  </si>
  <si>
    <t>1/20/2017</t>
  </si>
  <si>
    <t>1/23/2017</t>
  </si>
  <si>
    <t>FUR-CH-10003396</t>
  </si>
  <si>
    <t>Global Deluxe Steno Chair</t>
  </si>
  <si>
    <t>CA-2016-115756</t>
  </si>
  <si>
    <t>PK-19075</t>
  </si>
  <si>
    <t>Pete Kriz</t>
  </si>
  <si>
    <t>FUR-FU-10000246</t>
  </si>
  <si>
    <t>Aluminum Document Frame</t>
  </si>
  <si>
    <t>FUR-CH-10002372</t>
  </si>
  <si>
    <t>Office Star - Ergonomically Designed Knee Chair</t>
  </si>
  <si>
    <t>CA-2017-154214</t>
  </si>
  <si>
    <t>3/20/2017</t>
  </si>
  <si>
    <t>3/25/2017</t>
  </si>
  <si>
    <t>TB-21595</t>
  </si>
  <si>
    <t>Troy Blackwell</t>
  </si>
  <si>
    <t>FUR-FU-10000206</t>
  </si>
  <si>
    <t>GE General Purpose, Extra Long Life, Showcase &amp; Floodlight Incandescent Bulbs</t>
  </si>
  <si>
    <t>CA-2017-147277</t>
  </si>
  <si>
    <t>10/20/2017</t>
  </si>
  <si>
    <t>10/24/2017</t>
  </si>
  <si>
    <t>EB-13705</t>
  </si>
  <si>
    <t>Ed Braxton</t>
  </si>
  <si>
    <t>Akron</t>
  </si>
  <si>
    <t>US-2014-110674</t>
  </si>
  <si>
    <t>2/18/2014</t>
  </si>
  <si>
    <t>SC-20095</t>
  </si>
  <si>
    <t>Sanjit Chand</t>
  </si>
  <si>
    <t>Concord</t>
  </si>
  <si>
    <t>FUR-CH-10000225</t>
  </si>
  <si>
    <t>Global Geo Office Task Chair, Gray</t>
  </si>
  <si>
    <t>US-2016-157945</t>
  </si>
  <si>
    <t>9/26/2016</t>
  </si>
  <si>
    <t>Decatur</t>
  </si>
  <si>
    <t>FUR-CH-10002331</t>
  </si>
  <si>
    <t>Hon 4700 Series Mobuis Mid-Back Task Chairs with Adjustable Arms</t>
  </si>
  <si>
    <t>CA-2016-109869</t>
  </si>
  <si>
    <t>4/22/2016</t>
  </si>
  <si>
    <t>4/29/2016</t>
  </si>
  <si>
    <t>TN-21040</t>
  </si>
  <si>
    <t>Tanja Norvell</t>
  </si>
  <si>
    <t>Phoenix</t>
  </si>
  <si>
    <t>Arizona</t>
  </si>
  <si>
    <t>FUR-TA-10001889</t>
  </si>
  <si>
    <t>Bush Advantage Collection Racetrack Conference Table</t>
  </si>
  <si>
    <t>US-2015-101399</t>
  </si>
  <si>
    <t>1/17/2015</t>
  </si>
  <si>
    <t>1/24/2015</t>
  </si>
  <si>
    <t>JS-15940</t>
  </si>
  <si>
    <t>Joni Sundaresam</t>
  </si>
  <si>
    <t>Park Ridge</t>
  </si>
  <si>
    <t>CA-2017-154907</t>
  </si>
  <si>
    <t>3/31/2017</t>
  </si>
  <si>
    <t>Amarillo</t>
  </si>
  <si>
    <t>FUR-BO-10002824</t>
  </si>
  <si>
    <t>Bush Mission Pointe Library</t>
  </si>
  <si>
    <t>CA-2014-144666</t>
  </si>
  <si>
    <t>JP-15520</t>
  </si>
  <si>
    <t>Jeremy Pistek</t>
  </si>
  <si>
    <t>FUR-BO-10001601</t>
  </si>
  <si>
    <t>Sauder Mission Library with Doors, Fruitwood Finish</t>
  </si>
  <si>
    <t>CA-2016-152632</t>
  </si>
  <si>
    <t>10/27/2016</t>
  </si>
  <si>
    <t>JE-15475</t>
  </si>
  <si>
    <t>Jeremy Ellison</t>
  </si>
  <si>
    <t>CA-2017-140963</t>
  </si>
  <si>
    <t>6/13/2017</t>
  </si>
  <si>
    <t>MT-18070</t>
  </si>
  <si>
    <t>Michelle Tran</t>
  </si>
  <si>
    <t>FUR-BO-10001337</t>
  </si>
  <si>
    <t>O'Sullivan Living Dimensions 2-Shelf Bookcases</t>
  </si>
  <si>
    <t>US-2016-120929</t>
  </si>
  <si>
    <t>3/18/2016</t>
  </si>
  <si>
    <t>3/21/2016</t>
  </si>
  <si>
    <t>RO-19780</t>
  </si>
  <si>
    <t>Rose O'Brian</t>
  </si>
  <si>
    <t>FUR-TA-10001857</t>
  </si>
  <si>
    <t>Balt Solid Wood Rectangular Table</t>
  </si>
  <si>
    <t>CA-2016-126158</t>
  </si>
  <si>
    <t>7/25/2016</t>
  </si>
  <si>
    <t>7/31/2016</t>
  </si>
  <si>
    <t>Costa Mesa</t>
  </si>
  <si>
    <t>FUR-FU-10004864</t>
  </si>
  <si>
    <t>Howard Miller 14-1/2" Diameter Chrome Round Wall Clock</t>
  </si>
  <si>
    <t>FUR-FU-10000073</t>
  </si>
  <si>
    <t>Deflect-O Glasstique Clear Desk Accessories</t>
  </si>
  <si>
    <t>US-2016-105578</t>
  </si>
  <si>
    <t>5/30/2016</t>
  </si>
  <si>
    <t>MY-17380</t>
  </si>
  <si>
    <t>Maribeth Yedwab</t>
  </si>
  <si>
    <t>Parker</t>
  </si>
  <si>
    <t>FUR-CH-10001215</t>
  </si>
  <si>
    <t>Global Troy Executive Leather Low-Back Tilter</t>
  </si>
  <si>
    <t>CA-2017-135307</t>
  </si>
  <si>
    <t>11/27/2017</t>
  </si>
  <si>
    <t>LS-17245</t>
  </si>
  <si>
    <t>Lynn Smith</t>
  </si>
  <si>
    <t>Gladstone</t>
  </si>
  <si>
    <t>Missouri</t>
  </si>
  <si>
    <t>FUR-FU-10001290</t>
  </si>
  <si>
    <t>Executive Impressions Supervisor Wall Clock</t>
  </si>
  <si>
    <t>CA-2017-145142</t>
  </si>
  <si>
    <t>1/25/2017</t>
  </si>
  <si>
    <t>MC-17605</t>
  </si>
  <si>
    <t>Matt Connell</t>
  </si>
  <si>
    <t>CA-2017-113558</t>
  </si>
  <si>
    <t>10/21/2017</t>
  </si>
  <si>
    <t>10/26/2017</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</si>
  <si>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</si>
  <si>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</si>
  <si>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</si>
  <si>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</si>
  <si>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</si>
  <si>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</si>
  <si>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</si>
  <si>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</si>
  <si>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</si>
  <si>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</si>
  <si>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</si>
  <si>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</si>
  <si>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</si>
  <si>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</si>
  <si>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</si>
  <si>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</si>
  <si>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</si>
  <si>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</si>
  <si>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</si>
  <si>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</si>
  <si>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</si>
  <si>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5/16/2014</t>
  </si>
  <si>
    <t>PG-18895</t>
  </si>
  <si>
    <t>Paul Gonzalez</t>
  </si>
  <si>
    <t>Fort Worth</t>
  </si>
  <si>
    <t>FUR-FU-10000723</t>
  </si>
  <si>
    <t>Deflect-o EconoMat Studded, No Bevel Mat for Low Pile Carpeting</t>
  </si>
  <si>
    <t>CA-2016-136406</t>
  </si>
  <si>
    <t>4/15/2016</t>
  </si>
  <si>
    <t>4/17/2016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</si>
  <si>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</si>
  <si>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</si>
  <si>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</si>
  <si>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</si>
  <si>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</si>
  <si>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</si>
  <si>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</si>
  <si>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</si>
  <si>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</si>
  <si>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</si>
  <si>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</si>
  <si>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</si>
  <si>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</si>
  <si>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</si>
  <si>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</si>
  <si>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</si>
  <si>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11/20/2017</t>
  </si>
  <si>
    <t>11/22/2017</t>
  </si>
  <si>
    <t>LP-17080</t>
  </si>
  <si>
    <t>Liz Pelletier</t>
  </si>
  <si>
    <t>CA-2014-145576</t>
  </si>
  <si>
    <t>9/14/2014</t>
  </si>
  <si>
    <t>9/18/2014</t>
  </si>
  <si>
    <t>CA-12775</t>
  </si>
  <si>
    <t>Cynthia Arntzen</t>
  </si>
  <si>
    <t>FUR-FU-10004020</t>
  </si>
  <si>
    <t>Advantus Panel Wall Acrylic Frame</t>
  </si>
  <si>
    <t>CA-2017-156951</t>
  </si>
  <si>
    <t>EB-13840</t>
  </si>
  <si>
    <t>Ellis Ballard</t>
  </si>
  <si>
    <t>FUR-CH-10004997</t>
  </si>
  <si>
    <t>Hon Every-Day Series Multi-Task Chairs</t>
  </si>
  <si>
    <t>CA-2017-118640</t>
  </si>
  <si>
    <t>7/20/2017</t>
  </si>
  <si>
    <t>7/26/2017</t>
  </si>
  <si>
    <t>CS-11950</t>
  </si>
  <si>
    <t>Carlos Soltero</t>
  </si>
  <si>
    <t>FUR-FU-10001475</t>
  </si>
  <si>
    <t>Contract Clock, 14", Brown</t>
  </si>
  <si>
    <t>CA-2015-128139</t>
  </si>
  <si>
    <t>BD-11725</t>
  </si>
  <si>
    <t>Bruce Degenhardt</t>
  </si>
  <si>
    <t>Richmond</t>
  </si>
  <si>
    <t>CA-2014-131450</t>
  </si>
  <si>
    <t>8/15/2014</t>
  </si>
  <si>
    <t>LR-16915</t>
  </si>
  <si>
    <t>Lena Radford</t>
  </si>
  <si>
    <t>San Diego</t>
  </si>
  <si>
    <t>FUR-FU-10001979</t>
  </si>
  <si>
    <t>Dana Halogen Swing-Arm Architect Lamp</t>
  </si>
  <si>
    <t>CA-2014-149958</t>
  </si>
  <si>
    <t>3/15/2014</t>
  </si>
  <si>
    <t>3/19/2014</t>
  </si>
  <si>
    <t>AS-10240</t>
  </si>
  <si>
    <t>Alan Shonely</t>
  </si>
  <si>
    <t>CA-2017-117947</t>
  </si>
  <si>
    <t>8/18/2017</t>
  </si>
  <si>
    <t>NG-18355</t>
  </si>
  <si>
    <t>Nat Gilpin</t>
  </si>
  <si>
    <t>FUR-FU-10003849</t>
  </si>
  <si>
    <t>DAX Metal Frame, Desktop, Stepped-Edge</t>
  </si>
  <si>
    <t>FUR-FU-10000010</t>
  </si>
  <si>
    <t>DAX Value U-Channel Document Frames, Easel Back</t>
  </si>
  <si>
    <t>CA-2015-138009</t>
  </si>
  <si>
    <t>11/29/2015</t>
  </si>
  <si>
    <t>SF-20965</t>
  </si>
  <si>
    <t>Sylvia Foulston</t>
  </si>
  <si>
    <t>Dearborn</t>
  </si>
  <si>
    <t>FUR-CH-10004853</t>
  </si>
  <si>
    <t>Global Manager's Adjustable Task Chair, Storm</t>
  </si>
  <si>
    <t>CA-2017-163020</t>
  </si>
  <si>
    <t>9/15/2017</t>
  </si>
  <si>
    <t>9/19/2017</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</si>
  <si>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</si>
  <si>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</si>
  <si>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</si>
  <si>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</si>
  <si>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</si>
  <si>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</si>
  <si>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</si>
  <si>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</si>
  <si>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</si>
  <si>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</si>
  <si>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</si>
  <si>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</si>
  <si>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5/20/2016</t>
  </si>
  <si>
    <t>5/25/2016</t>
  </si>
  <si>
    <t>RB-19465</t>
  </si>
  <si>
    <t>Rick Bensley</t>
  </si>
  <si>
    <t>Vallejo</t>
  </si>
  <si>
    <t>CA-2016-147067</t>
  </si>
  <si>
    <t>12/18/2016</t>
  </si>
  <si>
    <t>12/22/2016</t>
  </si>
  <si>
    <t>JD-16150</t>
  </si>
  <si>
    <t>Justin Deggeller</t>
  </si>
  <si>
    <t>FUR-FU-10000732</t>
  </si>
  <si>
    <t>Eldon 200 Class Desk Accessories</t>
  </si>
  <si>
    <t>CA-2016-160745</t>
  </si>
  <si>
    <t>12/16/2016</t>
  </si>
  <si>
    <t>AR-10825</t>
  </si>
  <si>
    <t>Anthony Rawles</t>
  </si>
  <si>
    <t>Vancouver</t>
  </si>
  <si>
    <t>US-2016-156097</t>
  </si>
  <si>
    <t>9/19/2016</t>
  </si>
  <si>
    <t>EH-14125</t>
  </si>
  <si>
    <t>Eugene Hildebrand</t>
  </si>
  <si>
    <t>CA-2015-146563</t>
  </si>
  <si>
    <t>8/24/2015</t>
  </si>
  <si>
    <t>8/28/2015</t>
  </si>
  <si>
    <t>CB-12025</t>
  </si>
  <si>
    <t>Cassandra Brandow</t>
  </si>
  <si>
    <t>Arlington</t>
  </si>
  <si>
    <t>CA-2014-156314</t>
  </si>
  <si>
    <t>12/24/2014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</si>
  <si>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</si>
  <si>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</si>
  <si>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</si>
  <si>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</si>
  <si>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</si>
  <si>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</si>
  <si>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</si>
  <si>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</si>
  <si>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</si>
  <si>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</si>
  <si>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</si>
  <si>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3/18/2017</t>
  </si>
  <si>
    <t>3/23/2017</t>
  </si>
  <si>
    <t>CD-11980</t>
  </si>
  <si>
    <t>Carol Darley</t>
  </si>
  <si>
    <t>Tyler</t>
  </si>
  <si>
    <t>FUR-FU-10003553</t>
  </si>
  <si>
    <t>Howard Miller 13-1/2" Diameter Rosebrook Wall Clock</t>
  </si>
  <si>
    <t>CA-2017-161480</t>
  </si>
  <si>
    <t>12/29/2017</t>
  </si>
  <si>
    <t>RA-19285</t>
  </si>
  <si>
    <t>Ralph Arnett</t>
  </si>
  <si>
    <t>FUR-BO-10004015</t>
  </si>
  <si>
    <t>Bush Andora Bookcase, Maple/Graphite Gray Finish</t>
  </si>
  <si>
    <t>US-2014-117135</t>
  </si>
  <si>
    <t>6/21/2014</t>
  </si>
  <si>
    <t>6/23/2014</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</si>
  <si>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</si>
  <si>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</si>
  <si>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</si>
  <si>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</si>
  <si>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</si>
  <si>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</si>
  <si>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</si>
  <si>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</si>
  <si>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</si>
  <si>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</si>
  <si>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</si>
  <si>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</si>
  <si>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</si>
  <si>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</si>
  <si>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</si>
  <si>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4/14/2015</t>
  </si>
  <si>
    <t>JK-15370</t>
  </si>
  <si>
    <t>Jay Kimmel</t>
  </si>
  <si>
    <t>Long Beach</t>
  </si>
  <si>
    <t>FUR-TA-10002774</t>
  </si>
  <si>
    <t>Laminate Occasional Tables</t>
  </si>
  <si>
    <t>CA-2014-112158</t>
  </si>
  <si>
    <t>DP-13165</t>
  </si>
  <si>
    <t>David Philippe</t>
  </si>
  <si>
    <t>FUR-BO-10003272</t>
  </si>
  <si>
    <t>O'Sullivan Living Dimensions 5-Shelf Bookcases</t>
  </si>
  <si>
    <t>CA-2014-130092</t>
  </si>
  <si>
    <t>1/14/2014</t>
  </si>
  <si>
    <t>SV-20365</t>
  </si>
  <si>
    <t>Seth Vernon</t>
  </si>
  <si>
    <t>Dover</t>
  </si>
  <si>
    <t>CA-2017-108910</t>
  </si>
  <si>
    <t>9/24/2017</t>
  </si>
  <si>
    <t>9/29/2017</t>
  </si>
  <si>
    <t>KC-16540</t>
  </si>
  <si>
    <t>Kelly Collister</t>
  </si>
  <si>
    <t>FUR-FU-10002253</t>
  </si>
  <si>
    <t>Howard Miller 13" Diameter Pewter Finish Round Wall Clock</t>
  </si>
  <si>
    <t>CA-2014-104472</t>
  </si>
  <si>
    <t>CK-12325</t>
  </si>
  <si>
    <t>Christine Kargatis</t>
  </si>
  <si>
    <t>CA-2016-142335</t>
  </si>
  <si>
    <t>12/19/2016</t>
  </si>
  <si>
    <t>FUR-TA-10000198</t>
  </si>
  <si>
    <t>Chromcraft Bull-Nose Wood Oval Conference Tables &amp; Bases</t>
  </si>
  <si>
    <t>CA-2014-117429</t>
  </si>
  <si>
    <t>10/13/2014</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</si>
  <si>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</si>
  <si>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</si>
  <si>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</si>
  <si>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</si>
  <si>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</si>
  <si>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</si>
  <si>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</si>
  <si>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</si>
  <si>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</si>
  <si>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</si>
  <si>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</si>
  <si>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1/21/2017</t>
  </si>
  <si>
    <t>DS-13030</t>
  </si>
  <si>
    <t>Darrin Sayre</t>
  </si>
  <si>
    <t>FUR-BO-10001619</t>
  </si>
  <si>
    <t>O'Sullivan Cherrywood Estates Traditional Bookcase</t>
  </si>
  <si>
    <t>CA-2014-124429</t>
  </si>
  <si>
    <t>5/27/2014</t>
  </si>
  <si>
    <t>MH-17785</t>
  </si>
  <si>
    <t>Maya Herman</t>
  </si>
  <si>
    <t>CA-2017-126074</t>
  </si>
  <si>
    <t>RF-19735</t>
  </si>
  <si>
    <t>Roland Fjeld</t>
  </si>
  <si>
    <t>Trenton</t>
  </si>
  <si>
    <t>FUR-FU-10003577</t>
  </si>
  <si>
    <t>Nu-Dell Leatherette Frames</t>
  </si>
  <si>
    <t>CA-2015-135272</t>
  </si>
  <si>
    <t>MS-17830</t>
  </si>
  <si>
    <t>Melanie Seite</t>
  </si>
  <si>
    <t>CA-2016-140928</t>
  </si>
  <si>
    <t>9/18/2016</t>
  </si>
  <si>
    <t>9/22/2016</t>
  </si>
  <si>
    <t>NB-18655</t>
  </si>
  <si>
    <t>Nona Balk</t>
  </si>
  <si>
    <t>FUR-TA-10001095</t>
  </si>
  <si>
    <t>Chromcraft Round Conference Tables</t>
  </si>
  <si>
    <t>CA-2014-106810</t>
  </si>
  <si>
    <t>5/14/2014</t>
  </si>
  <si>
    <t>5/20/2014</t>
  </si>
  <si>
    <t>AJ-10795</t>
  </si>
  <si>
    <t>Anthony Johnson</t>
  </si>
  <si>
    <t>Saint Petersburg</t>
  </si>
  <si>
    <t>FUR-FU-10004306</t>
  </si>
  <si>
    <t>Electrix Halogen Magnifier Lamp</t>
  </si>
  <si>
    <t>CA-2016-157245</t>
  </si>
  <si>
    <t>5/19/2016</t>
  </si>
  <si>
    <t>5/24/2016</t>
  </si>
  <si>
    <t>LE-16810</t>
  </si>
  <si>
    <t>Laurel Elliston</t>
  </si>
  <si>
    <t>FUR-CH-10003746</t>
  </si>
  <si>
    <t>Hon 4070 Series Pagoda Round Back Stacking Chairs</t>
  </si>
  <si>
    <t>CA-2017-104220</t>
  </si>
  <si>
    <t>1/30/2017</t>
  </si>
  <si>
    <t>BV-11245</t>
  </si>
  <si>
    <t>Benjamin Venier</t>
  </si>
  <si>
    <t>Des Moines</t>
  </si>
  <si>
    <t>Iowa</t>
  </si>
  <si>
    <t>FUR-FU-10002597</t>
  </si>
  <si>
    <t>C-Line Magnetic Cubicle Keepers, Clear Polypropylene</t>
  </si>
  <si>
    <t>CA-2015-144267</t>
  </si>
  <si>
    <t>8/21/2015</t>
  </si>
  <si>
    <t>8/23/2015</t>
  </si>
  <si>
    <t>FUR-CH-10002335</t>
  </si>
  <si>
    <t>Hon GuestStacker Chair</t>
  </si>
  <si>
    <t>US-2015-157014</t>
  </si>
  <si>
    <t>BM-11785</t>
  </si>
  <si>
    <t>Bryan Mills</t>
  </si>
  <si>
    <t>FUR-BO-10004409</t>
  </si>
  <si>
    <t>Safco Value Mate Series Steel Bookcases, Baked Enamel Finish on Steel, Gray</t>
  </si>
  <si>
    <t>CA-2015-154620</t>
  </si>
  <si>
    <t>12/16/2015</t>
  </si>
  <si>
    <t>LT-17110</t>
  </si>
  <si>
    <t>Liz Thompson</t>
  </si>
  <si>
    <t>Lancaster</t>
  </si>
  <si>
    <t>FUR-CH-10004675</t>
  </si>
  <si>
    <t>Lifetime Advantage Folding Chairs, 4/Carton</t>
  </si>
  <si>
    <t>CA-2015-115938</t>
  </si>
  <si>
    <t>6/26/2015</t>
  </si>
  <si>
    <t>6/30/2015</t>
  </si>
  <si>
    <t>SA-20830</t>
  </si>
  <si>
    <t>Sue Ann Reed</t>
  </si>
  <si>
    <t>FUR-CH-10003199</t>
  </si>
  <si>
    <t>Office Star - Contemporary Task Swivel Chair</t>
  </si>
  <si>
    <t>CA-2015-101910</t>
  </si>
  <si>
    <t>CD-11920</t>
  </si>
  <si>
    <t>Carlos Daly</t>
  </si>
  <si>
    <t>Lake Elsinore</t>
  </si>
  <si>
    <t>CA-2017-105809</t>
  </si>
  <si>
    <t>2/20/2017</t>
  </si>
  <si>
    <t>2/23/2017</t>
  </si>
  <si>
    <t>HW-14935</t>
  </si>
  <si>
    <t>Helen Wasserman</t>
  </si>
  <si>
    <t>FUR-FU-10004090</t>
  </si>
  <si>
    <t>Executive Impressions 14" Contract Wall Clock</t>
  </si>
  <si>
    <t>CA-2017-135783</t>
  </si>
  <si>
    <t>4/22/2017</t>
  </si>
  <si>
    <t>4/24/2017</t>
  </si>
  <si>
    <t>GM-14440</t>
  </si>
  <si>
    <t>Gary McGarr</t>
  </si>
  <si>
    <t>FUR-FU-10000794</t>
  </si>
  <si>
    <t>Eldon Stackable Tray, Side-Load, Legal, Smoke</t>
  </si>
  <si>
    <t>CA-2015-140921</t>
  </si>
  <si>
    <t>AA-10375</t>
  </si>
  <si>
    <t>Allen Armold</t>
  </si>
  <si>
    <t>Omaha</t>
  </si>
  <si>
    <t>Nebraska</t>
  </si>
  <si>
    <t>CA-2014-151995</t>
  </si>
  <si>
    <t>10/15/2014</t>
  </si>
  <si>
    <t>ZC-21910</t>
  </si>
  <si>
    <t>Zuschuss Carroll</t>
  </si>
  <si>
    <t>Edmonds</t>
  </si>
  <si>
    <t>CA-2017-143686</t>
  </si>
  <si>
    <t>5/14/2017</t>
  </si>
  <si>
    <t>PJ-19015</t>
  </si>
  <si>
    <t>Pauline Johnson</t>
  </si>
  <si>
    <t>Santa Ana</t>
  </si>
  <si>
    <t>CA-2014-140858</t>
  </si>
  <si>
    <t>6/28/2014</t>
  </si>
  <si>
    <t>FUR-CH-10001394</t>
  </si>
  <si>
    <t>Global Leather Executive Chair</t>
  </si>
  <si>
    <t>CA-2017-129462</t>
  </si>
  <si>
    <t>6/16/2017</t>
  </si>
  <si>
    <t>6/21/2017</t>
  </si>
  <si>
    <t>Florence</t>
  </si>
  <si>
    <t>FUR-CH-10000665</t>
  </si>
  <si>
    <t>Global Airflow Leather Mesh Back Chair, Black</t>
  </si>
  <si>
    <t>CA-2015-100454</t>
  </si>
  <si>
    <t>11/20/2015</t>
  </si>
  <si>
    <t>11/25/2015</t>
  </si>
  <si>
    <t>BM-11650</t>
  </si>
  <si>
    <t>Brian Moss</t>
  </si>
  <si>
    <t>FUR-BO-10001519</t>
  </si>
  <si>
    <t>O'Sullivan 3-Shelf Heavy-Duty Bookcases</t>
  </si>
  <si>
    <t>CA-2015-114300</t>
  </si>
  <si>
    <t>10/13/2015</t>
  </si>
  <si>
    <t>10/17/2015</t>
  </si>
  <si>
    <t>AF-10885</t>
  </si>
  <si>
    <t>Art Foster</t>
  </si>
  <si>
    <t>Louisville</t>
  </si>
  <si>
    <t>CA-2017-107503</t>
  </si>
  <si>
    <t>GA-14725</t>
  </si>
  <si>
    <t>Guy Armstrong</t>
  </si>
  <si>
    <t>Lorain</t>
  </si>
  <si>
    <t>FUR-FU-10003878</t>
  </si>
  <si>
    <t>Linden 10" Round Wall Clock, Black</t>
  </si>
  <si>
    <t>CA-2016-123274</t>
  </si>
  <si>
    <t>2/19/2016</t>
  </si>
  <si>
    <t>2/24/2016</t>
  </si>
  <si>
    <t>GT-14710</t>
  </si>
  <si>
    <t>Greg Tran</t>
  </si>
  <si>
    <t>CA-2014-149020</t>
  </si>
  <si>
    <t>1/15/2014</t>
  </si>
  <si>
    <t>AJ-10780</t>
  </si>
  <si>
    <t>Anthony Jacobs</t>
  </si>
  <si>
    <t>Springfield</t>
  </si>
  <si>
    <t>FUR-FU-10000965</t>
  </si>
  <si>
    <t>Howard Miller 11-1/2" Diameter Ridgewood Wall Clock</t>
  </si>
  <si>
    <t>CA-2016-116736</t>
  </si>
  <si>
    <t>1/17/2016</t>
  </si>
  <si>
    <t>1/21/2016</t>
  </si>
  <si>
    <t>CC-12430</t>
  </si>
  <si>
    <t>Chuck Clark</t>
  </si>
  <si>
    <t>New Hampshire</t>
  </si>
  <si>
    <t>CA-2017-111689</t>
  </si>
  <si>
    <t>11/30/2017</t>
  </si>
  <si>
    <t>HP-14815</t>
  </si>
  <si>
    <t>Harold Pawlan</t>
  </si>
  <si>
    <t>CA-2016-165148</t>
  </si>
  <si>
    <t>10/22/2016</t>
  </si>
  <si>
    <t>10/24/2016</t>
  </si>
  <si>
    <t>PM-19135</t>
  </si>
  <si>
    <t>Peter McVee</t>
  </si>
  <si>
    <t>CA-2014-134061</t>
  </si>
  <si>
    <t>4/29/2014</t>
  </si>
  <si>
    <t>LL-16840</t>
  </si>
  <si>
    <t>Lauren Leatherbury</t>
  </si>
  <si>
    <t>Rochester</t>
  </si>
  <si>
    <t>FUR-FU-10001424</t>
  </si>
  <si>
    <t>Dax Clear Box Frame</t>
  </si>
  <si>
    <t>CA-2017-143259</t>
  </si>
  <si>
    <t>FUR-BO-10003441</t>
  </si>
  <si>
    <t>Bush Westfield Collection Bookcases, Fully Assembled</t>
  </si>
  <si>
    <t>CA-2015-133627</t>
  </si>
  <si>
    <t>5/31/2015</t>
  </si>
  <si>
    <t>SC-20050</t>
  </si>
  <si>
    <t>Sample Company A</t>
  </si>
  <si>
    <t>Norwich</t>
  </si>
  <si>
    <t>CA-2017-102519</t>
  </si>
  <si>
    <t>11/29/2017</t>
  </si>
  <si>
    <t>Milwaukee</t>
  </si>
  <si>
    <t>US-2014-141215</t>
  </si>
  <si>
    <t>6/15/2014</t>
  </si>
  <si>
    <t>FUR-TA-10001520</t>
  </si>
  <si>
    <t>Lesro Sheffield Collection Coffee Table, End Table, Center Table, Corner Table</t>
  </si>
  <si>
    <t>CA-2016-142958</t>
  </si>
  <si>
    <t>12/13/2016</t>
  </si>
  <si>
    <t>12/20/2016</t>
  </si>
  <si>
    <t>RW-19630</t>
  </si>
  <si>
    <t>Rob Williams</t>
  </si>
  <si>
    <t>Torrance</t>
  </si>
  <si>
    <t>US-2015-140200</t>
  </si>
  <si>
    <t>7/26/2015</t>
  </si>
  <si>
    <t>7/28/2015</t>
  </si>
  <si>
    <t>Mesa</t>
  </si>
  <si>
    <t>FUR-TA-10002356</t>
  </si>
  <si>
    <t>Bevis Boat-Shaped Conference Table</t>
  </si>
  <si>
    <t>US-2017-110576</t>
  </si>
  <si>
    <t>11/28/2017</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</si>
  <si>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</si>
  <si>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</si>
  <si>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</si>
  <si>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</si>
  <si>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</si>
  <si>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</si>
  <si>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</si>
  <si>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</si>
  <si>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</si>
  <si>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</si>
  <si>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</si>
  <si>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12/28/2017</t>
  </si>
  <si>
    <t>GH-14665</t>
  </si>
  <si>
    <t>Greg Hansen</t>
  </si>
  <si>
    <t>Round Rock</t>
  </si>
  <si>
    <t>CA-2015-112571</t>
  </si>
  <si>
    <t>9/22/2015</t>
  </si>
  <si>
    <t>DL-12925</t>
  </si>
  <si>
    <t>Daniel Lacy</t>
  </si>
  <si>
    <t>FUR-FU-10004188</t>
  </si>
  <si>
    <t>Luxo Professional Combination Clamp-On Lamps</t>
  </si>
  <si>
    <t>CA-2017-152142</t>
  </si>
  <si>
    <t>11/14/2017</t>
  </si>
  <si>
    <t>LW-16990</t>
  </si>
  <si>
    <t>Lindsay Williams</t>
  </si>
  <si>
    <t>CA-2014-115791</t>
  </si>
  <si>
    <t>1/16/2014</t>
  </si>
  <si>
    <t>1/18/2014</t>
  </si>
  <si>
    <t>DL-13315</t>
  </si>
  <si>
    <t>Delfina Latchford</t>
  </si>
  <si>
    <t>FUR-FU-10001095</t>
  </si>
  <si>
    <t>DAX Black Cherry Wood-Tone Poster Frame</t>
  </si>
  <si>
    <t>CA-2016-144939</t>
  </si>
  <si>
    <t>CA-2014-163419</t>
  </si>
  <si>
    <t>11/14/2014</t>
  </si>
  <si>
    <t>TZ-21580</t>
  </si>
  <si>
    <t>Tracy Zic</t>
  </si>
  <si>
    <t>CA-2017-167899</t>
  </si>
  <si>
    <t>5/21/2017</t>
  </si>
  <si>
    <t>5/26/2017</t>
  </si>
  <si>
    <t>JG-15805</t>
  </si>
  <si>
    <t>John Grady</t>
  </si>
  <si>
    <t>Auburn</t>
  </si>
  <si>
    <t>CA-2015-153549</t>
  </si>
  <si>
    <t>3/29/2015</t>
  </si>
  <si>
    <t>3/31/2015</t>
  </si>
  <si>
    <t>SL-20155</t>
  </si>
  <si>
    <t>Sara Luxemburg</t>
  </si>
  <si>
    <t>CA-2015-162537</t>
  </si>
  <si>
    <t>10/28/2015</t>
  </si>
  <si>
    <t>RD-19585</t>
  </si>
  <si>
    <t>Rob Dowd</t>
  </si>
  <si>
    <t>FUR-FU-10002885</t>
  </si>
  <si>
    <t>Magna Visual Magnetic Picture Hangers</t>
  </si>
  <si>
    <t>CA-2015-124891</t>
  </si>
  <si>
    <t>RH-19495</t>
  </si>
  <si>
    <t>Rick Hansen</t>
  </si>
  <si>
    <t>CA-2014-158540</t>
  </si>
  <si>
    <t>11/24/2014</t>
  </si>
  <si>
    <t>VG-21790</t>
  </si>
  <si>
    <t>Vivek Gonzalez</t>
  </si>
  <si>
    <t>FUR-FU-10001602</t>
  </si>
  <si>
    <t>Eldon Delta Triangular Chair Mat, 52" x 58", Clear</t>
  </si>
  <si>
    <t>CA-2017-118437</t>
  </si>
  <si>
    <t>6/17/2017</t>
  </si>
  <si>
    <t>Olympia</t>
  </si>
  <si>
    <t>US-2015-126214</t>
  </si>
  <si>
    <t>12/21/2015</t>
  </si>
  <si>
    <t>JS-15880</t>
  </si>
  <si>
    <t>John Stevenson</t>
  </si>
  <si>
    <t>CA-2015-108665</t>
  </si>
  <si>
    <t>KM-16225</t>
  </si>
  <si>
    <t>Kalyca Meade</t>
  </si>
  <si>
    <t>FUR-FU-10002191</t>
  </si>
  <si>
    <t>G.E. Halogen Desk Lamp Bulbs</t>
  </si>
  <si>
    <t>CA-2015-124450</t>
  </si>
  <si>
    <t>4/27/2015</t>
  </si>
  <si>
    <t>District of Columbia</t>
  </si>
  <si>
    <t>FUR-CH-10000309</t>
  </si>
  <si>
    <t>Global Comet Stacking Arm Chair</t>
  </si>
  <si>
    <t>CA-2014-163552</t>
  </si>
  <si>
    <t>7/15/2014</t>
  </si>
  <si>
    <t>LA-16780</t>
  </si>
  <si>
    <t>Laura Armstrong</t>
  </si>
  <si>
    <t>CA-2016-113061</t>
  </si>
  <si>
    <t>4/26/2016</t>
  </si>
  <si>
    <t>EL-13735</t>
  </si>
  <si>
    <t>Ed Ludwig</t>
  </si>
  <si>
    <t>Jefferson City</t>
  </si>
  <si>
    <t>FUR-FU-10003975</t>
  </si>
  <si>
    <t>Eldon Advantage Chair Mats for Low to Medium Pile Carpets</t>
  </si>
  <si>
    <t>CA-2016-127670</t>
  </si>
  <si>
    <t>3/20/2016</t>
  </si>
  <si>
    <t>3/24/2016</t>
  </si>
  <si>
    <t>RD-19660</t>
  </si>
  <si>
    <t>Robert Dilbeck</t>
  </si>
  <si>
    <t>Saint Peters</t>
  </si>
  <si>
    <t>CA-2016-102981</t>
  </si>
  <si>
    <t>MO-17500</t>
  </si>
  <si>
    <t>Mary O'Rourke</t>
  </si>
  <si>
    <t>FUR-BO-10001811</t>
  </si>
  <si>
    <t>Atlantic Metals Mobile 5-Shelf Bookcases, Custom Colors</t>
  </si>
  <si>
    <t>CA-2017-152702</t>
  </si>
  <si>
    <t>10/16/2017</t>
  </si>
  <si>
    <t>Rockford</t>
  </si>
  <si>
    <t>FUR-CH-10002304</t>
  </si>
  <si>
    <t>Global Stack Chair without Arms, Black</t>
  </si>
  <si>
    <t>CA-2016-169103</t>
  </si>
  <si>
    <t>3/13/2016</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</si>
  <si>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</si>
  <si>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</si>
  <si>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</si>
  <si>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</si>
  <si>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</si>
  <si>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</si>
  <si>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</si>
  <si>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</si>
  <si>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</si>
  <si>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</si>
  <si>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</si>
  <si>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</si>
  <si>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</si>
  <si>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</si>
  <si>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3/23/2015</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</si>
  <si>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</si>
  <si>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</si>
  <si>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</si>
  <si>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</si>
  <si>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</si>
  <si>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</si>
  <si>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</si>
  <si>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</si>
  <si>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</si>
  <si>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</si>
  <si>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</si>
  <si>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</si>
  <si>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</si>
  <si>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</si>
  <si>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</si>
  <si>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</si>
  <si>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</si>
  <si>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</si>
  <si>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6/25/2014</t>
  </si>
  <si>
    <t>NS-18640</t>
  </si>
  <si>
    <t>Noel Staavos</t>
  </si>
  <si>
    <t>FUR-TA-10004147</t>
  </si>
  <si>
    <t>Hon 4060 Series Tables</t>
  </si>
  <si>
    <t>CA-2016-107216</t>
  </si>
  <si>
    <t>6/14/2016</t>
  </si>
  <si>
    <t>PV-18985</t>
  </si>
  <si>
    <t>Paul Van Hugh</t>
  </si>
  <si>
    <t>US-2016-110156</t>
  </si>
  <si>
    <t>11/19/2016</t>
  </si>
  <si>
    <t>EH-13945</t>
  </si>
  <si>
    <t>Eric Hoffmann</t>
  </si>
  <si>
    <t>CA-2017-140585</t>
  </si>
  <si>
    <t>12/18/2017</t>
  </si>
  <si>
    <t>12/23/2017</t>
  </si>
  <si>
    <t>RA-19915</t>
  </si>
  <si>
    <t>Russell Applegate</t>
  </si>
  <si>
    <t>Encinitas</t>
  </si>
  <si>
    <t>FUR-BO-10002206</t>
  </si>
  <si>
    <t>Bush Saratoga Collection 5-Shelf Bookcase, Hanover Cherry, *Special Order</t>
  </si>
  <si>
    <t>US-2014-147627</t>
  </si>
  <si>
    <t>1/20/2014</t>
  </si>
  <si>
    <t>1/26/2014</t>
  </si>
  <si>
    <t>HL-15040</t>
  </si>
  <si>
    <t>Hunter Lopez</t>
  </si>
  <si>
    <t>Jonesboro</t>
  </si>
  <si>
    <t>Arkansas</t>
  </si>
  <si>
    <t>CA-2016-112102</t>
  </si>
  <si>
    <t>4/16/2016</t>
  </si>
  <si>
    <t>BD-11605</t>
  </si>
  <si>
    <t>Brian Dahlen</t>
  </si>
  <si>
    <t>FUR-TA-10004086</t>
  </si>
  <si>
    <t>KI Adjustable-Height Table</t>
  </si>
  <si>
    <t>CA-2014-146969</t>
  </si>
  <si>
    <t>9/29/2014</t>
  </si>
  <si>
    <t>AP-10915</t>
  </si>
  <si>
    <t>Arthur Prichep</t>
  </si>
  <si>
    <t>CA-2015-113971</t>
  </si>
  <si>
    <t>5/14/2015</t>
  </si>
  <si>
    <t>CB-12535</t>
  </si>
  <si>
    <t>Claudia Bergmann</t>
  </si>
  <si>
    <t>Cuyahoga Falls</t>
  </si>
  <si>
    <t>FUR-FU-10001852</t>
  </si>
  <si>
    <t>Eldon Regeneration Recycled Desk Accessories, Smoke</t>
  </si>
  <si>
    <t>CA-2014-136567</t>
  </si>
  <si>
    <t>12/20/2014</t>
  </si>
  <si>
    <t>12/21/2014</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</si>
  <si>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</si>
  <si>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</si>
  <si>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</si>
  <si>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</si>
  <si>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</si>
  <si>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</si>
  <si>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</si>
  <si>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</si>
  <si>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</si>
  <si>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</si>
  <si>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</si>
  <si>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</si>
  <si>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</si>
  <si>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</si>
  <si>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</si>
  <si>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</si>
  <si>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</si>
  <si>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</si>
  <si>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</si>
  <si>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2/26/2017</t>
  </si>
  <si>
    <t>2/28/2017</t>
  </si>
  <si>
    <t>BT-11530</t>
  </si>
  <si>
    <t>Bradley Talbott</t>
  </si>
  <si>
    <t>FUR-CH-10003973</t>
  </si>
  <si>
    <t>GuestStacker Chair with Chrome Finish Legs</t>
  </si>
  <si>
    <t>US-2015-130519</t>
  </si>
  <si>
    <t>9/15/2015</t>
  </si>
  <si>
    <t>Coral Springs</t>
  </si>
  <si>
    <t>FUR-FU-10002268</t>
  </si>
  <si>
    <t>Ultra Door Push Plate</t>
  </si>
  <si>
    <t>CA-2016-130946</t>
  </si>
  <si>
    <t>FUR-CH-10004540</t>
  </si>
  <si>
    <t>Global Chrome Stack Chair</t>
  </si>
  <si>
    <t>CA-2016-114727</t>
  </si>
  <si>
    <t>7/18/2016</t>
  </si>
  <si>
    <t>7/24/2016</t>
  </si>
  <si>
    <t>LS-16945</t>
  </si>
  <si>
    <t>Linda Southworth</t>
  </si>
  <si>
    <t>CA-2016-137050</t>
  </si>
  <si>
    <t>7/14/2016</t>
  </si>
  <si>
    <t>SW-20755</t>
  </si>
  <si>
    <t>Steven Ward</t>
  </si>
  <si>
    <t>US-2017-118087</t>
  </si>
  <si>
    <t>9/13/2017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</si>
  <si>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</si>
  <si>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</si>
  <si>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</si>
  <si>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</si>
  <si>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</si>
  <si>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</si>
  <si>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</si>
  <si>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</si>
  <si>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</si>
  <si>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</si>
  <si>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</si>
  <si>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</si>
  <si>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</si>
  <si>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</si>
  <si>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</si>
  <si>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</si>
  <si>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</si>
  <si>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</si>
  <si>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</si>
  <si>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</si>
  <si>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12/14/2014</t>
  </si>
  <si>
    <t>NP-18700</t>
  </si>
  <si>
    <t>Nora Preis</t>
  </si>
  <si>
    <t>Fresno</t>
  </si>
  <si>
    <t>FUR-TA-10004619</t>
  </si>
  <si>
    <t>Hon Non-Folding Utility Tables</t>
  </si>
  <si>
    <t>FUR-BO-10004467</t>
  </si>
  <si>
    <t>Bestar Classic Bookcase</t>
  </si>
  <si>
    <t>CA-2017-115602</t>
  </si>
  <si>
    <t>12/24/2017</t>
  </si>
  <si>
    <t>DJ-13630</t>
  </si>
  <si>
    <t>Doug Jacobs</t>
  </si>
  <si>
    <t>FUR-CH-10001708</t>
  </si>
  <si>
    <t>Office Star - Contemporary Swivel Chair with Padded Adjustable Arms and Flex Back</t>
  </si>
  <si>
    <t>CA-2017-144638</t>
  </si>
  <si>
    <t>3/14/2017</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</si>
  <si>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</si>
  <si>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</si>
  <si>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</si>
  <si>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</si>
  <si>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</si>
  <si>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</si>
  <si>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</si>
  <si>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</si>
  <si>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</si>
  <si>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</si>
  <si>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</si>
  <si>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</si>
  <si>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12/29/2014</t>
  </si>
  <si>
    <t>JC-16105</t>
  </si>
  <si>
    <t>Julie Creighton</t>
  </si>
  <si>
    <t>CA-2017-121412</t>
  </si>
  <si>
    <t>9/23/2017</t>
  </si>
  <si>
    <t>9/27/2017</t>
  </si>
  <si>
    <t>BG-11695</t>
  </si>
  <si>
    <t>Brooke Gillingham</t>
  </si>
  <si>
    <t>CA-2016-119186</t>
  </si>
  <si>
    <t>5/26/2016</t>
  </si>
  <si>
    <t>MS-17710</t>
  </si>
  <si>
    <t>Maurice Satty</t>
  </si>
  <si>
    <t>FUR-CH-10001973</t>
  </si>
  <si>
    <t>Office Star Flex Back Scooter Chair with White Frame</t>
  </si>
  <si>
    <t>CA-2016-154711</t>
  </si>
  <si>
    <t>11/22/2016</t>
  </si>
  <si>
    <t>11/26/2016</t>
  </si>
  <si>
    <t>TB-21355</t>
  </si>
  <si>
    <t>Todd Boyes</t>
  </si>
  <si>
    <t>CA-2016-137043</t>
  </si>
  <si>
    <t>12/23/2016</t>
  </si>
  <si>
    <t>12/25/2016</t>
  </si>
  <si>
    <t>LC-17140</t>
  </si>
  <si>
    <t>Logan Currie</t>
  </si>
  <si>
    <t>CA-2015-115847</t>
  </si>
  <si>
    <t>9/19/2015</t>
  </si>
  <si>
    <t>9/24/2015</t>
  </si>
  <si>
    <t>TC-21535</t>
  </si>
  <si>
    <t>Tracy Collins</t>
  </si>
  <si>
    <t>FUR-BO-10003433</t>
  </si>
  <si>
    <t>Sauder Cornerstone Collection Library</t>
  </si>
  <si>
    <t>US-2017-126179</t>
  </si>
  <si>
    <t>CS-12460</t>
  </si>
  <si>
    <t>Chuck Sachs</t>
  </si>
  <si>
    <t>FUR-FU-10002554</t>
  </si>
  <si>
    <t>Westinghouse Floor Lamp with Metal Mesh Shade, Black</t>
  </si>
  <si>
    <t>CA-2016-141397</t>
  </si>
  <si>
    <t>6/20/2016</t>
  </si>
  <si>
    <t>6/21/2016</t>
  </si>
  <si>
    <t>RC-19825</t>
  </si>
  <si>
    <t>Roy Collins</t>
  </si>
  <si>
    <t>Pasadena</t>
  </si>
  <si>
    <t>FUR-CH-10003846</t>
  </si>
  <si>
    <t>Hon Valutask Swivel Chairs</t>
  </si>
  <si>
    <t>US-2016-134488</t>
  </si>
  <si>
    <t>9/24/2016</t>
  </si>
  <si>
    <t>CA-2016-145919</t>
  </si>
  <si>
    <t>HG-14965</t>
  </si>
  <si>
    <t>Henry Goldwyn</t>
  </si>
  <si>
    <t>FUR-FU-10004960</t>
  </si>
  <si>
    <t>Seth Thomas 12" Clock w/ Goldtone Case</t>
  </si>
  <si>
    <t>CA-2015-120439</t>
  </si>
  <si>
    <t>6/14/2015</t>
  </si>
  <si>
    <t>6/18/2015</t>
  </si>
  <si>
    <t>CA-2016-142762</t>
  </si>
  <si>
    <t>5/23/2016</t>
  </si>
  <si>
    <t>5/27/2016</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</si>
  <si>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</si>
  <si>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</si>
  <si>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</si>
  <si>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</si>
  <si>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</si>
  <si>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</si>
  <si>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</si>
  <si>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</si>
  <si>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</si>
  <si>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</si>
  <si>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</si>
  <si>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</si>
  <si>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</si>
  <si>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</si>
  <si>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</si>
  <si>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</si>
  <si>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4/26/2017</t>
  </si>
  <si>
    <t>4/27/2017</t>
  </si>
  <si>
    <t>LB-16735</t>
  </si>
  <si>
    <t>Larry Blacks</t>
  </si>
  <si>
    <t>US-2014-151925</t>
  </si>
  <si>
    <t>9/26/2014</t>
  </si>
  <si>
    <t>KT-16465</t>
  </si>
  <si>
    <t>Kean Takahito</t>
  </si>
  <si>
    <t>FUR-CH-10002961</t>
  </si>
  <si>
    <t>Leather Task Chair, Black</t>
  </si>
  <si>
    <t>US-2017-155425</t>
  </si>
  <si>
    <t>AB-10600</t>
  </si>
  <si>
    <t>Ann Blume</t>
  </si>
  <si>
    <t>Tucson</t>
  </si>
  <si>
    <t>CA-2017-133249</t>
  </si>
  <si>
    <t>SZ-20035</t>
  </si>
  <si>
    <t>Sam Zeldin</t>
  </si>
  <si>
    <t>Pico Rivera</t>
  </si>
  <si>
    <t>US-2015-103471</t>
  </si>
  <si>
    <t>12/28/2015</t>
  </si>
  <si>
    <t>JR-15670</t>
  </si>
  <si>
    <t>Jim Radford</t>
  </si>
  <si>
    <t>CA-2015-120362</t>
  </si>
  <si>
    <t>9/14/2015</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</si>
  <si>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</si>
  <si>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</si>
  <si>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</si>
  <si>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</si>
  <si>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</si>
  <si>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</si>
  <si>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</si>
  <si>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</si>
  <si>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</si>
  <si>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</si>
  <si>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</si>
  <si>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</si>
  <si>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</si>
  <si>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</si>
  <si>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10/14/2017</t>
  </si>
  <si>
    <t>CK-12760</t>
  </si>
  <si>
    <t>Cyma Kinney</t>
  </si>
  <si>
    <t>FUR-TA-10002958</t>
  </si>
  <si>
    <t>Bevis Oval Conference Table, Walnut</t>
  </si>
  <si>
    <t>FUR-TA-10001676</t>
  </si>
  <si>
    <t>Hon 61000 Series Interactive Training Tables</t>
  </si>
  <si>
    <t>US-2016-161396</t>
  </si>
  <si>
    <t>4/19/2016</t>
  </si>
  <si>
    <t>4/25/2016</t>
  </si>
  <si>
    <t>GM-14455</t>
  </si>
  <si>
    <t>Gary Mitchum</t>
  </si>
  <si>
    <t>FUR-TA-10002622</t>
  </si>
  <si>
    <t>Bush Andora Conference Table, Maple/Graphite Gray Finish</t>
  </si>
  <si>
    <t>US-2014-118486</t>
  </si>
  <si>
    <t>SD-20485</t>
  </si>
  <si>
    <t>Shirley Daniels</t>
  </si>
  <si>
    <t>FUR-TA-10001039</t>
  </si>
  <si>
    <t>CA-2016-130407</t>
  </si>
  <si>
    <t>US-2016-122245</t>
  </si>
  <si>
    <t>9/25/2016</t>
  </si>
  <si>
    <t>9/30/2016</t>
  </si>
  <si>
    <t>AB-10105</t>
  </si>
  <si>
    <t>Adrian Barton</t>
  </si>
  <si>
    <t>CA-2016-136329</t>
  </si>
  <si>
    <t>7/13/2016</t>
  </si>
  <si>
    <t>CA-2017-115994</t>
  </si>
  <si>
    <t>1/28/2017</t>
  </si>
  <si>
    <t>1/31/2017</t>
  </si>
  <si>
    <t>BT-11305</t>
  </si>
  <si>
    <t>Beth Thompson</t>
  </si>
  <si>
    <t>FUR-FU-10003976</t>
  </si>
  <si>
    <t>DAX Executive Solid Wood Document Frame, Desktop or Hang, Mahogany, 5 x 7</t>
  </si>
  <si>
    <t>CA-2015-126697</t>
  </si>
  <si>
    <t>SV-20815</t>
  </si>
  <si>
    <t>Stuart Van</t>
  </si>
  <si>
    <t>CA-2014-120768</t>
  </si>
  <si>
    <t>12/19/2014</t>
  </si>
  <si>
    <t>IM-15070</t>
  </si>
  <si>
    <t>Irene Maddox</t>
  </si>
  <si>
    <t>Alabama</t>
  </si>
  <si>
    <t>CA-2015-139731</t>
  </si>
  <si>
    <t>10/15/2015</t>
  </si>
  <si>
    <t>CA-2017-102337</t>
  </si>
  <si>
    <t>FUR-CH-10004289</t>
  </si>
  <si>
    <t>Global Super Steno Chair</t>
  </si>
  <si>
    <t>CA-2017-148474</t>
  </si>
  <si>
    <t>6/19/2017</t>
  </si>
  <si>
    <t>ME-17320</t>
  </si>
  <si>
    <t>Maria Etezadi</t>
  </si>
  <si>
    <t>FUR-TA-10002530</t>
  </si>
  <si>
    <t>Iceberg OfficeWorks 42" Round Tables</t>
  </si>
  <si>
    <t>CA-2014-155271</t>
  </si>
  <si>
    <t>AA-10480</t>
  </si>
  <si>
    <t>Andrew Allen</t>
  </si>
  <si>
    <t>Middletown</t>
  </si>
  <si>
    <t>FUR-FU-10001473</t>
  </si>
  <si>
    <t>DAX Wood Document Frame</t>
  </si>
  <si>
    <t>US-2016-128902</t>
  </si>
  <si>
    <t>3/15/2016</t>
  </si>
  <si>
    <t>MB-18085</t>
  </si>
  <si>
    <t>Mick Brown</t>
  </si>
  <si>
    <t>Vineland</t>
  </si>
  <si>
    <t>CA-2016-152289</t>
  </si>
  <si>
    <t>8/26/2016</t>
  </si>
  <si>
    <t>8/28/2016</t>
  </si>
  <si>
    <t>LC-16930</t>
  </si>
  <si>
    <t>Linda Cazamias</t>
  </si>
  <si>
    <t>CA-2014-151708</t>
  </si>
  <si>
    <t>8/14/2014</t>
  </si>
  <si>
    <t>MB-17305</t>
  </si>
  <si>
    <t>Maria Bertelson</t>
  </si>
  <si>
    <t>Glendale</t>
  </si>
  <si>
    <t>CA-2017-139199</t>
  </si>
  <si>
    <t>12/13/2017</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</si>
  <si>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</si>
  <si>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</si>
  <si>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</si>
  <si>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</si>
  <si>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</si>
  <si>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</si>
  <si>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</si>
  <si>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</si>
  <si>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</si>
  <si>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</si>
  <si>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</si>
  <si>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</si>
  <si>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</si>
  <si>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11/24/2017</t>
  </si>
  <si>
    <t>TS-21370</t>
  </si>
  <si>
    <t>Todd Sumrall</t>
  </si>
  <si>
    <t>CA-2017-139661</t>
  </si>
  <si>
    <t>10/30/2017</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</si>
  <si>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</si>
  <si>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</si>
  <si>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</si>
  <si>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</si>
  <si>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</si>
  <si>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</si>
  <si>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</si>
  <si>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</si>
  <si>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</si>
  <si>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</si>
  <si>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</si>
  <si>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</si>
  <si>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</si>
  <si>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</si>
  <si>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12/17/2017</t>
  </si>
  <si>
    <t>AI-10855</t>
  </si>
  <si>
    <t>Arianne Irving</t>
  </si>
  <si>
    <t>CA-2017-148446</t>
  </si>
  <si>
    <t>12/14/2017</t>
  </si>
  <si>
    <t>MC-17845</t>
  </si>
  <si>
    <t>Michael Chen</t>
  </si>
  <si>
    <t>North Las Vegas</t>
  </si>
  <si>
    <t>Nevada</t>
  </si>
  <si>
    <t>CA-2015-144806</t>
  </si>
  <si>
    <t>GH-14425</t>
  </si>
  <si>
    <t>Gary Hwang</t>
  </si>
  <si>
    <t>CA-2016-122392</t>
  </si>
  <si>
    <t>7/22/2016</t>
  </si>
  <si>
    <t>7/27/2016</t>
  </si>
  <si>
    <t>CJ-12010</t>
  </si>
  <si>
    <t>Caroline Jumper</t>
  </si>
  <si>
    <t>Allentown</t>
  </si>
  <si>
    <t>FUR-FU-10002456</t>
  </si>
  <si>
    <t>Master Caster Door Stop, Large Neon Orange</t>
  </si>
  <si>
    <t>CA-2017-124086</t>
  </si>
  <si>
    <t>2/14/2017</t>
  </si>
  <si>
    <t>MP-18175</t>
  </si>
  <si>
    <t>Mike Pelletier</t>
  </si>
  <si>
    <t>Laguna Niguel</t>
  </si>
  <si>
    <t>CA-2017-121888</t>
  </si>
  <si>
    <t>9/17/2017</t>
  </si>
  <si>
    <t>CL-11890</t>
  </si>
  <si>
    <t>Carl Ludwig</t>
  </si>
  <si>
    <t>Everett</t>
  </si>
  <si>
    <t>CA-2014-166884</t>
  </si>
  <si>
    <t>3/16/2014</t>
  </si>
  <si>
    <t>CK-12205</t>
  </si>
  <si>
    <t>Chloris Kastensmidt</t>
  </si>
  <si>
    <t>FUR-FU-10003981</t>
  </si>
  <si>
    <t>CA-2014-150245</t>
  </si>
  <si>
    <t>12/31/2014</t>
  </si>
  <si>
    <t>PC-18745</t>
  </si>
  <si>
    <t>Pamela Coakley</t>
  </si>
  <si>
    <t>Watertown</t>
  </si>
  <si>
    <t>CA-2015-112116</t>
  </si>
  <si>
    <t>3/16/2015</t>
  </si>
  <si>
    <t>3/18/2015</t>
  </si>
  <si>
    <t>US-2017-102890</t>
  </si>
  <si>
    <t>6/30/2017</t>
  </si>
  <si>
    <t>SG-20470</t>
  </si>
  <si>
    <t>Sheri Gordon</t>
  </si>
  <si>
    <t>US-2014-157385</t>
  </si>
  <si>
    <t>11/23/2014</t>
  </si>
  <si>
    <t>11/25/2014</t>
  </si>
  <si>
    <t>CA-2014-101602</t>
  </si>
  <si>
    <t>12/15/2014</t>
  </si>
  <si>
    <t>12/18/2014</t>
  </si>
  <si>
    <t>MC-18100</t>
  </si>
  <si>
    <t>Mick Crebagga</t>
  </si>
  <si>
    <t>El Paso</t>
  </si>
  <si>
    <t>CA-2015-131338</t>
  </si>
  <si>
    <t>CA-2015-118423</t>
  </si>
  <si>
    <t>3/24/2015</t>
  </si>
  <si>
    <t>3/27/2015</t>
  </si>
  <si>
    <t>DP-13390</t>
  </si>
  <si>
    <t>Dennis Pardue</t>
  </si>
  <si>
    <t>Peoria</t>
  </si>
  <si>
    <t>FUR-BO-10000362</t>
  </si>
  <si>
    <t>Sauder Inglewood Library Bookcases</t>
  </si>
  <si>
    <t>CA-2017-149181</t>
  </si>
  <si>
    <t>MD-17350</t>
  </si>
  <si>
    <t>Maribeth Dona</t>
  </si>
  <si>
    <t>CA-2017-132234</t>
  </si>
  <si>
    <t>10/18/2017</t>
  </si>
  <si>
    <t>CA-2017-158876</t>
  </si>
  <si>
    <t>11/21/2017</t>
  </si>
  <si>
    <t>AB-10150</t>
  </si>
  <si>
    <t>Aimee Bixby</t>
  </si>
  <si>
    <t>Carrollton</t>
  </si>
  <si>
    <t>CA-2016-164672</t>
  </si>
  <si>
    <t>5/13/2016</t>
  </si>
  <si>
    <t>FUR-FU-10001488</t>
  </si>
  <si>
    <t>Tenex 46" x 60" Computer Anti-Static Chairmat, Rectangular Shaped</t>
  </si>
  <si>
    <t>CA-2014-156349</t>
  </si>
  <si>
    <t>5/26/2014</t>
  </si>
  <si>
    <t>5/30/2014</t>
  </si>
  <si>
    <t>ML-17395</t>
  </si>
  <si>
    <t>Marina Lichtenstein</t>
  </si>
  <si>
    <t>CA-2017-108560</t>
  </si>
  <si>
    <t>7/15/2017</t>
  </si>
  <si>
    <t>JC-15385</t>
  </si>
  <si>
    <t>Jenna Caffey</t>
  </si>
  <si>
    <t>Kent</t>
  </si>
  <si>
    <t>FUR-FU-10002937</t>
  </si>
  <si>
    <t>GE 48" Fluorescent Tube, Cool White Energy Saver, 34 Watts, 30/Box</t>
  </si>
  <si>
    <t>CA-2015-143119</t>
  </si>
  <si>
    <t>MC-17275</t>
  </si>
  <si>
    <t>Marc Crier</t>
  </si>
  <si>
    <t>Lafayette</t>
  </si>
  <si>
    <t>Louisiana</t>
  </si>
  <si>
    <t>CA-2017-101049</t>
  </si>
  <si>
    <t>6/25/2017</t>
  </si>
  <si>
    <t>FUR-FU-10004415</t>
  </si>
  <si>
    <t>Stacking Tray, Side-Loading, Legal, Smoke</t>
  </si>
  <si>
    <t>CA-2016-157266</t>
  </si>
  <si>
    <t>TB-21280</t>
  </si>
  <si>
    <t>Toby Braunhardt</t>
  </si>
  <si>
    <t>CA-2014-127159</t>
  </si>
  <si>
    <t>5/15/2014</t>
  </si>
  <si>
    <t>US-2015-157154</t>
  </si>
  <si>
    <t>1/15/2015</t>
  </si>
  <si>
    <t>MM-17920</t>
  </si>
  <si>
    <t>Michael Moore</t>
  </si>
  <si>
    <t>CA-2015-143077</t>
  </si>
  <si>
    <t>CA-2014-122882</t>
  </si>
  <si>
    <t>9/13/2014</t>
  </si>
  <si>
    <t>SB-20290</t>
  </si>
  <si>
    <t>Sean Braxton</t>
  </si>
  <si>
    <t>FUR-FU-10000758</t>
  </si>
  <si>
    <t>DAX Natural Wood-Tone Poster Frame</t>
  </si>
  <si>
    <t>CA-2016-147585</t>
  </si>
  <si>
    <t>CA-2017-143798</t>
  </si>
  <si>
    <t>AW-10840</t>
  </si>
  <si>
    <t>Anthony Witt</t>
  </si>
  <si>
    <t>CA-2014-142839</t>
  </si>
  <si>
    <t>8/16/2014</t>
  </si>
  <si>
    <t>8/20/2014</t>
  </si>
  <si>
    <t>TS-21610</t>
  </si>
  <si>
    <t>Troy Staebel</t>
  </si>
  <si>
    <t>US-2016-154361</t>
  </si>
  <si>
    <t>3/14/2016</t>
  </si>
  <si>
    <t>3/19/2016</t>
  </si>
  <si>
    <t>HZ-14950</t>
  </si>
  <si>
    <t>Henia Zydlo</t>
  </si>
  <si>
    <t>CA-2014-135657</t>
  </si>
  <si>
    <t>CA-2015-114069</t>
  </si>
  <si>
    <t>7/13/2015</t>
  </si>
  <si>
    <t>7/15/2015</t>
  </si>
  <si>
    <t>ND-18370</t>
  </si>
  <si>
    <t>Natalie DeCherney</t>
  </si>
  <si>
    <t>CA-2017-123491</t>
  </si>
  <si>
    <t>JK-15205</t>
  </si>
  <si>
    <t>Jamie Kunitz</t>
  </si>
  <si>
    <t>US-2017-124968</t>
  </si>
  <si>
    <t>MM-18055</t>
  </si>
  <si>
    <t>Michelle Moray</t>
  </si>
  <si>
    <t>CA-2017-104003</t>
  </si>
  <si>
    <t>10/13/2017</t>
  </si>
  <si>
    <t>DC-13285</t>
  </si>
  <si>
    <t>Debra Catini</t>
  </si>
  <si>
    <t>FUR-BO-10003965</t>
  </si>
  <si>
    <t>O'Sullivan Manor Hill 2-Door Library in Brianna Oak</t>
  </si>
  <si>
    <t>CA-2016-169943</t>
  </si>
  <si>
    <t>BN-11515</t>
  </si>
  <si>
    <t>Bradley Nguyen</t>
  </si>
  <si>
    <t>FUR-FU-10002088</t>
  </si>
  <si>
    <t>Nu-Dell Float Frame 11 x 14 1/2</t>
  </si>
  <si>
    <t>US-2015-123218</t>
  </si>
  <si>
    <t>12/20/2015</t>
  </si>
  <si>
    <t>12/25/2015</t>
  </si>
  <si>
    <t>KD-16345</t>
  </si>
  <si>
    <t>Katherine Ducich</t>
  </si>
  <si>
    <t>FUR-BO-10003966</t>
  </si>
  <si>
    <t>Sauder Facets Collection Library, Sky Alder Finish</t>
  </si>
  <si>
    <t>US-2017-164056</t>
  </si>
  <si>
    <t>4/29/2017</t>
  </si>
  <si>
    <t>FM-14215</t>
  </si>
  <si>
    <t>Filia McAdams</t>
  </si>
  <si>
    <t>FUR-TA-10001307</t>
  </si>
  <si>
    <t>SAFCO PlanMaster Heigh-Adjustable Drafting Table Base, 43w x 30d x 30-37h, Black</t>
  </si>
  <si>
    <t>CA-2017-152807</t>
  </si>
  <si>
    <t>CA-2015-139094</t>
  </si>
  <si>
    <t>11/22/2015</t>
  </si>
  <si>
    <t>FUR-TA-10004607</t>
  </si>
  <si>
    <t>Hon 2111 Invitation Series Straight Table</t>
  </si>
  <si>
    <t>CA-2017-168837</t>
  </si>
  <si>
    <t>10/17/2017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</si>
  <si>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</si>
  <si>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</si>
  <si>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</si>
  <si>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</si>
  <si>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</si>
  <si>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</si>
  <si>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</si>
  <si>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</si>
  <si>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</si>
  <si>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</si>
  <si>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</si>
  <si>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</si>
  <si>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</si>
  <si>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</si>
  <si>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</si>
  <si>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</si>
  <si>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</si>
  <si>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</si>
  <si>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</si>
  <si>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</si>
  <si>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</si>
  <si>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</si>
  <si>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</si>
  <si>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</si>
  <si>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</si>
  <si>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11/13/2016</t>
  </si>
  <si>
    <t>AS-10135</t>
  </si>
  <si>
    <t>Adrian Shami</t>
  </si>
  <si>
    <t>CA-2016-165484</t>
  </si>
  <si>
    <t>10/23/2016</t>
  </si>
  <si>
    <t>10/29/2016</t>
  </si>
  <si>
    <t>FUR-FU-10001196</t>
  </si>
  <si>
    <t>DAX Cubicle Frames - 8x10</t>
  </si>
  <si>
    <t>CA-2014-132612</t>
  </si>
  <si>
    <t>FO-14305</t>
  </si>
  <si>
    <t>Frank Olsen</t>
  </si>
  <si>
    <t>US-2017-161193</t>
  </si>
  <si>
    <t>BT-11680</t>
  </si>
  <si>
    <t>Brian Thompson</t>
  </si>
  <si>
    <t>CA-2015-131597</t>
  </si>
  <si>
    <t>9/18/2015</t>
  </si>
  <si>
    <t>US-2014-130379</t>
  </si>
  <si>
    <t>5/25/2014</t>
  </si>
  <si>
    <t>5/29/2014</t>
  </si>
  <si>
    <t>JL-15235</t>
  </si>
  <si>
    <t>Janet Lee</t>
  </si>
  <si>
    <t>FUR-FU-10002553</t>
  </si>
  <si>
    <t>Electrix Incandescent Magnifying Lamp, Black</t>
  </si>
  <si>
    <t>CA-2016-168956</t>
  </si>
  <si>
    <t>2/16/2016</t>
  </si>
  <si>
    <t>2/20/2016</t>
  </si>
  <si>
    <t>EA-14035</t>
  </si>
  <si>
    <t>Erin Ashbrook</t>
  </si>
  <si>
    <t>FUR-CH-10004754</t>
  </si>
  <si>
    <t>Global Stack Chair with Arms, Black</t>
  </si>
  <si>
    <t>CA-2016-167507</t>
  </si>
  <si>
    <t>12/28/2016</t>
  </si>
  <si>
    <t>Redmond</t>
  </si>
  <si>
    <t>Oregon</t>
  </si>
  <si>
    <t>FUR-FU-10002878</t>
  </si>
  <si>
    <t>Seth Thomas 14" Day/Date Wall Clock</t>
  </si>
  <si>
    <t>CA-2017-145884</t>
  </si>
  <si>
    <t>Muskogee</t>
  </si>
  <si>
    <t>Oklahoma</t>
  </si>
  <si>
    <t>CA-2015-131422</t>
  </si>
  <si>
    <t>CA-2014-117345</t>
  </si>
  <si>
    <t>BF-10975</t>
  </si>
  <si>
    <t>Barbara Fisher</t>
  </si>
  <si>
    <t>Charlotte</t>
  </si>
  <si>
    <t>CA-2016-157763</t>
  </si>
  <si>
    <t>7/23/2016</t>
  </si>
  <si>
    <t>KH-16330</t>
  </si>
  <si>
    <t>Katharine Harms</t>
  </si>
  <si>
    <t>Bowling Green</t>
  </si>
  <si>
    <t>FUR-CH-10000988</t>
  </si>
  <si>
    <t>Hon Olson Stacker Stools</t>
  </si>
  <si>
    <t>CA-2015-135391</t>
  </si>
  <si>
    <t>FA-14230</t>
  </si>
  <si>
    <t>Frank Atkinson</t>
  </si>
  <si>
    <t>FUR-FU-10001986</t>
  </si>
  <si>
    <t>Dana Fluorescent Magnifying Lamp, White, 36"</t>
  </si>
  <si>
    <t>US-2017-158512</t>
  </si>
  <si>
    <t>1/17/2017</t>
  </si>
  <si>
    <t>DA-13450</t>
  </si>
  <si>
    <t>Dianna Arnett</t>
  </si>
  <si>
    <t>FUR-FU-10004973</t>
  </si>
  <si>
    <t>Flat Face Poster Frame</t>
  </si>
  <si>
    <t>CA-2017-128370</t>
  </si>
  <si>
    <t>FH-14275</t>
  </si>
  <si>
    <t>Frank Hawley</t>
  </si>
  <si>
    <t>US-2017-121251</t>
  </si>
  <si>
    <t>3/26/2017</t>
  </si>
  <si>
    <t>3/27/2017</t>
  </si>
  <si>
    <t>FUR-BO-10001918</t>
  </si>
  <si>
    <t>Sauder Forest Hills Library with Doors, Woodland Oak Finish</t>
  </si>
  <si>
    <t>US-2016-100839</t>
  </si>
  <si>
    <t>10/17/2016</t>
  </si>
  <si>
    <t>NC-18625</t>
  </si>
  <si>
    <t>Noah Childs</t>
  </si>
  <si>
    <t>FUR-FU-10001617</t>
  </si>
  <si>
    <t>Executive Impressions 8-1/2" Career Panel/Partition Cubicle Clock</t>
  </si>
  <si>
    <t>CA-2017-118857</t>
  </si>
  <si>
    <t>4/15/2017</t>
  </si>
  <si>
    <t>4/18/2017</t>
  </si>
  <si>
    <t>AH-10075</t>
  </si>
  <si>
    <t>Adam Hart</t>
  </si>
  <si>
    <t>CA-2014-116932</t>
  </si>
  <si>
    <t>7/21/2014</t>
  </si>
  <si>
    <t>7/25/2014</t>
  </si>
  <si>
    <t>ME-18010</t>
  </si>
  <si>
    <t>Michelle Ellison</t>
  </si>
  <si>
    <t>FUR-TA-10004175</t>
  </si>
  <si>
    <t>Hon 30" x 60" Table with Locking Drawer</t>
  </si>
  <si>
    <t>CA-2017-142888</t>
  </si>
  <si>
    <t>11/25/2017</t>
  </si>
  <si>
    <t>BP-11230</t>
  </si>
  <si>
    <t>Benjamin Patterson</t>
  </si>
  <si>
    <t>Spokane</t>
  </si>
  <si>
    <t>FUR-TA-10004767</t>
  </si>
  <si>
    <t>Safco Drafting Table</t>
  </si>
  <si>
    <t>US-2016-112977</t>
  </si>
  <si>
    <t>3/16/2016</t>
  </si>
  <si>
    <t>CA-2017-118885</t>
  </si>
  <si>
    <t>JG-15160</t>
  </si>
  <si>
    <t>James Galang</t>
  </si>
  <si>
    <t>CA-2015-109512</t>
  </si>
  <si>
    <t>LF-17185</t>
  </si>
  <si>
    <t>Luke Foster</t>
  </si>
  <si>
    <t>CA-2016-147578</t>
  </si>
  <si>
    <t>FUR-FU-10001889</t>
  </si>
  <si>
    <t>Ultra Door Pull Handle</t>
  </si>
  <si>
    <t>CA-2014-142587</t>
  </si>
  <si>
    <t>10/21/2014</t>
  </si>
  <si>
    <t>Fairfield</t>
  </si>
  <si>
    <t>CA-2014-169775</t>
  </si>
  <si>
    <t>8/29/2014</t>
  </si>
  <si>
    <t>RA-19945</t>
  </si>
  <si>
    <t>Ryan Akin</t>
  </si>
  <si>
    <t>CA-2017-167094</t>
  </si>
  <si>
    <t>10/22/2017</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</si>
  <si>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</si>
  <si>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</si>
  <si>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</si>
  <si>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</si>
  <si>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</si>
  <si>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</si>
  <si>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</si>
  <si>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</si>
  <si>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</si>
  <si>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</si>
  <si>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</si>
  <si>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</si>
  <si>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</si>
  <si>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8/17/2017</t>
  </si>
  <si>
    <t>8/19/2017</t>
  </si>
  <si>
    <t>EH-13765</t>
  </si>
  <si>
    <t>Edward Hooks</t>
  </si>
  <si>
    <t>FUR-CH-10003981</t>
  </si>
  <si>
    <t>Global Commerce Series Low-Back Swivel/Tilt Chairs</t>
  </si>
  <si>
    <t>CA-2017-161200</t>
  </si>
  <si>
    <t>FUR-BO-10000468</t>
  </si>
  <si>
    <t>O'Sullivan 2-Shelf Heavy-Duty Bookcases</t>
  </si>
  <si>
    <t>CA-2015-141768</t>
  </si>
  <si>
    <t>5/25/2015</t>
  </si>
  <si>
    <t>5/27/2015</t>
  </si>
  <si>
    <t>NP-18685</t>
  </si>
  <si>
    <t>Nora Pelletier</t>
  </si>
  <si>
    <t>CA-2016-112109</t>
  </si>
  <si>
    <t>JE-15715</t>
  </si>
  <si>
    <t>Joe Elijah</t>
  </si>
  <si>
    <t>Broomfield</t>
  </si>
  <si>
    <t>CA-2017-157987</t>
  </si>
  <si>
    <t>AC-10615</t>
  </si>
  <si>
    <t>Ann Chong</t>
  </si>
  <si>
    <t>CA-2014-110408</t>
  </si>
  <si>
    <t>10/18/2014</t>
  </si>
  <si>
    <t>10/20/2014</t>
  </si>
  <si>
    <t>Montgomery</t>
  </si>
  <si>
    <t>FUR-CH-10003774</t>
  </si>
  <si>
    <t>Global Wood Trimmed Manager's Task Chair, Khaki</t>
  </si>
  <si>
    <t>CA-2016-112669</t>
  </si>
  <si>
    <t>CA-2014-164721</t>
  </si>
  <si>
    <t>11/27/2014</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</si>
  <si>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</si>
  <si>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</si>
  <si>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</si>
  <si>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</si>
  <si>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</si>
  <si>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</si>
  <si>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</si>
  <si>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</si>
  <si>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</si>
  <si>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</si>
  <si>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</si>
  <si>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</si>
  <si>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</si>
  <si>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</si>
  <si>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</si>
  <si>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</si>
  <si>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</si>
  <si>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</si>
  <si>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9/23/2016</t>
  </si>
  <si>
    <t>AM-10705</t>
  </si>
  <si>
    <t>Anne McFarland</t>
  </si>
  <si>
    <t>CA-2016-168354</t>
  </si>
  <si>
    <t>9/21/2016</t>
  </si>
  <si>
    <t>RH-19510</t>
  </si>
  <si>
    <t>Rick Huthwaite</t>
  </si>
  <si>
    <t>Providence</t>
  </si>
  <si>
    <t>Rhode Island</t>
  </si>
  <si>
    <t>CA-2015-114237</t>
  </si>
  <si>
    <t>3/13/2015</t>
  </si>
  <si>
    <t>3/15/2015</t>
  </si>
  <si>
    <t>CA-2017-162481</t>
  </si>
  <si>
    <t>CT-11995</t>
  </si>
  <si>
    <t>Carol Triggs</t>
  </si>
  <si>
    <t>CA-2015-122287</t>
  </si>
  <si>
    <t>6/23/2015</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</si>
  <si>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</si>
  <si>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</si>
  <si>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</si>
  <si>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</si>
  <si>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</si>
  <si>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</si>
  <si>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</si>
  <si>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</si>
  <si>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</si>
  <si>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</si>
  <si>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</si>
  <si>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</si>
  <si>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</si>
  <si>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12/22/2017</t>
  </si>
  <si>
    <t>TP-21130</t>
  </si>
  <si>
    <t>Theone Pippenger</t>
  </si>
  <si>
    <t>CA-2014-106439</t>
  </si>
  <si>
    <t>10/31/2014</t>
  </si>
  <si>
    <t>GG-14650</t>
  </si>
  <si>
    <t>Greg Guthrie</t>
  </si>
  <si>
    <t>CA-2015-133452</t>
  </si>
  <si>
    <t>4/13/2015</t>
  </si>
  <si>
    <t>4/19/2015</t>
  </si>
  <si>
    <t>Pomona</t>
  </si>
  <si>
    <t>FUR-TA-10003954</t>
  </si>
  <si>
    <t>Hon 94000 Series Round Tables</t>
  </si>
  <si>
    <t>US-2017-110996</t>
  </si>
  <si>
    <t>KA-16525</t>
  </si>
  <si>
    <t>Kelly Andreada</t>
  </si>
  <si>
    <t>Ontario</t>
  </si>
  <si>
    <t>CA-2014-131051</t>
  </si>
  <si>
    <t>TR-21325</t>
  </si>
  <si>
    <t>Toby Ritter</t>
  </si>
  <si>
    <t>CA-2015-120103</t>
  </si>
  <si>
    <t>12/29/2015</t>
  </si>
  <si>
    <t>MS-17365</t>
  </si>
  <si>
    <t>Maribeth Schnelling</t>
  </si>
  <si>
    <t>CA-2017-166142</t>
  </si>
  <si>
    <t>7/19/2017</t>
  </si>
  <si>
    <t>MM-17260</t>
  </si>
  <si>
    <t>Magdelene Morse</t>
  </si>
  <si>
    <t>CA-2014-145926</t>
  </si>
  <si>
    <t>11/17/2014</t>
  </si>
  <si>
    <t>11/21/2014</t>
  </si>
  <si>
    <t>Moorhead</t>
  </si>
  <si>
    <t>CA-2014-123295</t>
  </si>
  <si>
    <t>7/18/2014</t>
  </si>
  <si>
    <t>AH-10120</t>
  </si>
  <si>
    <t>Adrian Hane</t>
  </si>
  <si>
    <t>CA-2015-164882</t>
  </si>
  <si>
    <t>10/31/2015</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</si>
  <si>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</si>
  <si>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</si>
  <si>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</si>
  <si>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</si>
  <si>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</si>
  <si>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</si>
  <si>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</si>
  <si>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</si>
  <si>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</si>
  <si>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</si>
  <si>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</si>
  <si>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</si>
  <si>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</si>
  <si>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9/22/2017</t>
  </si>
  <si>
    <t>EH-14005</t>
  </si>
  <si>
    <t>Erica Hernandez</t>
  </si>
  <si>
    <t>Lansing</t>
  </si>
  <si>
    <t>CA-2015-134859</t>
  </si>
  <si>
    <t>FUR-FU-10003623</t>
  </si>
  <si>
    <t>DataProducts Ampli Magnifier Task Lamp, Black,</t>
  </si>
  <si>
    <t>US-2014-114188</t>
  </si>
  <si>
    <t>5/22/2014</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</si>
  <si>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</si>
  <si>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</si>
  <si>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</si>
  <si>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</si>
  <si>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</si>
  <si>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</si>
  <si>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</si>
  <si>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</si>
  <si>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</si>
  <si>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</si>
  <si>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</si>
  <si>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</si>
  <si>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</si>
  <si>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</si>
  <si>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6/25/2016</t>
  </si>
  <si>
    <t>6/29/2016</t>
  </si>
  <si>
    <t>TS-21160</t>
  </si>
  <si>
    <t>Theresa Swint</t>
  </si>
  <si>
    <t>York</t>
  </si>
  <si>
    <t>CA-2014-141607</t>
  </si>
  <si>
    <t>12/17/2014</t>
  </si>
  <si>
    <t>WB-21850</t>
  </si>
  <si>
    <t>William Brown</t>
  </si>
  <si>
    <t>US-2017-139969</t>
  </si>
  <si>
    <t>AF-10870</t>
  </si>
  <si>
    <t>Art Ferguson</t>
  </si>
  <si>
    <t>College Station</t>
  </si>
  <si>
    <t>US-2016-120460</t>
  </si>
  <si>
    <t>4/30/2016</t>
  </si>
  <si>
    <t>BF-11170</t>
  </si>
  <si>
    <t>Ben Ferrer</t>
  </si>
  <si>
    <t>Dallas</t>
  </si>
  <si>
    <t>CA-2016-141019</t>
  </si>
  <si>
    <t>5/14/2016</t>
  </si>
  <si>
    <t>Cincinnati</t>
  </si>
  <si>
    <t>CA-2016-154018</t>
  </si>
  <si>
    <t>Laredo</t>
  </si>
  <si>
    <t>US-2017-137491</t>
  </si>
  <si>
    <t>San Angelo</t>
  </si>
  <si>
    <t>CA-2016-128818</t>
  </si>
  <si>
    <t>FUR-CH-10002084</t>
  </si>
  <si>
    <t>Hon Mobius Operator's Chair</t>
  </si>
  <si>
    <t>CA-2017-143063</t>
  </si>
  <si>
    <t>8/15/2017</t>
  </si>
  <si>
    <t>IL-15100</t>
  </si>
  <si>
    <t>Ivan Liston</t>
  </si>
  <si>
    <t>US-2014-165659</t>
  </si>
  <si>
    <t>Little Rock</t>
  </si>
  <si>
    <t>CA-2015-138002</t>
  </si>
  <si>
    <t>FUR-FU-10004748</t>
  </si>
  <si>
    <t>Howard Miller 16" Diameter Gallery Wall Clock</t>
  </si>
  <si>
    <t>CA-2015-128860</t>
  </si>
  <si>
    <t>6/29/2015</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</si>
  <si>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</si>
  <si>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</si>
  <si>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</si>
  <si>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</si>
  <si>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</si>
  <si>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</si>
  <si>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</si>
  <si>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</si>
  <si>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</si>
  <si>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</si>
  <si>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</si>
  <si>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</si>
  <si>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</si>
  <si>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</si>
  <si>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</si>
  <si>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</si>
  <si>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</si>
  <si>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</si>
  <si>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</si>
  <si>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</si>
  <si>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</si>
  <si>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6/26/2017</t>
  </si>
  <si>
    <t>DB-13405</t>
  </si>
  <si>
    <t>Denny Blanton</t>
  </si>
  <si>
    <t>CA-2017-166849</t>
  </si>
  <si>
    <t>4/20/2017</t>
  </si>
  <si>
    <t>SJ-20125</t>
  </si>
  <si>
    <t>Sanjit Jacobs</t>
  </si>
  <si>
    <t>FUR-FU-10004597</t>
  </si>
  <si>
    <t>Eldon Cleatmat Chair Mats for Medium Pile Carpets</t>
  </si>
  <si>
    <t>CA-2016-164091</t>
  </si>
  <si>
    <t>9/17/2016</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</si>
  <si>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</si>
  <si>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</si>
  <si>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</si>
  <si>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</si>
  <si>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</si>
  <si>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</si>
  <si>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</si>
  <si>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</si>
  <si>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</si>
  <si>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</si>
  <si>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</si>
  <si>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</si>
  <si>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</si>
  <si>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</si>
  <si>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</si>
  <si>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6/27/2014</t>
  </si>
  <si>
    <t>LM-17065</t>
  </si>
  <si>
    <t>Liz MacKendrick</t>
  </si>
  <si>
    <t>Southaven</t>
  </si>
  <si>
    <t>CA-2017-142622</t>
  </si>
  <si>
    <t>JK-15625</t>
  </si>
  <si>
    <t>Jim Karlsson</t>
  </si>
  <si>
    <t>CA-2017-115154</t>
  </si>
  <si>
    <t>RS-19420</t>
  </si>
  <si>
    <t>Ricardo Sperren</t>
  </si>
  <si>
    <t>FUR-TA-10001950</t>
  </si>
  <si>
    <t>Balt Solid Wood Round Tables</t>
  </si>
  <si>
    <t>CA-2015-149342</t>
  </si>
  <si>
    <t>4/20/2015</t>
  </si>
  <si>
    <t>4/25/2015</t>
  </si>
  <si>
    <t>CA-2017-127929</t>
  </si>
  <si>
    <t>12/27/2017</t>
  </si>
  <si>
    <t>CA-2015-113145</t>
  </si>
  <si>
    <t>CA-2017-157931</t>
  </si>
  <si>
    <t>Roswell</t>
  </si>
  <si>
    <t>CA-2016-115574</t>
  </si>
  <si>
    <t>12/24/2016</t>
  </si>
  <si>
    <t>US-2017-120418</t>
  </si>
  <si>
    <t>BC-11125</t>
  </si>
  <si>
    <t>Becky Castell</t>
  </si>
  <si>
    <t>CA-2017-122035</t>
  </si>
  <si>
    <t>7/25/2017</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</si>
  <si>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</si>
  <si>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</si>
  <si>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</si>
  <si>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</si>
  <si>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</si>
  <si>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</si>
  <si>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</si>
  <si>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</si>
  <si>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</si>
  <si>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</si>
  <si>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</si>
  <si>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</si>
  <si>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</si>
  <si>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</si>
  <si>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</si>
  <si>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8/31/2015</t>
  </si>
  <si>
    <t>SC-20260</t>
  </si>
  <si>
    <t>Scott Cohen</t>
  </si>
  <si>
    <t>US-2014-148838</t>
  </si>
  <si>
    <t>3/17/2014</t>
  </si>
  <si>
    <t>3/21/2014</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</si>
  <si>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</si>
  <si>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</si>
  <si>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</si>
  <si>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</si>
  <si>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</si>
  <si>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</si>
  <si>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</si>
  <si>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</si>
  <si>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</si>
  <si>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</si>
  <si>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</si>
  <si>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</si>
  <si>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9/27/2016</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</si>
  <si>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</si>
  <si>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</si>
  <si>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</si>
  <si>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</si>
  <si>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</si>
  <si>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</si>
  <si>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</si>
  <si>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</si>
  <si>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</si>
  <si>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</si>
  <si>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</si>
  <si>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</si>
  <si>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</si>
  <si>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</si>
  <si>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</si>
  <si>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</si>
  <si>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</si>
  <si>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</si>
  <si>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</si>
  <si>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</si>
  <si>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</si>
  <si>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</si>
  <si>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11/16/2014</t>
  </si>
  <si>
    <t>JA-15970</t>
  </si>
  <si>
    <t>Joseph Airdo</t>
  </si>
  <si>
    <t>CA-2016-156300</t>
  </si>
  <si>
    <t>12/29/2016</t>
  </si>
  <si>
    <t>CA-2015-146087</t>
  </si>
  <si>
    <t>Holyoke</t>
  </si>
  <si>
    <t>US-2017-147669</t>
  </si>
  <si>
    <t>SV-20935</t>
  </si>
  <si>
    <t>Susan Vittorini</t>
  </si>
  <si>
    <t>FUR-TA-10002645</t>
  </si>
  <si>
    <t>Hon Rectangular Conference Tables</t>
  </si>
  <si>
    <t>CA-2016-169922</t>
  </si>
  <si>
    <t>MZ-17515</t>
  </si>
  <si>
    <t>Mary Zewe</t>
  </si>
  <si>
    <t>CA-2017-129805</t>
  </si>
  <si>
    <t>CA-2014-148586</t>
  </si>
  <si>
    <t>3/25/2014</t>
  </si>
  <si>
    <t>AZ-10750</t>
  </si>
  <si>
    <t>Annie Zypern</t>
  </si>
  <si>
    <t>FUR-CH-10002439</t>
  </si>
  <si>
    <t>Iceberg Nesting Folding Chair, 19w x 6d x 43h</t>
  </si>
  <si>
    <t>CA-2017-140053</t>
  </si>
  <si>
    <t>Farmington</t>
  </si>
  <si>
    <t>New Mexico</t>
  </si>
  <si>
    <t>CA-2014-164210</t>
  </si>
  <si>
    <t>11/18/2014</t>
  </si>
  <si>
    <t>11/20/2014</t>
  </si>
  <si>
    <t>PW-19240</t>
  </si>
  <si>
    <t>Pierre Wener</t>
  </si>
  <si>
    <t>FUR-TA-10000849</t>
  </si>
  <si>
    <t>Bevis Rectangular Conference Tables</t>
  </si>
  <si>
    <t>CA-2017-139948</t>
  </si>
  <si>
    <t>7/17/2017</t>
  </si>
  <si>
    <t>7/22/2017</t>
  </si>
  <si>
    <t>SW-20455</t>
  </si>
  <si>
    <t>Shaun Weien</t>
  </si>
  <si>
    <t>CA-2016-146934</t>
  </si>
  <si>
    <t>5/22/2016</t>
  </si>
  <si>
    <t>Passaic</t>
  </si>
  <si>
    <t>CA-2016-119165</t>
  </si>
  <si>
    <t>10/31/2016</t>
  </si>
  <si>
    <t>US-2016-135923</t>
  </si>
  <si>
    <t>1/22/2016</t>
  </si>
  <si>
    <t>1/28/2016</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</si>
  <si>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</si>
  <si>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</si>
  <si>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</si>
  <si>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</si>
  <si>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</si>
  <si>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</si>
  <si>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</si>
  <si>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</si>
  <si>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</si>
  <si>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</si>
  <si>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</si>
  <si>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</si>
  <si>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</si>
  <si>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</si>
  <si>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</si>
  <si>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8/28/2017</t>
  </si>
  <si>
    <t>KN-16705</t>
  </si>
  <si>
    <t>Kristina Nunn</t>
  </si>
  <si>
    <t>CA-2016-146206</t>
  </si>
  <si>
    <t>KT-16480</t>
  </si>
  <si>
    <t>Kean Thornton</t>
  </si>
  <si>
    <t>CA-2014-136644</t>
  </si>
  <si>
    <t>6/16/2014</t>
  </si>
  <si>
    <t>6/22/2014</t>
  </si>
  <si>
    <t>SC-20575</t>
  </si>
  <si>
    <t>Sonia Cooley</t>
  </si>
  <si>
    <t>Mishawaka</t>
  </si>
  <si>
    <t>CA-2014-143917</t>
  </si>
  <si>
    <t>7/27/2014</t>
  </si>
  <si>
    <t>CA-2016-124506</t>
  </si>
  <si>
    <t>11/17/2016</t>
  </si>
  <si>
    <t>BB-11545</t>
  </si>
  <si>
    <t>Brenda Bowman</t>
  </si>
  <si>
    <t>CA-2017-123134</t>
  </si>
  <si>
    <t>DW-13585</t>
  </si>
  <si>
    <t>Dorothy Wardle</t>
  </si>
  <si>
    <t>Westfield</t>
  </si>
  <si>
    <t>CA-2015-168746</t>
  </si>
  <si>
    <t>1/27/2015</t>
  </si>
  <si>
    <t>1/29/2015</t>
  </si>
  <si>
    <t>CA-2015-113404</t>
  </si>
  <si>
    <t>7/16/2015</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</si>
  <si>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</si>
  <si>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</si>
  <si>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</si>
  <si>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</si>
  <si>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</si>
  <si>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</si>
  <si>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</si>
  <si>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</si>
  <si>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</si>
  <si>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</si>
  <si>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</si>
  <si>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</si>
  <si>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</si>
  <si>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4/16/2017</t>
  </si>
  <si>
    <t>CA-2017-101042</t>
  </si>
  <si>
    <t>FUR-FU-10004665</t>
  </si>
  <si>
    <t>3M Polarizing Task Lamp with Clamp Arm, Light Gray</t>
  </si>
  <si>
    <t>US-2016-126844</t>
  </si>
  <si>
    <t>10/14/2016</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</si>
  <si>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</si>
  <si>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</si>
  <si>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</si>
  <si>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</si>
  <si>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</si>
  <si>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</si>
  <si>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</si>
  <si>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</si>
  <si>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</si>
  <si>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</si>
  <si>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</si>
  <si>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</si>
  <si>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</si>
  <si>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</si>
  <si>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7/14/2017</t>
  </si>
  <si>
    <t>SM-20320</t>
  </si>
  <si>
    <t>Sean Miller</t>
  </si>
  <si>
    <t>US-2014-155502</t>
  </si>
  <si>
    <t>1/31/2014</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</si>
  <si>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</si>
  <si>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</si>
  <si>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</si>
  <si>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</si>
  <si>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</si>
  <si>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</si>
  <si>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</si>
  <si>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</si>
  <si>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</si>
  <si>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</si>
  <si>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</si>
  <si>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</si>
  <si>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</si>
  <si>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</si>
  <si>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</si>
  <si>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</si>
  <si>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</si>
  <si>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</si>
  <si>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</si>
  <si>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</si>
  <si>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11/30/2014</t>
  </si>
  <si>
    <t>MC-17590</t>
  </si>
  <si>
    <t>Matt Collister</t>
  </si>
  <si>
    <t>CA-2016-137204</t>
  </si>
  <si>
    <t>4/28/2016</t>
  </si>
  <si>
    <t>BO-11350</t>
  </si>
  <si>
    <t>Bill Overfelt</t>
  </si>
  <si>
    <t>CA-2014-147298</t>
  </si>
  <si>
    <t>4/26/2014</t>
  </si>
  <si>
    <t>AG-10300</t>
  </si>
  <si>
    <t>Aleksandra Gannaway</t>
  </si>
  <si>
    <t>US-2017-110604</t>
  </si>
  <si>
    <t>5/15/2017</t>
  </si>
  <si>
    <t>5/20/2017</t>
  </si>
  <si>
    <t>JF-15295</t>
  </si>
  <si>
    <t>Jason Fortune-</t>
  </si>
  <si>
    <t>FUR-CH-10002017</t>
  </si>
  <si>
    <t>SAFCO Optional Arm Kit for Workspace Cribbage Stacking Chair</t>
  </si>
  <si>
    <t>CA-2015-116750</t>
  </si>
  <si>
    <t>FUR-FU-10003829</t>
  </si>
  <si>
    <t>Stackable Trays</t>
  </si>
  <si>
    <t>CA-2017-108441</t>
  </si>
  <si>
    <t>6/18/2017</t>
  </si>
  <si>
    <t>SB-20170</t>
  </si>
  <si>
    <t>Sarah Bern</t>
  </si>
  <si>
    <t>CA-2016-149111</t>
  </si>
  <si>
    <t>4/21/2016</t>
  </si>
  <si>
    <t>Raleigh</t>
  </si>
  <si>
    <t>CA-2014-131002</t>
  </si>
  <si>
    <t>TB-21400</t>
  </si>
  <si>
    <t>Tom Boeckenhauer</t>
  </si>
  <si>
    <t>Tulsa</t>
  </si>
  <si>
    <t>Executive Impressions 13" Clairmont Wall Clock</t>
  </si>
  <si>
    <t>US-2016-146794</t>
  </si>
  <si>
    <t>SH-19975</t>
  </si>
  <si>
    <t>Sally Hughsby</t>
  </si>
  <si>
    <t>Hesperia</t>
  </si>
  <si>
    <t>CA-2017-112515</t>
  </si>
  <si>
    <t>9/21/2017</t>
  </si>
  <si>
    <t>FUR-BO-10003404</t>
  </si>
  <si>
    <t>Global Adaptabilites Bookcase, Cherry/Storm Gray Finish</t>
  </si>
  <si>
    <t>CA-2015-135538</t>
  </si>
  <si>
    <t>HR-14830</t>
  </si>
  <si>
    <t>Harold Ryan</t>
  </si>
  <si>
    <t>Gilbert</t>
  </si>
  <si>
    <t>CA-2016-164784</t>
  </si>
  <si>
    <t>HF-14995</t>
  </si>
  <si>
    <t>Herbert Flentye</t>
  </si>
  <si>
    <t>US-2015-139759</t>
  </si>
  <si>
    <t>8/25/2015</t>
  </si>
  <si>
    <t>8/30/2015</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</si>
  <si>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</si>
  <si>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</si>
  <si>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</si>
  <si>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</si>
  <si>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</si>
  <si>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</si>
  <si>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</si>
  <si>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</si>
  <si>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</si>
  <si>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</si>
  <si>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</si>
  <si>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</si>
  <si>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</si>
  <si>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</si>
  <si>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3/18/2014</t>
  </si>
  <si>
    <t>3/23/2014</t>
  </si>
  <si>
    <t>CA-2015-121797</t>
  </si>
  <si>
    <t>1/30/2015</t>
  </si>
  <si>
    <t>CC-12145</t>
  </si>
  <si>
    <t>Charles Crestani</t>
  </si>
  <si>
    <t>FUR-FU-10001876</t>
  </si>
  <si>
    <t>Computer Room Manger, 14"</t>
  </si>
  <si>
    <t>CA-2017-132430</t>
  </si>
  <si>
    <t>CP-12085</t>
  </si>
  <si>
    <t>Cathy Prescott</t>
  </si>
  <si>
    <t>Lakewood</t>
  </si>
  <si>
    <t>CA-2014-110030</t>
  </si>
  <si>
    <t>CA-2017-149888</t>
  </si>
  <si>
    <t>11/13/2017</t>
  </si>
  <si>
    <t>EP-13915</t>
  </si>
  <si>
    <t>Emily Phan</t>
  </si>
  <si>
    <t>CA-2017-104801</t>
  </si>
  <si>
    <t>2/13/2017</t>
  </si>
  <si>
    <t>2/19/2017</t>
  </si>
  <si>
    <t>FH-14350</t>
  </si>
  <si>
    <t>Fred Harton</t>
  </si>
  <si>
    <t>CA-2015-115798</t>
  </si>
  <si>
    <t>11/19/2015</t>
  </si>
  <si>
    <t>CA-2014-149244</t>
  </si>
  <si>
    <t>MS-17530</t>
  </si>
  <si>
    <t>MaryBeth Skach</t>
  </si>
  <si>
    <t>CA-2015-140144</t>
  </si>
  <si>
    <t>6/20/2015</t>
  </si>
  <si>
    <t>6/25/2015</t>
  </si>
  <si>
    <t>SC-20770</t>
  </si>
  <si>
    <t>Stewart Carmichael</t>
  </si>
  <si>
    <t>CA-2014-155887</t>
  </si>
  <si>
    <t>5/17/2014</t>
  </si>
  <si>
    <t>US-2014-141257</t>
  </si>
  <si>
    <t>FUR-CH-10002758</t>
  </si>
  <si>
    <t>Hon Deluxe Fabric Upholstered Stacking Chairs, Squared Back</t>
  </si>
  <si>
    <t>CA-2014-158029</t>
  </si>
  <si>
    <t>CA-2016-146171</t>
  </si>
  <si>
    <t>JP-16135</t>
  </si>
  <si>
    <t>Julie Prescott</t>
  </si>
  <si>
    <t>CA-2017-158967</t>
  </si>
  <si>
    <t>CA-2015-138534</t>
  </si>
  <si>
    <t>7/17/2015</t>
  </si>
  <si>
    <t>7/19/2015</t>
  </si>
  <si>
    <t>Bakersfield</t>
  </si>
  <si>
    <t>CA-2017-108322</t>
  </si>
  <si>
    <t>4/30/2017</t>
  </si>
  <si>
    <t>SS-20140</t>
  </si>
  <si>
    <t>Saphhira Shifley</t>
  </si>
  <si>
    <t>Pompano Beach</t>
  </si>
  <si>
    <t>CA-2015-149972</t>
  </si>
  <si>
    <t>9/23/2015</t>
  </si>
  <si>
    <t>CD-12790</t>
  </si>
  <si>
    <t>Cynthia Delaney</t>
  </si>
  <si>
    <t>US-2014-117744</t>
  </si>
  <si>
    <t>MD-17860</t>
  </si>
  <si>
    <t>Michael Dominguez</t>
  </si>
  <si>
    <t>Corpus Christi</t>
  </si>
  <si>
    <t>CA-2014-154599</t>
  </si>
  <si>
    <t>4/17/2014</t>
  </si>
  <si>
    <t>KN-16450</t>
  </si>
  <si>
    <t>Kean Nguyen</t>
  </si>
  <si>
    <t>Redondo Beach</t>
  </si>
  <si>
    <t>CA-2017-143329</t>
  </si>
  <si>
    <t>DL-13330</t>
  </si>
  <si>
    <t>Denise Leinenbach</t>
  </si>
  <si>
    <t>Las Cruces</t>
  </si>
  <si>
    <t>CA-2015-122623</t>
  </si>
  <si>
    <t>CA-2015-148635</t>
  </si>
  <si>
    <t>7/25/2015</t>
  </si>
  <si>
    <t>7/27/2015</t>
  </si>
  <si>
    <t>MH-18025</t>
  </si>
  <si>
    <t>Michelle Huthwaite</t>
  </si>
  <si>
    <t>CA-2015-135685</t>
  </si>
  <si>
    <t>11/16/2015</t>
  </si>
  <si>
    <t>11/18/2015</t>
  </si>
  <si>
    <t>FUR-FU-10001185</t>
  </si>
  <si>
    <t>Advantus Employee of the Month Certificate Frame, 11 x 13-1/2</t>
  </si>
  <si>
    <t>CA-2015-104626</t>
  </si>
  <si>
    <t>DR-12940</t>
  </si>
  <si>
    <t>Daniel Raglin</t>
  </si>
  <si>
    <t>CA-2016-160500</t>
  </si>
  <si>
    <t>DM-13015</t>
  </si>
  <si>
    <t>Darrin Martin</t>
  </si>
  <si>
    <t>US-2014-112914</t>
  </si>
  <si>
    <t>9/30/2014</t>
  </si>
  <si>
    <t>US-2014-125521</t>
  </si>
  <si>
    <t>3/14/2014</t>
  </si>
  <si>
    <t>Chesapeake</t>
  </si>
  <si>
    <t>US-2016-162852</t>
  </si>
  <si>
    <t>12/27/2016</t>
  </si>
  <si>
    <t>12/31/2016</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</si>
  <si>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</si>
  <si>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</si>
  <si>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</si>
  <si>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</si>
  <si>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</si>
  <si>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</si>
  <si>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</si>
  <si>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</si>
  <si>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</si>
  <si>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</si>
  <si>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8/29/2016</t>
  </si>
  <si>
    <t>CA-2016-154690</t>
  </si>
  <si>
    <t>8/15/2016</t>
  </si>
  <si>
    <t>8/17/2016</t>
  </si>
  <si>
    <t>CC-12370</t>
  </si>
  <si>
    <t>Christopher Conant</t>
  </si>
  <si>
    <t>CA-2017-138975</t>
  </si>
  <si>
    <t>5/19/2017</t>
  </si>
  <si>
    <t>5/23/2017</t>
  </si>
  <si>
    <t>SC-20380</t>
  </si>
  <si>
    <t>Shahid Collister</t>
  </si>
  <si>
    <t>Atlanta</t>
  </si>
  <si>
    <t>CA-2017-143861</t>
  </si>
  <si>
    <t>FUR-FU-10001546</t>
  </si>
  <si>
    <t>Dana Swing-Arm Lamps</t>
  </si>
  <si>
    <t>CA-2014-148040</t>
  </si>
  <si>
    <t>3/22/2014</t>
  </si>
  <si>
    <t>3/26/2014</t>
  </si>
  <si>
    <t>BF-11275</t>
  </si>
  <si>
    <t>Beth Fritzler</t>
  </si>
  <si>
    <t>US-2016-167339</t>
  </si>
  <si>
    <t>1/23/2016</t>
  </si>
  <si>
    <t>TD-20995</t>
  </si>
  <si>
    <t>Tamara Dahlen</t>
  </si>
  <si>
    <t>CA-2016-130799</t>
  </si>
  <si>
    <t>11/16/2016</t>
  </si>
  <si>
    <t>BK-11260</t>
  </si>
  <si>
    <t>Berenike Kampe</t>
  </si>
  <si>
    <t>US-2016-159856</t>
  </si>
  <si>
    <t>10/18/2016</t>
  </si>
  <si>
    <t>Tempe</t>
  </si>
  <si>
    <t>CA-2014-142727</t>
  </si>
  <si>
    <t>HG-14845</t>
  </si>
  <si>
    <t>Harry Greene</t>
  </si>
  <si>
    <t>Lake Charles</t>
  </si>
  <si>
    <t>CA-2017-139913</t>
  </si>
  <si>
    <t>10/29/2017</t>
  </si>
  <si>
    <t>FUR-FU-10000771</t>
  </si>
  <si>
    <t>Eldon 200 Class Desk Accessories, Smoke</t>
  </si>
  <si>
    <t>US-2015-114839</t>
  </si>
  <si>
    <t>CA-2016-153577</t>
  </si>
  <si>
    <t>6/27/2016</t>
  </si>
  <si>
    <t>Highland Park</t>
  </si>
  <si>
    <t>CA-2016-160129</t>
  </si>
  <si>
    <t>11/23/2016</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</si>
  <si>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</si>
  <si>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</si>
  <si>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</si>
  <si>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</si>
  <si>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</si>
  <si>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</si>
  <si>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</si>
  <si>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</si>
  <si>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</si>
  <si>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</si>
  <si>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</si>
  <si>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11/18/2017</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</si>
  <si>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</si>
  <si>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</si>
  <si>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</si>
  <si>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</si>
  <si>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</si>
  <si>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</si>
  <si>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</si>
  <si>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</si>
  <si>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</si>
  <si>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</si>
  <si>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</si>
  <si>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</si>
  <si>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</si>
  <si>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</si>
  <si>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</si>
  <si>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</si>
  <si>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</si>
  <si>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</si>
  <si>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</si>
  <si>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</si>
  <si>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</si>
  <si>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</si>
  <si>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</si>
  <si>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</si>
  <si>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6/27/2017</t>
  </si>
  <si>
    <t>MA-17995</t>
  </si>
  <si>
    <t>Michelle Arnett</t>
  </si>
  <si>
    <t>CA-2017-137428</t>
  </si>
  <si>
    <t>12/16/2017</t>
  </si>
  <si>
    <t>12/21/2017</t>
  </si>
  <si>
    <t>AY-10555</t>
  </si>
  <si>
    <t>Andy Yotov</t>
  </si>
  <si>
    <t>FUR-FU-10002445</t>
  </si>
  <si>
    <t>DAX Two-Tone Rosewood/Black Document Frame, Desktop, 5 x 7</t>
  </si>
  <si>
    <t>CA-2014-162866</t>
  </si>
  <si>
    <t>12/27/2014</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</si>
  <si>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</si>
  <si>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</si>
  <si>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</si>
  <si>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</si>
  <si>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</si>
  <si>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</si>
  <si>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</si>
  <si>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</si>
  <si>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</si>
  <si>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</si>
  <si>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</si>
  <si>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</si>
  <si>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</si>
  <si>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</si>
  <si>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1/13/2014</t>
  </si>
  <si>
    <t>Mount Pleasant</t>
  </si>
  <si>
    <t>CA-2015-139850</t>
  </si>
  <si>
    <t>6/17/2015</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</si>
  <si>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</si>
  <si>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</si>
  <si>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</si>
  <si>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</si>
  <si>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</si>
  <si>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</si>
  <si>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</si>
  <si>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</si>
  <si>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</si>
  <si>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</si>
  <si>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</si>
  <si>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</si>
  <si>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</si>
  <si>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</si>
  <si>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</si>
  <si>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</si>
  <si>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</si>
  <si>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</si>
  <si>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</si>
  <si>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</si>
  <si>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8/23/2016</t>
  </si>
  <si>
    <t>Pharr</t>
  </si>
  <si>
    <t>CA-2015-123568</t>
  </si>
  <si>
    <t>11/14/2015</t>
  </si>
  <si>
    <t>West Jordan</t>
  </si>
  <si>
    <t>CA-2017-124674</t>
  </si>
  <si>
    <t>11/17/2017</t>
  </si>
  <si>
    <t>JB-16000</t>
  </si>
  <si>
    <t>Joy Bell-</t>
  </si>
  <si>
    <t>Brownsville</t>
  </si>
  <si>
    <t>CA-2017-169054</t>
  </si>
  <si>
    <t>CA-2017-116855</t>
  </si>
  <si>
    <t>CA-2015-168480</t>
  </si>
  <si>
    <t>9/27/2015</t>
  </si>
  <si>
    <t>DM-12955</t>
  </si>
  <si>
    <t>Dario Medina</t>
  </si>
  <si>
    <t>Lincoln Park</t>
  </si>
  <si>
    <t>US-2016-114293</t>
  </si>
  <si>
    <t>11/21/2016</t>
  </si>
  <si>
    <t>JH-16180</t>
  </si>
  <si>
    <t>Justin Hirsh</t>
  </si>
  <si>
    <t>Gresham</t>
  </si>
  <si>
    <t>US-2015-123960</t>
  </si>
  <si>
    <t>6/16/2015</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</si>
  <si>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</si>
  <si>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</si>
  <si>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</si>
  <si>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</si>
  <si>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</si>
  <si>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</si>
  <si>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</si>
  <si>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</si>
  <si>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</si>
  <si>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</si>
  <si>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</si>
  <si>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</si>
  <si>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</si>
  <si>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</si>
  <si>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</si>
  <si>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</si>
  <si>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</si>
  <si>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</si>
  <si>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</si>
  <si>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</si>
  <si>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</si>
  <si>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</si>
  <si>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</si>
  <si>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</si>
  <si>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</si>
  <si>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</si>
  <si>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</si>
  <si>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</si>
  <si>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11/22/2014</t>
  </si>
  <si>
    <t>YC-21895</t>
  </si>
  <si>
    <t>Yoseph Carroll</t>
  </si>
  <si>
    <t>FUR-FU-10002379</t>
  </si>
  <si>
    <t>Eldon Econocleat Chair Mats for Low Pile Carpets</t>
  </si>
  <si>
    <t>CA-2015-126137</t>
  </si>
  <si>
    <t>CA-2014-143903</t>
  </si>
  <si>
    <t>7/20/2014</t>
  </si>
  <si>
    <t>7/24/2014</t>
  </si>
  <si>
    <t>KM-16375</t>
  </si>
  <si>
    <t>Katherine Murray</t>
  </si>
  <si>
    <t>CA-2017-118773</t>
  </si>
  <si>
    <t>TP-21415</t>
  </si>
  <si>
    <t>Tom Prescott</t>
  </si>
  <si>
    <t>US-2017-159205</t>
  </si>
  <si>
    <t>DB-12910</t>
  </si>
  <si>
    <t>Daniel Byrd</t>
  </si>
  <si>
    <t>CA-2017-135692</t>
  </si>
  <si>
    <t>CA-2017-131233</t>
  </si>
  <si>
    <t>4/14/2017</t>
  </si>
  <si>
    <t>4/19/2017</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</si>
  <si>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</si>
  <si>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</si>
  <si>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</si>
  <si>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</si>
  <si>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</si>
  <si>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</si>
  <si>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</si>
  <si>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</si>
  <si>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</si>
  <si>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</si>
  <si>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</si>
  <si>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</si>
  <si>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</si>
  <si>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</si>
  <si>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</si>
  <si>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</si>
  <si>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12/16/2014</t>
  </si>
  <si>
    <t>CC-12100</t>
  </si>
  <si>
    <t>Chad Cunningham</t>
  </si>
  <si>
    <t>CA-2014-107916</t>
  </si>
  <si>
    <t>8/24/2014</t>
  </si>
  <si>
    <t>8/26/2014</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</si>
  <si>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</si>
  <si>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</si>
  <si>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</si>
  <si>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</si>
  <si>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</si>
  <si>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</si>
  <si>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</si>
  <si>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</si>
  <si>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</si>
  <si>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</si>
  <si>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</si>
  <si>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</si>
  <si>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</si>
  <si>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12/15/2015</t>
  </si>
  <si>
    <t>12/18/2015</t>
  </si>
  <si>
    <t>CA-2015-139584</t>
  </si>
  <si>
    <t>CA-2016-146682</t>
  </si>
  <si>
    <t>CA-2016-138695</t>
  </si>
  <si>
    <t>5/28/2016</t>
  </si>
  <si>
    <t>Tallahassee</t>
  </si>
  <si>
    <t>US-2016-133879</t>
  </si>
  <si>
    <t>3/28/2016</t>
  </si>
  <si>
    <t>US-2017-132059</t>
  </si>
  <si>
    <t>Fort Collins</t>
  </si>
  <si>
    <t>CA-2017-105235</t>
  </si>
  <si>
    <t>SM-20950</t>
  </si>
  <si>
    <t>Suzanne McNair</t>
  </si>
  <si>
    <t>CA-2014-164224</t>
  </si>
  <si>
    <t>5/18/2014</t>
  </si>
  <si>
    <t>TT-21070</t>
  </si>
  <si>
    <t>Ted Trevino</t>
  </si>
  <si>
    <t>CA-2014-158372</t>
  </si>
  <si>
    <t>RD-19900</t>
  </si>
  <si>
    <t>Ruben Dartt</t>
  </si>
  <si>
    <t>CA-2017-131625</t>
  </si>
  <si>
    <t>CA-2016-140746</t>
  </si>
  <si>
    <t>1/15/2016</t>
  </si>
  <si>
    <t>US-2016-127971</t>
  </si>
  <si>
    <t>11/27/2016</t>
  </si>
  <si>
    <t>DW-13195</t>
  </si>
  <si>
    <t>David Wiener</t>
  </si>
  <si>
    <t>CA-2017-113355</t>
  </si>
  <si>
    <t>SJ-20215</t>
  </si>
  <si>
    <t>Sarah Jordon</t>
  </si>
  <si>
    <t>CA-2016-159730</t>
  </si>
  <si>
    <t>CA-2017-119389</t>
  </si>
  <si>
    <t>4/17/2017</t>
  </si>
  <si>
    <t>BG-11740</t>
  </si>
  <si>
    <t>Bruce Geld</t>
  </si>
  <si>
    <t>US-2016-161844</t>
  </si>
  <si>
    <t>12/14/2016</t>
  </si>
  <si>
    <t>CA-2015-146038</t>
  </si>
  <si>
    <t>2/16/2015</t>
  </si>
  <si>
    <t>CA-2014-159478</t>
  </si>
  <si>
    <t>CA-2014-106264</t>
  </si>
  <si>
    <t>12/30/2014</t>
  </si>
  <si>
    <t>US-2014-159926</t>
  </si>
  <si>
    <t>CA-2016-162747</t>
  </si>
  <si>
    <t>3/25/2016</t>
  </si>
  <si>
    <t>AH-10030</t>
  </si>
  <si>
    <t>Aaron Hawkins</t>
  </si>
  <si>
    <t>Gulfport</t>
  </si>
  <si>
    <t>US-2014-133130</t>
  </si>
  <si>
    <t>TH-21100</t>
  </si>
  <si>
    <t>Thea Hendricks</t>
  </si>
  <si>
    <t>CA-2017-169978</t>
  </si>
  <si>
    <t>HG-15025</t>
  </si>
  <si>
    <t>Hunter Glantz</t>
  </si>
  <si>
    <t>CA-2017-161739</t>
  </si>
  <si>
    <t>11/15/2017</t>
  </si>
  <si>
    <t>EB-13750</t>
  </si>
  <si>
    <t>Edward Becker</t>
  </si>
  <si>
    <t>CA-2014-134551</t>
  </si>
  <si>
    <t>12/25/2014</t>
  </si>
  <si>
    <t>TS-21505</t>
  </si>
  <si>
    <t>Tony Sayre</t>
  </si>
  <si>
    <t>CA-2015-120810</t>
  </si>
  <si>
    <t>7/23/2015</t>
  </si>
  <si>
    <t>TH-21550</t>
  </si>
  <si>
    <t>Tracy Hopkins</t>
  </si>
  <si>
    <t>CA-2017-122595</t>
  </si>
  <si>
    <t>12/20/2017</t>
  </si>
  <si>
    <t>FUR-FU-10002963</t>
  </si>
  <si>
    <t>Master Caster Door Stop, Gray</t>
  </si>
  <si>
    <t>US-2017-109253</t>
  </si>
  <si>
    <t>8/22/2017</t>
  </si>
  <si>
    <t>PR-18880</t>
  </si>
  <si>
    <t>Patrick Ryan</t>
  </si>
  <si>
    <t>FUR-FU-10000193</t>
  </si>
  <si>
    <t>Tenex Chairmats For Use with Hard Floors</t>
  </si>
  <si>
    <t>CA-2016-145982</t>
  </si>
  <si>
    <t>8/27/2016</t>
  </si>
  <si>
    <t>Quincy</t>
  </si>
  <si>
    <t>US-2014-134733</t>
  </si>
  <si>
    <t>9/23/2014</t>
  </si>
  <si>
    <t>9/28/2014</t>
  </si>
  <si>
    <t>FUR-BO-10002916</t>
  </si>
  <si>
    <t>Rush Hierlooms Collection 1" Thick Stackable Bookcases</t>
  </si>
  <si>
    <t>US-2014-150434</t>
  </si>
  <si>
    <t>7/19/2014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</si>
  <si>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</si>
  <si>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</si>
  <si>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</si>
  <si>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</si>
  <si>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</si>
  <si>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</si>
  <si>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</si>
  <si>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</si>
  <si>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</si>
  <si>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7/16/2016</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</si>
  <si>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</si>
  <si>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</si>
  <si>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</si>
  <si>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</si>
  <si>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</si>
  <si>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</si>
  <si>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</si>
  <si>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</si>
  <si>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</si>
  <si>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</si>
  <si>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</si>
  <si>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</si>
  <si>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</si>
  <si>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</si>
  <si>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</si>
  <si>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</si>
  <si>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</si>
  <si>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</si>
  <si>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</si>
  <si>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</si>
  <si>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</si>
  <si>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</si>
  <si>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</si>
  <si>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</si>
  <si>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5/29/2017</t>
  </si>
  <si>
    <t>FUR-FU-10003919</t>
  </si>
  <si>
    <t>Eldon Executive Woodline II Cherry Finish Desk Accessories</t>
  </si>
  <si>
    <t>US-2014-150119</t>
  </si>
  <si>
    <t>4/23/2014</t>
  </si>
  <si>
    <t>4/27/2014</t>
  </si>
  <si>
    <t>LB-16795</t>
  </si>
  <si>
    <t>Laurel Beltran</t>
  </si>
  <si>
    <t>CA-2015-150791</t>
  </si>
  <si>
    <t>9/13/2015</t>
  </si>
  <si>
    <t>CA-2015-153381</t>
  </si>
  <si>
    <t>9/28/2015</t>
  </si>
  <si>
    <t>DE-13255</t>
  </si>
  <si>
    <t>Deanra Eno</t>
  </si>
  <si>
    <t>Dubuque</t>
  </si>
  <si>
    <t>US-2017-111024</t>
  </si>
  <si>
    <t>CA-2017-148264</t>
  </si>
  <si>
    <t>Inglewood</t>
  </si>
  <si>
    <t>FUR-FU-10002703</t>
  </si>
  <si>
    <t>Tenex Traditional Chairmats for Hard Floors, Average Lip, 36" x 48"</t>
  </si>
  <si>
    <t>US-2015-100531</t>
  </si>
  <si>
    <t>9/29/2015</t>
  </si>
  <si>
    <t>CA-2017-152583</t>
  </si>
  <si>
    <t>CA-2017-136448</t>
  </si>
  <si>
    <t>9/16/2017</t>
  </si>
  <si>
    <t>9/18/2017</t>
  </si>
  <si>
    <t>US-2015-147242</t>
  </si>
  <si>
    <t>Revere</t>
  </si>
  <si>
    <t>CA-2016-146143</t>
  </si>
  <si>
    <t>US-2016-150035</t>
  </si>
  <si>
    <t>CA-2017-111815</t>
  </si>
  <si>
    <t>Dearborn Heights</t>
  </si>
  <si>
    <t>CA-2016-131289</t>
  </si>
  <si>
    <t>CA-2014-124023</t>
  </si>
  <si>
    <t>Mobile</t>
  </si>
  <si>
    <t>CA-2014-124688</t>
  </si>
  <si>
    <t>8/27/2014</t>
  </si>
  <si>
    <t>CC-12610</t>
  </si>
  <si>
    <t>Corey Catlett</t>
  </si>
  <si>
    <t>CA-2015-157322</t>
  </si>
  <si>
    <t>RH-19600</t>
  </si>
  <si>
    <t>Rob Haberlin</t>
  </si>
  <si>
    <t>Carol Stream</t>
  </si>
  <si>
    <t>CA-2017-142034</t>
  </si>
  <si>
    <t>9/28/2017</t>
  </si>
  <si>
    <t>Saint Cloud</t>
  </si>
  <si>
    <t>CA-2016-107328</t>
  </si>
  <si>
    <t>CA-12055</t>
  </si>
  <si>
    <t>Cathy Armstrong</t>
  </si>
  <si>
    <t>CA-2014-166863</t>
  </si>
  <si>
    <t>6/20/2014</t>
  </si>
  <si>
    <t>6/24/2014</t>
  </si>
  <si>
    <t>SC-20020</t>
  </si>
  <si>
    <t>Sam Craven</t>
  </si>
  <si>
    <t>Plano</t>
  </si>
  <si>
    <t>FUR-BO-10001608</t>
  </si>
  <si>
    <t>Hon Metal Bookcases, Black</t>
  </si>
  <si>
    <t>CA-2017-140326</t>
  </si>
  <si>
    <t>FUR-BO-10000112</t>
  </si>
  <si>
    <t>Bush Birmingham Collection Bookcase, Dark Cherry</t>
  </si>
  <si>
    <t>CA-2015-124975</t>
  </si>
  <si>
    <t>6/22/2015</t>
  </si>
  <si>
    <t>MG-17875</t>
  </si>
  <si>
    <t>Michael Grace</t>
  </si>
  <si>
    <t>CA-2016-157511</t>
  </si>
  <si>
    <t>9/20/2016</t>
  </si>
  <si>
    <t>CA-2017-155292</t>
  </si>
  <si>
    <t>RD-19810</t>
  </si>
  <si>
    <t>Ross DeVincentis</t>
  </si>
  <si>
    <t>CA-2016-152555</t>
  </si>
  <si>
    <t>3/29/2016</t>
  </si>
  <si>
    <t>CA-2016-137176</t>
  </si>
  <si>
    <t>CA-2016-104157</t>
  </si>
  <si>
    <t>7/29/2016</t>
  </si>
  <si>
    <t>MT-17815</t>
  </si>
  <si>
    <t>Meg Tillman</t>
  </si>
  <si>
    <t>CA-2015-121650</t>
  </si>
  <si>
    <t>KD-16495</t>
  </si>
  <si>
    <t>Keith Dawkins</t>
  </si>
  <si>
    <t>CA-2014-102869</t>
  </si>
  <si>
    <t>CA-2014-159835</t>
  </si>
  <si>
    <t>RB-19330</t>
  </si>
  <si>
    <t>Randy Bradley</t>
  </si>
  <si>
    <t>CA-2017-112956</t>
  </si>
  <si>
    <t>CA-2017-112529</t>
  </si>
  <si>
    <t>CA-2014-159184</t>
  </si>
  <si>
    <t>9/19/2014</t>
  </si>
  <si>
    <t>JC-15775</t>
  </si>
  <si>
    <t>John Castell</t>
  </si>
  <si>
    <t>Macon</t>
  </si>
  <si>
    <t>CA-2017-113530</t>
  </si>
  <si>
    <t>CA-2016-145177</t>
  </si>
  <si>
    <t>11/14/2016</t>
  </si>
  <si>
    <t>CA-2015-128083</t>
  </si>
  <si>
    <t>3/17/2015</t>
  </si>
  <si>
    <t>Plantation</t>
  </si>
  <si>
    <t>FUR-FU-10001731</t>
  </si>
  <si>
    <t>Acrylic Self-Standing Desk Frames</t>
  </si>
  <si>
    <t>CA-2017-154109</t>
  </si>
  <si>
    <t>ML-17410</t>
  </si>
  <si>
    <t>Maris LaWare</t>
  </si>
  <si>
    <t>CA-2015-156440</t>
  </si>
  <si>
    <t>MH-17620</t>
  </si>
  <si>
    <t>Matt Hagelstein</t>
  </si>
  <si>
    <t>CA-2015-132626</t>
  </si>
  <si>
    <t>7/14/2015</t>
  </si>
  <si>
    <t>Clinton</t>
  </si>
  <si>
    <t>US-2015-131359</t>
  </si>
  <si>
    <t>10/30/2015</t>
  </si>
  <si>
    <t>FUR-FU-10003026</t>
  </si>
  <si>
    <t>Eldon Regeneration Recycled Desk Accessories, Black</t>
  </si>
  <si>
    <t>CA-2015-151680</t>
  </si>
  <si>
    <t>CA-2017-169411</t>
  </si>
  <si>
    <t>CA-2016-126543</t>
  </si>
  <si>
    <t>1/13/2016</t>
  </si>
  <si>
    <t>MF-17665</t>
  </si>
  <si>
    <t>Maureen Fritzler</t>
  </si>
  <si>
    <t>Toledo</t>
  </si>
  <si>
    <t>CA-2014-120544</t>
  </si>
  <si>
    <t>Mesquite</t>
  </si>
  <si>
    <t>CA-2017-113670</t>
  </si>
  <si>
    <t>10/15/2017</t>
  </si>
  <si>
    <t>RS-19765</t>
  </si>
  <si>
    <t>Roland Schwarz</t>
  </si>
  <si>
    <t>CA-2017-166198</t>
  </si>
  <si>
    <t>4/21/2017</t>
  </si>
  <si>
    <t>CA-2014-135608</t>
  </si>
  <si>
    <t>CA-2016-151155</t>
  </si>
  <si>
    <t>AB-10255</t>
  </si>
  <si>
    <t>Alejandro Ballentine</t>
  </si>
  <si>
    <t>CA-2017-168193</t>
  </si>
  <si>
    <t>RM-19750</t>
  </si>
  <si>
    <t>Roland Murray</t>
  </si>
  <si>
    <t>CA-2016-149979</t>
  </si>
  <si>
    <t>9/28/2016</t>
  </si>
  <si>
    <t>CA-2017-161956</t>
  </si>
  <si>
    <t>8/29/2017</t>
  </si>
  <si>
    <t>CA-2016-116799</t>
  </si>
  <si>
    <t>Odessa</t>
  </si>
  <si>
    <t>FUR-CH-10004983</t>
  </si>
  <si>
    <t>Office Star - Mid Back Dual function Ergonomic High Back Chair with 2-Way Adjustable Arms</t>
  </si>
  <si>
    <t>CA-2015-167745</t>
  </si>
  <si>
    <t>CA-2016-156251</t>
  </si>
  <si>
    <t>8/13/2016</t>
  </si>
  <si>
    <t>8/18/2016</t>
  </si>
  <si>
    <t>West Allis</t>
  </si>
  <si>
    <t>CA-2016-163153</t>
  </si>
  <si>
    <t>CA-2014-153913</t>
  </si>
  <si>
    <t>KB-16585</t>
  </si>
  <si>
    <t>Ken Black</t>
  </si>
  <si>
    <t>CA-2016-155530</t>
  </si>
  <si>
    <t>12/17/2016</t>
  </si>
  <si>
    <t>12/21/2016</t>
  </si>
  <si>
    <t>CM-12160</t>
  </si>
  <si>
    <t>Charles McCrossin</t>
  </si>
  <si>
    <t>CA-2015-107937</t>
  </si>
  <si>
    <t>Chula Vista</t>
  </si>
  <si>
    <t>US-2014-117163</t>
  </si>
  <si>
    <t>1/27/2014</t>
  </si>
  <si>
    <t>EJ-13720</t>
  </si>
  <si>
    <t>Ed Jacobs</t>
  </si>
  <si>
    <t>FUR-TA-10003469</t>
  </si>
  <si>
    <t>Balt Split Level Computer Training Table</t>
  </si>
  <si>
    <t>CA-2017-147760</t>
  </si>
  <si>
    <t>Greensboro</t>
  </si>
  <si>
    <t>CA-2016-156503</t>
  </si>
  <si>
    <t>10/20/2016</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</si>
  <si>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</si>
  <si>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</si>
  <si>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</si>
  <si>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</si>
  <si>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</si>
  <si>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</si>
  <si>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</si>
  <si>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</si>
  <si>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</si>
  <si>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</si>
  <si>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</si>
  <si>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</si>
  <si>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</si>
  <si>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</si>
  <si>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</si>
  <si>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</si>
  <si>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</si>
  <si>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</si>
  <si>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</si>
  <si>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</si>
  <si>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7/26/2014</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</si>
  <si>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</si>
  <si>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</si>
  <si>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</si>
  <si>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</si>
  <si>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</si>
  <si>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</si>
  <si>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</si>
  <si>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</si>
  <si>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</si>
  <si>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</si>
  <si>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</si>
  <si>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</si>
  <si>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</si>
  <si>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2/17/2017</t>
  </si>
  <si>
    <t>2/22/2017</t>
  </si>
  <si>
    <t>CA-2015-157133</t>
  </si>
  <si>
    <t>Champaign</t>
  </si>
  <si>
    <t>FUR-FU-10004904</t>
  </si>
  <si>
    <t>Eldon "L" Workstation Diamond Chairmat</t>
  </si>
  <si>
    <t>CA-2015-132486</t>
  </si>
  <si>
    <t>10/23/2015</t>
  </si>
  <si>
    <t>10/27/2015</t>
  </si>
  <si>
    <t>JF-15355</t>
  </si>
  <si>
    <t>Jay Fein</t>
  </si>
  <si>
    <t>CA-2015-129896</t>
  </si>
  <si>
    <t>6/15/2015</t>
  </si>
  <si>
    <t>PF-19120</t>
  </si>
  <si>
    <t>Peter Fuller</t>
  </si>
  <si>
    <t>FUR-FU-10002396</t>
  </si>
  <si>
    <t>DAX Copper Panel Document Frame, 5 x 7 Size</t>
  </si>
  <si>
    <t>US-2016-163881</t>
  </si>
  <si>
    <t>11/30/2016</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</si>
  <si>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</si>
  <si>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</si>
  <si>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</si>
  <si>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</si>
  <si>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</si>
  <si>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</si>
  <si>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</si>
  <si>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</si>
  <si>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</si>
  <si>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</si>
  <si>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</si>
  <si>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7/23/2017</t>
  </si>
  <si>
    <t>CA-2014-103940</t>
  </si>
  <si>
    <t>9/17/2014</t>
  </si>
  <si>
    <t>9/21/2014</t>
  </si>
  <si>
    <t>CA-2016-162082</t>
  </si>
  <si>
    <t>3/17/2016</t>
  </si>
  <si>
    <t>Harlingen</t>
  </si>
  <si>
    <t>CA-2015-118955</t>
  </si>
  <si>
    <t>US-2016-143448</t>
  </si>
  <si>
    <t>MH-17455</t>
  </si>
  <si>
    <t>Mark Hamilton</t>
  </si>
  <si>
    <t>Greenwood</t>
  </si>
  <si>
    <t>CA-2017-117863</t>
  </si>
  <si>
    <t>5/18/2017</t>
  </si>
  <si>
    <t>TS-21340</t>
  </si>
  <si>
    <t>Toby Swindell</t>
  </si>
  <si>
    <t>CA-2016-119963</t>
  </si>
  <si>
    <t>11/18/2016</t>
  </si>
  <si>
    <t>CA-2014-133228</t>
  </si>
  <si>
    <t>CA-2016-114951</t>
  </si>
  <si>
    <t>6/26/2016</t>
  </si>
  <si>
    <t>DN-13690</t>
  </si>
  <si>
    <t>Duane Noonan</t>
  </si>
  <si>
    <t>CA-2016-156573</t>
  </si>
  <si>
    <t>5/29/2016</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</si>
  <si>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</si>
  <si>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</si>
  <si>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</si>
  <si>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</si>
  <si>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</si>
  <si>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</si>
  <si>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</si>
  <si>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</si>
  <si>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</si>
  <si>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</si>
  <si>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</si>
  <si>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</si>
  <si>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</si>
  <si>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</si>
  <si>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</si>
  <si>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</si>
  <si>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</si>
  <si>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12/23/2014</t>
  </si>
  <si>
    <t>TH-21235</t>
  </si>
  <si>
    <t>Tiffany House</t>
  </si>
  <si>
    <t>CA-2017-119564</t>
  </si>
  <si>
    <t>12/15/2017</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</si>
  <si>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</si>
  <si>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</si>
  <si>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</si>
  <si>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</si>
  <si>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</si>
  <si>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</si>
  <si>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</si>
  <si>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</si>
  <si>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</si>
  <si>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</si>
  <si>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</si>
  <si>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</si>
  <si>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</si>
  <si>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</si>
  <si>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</si>
  <si>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</si>
  <si>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</si>
  <si>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</si>
  <si>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</si>
  <si>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</si>
  <si>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</si>
  <si>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7/20/2015</t>
  </si>
  <si>
    <t>Port Saint Lucie</t>
  </si>
  <si>
    <t>CA-2014-116834</t>
  </si>
  <si>
    <t>10/16/2014</t>
  </si>
  <si>
    <t>CA-2016-145730</t>
  </si>
  <si>
    <t>CA-2017-144463</t>
  </si>
  <si>
    <t>FUR-FU-10001215</t>
  </si>
  <si>
    <t>Howard Miller 11-1/2" Diameter Brentwood Wall Clock</t>
  </si>
  <si>
    <t>CA-2014-154963</t>
  </si>
  <si>
    <t>AA-10645</t>
  </si>
  <si>
    <t>Anna Andreadi</t>
  </si>
  <si>
    <t>CA-2017-130764</t>
  </si>
  <si>
    <t>10/27/2017</t>
  </si>
  <si>
    <t>10/28/2017</t>
  </si>
  <si>
    <t>JO-15145</t>
  </si>
  <si>
    <t>Jack O'Briant</t>
  </si>
  <si>
    <t>CA-2017-124296</t>
  </si>
  <si>
    <t>CA-2014-110786</t>
  </si>
  <si>
    <t>CA-2015-137750</t>
  </si>
  <si>
    <t>CA-2017-136350</t>
  </si>
  <si>
    <t>6/24/2017</t>
  </si>
  <si>
    <t>GA-14515</t>
  </si>
  <si>
    <t>George Ashbrook</t>
  </si>
  <si>
    <t>CA-2014-122931</t>
  </si>
  <si>
    <t>CA-2015-124058</t>
  </si>
  <si>
    <t>CA-2016-145303</t>
  </si>
  <si>
    <t>8/31/2016</t>
  </si>
  <si>
    <t>CA-2017-108112</t>
  </si>
  <si>
    <t>Miramar</t>
  </si>
  <si>
    <t>US-2014-156559</t>
  </si>
  <si>
    <t>8/19/2014</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</si>
  <si>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</si>
  <si>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</si>
  <si>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</si>
  <si>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</si>
  <si>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</si>
  <si>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</si>
  <si>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</si>
  <si>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</si>
  <si>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</si>
  <si>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</si>
  <si>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</si>
  <si>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</si>
  <si>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</si>
  <si>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7/27/2017</t>
  </si>
  <si>
    <t>7/31/2017</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</si>
  <si>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</si>
  <si>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</si>
  <si>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</si>
  <si>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</si>
  <si>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</si>
  <si>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</si>
  <si>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</si>
  <si>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</si>
  <si>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</si>
  <si>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</si>
  <si>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</si>
  <si>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</si>
  <si>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</si>
  <si>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</si>
  <si>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</si>
  <si>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</si>
  <si>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</si>
  <si>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</si>
  <si>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</si>
  <si>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</si>
  <si>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</si>
  <si>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</si>
  <si>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</si>
  <si>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</si>
  <si>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12/13/2014</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</si>
  <si>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</si>
  <si>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</si>
  <si>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</si>
  <si>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</si>
  <si>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</si>
  <si>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</si>
  <si>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</si>
  <si>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</si>
  <si>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</si>
  <si>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</si>
  <si>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</si>
  <si>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</si>
  <si>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</si>
  <si>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</si>
  <si>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</si>
  <si>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</si>
  <si>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</si>
  <si>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</si>
  <si>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6/29/2017</t>
  </si>
  <si>
    <t>CA-2015-166975</t>
  </si>
  <si>
    <t>11/26/2015</t>
  </si>
  <si>
    <t>SH-20635</t>
  </si>
  <si>
    <t>Stefanie Holloman</t>
  </si>
  <si>
    <t>CA-2016-123806</t>
  </si>
  <si>
    <t>US-2016-107440</t>
  </si>
  <si>
    <t>4/20/2016</t>
  </si>
  <si>
    <t>CA-2014-166989</t>
  </si>
  <si>
    <t>RM-19675</t>
  </si>
  <si>
    <t>Robert Marley</t>
  </si>
  <si>
    <t>CA-2015-105690</t>
  </si>
  <si>
    <t>CA-11965</t>
  </si>
  <si>
    <t>Carol Adams</t>
  </si>
  <si>
    <t>Port Arthur</t>
  </si>
  <si>
    <t>CA-2017-102407</t>
  </si>
  <si>
    <t>CA-2017-101581</t>
  </si>
  <si>
    <t>CA-2017-169124</t>
  </si>
  <si>
    <t>Citrus Heights</t>
  </si>
  <si>
    <t>CA-2017-129021</t>
  </si>
  <si>
    <t>8/26/2017</t>
  </si>
  <si>
    <t>CA-2014-162278</t>
  </si>
  <si>
    <t>10/26/2014</t>
  </si>
  <si>
    <t>10/30/2014</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</si>
  <si>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</si>
  <si>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</si>
  <si>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</si>
  <si>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</si>
  <si>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</si>
  <si>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</si>
  <si>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</si>
  <si>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</si>
  <si>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</si>
  <si>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</si>
  <si>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</si>
  <si>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</si>
  <si>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</si>
  <si>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</si>
  <si>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</si>
  <si>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</si>
  <si>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</si>
  <si>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</si>
  <si>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4/25/2014</t>
  </si>
  <si>
    <t>4/30/2014</t>
  </si>
  <si>
    <t>San Gabriel</t>
  </si>
  <si>
    <t>CA-2015-152891</t>
  </si>
  <si>
    <t>10/25/2015</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</si>
  <si>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</si>
  <si>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</si>
  <si>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</si>
  <si>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</si>
  <si>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</si>
  <si>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</si>
  <si>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</si>
  <si>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</si>
  <si>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</si>
  <si>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</si>
  <si>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</si>
  <si>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</si>
  <si>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</si>
  <si>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</si>
  <si>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</si>
  <si>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3/21/2017</t>
  </si>
  <si>
    <t>CA-2016-168893</t>
  </si>
  <si>
    <t>FUR-TA-10003392</t>
  </si>
  <si>
    <t>Global Adaptabilities Conference Tables</t>
  </si>
  <si>
    <t>CA-2015-121965</t>
  </si>
  <si>
    <t>6/19/2015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</si>
  <si>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</si>
  <si>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</si>
  <si>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</si>
  <si>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</si>
  <si>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</si>
  <si>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</si>
  <si>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</si>
  <si>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</si>
  <si>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</si>
  <si>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</si>
  <si>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</si>
  <si>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</si>
  <si>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</si>
  <si>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</si>
  <si>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8/14/2017</t>
  </si>
  <si>
    <t>CA-2014-150798</t>
  </si>
  <si>
    <t>JK-15730</t>
  </si>
  <si>
    <t>Joe Kamberova</t>
  </si>
  <si>
    <t>CA-2017-112753</t>
  </si>
  <si>
    <t>6/23/2017</t>
  </si>
  <si>
    <t>CC-12670</t>
  </si>
  <si>
    <t>Craig Carreira</t>
  </si>
  <si>
    <t>US-2014-138247</t>
  </si>
  <si>
    <t>CA-2017-167003</t>
  </si>
  <si>
    <t>VS-21820</t>
  </si>
  <si>
    <t>Vivek Sundaresam</t>
  </si>
  <si>
    <t>CA-2016-119935</t>
  </si>
  <si>
    <t>CA-2016-120873</t>
  </si>
  <si>
    <t>BW-11200</t>
  </si>
  <si>
    <t>Ben Wallace</t>
  </si>
  <si>
    <t>Hampton</t>
  </si>
  <si>
    <t>CA-2014-109491</t>
  </si>
  <si>
    <t>2/20/2014</t>
  </si>
  <si>
    <t>2/26/2014</t>
  </si>
  <si>
    <t>CA-2014-107454</t>
  </si>
  <si>
    <t>RD-19720</t>
  </si>
  <si>
    <t>Roger Demir</t>
  </si>
  <si>
    <t>US-2017-105046</t>
  </si>
  <si>
    <t>Rome</t>
  </si>
  <si>
    <t>CA-2016-118759</t>
  </si>
  <si>
    <t>CA-2014-140403</t>
  </si>
  <si>
    <t>Manteca</t>
  </si>
  <si>
    <t>CA-2017-138464</t>
  </si>
  <si>
    <t>VF-21715</t>
  </si>
  <si>
    <t>Vicky Freymann</t>
  </si>
  <si>
    <t>CA-2015-104129</t>
  </si>
  <si>
    <t>2/27/2015</t>
  </si>
  <si>
    <t>ES-14080</t>
  </si>
  <si>
    <t>Erin Smith</t>
  </si>
  <si>
    <t>CA-2015-126557</t>
  </si>
  <si>
    <t>RL-19615</t>
  </si>
  <si>
    <t>Rob Lucas</t>
  </si>
  <si>
    <t>US-2014-165862</t>
  </si>
  <si>
    <t>7/13/2014</t>
  </si>
  <si>
    <t>GK-14620</t>
  </si>
  <si>
    <t>Grace Kelly</t>
  </si>
  <si>
    <t>US-2014-106334</t>
  </si>
  <si>
    <t>JF-15490</t>
  </si>
  <si>
    <t>Jeremy Farry</t>
  </si>
  <si>
    <t>CA-2014-110219</t>
  </si>
  <si>
    <t>CA-2015-118871</t>
  </si>
  <si>
    <t>FUR-FU-10002111</t>
  </si>
  <si>
    <t>Master Caster Door Stop, Large Brown</t>
  </si>
  <si>
    <t>CA-2017-129490</t>
  </si>
  <si>
    <t>9/26/2017</t>
  </si>
  <si>
    <t>9/30/2017</t>
  </si>
  <si>
    <t>CA-2014-169460</t>
  </si>
  <si>
    <t>4/19/2014</t>
  </si>
  <si>
    <t>4/21/2014</t>
  </si>
  <si>
    <t>CA-2016-139395</t>
  </si>
  <si>
    <t>MG-17650</t>
  </si>
  <si>
    <t>Matthew Grinstein</t>
  </si>
  <si>
    <t>CA-2016-120250</t>
  </si>
  <si>
    <t>FUR-FU-10003424</t>
  </si>
  <si>
    <t>Nu-Dell Oak Frame</t>
  </si>
  <si>
    <t>US-2017-163790</t>
  </si>
  <si>
    <t>Danville</t>
  </si>
  <si>
    <t>FUR-FU-10002508</t>
  </si>
  <si>
    <t>Document Clip Frames</t>
  </si>
  <si>
    <t>CA-2016-129868</t>
  </si>
  <si>
    <t>12/26/2016</t>
  </si>
  <si>
    <t>MC-18130</t>
  </si>
  <si>
    <t>Mike Caudle</t>
  </si>
  <si>
    <t>CA-2015-146948</t>
  </si>
  <si>
    <t>MG-17890</t>
  </si>
  <si>
    <t>Michael Granlund</t>
  </si>
  <si>
    <t>US-2017-141852</t>
  </si>
  <si>
    <t>CA-2015-117800</t>
  </si>
  <si>
    <t>9/26/2015</t>
  </si>
  <si>
    <t>CA-2017-147228</t>
  </si>
  <si>
    <t>9/14/2017</t>
  </si>
  <si>
    <t>US-2015-126235</t>
  </si>
  <si>
    <t>FUR-FU-10000719</t>
  </si>
  <si>
    <t>DAX Cubicle Frames, 8-1/2 x 11</t>
  </si>
  <si>
    <t>CA-2017-168396</t>
  </si>
  <si>
    <t>CA-2015-130456</t>
  </si>
  <si>
    <t>8/26/2015</t>
  </si>
  <si>
    <t>FUR-BO-10003893</t>
  </si>
  <si>
    <t>Sauder Camden County Collection Library</t>
  </si>
  <si>
    <t>CA-2017-130141</t>
  </si>
  <si>
    <t>HA-14905</t>
  </si>
  <si>
    <t>Helen Abelman</t>
  </si>
  <si>
    <t>FUR-CH-10000749</t>
  </si>
  <si>
    <t>Office Star - Ergonomic Mid Back Chair with 2-Way Adjustable Arms</t>
  </si>
  <si>
    <t>CA-2016-143910</t>
  </si>
  <si>
    <t>8/16/2016</t>
  </si>
  <si>
    <t>CA-2016-139556</t>
  </si>
  <si>
    <t>DB-13360</t>
  </si>
  <si>
    <t>Dennis Bolton</t>
  </si>
  <si>
    <t>CA-2015-112130</t>
  </si>
  <si>
    <t>SV-20785</t>
  </si>
  <si>
    <t>Stewart Visinsky</t>
  </si>
  <si>
    <t>CA-2016-116547</t>
  </si>
  <si>
    <t>US-2017-133200</t>
  </si>
  <si>
    <t>DB-13555</t>
  </si>
  <si>
    <t>Dorothy Badders</t>
  </si>
  <si>
    <t>CA-2016-133550</t>
  </si>
  <si>
    <t>CA-2017-139416</t>
  </si>
  <si>
    <t>3/29/2017</t>
  </si>
  <si>
    <t>AG-10270</t>
  </si>
  <si>
    <t>Alejandro Grove</t>
  </si>
  <si>
    <t>CA-2016-159912</t>
  </si>
  <si>
    <t>CA-2014-138681</t>
  </si>
  <si>
    <t>12/22/2014</t>
  </si>
  <si>
    <t>US-2015-138121</t>
  </si>
  <si>
    <t>12/17/2015</t>
  </si>
  <si>
    <t>CA-2017-140298</t>
  </si>
  <si>
    <t>5/17/2017</t>
  </si>
  <si>
    <t>CA-2016-158435</t>
  </si>
  <si>
    <t>5/17/2016</t>
  </si>
  <si>
    <t>5/18/2016</t>
  </si>
  <si>
    <t>Waterbury</t>
  </si>
  <si>
    <t>CA-2014-108273</t>
  </si>
  <si>
    <t>CA-2017-143126</t>
  </si>
  <si>
    <t>CA-2014-106229</t>
  </si>
  <si>
    <t>NR-18550</t>
  </si>
  <si>
    <t>Nick Radford</t>
  </si>
  <si>
    <t>CA-2014-119151</t>
  </si>
  <si>
    <t>11/29/2014</t>
  </si>
  <si>
    <t>US-2015-103996</t>
  </si>
  <si>
    <t>RB-19435</t>
  </si>
  <si>
    <t>Richard Bierner</t>
  </si>
  <si>
    <t>CA-2016-120530</t>
  </si>
  <si>
    <t>CA-2015-105725</t>
  </si>
  <si>
    <t>2/18/2015</t>
  </si>
  <si>
    <t>2/24/2015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</si>
  <si>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</si>
  <si>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</si>
  <si>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</si>
  <si>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</si>
  <si>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</si>
  <si>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</si>
  <si>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</si>
  <si>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</si>
  <si>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</si>
  <si>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</si>
  <si>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</si>
  <si>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</si>
  <si>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</si>
  <si>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</si>
  <si>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</si>
  <si>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</si>
  <si>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</si>
  <si>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</si>
  <si>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7/13/2017</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</si>
  <si>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</si>
  <si>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</si>
  <si>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</si>
  <si>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</si>
  <si>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</si>
  <si>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</si>
  <si>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</si>
  <si>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</si>
  <si>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</si>
  <si>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</si>
  <si>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</si>
  <si>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1/13/2015</t>
  </si>
  <si>
    <t>FUR-FU-10004845</t>
  </si>
  <si>
    <t>Deflect-o EconoMat Nonstudded, No Bevel Mat</t>
  </si>
  <si>
    <t>CA-2017-122490</t>
  </si>
  <si>
    <t>CA-2017-143567</t>
  </si>
  <si>
    <t>TB-21175</t>
  </si>
  <si>
    <t>Thomas Boland</t>
  </si>
  <si>
    <t>CA-2016-163167</t>
  </si>
  <si>
    <t>11/28/2016</t>
  </si>
  <si>
    <t>Marietta</t>
  </si>
  <si>
    <t>US-2014-122021</t>
  </si>
  <si>
    <t>10/17/2014</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</si>
  <si>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</si>
  <si>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</si>
  <si>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</si>
  <si>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</si>
  <si>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</si>
  <si>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</si>
  <si>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</si>
  <si>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</si>
  <si>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</si>
  <si>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</si>
  <si>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</si>
  <si>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</si>
  <si>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</si>
  <si>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</si>
  <si>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2/13/2015</t>
  </si>
  <si>
    <t>CA-2017-107125</t>
  </si>
  <si>
    <t>CA-2014-160262</t>
  </si>
  <si>
    <t>6/13/2014</t>
  </si>
  <si>
    <t>CA-2014-156587</t>
  </si>
  <si>
    <t>AB-10015</t>
  </si>
  <si>
    <t>Aaron Bergman</t>
  </si>
  <si>
    <t>CA-2015-122406</t>
  </si>
  <si>
    <t>US-2016-153815</t>
  </si>
  <si>
    <t>CA-2016-149279</t>
  </si>
  <si>
    <t>4/24/2016</t>
  </si>
  <si>
    <t>CL-12700</t>
  </si>
  <si>
    <t>Craig Leslie</t>
  </si>
  <si>
    <t>CA-2015-153038</t>
  </si>
  <si>
    <t>RB-19645</t>
  </si>
  <si>
    <t>Robert Barroso</t>
  </si>
  <si>
    <t>US-2017-139647</t>
  </si>
  <si>
    <t>5/13/2017</t>
  </si>
  <si>
    <t>CA-2014-153850</t>
  </si>
  <si>
    <t>CA-2014-127558</t>
  </si>
  <si>
    <t>11/15/2014</t>
  </si>
  <si>
    <t>SS-20410</t>
  </si>
  <si>
    <t>Shahid Shariari</t>
  </si>
  <si>
    <t>CA-2016-133795</t>
  </si>
  <si>
    <t>US-2017-130953</t>
  </si>
  <si>
    <t>7/29/2017</t>
  </si>
  <si>
    <t>Oklahoma City</t>
  </si>
  <si>
    <t>FUR-CH-10004626</t>
  </si>
  <si>
    <t>Office Star Flex Back Scooter Chair with Aluminum Finish Frame</t>
  </si>
  <si>
    <t>CA-2016-155166</t>
  </si>
  <si>
    <t>CA-2015-103954</t>
  </si>
  <si>
    <t>8/13/2015</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</si>
  <si>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</si>
  <si>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</si>
  <si>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</si>
  <si>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</si>
  <si>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</si>
  <si>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</si>
  <si>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</si>
  <si>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</si>
  <si>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</si>
  <si>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</si>
  <si>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</si>
  <si>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</si>
  <si>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</si>
  <si>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</si>
  <si>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</si>
  <si>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4/20/2014</t>
  </si>
  <si>
    <t>4/22/2014</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</si>
  <si>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</si>
  <si>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</si>
  <si>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</si>
  <si>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</si>
  <si>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</si>
  <si>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</si>
  <si>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</si>
  <si>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</si>
  <si>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</si>
  <si>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</si>
  <si>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</si>
  <si>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</si>
  <si>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</si>
  <si>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</si>
  <si>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</si>
  <si>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</si>
  <si>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</si>
  <si>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</si>
  <si>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</si>
  <si>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</si>
  <si>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12/31/2017</t>
  </si>
  <si>
    <t>JL-15175</t>
  </si>
  <si>
    <t>James Lanier</t>
  </si>
  <si>
    <t>Chandler</t>
  </si>
  <si>
    <t>US-2015-124219</t>
  </si>
  <si>
    <t>KW-16570</t>
  </si>
  <si>
    <t>Kelly Williams</t>
  </si>
  <si>
    <t>Kirkwood</t>
  </si>
  <si>
    <t>CA-2017-163006</t>
  </si>
  <si>
    <t>CA-2014-111192</t>
  </si>
  <si>
    <t>7/30/2014</t>
  </si>
  <si>
    <t>CA-2016-115378</t>
  </si>
  <si>
    <t>AJ-10945</t>
  </si>
  <si>
    <t>Ashley Jarboe</t>
  </si>
  <si>
    <t>Taylor</t>
  </si>
  <si>
    <t>CA-2015-161627</t>
  </si>
  <si>
    <t>CA-2014-121006</t>
  </si>
  <si>
    <t>Midland</t>
  </si>
  <si>
    <t>CA-2016-122903</t>
  </si>
  <si>
    <t>CA-2017-106432</t>
  </si>
  <si>
    <t>Waco</t>
  </si>
  <si>
    <t>US-2015-120502</t>
  </si>
  <si>
    <t>CA-2015-115567</t>
  </si>
  <si>
    <t>CA-2014-101560</t>
  </si>
  <si>
    <t>11/28/2014</t>
  </si>
  <si>
    <t>CS-12250</t>
  </si>
  <si>
    <t>Chris Selesnick</t>
  </si>
  <si>
    <t>CA-2015-142454</t>
  </si>
  <si>
    <t>8/15/2015</t>
  </si>
  <si>
    <t>8/19/2015</t>
  </si>
  <si>
    <t>RE-19450</t>
  </si>
  <si>
    <t>Richard Eichhorn</t>
  </si>
  <si>
    <t>CA-2017-145653</t>
  </si>
  <si>
    <t>CA-2014-140487</t>
  </si>
  <si>
    <t>SR-20425</t>
  </si>
  <si>
    <t>Sharelle Roach</t>
  </si>
  <si>
    <t>CA-2016-119865</t>
  </si>
  <si>
    <t>CA-2017-124436</t>
  </si>
  <si>
    <t>3/19/2017</t>
  </si>
  <si>
    <t>3/22/2017</t>
  </si>
  <si>
    <t>CA-2014-115084</t>
  </si>
  <si>
    <t>Texarkana</t>
  </si>
  <si>
    <t>CA-2017-131037</t>
  </si>
  <si>
    <t>TM-21490</t>
  </si>
  <si>
    <t>Tony Molinari</t>
  </si>
  <si>
    <t>CA-2014-166744</t>
  </si>
  <si>
    <t>9/24/2014</t>
  </si>
  <si>
    <t>CA-2016-156265</t>
  </si>
  <si>
    <t>FUR-TA-10001691</t>
  </si>
  <si>
    <t>Barricks Non-Folding Utility Table with Steel Legs, Laminate Tops</t>
  </si>
  <si>
    <t>CA-2015-125185</t>
  </si>
  <si>
    <t>AH-10195</t>
  </si>
  <si>
    <t>Alan Haines</t>
  </si>
  <si>
    <t>Bethlehem</t>
  </si>
  <si>
    <t>CA-2014-105165</t>
  </si>
  <si>
    <t>CA-2017-144484</t>
  </si>
  <si>
    <t>CA-2017-125913</t>
  </si>
  <si>
    <t>1/16/2017</t>
  </si>
  <si>
    <t>CA-2015-162887</t>
  </si>
  <si>
    <t>Vermont</t>
  </si>
  <si>
    <t>CA-2014-113859</t>
  </si>
  <si>
    <t>CA-2015-105158</t>
  </si>
  <si>
    <t>CA-2017-105991</t>
  </si>
  <si>
    <t>CA-2014-146283</t>
  </si>
  <si>
    <t>9/15/2014</t>
  </si>
  <si>
    <t>CA-2015-111073</t>
  </si>
  <si>
    <t>12/26/2015</t>
  </si>
  <si>
    <t>12/30/2015</t>
  </si>
  <si>
    <t>CA-2017-108791</t>
  </si>
  <si>
    <t>CA-2016-113831</t>
  </si>
  <si>
    <t>US-2014-139500</t>
  </si>
  <si>
    <t>AB-10165</t>
  </si>
  <si>
    <t>Alan Barnes</t>
  </si>
  <si>
    <t>US-2014-166310</t>
  </si>
  <si>
    <t>Garland</t>
  </si>
  <si>
    <t>US-2016-168410</t>
  </si>
  <si>
    <t>2/21/2016</t>
  </si>
  <si>
    <t>2/26/2016</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</si>
  <si>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</si>
  <si>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</si>
  <si>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</si>
  <si>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</si>
  <si>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</si>
  <si>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</si>
  <si>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</si>
  <si>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</si>
  <si>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</si>
  <si>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</si>
  <si>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</si>
  <si>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</si>
  <si>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5/13/2014</t>
  </si>
  <si>
    <t>5/19/2014</t>
  </si>
  <si>
    <t>US-2017-126060</t>
  </si>
  <si>
    <t>CA-2016-122017</t>
  </si>
  <si>
    <t>Wichita</t>
  </si>
  <si>
    <t>Kansas</t>
  </si>
  <si>
    <t>US-2017-136721</t>
  </si>
  <si>
    <t>NH-18610</t>
  </si>
  <si>
    <t>Nicole Hansen</t>
  </si>
  <si>
    <t>Oak Park</t>
  </si>
  <si>
    <t>CA-2015-118738</t>
  </si>
  <si>
    <t>10/24/2015</t>
  </si>
  <si>
    <t>AG-10495</t>
  </si>
  <si>
    <t>Andrew Gjertsen</t>
  </si>
  <si>
    <t>US-2014-123183</t>
  </si>
  <si>
    <t>11/19/2014</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</si>
  <si>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</si>
  <si>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</si>
  <si>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</si>
  <si>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</si>
  <si>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</si>
  <si>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</si>
  <si>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</si>
  <si>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</si>
  <si>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</si>
  <si>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</si>
  <si>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</si>
  <si>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</si>
  <si>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</si>
  <si>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</si>
  <si>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</si>
  <si>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</si>
  <si>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</si>
  <si>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</si>
  <si>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</si>
  <si>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</si>
  <si>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</si>
  <si>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</si>
  <si>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</si>
  <si>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</si>
  <si>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</si>
  <si>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1/19/2014</t>
  </si>
  <si>
    <t>CA-2016-122448</t>
  </si>
  <si>
    <t>DB-13210</t>
  </si>
  <si>
    <t>Dean Braden</t>
  </si>
  <si>
    <t>CA-2014-132451</t>
  </si>
  <si>
    <t>CA-2017-116946</t>
  </si>
  <si>
    <t>12/19/2017</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</si>
  <si>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</si>
  <si>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</si>
  <si>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</si>
  <si>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</si>
  <si>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</si>
  <si>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</si>
  <si>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</si>
  <si>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</si>
  <si>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</si>
  <si>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</si>
  <si>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</si>
  <si>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</si>
  <si>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</si>
  <si>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</si>
  <si>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5/22/2017</t>
  </si>
  <si>
    <t>CA-2016-134936</t>
  </si>
  <si>
    <t>FUR-TA-10001086</t>
  </si>
  <si>
    <t>SAFCO PlanMaster Boards, 60w x 37-1/2d, White Melamine</t>
  </si>
  <si>
    <t>CA-2017-151008</t>
  </si>
  <si>
    <t>Draper</t>
  </si>
  <si>
    <t>US-2014-159618</t>
  </si>
  <si>
    <t>DB-12970</t>
  </si>
  <si>
    <t>Darren Budd</t>
  </si>
  <si>
    <t>CA-2017-116113</t>
  </si>
  <si>
    <t>CA-2015-125066</t>
  </si>
  <si>
    <t>12/14/2015</t>
  </si>
  <si>
    <t>CA-2017-157966</t>
  </si>
  <si>
    <t>3/13/2017</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</si>
  <si>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</si>
  <si>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</si>
  <si>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</si>
  <si>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</si>
  <si>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</si>
  <si>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</si>
  <si>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</si>
  <si>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</si>
  <si>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</si>
  <si>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</si>
  <si>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</si>
  <si>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</si>
  <si>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</si>
  <si>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</si>
  <si>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</si>
  <si>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</si>
  <si>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</si>
  <si>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</si>
  <si>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</si>
  <si>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</si>
  <si>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8/21/2016</t>
  </si>
  <si>
    <t>CA-2014-127614</t>
  </si>
  <si>
    <t>2/15/2014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</si>
  <si>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</si>
  <si>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</si>
  <si>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</si>
  <si>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</si>
  <si>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</si>
  <si>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</si>
  <si>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</si>
  <si>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</si>
  <si>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</si>
  <si>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</si>
  <si>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</si>
  <si>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</si>
  <si>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</si>
  <si>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</si>
  <si>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</si>
  <si>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</si>
  <si>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</si>
  <si>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</si>
  <si>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</si>
  <si>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</si>
  <si>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</si>
  <si>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7/28/2014</t>
  </si>
  <si>
    <t>Apopka</t>
  </si>
  <si>
    <t>CA-2015-119550</t>
  </si>
  <si>
    <t>RB-19705</t>
  </si>
  <si>
    <t>Roger Barcio</t>
  </si>
  <si>
    <t>US-2015-138093</t>
  </si>
  <si>
    <t>CA-2016-126165</t>
  </si>
  <si>
    <t>US-2014-123519</t>
  </si>
  <si>
    <t>SS-20875</t>
  </si>
  <si>
    <t>Sung Shariari</t>
  </si>
  <si>
    <t>US-2015-160857</t>
  </si>
  <si>
    <t>5/15/2015</t>
  </si>
  <si>
    <t>CA-2017-117324</t>
  </si>
  <si>
    <t>CA-2017-143574</t>
  </si>
  <si>
    <t>Milford</t>
  </si>
  <si>
    <t>CA-2014-148614</t>
  </si>
  <si>
    <t>1/25/2014</t>
  </si>
  <si>
    <t>US-2017-147886</t>
  </si>
  <si>
    <t>3/28/2017</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</si>
  <si>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</si>
  <si>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</si>
  <si>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</si>
  <si>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</si>
  <si>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</si>
  <si>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</si>
  <si>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</si>
  <si>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</si>
  <si>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</si>
  <si>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</si>
  <si>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</si>
  <si>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</si>
  <si>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</si>
  <si>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</si>
  <si>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</si>
  <si>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</si>
  <si>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</si>
  <si>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</si>
  <si>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</si>
  <si>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</si>
  <si>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</si>
  <si>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</si>
  <si>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</si>
  <si>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</si>
  <si>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</si>
  <si>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</si>
  <si>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</si>
  <si>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8/25/2014</t>
  </si>
  <si>
    <t>CR-12730</t>
  </si>
  <si>
    <t>Craig Reiter</t>
  </si>
  <si>
    <t>CA-2017-113873</t>
  </si>
  <si>
    <t>CA-2016-125017</t>
  </si>
  <si>
    <t>US-2015-163279</t>
  </si>
  <si>
    <t>3/22/2015</t>
  </si>
  <si>
    <t>3/26/2015</t>
  </si>
  <si>
    <t>FUR-FU-10000747</t>
  </si>
  <si>
    <t>Tenex B1-RE Series Chair Mats for Low Pile Carpets</t>
  </si>
  <si>
    <t>CA-2017-117632</t>
  </si>
  <si>
    <t>CA-2017-161067</t>
  </si>
  <si>
    <t>KB-16405</t>
  </si>
  <si>
    <t>Katrina Bavinger</t>
  </si>
  <si>
    <t>CA-2016-122063</t>
  </si>
  <si>
    <t>CA-2016-142895</t>
  </si>
  <si>
    <t>7/21/2016</t>
  </si>
  <si>
    <t>7/26/2016</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</si>
  <si>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</si>
  <si>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</si>
  <si>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</si>
  <si>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</si>
  <si>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</si>
  <si>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</si>
  <si>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</si>
  <si>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</si>
  <si>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</si>
  <si>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</si>
  <si>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</si>
  <si>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</si>
  <si>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</si>
  <si>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</si>
  <si>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</si>
  <si>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</si>
  <si>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</si>
  <si>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</si>
  <si>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</si>
  <si>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</si>
  <si>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</si>
  <si>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</si>
  <si>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</si>
  <si>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</si>
  <si>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</si>
  <si>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</si>
  <si>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</si>
  <si>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</si>
  <si>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</si>
  <si>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</si>
  <si>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</si>
  <si>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</si>
  <si>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</si>
  <si>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</si>
  <si>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</si>
  <si>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</si>
  <si>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</si>
  <si>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7/22/2014</t>
  </si>
  <si>
    <t>CA-2017-115105</t>
  </si>
  <si>
    <t>BD-11770</t>
  </si>
  <si>
    <t>Bryan Davis</t>
  </si>
  <si>
    <t>CA-2014-117765</t>
  </si>
  <si>
    <t>CA-2016-163776</t>
  </si>
  <si>
    <t>7/19/2016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</si>
  <si>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</si>
  <si>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</si>
  <si>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</si>
  <si>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</si>
  <si>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</si>
  <si>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</si>
  <si>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</si>
  <si>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</si>
  <si>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</si>
  <si>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</si>
  <si>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</si>
  <si>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</si>
  <si>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</si>
  <si>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</si>
  <si>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</si>
  <si>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</si>
  <si>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</si>
  <si>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</si>
  <si>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</si>
  <si>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</si>
  <si>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</si>
  <si>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</si>
  <si>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</si>
  <si>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5/24/2017</t>
  </si>
  <si>
    <t>CA-2015-113215</t>
  </si>
  <si>
    <t>CA-2016-154662</t>
  </si>
  <si>
    <t>6/16/2016</t>
  </si>
  <si>
    <t>BF-11215</t>
  </si>
  <si>
    <t>Benjamin Farhat</t>
  </si>
  <si>
    <t>CA-2016-124016</t>
  </si>
  <si>
    <t>CA-2017-166695</t>
  </si>
  <si>
    <t>CA-2016-151561</t>
  </si>
  <si>
    <t>US-2014-165589</t>
  </si>
  <si>
    <t>Lubbock</t>
  </si>
  <si>
    <t>CA-2015-114048</t>
  </si>
  <si>
    <t>CA-2017-100111</t>
  </si>
  <si>
    <t>9/20/2017</t>
  </si>
  <si>
    <t>US-2017-132381</t>
  </si>
  <si>
    <t>8/24/2017</t>
  </si>
  <si>
    <t>CA-2016-124590</t>
  </si>
  <si>
    <t>SP-20920</t>
  </si>
  <si>
    <t>Susan Pistek</t>
  </si>
  <si>
    <t>CA-2017-143378</t>
  </si>
  <si>
    <t>JR-16210</t>
  </si>
  <si>
    <t>Justin Ritter</t>
  </si>
  <si>
    <t>CA-2016-124100</t>
  </si>
  <si>
    <t>3/31/2016</t>
  </si>
  <si>
    <t>CA-2014-163447</t>
  </si>
  <si>
    <t>TB-21190</t>
  </si>
  <si>
    <t>Thomas Brumley</t>
  </si>
  <si>
    <t>CA-2016-148096</t>
  </si>
  <si>
    <t>8/19/2016</t>
  </si>
  <si>
    <t>AO-10810</t>
  </si>
  <si>
    <t>Anthony O'Donnell</t>
  </si>
  <si>
    <t>CA-2014-131247</t>
  </si>
  <si>
    <t>3/30/2014</t>
  </si>
  <si>
    <t>CA-2017-101322</t>
  </si>
  <si>
    <t>US-2016-106600</t>
  </si>
  <si>
    <t>CA-2014-111871</t>
  </si>
  <si>
    <t>EK-13795</t>
  </si>
  <si>
    <t>Eileen Kiefer</t>
  </si>
  <si>
    <t>CA-2017-151484</t>
  </si>
  <si>
    <t>4/23/2017</t>
  </si>
  <si>
    <t>CA-2014-103989</t>
  </si>
  <si>
    <t>CA-2015-158421</t>
  </si>
  <si>
    <t>CA-2016-143609</t>
  </si>
  <si>
    <t>DB-13270</t>
  </si>
  <si>
    <t>Deborah Brumfield</t>
  </si>
  <si>
    <t>Portland</t>
  </si>
  <si>
    <t>CA-2016-157259</t>
  </si>
  <si>
    <t>CA-2016-118332</t>
  </si>
  <si>
    <t>CA-2017-145660</t>
  </si>
  <si>
    <t>CA-2016-133697</t>
  </si>
  <si>
    <t>CM-12445</t>
  </si>
  <si>
    <t>Chuck Magee</t>
  </si>
  <si>
    <t>CA-2017-119809</t>
  </si>
  <si>
    <t>8/25/2017</t>
  </si>
  <si>
    <t>YS-21880</t>
  </si>
  <si>
    <t>Yana Sorensen</t>
  </si>
  <si>
    <t>CA-2015-161711</t>
  </si>
  <si>
    <t>CA-2017-140627</t>
  </si>
  <si>
    <t>Hendersonville</t>
  </si>
  <si>
    <t>CA-2015-133445</t>
  </si>
  <si>
    <t>US-2017-142188</t>
  </si>
  <si>
    <t>JF-15415</t>
  </si>
  <si>
    <t>Jennifer Ferguson</t>
  </si>
  <si>
    <t>CA-2015-134075</t>
  </si>
  <si>
    <t>CA-2017-141572</t>
  </si>
  <si>
    <t>5/31/2017</t>
  </si>
  <si>
    <t>LO-17170</t>
  </si>
  <si>
    <t>Lori Olson</t>
  </si>
  <si>
    <t>CA-2015-112305</t>
  </si>
  <si>
    <t>CA-2017-121580</t>
  </si>
  <si>
    <t>CA-2015-151624</t>
  </si>
  <si>
    <t>CA-2017-102379</t>
  </si>
  <si>
    <t>US-2016-139087</t>
  </si>
  <si>
    <t>7/17/2016</t>
  </si>
  <si>
    <t>CA-2015-116484</t>
  </si>
  <si>
    <t>FUR-FU-10002874</t>
  </si>
  <si>
    <t>Ultra Commercial Grade Dual Valve Door Closer</t>
  </si>
  <si>
    <t>CA-2016-100944</t>
  </si>
  <si>
    <t>CA-2016-125080</t>
  </si>
  <si>
    <t>10/26/2016</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</si>
  <si>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</si>
  <si>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</si>
  <si>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</si>
  <si>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</si>
  <si>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</si>
  <si>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</si>
  <si>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</si>
  <si>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</si>
  <si>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</si>
  <si>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</si>
  <si>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</si>
  <si>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</si>
  <si>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</si>
  <si>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</si>
  <si>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</si>
  <si>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</si>
  <si>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9/16/2014</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</si>
  <si>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</si>
  <si>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</si>
  <si>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</si>
  <si>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</si>
  <si>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</si>
  <si>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</si>
  <si>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</si>
  <si>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</si>
  <si>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</si>
  <si>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</si>
  <si>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</si>
  <si>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</si>
  <si>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</si>
  <si>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</si>
  <si>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</si>
  <si>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</si>
  <si>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</si>
  <si>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</si>
  <si>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</si>
  <si>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8/31/2017</t>
  </si>
  <si>
    <t>CA-2017-161774</t>
  </si>
  <si>
    <t>CA-2016-140130</t>
  </si>
  <si>
    <t>CA-2015-149650</t>
  </si>
  <si>
    <t>CA-2014-165764</t>
  </si>
  <si>
    <t>SH-20395</t>
  </si>
  <si>
    <t>Shahid Hopkins</t>
  </si>
  <si>
    <t>US-2017-116897</t>
  </si>
  <si>
    <t>5/27/2017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</si>
  <si>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</si>
  <si>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</si>
  <si>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</si>
  <si>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</si>
  <si>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</si>
  <si>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</si>
  <si>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</si>
  <si>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</si>
  <si>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</si>
  <si>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</si>
  <si>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</si>
  <si>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</si>
  <si>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</si>
  <si>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</si>
  <si>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</si>
  <si>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</si>
  <si>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</si>
  <si>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</si>
  <si>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</si>
  <si>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</si>
  <si>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</si>
  <si>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11/25/2016</t>
  </si>
  <si>
    <t>Orlando</t>
  </si>
  <si>
    <t>CA-2015-103135</t>
  </si>
  <si>
    <t>7/24/2015</t>
  </si>
  <si>
    <t>SS-20515</t>
  </si>
  <si>
    <t>Shirley Schmidt</t>
  </si>
  <si>
    <t>US-2016-128909</t>
  </si>
  <si>
    <t>SP-20545</t>
  </si>
  <si>
    <t>Sibella Parks</t>
  </si>
  <si>
    <t>US-2017-116652</t>
  </si>
  <si>
    <t>CA-2017-138289</t>
  </si>
  <si>
    <t>1/18/2017</t>
  </si>
  <si>
    <t>CA-2014-128209</t>
  </si>
  <si>
    <t>CA-2014-169684</t>
  </si>
  <si>
    <t>10/23/2014</t>
  </si>
  <si>
    <t>CA-2015-109862</t>
  </si>
  <si>
    <t>US-2017-107888</t>
  </si>
  <si>
    <t>11/16/2017</t>
  </si>
  <si>
    <t>CA-2014-113880</t>
  </si>
  <si>
    <t>Elmhurst</t>
  </si>
  <si>
    <t>US-2015-164966</t>
  </si>
  <si>
    <t>CA-2015-126739</t>
  </si>
  <si>
    <t>CA-2015-166947</t>
  </si>
  <si>
    <t>CA-2014-166086</t>
  </si>
  <si>
    <t>CA-2014-100678</t>
  </si>
  <si>
    <t>4/18/2014</t>
  </si>
  <si>
    <t>CA-2017-123085</t>
  </si>
  <si>
    <t>CA-2016-169887</t>
  </si>
  <si>
    <t>FUR-FU-10003095</t>
  </si>
  <si>
    <t>Linden 12" Wall Clock With Oak Frame</t>
  </si>
  <si>
    <t>CA-2017-104731</t>
  </si>
  <si>
    <t>7/21/2017</t>
  </si>
  <si>
    <t>CA-2014-154095</t>
  </si>
  <si>
    <t>ON-18715</t>
  </si>
  <si>
    <t>Odella Nelson</t>
  </si>
  <si>
    <t>CA-2016-148852</t>
  </si>
  <si>
    <t>5/31/2016</t>
  </si>
  <si>
    <t>CA-2015-107678</t>
  </si>
  <si>
    <t>4/21/2015</t>
  </si>
  <si>
    <t>4/28/2015</t>
  </si>
  <si>
    <t>CA-2016-123512</t>
  </si>
  <si>
    <t>6/19/2016</t>
  </si>
  <si>
    <t>MV-18190</t>
  </si>
  <si>
    <t>Mike Vittorini</t>
  </si>
  <si>
    <t>US-2017-167402</t>
  </si>
  <si>
    <t>1/13/2017</t>
  </si>
  <si>
    <t>CA-2014-130449</t>
  </si>
  <si>
    <t>VP-21760</t>
  </si>
  <si>
    <t>Victoria Pisteka</t>
  </si>
  <si>
    <t>CA-2015-141250</t>
  </si>
  <si>
    <t>1/19/2015</t>
  </si>
  <si>
    <t>1/23/2015</t>
  </si>
  <si>
    <t>PM-18940</t>
  </si>
  <si>
    <t>Paul MacIntyre</t>
  </si>
  <si>
    <t>Texas City</t>
  </si>
  <si>
    <t>CA-2016-105081</t>
  </si>
  <si>
    <t>12/30/2016</t>
  </si>
  <si>
    <t>CA-2014-108609</t>
  </si>
  <si>
    <t>US-2016-127334</t>
  </si>
  <si>
    <t>US-2017-124779</t>
  </si>
  <si>
    <t>CA-2017-135937</t>
  </si>
  <si>
    <t>2/27/2017</t>
  </si>
  <si>
    <t>CA-2017-162173</t>
  </si>
  <si>
    <t>Virginia Beach</t>
  </si>
  <si>
    <t>CA-2017-122175</t>
  </si>
  <si>
    <t>CA-2015-135510</t>
  </si>
  <si>
    <t>TW-21025</t>
  </si>
  <si>
    <t>Tamara Willingham</t>
  </si>
  <si>
    <t>Charlottesville</t>
  </si>
  <si>
    <t>FUR-FU-10000820</t>
  </si>
  <si>
    <t>Tensor Brushed Steel Torchiere Floor Lamp</t>
  </si>
  <si>
    <t>CA-2014-150329</t>
  </si>
  <si>
    <t>10/14/2014</t>
  </si>
  <si>
    <t>CA-2014-109134</t>
  </si>
  <si>
    <t>US-2015-129637</t>
  </si>
  <si>
    <t>12/22/2015</t>
  </si>
  <si>
    <t>CA-2017-145429</t>
  </si>
  <si>
    <t>CA-2015-153535</t>
  </si>
  <si>
    <t>5/20/2015</t>
  </si>
  <si>
    <t>5/24/2015</t>
  </si>
  <si>
    <t>Wilson</t>
  </si>
  <si>
    <t>CA-2015-123141</t>
  </si>
  <si>
    <t>Rio Rancho</t>
  </si>
  <si>
    <t>CA-2017-107629</t>
  </si>
  <si>
    <t>CA-2016-134789</t>
  </si>
  <si>
    <t>Hot Springs</t>
  </si>
  <si>
    <t>CA-2016-165827</t>
  </si>
  <si>
    <t>CA-2015-156734</t>
  </si>
  <si>
    <t>CA-2014-144029</t>
  </si>
  <si>
    <t>5/31/2014</t>
  </si>
  <si>
    <t>US-2017-101784</t>
  </si>
  <si>
    <t>CA-2016-154767</t>
  </si>
  <si>
    <t>6/28/2016</t>
  </si>
  <si>
    <t>6/30/2016</t>
  </si>
  <si>
    <t>Paterson</t>
  </si>
  <si>
    <t>CA-2017-124205</t>
  </si>
  <si>
    <t>TC-21145</t>
  </si>
  <si>
    <t>Theresa Coyne</t>
  </si>
  <si>
    <t>CA-2016-162943</t>
  </si>
  <si>
    <t>CA-2017-100615</t>
  </si>
  <si>
    <t>US-2016-147711</t>
  </si>
  <si>
    <t>CA-2017-121293</t>
  </si>
  <si>
    <t>7/28/2017</t>
  </si>
  <si>
    <t>CA-2015-118843</t>
  </si>
  <si>
    <t>9/20/2015</t>
  </si>
  <si>
    <t>CA-2016-162348</t>
  </si>
  <si>
    <t>11/15/2016</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</si>
  <si>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</si>
  <si>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</si>
  <si>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</si>
  <si>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</si>
  <si>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</si>
  <si>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</si>
  <si>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</si>
  <si>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</si>
  <si>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</si>
  <si>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</si>
  <si>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</si>
  <si>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</si>
  <si>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6/17/2014</t>
  </si>
  <si>
    <t>CA-2017-163860</t>
  </si>
  <si>
    <t>CA-2015-154291</t>
  </si>
  <si>
    <t>7/29/2015</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</si>
  <si>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</si>
  <si>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</si>
  <si>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</si>
  <si>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</si>
  <si>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</si>
  <si>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</si>
  <si>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</si>
  <si>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</si>
  <si>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</si>
  <si>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</si>
  <si>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</si>
  <si>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</si>
  <si>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</si>
  <si>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</si>
  <si>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</si>
  <si>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</si>
  <si>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</si>
  <si>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</si>
  <si>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</si>
  <si>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</si>
  <si>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5/26/2015</t>
  </si>
  <si>
    <t>Naperville</t>
  </si>
  <si>
    <t>US-2017-135503</t>
  </si>
  <si>
    <t>North Charleston</t>
  </si>
  <si>
    <t>US-2017-115301</t>
  </si>
  <si>
    <t>CA-2014-124247</t>
  </si>
  <si>
    <t>CA-2015-137925</t>
  </si>
  <si>
    <t>CA-2014-164182</t>
  </si>
  <si>
    <t>7/14/2014</t>
  </si>
  <si>
    <t>ST-20530</t>
  </si>
  <si>
    <t>Shui Tom</t>
  </si>
  <si>
    <t>CA-2016-129847</t>
  </si>
  <si>
    <t>FUR-FU-10000277</t>
  </si>
  <si>
    <t>Deflect-o DuraMat Antistatic Studded Beveled Mat for Medium Pile Carpeting</t>
  </si>
  <si>
    <t>CA-2016-106243</t>
  </si>
  <si>
    <t>CA-2015-130365</t>
  </si>
  <si>
    <t>4/29/2015</t>
  </si>
  <si>
    <t>CA-2017-143021</t>
  </si>
  <si>
    <t>CA-2016-157588</t>
  </si>
  <si>
    <t>AR-10570</t>
  </si>
  <si>
    <t>Anemone Ratner</t>
  </si>
  <si>
    <t>CA-2016-163937</t>
  </si>
  <si>
    <t>Longview</t>
  </si>
  <si>
    <t>CA-2015-112144</t>
  </si>
  <si>
    <t>6/28/2015</t>
  </si>
  <si>
    <t>CY-12745</t>
  </si>
  <si>
    <t>Craig Yedwab</t>
  </si>
  <si>
    <t>CA-2015-109386</t>
  </si>
  <si>
    <t>CA-2015-104871</t>
  </si>
  <si>
    <t>3/30/2015</t>
  </si>
  <si>
    <t>Normal</t>
  </si>
  <si>
    <t>CA-2014-133158</t>
  </si>
  <si>
    <t>8/21/2014</t>
  </si>
  <si>
    <t>CA-2015-141740</t>
  </si>
  <si>
    <t>CA-2014-119466</t>
  </si>
  <si>
    <t>CA-2015-154823</t>
  </si>
  <si>
    <t>CA-2017-141201</t>
  </si>
  <si>
    <t>Salinas</t>
  </si>
  <si>
    <t>CA-2014-124737</t>
  </si>
  <si>
    <t>8/23/2014</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</si>
  <si>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</si>
  <si>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</si>
  <si>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</si>
  <si>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</si>
  <si>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</si>
  <si>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</si>
  <si>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</si>
  <si>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</si>
  <si>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</si>
  <si>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</si>
  <si>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</si>
  <si>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</si>
  <si>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</si>
  <si>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</si>
  <si>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</si>
  <si>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</si>
  <si>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</si>
  <si>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</si>
  <si>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</si>
  <si>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</si>
  <si>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3/16/2017</t>
  </si>
  <si>
    <t>CA-2017-100412</t>
  </si>
  <si>
    <t>12/26/2017</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</si>
  <si>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</si>
  <si>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</si>
  <si>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</si>
  <si>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</si>
  <si>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</si>
  <si>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</si>
  <si>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</si>
  <si>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</si>
  <si>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</si>
  <si>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</si>
  <si>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</si>
  <si>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</si>
  <si>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</si>
  <si>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</si>
  <si>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</si>
  <si>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</si>
  <si>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</si>
  <si>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</si>
  <si>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</si>
  <si>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</si>
  <si>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</si>
  <si>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</si>
  <si>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</si>
  <si>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</si>
  <si>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</si>
  <si>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4/25/2017</t>
  </si>
  <si>
    <t>CA-2017-118892</t>
  </si>
  <si>
    <t>US-2014-127978</t>
  </si>
  <si>
    <t>JS-15595</t>
  </si>
  <si>
    <t>Jill Stevenson</t>
  </si>
  <si>
    <t>CA-2016-152730</t>
  </si>
  <si>
    <t>Superior</t>
  </si>
  <si>
    <t>US-2014-143721</t>
  </si>
  <si>
    <t>CA-2016-133368</t>
  </si>
  <si>
    <t>1/14/2016</t>
  </si>
  <si>
    <t>1/20/2016</t>
  </si>
  <si>
    <t>FUR-FU-10003374</t>
  </si>
  <si>
    <t>Electrix Fluorescent Magnifier Lamps &amp; Weighted Base</t>
  </si>
  <si>
    <t>CA-2016-123337</t>
  </si>
  <si>
    <t>9/16/2016</t>
  </si>
  <si>
    <t>CA-2015-144519</t>
  </si>
  <si>
    <t>AW-10930</t>
  </si>
  <si>
    <t>Arthur Wiediger</t>
  </si>
  <si>
    <t>Helena</t>
  </si>
  <si>
    <t>Montana</t>
  </si>
  <si>
    <t>CA-2017-169439</t>
  </si>
  <si>
    <t>CA-2016-149965</t>
  </si>
  <si>
    <t>CA-2016-113656</t>
  </si>
  <si>
    <t>1/29/2016</t>
  </si>
  <si>
    <t>CB-12415</t>
  </si>
  <si>
    <t>Christy Brittain</t>
  </si>
  <si>
    <t>CA-2015-148964</t>
  </si>
  <si>
    <t>Bellevue</t>
  </si>
  <si>
    <t>CA-2014-163468</t>
  </si>
  <si>
    <t>Des Plaines</t>
  </si>
  <si>
    <t>US-2017-117450</t>
  </si>
  <si>
    <t>DO-13645</t>
  </si>
  <si>
    <t>Doug O'Connell</t>
  </si>
  <si>
    <t>CA-2014-137274</t>
  </si>
  <si>
    <t>3/29/2014</t>
  </si>
  <si>
    <t>CA-2016-144092</t>
  </si>
  <si>
    <t>CA-2016-132066</t>
  </si>
  <si>
    <t>10/16/2016</t>
  </si>
  <si>
    <t>CA-2017-100097</t>
  </si>
  <si>
    <t>MN-17935</t>
  </si>
  <si>
    <t>Michael Nguyen</t>
  </si>
  <si>
    <t>US-2017-126053</t>
  </si>
  <si>
    <t>US-2014-131275</t>
  </si>
  <si>
    <t>3/24/2014</t>
  </si>
  <si>
    <t>Burbank</t>
  </si>
  <si>
    <t>CA-2016-149349</t>
  </si>
  <si>
    <t>SP-20650</t>
  </si>
  <si>
    <t>Stephanie Phelps</t>
  </si>
  <si>
    <t>CA-2015-125563</t>
  </si>
  <si>
    <t>4/17/2015</t>
  </si>
  <si>
    <t>CA-2015-113152</t>
  </si>
  <si>
    <t>CA-2014-163412</t>
  </si>
  <si>
    <t>CA-2014-116190</t>
  </si>
  <si>
    <t>CA-2017-168389</t>
  </si>
  <si>
    <t>CA-2016-114748</t>
  </si>
  <si>
    <t>US-2014-115189</t>
  </si>
  <si>
    <t>AR-10345</t>
  </si>
  <si>
    <t>Alex Russell</t>
  </si>
  <si>
    <t>CA-2016-163594</t>
  </si>
  <si>
    <t>CA-2016-127243</t>
  </si>
  <si>
    <t>CA-2016-105732</t>
  </si>
  <si>
    <t>9/13/2016</t>
  </si>
  <si>
    <t>CA-2017-108035</t>
  </si>
  <si>
    <t>CA-2016-110975</t>
  </si>
  <si>
    <t>CA-2016-110009</t>
  </si>
  <si>
    <t>CA-2015-100146</t>
  </si>
  <si>
    <t>5/19/2015</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</si>
  <si>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</si>
  <si>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</si>
  <si>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</si>
  <si>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</si>
  <si>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</si>
  <si>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</si>
  <si>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</si>
  <si>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</si>
  <si>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</si>
  <si>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</si>
  <si>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</si>
  <si>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</si>
  <si>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</si>
  <si>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</si>
  <si>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</si>
  <si>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4/16/2015</t>
  </si>
  <si>
    <t>CA-2017-148985</t>
  </si>
  <si>
    <t>CA-2014-138100</t>
  </si>
  <si>
    <t>AA-10315</t>
  </si>
  <si>
    <t>Alex Avila</t>
  </si>
  <si>
    <t>CA-2014-167199</t>
  </si>
  <si>
    <t>CA-2014-129938</t>
  </si>
  <si>
    <t>US-2015-134558</t>
  </si>
  <si>
    <t>12/19/2015</t>
  </si>
  <si>
    <t>CA-2015-108672</t>
  </si>
  <si>
    <t>9/16/2015</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</si>
  <si>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</si>
  <si>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</si>
  <si>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</si>
  <si>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</si>
  <si>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</si>
  <si>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</si>
  <si>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</si>
  <si>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</si>
  <si>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</si>
  <si>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</si>
  <si>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</si>
  <si>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</si>
  <si>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</si>
  <si>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</si>
  <si>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2/25/2017</t>
  </si>
  <si>
    <t>Greenville</t>
  </si>
  <si>
    <t>CA-2017-103415</t>
  </si>
  <si>
    <t>US-2017-112347</t>
  </si>
  <si>
    <t>BS-11380</t>
  </si>
  <si>
    <t>Bill Stewart</t>
  </si>
  <si>
    <t>CA-2016-136595</t>
  </si>
  <si>
    <t>CA-2014-114181</t>
  </si>
  <si>
    <t>US-2014-137155</t>
  </si>
  <si>
    <t>CA-2016-105746</t>
  </si>
  <si>
    <t>US-2016-104815</t>
  </si>
  <si>
    <t>RB-19570</t>
  </si>
  <si>
    <t>Rob Beeghly</t>
  </si>
  <si>
    <t>US-2016-166660</t>
  </si>
  <si>
    <t>1/30/2016</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</si>
  <si>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</si>
  <si>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</si>
  <si>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</si>
  <si>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</si>
  <si>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</si>
  <si>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</si>
  <si>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</si>
  <si>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</si>
  <si>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</si>
  <si>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</si>
  <si>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</si>
  <si>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</si>
  <si>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</si>
  <si>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</si>
  <si>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</si>
  <si>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5/23/2015</t>
  </si>
  <si>
    <t>CA-2014-162089</t>
  </si>
  <si>
    <t>US-2017-158526</t>
  </si>
  <si>
    <t>CA-2017-104885</t>
  </si>
  <si>
    <t>CA-2015-161452</t>
  </si>
  <si>
    <t>CA-2016-138968</t>
  </si>
  <si>
    <t>FC-14335</t>
  </si>
  <si>
    <t>Fred Chung</t>
  </si>
  <si>
    <t>CA-2015-101889</t>
  </si>
  <si>
    <t>CA-2015-107685</t>
  </si>
  <si>
    <t>JM-15865</t>
  </si>
  <si>
    <t>John Murray</t>
  </si>
  <si>
    <t>US-2014-120740</t>
  </si>
  <si>
    <t>4/15/2014</t>
  </si>
  <si>
    <t>CA-2014-105417</t>
  </si>
  <si>
    <t>CA-2014-151967</t>
  </si>
  <si>
    <t>NB-18580</t>
  </si>
  <si>
    <t>Nicole Brennan</t>
  </si>
  <si>
    <t>Bossier City</t>
  </si>
  <si>
    <t>CA-2015-130974</t>
  </si>
  <si>
    <t>FUR-FU-10002506</t>
  </si>
  <si>
    <t>Tensor "Hersey Kiss" Styled Floor Lamp</t>
  </si>
  <si>
    <t>CA-2014-133592</t>
  </si>
  <si>
    <t>CA-2016-169838</t>
  </si>
  <si>
    <t>11/29/2016</t>
  </si>
  <si>
    <t>US-2017-128951</t>
  </si>
  <si>
    <t>CA-2016-118899</t>
  </si>
  <si>
    <t>3/22/2016</t>
  </si>
  <si>
    <t>CA-2017-151799</t>
  </si>
  <si>
    <t>CA-2016-114601</t>
  </si>
  <si>
    <t>CA-2017-139353</t>
  </si>
  <si>
    <t>CA-2015-139374</t>
  </si>
  <si>
    <t>CA-2017-104850</t>
  </si>
  <si>
    <t>CA-2015-133242</t>
  </si>
  <si>
    <t>6/24/2015</t>
  </si>
  <si>
    <t>CA-2015-158323</t>
  </si>
  <si>
    <t>CA-2017-112844</t>
  </si>
  <si>
    <t>US-2017-118941</t>
  </si>
  <si>
    <t>CA-2016-162236</t>
  </si>
  <si>
    <t>ER-13855</t>
  </si>
  <si>
    <t>Elpida Rittenbach</t>
  </si>
  <si>
    <t>US-2016-117037</t>
  </si>
  <si>
    <t>LW-17215</t>
  </si>
  <si>
    <t>Luke Weiss</t>
  </si>
  <si>
    <t>CA-2017-166184</t>
  </si>
  <si>
    <t>3/24/2017</t>
  </si>
  <si>
    <t>CA-2014-143637</t>
  </si>
  <si>
    <t>CA-2016-134334</t>
  </si>
  <si>
    <t>2/14/2016</t>
  </si>
  <si>
    <t>2/15/2016</t>
  </si>
  <si>
    <t>US-2017-109316</t>
  </si>
  <si>
    <t>CA-2014-125150</t>
  </si>
  <si>
    <t>5/23/2014</t>
  </si>
  <si>
    <t>PW-19030</t>
  </si>
  <si>
    <t>Pauline Webber</t>
  </si>
  <si>
    <t>CA-2015-127327</t>
  </si>
  <si>
    <t>CA-2015-137302</t>
  </si>
  <si>
    <t>CA-2015-106257</t>
  </si>
  <si>
    <t>CA-2015-149083</t>
  </si>
  <si>
    <t>US-2014-137869</t>
  </si>
  <si>
    <t>3/28/2014</t>
  </si>
  <si>
    <t>US-2017-123834</t>
  </si>
  <si>
    <t>GM-14500</t>
  </si>
  <si>
    <t>Gene McClure</t>
  </si>
  <si>
    <t>CA-2016-128706</t>
  </si>
  <si>
    <t>2/27/2016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</si>
  <si>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</si>
  <si>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</si>
  <si>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</si>
  <si>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</si>
  <si>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</si>
  <si>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</si>
  <si>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</si>
  <si>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</si>
  <si>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</si>
  <si>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</si>
  <si>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</si>
  <si>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</si>
  <si>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</si>
  <si>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</si>
  <si>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</si>
  <si>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</si>
  <si>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8/13/2017</t>
  </si>
  <si>
    <t>DC-12850</t>
  </si>
  <si>
    <t>Dan Campbell</t>
  </si>
  <si>
    <t>CA-2016-149762</t>
  </si>
  <si>
    <t>Morgan Hill</t>
  </si>
  <si>
    <t>CA-2016-167605</t>
  </si>
  <si>
    <t>CA-2015-110891</t>
  </si>
  <si>
    <t>PO-19195</t>
  </si>
  <si>
    <t>Phillina Ober</t>
  </si>
  <si>
    <t>CA-2017-120404</t>
  </si>
  <si>
    <t>CA-2017-167549</t>
  </si>
  <si>
    <t>EM-14200</t>
  </si>
  <si>
    <t>Evan Minnotte</t>
  </si>
  <si>
    <t>US-2016-168095</t>
  </si>
  <si>
    <t>7/15/2016</t>
  </si>
  <si>
    <t>7/20/2016</t>
  </si>
  <si>
    <t>CA-2016-146325</t>
  </si>
  <si>
    <t>CA-2014-131009</t>
  </si>
  <si>
    <t>CA-2017-131807</t>
  </si>
  <si>
    <t>CA-2016-157707</t>
  </si>
  <si>
    <t>FUR-BO-10001567</t>
  </si>
  <si>
    <t>Bush Westfield Collection Bookcases, Dark Cherry Finish, Fully Assembled</t>
  </si>
  <si>
    <t>US-2015-126753</t>
  </si>
  <si>
    <t>8/20/2015</t>
  </si>
  <si>
    <t>CA-2014-113383</t>
  </si>
  <si>
    <t>Clifton</t>
  </si>
  <si>
    <t>US-2015-165743</t>
  </si>
  <si>
    <t>US-2017-105998</t>
  </si>
  <si>
    <t>CR-12580</t>
  </si>
  <si>
    <t>Clay Rozendal</t>
  </si>
  <si>
    <t>US-2014-148194</t>
  </si>
  <si>
    <t>CA-2014-143210</t>
  </si>
  <si>
    <t>CA-2015-110863</t>
  </si>
  <si>
    <t>CA-2017-120168</t>
  </si>
  <si>
    <t>5/25/2017</t>
  </si>
  <si>
    <t>US-2014-131870</t>
  </si>
  <si>
    <t>CA-2014-129189</t>
  </si>
  <si>
    <t>CA-2015-132465</t>
  </si>
  <si>
    <t>CA-2016-158806</t>
  </si>
  <si>
    <t>CA-2015-119690</t>
  </si>
  <si>
    <t>CA-2017-109393</t>
  </si>
  <si>
    <t>CA-2017-121489</t>
  </si>
  <si>
    <t>CM-11815</t>
  </si>
  <si>
    <t>Candace McMahon</t>
  </si>
  <si>
    <t>US-2017-133081</t>
  </si>
  <si>
    <t>3/15/2017</t>
  </si>
  <si>
    <t>Cambridge</t>
  </si>
  <si>
    <t>FUR-FU-10001379</t>
  </si>
  <si>
    <t>Executive Impressions 16-1/2" Circular Wall Clock</t>
  </si>
  <si>
    <t>CA-2014-144974</t>
  </si>
  <si>
    <t>CM-12715</t>
  </si>
  <si>
    <t>Craig Molinari</t>
  </si>
  <si>
    <t>CA-2015-121188</t>
  </si>
  <si>
    <t>US-2015-160563</t>
  </si>
  <si>
    <t>10/20/2015</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</si>
  <si>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</si>
  <si>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</si>
  <si>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</si>
  <si>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</si>
  <si>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</si>
  <si>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</si>
  <si>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</si>
  <si>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</si>
  <si>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</si>
  <si>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</si>
  <si>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</si>
  <si>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</si>
  <si>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</si>
  <si>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</si>
  <si>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</si>
  <si>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</si>
  <si>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</si>
  <si>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</si>
  <si>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</si>
  <si>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</si>
  <si>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</si>
  <si>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</si>
  <si>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</si>
  <si>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</si>
  <si>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</si>
  <si>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</si>
  <si>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11/13/2014</t>
  </si>
  <si>
    <t>CA-2016-100993</t>
  </si>
  <si>
    <t>CA-2014-167997</t>
  </si>
  <si>
    <t>1/29/2014</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</si>
  <si>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</si>
  <si>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</si>
  <si>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</si>
  <si>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</si>
  <si>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</si>
  <si>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</si>
  <si>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</si>
  <si>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</si>
  <si>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</si>
  <si>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</si>
  <si>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</si>
  <si>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</si>
  <si>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</si>
  <si>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</si>
  <si>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</si>
  <si>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</si>
  <si>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</si>
  <si>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</si>
  <si>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</si>
  <si>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</si>
  <si>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</si>
  <si>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</si>
  <si>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</si>
  <si>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</si>
  <si>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</si>
  <si>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</si>
  <si>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</si>
  <si>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</si>
  <si>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</si>
  <si>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</si>
  <si>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</si>
  <si>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</si>
  <si>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</si>
  <si>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</si>
  <si>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</si>
  <si>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10/25/2016</t>
  </si>
  <si>
    <t>CA-2017-134810</t>
  </si>
  <si>
    <t>CA-2015-154284</t>
  </si>
  <si>
    <t>US-2015-158911</t>
  </si>
  <si>
    <t>US-2017-167318</t>
  </si>
  <si>
    <t>GZ-14545</t>
  </si>
  <si>
    <t>George Zrebassa</t>
  </si>
  <si>
    <t>CA-2017-135419</t>
  </si>
  <si>
    <t>CA-2014-168312</t>
  </si>
  <si>
    <t>GW-14605</t>
  </si>
  <si>
    <t>Giulietta Weimer</t>
  </si>
  <si>
    <t>US-2017-105935</t>
  </si>
  <si>
    <t>1/26/2017</t>
  </si>
  <si>
    <t>CA-2014-161508</t>
  </si>
  <si>
    <t>7/16/2014</t>
  </si>
  <si>
    <t>CA-2016-153269</t>
  </si>
  <si>
    <t>Andover</t>
  </si>
  <si>
    <t>CA-2017-135076</t>
  </si>
  <si>
    <t>4/13/2017</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</si>
  <si>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</si>
  <si>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</si>
  <si>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</si>
  <si>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</si>
  <si>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</si>
  <si>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</si>
  <si>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</si>
  <si>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</si>
  <si>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</si>
  <si>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</si>
  <si>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</si>
  <si>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</si>
  <si>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</si>
  <si>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</si>
  <si>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</si>
  <si>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</si>
  <si>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</si>
  <si>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</si>
  <si>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</si>
  <si>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</si>
  <si>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</si>
  <si>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</si>
  <si>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</si>
  <si>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</si>
  <si>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</si>
  <si>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</si>
  <si>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</si>
  <si>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</si>
  <si>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</si>
  <si>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</si>
  <si>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</si>
  <si>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</si>
  <si>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</si>
  <si>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</si>
  <si>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</si>
  <si>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</si>
  <si>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</si>
  <si>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4/23/2016</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</si>
  <si>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</si>
  <si>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</si>
  <si>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</si>
  <si>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</si>
  <si>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</si>
  <si>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</si>
  <si>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</si>
  <si>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</si>
  <si>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</si>
  <si>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</si>
  <si>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</si>
  <si>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</si>
  <si>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</si>
  <si>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</si>
  <si>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</si>
  <si>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</si>
  <si>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</si>
  <si>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</si>
  <si>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</si>
  <si>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</si>
  <si>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12/23/2015</t>
  </si>
  <si>
    <t>CA-2016-119074</t>
  </si>
  <si>
    <t>3/27/2016</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</si>
  <si>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</si>
  <si>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</si>
  <si>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</si>
  <si>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</si>
  <si>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</si>
  <si>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</si>
  <si>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</si>
  <si>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</si>
  <si>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</si>
  <si>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</si>
  <si>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</si>
  <si>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</si>
  <si>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</si>
  <si>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</si>
  <si>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</si>
  <si>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</si>
  <si>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</si>
  <si>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</si>
  <si>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</si>
  <si>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7/28/2016</t>
  </si>
  <si>
    <t>CA-2017-159793</t>
  </si>
  <si>
    <t>CA-2017-151281</t>
  </si>
  <si>
    <t>HM-14980</t>
  </si>
  <si>
    <t>Henry MacAllister</t>
  </si>
  <si>
    <t>CA-2015-108259</t>
  </si>
  <si>
    <t>11/15/2015</t>
  </si>
  <si>
    <t>CA-2016-113341</t>
  </si>
  <si>
    <t>US-2015-131842</t>
  </si>
  <si>
    <t>CA-2014-142769</t>
  </si>
  <si>
    <t>CA-2017-124765</t>
  </si>
  <si>
    <t>CA-2015-131856</t>
  </si>
  <si>
    <t>5/17/2015</t>
  </si>
  <si>
    <t>CA-2017-126634</t>
  </si>
  <si>
    <t>3/30/2017</t>
  </si>
  <si>
    <t>US-2014-159611</t>
  </si>
  <si>
    <t>CA-2017-163265</t>
  </si>
  <si>
    <t>2/16/2017</t>
  </si>
  <si>
    <t>2/21/2017</t>
  </si>
  <si>
    <t>CA-2017-141705</t>
  </si>
  <si>
    <t>Mansfield</t>
  </si>
  <si>
    <t>CA-2017-127096</t>
  </si>
  <si>
    <t>CA-2017-119284</t>
  </si>
  <si>
    <t>6/15/2017</t>
  </si>
  <si>
    <t>6/20/2017</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</si>
  <si>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</si>
  <si>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</si>
  <si>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</si>
  <si>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</si>
  <si>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</si>
  <si>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</si>
  <si>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</si>
  <si>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</si>
  <si>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</si>
  <si>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</si>
  <si>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</si>
  <si>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</si>
  <si>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</si>
  <si>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</si>
  <si>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</si>
  <si>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</si>
  <si>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</si>
  <si>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</si>
  <si>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9/15/2016</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</si>
  <si>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</si>
  <si>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</si>
  <si>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</si>
  <si>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</si>
  <si>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</si>
  <si>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</si>
  <si>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</si>
  <si>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</si>
  <si>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</si>
  <si>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</si>
  <si>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</si>
  <si>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</si>
  <si>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</si>
  <si>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</si>
  <si>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</si>
  <si>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</si>
  <si>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</si>
  <si>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</si>
  <si>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</si>
  <si>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</si>
  <si>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</si>
  <si>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8/22/2016</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</si>
  <si>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</si>
  <si>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</si>
  <si>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</si>
  <si>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</si>
  <si>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</si>
  <si>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</si>
  <si>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</si>
  <si>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</si>
  <si>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</si>
  <si>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</si>
  <si>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</si>
  <si>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</si>
  <si>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</si>
  <si>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</si>
  <si>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</si>
  <si>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</si>
  <si>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</si>
  <si>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</si>
  <si>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</si>
  <si>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</si>
  <si>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</si>
  <si>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</si>
  <si>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</si>
  <si>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</si>
  <si>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</si>
  <si>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</si>
  <si>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</si>
  <si>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</si>
  <si>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</si>
  <si>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</si>
  <si>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</si>
  <si>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</si>
  <si>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</si>
  <si>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</si>
  <si>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2/22/2016</t>
  </si>
  <si>
    <t>CA-2014-100706</t>
  </si>
  <si>
    <t>US-2016-141880</t>
  </si>
  <si>
    <t>CA-2015-165799</t>
  </si>
  <si>
    <t>CA-2016-102127</t>
  </si>
  <si>
    <t>US-2016-152415</t>
  </si>
  <si>
    <t>Marlborough</t>
  </si>
  <si>
    <t>CA-2017-128041</t>
  </si>
  <si>
    <t>CA-2017-105823</t>
  </si>
  <si>
    <t>6/22/2017</t>
  </si>
  <si>
    <t>CA-2014-138177</t>
  </si>
  <si>
    <t>ND-18460</t>
  </si>
  <si>
    <t>Neil Ducich</t>
  </si>
  <si>
    <t>CA-2014-114335</t>
  </si>
  <si>
    <t>Hollywood</t>
  </si>
  <si>
    <t>CA-2015-160227</t>
  </si>
  <si>
    <t>CA-2015-149097</t>
  </si>
  <si>
    <t>CA-2016-132304</t>
  </si>
  <si>
    <t>CA-2016-106278</t>
  </si>
  <si>
    <t>CA-2017-147550</t>
  </si>
  <si>
    <t>CA-2016-108105</t>
  </si>
  <si>
    <t>2/23/2016</t>
  </si>
  <si>
    <t>CA-2016-143406</t>
  </si>
  <si>
    <t>LR-17035</t>
  </si>
  <si>
    <t>Lisa Ryan</t>
  </si>
  <si>
    <t>CA-2015-162950</t>
  </si>
  <si>
    <t>CA-2015-163181</t>
  </si>
  <si>
    <t>CA-2017-153045</t>
  </si>
  <si>
    <t>1/19/2017</t>
  </si>
  <si>
    <t>1/24/2017</t>
  </si>
  <si>
    <t>CA-2016-128916</t>
  </si>
  <si>
    <t>8/20/2016</t>
  </si>
  <si>
    <t>CA-2016-130911</t>
  </si>
  <si>
    <t>3/26/2016</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</si>
  <si>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</si>
  <si>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</si>
  <si>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</si>
  <si>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</si>
  <si>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</si>
  <si>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</si>
  <si>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</si>
  <si>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</si>
  <si>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</si>
  <si>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</si>
  <si>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</si>
  <si>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</si>
  <si>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</si>
  <si>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</si>
  <si>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</si>
  <si>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</si>
  <si>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</si>
  <si>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</si>
  <si>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</si>
  <si>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</si>
  <si>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</si>
  <si>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</si>
  <si>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</si>
  <si>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</si>
  <si>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</si>
  <si>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</si>
  <si>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</si>
  <si>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</si>
  <si>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</si>
  <si>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</si>
  <si>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</si>
  <si>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</si>
  <si>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</si>
  <si>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</si>
  <si>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</si>
  <si>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</si>
  <si>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</si>
  <si>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</si>
  <si>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</si>
  <si>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</si>
  <si>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</si>
  <si>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</si>
  <si>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</si>
  <si>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</si>
  <si>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</si>
  <si>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</si>
  <si>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</si>
  <si>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</si>
  <si>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</si>
  <si>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</si>
  <si>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</si>
  <si>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</si>
  <si>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</si>
  <si>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</si>
  <si>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</si>
  <si>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</si>
  <si>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</si>
  <si>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</si>
  <si>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</si>
  <si>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</si>
  <si>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1/25/2016</t>
  </si>
  <si>
    <t>CA-2017-111591</t>
  </si>
  <si>
    <t>CA-2017-113460</t>
  </si>
  <si>
    <t>CA-2015-111339</t>
  </si>
  <si>
    <t>5/29/2015</t>
  </si>
  <si>
    <t>CA-2014-154158</t>
  </si>
  <si>
    <t>CA-2017-163097</t>
  </si>
  <si>
    <t>CA-2015-130848</t>
  </si>
  <si>
    <t>CA-2014-125997</t>
  </si>
  <si>
    <t>MW-18220</t>
  </si>
  <si>
    <t>Mitch Webber</t>
  </si>
  <si>
    <t>CA-2014-159814</t>
  </si>
  <si>
    <t>CA-2016-105459</t>
  </si>
  <si>
    <t>CA-2017-162789</t>
  </si>
  <si>
    <t>US-2017-110149</t>
  </si>
  <si>
    <t>CA-2015-164777</t>
  </si>
  <si>
    <t>CA-2015-127824</t>
  </si>
  <si>
    <t>10/22/2015</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</si>
  <si>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</si>
  <si>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</si>
  <si>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</si>
  <si>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</si>
  <si>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</si>
  <si>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</si>
  <si>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</si>
  <si>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</si>
  <si>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</si>
  <si>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</si>
  <si>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</si>
  <si>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</si>
  <si>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</si>
  <si>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</si>
  <si>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</si>
  <si>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</si>
  <si>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</si>
  <si>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</si>
  <si>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</si>
  <si>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</si>
  <si>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</si>
  <si>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</si>
  <si>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</si>
  <si>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</si>
  <si>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</si>
  <si>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</si>
  <si>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6/14/2017</t>
  </si>
  <si>
    <t>CA-2016-148747</t>
  </si>
  <si>
    <t>CA-2015-135727</t>
  </si>
  <si>
    <t>5/16/2015</t>
  </si>
  <si>
    <t>CA-2015-135251</t>
  </si>
  <si>
    <t>RP-19270</t>
  </si>
  <si>
    <t>Rachel Payne</t>
  </si>
  <si>
    <t>CA-2016-125724</t>
  </si>
  <si>
    <t>CA-2015-111612</t>
  </si>
  <si>
    <t>CA-2014-103086</t>
  </si>
  <si>
    <t>10/19/2014</t>
  </si>
  <si>
    <t>EB-14170</t>
  </si>
  <si>
    <t>Evan Bailliet</t>
  </si>
  <si>
    <t>CA-2016-129280</t>
  </si>
  <si>
    <t>SM-20905</t>
  </si>
  <si>
    <t>Susan MacKendrick</t>
  </si>
  <si>
    <t>CA-2014-130428</t>
  </si>
  <si>
    <t>3/31/2014</t>
  </si>
  <si>
    <t>CA-2015-148495</t>
  </si>
  <si>
    <t>CA-2015-143147</t>
  </si>
  <si>
    <t>5/28/2015</t>
  </si>
  <si>
    <t>CA-2017-152975</t>
  </si>
  <si>
    <t>CA-2017-116127</t>
  </si>
  <si>
    <t>US-2016-105452</t>
  </si>
  <si>
    <t>BF-11005</t>
  </si>
  <si>
    <t>Barry Franz</t>
  </si>
  <si>
    <t>CA-2015-149517</t>
  </si>
  <si>
    <t>FC-14245</t>
  </si>
  <si>
    <t>Frank Carlisle</t>
  </si>
  <si>
    <t>CA-2016-129861</t>
  </si>
  <si>
    <t>6/23/2016</t>
  </si>
  <si>
    <t>CA-2016-130638</t>
  </si>
  <si>
    <t>5/16/2016</t>
  </si>
  <si>
    <t>CA-2017-137449</t>
  </si>
  <si>
    <t>CA-2014-151330</t>
  </si>
  <si>
    <t>CA-2014-124702</t>
  </si>
  <si>
    <t>CA-2015-116638</t>
  </si>
  <si>
    <t>1/28/2015</t>
  </si>
  <si>
    <t>JH-15985</t>
  </si>
  <si>
    <t>Joseph Holt</t>
  </si>
  <si>
    <t>CA-2014-104563</t>
  </si>
  <si>
    <t>CA-2016-107104</t>
  </si>
  <si>
    <t>CA-2014-156160</t>
  </si>
  <si>
    <t>9/22/2014</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</si>
  <si>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</si>
  <si>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</si>
  <si>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</si>
  <si>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</si>
  <si>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</si>
  <si>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</si>
  <si>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</si>
  <si>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</si>
  <si>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</si>
  <si>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</si>
  <si>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</si>
  <si>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</si>
  <si>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</si>
  <si>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</si>
  <si>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</si>
  <si>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</si>
  <si>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</si>
  <si>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</si>
  <si>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</si>
  <si>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</si>
  <si>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</si>
  <si>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</si>
  <si>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</si>
  <si>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</si>
  <si>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</si>
  <si>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</si>
  <si>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</si>
  <si>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5/21/2014</t>
  </si>
  <si>
    <t>CA-2015-122973</t>
  </si>
  <si>
    <t>7/18/2015</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</si>
  <si>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</si>
  <si>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</si>
  <si>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</si>
  <si>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</si>
  <si>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</si>
  <si>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</si>
  <si>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</si>
  <si>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</si>
  <si>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</si>
  <si>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</si>
  <si>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</si>
  <si>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</si>
  <si>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</si>
  <si>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</si>
  <si>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</si>
  <si>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1/14/2017</t>
  </si>
  <si>
    <t>CA-2014-114195</t>
  </si>
  <si>
    <t>Mason</t>
  </si>
  <si>
    <t>CA-2016-122581</t>
  </si>
  <si>
    <t>8/25/2016</t>
  </si>
  <si>
    <t>US-2016-115441</t>
  </si>
  <si>
    <t>CA-2016-112830</t>
  </si>
  <si>
    <t>US-2014-117380</t>
  </si>
  <si>
    <t>CA-2017-117646</t>
  </si>
  <si>
    <t>SC-20845</t>
  </si>
  <si>
    <t>Sung Chung</t>
  </si>
  <si>
    <t>CA-2014-122609</t>
  </si>
  <si>
    <t>US-2015-129007</t>
  </si>
  <si>
    <t>CA-2015-132388</t>
  </si>
  <si>
    <t>Santa Barbara</t>
  </si>
  <si>
    <t>CA-2017-160927</t>
  </si>
  <si>
    <t>1/29/2017</t>
  </si>
  <si>
    <t>CA-2016-149272</t>
  </si>
  <si>
    <t>Bryan</t>
  </si>
  <si>
    <t>CA-2016-129630</t>
  </si>
  <si>
    <t>IM-15055</t>
  </si>
  <si>
    <t>Ionia McGrath</t>
  </si>
  <si>
    <t>CA-2015-104948</t>
  </si>
  <si>
    <t>San Bernardino</t>
  </si>
  <si>
    <t>CA-2016-164889</t>
  </si>
  <si>
    <t>CA-2016-169824</t>
  </si>
  <si>
    <t>CA-2017-121559</t>
  </si>
  <si>
    <t>Indianapolis</t>
  </si>
  <si>
    <t>CA-2015-141593</t>
  </si>
  <si>
    <t>CA-2015-168088</t>
  </si>
  <si>
    <t>3/19/2015</t>
  </si>
  <si>
    <t>CA-2016-146374</t>
  </si>
  <si>
    <t>US-2015-151435</t>
  </si>
  <si>
    <t>CA-2014-110422</t>
  </si>
  <si>
    <t>1/21/2014</t>
  </si>
  <si>
    <t>1/23/2014</t>
  </si>
  <si>
    <t>CA-2017-121258</t>
  </si>
  <si>
    <t>42420</t>
  </si>
  <si>
    <t>33311</t>
  </si>
  <si>
    <t>90032</t>
  </si>
  <si>
    <t>19140</t>
  </si>
  <si>
    <t>84057</t>
  </si>
  <si>
    <t>75080</t>
  </si>
  <si>
    <t>77041</t>
  </si>
  <si>
    <t>47150</t>
  </si>
  <si>
    <t>12180</t>
  </si>
  <si>
    <t>90004</t>
  </si>
  <si>
    <t>60610</t>
  </si>
  <si>
    <t>38109</t>
  </si>
  <si>
    <t>77070</t>
  </si>
  <si>
    <t>29203</t>
  </si>
  <si>
    <t>55407</t>
  </si>
  <si>
    <t>10009</t>
  </si>
  <si>
    <t>80013</t>
  </si>
  <si>
    <t>10035</t>
  </si>
  <si>
    <t>98103</t>
  </si>
  <si>
    <t>19805</t>
  </si>
  <si>
    <t>61701</t>
  </si>
  <si>
    <t>95661</t>
  </si>
  <si>
    <t>43055</t>
  </si>
  <si>
    <t>53132</t>
  </si>
  <si>
    <t>98115</t>
  </si>
  <si>
    <t>78207</t>
  </si>
  <si>
    <t>80219</t>
  </si>
  <si>
    <t>37064</t>
  </si>
  <si>
    <t>44256</t>
  </si>
  <si>
    <t>43017</t>
  </si>
  <si>
    <t>48227</t>
  </si>
  <si>
    <t>38401</t>
  </si>
  <si>
    <t>33614</t>
  </si>
  <si>
    <t>55044</t>
  </si>
  <si>
    <t>94109</t>
  </si>
  <si>
    <t>60623</t>
  </si>
  <si>
    <t>43229</t>
  </si>
  <si>
    <t>80906</t>
  </si>
  <si>
    <t>7109</t>
  </si>
  <si>
    <t>10024</t>
  </si>
  <si>
    <t>80004</t>
  </si>
  <si>
    <t>7601</t>
  </si>
  <si>
    <t>37130</t>
  </si>
  <si>
    <t>19143</t>
  </si>
  <si>
    <t>94122</t>
  </si>
  <si>
    <t>6040</t>
  </si>
  <si>
    <t>2038</t>
  </si>
  <si>
    <t>33024</t>
  </si>
  <si>
    <t>77036</t>
  </si>
  <si>
    <t>94110</t>
  </si>
  <si>
    <t>98105</t>
  </si>
  <si>
    <t>1841</t>
  </si>
  <si>
    <t>39212</t>
  </si>
  <si>
    <t>48187</t>
  </si>
  <si>
    <t>47201</t>
  </si>
  <si>
    <t>44312</t>
  </si>
  <si>
    <t>94521</t>
  </si>
  <si>
    <t>62521</t>
  </si>
  <si>
    <t>85023</t>
  </si>
  <si>
    <t>60068</t>
  </si>
  <si>
    <t>79109</t>
  </si>
  <si>
    <t>90045</t>
  </si>
  <si>
    <t>92627</t>
  </si>
  <si>
    <t>80134</t>
  </si>
  <si>
    <t>64118</t>
  </si>
  <si>
    <t>48234</t>
  </si>
  <si>
    <t>33801</t>
  </si>
  <si>
    <t>90036</t>
  </si>
  <si>
    <t>76106</t>
  </si>
  <si>
    <t>32216</t>
  </si>
  <si>
    <t>40475</t>
  </si>
  <si>
    <t>92024</t>
  </si>
  <si>
    <t>10011</t>
  </si>
  <si>
    <t>48126</t>
  </si>
  <si>
    <t>31088</t>
  </si>
  <si>
    <t>94591</t>
  </si>
  <si>
    <t>98661</t>
  </si>
  <si>
    <t>60505</t>
  </si>
  <si>
    <t>76017</t>
  </si>
  <si>
    <t>44105</t>
  </si>
  <si>
    <t>60653</t>
  </si>
  <si>
    <t>75701</t>
  </si>
  <si>
    <t>22980</t>
  </si>
  <si>
    <t>90805</t>
  </si>
  <si>
    <t>19901</t>
  </si>
  <si>
    <t>48205</t>
  </si>
  <si>
    <t>11572</t>
  </si>
  <si>
    <t>92105</t>
  </si>
  <si>
    <t>48183</t>
  </si>
  <si>
    <t>33710</t>
  </si>
  <si>
    <t>22204</t>
  </si>
  <si>
    <t>50315</t>
  </si>
  <si>
    <t>93534</t>
  </si>
  <si>
    <t>23223</t>
  </si>
  <si>
    <t>92530</t>
  </si>
  <si>
    <t>68104</t>
  </si>
  <si>
    <t>98026</t>
  </si>
  <si>
    <t>92704</t>
  </si>
  <si>
    <t>41042</t>
  </si>
  <si>
    <t>40214</t>
  </si>
  <si>
    <t>44052</t>
  </si>
  <si>
    <t>22153</t>
  </si>
  <si>
    <t>3301</t>
  </si>
  <si>
    <t>14609</t>
  </si>
  <si>
    <t>6360</t>
  </si>
  <si>
    <t>53209</t>
  </si>
  <si>
    <t>90503</t>
  </si>
  <si>
    <t>85204</t>
  </si>
  <si>
    <t>19120</t>
  </si>
  <si>
    <t>78664</t>
  </si>
  <si>
    <t>92054</t>
  </si>
  <si>
    <t>19134</t>
  </si>
  <si>
    <t>80027</t>
  </si>
  <si>
    <t>13021</t>
  </si>
  <si>
    <t>92037</t>
  </si>
  <si>
    <t>98502</t>
  </si>
  <si>
    <t>20016</t>
  </si>
  <si>
    <t>65109</t>
  </si>
  <si>
    <t>63376</t>
  </si>
  <si>
    <t>61107</t>
  </si>
  <si>
    <t>33142</t>
  </si>
  <si>
    <t>77095</t>
  </si>
  <si>
    <t>10701</t>
  </si>
  <si>
    <t>28110</t>
  </si>
  <si>
    <t>90049</t>
  </si>
  <si>
    <t>72401</t>
  </si>
  <si>
    <t>44221</t>
  </si>
  <si>
    <t>22801</t>
  </si>
  <si>
    <t>20852</t>
  </si>
  <si>
    <t>33065</t>
  </si>
  <si>
    <t>33437</t>
  </si>
  <si>
    <t>93727</t>
  </si>
  <si>
    <t>19013</t>
  </si>
  <si>
    <t>46350</t>
  </si>
  <si>
    <t>31907</t>
  </si>
  <si>
    <t>91104</t>
  </si>
  <si>
    <t>90008</t>
  </si>
  <si>
    <t>60201</t>
  </si>
  <si>
    <t>85705</t>
  </si>
  <si>
    <t>90660</t>
  </si>
  <si>
    <t>84604</t>
  </si>
  <si>
    <t>30080</t>
  </si>
  <si>
    <t>35630</t>
  </si>
  <si>
    <t>6457</t>
  </si>
  <si>
    <t>8360</t>
  </si>
  <si>
    <t>77506</t>
  </si>
  <si>
    <t>85301</t>
  </si>
  <si>
    <t>89031</t>
  </si>
  <si>
    <t>18103</t>
  </si>
  <si>
    <t>92677</t>
  </si>
  <si>
    <t>2149</t>
  </si>
  <si>
    <t>13601</t>
  </si>
  <si>
    <t>79907</t>
  </si>
  <si>
    <t>61604</t>
  </si>
  <si>
    <t>75007</t>
  </si>
  <si>
    <t>98031</t>
  </si>
  <si>
    <t>70506</t>
  </si>
  <si>
    <t>94601</t>
  </si>
  <si>
    <t>23434</t>
  </si>
  <si>
    <t>53711</t>
  </si>
  <si>
    <t>95123</t>
  </si>
  <si>
    <t>98002</t>
  </si>
  <si>
    <t>97756</t>
  </si>
  <si>
    <t>74403</t>
  </si>
  <si>
    <t>28205</t>
  </si>
  <si>
    <t>42104</t>
  </si>
  <si>
    <t>89015</t>
  </si>
  <si>
    <t>99207</t>
  </si>
  <si>
    <t>11561</t>
  </si>
  <si>
    <t>45014</t>
  </si>
  <si>
    <t>33178</t>
  </si>
  <si>
    <t>97477</t>
  </si>
  <si>
    <t>80020</t>
  </si>
  <si>
    <t>36116</t>
  </si>
  <si>
    <t>94513</t>
  </si>
  <si>
    <t>65807</t>
  </si>
  <si>
    <t>36830</t>
  </si>
  <si>
    <t>2908</t>
  </si>
  <si>
    <t>55901</t>
  </si>
  <si>
    <t>85345</t>
  </si>
  <si>
    <t>47374</t>
  </si>
  <si>
    <t>91767</t>
  </si>
  <si>
    <t>91761</t>
  </si>
  <si>
    <t>56560</t>
  </si>
  <si>
    <t>92374</t>
  </si>
  <si>
    <t>94086</t>
  </si>
  <si>
    <t>48911</t>
  </si>
  <si>
    <t>3820</t>
  </si>
  <si>
    <t>75051</t>
  </si>
  <si>
    <t>17403</t>
  </si>
  <si>
    <t>77840</t>
  </si>
  <si>
    <t>75081</t>
  </si>
  <si>
    <t>45231</t>
  </si>
  <si>
    <t>78041</t>
  </si>
  <si>
    <t>76903</t>
  </si>
  <si>
    <t>72209</t>
  </si>
  <si>
    <t>17602</t>
  </si>
  <si>
    <t>43302</t>
  </si>
  <si>
    <t>80122</t>
  </si>
  <si>
    <t>4401</t>
  </si>
  <si>
    <t>38671</t>
  </si>
  <si>
    <t>30076</t>
  </si>
  <si>
    <t>57103</t>
  </si>
  <si>
    <t>95823</t>
  </si>
  <si>
    <t>77340</t>
  </si>
  <si>
    <t>1040</t>
  </si>
  <si>
    <t>87401</t>
  </si>
  <si>
    <t>7055</t>
  </si>
  <si>
    <t>28314</t>
  </si>
  <si>
    <t>46544</t>
  </si>
  <si>
    <t>7090</t>
  </si>
  <si>
    <t>85254</t>
  </si>
  <si>
    <t>2148</t>
  </si>
  <si>
    <t>98226</t>
  </si>
  <si>
    <t>47905</t>
  </si>
  <si>
    <t>22304</t>
  </si>
  <si>
    <t>60090</t>
  </si>
  <si>
    <t>27604</t>
  </si>
  <si>
    <t>74133</t>
  </si>
  <si>
    <t>92345</t>
  </si>
  <si>
    <t>85234</t>
  </si>
  <si>
    <t>1852</t>
  </si>
  <si>
    <t>33012</t>
  </si>
  <si>
    <t>44107</t>
  </si>
  <si>
    <t>19711</t>
  </si>
  <si>
    <t>93309</t>
  </si>
  <si>
    <t>33068</t>
  </si>
  <si>
    <t>78415</t>
  </si>
  <si>
    <t>90278</t>
  </si>
  <si>
    <t>88001</t>
  </si>
  <si>
    <t>23320</t>
  </si>
  <si>
    <t>60098</t>
  </si>
  <si>
    <t>30318</t>
  </si>
  <si>
    <t>85281</t>
  </si>
  <si>
    <t>70601</t>
  </si>
  <si>
    <t>60035</t>
  </si>
  <si>
    <t>48601</t>
  </si>
  <si>
    <t>60076</t>
  </si>
  <si>
    <t>75002</t>
  </si>
  <si>
    <t>29464</t>
  </si>
  <si>
    <t>42071</t>
  </si>
  <si>
    <t>78577</t>
  </si>
  <si>
    <t>84084</t>
  </si>
  <si>
    <t>78521</t>
  </si>
  <si>
    <t>48146</t>
  </si>
  <si>
    <t>97030</t>
  </si>
  <si>
    <t>71203</t>
  </si>
  <si>
    <t>37421</t>
  </si>
  <si>
    <t>83642</t>
  </si>
  <si>
    <t>75217</t>
  </si>
  <si>
    <t>78745</t>
  </si>
  <si>
    <t>32303</t>
  </si>
  <si>
    <t>80525</t>
  </si>
  <si>
    <t>6824</t>
  </si>
  <si>
    <t>39503</t>
  </si>
  <si>
    <t>2169</t>
  </si>
  <si>
    <t>6010</t>
  </si>
  <si>
    <t>92691</t>
  </si>
  <si>
    <t>89115</t>
  </si>
  <si>
    <t>11550</t>
  </si>
  <si>
    <t>60477</t>
  </si>
  <si>
    <t>52001</t>
  </si>
  <si>
    <t>43130</t>
  </si>
  <si>
    <t>90301</t>
  </si>
  <si>
    <t>2151</t>
  </si>
  <si>
    <t>48127</t>
  </si>
  <si>
    <t>36608</t>
  </si>
  <si>
    <t>60188</t>
  </si>
  <si>
    <t>56301</t>
  </si>
  <si>
    <t>75023</t>
  </si>
  <si>
    <t>75220</t>
  </si>
  <si>
    <t>49201</t>
  </si>
  <si>
    <t>21044</t>
  </si>
  <si>
    <t>31204</t>
  </si>
  <si>
    <t>45503</t>
  </si>
  <si>
    <t>33317</t>
  </si>
  <si>
    <t>20735</t>
  </si>
  <si>
    <t>43615</t>
  </si>
  <si>
    <t>75150</t>
  </si>
  <si>
    <t>79762</t>
  </si>
  <si>
    <t>53214</t>
  </si>
  <si>
    <t>91911</t>
  </si>
  <si>
    <t>27405</t>
  </si>
  <si>
    <t>28540</t>
  </si>
  <si>
    <t>37620</t>
  </si>
  <si>
    <t>61821</t>
  </si>
  <si>
    <t>78550</t>
  </si>
  <si>
    <t>46142</t>
  </si>
  <si>
    <t>37211</t>
  </si>
  <si>
    <t>90712</t>
  </si>
  <si>
    <t>2895</t>
  </si>
  <si>
    <t>53142</t>
  </si>
  <si>
    <t>34952</t>
  </si>
  <si>
    <t>33023</t>
  </si>
  <si>
    <t>68025</t>
  </si>
  <si>
    <t>11520</t>
  </si>
  <si>
    <t>83704</t>
  </si>
  <si>
    <t>2920</t>
  </si>
  <si>
    <t>21215</t>
  </si>
  <si>
    <t>61032</t>
  </si>
  <si>
    <t>38301</t>
  </si>
  <si>
    <t>8701</t>
  </si>
  <si>
    <t>77642</t>
  </si>
  <si>
    <t>95610</t>
  </si>
  <si>
    <t>86442</t>
  </si>
  <si>
    <t>10801</t>
  </si>
  <si>
    <t>91776</t>
  </si>
  <si>
    <t>45011</t>
  </si>
  <si>
    <t>30328</t>
  </si>
  <si>
    <t>44060</t>
  </si>
  <si>
    <t>73505</t>
  </si>
  <si>
    <t>23666</t>
  </si>
  <si>
    <t>13440</t>
  </si>
  <si>
    <t>95336</t>
  </si>
  <si>
    <t>94526</t>
  </si>
  <si>
    <t>48858</t>
  </si>
  <si>
    <t>6708</t>
  </si>
  <si>
    <t>14215</t>
  </si>
  <si>
    <t>99301</t>
  </si>
  <si>
    <t>30062</t>
  </si>
  <si>
    <t>44134</t>
  </si>
  <si>
    <t>77573</t>
  </si>
  <si>
    <t>20877</t>
  </si>
  <si>
    <t>73120</t>
  </si>
  <si>
    <t>27217</t>
  </si>
  <si>
    <t>32725</t>
  </si>
  <si>
    <t>92804</t>
  </si>
  <si>
    <t>85224</t>
  </si>
  <si>
    <t>63122</t>
  </si>
  <si>
    <t>48180</t>
  </si>
  <si>
    <t>48640</t>
  </si>
  <si>
    <t>76706</t>
  </si>
  <si>
    <t>71854</t>
  </si>
  <si>
    <t>18018</t>
  </si>
  <si>
    <t>5408</t>
  </si>
  <si>
    <t>75043</t>
  </si>
  <si>
    <t>37918</t>
  </si>
  <si>
    <t>67212</t>
  </si>
  <si>
    <t>48237</t>
  </si>
  <si>
    <t>32137</t>
  </si>
  <si>
    <t>66062</t>
  </si>
  <si>
    <t>84020</t>
  </si>
  <si>
    <t>54601</t>
  </si>
  <si>
    <t>33180</t>
  </si>
  <si>
    <t>7960</t>
  </si>
  <si>
    <t>92307</t>
  </si>
  <si>
    <t>97301</t>
  </si>
  <si>
    <t>83201</t>
  </si>
  <si>
    <t>32712</t>
  </si>
  <si>
    <t>6460</t>
  </si>
  <si>
    <t>94533</t>
  </si>
  <si>
    <t>60089</t>
  </si>
  <si>
    <t>92630</t>
  </si>
  <si>
    <t>28027</t>
  </si>
  <si>
    <t>55113</t>
  </si>
  <si>
    <t>72032</t>
  </si>
  <si>
    <t>6450</t>
  </si>
  <si>
    <t>82001</t>
  </si>
  <si>
    <t>47401</t>
  </si>
  <si>
    <t>35601</t>
  </si>
  <si>
    <t>72701</t>
  </si>
  <si>
    <t>19601</t>
  </si>
  <si>
    <t>39401</t>
  </si>
  <si>
    <t>83605</t>
  </si>
  <si>
    <t>29501</t>
  </si>
  <si>
    <t>3060</t>
  </si>
  <si>
    <t>40324</t>
  </si>
  <si>
    <t>85635</t>
  </si>
  <si>
    <t>79424</t>
  </si>
  <si>
    <t>97206</t>
  </si>
  <si>
    <t>37075</t>
  </si>
  <si>
    <t>95928</t>
  </si>
  <si>
    <t>24153</t>
  </si>
  <si>
    <t>97405</t>
  </si>
  <si>
    <t>93030</t>
  </si>
  <si>
    <t>48185</t>
  </si>
  <si>
    <t>32839</t>
  </si>
  <si>
    <t>60126</t>
  </si>
  <si>
    <t>77590</t>
  </si>
  <si>
    <t>23464</t>
  </si>
  <si>
    <t>22901</t>
  </si>
  <si>
    <t>27893</t>
  </si>
  <si>
    <t>87124</t>
  </si>
  <si>
    <t>71901</t>
  </si>
  <si>
    <t>37167</t>
  </si>
  <si>
    <t>7501</t>
  </si>
  <si>
    <t>91360</t>
  </si>
  <si>
    <t>92020</t>
  </si>
  <si>
    <t>60540</t>
  </si>
  <si>
    <t>29406</t>
  </si>
  <si>
    <t>98632</t>
  </si>
  <si>
    <t>61761</t>
  </si>
  <si>
    <t>93905</t>
  </si>
  <si>
    <t>63301</t>
  </si>
  <si>
    <t>35401</t>
  </si>
  <si>
    <t>60174</t>
  </si>
  <si>
    <t>54880</t>
  </si>
  <si>
    <t>59601</t>
  </si>
  <si>
    <t>98006</t>
  </si>
  <si>
    <t>60016</t>
  </si>
  <si>
    <t>91505</t>
  </si>
  <si>
    <t>93010</t>
  </si>
  <si>
    <t>97224</t>
  </si>
  <si>
    <t>98042</t>
  </si>
  <si>
    <t>92683</t>
  </si>
  <si>
    <t>80501</t>
  </si>
  <si>
    <t>27834</t>
  </si>
  <si>
    <t>23602</t>
  </si>
  <si>
    <t>71111</t>
  </si>
  <si>
    <t>80229</t>
  </si>
  <si>
    <t>95037</t>
  </si>
  <si>
    <t>7011</t>
  </si>
  <si>
    <t>2138</t>
  </si>
  <si>
    <t>30344</t>
  </si>
  <si>
    <t>95351</t>
  </si>
  <si>
    <t>57701</t>
  </si>
  <si>
    <t>27707</t>
  </si>
  <si>
    <t>32114</t>
  </si>
  <si>
    <t>1810</t>
  </si>
  <si>
    <t>30605</t>
  </si>
  <si>
    <t>6810</t>
  </si>
  <si>
    <t>46060</t>
  </si>
  <si>
    <t>37042</t>
  </si>
  <si>
    <t>75034</t>
  </si>
  <si>
    <t>32771</t>
  </si>
  <si>
    <t>78666</t>
  </si>
  <si>
    <t>80634</t>
  </si>
  <si>
    <t>76063</t>
  </si>
  <si>
    <t>97123</t>
  </si>
  <si>
    <t>83301</t>
  </si>
  <si>
    <t>13501</t>
  </si>
  <si>
    <t>95207</t>
  </si>
  <si>
    <t>33134</t>
  </si>
  <si>
    <t>54302</t>
  </si>
  <si>
    <t>1752</t>
  </si>
  <si>
    <t>33021</t>
  </si>
  <si>
    <t>98198</t>
  </si>
  <si>
    <t>45373</t>
  </si>
  <si>
    <t>20707</t>
  </si>
  <si>
    <t>54703</t>
  </si>
  <si>
    <t>8861</t>
  </si>
  <si>
    <t>65203</t>
  </si>
  <si>
    <t>78501</t>
  </si>
  <si>
    <t>92553</t>
  </si>
  <si>
    <t>26003</t>
  </si>
  <si>
    <t>74012</t>
  </si>
  <si>
    <t>77705</t>
  </si>
  <si>
    <t>77571</t>
  </si>
  <si>
    <t>45040</t>
  </si>
  <si>
    <t>93101</t>
  </si>
  <si>
    <t>52302</t>
  </si>
  <si>
    <t>77803</t>
  </si>
  <si>
    <t>92404</t>
  </si>
  <si>
    <t>46203</t>
  </si>
  <si>
    <t>Year</t>
  </si>
  <si>
    <t>Month</t>
  </si>
  <si>
    <t>Month Name</t>
  </si>
  <si>
    <t>Quarter</t>
  </si>
  <si>
    <t>January</t>
  </si>
  <si>
    <t>February</t>
  </si>
  <si>
    <t>March</t>
  </si>
  <si>
    <t>April</t>
  </si>
  <si>
    <t>May</t>
  </si>
  <si>
    <t>June</t>
  </si>
  <si>
    <t>July</t>
  </si>
  <si>
    <t>August</t>
  </si>
  <si>
    <t>September</t>
  </si>
  <si>
    <t>October</t>
  </si>
  <si>
    <t>November</t>
  </si>
  <si>
    <t>December</t>
  </si>
  <si>
    <t>Year-Month</t>
  </si>
  <si>
    <t>Revenue</t>
  </si>
  <si>
    <t>Selling Price</t>
  </si>
  <si>
    <t>Total Quantity Sold</t>
  </si>
  <si>
    <t>Total Revenue</t>
  </si>
  <si>
    <t>Total Order Count</t>
  </si>
  <si>
    <t>Profit Margin(%)</t>
  </si>
  <si>
    <t>Revenue Flag</t>
  </si>
  <si>
    <t>Discount Amount</t>
  </si>
  <si>
    <t>Discount Flag</t>
  </si>
  <si>
    <t>High Discount Flag</t>
  </si>
  <si>
    <t>Customer Revenue</t>
  </si>
  <si>
    <t>Customer Profit</t>
  </si>
  <si>
    <t>Customer Revenue Percentile</t>
  </si>
  <si>
    <t>Customer Tier</t>
  </si>
  <si>
    <t>Product Revenue</t>
  </si>
  <si>
    <t>Product Profit</t>
  </si>
  <si>
    <t>Product Performance Flag</t>
  </si>
  <si>
    <t>Sum of Revenue</t>
  </si>
  <si>
    <t>Monthly Sales &amp; Profit Trend</t>
  </si>
  <si>
    <t>Row Labels</t>
  </si>
  <si>
    <t>Grand Total</t>
  </si>
  <si>
    <t>Sum of Profit</t>
  </si>
  <si>
    <t>Category &amp; Sub-Category Profitability</t>
  </si>
  <si>
    <t>Average of Profit Margin(%)</t>
  </si>
  <si>
    <t>Discount Impact on Profitability</t>
  </si>
  <si>
    <t>Discount Applied</t>
  </si>
  <si>
    <t>No Discount</t>
  </si>
  <si>
    <t>Top &amp; Loss-Making Products</t>
  </si>
  <si>
    <t>All</t>
  </si>
  <si>
    <t>Customer Profitability &amp; Segmentation</t>
  </si>
  <si>
    <t>Customee_ Revenue _Rank</t>
  </si>
  <si>
    <t>Customer_Revenue_Share</t>
  </si>
  <si>
    <t>REVENUE PARETO</t>
  </si>
  <si>
    <t>Cumulative_Revenue_%</t>
  </si>
  <si>
    <t>Revenue_Pareto_Group</t>
  </si>
  <si>
    <t>Remaining 20% Revenue</t>
  </si>
  <si>
    <t>Top 80% Revenue</t>
  </si>
  <si>
    <t>Count of Customer ID</t>
  </si>
  <si>
    <t xml:space="preserve">Total Customers </t>
  </si>
  <si>
    <t>Total Customer Transactions</t>
  </si>
  <si>
    <t>Dashboard</t>
  </si>
  <si>
    <t xml:space="preserve"> Profit</t>
  </si>
  <si>
    <t>Total Customers</t>
  </si>
  <si>
    <t>High Value</t>
  </si>
  <si>
    <t>Low Value</t>
  </si>
  <si>
    <t>Medium Value</t>
  </si>
  <si>
    <t>Revenue Concentration (Pareto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</si>
</sst>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 #,##0.00"/>
    <numFmt numFmtId="165" formatCode="0.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sz val="14"/>
      <color theme="1"/>
      <name val="Aptos Narrow"/>
      <family val="2"/>
      <scheme val="minor"/>
    </font>
    <font>
      <sz val="16"/>
      <color theme="5"/>
      <name val="Calibri"/>
      <family val="2"/>
    </font>
    <font>
      <sz val="20"/>
      <color theme="5"/>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5">
    <xf numFmtId="0" fontId="0" fillId="0" borderId="0" xfId="0"/>
    <xf numFmtId="14" fontId="0" fillId="0" borderId="0" xfId="0" applyNumberFormat="1"/>
    <xf numFmtId="10" fontId="0" fillId="0" borderId="0" xfId="43" applyNumberFormat="1" applyFont="1"/>
    <xf numFmtId="43" fontId="0" fillId="0" borderId="0" xfId="42" applyFont="1"/>
    <xf numFmtId="164" fontId="0" fillId="0" borderId="0" xfId="0" applyNumberFormat="1"/>
    <xf numFmtId="2" fontId="0" fillId="0" borderId="0" xfId="0" applyNumberFormat="1"/>
    <xf numFmtId="165"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19" fillId="0" borderId="0" xfId="0" applyFont="1"/>
    <xf numFmtId="1" fontId="0" fillId="0" borderId="0" xfId="42" applyNumberFormat="1" applyFont="1"/>
    <xf numFmtId="2" fontId="0" fillId="0" borderId="0" xfId="43" applyNumberFormat="1" applyFont="1"/>
    <xf numFmtId="10" fontId="0" fillId="0" borderId="0" xfId="0" applyNumberFormat="1"/>
    <xf numFmtId="164" fontId="0" fillId="0" borderId="0" xfId="43" applyNumberFormat="1" applyFont="1"/>
    <xf numFmtId="1" fontId="0" fillId="0" borderId="0" xfId="0" applyNumberFormat="1"/>
    <xf numFmtId="0" fontId="20" fillId="0" borderId="0" xfId="0" applyFont="1"/>
    <xf numFmtId="0" fontId="0" fillId="0" borderId="10" xfId="0" applyBorder="1"/>
    <xf numFmtId="164" fontId="0" fillId="0" borderId="10" xfId="0" applyNumberFormat="1" applyBorder="1"/>
    <xf numFmtId="1" fontId="0" fillId="0" borderId="10" xfId="0" applyNumberFormat="1" applyBorder="1"/>
    <xf numFmtId="10" fontId="0" fillId="0" borderId="10" xfId="0" applyNumberFormat="1" applyBorder="1"/>
    <xf numFmtId="0" fontId="0" fillId="0" borderId="0" xfId="0"/>
    <xf numFmtId="0" fontId="21" fillId="0" borderId="0" xfId="0" applyFont="1" applyAlignment="1">
      <alignment horizontal="center" vertical="center"/>
    </xf>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8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2" formatCode="0.00"/>
    </dxf>
    <dxf>
      <numFmt numFmtId="1" formatCode="0"/>
    </dxf>
    <dxf>
      <numFmt numFmtId="2" formatCode="0.00"/>
    </dxf>
    <dxf>
      <numFmt numFmtId="2" formatCode="0.00"/>
    </dxf>
    <dxf>
      <numFmt numFmtId="2" formatCode="0.00"/>
    </dxf>
    <dxf>
      <numFmt numFmtId="2" formatCode="0.00"/>
    </dxf>
    <dxf>
      <numFmt numFmtId="165" formatCode="0.000"/>
    </dxf>
    <dxf>
      <numFmt numFmtId="2" formatCode="0.00"/>
    </dxf>
    <dxf>
      <numFmt numFmtId="2" formatCode="0.00"/>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4" formatCode="&quot;₹&quot;\ #,##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2" formatCode="0.00"/>
    </dxf>
    <dxf>
      <numFmt numFmtId="0" formatCode="General"/>
    </dxf>
    <dxf>
      <numFmt numFmtId="0" formatCode="General"/>
    </dxf>
    <dxf>
      <numFmt numFmtId="2" formatCode="0.00"/>
    </dxf>
    <dxf>
      <numFmt numFmtId="0" formatCode="General"/>
    </dxf>
    <dxf>
      <font>
        <b val="0"/>
        <i val="0"/>
        <strike val="0"/>
        <condense val="0"/>
        <extend val="0"/>
        <outline val="0"/>
        <shadow val="0"/>
        <u val="none"/>
        <vertAlign val="baseline"/>
        <sz val="11"/>
        <color theme="1"/>
        <name val="Aptos Narrow"/>
        <family val="2"/>
        <scheme val="minor"/>
      </font>
      <numFmt numFmtId="14" formatCode="0.00%"/>
    </dxf>
    <dxf>
      <numFmt numFmtId="0" formatCode="General"/>
    </dxf>
    <dxf>
      <numFmt numFmtId="2" formatCode="0.00"/>
    </dxf>
    <dxf>
      <numFmt numFmtId="2" formatCode="0.00"/>
    </dxf>
    <dxf>
      <numFmt numFmtId="2" formatCode="0.00"/>
    </dxf>
    <dxf>
      <numFmt numFmtId="0" formatCode="General"/>
    </dxf>
    <dxf>
      <font>
        <b val="0"/>
        <i val="0"/>
        <strike val="0"/>
        <condense val="0"/>
        <extend val="0"/>
        <outline val="0"/>
        <shadow val="0"/>
        <u val="none"/>
        <vertAlign val="baseline"/>
        <sz val="11"/>
        <color theme="1"/>
        <name val="Aptos Narrow"/>
        <family val="2"/>
        <scheme val="minor"/>
      </font>
      <numFmt numFmtId="164" formatCode="&quot;₹&quot;\ #,##0.00"/>
    </dxf>
    <dxf>
      <numFmt numFmtId="1" formatCode="0"/>
    </dxf>
    <dxf>
      <numFmt numFmtId="2" formatCode="0.00"/>
    </dxf>
    <dxf>
      <numFmt numFmtId="2" formatCode="0.00"/>
    </dxf>
    <dxf>
      <numFmt numFmtId="164" formatCode="&quot;₹&quot;\ #,##0.00"/>
    </dxf>
    <dxf>
      <numFmt numFmtId="164" formatCode="&quot;₹&quot;\ #,##0.00"/>
    </dxf>
    <dxf>
      <numFmt numFmtId="0" formatCode="General"/>
    </dxf>
    <dxf>
      <numFmt numFmtId="19" formatCode="dd/mm/yyyy"/>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sheetMetadata" Target="metadata.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[stores_sales_forecasting (version 1).xlsx]Pivot Analysis!pvt_discount_impact_profitability</c:name>
    <c:fmtId val="2"/>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Analysis'!$B$34</c:f>
              <c:strCache>
                <c:ptCount val="1"/>
                <c:pt idx="0">
                  <c:v>Sum of Revenue</c:v>
                </c:pt>
              </c:strCache>
            </c:strRef>
          </c:tx>
          <c:spPr>
            <a:solidFill>
              <a:schemeClr val="accent4">
                <a:shade val="76000"/>
              </a:schemeClr>
            </a:solidFill>
            <a:ln>
              <a:noFill/>
            </a:ln>
            <a:effectLst/>
          </c:spPr>
          <c:invertIfNegative val="0"/>
          <c:cat>
            <c:strRef>
              <c:f>'Pivot Analysis'!$A$35:$A$37</c:f>
              <c:strCache>
                <c:ptCount val="2"/>
                <c:pt idx="0">
                  <c:v>Discount Applied</c:v>
                </c:pt>
                <c:pt idx="1">
                  <c:v>No Discount</c:v>
                </c:pt>
              </c:strCache>
            </c:strRef>
          </c:cat>
          <c:val>
            <c:numRef>
              <c:f>'Pivot Analysis'!$B$35:$B$37</c:f>
              <c:numCache>
                <c:formatCode>0.00</c:formatCode>
                <c:ptCount val="2"/>
                <c:pt idx="0">
                  <c:v>2485496.9589000014</c:v>
                </c:pt>
                <c:pt idx="1">
                  <c:v>1373718.2699999993</c:v>
                </c:pt>
              </c:numCache>
            </c:numRef>
          </c:val>
          <c:extLst>
            <c:ext xmlns:c16="http://schemas.microsoft.com/office/drawing/2014/chart" uri="{C3380CC4-5D6E-409C-BE32-E72D297353CC}">
              <c16:uniqueId val="{00000000-53D9-41C4-84A4-4F634A683268}"/>
            </c:ext>
          </c:extLst>
        </c:ser>
        <c:ser>
          <c:idx val="1"/>
          <c:order val="1"/>
          <c:tx>
            <c:strRef>
              <c:f>'Pivot Analysis'!$C$34</c:f>
              <c:strCache>
                <c:ptCount val="1"/>
                <c:pt idx="0">
                  <c:v>Sum of Profit</c:v>
                </c:pt>
              </c:strCache>
            </c:strRef>
          </c:tx>
          <c:spPr>
            <a:solidFill>
              <a:schemeClr val="accent4">
                <a:tint val="77000"/>
              </a:schemeClr>
            </a:solidFill>
            <a:ln>
              <a:noFill/>
            </a:ln>
            <a:effectLst/>
          </c:spPr>
          <c:invertIfNegative val="0"/>
          <c:cat>
            <c:strRef>
              <c:f>'Pivot Analysis'!$A$35:$A$37</c:f>
              <c:strCache>
                <c:ptCount val="2"/>
                <c:pt idx="0">
                  <c:v>Discount Applied</c:v>
                </c:pt>
                <c:pt idx="1">
                  <c:v>No Discount</c:v>
                </c:pt>
              </c:strCache>
            </c:strRef>
          </c:cat>
          <c:val>
            <c:numRef>
              <c:f>'Pivot Analysis'!$C$35:$C$37</c:f>
              <c:numCache>
                <c:formatCode>0.00</c:formatCode>
                <c:ptCount val="2"/>
                <c:pt idx="0">
                  <c:v>-39681.803599999999</c:v>
                </c:pt>
                <c:pt idx="1">
                  <c:v>58133.076399999998</c:v>
                </c:pt>
              </c:numCache>
            </c:numRef>
          </c:val>
          <c:extLst>
            <c:ext xmlns:c16="http://schemas.microsoft.com/office/drawing/2014/chart" uri="{C3380CC4-5D6E-409C-BE32-E72D297353CC}">
              <c16:uniqueId val="{00000001-53D9-41C4-84A4-4F634A683268}"/>
            </c:ext>
          </c:extLst>
        </c:ser>
        <c:dLbls>
          <c:showLegendKey val="0"/>
          <c:showVal val="0"/>
          <c:showCatName val="0"/>
          <c:showSerName val="0"/>
          <c:showPercent val="0"/>
          <c:showBubbleSize val="0"/>
        </c:dLbls>
        <c:gapWidth val="219"/>
        <c:overlap val="-27"/>
        <c:axId val="488805199"/>
        <c:axId val="488802319"/>
      </c:barChart>
      <c:catAx>
        <c:axId val="48880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2319"/>
        <c:crosses val="autoZero"/>
        <c:auto val="1"/>
        <c:lblAlgn val="ctr"/>
        <c:lblOffset val="100"/>
        <c:noMultiLvlLbl val="0"/>
      </c:catAx>
      <c:valAx>
        <c:axId val="488802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Analysis!PivotTable11</c:name>
    <c:fmtId val="1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Analysis'!$J$3</c:f>
              <c:strCache>
                <c:ptCount val="1"/>
                <c:pt idx="0">
                  <c:v>Sum of Revenue</c:v>
                </c:pt>
              </c:strCache>
            </c:strRef>
          </c:tx>
          <c:spPr>
            <a:ln w="28575" cap="rnd">
              <a:solidFill>
                <a:schemeClr val="accent1"/>
              </a:solidFill>
              <a:round/>
            </a:ln>
            <a:effectLst/>
          </c:spPr>
          <c:marker>
            <c:symbol val="none"/>
          </c:marker>
          <c:cat>
            <c:multiLvlStrRef>
              <c:f>'Pivot Analysis'!$I$4:$I$56</c:f>
              <c:multiLvlStrCache>
                <c:ptCount val="48"/>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pt idx="36">
                    <c:v>April</c:v>
                  </c:pt>
                  <c:pt idx="37">
                    <c:v>August</c:v>
                  </c:pt>
                  <c:pt idx="38">
                    <c:v>December</c:v>
                  </c:pt>
                  <c:pt idx="39">
                    <c:v>February</c:v>
                  </c:pt>
                  <c:pt idx="40">
                    <c:v>January</c:v>
                  </c:pt>
                  <c:pt idx="41">
                    <c:v>July</c:v>
                  </c:pt>
                  <c:pt idx="42">
                    <c:v>June</c:v>
                  </c:pt>
                  <c:pt idx="43">
                    <c:v>March</c:v>
                  </c:pt>
                  <c:pt idx="44">
                    <c:v>May</c:v>
                  </c:pt>
                  <c:pt idx="45">
                    <c:v>November</c:v>
                  </c:pt>
                  <c:pt idx="46">
                    <c:v>October</c:v>
                  </c:pt>
                  <c:pt idx="47">
                    <c:v>September</c:v>
                  </c:pt>
                </c:lvl>
                <c:lvl>
                  <c:pt idx="0">
                    <c:v>2014</c:v>
                  </c:pt>
                  <c:pt idx="12">
                    <c:v>2015</c:v>
                  </c:pt>
                  <c:pt idx="24">
                    <c:v>2016</c:v>
                  </c:pt>
                  <c:pt idx="36">
                    <c:v>2017</c:v>
                  </c:pt>
                </c:lvl>
              </c:multiLvlStrCache>
            </c:multiLvlStrRef>
          </c:cat>
          <c:val>
            <c:numRef>
              <c:f>'Pivot Analysis'!$J$4:$J$56</c:f>
              <c:numCache>
                <c:formatCode>General</c:formatCode>
                <c:ptCount val="48"/>
                <c:pt idx="0">
                  <c:v>25256.273999999994</c:v>
                </c:pt>
                <c:pt idx="1">
                  <c:v>72331.503499999977</c:v>
                </c:pt>
                <c:pt idx="2">
                  <c:v>200473.17770000003</c:v>
                </c:pt>
                <c:pt idx="3">
                  <c:v>8621.19</c:v>
                </c:pt>
                <c:pt idx="4">
                  <c:v>65966.618000000002</c:v>
                </c:pt>
                <c:pt idx="5">
                  <c:v>48362.631999999998</c:v>
                </c:pt>
                <c:pt idx="6">
                  <c:v>55011.041400000002</c:v>
                </c:pt>
                <c:pt idx="7">
                  <c:v>71497.108000000007</c:v>
                </c:pt>
                <c:pt idx="8">
                  <c:v>25253.182000000004</c:v>
                </c:pt>
                <c:pt idx="9">
                  <c:v>117039.35050000002</c:v>
                </c:pt>
                <c:pt idx="10">
                  <c:v>73897.940999999992</c:v>
                </c:pt>
                <c:pt idx="11">
                  <c:v>90748.847599999994</c:v>
                </c:pt>
                <c:pt idx="12">
                  <c:v>47481.018499999998</c:v>
                </c:pt>
                <c:pt idx="13">
                  <c:v>63563.750999999997</c:v>
                </c:pt>
                <c:pt idx="14">
                  <c:v>83098.955600000016</c:v>
                </c:pt>
                <c:pt idx="15">
                  <c:v>53866.006999999998</c:v>
                </c:pt>
                <c:pt idx="16">
                  <c:v>148613.61840000004</c:v>
                </c:pt>
                <c:pt idx="17">
                  <c:v>59800.440999999992</c:v>
                </c:pt>
                <c:pt idx="18">
                  <c:v>42922.514599999995</c:v>
                </c:pt>
                <c:pt idx="19">
                  <c:v>86839.053799999994</c:v>
                </c:pt>
                <c:pt idx="20">
                  <c:v>72178.810499999978</c:v>
                </c:pt>
                <c:pt idx="21">
                  <c:v>100003.40319999997</c:v>
                </c:pt>
                <c:pt idx="22">
                  <c:v>45288.268000000011</c:v>
                </c:pt>
                <c:pt idx="23">
                  <c:v>145558.69400000005</c:v>
                </c:pt>
                <c:pt idx="24">
                  <c:v>54617.84699999998</c:v>
                </c:pt>
                <c:pt idx="25">
                  <c:v>113460.505</c:v>
                </c:pt>
                <c:pt idx="26">
                  <c:v>158462.75149999998</c:v>
                </c:pt>
                <c:pt idx="27">
                  <c:v>34631.449000000001</c:v>
                </c:pt>
                <c:pt idx="28">
                  <c:v>42859.626000000004</c:v>
                </c:pt>
                <c:pt idx="29">
                  <c:v>61048.812000000005</c:v>
                </c:pt>
                <c:pt idx="30">
                  <c:v>47373.906999999992</c:v>
                </c:pt>
                <c:pt idx="31">
                  <c:v>81028.475000000006</c:v>
                </c:pt>
                <c:pt idx="32">
                  <c:v>122457.97159999998</c:v>
                </c:pt>
                <c:pt idx="33">
                  <c:v>114616.06299999998</c:v>
                </c:pt>
                <c:pt idx="34">
                  <c:v>60295.117000000013</c:v>
                </c:pt>
                <c:pt idx="35">
                  <c:v>90947.316099999982</c:v>
                </c:pt>
                <c:pt idx="36">
                  <c:v>62929.366399999999</c:v>
                </c:pt>
                <c:pt idx="37">
                  <c:v>119356.59199999996</c:v>
                </c:pt>
                <c:pt idx="38">
                  <c:v>101143.02059999999</c:v>
                </c:pt>
                <c:pt idx="39">
                  <c:v>81278.790399999998</c:v>
                </c:pt>
                <c:pt idx="40">
                  <c:v>96009.005999999994</c:v>
                </c:pt>
                <c:pt idx="41">
                  <c:v>52848.407499999987</c:v>
                </c:pt>
                <c:pt idx="42">
                  <c:v>80699.74069999998</c:v>
                </c:pt>
                <c:pt idx="43">
                  <c:v>80487.700599999996</c:v>
                </c:pt>
                <c:pt idx="44">
                  <c:v>55951.654399999985</c:v>
                </c:pt>
                <c:pt idx="45">
                  <c:v>157529.21120000014</c:v>
                </c:pt>
                <c:pt idx="46">
                  <c:v>77786.922600000005</c:v>
                </c:pt>
                <c:pt idx="47">
                  <c:v>107721.57500000003</c:v>
                </c:pt>
              </c:numCache>
            </c:numRef>
          </c:val>
          <c:smooth val="0"/>
          <c:extLst>
            <c:ext xmlns:c16="http://schemas.microsoft.com/office/drawing/2014/chart" uri="{C3380CC4-5D6E-409C-BE32-E72D297353CC}">
              <c16:uniqueId val="{00000000-ADCF-4D08-AA46-2B21F136EF51}"/>
            </c:ext>
          </c:extLst>
        </c:ser>
        <c:ser>
          <c:idx val="1"/>
          <c:order val="1"/>
          <c:tx>
            <c:strRef>
              <c:f>'Pivot Analysis'!$K$3</c:f>
              <c:strCache>
                <c:ptCount val="1"/>
                <c:pt idx="0">
                  <c:v>Sum of Profit</c:v>
                </c:pt>
              </c:strCache>
            </c:strRef>
          </c:tx>
          <c:spPr>
            <a:ln w="28575" cap="rnd">
              <a:solidFill>
                <a:schemeClr val="accent2"/>
              </a:solidFill>
              <a:round/>
            </a:ln>
            <a:effectLst/>
          </c:spPr>
          <c:marker>
            <c:symbol val="none"/>
          </c:marker>
          <c:cat>
            <c:multiLvlStrRef>
              <c:f>'Pivot Analysis'!$I$4:$I$56</c:f>
              <c:multiLvlStrCache>
                <c:ptCount val="48"/>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pt idx="36">
                    <c:v>April</c:v>
                  </c:pt>
                  <c:pt idx="37">
                    <c:v>August</c:v>
                  </c:pt>
                  <c:pt idx="38">
                    <c:v>December</c:v>
                  </c:pt>
                  <c:pt idx="39">
                    <c:v>February</c:v>
                  </c:pt>
                  <c:pt idx="40">
                    <c:v>January</c:v>
                  </c:pt>
                  <c:pt idx="41">
                    <c:v>July</c:v>
                  </c:pt>
                  <c:pt idx="42">
                    <c:v>June</c:v>
                  </c:pt>
                  <c:pt idx="43">
                    <c:v>March</c:v>
                  </c:pt>
                  <c:pt idx="44">
                    <c:v>May</c:v>
                  </c:pt>
                  <c:pt idx="45">
                    <c:v>November</c:v>
                  </c:pt>
                  <c:pt idx="46">
                    <c:v>October</c:v>
                  </c:pt>
                  <c:pt idx="47">
                    <c:v>September</c:v>
                  </c:pt>
                </c:lvl>
                <c:lvl>
                  <c:pt idx="0">
                    <c:v>2014</c:v>
                  </c:pt>
                  <c:pt idx="12">
                    <c:v>2015</c:v>
                  </c:pt>
                  <c:pt idx="24">
                    <c:v>2016</c:v>
                  </c:pt>
                  <c:pt idx="36">
                    <c:v>2017</c:v>
                  </c:pt>
                </c:lvl>
              </c:multiLvlStrCache>
            </c:multiLvlStrRef>
          </c:cat>
          <c:val>
            <c:numRef>
              <c:f>'Pivot Analysis'!$K$4:$K$56</c:f>
              <c:numCache>
                <c:formatCode>General</c:formatCode>
                <c:ptCount val="48"/>
                <c:pt idx="0">
                  <c:v>159.90199999999999</c:v>
                </c:pt>
                <c:pt idx="1">
                  <c:v>836.17259999999999</c:v>
                </c:pt>
                <c:pt idx="2">
                  <c:v>1949.1812</c:v>
                </c:pt>
                <c:pt idx="3">
                  <c:v>22.0197</c:v>
                </c:pt>
                <c:pt idx="4">
                  <c:v>1169.0875000000001</c:v>
                </c:pt>
                <c:pt idx="5">
                  <c:v>554.95460000000003</c:v>
                </c:pt>
                <c:pt idx="6">
                  <c:v>294.35300000000001</c:v>
                </c:pt>
                <c:pt idx="7">
                  <c:v>-1524.5706</c:v>
                </c:pt>
                <c:pt idx="8">
                  <c:v>284.96699999999998</c:v>
                </c:pt>
                <c:pt idx="9">
                  <c:v>78.520899999999997</c:v>
                </c:pt>
                <c:pt idx="10">
                  <c:v>553.15930000000003</c:v>
                </c:pt>
                <c:pt idx="11">
                  <c:v>1079.9783</c:v>
                </c:pt>
                <c:pt idx="12">
                  <c:v>791.78309999999999</c:v>
                </c:pt>
                <c:pt idx="13">
                  <c:v>1559.2474999999999</c:v>
                </c:pt>
                <c:pt idx="14">
                  <c:v>-623.84429999999998</c:v>
                </c:pt>
                <c:pt idx="15">
                  <c:v>302.36130000000003</c:v>
                </c:pt>
                <c:pt idx="16">
                  <c:v>-1219.2328</c:v>
                </c:pt>
                <c:pt idx="17">
                  <c:v>-289.4966</c:v>
                </c:pt>
                <c:pt idx="18">
                  <c:v>97.415800000000004</c:v>
                </c:pt>
                <c:pt idx="19">
                  <c:v>848.18529999999998</c:v>
                </c:pt>
                <c:pt idx="20">
                  <c:v>727.65200000000004</c:v>
                </c:pt>
                <c:pt idx="21">
                  <c:v>-413.4391</c:v>
                </c:pt>
                <c:pt idx="22">
                  <c:v>-204.32990000000001</c:v>
                </c:pt>
                <c:pt idx="23">
                  <c:v>1438.9005999999999</c:v>
                </c:pt>
                <c:pt idx="24">
                  <c:v>-1163.7345</c:v>
                </c:pt>
                <c:pt idx="25">
                  <c:v>-57.021999999999998</c:v>
                </c:pt>
                <c:pt idx="26">
                  <c:v>1707.3524</c:v>
                </c:pt>
                <c:pt idx="27">
                  <c:v>272.99180000000001</c:v>
                </c:pt>
                <c:pt idx="28">
                  <c:v>-478.78019999999998</c:v>
                </c:pt>
                <c:pt idx="29">
                  <c:v>925.51599999999996</c:v>
                </c:pt>
                <c:pt idx="30">
                  <c:v>263.12029999999999</c:v>
                </c:pt>
                <c:pt idx="31">
                  <c:v>762.12670000000003</c:v>
                </c:pt>
                <c:pt idx="32">
                  <c:v>2581.2323000000001</c:v>
                </c:pt>
                <c:pt idx="33">
                  <c:v>635.4751</c:v>
                </c:pt>
                <c:pt idx="34">
                  <c:v>308.81509999999997</c:v>
                </c:pt>
                <c:pt idx="35">
                  <c:v>1202.8601000000001</c:v>
                </c:pt>
                <c:pt idx="36">
                  <c:v>-116.2677</c:v>
                </c:pt>
                <c:pt idx="37">
                  <c:v>-169.0318</c:v>
                </c:pt>
                <c:pt idx="38">
                  <c:v>1408.0092999999999</c:v>
                </c:pt>
                <c:pt idx="39">
                  <c:v>-1262.0536999999999</c:v>
                </c:pt>
                <c:pt idx="40">
                  <c:v>1055.0554999999999</c:v>
                </c:pt>
                <c:pt idx="41">
                  <c:v>529.48820000000001</c:v>
                </c:pt>
                <c:pt idx="42">
                  <c:v>482.96769999999998</c:v>
                </c:pt>
                <c:pt idx="43">
                  <c:v>1120.8797</c:v>
                </c:pt>
                <c:pt idx="44">
                  <c:v>44.478999999999999</c:v>
                </c:pt>
                <c:pt idx="45">
                  <c:v>-286.48329999999999</c:v>
                </c:pt>
                <c:pt idx="46">
                  <c:v>-1267.4771000000001</c:v>
                </c:pt>
                <c:pt idx="47">
                  <c:v>1478.8254999999999</c:v>
                </c:pt>
              </c:numCache>
            </c:numRef>
          </c:val>
          <c:smooth val="0"/>
          <c:extLst>
            <c:ext xmlns:c16="http://schemas.microsoft.com/office/drawing/2014/chart" uri="{C3380CC4-5D6E-409C-BE32-E72D297353CC}">
              <c16:uniqueId val="{00000001-ADCF-4D08-AA46-2B21F136EF51}"/>
            </c:ext>
          </c:extLst>
        </c:ser>
        <c:dLbls>
          <c:showLegendKey val="0"/>
          <c:showVal val="0"/>
          <c:showCatName val="0"/>
          <c:showSerName val="0"/>
          <c:showPercent val="0"/>
          <c:showBubbleSize val="0"/>
        </c:dLbls>
        <c:smooth val="0"/>
        <c:axId val="2119260207"/>
        <c:axId val="2119265967"/>
      </c:lineChart>
      <c:catAx>
        <c:axId val="21192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65967"/>
        <c:crosses val="autoZero"/>
        <c:auto val="1"/>
        <c:lblAlgn val="ctr"/>
        <c:lblOffset val="100"/>
        <c:noMultiLvlLbl val="0"/>
      </c:catAx>
      <c:valAx>
        <c:axId val="211926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Analysis!pvt_category_subcategory_profitability</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Analysis'!$B$20</c:f>
              <c:strCache>
                <c:ptCount val="1"/>
                <c:pt idx="0">
                  <c:v>Sum of Revenue</c:v>
                </c:pt>
              </c:strCache>
            </c:strRef>
          </c:tx>
          <c:spPr>
            <a:solidFill>
              <a:schemeClr val="accent1"/>
            </a:solidFill>
            <a:ln>
              <a:noFill/>
            </a:ln>
            <a:effectLst/>
          </c:spPr>
          <c:invertIfNegative val="0"/>
          <c:cat>
            <c:multiLvlStrRef>
              <c:f>'Pivot Analysis'!$A$21:$A$26</c:f>
              <c:multiLvlStrCache>
                <c:ptCount val="4"/>
                <c:lvl>
                  <c:pt idx="0">
                    <c:v>Bookcases</c:v>
                  </c:pt>
                  <c:pt idx="1">
                    <c:v>Chairs</c:v>
                  </c:pt>
                  <c:pt idx="2">
                    <c:v>Furnishings</c:v>
                  </c:pt>
                  <c:pt idx="3">
                    <c:v>Tables</c:v>
                  </c:pt>
                </c:lvl>
                <c:lvl>
                  <c:pt idx="0">
                    <c:v>Furniture</c:v>
                  </c:pt>
                </c:lvl>
              </c:multiLvlStrCache>
            </c:multiLvlStrRef>
          </c:cat>
          <c:val>
            <c:numRef>
              <c:f>'Pivot Analysis'!$B$21:$B$26</c:f>
              <c:numCache>
                <c:formatCode>0.00</c:formatCode>
                <c:ptCount val="4"/>
                <c:pt idx="0">
                  <c:v>597826.12489999994</c:v>
                </c:pt>
                <c:pt idx="1">
                  <c:v>1662757.9650000003</c:v>
                </c:pt>
                <c:pt idx="2">
                  <c:v>454116.81200000003</c:v>
                </c:pt>
                <c:pt idx="3">
                  <c:v>1144514.3269999991</c:v>
                </c:pt>
              </c:numCache>
            </c:numRef>
          </c:val>
          <c:extLst>
            <c:ext xmlns:c16="http://schemas.microsoft.com/office/drawing/2014/chart" uri="{C3380CC4-5D6E-409C-BE32-E72D297353CC}">
              <c16:uniqueId val="{00000000-8D8A-4539-8EF1-7709C24A3B3A}"/>
            </c:ext>
          </c:extLst>
        </c:ser>
        <c:ser>
          <c:idx val="1"/>
          <c:order val="1"/>
          <c:tx>
            <c:strRef>
              <c:f>'Pivot Analysis'!$C$20</c:f>
              <c:strCache>
                <c:ptCount val="1"/>
                <c:pt idx="0">
                  <c:v>Sum of Profit</c:v>
                </c:pt>
              </c:strCache>
            </c:strRef>
          </c:tx>
          <c:spPr>
            <a:solidFill>
              <a:schemeClr val="accent2"/>
            </a:solidFill>
            <a:ln>
              <a:noFill/>
            </a:ln>
            <a:effectLst/>
          </c:spPr>
          <c:invertIfNegative val="0"/>
          <c:cat>
            <c:multiLvlStrRef>
              <c:f>'Pivot Analysis'!$A$21:$A$26</c:f>
              <c:multiLvlStrCache>
                <c:ptCount val="4"/>
                <c:lvl>
                  <c:pt idx="0">
                    <c:v>Bookcases</c:v>
                  </c:pt>
                  <c:pt idx="1">
                    <c:v>Chairs</c:v>
                  </c:pt>
                  <c:pt idx="2">
                    <c:v>Furnishings</c:v>
                  </c:pt>
                  <c:pt idx="3">
                    <c:v>Tables</c:v>
                  </c:pt>
                </c:lvl>
                <c:lvl>
                  <c:pt idx="0">
                    <c:v>Furniture</c:v>
                  </c:pt>
                </c:lvl>
              </c:multiLvlStrCache>
            </c:multiLvlStrRef>
          </c:cat>
          <c:val>
            <c:numRef>
              <c:f>'Pivot Analysis'!$C$21:$C$26</c:f>
              <c:numCache>
                <c:formatCode>0.00</c:formatCode>
                <c:ptCount val="4"/>
                <c:pt idx="0">
                  <c:v>-3472.556</c:v>
                </c:pt>
                <c:pt idx="1">
                  <c:v>26590.166300000001</c:v>
                </c:pt>
                <c:pt idx="2">
                  <c:v>13059.143599999999</c:v>
                </c:pt>
                <c:pt idx="3">
                  <c:v>-17725.481100000001</c:v>
                </c:pt>
              </c:numCache>
            </c:numRef>
          </c:val>
          <c:extLst>
            <c:ext xmlns:c16="http://schemas.microsoft.com/office/drawing/2014/chart" uri="{C3380CC4-5D6E-409C-BE32-E72D297353CC}">
              <c16:uniqueId val="{00000001-8D8A-4539-8EF1-7709C24A3B3A}"/>
            </c:ext>
          </c:extLst>
        </c:ser>
        <c:ser>
          <c:idx val="2"/>
          <c:order val="2"/>
          <c:tx>
            <c:strRef>
              <c:f>'Pivot Analysis'!$D$20</c:f>
              <c:strCache>
                <c:ptCount val="1"/>
                <c:pt idx="0">
                  <c:v>Average of Profit Margin(%)</c:v>
                </c:pt>
              </c:strCache>
            </c:strRef>
          </c:tx>
          <c:spPr>
            <a:solidFill>
              <a:schemeClr val="accent3"/>
            </a:solidFill>
            <a:ln>
              <a:noFill/>
            </a:ln>
            <a:effectLst/>
          </c:spPr>
          <c:invertIfNegative val="0"/>
          <c:cat>
            <c:multiLvlStrRef>
              <c:f>'Pivot Analysis'!$A$21:$A$26</c:f>
              <c:multiLvlStrCache>
                <c:ptCount val="4"/>
                <c:lvl>
                  <c:pt idx="0">
                    <c:v>Bookcases</c:v>
                  </c:pt>
                  <c:pt idx="1">
                    <c:v>Chairs</c:v>
                  </c:pt>
                  <c:pt idx="2">
                    <c:v>Furnishings</c:v>
                  </c:pt>
                  <c:pt idx="3">
                    <c:v>Tables</c:v>
                  </c:pt>
                </c:lvl>
                <c:lvl>
                  <c:pt idx="0">
                    <c:v>Furniture</c:v>
                  </c:pt>
                </c:lvl>
              </c:multiLvlStrCache>
            </c:multiLvlStrRef>
          </c:cat>
          <c:val>
            <c:numRef>
              <c:f>'Pivot Analysis'!$D$21:$D$26</c:f>
              <c:numCache>
                <c:formatCode>0.000</c:formatCode>
                <c:ptCount val="4"/>
                <c:pt idx="0">
                  <c:v>-3.7221334488023762E-2</c:v>
                </c:pt>
                <c:pt idx="1">
                  <c:v>1.5897104427348659E-2</c:v>
                </c:pt>
                <c:pt idx="2">
                  <c:v>5.0341974697774204E-2</c:v>
                </c:pt>
                <c:pt idx="3">
                  <c:v>-6.0196819914548318E-2</c:v>
                </c:pt>
              </c:numCache>
            </c:numRef>
          </c:val>
          <c:extLst>
            <c:ext xmlns:c16="http://schemas.microsoft.com/office/drawing/2014/chart" uri="{C3380CC4-5D6E-409C-BE32-E72D297353CC}">
              <c16:uniqueId val="{00000002-8D8A-4539-8EF1-7709C24A3B3A}"/>
            </c:ext>
          </c:extLst>
        </c:ser>
        <c:dLbls>
          <c:showLegendKey val="0"/>
          <c:showVal val="0"/>
          <c:showCatName val="0"/>
          <c:showSerName val="0"/>
          <c:showPercent val="0"/>
          <c:showBubbleSize val="0"/>
        </c:dLbls>
        <c:gapWidth val="219"/>
        <c:overlap val="-27"/>
        <c:axId val="488794639"/>
        <c:axId val="488807599"/>
      </c:barChart>
      <c:catAx>
        <c:axId val="48879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7599"/>
        <c:crosses val="autoZero"/>
        <c:auto val="1"/>
        <c:lblAlgn val="ctr"/>
        <c:lblOffset val="100"/>
        <c:noMultiLvlLbl val="0"/>
      </c:catAx>
      <c:valAx>
        <c:axId val="488807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9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Analysis'!$B$56</c:f>
              <c:strCache>
                <c:ptCount val="1"/>
                <c:pt idx="0">
                  <c:v>Total</c:v>
                </c:pt>
              </c:strCache>
            </c:strRef>
          </c:tx>
          <c:spPr>
            <a:solidFill>
              <a:schemeClr val="accent1"/>
            </a:solidFill>
            <a:ln>
              <a:noFill/>
            </a:ln>
            <a:effectLst/>
          </c:spPr>
          <c:invertIfNegative val="0"/>
          <c:cat>
            <c:strRef>
              <c:f>'Pivot Analysis'!$A$57:$A$60</c:f>
              <c:strCache>
                <c:ptCount val="3"/>
                <c:pt idx="0">
                  <c:v>High Value</c:v>
                </c:pt>
                <c:pt idx="1">
                  <c:v>Low Value</c:v>
                </c:pt>
                <c:pt idx="2">
                  <c:v>Medium Value</c:v>
                </c:pt>
              </c:strCache>
            </c:strRef>
          </c:cat>
          <c:val>
            <c:numRef>
              <c:f>'Pivot Analysis'!$B$57:$B$60</c:f>
              <c:numCache>
                <c:formatCode>0.00</c:formatCode>
                <c:ptCount val="3"/>
                <c:pt idx="0">
                  <c:v>1967020.9710000004</c:v>
                </c:pt>
                <c:pt idx="1">
                  <c:v>427809.97900000046</c:v>
                </c:pt>
                <c:pt idx="2">
                  <c:v>1464384.2789000007</c:v>
                </c:pt>
              </c:numCache>
            </c:numRef>
          </c:val>
          <c:extLst>
            <c:ext xmlns:c16="http://schemas.microsoft.com/office/drawing/2014/chart" uri="{C3380CC4-5D6E-409C-BE32-E72D297353CC}">
              <c16:uniqueId val="{00000000-D1A3-4252-B561-11D0262778B1}"/>
            </c:ext>
          </c:extLst>
        </c:ser>
        <c:dLbls>
          <c:showLegendKey val="0"/>
          <c:showVal val="0"/>
          <c:showCatName val="0"/>
          <c:showSerName val="0"/>
          <c:showPercent val="0"/>
          <c:showBubbleSize val="0"/>
        </c:dLbls>
        <c:gapWidth val="150"/>
        <c:overlap val="100"/>
        <c:axId val="488797039"/>
        <c:axId val="488793679"/>
      </c:barChart>
      <c:catAx>
        <c:axId val="4887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93679"/>
        <c:crosses val="autoZero"/>
        <c:auto val="1"/>
        <c:lblAlgn val="ctr"/>
        <c:lblOffset val="100"/>
        <c:noMultiLvlLbl val="0"/>
      </c:catAx>
      <c:valAx>
        <c:axId val="48879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Analysis!PivotTable11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Analysis'!$J$3</c:f>
              <c:strCache>
                <c:ptCount val="1"/>
                <c:pt idx="0">
                  <c:v>Sum of Revenue</c:v>
                </c:pt>
              </c:strCache>
            </c:strRef>
          </c:tx>
          <c:spPr>
            <a:ln w="28575" cap="rnd">
              <a:solidFill>
                <a:schemeClr val="accent1"/>
              </a:solidFill>
              <a:round/>
            </a:ln>
            <a:effectLst/>
          </c:spPr>
          <c:marker>
            <c:symbol val="none"/>
          </c:marker>
          <c:cat>
            <c:multiLvlStrRef>
              <c:f>'Pivot Analysis'!$I$4:$I$56</c:f>
              <c:multiLvlStrCache>
                <c:ptCount val="48"/>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pt idx="36">
                    <c:v>April</c:v>
                  </c:pt>
                  <c:pt idx="37">
                    <c:v>August</c:v>
                  </c:pt>
                  <c:pt idx="38">
                    <c:v>December</c:v>
                  </c:pt>
                  <c:pt idx="39">
                    <c:v>February</c:v>
                  </c:pt>
                  <c:pt idx="40">
                    <c:v>January</c:v>
                  </c:pt>
                  <c:pt idx="41">
                    <c:v>July</c:v>
                  </c:pt>
                  <c:pt idx="42">
                    <c:v>June</c:v>
                  </c:pt>
                  <c:pt idx="43">
                    <c:v>March</c:v>
                  </c:pt>
                  <c:pt idx="44">
                    <c:v>May</c:v>
                  </c:pt>
                  <c:pt idx="45">
                    <c:v>November</c:v>
                  </c:pt>
                  <c:pt idx="46">
                    <c:v>October</c:v>
                  </c:pt>
                  <c:pt idx="47">
                    <c:v>September</c:v>
                  </c:pt>
                </c:lvl>
                <c:lvl>
                  <c:pt idx="0">
                    <c:v>2014</c:v>
                  </c:pt>
                  <c:pt idx="12">
                    <c:v>2015</c:v>
                  </c:pt>
                  <c:pt idx="24">
                    <c:v>2016</c:v>
                  </c:pt>
                  <c:pt idx="36">
                    <c:v>2017</c:v>
                  </c:pt>
                </c:lvl>
              </c:multiLvlStrCache>
            </c:multiLvlStrRef>
          </c:cat>
          <c:val>
            <c:numRef>
              <c:f>'Pivot Analysis'!$J$4:$J$56</c:f>
              <c:numCache>
                <c:formatCode>General</c:formatCode>
                <c:ptCount val="48"/>
                <c:pt idx="0">
                  <c:v>25256.273999999994</c:v>
                </c:pt>
                <c:pt idx="1">
                  <c:v>72331.503499999977</c:v>
                </c:pt>
                <c:pt idx="2">
                  <c:v>200473.17770000003</c:v>
                </c:pt>
                <c:pt idx="3">
                  <c:v>8621.19</c:v>
                </c:pt>
                <c:pt idx="4">
                  <c:v>65966.618000000002</c:v>
                </c:pt>
                <c:pt idx="5">
                  <c:v>48362.631999999998</c:v>
                </c:pt>
                <c:pt idx="6">
                  <c:v>55011.041400000002</c:v>
                </c:pt>
                <c:pt idx="7">
                  <c:v>71497.108000000007</c:v>
                </c:pt>
                <c:pt idx="8">
                  <c:v>25253.182000000004</c:v>
                </c:pt>
                <c:pt idx="9">
                  <c:v>117039.35050000002</c:v>
                </c:pt>
                <c:pt idx="10">
                  <c:v>73897.940999999992</c:v>
                </c:pt>
                <c:pt idx="11">
                  <c:v>90748.847599999994</c:v>
                </c:pt>
                <c:pt idx="12">
                  <c:v>47481.018499999998</c:v>
                </c:pt>
                <c:pt idx="13">
                  <c:v>63563.750999999997</c:v>
                </c:pt>
                <c:pt idx="14">
                  <c:v>83098.955600000016</c:v>
                </c:pt>
                <c:pt idx="15">
                  <c:v>53866.006999999998</c:v>
                </c:pt>
                <c:pt idx="16">
                  <c:v>148613.61840000004</c:v>
                </c:pt>
                <c:pt idx="17">
                  <c:v>59800.440999999992</c:v>
                </c:pt>
                <c:pt idx="18">
                  <c:v>42922.514599999995</c:v>
                </c:pt>
                <c:pt idx="19">
                  <c:v>86839.053799999994</c:v>
                </c:pt>
                <c:pt idx="20">
                  <c:v>72178.810499999978</c:v>
                </c:pt>
                <c:pt idx="21">
                  <c:v>100003.40319999997</c:v>
                </c:pt>
                <c:pt idx="22">
                  <c:v>45288.268000000011</c:v>
                </c:pt>
                <c:pt idx="23">
                  <c:v>145558.69400000005</c:v>
                </c:pt>
                <c:pt idx="24">
                  <c:v>54617.84699999998</c:v>
                </c:pt>
                <c:pt idx="25">
                  <c:v>113460.505</c:v>
                </c:pt>
                <c:pt idx="26">
                  <c:v>158462.75149999998</c:v>
                </c:pt>
                <c:pt idx="27">
                  <c:v>34631.449000000001</c:v>
                </c:pt>
                <c:pt idx="28">
                  <c:v>42859.626000000004</c:v>
                </c:pt>
                <c:pt idx="29">
                  <c:v>61048.812000000005</c:v>
                </c:pt>
                <c:pt idx="30">
                  <c:v>47373.906999999992</c:v>
                </c:pt>
                <c:pt idx="31">
                  <c:v>81028.475000000006</c:v>
                </c:pt>
                <c:pt idx="32">
                  <c:v>122457.97159999998</c:v>
                </c:pt>
                <c:pt idx="33">
                  <c:v>114616.06299999998</c:v>
                </c:pt>
                <c:pt idx="34">
                  <c:v>60295.117000000013</c:v>
                </c:pt>
                <c:pt idx="35">
                  <c:v>90947.316099999982</c:v>
                </c:pt>
                <c:pt idx="36">
                  <c:v>62929.366399999999</c:v>
                </c:pt>
                <c:pt idx="37">
                  <c:v>119356.59199999996</c:v>
                </c:pt>
                <c:pt idx="38">
                  <c:v>101143.02059999999</c:v>
                </c:pt>
                <c:pt idx="39">
                  <c:v>81278.790399999998</c:v>
                </c:pt>
                <c:pt idx="40">
                  <c:v>96009.005999999994</c:v>
                </c:pt>
                <c:pt idx="41">
                  <c:v>52848.407499999987</c:v>
                </c:pt>
                <c:pt idx="42">
                  <c:v>80699.74069999998</c:v>
                </c:pt>
                <c:pt idx="43">
                  <c:v>80487.700599999996</c:v>
                </c:pt>
                <c:pt idx="44">
                  <c:v>55951.654399999985</c:v>
                </c:pt>
                <c:pt idx="45">
                  <c:v>157529.21120000014</c:v>
                </c:pt>
                <c:pt idx="46">
                  <c:v>77786.922600000005</c:v>
                </c:pt>
                <c:pt idx="47">
                  <c:v>107721.57500000003</c:v>
                </c:pt>
              </c:numCache>
            </c:numRef>
          </c:val>
          <c:smooth val="0"/>
          <c:extLst>
            <c:ext xmlns:c16="http://schemas.microsoft.com/office/drawing/2014/chart" uri="{C3380CC4-5D6E-409C-BE32-E72D297353CC}">
              <c16:uniqueId val="{00000003-A0A7-4B8A-9C06-6D23579CFE9B}"/>
            </c:ext>
          </c:extLst>
        </c:ser>
        <c:ser>
          <c:idx val="1"/>
          <c:order val="1"/>
          <c:tx>
            <c:strRef>
              <c:f>'Pivot Analysis'!$K$3</c:f>
              <c:strCache>
                <c:ptCount val="1"/>
                <c:pt idx="0">
                  <c:v>Sum of Profit</c:v>
                </c:pt>
              </c:strCache>
            </c:strRef>
          </c:tx>
          <c:spPr>
            <a:ln w="28575" cap="rnd">
              <a:solidFill>
                <a:schemeClr val="accent2"/>
              </a:solidFill>
              <a:round/>
            </a:ln>
            <a:effectLst/>
          </c:spPr>
          <c:marker>
            <c:symbol val="none"/>
          </c:marker>
          <c:cat>
            <c:multiLvlStrRef>
              <c:f>'Pivot Analysis'!$I$4:$I$56</c:f>
              <c:multiLvlStrCache>
                <c:ptCount val="48"/>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December</c:v>
                  </c:pt>
                  <c:pt idx="15">
                    <c:v>February</c:v>
                  </c:pt>
                  <c:pt idx="16">
                    <c:v>January</c:v>
                  </c:pt>
                  <c:pt idx="17">
                    <c:v>July</c:v>
                  </c:pt>
                  <c:pt idx="18">
                    <c:v>June</c:v>
                  </c:pt>
                  <c:pt idx="19">
                    <c:v>March</c:v>
                  </c:pt>
                  <c:pt idx="20">
                    <c:v>May</c:v>
                  </c:pt>
                  <c:pt idx="21">
                    <c:v>November</c:v>
                  </c:pt>
                  <c:pt idx="22">
                    <c:v>October</c:v>
                  </c:pt>
                  <c:pt idx="23">
                    <c:v>September</c:v>
                  </c:pt>
                  <c:pt idx="24">
                    <c:v>April</c:v>
                  </c:pt>
                  <c:pt idx="25">
                    <c:v>August</c:v>
                  </c:pt>
                  <c:pt idx="26">
                    <c:v>December</c:v>
                  </c:pt>
                  <c:pt idx="27">
                    <c:v>February</c:v>
                  </c:pt>
                  <c:pt idx="28">
                    <c:v>January</c:v>
                  </c:pt>
                  <c:pt idx="29">
                    <c:v>July</c:v>
                  </c:pt>
                  <c:pt idx="30">
                    <c:v>June</c:v>
                  </c:pt>
                  <c:pt idx="31">
                    <c:v>March</c:v>
                  </c:pt>
                  <c:pt idx="32">
                    <c:v>May</c:v>
                  </c:pt>
                  <c:pt idx="33">
                    <c:v>November</c:v>
                  </c:pt>
                  <c:pt idx="34">
                    <c:v>October</c:v>
                  </c:pt>
                  <c:pt idx="35">
                    <c:v>September</c:v>
                  </c:pt>
                  <c:pt idx="36">
                    <c:v>April</c:v>
                  </c:pt>
                  <c:pt idx="37">
                    <c:v>August</c:v>
                  </c:pt>
                  <c:pt idx="38">
                    <c:v>December</c:v>
                  </c:pt>
                  <c:pt idx="39">
                    <c:v>February</c:v>
                  </c:pt>
                  <c:pt idx="40">
                    <c:v>January</c:v>
                  </c:pt>
                  <c:pt idx="41">
                    <c:v>July</c:v>
                  </c:pt>
                  <c:pt idx="42">
                    <c:v>June</c:v>
                  </c:pt>
                  <c:pt idx="43">
                    <c:v>March</c:v>
                  </c:pt>
                  <c:pt idx="44">
                    <c:v>May</c:v>
                  </c:pt>
                  <c:pt idx="45">
                    <c:v>November</c:v>
                  </c:pt>
                  <c:pt idx="46">
                    <c:v>October</c:v>
                  </c:pt>
                  <c:pt idx="47">
                    <c:v>September</c:v>
                  </c:pt>
                </c:lvl>
                <c:lvl>
                  <c:pt idx="0">
                    <c:v>2014</c:v>
                  </c:pt>
                  <c:pt idx="12">
                    <c:v>2015</c:v>
                  </c:pt>
                  <c:pt idx="24">
                    <c:v>2016</c:v>
                  </c:pt>
                  <c:pt idx="36">
                    <c:v>2017</c:v>
                  </c:pt>
                </c:lvl>
              </c:multiLvlStrCache>
            </c:multiLvlStrRef>
          </c:cat>
          <c:val>
            <c:numRef>
              <c:f>'Pivot Analysis'!$K$4:$K$56</c:f>
              <c:numCache>
                <c:formatCode>General</c:formatCode>
                <c:ptCount val="48"/>
                <c:pt idx="0">
                  <c:v>159.90199999999999</c:v>
                </c:pt>
                <c:pt idx="1">
                  <c:v>836.17259999999999</c:v>
                </c:pt>
                <c:pt idx="2">
                  <c:v>1949.1812</c:v>
                </c:pt>
                <c:pt idx="3">
                  <c:v>22.0197</c:v>
                </c:pt>
                <c:pt idx="4">
                  <c:v>1169.0875000000001</c:v>
                </c:pt>
                <c:pt idx="5">
                  <c:v>554.95460000000003</c:v>
                </c:pt>
                <c:pt idx="6">
                  <c:v>294.35300000000001</c:v>
                </c:pt>
                <c:pt idx="7">
                  <c:v>-1524.5706</c:v>
                </c:pt>
                <c:pt idx="8">
                  <c:v>284.96699999999998</c:v>
                </c:pt>
                <c:pt idx="9">
                  <c:v>78.520899999999997</c:v>
                </c:pt>
                <c:pt idx="10">
                  <c:v>553.15930000000003</c:v>
                </c:pt>
                <c:pt idx="11">
                  <c:v>1079.9783</c:v>
                </c:pt>
                <c:pt idx="12">
                  <c:v>791.78309999999999</c:v>
                </c:pt>
                <c:pt idx="13">
                  <c:v>1559.2474999999999</c:v>
                </c:pt>
                <c:pt idx="14">
                  <c:v>-623.84429999999998</c:v>
                </c:pt>
                <c:pt idx="15">
                  <c:v>302.36130000000003</c:v>
                </c:pt>
                <c:pt idx="16">
                  <c:v>-1219.2328</c:v>
                </c:pt>
                <c:pt idx="17">
                  <c:v>-289.4966</c:v>
                </c:pt>
                <c:pt idx="18">
                  <c:v>97.415800000000004</c:v>
                </c:pt>
                <c:pt idx="19">
                  <c:v>848.18529999999998</c:v>
                </c:pt>
                <c:pt idx="20">
                  <c:v>727.65200000000004</c:v>
                </c:pt>
                <c:pt idx="21">
                  <c:v>-413.4391</c:v>
                </c:pt>
                <c:pt idx="22">
                  <c:v>-204.32990000000001</c:v>
                </c:pt>
                <c:pt idx="23">
                  <c:v>1438.9005999999999</c:v>
                </c:pt>
                <c:pt idx="24">
                  <c:v>-1163.7345</c:v>
                </c:pt>
                <c:pt idx="25">
                  <c:v>-57.021999999999998</c:v>
                </c:pt>
                <c:pt idx="26">
                  <c:v>1707.3524</c:v>
                </c:pt>
                <c:pt idx="27">
                  <c:v>272.99180000000001</c:v>
                </c:pt>
                <c:pt idx="28">
                  <c:v>-478.78019999999998</c:v>
                </c:pt>
                <c:pt idx="29">
                  <c:v>925.51599999999996</c:v>
                </c:pt>
                <c:pt idx="30">
                  <c:v>263.12029999999999</c:v>
                </c:pt>
                <c:pt idx="31">
                  <c:v>762.12670000000003</c:v>
                </c:pt>
                <c:pt idx="32">
                  <c:v>2581.2323000000001</c:v>
                </c:pt>
                <c:pt idx="33">
                  <c:v>635.4751</c:v>
                </c:pt>
                <c:pt idx="34">
                  <c:v>308.81509999999997</c:v>
                </c:pt>
                <c:pt idx="35">
                  <c:v>1202.8601000000001</c:v>
                </c:pt>
                <c:pt idx="36">
                  <c:v>-116.2677</c:v>
                </c:pt>
                <c:pt idx="37">
                  <c:v>-169.0318</c:v>
                </c:pt>
                <c:pt idx="38">
                  <c:v>1408.0092999999999</c:v>
                </c:pt>
                <c:pt idx="39">
                  <c:v>-1262.0536999999999</c:v>
                </c:pt>
                <c:pt idx="40">
                  <c:v>1055.0554999999999</c:v>
                </c:pt>
                <c:pt idx="41">
                  <c:v>529.48820000000001</c:v>
                </c:pt>
                <c:pt idx="42">
                  <c:v>482.96769999999998</c:v>
                </c:pt>
                <c:pt idx="43">
                  <c:v>1120.8797</c:v>
                </c:pt>
                <c:pt idx="44">
                  <c:v>44.478999999999999</c:v>
                </c:pt>
                <c:pt idx="45">
                  <c:v>-286.48329999999999</c:v>
                </c:pt>
                <c:pt idx="46">
                  <c:v>-1267.4771000000001</c:v>
                </c:pt>
                <c:pt idx="47">
                  <c:v>1478.8254999999999</c:v>
                </c:pt>
              </c:numCache>
            </c:numRef>
          </c:val>
          <c:smooth val="0"/>
          <c:extLst>
            <c:ext xmlns:c16="http://schemas.microsoft.com/office/drawing/2014/chart" uri="{C3380CC4-5D6E-409C-BE32-E72D297353CC}">
              <c16:uniqueId val="{00000004-A0A7-4B8A-9C06-6D23579CFE9B}"/>
            </c:ext>
          </c:extLst>
        </c:ser>
        <c:dLbls>
          <c:showLegendKey val="0"/>
          <c:showVal val="0"/>
          <c:showCatName val="0"/>
          <c:showSerName val="0"/>
          <c:showPercent val="0"/>
          <c:showBubbleSize val="0"/>
        </c:dLbls>
        <c:smooth val="0"/>
        <c:axId val="2119260207"/>
        <c:axId val="2119265967"/>
      </c:lineChart>
      <c:catAx>
        <c:axId val="211926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65967"/>
        <c:crosses val="autoZero"/>
        <c:auto val="1"/>
        <c:lblAlgn val="ctr"/>
        <c:lblOffset val="100"/>
        <c:noMultiLvlLbl val="0"/>
      </c:catAx>
      <c:valAx>
        <c:axId val="211926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26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Analysis!pvt_category_subcategory_profitability</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Analysis'!$B$20</c:f>
              <c:strCache>
                <c:ptCount val="1"/>
                <c:pt idx="0">
                  <c:v>Sum of Revenue</c:v>
                </c:pt>
              </c:strCache>
            </c:strRef>
          </c:tx>
          <c:spPr>
            <a:solidFill>
              <a:schemeClr val="accent1"/>
            </a:solidFill>
            <a:ln>
              <a:noFill/>
            </a:ln>
            <a:effectLst/>
          </c:spPr>
          <c:invertIfNegative val="0"/>
          <c:cat>
            <c:multiLvlStrRef>
              <c:f>'Pivot Analysis'!$A$21:$A$26</c:f>
              <c:multiLvlStrCache>
                <c:ptCount val="4"/>
                <c:lvl>
                  <c:pt idx="0">
                    <c:v>Bookcases</c:v>
                  </c:pt>
                  <c:pt idx="1">
                    <c:v>Chairs</c:v>
                  </c:pt>
                  <c:pt idx="2">
                    <c:v>Furnishings</c:v>
                  </c:pt>
                  <c:pt idx="3">
                    <c:v>Tables</c:v>
                  </c:pt>
                </c:lvl>
                <c:lvl>
                  <c:pt idx="0">
                    <c:v>Furniture</c:v>
                  </c:pt>
                </c:lvl>
              </c:multiLvlStrCache>
            </c:multiLvlStrRef>
          </c:cat>
          <c:val>
            <c:numRef>
              <c:f>'Pivot Analysis'!$B$21:$B$26</c:f>
              <c:numCache>
                <c:formatCode>0.00</c:formatCode>
                <c:ptCount val="4"/>
                <c:pt idx="0">
                  <c:v>597826.12489999994</c:v>
                </c:pt>
                <c:pt idx="1">
                  <c:v>1662757.9650000003</c:v>
                </c:pt>
                <c:pt idx="2">
                  <c:v>454116.81200000003</c:v>
                </c:pt>
                <c:pt idx="3">
                  <c:v>1144514.3269999991</c:v>
                </c:pt>
              </c:numCache>
            </c:numRef>
          </c:val>
          <c:extLst>
            <c:ext xmlns:c16="http://schemas.microsoft.com/office/drawing/2014/chart" uri="{C3380CC4-5D6E-409C-BE32-E72D297353CC}">
              <c16:uniqueId val="{00000000-73B6-45F7-94D0-029CF97BFC39}"/>
            </c:ext>
          </c:extLst>
        </c:ser>
        <c:ser>
          <c:idx val="1"/>
          <c:order val="1"/>
          <c:tx>
            <c:strRef>
              <c:f>'Pivot Analysis'!$C$20</c:f>
              <c:strCache>
                <c:ptCount val="1"/>
                <c:pt idx="0">
                  <c:v>Sum of Profit</c:v>
                </c:pt>
              </c:strCache>
            </c:strRef>
          </c:tx>
          <c:spPr>
            <a:solidFill>
              <a:schemeClr val="accent2"/>
            </a:solidFill>
            <a:ln>
              <a:noFill/>
            </a:ln>
            <a:effectLst/>
          </c:spPr>
          <c:invertIfNegative val="0"/>
          <c:cat>
            <c:multiLvlStrRef>
              <c:f>'Pivot Analysis'!$A$21:$A$26</c:f>
              <c:multiLvlStrCache>
                <c:ptCount val="4"/>
                <c:lvl>
                  <c:pt idx="0">
                    <c:v>Bookcases</c:v>
                  </c:pt>
                  <c:pt idx="1">
                    <c:v>Chairs</c:v>
                  </c:pt>
                  <c:pt idx="2">
                    <c:v>Furnishings</c:v>
                  </c:pt>
                  <c:pt idx="3">
                    <c:v>Tables</c:v>
                  </c:pt>
                </c:lvl>
                <c:lvl>
                  <c:pt idx="0">
                    <c:v>Furniture</c:v>
                  </c:pt>
                </c:lvl>
              </c:multiLvlStrCache>
            </c:multiLvlStrRef>
          </c:cat>
          <c:val>
            <c:numRef>
              <c:f>'Pivot Analysis'!$C$21:$C$26</c:f>
              <c:numCache>
                <c:formatCode>0.00</c:formatCode>
                <c:ptCount val="4"/>
                <c:pt idx="0">
                  <c:v>-3472.556</c:v>
                </c:pt>
                <c:pt idx="1">
                  <c:v>26590.166300000001</c:v>
                </c:pt>
                <c:pt idx="2">
                  <c:v>13059.143599999999</c:v>
                </c:pt>
                <c:pt idx="3">
                  <c:v>-17725.481100000001</c:v>
                </c:pt>
              </c:numCache>
            </c:numRef>
          </c:val>
          <c:extLst>
            <c:ext xmlns:c16="http://schemas.microsoft.com/office/drawing/2014/chart" uri="{C3380CC4-5D6E-409C-BE32-E72D297353CC}">
              <c16:uniqueId val="{00000001-73B6-45F7-94D0-029CF97BFC39}"/>
            </c:ext>
          </c:extLst>
        </c:ser>
        <c:ser>
          <c:idx val="2"/>
          <c:order val="2"/>
          <c:tx>
            <c:strRef>
              <c:f>'Pivot Analysis'!$D$20</c:f>
              <c:strCache>
                <c:ptCount val="1"/>
                <c:pt idx="0">
                  <c:v>Average of Profit Margin(%)</c:v>
                </c:pt>
              </c:strCache>
            </c:strRef>
          </c:tx>
          <c:spPr>
            <a:solidFill>
              <a:schemeClr val="accent3"/>
            </a:solidFill>
            <a:ln>
              <a:noFill/>
            </a:ln>
            <a:effectLst/>
          </c:spPr>
          <c:invertIfNegative val="0"/>
          <c:cat>
            <c:multiLvlStrRef>
              <c:f>'Pivot Analysis'!$A$21:$A$26</c:f>
              <c:multiLvlStrCache>
                <c:ptCount val="4"/>
                <c:lvl>
                  <c:pt idx="0">
                    <c:v>Bookcases</c:v>
                  </c:pt>
                  <c:pt idx="1">
                    <c:v>Chairs</c:v>
                  </c:pt>
                  <c:pt idx="2">
                    <c:v>Furnishings</c:v>
                  </c:pt>
                  <c:pt idx="3">
                    <c:v>Tables</c:v>
                  </c:pt>
                </c:lvl>
                <c:lvl>
                  <c:pt idx="0">
                    <c:v>Furniture</c:v>
                  </c:pt>
                </c:lvl>
              </c:multiLvlStrCache>
            </c:multiLvlStrRef>
          </c:cat>
          <c:val>
            <c:numRef>
              <c:f>'Pivot Analysis'!$D$21:$D$26</c:f>
              <c:numCache>
                <c:formatCode>0.000</c:formatCode>
                <c:ptCount val="4"/>
                <c:pt idx="0">
                  <c:v>-3.7221334488023762E-2</c:v>
                </c:pt>
                <c:pt idx="1">
                  <c:v>1.5897104427348659E-2</c:v>
                </c:pt>
                <c:pt idx="2">
                  <c:v>5.0341974697774204E-2</c:v>
                </c:pt>
                <c:pt idx="3">
                  <c:v>-6.0196819914548318E-2</c:v>
                </c:pt>
              </c:numCache>
            </c:numRef>
          </c:val>
          <c:extLst>
            <c:ext xmlns:c16="http://schemas.microsoft.com/office/drawing/2014/chart" uri="{C3380CC4-5D6E-409C-BE32-E72D297353CC}">
              <c16:uniqueId val="{00000002-73B6-45F7-94D0-029CF97BFC39}"/>
            </c:ext>
          </c:extLst>
        </c:ser>
        <c:dLbls>
          <c:showLegendKey val="0"/>
          <c:showVal val="0"/>
          <c:showCatName val="0"/>
          <c:showSerName val="0"/>
          <c:showPercent val="0"/>
          <c:showBubbleSize val="0"/>
        </c:dLbls>
        <c:gapWidth val="219"/>
        <c:overlap val="-27"/>
        <c:axId val="488794639"/>
        <c:axId val="488807599"/>
      </c:barChart>
      <c:catAx>
        <c:axId val="48879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7599"/>
        <c:crosses val="autoZero"/>
        <c:auto val="1"/>
        <c:lblAlgn val="ctr"/>
        <c:lblOffset val="100"/>
        <c:noMultiLvlLbl val="0"/>
      </c:catAx>
      <c:valAx>
        <c:axId val="488807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9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Analysis!pvt_discount_impact_profitability</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Analysis'!$B$34</c:f>
              <c:strCache>
                <c:ptCount val="1"/>
                <c:pt idx="0">
                  <c:v>Sum of Revenue</c:v>
                </c:pt>
              </c:strCache>
            </c:strRef>
          </c:tx>
          <c:spPr>
            <a:solidFill>
              <a:schemeClr val="accent1"/>
            </a:solidFill>
            <a:ln>
              <a:noFill/>
            </a:ln>
            <a:effectLst/>
          </c:spPr>
          <c:invertIfNegative val="0"/>
          <c:cat>
            <c:strRef>
              <c:f>'Pivot Analysis'!$A$35:$A$37</c:f>
              <c:strCache>
                <c:ptCount val="2"/>
                <c:pt idx="0">
                  <c:v>Discount Applied</c:v>
                </c:pt>
                <c:pt idx="1">
                  <c:v>No Discount</c:v>
                </c:pt>
              </c:strCache>
            </c:strRef>
          </c:cat>
          <c:val>
            <c:numRef>
              <c:f>'Pivot Analysis'!$B$35:$B$37</c:f>
              <c:numCache>
                <c:formatCode>0.00</c:formatCode>
                <c:ptCount val="2"/>
                <c:pt idx="0">
                  <c:v>2485496.9589000014</c:v>
                </c:pt>
                <c:pt idx="1">
                  <c:v>1373718.2699999993</c:v>
                </c:pt>
              </c:numCache>
            </c:numRef>
          </c:val>
          <c:extLst>
            <c:ext xmlns:c16="http://schemas.microsoft.com/office/drawing/2014/chart" uri="{C3380CC4-5D6E-409C-BE32-E72D297353CC}">
              <c16:uniqueId val="{00000000-0CA1-4411-B621-BA3F27D17DC6}"/>
            </c:ext>
          </c:extLst>
        </c:ser>
        <c:ser>
          <c:idx val="1"/>
          <c:order val="1"/>
          <c:tx>
            <c:strRef>
              <c:f>'Pivot Analysis'!$C$34</c:f>
              <c:strCache>
                <c:ptCount val="1"/>
                <c:pt idx="0">
                  <c:v>Sum of Profit</c:v>
                </c:pt>
              </c:strCache>
            </c:strRef>
          </c:tx>
          <c:spPr>
            <a:solidFill>
              <a:schemeClr val="accent2"/>
            </a:solidFill>
            <a:ln>
              <a:noFill/>
            </a:ln>
            <a:effectLst/>
          </c:spPr>
          <c:invertIfNegative val="0"/>
          <c:cat>
            <c:strRef>
              <c:f>'Pivot Analysis'!$A$35:$A$37</c:f>
              <c:strCache>
                <c:ptCount val="2"/>
                <c:pt idx="0">
                  <c:v>Discount Applied</c:v>
                </c:pt>
                <c:pt idx="1">
                  <c:v>No Discount</c:v>
                </c:pt>
              </c:strCache>
            </c:strRef>
          </c:cat>
          <c:val>
            <c:numRef>
              <c:f>'Pivot Analysis'!$C$35:$C$37</c:f>
              <c:numCache>
                <c:formatCode>0.00</c:formatCode>
                <c:ptCount val="2"/>
                <c:pt idx="0">
                  <c:v>-39681.803599999999</c:v>
                </c:pt>
                <c:pt idx="1">
                  <c:v>58133.076399999998</c:v>
                </c:pt>
              </c:numCache>
            </c:numRef>
          </c:val>
          <c:extLst>
            <c:ext xmlns:c16="http://schemas.microsoft.com/office/drawing/2014/chart" uri="{C3380CC4-5D6E-409C-BE32-E72D297353CC}">
              <c16:uniqueId val="{00000004-0CA1-4411-B621-BA3F27D17DC6}"/>
            </c:ext>
          </c:extLst>
        </c:ser>
        <c:dLbls>
          <c:showLegendKey val="0"/>
          <c:showVal val="0"/>
          <c:showCatName val="0"/>
          <c:showSerName val="0"/>
          <c:showPercent val="0"/>
          <c:showBubbleSize val="0"/>
        </c:dLbls>
        <c:gapWidth val="219"/>
        <c:overlap val="-27"/>
        <c:axId val="488805199"/>
        <c:axId val="488802319"/>
      </c:barChart>
      <c:catAx>
        <c:axId val="48880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2319"/>
        <c:crosses val="autoZero"/>
        <c:auto val="1"/>
        <c:lblAlgn val="ctr"/>
        <c:lblOffset val="100"/>
        <c:noMultiLvlLbl val="0"/>
      </c:catAx>
      <c:valAx>
        <c:axId val="4888023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80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Analysis'!$B$56</c:f>
              <c:strCache>
                <c:ptCount val="1"/>
                <c:pt idx="0">
                  <c:v>Total</c:v>
                </c:pt>
              </c:strCache>
            </c:strRef>
          </c:tx>
          <c:spPr>
            <a:solidFill>
              <a:schemeClr val="accent1"/>
            </a:solidFill>
            <a:ln>
              <a:noFill/>
            </a:ln>
            <a:effectLst/>
          </c:spPr>
          <c:invertIfNegative val="0"/>
          <c:cat>
            <c:strRef>
              <c:f>'Pivot Analysis'!$A$57:$A$60</c:f>
              <c:strCache>
                <c:ptCount val="3"/>
                <c:pt idx="0">
                  <c:v>High Value</c:v>
                </c:pt>
                <c:pt idx="1">
                  <c:v>Low Value</c:v>
                </c:pt>
                <c:pt idx="2">
                  <c:v>Medium Value</c:v>
                </c:pt>
              </c:strCache>
            </c:strRef>
          </c:cat>
          <c:val>
            <c:numRef>
              <c:f>'Pivot Analysis'!$B$57:$B$60</c:f>
              <c:numCache>
                <c:formatCode>0.00</c:formatCode>
                <c:ptCount val="3"/>
                <c:pt idx="0">
                  <c:v>1967020.9710000004</c:v>
                </c:pt>
                <c:pt idx="1">
                  <c:v>427809.97900000046</c:v>
                </c:pt>
                <c:pt idx="2">
                  <c:v>1464384.2789000007</c:v>
                </c:pt>
              </c:numCache>
            </c:numRef>
          </c:val>
          <c:extLst>
            <c:ext xmlns:c16="http://schemas.microsoft.com/office/drawing/2014/chart" uri="{C3380CC4-5D6E-409C-BE32-E72D297353CC}">
              <c16:uniqueId val="{00000000-7237-4591-87CB-B5FA36962D12}"/>
            </c:ext>
          </c:extLst>
        </c:ser>
        <c:dLbls>
          <c:showLegendKey val="0"/>
          <c:showVal val="0"/>
          <c:showCatName val="0"/>
          <c:showSerName val="0"/>
          <c:showPercent val="0"/>
          <c:showBubbleSize val="0"/>
        </c:dLbls>
        <c:gapWidth val="150"/>
        <c:overlap val="100"/>
        <c:axId val="488797039"/>
        <c:axId val="488793679"/>
      </c:barChart>
      <c:catAx>
        <c:axId val="4887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93679"/>
        <c:crosses val="autoZero"/>
        <c:auto val="1"/>
        <c:lblAlgn val="ctr"/>
        <c:lblOffset val="100"/>
        <c:noMultiLvlLbl val="0"/>
      </c:catAx>
      <c:valAx>
        <c:axId val="488793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79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[stores_sales_forecasting (version 1).xlsx]Pivot Analysis!pvt_pareto_analysis</c:name>
    <c:fmtId val="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 Analysis'!$B$77</c:f>
              <c:strCache>
                <c:ptCount val="1"/>
                <c:pt idx="0">
                  <c:v>Sum of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B4-450A-B71C-6A67B51379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B4-450A-B71C-6A67B5137941}"/>
              </c:ext>
            </c:extLst>
          </c:dPt>
          <c:cat>
            <c:strRef>
              <c:f>'Pivot Analysis'!$A$78:$A$80</c:f>
              <c:strCache>
                <c:ptCount val="2"/>
                <c:pt idx="0">
                  <c:v>Remaining 20% Revenue</c:v>
                </c:pt>
                <c:pt idx="1">
                  <c:v>Top 80% Revenue</c:v>
                </c:pt>
              </c:strCache>
            </c:strRef>
          </c:cat>
          <c:val>
            <c:numRef>
              <c:f>'Pivot Analysis'!$B$78:$B$80</c:f>
              <c:numCache>
                <c:formatCode>0.00</c:formatCode>
                <c:ptCount val="2"/>
                <c:pt idx="0">
                  <c:v>1001211.8580000013</c:v>
                </c:pt>
                <c:pt idx="1">
                  <c:v>2858003.3709000009</c:v>
                </c:pt>
              </c:numCache>
            </c:numRef>
          </c:val>
          <c:extLst>
            <c:ext xmlns:c16="http://schemas.microsoft.com/office/drawing/2014/chart" uri="{C3380CC4-5D6E-409C-BE32-E72D297353CC}">
              <c16:uniqueId val="{00000000-A420-46F5-BE27-5405B8A5305A}"/>
            </c:ext>
          </c:extLst>
        </c:ser>
        <c:ser>
          <c:idx val="1"/>
          <c:order val="1"/>
          <c:tx>
            <c:strRef>
              <c:f>'Pivot Analysis'!$C$77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B1B4-450A-B71C-6A67B51379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B1B4-450A-B71C-6A67B5137941}"/>
              </c:ext>
            </c:extLst>
          </c:dPt>
          <c:cat>
            <c:strRef>
              <c:f>'Pivot Analysis'!$A$78:$A$80</c:f>
              <c:strCache>
                <c:ptCount val="2"/>
                <c:pt idx="0">
                  <c:v>Remaining 20% Revenue</c:v>
                </c:pt>
                <c:pt idx="1">
                  <c:v>Top 80% Revenue</c:v>
                </c:pt>
              </c:strCache>
            </c:strRef>
          </c:cat>
          <c:val>
            <c:numRef>
              <c:f>'Pivot Analysis'!$C$78:$C$80</c:f>
              <c:numCache>
                <c:formatCode>0.00</c:formatCode>
                <c:ptCount val="2"/>
                <c:pt idx="0">
                  <c:v>-859.05489999999895</c:v>
                </c:pt>
                <c:pt idx="1">
                  <c:v>19310.327700000002</c:v>
                </c:pt>
              </c:numCache>
            </c:numRef>
          </c:val>
          <c:extLst>
            <c:ext xmlns:c16="http://schemas.microsoft.com/office/drawing/2014/chart" uri="{C3380CC4-5D6E-409C-BE32-E72D297353CC}">
              <c16:uniqueId val="{00000001-A420-46F5-BE27-5405B8A5305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123826</xdr:colOff>
      <xdr:row>15</xdr:row>
      <xdr:rowOff>76199</xdr:rowOff>
    </xdr:from>
    <xdr:to>
      <xdr:col>5</xdr:col>
      <xdr:colOff>180975</xdr:colOff>
      <xdr:row>24</xdr:row>
      <xdr:rowOff>142874</xdr:rowOff>
    </xdr:to>
    <xdr:graphicFrame macro="">
      <xdr:nvGraphicFramePr>
        <xdr:cNvPr id="5" name="Chart 4">
          <a:extLst>
            <a:ext uri="{FF2B5EF4-FFF2-40B4-BE49-F238E27FC236}">
              <a16:creationId xmlns:a16="http://schemas.microsoft.com/office/drawing/2014/main" id="{B7F335B3-8D21-4861-B04B-3037BB619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133350</xdr:colOff>
      <xdr:row>6</xdr:row>
      <xdr:rowOff>9526</xdr:rowOff>
    </xdr:from>
    <xdr:to>
      <xdr:col>5</xdr:col>
      <xdr:colOff>180975</xdr:colOff>
      <xdr:row>15</xdr:row>
      <xdr:rowOff>28576</xdr:rowOff>
    </xdr:to>
    <xdr:graphicFrame macro="">
      <xdr:nvGraphicFramePr>
        <xdr:cNvPr id="7" name="Chart 6">
          <a:extLst>
            <a:ext uri="{FF2B5EF4-FFF2-40B4-BE49-F238E27FC236}">
              <a16:creationId xmlns:a16="http://schemas.microsoft.com/office/drawing/2014/main" id="{AF9CFBF0-EA74-4ADA-AE36-B26FAE18A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180975</xdr:colOff>
      <xdr:row>6</xdr:row>
      <xdr:rowOff>28576</xdr:rowOff>
    </xdr:from>
    <xdr:to>
      <xdr:col>8</xdr:col>
      <xdr:colOff>533400</xdr:colOff>
      <xdr:row>15</xdr:row>
      <xdr:rowOff>47626</xdr:rowOff>
    </xdr:to>
    <xdr:graphicFrame macro="">
      <xdr:nvGraphicFramePr>
        <xdr:cNvPr id="8" name="Chart 7">
          <a:extLst>
            <a:ext uri="{FF2B5EF4-FFF2-40B4-BE49-F238E27FC236}">
              <a16:creationId xmlns:a16="http://schemas.microsoft.com/office/drawing/2014/main" id="{1711869E-4571-4DE9-A000-9866C2DE0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238126</xdr:colOff>
      <xdr:row>15</xdr:row>
      <xdr:rowOff>38100</xdr:rowOff>
    </xdr:from>
    <xdr:to>
      <xdr:col>8</xdr:col>
      <xdr:colOff>561975</xdr:colOff>
      <xdr:row>24</xdr:row>
      <xdr:rowOff>114300</xdr:rowOff>
    </xdr:to>
    <xdr:graphicFrame macro="">
      <xdr:nvGraphicFramePr>
        <xdr:cNvPr id="11" name="Chart 10">
          <a:extLst>
            <a:ext uri="{FF2B5EF4-FFF2-40B4-BE49-F238E27FC236}">
              <a16:creationId xmlns:a16="http://schemas.microsoft.com/office/drawing/2014/main" id="{31068B11-B605-4BD2-9E70-53D4FED3F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466725</xdr:colOff>
      <xdr:row>4</xdr:row>
      <xdr:rowOff>104775</xdr:rowOff>
    </xdr:from>
    <xdr:to>
      <xdr:col>13</xdr:col>
      <xdr:colOff>466725</xdr:colOff>
      <xdr:row>18</xdr:row>
      <xdr:rowOff>95250</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FD681819-CE0A-351B-4973-870B774191B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505825" y="10382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304800</xdr:colOff>
      <xdr:row>7</xdr:row>
      <xdr:rowOff>38100</xdr:rowOff>
    </xdr:from>
    <xdr:to>
      <xdr:col>15</xdr:col>
      <xdr:colOff>304800</xdr:colOff>
      <xdr:row>21</xdr:row>
      <xdr:rowOff>38100</xdr:rowOff>
    </xdr:to>
    <mc:AlternateContent xmlns:mc="http://schemas.openxmlformats.org/markup-compatibility/2006">
      <mc:Choice xmlns:a14="http://schemas.microsoft.com/office/drawing/2010/main" Requires="a14">
        <xdr:graphicFrame macro="">
          <xdr:nvGraphicFramePr>
            <xdr:cNvPr id="13" name="Sub-Category">
              <a:extLst>
                <a:ext uri="{FF2B5EF4-FFF2-40B4-BE49-F238E27FC236}">
                  <a16:creationId xmlns:a16="http://schemas.microsoft.com/office/drawing/2014/main" id="{C43264A1-BD65-705F-FDAD-462737372DCF}"/>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9563100" y="15525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152400</xdr:colOff>
      <xdr:row>0</xdr:row>
      <xdr:rowOff>1</xdr:rowOff>
    </xdr:from>
    <xdr:to>
      <xdr:col>17</xdr:col>
      <xdr:colOff>228600</xdr:colOff>
      <xdr:row>11</xdr:row>
      <xdr:rowOff>9526</xdr:rowOff>
    </xdr:to>
    <xdr:graphicFrame macro="">
      <xdr:nvGraphicFramePr>
        <xdr:cNvPr id="3" name="Chart 2">
          <a:extLst>
            <a:ext uri="{FF2B5EF4-FFF2-40B4-BE49-F238E27FC236}">
              <a16:creationId xmlns:a16="http://schemas.microsoft.com/office/drawing/2014/main" id="{EAED6F35-D850-15F2-D5E7-EEB200CC1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13</xdr:row>
      <xdr:rowOff>152401</xdr:rowOff>
    </xdr:from>
    <xdr:to>
      <xdr:col>10</xdr:col>
      <xdr:colOff>257175</xdr:colOff>
      <xdr:row>27</xdr:row>
      <xdr:rowOff>161926</xdr:rowOff>
    </xdr:to>
    <xdr:graphicFrame macro="">
      <xdr:nvGraphicFramePr>
        <xdr:cNvPr id="4" name="Chart 3">
          <a:extLst>
            <a:ext uri="{FF2B5EF4-FFF2-40B4-BE49-F238E27FC236}">
              <a16:creationId xmlns:a16="http://schemas.microsoft.com/office/drawing/2014/main" id="{EA51815E-790B-7E79-E3B8-EBF07CA0B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29</xdr:row>
      <xdr:rowOff>14288</xdr:rowOff>
    </xdr:from>
    <xdr:to>
      <xdr:col>10</xdr:col>
      <xdr:colOff>457200</xdr:colOff>
      <xdr:row>39</xdr:row>
      <xdr:rowOff>95251</xdr:rowOff>
    </xdr:to>
    <xdr:graphicFrame macro="">
      <xdr:nvGraphicFramePr>
        <xdr:cNvPr id="5" name="Chart 4">
          <a:extLst>
            <a:ext uri="{FF2B5EF4-FFF2-40B4-BE49-F238E27FC236}">
              <a16:creationId xmlns:a16="http://schemas.microsoft.com/office/drawing/2014/main" id="{BCF2B9A1-9D8F-C286-B30C-C69255E9B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314325</xdr:colOff>
      <xdr:row>53</xdr:row>
      <xdr:rowOff>23812</xdr:rowOff>
    </xdr:from>
    <xdr:to>
      <xdr:col>9</xdr:col>
      <xdr:colOff>47625</xdr:colOff>
      <xdr:row>67</xdr:row>
      <xdr:rowOff>100012</xdr:rowOff>
    </xdr:to>
    <xdr:graphicFrame macro="">
      <xdr:nvGraphicFramePr>
        <xdr:cNvPr id="6" name="Chart 5">
          <a:extLst>
            <a:ext uri="{FF2B5EF4-FFF2-40B4-BE49-F238E27FC236}">
              <a16:creationId xmlns:a16="http://schemas.microsoft.com/office/drawing/2014/main" id="{B18479BA-BC57-0981-02C9-484CCC2434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285750</xdr:colOff>
      <xdr:row>70</xdr:row>
      <xdr:rowOff>52387</xdr:rowOff>
    </xdr:from>
    <xdr:to>
      <xdr:col>9</xdr:col>
      <xdr:colOff>19050</xdr:colOff>
      <xdr:row>84</xdr:row>
      <xdr:rowOff>80962</xdr:rowOff>
    </xdr:to>
    <xdr:graphicFrame macro="">
      <xdr:nvGraphicFramePr>
        <xdr:cNvPr id="7" name="Chart 6">
          <a:extLst>
            <a:ext uri="{FF2B5EF4-FFF2-40B4-BE49-F238E27FC236}">
              <a16:creationId xmlns:a16="http://schemas.microsoft.com/office/drawing/2014/main" id="{6BECE35C-0E38-E245-C97B-8AE639701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8.42792534722" createdVersion="8" refreshedVersion="8" minRefreshableVersion="3" recordCount="2121" xr:uid="{3AA612F8-459B-4488-A836-EAC7ED995612}">
  <cacheSource type="worksheet">
    <worksheetSource name="Derived_Metrics"/>
  </cacheSource>
  <cacheFields count="25">
    <cacheField name="Order ID" numFmtId="0">
      <sharedItems/>
    </cacheField>
    <cacheField name="Order Date" numFmtId="14">
      <sharedItems containsSemiMixedTypes="0" containsNonDate="0" containsDate="1" containsString="0" minDate="2014-01-03T00:00:00" maxDate="2017-12-31T00:00:00"/>
    </cacheField>
    <cacheField name="Customer ID" numFmtId="0">
      <sharedItems count="707">
        <s v="CG-12520"/>
        <s v="SO-20335"/>
        <s v="BH-11710"/>
        <s v="SF-20065"/>
        <s v="EB-13870"/>
        <s v="TB-21520"/>
        <s v="GH-14485"/>
        <s v="SN-20710"/>
        <s v="DP-13000"/>
        <s v="TB-21055"/>
        <s v="KM-16720"/>
        <s v="PS-18970"/>
        <s v="JE-15745"/>
        <s v="KB-16600"/>
        <s v="PO-18865"/>
        <s v="KB-16315"/>
        <s v="PN-18775"/>
        <s v="LC-16870"/>
        <s v="CV-12805"/>
        <s v="DK-13090"/>
        <s v="SC-20725"/>
        <s v="AD-10180"/>
        <s v="PF-19165"/>
        <s v="LS-16975"/>
        <s v="LC-16885"/>
        <s v="JD-15895"/>
        <s v="MG-17680"/>
        <s v="JE-16165"/>
        <s v="DB-13060"/>
        <s v="BM-11140"/>
        <s v="CS-12130"/>
        <s v="MP-17470"/>
        <s v="BS-11755"/>
        <s v="HK-14890"/>
        <s v="VW-21775"/>
        <s v="JB-15925"/>
        <s v="DS-13180"/>
        <s v="VD-21670"/>
        <s v="CS-12400"/>
        <s v="KL-16645"/>
        <s v="DW-13480"/>
        <s v="LH-17155"/>
        <s v="DR-12880"/>
        <s v="HA-14920"/>
        <s v="JO-15280"/>
        <s v="NZ-18565"/>
        <s v="KL-16555"/>
        <s v="JH-15910"/>
        <s v="AS-10225"/>
        <s v="BP-11185"/>
        <s v="TS-21205"/>
        <s v="NM-18445"/>
        <s v="DJ-13510"/>
        <s v="PO-18850"/>
        <s v="AC-10420"/>
        <s v="JL-15505"/>
        <s v="KW-16435"/>
        <s v="MK-17905"/>
        <s v="AR-10405"/>
        <s v="DO-13435"/>
        <s v="DK-13225"/>
        <s v="AG-10675"/>
        <s v="KH-16510"/>
        <s v="KC-16675"/>
        <s v="PB-19150"/>
        <s v="MP-17965"/>
        <s v="NF-18385"/>
        <s v="JM-15265"/>
        <s v="PK-19075"/>
        <s v="TB-21595"/>
        <s v="EB-13705"/>
        <s v="SC-20095"/>
        <s v="TN-21040"/>
        <s v="JS-15940"/>
        <s v="JP-15520"/>
        <s v="JE-15475"/>
        <s v="MT-18070"/>
        <s v="RO-19780"/>
        <s v="MY-17380"/>
        <s v="LS-17245"/>
        <s v="MC-17605"/>
        <s v="PH-18790"/>
        <s v="KB-16240"/>
        <s v="JC-15340"/>
        <s v="DK-12985"/>
        <s v="PG-18895"/>
        <s v="BD-11320"/>
        <s v="RC-19960"/>
        <s v="OT-18730"/>
        <s v="LP-17080"/>
        <s v="CA-12775"/>
        <s v="EB-13840"/>
        <s v="CS-11950"/>
        <s v="BD-11725"/>
        <s v="LR-16915"/>
        <s v="AS-10240"/>
        <s v="NG-18355"/>
        <s v="SF-20965"/>
        <s v="MO-17800"/>
        <s v="DJ-13420"/>
        <s v="RB-19465"/>
        <s v="JD-16150"/>
        <s v="AR-10825"/>
        <s v="EH-14125"/>
        <s v="CB-12025"/>
        <s v="RP-19390"/>
        <s v="CD-11980"/>
        <s v="RA-19285"/>
        <s v="NP-18325"/>
        <s v="Dl-13600"/>
        <s v="AS-10285"/>
        <s v="JK-15370"/>
        <s v="DP-13165"/>
        <s v="SV-20365"/>
        <s v="KC-16540"/>
        <s v="CK-12325"/>
        <s v="MR-17545"/>
        <s v="EG-13900"/>
        <s v="DS-13030"/>
        <s v="MH-17785"/>
        <s v="RF-19735"/>
        <s v="MS-17830"/>
        <s v="NB-18655"/>
        <s v="AJ-10795"/>
        <s v="LE-16810"/>
        <s v="BV-11245"/>
        <s v="BM-11785"/>
        <s v="LT-17110"/>
        <s v="SA-20830"/>
        <s v="CD-11920"/>
        <s v="HW-14935"/>
        <s v="GM-14440"/>
        <s v="AA-10375"/>
        <s v="ZC-21910"/>
        <s v="PJ-19015"/>
        <s v="BM-11650"/>
        <s v="AF-10885"/>
        <s v="GA-14725"/>
        <s v="GT-14710"/>
        <s v="AJ-10780"/>
        <s v="CC-12430"/>
        <s v="HP-14815"/>
        <s v="PM-19135"/>
        <s v="LL-16840"/>
        <s v="SC-20050"/>
        <s v="RW-19630"/>
        <s v="RB-19795"/>
        <s v="KH-16360"/>
        <s v="GH-14665"/>
        <s v="DL-12925"/>
        <s v="LW-16990"/>
        <s v="DL-13315"/>
        <s v="TZ-21580"/>
        <s v="JG-15805"/>
        <s v="SL-20155"/>
        <s v="RD-19585"/>
        <s v="RH-19495"/>
        <s v="VG-21790"/>
        <s v="JS-15880"/>
        <s v="KM-16225"/>
        <s v="LA-16780"/>
        <s v="EL-13735"/>
        <s v="RD-19660"/>
        <s v="MO-17500"/>
        <s v="DG-13300"/>
        <s v="NF-18595"/>
        <s v="JD-16060"/>
        <s v="BD-11620"/>
        <s v="BT-11395"/>
        <s v="KD-16270"/>
        <s v="NS-18640"/>
        <s v="PV-18985"/>
        <s v="EH-13945"/>
        <s v="RA-19915"/>
        <s v="HL-15040"/>
        <s v="BD-11605"/>
        <s v="AP-10915"/>
        <s v="CB-12535"/>
        <s v="PS-19045"/>
        <s v="GB-14530"/>
        <s v="BT-11530"/>
        <s v="LS-16945"/>
        <s v="SW-20755"/>
        <s v="SP-20620"/>
        <s v="PG-18820"/>
        <s v="GM-14680"/>
        <s v="NP-18700"/>
        <s v="DJ-13630"/>
        <s v="MH-18115"/>
        <s v="CC-12220"/>
        <s v="JC-16105"/>
        <s v="BG-11695"/>
        <s v="MS-17710"/>
        <s v="TB-21355"/>
        <s v="LC-17140"/>
        <s v="TC-21535"/>
        <s v="CS-12460"/>
        <s v="RC-19825"/>
        <s v="HG-14965"/>
        <s v="LD-17005"/>
        <s v="JF-15190"/>
        <s v="CM-12115"/>
        <s v="BP-11290"/>
        <s v="LB-16735"/>
        <s v="KT-16465"/>
        <s v="AB-10600"/>
        <s v="SZ-20035"/>
        <s v="JR-15670"/>
        <s v="CA-12265"/>
        <s v="JK-16120"/>
        <s v="PP-18955"/>
        <s v="CK-12760"/>
        <s v="GM-14455"/>
        <s v="SD-20485"/>
        <s v="AB-10105"/>
        <s v="BT-11305"/>
        <s v="SV-20815"/>
        <s v="IM-15070"/>
        <s v="ME-17320"/>
        <s v="AA-10480"/>
        <s v="MB-18085"/>
        <s v="LC-16930"/>
        <s v="MB-17305"/>
        <s v="DK-12835"/>
        <s v="NM-18520"/>
        <s v="CM-12655"/>
        <s v="TS-21370"/>
        <s v="JW-15220"/>
        <s v="AT-10435"/>
        <s v="PC-19000"/>
        <s v="JM-15535"/>
        <s v="AI-10855"/>
        <s v="MC-17845"/>
        <s v="GH-14425"/>
        <s v="CJ-12010"/>
        <s v="MP-18175"/>
        <s v="CL-11890"/>
        <s v="CK-12205"/>
        <s v="PC-18745"/>
        <s v="SG-20470"/>
        <s v="MC-18100"/>
        <s v="DP-13390"/>
        <s v="MD-17350"/>
        <s v="AB-10150"/>
        <s v="ML-17395"/>
        <s v="JC-15385"/>
        <s v="MC-17275"/>
        <s v="TB-21280"/>
        <s v="MM-17920"/>
        <s v="SB-20290"/>
        <s v="AW-10840"/>
        <s v="TS-21610"/>
        <s v="HZ-14950"/>
        <s v="ND-18370"/>
        <s v="JK-15205"/>
        <s v="MM-18055"/>
        <s v="DC-13285"/>
        <s v="BN-11515"/>
        <s v="KD-16345"/>
        <s v="FM-14215"/>
        <s v="JW-15955"/>
        <s v="AG-10900"/>
        <s v="ML-17755"/>
        <s v="RM-19375"/>
        <s v="AS-10135"/>
        <s v="FO-14305"/>
        <s v="BT-11680"/>
        <s v="JL-15235"/>
        <s v="EA-14035"/>
        <s v="BF-10975"/>
        <s v="KH-16330"/>
        <s v="FA-14230"/>
        <s v="DA-13450"/>
        <s v="FH-14275"/>
        <s v="NC-18625"/>
        <s v="AH-10075"/>
        <s v="ME-18010"/>
        <s v="BP-11230"/>
        <s v="JG-15160"/>
        <s v="LF-17185"/>
        <s v="RA-19945"/>
        <s v="RW-19540"/>
        <s v="DB-13660"/>
        <s v="EH-13765"/>
        <s v="NP-18685"/>
        <s v="JE-15715"/>
        <s v="AC-10615"/>
        <s v="LW-16825"/>
        <s v="AS-10090"/>
        <s v="JS-16030"/>
        <s v="CM-12190"/>
        <s v="AM-10705"/>
        <s v="RH-19510"/>
        <s v="CT-11995"/>
        <s v="SN-20560"/>
        <s v="CK-12595"/>
        <s v="RD-19480"/>
        <s v="TP-21130"/>
        <s v="GG-14650"/>
        <s v="KA-16525"/>
        <s v="TR-21325"/>
        <s v="MS-17365"/>
        <s v="MM-17260"/>
        <s v="AH-10120"/>
        <s v="SG-20080"/>
        <s v="RK-19300"/>
        <s v="JB-15400"/>
        <s v="EH-14005"/>
        <s v="RF-19345"/>
        <s v="TB-21625"/>
        <s v="GT-14635"/>
        <s v="TS-21160"/>
        <s v="WB-21850"/>
        <s v="AF-10870"/>
        <s v="BF-11170"/>
        <s v="IL-15100"/>
        <s v="SW-20275"/>
        <s v="NS-18505"/>
        <s v="DK-13375"/>
        <s v="BT-11440"/>
        <s v="DB-13405"/>
        <s v="SJ-20125"/>
        <s v="MV-17485"/>
        <s v="JL-15850"/>
        <s v="LM-17065"/>
        <s v="JK-15625"/>
        <s v="RS-19420"/>
        <s v="BC-11125"/>
        <s v="EM-13825"/>
        <s v="BM-11575"/>
        <s v="SC-20260"/>
        <s v="CP-12340"/>
        <s v="AB-10060"/>
        <s v="EH-13990"/>
        <s v="BF-11020"/>
        <s v="BE-11455"/>
        <s v="SG-20605"/>
        <s v="HM-14860"/>
        <s v="BE-11335"/>
        <s v="JA-15970"/>
        <s v="SV-20935"/>
        <s v="MZ-17515"/>
        <s v="AZ-10750"/>
        <s v="PW-19240"/>
        <s v="SW-20455"/>
        <s v="CM-11935"/>
        <s v="PF-19225"/>
        <s v="GM-14695"/>
        <s v="KN-16705"/>
        <s v="KT-16480"/>
        <s v="SC-20575"/>
        <s v="BB-11545"/>
        <s v="DW-13585"/>
        <s v="EM-13810"/>
        <s v="KD-16615"/>
        <s v="AP-10720"/>
        <s v="BW-11110"/>
        <s v="TM-21010"/>
        <s v="SF-20200"/>
        <s v="SM-20320"/>
        <s v="SE-20110"/>
        <s v="EN-13780"/>
        <s v="MC-17590"/>
        <s v="BO-11350"/>
        <s v="AG-10300"/>
        <s v="JF-15295"/>
        <s v="SB-20170"/>
        <s v="TB-21400"/>
        <s v="SH-19975"/>
        <s v="HR-14830"/>
        <s v="HF-14995"/>
        <s v="NL-18310"/>
        <s v="RR-19525"/>
        <s v="DL-12865"/>
        <s v="CC-12145"/>
        <s v="CP-12085"/>
        <s v="EP-13915"/>
        <s v="FH-14350"/>
        <s v="MS-17530"/>
        <s v="SC-20770"/>
        <s v="JP-16135"/>
        <s v="SS-20140"/>
        <s v="CD-12790"/>
        <s v="MD-17860"/>
        <s v="KN-16450"/>
        <s v="DL-13330"/>
        <s v="MH-18025"/>
        <s v="DR-12940"/>
        <s v="DM-13015"/>
        <s v="DM-13345"/>
        <s v="CC-12370"/>
        <s v="SC-20380"/>
        <s v="BF-11275"/>
        <s v="TD-20995"/>
        <s v="BK-11260"/>
        <s v="HG-14845"/>
        <s v="LS-17200"/>
        <s v="JM-16195"/>
        <s v="BP-11155"/>
        <s v="TT-21220"/>
        <s v="LH-17020"/>
        <s v="EM-14140"/>
        <s v="MA-17995"/>
        <s v="AY-10555"/>
        <s v="Co-12640"/>
        <s v="JF-15565"/>
        <s v="DV-13045"/>
        <s v="GB-14575"/>
        <s v="CL-12565"/>
        <s v="JB-16045"/>
        <s v="NW-18400"/>
        <s v="JB-16000"/>
        <s v="DM-12955"/>
        <s v="JH-16180"/>
        <s v="AS-10045"/>
        <s v="ZD-21925"/>
        <s v="KF-16285"/>
        <s v="TC-21475"/>
        <s v="HH-15010"/>
        <s v="YC-21895"/>
        <s v="KM-16375"/>
        <s v="TP-21415"/>
        <s v="DB-12910"/>
        <s v="CS-12355"/>
        <s v="JG-15310"/>
        <s v="MS-17770"/>
        <s v="JE-15610"/>
        <s v="CC-12100"/>
        <s v="JP-15460"/>
        <s v="CS-11845"/>
        <s v="SM-20950"/>
        <s v="TT-21070"/>
        <s v="RD-19900"/>
        <s v="DW-13195"/>
        <s v="SJ-20215"/>
        <s v="BG-11740"/>
        <s v="AH-10030"/>
        <s v="TH-21100"/>
        <s v="HG-15025"/>
        <s v="EB-13750"/>
        <s v="TS-21505"/>
        <s v="TH-21550"/>
        <s v="PR-18880"/>
        <s v="CA-12310"/>
        <s v="MC-17425"/>
        <s v="LC-17050"/>
        <s v="Dp-13240"/>
        <s v="LB-16795"/>
        <s v="DE-13255"/>
        <s v="CC-12610"/>
        <s v="RH-19600"/>
        <s v="CA-12055"/>
        <s v="SC-20020"/>
        <s v="MG-17875"/>
        <s v="RD-19810"/>
        <s v="MT-17815"/>
        <s v="KD-16495"/>
        <s v="RB-19330"/>
        <s v="JC-15775"/>
        <s v="ML-17410"/>
        <s v="MH-17620"/>
        <s v="MF-17665"/>
        <s v="RS-19765"/>
        <s v="AB-10255"/>
        <s v="RM-19750"/>
        <s v="KB-16585"/>
        <s v="CM-12160"/>
        <s v="EJ-13720"/>
        <s v="NC-18415"/>
        <s v="AH-10690"/>
        <s v="LS-17230"/>
        <s v="MY-18295"/>
        <s v="KE-16420"/>
        <s v="DH-13675"/>
        <s v="GH-14410"/>
        <s v="JF-15355"/>
        <s v="PF-19120"/>
        <s v="SP-20860"/>
        <s v="VT-21700"/>
        <s v="MM-18280"/>
        <s v="MH-17455"/>
        <s v="TS-21340"/>
        <s v="DN-13690"/>
        <s v="RB-19360"/>
        <s v="ED-13885"/>
        <s v="JM-15250"/>
        <s v="EB-13930"/>
        <s v="TH-21235"/>
        <s v="PL-18925"/>
        <s v="CS-12175"/>
        <s v="AR-10540"/>
        <s v="DB-13120"/>
        <s v="DK-12895"/>
        <s v="AA-10645"/>
        <s v="JO-15145"/>
        <s v="GA-14515"/>
        <s v="LH-16900"/>
        <s v="DL-13495"/>
        <s v="MG-18145"/>
        <s v="NC-18535"/>
        <s v="SR-20740"/>
        <s v="SJ-20500"/>
        <s v="BS-11365"/>
        <s v="SH-20635"/>
        <s v="RM-19675"/>
        <s v="CA-11965"/>
        <s v="AH-10585"/>
        <s v="GZ-14470"/>
        <s v="RR-19315"/>
        <s v="JL-15835"/>
        <s v="AS-10630"/>
        <s v="JK-15730"/>
        <s v="CC-12670"/>
        <s v="VS-21820"/>
        <s v="BW-11200"/>
        <s v="RD-19720"/>
        <s v="VF-21715"/>
        <s v="ES-14080"/>
        <s v="RL-19615"/>
        <s v="GK-14620"/>
        <s v="JF-15490"/>
        <s v="MG-17650"/>
        <s v="MC-18130"/>
        <s v="MG-17890"/>
        <s v="HA-14905"/>
        <s v="DB-13360"/>
        <s v="SV-20785"/>
        <s v="DB-13555"/>
        <s v="AG-10270"/>
        <s v="NR-18550"/>
        <s v="RB-19435"/>
        <s v="GT-14755"/>
        <s v="ES-14020"/>
        <s v="CM-12385"/>
        <s v="MF-18250"/>
        <s v="EB-14110"/>
        <s v="TB-21175"/>
        <s v="AC-10660"/>
        <s v="AB-10015"/>
        <s v="CL-12700"/>
        <s v="RB-19645"/>
        <s v="SS-20410"/>
        <s v="HR-14770"/>
        <s v="AH-10465"/>
        <s v="MA-17560"/>
        <s v="BD-11500"/>
        <s v="TS-21430"/>
        <s v="FP-14320"/>
        <s v="JL-15175"/>
        <s v="KW-16570"/>
        <s v="AJ-10945"/>
        <s v="CS-12250"/>
        <s v="RE-19450"/>
        <s v="SR-20425"/>
        <s v="TM-21490"/>
        <s v="AH-10195"/>
        <s v="AB-10165"/>
        <s v="CV-12295"/>
        <s v="NH-18610"/>
        <s v="AG-10495"/>
        <s v="GR-14560"/>
        <s v="MH-17290"/>
        <s v="DM-13525"/>
        <s v="TA-21385"/>
        <s v="DB-13210"/>
        <s v="TH-21115"/>
        <s v="MS-17980"/>
        <s v="DB-12970"/>
        <s v="SU-20665"/>
        <s v="RF-19840"/>
        <s v="SC-20695"/>
        <s v="ML-18040"/>
        <s v="TG-21640"/>
        <s v="RB-19705"/>
        <s v="SS-20875"/>
        <s v="DH-13075"/>
        <s v="BW-11065"/>
        <s v="FH-14365"/>
        <s v="SC-20440"/>
        <s v="JK-16090"/>
        <s v="MG-18205"/>
        <s v="CR-12730"/>
        <s v="KB-16405"/>
        <s v="BS-11665"/>
        <s v="PO-19180"/>
        <s v="RA-19885"/>
        <s v="BD-11770"/>
        <s v="AG-10390"/>
        <s v="SW-20245"/>
        <s v="BF-11215"/>
        <s v="SP-20920"/>
        <s v="JR-16210"/>
        <s v="TB-21190"/>
        <s v="AO-10810"/>
        <s v="EK-13795"/>
        <s v="DB-13270"/>
        <s v="CM-12445"/>
        <s v="YS-21880"/>
        <s v="JF-15415"/>
        <s v="LO-17170"/>
        <s v="ME-17725"/>
        <s v="MZ-17335"/>
        <s v="TP-21565"/>
        <s v="LW-17125"/>
        <s v="XP-21865"/>
        <s v="SH-20395"/>
        <s v="TT-21460"/>
        <s v="EC-14050"/>
        <s v="BS-11590"/>
        <s v="KN-16390"/>
        <s v="SS-20515"/>
        <s v="SP-20545"/>
        <s v="ON-18715"/>
        <s v="MV-18190"/>
        <s v="VP-21760"/>
        <s v="PM-18940"/>
        <s v="TW-21025"/>
        <s v="TC-21145"/>
        <s v="PS-18760"/>
        <s v="SC-20230"/>
        <s v="ST-20530"/>
        <s v="AR-10570"/>
        <s v="CY-12745"/>
        <s v="AT-10735"/>
        <s v="AG-10330"/>
        <s v="VB-21745"/>
        <s v="SC-20305"/>
        <s v="JS-15595"/>
        <s v="AW-10930"/>
        <s v="CB-12415"/>
        <s v="DO-13645"/>
        <s v="MN-17935"/>
        <s v="SP-20650"/>
        <s v="AR-10345"/>
        <s v="AA-10315"/>
        <s v="CC-12475"/>
        <s v="TC-21295"/>
        <s v="BS-11380"/>
        <s v="RB-19570"/>
        <s v="TB-21250"/>
        <s v="JM-15655"/>
        <s v="FC-14335"/>
        <s v="JM-15865"/>
        <s v="NB-18580"/>
        <s v="ER-13855"/>
        <s v="LW-17215"/>
        <s v="PW-19030"/>
        <s v="GM-14500"/>
        <s v="DW-13540"/>
        <s v="TG-21310"/>
        <s v="JS-15685"/>
        <s v="TS-21655"/>
        <s v="DC-12850"/>
        <s v="PO-19195"/>
        <s v="EM-14200"/>
        <s v="CR-12580"/>
        <s v="CM-11815"/>
        <s v="CM-12715"/>
        <s v="LC-16960"/>
        <s v="CR-12820"/>
        <s v="RD-19930"/>
        <s v="CS-12490"/>
        <s v="JD-15790"/>
        <s v="PT-19090"/>
        <s v="LP-17095"/>
        <s v="GZ-14545"/>
        <s v="GW-14605"/>
        <s v="SC-20680"/>
        <s v="MH-17440"/>
        <s v="EJ-14155"/>
        <s v="BD-11635"/>
        <s v="HE-14800"/>
        <s v="NP-18670"/>
        <s v="EM-14065"/>
        <s v="AG-10525"/>
        <s v="HM-14980"/>
        <s v="BP-11095"/>
        <s v="SB-20185"/>
        <s v="CR-12625"/>
        <s v="DF-13135"/>
        <s v="JL-15130"/>
        <s v="JH-15430"/>
        <s v="JG-15115"/>
        <s v="ND-18460"/>
        <s v="LR-17035"/>
        <s v="KM-16660"/>
        <s v="FM-14380"/>
        <s v="HJ-14875"/>
        <s v="JH-15820"/>
        <s v="AM-10360"/>
        <s v="SM-20005"/>
        <s v="DP-13105"/>
        <s v="MW-18220"/>
        <s v="CD-12280"/>
        <s v="CM-12235"/>
        <s v="PB-18805"/>
        <s v="RP-19270"/>
        <s v="EB-14170"/>
        <s v="SM-20905"/>
        <s v="BF-11005"/>
        <s v="FC-14245"/>
        <s v="JH-15985"/>
        <s v="BT-11485"/>
        <s v="QJ-19255"/>
        <s v="BG-11035"/>
        <s v="SC-20845"/>
        <s v="IM-15055"/>
      </sharedItems>
    </cacheField>
    <cacheField name="Customer Revenue" numFmtId="164">
      <sharedItems containsSemiMixedTypes="0" containsString="0" containsNumber="1" minValue="1.988" maxValue="55869.372000000003"/>
    </cacheField>
    <cacheField name="Customer Profit" numFmtId="164">
      <sharedItems containsSemiMixedTypes="0" containsString="0" containsNumber="1" minValue="-1862.3124" maxValue="1146.4878000000001"/>
    </cacheField>
    <cacheField name="Customer Revenue Percentile" numFmtId="0">
      <sharedItems containsSemiMixedTypes="0" containsString="0" containsNumber="1" minValue="0" maxValue="1"/>
    </cacheField>
    <cacheField name="Customer Tier" numFmtId="0">
      <sharedItems/>
    </cacheField>
    <cacheField name="Customee_ Revenue _Rank" numFmtId="1">
      <sharedItems containsSemiMixedTypes="0" containsString="0" containsNumber="1" containsInteger="1" minValue="1" maxValue="2121"/>
    </cacheField>
    <cacheField name="Customer_Revenue_Share" numFmtId="164">
      <sharedItems containsSemiMixedTypes="0" containsString="0" containsNumber="1" minValue="1.2760589964642605E-7" maxValue="3.5861476241151134E-3"/>
    </cacheField>
    <cacheField name="Product ID" numFmtId="0">
      <sharedItems/>
    </cacheField>
    <cacheField name="Product Revenue" numFmtId="2">
      <sharedItems containsSemiMixedTypes="0" containsString="0" containsNumber="1" minValue="74.86" maxValue="124494.04800000001"/>
    </cacheField>
    <cacheField name="Product Profit" numFmtId="2">
      <sharedItems containsSemiMixedTypes="0" containsString="0" containsNumber="1" minValue="-2876.1156000000001" maxValue="1927.442"/>
    </cacheField>
    <cacheField name="Product Performance Flag" numFmtId="2">
      <sharedItems/>
    </cacheField>
    <cacheField name="Selling Price"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0">
      <sharedItems containsSemiMixedTypes="0" containsString="0" containsNumber="1" minValue="-1862.3124" maxValue="1013.127"/>
    </cacheField>
    <cacheField name="Revenue" numFmtId="0">
      <sharedItems containsSemiMixedTypes="0" containsString="0" containsNumber="1" minValue="1.8919999999999999" maxValue="55869.372000000003"/>
    </cacheField>
    <cacheField name="Profit Margin(%)" numFmtId="10">
      <sharedItems containsSemiMixedTypes="0" containsString="0" containsNumber="1" minValue="-1.5666666666666669" maxValue="0.48000000000000004"/>
    </cacheField>
    <cacheField name="Revenue Flag" numFmtId="0">
      <sharedItems/>
    </cacheField>
    <cacheField name="Discount Amount" numFmtId="2">
      <sharedItems containsSemiMixedTypes="0" containsString="0" containsNumber="1" minValue="0" maxValue="22347.748800000001"/>
    </cacheField>
    <cacheField name="Discount Flag" numFmtId="0">
      <sharedItems/>
    </cacheField>
    <cacheField name="High Discount Flag" numFmtId="0">
      <sharedItems/>
    </cacheField>
    <cacheField name="Cumulative_Revenue_%" numFmtId="2">
      <sharedItems containsSemiMixedTypes="0" containsString="0" containsNumber="1" minValue="3.5861476241151134E-3" maxValue="1.0000000000000038"/>
    </cacheField>
    <cacheField name="Revenue_Pareto_Group" numFmtId="0">
      <sharedItems count="2">
        <s v="Remaining 20% Revenue"/>
        <s v="Top 80% Revenu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59259257" backgroundQuery="1" createdVersion="8" refreshedVersion="8" minRefreshableVersion="3" recordCount="0" supportSubquery="1" supportAdvancedDrill="1" xr:uid="{C2B97F05-84E6-4FF5-975A-FD9DD86EBC56}">
  <cacheSource type="external" connectionId="6"/>
  <cacheFields count="4">
    <cacheField name="[Dim_Date].[Month Name].[Month Name]" caption="Month Name" numFmtId="0" hierarchy="37" level="1">
      <sharedItems count="12">
        <s v="April"/>
        <s v="August"/>
        <s v="December"/>
        <s v="February"/>
        <s v="January"/>
        <s v="July"/>
        <s v="June"/>
        <s v="March"/>
        <s v="May"/>
        <s v="November"/>
        <s v="October"/>
        <s v="September"/>
      </sharedItems>
    </cacheField>
    <cacheField name="[Dim_Date].[Year].[Year]" caption="Year" numFmtId="0" hierarchy="34"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im_Date].[Year].&amp;[2014]"/>
            <x15:cachedUniqueName index="1" name="[Dim_Date].[Year].&amp;[2015]"/>
            <x15:cachedUniqueName index="2" name="[Dim_Date].[Year].&amp;[2016]"/>
            <x15:cachedUniqueName index="3" name="[Dim_Date].[Year].&amp;[2017]"/>
          </x15:cachedUniqueNames>
        </ext>
      </extLst>
    </cacheField>
    <cacheField name="[Measures].[Sum of Revenue 3]" caption="Sum of Revenue 3" numFmtId="0" hierarchy="97" level="32767"/>
    <cacheField name="[Measures].[Sum of Profit 3]" caption="Sum of Profit 3" numFmtId="0" hierarchy="98" level="32767"/>
  </cacheFields>
  <cacheHierarchies count="104">
    <cacheHierarchy uniqueName="[Derived_Metrics].[Order ID]" caption="Order ID" attribute="1" defaultMemberUniqueName="[Derived_Metrics].[Order ID].[All]" allUniqueName="[Derived_Metrics].[Order ID].[All]" dimensionUniqueName="[Derived_Metrics]" displayFolder="" count="2" memberValueDatatype="130" unbalanced="0"/>
    <cacheHierarchy uniqueName="[Derived_Metrics].[Order Date]" caption="Order Date" attribute="1" time="1" defaultMemberUniqueName="[Derived_Metrics].[Order Date].[All]" allUniqueName="[Derived_Metrics].[Order Date].[All]" dimensionUniqueName="[Derived_Metrics]" displayFolder="" count="2" memberValueDatatype="7" unbalanced="0"/>
    <cacheHierarchy uniqueName="[Derived_Metrics].[Customer ID]" caption="Customer ID" attribute="1" defaultMemberUniqueName="[Derived_Metrics].[Customer ID].[All]" allUniqueName="[Derived_Metrics].[Customer ID].[All]" dimensionUniqueName="[Derived_Metrics]" displayFolder="" count="2"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2"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2"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2"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2"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2" memberValueDatatype="5" unbalanced="0"/>
    <cacheHierarchy uniqueName="[Derived_Metrics].[Product Profit]" caption="Product Profit" attribute="1" defaultMemberUniqueName="[Derived_Metrics].[Product Profit].[All]" allUniqueName="[Derived_Metrics].[Product Profit].[All]" dimensionUniqueName="[Derived_Metrics]" displayFolder="" count="2"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2" memberValueDatatype="130" unbalanced="0"/>
    <cacheHierarchy uniqueName="[Derived_Metrics].[Selling Price]" caption="Selling Price" attribute="1" defaultMemberUniqueName="[Derived_Metrics].[Selling Price].[All]" allUniqueName="[Derived_Metrics].[Selling Price].[All]" dimensionUniqueName="[Derived_Metrics]" displayFolder="" count="2" memberValueDatatype="5" unbalanced="0"/>
    <cacheHierarchy uniqueName="[Derived_Metrics].[Quantity]" caption="Quantity" attribute="1" defaultMemberUniqueName="[Derived_Metrics].[Quantity].[All]" allUniqueName="[Derived_Metrics].[Quantity].[All]" dimensionUniqueName="[Derived_Metrics]" displayFolder="" count="2" memberValueDatatype="20" unbalanced="0"/>
    <cacheHierarchy uniqueName="[Derived_Metrics].[Discount]" caption="Discount" attribute="1" defaultMemberUniqueName="[Derived_Metrics].[Discount].[All]" allUniqueName="[Derived_Metrics].[Discount].[All]" dimensionUniqueName="[Derived_Metrics]" displayFolder="" count="2" memberValueDatatype="5" unbalanced="0"/>
    <cacheHierarchy uniqueName="[Derived_Metrics].[Profit]" caption="Profit" attribute="1" defaultMemberUniqueName="[Derived_Metrics].[Profit].[All]" allUniqueName="[Derived_Metrics].[Profit].[All]" dimensionUniqueName="[Derived_Metrics]" displayFolder="" count="2" memberValueDatatype="5" unbalanced="0"/>
    <cacheHierarchy uniqueName="[Derived_Metrics].[Revenue]" caption="Revenue" attribute="1" defaultMemberUniqueName="[Derived_Metrics].[Revenue].[All]" allUniqueName="[Derived_Metrics].[Revenue].[All]" dimensionUniqueName="[Derived_Metrics]" displayFolder="" count="2" memberValueDatatype="5" unbalanced="0"/>
    <cacheHierarchy uniqueName="[Derived_Metrics].[Profit Margin(%)]" caption="Profit Margin(%)" attribute="1" defaultMemberUniqueName="[Derived_Metrics].[Profit Margin(%)].[All]" allUniqueName="[Derived_Metrics].[Profit Margin(%)].[All]" dimensionUniqueName="[Derived_Metrics]" displayFolder="" count="2" memberValueDatatype="5" unbalanced="0"/>
    <cacheHierarchy uniqueName="[Derived_Metrics].[Revenue Flag]" caption="Revenue Flag" attribute="1" defaultMemberUniqueName="[Derived_Metrics].[Revenue Flag].[All]" allUniqueName="[Derived_Metrics].[Revenue Flag].[All]" dimensionUniqueName="[Derived_Metrics]" displayFolder="" count="2"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2" memberValueDatatype="5" unbalanced="0"/>
    <cacheHierarchy uniqueName="[Derived_Metrics].[Discount Flag]" caption="Discount Flag" attribute="1" defaultMemberUniqueName="[Derived_Metrics].[Discount Flag].[All]" allUniqueName="[Derived_Metrics].[Discount Flag].[All]" dimensionUniqueName="[Derived_Metrics]" displayFolder="" count="2"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2"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2"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2"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2" memberValueDatatype="13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2" memberValueDatatype="20" unbalanced="0"/>
    <cacheHierarchy uniqueName="[Dim_Date].[Start of Month]" caption="Start of Month" attribute="1" time="1" defaultMemberUniqueName="[Dim_Date].[Start of Month].[All]" allUniqueName="[Dim_Date].[Start of Month].[All]" dimensionUniqueName="[Dim_Date]" displayFolder="" count="2" memberValueDatatype="7" unbalanced="0"/>
    <cacheHierarchy uniqueName="[Dim_Date].[Month Name]" caption="Month Name" attribute="1" defaultMemberUniqueName="[Dim_Date].[Month Name].[All]" allUniqueName="[Dim_Date].[Month 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2" memberValueDatatype="20" unbalanced="0"/>
    <cacheHierarchy uniqueName="[Dim_Date].[Yeat-Month]" caption="Yeat-Month" attribute="1" time="1" defaultMemberUniqueName="[Dim_Date].[Yeat-Month].[All]" allUniqueName="[Dim_Date].[Yeat-Month].[All]" dimensionUniqueName="[Dim_Date]" displayFolder="" count="2" memberValueDatatype="7"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Selling Price]" caption="Selling Price" attribute="1" defaultMemberUniqueName="[Dim_Product].[Selling Price].[All]" allUniqueName="[Dim_Product].[Selling Price].[All]" dimensionUniqueName="[Dim_Product]" displayFolder="" count="2" memberValueDatatype="5" unbalanced="0"/>
    <cacheHierarchy uniqueName="[Dim_Product].[Product Revenue]" caption="Product Revenue" attribute="1" defaultMemberUniqueName="[Dim_Product].[Product Revenue].[All]" allUniqueName="[Dim_Product].[Product Revenue].[All]" dimensionUniqueName="[Dim_Product]" displayFolder="" count="2" memberValueDatatype="5" unbalanced="0"/>
    <cacheHierarchy uniqueName="[Dim_Product].[product profi]" caption="product profi" attribute="1" defaultMemberUniqueName="[Dim_Product].[product profi].[All]" allUniqueName="[Dim_Product].[product profi].[All]" dimensionUniqueName="[Dim_Product]" displayFolder="" count="2" memberValueDatatype="5" unbalanced="0"/>
    <cacheHierarchy uniqueName="[Dim_Product].[Performance Flag]" caption="Performance Flag" attribute="1" defaultMemberUniqueName="[Dim_Product].[Performance Flag].[All]" allUniqueName="[Dim_Product].[Performance Flag].[All]" dimensionUniqueName="[Dim_Product]" displayFolder="" count="2" memberValueDatatype="13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cacheHierarchy uniqueName="[Fact_Sales].[Ship Date]" caption="Ship Date" attribute="1" time="1" defaultMemberUniqueName="[Fact_Sales].[Ship Date].[All]" allUniqueName="[Fact_Sales].[Ship Date].[All]" dimensionUniqueName="[Fact_Sales]" displayFolder="" count="2"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elling Price]" caption="Selling Price" attribute="1" defaultMemberUniqueName="[Fact_Sales].[Selling Price].[All]" allUniqueName="[Fact_Sales].[Selling Price].[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Discount Status]" caption="Discount Status" attribute="1" defaultMemberUniqueName="[Fact_Sales].[Discount Status].[All]" allUniqueName="[Fact_Sales].[Discount Status].[All]" dimensionUniqueName="[Fact_Sales]" displayFolder="" count="2" memberValueDatatype="130" unbalanced="0"/>
    <cacheHierarchy uniqueName="[Fact_Sales].[Sales Flag]" caption="Sales Flag" attribute="1" defaultMemberUniqueName="[Fact_Sales].[Sales Flag].[All]" allUniqueName="[Fact_Sales].[Sales Flag].[All]" dimensionUniqueName="[Fact_Sales]" displayFolder="" count="2" memberValueDatatype="130" unbalanced="0"/>
    <cacheHierarchy uniqueName="[Fact_Sales].[Discount Flag]" caption="Discount Flag" attribute="1" defaultMemberUniqueName="[Fact_Sales].[Discount Flag].[All]" allUniqueName="[Fact_Sales].[Discount Flag].[All]" dimensionUniqueName="[Fact_Sales]" displayFolder="" count="2" memberValueDatatype="130" unbalanced="0"/>
    <cacheHierarchy uniqueName="[Fact_Sales_TB].[Product_Id]" caption="Product_Id" attribute="1" defaultMemberUniqueName="[Fact_Sales_TB].[Product_Id].[All]" allUniqueName="[Fact_Sales_TB].[Product_Id].[All]" dimensionUniqueName="[Fact_Sales_TB]" displayFolder="" count="2" memberValueDatatype="130" unbalanced="0"/>
    <cacheHierarchy uniqueName="[Fact_Sales_TB].[Order ID]" caption="Order ID" attribute="1" defaultMemberUniqueName="[Fact_Sales_TB].[Order ID].[All]" allUniqueName="[Fact_Sales_TB].[Order ID].[All]" dimensionUniqueName="[Fact_Sales_TB]" displayFolder="" count="2" memberValueDatatype="130" unbalanced="0"/>
    <cacheHierarchy uniqueName="[Fact_Sales_TB].[Order Date]" caption="Order Date" attribute="1" time="1" defaultMemberUniqueName="[Fact_Sales_TB].[Order Date].[All]" allUniqueName="[Fact_Sales_TB].[Order Date].[All]" dimensionUniqueName="[Fact_Sales_TB]" displayFolder="" count="2" memberValueDatatype="7" unbalanced="0"/>
    <cacheHierarchy uniqueName="[Fact_Sales_TB].[Ship Date]" caption="Ship Date" attribute="1" time="1" defaultMemberUniqueName="[Fact_Sales_TB].[Ship Date].[All]" allUniqueName="[Fact_Sales_TB].[Ship Date].[All]" dimensionUniqueName="[Fact_Sales_TB]" displayFolder="" count="2" memberValueDatatype="7" unbalanced="0"/>
    <cacheHierarchy uniqueName="[Fact_Sales_TB].[Ship Mode]" caption="Ship Mode" attribute="1" defaultMemberUniqueName="[Fact_Sales_TB].[Ship Mode].[All]" allUniqueName="[Fact_Sales_TB].[Ship Mode].[All]" dimensionUniqueName="[Fact_Sales_TB]" displayFolder="" count="2" memberValueDatatype="130" unbalanced="0"/>
    <cacheHierarchy uniqueName="[Fact_Sales_TB].[Customer ID]" caption="Customer ID" attribute="1" defaultMemberUniqueName="[Fact_Sales_TB].[Customer ID].[All]" allUniqueName="[Fact_Sales_TB].[Customer ID].[All]" dimensionUniqueName="[Fact_Sales_TB]" displayFolder="" count="2" memberValueDatatype="130" unbalanced="0"/>
    <cacheHierarchy uniqueName="[Fact_Sales_TB].[Selling Price]" caption="Selling Price" attribute="1" defaultMemberUniqueName="[Fact_Sales_TB].[Selling Price].[All]" allUniqueName="[Fact_Sales_TB].[Selling Price].[All]" dimensionUniqueName="[Fact_Sales_TB]" displayFolder="" count="2" memberValueDatatype="5" unbalanced="0"/>
    <cacheHierarchy uniqueName="[Fact_Sales_TB].[Quantity]" caption="Quantity" attribute="1" defaultMemberUniqueName="[Fact_Sales_TB].[Quantity].[All]" allUniqueName="[Fact_Sales_TB].[Quantity].[All]" dimensionUniqueName="[Fact_Sales_TB]" displayFolder="" count="2" memberValueDatatype="20" unbalanced="0"/>
    <cacheHierarchy uniqueName="[Fact_Sales_TB].[Discount]" caption="Discount" attribute="1" defaultMemberUniqueName="[Fact_Sales_TB].[Discount].[All]" allUniqueName="[Fact_Sales_TB].[Discount].[All]" dimensionUniqueName="[Fact_Sales_TB]" displayFolder="" count="2" memberValueDatatype="5" unbalanced="0"/>
    <cacheHierarchy uniqueName="[Fact_Sales_TB].[Profit]" caption="Profit" attribute="1" defaultMemberUniqueName="[Fact_Sales_TB].[Profit].[All]" allUniqueName="[Fact_Sales_TB].[Profit].[All]" dimensionUniqueName="[Fact_Sales_TB]" displayFolder="" count="2" memberValueDatatype="5" unbalanced="0"/>
    <cacheHierarchy uniqueName="[Fact_Sales_TB].[Revenue]" caption="Revenue" attribute="1" defaultMemberUniqueName="[Fact_Sales_TB].[Revenue].[All]" allUniqueName="[Fact_Sales_TB].[Revenue].[All]" dimensionUniqueName="[Fact_Sales_TB]" displayFolder="" count="2" memberValueDatatype="5" unbalanced="0"/>
    <cacheHierarchy uniqueName="[Fact_Sales_TB].[Profit Margin(%)]" caption="Profit Margin(%)" attribute="1" defaultMemberUniqueName="[Fact_Sales_TB].[Profit Margin(%)].[All]" allUniqueName="[Fact_Sales_TB].[Profit Margin(%)].[All]" dimensionUniqueName="[Fact_Sales_TB]" displayFolder="" count="2" memberValueDatatype="5" unbalanced="0"/>
    <cacheHierarchy uniqueName="[Fact_Sales_TB].[Discount Amount]" caption="Discount Amount" attribute="1" defaultMemberUniqueName="[Fact_Sales_TB].[Discount Amount].[All]" allUniqueName="[Fact_Sales_TB].[Discount Amount].[All]" dimensionUniqueName="[Fact_Sales_TB]" displayFolder="" count="2"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2" memberValueDatatype="5" unbalanced="0"/>
    <cacheHierarchy uniqueName="[Metrics].[Product_Id]" caption="Product_Id" attribute="1" defaultMemberUniqueName="[Metrics].[Product_Id].[All]" allUniqueName="[Metrics].[Product_Id].[All]" dimensionUniqueName="[Metrics]" displayFolder="" count="2" memberValueDatatype="130" unbalanced="0"/>
    <cacheHierarchy uniqueName="[Metrics].[Revenue]" caption="Revenue" attribute="1" defaultMemberUniqueName="[Metrics].[Revenue].[All]" allUniqueName="[Metrics].[Revenue].[All]" dimensionUniqueName="[Metrics]" displayFolder="" count="2" memberValueDatatype="5" unbalanced="0"/>
    <cacheHierarchy uniqueName="[Metrics].[Profit Margin(%)]" caption="Profit Margin(%)" attribute="1" defaultMemberUniqueName="[Metrics].[Profit Margin(%)].[All]" allUniqueName="[Metrics].[Profit Margin(%)].[All]" dimensionUniqueName="[Metrics]" displayFolder="" count="2" memberValueDatatype="5" unbalanced="0"/>
    <cacheHierarchy uniqueName="[Metrics].[Discount Amount]" caption="Discount Amount" attribute="1" defaultMemberUniqueName="[Metrics].[Discount Amount].[All]" allUniqueName="[Metrics].[Discount Amount].[All]" dimensionUniqueName="[Metrics]" displayFolder="" count="2" memberValueDatatype="5" unbalanced="0"/>
    <cacheHierarchy uniqueName="[Metrics].[Sales Contribution(%)]" caption="Sales Contribution(%)" attribute="1" defaultMemberUniqueName="[Metrics].[Sales Contribution(%)].[All]" allUniqueName="[Metrics].[Sales Contribution(%)].[All]" dimensionUniqueName="[Metrics]" displayFolder="" count="2"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5960648" backgroundQuery="1" createdVersion="8" refreshedVersion="8" minRefreshableVersion="3" recordCount="0" supportSubquery="1" supportAdvancedDrill="1" xr:uid="{E5EF9F56-7217-411E-9846-73A331801B26}">
  <cacheSource type="external" connectionId="6"/>
  <cacheFields count="2">
    <cacheField name="[Measures].[Average of Profit Margin(%) 3]" caption="Average of Profit Margin(%) 3" numFmtId="0" hierarchy="100" level="32767"/>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0" memberValueDatatype="130" unbalanced="0"/>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0"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hidden="1">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hidden="1">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59837964" backgroundQuery="1" createdVersion="8" refreshedVersion="8" minRefreshableVersion="3" recordCount="0" supportSubquery="1" supportAdvancedDrill="1" xr:uid="{0ADB15AB-6F70-4FA9-95D3-290429F6C791}">
  <cacheSource type="external" connectionId="6"/>
  <cacheFields count="2">
    <cacheField name="[Measures].[Sum of Profit 3]" caption="Sum of Profit 3" numFmtId="0" hierarchy="98" level="32767"/>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0" memberValueDatatype="130" unbalanced="0"/>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0"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hidden="1">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59953703" backgroundQuery="1" createdVersion="8" refreshedVersion="8" minRefreshableVersion="3" recordCount="0" supportSubquery="1" supportAdvancedDrill="1" xr:uid="{C7D71032-56E5-47EE-B834-650926260826}">
  <cacheSource type="external" connectionId="6"/>
  <cacheFields count="2">
    <cacheField name="[Measures].[Sum of Revenue 3]" caption="Sum of Revenue 3" numFmtId="0" hierarchy="97" level="32767"/>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0" memberValueDatatype="130" unbalanced="0"/>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0"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1"/>
      </fieldsUsage>
    </cacheHierarchy>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hidden="1">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60185188" backgroundQuery="1" createdVersion="8" refreshedVersion="8" minRefreshableVersion="3" recordCount="0" supportSubquery="1" supportAdvancedDrill="1" xr:uid="{D9C42949-6496-4D57-9F16-C3751363F3E3}">
  <cacheSource type="external" connectionId="6"/>
  <cacheFields count="3">
    <cacheField name="[Measures].[Count of Customer ID]" caption="Count of Customer ID" numFmtId="0" hierarchy="103" level="32767"/>
    <cacheField name="[Dim_Date].[Quarter].[Quarter]" caption="Quarter" numFmtId="0" hierarchy="38" level="1">
      <sharedItems containsSemiMixedTypes="0" containsNonDate="0" containsString="0"/>
    </cacheField>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2" memberValueDatatype="130" unbalanced="0"/>
    <cacheHierarchy uniqueName="[Derived_Metrics].[Order Date]" caption="Order Date" attribute="1" time="1" defaultMemberUniqueName="[Derived_Metrics].[Order Date].[All]" allUniqueName="[Derived_Metrics].[Order Date].[All]" dimensionUniqueName="[Derived_Metrics]" displayFolder="" count="2" memberValueDatatype="7" unbalanced="0"/>
    <cacheHierarchy uniqueName="[Derived_Metrics].[Customer ID]" caption="Customer ID" attribute="1" defaultMemberUniqueName="[Derived_Metrics].[Customer ID].[All]" allUniqueName="[Derived_Metrics].[Customer ID].[All]" dimensionUniqueName="[Derived_Metrics]" displayFolder="" count="2"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2"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2"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2"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2"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2" memberValueDatatype="5" unbalanced="0"/>
    <cacheHierarchy uniqueName="[Derived_Metrics].[Product Profit]" caption="Product Profit" attribute="1" defaultMemberUniqueName="[Derived_Metrics].[Product Profit].[All]" allUniqueName="[Derived_Metrics].[Product Profit].[All]" dimensionUniqueName="[Derived_Metrics]" displayFolder="" count="2"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2" memberValueDatatype="130" unbalanced="0"/>
    <cacheHierarchy uniqueName="[Derived_Metrics].[Selling Price]" caption="Selling Price" attribute="1" defaultMemberUniqueName="[Derived_Metrics].[Selling Price].[All]" allUniqueName="[Derived_Metrics].[Selling Price].[All]" dimensionUniqueName="[Derived_Metrics]" displayFolder="" count="2" memberValueDatatype="5" unbalanced="0"/>
    <cacheHierarchy uniqueName="[Derived_Metrics].[Quantity]" caption="Quantity" attribute="1" defaultMemberUniqueName="[Derived_Metrics].[Quantity].[All]" allUniqueName="[Derived_Metrics].[Quantity].[All]" dimensionUniqueName="[Derived_Metrics]" displayFolder="" count="2" memberValueDatatype="20" unbalanced="0"/>
    <cacheHierarchy uniqueName="[Derived_Metrics].[Discount]" caption="Discount" attribute="1" defaultMemberUniqueName="[Derived_Metrics].[Discount].[All]" allUniqueName="[Derived_Metrics].[Discount].[All]" dimensionUniqueName="[Derived_Metrics]" displayFolder="" count="2" memberValueDatatype="5" unbalanced="0"/>
    <cacheHierarchy uniqueName="[Derived_Metrics].[Profit]" caption="Profit" attribute="1" defaultMemberUniqueName="[Derived_Metrics].[Profit].[All]" allUniqueName="[Derived_Metrics].[Profit].[All]" dimensionUniqueName="[Derived_Metrics]" displayFolder="" count="2" memberValueDatatype="5" unbalanced="0"/>
    <cacheHierarchy uniqueName="[Derived_Metrics].[Revenue]" caption="Revenue" attribute="1" defaultMemberUniqueName="[Derived_Metrics].[Revenue].[All]" allUniqueName="[Derived_Metrics].[Revenue].[All]" dimensionUniqueName="[Derived_Metrics]" displayFolder="" count="2" memberValueDatatype="5" unbalanced="0"/>
    <cacheHierarchy uniqueName="[Derived_Metrics].[Profit Margin(%)]" caption="Profit Margin(%)" attribute="1" defaultMemberUniqueName="[Derived_Metrics].[Profit Margin(%)].[All]" allUniqueName="[Derived_Metrics].[Profit Margin(%)].[All]" dimensionUniqueName="[Derived_Metrics]" displayFolder="" count="2" memberValueDatatype="5" unbalanced="0"/>
    <cacheHierarchy uniqueName="[Derived_Metrics].[Revenue Flag]" caption="Revenue Flag" attribute="1" defaultMemberUniqueName="[Derived_Metrics].[Revenue Flag].[All]" allUniqueName="[Derived_Metrics].[Revenue Flag].[All]" dimensionUniqueName="[Derived_Metrics]" displayFolder="" count="2"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2" memberValueDatatype="5" unbalanced="0"/>
    <cacheHierarchy uniqueName="[Derived_Metrics].[Discount Flag]" caption="Discount Flag" attribute="1" defaultMemberUniqueName="[Derived_Metrics].[Discount Flag].[All]" allUniqueName="[Derived_Metrics].[Discount Flag].[All]" dimensionUniqueName="[Derived_Metrics]" displayFolder="" count="2"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2"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2"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2"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2" memberValueDatatype="13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2" memberValueDatatype="20" unbalanced="0"/>
    <cacheHierarchy uniqueName="[Dim_Date].[Start of Month]" caption="Start of Month" attribute="1" time="1" defaultMemberUniqueName="[Dim_Date].[Start of Month].[All]" allUniqueName="[Dim_Date].[Start of Month].[All]" dimensionUniqueName="[Dim_Date]" displayFolder="" count="2" memberValueDatatype="7"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fieldsUsage count="2">
        <fieldUsage x="-1"/>
        <fieldUsage x="1"/>
      </fieldsUsage>
    </cacheHierarchy>
    <cacheHierarchy uniqueName="[Dim_Date].[Yeat-Month]" caption="Yeat-Month" attribute="1" time="1" defaultMemberUniqueName="[Dim_Date].[Yeat-Month].[All]" allUniqueName="[Dim_Date].[Yeat-Month].[All]" dimensionUniqueName="[Dim_Date]" displayFolder="" count="2" memberValueDatatype="7"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Selling Price]" caption="Selling Price" attribute="1" defaultMemberUniqueName="[Dim_Product].[Selling Price].[All]" allUniqueName="[Dim_Product].[Selling Price].[All]" dimensionUniqueName="[Dim_Product]" displayFolder="" count="2" memberValueDatatype="5" unbalanced="0"/>
    <cacheHierarchy uniqueName="[Dim_Product].[Product Revenue]" caption="Product Revenue" attribute="1" defaultMemberUniqueName="[Dim_Product].[Product Revenue].[All]" allUniqueName="[Dim_Product].[Product Revenue].[All]" dimensionUniqueName="[Dim_Product]" displayFolder="" count="2" memberValueDatatype="5" unbalanced="0"/>
    <cacheHierarchy uniqueName="[Dim_Product].[product profi]" caption="product profi" attribute="1" defaultMemberUniqueName="[Dim_Product].[product profi].[All]" allUniqueName="[Dim_Product].[product profi].[All]" dimensionUniqueName="[Dim_Product]" displayFolder="" count="2" memberValueDatatype="5" unbalanced="0"/>
    <cacheHierarchy uniqueName="[Dim_Product].[Performance Flag]" caption="Performance Flag" attribute="1" defaultMemberUniqueName="[Dim_Product].[Performance Flag].[All]" allUniqueName="[Dim_Product].[Performance Flag].[All]" dimensionUniqueName="[Dim_Product]" displayFolder="" count="2" memberValueDatatype="13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cacheHierarchy uniqueName="[Fact_Sales].[Ship Date]" caption="Ship Date" attribute="1" time="1" defaultMemberUniqueName="[Fact_Sales].[Ship Date].[All]" allUniqueName="[Fact_Sales].[Ship Date].[All]" dimensionUniqueName="[Fact_Sales]" displayFolder="" count="2"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elling Price]" caption="Selling Price" attribute="1" defaultMemberUniqueName="[Fact_Sales].[Selling Price].[All]" allUniqueName="[Fact_Sales].[Selling Price].[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Discount Status]" caption="Discount Status" attribute="1" defaultMemberUniqueName="[Fact_Sales].[Discount Status].[All]" allUniqueName="[Fact_Sales].[Discount Status].[All]" dimensionUniqueName="[Fact_Sales]" displayFolder="" count="2" memberValueDatatype="130" unbalanced="0"/>
    <cacheHierarchy uniqueName="[Fact_Sales].[Sales Flag]" caption="Sales Flag" attribute="1" defaultMemberUniqueName="[Fact_Sales].[Sales Flag].[All]" allUniqueName="[Fact_Sales].[Sales Flag].[All]" dimensionUniqueName="[Fact_Sales]" displayFolder="" count="2" memberValueDatatype="130" unbalanced="0"/>
    <cacheHierarchy uniqueName="[Fact_Sales].[Discount Flag]" caption="Discount Flag" attribute="1" defaultMemberUniqueName="[Fact_Sales].[Discount Flag].[All]" allUniqueName="[Fact_Sales].[Discount Flag].[All]" dimensionUniqueName="[Fact_Sales]" displayFolder="" count="2" memberValueDatatype="130" unbalanced="0"/>
    <cacheHierarchy uniqueName="[Fact_Sales_TB].[Product_Id]" caption="Product_Id" attribute="1" defaultMemberUniqueName="[Fact_Sales_TB].[Product_Id].[All]" allUniqueName="[Fact_Sales_TB].[Product_Id].[All]" dimensionUniqueName="[Fact_Sales_TB]" displayFolder="" count="2" memberValueDatatype="130" unbalanced="0"/>
    <cacheHierarchy uniqueName="[Fact_Sales_TB].[Order ID]" caption="Order ID" attribute="1" defaultMemberUniqueName="[Fact_Sales_TB].[Order ID].[All]" allUniqueName="[Fact_Sales_TB].[Order ID].[All]" dimensionUniqueName="[Fact_Sales_TB]" displayFolder="" count="2" memberValueDatatype="130" unbalanced="0"/>
    <cacheHierarchy uniqueName="[Fact_Sales_TB].[Order Date]" caption="Order Date" attribute="1" time="1" defaultMemberUniqueName="[Fact_Sales_TB].[Order Date].[All]" allUniqueName="[Fact_Sales_TB].[Order Date].[All]" dimensionUniqueName="[Fact_Sales_TB]" displayFolder="" count="2" memberValueDatatype="7" unbalanced="0"/>
    <cacheHierarchy uniqueName="[Fact_Sales_TB].[Ship Date]" caption="Ship Date" attribute="1" time="1" defaultMemberUniqueName="[Fact_Sales_TB].[Ship Date].[All]" allUniqueName="[Fact_Sales_TB].[Ship Date].[All]" dimensionUniqueName="[Fact_Sales_TB]" displayFolder="" count="2" memberValueDatatype="7" unbalanced="0"/>
    <cacheHierarchy uniqueName="[Fact_Sales_TB].[Ship Mode]" caption="Ship Mode" attribute="1" defaultMemberUniqueName="[Fact_Sales_TB].[Ship Mode].[All]" allUniqueName="[Fact_Sales_TB].[Ship Mode].[All]" dimensionUniqueName="[Fact_Sales_TB]" displayFolder="" count="2" memberValueDatatype="130" unbalanced="0"/>
    <cacheHierarchy uniqueName="[Fact_Sales_TB].[Customer ID]" caption="Customer ID" attribute="1" defaultMemberUniqueName="[Fact_Sales_TB].[Customer ID].[All]" allUniqueName="[Fact_Sales_TB].[Customer ID].[All]" dimensionUniqueName="[Fact_Sales_TB]" displayFolder="" count="2" memberValueDatatype="130" unbalanced="0"/>
    <cacheHierarchy uniqueName="[Fact_Sales_TB].[Selling Price]" caption="Selling Price" attribute="1" defaultMemberUniqueName="[Fact_Sales_TB].[Selling Price].[All]" allUniqueName="[Fact_Sales_TB].[Selling Price].[All]" dimensionUniqueName="[Fact_Sales_TB]" displayFolder="" count="2" memberValueDatatype="5" unbalanced="0"/>
    <cacheHierarchy uniqueName="[Fact_Sales_TB].[Quantity]" caption="Quantity" attribute="1" defaultMemberUniqueName="[Fact_Sales_TB].[Quantity].[All]" allUniqueName="[Fact_Sales_TB].[Quantity].[All]" dimensionUniqueName="[Fact_Sales_TB]" displayFolder="" count="2" memberValueDatatype="20" unbalanced="0"/>
    <cacheHierarchy uniqueName="[Fact_Sales_TB].[Discount]" caption="Discount" attribute="1" defaultMemberUniqueName="[Fact_Sales_TB].[Discount].[All]" allUniqueName="[Fact_Sales_TB].[Discount].[All]" dimensionUniqueName="[Fact_Sales_TB]" displayFolder="" count="2" memberValueDatatype="5" unbalanced="0"/>
    <cacheHierarchy uniqueName="[Fact_Sales_TB].[Profit]" caption="Profit" attribute="1" defaultMemberUniqueName="[Fact_Sales_TB].[Profit].[All]" allUniqueName="[Fact_Sales_TB].[Profit].[All]" dimensionUniqueName="[Fact_Sales_TB]" displayFolder="" count="2" memberValueDatatype="5" unbalanced="0"/>
    <cacheHierarchy uniqueName="[Fact_Sales_TB].[Revenue]" caption="Revenue" attribute="1" defaultMemberUniqueName="[Fact_Sales_TB].[Revenue].[All]" allUniqueName="[Fact_Sales_TB].[Revenue].[All]" dimensionUniqueName="[Fact_Sales_TB]" displayFolder="" count="2" memberValueDatatype="5" unbalanced="0"/>
    <cacheHierarchy uniqueName="[Fact_Sales_TB].[Profit Margin(%)]" caption="Profit Margin(%)" attribute="1" defaultMemberUniqueName="[Fact_Sales_TB].[Profit Margin(%)].[All]" allUniqueName="[Fact_Sales_TB].[Profit Margin(%)].[All]" dimensionUniqueName="[Fact_Sales_TB]" displayFolder="" count="2" memberValueDatatype="5" unbalanced="0"/>
    <cacheHierarchy uniqueName="[Fact_Sales_TB].[Discount Amount]" caption="Discount Amount" attribute="1" defaultMemberUniqueName="[Fact_Sales_TB].[Discount Amount].[All]" allUniqueName="[Fact_Sales_TB].[Discount Amount].[All]" dimensionUniqueName="[Fact_Sales_TB]" displayFolder="" count="2"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2" memberValueDatatype="5" unbalanced="0"/>
    <cacheHierarchy uniqueName="[Metrics].[Product_Id]" caption="Product_Id" attribute="1" defaultMemberUniqueName="[Metrics].[Product_Id].[All]" allUniqueName="[Metrics].[Product_Id].[All]" dimensionUniqueName="[Metrics]" displayFolder="" count="2" memberValueDatatype="130" unbalanced="0"/>
    <cacheHierarchy uniqueName="[Metrics].[Revenue]" caption="Revenue" attribute="1" defaultMemberUniqueName="[Metrics].[Revenue].[All]" allUniqueName="[Metrics].[Revenue].[All]" dimensionUniqueName="[Metrics]" displayFolder="" count="2" memberValueDatatype="5" unbalanced="0"/>
    <cacheHierarchy uniqueName="[Metrics].[Profit Margin(%)]" caption="Profit Margin(%)" attribute="1" defaultMemberUniqueName="[Metrics].[Profit Margin(%)].[All]" allUniqueName="[Metrics].[Profit Margin(%)].[All]" dimensionUniqueName="[Metrics]" displayFolder="" count="2" memberValueDatatype="5" unbalanced="0"/>
    <cacheHierarchy uniqueName="[Metrics].[Discount Amount]" caption="Discount Amount" attribute="1" defaultMemberUniqueName="[Metrics].[Discount Amount].[All]" allUniqueName="[Metrics].[Discount Amount].[All]" dimensionUniqueName="[Metrics]" displayFolder="" count="2" memberValueDatatype="5" unbalanced="0"/>
    <cacheHierarchy uniqueName="[Metrics].[Sales Contribution(%)]" caption="Sales Contribution(%)" attribute="1" defaultMemberUniqueName="[Metrics].[Sales Contribution(%)].[All]" allUniqueName="[Metrics].[Sales Contribution(%)].[All]" dimensionUniqueName="[Metrics]" displayFolder="" count="2"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hidden="1">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hidden="1">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1">
    <map measureGroup="0" dimension="0"/>
    <map measureGroup="0" dimension="1"/>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6064815" backgroundQuery="1" createdVersion="8" refreshedVersion="8" minRefreshableVersion="3" recordCount="0" supportSubquery="1" supportAdvancedDrill="1" xr:uid="{C815F1F5-B095-443F-B3D2-547E7BBB9B6C}">
  <cacheSource type="external" connectionId="6"/>
  <cacheFields count="3">
    <cacheField name="[Measures].[Sum of Revenue 3]" caption="Sum of Revenue 3" numFmtId="0" hierarchy="97" level="32767"/>
    <cacheField name="[Derived_Metrics].[Customer Tier].[Customer Tier]" caption="Customer Tier" numFmtId="0" hierarchy="6" level="1">
      <sharedItems count="3">
        <s v="High Value"/>
        <s v="Low Value"/>
        <s v="Medium Value"/>
      </sharedItems>
    </cacheField>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fieldsUsage count="2">
        <fieldUsage x="-1"/>
        <fieldUsage x="1"/>
      </fieldsUsage>
    </cacheHierarchy>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0" memberValueDatatype="130" unbalanced="0"/>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0"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hidden="1">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6122685" backgroundQuery="1" createdVersion="8" refreshedVersion="8" minRefreshableVersion="3" recordCount="0" supportSubquery="1" supportAdvancedDrill="1" xr:uid="{7CF12FA4-0B35-4E51-B55B-1595B5D8C013}">
  <cacheSource type="external" connectionId="6"/>
  <cacheFields count="6">
    <cacheField name="[Dim_Product].[Category].[Category]" caption="Category" numFmtId="0" hierarchy="41" level="1">
      <sharedItems count="1">
        <s v="Furniture"/>
      </sharedItems>
    </cacheField>
    <cacheField name="[Dim_Product].[Sub-Category].[Sub-Category]" caption="Sub-Category" numFmtId="0" hierarchy="42" level="1">
      <sharedItems count="4">
        <s v="Bookcases"/>
        <s v="Chairs"/>
        <s v="Furnishings"/>
        <s v="Tables"/>
      </sharedItems>
    </cacheField>
    <cacheField name="[Measures].[Sum of Revenue 3]" caption="Sum of Revenue 3" numFmtId="0" hierarchy="97" level="32767"/>
    <cacheField name="[Measures].[Sum of Profit 3]" caption="Sum of Profit 3" numFmtId="0" hierarchy="98" level="32767"/>
    <cacheField name="[Measures].[Average of Profit Margin(%) 3]" caption="Average of Profit Margin(%) 3" numFmtId="0" hierarchy="100" level="32767"/>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2" memberValueDatatype="130" unbalanced="0"/>
    <cacheHierarchy uniqueName="[Derived_Metrics].[Order Date]" caption="Order Date" attribute="1" time="1" defaultMemberUniqueName="[Derived_Metrics].[Order Date].[All]" allUniqueName="[Derived_Metrics].[Order Date].[All]" dimensionUniqueName="[Derived_Metrics]" displayFolder="" count="2" memberValueDatatype="7" unbalanced="0"/>
    <cacheHierarchy uniqueName="[Derived_Metrics].[Customer ID]" caption="Customer ID" attribute="1" defaultMemberUniqueName="[Derived_Metrics].[Customer ID].[All]" allUniqueName="[Derived_Metrics].[Customer ID].[All]" dimensionUniqueName="[Derived_Metrics]" displayFolder="" count="2"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2"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2"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2"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2"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2" memberValueDatatype="5" unbalanced="0"/>
    <cacheHierarchy uniqueName="[Derived_Metrics].[Product Profit]" caption="Product Profit" attribute="1" defaultMemberUniqueName="[Derived_Metrics].[Product Profit].[All]" allUniqueName="[Derived_Metrics].[Product Profit].[All]" dimensionUniqueName="[Derived_Metrics]" displayFolder="" count="2"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2" memberValueDatatype="130" unbalanced="0"/>
    <cacheHierarchy uniqueName="[Derived_Metrics].[Selling Price]" caption="Selling Price" attribute="1" defaultMemberUniqueName="[Derived_Metrics].[Selling Price].[All]" allUniqueName="[Derived_Metrics].[Selling Price].[All]" dimensionUniqueName="[Derived_Metrics]" displayFolder="" count="2" memberValueDatatype="5" unbalanced="0"/>
    <cacheHierarchy uniqueName="[Derived_Metrics].[Quantity]" caption="Quantity" attribute="1" defaultMemberUniqueName="[Derived_Metrics].[Quantity].[All]" allUniqueName="[Derived_Metrics].[Quantity].[All]" dimensionUniqueName="[Derived_Metrics]" displayFolder="" count="2" memberValueDatatype="20" unbalanced="0"/>
    <cacheHierarchy uniqueName="[Derived_Metrics].[Discount]" caption="Discount" attribute="1" defaultMemberUniqueName="[Derived_Metrics].[Discount].[All]" allUniqueName="[Derived_Metrics].[Discount].[All]" dimensionUniqueName="[Derived_Metrics]" displayFolder="" count="2" memberValueDatatype="5" unbalanced="0"/>
    <cacheHierarchy uniqueName="[Derived_Metrics].[Profit]" caption="Profit" attribute="1" defaultMemberUniqueName="[Derived_Metrics].[Profit].[All]" allUniqueName="[Derived_Metrics].[Profit].[All]" dimensionUniqueName="[Derived_Metrics]" displayFolder="" count="2" memberValueDatatype="5" unbalanced="0"/>
    <cacheHierarchy uniqueName="[Derived_Metrics].[Revenue]" caption="Revenue" attribute="1" defaultMemberUniqueName="[Derived_Metrics].[Revenue].[All]" allUniqueName="[Derived_Metrics].[Revenue].[All]" dimensionUniqueName="[Derived_Metrics]" displayFolder="" count="2" memberValueDatatype="5" unbalanced="0"/>
    <cacheHierarchy uniqueName="[Derived_Metrics].[Profit Margin(%)]" caption="Profit Margin(%)" attribute="1" defaultMemberUniqueName="[Derived_Metrics].[Profit Margin(%)].[All]" allUniqueName="[Derived_Metrics].[Profit Margin(%)].[All]" dimensionUniqueName="[Derived_Metrics]" displayFolder="" count="2" memberValueDatatype="5" unbalanced="0"/>
    <cacheHierarchy uniqueName="[Derived_Metrics].[Revenue Flag]" caption="Revenue Flag" attribute="1" defaultMemberUniqueName="[Derived_Metrics].[Revenue Flag].[All]" allUniqueName="[Derived_Metrics].[Revenue Flag].[All]" dimensionUniqueName="[Derived_Metrics]" displayFolder="" count="2"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2" memberValueDatatype="5" unbalanced="0"/>
    <cacheHierarchy uniqueName="[Derived_Metrics].[Discount Flag]" caption="Discount Flag" attribute="1" defaultMemberUniqueName="[Derived_Metrics].[Discount Flag].[All]" allUniqueName="[Derived_Metrics].[Discount Flag].[All]" dimensionUniqueName="[Derived_Metrics]" displayFolder="" count="2"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Segment]" caption="Segment" attribute="1" defaultMemberUniqueName="[Dim_Customer].[Segment].[All]" allUniqueName="[Dim_Customer].[Segment].[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State]" caption="State" attribute="1" defaultMemberUniqueName="[Dim_Customer].[State].[All]" allUniqueName="[Dim_Customer].[State].[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130" unbalanced="0"/>
    <cacheHierarchy uniqueName="[Dim_Customer].[Region]" caption="Region" attribute="1" defaultMemberUniqueName="[Dim_Customer].[Region].[All]" allUniqueName="[Dim_Customer].[Region].[All]" dimensionUniqueName="[Dim_Customer]" displayFolder="" count="2"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2"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2"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2"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2" memberValueDatatype="130" unbalanced="0"/>
    <cacheHierarchy uniqueName="[Dim_Date].[Order Date]" caption="Order Date" attribute="1" time="1" defaultMemberUniqueName="[Dim_Date].[Order Date].[All]" allUniqueName="[Dim_Date].[Order Date].[All]" dimensionUniqueName="[Dim_Date]" displayFolder="" count="2"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5"/>
      </fieldsUsage>
    </cacheHierarchy>
    <cacheHierarchy uniqueName="[Dim_Date].[Month]" caption="Month" attribute="1" defaultMemberUniqueName="[Dim_Date].[Month].[All]" allUniqueName="[Dim_Date].[Month].[All]" dimensionUniqueName="[Dim_Date]" displayFolder="" count="2" memberValueDatatype="20" unbalanced="0"/>
    <cacheHierarchy uniqueName="[Dim_Date].[Start of Month]" caption="Start of Month" attribute="1" time="1" defaultMemberUniqueName="[Dim_Date].[Start of Month].[All]" allUniqueName="[Dim_Date].[Start of Month].[All]" dimensionUniqueName="[Dim_Date]" displayFolder="" count="2" memberValueDatatype="7"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2" memberValueDatatype="20" unbalanced="0"/>
    <cacheHierarchy uniqueName="[Dim_Date].[Yeat-Month]" caption="Yeat-Month" attribute="1" time="1" defaultMemberUniqueName="[Dim_Date].[Yeat-Month].[All]" allUniqueName="[Dim_Date].[Yeat-Month].[All]" dimensionUniqueName="[Dim_Date]" displayFolder="" count="2" memberValueDatatype="7"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1"/>
      </fieldsUsage>
    </cacheHierarchy>
    <cacheHierarchy uniqueName="[Dim_Product].[Selling Price]" caption="Selling Price" attribute="1" defaultMemberUniqueName="[Dim_Product].[Selling Price].[All]" allUniqueName="[Dim_Product].[Selling Price].[All]" dimensionUniqueName="[Dim_Product]" displayFolder="" count="2" memberValueDatatype="5" unbalanced="0"/>
    <cacheHierarchy uniqueName="[Dim_Product].[Product Revenue]" caption="Product Revenue" attribute="1" defaultMemberUniqueName="[Dim_Product].[Product Revenue].[All]" allUniqueName="[Dim_Product].[Product Revenue].[All]" dimensionUniqueName="[Dim_Product]" displayFolder="" count="2" memberValueDatatype="5" unbalanced="0"/>
    <cacheHierarchy uniqueName="[Dim_Product].[product profi]" caption="product profi" attribute="1" defaultMemberUniqueName="[Dim_Product].[product profi].[All]" allUniqueName="[Dim_Product].[product profi].[All]" dimensionUniqueName="[Dim_Product]" displayFolder="" count="2" memberValueDatatype="5" unbalanced="0"/>
    <cacheHierarchy uniqueName="[Dim_Product].[Performance Flag]" caption="Performance Flag" attribute="1" defaultMemberUniqueName="[Dim_Product].[Performance Flag].[All]" allUniqueName="[Dim_Product].[Performance Flag].[All]" dimensionUniqueName="[Dim_Product]" displayFolder="" count="2" memberValueDatatype="130" unbalanced="0"/>
    <cacheHierarchy uniqueName="[Fact_Sales].[Order ID]" caption="Order ID" attribute="1" defaultMemberUniqueName="[Fact_Sales].[Order ID].[All]" allUniqueName="[Fact_Sales].[Order ID].[All]" dimensionUniqueName="[Fact_Sales]" displayFolder="" count="2" memberValueDatatype="130" unbalanced="0"/>
    <cacheHierarchy uniqueName="[Fact_Sales].[Order Date]" caption="Order Date" attribute="1" time="1" defaultMemberUniqueName="[Fact_Sales].[Order Date].[All]" allUniqueName="[Fact_Sales].[Order Date].[All]" dimensionUniqueName="[Fact_Sales]" displayFolder="" count="2" memberValueDatatype="7" unbalanced="0"/>
    <cacheHierarchy uniqueName="[Fact_Sales].[Ship Date]" caption="Ship Date" attribute="1" time="1" defaultMemberUniqueName="[Fact_Sales].[Ship Date].[All]" allUniqueName="[Fact_Sales].[Ship Date].[All]" dimensionUniqueName="[Fact_Sales]" displayFolder="" count="2" memberValueDatatype="7" unbalanced="0"/>
    <cacheHierarchy uniqueName="[Fact_Sales].[Ship Mode]" caption="Ship Mode" attribute="1" defaultMemberUniqueName="[Fact_Sales].[Ship Mode].[All]" allUniqueName="[Fact_Sales].[Ship Mode].[All]" dimensionUniqueName="[Fact_Sales]" displayFolder="" count="2" memberValueDatatype="130" unbalanced="0"/>
    <cacheHierarchy uniqueName="[Fact_Sales].[Customer ID]" caption="Customer ID" attribute="1" defaultMemberUniqueName="[Fact_Sales].[Customer ID].[All]" allUniqueName="[Fact_Sales].[Customer ID].[All]" dimensionUniqueName="[Fact_Sales]" displayFolder="" count="2" memberValueDatatype="130" unbalanced="0"/>
    <cacheHierarchy uniqueName="[Fact_Sales].[Product ID]" caption="Product ID" attribute="1" defaultMemberUniqueName="[Fact_Sales].[Product ID].[All]" allUniqueName="[Fact_Sales].[Product ID].[All]" dimensionUniqueName="[Fact_Sales]" displayFolder="" count="2" memberValueDatatype="130" unbalanced="0"/>
    <cacheHierarchy uniqueName="[Fact_Sales].[Selling Price]" caption="Selling Price" attribute="1" defaultMemberUniqueName="[Fact_Sales].[Selling Price].[All]" allUniqueName="[Fact_Sales].[Selling Price].[All]" dimensionUniqueName="[Fact_Sales]" displayFolder="" count="2" memberValueDatatype="5" unbalanced="0"/>
    <cacheHierarchy uniqueName="[Fact_Sales].[Quantity]" caption="Quantity" attribute="1" defaultMemberUniqueName="[Fact_Sales].[Quantity].[All]" allUniqueName="[Fact_Sales].[Quantity].[All]" dimensionUniqueName="[Fact_Sales]" displayFolder="" count="2" memberValueDatatype="20" unbalanced="0"/>
    <cacheHierarchy uniqueName="[Fact_Sales].[Discount]" caption="Discount" attribute="1" defaultMemberUniqueName="[Fact_Sales].[Discount].[All]" allUniqueName="[Fact_Sales].[Discount].[All]" dimensionUniqueName="[Fact_Sales]" displayFolder="" count="2" memberValueDatatype="5" unbalanced="0"/>
    <cacheHierarchy uniqueName="[Fact_Sales].[Profit]" caption="Profit" attribute="1" defaultMemberUniqueName="[Fact_Sales].[Profit].[All]" allUniqueName="[Fact_Sales].[Profit].[All]" dimensionUniqueName="[Fact_Sales]" displayFolder="" count="2" memberValueDatatype="5" unbalanced="0"/>
    <cacheHierarchy uniqueName="[Fact_Sales].[Discount Status]" caption="Discount Status" attribute="1" defaultMemberUniqueName="[Fact_Sales].[Discount Status].[All]" allUniqueName="[Fact_Sales].[Discount Status].[All]" dimensionUniqueName="[Fact_Sales]" displayFolder="" count="2" memberValueDatatype="130" unbalanced="0"/>
    <cacheHierarchy uniqueName="[Fact_Sales].[Sales Flag]" caption="Sales Flag" attribute="1" defaultMemberUniqueName="[Fact_Sales].[Sales Flag].[All]" allUniqueName="[Fact_Sales].[Sales Flag].[All]" dimensionUniqueName="[Fact_Sales]" displayFolder="" count="2" memberValueDatatype="130" unbalanced="0"/>
    <cacheHierarchy uniqueName="[Fact_Sales].[Discount Flag]" caption="Discount Flag" attribute="1" defaultMemberUniqueName="[Fact_Sales].[Discount Flag].[All]" allUniqueName="[Fact_Sales].[Discount Flag].[All]" dimensionUniqueName="[Fact_Sales]" displayFolder="" count="2" memberValueDatatype="130" unbalanced="0"/>
    <cacheHierarchy uniqueName="[Fact_Sales_TB].[Product_Id]" caption="Product_Id" attribute="1" defaultMemberUniqueName="[Fact_Sales_TB].[Product_Id].[All]" allUniqueName="[Fact_Sales_TB].[Product_Id].[All]" dimensionUniqueName="[Fact_Sales_TB]" displayFolder="" count="2" memberValueDatatype="130" unbalanced="0"/>
    <cacheHierarchy uniqueName="[Fact_Sales_TB].[Order ID]" caption="Order ID" attribute="1" defaultMemberUniqueName="[Fact_Sales_TB].[Order ID].[All]" allUniqueName="[Fact_Sales_TB].[Order ID].[All]" dimensionUniqueName="[Fact_Sales_TB]" displayFolder="" count="2" memberValueDatatype="130" unbalanced="0"/>
    <cacheHierarchy uniqueName="[Fact_Sales_TB].[Order Date]" caption="Order Date" attribute="1" time="1" defaultMemberUniqueName="[Fact_Sales_TB].[Order Date].[All]" allUniqueName="[Fact_Sales_TB].[Order Date].[All]" dimensionUniqueName="[Fact_Sales_TB]" displayFolder="" count="2" memberValueDatatype="7" unbalanced="0"/>
    <cacheHierarchy uniqueName="[Fact_Sales_TB].[Ship Date]" caption="Ship Date" attribute="1" time="1" defaultMemberUniqueName="[Fact_Sales_TB].[Ship Date].[All]" allUniqueName="[Fact_Sales_TB].[Ship Date].[All]" dimensionUniqueName="[Fact_Sales_TB]" displayFolder="" count="2" memberValueDatatype="7" unbalanced="0"/>
    <cacheHierarchy uniqueName="[Fact_Sales_TB].[Ship Mode]" caption="Ship Mode" attribute="1" defaultMemberUniqueName="[Fact_Sales_TB].[Ship Mode].[All]" allUniqueName="[Fact_Sales_TB].[Ship Mode].[All]" dimensionUniqueName="[Fact_Sales_TB]" displayFolder="" count="2" memberValueDatatype="130" unbalanced="0"/>
    <cacheHierarchy uniqueName="[Fact_Sales_TB].[Customer ID]" caption="Customer ID" attribute="1" defaultMemberUniqueName="[Fact_Sales_TB].[Customer ID].[All]" allUniqueName="[Fact_Sales_TB].[Customer ID].[All]" dimensionUniqueName="[Fact_Sales_TB]" displayFolder="" count="2" memberValueDatatype="130" unbalanced="0"/>
    <cacheHierarchy uniqueName="[Fact_Sales_TB].[Selling Price]" caption="Selling Price" attribute="1" defaultMemberUniqueName="[Fact_Sales_TB].[Selling Price].[All]" allUniqueName="[Fact_Sales_TB].[Selling Price].[All]" dimensionUniqueName="[Fact_Sales_TB]" displayFolder="" count="2" memberValueDatatype="5" unbalanced="0"/>
    <cacheHierarchy uniqueName="[Fact_Sales_TB].[Quantity]" caption="Quantity" attribute="1" defaultMemberUniqueName="[Fact_Sales_TB].[Quantity].[All]" allUniqueName="[Fact_Sales_TB].[Quantity].[All]" dimensionUniqueName="[Fact_Sales_TB]" displayFolder="" count="2" memberValueDatatype="20" unbalanced="0"/>
    <cacheHierarchy uniqueName="[Fact_Sales_TB].[Discount]" caption="Discount" attribute="1" defaultMemberUniqueName="[Fact_Sales_TB].[Discount].[All]" allUniqueName="[Fact_Sales_TB].[Discount].[All]" dimensionUniqueName="[Fact_Sales_TB]" displayFolder="" count="2" memberValueDatatype="5" unbalanced="0"/>
    <cacheHierarchy uniqueName="[Fact_Sales_TB].[Profit]" caption="Profit" attribute="1" defaultMemberUniqueName="[Fact_Sales_TB].[Profit].[All]" allUniqueName="[Fact_Sales_TB].[Profit].[All]" dimensionUniqueName="[Fact_Sales_TB]" displayFolder="" count="2" memberValueDatatype="5" unbalanced="0"/>
    <cacheHierarchy uniqueName="[Fact_Sales_TB].[Revenue]" caption="Revenue" attribute="1" defaultMemberUniqueName="[Fact_Sales_TB].[Revenue].[All]" allUniqueName="[Fact_Sales_TB].[Revenue].[All]" dimensionUniqueName="[Fact_Sales_TB]" displayFolder="" count="2" memberValueDatatype="5" unbalanced="0"/>
    <cacheHierarchy uniqueName="[Fact_Sales_TB].[Profit Margin(%)]" caption="Profit Margin(%)" attribute="1" defaultMemberUniqueName="[Fact_Sales_TB].[Profit Margin(%)].[All]" allUniqueName="[Fact_Sales_TB].[Profit Margin(%)].[All]" dimensionUniqueName="[Fact_Sales_TB]" displayFolder="" count="2" memberValueDatatype="5" unbalanced="0"/>
    <cacheHierarchy uniqueName="[Fact_Sales_TB].[Discount Amount]" caption="Discount Amount" attribute="1" defaultMemberUniqueName="[Fact_Sales_TB].[Discount Amount].[All]" allUniqueName="[Fact_Sales_TB].[Discount Amount].[All]" dimensionUniqueName="[Fact_Sales_TB]" displayFolder="" count="2"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2" memberValueDatatype="5" unbalanced="0"/>
    <cacheHierarchy uniqueName="[Metrics].[Product_Id]" caption="Product_Id" attribute="1" defaultMemberUniqueName="[Metrics].[Product_Id].[All]" allUniqueName="[Metrics].[Product_Id].[All]" dimensionUniqueName="[Metrics]" displayFolder="" count="2" memberValueDatatype="130" unbalanced="0"/>
    <cacheHierarchy uniqueName="[Metrics].[Revenue]" caption="Revenue" attribute="1" defaultMemberUniqueName="[Metrics].[Revenue].[All]" allUniqueName="[Metrics].[Revenue].[All]" dimensionUniqueName="[Metrics]" displayFolder="" count="2" memberValueDatatype="5" unbalanced="0"/>
    <cacheHierarchy uniqueName="[Metrics].[Profit Margin(%)]" caption="Profit Margin(%)" attribute="1" defaultMemberUniqueName="[Metrics].[Profit Margin(%)].[All]" allUniqueName="[Metrics].[Profit Margin(%)].[All]" dimensionUniqueName="[Metrics]" displayFolder="" count="2" memberValueDatatype="5" unbalanced="0"/>
    <cacheHierarchy uniqueName="[Metrics].[Discount Amount]" caption="Discount Amount" attribute="1" defaultMemberUniqueName="[Metrics].[Discount Amount].[All]" allUniqueName="[Metrics].[Discount Amount].[All]" dimensionUniqueName="[Metrics]" displayFolder="" count="2" memberValueDatatype="5" unbalanced="0"/>
    <cacheHierarchy uniqueName="[Metrics].[Sales Contribution(%)]" caption="Sales Contribution(%)" attribute="1" defaultMemberUniqueName="[Metrics].[Sales Contribution(%)].[All]" allUniqueName="[Metrics].[Sales Contribution(%)].[All]" dimensionUniqueName="[Metrics]" displayFolder="" count="2"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61805558" backgroundQuery="1" createdVersion="8" refreshedVersion="8" minRefreshableVersion="3" recordCount="0" supportSubquery="1" supportAdvancedDrill="1" xr:uid="{B8C18283-D029-46EE-ACE7-D2C2C210C79A}">
  <cacheSource type="external" connectionId="6"/>
  <cacheFields count="4">
    <cacheField name="[Derived_Metrics].[Discount Flag].[Discount Flag]" caption="Discount Flag" numFmtId="0" hierarchy="19" level="1">
      <sharedItems count="2">
        <s v="Discount Applied"/>
        <s v="No Discount"/>
      </sharedItems>
    </cacheField>
    <cacheField name="[Measures].[Sum of Profit 3]" caption="Sum of Profit 3" numFmtId="0" hierarchy="98" level="32767"/>
    <cacheField name="[Measures].[Sum of Revenue 3]" caption="Sum of Revenue 3" numFmtId="0" hierarchy="97" level="32767"/>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0" memberValueDatatype="130" unbalanced="0"/>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2" memberValueDatatype="130" unbalanced="0">
      <fieldsUsage count="2">
        <fieldUsage x="-1"/>
        <fieldUsage x="0"/>
      </fieldsUsage>
    </cacheHierarchy>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
      </fieldsUsage>
    </cacheHierarchy>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3946226852" backgroundQuery="1" createdVersion="8" refreshedVersion="8" minRefreshableVersion="3" recordCount="0" supportSubquery="1" supportAdvancedDrill="1" xr:uid="{A62115FC-131A-4F20-8696-DE08449FA13B}">
  <cacheSource type="external" connectionId="6"/>
  <cacheFields count="5">
    <cacheField name="[Dim_Product].[Sub-Category].[Sub-Category]" caption="Sub-Category" numFmtId="0" hierarchy="42" level="1">
      <sharedItems count="4">
        <s v="Bookcases"/>
        <s v="Chairs"/>
        <s v="Furnishings"/>
        <s v="Tables"/>
      </sharedItems>
    </cacheField>
    <cacheField name="[Measures].[Sum of Revenue 3]" caption="Sum of Revenue 3" numFmtId="0" hierarchy="97" level="32767"/>
    <cacheField name="[Measures].[Sum of Profit 3]" caption="Sum of Profit 3" numFmtId="0" hierarchy="98" level="32767"/>
    <cacheField name="[Derived_Metrics].[Product Performance Flag].[Product Performance Flag]" caption="Product Performance Flag" numFmtId="0" hierarchy="10" level="1">
      <sharedItems containsSemiMixedTypes="0" containsNonDate="0" containsString="0"/>
    </cacheField>
    <cacheField name="[Dim_Date].[Year].[Year]" caption="Year" numFmtId="0" hierarchy="34" level="1">
      <sharedItems containsSemiMixedTypes="0" containsNonDate="0" containsString="0"/>
    </cacheField>
  </cacheFields>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2" memberValueDatatype="130" unbalanced="0"/>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2" memberValueDatatype="130" unbalanced="0">
      <fieldsUsage count="2">
        <fieldUsage x="-1"/>
        <fieldUsage x="3"/>
      </fieldsUsage>
    </cacheHierarchy>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0"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fieldsUsage count="2">
        <fieldUsage x="-1"/>
        <fieldUsage x="0"/>
      </fieldsUsage>
    </cacheHierarchy>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dimensions count="8">
    <dimension name="Derived_Metrics" uniqueName="[Derived_Metrics]" caption="Derived_Metrics"/>
    <dimension name="Dim_Customer" uniqueName="[Dim_Customer]" caption="Dim_Customer"/>
    <dimension name="Dim_Date" uniqueName="[Dim_Date]" caption="Dim_Date"/>
    <dimension name="Dim_Product" uniqueName="[Dim_Product]" caption="Dim_Product"/>
    <dimension name="Fact_Sales" uniqueName="[Fact_Sales]" caption="Fact_Sales"/>
    <dimension name="Fact_Sales_TB" uniqueName="[Fact_Sales_TB]" caption="Fact_Sales_TB"/>
    <dimension measure="1" name="Measures" uniqueName="[Measures]" caption="Measures"/>
    <dimension name="Metrics" uniqueName="[Metrics]" caption="Metrics"/>
  </dimensions>
  <measureGroups count="7">
    <measureGroup name="Derived_Metrics" caption="Derived_Metrics"/>
    <measureGroup name="Dim_Customer" caption="Dim_Customer"/>
    <measureGroup name="Dim_Date" caption="Dim_Date"/>
    <measureGroup name="Dim_Product" caption="Dim_Product"/>
    <measureGroup name="Fact_Sales" caption="Fact_Sales"/>
    <measureGroup name="Fact_Sales_TB" caption="Fact_Sales_TB"/>
    <measureGroup name="Metrics" caption="Metrics"/>
  </measureGroups>
  <maps count="13">
    <map measureGroup="0" dimension="0"/>
    <map measureGroup="0" dimension="1"/>
    <map measureGroup="0" dimension="2"/>
    <map measureGroup="0" dimension="3"/>
    <map measureGroup="1" dimension="1"/>
    <map measureGroup="2" dimension="2"/>
    <map measureGroup="3" dimension="3"/>
    <map measureGroup="4" dimension="1"/>
    <map measureGroup="4" dimension="2"/>
    <map measureGroup="4" dimension="3"/>
    <map measureGroup="4" dimension="4"/>
    <map measureGroup="5"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048.520889467596" backgroundQuery="1" createdVersion="3" refreshedVersion="8" minRefreshableVersion="3" recordCount="0" supportSubquery="1" supportAdvancedDrill="1" xr:uid="{2A4AFBC4-8D2C-4628-B266-80C6849D8874}">
  <cacheSource type="external" connectionId="6">
    <extLst>
      <ext xmlns:x14="http://schemas.microsoft.com/office/spreadsheetml/2009/9/main" uri="{F057638F-6D5F-4e77-A914-E7F072B9BCA8}">
        <x14:sourceConnection name="ThisWorkbookDataModel"/>
      </ext>
    </extLst>
  </cacheSource>
  <cacheFields count="0"/>
  <cacheHierarchies count="104">
    <cacheHierarchy uniqueName="[Derived_Metrics].[Order ID]" caption="Order ID" attribute="1" defaultMemberUniqueName="[Derived_Metrics].[Order ID].[All]" allUniqueName="[Derived_Metrics].[Order ID].[All]" dimensionUniqueName="[Derived_Metrics]" displayFolder="" count="0" memberValueDatatype="130" unbalanced="0"/>
    <cacheHierarchy uniqueName="[Derived_Metrics].[Order Date]" caption="Order Date" attribute="1" time="1" defaultMemberUniqueName="[Derived_Metrics].[Order Date].[All]" allUniqueName="[Derived_Metrics].[Order Date].[All]" dimensionUniqueName="[Derived_Metrics]" displayFolder="" count="0" memberValueDatatype="7" unbalanced="0"/>
    <cacheHierarchy uniqueName="[Derived_Metrics].[Customer ID]" caption="Customer ID" attribute="1" defaultMemberUniqueName="[Derived_Metrics].[Customer ID].[All]" allUniqueName="[Derived_Metrics].[Customer ID].[All]" dimensionUniqueName="[Derived_Metrics]" displayFolder="" count="0" memberValueDatatype="130" unbalanced="0"/>
    <cacheHierarchy uniqueName="[Derived_Metrics].[Customer Revenue]" caption="Customer Revenue" attribute="1" defaultMemberUniqueName="[Derived_Metrics].[Customer Revenue].[All]" allUniqueName="[Derived_Metrics].[Customer Revenue].[All]" dimensionUniqueName="[Derived_Metrics]" displayFolder="" count="0" memberValueDatatype="5" unbalanced="0"/>
    <cacheHierarchy uniqueName="[Derived_Metrics].[Customer Profit]" caption="Customer Profit" attribute="1" defaultMemberUniqueName="[Derived_Metrics].[Customer Profit].[All]" allUniqueName="[Derived_Metrics].[Customer Profit].[All]" dimensionUniqueName="[Derived_Metrics]" displayFolder="" count="0" memberValueDatatype="5" unbalanced="0"/>
    <cacheHierarchy uniqueName="[Derived_Metrics].[Customer Revenue Percentile]" caption="Customer Revenue Percentile" attribute="1" defaultMemberUniqueName="[Derived_Metrics].[Customer Revenue Percentile].[All]" allUniqueName="[Derived_Metrics].[Customer Revenue Percentile].[All]" dimensionUniqueName="[Derived_Metrics]" displayFolder="" count="0" memberValueDatatype="5" unbalanced="0"/>
    <cacheHierarchy uniqueName="[Derived_Metrics].[Customer Tier]" caption="Customer Tier" attribute="1" defaultMemberUniqueName="[Derived_Metrics].[Customer Tier].[All]" allUniqueName="[Derived_Metrics].[Customer Tier].[All]" dimensionUniqueName="[Derived_Metrics]" displayFolder="" count="0" memberValueDatatype="130" unbalanced="0"/>
    <cacheHierarchy uniqueName="[Derived_Metrics].[Product ID]" caption="Product ID" attribute="1" defaultMemberUniqueName="[Derived_Metrics].[Product ID].[All]" allUniqueName="[Derived_Metrics].[Product ID].[All]" dimensionUniqueName="[Derived_Metrics]" displayFolder="" count="0" memberValueDatatype="130" unbalanced="0"/>
    <cacheHierarchy uniqueName="[Derived_Metrics].[Product Revenue]" caption="Product Revenue" attribute="1" defaultMemberUniqueName="[Derived_Metrics].[Product Revenue].[All]" allUniqueName="[Derived_Metrics].[Product Revenue].[All]" dimensionUniqueName="[Derived_Metrics]" displayFolder="" count="0" memberValueDatatype="5" unbalanced="0"/>
    <cacheHierarchy uniqueName="[Derived_Metrics].[Product Profit]" caption="Product Profit" attribute="1" defaultMemberUniqueName="[Derived_Metrics].[Product Profit].[All]" allUniqueName="[Derived_Metrics].[Product Profit].[All]" dimensionUniqueName="[Derived_Metrics]" displayFolder="" count="0" memberValueDatatype="5" unbalanced="0"/>
    <cacheHierarchy uniqueName="[Derived_Metrics].[Product Performance Flag]" caption="Product Performance Flag" attribute="1" defaultMemberUniqueName="[Derived_Metrics].[Product Performance Flag].[All]" allUniqueName="[Derived_Metrics].[Product Performance Flag].[All]" dimensionUniqueName="[Derived_Metrics]" displayFolder="" count="0" memberValueDatatype="130" unbalanced="0"/>
    <cacheHierarchy uniqueName="[Derived_Metrics].[Selling Price]" caption="Selling Price" attribute="1" defaultMemberUniqueName="[Derived_Metrics].[Selling Price].[All]" allUniqueName="[Derived_Metrics].[Selling Price].[All]" dimensionUniqueName="[Derived_Metrics]" displayFolder="" count="0" memberValueDatatype="5" unbalanced="0"/>
    <cacheHierarchy uniqueName="[Derived_Metrics].[Quantity]" caption="Quantity" attribute="1" defaultMemberUniqueName="[Derived_Metrics].[Quantity].[All]" allUniqueName="[Derived_Metrics].[Quantity].[All]" dimensionUniqueName="[Derived_Metrics]" displayFolder="" count="0" memberValueDatatype="20" unbalanced="0"/>
    <cacheHierarchy uniqueName="[Derived_Metrics].[Discount]" caption="Discount" attribute="1" defaultMemberUniqueName="[Derived_Metrics].[Discount].[All]" allUniqueName="[Derived_Metrics].[Discount].[All]" dimensionUniqueName="[Derived_Metrics]" displayFolder="" count="0" memberValueDatatype="5" unbalanced="0"/>
    <cacheHierarchy uniqueName="[Derived_Metrics].[Profit]" caption="Profit" attribute="1" defaultMemberUniqueName="[Derived_Metrics].[Profit].[All]" allUniqueName="[Derived_Metrics].[Profit].[All]" dimensionUniqueName="[Derived_Metrics]" displayFolder="" count="0" memberValueDatatype="5" unbalanced="0"/>
    <cacheHierarchy uniqueName="[Derived_Metrics].[Revenue]" caption="Revenue" attribute="1" defaultMemberUniqueName="[Derived_Metrics].[Revenue].[All]" allUniqueName="[Derived_Metrics].[Revenue].[All]" dimensionUniqueName="[Derived_Metrics]" displayFolder="" count="0" memberValueDatatype="5" unbalanced="0"/>
    <cacheHierarchy uniqueName="[Derived_Metrics].[Profit Margin(%)]" caption="Profit Margin(%)" attribute="1" defaultMemberUniqueName="[Derived_Metrics].[Profit Margin(%)].[All]" allUniqueName="[Derived_Metrics].[Profit Margin(%)].[All]" dimensionUniqueName="[Derived_Metrics]" displayFolder="" count="0" memberValueDatatype="5" unbalanced="0"/>
    <cacheHierarchy uniqueName="[Derived_Metrics].[Revenue Flag]" caption="Revenue Flag" attribute="1" defaultMemberUniqueName="[Derived_Metrics].[Revenue Flag].[All]" allUniqueName="[Derived_Metrics].[Revenue Flag].[All]" dimensionUniqueName="[Derived_Metrics]" displayFolder="" count="0" memberValueDatatype="130" unbalanced="0"/>
    <cacheHierarchy uniqueName="[Derived_Metrics].[Discount Amount]" caption="Discount Amount" attribute="1" defaultMemberUniqueName="[Derived_Metrics].[Discount Amount].[All]" allUniqueName="[Derived_Metrics].[Discount Amount].[All]" dimensionUniqueName="[Derived_Metrics]" displayFolder="" count="0" memberValueDatatype="5" unbalanced="0"/>
    <cacheHierarchy uniqueName="[Derived_Metrics].[Discount Flag]" caption="Discount Flag" attribute="1" defaultMemberUniqueName="[Derived_Metrics].[Discount Flag].[All]" allUniqueName="[Derived_Metrics].[Discount Flag].[All]" dimensionUniqueName="[Derived_Metrics]" displayFolder="" count="0" memberValueDatatype="130" unbalanced="0"/>
    <cacheHierarchy uniqueName="[Derived_Metrics].[High Discount Flag]" caption="High Discount Flag" attribute="1" defaultMemberUniqueName="[Derived_Metrics].[High Discount Flag].[All]" allUniqueName="[Derived_Metrics].[High Discount Flag].[All]" dimensionUniqueName="[Derived_Metrics]" displayFolder="" count="0"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130" unbalanced="0"/>
    <cacheHierarchy uniqueName="[Dim_Customer].[Region]" caption="Region" attribute="1" defaultMemberUniqueName="[Dim_Customer].[Region].[All]" allUniqueName="[Dim_Customer].[Region].[All]" dimensionUniqueName="[Dim_Customer]" displayFolder="" count="0" memberValueDatatype="130" unbalanced="0"/>
    <cacheHierarchy uniqueName="[Dim_Customer].[Revenue Per Customer]" caption="Revenue Per Customer" attribute="1" defaultMemberUniqueName="[Dim_Customer].[Revenue Per Customer].[All]" allUniqueName="[Dim_Customer].[Revenue Per Customer].[All]" dimensionUniqueName="[Dim_Customer]" displayFolder="" count="0" memberValueDatatype="5" unbalanced="0"/>
    <cacheHierarchy uniqueName="[Dim_Customer].[Profit per customer]" caption="Profit per customer" attribute="1" defaultMemberUniqueName="[Dim_Customer].[Profit per customer].[All]" allUniqueName="[Dim_Customer].[Profit per customer].[All]" dimensionUniqueName="[Dim_Customer]" displayFolder="" count="0" memberValueDatatype="5" unbalanced="0"/>
    <cacheHierarchy uniqueName="[Dim_Customer].[Percentile Of revenue]" caption="Percentile Of revenue" attribute="1" defaultMemberUniqueName="[Dim_Customer].[Percentile Of revenue].[All]" allUniqueName="[Dim_Customer].[Percentile Of revenue].[All]" dimensionUniqueName="[Dim_Customer]" displayFolder="" count="0" memberValueDatatype="5" unbalanced="0"/>
    <cacheHierarchy uniqueName="[Dim_Customer].[Customer Value Tier]" caption="Customer Value Tier" attribute="1" defaultMemberUniqueName="[Dim_Customer].[Customer Value Tier].[All]" allUniqueName="[Dim_Customer].[Customer Value Tier].[All]" dimensionUniqueName="[Dim_Customer]" displayFolder="" count="0" memberValueDatatype="130" unbalanced="0"/>
    <cacheHierarchy uniqueName="[Dim_Date].[Order Date]" caption="Order Date" attribute="1" time="1" defaultMemberUniqueName="[Dim_Date].[Order Date].[All]" allUniqueName="[Dim_Date].[Order 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20" unbalanced="0"/>
    <cacheHierarchy uniqueName="[Dim_Date].[Yeat-Month]" caption="Yeat-Month" attribute="1" time="1" defaultMemberUniqueName="[Dim_Date].[Yeat-Month].[All]" allUniqueName="[Dim_Date].[Yeat-Month].[All]" dimensionUniqueName="[Dim_Date]" displayFolder="" count="0" memberValueDatatype="7"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2" memberValueDatatype="130" unbalanced="0"/>
    <cacheHierarchy uniqueName="[Dim_Product].[Selling Price]" caption="Selling Price" attribute="1" defaultMemberUniqueName="[Dim_Product].[Selling Price].[All]" allUniqueName="[Dim_Product].[Selling Price].[All]" dimensionUniqueName="[Dim_Product]" displayFolder="" count="0" memberValueDatatype="5" unbalanced="0"/>
    <cacheHierarchy uniqueName="[Dim_Product].[Product Revenue]" caption="Product Revenue" attribute="1" defaultMemberUniqueName="[Dim_Product].[Product Revenue].[All]" allUniqueName="[Dim_Product].[Product Revenue].[All]" dimensionUniqueName="[Dim_Product]" displayFolder="" count="0" memberValueDatatype="5" unbalanced="0"/>
    <cacheHierarchy uniqueName="[Dim_Product].[product profi]" caption="product profi" attribute="1" defaultMemberUniqueName="[Dim_Product].[product profi].[All]" allUniqueName="[Dim_Product].[product profi].[All]" dimensionUniqueName="[Dim_Product]" displayFolder="" count="0" memberValueDatatype="5" unbalanced="0"/>
    <cacheHierarchy uniqueName="[Dim_Product].[Performance Flag]" caption="Performance Flag" attribute="1" defaultMemberUniqueName="[Dim_Product].[Performance Flag].[All]" allUniqueName="[Dim_Product].[Performance Flag].[All]" dimensionUniqueName="[Dim_Product]" displayFolder="" count="0" memberValueDatatype="130" unbalanced="0"/>
    <cacheHierarchy uniqueName="[Fact_Sales].[Order ID]" caption="Order ID" attribute="1" defaultMemberUniqueName="[Fact_Sales].[Order ID].[All]" allUniqueName="[Fact_Sales].[Order ID].[All]" dimensionUniqueName="[Fact_Sales]" displayFolder="" count="0" memberValueDatatype="130" unbalanced="0"/>
    <cacheHierarchy uniqueName="[Fact_Sales].[Order Date]" caption="Order Date" attribute="1" time="1" defaultMemberUniqueName="[Fact_Sales].[Order Date].[All]" allUniqueName="[Fact_Sales].[Order Date].[All]" dimensionUniqueName="[Fact_Sales]" displayFolder="" count="0" memberValueDatatype="7" unbalanced="0"/>
    <cacheHierarchy uniqueName="[Fact_Sales].[Ship Date]" caption="Ship Date" attribute="1" time="1" defaultMemberUniqueName="[Fact_Sales].[Ship Date].[All]" allUniqueName="[Fact_Sales].[Ship Date].[All]" dimensionUniqueName="[Fact_Sales]" displayFolder="" count="0" memberValueDatatype="7" unbalanced="0"/>
    <cacheHierarchy uniqueName="[Fact_Sales].[Ship Mode]" caption="Ship Mode" attribute="1" defaultMemberUniqueName="[Fact_Sales].[Ship Mode].[All]" allUniqueName="[Fact_Sales].[Ship Mode].[All]" dimensionUniqueName="[Fact_Sales]" displayFolder="" count="0" memberValueDatatype="130" unbalanced="0"/>
    <cacheHierarchy uniqueName="[Fact_Sales].[Customer ID]" caption="Customer ID" attribute="1" defaultMemberUniqueName="[Fact_Sales].[Customer ID].[All]" allUniqueName="[Fact_Sales].[Customer ID].[All]" dimensionUniqueName="[Fact_Sales]" displayFolder="" count="0" memberValueDatatype="130" unbalanced="0"/>
    <cacheHierarchy uniqueName="[Fact_Sales].[Product ID]" caption="Product ID" attribute="1" defaultMemberUniqueName="[Fact_Sales].[Product ID].[All]" allUniqueName="[Fact_Sales].[Product ID].[All]" dimensionUniqueName="[Fact_Sales]" displayFolder="" count="0" memberValueDatatype="130" unbalanced="0"/>
    <cacheHierarchy uniqueName="[Fact_Sales].[Selling Price]" caption="Selling Price" attribute="1" defaultMemberUniqueName="[Fact_Sales].[Selling Price].[All]" allUniqueName="[Fact_Sales].[Selling Price].[All]" dimensionUniqueName="[Fact_Sales]" displayFolder="" count="0" memberValueDatatype="5" unbalanced="0"/>
    <cacheHierarchy uniqueName="[Fact_Sales].[Quantity]" caption="Quantity" attribute="1" defaultMemberUniqueName="[Fact_Sales].[Quantity].[All]" allUniqueName="[Fact_Sales].[Quantity].[All]" dimensionUniqueName="[Fact_Sales]" displayFolder="" count="0" memberValueDatatype="20" unbalanced="0"/>
    <cacheHierarchy uniqueName="[Fact_Sales].[Discount]" caption="Discount" attribute="1" defaultMemberUniqueName="[Fact_Sales].[Discount].[All]" allUniqueName="[Fact_Sales].[Discount].[All]" dimensionUniqueName="[Fact_Sales]" displayFolder="" count="0" memberValueDatatype="5" unbalanced="0"/>
    <cacheHierarchy uniqueName="[Fact_Sales].[Profit]" caption="Profit" attribute="1" defaultMemberUniqueName="[Fact_Sales].[Profit].[All]" allUniqueName="[Fact_Sales].[Profit].[All]" dimensionUniqueName="[Fact_Sales]" displayFolder="" count="0" memberValueDatatype="5" unbalanced="0"/>
    <cacheHierarchy uniqueName="[Fact_Sales].[Discount Status]" caption="Discount Status" attribute="1" defaultMemberUniqueName="[Fact_Sales].[Discount Status].[All]" allUniqueName="[Fact_Sales].[Discount Status].[All]" dimensionUniqueName="[Fact_Sales]" displayFolder="" count="0" memberValueDatatype="130" unbalanced="0"/>
    <cacheHierarchy uniqueName="[Fact_Sales].[Sales Flag]" caption="Sales Flag" attribute="1" defaultMemberUniqueName="[Fact_Sales].[Sales Flag].[All]" allUniqueName="[Fact_Sales].[Sales Flag].[All]" dimensionUniqueName="[Fact_Sales]" displayFolder="" count="0" memberValueDatatype="130" unbalanced="0"/>
    <cacheHierarchy uniqueName="[Fact_Sales].[Discount Flag]" caption="Discount Flag" attribute="1" defaultMemberUniqueName="[Fact_Sales].[Discount Flag].[All]" allUniqueName="[Fact_Sales].[Discount Flag].[All]" dimensionUniqueName="[Fact_Sales]" displayFolder="" count="0" memberValueDatatype="130" unbalanced="0"/>
    <cacheHierarchy uniqueName="[Fact_Sales_TB].[Product_Id]" caption="Product_Id" attribute="1" defaultMemberUniqueName="[Fact_Sales_TB].[Product_Id].[All]" allUniqueName="[Fact_Sales_TB].[Product_Id].[All]" dimensionUniqueName="[Fact_Sales_TB]" displayFolder="" count="0" memberValueDatatype="130" unbalanced="0"/>
    <cacheHierarchy uniqueName="[Fact_Sales_TB].[Order ID]" caption="Order ID" attribute="1" defaultMemberUniqueName="[Fact_Sales_TB].[Order ID].[All]" allUniqueName="[Fact_Sales_TB].[Order ID].[All]" dimensionUniqueName="[Fact_Sales_TB]" displayFolder="" count="0" memberValueDatatype="130" unbalanced="0"/>
    <cacheHierarchy uniqueName="[Fact_Sales_TB].[Order Date]" caption="Order Date" attribute="1" time="1" defaultMemberUniqueName="[Fact_Sales_TB].[Order Date].[All]" allUniqueName="[Fact_Sales_TB].[Order Date].[All]" dimensionUniqueName="[Fact_Sales_TB]" displayFolder="" count="0" memberValueDatatype="7" unbalanced="0"/>
    <cacheHierarchy uniqueName="[Fact_Sales_TB].[Ship Date]" caption="Ship Date" attribute="1" time="1" defaultMemberUniqueName="[Fact_Sales_TB].[Ship Date].[All]" allUniqueName="[Fact_Sales_TB].[Ship Date].[All]" dimensionUniqueName="[Fact_Sales_TB]" displayFolder="" count="0" memberValueDatatype="7" unbalanced="0"/>
    <cacheHierarchy uniqueName="[Fact_Sales_TB].[Ship Mode]" caption="Ship Mode" attribute="1" defaultMemberUniqueName="[Fact_Sales_TB].[Ship Mode].[All]" allUniqueName="[Fact_Sales_TB].[Ship Mode].[All]" dimensionUniqueName="[Fact_Sales_TB]" displayFolder="" count="0" memberValueDatatype="130" unbalanced="0"/>
    <cacheHierarchy uniqueName="[Fact_Sales_TB].[Customer ID]" caption="Customer ID" attribute="1" defaultMemberUniqueName="[Fact_Sales_TB].[Customer ID].[All]" allUniqueName="[Fact_Sales_TB].[Customer ID].[All]" dimensionUniqueName="[Fact_Sales_TB]" displayFolder="" count="0" memberValueDatatype="130" unbalanced="0"/>
    <cacheHierarchy uniqueName="[Fact_Sales_TB].[Selling Price]" caption="Selling Price" attribute="1" defaultMemberUniqueName="[Fact_Sales_TB].[Selling Price].[All]" allUniqueName="[Fact_Sales_TB].[Selling Price].[All]" dimensionUniqueName="[Fact_Sales_TB]" displayFolder="" count="0" memberValueDatatype="5" unbalanced="0"/>
    <cacheHierarchy uniqueName="[Fact_Sales_TB].[Quantity]" caption="Quantity" attribute="1" defaultMemberUniqueName="[Fact_Sales_TB].[Quantity].[All]" allUniqueName="[Fact_Sales_TB].[Quantity].[All]" dimensionUniqueName="[Fact_Sales_TB]" displayFolder="" count="0" memberValueDatatype="20" unbalanced="0"/>
    <cacheHierarchy uniqueName="[Fact_Sales_TB].[Discount]" caption="Discount" attribute="1" defaultMemberUniqueName="[Fact_Sales_TB].[Discount].[All]" allUniqueName="[Fact_Sales_TB].[Discount].[All]" dimensionUniqueName="[Fact_Sales_TB]" displayFolder="" count="0" memberValueDatatype="5" unbalanced="0"/>
    <cacheHierarchy uniqueName="[Fact_Sales_TB].[Profit]" caption="Profit" attribute="1" defaultMemberUniqueName="[Fact_Sales_TB].[Profit].[All]" allUniqueName="[Fact_Sales_TB].[Profit].[All]" dimensionUniqueName="[Fact_Sales_TB]" displayFolder="" count="0" memberValueDatatype="5" unbalanced="0"/>
    <cacheHierarchy uniqueName="[Fact_Sales_TB].[Revenue]" caption="Revenue" attribute="1" defaultMemberUniqueName="[Fact_Sales_TB].[Revenue].[All]" allUniqueName="[Fact_Sales_TB].[Revenue].[All]" dimensionUniqueName="[Fact_Sales_TB]" displayFolder="" count="0" memberValueDatatype="5" unbalanced="0"/>
    <cacheHierarchy uniqueName="[Fact_Sales_TB].[Profit Margin(%)]" caption="Profit Margin(%)" attribute="1" defaultMemberUniqueName="[Fact_Sales_TB].[Profit Margin(%)].[All]" allUniqueName="[Fact_Sales_TB].[Profit Margin(%)].[All]" dimensionUniqueName="[Fact_Sales_TB]" displayFolder="" count="0" memberValueDatatype="5" unbalanced="0"/>
    <cacheHierarchy uniqueName="[Fact_Sales_TB].[Discount Amount]" caption="Discount Amount" attribute="1" defaultMemberUniqueName="[Fact_Sales_TB].[Discount Amount].[All]" allUniqueName="[Fact_Sales_TB].[Discount Amount].[All]" dimensionUniqueName="[Fact_Sales_TB]" displayFolder="" count="0" memberValueDatatype="5" unbalanced="0"/>
    <cacheHierarchy uniqueName="[Fact_Sales_TB].[Sales Contribution(%)]" caption="Sales Contribution(%)" attribute="1" defaultMemberUniqueName="[Fact_Sales_TB].[Sales Contribution(%)].[All]" allUniqueName="[Fact_Sales_TB].[Sales Contribution(%)].[All]" dimensionUniqueName="[Fact_Sales_TB]" displayFolder="" count="0" memberValueDatatype="5" unbalanced="0"/>
    <cacheHierarchy uniqueName="[Metrics].[Product_Id]" caption="Product_Id" attribute="1" defaultMemberUniqueName="[Metrics].[Product_Id].[All]" allUniqueName="[Metrics].[Product_Id].[All]" dimensionUniqueName="[Metrics]" displayFolder="" count="0" memberValueDatatype="130" unbalanced="0"/>
    <cacheHierarchy uniqueName="[Metrics].[Revenue]" caption="Revenue" attribute="1" defaultMemberUniqueName="[Metrics].[Revenue].[All]" allUniqueName="[Metrics].[Revenue].[All]" dimensionUniqueName="[Metrics]" displayFolder="" count="0" memberValueDatatype="5" unbalanced="0"/>
    <cacheHierarchy uniqueName="[Metrics].[Profit Margin(%)]" caption="Profit Margin(%)" attribute="1" defaultMemberUniqueName="[Metrics].[Profit Margin(%)].[All]" allUniqueName="[Metrics].[Profit Margin(%)].[All]" dimensionUniqueName="[Metrics]" displayFolder="" count="0" memberValueDatatype="5" unbalanced="0"/>
    <cacheHierarchy uniqueName="[Metrics].[Discount Amount]" caption="Discount Amount" attribute="1" defaultMemberUniqueName="[Metrics].[Discount Amount].[All]" allUniqueName="[Metrics].[Discount Amount].[All]" dimensionUniqueName="[Metrics]" displayFolder="" count="0" memberValueDatatype="5" unbalanced="0"/>
    <cacheHierarchy uniqueName="[Metrics].[Sales Contribution(%)]" caption="Sales Contribution(%)" attribute="1" defaultMemberUniqueName="[Metrics].[Sales Contribution(%)].[All]" allUniqueName="[Metrics].[Sales Contribution(%)].[All]" dimensionUniqueName="[Metrics]" displayFolder="" count="0" memberValueDatatype="5" unbalanced="0"/>
    <cacheHierarchy uniqueName="[Measures].[__XL_Count Dim_Product]" caption="__XL_Count Dim_Product" measure="1" displayFolder="" measureGroup="Dim_Product" count="0" hidden="1"/>
    <cacheHierarchy uniqueName="[Measures].[__XL_Count Fact_Sales]" caption="__XL_Count Fact_Sales" measure="1" displayFolder="" measureGroup="Fact_Sales"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XL_Count Metrics]" caption="__XL_Count Metrics" measure="1" displayFolder="" measureGroup="Metrics" count="0" hidden="1"/>
    <cacheHierarchy uniqueName="[Measures].[__XL_Count Fact_Sales_TB]" caption="__XL_Count Fact_Sales_TB" measure="1" displayFolder="" measureGroup="Fact_Sales_TB" count="0" hidden="1"/>
    <cacheHierarchy uniqueName="[Measures].[__XL_Count Derived_Metrics]" caption="__XL_Count Derived_Metrics" measure="1" displayFolder="" measureGroup="Derived_Metrics" count="0" hidden="1"/>
    <cacheHierarchy uniqueName="[Measures].[__No measures defined]" caption="__No measures defined" measure="1" displayFolder="" count="0" hidden="1"/>
    <cacheHierarchy uniqueName="[Measures].[Sum of Profit]" caption="Sum of Profit" measure="1" displayFolder="" measureGroup="Fact_Sales" count="0" hidden="1">
      <extLst>
        <ext xmlns:x15="http://schemas.microsoft.com/office/spreadsheetml/2010/11/main" uri="{B97F6D7D-B522-45F9-BDA1-12C45D357490}">
          <x15:cacheHierarchy aggregatedColumn="56"/>
        </ext>
      </extLst>
    </cacheHierarchy>
    <cacheHierarchy uniqueName="[Measures].[Sum of Revenue]" caption="Sum of Revenue" measure="1" displayFolder="" measureGroup="Metrics" count="0" hidden="1">
      <extLst>
        <ext xmlns:x15="http://schemas.microsoft.com/office/spreadsheetml/2010/11/main" uri="{B97F6D7D-B522-45F9-BDA1-12C45D357490}">
          <x15:cacheHierarchy aggregatedColumn="7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34"/>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35"/>
        </ext>
      </extLst>
    </cacheHierarchy>
    <cacheHierarchy uniqueName="[Measures].[Sum of Profit Margin(%)]" caption="Sum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Average of Profit Margin(%)]" caption="Average of Profit Margin(%)" measure="1" displayFolder="" measureGroup="Metrics" count="0" hidden="1">
      <extLst>
        <ext xmlns:x15="http://schemas.microsoft.com/office/spreadsheetml/2010/11/main" uri="{B97F6D7D-B522-45F9-BDA1-12C45D357490}">
          <x15:cacheHierarchy aggregatedColumn="76"/>
        </ext>
      </extLst>
    </cacheHierarchy>
    <cacheHierarchy uniqueName="[Measures].[Sum of Revenue 2]" caption="Sum of Revenue 2" measure="1" displayFolder="" measureGroup="Fact_Sales_TB" count="0" hidden="1">
      <extLst>
        <ext xmlns:x15="http://schemas.microsoft.com/office/spreadsheetml/2010/11/main" uri="{B97F6D7D-B522-45F9-BDA1-12C45D357490}">
          <x15:cacheHierarchy aggregatedColumn="70"/>
        </ext>
      </extLst>
    </cacheHierarchy>
    <cacheHierarchy uniqueName="[Measures].[Sum of Profit 2]" caption="Sum of Profit 2" measure="1" displayFolder="" measureGroup="Fact_Sales_TB" count="0" hidden="1">
      <extLst>
        <ext xmlns:x15="http://schemas.microsoft.com/office/spreadsheetml/2010/11/main" uri="{B97F6D7D-B522-45F9-BDA1-12C45D357490}">
          <x15:cacheHierarchy aggregatedColumn="69"/>
        </ext>
      </extLst>
    </cacheHierarchy>
    <cacheHierarchy uniqueName="[Measures].[Sum of Profit Margin(%) 2]" caption="Sum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Average of Profit Margin(%) 2]" caption="Average of Profit Margin(%) 2" measure="1" displayFolder="" measureGroup="Fact_Sales_TB" count="0" hidden="1">
      <extLst>
        <ext xmlns:x15="http://schemas.microsoft.com/office/spreadsheetml/2010/11/main" uri="{B97F6D7D-B522-45F9-BDA1-12C45D357490}">
          <x15:cacheHierarchy aggregatedColumn="71"/>
        </ext>
      </extLst>
    </cacheHierarchy>
    <cacheHierarchy uniqueName="[Measures].[Sum of Revenue 3]" caption="Sum of Revenue 3" measure="1" displayFolder="" measureGroup="Derived_Metrics" count="0" hidden="1">
      <extLst>
        <ext xmlns:x15="http://schemas.microsoft.com/office/spreadsheetml/2010/11/main" uri="{B97F6D7D-B522-45F9-BDA1-12C45D357490}">
          <x15:cacheHierarchy aggregatedColumn="15"/>
        </ext>
      </extLst>
    </cacheHierarchy>
    <cacheHierarchy uniqueName="[Measures].[Sum of Profit 3]" caption="Sum of Profit 3" measure="1" displayFolder="" measureGroup="Derived_Metrics" count="0" hidden="1">
      <extLst>
        <ext xmlns:x15="http://schemas.microsoft.com/office/spreadsheetml/2010/11/main" uri="{B97F6D7D-B522-45F9-BDA1-12C45D357490}">
          <x15:cacheHierarchy aggregatedColumn="14"/>
        </ext>
      </extLst>
    </cacheHierarchy>
    <cacheHierarchy uniqueName="[Measures].[Sum of Profit Margin(%) 3]" caption="Sum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Average of Profit Margin(%) 3]" caption="Average of Profit Margin(%) 3" measure="1" displayFolder="" measureGroup="Derived_Metrics" count="0" hidden="1">
      <extLst>
        <ext xmlns:x15="http://schemas.microsoft.com/office/spreadsheetml/2010/11/main" uri="{B97F6D7D-B522-45F9-BDA1-12C45D357490}">
          <x15:cacheHierarchy aggregatedColumn="16"/>
        </ext>
      </extLst>
    </cacheHierarchy>
    <cacheHierarchy uniqueName="[Measures].[Sum of Customer Revenue]" caption="Sum of Customer Revenue" measure="1" displayFolder="" measureGroup="Derived_Metrics" count="0" hidden="1">
      <extLst>
        <ext xmlns:x15="http://schemas.microsoft.com/office/spreadsheetml/2010/11/main" uri="{B97F6D7D-B522-45F9-BDA1-12C45D357490}">
          <x15:cacheHierarchy aggregatedColumn="3"/>
        </ext>
      </extLst>
    </cacheHierarchy>
    <cacheHierarchy uniqueName="[Measures].[Sum of Customer Profit]" caption="Sum of Customer Profit" measure="1" displayFolder="" measureGroup="Derived_Metrics" count="0" hidden="1">
      <extLst>
        <ext xmlns:x15="http://schemas.microsoft.com/office/spreadsheetml/2010/11/main" uri="{B97F6D7D-B522-45F9-BDA1-12C45D357490}">
          <x15:cacheHierarchy aggregatedColumn="4"/>
        </ext>
      </extLst>
    </cacheHierarchy>
    <cacheHierarchy uniqueName="[Measures].[Count of Customer ID]" caption="Count of Customer ID" measure="1" displayFolder="" measureGroup="Dim_Customer"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9409938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d v="2016-08-11T00:00:00"/>
    <x v="0"/>
    <n v="3507.9960000000001"/>
    <n v="166.24799999999996"/>
    <n v="0.441"/>
    <s v="Medium Value"/>
    <n v="1182"/>
    <n v="2.2517152189942857E-4"/>
    <s v="FUR-BO-10001798"/>
    <n v="4512.2609999999995"/>
    <n v="-56.321399999999997"/>
    <s v="Normal"/>
    <n v="261.95999999999998"/>
    <n v="2"/>
    <n v="0"/>
    <n v="41.913600000000002"/>
    <n v="523.91999999999996"/>
    <n v="8.0000000000000016E-2"/>
    <s v="Profit"/>
    <n v="0"/>
    <s v="No Discount"/>
    <s v="Low Discount"/>
    <n v="0.90673857451350992"/>
    <x v="0"/>
  </r>
  <r>
    <s v="CA-2016-152156"/>
    <d v="2016-08-11T00:00:00"/>
    <x v="0"/>
    <n v="3507.9960000000001"/>
    <n v="166.24799999999996"/>
    <n v="0.441"/>
    <s v="Medium Value"/>
    <n v="1182"/>
    <n v="2.2517152189942857E-4"/>
    <s v="FUR-CH-10000454"/>
    <n v="58262.423999999999"/>
    <n v="1927.442"/>
    <s v="Normal"/>
    <n v="731.94"/>
    <n v="3"/>
    <n v="0"/>
    <n v="219.58199999999999"/>
    <n v="2195.8200000000002"/>
    <n v="9.9999999999999992E-2"/>
    <s v="Profit"/>
    <n v="0"/>
    <s v="No Discount"/>
    <s v="Low Discount"/>
    <n v="0.90673857451350992"/>
    <x v="0"/>
  </r>
  <r>
    <s v="US-2015-108966"/>
    <d v="2015-11-10T00:00:00"/>
    <x v="1"/>
    <n v="7780.1055000000006"/>
    <n v="-246.46120000000002"/>
    <n v="0.68200000000000005"/>
    <s v="Medium Value"/>
    <n v="668"/>
    <n v="4.9939002096157314E-4"/>
    <s v="FUR-TA-10000577"/>
    <n v="29179.998000000003"/>
    <n v="-532.76130000000001"/>
    <s v="high sales Low Profit"/>
    <n v="957.57749999999999"/>
    <n v="5"/>
    <n v="0.45"/>
    <n v="-383.03100000000001"/>
    <n v="4787.8874999999998"/>
    <n v="-0.08"/>
    <s v="Loss"/>
    <n v="2154.5493750000001"/>
    <s v="Discount Applied"/>
    <s v="High Discount"/>
    <n v="0.7301608396900422"/>
    <x v="1"/>
  </r>
  <r>
    <s v="CA-2014-115812"/>
    <d v="2014-09-06T00:00:00"/>
    <x v="2"/>
    <n v="18911.419999999998"/>
    <n v="34.519199999999991"/>
    <n v="0.91700000000000004"/>
    <s v="High Value"/>
    <n v="173"/>
    <n v="1.2138877075912546E-3"/>
    <s v="FUR-FU-10001487"/>
    <n v="830.62000000000012"/>
    <n v="46.556600000000003"/>
    <s v="Normal"/>
    <n v="48.86"/>
    <n v="7"/>
    <n v="0"/>
    <n v="14.1694"/>
    <n v="342.02"/>
    <n v="4.1428571428571433E-2"/>
    <s v="Profit"/>
    <n v="0"/>
    <s v="No Discount"/>
    <s v="Low Discount"/>
    <n v="0.34641705140315587"/>
    <x v="1"/>
  </r>
  <r>
    <s v="CA-2014-115812"/>
    <d v="2014-09-06T00:00:00"/>
    <x v="2"/>
    <n v="18911.419999999998"/>
    <n v="34.519199999999991"/>
    <n v="0.91700000000000004"/>
    <s v="High Value"/>
    <n v="173"/>
    <n v="1.2138877075912546E-3"/>
    <s v="FUR-TA-10001539"/>
    <n v="26422.155000000002"/>
    <n v="-450.24300000000011"/>
    <s v="high sales Low Profit"/>
    <n v="1706.184"/>
    <n v="9"/>
    <n v="0.2"/>
    <n v="85.309200000000004"/>
    <n v="15355.655999999999"/>
    <n v="5.5555555555555558E-3"/>
    <s v="Profit"/>
    <n v="3071.1311999999998"/>
    <s v="Discount Applied"/>
    <s v="Low Discount"/>
    <n v="0.34641705140315587"/>
    <x v="1"/>
  </r>
  <r>
    <s v="US-2017-156909"/>
    <d v="2017-07-16T00:00:00"/>
    <x v="3"/>
    <n v="1511.924"/>
    <n v="85.865200000000002"/>
    <n v="0.218"/>
    <s v="Low Value"/>
    <n v="1655"/>
    <n v="9.7047496085021648E-5"/>
    <s v="FUR-CH-10002774"/>
    <n v="2467.4320000000002"/>
    <n v="76.979799999999997"/>
    <s v="Normal"/>
    <n v="71.372"/>
    <n v="2"/>
    <n v="0.3"/>
    <n v="-1.0196000000000001"/>
    <n v="142.744"/>
    <n v="-7.1428571428571435E-3"/>
    <s v="Loss"/>
    <n v="42.8232"/>
    <s v="Discount Applied"/>
    <s v="Low Discount"/>
    <n v="0.98063610663086631"/>
    <x v="0"/>
  </r>
  <r>
    <s v="CA-2015-106320"/>
    <d v="2015-09-25T00:00:00"/>
    <x v="4"/>
    <n v="8789.7930000000015"/>
    <n v="256.245"/>
    <n v="0.70899999999999996"/>
    <s v="Medium Value"/>
    <n v="613"/>
    <n v="5.6419992126300722E-4"/>
    <s v="FUR-TA-10000577"/>
    <n v="29179.998000000003"/>
    <n v="-532.76130000000001"/>
    <s v="high sales Low Profit"/>
    <n v="1044.6300000000001"/>
    <n v="3"/>
    <n v="0"/>
    <n v="240.26490000000001"/>
    <n v="3133.8900000000003"/>
    <n v="7.6666666666666661E-2"/>
    <s v="Profit"/>
    <n v="0"/>
    <s v="No Discount"/>
    <s v="Low Discount"/>
    <n v="0.69947908650836887"/>
    <x v="1"/>
  </r>
  <r>
    <s v="US-2015-150630"/>
    <d v="2015-09-17T00:00:00"/>
    <x v="5"/>
    <n v="23214.115999999998"/>
    <n v="-1768.453"/>
    <n v="0.93300000000000005"/>
    <s v="High Value"/>
    <n v="140"/>
    <n v="1.4900694953101071E-3"/>
    <s v="FUR-BO-10004834"/>
    <n v="81561.128399999987"/>
    <n v="-669.54480000000035"/>
    <s v="high sales Low Profit"/>
    <n v="3083.43"/>
    <n v="7"/>
    <n v="0.5"/>
    <n v="-1665.0522000000001"/>
    <n v="21584.01"/>
    <n v="-7.7142857142857152E-2"/>
    <s v="Loss"/>
    <n v="10792.004999999999"/>
    <s v="Discount Applied"/>
    <s v="High Discount"/>
    <n v="0.30248849052817711"/>
    <x v="1"/>
  </r>
  <r>
    <s v="US-2015-150630"/>
    <d v="2015-09-17T00:00:00"/>
    <x v="5"/>
    <n v="23214.115999999998"/>
    <n v="-1768.453"/>
    <n v="0.93300000000000005"/>
    <s v="High Value"/>
    <n v="140"/>
    <n v="1.4900694953101071E-3"/>
    <s v="FUR-FU-10004848"/>
    <n v="7595.6839999999993"/>
    <n v="235.14070000000004"/>
    <s v="Normal"/>
    <n v="124.2"/>
    <n v="3"/>
    <n v="0.2"/>
    <n v="15.525"/>
    <n v="372.6"/>
    <n v="4.1666666666666664E-2"/>
    <s v="Profit"/>
    <n v="74.52000000000001"/>
    <s v="Discount Applied"/>
    <s v="Low Discount"/>
    <n v="0.30248849052817711"/>
    <x v="1"/>
  </r>
  <r>
    <s v="CA-2016-117590"/>
    <d v="2016-08-12T00:00:00"/>
    <x v="6"/>
    <n v="1172.9399999999998"/>
    <n v="-218.92349999999999"/>
    <n v="0.19500000000000001"/>
    <s v="Low Value"/>
    <n v="1706"/>
    <n v="7.5288764552957214E-5"/>
    <s v="FUR-FU-10003664"/>
    <n v="26346.959999999999"/>
    <n v="627.17220000000009"/>
    <s v="Normal"/>
    <n v="190.92"/>
    <n v="5"/>
    <n v="0.6"/>
    <n v="-147.96299999999999"/>
    <n v="954.59999999999991"/>
    <n v="-0.155"/>
    <s v="Loss"/>
    <n v="572.75999999999988"/>
    <s v="Discount Applied"/>
    <s v="High Discount"/>
    <n v="0.98499630817608064"/>
    <x v="0"/>
  </r>
  <r>
    <s v="CA-2015-117415"/>
    <d v="2015-12-27T00:00:00"/>
    <x v="7"/>
    <n v="7328.4756000000007"/>
    <n v="-98.531399999999991"/>
    <n v="0.66"/>
    <s v="Medium Value"/>
    <n v="718"/>
    <n v="4.7040076558092656E-4"/>
    <s v="FUR-BO-10002545"/>
    <n v="36920.840600000003"/>
    <n v="780.3302000000001"/>
    <s v="Normal"/>
    <n v="532.39919999999995"/>
    <n v="3"/>
    <n v="0.32"/>
    <n v="-46.976399999999998"/>
    <n v="1597.1976"/>
    <n v="-2.9411764705882353E-2"/>
    <s v="Loss"/>
    <n v="511.10323199999999"/>
    <s v="Discount Applied"/>
    <s v="High Discount"/>
    <n v="0.75287066628728183"/>
    <x v="1"/>
  </r>
  <r>
    <s v="CA-2015-117415"/>
    <d v="2015-12-27T00:00:00"/>
    <x v="7"/>
    <n v="7328.4756000000007"/>
    <n v="-98.531399999999991"/>
    <n v="0.66"/>
    <s v="Medium Value"/>
    <n v="718"/>
    <n v="4.7040076558092656E-4"/>
    <s v="FUR-CH-10004218"/>
    <n v="17307.972000000002"/>
    <n v="499.851"/>
    <s v="Normal"/>
    <n v="212.05799999999999"/>
    <n v="3"/>
    <n v="0.3"/>
    <n v="-15.147"/>
    <n v="636.17399999999998"/>
    <n v="-2.3809523809523812E-2"/>
    <s v="Loss"/>
    <n v="190.85219999999998"/>
    <s v="Discount Applied"/>
    <s v="Low Discount"/>
    <n v="0.75287066628728183"/>
    <x v="1"/>
  </r>
  <r>
    <s v="CA-2015-115742"/>
    <d v="2015-04-18T00:00:00"/>
    <x v="8"/>
    <n v="502.49399999999997"/>
    <n v="-30.703299999999999"/>
    <n v="9.1999999999999998E-2"/>
    <s v="Low Value"/>
    <n v="1922"/>
    <n v="3.2254124213748092E-5"/>
    <s v="FUR-FU-10001706"/>
    <n v="865.48000000000025"/>
    <n v="44.721600000000009"/>
    <s v="Normal"/>
    <n v="6.16"/>
    <n v="2"/>
    <n v="0"/>
    <n v="2.9567999999999999"/>
    <n v="12.32"/>
    <n v="0.24"/>
    <s v="Profit"/>
    <n v="0"/>
    <s v="No Discount"/>
    <s v="Low Discount"/>
    <n v="0.99691675396614399"/>
    <x v="0"/>
  </r>
  <r>
    <s v="CA-2015-115742"/>
    <d v="2015-04-18T00:00:00"/>
    <x v="8"/>
    <n v="502.49399999999997"/>
    <n v="-30.703299999999999"/>
    <n v="9.1999999999999998E-2"/>
    <s v="Low Value"/>
    <n v="1922"/>
    <n v="3.2254124213748092E-5"/>
    <s v="FUR-CH-10003061"/>
    <n v="4148.5389999999998"/>
    <n v="63.892900000000004"/>
    <s v="Normal"/>
    <n v="89.99"/>
    <n v="1"/>
    <n v="0"/>
    <n v="17.098099999999999"/>
    <n v="89.99"/>
    <n v="0.19"/>
    <s v="Profit"/>
    <n v="0"/>
    <s v="No Discount"/>
    <s v="Low Discount"/>
    <n v="0.99691675396614399"/>
    <x v="0"/>
  </r>
  <r>
    <s v="CA-2016-111682"/>
    <d v="2016-06-17T00:00:00"/>
    <x v="9"/>
    <n v="1841.6650000000002"/>
    <n v="28.064999999999998"/>
    <n v="0.26300000000000001"/>
    <s v="Low Value"/>
    <n v="1562"/>
    <n v="1.1821293720942416E-4"/>
    <s v="FUR-CH-10003968"/>
    <n v="5557.7340000000004"/>
    <n v="-32.650799999999997"/>
    <s v="Normal"/>
    <n v="319.41000000000003"/>
    <n v="5"/>
    <n v="0.1"/>
    <n v="7.0979999999999999"/>
    <n v="1597.0500000000002"/>
    <n v="4.4444444444444436E-3"/>
    <s v="Profit"/>
    <n v="159.70500000000004"/>
    <s v="Discount Applied"/>
    <s v="Low Discount"/>
    <n v="0.97054700542091799"/>
    <x v="0"/>
  </r>
  <r>
    <s v="CA-2015-135545"/>
    <d v="2015-11-24T00:00:00"/>
    <x v="10"/>
    <n v="4499.3599999999997"/>
    <n v="-69.184300000000007"/>
    <n v="0.51600000000000001"/>
    <s v="Medium Value"/>
    <n v="1023"/>
    <n v="2.8880527194826127E-4"/>
    <s v="FUR-FU-10000397"/>
    <n v="1535.38"/>
    <n v="94.914399999999986"/>
    <s v="Normal"/>
    <n v="79.760000000000005"/>
    <n v="4"/>
    <n v="0"/>
    <n v="22.332799999999999"/>
    <n v="319.04000000000002"/>
    <n v="6.9999999999999993E-2"/>
    <s v="Profit"/>
    <n v="0"/>
    <s v="No Discount"/>
    <s v="Low Discount"/>
    <n v="0.86664222905296395"/>
    <x v="0"/>
  </r>
  <r>
    <s v="US-2015-164175"/>
    <d v="2015-04-30T00:00:00"/>
    <x v="11"/>
    <n v="3246.7910000000002"/>
    <n v="93.568299999999994"/>
    <n v="0.41799999999999998"/>
    <s v="Medium Value"/>
    <n v="1229"/>
    <n v="2.0840527490891312E-4"/>
    <s v="FUR-CH-10001146"/>
    <n v="10599.241999999998"/>
    <n v="117.4863"/>
    <s v="Normal"/>
    <n v="213.11500000000001"/>
    <n v="5"/>
    <n v="0.3"/>
    <n v="-15.2225"/>
    <n v="1065.575"/>
    <n v="-1.4285714285714285E-2"/>
    <s v="Loss"/>
    <n v="319.67250000000001"/>
    <s v="Discount Applied"/>
    <s v="Low Discount"/>
    <n v="0.91738326435186457"/>
    <x v="0"/>
  </r>
  <r>
    <s v="US-2015-134026"/>
    <d v="2015-04-26T00:00:00"/>
    <x v="12"/>
    <n v="23419.544999999998"/>
    <n v="-332.45859999999999"/>
    <n v="0.93400000000000005"/>
    <s v="High Value"/>
    <n v="131"/>
    <n v="1.5032555880457538E-3"/>
    <s v="FUR-CH-10000513"/>
    <n v="38828.013000000006"/>
    <n v="-197.5848"/>
    <s v="high sales Low Profit"/>
    <n v="831.93600000000004"/>
    <n v="8"/>
    <n v="0.2"/>
    <n v="-114.3912"/>
    <n v="6655.4880000000003"/>
    <n v="-1.7187499999999998E-2"/>
    <s v="Loss"/>
    <n v="1331.0976000000001"/>
    <s v="Discount Applied"/>
    <s v="Low Discount"/>
    <n v="0.29652821254693662"/>
    <x v="1"/>
  </r>
  <r>
    <s v="US-2015-134026"/>
    <d v="2015-04-26T00:00:00"/>
    <x v="12"/>
    <n v="23419.544999999998"/>
    <n v="-332.45859999999999"/>
    <n v="0.93400000000000005"/>
    <s v="High Value"/>
    <n v="131"/>
    <n v="1.5032555880457538E-3"/>
    <s v="FUR-FU-10003708"/>
    <n v="7629.77"/>
    <n v="172.24600000000001"/>
    <s v="Normal"/>
    <n v="97.04"/>
    <n v="2"/>
    <n v="0.2"/>
    <n v="1.2130000000000001"/>
    <n v="194.08"/>
    <n v="6.2500000000000003E-3"/>
    <s v="Profit"/>
    <n v="38.816000000000003"/>
    <s v="Discount Applied"/>
    <s v="Low Discount"/>
    <n v="0.29652821254693662"/>
    <x v="1"/>
  </r>
  <r>
    <s v="US-2017-118038"/>
    <d v="2017-09-12T00:00:00"/>
    <x v="13"/>
    <n v="29.124000000000002"/>
    <n v="-5.8247999999999998"/>
    <n v="4.0000000000000001E-3"/>
    <s v="Low Value"/>
    <n v="2112"/>
    <n v="1.8694135922044831E-6"/>
    <s v="FUR-FU-10000260"/>
    <n v="755.60599999999999"/>
    <n v="26.211599999999997"/>
    <s v="Normal"/>
    <n v="9.7080000000000002"/>
    <n v="3"/>
    <n v="0.6"/>
    <n v="-5.8247999999999998"/>
    <n v="29.124000000000002"/>
    <n v="-0.19999999999999998"/>
    <s v="Loss"/>
    <n v="17.474399999999999"/>
    <s v="Discount Applied"/>
    <s v="High Discount"/>
    <n v="0.99999090621819975"/>
    <x v="0"/>
  </r>
  <r>
    <s v="US-2014-147606"/>
    <d v="2014-11-26T00:00:00"/>
    <x v="12"/>
    <n v="23419.544999999998"/>
    <n v="-332.45859999999999"/>
    <n v="0.93400000000000005"/>
    <s v="High Value"/>
    <n v="131"/>
    <n v="1.5032555880457538E-3"/>
    <s v="FUR-FU-10003194"/>
    <n v="413.02000000000004"/>
    <n v="6.7550000000000008"/>
    <s v="Normal"/>
    <n v="19.3"/>
    <n v="5"/>
    <n v="0.6"/>
    <n v="-14.475"/>
    <n v="96.5"/>
    <n v="-0.15"/>
    <s v="Loss"/>
    <n v="57.9"/>
    <s v="Discount Applied"/>
    <s v="High Discount"/>
    <n v="0.29652821254693662"/>
    <x v="1"/>
  </r>
  <r>
    <s v="CA-2017-140088"/>
    <d v="2017-05-28T00:00:00"/>
    <x v="14"/>
    <n v="2516.384"/>
    <n v="112.94"/>
    <n v="0.34899999999999998"/>
    <s v="Low Value"/>
    <n v="1377"/>
    <n v="1.6152185320717914E-4"/>
    <s v="FUR-CH-10000863"/>
    <n v="11851.93"/>
    <n v="-445.39099999999996"/>
    <s v="Normal"/>
    <n v="301.95999999999998"/>
    <n v="2"/>
    <n v="0"/>
    <n v="33.215600000000002"/>
    <n v="603.91999999999996"/>
    <n v="5.5000000000000007E-2"/>
    <s v="Profit"/>
    <n v="0"/>
    <s v="No Discount"/>
    <s v="Low Discount"/>
    <n v="0.94488803430474744"/>
    <x v="0"/>
  </r>
  <r>
    <s v="CA-2015-149587"/>
    <d v="2015-01-31T00:00:00"/>
    <x v="15"/>
    <n v="749.79600000000005"/>
    <n v="2.3585999999999991"/>
    <n v="0.126"/>
    <s v="Low Value"/>
    <n v="1850"/>
    <n v="4.812796435175637E-5"/>
    <s v="FUR-FU-10003799"/>
    <n v="1468.6280000000002"/>
    <n v="71.11999999999999"/>
    <s v="Normal"/>
    <n v="53.34"/>
    <n v="3"/>
    <n v="0"/>
    <n v="16.535399999999999"/>
    <n v="160.02000000000001"/>
    <n v="0.10333333333333332"/>
    <s v="Profit"/>
    <n v="0"/>
    <s v="No Discount"/>
    <s v="Low Discount"/>
    <n v="0.99399498279981735"/>
    <x v="0"/>
  </r>
  <r>
    <s v="CA-2017-161018"/>
    <d v="2017-09-11T00:00:00"/>
    <x v="16"/>
    <n v="4149.93"/>
    <n v="127.12020000000001"/>
    <n v="0.49199999999999999"/>
    <s v="Medium Value"/>
    <n v="1073"/>
    <n v="2.6637603175034852E-4"/>
    <s v="FUR-FU-10000629"/>
    <n v="2628.3740000000003"/>
    <n v="183.13120000000001"/>
    <s v="Normal"/>
    <n v="96.53"/>
    <n v="7"/>
    <n v="0"/>
    <n v="40.5426"/>
    <n v="675.71"/>
    <n v="0.06"/>
    <s v="Profit"/>
    <n v="0"/>
    <s v="No Discount"/>
    <s v="Low Discount"/>
    <n v="0.88049292348236619"/>
    <x v="0"/>
  </r>
  <r>
    <s v="US-2015-156867"/>
    <d v="2015-11-13T00:00:00"/>
    <x v="17"/>
    <n v="2148.3599999999997"/>
    <n v="-224.49690000000004"/>
    <n v="0.3"/>
    <s v="Low Value"/>
    <n v="1479"/>
    <n v="1.3789909988148682E-4"/>
    <s v="FUR-FU-10004006"/>
    <n v="1936.31"/>
    <n v="72.078499999999991"/>
    <s v="Normal"/>
    <n v="102.36"/>
    <n v="3"/>
    <n v="0.2"/>
    <n v="-3.8384999999999998"/>
    <n v="307.08"/>
    <n v="-1.2500000000000001E-2"/>
    <s v="Loss"/>
    <n v="61.415999999999997"/>
    <s v="Discount Applied"/>
    <s v="Low Discount"/>
    <n v="0.960449006459556"/>
    <x v="0"/>
  </r>
  <r>
    <s v="CA-2017-146780"/>
    <d v="2017-12-25T00:00:00"/>
    <x v="18"/>
    <n v="1819.6803999999997"/>
    <n v="-8.9551999999999996"/>
    <n v="0.25800000000000001"/>
    <s v="Low Value"/>
    <n v="1569"/>
    <n v="1.168017879833845E-4"/>
    <s v="FUR-FU-10001934"/>
    <n v="671.36"/>
    <n v="65.457599999999999"/>
    <s v="Normal"/>
    <n v="41.96"/>
    <n v="2"/>
    <n v="0"/>
    <n v="10.909599999999999"/>
    <n v="83.92"/>
    <n v="0.12999999999999998"/>
    <s v="Profit"/>
    <n v="0"/>
    <s v="No Discount"/>
    <s v="Low Discount"/>
    <n v="0.97171640681059146"/>
    <x v="0"/>
  </r>
  <r>
    <s v="CA-2015-110457"/>
    <d v="2015-02-03T00:00:00"/>
    <x v="19"/>
    <n v="4077.2430000000004"/>
    <n v="122.84790000000001"/>
    <n v="0.48699999999999999"/>
    <s v="Medium Value"/>
    <n v="1086"/>
    <n v="2.6171039290346737E-4"/>
    <s v="FUR-TA-10001768"/>
    <n v="16774.388999999999"/>
    <n v="-598.52279999999996"/>
    <s v="high sales Low Profit"/>
    <n v="787.53"/>
    <n v="3"/>
    <n v="0"/>
    <n v="165.38130000000001"/>
    <n v="2362.59"/>
    <n v="7.0000000000000007E-2"/>
    <s v="Profit"/>
    <n v="0"/>
    <s v="No Discount"/>
    <s v="Low Discount"/>
    <n v="0.8836601454952957"/>
    <x v="0"/>
  </r>
  <r>
    <s v="CA-2016-103730"/>
    <d v="2016-12-06T00:00:00"/>
    <x v="20"/>
    <n v="11207.810000000001"/>
    <n v="332.85890000000001"/>
    <n v="0.80300000000000005"/>
    <s v="High Value"/>
    <n v="413"/>
    <n v="7.1940778577274172E-4"/>
    <s v="FUR-FU-10002157"/>
    <n v="533.12"/>
    <n v="61.152000000000001"/>
    <s v="Normal"/>
    <n v="47.04"/>
    <n v="3"/>
    <n v="0"/>
    <n v="18.345600000000001"/>
    <n v="141.12"/>
    <n v="0.13"/>
    <s v="Profit"/>
    <n v="0"/>
    <s v="No Discount"/>
    <s v="Low Discount"/>
    <n v="0.56941326825238425"/>
    <x v="1"/>
  </r>
  <r>
    <s v="US-2014-152030"/>
    <d v="2014-12-26T00:00:00"/>
    <x v="21"/>
    <n v="4799.5559999999996"/>
    <n v="247.72980000000001"/>
    <n v="0.53800000000000003"/>
    <s v="Medium Value"/>
    <n v="977"/>
    <n v="3.0807427629949796E-4"/>
    <s v="FUR-CH-10004063"/>
    <n v="50818.646000000001"/>
    <n v="1558.5909999999999"/>
    <s v="Normal"/>
    <n v="600.55799999999999"/>
    <n v="3"/>
    <n v="0.3"/>
    <n v="-8.5793999999999997"/>
    <n v="1801.674"/>
    <n v="-4.7619047619047615E-3"/>
    <s v="Loss"/>
    <n v="540.50220000000002"/>
    <s v="Discount Applied"/>
    <s v="Low Discount"/>
    <n v="0.85264884625859427"/>
    <x v="0"/>
  </r>
  <r>
    <s v="US-2014-134614"/>
    <d v="2014-09-20T00:00:00"/>
    <x v="22"/>
    <n v="13039.97"/>
    <n v="-69.729200000000048"/>
    <n v="0.84599999999999997"/>
    <s v="High Value"/>
    <n v="325"/>
    <n v="8.3701061529799106E-4"/>
    <s v="FUR-TA-10004534"/>
    <n v="16554.36"/>
    <n v="-164.72000000000003"/>
    <s v="high sales Low Profit"/>
    <n v="617.70000000000005"/>
    <n v="6"/>
    <n v="0.5"/>
    <n v="-407.68200000000002"/>
    <n v="3706.2000000000003"/>
    <n v="-0.11"/>
    <s v="Loss"/>
    <n v="1853.1000000000001"/>
    <s v="Discount Applied"/>
    <s v="High Discount"/>
    <n v="0.50027770036211472"/>
    <x v="1"/>
  </r>
  <r>
    <s v="US-2016-125969"/>
    <d v="2016-06-11T00:00:00"/>
    <x v="23"/>
    <n v="6986.0120000000006"/>
    <n v="176.42419999999998"/>
    <n v="0.64300000000000002"/>
    <s v="Medium Value"/>
    <n v="752"/>
    <n v="4.4841868521163392E-4"/>
    <s v="FUR-CH-10001146"/>
    <n v="10599.241999999998"/>
    <n v="117.4863"/>
    <s v="Normal"/>
    <n v="81.424000000000007"/>
    <n v="2"/>
    <n v="0.2"/>
    <n v="-9.1601999999999997"/>
    <n v="162.84800000000001"/>
    <n v="-5.6249999999999994E-2"/>
    <s v="Loss"/>
    <n v="32.569600000000001"/>
    <s v="Discount Applied"/>
    <s v="Low Discount"/>
    <n v="0.76931242302884995"/>
    <x v="1"/>
  </r>
  <r>
    <s v="US-2016-125969"/>
    <d v="2016-06-11T00:00:00"/>
    <x v="23"/>
    <n v="6986.0120000000006"/>
    <n v="176.42419999999998"/>
    <n v="0.64300000000000002"/>
    <s v="Medium Value"/>
    <n v="752"/>
    <n v="4.4841868521163392E-4"/>
    <s v="FUR-FU-10003773"/>
    <n v="5343.7439999999997"/>
    <n v="-111.328"/>
    <s v="Normal"/>
    <n v="238.56"/>
    <n v="3"/>
    <n v="0"/>
    <n v="26.241599999999998"/>
    <n v="715.68000000000006"/>
    <n v="3.666666666666666E-2"/>
    <s v="Profit"/>
    <n v="0"/>
    <s v="No Discount"/>
    <s v="Low Discount"/>
    <n v="0.76931242302884995"/>
    <x v="1"/>
  </r>
  <r>
    <s v="CA-2016-145583"/>
    <d v="2016-10-13T00:00:00"/>
    <x v="24"/>
    <n v="10142.768"/>
    <n v="-152.83079999999998"/>
    <n v="0.755"/>
    <s v="Medium Value"/>
    <n v="511"/>
    <n v="6.5104478649143929E-4"/>
    <s v="FUR-FU-10001706"/>
    <n v="865.48000000000025"/>
    <n v="44.721600000000009"/>
    <s v="Normal"/>
    <n v="43.12"/>
    <n v="14"/>
    <n v="0"/>
    <n v="20.697600000000001"/>
    <n v="603.67999999999995"/>
    <n v="3.4285714285714287E-2"/>
    <s v="Profit"/>
    <n v="0"/>
    <s v="No Discount"/>
    <s v="Low Discount"/>
    <n v="0.63948627174085315"/>
    <x v="1"/>
  </r>
  <r>
    <s v="CA-2016-110366"/>
    <d v="2016-05-09T00:00:00"/>
    <x v="25"/>
    <n v="2940.2779999999998"/>
    <n v="44.254900000000013"/>
    <n v="0.38300000000000001"/>
    <s v="Low Value"/>
    <n v="1304"/>
    <n v="1.8873079446709974E-4"/>
    <s v="FUR-FU-10004848"/>
    <n v="7595.6839999999993"/>
    <n v="235.14070000000004"/>
    <s v="Normal"/>
    <n v="82.8"/>
    <n v="2"/>
    <n v="0.2"/>
    <n v="10.35"/>
    <n v="165.6"/>
    <n v="6.25E-2"/>
    <s v="Profit"/>
    <n v="33.119999999999997"/>
    <s v="Discount Applied"/>
    <s v="Low Discount"/>
    <n v="0.93244856951620958"/>
    <x v="0"/>
  </r>
  <r>
    <s v="CA-2014-110072"/>
    <d v="2014-10-22T00:00:00"/>
    <x v="26"/>
    <n v="4208.0020000000004"/>
    <n v="-43.484399999999994"/>
    <n v="0.497"/>
    <s v="Medium Value"/>
    <n v="1062"/>
    <n v="2.7010356183297793E-4"/>
    <s v="FUR-FU-10000521"/>
    <n v="1226.412"/>
    <n v="94.768200000000007"/>
    <s v="Normal"/>
    <n v="93.888000000000005"/>
    <n v="4"/>
    <n v="0.2"/>
    <n v="12.909599999999999"/>
    <n v="375.55200000000002"/>
    <n v="3.4374999999999996E-2"/>
    <s v="Profit"/>
    <n v="75.110400000000013"/>
    <s v="Discount Applied"/>
    <s v="Low Discount"/>
    <n v="0.87782837519201329"/>
    <x v="0"/>
  </r>
  <r>
    <s v="CA-2016-114489"/>
    <d v="2016-05-12T00:00:00"/>
    <x v="27"/>
    <n v="15644.24"/>
    <n v="589.83240000000001"/>
    <n v="0.878"/>
    <s v="High Value"/>
    <n v="257"/>
    <n v="1.0041737019540263E-3"/>
    <s v="FUR-CH-10000454"/>
    <n v="58262.423999999999"/>
    <n v="1927.442"/>
    <s v="Normal"/>
    <n v="1951.84"/>
    <n v="8"/>
    <n v="0"/>
    <n v="585.55200000000002"/>
    <n v="15614.72"/>
    <n v="3.7500000000000006E-2"/>
    <s v="Profit"/>
    <n v="0"/>
    <s v="No Discount"/>
    <s v="Low Discount"/>
    <n v="0.43775371558642212"/>
    <x v="1"/>
  </r>
  <r>
    <s v="CA-2014-104269"/>
    <d v="2014-01-03T00:00:00"/>
    <x v="28"/>
    <n v="2866.1519999999996"/>
    <n v="-252.63339999999999"/>
    <n v="0.371"/>
    <s v="Low Value"/>
    <n v="1331"/>
    <n v="1.8397278897555497E-4"/>
    <s v="FUR-CH-10004063"/>
    <n v="50818.646000000001"/>
    <n v="1558.5909999999999"/>
    <s v="Normal"/>
    <n v="457.56799999999998"/>
    <n v="2"/>
    <n v="0.2"/>
    <n v="51.476399999999998"/>
    <n v="915.13599999999997"/>
    <n v="5.6250000000000001E-2"/>
    <s v="Profit"/>
    <n v="183.02719999999999"/>
    <s v="Discount Applied"/>
    <s v="Low Discount"/>
    <n v="0.93707492615780819"/>
    <x v="0"/>
  </r>
  <r>
    <s v="CA-2014-139892"/>
    <d v="2014-08-09T00:00:00"/>
    <x v="29"/>
    <n v="16649.838"/>
    <n v="-7.0755000000000017"/>
    <n v="0.89100000000000001"/>
    <s v="High Value"/>
    <n v="228"/>
    <n v="1.0687211051092812E-3"/>
    <s v="FUR-CH-10004287"/>
    <n v="58029.619999999995"/>
    <n v="1179.3740000000003"/>
    <s v="Normal"/>
    <n v="1740.06"/>
    <n v="9"/>
    <n v="0.3"/>
    <n v="-24.858000000000001"/>
    <n v="15660.539999999999"/>
    <n v="-1.5873015873015875E-3"/>
    <s v="Loss"/>
    <n v="4698.1619999999994"/>
    <s v="Discount Applied"/>
    <s v="Low Discount"/>
    <n v="0.40856763895335624"/>
    <x v="1"/>
  </r>
  <r>
    <s v="CA-2014-118962"/>
    <d v="2014-05-08T00:00:00"/>
    <x v="30"/>
    <n v="2381.0079999999998"/>
    <n v="21.259"/>
    <n v="0.33600000000000002"/>
    <s v="Low Value"/>
    <n v="1407"/>
    <n v="1.5283232792018991E-4"/>
    <s v="FUR-CH-10003817"/>
    <n v="12858.657999999999"/>
    <n v="245.99700000000001"/>
    <s v="Normal"/>
    <n v="340.14400000000001"/>
    <n v="7"/>
    <n v="0.2"/>
    <n v="21.259"/>
    <n v="2381.0079999999998"/>
    <n v="8.9285714285714298E-3"/>
    <s v="Profit"/>
    <n v="476.20159999999998"/>
    <s v="Discount Applied"/>
    <s v="Low Discount"/>
    <n v="0.94913632167603768"/>
    <x v="0"/>
  </r>
  <r>
    <s v="US-2015-101511"/>
    <d v="2015-11-21T00:00:00"/>
    <x v="12"/>
    <n v="23419.544999999998"/>
    <n v="-332.45859999999999"/>
    <n v="0.93400000000000005"/>
    <s v="High Value"/>
    <n v="131"/>
    <n v="1.5032555880457538E-3"/>
    <s v="FUR-CH-10004698"/>
    <n v="8859.2119999999995"/>
    <n v="80.97999999999999"/>
    <s v="Normal"/>
    <n v="396.80200000000002"/>
    <n v="7"/>
    <n v="0.3"/>
    <n v="-11.337199999999999"/>
    <n v="2777.614"/>
    <n v="-4.081632653061224E-3"/>
    <s v="Loss"/>
    <n v="833.28419999999994"/>
    <s v="Discount Applied"/>
    <s v="Low Discount"/>
    <n v="0.29652821254693662"/>
    <x v="1"/>
  </r>
  <r>
    <s v="CA-2015-102281"/>
    <d v="2015-12-10T00:00:00"/>
    <x v="31"/>
    <n v="9536.101999999999"/>
    <n v="240.7946"/>
    <n v="0.72599999999999998"/>
    <s v="Medium Value"/>
    <n v="577"/>
    <n v="6.121040617857558E-4"/>
    <s v="FUR-BO-10002613"/>
    <n v="26566.659"/>
    <n v="-126.44100000000005"/>
    <s v="high sales Low Profit"/>
    <n v="899.13599999999997"/>
    <n v="4"/>
    <n v="0.2"/>
    <n v="112.392"/>
    <n v="3596.5439999999999"/>
    <n v="3.125E-2"/>
    <s v="Profit"/>
    <n v="719.30880000000002"/>
    <s v="Discount Applied"/>
    <s v="Low Discount"/>
    <n v="0.67864661012813787"/>
    <x v="1"/>
  </r>
  <r>
    <s v="CA-2015-102281"/>
    <d v="2015-12-10T00:00:00"/>
    <x v="31"/>
    <n v="9536.101999999999"/>
    <n v="240.7946"/>
    <n v="0.72599999999999998"/>
    <s v="Medium Value"/>
    <n v="577"/>
    <n v="6.121040617857558E-4"/>
    <s v="FUR-BO-10002545"/>
    <n v="36920.840600000003"/>
    <n v="780.3302000000001"/>
    <s v="Normal"/>
    <n v="626.35199999999998"/>
    <n v="3"/>
    <n v="0.2"/>
    <n v="46.976399999999998"/>
    <n v="1879.056"/>
    <n v="2.4999999999999998E-2"/>
    <s v="Profit"/>
    <n v="375.81120000000004"/>
    <s v="Discount Applied"/>
    <s v="Low Discount"/>
    <n v="0.67864661012813787"/>
    <x v="1"/>
  </r>
  <r>
    <s v="CA-2014-133690"/>
    <d v="2014-03-08T00:00:00"/>
    <x v="32"/>
    <n v="2095.6779999999999"/>
    <n v="-81.3673"/>
    <n v="0.28699999999999998"/>
    <s v="Low Value"/>
    <n v="1508"/>
    <n v="1.3451754354085654E-4"/>
    <s v="FUR-TA-10004289"/>
    <n v="10128.125"/>
    <n v="-1148.4375"/>
    <s v="Normal"/>
    <n v="218.75"/>
    <n v="2"/>
    <n v="0.5"/>
    <n v="-161.875"/>
    <n v="437.5"/>
    <n v="-0.37"/>
    <s v="Loss"/>
    <n v="218.75"/>
    <s v="Discount Applied"/>
    <s v="High Discount"/>
    <n v="0.96411199934493474"/>
    <x v="0"/>
  </r>
  <r>
    <s v="CA-2017-126382"/>
    <d v="2017-03-06T00:00:00"/>
    <x v="33"/>
    <n v="3207.6080000000002"/>
    <n v="233.41680000000002"/>
    <n v="0.41199999999999998"/>
    <s v="Medium Value"/>
    <n v="1244"/>
    <n v="2.0589019343715965E-4"/>
    <s v="FUR-FU-10002960"/>
    <n v="751.08799999999997"/>
    <n v="44.588000000000001"/>
    <s v="Normal"/>
    <n v="35.167999999999999"/>
    <n v="7"/>
    <n v="0.2"/>
    <n v="9.6712000000000007"/>
    <n v="246.17599999999999"/>
    <n v="3.9285714285714292E-2"/>
    <s v="Profit"/>
    <n v="49.235199999999999"/>
    <s v="Discount Applied"/>
    <s v="Low Discount"/>
    <n v="0.920269334686737"/>
    <x v="0"/>
  </r>
  <r>
    <s v="CA-2015-146262"/>
    <d v="2015-02-01T00:00:00"/>
    <x v="34"/>
    <n v="13459.162"/>
    <n v="-536.9298"/>
    <n v="0.85399999999999998"/>
    <s v="High Value"/>
    <n v="306"/>
    <n v="8.6391774421377813E-4"/>
    <s v="FUR-BO-10004695"/>
    <n v="30024.581999999995"/>
    <n v="566.4674"/>
    <s v="Normal"/>
    <n v="452.45"/>
    <n v="5"/>
    <n v="0.5"/>
    <n v="-244.32300000000001"/>
    <n v="2262.25"/>
    <n v="-0.108"/>
    <s v="Loss"/>
    <n v="1131.125"/>
    <s v="Discount Applied"/>
    <s v="High Discount"/>
    <n v="0.4850302445927982"/>
    <x v="1"/>
  </r>
  <r>
    <s v="CA-2015-169397"/>
    <d v="2015-12-24T00:00:00"/>
    <x v="35"/>
    <n v="290.81599999999997"/>
    <n v="19.084800000000001"/>
    <n v="5.5E-2"/>
    <s v="Low Value"/>
    <n v="2003"/>
    <n v="1.8666920176848608E-5"/>
    <s v="FUR-FU-10000087"/>
    <n v="990.59199999999998"/>
    <n v="94.515199999999993"/>
    <s v="Normal"/>
    <n v="72.703999999999994"/>
    <n v="4"/>
    <n v="0.2"/>
    <n v="19.084800000000001"/>
    <n v="290.81599999999997"/>
    <n v="6.5625000000000017E-2"/>
    <s v="Profit"/>
    <n v="58.163199999999996"/>
    <s v="Discount Applied"/>
    <s v="Low Discount"/>
    <n v="0.99891435487360769"/>
    <x v="0"/>
  </r>
  <r>
    <s v="CA-2015-163055"/>
    <d v="2015-09-08T00:00:00"/>
    <x v="36"/>
    <n v="9818.6855999999989"/>
    <n v="121.07539999999999"/>
    <n v="0.73699999999999999"/>
    <s v="Medium Value"/>
    <n v="552"/>
    <n v="6.3024256002686542E-4"/>
    <s v="FUR-TA-10003748"/>
    <n v="35927.813999999991"/>
    <n v="448.16400000000004"/>
    <s v="Normal"/>
    <n v="622.45000000000005"/>
    <n v="5"/>
    <n v="0"/>
    <n v="136.93899999999999"/>
    <n v="3112.25"/>
    <n v="4.3999999999999997E-2"/>
    <s v="Profit"/>
    <n v="0"/>
    <s v="No Discount"/>
    <s v="Low Discount"/>
    <n v="0.66436104660334749"/>
    <x v="1"/>
  </r>
  <r>
    <s v="US-2015-145436"/>
    <d v="2015-02-28T00:00:00"/>
    <x v="37"/>
    <n v="4739.2039999999997"/>
    <n v="122.04340000000001"/>
    <n v="0.53300000000000003"/>
    <s v="Medium Value"/>
    <n v="988"/>
    <n v="3.0420039739836061E-4"/>
    <s v="FUR-CH-10004860"/>
    <n v="5907.3300000000008"/>
    <n v="-246.39119999999997"/>
    <s v="Normal"/>
    <n v="161.56800000000001"/>
    <n v="2"/>
    <n v="0.2"/>
    <n v="-28.2744"/>
    <n v="323.13600000000002"/>
    <n v="-8.7499999999999994E-2"/>
    <s v="Loss"/>
    <n v="64.627200000000002"/>
    <s v="Discount Applied"/>
    <s v="Low Discount"/>
    <n v="0.85601728878226524"/>
    <x v="0"/>
  </r>
  <r>
    <s v="US-2015-145436"/>
    <d v="2015-02-28T00:00:00"/>
    <x v="37"/>
    <n v="4739.2039999999997"/>
    <n v="122.04340000000001"/>
    <n v="0.53300000000000003"/>
    <s v="Medium Value"/>
    <n v="988"/>
    <n v="3.0420039739836061E-4"/>
    <s v="FUR-CH-10004477"/>
    <n v="18881.989000000001"/>
    <n v="283.74739999999997"/>
    <s v="Normal"/>
    <n v="389.69600000000003"/>
    <n v="8"/>
    <n v="0.2"/>
    <n v="43.840800000000002"/>
    <n v="3117.5680000000002"/>
    <n v="1.40625E-2"/>
    <s v="Profit"/>
    <n v="623.51360000000011"/>
    <s v="Discount Applied"/>
    <s v="Low Discount"/>
    <n v="0.85601728878226524"/>
    <x v="0"/>
  </r>
  <r>
    <s v="US-2017-100930"/>
    <d v="2017-07-04T00:00:00"/>
    <x v="38"/>
    <n v="3404.6835000000001"/>
    <n v="-339.00990000000002"/>
    <n v="0.432"/>
    <s v="Medium Value"/>
    <n v="1201"/>
    <n v="2.1854009106078601E-4"/>
    <s v="FUR-TA-10001705"/>
    <n v="22939.54"/>
    <n v="210.47400000000002"/>
    <s v="Normal"/>
    <n v="233.86"/>
    <n v="2"/>
    <n v="0.45"/>
    <n v="-102.048"/>
    <n v="467.72"/>
    <n v="-0.21818181818181817"/>
    <s v="Loss"/>
    <n v="210.47400000000002"/>
    <s v="Discount Applied"/>
    <s v="High Discount"/>
    <n v="0.91117531140710817"/>
    <x v="0"/>
  </r>
  <r>
    <s v="US-2017-100930"/>
    <d v="2017-07-04T00:00:00"/>
    <x v="38"/>
    <n v="3404.6835000000001"/>
    <n v="-339.00990000000002"/>
    <n v="0.432"/>
    <s v="Medium Value"/>
    <n v="1201"/>
    <n v="2.1854009106078601E-4"/>
    <s v="FUR-TA-10003473"/>
    <n v="78629.976500000004"/>
    <n v="-327.23309999999998"/>
    <s v="high sales Low Profit"/>
    <n v="620.61450000000002"/>
    <n v="3"/>
    <n v="0.45"/>
    <n v="-248.2458"/>
    <n v="1861.8434999999999"/>
    <n v="-0.13333333333333333"/>
    <s v="Loss"/>
    <n v="837.82957499999998"/>
    <s v="Discount Applied"/>
    <s v="High Discount"/>
    <n v="0.91117531140710817"/>
    <x v="0"/>
  </r>
  <r>
    <s v="US-2017-100930"/>
    <d v="2017-07-04T00:00:00"/>
    <x v="38"/>
    <n v="3404.6835000000001"/>
    <n v="-339.00990000000002"/>
    <n v="0.432"/>
    <s v="Medium Value"/>
    <n v="1201"/>
    <n v="2.1854009106078601E-4"/>
    <s v="FUR-FU-10004017"/>
    <n v="3781.7259999999997"/>
    <n v="222.875"/>
    <s v="Normal"/>
    <n v="258.072"/>
    <n v="3"/>
    <n v="0.2"/>
    <n v="0"/>
    <n v="774.21600000000001"/>
    <n v="0"/>
    <s v="Profit"/>
    <n v="154.84320000000002"/>
    <s v="Discount Applied"/>
    <s v="Low Discount"/>
    <n v="0.91117531140710817"/>
    <x v="0"/>
  </r>
  <r>
    <s v="CA-2016-157749"/>
    <d v="2016-04-06T00:00:00"/>
    <x v="39"/>
    <n v="5373.8109999999997"/>
    <n v="-363.44450000000001"/>
    <n v="0.56000000000000005"/>
    <s v="Medium Value"/>
    <n v="926"/>
    <n v="3.4493460119962792E-4"/>
    <s v="FUR-FU-10000576"/>
    <n v="19305.280000000002"/>
    <n v="289.5791999999999"/>
    <s v="Normal"/>
    <n v="419.68"/>
    <n v="5"/>
    <n v="0.6"/>
    <n v="-356.72800000000001"/>
    <n v="2098.4"/>
    <n v="-0.16999999999999998"/>
    <s v="Loss"/>
    <n v="1259.04"/>
    <s v="Discount Applied"/>
    <s v="High Discount"/>
    <n v="0.83721107952553719"/>
    <x v="0"/>
  </r>
  <r>
    <s v="CA-2016-157749"/>
    <d v="2016-04-06T00:00:00"/>
    <x v="39"/>
    <n v="5373.8109999999997"/>
    <n v="-363.44450000000001"/>
    <n v="0.56000000000000005"/>
    <s v="Medium Value"/>
    <n v="926"/>
    <n v="3.4493460119962792E-4"/>
    <s v="FUR-FU-10004351"/>
    <n v="1028.5439999999999"/>
    <n v="71.686399999999992"/>
    <s v="Normal"/>
    <n v="11.688000000000001"/>
    <n v="3"/>
    <n v="0.6"/>
    <n v="-4.6752000000000002"/>
    <n v="35.064"/>
    <n v="-0.13333333333333333"/>
    <s v="Loss"/>
    <n v="21.038399999999999"/>
    <s v="Discount Applied"/>
    <s v="High Discount"/>
    <n v="0.83721107952553719"/>
    <x v="0"/>
  </r>
  <r>
    <s v="CA-2016-157749"/>
    <d v="2016-04-06T00:00:00"/>
    <x v="39"/>
    <n v="5373.8109999999997"/>
    <n v="-363.44450000000001"/>
    <n v="0.56000000000000005"/>
    <s v="Medium Value"/>
    <n v="926"/>
    <n v="3.4493460119962792E-4"/>
    <s v="FUR-TA-10002607"/>
    <n v="15000.323999999999"/>
    <n v="-479.21640000000002"/>
    <s v="high sales Low Profit"/>
    <n v="177.22499999999999"/>
    <n v="5"/>
    <n v="0.5"/>
    <n v="-120.51300000000001"/>
    <n v="886.125"/>
    <n v="-0.13600000000000001"/>
    <s v="Loss"/>
    <n v="443.0625"/>
    <s v="Discount Applied"/>
    <s v="High Discount"/>
    <n v="0.83721107952553719"/>
    <x v="0"/>
  </r>
  <r>
    <s v="CA-2016-157749"/>
    <d v="2016-04-06T00:00:00"/>
    <x v="39"/>
    <n v="5373.8109999999997"/>
    <n v="-363.44450000000001"/>
    <n v="0.56000000000000005"/>
    <s v="Medium Value"/>
    <n v="926"/>
    <n v="3.4493460119962792E-4"/>
    <s v="FUR-FU-10002505"/>
    <n v="181.97999999999996"/>
    <n v="-4.8528000000000011"/>
    <s v="Normal"/>
    <n v="4.0439999999999996"/>
    <n v="3"/>
    <n v="0.6"/>
    <n v="-2.8308"/>
    <n v="12.131999999999998"/>
    <n v="-0.23333333333333336"/>
    <s v="Loss"/>
    <n v="7.2791999999999986"/>
    <s v="Discount Applied"/>
    <s v="High Discount"/>
    <n v="0.83721107952553719"/>
    <x v="0"/>
  </r>
  <r>
    <s v="CA-2014-131926"/>
    <d v="2014-01-06T00:00:00"/>
    <x v="40"/>
    <n v="16036.075999999999"/>
    <n v="572.11"/>
    <n v="0.879"/>
    <s v="High Value"/>
    <n v="255"/>
    <n v="1.0293249018000308E-3"/>
    <s v="FUR-CH-10004063"/>
    <n v="50818.646000000001"/>
    <n v="1558.5909999999999"/>
    <s v="Normal"/>
    <n v="2001.86"/>
    <n v="7"/>
    <n v="0"/>
    <n v="580.5394"/>
    <n v="14013.019999999999"/>
    <n v="4.1428571428571433E-2"/>
    <s v="Profit"/>
    <n v="0"/>
    <s v="No Discount"/>
    <s v="Low Discount"/>
    <n v="0.43574536818251414"/>
    <x v="1"/>
  </r>
  <r>
    <s v="CA-2016-154739"/>
    <d v="2016-10-12T00:00:00"/>
    <x v="41"/>
    <n v="1040.7560000000001"/>
    <n v="80.840199999999982"/>
    <n v="0.17199999999999999"/>
    <s v="Low Value"/>
    <n v="1751"/>
    <n v="6.6804127611879173E-5"/>
    <s v="FUR-CH-10002965"/>
    <n v="26609.752"/>
    <n v="267.30340000000001"/>
    <s v="Normal"/>
    <n v="321.56799999999998"/>
    <n v="2"/>
    <n v="0.2"/>
    <n v="28.1372"/>
    <n v="643.13599999999997"/>
    <n v="4.3750000000000004E-2"/>
    <s v="Profit"/>
    <n v="128.62719999999999"/>
    <s v="Discount Applied"/>
    <s v="Low Discount"/>
    <n v="0.98845450375991817"/>
    <x v="0"/>
  </r>
  <r>
    <s v="US-2015-159982"/>
    <d v="2015-11-28T00:00:00"/>
    <x v="42"/>
    <n v="7817.3040000000001"/>
    <n v="293.90019999999998"/>
    <n v="0.68500000000000005"/>
    <s v="Medium Value"/>
    <n v="662"/>
    <n v="5.0177772119195416E-4"/>
    <s v="FUR-FU-10002505"/>
    <n v="181.97999999999996"/>
    <n v="-4.8528000000000011"/>
    <s v="Normal"/>
    <n v="12.132"/>
    <n v="9"/>
    <n v="0.6"/>
    <n v="-8.4923999999999999"/>
    <n v="109.188"/>
    <n v="-7.7777777777777779E-2"/>
    <s v="Loss"/>
    <n v="65.512799999999999"/>
    <s v="Discount Applied"/>
    <s v="High Discount"/>
    <n v="0.72666510954331109"/>
    <x v="1"/>
  </r>
  <r>
    <s v="CA-2015-155334"/>
    <d v="2015-07-30T00:00:00"/>
    <x v="43"/>
    <n v="1582.576"/>
    <n v="-213.126"/>
    <n v="0.22900000000000001"/>
    <s v="Low Value"/>
    <n v="1632"/>
    <n v="1.0158251219257663E-4"/>
    <s v="FUR-FU-10003274"/>
    <n v="164.03199999999998"/>
    <n v="15.2064"/>
    <s v="Normal"/>
    <n v="5.28"/>
    <n v="3"/>
    <n v="0"/>
    <n v="2.3231999999999999"/>
    <n v="15.84"/>
    <n v="0.14666666666666667"/>
    <s v="Profit"/>
    <n v="0"/>
    <s v="No Discount"/>
    <s v="Low Discount"/>
    <n v="0.97835575300210853"/>
    <x v="0"/>
  </r>
  <r>
    <s v="CA-2015-130890"/>
    <d v="2015-02-11T00:00:00"/>
    <x v="44"/>
    <n v="5206.5199999999995"/>
    <n v="53.913200000000003"/>
    <n v="0.55100000000000005"/>
    <s v="Medium Value"/>
    <n v="950"/>
    <n v="3.3419651339391856E-4"/>
    <s v="FUR-TA-10002903"/>
    <n v="25113.956999999999"/>
    <n v="-192.18540000000002"/>
    <s v="high sales Low Profit"/>
    <n v="1038.8399999999999"/>
    <n v="5"/>
    <n v="0.2"/>
    <n v="51.942"/>
    <n v="5194.2"/>
    <n v="0.01"/>
    <s v="Profit"/>
    <n v="1038.8399999999999"/>
    <s v="Discount Applied"/>
    <s v="Low Discount"/>
    <n v="0.84370896455111855"/>
    <x v="0"/>
  </r>
  <r>
    <s v="CA-2016-110772"/>
    <d v="2016-11-20T00:00:00"/>
    <x v="45"/>
    <n v="1976.8540000000003"/>
    <n v="-4.9653999999999998"/>
    <n v="0.27400000000000002"/>
    <s v="Low Value"/>
    <n v="1537"/>
    <n v="1.2689045932577262E-4"/>
    <s v="FUR-BO-10004709"/>
    <n v="6416.6466"/>
    <n v="-20.293000000000006"/>
    <s v="Normal"/>
    <n v="86.97"/>
    <n v="3"/>
    <n v="0.5"/>
    <n v="-48.703200000000002"/>
    <n v="260.90999999999997"/>
    <n v="-0.1866666666666667"/>
    <s v="Loss"/>
    <n v="130.45499999999998"/>
    <s v="Discount Applied"/>
    <s v="High Discount"/>
    <n v="0.96763586258078305"/>
    <x v="0"/>
  </r>
  <r>
    <s v="CA-2014-111451"/>
    <d v="2014-12-26T00:00:00"/>
    <x v="46"/>
    <n v="12395.672"/>
    <n v="-242.6018"/>
    <n v="0.83299999999999996"/>
    <s v="High Value"/>
    <n v="346"/>
    <n v="7.9565436482998656E-4"/>
    <s v="FUR-FU-10004091"/>
    <n v="6526.58"/>
    <n v="322.95060000000001"/>
    <s v="Normal"/>
    <n v="300.416"/>
    <n v="8"/>
    <n v="0.2"/>
    <n v="78.859200000000001"/>
    <n v="2403.328"/>
    <n v="3.2812500000000001E-2"/>
    <s v="Profit"/>
    <n v="480.66560000000004"/>
    <s v="Discount Applied"/>
    <s v="Low Discount"/>
    <n v="0.52208610359465157"/>
    <x v="1"/>
  </r>
  <r>
    <s v="CA-2014-111451"/>
    <d v="2014-12-26T00:00:00"/>
    <x v="46"/>
    <n v="12395.672"/>
    <n v="-242.6018"/>
    <n v="0.83299999999999996"/>
    <s v="High Value"/>
    <n v="346"/>
    <n v="7.9565436482998656E-4"/>
    <s v="FUR-CH-10001891"/>
    <n v="4203.9240000000009"/>
    <n v="229.3922"/>
    <s v="Normal"/>
    <n v="230.352"/>
    <n v="3"/>
    <n v="0.2"/>
    <n v="20.155799999999999"/>
    <n v="691.05600000000004"/>
    <n v="2.9166666666666664E-2"/>
    <s v="Profit"/>
    <n v="138.21120000000002"/>
    <s v="Discount Applied"/>
    <s v="Low Discount"/>
    <n v="0.52208610359465157"/>
    <x v="1"/>
  </r>
  <r>
    <s v="CA-2014-111451"/>
    <d v="2014-12-26T00:00:00"/>
    <x v="46"/>
    <n v="12395.672"/>
    <n v="-242.6018"/>
    <n v="0.83299999999999996"/>
    <s v="High Value"/>
    <n v="346"/>
    <n v="7.9565436482998656E-4"/>
    <s v="FUR-FU-10002918"/>
    <n v="4439.8239999999996"/>
    <n v="-256.56360000000001"/>
    <s v="Normal"/>
    <n v="218.352"/>
    <n v="3"/>
    <n v="0.2"/>
    <n v="-24.564599999999999"/>
    <n v="655.05600000000004"/>
    <n v="-3.7499999999999999E-2"/>
    <s v="Loss"/>
    <n v="131.0112"/>
    <s v="Discount Applied"/>
    <s v="Low Discount"/>
    <n v="0.52208610359465157"/>
    <x v="1"/>
  </r>
  <r>
    <s v="CA-2016-142545"/>
    <d v="2016-10-28T00:00:00"/>
    <x v="25"/>
    <n v="2940.2779999999998"/>
    <n v="44.254900000000013"/>
    <n v="0.38300000000000001"/>
    <s v="Low Value"/>
    <n v="1304"/>
    <n v="1.8873079446709974E-4"/>
    <s v="FUR-FU-10001861"/>
    <n v="2141.7600000000002"/>
    <n v="197.10400000000001"/>
    <s v="Normal"/>
    <n v="77.599999999999994"/>
    <n v="4"/>
    <n v="0"/>
    <n v="38.024000000000001"/>
    <n v="310.39999999999998"/>
    <n v="0.12250000000000001"/>
    <s v="Profit"/>
    <n v="0"/>
    <s v="No Discount"/>
    <s v="Low Discount"/>
    <n v="0.93244856951620958"/>
    <x v="0"/>
  </r>
  <r>
    <s v="US-2017-152380"/>
    <d v="2017-11-19T00:00:00"/>
    <x v="47"/>
    <n v="1047.0149999999999"/>
    <n v="-118.452"/>
    <n v="0.17499999999999999"/>
    <s v="Low Value"/>
    <n v="1747"/>
    <n v="6.7205880793914859E-5"/>
    <s v="FUR-TA-10002533"/>
    <n v="15108.872500000001"/>
    <n v="-795.97250000000008"/>
    <s v="high sales Low Profit"/>
    <n v="219.07499999999999"/>
    <n v="3"/>
    <n v="0.5"/>
    <n v="-131.44499999999999"/>
    <n v="657.22499999999991"/>
    <n v="-0.2"/>
    <s v="Loss"/>
    <n v="328.61249999999995"/>
    <s v="Discount Applied"/>
    <s v="High Discount"/>
    <n v="0.98791927223932918"/>
    <x v="0"/>
  </r>
  <r>
    <s v="CA-2015-144253"/>
    <d v="2015-04-05T00:00:00"/>
    <x v="48"/>
    <n v="7207.7"/>
    <n v="161.40480000000002"/>
    <n v="0.65600000000000003"/>
    <s v="Medium Value"/>
    <n v="728"/>
    <n v="4.6264841191224598E-4"/>
    <s v="FUR-FU-10002671"/>
    <n v="565.48"/>
    <n v="78.256"/>
    <s v="Normal"/>
    <n v="26.8"/>
    <n v="2"/>
    <n v="0"/>
    <n v="12.864000000000001"/>
    <n v="53.6"/>
    <n v="0.24000000000000002"/>
    <s v="Profit"/>
    <n v="0"/>
    <s v="No Discount"/>
    <s v="Low Discount"/>
    <n v="0.75707266341173884"/>
    <x v="1"/>
  </r>
  <r>
    <s v="CA-2016-142902"/>
    <d v="2016-12-09T00:00:00"/>
    <x v="49"/>
    <n v="2204.4970000000003"/>
    <n v="64.835700000000003"/>
    <n v="0.308"/>
    <s v="Low Value"/>
    <n v="1461"/>
    <n v="1.4150242603261937E-4"/>
    <s v="FUR-FU-10001918"/>
    <n v="697.20200000000011"/>
    <n v="47.725700000000003"/>
    <s v="Normal"/>
    <n v="15.135999999999999"/>
    <n v="4"/>
    <n v="0.2"/>
    <n v="3.5948000000000002"/>
    <n v="60.543999999999997"/>
    <n v="5.9375000000000004E-2"/>
    <s v="Profit"/>
    <n v="12.1088"/>
    <s v="Discount Applied"/>
    <s v="Low Discount"/>
    <n v="0.9577975763509522"/>
    <x v="0"/>
  </r>
  <r>
    <s v="CA-2016-142902"/>
    <d v="2016-12-09T00:00:00"/>
    <x v="49"/>
    <n v="2204.4970000000003"/>
    <n v="64.835700000000003"/>
    <n v="0.308"/>
    <s v="Low Value"/>
    <n v="1461"/>
    <n v="1.4150242603261937E-4"/>
    <s v="FUR-CH-10004086"/>
    <n v="53299.071000000004"/>
    <n v="1388.6347999999998"/>
    <s v="Normal"/>
    <n v="466.76799999999997"/>
    <n v="2"/>
    <n v="0.2"/>
    <n v="52.511400000000002"/>
    <n v="933.53599999999994"/>
    <n v="5.6250000000000008E-2"/>
    <s v="Profit"/>
    <n v="186.7072"/>
    <s v="Discount Applied"/>
    <s v="Low Discount"/>
    <n v="0.9577975763509522"/>
    <x v="0"/>
  </r>
  <r>
    <s v="CA-2016-142902"/>
    <d v="2016-12-09T00:00:00"/>
    <x v="49"/>
    <n v="2204.4970000000003"/>
    <n v="64.835700000000003"/>
    <n v="0.308"/>
    <s v="Low Value"/>
    <n v="1461"/>
    <n v="1.4150242603261937E-4"/>
    <s v="FUR-FU-10001756"/>
    <n v="1024.3519999999999"/>
    <n v="-7.6160000000000032"/>
    <s v="Normal"/>
    <n v="15.231999999999999"/>
    <n v="1"/>
    <n v="0.2"/>
    <n v="1.7136"/>
    <n v="15.231999999999999"/>
    <n v="0.1125"/>
    <s v="Profit"/>
    <n v="3.0464000000000002"/>
    <s v="Discount Applied"/>
    <s v="Low Discount"/>
    <n v="0.9577975763509522"/>
    <x v="0"/>
  </r>
  <r>
    <s v="CA-2014-120887"/>
    <d v="2014-09-27T00:00:00"/>
    <x v="50"/>
    <n v="704.01199999999994"/>
    <n v="32.98060000000001"/>
    <n v="0.11799999999999999"/>
    <s v="Low Value"/>
    <n v="1866"/>
    <n v="4.5189177375190989E-5"/>
    <s v="FUR-FU-10001588"/>
    <n v="2013.42"/>
    <n v="138.31319999999999"/>
    <s v="Normal"/>
    <n v="87.54"/>
    <n v="3"/>
    <n v="0"/>
    <n v="37.642200000000003"/>
    <n v="262.62"/>
    <n v="0.14333333333333334"/>
    <s v="Profit"/>
    <n v="0"/>
    <s v="No Discount"/>
    <s v="Low Discount"/>
    <n v="0.99478810378957316"/>
    <x v="0"/>
  </r>
  <r>
    <s v="CA-2014-164973"/>
    <d v="2014-04-11T00:00:00"/>
    <x v="51"/>
    <n v="942.56399999999996"/>
    <n v="51.7652"/>
    <n v="0.152"/>
    <s v="Low Value"/>
    <n v="1795"/>
    <n v="6.0501371828135775E-5"/>
    <s v="FUR-CH-10002602"/>
    <n v="21288.18"/>
    <n v="486.15559999999999"/>
    <s v="Normal"/>
    <n v="135.88200000000001"/>
    <n v="1"/>
    <n v="0.1"/>
    <n v="24.1568"/>
    <n v="135.88200000000001"/>
    <n v="0.17777777777777778"/>
    <s v="Profit"/>
    <n v="13.588200000000001"/>
    <s v="Discount Applied"/>
    <s v="Low Discount"/>
    <n v="0.99108672526515251"/>
    <x v="0"/>
  </r>
  <r>
    <s v="CA-2017-153339"/>
    <d v="2017-03-11T00:00:00"/>
    <x v="52"/>
    <n v="6942.63"/>
    <n v="98.850099999999998"/>
    <n v="0.64100000000000001"/>
    <s v="Medium Value"/>
    <n v="758"/>
    <n v="4.4563407799912819E-4"/>
    <s v="FUR-FU-10001967"/>
    <n v="263.86800000000005"/>
    <n v="-5.9970000000000017"/>
    <s v="Normal"/>
    <n v="15.992000000000001"/>
    <n v="1"/>
    <n v="0.2"/>
    <n v="0.99950000000000006"/>
    <n v="15.992000000000001"/>
    <n v="6.25E-2"/>
    <s v="Profit"/>
    <n v="3.1984000000000004"/>
    <s v="Discount Applied"/>
    <s v="Low Discount"/>
    <n v="0.77109495934084649"/>
    <x v="1"/>
  </r>
  <r>
    <s v="US-2016-141544"/>
    <d v="2016-08-30T00:00:00"/>
    <x v="53"/>
    <n v="7947.9745999999996"/>
    <n v="-371.18960000000004"/>
    <n v="0.68799999999999994"/>
    <s v="Medium Value"/>
    <n v="657"/>
    <n v="5.1016521589534363E-4"/>
    <s v="FUR-CH-10003312"/>
    <n v="23377.536"/>
    <n v="-989.04959999999994"/>
    <s v="high sales Low Profit"/>
    <n v="786.74400000000003"/>
    <n v="4"/>
    <n v="0.3"/>
    <n v="-258.5016"/>
    <n v="3146.9760000000001"/>
    <n v="-8.2142857142857142E-2"/>
    <s v="Loss"/>
    <n v="944.09280000000001"/>
    <s v="Discount Applied"/>
    <s v="Low Discount"/>
    <n v="0.72365444321615946"/>
    <x v="1"/>
  </r>
  <r>
    <s v="CA-2014-129924"/>
    <d v="2014-12-07T00:00:00"/>
    <x v="54"/>
    <n v="2095.056"/>
    <n v="-17.4588"/>
    <n v="0.28599999999999998"/>
    <s v="Low Value"/>
    <n v="1513"/>
    <n v="1.3447761855615834E-4"/>
    <s v="FUR-TA-10004575"/>
    <n v="26915.649999999998"/>
    <n v="-238.60359999999997"/>
    <s v="high sales Low Profit"/>
    <n v="698.35199999999998"/>
    <n v="3"/>
    <n v="0.2"/>
    <n v="-17.4588"/>
    <n v="2095.056"/>
    <n v="-8.3333333333333332E-3"/>
    <s v="Loss"/>
    <n v="419.01120000000003"/>
    <s v="Discount Applied"/>
    <s v="Low Discount"/>
    <n v="0.96424647696349086"/>
    <x v="0"/>
  </r>
  <r>
    <s v="CA-2016-138520"/>
    <d v="2016-08-04T00:00:00"/>
    <x v="55"/>
    <n v="2591.1580000000004"/>
    <n v="36.5642"/>
    <n v="0.35699999999999998"/>
    <s v="Low Value"/>
    <n v="1361"/>
    <n v="1.6632145257345778E-4"/>
    <s v="FUR-BO-10002268"/>
    <n v="4087.8703999999998"/>
    <n v="-294.7672"/>
    <s v="Normal"/>
    <n v="388.70400000000001"/>
    <n v="6"/>
    <n v="0.2"/>
    <n v="-4.8587999999999996"/>
    <n v="2332.2240000000002"/>
    <n v="-2.0833333333333329E-3"/>
    <s v="Loss"/>
    <n v="466.44480000000004"/>
    <s v="Discount Applied"/>
    <s v="Low Discount"/>
    <n v="0.94209750497176248"/>
    <x v="0"/>
  </r>
  <r>
    <s v="CA-2017-144904"/>
    <d v="2017-09-25T00:00:00"/>
    <x v="56"/>
    <n v="2177.8980000000001"/>
    <n v="139.76319999999998"/>
    <n v="0.30299999999999999"/>
    <s v="Low Value"/>
    <n v="1476"/>
    <n v="1.3979508733810464E-4"/>
    <s v="FUR-CH-10000785"/>
    <n v="27110.804"/>
    <n v="785.45320000000004"/>
    <s v="Normal"/>
    <n v="488.64600000000002"/>
    <n v="3"/>
    <n v="0.1"/>
    <n v="86.870400000000004"/>
    <n v="1465.9380000000001"/>
    <n v="5.9259259259259255E-2"/>
    <s v="Profit"/>
    <n v="146.59380000000002"/>
    <s v="Discount Applied"/>
    <s v="Low Discount"/>
    <n v="0.95948371276038558"/>
    <x v="0"/>
  </r>
  <r>
    <s v="CA-2017-144904"/>
    <d v="2017-09-25T00:00:00"/>
    <x v="56"/>
    <n v="2177.8980000000001"/>
    <n v="139.76319999999998"/>
    <n v="0.30299999999999999"/>
    <s v="Low Value"/>
    <n v="1476"/>
    <n v="1.3979508733810464E-4"/>
    <s v="FUR-FU-10000023"/>
    <n v="1850.6379999999999"/>
    <n v="88.350000000000009"/>
    <s v="Normal"/>
    <n v="47.12"/>
    <n v="8"/>
    <n v="0"/>
    <n v="20.732800000000001"/>
    <n v="376.96"/>
    <n v="5.5000000000000007E-2"/>
    <s v="Profit"/>
    <n v="0"/>
    <s v="No Discount"/>
    <s v="Low Discount"/>
    <n v="0.95948371276038558"/>
    <x v="0"/>
  </r>
  <r>
    <s v="CA-2016-155516"/>
    <d v="2016-10-21T00:00:00"/>
    <x v="57"/>
    <n v="5445.076"/>
    <n v="322.94539999999995"/>
    <n v="0.57299999999999995"/>
    <s v="Medium Value"/>
    <n v="904"/>
    <n v="3.4950896459917652E-4"/>
    <s v="FUR-BO-10002545"/>
    <n v="36920.840600000003"/>
    <n v="780.3302000000001"/>
    <s v="Normal"/>
    <n v="1043.92"/>
    <n v="4"/>
    <n v="0"/>
    <n v="271.41919999999999"/>
    <n v="4175.68"/>
    <n v="6.4999999999999988E-2"/>
    <s v="Profit"/>
    <n v="0"/>
    <s v="No Discount"/>
    <s v="Low Discount"/>
    <n v="0.8282074166279968"/>
    <x v="0"/>
  </r>
  <r>
    <s v="US-2017-134481"/>
    <d v="2017-08-27T00:00:00"/>
    <x v="58"/>
    <n v="10929.456000000002"/>
    <n v="-280.33440000000002"/>
    <n v="0.78700000000000003"/>
    <s v="Medium Value"/>
    <n v="450"/>
    <n v="7.0154077742758017E-4"/>
    <s v="FUR-TA-10004915"/>
    <n v="34902.023999999998"/>
    <n v="-66.827200000000019"/>
    <s v="high sales Low Profit"/>
    <n v="1488.424"/>
    <n v="7"/>
    <n v="0.3"/>
    <n v="-297.6848"/>
    <n v="10418.968000000001"/>
    <n v="-2.8571428571428571E-2"/>
    <s v="Loss"/>
    <n v="3125.6904"/>
    <s v="Discount Applied"/>
    <s v="Low Discount"/>
    <n v="0.59425229686394077"/>
    <x v="1"/>
  </r>
  <r>
    <s v="US-2015-168935"/>
    <d v="2015-11-27T00:00:00"/>
    <x v="59"/>
    <n v="1126.3724999999999"/>
    <n v="-157.0095"/>
    <n v="0.188"/>
    <s v="Low Value"/>
    <n v="1722"/>
    <n v="7.2299686217049296E-5"/>
    <s v="FUR-TA-10000617"/>
    <n v="20832.202499999996"/>
    <n v="430.06950000000001"/>
    <s v="Normal"/>
    <n v="375.45749999999998"/>
    <n v="3"/>
    <n v="0.45"/>
    <n v="-157.0095"/>
    <n v="1126.3724999999999"/>
    <n v="-0.1393939393939394"/>
    <s v="Loss"/>
    <n v="506.86762499999998"/>
    <s v="Discount Applied"/>
    <s v="High Discount"/>
    <n v="0.98610691837615227"/>
    <x v="0"/>
  </r>
  <r>
    <s v="CA-2015-122756"/>
    <d v="2015-03-12T00:00:00"/>
    <x v="60"/>
    <n v="2940.3679999999999"/>
    <n v="-42.238599999999991"/>
    <n v="0.38500000000000001"/>
    <s v="Low Value"/>
    <n v="1301"/>
    <n v="1.8873657139414611E-4"/>
    <s v="FUR-FU-10001935"/>
    <n v="586.07999999999993"/>
    <n v="36.000999999999998"/>
    <s v="Normal"/>
    <n v="2.96"/>
    <n v="1"/>
    <n v="0.2"/>
    <n v="0.77700000000000002"/>
    <n v="2.96"/>
    <n v="0.26250000000000001"/>
    <s v="Profit"/>
    <n v="0.59199999999999997"/>
    <s v="Discount Applied"/>
    <s v="Low Discount"/>
    <n v="0.93131618474940692"/>
    <x v="0"/>
  </r>
  <r>
    <s v="CA-2016-108987"/>
    <d v="2016-08-09T00:00:00"/>
    <x v="61"/>
    <n v="12599.282400000002"/>
    <n v="-316.94740000000002"/>
    <n v="0.84"/>
    <s v="High Value"/>
    <n v="337"/>
    <n v="8.0872372512644979E-4"/>
    <s v="FUR-BO-10004834"/>
    <n v="81561.128399999987"/>
    <n v="-669.54480000000035"/>
    <s v="high sales Low Profit"/>
    <n v="2396.2656000000002"/>
    <n v="4"/>
    <n v="0.32"/>
    <n v="-317.15280000000001"/>
    <n v="9585.0624000000007"/>
    <n v="-3.3088235294117647E-2"/>
    <s v="Loss"/>
    <n v="3067.2199680000003"/>
    <s v="Discount Applied"/>
    <s v="High Discount"/>
    <n v="0.51012013276951207"/>
    <x v="1"/>
  </r>
  <r>
    <s v="CA-2017-117457"/>
    <d v="2017-08-12T00:00:00"/>
    <x v="62"/>
    <n v="27549.929"/>
    <n v="-120.67989999999999"/>
    <n v="0.95299999999999996"/>
    <s v="High Value"/>
    <n v="96"/>
    <n v="1.768376999617788E-3"/>
    <s v="FUR-TA-10002041"/>
    <n v="11779.352999999999"/>
    <n v="-519.94100000000003"/>
    <s v="Normal"/>
    <n v="1004.024"/>
    <n v="7"/>
    <n v="0.2"/>
    <n v="-112.95269999999999"/>
    <n v="7028.1679999999997"/>
    <n v="-1.607142857142857E-2"/>
    <s v="Loss"/>
    <n v="1405.6336000000001"/>
    <s v="Discount Applied"/>
    <s v="Low Discount"/>
    <n v="0.23579212866607227"/>
    <x v="1"/>
  </r>
  <r>
    <s v="CA-2017-117457"/>
    <d v="2017-08-12T00:00:00"/>
    <x v="62"/>
    <n v="27549.929"/>
    <n v="-120.67989999999999"/>
    <n v="0.95299999999999996"/>
    <s v="High Value"/>
    <n v="96"/>
    <n v="1.768376999617788E-3"/>
    <s v="FUR-BO-10001972"/>
    <n v="23282.600999999995"/>
    <n v="-975.09879999999998"/>
    <s v="high sales Low Profit"/>
    <n v="1336.829"/>
    <n v="13"/>
    <n v="0.15"/>
    <n v="31.454799999999999"/>
    <n v="17378.776999999998"/>
    <n v="1.8099547511312218E-3"/>
    <s v="Profit"/>
    <n v="2606.8165499999996"/>
    <s v="Discount Applied"/>
    <s v="Low Discount"/>
    <n v="0.23579212866607227"/>
    <x v="1"/>
  </r>
  <r>
    <s v="CA-2017-117457"/>
    <d v="2017-08-12T00:00:00"/>
    <x v="62"/>
    <n v="27549.929"/>
    <n v="-120.67989999999999"/>
    <n v="0.95299999999999996"/>
    <s v="High Value"/>
    <n v="96"/>
    <n v="1.768376999617788E-3"/>
    <s v="FUR-CH-10003956"/>
    <n v="5351.8919999999998"/>
    <n v="-133.44239999999999"/>
    <s v="Normal"/>
    <n v="113.568"/>
    <n v="2"/>
    <n v="0.2"/>
    <n v="-18.454799999999999"/>
    <n v="227.136"/>
    <n v="-8.1250000000000003E-2"/>
    <s v="Loss"/>
    <n v="45.427199999999999"/>
    <s v="Discount Applied"/>
    <s v="Low Discount"/>
    <n v="0.23579212866607227"/>
    <x v="1"/>
  </r>
  <r>
    <s v="CA-2017-142636"/>
    <d v="2017-03-11T00:00:00"/>
    <x v="63"/>
    <n v="4350.72"/>
    <n v="2.4824000000000019"/>
    <n v="0.50800000000000001"/>
    <s v="Medium Value"/>
    <n v="1041"/>
    <n v="2.7926435599079412E-4"/>
    <s v="FUR-CH-10001891"/>
    <n v="4203.9240000000009"/>
    <n v="229.3922"/>
    <s v="Normal"/>
    <n v="307.13600000000002"/>
    <n v="4"/>
    <n v="0.2"/>
    <n v="26.874400000000001"/>
    <n v="1228.5440000000001"/>
    <n v="2.1874999999999999E-2"/>
    <s v="Profit"/>
    <n v="245.70880000000002"/>
    <s v="Discount Applied"/>
    <s v="Low Discount"/>
    <n v="0.87121826358913101"/>
    <x v="0"/>
  </r>
  <r>
    <s v="CA-2016-148796"/>
    <d v="2016-04-14T00:00:00"/>
    <x v="64"/>
    <n v="8411.0500000000011"/>
    <n v="241.30199999999999"/>
    <n v="0.7"/>
    <s v="Medium Value"/>
    <n v="634"/>
    <n v="5.3988913592609253E-4"/>
    <s v="FUR-CH-10004886"/>
    <n v="7973.4450000000006"/>
    <n v="117.059"/>
    <s v="Normal"/>
    <n v="383.8"/>
    <n v="5"/>
    <n v="0.2"/>
    <n v="38.380000000000003"/>
    <n v="1919"/>
    <n v="0.02"/>
    <s v="Profit"/>
    <n v="383.8"/>
    <s v="Discount Applied"/>
    <s v="Low Discount"/>
    <n v="0.71111447062926136"/>
    <x v="1"/>
  </r>
  <r>
    <s v="CA-2017-125388"/>
    <d v="2017-10-19T00:00:00"/>
    <x v="65"/>
    <n v="6401.3459999999995"/>
    <n v="231.67019999999999"/>
    <n v="0.61799999999999999"/>
    <s v="Medium Value"/>
    <n v="806"/>
    <n v="4.1089009822839576E-4"/>
    <s v="FUR-FU-10004712"/>
    <n v="282.8"/>
    <n v="22.058399999999999"/>
    <s v="Normal"/>
    <n v="56.56"/>
    <n v="4"/>
    <n v="0"/>
    <n v="14.7056"/>
    <n v="226.24"/>
    <n v="6.5000000000000002E-2"/>
    <s v="Profit"/>
    <n v="0"/>
    <s v="No Discount"/>
    <s v="Low Discount"/>
    <n v="0.79147880284024885"/>
    <x v="1"/>
  </r>
  <r>
    <s v="CA-2017-155705"/>
    <d v="2017-08-21T00:00:00"/>
    <x v="66"/>
    <n v="17832.73"/>
    <n v="211.71780000000001"/>
    <n v="0.89900000000000002"/>
    <s v="High Value"/>
    <n v="210"/>
    <n v="1.14464866941741E-3"/>
    <s v="FUR-CH-10000015"/>
    <n v="41197.32"/>
    <n v="814.41599999999994"/>
    <s v="Normal"/>
    <n v="866.4"/>
    <n v="4"/>
    <n v="0"/>
    <n v="225.26400000000001"/>
    <n v="3465.6"/>
    <n v="6.5000000000000002E-2"/>
    <s v="Profit"/>
    <n v="0"/>
    <s v="No Discount"/>
    <s v="Low Discount"/>
    <n v="0.39211102125952491"/>
    <x v="1"/>
  </r>
  <r>
    <s v="CA-2017-149160"/>
    <d v="2017-11-23T00:00:00"/>
    <x v="67"/>
    <n v="230.12"/>
    <n v="-46.560400000000001"/>
    <n v="4.4999999999999998E-2"/>
    <s v="Low Value"/>
    <n v="2022"/>
    <n v="1.4770960576778451E-5"/>
    <s v="FUR-FU-10003347"/>
    <n v="1405.8"/>
    <n v="116.29800000000002"/>
    <s v="Normal"/>
    <n v="28.4"/>
    <n v="2"/>
    <n v="0"/>
    <n v="11.076000000000001"/>
    <n v="56.8"/>
    <n v="0.19500000000000001"/>
    <s v="Profit"/>
    <n v="0"/>
    <s v="No Discount"/>
    <s v="Low Discount"/>
    <n v="0.99926550724557539"/>
    <x v="0"/>
  </r>
  <r>
    <s v="CA-2017-157252"/>
    <d v="2017-01-20T00:00:00"/>
    <x v="18"/>
    <n v="1819.6803999999997"/>
    <n v="-8.9551999999999996"/>
    <n v="0.25800000000000001"/>
    <s v="Low Value"/>
    <n v="1569"/>
    <n v="1.168017879833845E-4"/>
    <s v="FUR-CH-10003396"/>
    <n v="5804.2920000000004"/>
    <n v="-216.31380000000004"/>
    <s v="Normal"/>
    <n v="207.846"/>
    <n v="3"/>
    <n v="0.1"/>
    <n v="2.3094000000000001"/>
    <n v="623.53800000000001"/>
    <n v="3.7037037037037038E-3"/>
    <s v="Profit"/>
    <n v="62.353800000000007"/>
    <s v="Discount Applied"/>
    <s v="Low Discount"/>
    <n v="0.97171640681059146"/>
    <x v="0"/>
  </r>
  <r>
    <s v="CA-2016-115756"/>
    <d v="2016-05-09T00:00:00"/>
    <x v="68"/>
    <n v="17285.239999999998"/>
    <n v="317.40219999999999"/>
    <n v="0.89400000000000002"/>
    <s v="High Value"/>
    <n v="220"/>
    <n v="1.1095063384327912E-3"/>
    <s v="FUR-FU-10000246"/>
    <n v="1324.6480000000001"/>
    <n v="56.212000000000003"/>
    <s v="Normal"/>
    <n v="12.22"/>
    <n v="1"/>
    <n v="0"/>
    <n v="3.6659999999999999"/>
    <n v="12.22"/>
    <n v="0.3"/>
    <s v="Profit"/>
    <n v="0"/>
    <s v="No Discount"/>
    <s v="Low Discount"/>
    <n v="0.40321717274924945"/>
    <x v="1"/>
  </r>
  <r>
    <s v="CA-2016-115756"/>
    <d v="2016-05-09T00:00:00"/>
    <x v="68"/>
    <n v="17285.239999999998"/>
    <n v="317.40219999999999"/>
    <n v="0.89400000000000002"/>
    <s v="High Value"/>
    <n v="220"/>
    <n v="1.1095063384327912E-3"/>
    <s v="FUR-CH-10002372"/>
    <n v="4421.5080000000007"/>
    <n v="-42.1096"/>
    <s v="Normal"/>
    <n v="242.94"/>
    <n v="3"/>
    <n v="0"/>
    <n v="29.152799999999999"/>
    <n v="728.81999999999994"/>
    <n v="0.04"/>
    <s v="Profit"/>
    <n v="0"/>
    <s v="No Discount"/>
    <s v="Low Discount"/>
    <n v="0.40321717274924945"/>
    <x v="1"/>
  </r>
  <r>
    <s v="CA-2017-154214"/>
    <d v="2017-03-20T00:00:00"/>
    <x v="69"/>
    <n v="5400.835"/>
    <n v="-117.58429999999998"/>
    <n v="0.56599999999999995"/>
    <s v="Medium Value"/>
    <n v="916"/>
    <n v="3.466692198274172E-4"/>
    <s v="FUR-FU-10000206"/>
    <n v="208.35599999999999"/>
    <n v="14.55"/>
    <s v="Normal"/>
    <n v="2.91"/>
    <n v="1"/>
    <n v="0"/>
    <n v="1.3676999999999999"/>
    <n v="2.91"/>
    <n v="0.47"/>
    <s v="Profit"/>
    <n v="0"/>
    <s v="No Discount"/>
    <s v="Low Discount"/>
    <n v="0.83272636337852723"/>
    <x v="0"/>
  </r>
  <r>
    <s v="CA-2017-147277"/>
    <d v="2017-10-20T00:00:00"/>
    <x v="70"/>
    <n v="14318.361999999999"/>
    <n v="-199.02199999999999"/>
    <n v="0.86399999999999999"/>
    <s v="High Value"/>
    <n v="284"/>
    <n v="9.1906814108309864E-4"/>
    <s v="FUR-TA-10001539"/>
    <n v="26422.155000000002"/>
    <n v="-450.24300000000011"/>
    <s v="high sales Low Profit"/>
    <n v="284.36399999999998"/>
    <n v="2"/>
    <n v="0.4"/>
    <n v="-75.830399999999997"/>
    <n v="568.72799999999995"/>
    <n v="-0.13333333333333333"/>
    <s v="Loss"/>
    <n v="227.49119999999999"/>
    <s v="Discount Applied"/>
    <s v="High Discount"/>
    <n v="0.46651366419241358"/>
    <x v="1"/>
  </r>
  <r>
    <s v="US-2014-110674"/>
    <d v="2014-12-02T00:00:00"/>
    <x v="71"/>
    <n v="7502.9219999999987"/>
    <n v="96.241299999999995"/>
    <n v="0.66800000000000004"/>
    <s v="Medium Value"/>
    <n v="697"/>
    <n v="4.8159814476205333E-4"/>
    <s v="FUR-CH-10000225"/>
    <n v="10584.086000000001"/>
    <n v="-166.00900000000001"/>
    <s v="Normal"/>
    <n v="129.56800000000001"/>
    <n v="2"/>
    <n v="0.2"/>
    <n v="-24.294"/>
    <n v="259.13600000000002"/>
    <n v="-9.375E-2"/>
    <s v="Loss"/>
    <n v="51.827200000000005"/>
    <s v="Discount Applied"/>
    <s v="Low Discount"/>
    <n v="0.74485176196960257"/>
    <x v="1"/>
  </r>
  <r>
    <s v="US-2016-157945"/>
    <d v="2016-09-26T00:00:00"/>
    <x v="66"/>
    <n v="17832.73"/>
    <n v="211.71780000000001"/>
    <n v="0.89900000000000002"/>
    <s v="High Value"/>
    <n v="210"/>
    <n v="1.14464866941741E-3"/>
    <s v="FUR-CH-10002331"/>
    <n v="38552.634000000005"/>
    <n v="832.99320000000012"/>
    <s v="Normal"/>
    <n v="747.55799999999999"/>
    <n v="3"/>
    <n v="0.3"/>
    <n v="-96.114599999999996"/>
    <n v="2242.674"/>
    <n v="-4.2857142857142858E-2"/>
    <s v="Loss"/>
    <n v="672.80219999999997"/>
    <s v="Discount Applied"/>
    <s v="Low Discount"/>
    <n v="0.39211102125952491"/>
    <x v="1"/>
  </r>
  <r>
    <s v="CA-2016-109869"/>
    <d v="2016-04-22T00:00:00"/>
    <x v="72"/>
    <n v="8120.6360000000004"/>
    <n v="-793.65060000000005"/>
    <n v="0.69399999999999995"/>
    <s v="Medium Value"/>
    <n v="647"/>
    <n v="5.212480193567176E-4"/>
    <s v="FUR-FU-10000023"/>
    <n v="1850.6379999999999"/>
    <n v="88.350000000000009"/>
    <s v="Normal"/>
    <n v="23.56"/>
    <n v="5"/>
    <n v="0.2"/>
    <n v="7.0679999999999996"/>
    <n v="117.8"/>
    <n v="0.06"/>
    <s v="Profit"/>
    <n v="23.560000000000002"/>
    <s v="Discount Applied"/>
    <s v="Low Discount"/>
    <n v="0.71749552797338845"/>
    <x v="1"/>
  </r>
  <r>
    <s v="CA-2016-109869"/>
    <d v="2016-04-22T00:00:00"/>
    <x v="72"/>
    <n v="8120.6360000000004"/>
    <n v="-793.65060000000005"/>
    <n v="0.69399999999999995"/>
    <s v="Medium Value"/>
    <n v="647"/>
    <n v="5.212480193567176E-4"/>
    <s v="FUR-TA-10001889"/>
    <n v="57989.506999999998"/>
    <n v="-1934.3975999999998"/>
    <s v="high sales Low Profit"/>
    <n v="1272.6300000000001"/>
    <n v="6"/>
    <n v="0.5"/>
    <n v="-814.48320000000001"/>
    <n v="7635.7800000000007"/>
    <n v="-0.10666666666666666"/>
    <s v="Loss"/>
    <n v="3817.8900000000003"/>
    <s v="Discount Applied"/>
    <s v="High Discount"/>
    <n v="0.71749552797338845"/>
    <x v="1"/>
  </r>
  <r>
    <s v="US-2015-101399"/>
    <d v="2015-01-17T00:00:00"/>
    <x v="73"/>
    <n v="1912.296"/>
    <n v="-311.8374"/>
    <n v="0.27"/>
    <s v="Low Value"/>
    <n v="1545"/>
    <n v="1.2274660536733498E-4"/>
    <s v="FUR-FU-10002918"/>
    <n v="4439.8239999999996"/>
    <n v="-256.56360000000001"/>
    <s v="Normal"/>
    <n v="254.744"/>
    <n v="7"/>
    <n v="0.6"/>
    <n v="-312.06139999999999"/>
    <n v="1783.2080000000001"/>
    <n v="-0.17499999999999999"/>
    <s v="Loss"/>
    <n v="1069.9248"/>
    <s v="Discount Applied"/>
    <s v="High Discount"/>
    <n v="0.96862852248200526"/>
    <x v="0"/>
  </r>
  <r>
    <s v="CA-2017-154907"/>
    <d v="2017-03-31T00:00:00"/>
    <x v="36"/>
    <n v="9818.6855999999989"/>
    <n v="121.07539999999999"/>
    <n v="0.73699999999999999"/>
    <s v="Medium Value"/>
    <n v="552"/>
    <n v="6.3024256002686542E-4"/>
    <s v="FUR-BO-10002824"/>
    <n v="1497.7215999999999"/>
    <n v="24.156800000000004"/>
    <s v="Normal"/>
    <n v="205.33279999999999"/>
    <n v="2"/>
    <n v="0.32"/>
    <n v="-36.235199999999999"/>
    <n v="410.66559999999998"/>
    <n v="-8.8235294117647065E-2"/>
    <s v="Loss"/>
    <n v="131.412992"/>
    <s v="Discount Applied"/>
    <s v="High Discount"/>
    <n v="0.66436104660334749"/>
    <x v="1"/>
  </r>
  <r>
    <s v="CA-2014-144666"/>
    <d v="2014-09-11T00:00:00"/>
    <x v="74"/>
    <n v="2285.0120000000002"/>
    <n v="51.871200000000002"/>
    <n v="0.32300000000000001"/>
    <s v="Low Value"/>
    <n v="1435"/>
    <n v="1.4667052915637793E-4"/>
    <s v="FUR-BO-10001601"/>
    <n v="4898.652"/>
    <n v="-125.74080000000001"/>
    <s v="Normal"/>
    <n v="222.666"/>
    <n v="2"/>
    <n v="0.15"/>
    <n v="10.478400000000001"/>
    <n v="445.33199999999999"/>
    <n v="2.3529411764705885E-2"/>
    <s v="Profit"/>
    <n v="66.799799999999991"/>
    <s v="Discount Applied"/>
    <s v="Low Discount"/>
    <n v="0.95348444148440348"/>
    <x v="0"/>
  </r>
  <r>
    <s v="CA-2016-152632"/>
    <d v="2016-10-27T00:00:00"/>
    <x v="75"/>
    <n v="624.20000000000005"/>
    <n v="75.183199999999999"/>
    <n v="0.107"/>
    <s v="Low Value"/>
    <n v="1891"/>
    <n v="4.0066198470472403E-5"/>
    <s v="FUR-FU-10002671"/>
    <n v="565.48"/>
    <n v="78.256"/>
    <s v="Normal"/>
    <n v="40.200000000000003"/>
    <n v="3"/>
    <n v="0"/>
    <n v="19.295999999999999"/>
    <n v="120.60000000000001"/>
    <n v="0.15999999999999998"/>
    <s v="Profit"/>
    <n v="0"/>
    <s v="No Discount"/>
    <s v="Low Discount"/>
    <n v="0.995792138588526"/>
    <x v="0"/>
  </r>
  <r>
    <s v="CA-2017-140963"/>
    <d v="2017-10-06T00:00:00"/>
    <x v="76"/>
    <n v="3171.8905999999997"/>
    <n v="-127.47620000000001"/>
    <n v="0.40799999999999997"/>
    <s v="Medium Value"/>
    <n v="1254"/>
    <n v="2.0359756216953827E-4"/>
    <s v="FUR-BO-10001337"/>
    <n v="10688.583000000001"/>
    <n v="-78.637"/>
    <s v="Normal"/>
    <n v="514.16499999999996"/>
    <n v="5"/>
    <n v="0.15"/>
    <n v="-30.245000000000001"/>
    <n v="2570.8249999999998"/>
    <n v="-1.1764705882352943E-2"/>
    <s v="Loss"/>
    <n v="385.62374999999997"/>
    <s v="Discount Applied"/>
    <s v="Low Discount"/>
    <n v="0.92190271621122055"/>
    <x v="0"/>
  </r>
  <r>
    <s v="US-2016-120929"/>
    <d v="2016-03-18T00:00:00"/>
    <x v="77"/>
    <n v="5880.2239999999993"/>
    <n v="-134.20939999999999"/>
    <n v="0.59399999999999997"/>
    <s v="Medium Value"/>
    <n v="859"/>
    <n v="3.7744027849220618E-4"/>
    <s v="FUR-TA-10001857"/>
    <n v="2273.3095000000003"/>
    <n v="-216.25450000000001"/>
    <s v="Normal"/>
    <n v="189.88200000000001"/>
    <n v="3"/>
    <n v="0.4"/>
    <n v="-94.941000000000003"/>
    <n v="569.64599999999996"/>
    <n v="-0.16666666666666669"/>
    <s v="Loss"/>
    <n v="227.85839999999999"/>
    <s v="Discount Applied"/>
    <s v="High Discount"/>
    <n v="0.81194614893164241"/>
    <x v="0"/>
  </r>
  <r>
    <s v="CA-2016-126158"/>
    <d v="2016-07-25T00:00:00"/>
    <x v="71"/>
    <n v="7502.9219999999987"/>
    <n v="96.241299999999995"/>
    <n v="0.66800000000000004"/>
    <s v="Medium Value"/>
    <n v="697"/>
    <n v="4.8159814476205333E-4"/>
    <s v="FUR-FU-10004864"/>
    <n v="9080.3719999999994"/>
    <n v="436.43790000000001"/>
    <s v="Normal"/>
    <n v="255.76"/>
    <n v="4"/>
    <n v="0"/>
    <n v="81.843199999999996"/>
    <n v="1023.04"/>
    <n v="0.08"/>
    <s v="Profit"/>
    <n v="0"/>
    <s v="No Discount"/>
    <s v="Low Discount"/>
    <n v="0.74485176196960257"/>
    <x v="1"/>
  </r>
  <r>
    <s v="CA-2016-126158"/>
    <d v="2016-07-25T00:00:00"/>
    <x v="71"/>
    <n v="7502.9219999999987"/>
    <n v="96.241299999999995"/>
    <n v="0.66800000000000004"/>
    <s v="Medium Value"/>
    <n v="697"/>
    <n v="4.8159814476205333E-4"/>
    <s v="FUR-CH-10002602"/>
    <n v="21288.18"/>
    <n v="486.15559999999999"/>
    <s v="Normal"/>
    <n v="241.56800000000001"/>
    <n v="2"/>
    <n v="0.2"/>
    <n v="18.117599999999999"/>
    <n v="483.13600000000002"/>
    <n v="3.7499999999999999E-2"/>
    <s v="Profit"/>
    <n v="96.627200000000016"/>
    <s v="Discount Applied"/>
    <s v="Low Discount"/>
    <n v="0.74485176196960257"/>
    <x v="1"/>
  </r>
  <r>
    <s v="CA-2016-126158"/>
    <d v="2016-07-25T00:00:00"/>
    <x v="71"/>
    <n v="7502.9219999999987"/>
    <n v="96.241299999999995"/>
    <n v="0.66800000000000004"/>
    <s v="Medium Value"/>
    <n v="697"/>
    <n v="4.8159814476205333E-4"/>
    <s v="FUR-FU-10000073"/>
    <n v="845.46"/>
    <n v="37.036999999999999"/>
    <s v="Normal"/>
    <n v="69.3"/>
    <n v="9"/>
    <n v="0"/>
    <n v="22.869"/>
    <n v="623.69999999999993"/>
    <n v="3.6666666666666667E-2"/>
    <s v="Profit"/>
    <n v="0"/>
    <s v="No Discount"/>
    <s v="Low Discount"/>
    <n v="0.74485176196960257"/>
    <x v="1"/>
  </r>
  <r>
    <s v="US-2016-105578"/>
    <d v="2016-05-30T00:00:00"/>
    <x v="78"/>
    <n v="8718.0360000000001"/>
    <n v="225.23399999999998"/>
    <n v="0.70599999999999996"/>
    <s v="Medium Value"/>
    <n v="622"/>
    <n v="5.5959397732893842E-4"/>
    <s v="FUR-CH-10001215"/>
    <n v="54757.113999999994"/>
    <n v="951.86199999999997"/>
    <s v="Normal"/>
    <n v="801.56799999999998"/>
    <n v="2"/>
    <n v="0.2"/>
    <n v="50.097999999999999"/>
    <n v="1603.136"/>
    <n v="3.125E-2"/>
    <s v="Profit"/>
    <n v="320.62720000000002"/>
    <s v="Discount Applied"/>
    <s v="Low Discount"/>
    <n v="0.70341283183286374"/>
    <x v="1"/>
  </r>
  <r>
    <s v="CA-2017-135307"/>
    <d v="2017-11-26T00:00:00"/>
    <x v="79"/>
    <n v="378.9"/>
    <n v="40.415999999999997"/>
    <n v="7.0999999999999994E-2"/>
    <s v="Low Value"/>
    <n v="1970"/>
    <n v="2.4320862865206651E-5"/>
    <s v="FUR-FU-10001290"/>
    <n v="8007.4199999999992"/>
    <n v="266.072"/>
    <s v="Normal"/>
    <n v="126.3"/>
    <n v="3"/>
    <n v="0"/>
    <n v="40.415999999999997"/>
    <n v="378.9"/>
    <n v="0.10666666666666666"/>
    <s v="Profit"/>
    <n v="0"/>
    <s v="No Discount"/>
    <s v="Low Discount"/>
    <n v="0.99820229610929523"/>
    <x v="0"/>
  </r>
  <r>
    <s v="CA-2017-145142"/>
    <d v="2017-01-23T00:00:00"/>
    <x v="80"/>
    <n v="3209.1659999999997"/>
    <n v="19.064599999999999"/>
    <n v="0.41399999999999998"/>
    <s v="Medium Value"/>
    <n v="1238"/>
    <n v="2.0599019846314007E-4"/>
    <s v="FUR-TA-10001857"/>
    <n v="2273.3095000000003"/>
    <n v="-216.25450000000001"/>
    <s v="Normal"/>
    <n v="210.98"/>
    <n v="2"/>
    <n v="0"/>
    <n v="21.097999999999999"/>
    <n v="421.96"/>
    <n v="0.05"/>
    <s v="Profit"/>
    <n v="0"/>
    <s v="No Discount"/>
    <s v="Low Discount"/>
    <n v="0.91944577391298832"/>
    <x v="0"/>
  </r>
  <r>
    <s v="CA-2017-113558"/>
    <d v="2017-10-21T00:00:00"/>
    <x v="81"/>
    <n v="2188.944"/>
    <n v="47.887799999999999"/>
    <n v="0.30599999999999999"/>
    <s v="Low Value"/>
    <n v="1471"/>
    <n v="1.4050410885092877E-4"/>
    <s v="FUR-CH-10003379"/>
    <n v="31689.775999999998"/>
    <n v="926.18499999999995"/>
    <s v="Normal"/>
    <n v="683.952"/>
    <n v="3"/>
    <n v="0.2"/>
    <n v="42.747"/>
    <n v="2051.8559999999998"/>
    <n v="2.0833333333333336E-2"/>
    <s v="Profit"/>
    <n v="410.37119999999999"/>
    <s v="Discount Applied"/>
    <s v="Low Discount"/>
    <n v="0.95864313155485636"/>
    <x v="0"/>
  </r>
  <r>
    <s v="CA-2017-113558"/>
    <d v="2017-10-21T00:00:00"/>
    <x v="81"/>
    <n v="2188.944"/>
    <n v="47.887799999999999"/>
    <n v="0.30599999999999999"/>
    <s v="Low Value"/>
    <n v="1471"/>
    <n v="1.4050410885092877E-4"/>
    <s v="FUR-FU-10001756"/>
    <n v="1024.3519999999999"/>
    <n v="-7.6160000000000032"/>
    <s v="Normal"/>
    <n v="45.695999999999998"/>
    <n v="3"/>
    <n v="0.2"/>
    <n v="5.1407999999999996"/>
    <n v="137.08799999999999"/>
    <n v="3.7499999999999999E-2"/>
    <s v="Profit"/>
    <n v="27.4176"/>
    <s v="Discount Applied"/>
    <s v="Low Discount"/>
    <n v="0.95864313155485636"/>
    <x v="0"/>
  </r>
  <r>
    <s v="CA-2015-102848"/>
    <d v="2015-07-11T00:00:00"/>
    <x v="82"/>
    <n v="3135.2959999999994"/>
    <n v="174.91519999999997"/>
    <n v="0.4"/>
    <s v="Medium Value"/>
    <n v="1270"/>
    <n v="2.012486251196383E-4"/>
    <s v="FUR-CH-10000595"/>
    <n v="28298.079999999998"/>
    <n v="870.16000000000008"/>
    <s v="Normal"/>
    <n v="190.72"/>
    <n v="1"/>
    <n v="0.2"/>
    <n v="11.92"/>
    <n v="190.72"/>
    <n v="6.25E-2"/>
    <s v="Profit"/>
    <n v="38.143999999999998"/>
    <s v="Discount Applied"/>
    <s v="Low Discount"/>
    <n v="0.92534654609233269"/>
    <x v="0"/>
  </r>
  <r>
    <s v="US-2017-129441"/>
    <d v="2017-07-09T00:00:00"/>
    <x v="83"/>
    <n v="143.82"/>
    <n v="2.3969999999999998"/>
    <n v="2.7E-2"/>
    <s v="Low Value"/>
    <n v="2063"/>
    <n v="9.2315294200950676E-6"/>
    <s v="FUR-FU-10000448"/>
    <n v="527.34"/>
    <n v="8.7889999999999997"/>
    <s v="Normal"/>
    <n v="47.94"/>
    <n v="3"/>
    <n v="0"/>
    <n v="2.3969999999999998"/>
    <n v="143.82"/>
    <n v="1.6666666666666666E-2"/>
    <s v="Profit"/>
    <n v="0"/>
    <s v="No Discount"/>
    <s v="Low Discount"/>
    <n v="0.99973769853760019"/>
    <x v="0"/>
  </r>
  <r>
    <s v="CA-2015-134894"/>
    <d v="2015-07-12T00:00:00"/>
    <x v="84"/>
    <n v="2536.4960000000001"/>
    <n v="-98.635199999999983"/>
    <n v="0.35099999999999998"/>
    <s v="Low Value"/>
    <n v="1374"/>
    <n v="1.6281280383780738E-4"/>
    <s v="FUR-CH-10002647"/>
    <n v="21499.842000000004"/>
    <n v="234.23400000000001"/>
    <s v="Normal"/>
    <n v="283.92"/>
    <n v="4"/>
    <n v="0"/>
    <n v="70.98"/>
    <n v="1135.68"/>
    <n v="6.25E-2"/>
    <s v="Profit"/>
    <n v="0"/>
    <s v="No Discount"/>
    <s v="Low Discount"/>
    <n v="0.94424194689191876"/>
    <x v="0"/>
  </r>
  <r>
    <s v="CA-2014-103849"/>
    <d v="2014-11-05T00:00:00"/>
    <x v="85"/>
    <n v="359.12799999999999"/>
    <n v="-73.878"/>
    <n v="6.6000000000000003E-2"/>
    <s v="Low Value"/>
    <n v="1980"/>
    <n v="2.3051736181198033E-5"/>
    <s v="FUR-FU-10000723"/>
    <n v="4784.8560000000007"/>
    <n v="-125.1996"/>
    <s v="Normal"/>
    <n v="66.111999999999995"/>
    <n v="4"/>
    <n v="0.6"/>
    <n v="-84.2928"/>
    <n v="264.44799999999998"/>
    <n v="-0.31875000000000003"/>
    <s v="Loss"/>
    <n v="158.66879999999998"/>
    <s v="Discount Applied"/>
    <s v="High Discount"/>
    <n v="0.99846105327290458"/>
    <x v="0"/>
  </r>
  <r>
    <s v="CA-2016-136406"/>
    <d v="2016-04-15T00:00:00"/>
    <x v="86"/>
    <n v="26242.641"/>
    <n v="805.98400000000004"/>
    <n v="0.95"/>
    <s v="High Value"/>
    <n v="101"/>
    <n v="1.6844646951223268E-3"/>
    <s v="FUR-CH-10002024"/>
    <n v="124494.04800000001"/>
    <n v="5.6843418860808015E-14"/>
    <s v="Normal"/>
    <n v="1121.568"/>
    <n v="2"/>
    <n v="0.2"/>
    <n v="0"/>
    <n v="2243.136"/>
    <n v="0"/>
    <s v="Profit"/>
    <n v="448.62720000000002"/>
    <s v="Discount Applied"/>
    <s v="Low Discount"/>
    <n v="0.24421445214168389"/>
    <x v="1"/>
  </r>
  <r>
    <s v="CA-2017-112774"/>
    <d v="2017-11-09T00:00:00"/>
    <x v="87"/>
    <n v="309.99400000000003"/>
    <n v="-164.76560000000001"/>
    <n v="0.06"/>
    <s v="Low Value"/>
    <n v="1992"/>
    <n v="1.9897919142351205E-5"/>
    <s v="FUR-FU-10003039"/>
    <n v="1621.6880000000001"/>
    <n v="101.7868"/>
    <s v="Normal"/>
    <n v="34.503999999999998"/>
    <n v="1"/>
    <n v="0.2"/>
    <n v="6.0381999999999998"/>
    <n v="34.503999999999998"/>
    <n v="0.17500000000000002"/>
    <s v="Profit"/>
    <n v="6.9008000000000003"/>
    <s v="Discount Applied"/>
    <s v="Low Discount"/>
    <n v="0.99872106146215966"/>
    <x v="0"/>
  </r>
  <r>
    <s v="CA-2016-113243"/>
    <d v="2016-10-06T00:00:00"/>
    <x v="88"/>
    <n v="8014.22"/>
    <n v="-234.4615"/>
    <n v="0.69099999999999995"/>
    <s v="Medium Value"/>
    <n v="652"/>
    <n v="5.1441738081709279E-4"/>
    <s v="FUR-TA-10004256"/>
    <n v="25920.539999999997"/>
    <n v="-964.19399999999996"/>
    <s v="high sales Low Profit"/>
    <n v="1335.68"/>
    <n v="4"/>
    <n v="0.2"/>
    <n v="-217.048"/>
    <n v="5342.72"/>
    <n v="-4.0625000000000001E-2"/>
    <s v="Loss"/>
    <n v="1068.5440000000001"/>
    <s v="Discount Applied"/>
    <s v="Low Discount"/>
    <n v="0.72007693652695615"/>
    <x v="1"/>
  </r>
  <r>
    <s v="CA-2017-118731"/>
    <d v="2017-11-20T00:00:00"/>
    <x v="89"/>
    <n v="1573.72"/>
    <n v="28.484800000000003"/>
    <n v="0.22600000000000001"/>
    <s v="Low Value"/>
    <n v="1637"/>
    <n v="1.0101406257121408E-4"/>
    <s v="FUR-FU-10003347"/>
    <n v="1405.8"/>
    <n v="116.29800000000002"/>
    <s v="Normal"/>
    <n v="42.6"/>
    <n v="3"/>
    <n v="0"/>
    <n v="16.614000000000001"/>
    <n v="127.80000000000001"/>
    <n v="0.13"/>
    <s v="Profit"/>
    <n v="0"/>
    <s v="No Discount"/>
    <s v="Low Discount"/>
    <n v="0.97896287260286252"/>
    <x v="0"/>
  </r>
  <r>
    <s v="CA-2014-145576"/>
    <d v="2014-09-14T00:00:00"/>
    <x v="90"/>
    <n v="11063.273999999999"/>
    <n v="-50.715299999999971"/>
    <n v="0.79400000000000004"/>
    <s v="Medium Value"/>
    <n v="432"/>
    <n v="7.1013029768858874E-4"/>
    <s v="FUR-FU-10004020"/>
    <n v="457.29200000000003"/>
    <n v="25.161999999999999"/>
    <s v="Normal"/>
    <n v="13.128"/>
    <n v="3"/>
    <n v="0.2"/>
    <n v="3.7743000000000002"/>
    <n v="39.384"/>
    <n v="9.583333333333334E-2"/>
    <s v="Profit"/>
    <n v="7.8768000000000002"/>
    <s v="Discount Applied"/>
    <s v="Low Discount"/>
    <n v="0.58297323632484277"/>
    <x v="1"/>
  </r>
  <r>
    <s v="CA-2017-156951"/>
    <d v="2017-01-10T00:00:00"/>
    <x v="91"/>
    <n v="28786.18"/>
    <n v="568.36979999999994"/>
    <n v="0.96399999999999997"/>
    <s v="High Value"/>
    <n v="75"/>
    <n v="1.8477295755955515E-3"/>
    <s v="FUR-CH-10004997"/>
    <n v="33892.794000000002"/>
    <n v="281.96999999999997"/>
    <s v="Normal"/>
    <n v="451.15199999999999"/>
    <n v="3"/>
    <n v="0.2"/>
    <n v="0"/>
    <n v="1353.4559999999999"/>
    <n v="0"/>
    <s v="Profit"/>
    <n v="270.69119999999998"/>
    <s v="Discount Applied"/>
    <s v="Low Discount"/>
    <n v="0.19456671782891052"/>
    <x v="1"/>
  </r>
  <r>
    <s v="CA-2017-118640"/>
    <d v="2017-07-20T00:00:00"/>
    <x v="92"/>
    <n v="2899.2139999999999"/>
    <n v="108.20050000000002"/>
    <n v="0.378"/>
    <s v="Low Value"/>
    <n v="1312"/>
    <n v="1.8609497522007718E-4"/>
    <s v="FUR-FU-10001475"/>
    <n v="1626.52"/>
    <n v="29.453200000000002"/>
    <s v="Normal"/>
    <n v="8.7919999999999998"/>
    <n v="1"/>
    <n v="0.6"/>
    <n v="-5.7148000000000003"/>
    <n v="8.7919999999999998"/>
    <n v="-0.65"/>
    <s v="Loss"/>
    <n v="5.2751999999999999"/>
    <s v="Discount Applied"/>
    <s v="High Discount"/>
    <n v="0.93412657977911895"/>
    <x v="0"/>
  </r>
  <r>
    <s v="CA-2015-128139"/>
    <d v="2015-03-07T00:00:00"/>
    <x v="93"/>
    <n v="978.53"/>
    <n v="57.478400000000001"/>
    <n v="0.16300000000000001"/>
    <s v="Low Value"/>
    <n v="1770"/>
    <n v="6.2809960252020763E-5"/>
    <s v="FUR-CH-10003956"/>
    <n v="5351.8919999999998"/>
    <n v="-133.44239999999999"/>
    <s v="Normal"/>
    <n v="70.98"/>
    <n v="1"/>
    <n v="0"/>
    <n v="4.9686000000000003"/>
    <n v="70.98"/>
    <n v="7.0000000000000007E-2"/>
    <s v="Profit"/>
    <n v="0"/>
    <s v="No Discount"/>
    <s v="Low Discount"/>
    <n v="0.98959979995866931"/>
    <x v="0"/>
  </r>
  <r>
    <s v="CA-2014-131450"/>
    <d v="2014-08-08T00:00:00"/>
    <x v="94"/>
    <n v="5851.8719999999994"/>
    <n v="176.6344"/>
    <n v="0.59199999999999997"/>
    <s v="Medium Value"/>
    <n v="862"/>
    <n v="3.7562041809644387E-4"/>
    <s v="FUR-FU-10001979"/>
    <n v="6964.9"/>
    <n v="288.42880000000002"/>
    <s v="Normal"/>
    <n v="327.76"/>
    <n v="8"/>
    <n v="0"/>
    <n v="91.772800000000004"/>
    <n v="2622.08"/>
    <n v="3.5000000000000003E-2"/>
    <s v="Profit"/>
    <n v="0"/>
    <s v="No Discount"/>
    <s v="Low Discount"/>
    <n v="0.81344863060402828"/>
    <x v="0"/>
  </r>
  <r>
    <s v="CA-2014-149958"/>
    <d v="2014-03-15T00:00:00"/>
    <x v="95"/>
    <n v="226.68799999999999"/>
    <n v="7.6047999999999991"/>
    <n v="4.2999999999999997E-2"/>
    <s v="Low Value"/>
    <n v="2028"/>
    <n v="1.4550667092076975E-5"/>
    <s v="FUR-FU-10001756"/>
    <n v="1024.3519999999999"/>
    <n v="-7.6160000000000032"/>
    <s v="Normal"/>
    <n v="45.695999999999998"/>
    <n v="3"/>
    <n v="0.2"/>
    <n v="5.1407999999999996"/>
    <n v="137.08799999999999"/>
    <n v="3.7499999999999999E-2"/>
    <s v="Profit"/>
    <n v="27.4176"/>
    <s v="Discount Applied"/>
    <s v="Low Discount"/>
    <n v="0.99932410428549678"/>
    <x v="0"/>
  </r>
  <r>
    <s v="CA-2017-117947"/>
    <d v="2017-08-18T00:00:00"/>
    <x v="96"/>
    <n v="483.71600000000001"/>
    <n v="46.609200000000001"/>
    <n v="8.5000000000000006E-2"/>
    <s v="Low Value"/>
    <n v="1935"/>
    <n v="3.1048800479562685E-5"/>
    <s v="FUR-FU-10003849"/>
    <n v="388.60800000000006"/>
    <n v="26.1096"/>
    <s v="Normal"/>
    <n v="40.479999999999997"/>
    <n v="2"/>
    <n v="0"/>
    <n v="15.7872"/>
    <n v="80.959999999999994"/>
    <n v="0.19500000000000001"/>
    <s v="Profit"/>
    <n v="0"/>
    <s v="No Discount"/>
    <s v="Low Discount"/>
    <n v="0.99735586512325081"/>
    <x v="0"/>
  </r>
  <r>
    <s v="CA-2017-117947"/>
    <d v="2017-08-18T00:00:00"/>
    <x v="96"/>
    <n v="483.71600000000001"/>
    <n v="46.609200000000001"/>
    <n v="8.5000000000000006E-2"/>
    <s v="Low Value"/>
    <n v="1935"/>
    <n v="3.1048800479562685E-5"/>
    <s v="FUR-FU-10000010"/>
    <n v="881.67800000000011"/>
    <n v="52.483199999999997"/>
    <s v="Normal"/>
    <n v="9.94"/>
    <n v="2"/>
    <n v="0"/>
    <n v="3.0813999999999999"/>
    <n v="19.88"/>
    <n v="0.155"/>
    <s v="Profit"/>
    <n v="0"/>
    <s v="No Discount"/>
    <s v="Low Discount"/>
    <n v="0.99735586512325081"/>
    <x v="0"/>
  </r>
  <r>
    <s v="CA-2017-117947"/>
    <d v="2017-08-18T00:00:00"/>
    <x v="96"/>
    <n v="483.71600000000001"/>
    <n v="46.609200000000001"/>
    <n v="8.5000000000000006E-2"/>
    <s v="Low Value"/>
    <n v="1935"/>
    <n v="3.1048800479562685E-5"/>
    <s v="FUR-FU-10000521"/>
    <n v="1226.412"/>
    <n v="94.768200000000007"/>
    <s v="Normal"/>
    <n v="88.02"/>
    <n v="3"/>
    <n v="0"/>
    <n v="27.286200000000001"/>
    <n v="264.06"/>
    <n v="0.10333333333333333"/>
    <s v="Profit"/>
    <n v="0"/>
    <s v="No Discount"/>
    <s v="Low Discount"/>
    <n v="0.99735586512325081"/>
    <x v="0"/>
  </r>
  <r>
    <s v="CA-2015-138009"/>
    <d v="2015-11-29T00:00:00"/>
    <x v="97"/>
    <n v="7667.3919999999998"/>
    <n v="147.34479999999999"/>
    <n v="0.67500000000000004"/>
    <s v="Medium Value"/>
    <n v="687"/>
    <n v="4.9215515799889834E-4"/>
    <s v="FUR-CH-10004853"/>
    <n v="16970.152000000002"/>
    <n v="493.70460000000003"/>
    <s v="Normal"/>
    <n v="301.95999999999998"/>
    <n v="2"/>
    <n v="0"/>
    <n v="87.568399999999997"/>
    <n v="603.91999999999996"/>
    <n v="0.14500000000000002"/>
    <s v="Profit"/>
    <n v="0"/>
    <s v="No Discount"/>
    <s v="Low Discount"/>
    <n v="0.73758967517403384"/>
    <x v="1"/>
  </r>
  <r>
    <s v="CA-2017-163020"/>
    <d v="2017-09-15T00:00:00"/>
    <x v="98"/>
    <n v="4502.433"/>
    <n v="81.510900000000007"/>
    <n v="0.51800000000000002"/>
    <s v="Medium Value"/>
    <n v="1017"/>
    <n v="2.8900252191285561E-4"/>
    <s v="FUR-FU-10000221"/>
    <n v="847.34400000000005"/>
    <n v="49.377600000000001"/>
    <s v="Normal"/>
    <n v="35.56"/>
    <n v="7"/>
    <n v="0"/>
    <n v="12.090400000000001"/>
    <n v="248.92000000000002"/>
    <n v="4.8571428571428571E-2"/>
    <s v="Profit"/>
    <n v="0"/>
    <s v="No Discount"/>
    <s v="Low Discount"/>
    <n v="0.86548700796517086"/>
    <x v="0"/>
  </r>
  <r>
    <s v="CA-2015-168004"/>
    <d v="2015-04-10T00:00:00"/>
    <x v="99"/>
    <n v="8771.4"/>
    <n v="461.26220000000001"/>
    <n v="0.70799999999999996"/>
    <s v="Medium Value"/>
    <n v="617"/>
    <n v="5.6301930993896447E-4"/>
    <s v="FUR-CH-10001482"/>
    <n v="7072.9199999999992"/>
    <n v="-130.98000000000002"/>
    <s v="Normal"/>
    <n v="392.94"/>
    <n v="3"/>
    <n v="0"/>
    <n v="43.223399999999998"/>
    <n v="1178.82"/>
    <n v="3.6666666666666667E-2"/>
    <s v="Profit"/>
    <n v="0"/>
    <s v="No Discount"/>
    <s v="Low Discount"/>
    <n v="0.70173116374812461"/>
    <x v="1"/>
  </r>
  <r>
    <s v="CA-2016-115917"/>
    <d v="2016-05-20T00:00:00"/>
    <x v="100"/>
    <n v="16191.808000000001"/>
    <n v="252.23859999999996"/>
    <n v="0.88400000000000001"/>
    <s v="High Value"/>
    <n v="239"/>
    <n v="1.0393210396087518E-3"/>
    <s v="FUR-FU-10000576"/>
    <n v="19305.280000000002"/>
    <n v="289.5791999999999"/>
    <s v="Normal"/>
    <n v="1049.2"/>
    <n v="5"/>
    <n v="0"/>
    <n v="272.79199999999997"/>
    <n v="5246"/>
    <n v="5.1999999999999998E-2"/>
    <s v="Profit"/>
    <n v="0"/>
    <s v="No Discount"/>
    <s v="Low Discount"/>
    <n v="0.42437338324286505"/>
    <x v="1"/>
  </r>
  <r>
    <s v="CA-2016-147067"/>
    <d v="2016-12-18T00:00:00"/>
    <x v="101"/>
    <n v="18615.897499999999"/>
    <n v="720.57950000000005"/>
    <n v="0.91200000000000003"/>
    <s v="High Value"/>
    <n v="179"/>
    <n v="1.1949186862239202E-3"/>
    <s v="FUR-FU-10000732"/>
    <n v="457.18399999999997"/>
    <n v="39.18719999999999"/>
    <s v="Normal"/>
    <n v="18.84"/>
    <n v="3"/>
    <n v="0"/>
    <n v="6.0288000000000004"/>
    <n v="56.519999999999996"/>
    <n v="0.10666666666666669"/>
    <s v="Profit"/>
    <n v="0"/>
    <s v="No Discount"/>
    <s v="Low Discount"/>
    <n v="0.35838219266157134"/>
    <x v="1"/>
  </r>
  <r>
    <s v="CA-2016-160745"/>
    <d v="2016-11-12T00:00:00"/>
    <x v="102"/>
    <n v="11363.212000000001"/>
    <n v="372.51679999999999"/>
    <n v="0.81200000000000006"/>
    <s v="High Value"/>
    <n v="395"/>
    <n v="7.2938274151562591E-4"/>
    <s v="FUR-FU-10001935"/>
    <n v="586.07999999999993"/>
    <n v="36.000999999999998"/>
    <s v="Normal"/>
    <n v="14.8"/>
    <n v="4"/>
    <n v="0"/>
    <n v="6.0679999999999996"/>
    <n v="59.2"/>
    <n v="0.10249999999999999"/>
    <s v="Profit"/>
    <n v="0"/>
    <s v="No Discount"/>
    <s v="Low Discount"/>
    <n v="0.5563923169356797"/>
    <x v="1"/>
  </r>
  <r>
    <s v="US-2016-156097"/>
    <d v="2016-09-19T00:00:00"/>
    <x v="103"/>
    <n v="1523.528"/>
    <n v="-63.686199999999999"/>
    <n v="0.222"/>
    <s v="Low Value"/>
    <n v="1648"/>
    <n v="9.7792334545533286E-5"/>
    <s v="FUR-CH-10001215"/>
    <n v="54757.113999999994"/>
    <n v="951.86199999999997"/>
    <s v="Normal"/>
    <n v="701.37199999999996"/>
    <n v="2"/>
    <n v="0.3"/>
    <n v="-50.097999999999999"/>
    <n v="1402.7439999999999"/>
    <n v="-3.5714285714285712E-2"/>
    <s v="Loss"/>
    <n v="420.82319999999999"/>
    <s v="Discount Applied"/>
    <s v="Low Discount"/>
    <n v="0.97985869541652026"/>
    <x v="0"/>
  </r>
  <r>
    <s v="CA-2015-146563"/>
    <d v="2015-08-24T00:00:00"/>
    <x v="104"/>
    <n v="5347.0169999999998"/>
    <n v="-75.775899999999979"/>
    <n v="0.55400000000000005"/>
    <s v="Medium Value"/>
    <n v="943"/>
    <n v="3.4321474582984607E-4"/>
    <s v="FUR-TA-10001768"/>
    <n v="16774.388999999999"/>
    <n v="-598.52279999999996"/>
    <s v="high sales Low Profit"/>
    <n v="918.78499999999997"/>
    <n v="5"/>
    <n v="0.3"/>
    <n v="-118.12949999999999"/>
    <n v="4593.9250000000002"/>
    <n v="-2.571428571428571E-2"/>
    <s v="Loss"/>
    <n v="1378.1775"/>
    <s v="Discount Applied"/>
    <s v="Low Discount"/>
    <n v="0.84202309029863465"/>
    <x v="0"/>
  </r>
  <r>
    <s v="CA-2014-156314"/>
    <d v="2014-12-24T00:00:00"/>
    <x v="105"/>
    <n v="22657.09"/>
    <n v="688.14420000000007"/>
    <n v="0.93"/>
    <s v="High Value"/>
    <n v="146"/>
    <n v="1.4543150668108868E-3"/>
    <s v="FUR-FU-10003096"/>
    <n v="341.55"/>
    <n v="31.574400000000001"/>
    <s v="Normal"/>
    <n v="30.36"/>
    <n v="5"/>
    <n v="0.2"/>
    <n v="8.7285000000000004"/>
    <n v="151.80000000000001"/>
    <n v="5.7499999999999996E-2"/>
    <s v="Profit"/>
    <n v="30.360000000000003"/>
    <s v="Discount Applied"/>
    <s v="Low Discount"/>
    <n v="0.30977579014414713"/>
    <x v="1"/>
  </r>
  <r>
    <s v="US-2017-106663"/>
    <d v="2017-09-06T00:00:00"/>
    <x v="98"/>
    <n v="4502.433"/>
    <n v="81.510900000000007"/>
    <n v="0.51800000000000002"/>
    <s v="Medium Value"/>
    <n v="1017"/>
    <n v="2.8900252191285561E-4"/>
    <s v="FUR-FU-10002759"/>
    <n v="3588.4079999999999"/>
    <n v="91.108800000000002"/>
    <s v="Normal"/>
    <n v="23.975999999999999"/>
    <n v="3"/>
    <n v="0.6"/>
    <n v="-14.3856"/>
    <n v="71.927999999999997"/>
    <n v="-0.2"/>
    <s v="Loss"/>
    <n v="43.156799999999997"/>
    <s v="Discount Applied"/>
    <s v="High Discount"/>
    <n v="0.86548700796517086"/>
    <x v="0"/>
  </r>
  <r>
    <s v="US-2017-106663"/>
    <d v="2017-09-06T00:00:00"/>
    <x v="98"/>
    <n v="4502.433"/>
    <n v="81.510900000000007"/>
    <n v="0.51800000000000002"/>
    <s v="Medium Value"/>
    <n v="1017"/>
    <n v="2.8900252191285561E-4"/>
    <s v="FUR-TA-10000688"/>
    <n v="11328.199999999999"/>
    <n v="100.21100000000001"/>
    <s v="Normal"/>
    <n v="108.925"/>
    <n v="1"/>
    <n v="0.5"/>
    <n v="-71.890500000000003"/>
    <n v="108.925"/>
    <n v="-0.66"/>
    <s v="Loss"/>
    <n v="54.462499999999999"/>
    <s v="Discount Applied"/>
    <s v="High Discount"/>
    <n v="0.86548700796517086"/>
    <x v="0"/>
  </r>
  <r>
    <s v="US-2017-119438"/>
    <d v="2017-03-18T00:00:00"/>
    <x v="106"/>
    <n v="247.572"/>
    <n v="-41.262"/>
    <n v="0.05"/>
    <s v="Low Value"/>
    <n v="2014"/>
    <n v="1.589117091914738E-5"/>
    <s v="FUR-FU-10003553"/>
    <n v="3617.3019999999997"/>
    <n v="247.57199999999997"/>
    <s v="Normal"/>
    <n v="82.524000000000001"/>
    <n v="3"/>
    <n v="0.6"/>
    <n v="-41.262"/>
    <n v="247.572"/>
    <n v="-0.16666666666666666"/>
    <s v="Loss"/>
    <n v="148.54319999999998"/>
    <s v="Discount Applied"/>
    <s v="High Discount"/>
    <n v="0.99909873204747646"/>
    <x v="0"/>
  </r>
  <r>
    <s v="CA-2017-161480"/>
    <d v="2017-12-25T00:00:00"/>
    <x v="107"/>
    <n v="801.798"/>
    <n v="28.4268"/>
    <n v="0.13400000000000001"/>
    <s v="Low Value"/>
    <n v="1833"/>
    <n v="5.1465872799147439E-5"/>
    <s v="FUR-BO-10004015"/>
    <n v="16444.629499999999"/>
    <n v="135.58870000000002"/>
    <s v="Normal"/>
    <n v="191.98400000000001"/>
    <n v="2"/>
    <n v="0.2"/>
    <n v="4.7995999999999999"/>
    <n v="383.96800000000002"/>
    <n v="1.2499999999999999E-2"/>
    <s v="Profit"/>
    <n v="76.793600000000012"/>
    <s v="Discount Applied"/>
    <s v="Low Discount"/>
    <n v="0.9931586085964782"/>
    <x v="0"/>
  </r>
  <r>
    <s v="US-2014-117135"/>
    <d v="2014-06-21T00:00:00"/>
    <x v="108"/>
    <n v="6366.92"/>
    <n v="-26.321999999999996"/>
    <n v="0.61599999999999999"/>
    <s v="Medium Value"/>
    <n v="810"/>
    <n v="4.0868035944508196E-4"/>
    <s v="FUR-FU-10004071"/>
    <n v="4971.6779999999999"/>
    <n v="106.09020000000001"/>
    <s v="Normal"/>
    <n v="104.01"/>
    <n v="1"/>
    <n v="0"/>
    <n v="14.561400000000001"/>
    <n v="104.01"/>
    <n v="0.14000000000000001"/>
    <s v="Profit"/>
    <n v="0"/>
    <s v="No Discount"/>
    <s v="Low Discount"/>
    <n v="0.79393088499691933"/>
    <x v="1"/>
  </r>
  <r>
    <s v="CA-2017-114552"/>
    <d v="2017-02-09T00:00:00"/>
    <x v="109"/>
    <n v="2021.4539999999997"/>
    <n v="150.53280000000001"/>
    <n v="0.27900000000000003"/>
    <s v="Low Value"/>
    <n v="1528"/>
    <n v="1.2975324761763907E-4"/>
    <s v="FUR-FU-10002960"/>
    <n v="751.08799999999997"/>
    <n v="44.588000000000001"/>
    <s v="Normal"/>
    <n v="15.071999999999999"/>
    <n v="3"/>
    <n v="0.2"/>
    <n v="4.1448"/>
    <n v="45.215999999999994"/>
    <n v="9.1666666666666674E-2"/>
    <s v="Profit"/>
    <n v="9.0431999999999988"/>
    <s v="Discount Applied"/>
    <s v="Low Discount"/>
    <n v="0.96635487124400654"/>
    <x v="0"/>
  </r>
  <r>
    <s v="CA-2016-163755"/>
    <d v="2016-04-11T00:00:00"/>
    <x v="110"/>
    <n v="16703.28"/>
    <n v="276.7842"/>
    <n v="0.89300000000000002"/>
    <s v="High Value"/>
    <n v="226"/>
    <n v="1.0721514443894141E-3"/>
    <s v="FUR-FU-10003394"/>
    <n v="8213.3040000000001"/>
    <n v="-40.576799999999977"/>
    <s v="Normal"/>
    <n v="209.88"/>
    <n v="3"/>
    <n v="0"/>
    <n v="35.679600000000001"/>
    <n v="629.64"/>
    <n v="5.6666666666666671E-2"/>
    <s v="Profit"/>
    <n v="0"/>
    <s v="No Discount"/>
    <s v="Low Discount"/>
    <n v="0.40536147563802832"/>
    <x v="1"/>
  </r>
  <r>
    <s v="CA-2015-142027"/>
    <d v="2015-09-04T00:00:00"/>
    <x v="111"/>
    <n v="5121.9539999999997"/>
    <n v="49.814300000000003"/>
    <n v="0.55000000000000004"/>
    <s v="Medium Value"/>
    <n v="953"/>
    <n v="3.2876838436499519E-4"/>
    <s v="FUR-TA-10002774"/>
    <n v="14056.656000000001"/>
    <n v="-206.5342"/>
    <s v="high sales Low Profit"/>
    <n v="369.91199999999998"/>
    <n v="3"/>
    <n v="0.2"/>
    <n v="-13.871700000000001"/>
    <n v="1109.7359999999999"/>
    <n v="-1.2500000000000002E-2"/>
    <s v="Loss"/>
    <n v="221.94719999999998"/>
    <s v="Discount Applied"/>
    <s v="Low Discount"/>
    <n v="0.84469917015697915"/>
    <x v="0"/>
  </r>
  <r>
    <s v="CA-2014-112158"/>
    <d v="2014-02-12T00:00:00"/>
    <x v="112"/>
    <n v="4419.5999999999995"/>
    <n v="-110.49"/>
    <n v="0.51"/>
    <s v="Medium Value"/>
    <n v="1038"/>
    <n v="2.8368563082361393E-4"/>
    <s v="FUR-BO-10003272"/>
    <n v="18783.299999999996"/>
    <n v="-755.75160000000005"/>
    <s v="high sales Low Profit"/>
    <n v="883.92"/>
    <n v="5"/>
    <n v="0.2"/>
    <n v="-110.49"/>
    <n v="4419.5999999999995"/>
    <n v="-2.5000000000000001E-2"/>
    <s v="Loss"/>
    <n v="883.92"/>
    <s v="Discount Applied"/>
    <s v="Low Discount"/>
    <n v="0.87009877523426682"/>
    <x v="0"/>
  </r>
  <r>
    <s v="CA-2014-130092"/>
    <d v="2014-11-01T00:00:00"/>
    <x v="113"/>
    <n v="53342"/>
    <n v="688.3981"/>
    <n v="0.99199999999999999"/>
    <s v="High Value"/>
    <n v="2"/>
    <n v="3.4239204723036511E-3"/>
    <s v="FUR-FU-10000010"/>
    <n v="881.67800000000011"/>
    <n v="52.483199999999997"/>
    <s v="Normal"/>
    <n v="9.94"/>
    <n v="2"/>
    <n v="0"/>
    <n v="3.0813999999999999"/>
    <n v="19.88"/>
    <n v="0.155"/>
    <s v="Profit"/>
    <n v="0"/>
    <s v="No Discount"/>
    <s v="Low Discount"/>
    <n v="5.4944954708669877E-2"/>
    <x v="1"/>
  </r>
  <r>
    <s v="CA-2017-108910"/>
    <d v="2017-09-24T00:00:00"/>
    <x v="114"/>
    <n v="309.16800000000001"/>
    <n v="24.4758"/>
    <n v="5.8999999999999997E-2"/>
    <s v="Low Value"/>
    <n v="1994"/>
    <n v="1.9844899789681211E-5"/>
    <s v="FUR-FU-10002253"/>
    <n v="4826.456000000001"/>
    <n v="340.51420000000002"/>
    <s v="Normal"/>
    <n v="103.056"/>
    <n v="3"/>
    <n v="0.2"/>
    <n v="24.4758"/>
    <n v="309.16800000000001"/>
    <n v="7.9166666666666663E-2"/>
    <s v="Profit"/>
    <n v="61.833600000000004"/>
    <s v="Discount Applied"/>
    <s v="Low Discount"/>
    <n v="0.99874090636194934"/>
    <x v="0"/>
  </r>
  <r>
    <s v="CA-2014-104472"/>
    <d v="2014-02-06T00:00:00"/>
    <x v="115"/>
    <n v="12476.567999999999"/>
    <n v="228.0076"/>
    <n v="0.83699999999999997"/>
    <s v="High Value"/>
    <n v="340"/>
    <n v="8.0084692361157461E-4"/>
    <s v="FUR-FU-10000246"/>
    <n v="1324.6480000000001"/>
    <n v="56.212000000000003"/>
    <s v="Normal"/>
    <n v="73.319999999999993"/>
    <n v="6"/>
    <n v="0"/>
    <n v="21.995999999999999"/>
    <n v="439.91999999999996"/>
    <n v="0.05"/>
    <s v="Profit"/>
    <n v="0"/>
    <s v="No Discount"/>
    <s v="Low Discount"/>
    <n v="0.51492521431118177"/>
    <x v="1"/>
  </r>
  <r>
    <s v="CA-2016-142335"/>
    <d v="2016-12-15T00:00:00"/>
    <x v="65"/>
    <n v="6401.3459999999995"/>
    <n v="231.67019999999999"/>
    <n v="0.61799999999999999"/>
    <s v="Medium Value"/>
    <n v="806"/>
    <n v="4.1089009822839576E-4"/>
    <s v="FUR-TA-10000198"/>
    <n v="81324.648000000001"/>
    <n v="-2876.1156000000001"/>
    <s v="high sales Low Profit"/>
    <n v="1652.94"/>
    <n v="3"/>
    <n v="0"/>
    <n v="231.41159999999999"/>
    <n v="4958.82"/>
    <n v="4.6666666666666669E-2"/>
    <s v="Profit"/>
    <n v="0"/>
    <s v="No Discount"/>
    <s v="Low Discount"/>
    <n v="0.79147880284024885"/>
    <x v="1"/>
  </r>
  <r>
    <s v="CA-2014-117429"/>
    <d v="2014-07-10T00:00:00"/>
    <x v="116"/>
    <n v="649.59999999999991"/>
    <n v="21.111999999999998"/>
    <n v="0.114"/>
    <s v="Low Value"/>
    <n v="1879"/>
    <n v="4.1696575659113858E-5"/>
    <s v="FUR-FU-10000222"/>
    <n v="1753.9199999999998"/>
    <n v="28.257600000000004"/>
    <s v="Normal"/>
    <n v="129.91999999999999"/>
    <n v="5"/>
    <n v="0.2"/>
    <n v="21.111999999999998"/>
    <n v="649.59999999999991"/>
    <n v="3.2500000000000001E-2"/>
    <s v="Profit"/>
    <n v="129.91999999999999"/>
    <s v="Discount Applied"/>
    <s v="Low Discount"/>
    <n v="0.99522174252787721"/>
    <x v="0"/>
  </r>
  <r>
    <s v="US-2016-150861"/>
    <d v="2016-03-12T00:00:00"/>
    <x v="117"/>
    <n v="3290.1779999999999"/>
    <n v="-109.3506"/>
    <n v="0.42199999999999999"/>
    <s v="Medium Value"/>
    <n v="1223"/>
    <n v="2.1119020306181022E-4"/>
    <s v="FUR-TA-10002228"/>
    <n v="6633.8639999999996"/>
    <n v="-456.70319999999998"/>
    <s v="Normal"/>
    <n v="400.03199999999998"/>
    <n v="2"/>
    <n v="0.4"/>
    <n v="-153.34559999999999"/>
    <n v="800.06399999999996"/>
    <n v="-0.19166666666666665"/>
    <s v="Loss"/>
    <n v="320.0256"/>
    <s v="Discount Applied"/>
    <s v="High Discount"/>
    <n v="0.91571083389441266"/>
    <x v="0"/>
  </r>
  <r>
    <s v="US-2016-150861"/>
    <d v="2016-03-12T00:00:00"/>
    <x v="117"/>
    <n v="3290.1779999999999"/>
    <n v="-109.3506"/>
    <n v="0.42199999999999999"/>
    <s v="Medium Value"/>
    <n v="1223"/>
    <n v="2.1119020306181022E-4"/>
    <s v="FUR-CH-10002965"/>
    <n v="26609.752"/>
    <n v="267.30340000000001"/>
    <s v="Normal"/>
    <n v="542.64599999999996"/>
    <n v="3"/>
    <n v="0.1"/>
    <n v="102.49979999999999"/>
    <n v="1627.9379999999999"/>
    <n v="6.2962962962962971E-2"/>
    <s v="Profit"/>
    <n v="162.7938"/>
    <s v="Discount Applied"/>
    <s v="Low Discount"/>
    <n v="0.91571083389441266"/>
    <x v="0"/>
  </r>
  <r>
    <s v="CA-2017-131954"/>
    <d v="2017-01-21T00:00:00"/>
    <x v="118"/>
    <n v="237.589"/>
    <n v="29.022199999999998"/>
    <n v="4.7E-2"/>
    <s v="Low Value"/>
    <n v="2018"/>
    <n v="1.5250381333548651E-5"/>
    <s v="FUR-BO-10001619"/>
    <n v="1784.5800000000002"/>
    <n v="27.193599999999996"/>
    <s v="Normal"/>
    <n v="84.98"/>
    <n v="1"/>
    <n v="0"/>
    <n v="18.695599999999999"/>
    <n v="84.98"/>
    <n v="0.21999999999999997"/>
    <s v="Profit"/>
    <n v="0"/>
    <s v="No Discount"/>
    <s v="Low Discount"/>
    <n v="0.99919141263603095"/>
    <x v="0"/>
  </r>
  <r>
    <s v="CA-2014-124429"/>
    <d v="2014-05-27T00:00:00"/>
    <x v="119"/>
    <n v="8912.7999999999993"/>
    <n v="126.7676"/>
    <n v="0.71099999999999997"/>
    <s v="Medium Value"/>
    <n v="609"/>
    <n v="5.7209550420959053E-4"/>
    <s v="FUR-TA-10002607"/>
    <n v="15000.323999999999"/>
    <n v="-479.21640000000002"/>
    <s v="high sales Low Profit"/>
    <n v="567.12"/>
    <n v="10"/>
    <n v="0.2"/>
    <n v="-28.356000000000002"/>
    <n v="5671.2"/>
    <n v="-5.0000000000000001E-3"/>
    <s v="Loss"/>
    <n v="1134.24"/>
    <s v="Discount Applied"/>
    <s v="Low Discount"/>
    <n v="0.69722228682331688"/>
    <x v="1"/>
  </r>
  <r>
    <s v="CA-2017-126074"/>
    <d v="2017-02-10T00:00:00"/>
    <x v="120"/>
    <n v="2643.15"/>
    <n v="129.4272"/>
    <n v="0.35899999999999999"/>
    <s v="Low Value"/>
    <n v="1357"/>
    <n v="1.696587191400659E-4"/>
    <s v="FUR-FU-10003577"/>
    <n v="2047.752"/>
    <n v="81.4512"/>
    <s v="Normal"/>
    <n v="157.74"/>
    <n v="11"/>
    <n v="0"/>
    <n v="56.7864"/>
    <n v="1735.14"/>
    <n v="3.2727272727272723E-2"/>
    <s v="Profit"/>
    <n v="0"/>
    <s v="No Discount"/>
    <s v="Low Discount"/>
    <n v="0.94126267649437401"/>
    <x v="0"/>
  </r>
  <r>
    <s v="CA-2015-135272"/>
    <d v="2015-07-12T00:00:00"/>
    <x v="121"/>
    <n v="798.42399999999998"/>
    <n v="4.8339999999999996"/>
    <n v="0.13300000000000001"/>
    <s v="Low Value"/>
    <n v="1836"/>
    <n v="5.1249302222986956E-5"/>
    <s v="FUR-FU-10002759"/>
    <n v="3588.4079999999999"/>
    <n v="91.108800000000002"/>
    <s v="Normal"/>
    <n v="79.92"/>
    <n v="4"/>
    <n v="0"/>
    <n v="28.7712"/>
    <n v="319.68"/>
    <n v="0.09"/>
    <s v="Profit"/>
    <n v="0"/>
    <s v="No Discount"/>
    <s v="Low Discount"/>
    <n v="0.9932611072009242"/>
    <x v="0"/>
  </r>
  <r>
    <s v="CA-2016-140928"/>
    <d v="2016-09-18T00:00:00"/>
    <x v="122"/>
    <n v="1687.5740000000001"/>
    <n v="-202.4982"/>
    <n v="0.24199999999999999"/>
    <s v="Low Value"/>
    <n v="1605"/>
    <n v="1.0832213203718199E-4"/>
    <s v="FUR-TA-10001095"/>
    <n v="55615.938999999998"/>
    <n v="-189.97610000000006"/>
    <s v="high sales Low Profit"/>
    <n v="383.43799999999999"/>
    <n v="4"/>
    <n v="0.45"/>
    <n v="-167.3184"/>
    <n v="1533.752"/>
    <n v="-0.10909090909090909"/>
    <s v="Loss"/>
    <n v="690.1884"/>
    <s v="Discount Applied"/>
    <s v="High Discount"/>
    <n v="0.97552905644709298"/>
    <x v="0"/>
  </r>
  <r>
    <s v="CA-2014-106810"/>
    <d v="2014-05-14T00:00:00"/>
    <x v="123"/>
    <n v="11926.424999999999"/>
    <n v="610.76919999999996"/>
    <n v="0.82099999999999995"/>
    <s v="High Value"/>
    <n v="374"/>
    <n v="7.6553430165524484E-4"/>
    <s v="FUR-FU-10004306"/>
    <n v="10064.739999999998"/>
    <n v="314.76599999999996"/>
    <s v="Normal"/>
    <n v="310.88"/>
    <n v="2"/>
    <n v="0.2"/>
    <n v="23.315999999999999"/>
    <n v="621.76"/>
    <n v="3.7499999999999999E-2"/>
    <s v="Profit"/>
    <n v="124.352"/>
    <s v="Discount Applied"/>
    <s v="Low Discount"/>
    <n v="0.5414381936234739"/>
    <x v="1"/>
  </r>
  <r>
    <s v="CA-2016-157245"/>
    <d v="2016-05-19T00:00:00"/>
    <x v="124"/>
    <n v="1824.652"/>
    <n v="134.87479999999999"/>
    <n v="0.26100000000000001"/>
    <s v="Low Value"/>
    <n v="1564"/>
    <n v="1.1712090543342584E-4"/>
    <s v="FUR-CH-10003746"/>
    <n v="21826.639999999999"/>
    <n v="1052.8144"/>
    <s v="Normal"/>
    <n v="641.96"/>
    <n v="2"/>
    <n v="0"/>
    <n v="179.74879999999999"/>
    <n v="1283.92"/>
    <n v="0.13999999999999999"/>
    <s v="Profit"/>
    <n v="0"/>
    <s v="No Discount"/>
    <s v="Low Discount"/>
    <n v="0.9708983681372183"/>
    <x v="0"/>
  </r>
  <r>
    <s v="CA-2017-104220"/>
    <d v="2017-01-30T00:00:00"/>
    <x v="125"/>
    <n v="3159.3539999999998"/>
    <n v="99.757000000000005"/>
    <n v="0.40200000000000002"/>
    <s v="Medium Value"/>
    <n v="1265"/>
    <n v="2.0279286190721059E-4"/>
    <s v="FUR-FU-10002597"/>
    <n v="628.36800000000005"/>
    <n v="56.118400000000008"/>
    <s v="Normal"/>
    <n v="34.58"/>
    <n v="7"/>
    <n v="0"/>
    <n v="14.5236"/>
    <n v="242.06"/>
    <n v="0.06"/>
    <s v="Profit"/>
    <n v="0"/>
    <s v="No Discount"/>
    <s v="Low Discount"/>
    <n v="0.92433877580397561"/>
    <x v="0"/>
  </r>
  <r>
    <s v="CA-2015-144267"/>
    <d v="2015-08-21T00:00:00"/>
    <x v="45"/>
    <n v="1976.8540000000003"/>
    <n v="-4.9653999999999998"/>
    <n v="0.27400000000000002"/>
    <s v="Low Value"/>
    <n v="1537"/>
    <n v="1.2689045932577262E-4"/>
    <s v="FUR-CH-10002335"/>
    <n v="31144.458000000002"/>
    <n v="1233.0847999999999"/>
    <s v="Normal"/>
    <n v="544.00800000000004"/>
    <n v="3"/>
    <n v="0.2"/>
    <n v="40.800600000000003"/>
    <n v="1632.0240000000001"/>
    <n v="2.5000000000000001E-2"/>
    <s v="Profit"/>
    <n v="326.40480000000002"/>
    <s v="Discount Applied"/>
    <s v="Low Discount"/>
    <n v="0.96763586258078305"/>
    <x v="0"/>
  </r>
  <r>
    <s v="US-2015-157014"/>
    <d v="2015-03-10T00:00:00"/>
    <x v="126"/>
    <n v="780.70600000000002"/>
    <n v="-1.6428000000000011"/>
    <n v="0.13300000000000001"/>
    <s v="Low Value"/>
    <n v="1838"/>
    <n v="5.0112017851792097E-5"/>
    <s v="FUR-BO-10004409"/>
    <n v="2938.5719999999997"/>
    <n v="-9.93719999999999"/>
    <s v="Normal"/>
    <n v="35.49"/>
    <n v="1"/>
    <n v="0.5"/>
    <n v="-15.615600000000001"/>
    <n v="35.49"/>
    <n v="-0.44"/>
    <s v="Loss"/>
    <n v="17.745000000000001"/>
    <s v="Discount Applied"/>
    <s v="High Discount"/>
    <n v="0.99336133123662784"/>
    <x v="0"/>
  </r>
  <r>
    <s v="CA-2015-154620"/>
    <d v="2015-12-12T00:00:00"/>
    <x v="127"/>
    <n v="5738.2380000000003"/>
    <n v="47.783800000000006"/>
    <n v="0.58799999999999997"/>
    <s v="Medium Value"/>
    <n v="870"/>
    <n v="3.6832647000770049E-4"/>
    <s v="FUR-CH-10004675"/>
    <n v="24359.536"/>
    <n v="972.63679999999999"/>
    <s v="Normal"/>
    <n v="348.928"/>
    <n v="2"/>
    <n v="0.2"/>
    <n v="34.892800000000001"/>
    <n v="697.85599999999999"/>
    <n v="0.05"/>
    <s v="Profit"/>
    <n v="139.5712"/>
    <s v="Discount Applied"/>
    <s v="Low Discount"/>
    <n v="0.81676785659772766"/>
    <x v="0"/>
  </r>
  <r>
    <s v="CA-2015-115938"/>
    <d v="2015-06-26T00:00:00"/>
    <x v="128"/>
    <n v="4777.2094999999999"/>
    <n v="32.644800000000004"/>
    <n v="0.53400000000000003"/>
    <s v="Medium Value"/>
    <n v="982"/>
    <n v="3.0663989740792411E-4"/>
    <s v="FUR-CH-10003199"/>
    <n v="7302.4839999999995"/>
    <n v="155.37200000000001"/>
    <s v="Normal"/>
    <n v="332.94"/>
    <n v="3"/>
    <n v="0"/>
    <n v="79.905600000000007"/>
    <n v="998.81999999999994"/>
    <n v="8.0000000000000016E-2"/>
    <s v="Profit"/>
    <n v="0"/>
    <s v="No Discount"/>
    <s v="Low Discount"/>
    <n v="0.85510468759007008"/>
    <x v="0"/>
  </r>
  <r>
    <s v="CA-2015-101910"/>
    <d v="2015-11-27T00:00:00"/>
    <x v="129"/>
    <n v="2210.8960000000002"/>
    <n v="16.439800000000002"/>
    <n v="0.312"/>
    <s v="Low Value"/>
    <n v="1456"/>
    <n v="1.4191316554561608E-4"/>
    <s v="FUR-CH-10002647"/>
    <n v="21499.842000000004"/>
    <n v="234.23400000000001"/>
    <s v="Normal"/>
    <n v="283.92"/>
    <n v="5"/>
    <n v="0.2"/>
    <n v="17.745000000000001"/>
    <n v="1419.6000000000001"/>
    <n v="1.2499999999999999E-2"/>
    <s v="Profit"/>
    <n v="283.92"/>
    <s v="Discount Applied"/>
    <s v="Low Discount"/>
    <n v="0.95666480838132206"/>
    <x v="0"/>
  </r>
  <r>
    <s v="CA-2017-105809"/>
    <d v="2017-02-20T00:00:00"/>
    <x v="130"/>
    <n v="20110.986000000001"/>
    <n v="509.87369999999999"/>
    <n v="0.92"/>
    <s v="High Value"/>
    <n v="167"/>
    <n v="1.2908855439168407E-3"/>
    <s v="FUR-FU-10004090"/>
    <n v="1004.796"/>
    <n v="93.58829999999999"/>
    <s v="Normal"/>
    <n v="22.23"/>
    <n v="1"/>
    <n v="0"/>
    <n v="7.3358999999999996"/>
    <n v="22.23"/>
    <n v="0.32999999999999996"/>
    <s v="Profit"/>
    <n v="0"/>
    <s v="No Discount"/>
    <s v="Low Discount"/>
    <n v="0.33902486166331885"/>
    <x v="1"/>
  </r>
  <r>
    <s v="CA-2017-135783"/>
    <d v="2017-04-22T00:00:00"/>
    <x v="131"/>
    <n v="11268.248"/>
    <n v="161.05759999999998"/>
    <n v="0.80600000000000005"/>
    <s v="High Value"/>
    <n v="406"/>
    <n v="7.2328718484861219E-4"/>
    <s v="FUR-FU-10000794"/>
    <n v="685.5"/>
    <n v="52.8292"/>
    <s v="Normal"/>
    <n v="18.28"/>
    <n v="2"/>
    <n v="0"/>
    <n v="6.2152000000000003"/>
    <n v="36.56"/>
    <n v="0.16999999999999998"/>
    <s v="Profit"/>
    <n v="0"/>
    <s v="No Discount"/>
    <s v="Low Discount"/>
    <n v="0.56581622932352049"/>
    <x v="1"/>
  </r>
  <r>
    <s v="CA-2015-140921"/>
    <d v="2015-03-02T00:00:00"/>
    <x v="132"/>
    <n v="56.8"/>
    <n v="11.076000000000001"/>
    <n v="8.9999999999999993E-3"/>
    <s v="Low Value"/>
    <n v="2101"/>
    <n v="3.6458828470407438E-6"/>
    <s v="FUR-FU-10003347"/>
    <n v="1405.8"/>
    <n v="116.29800000000002"/>
    <s v="Normal"/>
    <n v="28.4"/>
    <n v="2"/>
    <n v="0"/>
    <n v="11.076000000000001"/>
    <n v="56.8"/>
    <n v="0.19500000000000001"/>
    <s v="Profit"/>
    <n v="0"/>
    <s v="No Discount"/>
    <s v="Low Discount"/>
    <n v="0.9999602695051828"/>
    <x v="0"/>
  </r>
  <r>
    <s v="CA-2014-151995"/>
    <d v="2014-10-13T00:00:00"/>
    <x v="133"/>
    <n v="20439.493999999999"/>
    <n v="528.6896999999999"/>
    <n v="0.92400000000000004"/>
    <s v="High Value"/>
    <n v="155"/>
    <n v="1.3119718411407078E-3"/>
    <s v="FUR-TA-10002903"/>
    <n v="25113.956999999999"/>
    <n v="-192.18540000000002"/>
    <s v="high sales Low Profit"/>
    <n v="1298.55"/>
    <n v="5"/>
    <n v="0"/>
    <n v="311.65199999999999"/>
    <n v="6492.75"/>
    <n v="4.8000000000000001E-2"/>
    <s v="Profit"/>
    <n v="0"/>
    <s v="No Discount"/>
    <s v="Low Discount"/>
    <n v="0.32865370885845591"/>
    <x v="1"/>
  </r>
  <r>
    <s v="CA-2017-143686"/>
    <d v="2017-05-14T00:00:00"/>
    <x v="134"/>
    <n v="207.89999999999998"/>
    <n v="-1.6454999999999984"/>
    <n v="3.7999999999999999E-2"/>
    <s v="Low Value"/>
    <n v="2037"/>
    <n v="1.3344701477108638E-5"/>
    <s v="FUR-FU-10000794"/>
    <n v="685.5"/>
    <n v="52.8292"/>
    <s v="Normal"/>
    <n v="18.28"/>
    <n v="2"/>
    <n v="0"/>
    <n v="6.2152000000000003"/>
    <n v="36.56"/>
    <n v="0.16999999999999998"/>
    <s v="Profit"/>
    <n v="0"/>
    <s v="No Discount"/>
    <s v="Low Discount"/>
    <n v="0.99947545849034991"/>
    <x v="0"/>
  </r>
  <r>
    <s v="CA-2014-140858"/>
    <d v="2014-06-28T00:00:00"/>
    <x v="90"/>
    <n v="11063.273999999999"/>
    <n v="-50.715299999999971"/>
    <n v="0.79400000000000004"/>
    <s v="Medium Value"/>
    <n v="432"/>
    <n v="7.1013029768858874E-4"/>
    <s v="FUR-CH-10001394"/>
    <n v="22709.053"/>
    <n v="701.9799999999999"/>
    <s v="Normal"/>
    <n v="1228.4649999999999"/>
    <n v="5"/>
    <n v="0.3"/>
    <n v="0"/>
    <n v="6142.3249999999998"/>
    <n v="0"/>
    <s v="Profit"/>
    <n v="1842.6974999999998"/>
    <s v="Discount Applied"/>
    <s v="Low Discount"/>
    <n v="0.58297323632484277"/>
    <x v="1"/>
  </r>
  <r>
    <s v="CA-2017-129462"/>
    <d v="2017-06-16T00:00:00"/>
    <x v="12"/>
    <n v="23419.544999999998"/>
    <n v="-332.45859999999999"/>
    <n v="0.93400000000000005"/>
    <s v="High Value"/>
    <n v="131"/>
    <n v="1.5032555880457538E-3"/>
    <s v="FUR-CH-10000665"/>
    <n v="15430.156000000001"/>
    <n v="573.72400000000005"/>
    <s v="Normal"/>
    <n v="301.95999999999998"/>
    <n v="2"/>
    <n v="0"/>
    <n v="90.587999999999994"/>
    <n v="603.91999999999996"/>
    <n v="0.15"/>
    <s v="Profit"/>
    <n v="0"/>
    <s v="No Discount"/>
    <s v="Low Discount"/>
    <n v="0.29652821254693662"/>
    <x v="1"/>
  </r>
  <r>
    <s v="CA-2015-100454"/>
    <d v="2015-11-20T00:00:00"/>
    <x v="135"/>
    <n v="2099.1289999999999"/>
    <n v="49.065400000000004"/>
    <n v="0.28899999999999998"/>
    <s v="Low Value"/>
    <n v="1505"/>
    <n v="1.3473905659904559E-4"/>
    <s v="FUR-BO-10001519"/>
    <n v="6683.1930000000002"/>
    <n v="147.0942"/>
    <s v="Normal"/>
    <n v="186.048"/>
    <n v="4"/>
    <n v="0.2"/>
    <n v="9.3024000000000004"/>
    <n v="744.19200000000001"/>
    <n v="1.2500000000000001E-2"/>
    <s v="Profit"/>
    <n v="148.83840000000001"/>
    <s v="Discount Applied"/>
    <s v="Low Discount"/>
    <n v="0.96343941162723035"/>
    <x v="0"/>
  </r>
  <r>
    <s v="CA-2015-114300"/>
    <d v="2015-10-13T00:00:00"/>
    <x v="136"/>
    <n v="3313.5749999999998"/>
    <n v="-139.2345"/>
    <n v="0.42399999999999999"/>
    <s v="Medium Value"/>
    <n v="1221"/>
    <n v="2.1269201152963088E-4"/>
    <s v="FUR-CH-10001891"/>
    <n v="4203.9240000000009"/>
    <n v="229.3922"/>
    <s v="Normal"/>
    <n v="287.94"/>
    <n v="3"/>
    <n v="0"/>
    <n v="77.743799999999993"/>
    <n v="863.81999999999994"/>
    <n v="0.09"/>
    <s v="Profit"/>
    <n v="0"/>
    <s v="No Discount"/>
    <s v="Low Discount"/>
    <n v="0.91507726328522732"/>
    <x v="0"/>
  </r>
  <r>
    <s v="CA-2017-107503"/>
    <d v="2017-01-01T00:00:00"/>
    <x v="137"/>
    <n v="1700.9059999999999"/>
    <n v="71.122100000000003"/>
    <n v="0.24299999999999999"/>
    <s v="Low Value"/>
    <n v="1600"/>
    <n v="1.0917788749698386E-4"/>
    <s v="FUR-FU-10003878"/>
    <n v="901.51999999999987"/>
    <n v="41.867199999999997"/>
    <s v="Normal"/>
    <n v="48.896000000000001"/>
    <n v="4"/>
    <n v="0.2"/>
    <n v="8.5568000000000008"/>
    <n v="195.584"/>
    <n v="4.3750000000000004E-2"/>
    <s v="Profit"/>
    <n v="39.116800000000005"/>
    <s v="Discount Applied"/>
    <s v="Low Discount"/>
    <n v="0.97520409005098152"/>
    <x v="0"/>
  </r>
  <r>
    <s v="CA-2016-123274"/>
    <d v="2016-02-19T00:00:00"/>
    <x v="138"/>
    <n v="48467.06"/>
    <n v="268.60730000000001"/>
    <n v="0.98899999999999999"/>
    <s v="High Value"/>
    <n v="21"/>
    <n v="3.1110074419101155E-3"/>
    <s v="FUR-FU-10004090"/>
    <n v="1004.796"/>
    <n v="93.58829999999999"/>
    <s v="Normal"/>
    <n v="44.46"/>
    <n v="2"/>
    <n v="0"/>
    <n v="14.671799999999999"/>
    <n v="88.92"/>
    <n v="0.16499999999999998"/>
    <s v="Profit"/>
    <n v="0"/>
    <s v="No Discount"/>
    <s v="Low Discount"/>
    <n v="7.9995914215198943E-2"/>
    <x v="1"/>
  </r>
  <r>
    <s v="CA-2014-149020"/>
    <d v="2014-10-01T00:00:00"/>
    <x v="139"/>
    <n v="11949.172"/>
    <n v="-689.65459999999996"/>
    <n v="0.82499999999999996"/>
    <s v="High Value"/>
    <n v="369"/>
    <n v="7.6699438787217503E-4"/>
    <s v="FUR-FU-10000965"/>
    <n v="6939.1840000000002"/>
    <n v="448.76159999999993"/>
    <s v="Normal"/>
    <n v="51.94"/>
    <n v="1"/>
    <n v="0"/>
    <n v="21.295400000000001"/>
    <n v="51.94"/>
    <n v="0.41000000000000003"/>
    <s v="Profit"/>
    <n v="0"/>
    <s v="No Discount"/>
    <s v="Low Discount"/>
    <n v="0.53531340506372482"/>
    <x v="1"/>
  </r>
  <r>
    <s v="CA-2016-116736"/>
    <d v="2016-01-17T00:00:00"/>
    <x v="140"/>
    <n v="6000.134"/>
    <n v="52.903599999999997"/>
    <n v="0.59699999999999998"/>
    <s v="Medium Value"/>
    <n v="850"/>
    <n v="3.8513707096031637E-4"/>
    <s v="FUR-FU-10004017"/>
    <n v="3781.7259999999997"/>
    <n v="222.875"/>
    <s v="Normal"/>
    <n v="322.58999999999997"/>
    <n v="3"/>
    <n v="0"/>
    <n v="64.518000000000001"/>
    <n v="967.77"/>
    <n v="6.6666666666666666E-2"/>
    <s v="Profit"/>
    <n v="0"/>
    <s v="No Discount"/>
    <s v="Low Discount"/>
    <n v="0.80929381126779976"/>
    <x v="0"/>
  </r>
  <r>
    <s v="CA-2017-111689"/>
    <d v="2017-11-30T00:00:00"/>
    <x v="141"/>
    <n v="6770.25"/>
    <n v="311.29599999999999"/>
    <n v="0.63400000000000001"/>
    <s v="Medium Value"/>
    <n v="774"/>
    <n v="4.3456933706298586E-4"/>
    <s v="FUR-CH-10004287"/>
    <n v="58029.619999999995"/>
    <n v="1179.3740000000003"/>
    <s v="Normal"/>
    <n v="1242.9000000000001"/>
    <n v="5"/>
    <n v="0.1"/>
    <n v="262.39"/>
    <n v="6214.5"/>
    <n v="4.2222222222222223E-2"/>
    <s v="Profit"/>
    <n v="621.45000000000005"/>
    <s v="Discount Applied"/>
    <s v="Low Discount"/>
    <n v="0.77722484315025042"/>
    <x v="1"/>
  </r>
  <r>
    <s v="CA-2016-165148"/>
    <d v="2016-10-22T00:00:00"/>
    <x v="142"/>
    <n v="4369.6559999999999"/>
    <n v="-95.2684"/>
    <n v="0.50900000000000001"/>
    <s v="Medium Value"/>
    <n v="1039"/>
    <n v="2.8047982144134982E-4"/>
    <s v="FUR-FU-10000732"/>
    <n v="457.18399999999997"/>
    <n v="39.18719999999999"/>
    <s v="Normal"/>
    <n v="31.4"/>
    <n v="5"/>
    <n v="0"/>
    <n v="10.048"/>
    <n v="157"/>
    <n v="6.4000000000000001E-2"/>
    <s v="Profit"/>
    <n v="0"/>
    <s v="No Discount"/>
    <s v="Low Discount"/>
    <n v="0.87065973487714943"/>
    <x v="0"/>
  </r>
  <r>
    <s v="CA-2014-134061"/>
    <d v="2014-04-29T00:00:00"/>
    <x v="143"/>
    <n v="13122.279999999999"/>
    <n v="251.20480000000003"/>
    <n v="0.84699999999999998"/>
    <s v="High Value"/>
    <n v="322"/>
    <n v="8.4229393602228543E-4"/>
    <s v="FUR-FU-10001424"/>
    <n v="263.64600000000002"/>
    <n v="15.364800000000002"/>
    <s v="Normal"/>
    <n v="17.46"/>
    <n v="2"/>
    <n v="0"/>
    <n v="5.9363999999999999"/>
    <n v="34.92"/>
    <n v="0.16999999999999998"/>
    <s v="Profit"/>
    <n v="0"/>
    <s v="No Discount"/>
    <s v="Low Discount"/>
    <n v="0.49776666851622065"/>
    <x v="1"/>
  </r>
  <r>
    <s v="CA-2017-143259"/>
    <d v="2017-12-30T00:00:00"/>
    <x v="14"/>
    <n v="2516.384"/>
    <n v="112.94"/>
    <n v="0.34899999999999998"/>
    <s v="Low Value"/>
    <n v="1377"/>
    <n v="1.6152185320717914E-4"/>
    <s v="FUR-BO-10003441"/>
    <n v="4601.6586000000007"/>
    <n v="73.715399999999988"/>
    <s v="Normal"/>
    <n v="323.13600000000002"/>
    <n v="4"/>
    <n v="0.2"/>
    <n v="12.117599999999999"/>
    <n v="1292.5440000000001"/>
    <n v="9.3749999999999997E-3"/>
    <s v="Profit"/>
    <n v="258.50880000000001"/>
    <s v="Discount Applied"/>
    <s v="Low Discount"/>
    <n v="0.94488803430474744"/>
    <x v="0"/>
  </r>
  <r>
    <s v="CA-2015-133627"/>
    <d v="2015-05-31T00:00:00"/>
    <x v="144"/>
    <n v="2109.96"/>
    <n v="43.613599999999998"/>
    <n v="0.29099999999999998"/>
    <s v="Low Value"/>
    <n v="1501"/>
    <n v="1.3543427767503678E-4"/>
    <s v="FUR-FU-10001935"/>
    <n v="586.07999999999993"/>
    <n v="36.000999999999998"/>
    <s v="Normal"/>
    <n v="22.2"/>
    <n v="6"/>
    <n v="0"/>
    <n v="9.1020000000000003"/>
    <n v="133.19999999999999"/>
    <n v="6.8333333333333343E-2"/>
    <s v="Profit"/>
    <n v="0"/>
    <s v="No Discount"/>
    <s v="Low Discount"/>
    <n v="0.96303519445743324"/>
    <x v="0"/>
  </r>
  <r>
    <s v="CA-2017-102519"/>
    <d v="2017-11-27T00:00:00"/>
    <x v="135"/>
    <n v="2099.1289999999999"/>
    <n v="49.065400000000004"/>
    <n v="0.28899999999999998"/>
    <s v="Low Value"/>
    <n v="1505"/>
    <n v="1.3473905659904559E-4"/>
    <s v="FUR-FU-10004091"/>
    <n v="6526.58"/>
    <n v="322.95060000000001"/>
    <s v="Normal"/>
    <n v="46.94"/>
    <n v="1"/>
    <n v="0"/>
    <n v="19.2454"/>
    <n v="46.94"/>
    <n v="0.41000000000000003"/>
    <s v="Profit"/>
    <n v="0"/>
    <s v="No Discount"/>
    <s v="Low Discount"/>
    <n v="0.96343941162723035"/>
    <x v="0"/>
  </r>
  <r>
    <s v="US-2014-141215"/>
    <d v="2014-06-15T00:00:00"/>
    <x v="46"/>
    <n v="12395.672"/>
    <n v="-242.6018"/>
    <n v="0.83299999999999996"/>
    <s v="High Value"/>
    <n v="346"/>
    <n v="7.9565436482998656E-4"/>
    <s v="FUR-TA-10001520"/>
    <n v="11476.296"/>
    <n v="-12.13290000000001"/>
    <s v="Normal"/>
    <n v="99.918000000000006"/>
    <n v="2"/>
    <n v="0.3"/>
    <n v="-18.5562"/>
    <n v="199.83600000000001"/>
    <n v="-9.285714285714286E-2"/>
    <s v="Loss"/>
    <n v="59.950800000000001"/>
    <s v="Discount Applied"/>
    <s v="Low Discount"/>
    <n v="0.52208610359465157"/>
    <x v="1"/>
  </r>
  <r>
    <s v="US-2014-141215"/>
    <d v="2014-06-15T00:00:00"/>
    <x v="46"/>
    <n v="12395.672"/>
    <n v="-242.6018"/>
    <n v="0.83299999999999996"/>
    <s v="High Value"/>
    <n v="346"/>
    <n v="7.9565436482998656E-4"/>
    <s v="FUR-CH-10003379"/>
    <n v="31689.775999999998"/>
    <n v="926.18499999999995"/>
    <s v="Normal"/>
    <n v="797.94399999999996"/>
    <n v="4"/>
    <n v="0.3"/>
    <n v="-56.996000000000002"/>
    <n v="3191.7759999999998"/>
    <n v="-1.785714285714286E-2"/>
    <s v="Loss"/>
    <n v="957.53279999999995"/>
    <s v="Discount Applied"/>
    <s v="Low Discount"/>
    <n v="0.52208610359465157"/>
    <x v="1"/>
  </r>
  <r>
    <s v="CA-2016-142958"/>
    <d v="2016-12-13T00:00:00"/>
    <x v="145"/>
    <n v="4457.0879999999997"/>
    <n v="41.785200000000003"/>
    <n v="0.51100000000000001"/>
    <s v="Medium Value"/>
    <n v="1037"/>
    <n v="2.8609191350266081E-4"/>
    <s v="FUR-TA-10000577"/>
    <n v="29179.998000000003"/>
    <n v="-532.76130000000001"/>
    <s v="high sales Low Profit"/>
    <n v="1114.2719999999999"/>
    <n v="4"/>
    <n v="0.2"/>
    <n v="41.785200000000003"/>
    <n v="4457.0879999999997"/>
    <n v="9.3750000000000014E-3"/>
    <s v="Profit"/>
    <n v="891.41759999999999"/>
    <s v="Discount Applied"/>
    <s v="Low Discount"/>
    <n v="0.86981508960344323"/>
    <x v="0"/>
  </r>
  <r>
    <s v="US-2015-140200"/>
    <d v="2015-07-26T00:00:00"/>
    <x v="90"/>
    <n v="11063.273999999999"/>
    <n v="-50.715299999999971"/>
    <n v="0.79400000000000004"/>
    <s v="Medium Value"/>
    <n v="432"/>
    <n v="7.1013029768858874E-4"/>
    <s v="FUR-TA-10002356"/>
    <n v="6788.6490000000013"/>
    <n v="-445.58699999999999"/>
    <s v="Normal"/>
    <n v="393.16500000000002"/>
    <n v="3"/>
    <n v="0.5"/>
    <n v="-204.44579999999999"/>
    <n v="1179.4950000000001"/>
    <n v="-0.17333333333333331"/>
    <s v="Loss"/>
    <n v="589.74750000000006"/>
    <s v="Discount Applied"/>
    <s v="High Discount"/>
    <n v="0.58297323632484277"/>
    <x v="1"/>
  </r>
  <r>
    <s v="US-2017-110576"/>
    <d v="2017-11-28T00:00:00"/>
    <x v="146"/>
    <n v="34442.648000000001"/>
    <n v="-556.96579999999994"/>
    <n v="0.98"/>
    <s v="High Value"/>
    <n v="41"/>
    <n v="2.2108073864412357E-3"/>
    <s v="FUR-FU-10003601"/>
    <n v="8706.5120000000006"/>
    <n v="-343.09560000000005"/>
    <s v="Normal"/>
    <n v="516.48800000000006"/>
    <n v="7"/>
    <n v="0.2"/>
    <n v="-12.9122"/>
    <n v="3615.4160000000002"/>
    <n v="-3.5714285714285713E-3"/>
    <s v="Loss"/>
    <n v="723.08320000000003"/>
    <s v="Discount Applied"/>
    <s v="Low Discount"/>
    <n v="0.12602610705394404"/>
    <x v="1"/>
  </r>
  <r>
    <s v="US-2017-110576"/>
    <d v="2017-11-28T00:00:00"/>
    <x v="146"/>
    <n v="34442.648000000001"/>
    <n v="-556.96579999999994"/>
    <n v="0.98"/>
    <s v="High Value"/>
    <n v="41"/>
    <n v="2.2108073864412357E-3"/>
    <s v="FUR-FU-10000576"/>
    <n v="19305.280000000002"/>
    <n v="289.5791999999999"/>
    <s v="Normal"/>
    <n v="1007.232"/>
    <n v="6"/>
    <n v="0.2"/>
    <n v="75.542400000000001"/>
    <n v="6043.3919999999998"/>
    <n v="1.2500000000000001E-2"/>
    <s v="Profit"/>
    <n v="1208.6784"/>
    <s v="Discount Applied"/>
    <s v="Low Discount"/>
    <n v="0.12602610705394404"/>
    <x v="1"/>
  </r>
  <r>
    <s v="US-2017-110576"/>
    <d v="2017-11-28T00:00:00"/>
    <x v="146"/>
    <n v="34442.648000000001"/>
    <n v="-556.96579999999994"/>
    <n v="0.98"/>
    <s v="High Value"/>
    <n v="41"/>
    <n v="2.2108073864412357E-3"/>
    <s v="FUR-TA-10004154"/>
    <n v="39900.834999999999"/>
    <n v="-1147.4000000000001"/>
    <s v="high sales Low Profit"/>
    <n v="2065.3200000000002"/>
    <n v="12"/>
    <n v="0.4"/>
    <n v="-619.596"/>
    <n v="24783.840000000004"/>
    <n v="-2.4999999999999998E-2"/>
    <s v="Loss"/>
    <n v="9913.5360000000019"/>
    <s v="Discount Applied"/>
    <s v="High Discount"/>
    <n v="0.12602610705394404"/>
    <x v="1"/>
  </r>
  <r>
    <s v="CA-2017-131156"/>
    <d v="2017-03-04T00:00:00"/>
    <x v="147"/>
    <n v="11057.382"/>
    <n v="457.33679999999998"/>
    <n v="0.79200000000000004"/>
    <s v="Medium Value"/>
    <n v="437"/>
    <n v="7.0975210153128654E-4"/>
    <s v="FUR-FU-10001940"/>
    <n v="1069.8240000000001"/>
    <n v="50.307200000000016"/>
    <s v="Normal"/>
    <n v="25.472000000000001"/>
    <n v="4"/>
    <n v="0.2"/>
    <n v="7.6416000000000004"/>
    <n v="101.88800000000001"/>
    <n v="7.4999999999999997E-2"/>
    <s v="Profit"/>
    <n v="20.377600000000001"/>
    <s v="Discount Applied"/>
    <s v="Low Discount"/>
    <n v="0.58652199683249906"/>
    <x v="1"/>
  </r>
  <r>
    <s v="CA-2017-136539"/>
    <d v="2017-12-28T00:00:00"/>
    <x v="148"/>
    <n v="157.7056"/>
    <n v="-11.596"/>
    <n v="0.03"/>
    <s v="Low Value"/>
    <n v="2057"/>
    <n v="1.0122819400039943E-5"/>
    <s v="FUR-BO-10004709"/>
    <n v="6416.6466"/>
    <n v="-20.293000000000006"/>
    <s v="Normal"/>
    <n v="78.852800000000002"/>
    <n v="2"/>
    <n v="0.32"/>
    <n v="-11.596"/>
    <n v="157.7056"/>
    <n v="-7.3529411764705885E-2"/>
    <s v="Loss"/>
    <n v="50.465792"/>
    <s v="Discount Applied"/>
    <s v="High Discount"/>
    <n v="0.9996801871748352"/>
    <x v="0"/>
  </r>
  <r>
    <s v="CA-2015-112571"/>
    <d v="2015-09-22T00:00:00"/>
    <x v="149"/>
    <n v="971.15999999999985"/>
    <n v="74.173200000000008"/>
    <n v="0.157"/>
    <s v="Low Value"/>
    <n v="1785"/>
    <n v="6.2336894115001555E-5"/>
    <s v="FUR-FU-10004188"/>
    <n v="4398.8999999999996"/>
    <n v="345.774"/>
    <s v="Normal"/>
    <n v="204.6"/>
    <n v="2"/>
    <n v="0"/>
    <n v="53.195999999999998"/>
    <n v="409.2"/>
    <n v="0.13"/>
    <s v="Profit"/>
    <n v="0"/>
    <s v="No Discount"/>
    <s v="Low Discount"/>
    <n v="0.9904115693824358"/>
    <x v="0"/>
  </r>
  <r>
    <s v="CA-2017-152142"/>
    <d v="2017-11-14T00:00:00"/>
    <x v="150"/>
    <n v="11123.288"/>
    <n v="361.7373"/>
    <n v="0.79900000000000004"/>
    <s v="Medium Value"/>
    <n v="423"/>
    <n v="7.139824810192631E-4"/>
    <s v="FUR-CH-10002965"/>
    <n v="26609.752"/>
    <n v="267.30340000000001"/>
    <s v="Normal"/>
    <n v="321.56799999999998"/>
    <n v="2"/>
    <n v="0.2"/>
    <n v="28.1372"/>
    <n v="643.13599999999997"/>
    <n v="4.3750000000000004E-2"/>
    <s v="Profit"/>
    <n v="128.62719999999999"/>
    <s v="Discount Applied"/>
    <s v="Low Discount"/>
    <n v="0.57585544965688718"/>
    <x v="1"/>
  </r>
  <r>
    <s v="CA-2014-115791"/>
    <d v="2014-01-16T00:00:00"/>
    <x v="151"/>
    <n v="981.58400000000006"/>
    <n v="62.537199999999999"/>
    <n v="0.16700000000000001"/>
    <s v="Low Value"/>
    <n v="1765"/>
    <n v="6.3005990643127504E-5"/>
    <s v="FUR-FU-10001095"/>
    <n v="1768.8639999999998"/>
    <n v="61.433599999999998"/>
    <s v="Normal"/>
    <n v="127.104"/>
    <n v="6"/>
    <n v="0.2"/>
    <n v="28.598400000000002"/>
    <n v="762.62400000000002"/>
    <n v="3.7499999999999999E-2"/>
    <s v="Profit"/>
    <n v="152.5248"/>
    <s v="Discount Applied"/>
    <s v="Low Discount"/>
    <n v="0.9890969563302493"/>
    <x v="0"/>
  </r>
  <r>
    <s v="CA-2016-144939"/>
    <d v="2016-03-10T00:00:00"/>
    <x v="4"/>
    <n v="8789.7930000000015"/>
    <n v="256.245"/>
    <n v="0.70899999999999996"/>
    <s v="Medium Value"/>
    <n v="613"/>
    <n v="5.6419992126300722E-4"/>
    <s v="FUR-CH-10003199"/>
    <n v="7302.4839999999995"/>
    <n v="155.37200000000001"/>
    <s v="Normal"/>
    <n v="599.29200000000003"/>
    <n v="6"/>
    <n v="0.1"/>
    <n v="93.223200000000006"/>
    <n v="3595.7520000000004"/>
    <n v="2.5925925925925925E-2"/>
    <s v="Profit"/>
    <n v="359.57520000000005"/>
    <s v="Discount Applied"/>
    <s v="Low Discount"/>
    <n v="0.69947908650836887"/>
    <x v="1"/>
  </r>
  <r>
    <s v="CA-2014-163419"/>
    <d v="2014-11-11T00:00:00"/>
    <x v="152"/>
    <n v="3170.08"/>
    <n v="84.518799999999999"/>
    <n v="0.40699999999999997"/>
    <s v="Medium Value"/>
    <n v="1256"/>
    <n v="2.0348134323498103E-4"/>
    <s v="FUR-CH-10000665"/>
    <n v="15430.156000000001"/>
    <n v="573.72400000000005"/>
    <s v="Normal"/>
    <n v="603.91999999999996"/>
    <n v="5"/>
    <n v="0.2"/>
    <n v="75.489999999999995"/>
    <n v="3019.6"/>
    <n v="2.4999999999999998E-2"/>
    <s v="Profit"/>
    <n v="603.91999999999996"/>
    <s v="Discount Applied"/>
    <s v="Low Discount"/>
    <n v="0.92230967889769044"/>
    <x v="0"/>
  </r>
  <r>
    <s v="CA-2017-167899"/>
    <d v="2017-05-21T00:00:00"/>
    <x v="153"/>
    <n v="2600.25"/>
    <n v="72.807000000000002"/>
    <n v="0.35799999999999998"/>
    <s v="Low Value"/>
    <n v="1360"/>
    <n v="1.6690505058129744E-4"/>
    <s v="FUR-FU-10004071"/>
    <n v="4971.6779999999999"/>
    <n v="106.09020000000001"/>
    <s v="Normal"/>
    <n v="520.04999999999995"/>
    <n v="5"/>
    <n v="0"/>
    <n v="72.807000000000002"/>
    <n v="2600.25"/>
    <n v="2.8000000000000001E-2"/>
    <s v="Profit"/>
    <n v="0"/>
    <s v="No Discount"/>
    <s v="Low Discount"/>
    <n v="0.94159854061404213"/>
    <x v="0"/>
  </r>
  <r>
    <s v="CA-2015-153549"/>
    <d v="2015-03-29T00:00:00"/>
    <x v="154"/>
    <n v="6096.71"/>
    <n v="194.1849"/>
    <n v="0.60499999999999998"/>
    <s v="Medium Value"/>
    <n v="837"/>
    <n v="3.9133609880953829E-4"/>
    <s v="FUR-CH-10004086"/>
    <n v="53299.071000000004"/>
    <n v="1388.6347999999998"/>
    <s v="Normal"/>
    <n v="1166.92"/>
    <n v="5"/>
    <n v="0.2"/>
    <n v="131.27850000000001"/>
    <n v="5834.6"/>
    <n v="2.2499999999999999E-2"/>
    <s v="Profit"/>
    <n v="1166.92"/>
    <s v="Discount Applied"/>
    <s v="Low Discount"/>
    <n v="0.80309617841808323"/>
    <x v="0"/>
  </r>
  <r>
    <s v="CA-2015-162537"/>
    <d v="2015-10-28T00:00:00"/>
    <x v="155"/>
    <n v="352.27"/>
    <n v="22.070900000000002"/>
    <n v="6.4000000000000001E-2"/>
    <s v="Low Value"/>
    <n v="1983"/>
    <n v="2.2611534340264839E-5"/>
    <s v="FUR-FU-10002885"/>
    <n v="325.83199999999999"/>
    <n v="28.052399999999995"/>
    <s v="Normal"/>
    <n v="24.1"/>
    <n v="5"/>
    <n v="0"/>
    <n v="9.1579999999999995"/>
    <n v="120.5"/>
    <n v="7.5999999999999998E-2"/>
    <s v="Profit"/>
    <n v="0"/>
    <s v="No Discount"/>
    <s v="Low Discount"/>
    <n v="0.99852907183895767"/>
    <x v="0"/>
  </r>
  <r>
    <s v="CA-2015-162537"/>
    <d v="2015-10-28T00:00:00"/>
    <x v="155"/>
    <n v="352.27"/>
    <n v="22.070900000000002"/>
    <n v="6.4000000000000001E-2"/>
    <s v="Low Value"/>
    <n v="1983"/>
    <n v="2.2611534340264839E-5"/>
    <s v="FUR-FU-10001918"/>
    <n v="697.20200000000011"/>
    <n v="47.725700000000003"/>
    <s v="Normal"/>
    <n v="33.11"/>
    <n v="7"/>
    <n v="0"/>
    <n v="12.9129"/>
    <n v="231.76999999999998"/>
    <n v="5.5714285714285723E-2"/>
    <s v="Profit"/>
    <n v="0"/>
    <s v="No Discount"/>
    <s v="Low Discount"/>
    <n v="0.99852907183895767"/>
    <x v="0"/>
  </r>
  <r>
    <s v="CA-2015-124891"/>
    <d v="2015-07-31T00:00:00"/>
    <x v="156"/>
    <n v="7635.4739999999993"/>
    <n v="-290.87520000000001"/>
    <n v="0.67500000000000004"/>
    <s v="Medium Value"/>
    <n v="690"/>
    <n v="4.9010640291594326E-4"/>
    <s v="FUR-TA-10002903"/>
    <n v="25113.956999999999"/>
    <n v="-192.18540000000002"/>
    <s v="high sales Low Profit"/>
    <n v="1090.7819999999999"/>
    <n v="7"/>
    <n v="0.4"/>
    <n v="-290.87520000000001"/>
    <n v="7635.4739999999993"/>
    <n v="-3.8095238095238099E-2"/>
    <s v="Loss"/>
    <n v="3054.1895999999997"/>
    <s v="Discount Applied"/>
    <s v="High Discount"/>
    <n v="0.73807978157694976"/>
    <x v="1"/>
  </r>
  <r>
    <s v="CA-2014-158540"/>
    <d v="2014-11-24T00:00:00"/>
    <x v="157"/>
    <n v="1460.6239999999998"/>
    <n v="45.048000000000002"/>
    <n v="0.21199999999999999"/>
    <s v="Low Value"/>
    <n v="1669"/>
    <n v="9.3754647668592244E-5"/>
    <s v="FUR-FU-10001602"/>
    <n v="1805.4680000000001"/>
    <n v="17.447799999999997"/>
    <s v="Normal"/>
    <n v="151.72"/>
    <n v="4"/>
    <n v="0"/>
    <n v="27.3096"/>
    <n v="606.88"/>
    <n v="4.4999999999999998E-2"/>
    <s v="Profit"/>
    <n v="0"/>
    <s v="No Discount"/>
    <s v="Low Discount"/>
    <n v="0.98195387529735778"/>
    <x v="0"/>
  </r>
  <r>
    <s v="CA-2017-118437"/>
    <d v="2017-06-17T00:00:00"/>
    <x v="22"/>
    <n v="13039.97"/>
    <n v="-69.729200000000048"/>
    <n v="0.84599999999999997"/>
    <s v="High Value"/>
    <n v="325"/>
    <n v="8.3701061529799106E-4"/>
    <s v="FUR-FU-10004848"/>
    <n v="7595.6839999999993"/>
    <n v="235.14070000000004"/>
    <s v="Normal"/>
    <n v="155.25"/>
    <n v="3"/>
    <n v="0"/>
    <n v="46.575000000000003"/>
    <n v="465.75"/>
    <n v="0.1"/>
    <s v="Profit"/>
    <n v="0"/>
    <s v="No Discount"/>
    <s v="Low Discount"/>
    <n v="0.50027770036211472"/>
    <x v="1"/>
  </r>
  <r>
    <s v="US-2015-126214"/>
    <d v="2015-12-21T00:00:00"/>
    <x v="158"/>
    <n v="22417.579999999998"/>
    <n v="247.18489999999997"/>
    <n v="0.92900000000000005"/>
    <s v="High Value"/>
    <n v="149"/>
    <n v="1.4389413801789374E-3"/>
    <s v="FUR-TA-10003748"/>
    <n v="35927.813999999991"/>
    <n v="448.16400000000004"/>
    <s v="Normal"/>
    <n v="1618.37"/>
    <n v="13"/>
    <n v="0"/>
    <n v="356.04140000000001"/>
    <n v="21038.809999999998"/>
    <n v="1.6923076923076926E-2"/>
    <s v="Profit"/>
    <n v="0"/>
    <s v="No Discount"/>
    <s v="Low Discount"/>
    <n v="0.31409261428468399"/>
    <x v="1"/>
  </r>
  <r>
    <s v="CA-2015-108665"/>
    <d v="2015-06-07T00:00:00"/>
    <x v="159"/>
    <n v="2198.8000000000002"/>
    <n v="228.90940000000001"/>
    <n v="0.307"/>
    <s v="Low Value"/>
    <n v="1467"/>
    <n v="1.411367465505843E-4"/>
    <s v="FUR-FU-10002191"/>
    <n v="163.33199999999999"/>
    <n v="22.894400000000001"/>
    <s v="Normal"/>
    <n v="13.96"/>
    <n v="2"/>
    <n v="0"/>
    <n v="6.7008000000000001"/>
    <n v="27.92"/>
    <n v="0.24"/>
    <s v="Profit"/>
    <n v="0"/>
    <s v="No Discount"/>
    <s v="Low Discount"/>
    <n v="0.95836212333715454"/>
    <x v="0"/>
  </r>
  <r>
    <s v="CA-2015-108665"/>
    <d v="2015-06-07T00:00:00"/>
    <x v="159"/>
    <n v="2198.8000000000002"/>
    <n v="228.90940000000001"/>
    <n v="0.307"/>
    <s v="Low Value"/>
    <n v="1467"/>
    <n v="1.411367465505843E-4"/>
    <s v="FUR-FU-10000965"/>
    <n v="6939.1840000000002"/>
    <n v="448.76159999999993"/>
    <s v="Normal"/>
    <n v="155.82"/>
    <n v="3"/>
    <n v="0"/>
    <n v="63.886200000000002"/>
    <n v="467.46"/>
    <n v="0.13666666666666669"/>
    <s v="Profit"/>
    <n v="0"/>
    <s v="No Discount"/>
    <s v="Low Discount"/>
    <n v="0.95836212333715454"/>
    <x v="0"/>
  </r>
  <r>
    <s v="CA-2015-124450"/>
    <d v="2015-04-27T00:00:00"/>
    <x v="138"/>
    <n v="48467.06"/>
    <n v="268.60730000000001"/>
    <n v="0.98899999999999999"/>
    <s v="High Value"/>
    <n v="21"/>
    <n v="3.1110074419101155E-3"/>
    <s v="FUR-CH-10000309"/>
    <n v="21294.504000000001"/>
    <n v="697.14149999999995"/>
    <s v="Normal"/>
    <n v="1267.53"/>
    <n v="3"/>
    <n v="0"/>
    <n v="316.88249999999999"/>
    <n v="3802.59"/>
    <n v="8.3333333333333329E-2"/>
    <s v="Profit"/>
    <n v="0"/>
    <s v="No Discount"/>
    <s v="Low Discount"/>
    <n v="7.9995914215198943E-2"/>
    <x v="1"/>
  </r>
  <r>
    <s v="CA-2014-163552"/>
    <d v="2014-11-07T00:00:00"/>
    <x v="160"/>
    <n v="23540.15"/>
    <n v="1146.4878000000001"/>
    <n v="0.93899999999999995"/>
    <s v="High Value"/>
    <n v="123"/>
    <n v="1.5109969912282778E-3"/>
    <s v="FUR-CH-10003379"/>
    <n v="31689.775999999998"/>
    <n v="926.18499999999995"/>
    <s v="Normal"/>
    <n v="854.94"/>
    <n v="3"/>
    <n v="0"/>
    <n v="213.73500000000001"/>
    <n v="2564.8200000000002"/>
    <n v="8.3333333333333329E-2"/>
    <s v="Profit"/>
    <n v="0"/>
    <s v="No Discount"/>
    <s v="Low Discount"/>
    <n v="0.28299891225452484"/>
    <x v="1"/>
  </r>
  <r>
    <s v="CA-2014-163552"/>
    <d v="2014-11-07T00:00:00"/>
    <x v="160"/>
    <n v="23540.15"/>
    <n v="1146.4878000000001"/>
    <n v="0.93899999999999995"/>
    <s v="High Value"/>
    <n v="123"/>
    <n v="1.5109969912282778E-3"/>
    <s v="FUR-FU-10000629"/>
    <n v="2628.3740000000003"/>
    <n v="183.13120000000001"/>
    <s v="Normal"/>
    <n v="124.11"/>
    <n v="9"/>
    <n v="0"/>
    <n v="52.126199999999997"/>
    <n v="1116.99"/>
    <n v="4.6666666666666662E-2"/>
    <s v="Profit"/>
    <n v="0"/>
    <s v="No Discount"/>
    <s v="Low Discount"/>
    <n v="0.28299891225452484"/>
    <x v="1"/>
  </r>
  <r>
    <s v="CA-2016-113061"/>
    <d v="2016-04-22T00:00:00"/>
    <x v="161"/>
    <n v="173.24"/>
    <n v="8.6620000000000008"/>
    <n v="0.03"/>
    <s v="Low Value"/>
    <n v="2056"/>
    <n v="1.111994268347427E-5"/>
    <s v="FUR-FU-10003975"/>
    <n v="1689.0900000000001"/>
    <n v="56.303000000000004"/>
    <s v="Normal"/>
    <n v="86.62"/>
    <n v="2"/>
    <n v="0"/>
    <n v="8.6620000000000008"/>
    <n v="173.24"/>
    <n v="0.05"/>
    <s v="Profit"/>
    <n v="0"/>
    <s v="No Discount"/>
    <s v="Low Discount"/>
    <n v="0.99967006435543515"/>
    <x v="0"/>
  </r>
  <r>
    <s v="CA-2016-127670"/>
    <d v="2016-03-20T00:00:00"/>
    <x v="162"/>
    <n v="6422.8159999999998"/>
    <n v="72.584400000000016"/>
    <n v="0.62"/>
    <s v="Medium Value"/>
    <n v="804"/>
    <n v="4.1226821626934583E-4"/>
    <s v="FUR-TA-10001095"/>
    <n v="55615.938999999998"/>
    <n v="-189.97610000000006"/>
    <s v="high sales Low Profit"/>
    <n v="697.16"/>
    <n v="4"/>
    <n v="0"/>
    <n v="146.40360000000001"/>
    <n v="2788.64"/>
    <n v="5.2500000000000005E-2"/>
    <s v="Profit"/>
    <n v="0"/>
    <s v="No Discount"/>
    <s v="Low Discount"/>
    <n v="0.78983524244733516"/>
    <x v="1"/>
  </r>
  <r>
    <s v="CA-2016-102981"/>
    <d v="2016-06-09T00:00:00"/>
    <x v="163"/>
    <n v="2258.3310000000001"/>
    <n v="22.750500000000002"/>
    <n v="0.317"/>
    <s v="Low Value"/>
    <n v="1447"/>
    <n v="1.4495792703944315E-4"/>
    <s v="FUR-BO-10001811"/>
    <n v="23696.155399999996"/>
    <n v="15.049000000000007"/>
    <s v="Normal"/>
    <n v="722.35199999999998"/>
    <n v="3"/>
    <n v="0.2"/>
    <n v="90.293999999999997"/>
    <n v="2167.056"/>
    <n v="4.1666666666666664E-2"/>
    <s v="Profit"/>
    <n v="433.41120000000001"/>
    <s v="Discount Applied"/>
    <s v="Low Discount"/>
    <n v="0.95523240263127507"/>
    <x v="0"/>
  </r>
  <r>
    <s v="CA-2017-152702"/>
    <d v="2017-12-10T00:00:00"/>
    <x v="7"/>
    <n v="7328.4756000000007"/>
    <n v="-98.531399999999991"/>
    <n v="0.66"/>
    <s v="Medium Value"/>
    <n v="718"/>
    <n v="4.7040076558092656E-4"/>
    <s v="FUR-CH-10002304"/>
    <n v="7593.9539999999997"/>
    <n v="44.165999999999997"/>
    <s v="Normal"/>
    <n v="254.60400000000001"/>
    <n v="14"/>
    <n v="0.3"/>
    <n v="-18.186"/>
    <n v="3564.4560000000001"/>
    <n v="-5.1020408163265302E-3"/>
    <s v="Loss"/>
    <n v="1069.3368"/>
    <s v="Discount Applied"/>
    <s v="Low Discount"/>
    <n v="0.75287066628728183"/>
    <x v="1"/>
  </r>
  <r>
    <s v="CA-2016-169103"/>
    <d v="2016-08-03T00:00:00"/>
    <x v="133"/>
    <n v="20439.493999999999"/>
    <n v="528.6896999999999"/>
    <n v="0.92400000000000004"/>
    <s v="High Value"/>
    <n v="155"/>
    <n v="1.3119718411407078E-3"/>
    <s v="FUR-FU-10004006"/>
    <n v="1936.31"/>
    <n v="72.078499999999991"/>
    <s v="Normal"/>
    <n v="102.36"/>
    <n v="3"/>
    <n v="0.2"/>
    <n v="-3.8384999999999998"/>
    <n v="307.08"/>
    <n v="-1.2500000000000001E-2"/>
    <s v="Loss"/>
    <n v="61.415999999999997"/>
    <s v="Discount Applied"/>
    <s v="Low Discount"/>
    <n v="0.32865370885845591"/>
    <x v="1"/>
  </r>
  <r>
    <s v="US-2015-153500"/>
    <d v="2015-03-07T00:00:00"/>
    <x v="164"/>
    <n v="7541.6080000000002"/>
    <n v="-2.0204000000000057"/>
    <n v="0.67200000000000004"/>
    <s v="Medium Value"/>
    <n v="694"/>
    <n v="4.8408132475889532E-4"/>
    <s v="FUR-FU-10000293"/>
    <n v="6022.5879999999997"/>
    <n v="46.327599999999997"/>
    <s v="Normal"/>
    <n v="168.464"/>
    <n v="2"/>
    <n v="0.2"/>
    <n v="-29.481200000000001"/>
    <n v="336.928"/>
    <n v="-8.7500000000000008E-2"/>
    <s v="Loss"/>
    <n v="67.385599999999997"/>
    <s v="Discount Applied"/>
    <s v="Low Discount"/>
    <n v="0.74099897681150617"/>
    <x v="1"/>
  </r>
  <r>
    <s v="US-2015-153500"/>
    <d v="2015-03-07T00:00:00"/>
    <x v="164"/>
    <n v="7541.6080000000002"/>
    <n v="-2.0204000000000057"/>
    <n v="0.67200000000000004"/>
    <s v="Medium Value"/>
    <n v="694"/>
    <n v="4.8408132475889532E-4"/>
    <s v="FUR-FU-10004460"/>
    <n v="3528.2419999999997"/>
    <n v="127.2996"/>
    <s v="Normal"/>
    <n v="282.88799999999998"/>
    <n v="9"/>
    <n v="0.2"/>
    <n v="56.577599999999997"/>
    <n v="2545.9919999999997"/>
    <n v="2.2222222222222223E-2"/>
    <s v="Profit"/>
    <n v="509.19839999999999"/>
    <s v="Discount Applied"/>
    <s v="Low Discount"/>
    <n v="0.74099897681150617"/>
    <x v="1"/>
  </r>
  <r>
    <s v="CA-2015-110667"/>
    <d v="2015-04-04T00:00:00"/>
    <x v="165"/>
    <n v="7091.8760000000002"/>
    <n v="257.03140000000002"/>
    <n v="0.65"/>
    <s v="Medium Value"/>
    <n v="737"/>
    <n v="4.5521389193204091E-4"/>
    <s v="FUR-FU-10004622"/>
    <n v="1246.5999999999999"/>
    <n v="-48.78"/>
    <s v="Normal"/>
    <n v="108.4"/>
    <n v="2"/>
    <n v="0"/>
    <n v="22.763999999999999"/>
    <n v="216.8"/>
    <n v="0.105"/>
    <s v="Profit"/>
    <n v="0"/>
    <s v="No Discount"/>
    <s v="Low Discount"/>
    <n v="0.7621025179315295"/>
    <x v="1"/>
  </r>
  <r>
    <s v="US-2015-125374"/>
    <d v="2015-03-23T00:00:00"/>
    <x v="166"/>
    <n v="215.54400000000001"/>
    <n v="-29.252400000000002"/>
    <n v="0.04"/>
    <s v="Low Value"/>
    <n v="2035"/>
    <n v="1.3835355147580109E-5"/>
    <s v="FUR-CH-10003396"/>
    <n v="5804.2920000000004"/>
    <n v="-216.31380000000004"/>
    <s v="Normal"/>
    <n v="107.77200000000001"/>
    <n v="2"/>
    <n v="0.3"/>
    <n v="-29.252400000000002"/>
    <n v="215.54400000000001"/>
    <n v="-0.1357142857142857"/>
    <s v="Loss"/>
    <n v="64.663200000000003"/>
    <s v="Discount Applied"/>
    <s v="Low Discount"/>
    <n v="0.99940862137006592"/>
    <x v="0"/>
  </r>
  <r>
    <s v="CA-2016-157686"/>
    <d v="2016-01-10T00:00:00"/>
    <x v="167"/>
    <n v="1277.3520000000001"/>
    <n v="66.953599999999994"/>
    <n v="0.2"/>
    <s v="Low Value"/>
    <n v="1694"/>
    <n v="8.1990770183682909E-5"/>
    <s v="FUR-CH-10001146"/>
    <n v="10599.241999999998"/>
    <n v="117.4863"/>
    <s v="Normal"/>
    <n v="194.84800000000001"/>
    <n v="4"/>
    <n v="0.2"/>
    <n v="12.178000000000001"/>
    <n v="779.39200000000005"/>
    <n v="1.5625E-2"/>
    <s v="Profit"/>
    <n v="155.87840000000003"/>
    <s v="Discount Applied"/>
    <s v="Low Discount"/>
    <n v="0.98405441642324643"/>
    <x v="0"/>
  </r>
  <r>
    <s v="CA-2015-110016"/>
    <d v="2015-11-29T00:00:00"/>
    <x v="168"/>
    <n v="12835.254000000001"/>
    <n v="122.598"/>
    <n v="0.84299999999999997"/>
    <s v="High Value"/>
    <n v="331"/>
    <n v="8.2387028866216729E-4"/>
    <s v="FUR-CH-10002880"/>
    <n v="30526.117999999999"/>
    <n v="-474.74139999999994"/>
    <s v="high sales Low Profit"/>
    <n v="1106.9100000000001"/>
    <n v="9"/>
    <n v="0"/>
    <n v="121.76009999999999"/>
    <n v="9962.19"/>
    <n v="1.2222222222222221E-2"/>
    <s v="Profit"/>
    <n v="0"/>
    <s v="No Discount"/>
    <s v="Low Discount"/>
    <n v="0.50522958998799239"/>
    <x v="1"/>
  </r>
  <r>
    <s v="US-2016-143819"/>
    <d v="2016-01-03T00:00:00"/>
    <x v="169"/>
    <n v="6772.6959999999999"/>
    <n v="-254.92579999999998"/>
    <n v="0.63500000000000001"/>
    <s v="Medium Value"/>
    <n v="772"/>
    <n v="4.3472634110249046E-4"/>
    <s v="FUR-TA-10001095"/>
    <n v="55615.938999999998"/>
    <n v="-189.97610000000006"/>
    <s v="high sales Low Profit"/>
    <n v="836.59199999999998"/>
    <n v="8"/>
    <n v="0.4"/>
    <n v="-264.92079999999999"/>
    <n v="6692.7359999999999"/>
    <n v="-3.9583333333333331E-2"/>
    <s v="Loss"/>
    <n v="2677.0944"/>
    <s v="Discount Applied"/>
    <s v="High Discount"/>
    <n v="0.77635570447612445"/>
    <x v="1"/>
  </r>
  <r>
    <s v="CA-2017-158407"/>
    <d v="2017-04-06T00:00:00"/>
    <x v="150"/>
    <n v="11123.288"/>
    <n v="361.7373"/>
    <n v="0.79900000000000004"/>
    <s v="Medium Value"/>
    <n v="423"/>
    <n v="7.139824810192631E-4"/>
    <s v="FUR-FU-10001967"/>
    <n v="263.86800000000005"/>
    <n v="-5.9970000000000017"/>
    <s v="Normal"/>
    <n v="31.984000000000002"/>
    <n v="2"/>
    <n v="0.2"/>
    <n v="1.9990000000000001"/>
    <n v="63.968000000000004"/>
    <n v="3.125E-2"/>
    <s v="Profit"/>
    <n v="12.793600000000001"/>
    <s v="Discount Applied"/>
    <s v="Low Discount"/>
    <n v="0.57585544965688718"/>
    <x v="1"/>
  </r>
  <r>
    <s v="CA-2014-159338"/>
    <d v="2014-06-25T00:00:00"/>
    <x v="170"/>
    <n v="6067.2700000000013"/>
    <n v="-324.255"/>
    <n v="0.60099999999999998"/>
    <s v="Medium Value"/>
    <n v="839"/>
    <n v="3.8944640178459333E-4"/>
    <s v="FUR-TA-10004147"/>
    <n v="4903.848"/>
    <n v="96.285600000000002"/>
    <s v="Normal"/>
    <n v="447.84"/>
    <n v="5"/>
    <n v="0.2"/>
    <n v="11.196"/>
    <n v="2239.1999999999998"/>
    <n v="5.0000000000000001E-3"/>
    <s v="Profit"/>
    <n v="447.84"/>
    <s v="Discount Applied"/>
    <s v="Low Discount"/>
    <n v="0.80582230323057547"/>
    <x v="0"/>
  </r>
  <r>
    <s v="CA-2016-107216"/>
    <d v="2016-06-14T00:00:00"/>
    <x v="171"/>
    <n v="1589.9839999999999"/>
    <n v="1.2210999999999999"/>
    <n v="0.23100000000000001"/>
    <s v="Low Value"/>
    <n v="1629"/>
    <n v="1.0205801747657095E-4"/>
    <s v="FUR-FU-10000206"/>
    <n v="208.35599999999999"/>
    <n v="14.55"/>
    <s v="Normal"/>
    <n v="8.73"/>
    <n v="3"/>
    <n v="0"/>
    <n v="4.1031000000000004"/>
    <n v="26.19"/>
    <n v="0.15666666666666668"/>
    <s v="Profit"/>
    <n v="0"/>
    <s v="No Discount"/>
    <s v="Low Discount"/>
    <n v="0.97805100546553081"/>
    <x v="0"/>
  </r>
  <r>
    <s v="US-2016-110156"/>
    <d v="2016-11-19T00:00:00"/>
    <x v="172"/>
    <n v="92.316000000000003"/>
    <n v="12.100199999999999"/>
    <n v="1.9E-2"/>
    <s v="Low Value"/>
    <n v="2079"/>
    <n v="5.9255866356938966E-6"/>
    <s v="FUR-FU-10000206"/>
    <n v="208.35599999999999"/>
    <n v="14.55"/>
    <s v="Normal"/>
    <n v="2.3279999999999998"/>
    <n v="2"/>
    <n v="0.6"/>
    <n v="-0.75660000000000005"/>
    <n v="4.6559999999999997"/>
    <n v="-0.16250000000000003"/>
    <s v="Loss"/>
    <n v="2.7935999999999996"/>
    <s v="Discount Applied"/>
    <s v="High Discount"/>
    <n v="0.99986101141019423"/>
    <x v="0"/>
  </r>
  <r>
    <s v="CA-2017-140585"/>
    <d v="2017-12-18T00:00:00"/>
    <x v="173"/>
    <n v="7333.6689999999999"/>
    <n v="-110.19239999999999"/>
    <n v="0.66200000000000003"/>
    <s v="Medium Value"/>
    <n v="714"/>
    <n v="4.7073411994673321E-4"/>
    <s v="FUR-BO-10002206"/>
    <n v="119.833"/>
    <n v="-12.6882"/>
    <s v="Normal"/>
    <n v="119.833"/>
    <n v="1"/>
    <n v="0.15"/>
    <n v="-12.6882"/>
    <n v="119.833"/>
    <n v="-0.10588235294117647"/>
    <s v="Loss"/>
    <n v="17.97495"/>
    <s v="Discount Applied"/>
    <s v="Low Discount"/>
    <n v="0.75098906322495806"/>
    <x v="1"/>
  </r>
  <r>
    <s v="US-2014-147627"/>
    <d v="2014-01-20T00:00:00"/>
    <x v="174"/>
    <n v="3601.7500000000005"/>
    <n v="246.63230000000001"/>
    <n v="0.45300000000000001"/>
    <s v="Medium Value"/>
    <n v="1158"/>
    <n v="2.3118941099170779E-4"/>
    <s v="FUR-FU-10003194"/>
    <n v="413.02000000000004"/>
    <n v="6.7550000000000008"/>
    <s v="Normal"/>
    <n v="38.6"/>
    <n v="4"/>
    <n v="0"/>
    <n v="11.58"/>
    <n v="154.4"/>
    <n v="7.4999999999999997E-2"/>
    <s v="Profit"/>
    <n v="0"/>
    <s v="No Discount"/>
    <s v="Low Discount"/>
    <n v="0.90126946885525139"/>
    <x v="0"/>
  </r>
  <r>
    <s v="US-2014-147627"/>
    <d v="2014-01-20T00:00:00"/>
    <x v="174"/>
    <n v="3601.7500000000005"/>
    <n v="246.63230000000001"/>
    <n v="0.45300000000000001"/>
    <s v="Medium Value"/>
    <n v="1158"/>
    <n v="2.3118941099170779E-4"/>
    <s v="FUR-CH-10002331"/>
    <n v="38552.634000000005"/>
    <n v="832.99320000000012"/>
    <s v="Normal"/>
    <n v="1067.94"/>
    <n v="3"/>
    <n v="0"/>
    <n v="224.26740000000001"/>
    <n v="3203.82"/>
    <n v="6.9999999999999993E-2"/>
    <s v="Profit"/>
    <n v="0"/>
    <s v="No Discount"/>
    <s v="Low Discount"/>
    <n v="0.90126946885525139"/>
    <x v="0"/>
  </r>
  <r>
    <s v="CA-2016-112102"/>
    <d v="2016-12-04T00:00:00"/>
    <x v="175"/>
    <n v="3387.3270000000002"/>
    <n v="78.185000000000002"/>
    <n v="0.42599999999999999"/>
    <s v="Medium Value"/>
    <n v="1213"/>
    <n v="2.1742601067989406E-4"/>
    <s v="FUR-TA-10004086"/>
    <n v="8185.2960000000003"/>
    <n v="-22.35479999999999"/>
    <s v="Normal"/>
    <n v="343.92"/>
    <n v="4"/>
    <n v="0"/>
    <n v="75.662400000000005"/>
    <n v="1375.68"/>
    <n v="5.5E-2"/>
    <s v="Profit"/>
    <n v="0"/>
    <s v="No Discount"/>
    <s v="Low Discount"/>
    <n v="0.91400554010369617"/>
    <x v="0"/>
  </r>
  <r>
    <s v="CA-2014-146969"/>
    <d v="2014-09-29T00:00:00"/>
    <x v="176"/>
    <n v="3545.0160000000001"/>
    <n v="-5.7394000000000007"/>
    <n v="0.44600000000000001"/>
    <s v="Medium Value"/>
    <n v="1170"/>
    <n v="2.2754776455783434E-4"/>
    <s v="FUR-FU-10004188"/>
    <n v="4398.8999999999996"/>
    <n v="345.774"/>
    <s v="Normal"/>
    <n v="204.6"/>
    <n v="2"/>
    <n v="0"/>
    <n v="53.195999999999998"/>
    <n v="409.2"/>
    <n v="0.13"/>
    <s v="Profit"/>
    <n v="0"/>
    <s v="No Discount"/>
    <s v="Low Discount"/>
    <n v="0.90470200881081098"/>
    <x v="0"/>
  </r>
  <r>
    <s v="CA-2015-113971"/>
    <d v="2015-08-05T00:00:00"/>
    <x v="177"/>
    <n v="5375.2815000000001"/>
    <n v="159.05509999999998"/>
    <n v="0.56399999999999995"/>
    <s v="Medium Value"/>
    <n v="920"/>
    <n v="3.4502898976875777E-4"/>
    <s v="FUR-FU-10001852"/>
    <n v="175.73999999999998"/>
    <n v="8.9087999999999994"/>
    <s v="Normal"/>
    <n v="8.3520000000000003"/>
    <n v="6"/>
    <n v="0.2"/>
    <n v="1.2527999999999999"/>
    <n v="50.112000000000002"/>
    <n v="2.4999999999999998E-2"/>
    <s v="Profit"/>
    <n v="10.022400000000001"/>
    <s v="Discount Applied"/>
    <s v="Low Discount"/>
    <n v="0.83479653731713988"/>
    <x v="0"/>
  </r>
  <r>
    <s v="CA-2014-136567"/>
    <d v="2014-12-20T00:00:00"/>
    <x v="178"/>
    <n v="16621.560000000001"/>
    <n v="593.9076"/>
    <n v="0.89100000000000001"/>
    <s v="High Value"/>
    <n v="231"/>
    <n v="1.0669059946313126E-3"/>
    <s v="FUR-TA-10001932"/>
    <n v="24977.856"/>
    <n v="-404.00640000000004"/>
    <s v="high sales Low Profit"/>
    <n v="2244.48"/>
    <n v="7"/>
    <n v="0"/>
    <n v="493.78559999999999"/>
    <n v="15711.36"/>
    <n v="3.1428571428571424E-2"/>
    <s v="Profit"/>
    <n v="0"/>
    <s v="No Discount"/>
    <s v="Low Discount"/>
    <n v="0.4107014509426189"/>
    <x v="1"/>
  </r>
  <r>
    <s v="CA-2014-136567"/>
    <d v="2014-12-20T00:00:00"/>
    <x v="178"/>
    <n v="16621.560000000001"/>
    <n v="593.9076"/>
    <n v="0.89100000000000001"/>
    <s v="High Value"/>
    <n v="231"/>
    <n v="1.0669059946313126E-3"/>
    <s v="FUR-TA-10000617"/>
    <n v="20832.202499999996"/>
    <n v="430.06950000000001"/>
    <s v="Normal"/>
    <n v="455.1"/>
    <n v="2"/>
    <n v="0"/>
    <n v="100.122"/>
    <n v="910.2"/>
    <n v="0.11"/>
    <s v="Profit"/>
    <n v="0"/>
    <s v="No Discount"/>
    <s v="Low Discount"/>
    <n v="0.4107014509426189"/>
    <x v="1"/>
  </r>
  <r>
    <s v="CA-2016-149314"/>
    <d v="2016-02-07T00:00:00"/>
    <x v="179"/>
    <n v="3394.5139999999997"/>
    <n v="-14.599099999999984"/>
    <n v="0.42799999999999999"/>
    <s v="Medium Value"/>
    <n v="1205"/>
    <n v="2.1788733039858563E-4"/>
    <s v="FUR-CH-10002126"/>
    <n v="12150.203999999998"/>
    <n v="-48.795999999999999"/>
    <s v="Normal"/>
    <n v="195.184"/>
    <n v="1"/>
    <n v="0.2"/>
    <n v="19.5184"/>
    <n v="195.184"/>
    <n v="0.1"/>
    <s v="Profit"/>
    <n v="39.036799999999999"/>
    <s v="Discount Applied"/>
    <s v="Low Discount"/>
    <n v="0.91291841005029684"/>
    <x v="0"/>
  </r>
  <r>
    <s v="CA-2017-145226"/>
    <d v="2017-08-12T00:00:00"/>
    <x v="151"/>
    <n v="981.58400000000006"/>
    <n v="62.537199999999999"/>
    <n v="0.16700000000000001"/>
    <s v="Low Value"/>
    <n v="1765"/>
    <n v="6.3005990643127504E-5"/>
    <s v="FUR-FU-10004952"/>
    <n v="1718.836"/>
    <n v="23.538199999999989"/>
    <s v="Normal"/>
    <n v="109.48"/>
    <n v="2"/>
    <n v="0"/>
    <n v="33.938800000000001"/>
    <n v="218.96"/>
    <n v="0.155"/>
    <s v="Profit"/>
    <n v="0"/>
    <s v="No Discount"/>
    <s v="Low Discount"/>
    <n v="0.9890969563302493"/>
    <x v="0"/>
  </r>
  <r>
    <s v="CA-2016-113621"/>
    <d v="2016-01-12T00:00:00"/>
    <x v="12"/>
    <n v="23419.544999999998"/>
    <n v="-332.45859999999999"/>
    <n v="0.93400000000000005"/>
    <s v="High Value"/>
    <n v="131"/>
    <n v="1.5032555880457538E-3"/>
    <s v="FUR-CH-10001270"/>
    <n v="11566.125"/>
    <n v="336.375"/>
    <s v="Normal"/>
    <n v="172.5"/>
    <n v="2"/>
    <n v="0"/>
    <n v="51.75"/>
    <n v="345"/>
    <n v="0.15"/>
    <s v="Profit"/>
    <n v="0"/>
    <s v="No Discount"/>
    <s v="Low Discount"/>
    <n v="0.29652821254693662"/>
    <x v="1"/>
  </r>
  <r>
    <s v="CA-2017-117212"/>
    <d v="2017-02-26T00:00:00"/>
    <x v="180"/>
    <n v="2676.672"/>
    <n v="89.222399999999993"/>
    <n v="0.36399999999999999"/>
    <s v="Low Value"/>
    <n v="1348"/>
    <n v="1.7181043190060287E-4"/>
    <s v="FUR-CH-10003973"/>
    <n v="47585.279999999999"/>
    <n v="773.2607999999999"/>
    <s v="Normal"/>
    <n v="892.22400000000005"/>
    <n v="3"/>
    <n v="0.2"/>
    <n v="89.222399999999993"/>
    <n v="2676.672"/>
    <n v="3.3333333333333333E-2"/>
    <s v="Profit"/>
    <n v="535.33440000000007"/>
    <s v="Discount Applied"/>
    <s v="Low Discount"/>
    <n v="0.93955023715840569"/>
    <x v="0"/>
  </r>
  <r>
    <s v="US-2015-130519"/>
    <d v="2015-09-15T00:00:00"/>
    <x v="96"/>
    <n v="483.71600000000001"/>
    <n v="46.609200000000001"/>
    <n v="8.5000000000000006E-2"/>
    <s v="Low Value"/>
    <n v="1935"/>
    <n v="3.1048800479562685E-5"/>
    <s v="FUR-FU-10002268"/>
    <n v="1137.1559999999999"/>
    <n v="37.414200000000001"/>
    <s v="Normal"/>
    <n v="15.712"/>
    <n v="4"/>
    <n v="0.2"/>
    <n v="2.5531999999999999"/>
    <n v="62.847999999999999"/>
    <n v="4.0625000000000001E-2"/>
    <s v="Profit"/>
    <n v="12.569600000000001"/>
    <s v="Discount Applied"/>
    <s v="Low Discount"/>
    <n v="0.99735586512325081"/>
    <x v="0"/>
  </r>
  <r>
    <s v="US-2015-130519"/>
    <d v="2015-09-15T00:00:00"/>
    <x v="96"/>
    <n v="483.71600000000001"/>
    <n v="46.609200000000001"/>
    <n v="8.5000000000000006E-2"/>
    <s v="Low Value"/>
    <n v="1935"/>
    <n v="3.1048800479562685E-5"/>
    <s v="FUR-FU-10003394"/>
    <n v="8213.3040000000001"/>
    <n v="-40.576799999999977"/>
    <s v="Normal"/>
    <n v="55.968000000000004"/>
    <n v="1"/>
    <n v="0.2"/>
    <n v="-2.0988000000000002"/>
    <n v="55.968000000000004"/>
    <n v="-3.7499999999999999E-2"/>
    <s v="Loss"/>
    <n v="11.193600000000002"/>
    <s v="Discount Applied"/>
    <s v="Low Discount"/>
    <n v="0.99735586512325081"/>
    <x v="0"/>
  </r>
  <r>
    <s v="CA-2016-130946"/>
    <d v="2016-08-04T00:00:00"/>
    <x v="133"/>
    <n v="20439.493999999999"/>
    <n v="528.6896999999999"/>
    <n v="0.92400000000000004"/>
    <s v="High Value"/>
    <n v="155"/>
    <n v="1.3119718411407078E-3"/>
    <s v="FUR-CH-10004540"/>
    <n v="5663.0559999999996"/>
    <n v="15.0832"/>
    <s v="Normal"/>
    <n v="95.983999999999995"/>
    <n v="4"/>
    <n v="0.3"/>
    <n v="-4.1135999999999999"/>
    <n v="383.93599999999998"/>
    <n v="-1.0714285714285714E-2"/>
    <s v="Loss"/>
    <n v="115.18079999999999"/>
    <s v="Discount Applied"/>
    <s v="Low Discount"/>
    <n v="0.32865370885845591"/>
    <x v="1"/>
  </r>
  <r>
    <s v="CA-2016-114727"/>
    <d v="2016-07-18T00:00:00"/>
    <x v="181"/>
    <n v="7183.3320000000003"/>
    <n v="-297.14939999999996"/>
    <n v="0.65400000000000003"/>
    <s v="Medium Value"/>
    <n v="731"/>
    <n v="4.6108427682040287E-4"/>
    <s v="FUR-CH-10002335"/>
    <n v="31144.458000000002"/>
    <n v="1233.0847999999999"/>
    <s v="Normal"/>
    <n v="544.00800000000004"/>
    <n v="3"/>
    <n v="0.2"/>
    <n v="40.800600000000003"/>
    <n v="1632.0240000000001"/>
    <n v="2.5000000000000001E-2"/>
    <s v="Profit"/>
    <n v="326.40480000000002"/>
    <s v="Discount Applied"/>
    <s v="Low Discount"/>
    <n v="0.7584559162422001"/>
    <x v="1"/>
  </r>
  <r>
    <s v="CA-2016-114727"/>
    <d v="2016-07-18T00:00:00"/>
    <x v="181"/>
    <n v="7183.3320000000003"/>
    <n v="-297.14939999999996"/>
    <n v="0.65400000000000003"/>
    <s v="Medium Value"/>
    <n v="731"/>
    <n v="4.6108427682040287E-4"/>
    <s v="FUR-CH-10002331"/>
    <n v="38552.634000000005"/>
    <n v="832.99320000000012"/>
    <s v="Normal"/>
    <n v="854.35199999999998"/>
    <n v="3"/>
    <n v="0.2"/>
    <n v="10.679399999999999"/>
    <n v="2563.056"/>
    <n v="4.1666666666666666E-3"/>
    <s v="Profit"/>
    <n v="512.61120000000005"/>
    <s v="Discount Applied"/>
    <s v="Low Discount"/>
    <n v="0.7584559162422001"/>
    <x v="1"/>
  </r>
  <r>
    <s v="CA-2016-137050"/>
    <d v="2016-07-14T00:00:00"/>
    <x v="182"/>
    <n v="2316.5439999999999"/>
    <n v="21.717600000000001"/>
    <n v="0.32600000000000001"/>
    <s v="Low Value"/>
    <n v="1428"/>
    <n v="1.4869450764111184E-4"/>
    <s v="FUR-BO-10004695"/>
    <n v="30024.581999999995"/>
    <n v="566.4674"/>
    <s v="Normal"/>
    <n v="579.13599999999997"/>
    <n v="4"/>
    <n v="0.2"/>
    <n v="21.717600000000001"/>
    <n v="2316.5439999999999"/>
    <n v="9.3750000000000014E-3"/>
    <s v="Profit"/>
    <n v="463.30880000000002"/>
    <s v="Discount Applied"/>
    <s v="Low Discount"/>
    <n v="0.95230381424171739"/>
    <x v="0"/>
  </r>
  <r>
    <s v="US-2017-118087"/>
    <d v="2017-09-09T00:00:00"/>
    <x v="183"/>
    <n v="9822.0340000000015"/>
    <n v="-219.7636"/>
    <n v="0.74"/>
    <s v="Medium Value"/>
    <n v="547"/>
    <n v="6.3045748738822175E-4"/>
    <s v="FUR-CH-10004860"/>
    <n v="5907.3300000000008"/>
    <n v="-246.39119999999997"/>
    <s v="Normal"/>
    <n v="141.37200000000001"/>
    <n v="2"/>
    <n v="0.3"/>
    <n v="-48.470399999999998"/>
    <n v="282.74400000000003"/>
    <n v="-0.1714285714285714"/>
    <s v="Loss"/>
    <n v="84.8232"/>
    <s v="Discount Applied"/>
    <s v="Low Discount"/>
    <n v="0.65994934868315946"/>
    <x v="1"/>
  </r>
  <r>
    <s v="US-2017-118087"/>
    <d v="2017-09-09T00:00:00"/>
    <x v="183"/>
    <n v="9822.0340000000015"/>
    <n v="-219.7636"/>
    <n v="0.74"/>
    <s v="Medium Value"/>
    <n v="547"/>
    <n v="6.3045748738822175E-4"/>
    <s v="FUR-FU-10001867"/>
    <n v="606.48"/>
    <n v="21.7056"/>
    <s v="Normal"/>
    <n v="17.024000000000001"/>
    <n v="2"/>
    <n v="0.2"/>
    <n v="1.7023999999999999"/>
    <n v="34.048000000000002"/>
    <n v="4.9999999999999996E-2"/>
    <s v="Profit"/>
    <n v="6.8096000000000005"/>
    <s v="Discount Applied"/>
    <s v="Low Discount"/>
    <n v="0.65994934868315946"/>
    <x v="1"/>
  </r>
  <r>
    <s v="CA-2016-126004"/>
    <d v="2016-04-12T00:00:00"/>
    <x v="29"/>
    <n v="16649.838"/>
    <n v="-7.0755000000000017"/>
    <n v="0.89100000000000001"/>
    <s v="High Value"/>
    <n v="228"/>
    <n v="1.0687211051092812E-3"/>
    <s v="FUR-FU-10001602"/>
    <n v="1805.4680000000001"/>
    <n v="17.447799999999997"/>
    <s v="Normal"/>
    <n v="113.79"/>
    <n v="3"/>
    <n v="0"/>
    <n v="20.482199999999999"/>
    <n v="341.37"/>
    <n v="0.06"/>
    <s v="Profit"/>
    <n v="0"/>
    <s v="No Discount"/>
    <s v="Low Discount"/>
    <n v="0.40856763895335624"/>
    <x v="1"/>
  </r>
  <r>
    <s v="CA-2017-100013"/>
    <d v="2017-06-11T00:00:00"/>
    <x v="133"/>
    <n v="20439.493999999999"/>
    <n v="528.6896999999999"/>
    <n v="0.92400000000000004"/>
    <s v="High Value"/>
    <n v="155"/>
    <n v="1.3119718411407078E-3"/>
    <s v="FUR-FU-10001424"/>
    <n v="263.64600000000002"/>
    <n v="15.364800000000002"/>
    <s v="Normal"/>
    <n v="8.73"/>
    <n v="1"/>
    <n v="0"/>
    <n v="2.9681999999999999"/>
    <n v="8.73"/>
    <n v="0.33999999999999997"/>
    <s v="Profit"/>
    <n v="0"/>
    <s v="No Discount"/>
    <s v="Low Discount"/>
    <n v="0.32865370885845591"/>
    <x v="1"/>
  </r>
  <r>
    <s v="CA-2016-144344"/>
    <d v="2016-10-28T00:00:00"/>
    <x v="184"/>
    <n v="1466.93"/>
    <n v="131.9556"/>
    <n v="0.21299999999999999"/>
    <s v="Low Value"/>
    <n v="1663"/>
    <n v="9.4159417690307734E-5"/>
    <s v="FUR-FU-10000076"/>
    <n v="3140.8560000000007"/>
    <n v="180.0198"/>
    <s v="Normal"/>
    <n v="47.951999999999998"/>
    <n v="3"/>
    <n v="0.2"/>
    <n v="13.786199999999999"/>
    <n v="143.85599999999999"/>
    <n v="9.5833333333333326E-2"/>
    <s v="Profit"/>
    <n v="28.7712"/>
    <s v="Discount Applied"/>
    <s v="Low Discount"/>
    <n v="0.98167261135435202"/>
    <x v="0"/>
  </r>
  <r>
    <s v="CA-2016-144344"/>
    <d v="2016-10-28T00:00:00"/>
    <x v="184"/>
    <n v="1466.93"/>
    <n v="131.9556"/>
    <n v="0.21299999999999999"/>
    <s v="Low Value"/>
    <n v="1663"/>
    <n v="9.4159417690307734E-5"/>
    <s v="FUR-FU-10003268"/>
    <n v="3158.42"/>
    <n v="135.93199999999999"/>
    <s v="Normal"/>
    <n v="63.968000000000004"/>
    <n v="2"/>
    <n v="0.2"/>
    <n v="0"/>
    <n v="127.93600000000001"/>
    <n v="0"/>
    <s v="Profit"/>
    <n v="25.587200000000003"/>
    <s v="Discount Applied"/>
    <s v="Low Discount"/>
    <n v="0.98167261135435202"/>
    <x v="0"/>
  </r>
  <r>
    <s v="CA-2016-144344"/>
    <d v="2016-10-28T00:00:00"/>
    <x v="184"/>
    <n v="1466.93"/>
    <n v="131.9556"/>
    <n v="0.21299999999999999"/>
    <s v="Low Value"/>
    <n v="1663"/>
    <n v="9.4159417690307734E-5"/>
    <s v="FUR-FU-10003553"/>
    <n v="3617.3019999999997"/>
    <n v="247.57199999999997"/>
    <s v="Normal"/>
    <n v="165.048"/>
    <n v="3"/>
    <n v="0.2"/>
    <n v="41.262"/>
    <n v="495.14400000000001"/>
    <n v="8.3333333333333329E-2"/>
    <s v="Profit"/>
    <n v="99.028800000000004"/>
    <s v="Discount Applied"/>
    <s v="Low Discount"/>
    <n v="0.98167261135435202"/>
    <x v="0"/>
  </r>
  <r>
    <s v="CA-2014-127012"/>
    <d v="2014-11-08T00:00:00"/>
    <x v="185"/>
    <n v="3219.3220000000001"/>
    <n v="-104.36980000000001"/>
    <n v="0.41599999999999998"/>
    <s v="Medium Value"/>
    <n v="1234"/>
    <n v="2.0664209258628349E-4"/>
    <s v="FUR-FU-10003691"/>
    <n v="891.67"/>
    <n v="55.821999999999996"/>
    <s v="Normal"/>
    <n v="12.35"/>
    <n v="1"/>
    <n v="0"/>
    <n v="5.4340000000000002"/>
    <n v="12.35"/>
    <n v="0.44"/>
    <s v="Profit"/>
    <n v="0"/>
    <s v="No Discount"/>
    <s v="Low Discount"/>
    <n v="0.91820983272220957"/>
    <x v="0"/>
  </r>
  <r>
    <s v="CA-2014-168494"/>
    <d v="2014-12-12T00:00:00"/>
    <x v="186"/>
    <n v="49101.523499999996"/>
    <n v="176.76139999999998"/>
    <n v="0.99099999999999999"/>
    <s v="High Value"/>
    <n v="17"/>
    <n v="3.1517324347221476E-3"/>
    <s v="FUR-TA-10004619"/>
    <n v="23211.466999999997"/>
    <n v="541.654"/>
    <s v="Normal"/>
    <n v="764.68799999999999"/>
    <n v="6"/>
    <n v="0.2"/>
    <n v="95.585999999999999"/>
    <n v="4588.1279999999997"/>
    <n v="2.0833333333333336E-2"/>
    <s v="Profit"/>
    <n v="917.62559999999996"/>
    <s v="Discount Applied"/>
    <s v="Low Discount"/>
    <n v="6.7551884447558483E-2"/>
    <x v="1"/>
  </r>
  <r>
    <s v="CA-2014-168494"/>
    <d v="2014-12-12T00:00:00"/>
    <x v="186"/>
    <n v="49101.523499999996"/>
    <n v="176.76139999999998"/>
    <n v="0.99099999999999999"/>
    <s v="High Value"/>
    <n v="17"/>
    <n v="3.1517324347221476E-3"/>
    <s v="FUR-TA-10003473"/>
    <n v="78629.976500000004"/>
    <n v="-327.23309999999998"/>
    <s v="high sales Low Profit"/>
    <n v="3610.848"/>
    <n v="12"/>
    <n v="0.2"/>
    <n v="135.4068"/>
    <n v="43330.175999999999"/>
    <n v="3.1250000000000002E-3"/>
    <s v="Profit"/>
    <n v="8666.0352000000003"/>
    <s v="Discount Applied"/>
    <s v="Low Discount"/>
    <n v="6.7551884447558483E-2"/>
    <x v="1"/>
  </r>
  <r>
    <s v="CA-2014-168494"/>
    <d v="2014-12-12T00:00:00"/>
    <x v="186"/>
    <n v="49101.523499999996"/>
    <n v="176.76139999999998"/>
    <n v="0.99099999999999999"/>
    <s v="High Value"/>
    <n v="17"/>
    <n v="3.1517324347221476E-3"/>
    <s v="FUR-BO-10004467"/>
    <n v="8447.1551999999992"/>
    <n v="-612.93869999999993"/>
    <s v="Normal"/>
    <n v="254.97450000000001"/>
    <n v="3"/>
    <n v="0.15"/>
    <n v="11.998799999999999"/>
    <n v="764.92349999999999"/>
    <n v="1.5686274509803921E-2"/>
    <s v="Profit"/>
    <n v="114.738525"/>
    <s v="Discount Applied"/>
    <s v="Low Discount"/>
    <n v="6.7551884447558483E-2"/>
    <x v="1"/>
  </r>
  <r>
    <s v="CA-2017-115602"/>
    <d v="2017-12-18T00:00:00"/>
    <x v="187"/>
    <n v="10277.442000000001"/>
    <n v="139.5702"/>
    <n v="0.76500000000000001"/>
    <s v="Medium Value"/>
    <n v="498"/>
    <n v="6.5968925174746693E-4"/>
    <s v="FUR-CH-10001708"/>
    <n v="26884.885999999995"/>
    <n v="425.75959999999998"/>
    <s v="Normal"/>
    <n v="1141.9380000000001"/>
    <n v="9"/>
    <n v="0.1"/>
    <n v="139.5702"/>
    <n v="10277.442000000001"/>
    <n v="1.3580246913580245E-2"/>
    <s v="Profit"/>
    <n v="1027.7442000000001"/>
    <s v="Discount Applied"/>
    <s v="Low Discount"/>
    <n v="0.62573078658934977"/>
    <x v="1"/>
  </r>
  <r>
    <s v="CA-2017-144638"/>
    <d v="2017-10-03T00:00:00"/>
    <x v="188"/>
    <n v="3778.6380000000004"/>
    <n v="-130.86240000000001"/>
    <n v="0.46500000000000002"/>
    <s v="Medium Value"/>
    <n v="1130"/>
    <n v="2.4254351178479481E-4"/>
    <s v="FUR-FU-10003724"/>
    <n v="1581.93"/>
    <n v="44.193600000000004"/>
    <s v="Normal"/>
    <n v="6.6959999999999997"/>
    <n v="1"/>
    <n v="0.2"/>
    <n v="0.50219999999999998"/>
    <n v="6.6959999999999997"/>
    <n v="7.4999999999999997E-2"/>
    <s v="Profit"/>
    <n v="1.3391999999999999"/>
    <s v="Discount Applied"/>
    <s v="Low Discount"/>
    <n v="0.89513190750980265"/>
    <x v="0"/>
  </r>
  <r>
    <s v="CA-2017-144638"/>
    <d v="2017-10-03T00:00:00"/>
    <x v="188"/>
    <n v="3778.6380000000004"/>
    <n v="-130.86240000000001"/>
    <n v="0.46500000000000002"/>
    <s v="Medium Value"/>
    <n v="1130"/>
    <n v="2.4254351178479481E-4"/>
    <s v="FUR-FU-10003535"/>
    <n v="3394.596"/>
    <n v="192.21420000000001"/>
    <s v="Normal"/>
    <n v="43.872"/>
    <n v="2"/>
    <n v="0.2"/>
    <n v="11.516400000000001"/>
    <n v="87.744"/>
    <n v="0.13125000000000001"/>
    <s v="Profit"/>
    <n v="17.5488"/>
    <s v="Discount Applied"/>
    <s v="Low Discount"/>
    <n v="0.89513190750980265"/>
    <x v="0"/>
  </r>
  <r>
    <s v="CA-2016-155992"/>
    <d v="2016-01-10T00:00:00"/>
    <x v="189"/>
    <n v="5349.8279999999995"/>
    <n v="-99.460800000000006"/>
    <n v="0.55600000000000005"/>
    <s v="Medium Value"/>
    <n v="939"/>
    <n v="3.4339517851792763E-4"/>
    <s v="FUR-FU-10003724"/>
    <n v="1581.93"/>
    <n v="44.193600000000004"/>
    <s v="Normal"/>
    <n v="41.85"/>
    <n v="5"/>
    <n v="0"/>
    <n v="10.881"/>
    <n v="209.25"/>
    <n v="5.2000000000000005E-2"/>
    <s v="Profit"/>
    <n v="0"/>
    <s v="No Discount"/>
    <s v="Low Discount"/>
    <n v="0.84065023131531513"/>
    <x v="0"/>
  </r>
  <r>
    <s v="US-2014-167738"/>
    <d v="2014-12-24T00:00:00"/>
    <x v="190"/>
    <n v="2513.5120000000002"/>
    <n v="47.2806"/>
    <n v="0.34799999999999998"/>
    <s v="Low Value"/>
    <n v="1381"/>
    <n v="1.6133750504632174E-4"/>
    <s v="FUR-CH-10001146"/>
    <n v="10599.241999999998"/>
    <n v="117.4863"/>
    <s v="Normal"/>
    <n v="292.27199999999999"/>
    <n v="6"/>
    <n v="0.2"/>
    <n v="18.266999999999999"/>
    <n v="1753.6320000000001"/>
    <n v="1.0416666666666666E-2"/>
    <s v="Profit"/>
    <n v="350.72640000000001"/>
    <s v="Discount Applied"/>
    <s v="Low Discount"/>
    <n v="0.94521070931484008"/>
    <x v="0"/>
  </r>
  <r>
    <s v="CA-2017-121412"/>
    <d v="2017-09-23T00:00:00"/>
    <x v="191"/>
    <n v="6851.8880000000008"/>
    <n v="-8.4123999999999999"/>
    <n v="0.63900000000000001"/>
    <s v="Medium Value"/>
    <n v="764"/>
    <n v="4.398095233986675E-4"/>
    <s v="FUR-FU-10000246"/>
    <n v="1324.6480000000001"/>
    <n v="56.212000000000003"/>
    <s v="Normal"/>
    <n v="29.327999999999999"/>
    <n v="3"/>
    <n v="0.2"/>
    <n v="3.6659999999999999"/>
    <n v="87.983999999999995"/>
    <n v="4.1666666666666671E-2"/>
    <s v="Profit"/>
    <n v="17.596799999999998"/>
    <s v="Discount Applied"/>
    <s v="Low Discount"/>
    <n v="0.77286053716255798"/>
    <x v="1"/>
  </r>
  <r>
    <s v="CA-2016-119186"/>
    <d v="2016-05-26T00:00:00"/>
    <x v="192"/>
    <n v="2028.5800000000002"/>
    <n v="-71.859100000000012"/>
    <n v="0.28100000000000003"/>
    <s v="Low Value"/>
    <n v="1523"/>
    <n v="1.3021065186355482E-4"/>
    <s v="FUR-CH-10001973"/>
    <n v="6969.543999999999"/>
    <n v="-228.61879999999999"/>
    <s v="Normal"/>
    <n v="388.43"/>
    <n v="5"/>
    <n v="0.3"/>
    <n v="-88.784000000000006"/>
    <n v="1942.15"/>
    <n v="-4.5714285714285714E-2"/>
    <s v="Loss"/>
    <n v="582.64499999999998"/>
    <s v="Discount Applied"/>
    <s v="Low Discount"/>
    <n v="0.96583528492562065"/>
    <x v="0"/>
  </r>
  <r>
    <s v="CA-2016-154711"/>
    <d v="2016-11-22T00:00:00"/>
    <x v="193"/>
    <n v="988.57999999999993"/>
    <n v="86.901399999999995"/>
    <n v="0.16800000000000001"/>
    <s v="Low Value"/>
    <n v="1763"/>
    <n v="6.3455050438865115E-5"/>
    <s v="FUR-FU-10000397"/>
    <n v="1535.38"/>
    <n v="94.914399999999986"/>
    <s v="Normal"/>
    <n v="39.880000000000003"/>
    <n v="2"/>
    <n v="0"/>
    <n v="11.166399999999999"/>
    <n v="79.760000000000005"/>
    <n v="0.13999999999999999"/>
    <s v="Profit"/>
    <n v="0"/>
    <s v="No Discount"/>
    <s v="Low Discount"/>
    <n v="0.98897094434896304"/>
    <x v="0"/>
  </r>
  <r>
    <s v="CA-2016-137043"/>
    <d v="2016-12-23T00:00:00"/>
    <x v="194"/>
    <n v="4728.326"/>
    <n v="216.80790000000002"/>
    <n v="0.53"/>
    <s v="Medium Value"/>
    <n v="991"/>
    <n v="3.0350215948268968E-4"/>
    <s v="FUR-FU-10003664"/>
    <n v="26346.959999999999"/>
    <n v="627.17220000000009"/>
    <s v="Normal"/>
    <n v="572.76"/>
    <n v="6"/>
    <n v="0"/>
    <n v="166.10040000000001"/>
    <n v="3436.56"/>
    <n v="4.8333333333333339E-2"/>
    <s v="Profit"/>
    <n v="0"/>
    <s v="No Discount"/>
    <s v="Low Discount"/>
    <n v="0.85814180389864425"/>
    <x v="0"/>
  </r>
  <r>
    <s v="CA-2016-137043"/>
    <d v="2016-12-23T00:00:00"/>
    <x v="194"/>
    <n v="4728.326"/>
    <n v="216.80790000000002"/>
    <n v="0.53"/>
    <s v="Medium Value"/>
    <n v="991"/>
    <n v="3.0350215948268968E-4"/>
    <s v="FUR-FU-10003664"/>
    <n v="26346.959999999999"/>
    <n v="627.17220000000009"/>
    <s v="Normal"/>
    <n v="286.38"/>
    <n v="3"/>
    <n v="0"/>
    <n v="83.050200000000004"/>
    <n v="859.14"/>
    <n v="9.6666666666666679E-2"/>
    <s v="Profit"/>
    <n v="0"/>
    <s v="No Discount"/>
    <s v="Low Discount"/>
    <n v="0.85814180389864425"/>
    <x v="0"/>
  </r>
  <r>
    <s v="CA-2015-115847"/>
    <d v="2015-09-19T00:00:00"/>
    <x v="195"/>
    <n v="229.76"/>
    <n v="16.3324"/>
    <n v="4.3999999999999997E-2"/>
    <s v="Low Value"/>
    <n v="2026"/>
    <n v="1.4747852868592982E-5"/>
    <s v="FUR-BO-10003433"/>
    <n v="1957.9359999999999"/>
    <n v="-81.167600000000007"/>
    <s v="Normal"/>
    <n v="61.96"/>
    <n v="2"/>
    <n v="0"/>
    <n v="4.3372000000000002"/>
    <n v="123.92"/>
    <n v="3.5000000000000003E-2"/>
    <s v="Profit"/>
    <n v="0"/>
    <s v="No Discount"/>
    <s v="Low Discount"/>
    <n v="0.99929500295131257"/>
    <x v="0"/>
  </r>
  <r>
    <s v="US-2017-126179"/>
    <d v="2017-03-07T00:00:00"/>
    <x v="196"/>
    <n v="23.99"/>
    <n v="5.5176999999999996"/>
    <n v="2E-3"/>
    <s v="Low Value"/>
    <n v="2115"/>
    <n v="1.5398719982483705E-6"/>
    <s v="FUR-FU-10002554"/>
    <n v="359.84999999999997"/>
    <n v="38.623899999999992"/>
    <s v="Normal"/>
    <n v="23.99"/>
    <n v="1"/>
    <n v="0"/>
    <n v="5.5176999999999996"/>
    <n v="23.99"/>
    <n v="0.23"/>
    <s v="Profit"/>
    <n v="0"/>
    <s v="No Discount"/>
    <s v="Low Discount"/>
    <n v="0.99999607528414458"/>
    <x v="0"/>
  </r>
  <r>
    <s v="CA-2016-141397"/>
    <d v="2016-06-20T00:00:00"/>
    <x v="197"/>
    <n v="504.93299999999999"/>
    <n v="-23.661000000000001"/>
    <n v="9.4E-2"/>
    <s v="Low Value"/>
    <n v="1920"/>
    <n v="3.241067893670465E-5"/>
    <s v="FUR-CH-10003846"/>
    <n v="4574.3940000000002"/>
    <n v="139.35239999999999"/>
    <s v="Normal"/>
    <n v="161.56800000000001"/>
    <n v="2"/>
    <n v="0.2"/>
    <n v="-8.0784000000000002"/>
    <n v="323.13600000000002"/>
    <n v="-2.4999999999999998E-2"/>
    <s v="Loss"/>
    <n v="64.627200000000002"/>
    <s v="Discount Applied"/>
    <s v="Low Discount"/>
    <n v="0.99678773746928895"/>
    <x v="0"/>
  </r>
  <r>
    <s v="US-2016-134488"/>
    <d v="2016-09-24T00:00:00"/>
    <x v="68"/>
    <n v="17285.239999999998"/>
    <n v="317.40219999999999"/>
    <n v="0.89400000000000002"/>
    <s v="High Value"/>
    <n v="220"/>
    <n v="1.1095063384327912E-3"/>
    <s v="FUR-CH-10003199"/>
    <n v="7302.4839999999995"/>
    <n v="155.37200000000001"/>
    <s v="Normal"/>
    <n v="155.37200000000001"/>
    <n v="2"/>
    <n v="0.3"/>
    <n v="-13.317600000000001"/>
    <n v="310.74400000000003"/>
    <n v="-4.2857142857142858E-2"/>
    <s v="Loss"/>
    <n v="93.223200000000006"/>
    <s v="Discount Applied"/>
    <s v="Low Discount"/>
    <n v="0.40321717274924945"/>
    <x v="1"/>
  </r>
  <r>
    <s v="CA-2016-145919"/>
    <d v="2016-12-18T00:00:00"/>
    <x v="198"/>
    <n v="1470.72"/>
    <n v="62.505600000000001"/>
    <n v="0.218"/>
    <s v="Low Value"/>
    <n v="1658"/>
    <n v="9.4402690507038085E-5"/>
    <s v="FUR-FU-10004960"/>
    <n v="2412.9"/>
    <n v="132.8244"/>
    <s v="Normal"/>
    <n v="183.84"/>
    <n v="8"/>
    <n v="0"/>
    <n v="62.505600000000001"/>
    <n v="1470.72"/>
    <n v="4.2500000000000003E-2"/>
    <s v="Profit"/>
    <n v="0"/>
    <s v="No Discount"/>
    <s v="Low Discount"/>
    <n v="0.98073050932137329"/>
    <x v="0"/>
  </r>
  <r>
    <s v="CA-2015-120439"/>
    <d v="2015-06-14T00:00:00"/>
    <x v="21"/>
    <n v="4799.5559999999996"/>
    <n v="247.72980000000001"/>
    <n v="0.53800000000000003"/>
    <s v="Medium Value"/>
    <n v="977"/>
    <n v="3.0807427629949796E-4"/>
    <s v="FUR-FU-10001867"/>
    <n v="606.48"/>
    <n v="21.7056"/>
    <s v="Normal"/>
    <n v="51.072000000000003"/>
    <n v="6"/>
    <n v="0.2"/>
    <n v="5.1071999999999997"/>
    <n v="306.43200000000002"/>
    <n v="1.6666666666666666E-2"/>
    <s v="Profit"/>
    <n v="61.286400000000008"/>
    <s v="Discount Applied"/>
    <s v="Low Discount"/>
    <n v="0.85264884625859427"/>
    <x v="0"/>
  </r>
  <r>
    <s v="CA-2016-142762"/>
    <d v="2016-05-23T00:00:00"/>
    <x v="199"/>
    <n v="580.59"/>
    <n v="52.683599999999998"/>
    <n v="0.104"/>
    <s v="Low Value"/>
    <n v="1898"/>
    <n v="3.7266956376115948E-5"/>
    <s v="FUR-FU-10003691"/>
    <n v="891.67"/>
    <n v="55.821999999999996"/>
    <s v="Normal"/>
    <n v="37.049999999999997"/>
    <n v="3"/>
    <n v="0"/>
    <n v="16.302"/>
    <n v="111.14999999999999"/>
    <n v="0.14666666666666667"/>
    <s v="Profit"/>
    <n v="0"/>
    <s v="No Discount"/>
    <s v="Low Discount"/>
    <n v="0.99602534594432302"/>
    <x v="0"/>
  </r>
  <r>
    <s v="US-2017-123281"/>
    <d v="2017-02-04T00:00:00"/>
    <x v="200"/>
    <n v="75.33"/>
    <n v="6.5286"/>
    <n v="1.4E-2"/>
    <s v="Low Value"/>
    <n v="2090"/>
    <n v="4.835287937809494E-6"/>
    <s v="FUR-FU-10003724"/>
    <n v="1581.93"/>
    <n v="44.193600000000004"/>
    <s v="Normal"/>
    <n v="25.11"/>
    <n v="3"/>
    <n v="0"/>
    <n v="6.5286"/>
    <n v="75.33"/>
    <n v="8.666666666666667E-2"/>
    <s v="Profit"/>
    <n v="0"/>
    <s v="No Discount"/>
    <s v="Low Discount"/>
    <n v="0.99991382153540431"/>
    <x v="0"/>
  </r>
  <r>
    <s v="CA-2017-100524"/>
    <d v="2017-03-31T00:00:00"/>
    <x v="201"/>
    <n v="94.48"/>
    <n v="13.977"/>
    <n v="0.02"/>
    <s v="Low Value"/>
    <n v="2077"/>
    <n v="6.0644896371198862E-6"/>
    <s v="FUR-FU-10004018"/>
    <n v="3186.46"/>
    <n v="144.73080000000002"/>
    <s v="Normal"/>
    <n v="29.78"/>
    <n v="2"/>
    <n v="0"/>
    <n v="8.0405999999999995"/>
    <n v="59.56"/>
    <n v="0.13499999999999998"/>
    <s v="Profit"/>
    <n v="0"/>
    <s v="No Discount"/>
    <s v="Low Discount"/>
    <n v="0.99984916023692283"/>
    <x v="0"/>
  </r>
  <r>
    <s v="CA-2014-153976"/>
    <d v="2014-03-10T00:00:00"/>
    <x v="202"/>
    <n v="8602.2179999999989"/>
    <n v="-145.73529999999997"/>
    <n v="0.70099999999999996"/>
    <s v="Medium Value"/>
    <n v="627"/>
    <n v="5.52159842477203E-4"/>
    <s v="FUR-CH-10002880"/>
    <n v="30526.117999999999"/>
    <n v="-474.74139999999994"/>
    <s v="high sales Low Profit"/>
    <n v="258.279"/>
    <n v="3"/>
    <n v="0.3"/>
    <n v="-70.104299999999995"/>
    <n v="774.83699999999999"/>
    <n v="-9.0476190476190474E-2"/>
    <s v="Loss"/>
    <n v="232.4511"/>
    <s v="Discount Applied"/>
    <s v="Low Discount"/>
    <n v="0.70895491408555689"/>
    <x v="1"/>
  </r>
  <r>
    <s v="CA-2017-162978"/>
    <d v="2017-04-05T00:00:00"/>
    <x v="150"/>
    <n v="11123.288"/>
    <n v="361.7373"/>
    <n v="0.79900000000000004"/>
    <s v="Medium Value"/>
    <n v="423"/>
    <n v="7.139824810192631E-4"/>
    <s v="FUR-TA-10003473"/>
    <n v="78629.976500000004"/>
    <n v="-327.23309999999998"/>
    <s v="high sales Low Profit"/>
    <n v="300.904"/>
    <n v="1"/>
    <n v="0.2"/>
    <n v="11.283899999999999"/>
    <n v="300.904"/>
    <n v="3.7499999999999999E-2"/>
    <s v="Profit"/>
    <n v="60.180800000000005"/>
    <s v="Discount Applied"/>
    <s v="Low Discount"/>
    <n v="0.57585544965688718"/>
    <x v="1"/>
  </r>
  <r>
    <s v="CA-2017-160045"/>
    <d v="2017-04-26T00:00:00"/>
    <x v="203"/>
    <n v="1.988"/>
    <n v="-1.4413"/>
    <n v="0"/>
    <s v="Low Value"/>
    <n v="2121"/>
    <n v="1.2760589964642605E-7"/>
    <s v="FUR-FU-10000010"/>
    <n v="881.67800000000011"/>
    <n v="52.483199999999997"/>
    <s v="Normal"/>
    <n v="1.988"/>
    <n v="1"/>
    <n v="0.6"/>
    <n v="-1.4413"/>
    <n v="1.988"/>
    <n v="-0.72499999999999998"/>
    <s v="Loss"/>
    <n v="1.1927999999999999"/>
    <s v="Discount Applied"/>
    <s v="High Discount"/>
    <n v="1.0000000000000038"/>
    <x v="0"/>
  </r>
  <r>
    <s v="US-2014-151925"/>
    <d v="2014-09-26T00:00:00"/>
    <x v="204"/>
    <n v="11500.93"/>
    <n v="91.212800000000001"/>
    <n v="0.81399999999999995"/>
    <s v="High Value"/>
    <n v="391"/>
    <n v="7.3822259528197722E-4"/>
    <s v="FUR-CH-10002961"/>
    <n v="6914.48"/>
    <n v="54.588000000000001"/>
    <s v="Normal"/>
    <n v="145.56800000000001"/>
    <n v="2"/>
    <n v="0.2"/>
    <n v="0"/>
    <n v="291.13600000000002"/>
    <n v="0"/>
    <s v="Profit"/>
    <n v="58.227200000000011"/>
    <s v="Discount Applied"/>
    <s v="Low Discount"/>
    <n v="0.55274540322810173"/>
    <x v="1"/>
  </r>
  <r>
    <s v="US-2017-155425"/>
    <d v="2017-10-11T00:00:00"/>
    <x v="205"/>
    <n v="3630.72"/>
    <n v="-145.04159999999999"/>
    <n v="0.45400000000000001"/>
    <s v="Medium Value"/>
    <n v="1156"/>
    <n v="2.3304893961985509E-4"/>
    <s v="FUR-CH-10003312"/>
    <n v="23377.536"/>
    <n v="-989.04959999999994"/>
    <s v="high sales Low Profit"/>
    <n v="899.13599999999997"/>
    <n v="4"/>
    <n v="0.2"/>
    <n v="-146.1096"/>
    <n v="3596.5439999999999"/>
    <n v="-4.0625000000000001E-2"/>
    <s v="Loss"/>
    <n v="719.30880000000002"/>
    <s v="Discount Applied"/>
    <s v="Low Discount"/>
    <n v="0.90057590062227622"/>
    <x v="0"/>
  </r>
  <r>
    <s v="CA-2017-133249"/>
    <d v="2017-08-07T00:00:00"/>
    <x v="206"/>
    <n v="1515.8590000000002"/>
    <n v="-97.840599999999995"/>
    <n v="0.22"/>
    <s v="Low Value"/>
    <n v="1650"/>
    <n v="9.7300076173104506E-5"/>
    <s v="FUR-FU-10001588"/>
    <n v="2013.42"/>
    <n v="138.31319999999999"/>
    <s v="Normal"/>
    <n v="145.9"/>
    <n v="5"/>
    <n v="0"/>
    <n v="62.737000000000002"/>
    <n v="729.5"/>
    <n v="8.6000000000000007E-2"/>
    <s v="Profit"/>
    <n v="0"/>
    <s v="No Discount"/>
    <s v="Low Discount"/>
    <n v="0.98024789572121274"/>
    <x v="0"/>
  </r>
  <r>
    <s v="US-2015-103471"/>
    <d v="2015-12-24T00:00:00"/>
    <x v="207"/>
    <n v="4130.4059999999999"/>
    <n v="-786.74400000000003"/>
    <n v="0.49199999999999999"/>
    <s v="Medium Value"/>
    <n v="1077"/>
    <n v="2.6512282370975656E-4"/>
    <s v="FUR-BO-10002613"/>
    <n v="26566.659"/>
    <n v="-126.44100000000005"/>
    <s v="high sales Low Profit"/>
    <n v="590.05799999999999"/>
    <n v="7"/>
    <n v="0.7"/>
    <n v="-786.74400000000003"/>
    <n v="4130.4059999999999"/>
    <n v="-0.19047619047619049"/>
    <s v="Loss"/>
    <n v="2891.2841999999996"/>
    <s v="Discount Applied"/>
    <s v="High Discount"/>
    <n v="0.8807580463060759"/>
    <x v="0"/>
  </r>
  <r>
    <s v="CA-2015-120362"/>
    <d v="2015-09-14T00:00:00"/>
    <x v="208"/>
    <n v="10461.597600000001"/>
    <n v="141.5274"/>
    <n v="0.76900000000000002"/>
    <s v="Medium Value"/>
    <n v="487"/>
    <n v="6.7150984581835593E-4"/>
    <s v="FUR-TA-10003008"/>
    <n v="10186.290000000001"/>
    <n v="-328.59"/>
    <s v="Normal"/>
    <n v="912.75"/>
    <n v="5"/>
    <n v="0"/>
    <n v="118.6575"/>
    <n v="4563.75"/>
    <n v="2.5999999999999999E-2"/>
    <s v="Profit"/>
    <n v="0"/>
    <s v="No Discount"/>
    <s v="Low Discount"/>
    <n v="0.61973541942485377"/>
    <x v="1"/>
  </r>
  <r>
    <s v="US-2016-100566"/>
    <d v="2016-03-09T00:00:00"/>
    <x v="209"/>
    <n v="2124.6999999999998"/>
    <n v="-347.31170000000003"/>
    <n v="0.29699999999999999"/>
    <s v="Low Value"/>
    <n v="1486"/>
    <n v="1.3638040994907514E-4"/>
    <s v="FUR-FU-10003394"/>
    <n v="8213.3040000000001"/>
    <n v="-40.576799999999977"/>
    <s v="Normal"/>
    <n v="83.951999999999998"/>
    <n v="3"/>
    <n v="0.6"/>
    <n v="-90.248400000000004"/>
    <n v="251.85599999999999"/>
    <n v="-0.35833333333333334"/>
    <s v="Loss"/>
    <n v="151.11359999999999"/>
    <s v="Discount Applied"/>
    <s v="High Discount"/>
    <n v="0.96113090850930127"/>
    <x v="0"/>
  </r>
  <r>
    <s v="US-2016-108504"/>
    <d v="2016-05-02T00:00:00"/>
    <x v="210"/>
    <n v="23721.364000000001"/>
    <n v="570.87939999999992"/>
    <n v="0.94199999999999995"/>
    <s v="High Value"/>
    <n v="115"/>
    <n v="1.5226287696480602E-3"/>
    <s v="FUR-FU-10004091"/>
    <n v="6526.58"/>
    <n v="322.95060000000001"/>
    <s v="Normal"/>
    <n v="18.84"/>
    <n v="3"/>
    <n v="0"/>
    <n v="7.1592000000000002"/>
    <n v="56.519999999999996"/>
    <n v="0.12666666666666668"/>
    <s v="Profit"/>
    <n v="0"/>
    <s v="No Discount"/>
    <s v="Low Discount"/>
    <n v="0.27091093632469848"/>
    <x v="1"/>
  </r>
  <r>
    <s v="US-2016-108504"/>
    <d v="2016-05-02T00:00:00"/>
    <x v="210"/>
    <n v="23721.364000000001"/>
    <n v="570.87939999999992"/>
    <n v="0.94199999999999995"/>
    <s v="High Value"/>
    <n v="115"/>
    <n v="1.5226287696480602E-3"/>
    <s v="FUR-BO-10004015"/>
    <n v="16444.629499999999"/>
    <n v="135.58870000000002"/>
    <s v="Normal"/>
    <n v="239.98"/>
    <n v="2"/>
    <n v="0"/>
    <n v="52.7956"/>
    <n v="479.96"/>
    <n v="0.11"/>
    <s v="Profit"/>
    <n v="0"/>
    <s v="No Discount"/>
    <s v="Low Discount"/>
    <n v="0.27091093632469848"/>
    <x v="1"/>
  </r>
  <r>
    <s v="US-2017-117247"/>
    <d v="2017-09-10T00:00:00"/>
    <x v="211"/>
    <n v="4261.241"/>
    <n v="-459.9522"/>
    <n v="0.5"/>
    <s v="Medium Value"/>
    <n v="1059"/>
    <n v="2.7352087093321739E-4"/>
    <s v="FUR-TA-10002958"/>
    <n v="43166.091999999997"/>
    <n v="-856.01440000000002"/>
    <s v="high sales Low Profit"/>
    <n v="652.45000000000005"/>
    <n v="5"/>
    <n v="0.5"/>
    <n v="-430.61700000000002"/>
    <n v="3262.25"/>
    <n v="-0.13200000000000001"/>
    <s v="Loss"/>
    <n v="1631.125"/>
    <s v="Discount Applied"/>
    <s v="High Discount"/>
    <n v="0.87647785738284845"/>
    <x v="0"/>
  </r>
  <r>
    <s v="US-2017-117247"/>
    <d v="2017-09-10T00:00:00"/>
    <x v="211"/>
    <n v="4261.241"/>
    <n v="-459.9522"/>
    <n v="0.5"/>
    <s v="Medium Value"/>
    <n v="1059"/>
    <n v="2.7352087093321739E-4"/>
    <s v="FUR-TA-10001676"/>
    <n v="1746.0989999999999"/>
    <n v="-148.39619999999996"/>
    <s v="Normal"/>
    <n v="66.644999999999996"/>
    <n v="3"/>
    <n v="0.5"/>
    <n v="-42.652799999999999"/>
    <n v="199.935"/>
    <n v="-0.21333333333333332"/>
    <s v="Loss"/>
    <n v="99.967500000000001"/>
    <s v="Discount Applied"/>
    <s v="High Discount"/>
    <n v="0.87647785738284845"/>
    <x v="0"/>
  </r>
  <r>
    <s v="US-2016-161396"/>
    <d v="2016-04-19T00:00:00"/>
    <x v="212"/>
    <n v="728.38400000000001"/>
    <n v="-36.07"/>
    <n v="0.12"/>
    <s v="Low Value"/>
    <n v="1863"/>
    <n v="4.675356921934728E-5"/>
    <s v="FUR-TA-10002622"/>
    <n v="5744.9279999999999"/>
    <n v="-143.62319999999997"/>
    <s v="Normal"/>
    <n v="205.17599999999999"/>
    <n v="2"/>
    <n v="0.4"/>
    <n v="-58.133200000000002"/>
    <n v="410.35199999999998"/>
    <n v="-0.14166666666666669"/>
    <s v="Loss"/>
    <n v="164.14080000000001"/>
    <s v="Discount Applied"/>
    <s v="High Discount"/>
    <n v="0.99460734708007248"/>
    <x v="0"/>
  </r>
  <r>
    <s v="US-2014-118486"/>
    <d v="2014-06-04T00:00:00"/>
    <x v="213"/>
    <n v="4310.2300000000005"/>
    <n v="-84.685000000000016"/>
    <n v="0.504"/>
    <s v="Medium Value"/>
    <n v="1048"/>
    <n v="2.7666538070071178E-4"/>
    <s v="FUR-TA-10001039"/>
    <n v="15308.739"/>
    <n v="-226.12739999999997"/>
    <s v="high sales Low Profit"/>
    <n v="154.76400000000001"/>
    <n v="3"/>
    <n v="0.4"/>
    <n v="-36.111600000000003"/>
    <n v="464.29200000000003"/>
    <n v="-7.7777777777777779E-2"/>
    <s v="Loss"/>
    <n v="185.71680000000003"/>
    <s v="Discount Applied"/>
    <s v="High Discount"/>
    <n v="0.87399734330946244"/>
    <x v="0"/>
  </r>
  <r>
    <s v="CA-2016-130407"/>
    <d v="2016-02-09T00:00:00"/>
    <x v="169"/>
    <n v="6772.6959999999999"/>
    <n v="-254.92579999999998"/>
    <n v="0.63500000000000001"/>
    <s v="Medium Value"/>
    <n v="772"/>
    <n v="4.3472634110249046E-4"/>
    <s v="FUR-FU-10001967"/>
    <n v="263.86800000000005"/>
    <n v="-5.9970000000000017"/>
    <s v="Normal"/>
    <n v="39.979999999999997"/>
    <n v="2"/>
    <n v="0"/>
    <n v="9.9949999999999992"/>
    <n v="79.959999999999994"/>
    <n v="0.125"/>
    <s v="Profit"/>
    <n v="0"/>
    <s v="No Discount"/>
    <s v="Low Discount"/>
    <n v="0.77635570447612445"/>
    <x v="1"/>
  </r>
  <r>
    <s v="US-2016-122245"/>
    <d v="2016-09-25T00:00:00"/>
    <x v="214"/>
    <n v="6435.5749999999998"/>
    <n v="-75.204999999999998"/>
    <n v="0.623"/>
    <s v="Medium Value"/>
    <n v="797"/>
    <n v="4.1308719196028585E-4"/>
    <s v="FUR-TA-10002356"/>
    <n v="6788.6490000000013"/>
    <n v="-445.58699999999999"/>
    <s v="Normal"/>
    <n v="393.16500000000002"/>
    <n v="3"/>
    <n v="0.5"/>
    <n v="-204.44579999999999"/>
    <n v="1179.4950000000001"/>
    <n v="-0.17333333333333331"/>
    <s v="Loss"/>
    <n v="589.74750000000006"/>
    <s v="Discount Applied"/>
    <s v="High Discount"/>
    <n v="0.78736105340299589"/>
    <x v="1"/>
  </r>
  <r>
    <s v="CA-2016-136329"/>
    <d v="2016-09-07T00:00:00"/>
    <x v="25"/>
    <n v="2940.2779999999998"/>
    <n v="44.254900000000013"/>
    <n v="0.38300000000000001"/>
    <s v="Low Value"/>
    <n v="1304"/>
    <n v="1.8873079446709974E-4"/>
    <s v="FUR-CH-10002335"/>
    <n v="31144.458000000002"/>
    <n v="1233.0847999999999"/>
    <s v="Normal"/>
    <n v="408.00599999999997"/>
    <n v="2"/>
    <n v="0.1"/>
    <n v="72.534400000000005"/>
    <n v="816.01199999999994"/>
    <n v="8.8888888888888906E-2"/>
    <s v="Profit"/>
    <n v="81.601200000000006"/>
    <s v="Discount Applied"/>
    <s v="Low Discount"/>
    <n v="0.93244856951620958"/>
    <x v="0"/>
  </r>
  <r>
    <s v="CA-2016-136329"/>
    <d v="2016-09-07T00:00:00"/>
    <x v="25"/>
    <n v="2940.2779999999998"/>
    <n v="44.254900000000013"/>
    <n v="0.38300000000000001"/>
    <s v="Low Value"/>
    <n v="1304"/>
    <n v="1.8873079446709974E-4"/>
    <s v="FUR-FU-10000723"/>
    <n v="4784.8560000000007"/>
    <n v="-125.1996"/>
    <s v="Normal"/>
    <n v="165.28"/>
    <n v="4"/>
    <n v="0"/>
    <n v="14.8752"/>
    <n v="661.12"/>
    <n v="2.2499999999999999E-2"/>
    <s v="Profit"/>
    <n v="0"/>
    <s v="No Discount"/>
    <s v="Low Discount"/>
    <n v="0.93244856951620958"/>
    <x v="0"/>
  </r>
  <r>
    <s v="CA-2017-115994"/>
    <d v="2017-01-28T00:00:00"/>
    <x v="215"/>
    <n v="9640.130000000001"/>
    <n v="300.02789999999999"/>
    <n v="0.72799999999999998"/>
    <s v="Medium Value"/>
    <n v="573"/>
    <n v="6.1878141919441713E-4"/>
    <s v="FUR-FU-10003976"/>
    <n v="820.21600000000012"/>
    <n v="55.1004"/>
    <s v="Normal"/>
    <n v="37.74"/>
    <n v="3"/>
    <n v="0"/>
    <n v="12.8316"/>
    <n v="113.22"/>
    <n v="0.11333333333333333"/>
    <s v="Profit"/>
    <n v="0"/>
    <s v="No Discount"/>
    <s v="Low Discount"/>
    <n v="0.67558608981920909"/>
    <x v="1"/>
  </r>
  <r>
    <s v="CA-2015-126697"/>
    <d v="2015-09-21T00:00:00"/>
    <x v="216"/>
    <n v="19.712"/>
    <n v="-1.4783999999999999"/>
    <n v="2E-3"/>
    <s v="Low Value"/>
    <n v="2116"/>
    <n v="1.2652753993110413E-6"/>
    <s v="FUR-FU-10001706"/>
    <n v="865.48000000000025"/>
    <n v="44.721600000000009"/>
    <s v="Normal"/>
    <n v="4.9279999999999999"/>
    <n v="4"/>
    <n v="0.6"/>
    <n v="-1.4783999999999999"/>
    <n v="19.712"/>
    <n v="-7.4999999999999997E-2"/>
    <s v="Loss"/>
    <n v="11.827199999999999"/>
    <s v="Discount Applied"/>
    <s v="High Discount"/>
    <n v="0.99999734055954392"/>
    <x v="0"/>
  </r>
  <r>
    <s v="CA-2014-120768"/>
    <d v="2014-12-19T00:00:00"/>
    <x v="217"/>
    <n v="28327.437999999995"/>
    <n v="-202.11540000000002"/>
    <n v="0.95899999999999996"/>
    <s v="High Value"/>
    <n v="82"/>
    <n v="1.8182838081832772E-3"/>
    <s v="FUR-CH-10000513"/>
    <n v="38828.013000000006"/>
    <n v="-197.5848"/>
    <s v="high sales Low Profit"/>
    <n v="1819.86"/>
    <n v="14"/>
    <n v="0"/>
    <n v="163.78739999999999"/>
    <n v="25478.039999999997"/>
    <n v="6.4285714285714293E-3"/>
    <s v="Profit"/>
    <n v="0"/>
    <s v="No Discount"/>
    <s v="Low Discount"/>
    <n v="0.21102091614569471"/>
    <x v="1"/>
  </r>
  <r>
    <s v="CA-2015-139731"/>
    <d v="2015-10-15T00:00:00"/>
    <x v="12"/>
    <n v="23419.544999999998"/>
    <n v="-332.45859999999999"/>
    <n v="0.93400000000000005"/>
    <s v="High Value"/>
    <n v="131"/>
    <n v="1.5032555880457538E-3"/>
    <s v="FUR-CH-10002024"/>
    <n v="124494.04800000001"/>
    <n v="5.6843418860808015E-14"/>
    <s v="Normal"/>
    <n v="2453.4299999999998"/>
    <n v="5"/>
    <n v="0.3"/>
    <n v="-350.49"/>
    <n v="12267.15"/>
    <n v="-2.8571428571428574E-2"/>
    <s v="Loss"/>
    <n v="3680.145"/>
    <s v="Discount Applied"/>
    <s v="Low Discount"/>
    <n v="0.29652821254693662"/>
    <x v="1"/>
  </r>
  <r>
    <s v="CA-2017-102337"/>
    <d v="2017-06-13T00:00:00"/>
    <x v="213"/>
    <n v="4310.2300000000005"/>
    <n v="-84.685000000000016"/>
    <n v="0.504"/>
    <s v="Medium Value"/>
    <n v="1048"/>
    <n v="2.7666538070071178E-4"/>
    <s v="FUR-CH-10004289"/>
    <n v="12870.918000000001"/>
    <n v="-1.7763568394002505E-15"/>
    <s v="Normal"/>
    <n v="470.30200000000002"/>
    <n v="7"/>
    <n v="0.3"/>
    <n v="-87.341800000000006"/>
    <n v="3292.114"/>
    <n v="-2.6530612244897962E-2"/>
    <s v="Loss"/>
    <n v="987.63419999999996"/>
    <s v="Discount Applied"/>
    <s v="Low Discount"/>
    <n v="0.87399734330946244"/>
    <x v="0"/>
  </r>
  <r>
    <s v="CA-2017-148474"/>
    <d v="2017-12-06T00:00:00"/>
    <x v="218"/>
    <n v="30149.784000000003"/>
    <n v="750.25799999999992"/>
    <n v="0.96899999999999997"/>
    <s v="High Value"/>
    <n v="61"/>
    <n v="1.9352566959081601E-3"/>
    <s v="FUR-TA-10002530"/>
    <n v="19491.518"/>
    <n v="-392.54800000000006"/>
    <s v="high sales Low Profit"/>
    <n v="452.94"/>
    <n v="3"/>
    <n v="0"/>
    <n v="67.941000000000003"/>
    <n v="1358.82"/>
    <n v="0.05"/>
    <s v="Profit"/>
    <n v="0"/>
    <s v="No Discount"/>
    <s v="Low Discount"/>
    <n v="0.17195877981829635"/>
    <x v="1"/>
  </r>
  <r>
    <s v="CA-2014-155271"/>
    <d v="2014-04-05T00:00:00"/>
    <x v="219"/>
    <n v="1846.28"/>
    <n v="108.4104"/>
    <n v="0.26400000000000001"/>
    <s v="Low Value"/>
    <n v="1560"/>
    <n v="1.1850916519074621E-4"/>
    <s v="FUR-FU-10001473"/>
    <n v="5732.1120000000001"/>
    <n v="176.32469999999998"/>
    <s v="Normal"/>
    <n v="27.46"/>
    <n v="2"/>
    <n v="0"/>
    <n v="9.8856000000000002"/>
    <n v="54.92"/>
    <n v="0.18"/>
    <s v="Profit"/>
    <n v="0"/>
    <s v="No Discount"/>
    <s v="Low Discount"/>
    <n v="0.97031057954649913"/>
    <x v="0"/>
  </r>
  <r>
    <s v="US-2016-128902"/>
    <d v="2016-11-03T00:00:00"/>
    <x v="220"/>
    <n v="539.94200000000001"/>
    <n v="-26.179200000000002"/>
    <n v="9.8000000000000004E-2"/>
    <s v="Low Value"/>
    <n v="1912"/>
    <n v="3.4657839369663263E-5"/>
    <s v="FUR-TA-10001095"/>
    <n v="55615.938999999998"/>
    <n v="-189.97610000000006"/>
    <s v="high sales Low Profit"/>
    <n v="244.006"/>
    <n v="2"/>
    <n v="0.3"/>
    <n v="-31.372199999999999"/>
    <n v="488.012"/>
    <n v="-6.4285714285714279E-2"/>
    <s v="Loss"/>
    <n v="146.40359999999998"/>
    <s v="Discount Applied"/>
    <s v="Low Discount"/>
    <n v="0.99652021446076744"/>
    <x v="0"/>
  </r>
  <r>
    <s v="CA-2016-152289"/>
    <d v="2016-08-26T00:00:00"/>
    <x v="221"/>
    <n v="6840.1999999999989"/>
    <n v="-31.091999999999999"/>
    <n v="0.63800000000000001"/>
    <s v="Medium Value"/>
    <n v="766"/>
    <n v="4.3905929313957912E-4"/>
    <s v="FUR-CH-10002126"/>
    <n v="12150.203999999998"/>
    <n v="-48.795999999999999"/>
    <s v="Normal"/>
    <n v="1024.7159999999999"/>
    <n v="6"/>
    <n v="0.3"/>
    <n v="-29.2776"/>
    <n v="6148.2959999999994"/>
    <n v="-4.7619047619047623E-3"/>
    <s v="Loss"/>
    <n v="1844.4887999999996"/>
    <s v="Discount Applied"/>
    <s v="Low Discount"/>
    <n v="0.77417771504197674"/>
    <x v="1"/>
  </r>
  <r>
    <s v="CA-2014-151708"/>
    <d v="2014-08-08T00:00:00"/>
    <x v="222"/>
    <n v="3181.3599999999997"/>
    <n v="153.9162"/>
    <n v="0.40899999999999997"/>
    <s v="Medium Value"/>
    <n v="1249"/>
    <n v="2.0420538475812572E-4"/>
    <s v="FUR-FU-10001602"/>
    <n v="1805.4680000000001"/>
    <n v="17.447799999999997"/>
    <s v="Normal"/>
    <n v="121.376"/>
    <n v="4"/>
    <n v="0.2"/>
    <n v="-3.0344000000000002"/>
    <n v="485.50400000000002"/>
    <n v="-6.2500000000000003E-3"/>
    <s v="Loss"/>
    <n v="97.100800000000007"/>
    <s v="Discount Applied"/>
    <s v="Low Discount"/>
    <n v="0.92149552108688138"/>
    <x v="0"/>
  </r>
  <r>
    <s v="CA-2017-139199"/>
    <d v="2017-09-12T00:00:00"/>
    <x v="223"/>
    <n v="4126.4459999999999"/>
    <n v="209.97500000000002"/>
    <n v="0.49"/>
    <s v="Medium Value"/>
    <n v="1078"/>
    <n v="2.6486863891971637E-4"/>
    <s v="FUR-CH-10000847"/>
    <n v="16207.586000000001"/>
    <n v="750.72839999999997"/>
    <s v="Normal"/>
    <n v="872.94"/>
    <n v="3"/>
    <n v="0"/>
    <n v="226.96440000000001"/>
    <n v="2618.8200000000002"/>
    <n v="8.666666666666667E-2"/>
    <s v="Profit"/>
    <n v="0"/>
    <s v="No Discount"/>
    <s v="Low Discount"/>
    <n v="0.8818175208617548"/>
    <x v="0"/>
  </r>
  <r>
    <s v="US-2015-105676"/>
    <d v="2015-01-12T00:00:00"/>
    <x v="224"/>
    <n v="840.24400000000014"/>
    <n v="23.748899999999992"/>
    <n v="0.14000000000000001"/>
    <s v="Low Value"/>
    <n v="1820"/>
    <n v="5.3933647657199003E-5"/>
    <s v="FUR-FU-10004270"/>
    <n v="1453.568"/>
    <n v="116.7148"/>
    <s v="Normal"/>
    <n v="6.6879999999999997"/>
    <n v="4"/>
    <n v="0.6"/>
    <n v="-4.0128000000000004"/>
    <n v="26.751999999999999"/>
    <n v="-0.15000000000000002"/>
    <s v="Loss"/>
    <n v="16.051199999999998"/>
    <s v="Discount Applied"/>
    <s v="High Discount"/>
    <n v="0.99253372866796519"/>
    <x v="0"/>
  </r>
  <r>
    <s v="CA-2015-140410"/>
    <d v="2015-03-11T00:00:00"/>
    <x v="225"/>
    <n v="2705.5824000000002"/>
    <n v="37.6768"/>
    <n v="0.36499999999999999"/>
    <s v="Low Value"/>
    <n v="1345"/>
    <n v="1.73666134919284E-4"/>
    <s v="FUR-FU-10003347"/>
    <n v="1405.8"/>
    <n v="116.29800000000002"/>
    <s v="Normal"/>
    <n v="42.6"/>
    <n v="3"/>
    <n v="0"/>
    <n v="16.614000000000001"/>
    <n v="127.80000000000001"/>
    <n v="0.13"/>
    <s v="Profit"/>
    <n v="0"/>
    <s v="No Discount"/>
    <s v="Low Discount"/>
    <n v="0.93937842672650507"/>
    <x v="0"/>
  </r>
  <r>
    <s v="CA-2017-166436"/>
    <d v="2017-11-24T00:00:00"/>
    <x v="226"/>
    <n v="12277.701000000001"/>
    <n v="-254.17009999999996"/>
    <n v="0.83"/>
    <s v="High Value"/>
    <n v="357"/>
    <n v="7.8808203304568647E-4"/>
    <s v="FUR-CH-10000785"/>
    <n v="27110.804"/>
    <n v="785.45320000000004"/>
    <s v="Normal"/>
    <n v="977.29200000000003"/>
    <n v="6"/>
    <n v="0.1"/>
    <n v="173.74080000000001"/>
    <n v="5863.7520000000004"/>
    <n v="2.9629629629629627E-2"/>
    <s v="Profit"/>
    <n v="586.37520000000006"/>
    <s v="Discount Applied"/>
    <s v="Low Discount"/>
    <n v="0.5276073062228952"/>
    <x v="1"/>
  </r>
  <r>
    <s v="CA-2017-139661"/>
    <d v="2017-10-30T00:00:00"/>
    <x v="227"/>
    <n v="9900.4680000000008"/>
    <n v="-14.977299999999998"/>
    <n v="0.74299999999999999"/>
    <s v="Medium Value"/>
    <n v="538"/>
    <n v="6.354920151210525E-4"/>
    <s v="FUR-FU-10002885"/>
    <n v="325.83199999999999"/>
    <n v="28.052399999999995"/>
    <s v="Normal"/>
    <n v="9.64"/>
    <n v="2"/>
    <n v="0"/>
    <n v="3.6631999999999998"/>
    <n v="19.28"/>
    <n v="0.18999999999999997"/>
    <s v="Profit"/>
    <n v="0"/>
    <s v="No Discount"/>
    <s v="Low Discount"/>
    <n v="0.65552706802315297"/>
    <x v="1"/>
  </r>
  <r>
    <s v="CA-2016-100468"/>
    <d v="2016-11-24T00:00:00"/>
    <x v="228"/>
    <n v="8086.8319999999994"/>
    <n v="25.489599999999999"/>
    <n v="0.69299999999999995"/>
    <s v="Medium Value"/>
    <n v="650"/>
    <n v="5.1907820555810197E-4"/>
    <s v="FUR-FU-10000010"/>
    <n v="881.67800000000011"/>
    <n v="52.483199999999997"/>
    <s v="Normal"/>
    <n v="9.94"/>
    <n v="2"/>
    <n v="0"/>
    <n v="3.0813999999999999"/>
    <n v="19.88"/>
    <n v="0.155"/>
    <s v="Profit"/>
    <n v="0"/>
    <s v="No Discount"/>
    <s v="Low Discount"/>
    <n v="0.7185336843845046"/>
    <x v="1"/>
  </r>
  <r>
    <s v="CA-2015-153388"/>
    <d v="2015-01-08T00:00:00"/>
    <x v="229"/>
    <n v="6029.8559999999998"/>
    <n v="-175.8708"/>
    <n v="0.60099999999999998"/>
    <s v="Medium Value"/>
    <n v="846"/>
    <n v="3.8704486902334001E-4"/>
    <s v="FUR-TA-10003715"/>
    <n v="16205.237999999999"/>
    <n v="-401.99040000000002"/>
    <s v="high sales Low Profit"/>
    <n v="1004.976"/>
    <n v="6"/>
    <n v="0.2"/>
    <n v="-175.8708"/>
    <n v="6029.8559999999998"/>
    <n v="-2.9166666666666667E-2"/>
    <s v="Loss"/>
    <n v="1205.9712"/>
    <s v="Discount Applied"/>
    <s v="Low Discount"/>
    <n v="0.80620934809959877"/>
    <x v="0"/>
  </r>
  <r>
    <s v="CA-2017-103611"/>
    <d v="2017-12-09T00:00:00"/>
    <x v="230"/>
    <n v="8376.1889999999985"/>
    <n v="221.33280000000002"/>
    <n v="0.69799999999999995"/>
    <s v="Medium Value"/>
    <n v="638"/>
    <n v="5.3765147532872115E-4"/>
    <s v="FUR-FU-10004270"/>
    <n v="1453.568"/>
    <n v="116.7148"/>
    <s v="Normal"/>
    <n v="8.36"/>
    <n v="2"/>
    <n v="0"/>
    <n v="3.0095999999999998"/>
    <n v="16.72"/>
    <n v="0.18"/>
    <s v="Profit"/>
    <n v="0"/>
    <s v="No Discount"/>
    <s v="Low Discount"/>
    <n v="0.71326507653057625"/>
    <x v="1"/>
  </r>
  <r>
    <s v="US-2017-160759"/>
    <d v="2017-11-12T00:00:00"/>
    <x v="231"/>
    <n v="6795.3259999999991"/>
    <n v="263.34460000000001"/>
    <n v="0.63600000000000001"/>
    <s v="Medium Value"/>
    <n v="769"/>
    <n v="4.3617891731426037E-4"/>
    <s v="FUR-CH-10002961"/>
    <n v="6914.48"/>
    <n v="54.588000000000001"/>
    <s v="Normal"/>
    <n v="63.686"/>
    <n v="1"/>
    <n v="0.3"/>
    <n v="-9.0980000000000008"/>
    <n v="63.686"/>
    <n v="-0.14285714285714288"/>
    <s v="Loss"/>
    <n v="19.105799999999999"/>
    <s v="Discount Applied"/>
    <s v="Low Discount"/>
    <n v="0.7754862517939195"/>
    <x v="1"/>
  </r>
  <r>
    <s v="CA-2017-148446"/>
    <d v="2017-10-12T00:00:00"/>
    <x v="232"/>
    <n v="7700.98"/>
    <n v="157.77520000000001"/>
    <n v="0.67600000000000005"/>
    <s v="Medium Value"/>
    <n v="684"/>
    <n v="4.943111071726026E-4"/>
    <s v="FUR-TA-10004256"/>
    <n v="25920.539999999997"/>
    <n v="-964.19399999999996"/>
    <s v="high sales Low Profit"/>
    <n v="1669.6"/>
    <n v="4"/>
    <n v="0"/>
    <n v="116.872"/>
    <n v="6678.4"/>
    <n v="1.7500000000000002E-2"/>
    <s v="Profit"/>
    <n v="0"/>
    <s v="No Discount"/>
    <s v="Low Discount"/>
    <n v="0.73611320970003702"/>
    <x v="1"/>
  </r>
  <r>
    <s v="CA-2015-144806"/>
    <d v="2015-06-12T00:00:00"/>
    <x v="233"/>
    <n v="1255.3920000000001"/>
    <n v="51.572400000000002"/>
    <n v="0.2"/>
    <s v="Low Value"/>
    <n v="1696"/>
    <n v="8.0581199984369268E-5"/>
    <s v="FUR-FU-10002253"/>
    <n v="4826.456000000001"/>
    <n v="340.51420000000002"/>
    <s v="Normal"/>
    <n v="206.11199999999999"/>
    <n v="6"/>
    <n v="0.2"/>
    <n v="48.951599999999999"/>
    <n v="1236.672"/>
    <n v="3.9583333333333331E-2"/>
    <s v="Profit"/>
    <n v="247.33440000000002"/>
    <s v="Discount Applied"/>
    <s v="Low Discount"/>
    <n v="0.98421557882321509"/>
    <x v="0"/>
  </r>
  <r>
    <s v="CA-2016-122392"/>
    <d v="2016-07-22T00:00:00"/>
    <x v="234"/>
    <n v="27574.05"/>
    <n v="-494.91059999999999"/>
    <n v="0.95499999999999996"/>
    <s v="High Value"/>
    <n v="87"/>
    <n v="1.7699252802542927E-3"/>
    <s v="FUR-FU-10002456"/>
    <n v="794.976"/>
    <n v="42.29679999999999"/>
    <s v="Normal"/>
    <n v="11.648"/>
    <n v="2"/>
    <n v="0.2"/>
    <n v="3.3488000000000002"/>
    <n v="23.295999999999999"/>
    <n v="0.14375000000000002"/>
    <s v="Profit"/>
    <n v="4.6592000000000002"/>
    <s v="Discount Applied"/>
    <s v="Low Discount"/>
    <n v="0.22695024366798333"/>
    <x v="1"/>
  </r>
  <r>
    <s v="CA-2017-124086"/>
    <d v="2017-10-02T00:00:00"/>
    <x v="235"/>
    <n v="7054.204999999999"/>
    <n v="-234.44989999999999"/>
    <n v="0.64700000000000002"/>
    <s v="Medium Value"/>
    <n v="742"/>
    <n v="4.5279586283466638E-4"/>
    <s v="FUR-BO-10004015"/>
    <n v="16444.629499999999"/>
    <n v="135.58870000000002"/>
    <s v="Normal"/>
    <n v="203.983"/>
    <n v="2"/>
    <n v="0.15"/>
    <n v="16.7986"/>
    <n v="407.96600000000001"/>
    <n v="4.1176470588235294E-2"/>
    <s v="Profit"/>
    <n v="61.194899999999997"/>
    <s v="Discount Applied"/>
    <s v="Low Discount"/>
    <n v="0.76572488483420664"/>
    <x v="1"/>
  </r>
  <r>
    <s v="CA-2017-121888"/>
    <d v="2017-09-15T00:00:00"/>
    <x v="236"/>
    <n v="2382.3000000000002"/>
    <n v="207.91679999999999"/>
    <n v="0.33700000000000002"/>
    <s v="Low Value"/>
    <n v="1405"/>
    <n v="1.5291525891734446E-4"/>
    <s v="FUR-BO-10002545"/>
    <n v="36920.840600000003"/>
    <n v="780.3302000000001"/>
    <s v="Normal"/>
    <n v="782.94"/>
    <n v="3"/>
    <n v="0"/>
    <n v="203.56440000000001"/>
    <n v="2348.8200000000002"/>
    <n v="8.666666666666667E-2"/>
    <s v="Profit"/>
    <n v="0"/>
    <s v="No Discount"/>
    <s v="Low Discount"/>
    <n v="0.94898348934811749"/>
    <x v="0"/>
  </r>
  <r>
    <s v="CA-2014-166884"/>
    <d v="2014-11-03T00:00:00"/>
    <x v="237"/>
    <n v="1448.4779999999998"/>
    <n v="24.79"/>
    <n v="0.20899999999999999"/>
    <s v="Low Value"/>
    <n v="1672"/>
    <n v="9.2975019269645812E-5"/>
    <s v="FUR-FU-10003981"/>
    <n v="102.33599999999998"/>
    <n v="10.6496"/>
    <s v="Normal"/>
    <n v="8.32"/>
    <n v="5"/>
    <n v="0.2"/>
    <n v="2.2879999999999998"/>
    <n v="41.6"/>
    <n v="5.4999999999999993E-2"/>
    <s v="Profit"/>
    <n v="8.32"/>
    <s v="Discount Applied"/>
    <s v="Low Discount"/>
    <n v="0.98241875039370596"/>
    <x v="0"/>
  </r>
  <r>
    <s v="CA-2014-150245"/>
    <d v="2014-12-31T00:00:00"/>
    <x v="238"/>
    <n v="11109.096000000001"/>
    <n v="207.10079999999999"/>
    <n v="0.79700000000000004"/>
    <s v="Medium Value"/>
    <n v="430"/>
    <n v="7.1307152381212932E-4"/>
    <s v="FUR-BO-10002613"/>
    <n v="26566.659"/>
    <n v="-126.44100000000005"/>
    <s v="high sales Low Profit"/>
    <n v="1573.4880000000001"/>
    <n v="7"/>
    <n v="0.2"/>
    <n v="196.68600000000001"/>
    <n v="11014.416000000001"/>
    <n v="1.7857142857142856E-2"/>
    <s v="Profit"/>
    <n v="2202.8832000000002"/>
    <s v="Discount Applied"/>
    <s v="Low Discount"/>
    <n v="0.57942258483639997"/>
    <x v="1"/>
  </r>
  <r>
    <s v="CA-2015-112116"/>
    <d v="2015-03-16T00:00:00"/>
    <x v="75"/>
    <n v="624.20000000000005"/>
    <n v="75.183199999999999"/>
    <n v="0.107"/>
    <s v="Low Value"/>
    <n v="1891"/>
    <n v="4.0066198470472403E-5"/>
    <s v="FUR-TA-10001039"/>
    <n v="15308.739"/>
    <n v="-226.12739999999997"/>
    <s v="high sales Low Profit"/>
    <n v="171.96"/>
    <n v="2"/>
    <n v="0"/>
    <n v="44.709600000000002"/>
    <n v="343.92"/>
    <n v="0.13"/>
    <s v="Profit"/>
    <n v="0"/>
    <s v="No Discount"/>
    <s v="Low Discount"/>
    <n v="0.995792138588526"/>
    <x v="0"/>
  </r>
  <r>
    <s v="US-2017-102890"/>
    <d v="2017-06-30T00:00:00"/>
    <x v="239"/>
    <n v="6206.4660000000003"/>
    <n v="-246.6935"/>
    <n v="0.60899999999999999"/>
    <s v="Medium Value"/>
    <n v="825"/>
    <n v="3.9838112553066161E-4"/>
    <s v="FUR-TA-10000577"/>
    <n v="29179.998000000003"/>
    <n v="-532.76130000000001"/>
    <s v="high sales Low Profit"/>
    <n v="1044.6300000000001"/>
    <n v="5"/>
    <n v="0.4"/>
    <n v="-295.9785"/>
    <n v="5223.1500000000005"/>
    <n v="-5.6666666666666657E-2"/>
    <s v="Loss"/>
    <n v="2089.2600000000002"/>
    <s v="Discount Applied"/>
    <s v="High Discount"/>
    <n v="0.79954772665508356"/>
    <x v="1"/>
  </r>
  <r>
    <s v="US-2014-157385"/>
    <d v="2014-11-23T00:00:00"/>
    <x v="71"/>
    <n v="7502.9219999999987"/>
    <n v="96.241299999999995"/>
    <n v="0.66800000000000004"/>
    <s v="Medium Value"/>
    <n v="697"/>
    <n v="4.8159814476205333E-4"/>
    <s v="FUR-CH-10000863"/>
    <n v="11851.93"/>
    <n v="-445.39099999999996"/>
    <s v="Normal"/>
    <n v="603.91999999999996"/>
    <n v="5"/>
    <n v="0.2"/>
    <n v="-67.941000000000003"/>
    <n v="3019.6"/>
    <n v="-2.2500000000000003E-2"/>
    <s v="Loss"/>
    <n v="603.91999999999996"/>
    <s v="Discount Applied"/>
    <s v="Low Discount"/>
    <n v="0.74485176196960257"/>
    <x v="1"/>
  </r>
  <r>
    <s v="US-2014-157385"/>
    <d v="2014-11-23T00:00:00"/>
    <x v="71"/>
    <n v="7502.9219999999987"/>
    <n v="96.241299999999995"/>
    <n v="0.66800000000000004"/>
    <s v="Medium Value"/>
    <n v="697"/>
    <n v="4.8159814476205333E-4"/>
    <s v="FUR-CH-10000595"/>
    <n v="28298.079999999998"/>
    <n v="870.16000000000008"/>
    <s v="Normal"/>
    <n v="381.44"/>
    <n v="2"/>
    <n v="0.2"/>
    <n v="23.84"/>
    <n v="762.88"/>
    <n v="3.125E-2"/>
    <s v="Profit"/>
    <n v="152.57599999999999"/>
    <s v="Discount Applied"/>
    <s v="Low Discount"/>
    <n v="0.74485176196960257"/>
    <x v="1"/>
  </r>
  <r>
    <s v="CA-2014-101602"/>
    <d v="2014-12-15T00:00:00"/>
    <x v="240"/>
    <n v="4063.7359999999994"/>
    <n v="-69.455799999999996"/>
    <n v="0.48299999999999998"/>
    <s v="Medium Value"/>
    <n v="1089"/>
    <n v="2.6084340452996413E-4"/>
    <s v="FUR-CH-10004675"/>
    <n v="24359.536"/>
    <n v="972.63679999999999"/>
    <s v="Normal"/>
    <n v="763.28"/>
    <n v="5"/>
    <n v="0.3"/>
    <n v="-21.808"/>
    <n v="3816.3999999999996"/>
    <n v="-5.7142857142857151E-3"/>
    <s v="Loss"/>
    <n v="1144.9199999999998"/>
    <s v="Discount Applied"/>
    <s v="Low Discount"/>
    <n v="0.88548604932700548"/>
    <x v="0"/>
  </r>
  <r>
    <s v="CA-2015-131338"/>
    <d v="2015-09-08T00:00:00"/>
    <x v="108"/>
    <n v="6366.92"/>
    <n v="-26.321999999999996"/>
    <n v="0.61599999999999999"/>
    <s v="Medium Value"/>
    <n v="810"/>
    <n v="4.0868035944508196E-4"/>
    <s v="FUR-TA-10002607"/>
    <n v="15000.323999999999"/>
    <n v="-479.21640000000002"/>
    <s v="high sales Low Profit"/>
    <n v="382.80599999999998"/>
    <n v="9"/>
    <n v="0.4"/>
    <n v="-153.1224"/>
    <n v="3445.2539999999999"/>
    <n v="-4.4444444444444446E-2"/>
    <s v="Loss"/>
    <n v="1378.1016"/>
    <s v="Discount Applied"/>
    <s v="High Discount"/>
    <n v="0.79393088499691933"/>
    <x v="1"/>
  </r>
  <r>
    <s v="CA-2015-131338"/>
    <d v="2015-09-08T00:00:00"/>
    <x v="108"/>
    <n v="6366.92"/>
    <n v="-26.321999999999996"/>
    <n v="0.61599999999999999"/>
    <s v="Medium Value"/>
    <n v="810"/>
    <n v="4.0868035944508196E-4"/>
    <s v="FUR-FU-10002157"/>
    <n v="533.12"/>
    <n v="61.152000000000001"/>
    <s v="Normal"/>
    <n v="47.04"/>
    <n v="3"/>
    <n v="0"/>
    <n v="18.345600000000001"/>
    <n v="141.12"/>
    <n v="0.13"/>
    <s v="Profit"/>
    <n v="0"/>
    <s v="No Discount"/>
    <s v="Low Discount"/>
    <n v="0.79393088499691933"/>
    <x v="1"/>
  </r>
  <r>
    <s v="CA-2015-131338"/>
    <d v="2015-09-08T00:00:00"/>
    <x v="108"/>
    <n v="6366.92"/>
    <n v="-26.321999999999996"/>
    <n v="0.61599999999999999"/>
    <s v="Medium Value"/>
    <n v="810"/>
    <n v="4.0868035944508196E-4"/>
    <s v="FUR-FU-10001706"/>
    <n v="865.48000000000025"/>
    <n v="44.721600000000009"/>
    <s v="Normal"/>
    <n v="6.16"/>
    <n v="2"/>
    <n v="0"/>
    <n v="2.9567999999999999"/>
    <n v="12.32"/>
    <n v="0.24"/>
    <s v="Profit"/>
    <n v="0"/>
    <s v="No Discount"/>
    <s v="Low Discount"/>
    <n v="0.79393088499691933"/>
    <x v="1"/>
  </r>
  <r>
    <s v="CA-2015-118423"/>
    <d v="2015-03-24T00:00:00"/>
    <x v="241"/>
    <n v="1077.174"/>
    <n v="-35.905799999999999"/>
    <n v="0.17899999999999999"/>
    <s v="Low Value"/>
    <n v="1739"/>
    <n v="6.9141729047152584E-5"/>
    <s v="FUR-BO-10000362"/>
    <n v="8634.49"/>
    <n v="311.18360000000001"/>
    <s v="Normal"/>
    <n v="359.05799999999999"/>
    <n v="3"/>
    <n v="0.3"/>
    <n v="-35.905799999999999"/>
    <n v="1077.174"/>
    <n v="-3.3333333333333333E-2"/>
    <s v="Loss"/>
    <n v="323.15219999999999"/>
    <s v="Discount Applied"/>
    <s v="Low Discount"/>
    <n v="0.98737926535037346"/>
    <x v="0"/>
  </r>
  <r>
    <s v="CA-2017-149181"/>
    <d v="2017-08-05T00:00:00"/>
    <x v="242"/>
    <n v="4547.2440000000006"/>
    <n v="-210.81779999999998"/>
    <n v="0.52300000000000002"/>
    <s v="Medium Value"/>
    <n v="1009"/>
    <n v="2.9187885388924195E-4"/>
    <s v="FUR-CH-10004540"/>
    <n v="5663.0559999999996"/>
    <n v="15.0832"/>
    <s v="Normal"/>
    <n v="47.991999999999997"/>
    <n v="2"/>
    <n v="0.3"/>
    <n v="-2.0568"/>
    <n v="95.983999999999995"/>
    <n v="-2.1428571428571429E-2"/>
    <s v="Loss"/>
    <n v="28.795199999999998"/>
    <s v="Discount Applied"/>
    <s v="Low Discount"/>
    <n v="0.86259140454528638"/>
    <x v="0"/>
  </r>
  <r>
    <s v="CA-2017-132234"/>
    <d v="2017-10-16T00:00:00"/>
    <x v="78"/>
    <n v="8718.0360000000001"/>
    <n v="225.23399999999998"/>
    <n v="0.70599999999999996"/>
    <s v="Medium Value"/>
    <n v="622"/>
    <n v="5.5959397732893842E-4"/>
    <s v="FUR-FU-10001290"/>
    <n v="8007.4199999999992"/>
    <n v="266.072"/>
    <s v="Normal"/>
    <n v="547.29999999999995"/>
    <n v="13"/>
    <n v="0"/>
    <n v="175.136"/>
    <n v="7114.9"/>
    <n v="2.4615384615384615E-2"/>
    <s v="Profit"/>
    <n v="0"/>
    <s v="No Discount"/>
    <s v="Low Discount"/>
    <n v="0.70341283183286374"/>
    <x v="1"/>
  </r>
  <r>
    <s v="CA-2017-158876"/>
    <d v="2017-11-19T00:00:00"/>
    <x v="243"/>
    <n v="31.984000000000002"/>
    <n v="-13.993"/>
    <n v="4.0000000000000001E-3"/>
    <s v="Low Value"/>
    <n v="2111"/>
    <n v="2.0529914961223799E-6"/>
    <s v="FUR-FU-10001967"/>
    <n v="263.86800000000005"/>
    <n v="-5.9970000000000017"/>
    <s v="Normal"/>
    <n v="15.992000000000001"/>
    <n v="2"/>
    <n v="0.6"/>
    <n v="-13.993"/>
    <n v="31.984000000000002"/>
    <n v="-0.4375"/>
    <s v="Loss"/>
    <n v="19.1904"/>
    <s v="Discount Applied"/>
    <s v="High Discount"/>
    <n v="0.99998903680460749"/>
    <x v="0"/>
  </r>
  <r>
    <s v="CA-2016-164672"/>
    <d v="2016-08-05T00:00:00"/>
    <x v="179"/>
    <n v="3394.5139999999997"/>
    <n v="-14.599099999999984"/>
    <n v="0.42799999999999999"/>
    <s v="Medium Value"/>
    <n v="1205"/>
    <n v="2.1788733039858563E-4"/>
    <s v="FUR-FU-10001488"/>
    <n v="9347.4360000000015"/>
    <n v="148.37200000000001"/>
    <s v="Normal"/>
    <n v="211.96"/>
    <n v="2"/>
    <n v="0"/>
    <n v="42.392000000000003"/>
    <n v="423.92"/>
    <n v="0.1"/>
    <s v="Profit"/>
    <n v="0"/>
    <s v="No Discount"/>
    <s v="Low Discount"/>
    <n v="0.91291841005029684"/>
    <x v="0"/>
  </r>
  <r>
    <s v="CA-2014-156349"/>
    <d v="2014-05-26T00:00:00"/>
    <x v="244"/>
    <n v="1157.7719999999999"/>
    <n v="60.961799999999997"/>
    <n v="0.19"/>
    <s v="Low Value"/>
    <n v="1716"/>
    <n v="7.431515978140944E-5"/>
    <s v="FUR-BO-10000362"/>
    <n v="8634.49"/>
    <n v="311.18360000000001"/>
    <s v="Normal"/>
    <n v="290.666"/>
    <n v="2"/>
    <n v="0.15"/>
    <n v="27.3568"/>
    <n v="581.33199999999999"/>
    <n v="4.7058823529411764E-2"/>
    <s v="Profit"/>
    <n v="87.199799999999996"/>
    <s v="Discount Applied"/>
    <s v="Low Discount"/>
    <n v="0.98581607407361482"/>
    <x v="0"/>
  </r>
  <r>
    <s v="CA-2017-108560"/>
    <d v="2017-08-07T00:00:00"/>
    <x v="245"/>
    <n v="396.92"/>
    <n v="99.23"/>
    <n v="7.1999999999999995E-2"/>
    <s v="Low Value"/>
    <n v="1967"/>
    <n v="2.5477532036045991E-5"/>
    <s v="FUR-FU-10002937"/>
    <n v="12304.52"/>
    <n v="1260.221"/>
    <s v="Normal"/>
    <n v="198.46"/>
    <n v="2"/>
    <n v="0"/>
    <n v="99.23"/>
    <n v="396.92"/>
    <n v="0.25"/>
    <s v="Profit"/>
    <n v="0"/>
    <s v="No Discount"/>
    <s v="Low Discount"/>
    <n v="0.99812903003946551"/>
    <x v="0"/>
  </r>
  <r>
    <s v="CA-2015-143119"/>
    <d v="2015-09-24T00:00:00"/>
    <x v="246"/>
    <n v="9525.9779999999992"/>
    <n v="317.51510000000002"/>
    <n v="0.72399999999999998"/>
    <s v="Medium Value"/>
    <n v="582"/>
    <n v="6.1145422168111779E-4"/>
    <s v="FUR-CH-10001270"/>
    <n v="11566.125"/>
    <n v="336.375"/>
    <s v="Normal"/>
    <n v="517.5"/>
    <n v="6"/>
    <n v="0"/>
    <n v="155.25"/>
    <n v="3105"/>
    <n v="0.05"/>
    <s v="Profit"/>
    <n v="0"/>
    <s v="No Discount"/>
    <s v="Low Discount"/>
    <n v="0.68170388123654346"/>
    <x v="1"/>
  </r>
  <r>
    <s v="CA-2017-101049"/>
    <d v="2017-06-21T00:00:00"/>
    <x v="95"/>
    <n v="226.68799999999999"/>
    <n v="7.6047999999999991"/>
    <n v="4.2999999999999997E-2"/>
    <s v="Low Value"/>
    <n v="2028"/>
    <n v="1.4550667092076975E-5"/>
    <s v="FUR-FU-10004415"/>
    <n v="209.66400000000004"/>
    <n v="-2.8672"/>
    <s v="Normal"/>
    <n v="17.920000000000002"/>
    <n v="5"/>
    <n v="0.2"/>
    <n v="2.464"/>
    <n v="89.600000000000009"/>
    <n v="2.7499999999999997E-2"/>
    <s v="Profit"/>
    <n v="17.920000000000002"/>
    <s v="Discount Applied"/>
    <s v="Low Discount"/>
    <n v="0.99932410428549678"/>
    <x v="0"/>
  </r>
  <r>
    <s v="CA-2016-157266"/>
    <d v="2016-05-26T00:00:00"/>
    <x v="247"/>
    <n v="124.10999999999999"/>
    <n v="17.375399999999999"/>
    <n v="2.5000000000000001E-2"/>
    <s v="Low Value"/>
    <n v="2067"/>
    <n v="7.9663823969406112E-6"/>
    <s v="FUR-FU-10000629"/>
    <n v="2628.3740000000003"/>
    <n v="183.13120000000001"/>
    <s v="Normal"/>
    <n v="41.37"/>
    <n v="3"/>
    <n v="0"/>
    <n v="17.375399999999999"/>
    <n v="124.10999999999999"/>
    <n v="0.14000000000000001"/>
    <s v="Profit"/>
    <n v="0"/>
    <s v="No Discount"/>
    <s v="Low Discount"/>
    <n v="0.99978017281601594"/>
    <x v="0"/>
  </r>
  <r>
    <s v="CA-2014-127159"/>
    <d v="2014-12-05T00:00:00"/>
    <x v="174"/>
    <n v="3601.7500000000005"/>
    <n v="246.63230000000001"/>
    <n v="0.45300000000000001"/>
    <s v="Medium Value"/>
    <n v="1158"/>
    <n v="2.3118941099170779E-4"/>
    <s v="FUR-FU-10000010"/>
    <n v="881.67800000000011"/>
    <n v="52.483199999999997"/>
    <s v="Normal"/>
    <n v="34.79"/>
    <n v="7"/>
    <n v="0"/>
    <n v="10.7849"/>
    <n v="243.53"/>
    <n v="4.4285714285714289E-2"/>
    <s v="Profit"/>
    <n v="0"/>
    <s v="No Discount"/>
    <s v="Low Discount"/>
    <n v="0.90126946885525139"/>
    <x v="0"/>
  </r>
  <r>
    <s v="US-2015-157154"/>
    <d v="2015-10-01T00:00:00"/>
    <x v="248"/>
    <n v="10225.135999999999"/>
    <n v="53.601200000000006"/>
    <n v="0.75900000000000001"/>
    <s v="Medium Value"/>
    <n v="507"/>
    <n v="6.5633183012427467E-4"/>
    <s v="FUR-TA-10001889"/>
    <n v="57989.506999999998"/>
    <n v="-1934.3975999999998"/>
    <s v="high sales Low Profit"/>
    <n v="1018.104"/>
    <n v="4"/>
    <n v="0.4"/>
    <n v="-373.3048"/>
    <n v="4072.4160000000002"/>
    <n v="-9.166666666666666E-2"/>
    <s v="Loss"/>
    <n v="1628.9664000000002"/>
    <s v="Discount Applied"/>
    <s v="High Discount"/>
    <n v="0.63362686866243034"/>
    <x v="1"/>
  </r>
  <r>
    <s v="CA-2015-143077"/>
    <d v="2015-09-17T00:00:00"/>
    <x v="97"/>
    <n v="7667.3919999999998"/>
    <n v="147.34479999999999"/>
    <n v="0.67500000000000004"/>
    <s v="Medium Value"/>
    <n v="687"/>
    <n v="4.9215515799889834E-4"/>
    <s v="FUR-FU-10003535"/>
    <n v="3394.596"/>
    <n v="192.21420000000001"/>
    <s v="Normal"/>
    <n v="21.936"/>
    <n v="2"/>
    <n v="0.6"/>
    <n v="-10.419600000000001"/>
    <n v="43.872"/>
    <n v="-0.23750000000000002"/>
    <s v="Loss"/>
    <n v="26.3232"/>
    <s v="Discount Applied"/>
    <s v="High Discount"/>
    <n v="0.73758967517403384"/>
    <x v="1"/>
  </r>
  <r>
    <s v="CA-2014-122882"/>
    <d v="2014-07-09T00:00:00"/>
    <x v="249"/>
    <n v="84.736000000000004"/>
    <n v="8.4735999999999994"/>
    <n v="1.6E-2"/>
    <s v="Low Value"/>
    <n v="2085"/>
    <n v="5.4390410022331782E-6"/>
    <s v="FUR-FU-10000758"/>
    <n v="3151.1200000000003"/>
    <n v="123.9264"/>
    <s v="Normal"/>
    <n v="42.368000000000002"/>
    <n v="2"/>
    <n v="0.2"/>
    <n v="8.4735999999999994"/>
    <n v="84.736000000000004"/>
    <n v="9.9999999999999992E-2"/>
    <s v="Profit"/>
    <n v="16.947200000000002"/>
    <s v="Discount Applied"/>
    <s v="Low Discount"/>
    <n v="0.99988903017392516"/>
    <x v="0"/>
  </r>
  <r>
    <s v="CA-2016-147585"/>
    <d v="2016-07-11T00:00:00"/>
    <x v="177"/>
    <n v="5375.2815000000001"/>
    <n v="159.05509999999998"/>
    <n v="0.56399999999999995"/>
    <s v="Medium Value"/>
    <n v="920"/>
    <n v="3.4502898976875777E-4"/>
    <s v="FUR-FU-10002597"/>
    <n v="628.36800000000005"/>
    <n v="56.118400000000008"/>
    <s v="Normal"/>
    <n v="14.82"/>
    <n v="3"/>
    <n v="0"/>
    <n v="6.2244000000000002"/>
    <n v="44.46"/>
    <n v="0.14000000000000001"/>
    <s v="Profit"/>
    <n v="0"/>
    <s v="No Discount"/>
    <s v="Low Discount"/>
    <n v="0.83479653731713988"/>
    <x v="0"/>
  </r>
  <r>
    <s v="CA-2017-143798"/>
    <d v="2017-10-12T00:00:00"/>
    <x v="250"/>
    <n v="621.76"/>
    <n v="23.315999999999999"/>
    <n v="0.106"/>
    <s v="Low Value"/>
    <n v="1896"/>
    <n v="3.9909579559437551E-5"/>
    <s v="FUR-FU-10004306"/>
    <n v="10064.739999999998"/>
    <n v="314.76599999999996"/>
    <s v="Normal"/>
    <n v="310.88"/>
    <n v="2"/>
    <n v="0.2"/>
    <n v="23.315999999999999"/>
    <n v="621.76"/>
    <n v="3.7499999999999999E-2"/>
    <s v="Profit"/>
    <n v="124.352"/>
    <s v="Discount Applied"/>
    <s v="Low Discount"/>
    <n v="0.99591204756732821"/>
    <x v="0"/>
  </r>
  <r>
    <s v="CA-2014-142839"/>
    <d v="2014-08-16T00:00:00"/>
    <x v="251"/>
    <n v="13667.268"/>
    <n v="-150.19200000000004"/>
    <n v="0.85799999999999998"/>
    <s v="High Value"/>
    <n v="297"/>
    <n v="8.7727566843501508E-4"/>
    <s v="FUR-TA-10001539"/>
    <n v="26422.155000000002"/>
    <n v="-450.24300000000011"/>
    <s v="high sales Low Profit"/>
    <n v="853.09199999999998"/>
    <n v="6"/>
    <n v="0.4"/>
    <n v="-227.49119999999999"/>
    <n v="5118.5519999999997"/>
    <n v="-4.4444444444444446E-2"/>
    <s v="Loss"/>
    <n v="2047.4207999999999"/>
    <s v="Discount Applied"/>
    <s v="High Discount"/>
    <n v="0.47721411955482895"/>
    <x v="1"/>
  </r>
  <r>
    <s v="US-2016-154361"/>
    <d v="2016-03-14T00:00:00"/>
    <x v="252"/>
    <n v="3990.6959999999999"/>
    <n v="-127.4897"/>
    <n v="0.48199999999999998"/>
    <s v="Medium Value"/>
    <n v="1096"/>
    <n v="2.5615510729144557E-4"/>
    <s v="FUR-FU-10004020"/>
    <n v="457.29200000000003"/>
    <n v="25.161999999999999"/>
    <s v="Normal"/>
    <n v="21.88"/>
    <n v="5"/>
    <n v="0.2"/>
    <n v="6.2904999999999998"/>
    <n v="109.39999999999999"/>
    <n v="5.7500000000000002E-2"/>
    <s v="Profit"/>
    <n v="21.88"/>
    <s v="Discount Applied"/>
    <s v="Low Discount"/>
    <n v="0.88625451464887983"/>
    <x v="0"/>
  </r>
  <r>
    <s v="CA-2014-135657"/>
    <d v="2014-03-06T00:00:00"/>
    <x v="20"/>
    <n v="11207.810000000001"/>
    <n v="332.85890000000001"/>
    <n v="0.80300000000000005"/>
    <s v="High Value"/>
    <n v="413"/>
    <n v="7.1940778577274172E-4"/>
    <s v="FUR-TA-10004086"/>
    <n v="8185.2960000000003"/>
    <n v="-22.35479999999999"/>
    <s v="Normal"/>
    <n v="515.88"/>
    <n v="6"/>
    <n v="0"/>
    <n v="113.4936"/>
    <n v="3095.2799999999997"/>
    <n v="3.6666666666666667E-2"/>
    <s v="Profit"/>
    <n v="0"/>
    <s v="No Discount"/>
    <s v="Low Discount"/>
    <n v="0.56941326825238425"/>
    <x v="1"/>
  </r>
  <r>
    <s v="CA-2015-114069"/>
    <d v="2015-07-13T00:00:00"/>
    <x v="253"/>
    <n v="20655"/>
    <n v="409.19039999999995"/>
    <n v="0.92700000000000005"/>
    <s v="High Value"/>
    <n v="153"/>
    <n v="1.3258047571413128E-3"/>
    <s v="FUR-CH-10000595"/>
    <n v="28298.079999999998"/>
    <n v="870.16000000000008"/>
    <s v="Normal"/>
    <n v="1931.04"/>
    <n v="9"/>
    <n v="0.1"/>
    <n v="321.83999999999997"/>
    <n v="17379.36"/>
    <n v="1.8518518518518517E-2"/>
    <s v="Profit"/>
    <n v="1737.9360000000001"/>
    <s v="Discount Applied"/>
    <s v="Low Discount"/>
    <n v="0.31815793412933019"/>
    <x v="1"/>
  </r>
  <r>
    <s v="CA-2017-123491"/>
    <d v="2017-10-30T00:00:00"/>
    <x v="254"/>
    <n v="199.64"/>
    <n v="8.6737000000000002"/>
    <n v="3.5000000000000003E-2"/>
    <s v="Low Value"/>
    <n v="2044"/>
    <n v="1.2814507950408699E-5"/>
    <s v="FUR-CH-10003061"/>
    <n v="4148.5389999999998"/>
    <n v="63.892900000000004"/>
    <s v="Normal"/>
    <n v="71.992000000000004"/>
    <n v="1"/>
    <n v="0.2"/>
    <n v="-0.89990000000000003"/>
    <n v="71.992000000000004"/>
    <n v="-1.2499999999999999E-2"/>
    <s v="Loss"/>
    <n v="14.398400000000002"/>
    <s v="Discount Applied"/>
    <s v="Low Discount"/>
    <n v="0.99954018208978024"/>
    <x v="0"/>
  </r>
  <r>
    <s v="US-2017-124968"/>
    <d v="2017-08-09T00:00:00"/>
    <x v="255"/>
    <n v="10938.379000000001"/>
    <n v="-730.94809999999995"/>
    <n v="0.78800000000000003"/>
    <s v="Medium Value"/>
    <n v="446"/>
    <n v="7.0211352765018817E-4"/>
    <s v="FUR-TA-10004289"/>
    <n v="10128.125"/>
    <n v="-1148.4375"/>
    <s v="Normal"/>
    <n v="765.625"/>
    <n v="7"/>
    <n v="0.5"/>
    <n v="-566.5625"/>
    <n v="5359.375"/>
    <n v="-0.10571428571428572"/>
    <s v="Loss"/>
    <n v="2679.6875"/>
    <s v="Discount Applied"/>
    <s v="High Discount"/>
    <n v="0.59214767453165806"/>
    <x v="1"/>
  </r>
  <r>
    <s v="CA-2017-104003"/>
    <d v="2017-07-10T00:00:00"/>
    <x v="256"/>
    <n v="1109.6120000000001"/>
    <n v="11.0594"/>
    <n v="0.186"/>
    <s v="Low Value"/>
    <n v="1725"/>
    <n v="7.1223861930819977E-5"/>
    <s v="FUR-BO-10003965"/>
    <n v="5834.7951999999996"/>
    <n v="-285.94839999999999"/>
    <s v="Normal"/>
    <n v="307.666"/>
    <n v="2"/>
    <n v="0.15"/>
    <n v="-14.478400000000001"/>
    <n v="615.33199999999999"/>
    <n v="-2.3529411764705882E-2"/>
    <s v="Loss"/>
    <n v="92.299799999999991"/>
    <s v="Discount Applied"/>
    <s v="Low Discount"/>
    <n v="0.98639297383082647"/>
    <x v="0"/>
  </r>
  <r>
    <s v="CA-2016-169943"/>
    <d v="2016-05-19T00:00:00"/>
    <x v="257"/>
    <n v="1106.94"/>
    <n v="79.907200000000003"/>
    <n v="0.183"/>
    <s v="Low Value"/>
    <n v="1728"/>
    <n v="7.1052351385621158E-5"/>
    <s v="FUR-FU-10002088"/>
    <n v="666.31600000000003"/>
    <n v="56.035199999999996"/>
    <s v="Normal"/>
    <n v="35.92"/>
    <n v="4"/>
    <n v="0"/>
    <n v="15.086399999999999"/>
    <n v="143.68"/>
    <n v="0.105"/>
    <s v="Profit"/>
    <n v="0"/>
    <s v="No Discount"/>
    <s v="Low Discount"/>
    <n v="0.98674827779783481"/>
    <x v="0"/>
  </r>
  <r>
    <s v="CA-2016-169943"/>
    <d v="2016-05-19T00:00:00"/>
    <x v="257"/>
    <n v="1106.94"/>
    <n v="79.907200000000003"/>
    <n v="0.183"/>
    <s v="Low Value"/>
    <n v="1728"/>
    <n v="7.1052351385621158E-5"/>
    <s v="FUR-FU-10000010"/>
    <n v="881.67800000000011"/>
    <n v="52.483199999999997"/>
    <s v="Normal"/>
    <n v="39.76"/>
    <n v="8"/>
    <n v="0"/>
    <n v="12.3256"/>
    <n v="318.08"/>
    <n v="3.875E-2"/>
    <s v="Profit"/>
    <n v="0"/>
    <s v="No Discount"/>
    <s v="Low Discount"/>
    <n v="0.98674827779783481"/>
    <x v="0"/>
  </r>
  <r>
    <s v="US-2015-123218"/>
    <d v="2015-12-20T00:00:00"/>
    <x v="258"/>
    <n v="1077.174"/>
    <n v="-71.811599999999999"/>
    <n v="0.17899999999999999"/>
    <s v="Low Value"/>
    <n v="1739"/>
    <n v="6.9141729047152584E-5"/>
    <s v="FUR-BO-10003966"/>
    <n v="3650.4229999999998"/>
    <n v="-8.5489999999999924"/>
    <s v="Normal"/>
    <n v="359.05799999999999"/>
    <n v="3"/>
    <n v="0.3"/>
    <n v="-71.811599999999999"/>
    <n v="1077.174"/>
    <n v="-6.6666666666666666E-2"/>
    <s v="Loss"/>
    <n v="323.15219999999999"/>
    <s v="Discount Applied"/>
    <s v="Low Discount"/>
    <n v="0.98737926535037346"/>
    <x v="0"/>
  </r>
  <r>
    <s v="US-2017-164056"/>
    <d v="2017-04-29T00:00:00"/>
    <x v="259"/>
    <n v="5920.1680000000006"/>
    <n v="-41.681600000000003"/>
    <n v="0.59499999999999997"/>
    <s v="Medium Value"/>
    <n v="855"/>
    <n v="3.8000420709154067E-4"/>
    <s v="FUR-TA-10001307"/>
    <n v="15410.744999999999"/>
    <n v="608.04300000000001"/>
    <s v="Normal"/>
    <n v="1048.3499999999999"/>
    <n v="5"/>
    <n v="0.4"/>
    <n v="-69.89"/>
    <n v="5241.75"/>
    <n v="-1.3333333333333334E-2"/>
    <s v="Loss"/>
    <n v="2096.7000000000003"/>
    <s v="Discount Applied"/>
    <s v="High Discount"/>
    <n v="0.81081382809616587"/>
    <x v="0"/>
  </r>
  <r>
    <s v="CA-2017-152807"/>
    <d v="2017-10-30T00:00:00"/>
    <x v="240"/>
    <n v="4063.7359999999994"/>
    <n v="-69.455799999999996"/>
    <n v="0.48299999999999998"/>
    <s v="Medium Value"/>
    <n v="1089"/>
    <n v="2.6084340452996413E-4"/>
    <s v="FUR-FU-10004415"/>
    <n v="209.66400000000004"/>
    <n v="-2.8672"/>
    <s v="Normal"/>
    <n v="7.1680000000000001"/>
    <n v="2"/>
    <n v="0.2"/>
    <n v="0.98560000000000003"/>
    <n v="14.336"/>
    <n v="6.8750000000000006E-2"/>
    <s v="Profit"/>
    <n v="2.8672000000000004"/>
    <s v="Discount Applied"/>
    <s v="Low Discount"/>
    <n v="0.88548604932700548"/>
    <x v="0"/>
  </r>
  <r>
    <s v="CA-2015-139094"/>
    <d v="2015-11-22T00:00:00"/>
    <x v="98"/>
    <n v="4502.433"/>
    <n v="81.510900000000007"/>
    <n v="0.51800000000000002"/>
    <s v="Medium Value"/>
    <n v="1017"/>
    <n v="2.8900252191285561E-4"/>
    <s v="FUR-TA-10004607"/>
    <n v="6948.0099999999993"/>
    <n v="-115.3074"/>
    <s v="Normal"/>
    <n v="206.96199999999999"/>
    <n v="2"/>
    <n v="0.3"/>
    <n v="-32.522599999999997"/>
    <n v="413.92399999999998"/>
    <n v="-7.857142857142857E-2"/>
    <s v="Loss"/>
    <n v="124.17719999999998"/>
    <s v="Discount Applied"/>
    <s v="Low Discount"/>
    <n v="0.86548700796517086"/>
    <x v="0"/>
  </r>
  <r>
    <s v="CA-2017-168837"/>
    <d v="2017-10-14T00:00:00"/>
    <x v="260"/>
    <n v="3712.7719999999999"/>
    <n v="-78.873699999999985"/>
    <n v="0.46200000000000002"/>
    <s v="Medium Value"/>
    <n v="1137"/>
    <n v="2.3831569981994997E-4"/>
    <s v="FUR-FU-10001918"/>
    <n v="697.20200000000011"/>
    <n v="47.725700000000003"/>
    <s v="Normal"/>
    <n v="9.4600000000000009"/>
    <n v="2"/>
    <n v="0"/>
    <n v="3.6894"/>
    <n v="18.920000000000002"/>
    <n v="0.19499999999999998"/>
    <s v="Profit"/>
    <n v="0"/>
    <s v="No Discount"/>
    <s v="Low Discount"/>
    <n v="0.89680774962780363"/>
    <x v="0"/>
  </r>
  <r>
    <s v="CA-2015-130785"/>
    <d v="2015-05-09T00:00:00"/>
    <x v="261"/>
    <n v="10264.279000000002"/>
    <n v="67.504200000000012"/>
    <n v="0.76100000000000001"/>
    <s v="Medium Value"/>
    <n v="499"/>
    <n v="6.588443440728967E-4"/>
    <s v="FUR-BO-10000330"/>
    <n v="3774.576"/>
    <n v="24.196000000000002"/>
    <s v="Normal"/>
    <n v="411.33199999999999"/>
    <n v="4"/>
    <n v="0.15"/>
    <n v="-4.8391999999999999"/>
    <n v="1645.328"/>
    <n v="-2.9411764705882353E-3"/>
    <s v="Loss"/>
    <n v="246.79919999999998"/>
    <s v="Discount Applied"/>
    <s v="Low Discount"/>
    <n v="0.63100154134193309"/>
    <x v="1"/>
  </r>
  <r>
    <s v="CA-2015-130785"/>
    <d v="2015-05-09T00:00:00"/>
    <x v="261"/>
    <n v="10264.279000000002"/>
    <n v="67.504200000000012"/>
    <n v="0.76100000000000001"/>
    <s v="Medium Value"/>
    <n v="499"/>
    <n v="6.588443440728967E-4"/>
    <s v="FUR-BO-10003159"/>
    <n v="5653.5666000000001"/>
    <n v="-78.186399999999992"/>
    <s v="Normal"/>
    <n v="293.19900000000001"/>
    <n v="3"/>
    <n v="0.15"/>
    <n v="-20.696400000000001"/>
    <n v="879.59699999999998"/>
    <n v="-2.3529411764705882E-2"/>
    <s v="Loss"/>
    <n v="131.93955"/>
    <s v="Discount Applied"/>
    <s v="Low Discount"/>
    <n v="0.63100154134193309"/>
    <x v="1"/>
  </r>
  <r>
    <s v="CA-2016-110254"/>
    <d v="2016-04-08T00:00:00"/>
    <x v="262"/>
    <n v="6654.96"/>
    <n v="153.15479999999999"/>
    <n v="0.63200000000000001"/>
    <s v="Medium Value"/>
    <n v="780"/>
    <n v="4.2716909351658925E-4"/>
    <s v="FUR-FU-10001591"/>
    <n v="1529.8799999999997"/>
    <n v="108.092"/>
    <s v="Normal"/>
    <n v="109.8"/>
    <n v="9"/>
    <n v="0"/>
    <n v="46.116"/>
    <n v="988.19999999999993"/>
    <n v="4.6666666666666669E-2"/>
    <s v="Profit"/>
    <n v="0"/>
    <s v="No Discount"/>
    <s v="Low Discount"/>
    <n v="0.77980650460484635"/>
    <x v="1"/>
  </r>
  <r>
    <s v="CA-2014-120474"/>
    <d v="2014-01-12T00:00:00"/>
    <x v="105"/>
    <n v="22657.09"/>
    <n v="688.14420000000007"/>
    <n v="0.93"/>
    <s v="High Value"/>
    <n v="146"/>
    <n v="1.4543150668108868E-3"/>
    <s v="FUR-CH-10001854"/>
    <n v="43310.931999999993"/>
    <n v="1305.6455999999998"/>
    <s v="Normal"/>
    <n v="2807.84"/>
    <n v="8"/>
    <n v="0"/>
    <n v="673.88160000000005"/>
    <n v="22462.720000000001"/>
    <n v="0.03"/>
    <s v="Profit"/>
    <n v="0"/>
    <s v="No Discount"/>
    <s v="Low Discount"/>
    <n v="0.30977579014414713"/>
    <x v="1"/>
  </r>
  <r>
    <s v="CA-2016-100965"/>
    <d v="2016-07-07T00:00:00"/>
    <x v="263"/>
    <n v="2852.75"/>
    <n v="162.04599999999999"/>
    <n v="0.37"/>
    <s v="Low Value"/>
    <n v="1335"/>
    <n v="1.8311254035027259E-4"/>
    <s v="FUR-FU-10003039"/>
    <n v="1621.6880000000001"/>
    <n v="101.7868"/>
    <s v="Normal"/>
    <n v="215.65"/>
    <n v="5"/>
    <n v="0"/>
    <n v="73.320999999999998"/>
    <n v="1078.25"/>
    <n v="6.8000000000000005E-2"/>
    <s v="Profit"/>
    <n v="0"/>
    <s v="No Discount"/>
    <s v="Low Discount"/>
    <n v="0.9374411512385088"/>
    <x v="0"/>
  </r>
  <r>
    <s v="CA-2016-149461"/>
    <d v="2016-11-13T00:00:00"/>
    <x v="264"/>
    <n v="4.18"/>
    <n v="1.5047999999999999"/>
    <n v="0"/>
    <s v="Low Value"/>
    <n v="2120"/>
    <n v="2.6830616726461814E-7"/>
    <s v="FUR-FU-10004270"/>
    <n v="1453.568"/>
    <n v="116.7148"/>
    <s v="Normal"/>
    <n v="4.18"/>
    <n v="1"/>
    <n v="0"/>
    <n v="1.5047999999999999"/>
    <n v="4.18"/>
    <n v="0.36"/>
    <s v="Profit"/>
    <n v="0"/>
    <s v="No Discount"/>
    <s v="Low Discount"/>
    <n v="0.99999987239410415"/>
    <x v="0"/>
  </r>
  <r>
    <s v="CA-2016-165484"/>
    <d v="2016-10-23T00:00:00"/>
    <x v="33"/>
    <n v="3207.6080000000002"/>
    <n v="233.41680000000002"/>
    <n v="0.41199999999999998"/>
    <s v="Medium Value"/>
    <n v="1244"/>
    <n v="2.0589019343715965E-4"/>
    <s v="FUR-FU-10001196"/>
    <n v="938.20199999999988"/>
    <n v="20.771999999999998"/>
    <s v="Normal"/>
    <n v="16.155999999999999"/>
    <n v="7"/>
    <n v="0.6"/>
    <n v="-12.117000000000001"/>
    <n v="113.09199999999998"/>
    <n v="-0.10714285714285716"/>
    <s v="Loss"/>
    <n v="67.855199999999982"/>
    <s v="Discount Applied"/>
    <s v="High Discount"/>
    <n v="0.920269334686737"/>
    <x v="0"/>
  </r>
  <r>
    <s v="CA-2014-132612"/>
    <d v="2014-09-06T00:00:00"/>
    <x v="265"/>
    <n v="10089.1"/>
    <n v="245.02099999999999"/>
    <n v="0.752"/>
    <s v="Medium Value"/>
    <n v="525"/>
    <n v="6.4759994070561215E-4"/>
    <s v="FUR-TA-10004534"/>
    <n v="16554.36"/>
    <n v="-164.72000000000003"/>
    <s v="high sales Low Profit"/>
    <n v="1441.3"/>
    <n v="7"/>
    <n v="0"/>
    <n v="245.02099999999999"/>
    <n v="10089.1"/>
    <n v="2.4285714285714282E-2"/>
    <s v="Profit"/>
    <n v="0"/>
    <s v="No Discount"/>
    <s v="Low Discount"/>
    <n v="0.64337251711715449"/>
    <x v="1"/>
  </r>
  <r>
    <s v="US-2017-161193"/>
    <d v="2017-11-20T00:00:00"/>
    <x v="266"/>
    <n v="818.5440000000001"/>
    <n v="55.4482"/>
    <n v="0.13800000000000001"/>
    <s v="Low Value"/>
    <n v="1824"/>
    <n v="5.2540766358241537E-5"/>
    <s v="FUR-FU-10001861"/>
    <n v="2141.7600000000002"/>
    <n v="197.10400000000001"/>
    <s v="Normal"/>
    <n v="77.599999999999994"/>
    <n v="5"/>
    <n v="0.2"/>
    <n v="28.13"/>
    <n v="388"/>
    <n v="7.2499999999999995E-2"/>
    <s v="Profit"/>
    <n v="77.600000000000009"/>
    <s v="Discount Applied"/>
    <s v="Low Discount"/>
    <n v="0.99274389173339816"/>
    <x v="0"/>
  </r>
  <r>
    <s v="US-2017-161193"/>
    <d v="2017-11-20T00:00:00"/>
    <x v="266"/>
    <n v="818.5440000000001"/>
    <n v="55.4482"/>
    <n v="0.13800000000000001"/>
    <s v="Low Value"/>
    <n v="1824"/>
    <n v="5.2540766358241537E-5"/>
    <s v="FUR-FU-10000206"/>
    <n v="208.35599999999999"/>
    <n v="14.55"/>
    <s v="Normal"/>
    <n v="4.6559999999999997"/>
    <n v="2"/>
    <n v="0.2"/>
    <n v="1.5713999999999999"/>
    <n v="9.3119999999999994"/>
    <n v="0.16875000000000001"/>
    <s v="Profit"/>
    <n v="1.8624000000000001"/>
    <s v="Discount Applied"/>
    <s v="Low Discount"/>
    <n v="0.99274389173339816"/>
    <x v="0"/>
  </r>
  <r>
    <s v="CA-2015-131597"/>
    <d v="2015-09-14T00:00:00"/>
    <x v="183"/>
    <n v="9822.0340000000015"/>
    <n v="-219.7636"/>
    <n v="0.74"/>
    <s v="Medium Value"/>
    <n v="547"/>
    <n v="6.3045748738822175E-4"/>
    <s v="FUR-TA-10002607"/>
    <n v="15000.323999999999"/>
    <n v="-479.21640000000002"/>
    <s v="high sales Low Profit"/>
    <n v="170.136"/>
    <n v="3"/>
    <n v="0.2"/>
    <n v="-8.5068000000000001"/>
    <n v="510.40800000000002"/>
    <n v="-1.6666666666666666E-2"/>
    <s v="Loss"/>
    <n v="102.08160000000001"/>
    <s v="Discount Applied"/>
    <s v="Low Discount"/>
    <n v="0.65994934868315946"/>
    <x v="1"/>
  </r>
  <r>
    <s v="US-2014-130379"/>
    <d v="2014-05-25T00:00:00"/>
    <x v="267"/>
    <n v="8708.5920000000006"/>
    <n v="15.442400000000001"/>
    <n v="0.70499999999999996"/>
    <s v="Medium Value"/>
    <n v="624"/>
    <n v="5.589877851175396E-4"/>
    <s v="FUR-FU-10002553"/>
    <n v="322.52"/>
    <n v="-16.4925"/>
    <s v="Normal"/>
    <n v="29.32"/>
    <n v="2"/>
    <n v="0.6"/>
    <n v="-24.189"/>
    <n v="58.64"/>
    <n v="-0.41249999999999998"/>
    <s v="Loss"/>
    <n v="35.183999999999997"/>
    <s v="Discount Applied"/>
    <s v="High Discount"/>
    <n v="0.70508979518821635"/>
    <x v="1"/>
  </r>
  <r>
    <s v="CA-2016-168956"/>
    <d v="2016-02-16T00:00:00"/>
    <x v="268"/>
    <n v="3919.0319999999997"/>
    <n v="80.161000000000001"/>
    <n v="0.47799999999999998"/>
    <s v="Medium Value"/>
    <n v="1104"/>
    <n v="2.5155513284865811E-4"/>
    <s v="FUR-CH-10004754"/>
    <n v="4682.8760000000002"/>
    <n v="125.0166"/>
    <s v="Normal"/>
    <n v="62.957999999999998"/>
    <n v="3"/>
    <n v="0.3"/>
    <n v="-2.6981999999999999"/>
    <n v="188.874"/>
    <n v="-1.4285714285714285E-2"/>
    <s v="Loss"/>
    <n v="56.662199999999999"/>
    <s v="Discount Applied"/>
    <s v="Low Discount"/>
    <n v="0.8885302622374216"/>
    <x v="0"/>
  </r>
  <r>
    <s v="CA-2016-167507"/>
    <d v="2016-12-22T00:00:00"/>
    <x v="128"/>
    <n v="4777.2094999999999"/>
    <n v="32.644800000000004"/>
    <n v="0.53400000000000003"/>
    <s v="Medium Value"/>
    <n v="982"/>
    <n v="3.0663989740792411E-4"/>
    <s v="FUR-FU-10001935"/>
    <n v="586.07999999999993"/>
    <n v="36.000999999999998"/>
    <s v="Normal"/>
    <n v="11.84"/>
    <n v="4"/>
    <n v="0.2"/>
    <n v="3.1080000000000001"/>
    <n v="47.36"/>
    <n v="6.5625000000000003E-2"/>
    <s v="Profit"/>
    <n v="9.4719999999999995"/>
    <s v="Discount Applied"/>
    <s v="Low Discount"/>
    <n v="0.85510468759007008"/>
    <x v="0"/>
  </r>
  <r>
    <s v="CA-2016-167507"/>
    <d v="2016-12-22T00:00:00"/>
    <x v="128"/>
    <n v="4777.2094999999999"/>
    <n v="32.644800000000004"/>
    <n v="0.53400000000000003"/>
    <s v="Medium Value"/>
    <n v="982"/>
    <n v="3.0663989740792411E-4"/>
    <s v="FUR-FU-10002878"/>
    <n v="1651.84"/>
    <n v="162.05119999999999"/>
    <s v="Normal"/>
    <n v="22.783999999999999"/>
    <n v="1"/>
    <n v="0.2"/>
    <n v="4.8415999999999997"/>
    <n v="22.783999999999999"/>
    <n v="0.21249999999999999"/>
    <s v="Profit"/>
    <n v="4.5568"/>
    <s v="Discount Applied"/>
    <s v="Low Discount"/>
    <n v="0.85510468759007008"/>
    <x v="0"/>
  </r>
  <r>
    <s v="CA-2017-145884"/>
    <d v="2017-10-21T00:00:00"/>
    <x v="154"/>
    <n v="6096.71"/>
    <n v="194.1849"/>
    <n v="0.60499999999999998"/>
    <s v="Medium Value"/>
    <n v="837"/>
    <n v="3.9133609880953829E-4"/>
    <s v="FUR-TA-10002356"/>
    <n v="6788.6490000000013"/>
    <n v="-445.58699999999999"/>
    <s v="Normal"/>
    <n v="262.11"/>
    <n v="1"/>
    <n v="0"/>
    <n v="62.906399999999998"/>
    <n v="262.11"/>
    <n v="0.24"/>
    <s v="Profit"/>
    <n v="0"/>
    <s v="No Discount"/>
    <s v="Low Discount"/>
    <n v="0.80309617841808323"/>
    <x v="0"/>
  </r>
  <r>
    <s v="CA-2015-131422"/>
    <d v="2015-05-11T00:00:00"/>
    <x v="179"/>
    <n v="3394.5139999999997"/>
    <n v="-14.599099999999984"/>
    <n v="0.42799999999999999"/>
    <s v="Medium Value"/>
    <n v="1205"/>
    <n v="2.1788733039858563E-4"/>
    <s v="FUR-CH-10001270"/>
    <n v="11566.125"/>
    <n v="336.375"/>
    <s v="Normal"/>
    <n v="207"/>
    <n v="3"/>
    <n v="0.2"/>
    <n v="25.875"/>
    <n v="621"/>
    <n v="4.1666666666666664E-2"/>
    <s v="Profit"/>
    <n v="124.2"/>
    <s v="Discount Applied"/>
    <s v="Low Discount"/>
    <n v="0.91291841005029684"/>
    <x v="0"/>
  </r>
  <r>
    <s v="CA-2014-117345"/>
    <d v="2014-01-08T00:00:00"/>
    <x v="269"/>
    <n v="186.36799999999999"/>
    <n v="12.8744"/>
    <n v="3.3000000000000002E-2"/>
    <s v="Low Value"/>
    <n v="2048"/>
    <n v="1.1962603775304391E-5"/>
    <s v="FUR-FU-10000629"/>
    <n v="2628.3740000000003"/>
    <n v="183.13120000000001"/>
    <s v="Normal"/>
    <n v="44.128"/>
    <n v="4"/>
    <n v="0.2"/>
    <n v="12.135199999999999"/>
    <n v="176.512"/>
    <n v="6.8749999999999992E-2"/>
    <s v="Profit"/>
    <n v="35.302399999999999"/>
    <s v="Discount Applied"/>
    <s v="Low Discount"/>
    <n v="0.99958896656979668"/>
    <x v="0"/>
  </r>
  <r>
    <s v="CA-2016-157763"/>
    <d v="2016-07-18T00:00:00"/>
    <x v="270"/>
    <n v="6589.7419999999993"/>
    <n v="4.7287999999999997"/>
    <n v="0.628"/>
    <s v="Medium Value"/>
    <n v="785"/>
    <n v="4.2298287542647824E-4"/>
    <s v="FUR-CH-10000988"/>
    <n v="36300.817999999992"/>
    <n v="833.59519999999998"/>
    <s v="Normal"/>
    <n v="140.81"/>
    <n v="1"/>
    <n v="0"/>
    <n v="39.4268"/>
    <n v="140.81"/>
    <n v="0.27999999999999997"/>
    <s v="Profit"/>
    <n v="0"/>
    <s v="No Discount"/>
    <s v="Low Discount"/>
    <n v="0.78319771470407584"/>
    <x v="1"/>
  </r>
  <r>
    <s v="CA-2015-135391"/>
    <d v="2015-09-02T00:00:00"/>
    <x v="271"/>
    <n v="2961.136"/>
    <n v="62.973999999999997"/>
    <n v="0.38800000000000001"/>
    <s v="Low Value"/>
    <n v="1294"/>
    <n v="1.9006962940413451E-4"/>
    <s v="FUR-FU-10001986"/>
    <n v="2375.6680000000001"/>
    <n v="81.567999999999998"/>
    <s v="Normal"/>
    <n v="40.783999999999999"/>
    <n v="2"/>
    <n v="0.6"/>
    <n v="-30.588000000000001"/>
    <n v="81.567999999999998"/>
    <n v="-0.375"/>
    <s v="Loss"/>
    <n v="48.940799999999996"/>
    <s v="Discount Applied"/>
    <s v="High Discount"/>
    <n v="0.93037182778923788"/>
    <x v="0"/>
  </r>
  <r>
    <s v="US-2017-158512"/>
    <d v="2017-12-01T00:00:00"/>
    <x v="272"/>
    <n v="75.36"/>
    <n v="15.8256"/>
    <n v="1.4999999999999999E-2"/>
    <s v="Low Value"/>
    <n v="2089"/>
    <n v="4.8372135801582831E-6"/>
    <s v="FUR-FU-10004973"/>
    <n v="3700.1759999999999"/>
    <n v="120.9528"/>
    <s v="Normal"/>
    <n v="37.68"/>
    <n v="2"/>
    <n v="0"/>
    <n v="15.8256"/>
    <n v="75.36"/>
    <n v="0.21"/>
    <s v="Profit"/>
    <n v="0"/>
    <s v="No Discount"/>
    <s v="Low Discount"/>
    <n v="0.99990898624746649"/>
    <x v="0"/>
  </r>
  <r>
    <s v="CA-2017-128370"/>
    <d v="2017-10-09T00:00:00"/>
    <x v="273"/>
    <n v="3452.3360000000002"/>
    <n v="139.52719999999999"/>
    <n v="0.435"/>
    <s v="Medium Value"/>
    <n v="1196"/>
    <n v="2.2159881346164181E-4"/>
    <s v="FUR-CH-10002602"/>
    <n v="21288.18"/>
    <n v="486.15559999999999"/>
    <s v="Normal"/>
    <n v="362.35199999999998"/>
    <n v="3"/>
    <n v="0.2"/>
    <n v="27.176400000000001"/>
    <n v="1087.056"/>
    <n v="2.5000000000000001E-2"/>
    <s v="Profit"/>
    <n v="217.41120000000001"/>
    <s v="Discount Applied"/>
    <s v="Low Discount"/>
    <n v="0.90964189018235198"/>
    <x v="0"/>
  </r>
  <r>
    <s v="US-2017-121251"/>
    <d v="2017-03-26T00:00:00"/>
    <x v="131"/>
    <n v="11268.248"/>
    <n v="161.05759999999998"/>
    <n v="0.80600000000000005"/>
    <s v="High Value"/>
    <n v="406"/>
    <n v="7.2328718484861219E-4"/>
    <s v="FUR-BO-10001918"/>
    <n v="3960.1079999999997"/>
    <n v="-418.548"/>
    <s v="Normal"/>
    <n v="257.56799999999998"/>
    <n v="2"/>
    <n v="0.2"/>
    <n v="-28.976400000000002"/>
    <n v="515.13599999999997"/>
    <n v="-5.6250000000000008E-2"/>
    <s v="Loss"/>
    <n v="103.02719999999999"/>
    <s v="Discount Applied"/>
    <s v="Low Discount"/>
    <n v="0.56581622932352049"/>
    <x v="1"/>
  </r>
  <r>
    <s v="US-2016-100839"/>
    <d v="2016-10-13T00:00:00"/>
    <x v="274"/>
    <n v="3712.13"/>
    <n v="-461.2"/>
    <n v="0.46100000000000002"/>
    <s v="Medium Value"/>
    <n v="1142"/>
    <n v="2.3827449107368588E-4"/>
    <s v="FUR-TA-10004575"/>
    <n v="26915.649999999998"/>
    <n v="-238.60359999999997"/>
    <s v="high sales Low Profit"/>
    <n v="727.45"/>
    <n v="5"/>
    <n v="0.5"/>
    <n v="-465.56799999999998"/>
    <n v="3637.25"/>
    <n v="-0.128"/>
    <s v="Loss"/>
    <n v="1818.625"/>
    <s v="Discount Applied"/>
    <s v="High Discount"/>
    <n v="0.89728429860995096"/>
    <x v="0"/>
  </r>
  <r>
    <s v="US-2016-100839"/>
    <d v="2016-10-13T00:00:00"/>
    <x v="274"/>
    <n v="3712.13"/>
    <n v="-461.2"/>
    <n v="0.46100000000000002"/>
    <s v="Medium Value"/>
    <n v="1142"/>
    <n v="2.3827449107368588E-4"/>
    <s v="FUR-FU-10001617"/>
    <n v="241.28"/>
    <n v="18.512"/>
    <s v="Normal"/>
    <n v="24.96"/>
    <n v="3"/>
    <n v="0.2"/>
    <n v="4.3680000000000003"/>
    <n v="74.88"/>
    <n v="5.8333333333333341E-2"/>
    <s v="Profit"/>
    <n v="14.975999999999999"/>
    <s v="Discount Applied"/>
    <s v="Low Discount"/>
    <n v="0.89728429860995096"/>
    <x v="0"/>
  </r>
  <r>
    <s v="CA-2017-118857"/>
    <d v="2017-04-15T00:00:00"/>
    <x v="275"/>
    <n v="5363.33"/>
    <n v="-40.715400000000002"/>
    <n v="0.55800000000000005"/>
    <s v="Medium Value"/>
    <n v="933"/>
    <n v="3.4426184595103931E-4"/>
    <s v="FUR-FU-10004460"/>
    <n v="3528.2419999999997"/>
    <n v="127.2996"/>
    <s v="Normal"/>
    <n v="196.45"/>
    <n v="5"/>
    <n v="0"/>
    <n v="70.721999999999994"/>
    <n v="982.25"/>
    <n v="7.1999999999999995E-2"/>
    <s v="Profit"/>
    <n v="0"/>
    <s v="No Discount"/>
    <s v="Low Discount"/>
    <n v="0.83927665060124346"/>
    <x v="0"/>
  </r>
  <r>
    <s v="CA-2014-116932"/>
    <d v="2014-07-21T00:00:00"/>
    <x v="276"/>
    <n v="1875.9839999999999"/>
    <n v="77.382800000000003"/>
    <n v="0.26700000000000002"/>
    <s v="Low Value"/>
    <n v="1552"/>
    <n v="1.2041580786836062E-4"/>
    <s v="FUR-CH-10001215"/>
    <n v="54757.113999999994"/>
    <n v="951.86199999999997"/>
    <s v="Normal"/>
    <n v="801.56799999999998"/>
    <n v="2"/>
    <n v="0.2"/>
    <n v="50.097999999999999"/>
    <n v="1603.136"/>
    <n v="3.125E-2"/>
    <s v="Profit"/>
    <n v="320.62720000000002"/>
    <s v="Discount Applied"/>
    <s v="Low Discount"/>
    <n v="0.96935499108476642"/>
    <x v="0"/>
  </r>
  <r>
    <s v="CA-2014-116932"/>
    <d v="2014-07-21T00:00:00"/>
    <x v="276"/>
    <n v="1875.9839999999999"/>
    <n v="77.382800000000003"/>
    <n v="0.26700000000000002"/>
    <s v="Low Value"/>
    <n v="1552"/>
    <n v="1.2041580786836062E-4"/>
    <s v="FUR-TA-10004175"/>
    <n v="2933.116"/>
    <n v="-177.35120000000001"/>
    <s v="Normal"/>
    <n v="272.84800000000001"/>
    <n v="1"/>
    <n v="0.2"/>
    <n v="27.284800000000001"/>
    <n v="272.84800000000001"/>
    <n v="9.9999999999999992E-2"/>
    <s v="Profit"/>
    <n v="54.569600000000008"/>
    <s v="Discount Applied"/>
    <s v="Low Discount"/>
    <n v="0.96935499108476642"/>
    <x v="0"/>
  </r>
  <r>
    <s v="CA-2017-142888"/>
    <d v="2017-11-21T00:00:00"/>
    <x v="277"/>
    <n v="340.18"/>
    <n v="52.427799999999998"/>
    <n v="6.2E-2"/>
    <s v="Low Value"/>
    <n v="1987"/>
    <n v="2.1835500473702825E-5"/>
    <s v="FUR-TA-10004767"/>
    <n v="2569.4759999999997"/>
    <n v="34.070399999999999"/>
    <s v="Normal"/>
    <n v="70.98"/>
    <n v="1"/>
    <n v="0"/>
    <n v="20.584199999999999"/>
    <n v="70.98"/>
    <n v="0.28999999999999998"/>
    <s v="Profit"/>
    <n v="0"/>
    <s v="No Discount"/>
    <s v="Low Discount"/>
    <n v="0.99863952283279955"/>
    <x v="0"/>
  </r>
  <r>
    <s v="US-2016-112977"/>
    <d v="2016-10-03T00:00:00"/>
    <x v="234"/>
    <n v="27574.05"/>
    <n v="-494.91059999999999"/>
    <n v="0.95499999999999996"/>
    <s v="High Value"/>
    <n v="87"/>
    <n v="1.7699252802542927E-3"/>
    <s v="FUR-BO-10003272"/>
    <n v="18783.299999999996"/>
    <n v="-755.75160000000005"/>
    <s v="high sales Low Profit"/>
    <n v="176.78399999999999"/>
    <n v="1"/>
    <n v="0.2"/>
    <n v="-22.097999999999999"/>
    <n v="176.78399999999999"/>
    <n v="-0.125"/>
    <s v="Loss"/>
    <n v="35.3568"/>
    <s v="Discount Applied"/>
    <s v="Low Discount"/>
    <n v="0.22695024366798333"/>
    <x v="1"/>
  </r>
  <r>
    <s v="CA-2017-118885"/>
    <d v="2017-12-29T00:00:00"/>
    <x v="278"/>
    <n v="2377.6039999999998"/>
    <n v="29.306599999999989"/>
    <n v="0.33400000000000002"/>
    <s v="Low Value"/>
    <n v="1408"/>
    <n v="1.5261383170168065E-4"/>
    <s v="FUR-CH-10002880"/>
    <n v="30526.117999999999"/>
    <n v="-474.74139999999994"/>
    <s v="high sales Low Profit"/>
    <n v="393.56799999999998"/>
    <n v="4"/>
    <n v="0.2"/>
    <n v="-44.276400000000002"/>
    <n v="1574.2719999999999"/>
    <n v="-2.8125000000000004E-2"/>
    <s v="Loss"/>
    <n v="314.8544"/>
    <s v="Discount Applied"/>
    <s v="Low Discount"/>
    <n v="0.94974677700284449"/>
    <x v="0"/>
  </r>
  <r>
    <s v="CA-2015-109512"/>
    <d v="2015-05-03T00:00:00"/>
    <x v="279"/>
    <n v="3067.4650000000001"/>
    <n v="54.956700000000005"/>
    <n v="0.39800000000000002"/>
    <s v="Low Value"/>
    <n v="1273"/>
    <n v="1.9689468358094782E-4"/>
    <s v="FUR-CH-10001146"/>
    <n v="10599.241999999998"/>
    <n v="117.4863"/>
    <s v="Normal"/>
    <n v="383.60700000000003"/>
    <n v="7"/>
    <n v="0.1"/>
    <n v="63.9345"/>
    <n v="2685.2490000000003"/>
    <n v="2.3809523809523808E-2"/>
    <s v="Profit"/>
    <n v="268.52490000000006"/>
    <s v="Discount Applied"/>
    <s v="Low Discount"/>
    <n v="0.92613412482665658"/>
    <x v="0"/>
  </r>
  <r>
    <s v="CA-2016-147578"/>
    <d v="2016-04-22T00:00:00"/>
    <x v="85"/>
    <n v="359.12799999999999"/>
    <n v="-73.878"/>
    <n v="6.6000000000000003E-2"/>
    <s v="Low Value"/>
    <n v="1980"/>
    <n v="2.3051736181198033E-5"/>
    <s v="FUR-FU-10001889"/>
    <n v="1514.88"/>
    <n v="74.797200000000004"/>
    <s v="Normal"/>
    <n v="31.56"/>
    <n v="3"/>
    <n v="0"/>
    <n v="10.4148"/>
    <n v="94.679999999999993"/>
    <n v="0.11"/>
    <s v="Profit"/>
    <n v="0"/>
    <s v="No Discount"/>
    <s v="Low Discount"/>
    <n v="0.99846105327290458"/>
    <x v="0"/>
  </r>
  <r>
    <s v="CA-2014-142587"/>
    <d v="2014-10-21T00:00:00"/>
    <x v="5"/>
    <n v="23214.115999999998"/>
    <n v="-1768.453"/>
    <n v="0.93300000000000005"/>
    <s v="High Value"/>
    <n v="140"/>
    <n v="1.4900694953101071E-3"/>
    <s v="FUR-TA-10000617"/>
    <n v="20832.202499999996"/>
    <n v="430.06950000000001"/>
    <s v="Normal"/>
    <n v="409.59"/>
    <n v="3"/>
    <n v="0.4"/>
    <n v="-122.877"/>
    <n v="1228.77"/>
    <n v="-9.9999999999999992E-2"/>
    <s v="Loss"/>
    <n v="491.50800000000004"/>
    <s v="Discount Applied"/>
    <s v="High Discount"/>
    <n v="0.30248849052817711"/>
    <x v="1"/>
  </r>
  <r>
    <s v="CA-2014-169775"/>
    <d v="2014-08-29T00:00:00"/>
    <x v="280"/>
    <n v="1056.5715"/>
    <n v="-187.3955"/>
    <n v="0.17799999999999999"/>
    <s v="Low Value"/>
    <n v="1741"/>
    <n v="6.7819294164121646E-5"/>
    <s v="FUR-TA-10001857"/>
    <n v="2273.3095000000003"/>
    <n v="-216.25450000000001"/>
    <s v="Normal"/>
    <n v="174.05850000000001"/>
    <n v="3"/>
    <n v="0.45"/>
    <n v="-110.7645"/>
    <n v="522.17550000000006"/>
    <n v="-0.2121212121212121"/>
    <s v="Loss"/>
    <n v="234.97897500000002"/>
    <s v="Discount Applied"/>
    <s v="High Discount"/>
    <n v="0.98758272323286578"/>
    <x v="0"/>
  </r>
  <r>
    <s v="CA-2017-167094"/>
    <d v="2017-10-21T00:00:00"/>
    <x v="223"/>
    <n v="4126.4459999999999"/>
    <n v="209.97500000000002"/>
    <n v="0.49"/>
    <s v="Medium Value"/>
    <n v="1078"/>
    <n v="2.6486863891971637E-4"/>
    <s v="FUR-CH-10000155"/>
    <n v="9150.93"/>
    <n v="514.36599999999999"/>
    <s v="Normal"/>
    <n v="478.48"/>
    <n v="2"/>
    <n v="0.2"/>
    <n v="47.847999999999999"/>
    <n v="956.96"/>
    <n v="4.9999999999999996E-2"/>
    <s v="Profit"/>
    <n v="191.39200000000002"/>
    <s v="Discount Applied"/>
    <s v="Low Discount"/>
    <n v="0.8818175208617548"/>
    <x v="0"/>
  </r>
  <r>
    <s v="CA-2015-157959"/>
    <d v="2015-03-02T00:00:00"/>
    <x v="281"/>
    <n v="10399.469999999999"/>
    <n v="677.55890000000011"/>
    <n v="0.76600000000000001"/>
    <s v="Medium Value"/>
    <n v="490"/>
    <n v="6.6752199456540152E-4"/>
    <s v="FUR-FU-10004093"/>
    <n v="794.13599999999997"/>
    <n v="68.460000000000008"/>
    <s v="Normal"/>
    <n v="136.91999999999999"/>
    <n v="4"/>
    <n v="0"/>
    <n v="41.076000000000001"/>
    <n v="547.67999999999995"/>
    <n v="7.5000000000000011E-2"/>
    <s v="Profit"/>
    <n v="0"/>
    <s v="No Discount"/>
    <s v="Low Discount"/>
    <n v="0.62374055139224605"/>
    <x v="1"/>
  </r>
  <r>
    <s v="CA-2017-105886"/>
    <d v="2017-12-18T00:00:00"/>
    <x v="282"/>
    <n v="1227.5520000000001"/>
    <n v="68.013599999999997"/>
    <n v="0.19700000000000001"/>
    <s v="Low Value"/>
    <n v="1701"/>
    <n v="7.8794203884692961E-5"/>
    <s v="FUR-FU-10001037"/>
    <n v="646.53599999999994"/>
    <n v="48.822000000000003"/>
    <s v="Normal"/>
    <n v="18.96"/>
    <n v="2"/>
    <n v="0"/>
    <n v="8.532"/>
    <n v="37.92"/>
    <n v="0.22499999999999998"/>
    <s v="Profit"/>
    <n v="0"/>
    <s v="No Discount"/>
    <s v="Low Discount"/>
    <n v="0.98461069213367991"/>
    <x v="0"/>
  </r>
  <r>
    <s v="US-2017-111423"/>
    <d v="2017-08-17T00:00:00"/>
    <x v="283"/>
    <n v="5620.4279999999999"/>
    <n v="332.3322"/>
    <n v="0.58199999999999996"/>
    <s v="Medium Value"/>
    <n v="882"/>
    <n v="3.6076447250400556E-4"/>
    <s v="FUR-CH-10003981"/>
    <n v="18913.728000000003"/>
    <n v="41.116799999999998"/>
    <s v="Normal"/>
    <n v="462.56400000000002"/>
    <n v="2"/>
    <n v="0.1"/>
    <n v="97.6524"/>
    <n v="925.12800000000004"/>
    <n v="0.10555555555555556"/>
    <s v="Profit"/>
    <n v="92.512800000000013"/>
    <s v="Discount Applied"/>
    <s v="Low Discount"/>
    <n v="0.82148995553502746"/>
    <x v="0"/>
  </r>
  <r>
    <s v="CA-2017-161200"/>
    <d v="2017-06-08T00:00:00"/>
    <x v="113"/>
    <n v="53342"/>
    <n v="688.3981"/>
    <n v="0.99199999999999999"/>
    <s v="High Value"/>
    <n v="2"/>
    <n v="3.4239204723036511E-3"/>
    <s v="FUR-BO-10000468"/>
    <n v="2754.4859999999999"/>
    <n v="-133.10919999999999"/>
    <s v="Normal"/>
    <n v="145.74"/>
    <n v="3"/>
    <n v="0"/>
    <n v="23.3184"/>
    <n v="437.22"/>
    <n v="5.333333333333333E-2"/>
    <s v="Profit"/>
    <n v="0"/>
    <s v="No Discount"/>
    <s v="Low Discount"/>
    <n v="5.4944954708669877E-2"/>
    <x v="1"/>
  </r>
  <r>
    <s v="CA-2017-161200"/>
    <d v="2017-06-08T00:00:00"/>
    <x v="113"/>
    <n v="53342"/>
    <n v="688.3981"/>
    <n v="0.99199999999999999"/>
    <s v="High Value"/>
    <n v="2"/>
    <n v="3.4239204723036511E-3"/>
    <s v="FUR-FU-10001706"/>
    <n v="865.48000000000025"/>
    <n v="44.721600000000009"/>
    <s v="Normal"/>
    <n v="15.4"/>
    <n v="5"/>
    <n v="0"/>
    <n v="7.3920000000000003"/>
    <n v="77"/>
    <n v="9.6000000000000002E-2"/>
    <s v="Profit"/>
    <n v="0"/>
    <s v="No Discount"/>
    <s v="Low Discount"/>
    <n v="5.4944954708669877E-2"/>
    <x v="1"/>
  </r>
  <r>
    <s v="CA-2015-141768"/>
    <d v="2015-05-25T00:00:00"/>
    <x v="284"/>
    <n v="44.19"/>
    <n v="4.8609"/>
    <n v="6.0000000000000001E-3"/>
    <s v="Low Value"/>
    <n v="2107"/>
    <n v="2.8364711797663815E-6"/>
    <s v="FUR-FU-10002268"/>
    <n v="1137.1559999999999"/>
    <n v="37.414200000000001"/>
    <s v="Normal"/>
    <n v="14.73"/>
    <n v="3"/>
    <n v="0"/>
    <n v="4.8609"/>
    <n v="44.19"/>
    <n v="0.11"/>
    <s v="Profit"/>
    <n v="0"/>
    <s v="No Discount"/>
    <s v="Low Discount"/>
    <n v="0.99998014444499306"/>
    <x v="0"/>
  </r>
  <r>
    <s v="CA-2016-112109"/>
    <d v="2016-08-07T00:00:00"/>
    <x v="285"/>
    <n v="36992.46"/>
    <n v="968.08210000000008"/>
    <n v="0.98099999999999998"/>
    <s v="High Value"/>
    <n v="34"/>
    <n v="2.3744749187295925E-3"/>
    <s v="FUR-CH-10004287"/>
    <n v="58029.619999999995"/>
    <n v="1179.3740000000003"/>
    <s v="Normal"/>
    <n v="662.88"/>
    <n v="3"/>
    <n v="0.2"/>
    <n v="74.573999999999998"/>
    <n v="1988.6399999999999"/>
    <n v="3.7499999999999999E-2"/>
    <s v="Profit"/>
    <n v="397.72800000000001"/>
    <s v="Discount Applied"/>
    <s v="Low Discount"/>
    <n v="0.11939368489462034"/>
    <x v="1"/>
  </r>
  <r>
    <s v="CA-2017-157987"/>
    <d v="2017-02-09T00:00:00"/>
    <x v="286"/>
    <n v="6727.5860000000002"/>
    <n v="130.69820000000001"/>
    <n v="0.63300000000000001"/>
    <s v="Medium Value"/>
    <n v="776"/>
    <n v="4.3183081689069459E-4"/>
    <s v="FUR-FU-10001196"/>
    <n v="938.20199999999988"/>
    <n v="20.771999999999998"/>
    <s v="Normal"/>
    <n v="11.54"/>
    <n v="2"/>
    <n v="0"/>
    <n v="3.4620000000000002"/>
    <n v="23.08"/>
    <n v="0.15000000000000002"/>
    <s v="Profit"/>
    <n v="0"/>
    <s v="No Discount"/>
    <s v="Low Discount"/>
    <n v="0.77895216641781317"/>
    <x v="1"/>
  </r>
  <r>
    <s v="CA-2017-157987"/>
    <d v="2017-02-09T00:00:00"/>
    <x v="286"/>
    <n v="6727.5860000000002"/>
    <n v="130.69820000000001"/>
    <n v="0.63300000000000001"/>
    <s v="Medium Value"/>
    <n v="776"/>
    <n v="4.3183081689069459E-4"/>
    <s v="FUR-TA-10001889"/>
    <n v="57989.506999999998"/>
    <n v="-1934.3975999999998"/>
    <s v="high sales Low Profit"/>
    <n v="254.52600000000001"/>
    <n v="1"/>
    <n v="0.4"/>
    <n v="-93.3262"/>
    <n v="254.52600000000001"/>
    <n v="-0.36666666666666664"/>
    <s v="Loss"/>
    <n v="101.81040000000002"/>
    <s v="Discount Applied"/>
    <s v="High Discount"/>
    <n v="0.77895216641781317"/>
    <x v="1"/>
  </r>
  <r>
    <s v="CA-2017-157987"/>
    <d v="2017-02-09T00:00:00"/>
    <x v="286"/>
    <n v="6727.5860000000002"/>
    <n v="130.69820000000001"/>
    <n v="0.63300000000000001"/>
    <s v="Medium Value"/>
    <n v="776"/>
    <n v="4.3183081689069459E-4"/>
    <s v="FUR-CH-10003379"/>
    <n v="31689.775999999998"/>
    <n v="926.18499999999995"/>
    <s v="Normal"/>
    <n v="1282.4100000000001"/>
    <n v="5"/>
    <n v="0.1"/>
    <n v="213.73500000000001"/>
    <n v="6412.05"/>
    <n v="3.3333333333333333E-2"/>
    <s v="Profit"/>
    <n v="641.20500000000004"/>
    <s v="Discount Applied"/>
    <s v="Low Discount"/>
    <n v="0.77895216641781317"/>
    <x v="1"/>
  </r>
  <r>
    <s v="CA-2014-110408"/>
    <d v="2014-10-18T00:00:00"/>
    <x v="48"/>
    <n v="7207.7"/>
    <n v="161.40480000000002"/>
    <n v="0.65600000000000003"/>
    <s v="Medium Value"/>
    <n v="728"/>
    <n v="4.6264841191224598E-4"/>
    <s v="FUR-CH-10003774"/>
    <n v="20415.912000000004"/>
    <n v="-503.11939999999998"/>
    <s v="high sales Low Profit"/>
    <n v="545.88"/>
    <n v="6"/>
    <n v="0"/>
    <n v="70.964399999999998"/>
    <n v="3275.2799999999997"/>
    <n v="2.1666666666666667E-2"/>
    <s v="Profit"/>
    <n v="0"/>
    <s v="No Discount"/>
    <s v="Low Discount"/>
    <n v="0.75707266341173884"/>
    <x v="1"/>
  </r>
  <r>
    <s v="CA-2016-112669"/>
    <d v="2016-04-14T00:00:00"/>
    <x v="204"/>
    <n v="11500.93"/>
    <n v="91.212800000000001"/>
    <n v="0.81399999999999995"/>
    <s v="High Value"/>
    <n v="391"/>
    <n v="7.3822259528197722E-4"/>
    <s v="FUR-CH-10004086"/>
    <n v="53299.071000000004"/>
    <n v="1388.6347999999998"/>
    <s v="Normal"/>
    <n v="933.53599999999994"/>
    <n v="4"/>
    <n v="0.2"/>
    <n v="105.0228"/>
    <n v="3734.1439999999998"/>
    <n v="2.8125000000000004E-2"/>
    <s v="Profit"/>
    <n v="746.8288"/>
    <s v="Discount Applied"/>
    <s v="Low Discount"/>
    <n v="0.55274540322810173"/>
    <x v="1"/>
  </r>
  <r>
    <s v="CA-2014-164721"/>
    <d v="2014-11-25T00:00:00"/>
    <x v="287"/>
    <n v="203.02100000000002"/>
    <n v="-9.3981999999999992"/>
    <n v="3.5999999999999997E-2"/>
    <s v="Low Value"/>
    <n v="2041"/>
    <n v="1.3031527843117235E-5"/>
    <s v="FUR-FU-10001940"/>
    <n v="1069.8240000000001"/>
    <n v="50.307200000000016"/>
    <s v="Normal"/>
    <n v="23.88"/>
    <n v="3"/>
    <n v="0"/>
    <n v="10.507199999999999"/>
    <n v="71.64"/>
    <n v="0.14666666666666667"/>
    <s v="Profit"/>
    <n v="0"/>
    <s v="No Discount"/>
    <s v="Low Discount"/>
    <n v="0.99951455307387937"/>
    <x v="0"/>
  </r>
  <r>
    <s v="CA-2015-127509"/>
    <d v="2015-09-11T00:00:00"/>
    <x v="288"/>
    <n v="10555.763999999999"/>
    <n v="291.96299999999997"/>
    <n v="0.77100000000000002"/>
    <s v="Medium Value"/>
    <n v="482"/>
    <n v="6.7755420607412307E-4"/>
    <s v="FUR-TA-10002855"/>
    <n v="11809.638000000003"/>
    <n v="100.97460000000001"/>
    <s v="Normal"/>
    <n v="1024.3800000000001"/>
    <n v="7"/>
    <n v="0"/>
    <n v="215.1198"/>
    <n v="7170.6600000000008"/>
    <n v="2.9999999999999995E-2"/>
    <s v="Profit"/>
    <n v="0"/>
    <s v="No Discount"/>
    <s v="Low Discount"/>
    <n v="0.61772088988739871"/>
    <x v="1"/>
  </r>
  <r>
    <s v="US-2017-147221"/>
    <d v="2017-02-12T00:00:00"/>
    <x v="289"/>
    <n v="5482.3540000000003"/>
    <n v="186.36010000000002"/>
    <n v="0.57399999999999995"/>
    <s v="Medium Value"/>
    <n v="899"/>
    <n v="3.519017677817819E-4"/>
    <s v="FUR-FU-10004020"/>
    <n v="457.29200000000003"/>
    <n v="25.161999999999999"/>
    <s v="Normal"/>
    <n v="8.7520000000000007"/>
    <n v="4"/>
    <n v="0.6"/>
    <n v="-3.7195999999999998"/>
    <n v="35.008000000000003"/>
    <n v="-0.10624999999999998"/>
    <s v="Loss"/>
    <n v="21.004799999999999"/>
    <s v="Discount Applied"/>
    <s v="High Discount"/>
    <n v="0.82715888973419927"/>
    <x v="0"/>
  </r>
  <r>
    <s v="CA-2017-163510"/>
    <d v="2017-12-25T00:00:00"/>
    <x v="260"/>
    <n v="3712.7719999999999"/>
    <n v="-78.873699999999985"/>
    <n v="0.46200000000000002"/>
    <s v="Medium Value"/>
    <n v="1137"/>
    <n v="2.3831569981994997E-4"/>
    <s v="FUR-CH-10001146"/>
    <n v="10599.241999999998"/>
    <n v="117.4863"/>
    <s v="Normal"/>
    <n v="304.45"/>
    <n v="5"/>
    <n v="0"/>
    <n v="76.112499999999997"/>
    <n v="1522.25"/>
    <n v="4.9999999999999996E-2"/>
    <s v="Profit"/>
    <n v="0"/>
    <s v="No Discount"/>
    <s v="Low Discount"/>
    <n v="0.89680774962780363"/>
    <x v="0"/>
  </r>
  <r>
    <s v="CA-2017-165386"/>
    <d v="2017-03-08T00:00:00"/>
    <x v="290"/>
    <n v="1581.7840000000001"/>
    <n v="60.528799999999997"/>
    <n v="0.22800000000000001"/>
    <s v="Low Value"/>
    <n v="1635"/>
    <n v="1.015316752345686E-4"/>
    <s v="FUR-BO-10003034"/>
    <n v="7714.7219999999998"/>
    <n v="-68.1096"/>
    <s v="Normal"/>
    <n v="183.37200000000001"/>
    <n v="2"/>
    <n v="0.3"/>
    <n v="-36.674399999999999"/>
    <n v="366.74400000000003"/>
    <n v="-9.9999999999999992E-2"/>
    <s v="Loss"/>
    <n v="110.0232"/>
    <s v="Discount Applied"/>
    <s v="Low Discount"/>
    <n v="0.97855881635257758"/>
    <x v="0"/>
  </r>
  <r>
    <s v="CA-2016-145905"/>
    <d v="2016-09-18T00:00:00"/>
    <x v="291"/>
    <n v="13282.116"/>
    <n v="738.83879999999999"/>
    <n v="0.85"/>
    <s v="High Value"/>
    <n v="310"/>
    <n v="8.5255350170432081E-4"/>
    <s v="FUR-CH-10001854"/>
    <n v="43310.931999999993"/>
    <n v="1305.6455999999998"/>
    <s v="Normal"/>
    <n v="350.98"/>
    <n v="1"/>
    <n v="0"/>
    <n v="84.235200000000006"/>
    <n v="350.98"/>
    <n v="0.24"/>
    <s v="Profit"/>
    <n v="0"/>
    <s v="No Discount"/>
    <s v="Low Discount"/>
    <n v="0.49185067260643289"/>
    <x v="1"/>
  </r>
  <r>
    <s v="CA-2016-168354"/>
    <d v="2016-09-19T00:00:00"/>
    <x v="292"/>
    <n v="3489.28"/>
    <n v="244.24959999999999"/>
    <n v="0.439"/>
    <s v="Medium Value"/>
    <n v="1190"/>
    <n v="2.2397017782609734E-4"/>
    <s v="FUR-CH-10004675"/>
    <n v="24359.536"/>
    <n v="972.63679999999999"/>
    <s v="Normal"/>
    <n v="872.32"/>
    <n v="4"/>
    <n v="0"/>
    <n v="244.24959999999999"/>
    <n v="3489.28"/>
    <n v="6.9999999999999993E-2"/>
    <s v="Profit"/>
    <n v="0"/>
    <s v="No Discount"/>
    <s v="Low Discount"/>
    <n v="0.90808769879949514"/>
    <x v="0"/>
  </r>
  <r>
    <s v="CA-2015-114237"/>
    <d v="2015-03-13T00:00:00"/>
    <x v="246"/>
    <n v="9525.9779999999992"/>
    <n v="317.51510000000002"/>
    <n v="0.72399999999999998"/>
    <s v="Medium Value"/>
    <n v="582"/>
    <n v="6.1145422168111779E-4"/>
    <s v="FUR-BO-10004409"/>
    <n v="2938.5719999999997"/>
    <n v="-9.93719999999999"/>
    <s v="Normal"/>
    <n v="141.96"/>
    <n v="2"/>
    <n v="0"/>
    <n v="39.748800000000003"/>
    <n v="283.92"/>
    <n v="0.14000000000000001"/>
    <s v="Profit"/>
    <n v="0"/>
    <s v="No Discount"/>
    <s v="Low Discount"/>
    <n v="0.68170388123654346"/>
    <x v="1"/>
  </r>
  <r>
    <s v="CA-2017-162481"/>
    <d v="2017-09-25T00:00:00"/>
    <x v="293"/>
    <n v="5518.6820000000007"/>
    <n v="224.67589999999998"/>
    <n v="0.57599999999999996"/>
    <s v="Medium Value"/>
    <n v="894"/>
    <n v="3.54233592290009E-4"/>
    <s v="FUR-CH-10003061"/>
    <n v="4148.5389999999998"/>
    <n v="63.892900000000004"/>
    <s v="Normal"/>
    <n v="269.97000000000003"/>
    <n v="3"/>
    <n v="0"/>
    <n v="51.2943"/>
    <n v="809.91000000000008"/>
    <n v="6.3333333333333325E-2"/>
    <s v="Profit"/>
    <n v="0"/>
    <s v="No Discount"/>
    <s v="Low Discount"/>
    <n v="0.82539938089529041"/>
    <x v="0"/>
  </r>
  <r>
    <s v="CA-2015-122287"/>
    <d v="2015-06-18T00:00:00"/>
    <x v="294"/>
    <n v="412.48"/>
    <n v="24.648800000000001"/>
    <n v="7.2999999999999995E-2"/>
    <s v="Low Value"/>
    <n v="1965"/>
    <n v="2.6476298534284616E-5"/>
    <s v="FUR-FU-10004973"/>
    <n v="3700.1759999999999"/>
    <n v="120.9528"/>
    <s v="Normal"/>
    <n v="75.36"/>
    <n v="5"/>
    <n v="0.2"/>
    <n v="20.724"/>
    <n v="376.8"/>
    <n v="5.5E-2"/>
    <s v="Profit"/>
    <n v="75.36"/>
    <s v="Discount Applied"/>
    <s v="Low Discount"/>
    <n v="0.99810355250742955"/>
    <x v="0"/>
  </r>
  <r>
    <s v="CA-2015-142237"/>
    <d v="2015-11-07T00:00:00"/>
    <x v="295"/>
    <n v="5043.0280000000002"/>
    <n v="-21.9786"/>
    <n v="0.54700000000000004"/>
    <s v="Medium Value"/>
    <n v="957"/>
    <n v="3.2370227609764419E-4"/>
    <s v="FUR-FU-10004848"/>
    <n v="7595.6839999999993"/>
    <n v="235.14070000000004"/>
    <s v="Normal"/>
    <n v="289.8"/>
    <n v="7"/>
    <n v="0.2"/>
    <n v="36.225000000000001"/>
    <n v="2028.6000000000001"/>
    <n v="1.7857142857142856E-2"/>
    <s v="Profit"/>
    <n v="405.72"/>
    <s v="Discount Applied"/>
    <s v="Low Discount"/>
    <n v="0.84696918488359008"/>
    <x v="0"/>
  </r>
  <r>
    <s v="CA-2015-142237"/>
    <d v="2015-11-07T00:00:00"/>
    <x v="295"/>
    <n v="5043.0280000000002"/>
    <n v="-21.9786"/>
    <n v="0.54700000000000004"/>
    <s v="Medium Value"/>
    <n v="957"/>
    <n v="3.2370227609764419E-4"/>
    <s v="FUR-CH-10003833"/>
    <n v="10012.916000000001"/>
    <n v="-131.107"/>
    <s v="Normal"/>
    <n v="341.488"/>
    <n v="8"/>
    <n v="0.3"/>
    <n v="-73.176000000000002"/>
    <n v="2731.904"/>
    <n v="-2.6785714285714288E-2"/>
    <s v="Loss"/>
    <n v="819.57119999999998"/>
    <s v="Discount Applied"/>
    <s v="Low Discount"/>
    <n v="0.84696918488359008"/>
    <x v="0"/>
  </r>
  <r>
    <s v="CA-2015-142237"/>
    <d v="2015-11-07T00:00:00"/>
    <x v="295"/>
    <n v="5043.0280000000002"/>
    <n v="-21.9786"/>
    <n v="0.54700000000000004"/>
    <s v="Medium Value"/>
    <n v="957"/>
    <n v="3.2370227609764419E-4"/>
    <s v="FUR-FU-10003142"/>
    <n v="817.34400000000005"/>
    <n v="42.767999999999994"/>
    <s v="Normal"/>
    <n v="25.344000000000001"/>
    <n v="6"/>
    <n v="0.2"/>
    <n v="3.4847999999999999"/>
    <n v="152.06400000000002"/>
    <n v="2.2916666666666662E-2"/>
    <s v="Profit"/>
    <n v="30.412800000000004"/>
    <s v="Discount Applied"/>
    <s v="Low Discount"/>
    <n v="0.84696918488359008"/>
    <x v="0"/>
  </r>
  <r>
    <s v="CA-2016-136434"/>
    <d v="2016-01-12T00:00:00"/>
    <x v="296"/>
    <n v="3356.4859999999999"/>
    <n v="111.173"/>
    <n v="0.42499999999999999"/>
    <s v="Medium Value"/>
    <n v="1218"/>
    <n v="2.1544638615726054E-4"/>
    <s v="FUR-FU-10001196"/>
    <n v="938.20199999999988"/>
    <n v="20.771999999999998"/>
    <s v="Normal"/>
    <n v="17.309999999999999"/>
    <n v="3"/>
    <n v="0"/>
    <n v="5.1929999999999996"/>
    <n v="51.929999999999993"/>
    <n v="0.1"/>
    <s v="Profit"/>
    <n v="0"/>
    <s v="No Discount"/>
    <s v="Low Discount"/>
    <n v="0.91465187926216807"/>
    <x v="0"/>
  </r>
  <r>
    <s v="CA-2017-120376"/>
    <d v="2017-12-22T00:00:00"/>
    <x v="297"/>
    <n v="11930.43"/>
    <n v="482.54539999999997"/>
    <n v="0.82399999999999995"/>
    <s v="High Value"/>
    <n v="372"/>
    <n v="7.6579137490880825E-4"/>
    <s v="FUR-CH-10002335"/>
    <n v="31144.458000000002"/>
    <n v="1233.0847999999999"/>
    <s v="Normal"/>
    <n v="1586.69"/>
    <n v="7"/>
    <n v="0"/>
    <n v="412.5394"/>
    <n v="11106.83"/>
    <n v="3.7142857142857144E-2"/>
    <s v="Profit"/>
    <n v="0"/>
    <s v="No Discount"/>
    <s v="Low Discount"/>
    <n v="0.53684498781354228"/>
    <x v="1"/>
  </r>
  <r>
    <s v="CA-2017-120376"/>
    <d v="2017-12-22T00:00:00"/>
    <x v="297"/>
    <n v="11930.43"/>
    <n v="482.54539999999997"/>
    <n v="0.82399999999999995"/>
    <s v="High Value"/>
    <n v="372"/>
    <n v="7.6579137490880825E-4"/>
    <s v="FUR-TA-10004534"/>
    <n v="16554.36"/>
    <n v="-164.72000000000003"/>
    <s v="high sales Low Profit"/>
    <n v="411.8"/>
    <n v="2"/>
    <n v="0"/>
    <n v="70.006"/>
    <n v="823.6"/>
    <n v="8.4999999999999992E-2"/>
    <s v="Profit"/>
    <n v="0"/>
    <s v="No Discount"/>
    <s v="Low Discount"/>
    <n v="0.53684498781354228"/>
    <x v="1"/>
  </r>
  <r>
    <s v="CA-2014-106439"/>
    <d v="2014-10-31T00:00:00"/>
    <x v="298"/>
    <n v="3163.2840000000001"/>
    <n v="-36.850800000000007"/>
    <n v="0.40500000000000003"/>
    <s v="Medium Value"/>
    <n v="1258"/>
    <n v="2.03045121054902E-4"/>
    <s v="FUR-CH-10003833"/>
    <n v="10012.916000000001"/>
    <n v="-131.107"/>
    <s v="Normal"/>
    <n v="146.352"/>
    <n v="3"/>
    <n v="0.2"/>
    <n v="-9.1470000000000002"/>
    <n v="439.05600000000004"/>
    <n v="-2.0833333333333332E-2"/>
    <s v="Loss"/>
    <n v="87.811200000000014"/>
    <s v="Discount Applied"/>
    <s v="Low Discount"/>
    <n v="0.92312185938191016"/>
    <x v="0"/>
  </r>
  <r>
    <s v="CA-2015-133452"/>
    <d v="2015-04-13T00:00:00"/>
    <x v="133"/>
    <n v="20439.493999999999"/>
    <n v="528.6896999999999"/>
    <n v="0.92400000000000004"/>
    <s v="High Value"/>
    <n v="155"/>
    <n v="1.3119718411407078E-3"/>
    <s v="FUR-TA-10003954"/>
    <n v="50765.251999999993"/>
    <n v="-681.21399999999994"/>
    <s v="high sales Low Profit"/>
    <n v="710.83199999999999"/>
    <n v="3"/>
    <n v="0.2"/>
    <n v="-97.739400000000003"/>
    <n v="2132.4960000000001"/>
    <n v="-4.583333333333333E-2"/>
    <s v="Loss"/>
    <n v="426.49920000000003"/>
    <s v="Discount Applied"/>
    <s v="Low Discount"/>
    <n v="0.32865370885845591"/>
    <x v="1"/>
  </r>
  <r>
    <s v="US-2017-110996"/>
    <d v="2017-11-20T00:00:00"/>
    <x v="299"/>
    <n v="2062.7359999999999"/>
    <n v="-62.215400000000002"/>
    <n v="0.28299999999999997"/>
    <s v="Low Value"/>
    <n v="1518"/>
    <n v="1.3240305986572952E-4"/>
    <s v="FUR-CH-10003956"/>
    <n v="5351.8919999999998"/>
    <n v="-133.44239999999999"/>
    <s v="Normal"/>
    <n v="283.92"/>
    <n v="5"/>
    <n v="0.2"/>
    <n v="-46.137"/>
    <n v="1419.6000000000001"/>
    <n v="-3.2499999999999994E-2"/>
    <s v="Loss"/>
    <n v="283.92"/>
    <s v="Discount Applied"/>
    <s v="Low Discount"/>
    <n v="0.96504782968915948"/>
    <x v="0"/>
  </r>
  <r>
    <s v="CA-2014-131051"/>
    <d v="2014-01-12T00:00:00"/>
    <x v="300"/>
    <n v="217.73000000000002"/>
    <n v="43.182200000000002"/>
    <n v="4.1000000000000002E-2"/>
    <s v="Low Value"/>
    <n v="2032"/>
    <n v="1.3975670286728544E-5"/>
    <s v="FUR-FU-10001861"/>
    <n v="2141.7600000000002"/>
    <n v="197.10400000000001"/>
    <s v="Normal"/>
    <n v="58.2"/>
    <n v="3"/>
    <n v="0"/>
    <n v="28.518000000000001"/>
    <n v="174.60000000000002"/>
    <n v="0.1633333333333333"/>
    <s v="Profit"/>
    <n v="0"/>
    <s v="No Discount"/>
    <s v="Low Discount"/>
    <n v="0.99938092716693405"/>
    <x v="0"/>
  </r>
  <r>
    <s v="CA-2015-120103"/>
    <d v="2015-12-24T00:00:00"/>
    <x v="301"/>
    <n v="33539.658000000003"/>
    <n v="487.73419999999999"/>
    <n v="0.97499999999999998"/>
    <s v="High Value"/>
    <n v="49"/>
    <n v="2.1528461936234661E-3"/>
    <s v="FUR-FU-10002885"/>
    <n v="325.83199999999999"/>
    <n v="28.052399999999995"/>
    <s v="Normal"/>
    <n v="7.7119999999999997"/>
    <n v="2"/>
    <n v="0.2"/>
    <n v="1.7352000000000001"/>
    <n v="15.423999999999999"/>
    <n v="0.1125"/>
    <s v="Profit"/>
    <n v="3.0848"/>
    <s v="Discount Applied"/>
    <s v="Low Discount"/>
    <n v="0.14776113906374108"/>
    <x v="1"/>
  </r>
  <r>
    <s v="CA-2017-166142"/>
    <d v="2017-07-15T00:00:00"/>
    <x v="302"/>
    <n v="2672.1889999999999"/>
    <n v="114.03249999999998"/>
    <n v="0.36"/>
    <s v="Low Value"/>
    <n v="1353"/>
    <n v="1.7152267674561545E-4"/>
    <s v="FUR-TA-10004607"/>
    <n v="6948.0099999999993"/>
    <n v="-115.3074"/>
    <s v="Normal"/>
    <n v="310.44299999999998"/>
    <n v="3"/>
    <n v="0.3"/>
    <n v="-48.783900000000003"/>
    <n v="931.32899999999995"/>
    <n v="-5.2380952380952389E-2"/>
    <s v="Loss"/>
    <n v="279.39869999999996"/>
    <s v="Discount Applied"/>
    <s v="Low Discount"/>
    <n v="0.94092335905609392"/>
    <x v="0"/>
  </r>
  <r>
    <s v="CA-2014-145926"/>
    <d v="2014-11-17T00:00:00"/>
    <x v="31"/>
    <n v="9536.101999999999"/>
    <n v="240.7946"/>
    <n v="0.72599999999999998"/>
    <s v="Medium Value"/>
    <n v="577"/>
    <n v="6.121040617857558E-4"/>
    <s v="FUR-CH-10004289"/>
    <n v="12870.918000000001"/>
    <n v="-1.7763568394002505E-15"/>
    <s v="Normal"/>
    <n v="479.9"/>
    <n v="5"/>
    <n v="0"/>
    <n v="81.582999999999998"/>
    <n v="2399.5"/>
    <n v="3.4000000000000002E-2"/>
    <s v="Profit"/>
    <n v="0"/>
    <s v="No Discount"/>
    <s v="Low Discount"/>
    <n v="0.67864661012813787"/>
    <x v="1"/>
  </r>
  <r>
    <s v="CA-2014-123295"/>
    <d v="2014-07-18T00:00:00"/>
    <x v="303"/>
    <n v="2923.7939999999999"/>
    <n v="-290.12859999999995"/>
    <n v="0.38200000000000001"/>
    <s v="Low Value"/>
    <n v="1310"/>
    <n v="1.8767271818451839E-4"/>
    <s v="FUR-CH-10002372"/>
    <n v="4421.5080000000007"/>
    <n v="-42.1096"/>
    <s v="Normal"/>
    <n v="259.13600000000002"/>
    <n v="4"/>
    <n v="0.2"/>
    <n v="-25.913599999999999"/>
    <n v="1036.5440000000001"/>
    <n v="-2.4999999999999998E-2"/>
    <s v="Loss"/>
    <n v="207.30880000000002"/>
    <s v="Discount Applied"/>
    <s v="Low Discount"/>
    <n v="0.93282391495257855"/>
    <x v="0"/>
  </r>
  <r>
    <s v="CA-2015-164882"/>
    <d v="2015-10-31T00:00:00"/>
    <x v="304"/>
    <n v="1718.3770000000002"/>
    <n v="40.235200000000006"/>
    <n v="0.246"/>
    <s v="Low Value"/>
    <n v="1598"/>
    <n v="1.1029931741284038E-4"/>
    <s v="FUR-CH-10004218"/>
    <n v="17307.972000000002"/>
    <n v="499.851"/>
    <s v="Normal"/>
    <n v="323.13600000000002"/>
    <n v="4"/>
    <n v="0.2"/>
    <n v="20.196000000000002"/>
    <n v="1292.5440000000001"/>
    <n v="1.5625E-2"/>
    <s v="Profit"/>
    <n v="258.50880000000001"/>
    <s v="Discount Applied"/>
    <s v="Low Discount"/>
    <n v="0.97465820061349662"/>
    <x v="0"/>
  </r>
  <r>
    <s v="CA-2015-164882"/>
    <d v="2015-10-31T00:00:00"/>
    <x v="304"/>
    <n v="1718.3770000000002"/>
    <n v="40.235200000000006"/>
    <n v="0.246"/>
    <s v="Low Value"/>
    <n v="1598"/>
    <n v="1.1029931741284038E-4"/>
    <s v="FUR-BO-10002213"/>
    <n v="87267.103000000003"/>
    <n v="19.686399999999992"/>
    <s v="Normal"/>
    <n v="425.83300000000003"/>
    <n v="1"/>
    <n v="0.15"/>
    <n v="20.039200000000001"/>
    <n v="425.83300000000003"/>
    <n v="4.7058823529411764E-2"/>
    <s v="Profit"/>
    <n v="63.874949999999998"/>
    <s v="Discount Applied"/>
    <s v="Low Discount"/>
    <n v="0.97465820061349662"/>
    <x v="0"/>
  </r>
  <r>
    <s v="CA-2015-159786"/>
    <d v="2015-12-10T00:00:00"/>
    <x v="305"/>
    <n v="209.67"/>
    <n v="-13.978"/>
    <n v="0.04"/>
    <s v="Low Value"/>
    <n v="2036"/>
    <n v="1.3458314375687198E-5"/>
    <s v="FUR-TA-10001307"/>
    <n v="15410.744999999999"/>
    <n v="608.04300000000001"/>
    <s v="Normal"/>
    <n v="209.67"/>
    <n v="1"/>
    <n v="0.4"/>
    <n v="-13.978"/>
    <n v="209.67"/>
    <n v="-6.6666666666666666E-2"/>
    <s v="Loss"/>
    <n v="83.867999999999995"/>
    <s v="Discount Applied"/>
    <s v="High Discount"/>
    <n v="0.99942207968444152"/>
    <x v="0"/>
  </r>
  <r>
    <s v="CA-2017-158246"/>
    <d v="2017-09-11T00:00:00"/>
    <x v="306"/>
    <n v="647.928"/>
    <n v="-2.6997"/>
    <n v="0.113"/>
    <s v="Low Value"/>
    <n v="1880"/>
    <n v="4.1589253192208015E-5"/>
    <s v="FUR-CH-10003061"/>
    <n v="4148.5389999999998"/>
    <n v="63.892900000000004"/>
    <s v="Normal"/>
    <n v="215.976"/>
    <n v="3"/>
    <n v="0.2"/>
    <n v="-2.6997"/>
    <n v="647.928"/>
    <n v="-4.1666666666666666E-3"/>
    <s v="Loss"/>
    <n v="129.5856"/>
    <s v="Discount Applied"/>
    <s v="Low Discount"/>
    <n v="0.9952633317810694"/>
    <x v="0"/>
  </r>
  <r>
    <s v="CA-2017-167381"/>
    <d v="2017-09-22T00:00:00"/>
    <x v="307"/>
    <n v="483.92"/>
    <n v="41.133200000000002"/>
    <n v="8.7999999999999995E-2"/>
    <s v="Low Value"/>
    <n v="1934"/>
    <n v="3.1061894847534457E-5"/>
    <s v="FUR-BO-10001972"/>
    <n v="23282.600999999995"/>
    <n v="-975.09879999999998"/>
    <s v="high sales Low Profit"/>
    <n v="241.96"/>
    <n v="2"/>
    <n v="0"/>
    <n v="41.133200000000002"/>
    <n v="483.92"/>
    <n v="8.5000000000000006E-2"/>
    <s v="Profit"/>
    <n v="0"/>
    <s v="No Discount"/>
    <s v="Low Discount"/>
    <n v="0.99720062112085295"/>
    <x v="0"/>
  </r>
  <r>
    <s v="CA-2015-134859"/>
    <d v="2015-04-10T00:00:00"/>
    <x v="209"/>
    <n v="2124.6999999999998"/>
    <n v="-347.31170000000003"/>
    <n v="0.29699999999999999"/>
    <s v="Low Value"/>
    <n v="1486"/>
    <n v="1.3638040994907514E-4"/>
    <s v="FUR-FU-10003623"/>
    <n v="2413.752"/>
    <n v="99.580799999999996"/>
    <s v="Normal"/>
    <n v="64.944000000000003"/>
    <n v="3"/>
    <n v="0.2"/>
    <n v="6.4943999999999997"/>
    <n v="194.83199999999999"/>
    <n v="3.3333333333333333E-2"/>
    <s v="Profit"/>
    <n v="38.9664"/>
    <s v="Discount Applied"/>
    <s v="Low Discount"/>
    <n v="0.96113090850930127"/>
    <x v="0"/>
  </r>
  <r>
    <s v="US-2014-114188"/>
    <d v="2014-05-20T00:00:00"/>
    <x v="308"/>
    <n v="1873.1700000000003"/>
    <n v="130.13339999999999"/>
    <n v="0.26600000000000001"/>
    <s v="Low Value"/>
    <n v="1554"/>
    <n v="1.2023518261604422E-4"/>
    <s v="FUR-FU-10000076"/>
    <n v="3140.8560000000007"/>
    <n v="180.0198"/>
    <s v="Normal"/>
    <n v="139.86000000000001"/>
    <n v="7"/>
    <n v="0"/>
    <n v="60.139800000000001"/>
    <n v="979.0200000000001"/>
    <n v="6.1428571428571423E-2"/>
    <s v="Profit"/>
    <n v="0"/>
    <s v="No Discount"/>
    <s v="Low Discount"/>
    <n v="0.96983593181523076"/>
    <x v="0"/>
  </r>
  <r>
    <s v="CA-2015-156377"/>
    <d v="2015-12-31T00:00:00"/>
    <x v="309"/>
    <n v="7365.7440000000006"/>
    <n v="-52.475999999999992"/>
    <n v="0.66500000000000004"/>
    <s v="Medium Value"/>
    <n v="707"/>
    <n v="4.7279295255798028E-4"/>
    <s v="FUR-FU-10002364"/>
    <n v="522.50400000000002"/>
    <n v="10.110600000000002"/>
    <s v="Normal"/>
    <n v="14.76"/>
    <n v="5"/>
    <n v="0.6"/>
    <n v="-11.439"/>
    <n v="73.8"/>
    <n v="-0.155"/>
    <s v="Loss"/>
    <n v="44.279999999999994"/>
    <s v="Discount Applied"/>
    <s v="High Discount"/>
    <n v="0.74769351557146013"/>
    <x v="1"/>
  </r>
  <r>
    <s v="CA-2014-159520"/>
    <d v="2014-06-06T00:00:00"/>
    <x v="310"/>
    <n v="2975.2919999999999"/>
    <n v="-347.11739999999998"/>
    <n v="0.39200000000000002"/>
    <s v="Low Value"/>
    <n v="1288"/>
    <n v="1.9097827584044981E-4"/>
    <s v="FUR-TA-10003238"/>
    <n v="10248.227999999999"/>
    <n v="-611.58780000000002"/>
    <s v="Normal"/>
    <n v="991.76400000000001"/>
    <n v="3"/>
    <n v="0.4"/>
    <n v="-347.11739999999998"/>
    <n v="2975.2919999999999"/>
    <n v="-0.11666666666666665"/>
    <s v="Loss"/>
    <n v="1190.1168"/>
    <s v="Discount Applied"/>
    <s v="High Discount"/>
    <n v="0.92846874909048249"/>
    <x v="0"/>
  </r>
  <r>
    <s v="US-2016-152051"/>
    <d v="2016-06-25T00:00:00"/>
    <x v="311"/>
    <n v="5428.2139999999999"/>
    <n v="315.79300000000006"/>
    <n v="0.57099999999999995"/>
    <s v="Medium Value"/>
    <n v="907"/>
    <n v="3.4842662522300048E-4"/>
    <s v="FUR-CH-10002965"/>
    <n v="26609.752"/>
    <n v="267.30340000000001"/>
    <s v="Normal"/>
    <n v="422.05799999999999"/>
    <n v="3"/>
    <n v="0.3"/>
    <n v="-18.088200000000001"/>
    <n v="1266.174"/>
    <n v="-1.4285714285714287E-2"/>
    <s v="Loss"/>
    <n v="379.85219999999998"/>
    <s v="Discount Applied"/>
    <s v="Low Discount"/>
    <n v="0.82960112312888878"/>
    <x v="0"/>
  </r>
  <r>
    <s v="CA-2014-141607"/>
    <d v="2014-12-12T00:00:00"/>
    <x v="312"/>
    <n v="10898.374"/>
    <n v="28.546599999999994"/>
    <n v="0.78400000000000003"/>
    <s v="Medium Value"/>
    <n v="453"/>
    <n v="6.9954568357807781E-4"/>
    <s v="FUR-FU-10003975"/>
    <n v="1689.0900000000001"/>
    <n v="56.303000000000004"/>
    <s v="Normal"/>
    <n v="43.31"/>
    <n v="1"/>
    <n v="0"/>
    <n v="4.3310000000000004"/>
    <n v="43.31"/>
    <n v="0.1"/>
    <s v="Profit"/>
    <n v="0"/>
    <s v="No Discount"/>
    <s v="Low Discount"/>
    <n v="0.59844957096540929"/>
    <x v="1"/>
  </r>
  <r>
    <s v="US-2017-139969"/>
    <d v="2017-11-19T00:00:00"/>
    <x v="313"/>
    <n v="1047.7460000000001"/>
    <n v="-73.188800000000001"/>
    <n v="0.17599999999999999"/>
    <s v="Low Value"/>
    <n v="1745"/>
    <n v="6.7252802279147046E-5"/>
    <s v="FUR-CH-10001973"/>
    <n v="6969.543999999999"/>
    <n v="-228.61879999999999"/>
    <s v="Normal"/>
    <n v="233.05799999999999"/>
    <n v="3"/>
    <n v="0.3"/>
    <n v="-53.270400000000002"/>
    <n v="699.17399999999998"/>
    <n v="-7.6190476190476197E-2"/>
    <s v="Loss"/>
    <n v="209.75219999999999"/>
    <s v="Discount Applied"/>
    <s v="Low Discount"/>
    <n v="0.98778486047774139"/>
    <x v="0"/>
  </r>
  <r>
    <s v="US-2016-120460"/>
    <d v="2016-04-30T00:00:00"/>
    <x v="314"/>
    <n v="1303.95"/>
    <n v="-48.234099999999998"/>
    <n v="0.20200000000000001"/>
    <s v="Low Value"/>
    <n v="1688"/>
    <n v="8.3698044690119346E-5"/>
    <s v="FUR-FU-10004973"/>
    <n v="3700.1759999999999"/>
    <n v="120.9528"/>
    <s v="Normal"/>
    <n v="22.608000000000001"/>
    <n v="3"/>
    <n v="0.6"/>
    <n v="-10.1736"/>
    <n v="67.823999999999998"/>
    <n v="-0.15000000000000002"/>
    <s v="Loss"/>
    <n v="40.694399999999995"/>
    <s v="Discount Applied"/>
    <s v="High Discount"/>
    <n v="0.98380673760844595"/>
    <x v="0"/>
  </r>
  <r>
    <s v="CA-2016-141019"/>
    <d v="2016-05-14T00:00:00"/>
    <x v="41"/>
    <n v="1040.7560000000001"/>
    <n v="80.840199999999982"/>
    <n v="0.17199999999999999"/>
    <s v="Low Value"/>
    <n v="1751"/>
    <n v="6.6804127611879173E-5"/>
    <s v="FUR-FU-10002937"/>
    <n v="12304.52"/>
    <n v="1260.221"/>
    <s v="Normal"/>
    <n v="79.384"/>
    <n v="1"/>
    <n v="0.2"/>
    <n v="29.768999999999998"/>
    <n v="79.384"/>
    <n v="0.375"/>
    <s v="Profit"/>
    <n v="15.876800000000001"/>
    <s v="Discount Applied"/>
    <s v="Low Discount"/>
    <n v="0.98845450375991817"/>
    <x v="0"/>
  </r>
  <r>
    <s v="CA-2016-154018"/>
    <d v="2016-10-13T00:00:00"/>
    <x v="43"/>
    <n v="1582.576"/>
    <n v="-213.126"/>
    <n v="0.22900000000000001"/>
    <s v="Low Value"/>
    <n v="1632"/>
    <n v="1.0158251219257663E-4"/>
    <s v="FUR-FU-10003394"/>
    <n v="8213.3040000000001"/>
    <n v="-40.576799999999977"/>
    <s v="Normal"/>
    <n v="139.91999999999999"/>
    <n v="5"/>
    <n v="0.6"/>
    <n v="-150.41399999999999"/>
    <n v="699.59999999999991"/>
    <n v="-0.215"/>
    <s v="Loss"/>
    <n v="419.75999999999993"/>
    <s v="Discount Applied"/>
    <s v="High Discount"/>
    <n v="0.97835575300210853"/>
    <x v="0"/>
  </r>
  <r>
    <s v="US-2017-137491"/>
    <d v="2017-11-19T00:00:00"/>
    <x v="221"/>
    <n v="6840.1999999999989"/>
    <n v="-31.091999999999999"/>
    <n v="0.63800000000000001"/>
    <s v="Medium Value"/>
    <n v="766"/>
    <n v="4.3905929313957912E-4"/>
    <s v="FUR-CH-10004675"/>
    <n v="24359.536"/>
    <n v="972.63679999999999"/>
    <s v="Normal"/>
    <n v="305.31200000000001"/>
    <n v="2"/>
    <n v="0.3"/>
    <n v="-8.7232000000000003"/>
    <n v="610.62400000000002"/>
    <n v="-1.4285714285714285E-2"/>
    <s v="Loss"/>
    <n v="183.18719999999999"/>
    <s v="Discount Applied"/>
    <s v="Low Discount"/>
    <n v="0.77417771504197674"/>
    <x v="1"/>
  </r>
  <r>
    <s v="CA-2016-128818"/>
    <d v="2016-07-05T00:00:00"/>
    <x v="234"/>
    <n v="27574.05"/>
    <n v="-494.91059999999999"/>
    <n v="0.95499999999999996"/>
    <s v="High Value"/>
    <n v="87"/>
    <n v="1.7699252802542927E-3"/>
    <s v="FUR-CH-10002084"/>
    <n v="13996.261999999999"/>
    <n v="499.33940000000001"/>
    <s v="Normal"/>
    <n v="442.76400000000001"/>
    <n v="4"/>
    <n v="0.1"/>
    <n v="59.035200000000003"/>
    <n v="1771.056"/>
    <n v="3.3333333333333333E-2"/>
    <s v="Profit"/>
    <n v="177.10560000000001"/>
    <s v="Discount Applied"/>
    <s v="Low Discount"/>
    <n v="0.22695024366798333"/>
    <x v="1"/>
  </r>
  <r>
    <s v="CA-2016-128818"/>
    <d v="2016-07-05T00:00:00"/>
    <x v="234"/>
    <n v="27574.05"/>
    <n v="-494.91059999999999"/>
    <n v="0.95499999999999996"/>
    <s v="High Value"/>
    <n v="87"/>
    <n v="1.7699252802542927E-3"/>
    <s v="FUR-FU-10001940"/>
    <n v="1069.8240000000001"/>
    <n v="50.307200000000016"/>
    <s v="Normal"/>
    <n v="63.68"/>
    <n v="8"/>
    <n v="0"/>
    <n v="28.019200000000001"/>
    <n v="509.44"/>
    <n v="5.5E-2"/>
    <s v="Profit"/>
    <n v="0"/>
    <s v="No Discount"/>
    <s v="Low Discount"/>
    <n v="0.22695024366798333"/>
    <x v="1"/>
  </r>
  <r>
    <s v="CA-2017-143063"/>
    <d v="2017-10-08T00:00:00"/>
    <x v="315"/>
    <n v="12797.66"/>
    <n v="374.262"/>
    <n v="0.84099999999999997"/>
    <s v="High Value"/>
    <n v="334"/>
    <n v="8.2145720204682127E-4"/>
    <s v="FUR-FU-10003708"/>
    <n v="7629.77"/>
    <n v="172.24600000000001"/>
    <s v="Normal"/>
    <n v="121.3"/>
    <n v="2"/>
    <n v="0"/>
    <n v="25.472999999999999"/>
    <n v="242.6"/>
    <n v="0.105"/>
    <s v="Profit"/>
    <n v="0"/>
    <s v="No Discount"/>
    <s v="Low Discount"/>
    <n v="0.50769396159413271"/>
    <x v="1"/>
  </r>
  <r>
    <s v="US-2014-165659"/>
    <d v="2014-01-06T00:00:00"/>
    <x v="127"/>
    <n v="5738.2380000000003"/>
    <n v="47.783800000000006"/>
    <n v="0.58799999999999997"/>
    <s v="Medium Value"/>
    <n v="870"/>
    <n v="3.6832647000770049E-4"/>
    <s v="FUR-FU-10001935"/>
    <n v="586.07999999999993"/>
    <n v="36.000999999999998"/>
    <s v="Normal"/>
    <n v="22.2"/>
    <n v="6"/>
    <n v="0"/>
    <n v="9.1020000000000003"/>
    <n v="133.19999999999999"/>
    <n v="6.8333333333333343E-2"/>
    <s v="Profit"/>
    <n v="0"/>
    <s v="No Discount"/>
    <s v="Low Discount"/>
    <n v="0.81676785659772766"/>
    <x v="0"/>
  </r>
  <r>
    <s v="CA-2015-138002"/>
    <d v="2015-06-09T00:00:00"/>
    <x v="215"/>
    <n v="9640.130000000001"/>
    <n v="300.02789999999999"/>
    <n v="0.72799999999999998"/>
    <s v="Medium Value"/>
    <n v="573"/>
    <n v="6.1878141919441713E-4"/>
    <s v="FUR-FU-10004748"/>
    <n v="1854.2600000000002"/>
    <n v="107.41919999999999"/>
    <s v="Normal"/>
    <n v="191.82"/>
    <n v="3"/>
    <n v="0"/>
    <n v="74.809799999999996"/>
    <n v="575.46"/>
    <n v="0.12999999999999998"/>
    <s v="Profit"/>
    <n v="0"/>
    <s v="No Discount"/>
    <s v="Low Discount"/>
    <n v="0.67558608981920909"/>
    <x v="1"/>
  </r>
  <r>
    <s v="CA-2015-128860"/>
    <d v="2015-06-29T00:00:00"/>
    <x v="20"/>
    <n v="11207.810000000001"/>
    <n v="332.85890000000001"/>
    <n v="0.80300000000000005"/>
    <s v="High Value"/>
    <n v="413"/>
    <n v="7.1940778577274172E-4"/>
    <s v="FUR-FU-10001473"/>
    <n v="5732.1120000000001"/>
    <n v="176.32469999999998"/>
    <s v="Normal"/>
    <n v="20.103999999999999"/>
    <n v="1"/>
    <n v="0.2"/>
    <n v="1.7591000000000001"/>
    <n v="20.103999999999999"/>
    <n v="8.7500000000000008E-2"/>
    <s v="Profit"/>
    <n v="4.0208000000000004"/>
    <s v="Discount Applied"/>
    <s v="Low Discount"/>
    <n v="0.56941326825238425"/>
    <x v="1"/>
  </r>
  <r>
    <s v="CA-2017-107874"/>
    <d v="2017-11-21T00:00:00"/>
    <x v="316"/>
    <n v="27.42"/>
    <n v="11.2422"/>
    <n v="3.0000000000000001E-3"/>
    <s v="Low Value"/>
    <n v="2114"/>
    <n v="1.7600371067932608E-6"/>
    <s v="FUR-FU-10003535"/>
    <n v="3394.596"/>
    <n v="192.21420000000001"/>
    <s v="Normal"/>
    <n v="27.42"/>
    <n v="1"/>
    <n v="0"/>
    <n v="11.2422"/>
    <n v="27.42"/>
    <n v="0.41"/>
    <s v="Profit"/>
    <n v="0"/>
    <s v="No Discount"/>
    <s v="Low Discount"/>
    <n v="0.99999453541214633"/>
    <x v="0"/>
  </r>
  <r>
    <s v="CA-2017-129378"/>
    <d v="2017-01-10T00:00:00"/>
    <x v="317"/>
    <n v="3160.181"/>
    <n v="-47.479700000000001"/>
    <n v="0.40400000000000003"/>
    <s v="Medium Value"/>
    <n v="1262"/>
    <n v="2.0284594544795891E-4"/>
    <s v="FUR-CH-10000553"/>
    <n v="6686.1799999999994"/>
    <n v="115.7354"/>
    <s v="Normal"/>
    <n v="108.608"/>
    <n v="4"/>
    <n v="0.2"/>
    <n v="9.5031999999999996"/>
    <n v="434.43200000000002"/>
    <n v="2.1874999999999999E-2"/>
    <s v="Profit"/>
    <n v="86.886400000000009"/>
    <s v="Discount Applied"/>
    <s v="Low Discount"/>
    <n v="0.92373039721825401"/>
    <x v="0"/>
  </r>
  <r>
    <s v="CA-2015-131884"/>
    <d v="2015-06-12T00:00:00"/>
    <x v="318"/>
    <n v="303.33600000000001"/>
    <n v="1.6332000000000004"/>
    <n v="5.8000000000000003E-2"/>
    <s v="Low Value"/>
    <n v="1995"/>
    <n v="1.9470554917076606E-5"/>
    <s v="FUR-CH-10004860"/>
    <n v="5907.3300000000008"/>
    <n v="-246.39119999999997"/>
    <s v="Normal"/>
    <n v="70.686000000000007"/>
    <n v="1"/>
    <n v="0.3"/>
    <n v="-24.235199999999999"/>
    <n v="70.686000000000007"/>
    <n v="-0.3428571428571428"/>
    <s v="Loss"/>
    <n v="21.2058"/>
    <s v="Discount Applied"/>
    <s v="Low Discount"/>
    <n v="0.99881878858161743"/>
    <x v="0"/>
  </r>
  <r>
    <s v="CA-2016-106383"/>
    <d v="2016-03-19T00:00:00"/>
    <x v="319"/>
    <n v="921.26999999999987"/>
    <n v="-115.2218"/>
    <n v="0.14399999999999999"/>
    <s v="Low Value"/>
    <n v="1812"/>
    <n v="5.9134550888965243E-5"/>
    <s v="FUR-BO-10002202"/>
    <n v="727.75959999999998"/>
    <n v="-113.2606"/>
    <s v="Normal"/>
    <n v="72.293999999999997"/>
    <n v="1"/>
    <n v="0.7"/>
    <n v="-98.8018"/>
    <n v="72.293999999999997"/>
    <n v="-1.3666666666666667"/>
    <s v="Loss"/>
    <n v="50.605799999999995"/>
    <s v="Discount Applied"/>
    <s v="High Discount"/>
    <n v="0.99209859922573107"/>
    <x v="0"/>
  </r>
  <r>
    <s v="CA-2016-139157"/>
    <d v="2016-01-10T00:00:00"/>
    <x v="185"/>
    <n v="3219.3220000000001"/>
    <n v="-104.36980000000001"/>
    <n v="0.41599999999999998"/>
    <s v="Medium Value"/>
    <n v="1234"/>
    <n v="2.0664209258628349E-4"/>
    <s v="FUR-TA-10003238"/>
    <n v="10248.227999999999"/>
    <n v="-611.58780000000002"/>
    <s v="Normal"/>
    <n v="330.58800000000002"/>
    <n v="1"/>
    <n v="0.4"/>
    <n v="-115.7058"/>
    <n v="330.58800000000002"/>
    <n v="-0.35"/>
    <s v="Loss"/>
    <n v="132.23520000000002"/>
    <s v="Discount Applied"/>
    <s v="High Discount"/>
    <n v="0.91820983272220957"/>
    <x v="0"/>
  </r>
  <r>
    <s v="CA-2017-157091"/>
    <d v="2017-06-26T00:00:00"/>
    <x v="320"/>
    <n v="2632.25"/>
    <n v="31.587"/>
    <n v="0.35899999999999999"/>
    <s v="Low Value"/>
    <n v="1359"/>
    <n v="1.6895906908667252E-4"/>
    <s v="FUR-FU-10000293"/>
    <n v="6022.5879999999997"/>
    <n v="46.327599999999997"/>
    <s v="Normal"/>
    <n v="526.45000000000005"/>
    <n v="5"/>
    <n v="0"/>
    <n v="31.587"/>
    <n v="2632.25"/>
    <n v="1.2E-2"/>
    <s v="Profit"/>
    <n v="0"/>
    <s v="No Discount"/>
    <s v="Low Discount"/>
    <n v="0.94143163556346077"/>
    <x v="0"/>
  </r>
  <r>
    <s v="CA-2017-166849"/>
    <d v="2017-04-20T00:00:00"/>
    <x v="321"/>
    <n v="3585.2700000000004"/>
    <n v="-177.16900000000001"/>
    <n v="0.45"/>
    <s v="Medium Value"/>
    <n v="1163"/>
    <n v="2.3013159146143962E-4"/>
    <s v="FUR-FU-10004597"/>
    <n v="832.5"/>
    <n v="-42.180000000000007"/>
    <s v="Normal"/>
    <n v="44.4"/>
    <n v="2"/>
    <n v="0.6"/>
    <n v="-52.17"/>
    <n v="88.8"/>
    <n v="-0.58750000000000002"/>
    <s v="Loss"/>
    <n v="53.279999999999994"/>
    <s v="Discount Applied"/>
    <s v="High Discount"/>
    <n v="0.90265199084025338"/>
    <x v="0"/>
  </r>
  <r>
    <s v="CA-2016-164091"/>
    <d v="2016-09-17T00:00:00"/>
    <x v="160"/>
    <n v="23540.15"/>
    <n v="1146.4878000000001"/>
    <n v="0.93899999999999995"/>
    <s v="High Value"/>
    <n v="123"/>
    <n v="1.5109969912282778E-3"/>
    <s v="FUR-FU-10004952"/>
    <n v="1718.836"/>
    <n v="23.538199999999989"/>
    <s v="Normal"/>
    <n v="109.48"/>
    <n v="2"/>
    <n v="0"/>
    <n v="33.938800000000001"/>
    <n v="218.96"/>
    <n v="0.155"/>
    <s v="Profit"/>
    <n v="0"/>
    <s v="No Discount"/>
    <s v="Low Discount"/>
    <n v="0.28299891225452484"/>
    <x v="1"/>
  </r>
  <r>
    <s v="CA-2017-105214"/>
    <d v="2017-06-16T00:00:00"/>
    <x v="251"/>
    <n v="13667.268"/>
    <n v="-150.19200000000004"/>
    <n v="0.85799999999999998"/>
    <s v="High Value"/>
    <n v="297"/>
    <n v="8.7727566843501508E-4"/>
    <s v="FUR-CH-10000015"/>
    <n v="41197.32"/>
    <n v="814.41599999999994"/>
    <s v="Normal"/>
    <n v="1212.96"/>
    <n v="7"/>
    <n v="0.2"/>
    <n v="90.971999999999994"/>
    <n v="8490.7200000000012"/>
    <n v="1.0714285714285713E-2"/>
    <s v="Profit"/>
    <n v="1698.1440000000002"/>
    <s v="Discount Applied"/>
    <s v="Low Discount"/>
    <n v="0.47721411955482895"/>
    <x v="1"/>
  </r>
  <r>
    <s v="CA-2017-122994"/>
    <d v="2017-06-02T00:00:00"/>
    <x v="322"/>
    <n v="2367.6779999999999"/>
    <n v="110.37320000000003"/>
    <n v="0.33200000000000002"/>
    <s v="Low Value"/>
    <n v="1412"/>
    <n v="1.5197670083654462E-4"/>
    <s v="FUR-BO-10004015"/>
    <n v="16444.629499999999"/>
    <n v="135.58870000000002"/>
    <s v="Normal"/>
    <n v="359.97"/>
    <n v="3"/>
    <n v="0"/>
    <n v="79.193399999999997"/>
    <n v="1079.9100000000001"/>
    <n v="7.333333333333332E-2"/>
    <s v="Profit"/>
    <n v="0"/>
    <s v="No Discount"/>
    <s v="Low Discount"/>
    <n v="0.95050666050702726"/>
    <x v="0"/>
  </r>
  <r>
    <s v="CA-2015-142944"/>
    <d v="2015-06-03T00:00:00"/>
    <x v="323"/>
    <n v="3046.8199999999997"/>
    <n v="95.757199999999997"/>
    <n v="0.39600000000000002"/>
    <s v="Low Value"/>
    <n v="1280"/>
    <n v="1.9556952070458943E-4"/>
    <s v="FUR-FU-10000308"/>
    <n v="7349.6759999999995"/>
    <n v="318.36160000000001"/>
    <s v="Normal"/>
    <n v="435.26"/>
    <n v="7"/>
    <n v="0"/>
    <n v="95.757199999999997"/>
    <n v="3046.8199999999997"/>
    <n v="3.1428571428571431E-2"/>
    <s v="Profit"/>
    <n v="0"/>
    <s v="No Discount"/>
    <s v="Low Discount"/>
    <n v="0.92691910304517644"/>
    <x v="0"/>
  </r>
  <r>
    <s v="CA-2014-157882"/>
    <d v="2014-03-10T00:00:00"/>
    <x v="58"/>
    <n v="10929.456000000002"/>
    <n v="-280.33440000000002"/>
    <n v="0.78700000000000003"/>
    <s v="Medium Value"/>
    <n v="450"/>
    <n v="7.0154077742758017E-4"/>
    <s v="FUR-TA-10001866"/>
    <n v="1272.9590000000001"/>
    <n v="-39.443800000000003"/>
    <s v="Normal"/>
    <n v="143.43199999999999"/>
    <n v="1"/>
    <n v="0.2"/>
    <n v="3.5857999999999999"/>
    <n v="143.43199999999999"/>
    <n v="2.5000000000000001E-2"/>
    <s v="Profit"/>
    <n v="28.686399999999999"/>
    <s v="Discount Applied"/>
    <s v="Low Discount"/>
    <n v="0.59425229686394077"/>
    <x v="1"/>
  </r>
  <r>
    <s v="CA-2014-157882"/>
    <d v="2014-03-10T00:00:00"/>
    <x v="58"/>
    <n v="10929.456000000002"/>
    <n v="-280.33440000000002"/>
    <n v="0.78700000000000003"/>
    <s v="Medium Value"/>
    <n v="450"/>
    <n v="7.0154077742758017E-4"/>
    <s v="FUR-CH-10002774"/>
    <n v="2467.4320000000002"/>
    <n v="76.979799999999997"/>
    <s v="Normal"/>
    <n v="122.352"/>
    <n v="3"/>
    <n v="0.2"/>
    <n v="13.7646"/>
    <n v="367.05600000000004"/>
    <n v="3.7499999999999999E-2"/>
    <s v="Profit"/>
    <n v="73.411200000000008"/>
    <s v="Discount Applied"/>
    <s v="Low Discount"/>
    <n v="0.59425229686394077"/>
    <x v="1"/>
  </r>
  <r>
    <s v="CA-2014-104283"/>
    <d v="2014-06-27T00:00:00"/>
    <x v="324"/>
    <n v="85.98"/>
    <n v="22.354800000000001"/>
    <n v="1.7000000000000001E-2"/>
    <s v="Low Value"/>
    <n v="2084"/>
    <n v="5.5188909716296337E-6"/>
    <s v="FUR-TA-10001039"/>
    <n v="15308.739"/>
    <n v="-226.12739999999997"/>
    <s v="high sales Low Profit"/>
    <n v="85.98"/>
    <n v="1"/>
    <n v="0"/>
    <n v="22.354800000000001"/>
    <n v="85.98"/>
    <n v="0.26"/>
    <s v="Profit"/>
    <n v="0"/>
    <s v="No Discount"/>
    <s v="Low Discount"/>
    <n v="0.99988359113292291"/>
    <x v="0"/>
  </r>
  <r>
    <s v="CA-2017-142622"/>
    <d v="2017-10-30T00:00:00"/>
    <x v="325"/>
    <n v="9428.0080000000016"/>
    <n v="110.35299999999999"/>
    <n v="0.71899999999999997"/>
    <s v="Medium Value"/>
    <n v="592"/>
    <n v="6.0516571565075563E-4"/>
    <s v="FUR-CH-10003833"/>
    <n v="10012.916000000001"/>
    <n v="-131.107"/>
    <s v="Normal"/>
    <n v="97.567999999999998"/>
    <n v="2"/>
    <n v="0.2"/>
    <n v="-6.0979999999999999"/>
    <n v="195.136"/>
    <n v="-3.125E-2"/>
    <s v="Loss"/>
    <n v="39.027200000000001"/>
    <s v="Discount Applied"/>
    <s v="Low Discount"/>
    <n v="0.68777618230603932"/>
    <x v="1"/>
  </r>
  <r>
    <s v="CA-2017-142622"/>
    <d v="2017-10-30T00:00:00"/>
    <x v="325"/>
    <n v="9428.0080000000016"/>
    <n v="110.35299999999999"/>
    <n v="0.71899999999999997"/>
    <s v="Medium Value"/>
    <n v="592"/>
    <n v="6.0516571565075563E-4"/>
    <s v="FUR-CH-10004289"/>
    <n v="12870.918000000001"/>
    <n v="-1.7763568394002505E-15"/>
    <s v="Normal"/>
    <n v="614.27200000000005"/>
    <n v="8"/>
    <n v="0.2"/>
    <n v="-23.0352"/>
    <n v="4914.1760000000004"/>
    <n v="-4.6874999999999998E-3"/>
    <s v="Loss"/>
    <n v="982.8352000000001"/>
    <s v="Discount Applied"/>
    <s v="Low Discount"/>
    <n v="0.68777618230603932"/>
    <x v="1"/>
  </r>
  <r>
    <s v="CA-2017-142622"/>
    <d v="2017-10-30T00:00:00"/>
    <x v="325"/>
    <n v="9428.0080000000016"/>
    <n v="110.35299999999999"/>
    <n v="0.71899999999999997"/>
    <s v="Medium Value"/>
    <n v="592"/>
    <n v="6.0516571565075563E-4"/>
    <s v="FUR-BO-10004467"/>
    <n v="8447.1551999999992"/>
    <n v="-612.93869999999993"/>
    <s v="Normal"/>
    <n v="199.98"/>
    <n v="2"/>
    <n v="0"/>
    <n v="37.996200000000002"/>
    <n v="399.96"/>
    <n v="9.5000000000000015E-2"/>
    <s v="Profit"/>
    <n v="0"/>
    <s v="No Discount"/>
    <s v="Low Discount"/>
    <n v="0.68777618230603932"/>
    <x v="1"/>
  </r>
  <r>
    <s v="CA-2017-115154"/>
    <d v="2017-08-01T00:00:00"/>
    <x v="326"/>
    <n v="10071.530000000001"/>
    <n v="532.16840000000002"/>
    <n v="0.751"/>
    <s v="Medium Value"/>
    <n v="526"/>
    <n v="6.464721561700047E-4"/>
    <s v="FUR-TA-10001950"/>
    <n v="35272.71"/>
    <n v="-1201.0581"/>
    <s v="high sales Low Profit"/>
    <n v="892.98"/>
    <n v="2"/>
    <n v="0"/>
    <n v="80.368200000000002"/>
    <n v="1785.96"/>
    <n v="4.4999999999999998E-2"/>
    <s v="Profit"/>
    <n v="0"/>
    <s v="No Discount"/>
    <s v="Low Discount"/>
    <n v="0.64531193358566452"/>
    <x v="1"/>
  </r>
  <r>
    <s v="CA-2015-149342"/>
    <d v="2015-04-20T00:00:00"/>
    <x v="311"/>
    <n v="5428.2139999999999"/>
    <n v="315.79300000000006"/>
    <n v="0.57099999999999995"/>
    <s v="Medium Value"/>
    <n v="907"/>
    <n v="3.4842662522300048E-4"/>
    <s v="FUR-FU-10002937"/>
    <n v="12304.52"/>
    <n v="1260.221"/>
    <s v="Normal"/>
    <n v="595.38"/>
    <n v="6"/>
    <n v="0"/>
    <n v="297.69"/>
    <n v="3572.2799999999997"/>
    <n v="8.3333333333333343E-2"/>
    <s v="Profit"/>
    <n v="0"/>
    <s v="No Discount"/>
    <s v="Low Discount"/>
    <n v="0.82960112312888878"/>
    <x v="0"/>
  </r>
  <r>
    <s v="CA-2017-127929"/>
    <d v="2017-12-23T00:00:00"/>
    <x v="259"/>
    <n v="5920.1680000000006"/>
    <n v="-41.681600000000003"/>
    <n v="0.59499999999999997"/>
    <s v="Medium Value"/>
    <n v="855"/>
    <n v="3.8000420709154067E-4"/>
    <s v="FUR-FU-10003708"/>
    <n v="7629.77"/>
    <n v="172.24600000000001"/>
    <s v="Normal"/>
    <n v="181.95"/>
    <n v="3"/>
    <n v="0"/>
    <n v="38.209499999999998"/>
    <n v="545.84999999999991"/>
    <n v="7.0000000000000007E-2"/>
    <s v="Profit"/>
    <n v="0"/>
    <s v="No Discount"/>
    <s v="Low Discount"/>
    <n v="0.81081382809616587"/>
    <x v="0"/>
  </r>
  <r>
    <s v="CA-2015-113145"/>
    <d v="2015-01-11T00:00:00"/>
    <x v="37"/>
    <n v="4739.2039999999997"/>
    <n v="122.04340000000001"/>
    <n v="0.53300000000000003"/>
    <s v="Medium Value"/>
    <n v="988"/>
    <n v="3.0420039739836061E-4"/>
    <s v="FUR-FU-10000965"/>
    <n v="6939.1840000000002"/>
    <n v="448.76159999999993"/>
    <s v="Normal"/>
    <n v="259.7"/>
    <n v="5"/>
    <n v="0"/>
    <n v="106.477"/>
    <n v="1298.5"/>
    <n v="8.2000000000000003E-2"/>
    <s v="Profit"/>
    <n v="0"/>
    <s v="No Discount"/>
    <s v="Low Discount"/>
    <n v="0.85601728878226524"/>
    <x v="0"/>
  </r>
  <r>
    <s v="CA-2017-157931"/>
    <d v="2017-09-17T00:00:00"/>
    <x v="98"/>
    <n v="4502.433"/>
    <n v="81.510900000000007"/>
    <n v="0.51800000000000002"/>
    <s v="Medium Value"/>
    <n v="1017"/>
    <n v="2.8900252191285561E-4"/>
    <s v="FUR-CH-10000785"/>
    <n v="27110.804"/>
    <n v="785.45320000000004"/>
    <s v="Normal"/>
    <n v="723.92"/>
    <n v="4"/>
    <n v="0"/>
    <n v="188.2192"/>
    <n v="2895.68"/>
    <n v="6.5000000000000002E-2"/>
    <s v="Profit"/>
    <n v="0"/>
    <s v="No Discount"/>
    <s v="Low Discount"/>
    <n v="0.86548700796517086"/>
    <x v="0"/>
  </r>
  <r>
    <s v="CA-2016-115574"/>
    <d v="2016-12-23T00:00:00"/>
    <x v="49"/>
    <n v="2204.4970000000003"/>
    <n v="64.835700000000003"/>
    <n v="0.308"/>
    <s v="Low Value"/>
    <n v="1461"/>
    <n v="1.4150242603261937E-4"/>
    <s v="FUR-BO-10003441"/>
    <n v="4601.6586000000007"/>
    <n v="73.715399999999988"/>
    <s v="Normal"/>
    <n v="141.37200000000001"/>
    <n v="2"/>
    <n v="0.3"/>
    <n v="-14.1372"/>
    <n v="282.74400000000003"/>
    <n v="-4.9999999999999996E-2"/>
    <s v="Loss"/>
    <n v="84.8232"/>
    <s v="Discount Applied"/>
    <s v="Low Discount"/>
    <n v="0.9577975763509522"/>
    <x v="0"/>
  </r>
  <r>
    <s v="US-2017-120418"/>
    <d v="2017-11-06T00:00:00"/>
    <x v="327"/>
    <n v="11912.152"/>
    <n v="115.15700000000001"/>
    <n v="0.81799999999999995"/>
    <s v="High Value"/>
    <n v="380"/>
    <n v="7.6461814521376929E-4"/>
    <s v="FUR-CH-10001394"/>
    <n v="22709.053"/>
    <n v="701.9799999999999"/>
    <s v="Normal"/>
    <n v="280.79199999999997"/>
    <n v="1"/>
    <n v="0.2"/>
    <n v="35.098999999999997"/>
    <n v="280.79199999999997"/>
    <n v="0.125"/>
    <s v="Profit"/>
    <n v="56.1584"/>
    <s v="Discount Applied"/>
    <s v="Low Discount"/>
    <n v="0.54602590249475658"/>
    <x v="1"/>
  </r>
  <r>
    <s v="CA-2017-122035"/>
    <d v="2017-07-20T00:00:00"/>
    <x v="328"/>
    <n v="628.99199999999985"/>
    <n v="18.759599999999999"/>
    <n v="0.108"/>
    <s v="Low Value"/>
    <n v="1888"/>
    <n v="4.0373787741652312E-5"/>
    <s v="FUR-CH-10003833"/>
    <n v="10012.916000000001"/>
    <n v="-131.107"/>
    <s v="Normal"/>
    <n v="182.94"/>
    <n v="3"/>
    <n v="0"/>
    <n v="27.440999999999999"/>
    <n v="548.81999999999994"/>
    <n v="0.05"/>
    <s v="Profit"/>
    <n v="0"/>
    <s v="No Discount"/>
    <s v="Low Discount"/>
    <n v="0.99567193999311454"/>
    <x v="0"/>
  </r>
  <r>
    <s v="CA-2015-105102"/>
    <d v="2015-09-15T00:00:00"/>
    <x v="329"/>
    <n v="637.91999999999996"/>
    <n v="28.259499999999999"/>
    <n v="0.11"/>
    <s v="Low Value"/>
    <n v="1884"/>
    <n v="4.0946858904651961E-5"/>
    <s v="FUR-BO-10004709"/>
    <n v="6416.6466"/>
    <n v="-20.293000000000006"/>
    <s v="Normal"/>
    <n v="46.384"/>
    <n v="1"/>
    <n v="0.2"/>
    <n v="1.1596"/>
    <n v="46.384"/>
    <n v="2.4999999999999998E-2"/>
    <s v="Profit"/>
    <n v="9.2767999999999997"/>
    <s v="Discount Applied"/>
    <s v="Low Discount"/>
    <n v="0.99555081862988959"/>
    <x v="0"/>
  </r>
  <r>
    <s v="US-2015-147739"/>
    <d v="2015-12-25T00:00:00"/>
    <x v="101"/>
    <n v="18615.897499999999"/>
    <n v="720.57950000000005"/>
    <n v="0.91200000000000003"/>
    <s v="High Value"/>
    <n v="179"/>
    <n v="1.1949186862239202E-3"/>
    <s v="FUR-FU-10001468"/>
    <n v="16243.099999999999"/>
    <n v="-530.0379999999999"/>
    <s v="high sales Low Profit"/>
    <n v="547.13599999999997"/>
    <n v="4"/>
    <n v="0.2"/>
    <n v="-68.391999999999996"/>
    <n v="2188.5439999999999"/>
    <n v="-3.125E-2"/>
    <s v="Loss"/>
    <n v="437.7088"/>
    <s v="Discount Applied"/>
    <s v="Low Discount"/>
    <n v="0.35838219266157134"/>
    <x v="1"/>
  </r>
  <r>
    <s v="US-2014-143231"/>
    <d v="2014-12-31T00:00:00"/>
    <x v="212"/>
    <n v="728.38400000000001"/>
    <n v="-36.07"/>
    <n v="0.12"/>
    <s v="Low Value"/>
    <n v="1863"/>
    <n v="4.675356921934728E-5"/>
    <s v="FUR-FU-10002501"/>
    <n v="2806.0800000000004"/>
    <n v="98.971199999999996"/>
    <s v="Normal"/>
    <n v="63.2"/>
    <n v="5"/>
    <n v="0"/>
    <n v="23.384"/>
    <n v="316"/>
    <n v="7.3999999999999996E-2"/>
    <s v="Profit"/>
    <n v="0"/>
    <s v="No Discount"/>
    <s v="Low Discount"/>
    <n v="0.99460734708007248"/>
    <x v="0"/>
  </r>
  <r>
    <s v="CA-2016-159373"/>
    <d v="2016-03-13T00:00:00"/>
    <x v="127"/>
    <n v="5738.2380000000003"/>
    <n v="47.783800000000006"/>
    <n v="0.58799999999999997"/>
    <s v="Medium Value"/>
    <n v="870"/>
    <n v="3.6832647000770049E-4"/>
    <s v="FUR-TA-10004619"/>
    <n v="23211.466999999997"/>
    <n v="541.654"/>
    <s v="Normal"/>
    <n v="557.58500000000004"/>
    <n v="5"/>
    <n v="0.3"/>
    <n v="0"/>
    <n v="2787.9250000000002"/>
    <n v="0"/>
    <s v="Profit"/>
    <n v="836.37750000000005"/>
    <s v="Discount Applied"/>
    <s v="Low Discount"/>
    <n v="0.81676785659772766"/>
    <x v="0"/>
  </r>
  <r>
    <s v="CA-2015-111514"/>
    <d v="2015-08-31T00:00:00"/>
    <x v="330"/>
    <n v="12880.266999999998"/>
    <n v="305.33509999999995"/>
    <n v="0.84399999999999997"/>
    <s v="High Value"/>
    <n v="328"/>
    <n v="8.2675958663036857E-4"/>
    <s v="FUR-BO-10002545"/>
    <n v="36920.840600000003"/>
    <n v="780.3302000000001"/>
    <s v="Normal"/>
    <n v="1552.8309999999999"/>
    <n v="7"/>
    <n v="0.15"/>
    <n v="200.9546"/>
    <n v="10869.816999999999"/>
    <n v="1.8487394957983194E-2"/>
    <s v="Profit"/>
    <n v="1630.4725499999997"/>
    <s v="Discount Applied"/>
    <s v="Low Discount"/>
    <n v="0.50275797912200582"/>
    <x v="1"/>
  </r>
  <r>
    <s v="US-2014-148838"/>
    <d v="2014-03-17T00:00:00"/>
    <x v="331"/>
    <n v="17328.425999999999"/>
    <n v="-1125.8010999999999"/>
    <n v="0.89700000000000002"/>
    <s v="High Value"/>
    <n v="216"/>
    <n v="1.1122783647819516E-3"/>
    <s v="FUR-TA-10003473"/>
    <n v="78629.976500000004"/>
    <n v="-327.23309999999998"/>
    <s v="high sales Low Profit"/>
    <n v="1579.7460000000001"/>
    <n v="7"/>
    <n v="0.4"/>
    <n v="-447.59469999999999"/>
    <n v="11058.222000000002"/>
    <n v="-4.0476190476190471E-2"/>
    <s v="Loss"/>
    <n v="4423.2888000000012"/>
    <s v="Discount Applied"/>
    <s v="High Discount"/>
    <n v="0.39656013471865265"/>
    <x v="1"/>
  </r>
  <r>
    <s v="US-2014-148838"/>
    <d v="2014-03-17T00:00:00"/>
    <x v="331"/>
    <n v="17328.425999999999"/>
    <n v="-1125.8010999999999"/>
    <n v="0.89700000000000002"/>
    <s v="High Value"/>
    <n v="216"/>
    <n v="1.1122783647819516E-3"/>
    <s v="FUR-TA-10001950"/>
    <n v="35272.71"/>
    <n v="-1201.0581"/>
    <s v="high sales Low Profit"/>
    <n v="1071.576"/>
    <n v="4"/>
    <n v="0.4"/>
    <n v="-553.64760000000001"/>
    <n v="4286.3040000000001"/>
    <n v="-0.12916666666666668"/>
    <s v="Loss"/>
    <n v="1714.5216"/>
    <s v="Discount Applied"/>
    <s v="High Discount"/>
    <n v="0.39656013471865265"/>
    <x v="1"/>
  </r>
  <r>
    <s v="US-2014-148838"/>
    <d v="2014-03-17T00:00:00"/>
    <x v="331"/>
    <n v="17328.425999999999"/>
    <n v="-1125.8010999999999"/>
    <n v="0.89700000000000002"/>
    <s v="High Value"/>
    <n v="216"/>
    <n v="1.1122783647819516E-3"/>
    <s v="FUR-TA-10004175"/>
    <n v="2933.116"/>
    <n v="-177.35120000000001"/>
    <s v="Normal"/>
    <n v="613.90800000000002"/>
    <n v="3"/>
    <n v="0.4"/>
    <n v="-122.7816"/>
    <n v="1841.7240000000002"/>
    <n v="-6.6666666666666666E-2"/>
    <s v="Loss"/>
    <n v="736.68960000000015"/>
    <s v="Discount Applied"/>
    <s v="High Discount"/>
    <n v="0.39656013471865265"/>
    <x v="1"/>
  </r>
  <r>
    <s v="US-2016-108637"/>
    <d v="2016-03-13T00:00:00"/>
    <x v="332"/>
    <n v="15412.915999999999"/>
    <n v="334.5016"/>
    <n v="0.875"/>
    <s v="High Value"/>
    <n v="264"/>
    <n v="9.8932545893098294E-4"/>
    <s v="FUR-FU-10004864"/>
    <n v="9080.3719999999994"/>
    <n v="436.43790000000001"/>
    <s v="Normal"/>
    <n v="127.88"/>
    <n v="2"/>
    <n v="0"/>
    <n v="40.921599999999998"/>
    <n v="255.76"/>
    <n v="0.16"/>
    <s v="Profit"/>
    <n v="0"/>
    <s v="No Discount"/>
    <s v="Low Discount"/>
    <n v="0.44570177857744187"/>
    <x v="1"/>
  </r>
  <r>
    <s v="CA-2014-102295"/>
    <d v="2014-11-24T00:00:00"/>
    <x v="333"/>
    <n v="2088.6880000000001"/>
    <n v="36.559199999999997"/>
    <n v="0.28399999999999997"/>
    <s v="Low Value"/>
    <n v="1516"/>
    <n v="1.3406886887358871E-4"/>
    <s v="FUR-CH-10001714"/>
    <n v="5884.7100000000009"/>
    <n v="-114.6764"/>
    <s v="Normal"/>
    <n v="120.712"/>
    <n v="1"/>
    <n v="0.2"/>
    <n v="-18.1068"/>
    <n v="120.712"/>
    <n v="-0.15"/>
    <s v="Loss"/>
    <n v="24.142400000000002"/>
    <s v="Discount Applied"/>
    <s v="Low Discount"/>
    <n v="0.96478302356942802"/>
    <x v="0"/>
  </r>
  <r>
    <s v="US-2016-129469"/>
    <d v="2016-09-23T00:00:00"/>
    <x v="46"/>
    <n v="12395.672"/>
    <n v="-242.6018"/>
    <n v="0.83299999999999996"/>
    <s v="High Value"/>
    <n v="346"/>
    <n v="7.9565436482998656E-4"/>
    <s v="FUR-FU-10002298"/>
    <n v="10587.491999999998"/>
    <n v="-173.12879999999998"/>
    <s v="Normal"/>
    <n v="532.70399999999995"/>
    <n v="6"/>
    <n v="0.2"/>
    <n v="-26.635200000000001"/>
    <n v="3196.2239999999997"/>
    <n v="-8.333333333333335E-3"/>
    <s v="Loss"/>
    <n v="639.24479999999994"/>
    <s v="Discount Applied"/>
    <s v="Low Discount"/>
    <n v="0.52208610359465157"/>
    <x v="1"/>
  </r>
  <r>
    <s v="CA-2016-159940"/>
    <d v="2016-07-07T00:00:00"/>
    <x v="334"/>
    <n v="3026.55"/>
    <n v="-96.649799999999999"/>
    <n v="0.39300000000000002"/>
    <s v="Low Value"/>
    <n v="1281"/>
    <n v="1.9426842835759093E-4"/>
    <s v="FUR-FU-10004973"/>
    <n v="3700.1759999999999"/>
    <n v="120.9528"/>
    <s v="Normal"/>
    <n v="60.287999999999997"/>
    <n v="8"/>
    <n v="0.6"/>
    <n v="-27.1296"/>
    <n v="482.30399999999997"/>
    <n v="-5.6250000000000001E-2"/>
    <s v="Loss"/>
    <n v="289.38239999999996"/>
    <s v="Discount Applied"/>
    <s v="High Discount"/>
    <n v="0.92808471361532185"/>
    <x v="0"/>
  </r>
  <r>
    <s v="CA-2016-159940"/>
    <d v="2016-07-07T00:00:00"/>
    <x v="334"/>
    <n v="3026.55"/>
    <n v="-96.649799999999999"/>
    <n v="0.39300000000000002"/>
    <s v="Low Value"/>
    <n v="1281"/>
    <n v="1.9426842835759093E-4"/>
    <s v="FUR-CH-10000785"/>
    <n v="27110.804"/>
    <n v="785.45320000000004"/>
    <s v="Normal"/>
    <n v="253.37200000000001"/>
    <n v="2"/>
    <n v="0.3"/>
    <n v="-14.478400000000001"/>
    <n v="506.74400000000003"/>
    <n v="-2.8571428571428571E-2"/>
    <s v="Loss"/>
    <n v="152.0232"/>
    <s v="Discount Applied"/>
    <s v="Low Discount"/>
    <n v="0.92808471361532185"/>
    <x v="0"/>
  </r>
  <r>
    <s v="CA-2016-118052"/>
    <d v="2016-06-05T00:00:00"/>
    <x v="335"/>
    <n v="493.96400000000006"/>
    <n v="27.163499999999999"/>
    <n v="0.09"/>
    <s v="Low Value"/>
    <n v="1928"/>
    <n v="3.1706599905909058E-5"/>
    <s v="FUR-FU-10004848"/>
    <n v="7595.6839999999993"/>
    <n v="235.14070000000004"/>
    <s v="Normal"/>
    <n v="54.712000000000003"/>
    <n v="7"/>
    <n v="0.2"/>
    <n v="11.626300000000001"/>
    <n v="382.98400000000004"/>
    <n v="3.0357142857142857E-2"/>
    <s v="Profit"/>
    <n v="76.596800000000016"/>
    <s v="Discount Applied"/>
    <s v="Low Discount"/>
    <n v="0.9970437030933732"/>
    <x v="0"/>
  </r>
  <r>
    <s v="US-2015-127040"/>
    <d v="2015-06-12T00:00:00"/>
    <x v="336"/>
    <n v="455.68"/>
    <n v="42.150399999999998"/>
    <n v="8.2000000000000003E-2"/>
    <s v="Low Value"/>
    <n v="1946"/>
    <n v="2.9249223516540956E-5"/>
    <s v="FUR-FU-10002878"/>
    <n v="1651.84"/>
    <n v="162.05119999999999"/>
    <s v="Normal"/>
    <n v="113.92"/>
    <n v="4"/>
    <n v="0"/>
    <n v="42.150399999999998"/>
    <n v="455.68"/>
    <n v="9.2499999999999999E-2"/>
    <s v="Profit"/>
    <n v="0"/>
    <s v="No Discount"/>
    <s v="Low Discount"/>
    <n v="0.99756336104565468"/>
    <x v="0"/>
  </r>
  <r>
    <s v="US-2016-110170"/>
    <d v="2016-09-27T00:00:00"/>
    <x v="337"/>
    <n v="10604.773599999999"/>
    <n v="-273.93610000000007"/>
    <n v="0.77300000000000002"/>
    <s v="Medium Value"/>
    <n v="475"/>
    <n v="6.807000381160302E-4"/>
    <s v="FUR-BO-10000780"/>
    <n v="16170.8508"/>
    <n v="-767.74360000000001"/>
    <s v="high sales Low Profit"/>
    <n v="956.66480000000001"/>
    <n v="7"/>
    <n v="0.32"/>
    <n v="-225.0976"/>
    <n v="6696.6535999999996"/>
    <n v="-3.3613445378151259E-2"/>
    <s v="Loss"/>
    <n v="2142.9291519999997"/>
    <s v="Discount Applied"/>
    <s v="High Discount"/>
    <n v="0.61433311885702824"/>
    <x v="1"/>
  </r>
  <r>
    <s v="CA-2017-155985"/>
    <d v="2017-03-23T00:00:00"/>
    <x v="338"/>
    <n v="1851.04"/>
    <n v="90.721999999999994"/>
    <n v="0.26500000000000001"/>
    <s v="Low Value"/>
    <n v="1558"/>
    <n v="1.1881470044342076E-4"/>
    <s v="FUR-FU-10000758"/>
    <n v="3151.1200000000003"/>
    <n v="123.9264"/>
    <s v="Normal"/>
    <n v="211.84"/>
    <n v="8"/>
    <n v="0"/>
    <n v="76.2624"/>
    <n v="1694.72"/>
    <n v="4.4999999999999998E-2"/>
    <s v="Profit"/>
    <n v="0"/>
    <s v="No Discount"/>
    <s v="Low Discount"/>
    <n v="0.97007356121611765"/>
    <x v="0"/>
  </r>
  <r>
    <s v="CA-2014-151295"/>
    <d v="2014-12-11T00:00:00"/>
    <x v="339"/>
    <n v="2210.328"/>
    <n v="3.178799999999999"/>
    <n v="0.311"/>
    <s v="Low Value"/>
    <n v="1459"/>
    <n v="1.4187670671714567E-4"/>
    <s v="FUR-TA-10002356"/>
    <n v="6788.6490000000013"/>
    <n v="-445.58699999999999"/>
    <s v="Normal"/>
    <n v="629.06399999999996"/>
    <n v="3"/>
    <n v="0.2"/>
    <n v="31.453199999999999"/>
    <n v="1887.192"/>
    <n v="1.6666666666666666E-2"/>
    <s v="Profit"/>
    <n v="377.4384"/>
    <s v="Discount Applied"/>
    <s v="Low Discount"/>
    <n v="0.9569485617947564"/>
    <x v="0"/>
  </r>
  <r>
    <s v="CA-2016-156300"/>
    <d v="2016-12-29T00:00:00"/>
    <x v="69"/>
    <n v="5400.835"/>
    <n v="-117.58429999999998"/>
    <n v="0.56599999999999995"/>
    <s v="Medium Value"/>
    <n v="916"/>
    <n v="3.466692198274172E-4"/>
    <s v="FUR-CH-10001714"/>
    <n v="5884.7100000000009"/>
    <n v="-114.6764"/>
    <s v="Normal"/>
    <n v="754.45"/>
    <n v="5"/>
    <n v="0"/>
    <n v="60.356000000000002"/>
    <n v="3772.25"/>
    <n v="1.6E-2"/>
    <s v="Profit"/>
    <n v="0"/>
    <s v="No Discount"/>
    <s v="Low Discount"/>
    <n v="0.83272636337852723"/>
    <x v="0"/>
  </r>
  <r>
    <s v="CA-2015-146087"/>
    <d v="2015-06-07T00:00:00"/>
    <x v="210"/>
    <n v="23721.364000000001"/>
    <n v="570.87939999999992"/>
    <n v="0.94199999999999995"/>
    <s v="High Value"/>
    <n v="115"/>
    <n v="1.5226287696480602E-3"/>
    <s v="FUR-BO-10002824"/>
    <n v="1497.7215999999999"/>
    <n v="24.156800000000004"/>
    <s v="Normal"/>
    <n v="301.95999999999998"/>
    <n v="2"/>
    <n v="0"/>
    <n v="60.392000000000003"/>
    <n v="603.91999999999996"/>
    <n v="0.1"/>
    <s v="Profit"/>
    <n v="0"/>
    <s v="No Discount"/>
    <s v="Low Discount"/>
    <n v="0.27091093632469848"/>
    <x v="1"/>
  </r>
  <r>
    <s v="US-2017-147669"/>
    <d v="2017-12-25T00:00:00"/>
    <x v="340"/>
    <n v="642.38"/>
    <n v="-90.873400000000004"/>
    <n v="0.112"/>
    <s v="Low Value"/>
    <n v="1881"/>
    <n v="4.1233137733838613E-5"/>
    <s v="FUR-TA-10002645"/>
    <n v="29012.625"/>
    <n v="-295.815"/>
    <s v="high sales Low Profit"/>
    <n v="273.06"/>
    <n v="2"/>
    <n v="0.4"/>
    <n v="-104.673"/>
    <n v="546.12"/>
    <n v="-0.19166666666666668"/>
    <s v="Loss"/>
    <n v="218.44800000000001"/>
    <s v="Discount Applied"/>
    <s v="High Discount"/>
    <n v="0.99538703119427097"/>
    <x v="0"/>
  </r>
  <r>
    <s v="CA-2016-169922"/>
    <d v="2016-11-06T00:00:00"/>
    <x v="341"/>
    <n v="87.808000000000007"/>
    <n v="-9.0944000000000003"/>
    <n v="1.7000000000000001E-2"/>
    <s v="Low Value"/>
    <n v="2083"/>
    <n v="5.6362267787491844E-6"/>
    <s v="FUR-FU-10004415"/>
    <n v="209.66400000000004"/>
    <n v="-2.8672"/>
    <s v="Normal"/>
    <n v="12.544"/>
    <n v="7"/>
    <n v="0.6"/>
    <n v="-9.0944000000000003"/>
    <n v="87.808000000000007"/>
    <n v="-0.10357142857142856"/>
    <s v="Loss"/>
    <n v="52.684800000000003"/>
    <s v="Discount Applied"/>
    <s v="High Discount"/>
    <n v="0.99987807224195124"/>
    <x v="0"/>
  </r>
  <r>
    <s v="CA-2017-129805"/>
    <d v="2017-12-28T00:00:00"/>
    <x v="337"/>
    <n v="10604.773599999999"/>
    <n v="-273.93610000000007"/>
    <n v="0.77300000000000002"/>
    <s v="Medium Value"/>
    <n v="475"/>
    <n v="6.807000381160302E-4"/>
    <s v="FUR-FU-10001935"/>
    <n v="586.07999999999993"/>
    <n v="36.000999999999998"/>
    <s v="Normal"/>
    <n v="7.4"/>
    <n v="2"/>
    <n v="0"/>
    <n v="3.0339999999999998"/>
    <n v="14.8"/>
    <n v="0.20499999999999999"/>
    <s v="Profit"/>
    <n v="0"/>
    <s v="No Discount"/>
    <s v="Low Discount"/>
    <n v="0.61433311885702824"/>
    <x v="1"/>
  </r>
  <r>
    <s v="CA-2014-148586"/>
    <d v="2014-03-25T00:00:00"/>
    <x v="342"/>
    <n v="4798.4139999999998"/>
    <n v="72.177999999999997"/>
    <n v="0.53700000000000003"/>
    <s v="Medium Value"/>
    <n v="980"/>
    <n v="3.0800097351408738E-4"/>
    <s v="FUR-CH-10002439"/>
    <n v="8540.8739999999998"/>
    <n v="253.83920000000003"/>
    <s v="Normal"/>
    <n v="366.786"/>
    <n v="7"/>
    <n v="0.1"/>
    <n v="65.206400000000002"/>
    <n v="2567.502"/>
    <n v="2.5396825396825397E-2"/>
    <s v="Profit"/>
    <n v="256.75020000000001"/>
    <s v="Discount Applied"/>
    <s v="Low Discount"/>
    <n v="0.85326484820562254"/>
    <x v="0"/>
  </r>
  <r>
    <s v="CA-2017-140053"/>
    <d v="2017-03-07T00:00:00"/>
    <x v="208"/>
    <n v="10461.597600000001"/>
    <n v="141.5274"/>
    <n v="0.76900000000000002"/>
    <s v="Medium Value"/>
    <n v="487"/>
    <n v="6.7150984581835593E-4"/>
    <s v="FUR-FU-10003708"/>
    <n v="7629.77"/>
    <n v="172.24600000000001"/>
    <s v="Normal"/>
    <n v="545.85"/>
    <n v="9"/>
    <n v="0"/>
    <n v="114.6285"/>
    <n v="4912.6500000000005"/>
    <n v="2.3333333333333331E-2"/>
    <s v="Profit"/>
    <n v="0"/>
    <s v="No Discount"/>
    <s v="Low Discount"/>
    <n v="0.61973541942485377"/>
    <x v="1"/>
  </r>
  <r>
    <s v="CA-2014-164210"/>
    <d v="2014-11-18T00:00:00"/>
    <x v="343"/>
    <n v="2187.3010000000004"/>
    <n v="-134.70679999999999"/>
    <n v="0.30399999999999999"/>
    <s v="Low Value"/>
    <n v="1473"/>
    <n v="1.4039864783829345E-4"/>
    <s v="FUR-TA-10000849"/>
    <n v="3810.078"/>
    <n v="-586.83960000000002"/>
    <s v="Normal"/>
    <n v="145.97999999999999"/>
    <n v="2"/>
    <n v="0.5"/>
    <n v="-99.266400000000004"/>
    <n v="291.95999999999998"/>
    <n v="-0.34"/>
    <s v="Loss"/>
    <n v="145.97999999999999"/>
    <s v="Discount Applied"/>
    <s v="High Discount"/>
    <n v="0.95906432749837123"/>
    <x v="0"/>
  </r>
  <r>
    <s v="CA-2017-139948"/>
    <d v="2017-07-17T00:00:00"/>
    <x v="344"/>
    <n v="552.38"/>
    <n v="47.058"/>
    <n v="0.10100000000000001"/>
    <s v="Low Value"/>
    <n v="1903"/>
    <n v="3.5456210687471234E-5"/>
    <s v="FUR-FU-10002597"/>
    <n v="628.36800000000005"/>
    <n v="56.118400000000008"/>
    <s v="Normal"/>
    <n v="7.9039999999999999"/>
    <n v="2"/>
    <n v="0.2"/>
    <n v="2.1736"/>
    <n v="15.808"/>
    <n v="0.13750000000000001"/>
    <s v="Profit"/>
    <n v="3.1616"/>
    <s v="Discount Applied"/>
    <s v="Low Discount"/>
    <n v="0.99624072955453957"/>
    <x v="0"/>
  </r>
  <r>
    <s v="CA-2016-146934"/>
    <d v="2016-05-22T00:00:00"/>
    <x v="313"/>
    <n v="1047.7460000000001"/>
    <n v="-73.188800000000001"/>
    <n v="0.17599999999999999"/>
    <s v="Low Value"/>
    <n v="1745"/>
    <n v="6.7252802279147046E-5"/>
    <s v="FUR-TA-10003748"/>
    <n v="35927.813999999991"/>
    <n v="448.16400000000004"/>
    <s v="Normal"/>
    <n v="174.286"/>
    <n v="2"/>
    <n v="0.3"/>
    <n v="-19.918399999999998"/>
    <n v="348.572"/>
    <n v="-5.7142857142857141E-2"/>
    <s v="Loss"/>
    <n v="104.5716"/>
    <s v="Discount Applied"/>
    <s v="Low Discount"/>
    <n v="0.98778486047774139"/>
    <x v="0"/>
  </r>
  <r>
    <s v="CA-2016-119165"/>
    <d v="2016-10-31T00:00:00"/>
    <x v="86"/>
    <n v="26242.641"/>
    <n v="805.98400000000004"/>
    <n v="0.95"/>
    <s v="High Value"/>
    <n v="101"/>
    <n v="1.6844646951223268E-3"/>
    <s v="FUR-CH-10000988"/>
    <n v="36300.817999999992"/>
    <n v="833.59519999999998"/>
    <s v="Normal"/>
    <n v="492.83499999999998"/>
    <n v="5"/>
    <n v="0.3"/>
    <n v="-14.081"/>
    <n v="2464.1749999999997"/>
    <n v="-5.7142857142857151E-3"/>
    <s v="Loss"/>
    <n v="739.25249999999994"/>
    <s v="Discount Applied"/>
    <s v="Low Discount"/>
    <n v="0.24421445214168389"/>
    <x v="1"/>
  </r>
  <r>
    <s v="US-2016-135923"/>
    <d v="2016-01-22T00:00:00"/>
    <x v="345"/>
    <n v="1918.72"/>
    <n v="-63.388800000000003"/>
    <n v="0.27200000000000002"/>
    <s v="Low Value"/>
    <n v="1543"/>
    <n v="1.2315894958228902E-4"/>
    <s v="FUR-FU-10002107"/>
    <n v="201.59200000000001"/>
    <n v="13.736799999999999"/>
    <s v="Normal"/>
    <n v="14.272"/>
    <n v="8"/>
    <n v="0.2"/>
    <n v="4.2816000000000001"/>
    <n v="114.176"/>
    <n v="3.7499999999999999E-2"/>
    <s v="Profit"/>
    <n v="22.8352"/>
    <s v="Discount Applied"/>
    <s v="Low Discount"/>
    <n v="0.96826028266590325"/>
    <x v="0"/>
  </r>
  <r>
    <s v="US-2016-135923"/>
    <d v="2016-01-22T00:00:00"/>
    <x v="345"/>
    <n v="1918.72"/>
    <n v="-63.388800000000003"/>
    <n v="0.27200000000000002"/>
    <s v="Low Value"/>
    <n v="1543"/>
    <n v="1.2315894958228902E-4"/>
    <s v="FUR-BO-10002213"/>
    <n v="87267.103000000003"/>
    <n v="19.686399999999992"/>
    <s v="Normal"/>
    <n v="451.13600000000002"/>
    <n v="4"/>
    <n v="0.2"/>
    <n v="-67.670400000000001"/>
    <n v="1804.5440000000001"/>
    <n v="-3.7499999999999999E-2"/>
    <s v="Loss"/>
    <n v="360.90880000000004"/>
    <s v="Discount Applied"/>
    <s v="Low Discount"/>
    <n v="0.96826028266590325"/>
    <x v="0"/>
  </r>
  <r>
    <s v="CA-2016-114972"/>
    <d v="2016-03-11T00:00:00"/>
    <x v="346"/>
    <n v="759.00800000000004"/>
    <n v="4.8950000000000031"/>
    <n v="0.13"/>
    <s v="Low Value"/>
    <n v="1844"/>
    <n v="4.8719264928991219E-5"/>
    <s v="FUR-CH-10001190"/>
    <n v="3916.5120000000002"/>
    <n v="-149.589"/>
    <s v="Normal"/>
    <n v="217.584"/>
    <n v="2"/>
    <n v="0.2"/>
    <n v="-29.9178"/>
    <n v="435.16800000000001"/>
    <n v="-6.8749999999999992E-2"/>
    <s v="Loss"/>
    <n v="87.033600000000007"/>
    <s v="Discount Applied"/>
    <s v="Low Discount"/>
    <n v="0.99365807318473032"/>
    <x v="0"/>
  </r>
  <r>
    <s v="CA-2017-102750"/>
    <d v="2017-04-09T00:00:00"/>
    <x v="347"/>
    <n v="3967.0560000000005"/>
    <n v="-99.176400000000001"/>
    <n v="0.48199999999999998"/>
    <s v="Medium Value"/>
    <n v="1099"/>
    <n v="2.5463770112059978E-4"/>
    <s v="FUR-TA-10000198"/>
    <n v="81324.648000000001"/>
    <n v="-2876.1156000000001"/>
    <s v="high sales Low Profit"/>
    <n v="1322.3520000000001"/>
    <n v="3"/>
    <n v="0.2"/>
    <n v="-99.176400000000001"/>
    <n v="3967.0560000000005"/>
    <n v="-2.4999999999999998E-2"/>
    <s v="Loss"/>
    <n v="793.41120000000012"/>
    <s v="Discount Applied"/>
    <s v="Low Discount"/>
    <n v="0.88650915235000038"/>
    <x v="0"/>
  </r>
  <r>
    <s v="CA-2017-126067"/>
    <d v="2017-08-28T00:00:00"/>
    <x v="348"/>
    <n v="5688.75"/>
    <n v="250.30500000000001"/>
    <n v="0.58499999999999996"/>
    <s v="Medium Value"/>
    <n v="879"/>
    <n v="3.6514993038913791E-4"/>
    <s v="FUR-TA-10000617"/>
    <n v="20832.202499999996"/>
    <n v="430.06950000000001"/>
    <s v="Normal"/>
    <n v="1137.75"/>
    <n v="5"/>
    <n v="0"/>
    <n v="250.30500000000001"/>
    <n v="5688.75"/>
    <n v="4.4000000000000004E-2"/>
    <s v="Profit"/>
    <n v="0"/>
    <s v="No Discount"/>
    <s v="Low Discount"/>
    <n v="0.8185973558604549"/>
    <x v="0"/>
  </r>
  <r>
    <s v="CA-2016-146206"/>
    <d v="2016-10-09T00:00:00"/>
    <x v="349"/>
    <n v="3809.4844000000003"/>
    <n v="-170.422"/>
    <n v="0.47099999999999997"/>
    <s v="Medium Value"/>
    <n v="1119"/>
    <n v="2.4452348292305107E-4"/>
    <s v="FUR-TA-10004086"/>
    <n v="8185.2960000000003"/>
    <n v="-22.35479999999999"/>
    <s v="Normal"/>
    <n v="300.93"/>
    <n v="5"/>
    <n v="0.3"/>
    <n v="-34.392000000000003"/>
    <n v="1504.65"/>
    <n v="-2.2857142857142857E-2"/>
    <s v="Loss"/>
    <n v="451.39500000000004"/>
    <s v="Discount Applied"/>
    <s v="Low Discount"/>
    <n v="0.89197696910522817"/>
    <x v="0"/>
  </r>
  <r>
    <s v="CA-2014-136644"/>
    <d v="2014-06-16T00:00:00"/>
    <x v="350"/>
    <n v="5182.72"/>
    <n v="32.392000000000003"/>
    <n v="0.55100000000000005"/>
    <s v="Medium Value"/>
    <n v="952"/>
    <n v="3.3266883713054587E-4"/>
    <s v="FUR-CH-10000225"/>
    <n v="10584.086000000001"/>
    <n v="-166.00900000000001"/>
    <s v="Normal"/>
    <n v="647.84"/>
    <n v="8"/>
    <n v="0"/>
    <n v="32.392000000000003"/>
    <n v="5182.72"/>
    <n v="6.2500000000000003E-3"/>
    <s v="Profit"/>
    <n v="0"/>
    <s v="No Discount"/>
    <s v="Low Discount"/>
    <n v="0.84404163338824911"/>
    <x v="0"/>
  </r>
  <r>
    <s v="CA-2014-143917"/>
    <d v="2014-07-25T00:00:00"/>
    <x v="39"/>
    <n v="5373.8109999999997"/>
    <n v="-363.44450000000001"/>
    <n v="0.56000000000000005"/>
    <s v="Medium Value"/>
    <n v="926"/>
    <n v="3.4493460119962792E-4"/>
    <s v="FUR-FU-10004351"/>
    <n v="1028.5439999999999"/>
    <n v="71.686399999999992"/>
    <s v="Normal"/>
    <n v="77.92"/>
    <n v="8"/>
    <n v="0"/>
    <n v="34.284799999999997"/>
    <n v="623.36"/>
    <n v="5.4999999999999993E-2"/>
    <s v="Profit"/>
    <n v="0"/>
    <s v="No Discount"/>
    <s v="Low Discount"/>
    <n v="0.83721107952553719"/>
    <x v="0"/>
  </r>
  <r>
    <s v="CA-2016-124506"/>
    <d v="2016-11-11T00:00:00"/>
    <x v="351"/>
    <n v="34183.298000000003"/>
    <n v="770.14769999999999"/>
    <n v="0.97699999999999998"/>
    <s v="High Value"/>
    <n v="44"/>
    <n v="2.1941602083359541E-3"/>
    <s v="FUR-CH-10004540"/>
    <n v="5663.0559999999996"/>
    <n v="15.0832"/>
    <s v="Normal"/>
    <n v="47.991999999999997"/>
    <n v="2"/>
    <n v="0.3"/>
    <n v="-2.0568"/>
    <n v="95.983999999999995"/>
    <n v="-2.1428571428571429E-2"/>
    <s v="Loss"/>
    <n v="28.795199999999998"/>
    <s v="Discount Applied"/>
    <s v="Low Discount"/>
    <n v="0.13699690809562376"/>
    <x v="1"/>
  </r>
  <r>
    <s v="CA-2017-123134"/>
    <d v="2017-02-05T00:00:00"/>
    <x v="352"/>
    <n v="4873.6059999999998"/>
    <n v="-395.9194"/>
    <n v="0.54100000000000004"/>
    <s v="Medium Value"/>
    <n v="972"/>
    <n v="3.1282740349709246E-4"/>
    <s v="FUR-FU-10003975"/>
    <n v="1689.0900000000001"/>
    <n v="56.303000000000004"/>
    <s v="Normal"/>
    <n v="129.93"/>
    <n v="3"/>
    <n v="0"/>
    <n v="12.993"/>
    <n v="389.79"/>
    <n v="3.3333333333333333E-2"/>
    <s v="Profit"/>
    <n v="0"/>
    <s v="No Discount"/>
    <s v="Low Discount"/>
    <n v="0.85110805585732174"/>
    <x v="0"/>
  </r>
  <r>
    <s v="CA-2015-168746"/>
    <d v="2015-01-27T00:00:00"/>
    <x v="113"/>
    <n v="53342"/>
    <n v="688.3981"/>
    <n v="0.99199999999999999"/>
    <s v="High Value"/>
    <n v="2"/>
    <n v="3.4239204723036511E-3"/>
    <s v="FUR-CH-10000513"/>
    <n v="38828.013000000006"/>
    <n v="-197.5848"/>
    <s v="high sales Low Profit"/>
    <n v="181.98599999999999"/>
    <n v="2"/>
    <n v="0.3"/>
    <n v="-54.595799999999997"/>
    <n v="363.97199999999998"/>
    <n v="-0.15"/>
    <s v="Loss"/>
    <n v="109.19159999999999"/>
    <s v="Discount Applied"/>
    <s v="Low Discount"/>
    <n v="5.4944954708669877E-2"/>
    <x v="1"/>
  </r>
  <r>
    <s v="CA-2015-113404"/>
    <d v="2015-07-16T00:00:00"/>
    <x v="353"/>
    <n v="10761.407999999999"/>
    <n v="-216.2277"/>
    <n v="0.77600000000000002"/>
    <s v="Medium Value"/>
    <n v="472"/>
    <n v="6.9075409924660282E-4"/>
    <s v="FUR-CH-10003312"/>
    <n v="23377.536"/>
    <n v="-989.04959999999994"/>
    <s v="high sales Low Profit"/>
    <n v="1348.704"/>
    <n v="6"/>
    <n v="0.2"/>
    <n v="-219.1644"/>
    <n v="8092.2240000000002"/>
    <n v="-2.7083333333333334E-2"/>
    <s v="Loss"/>
    <n v="1618.4448000000002"/>
    <s v="Discount Applied"/>
    <s v="Low Discount"/>
    <n v="0.60956821859021593"/>
    <x v="1"/>
  </r>
  <r>
    <s v="CA-2015-113404"/>
    <d v="2015-07-16T00:00:00"/>
    <x v="353"/>
    <n v="10761.407999999999"/>
    <n v="-216.2277"/>
    <n v="0.77600000000000002"/>
    <s v="Medium Value"/>
    <n v="472"/>
    <n v="6.9075409924660282E-4"/>
    <s v="FUR-CH-10004086"/>
    <n v="53299.071000000004"/>
    <n v="1388.6347999999998"/>
    <s v="Normal"/>
    <n v="700.15200000000004"/>
    <n v="3"/>
    <n v="0.2"/>
    <n v="78.767099999999999"/>
    <n v="2100.4560000000001"/>
    <n v="3.7499999999999999E-2"/>
    <s v="Profit"/>
    <n v="420.09120000000007"/>
    <s v="Discount Applied"/>
    <s v="Low Discount"/>
    <n v="0.60956821859021593"/>
    <x v="1"/>
  </r>
  <r>
    <s v="CA-2016-144792"/>
    <d v="2016-04-30T00:00:00"/>
    <x v="354"/>
    <n v="5030.2960000000003"/>
    <n v="186.4821"/>
    <n v="0.54400000000000004"/>
    <s v="Medium Value"/>
    <n v="962"/>
    <n v="3.2288503348481808E-4"/>
    <s v="FUR-FU-10002759"/>
    <n v="3588.4079999999999"/>
    <n v="91.108800000000002"/>
    <s v="Normal"/>
    <n v="111.88800000000001"/>
    <n v="7"/>
    <n v="0.2"/>
    <n v="22.377600000000001"/>
    <n v="783.21600000000001"/>
    <n v="2.8571428571428574E-2"/>
    <s v="Profit"/>
    <n v="156.64320000000001"/>
    <s v="Discount Applied"/>
    <s v="Low Discount"/>
    <n v="0.84858361005101401"/>
    <x v="0"/>
  </r>
  <r>
    <s v="US-2016-114174"/>
    <d v="2016-08-09T00:00:00"/>
    <x v="355"/>
    <n v="929.77399999999989"/>
    <n v="-1.8805999999999976"/>
    <n v="0.14899999999999999"/>
    <s v="Low Value"/>
    <n v="1801"/>
    <n v="5.9680406306768671E-5"/>
    <s v="FUR-BO-10003450"/>
    <n v="3641.1439999999998"/>
    <n v="-97.406400000000005"/>
    <s v="Normal"/>
    <n v="173.94"/>
    <n v="3"/>
    <n v="0"/>
    <n v="13.9152"/>
    <n v="521.81999999999994"/>
    <n v="2.6666666666666672E-2"/>
    <s v="Profit"/>
    <n v="0"/>
    <s v="No Discount"/>
    <s v="Low Discount"/>
    <n v="0.99144566730973771"/>
    <x v="0"/>
  </r>
  <r>
    <s v="CA-2017-108070"/>
    <d v="2017-04-16T00:00:00"/>
    <x v="12"/>
    <n v="23419.544999999998"/>
    <n v="-332.45859999999999"/>
    <n v="0.93400000000000005"/>
    <s v="High Value"/>
    <n v="131"/>
    <n v="1.5032555880457538E-3"/>
    <s v="FUR-BO-10001337"/>
    <n v="10688.583000000001"/>
    <n v="-78.637"/>
    <s v="Normal"/>
    <n v="102.833"/>
    <n v="1"/>
    <n v="0.15"/>
    <n v="-6.0490000000000004"/>
    <n v="102.833"/>
    <n v="-5.8823529411764712E-2"/>
    <s v="Loss"/>
    <n v="15.424949999999999"/>
    <s v="Discount Applied"/>
    <s v="Low Discount"/>
    <n v="0.29652821254693662"/>
    <x v="1"/>
  </r>
  <r>
    <s v="CA-2017-101042"/>
    <d v="2017-11-19T00:00:00"/>
    <x v="214"/>
    <n v="6435.5749999999998"/>
    <n v="-75.204999999999998"/>
    <n v="0.623"/>
    <s v="Medium Value"/>
    <n v="797"/>
    <n v="4.1308719196028585E-4"/>
    <s v="FUR-FU-10004665"/>
    <n v="10958.4"/>
    <n v="569.83680000000004"/>
    <s v="Normal"/>
    <n v="821.88"/>
    <n v="6"/>
    <n v="0"/>
    <n v="213.68879999999999"/>
    <n v="4931.28"/>
    <n v="4.3333333333333335E-2"/>
    <s v="Profit"/>
    <n v="0"/>
    <s v="No Discount"/>
    <s v="Low Discount"/>
    <n v="0.78736105340299589"/>
    <x v="1"/>
  </r>
  <r>
    <s v="US-2016-126844"/>
    <d v="2016-08-10T00:00:00"/>
    <x v="356"/>
    <n v="1991.4199999999998"/>
    <n v="14.919799999999995"/>
    <n v="0.27500000000000002"/>
    <s v="Low Value"/>
    <n v="1533"/>
    <n v="1.2782542287418801E-4"/>
    <s v="FUR-FU-10004909"/>
    <n v="1118.2719999999999"/>
    <n v="4.847999999999999"/>
    <s v="Normal"/>
    <n v="51.712000000000003"/>
    <n v="8"/>
    <n v="0.6"/>
    <n v="-32.32"/>
    <n v="413.69600000000003"/>
    <n v="-7.8125E-2"/>
    <s v="Loss"/>
    <n v="248.2176"/>
    <s v="Discount Applied"/>
    <s v="High Discount"/>
    <n v="0.96725519120280556"/>
    <x v="0"/>
  </r>
  <r>
    <s v="CA-2015-147788"/>
    <d v="2015-05-31T00:00:00"/>
    <x v="357"/>
    <n v="9892.7499999999982"/>
    <n v="145.3081"/>
    <n v="0.74199999999999999"/>
    <s v="Medium Value"/>
    <n v="545"/>
    <n v="6.3499661153278728E-4"/>
    <s v="FUR-BO-10004357"/>
    <n v="15023.254999999997"/>
    <n v="-170.83299999999997"/>
    <s v="high sales Low Profit"/>
    <n v="1406.86"/>
    <n v="7"/>
    <n v="0"/>
    <n v="140.68600000000001"/>
    <n v="9848.0199999999986"/>
    <n v="1.4285714285714289E-2"/>
    <s v="Profit"/>
    <n v="0"/>
    <s v="No Discount"/>
    <s v="Low Discount"/>
    <n v="0.65679706124621839"/>
    <x v="1"/>
  </r>
  <r>
    <s v="CA-2017-123967"/>
    <d v="2017-01-11T00:00:00"/>
    <x v="358"/>
    <n v="24955.187999999998"/>
    <n v="273.06420000000003"/>
    <n v="0.94699999999999995"/>
    <s v="High Value"/>
    <n v="111"/>
    <n v="1.6018255611598064E-3"/>
    <s v="FUR-TA-10003954"/>
    <n v="50765.251999999993"/>
    <n v="-681.21399999999994"/>
    <s v="high sales Low Profit"/>
    <n v="2665.62"/>
    <n v="9"/>
    <n v="0"/>
    <n v="239.9058"/>
    <n v="23990.579999999998"/>
    <n v="0.01"/>
    <s v="Profit"/>
    <n v="0"/>
    <s v="No Discount"/>
    <s v="Low Discount"/>
    <n v="0.25559809947746609"/>
    <x v="1"/>
  </r>
  <r>
    <s v="CA-2017-145128"/>
    <d v="2017-09-07T00:00:00"/>
    <x v="359"/>
    <n v="3060.8420000000001"/>
    <n v="54.957599999999999"/>
    <n v="0.39700000000000002"/>
    <s v="Low Value"/>
    <n v="1277"/>
    <n v="1.9646956593841349E-4"/>
    <s v="FUR-FU-10000293"/>
    <n v="6022.5879999999997"/>
    <n v="46.327599999999997"/>
    <s v="Normal"/>
    <n v="526.45000000000005"/>
    <n v="5"/>
    <n v="0"/>
    <n v="31.587"/>
    <n v="2632.25"/>
    <n v="1.2E-2"/>
    <s v="Profit"/>
    <n v="0"/>
    <s v="No Discount"/>
    <s v="Low Discount"/>
    <n v="0.9267235335244719"/>
    <x v="0"/>
  </r>
  <r>
    <s v="US-2014-155502"/>
    <d v="2014-01-26T00:00:00"/>
    <x v="213"/>
    <n v="4310.2300000000005"/>
    <n v="-84.685000000000016"/>
    <n v="0.504"/>
    <s v="Medium Value"/>
    <n v="1048"/>
    <n v="2.7666538070071178E-4"/>
    <s v="FUR-FU-10004587"/>
    <n v="942.30000000000007"/>
    <n v="3.1410000000000018"/>
    <s v="Normal"/>
    <n v="62.82"/>
    <n v="3"/>
    <n v="0"/>
    <n v="30.7818"/>
    <n v="188.46"/>
    <n v="0.16333333333333333"/>
    <s v="Profit"/>
    <n v="0"/>
    <s v="No Discount"/>
    <s v="Low Discount"/>
    <n v="0.87399734330946244"/>
    <x v="0"/>
  </r>
  <r>
    <s v="US-2014-155502"/>
    <d v="2014-01-26T00:00:00"/>
    <x v="213"/>
    <n v="4310.2300000000005"/>
    <n v="-84.685000000000016"/>
    <n v="0.504"/>
    <s v="Medium Value"/>
    <n v="1048"/>
    <n v="2.7666538070071178E-4"/>
    <s v="FUR-FU-10001847"/>
    <n v="131.65199999999999"/>
    <n v="17.056799999999999"/>
    <s v="Normal"/>
    <n v="12.42"/>
    <n v="3"/>
    <n v="0"/>
    <n v="4.4711999999999996"/>
    <n v="37.26"/>
    <n v="0.12"/>
    <s v="Profit"/>
    <n v="0"/>
    <s v="No Discount"/>
    <s v="Low Discount"/>
    <n v="0.87399734330946244"/>
    <x v="0"/>
  </r>
  <r>
    <s v="CA-2017-131695"/>
    <d v="2017-06-30T00:00:00"/>
    <x v="107"/>
    <n v="801.798"/>
    <n v="28.4268"/>
    <n v="0.13400000000000001"/>
    <s v="Low Value"/>
    <n v="1833"/>
    <n v="5.1465872799147439E-5"/>
    <s v="FUR-FU-10002045"/>
    <n v="1934.01"/>
    <n v="166.28040000000001"/>
    <s v="Normal"/>
    <n v="22.23"/>
    <n v="1"/>
    <n v="0"/>
    <n v="9.7812000000000001"/>
    <n v="22.23"/>
    <n v="0.44"/>
    <s v="Profit"/>
    <n v="0"/>
    <s v="No Discount"/>
    <s v="Low Discount"/>
    <n v="0.9931586085964782"/>
    <x v="0"/>
  </r>
  <r>
    <s v="US-2016-115455"/>
    <d v="2016-08-09T00:00:00"/>
    <x v="360"/>
    <n v="1963.5119999999999"/>
    <n v="-301.40760000000006"/>
    <n v="0.27300000000000002"/>
    <s v="Low Value"/>
    <n v="1540"/>
    <n v="1.2603406198518778E-4"/>
    <s v="FUR-FU-10004671"/>
    <n v="417.012"/>
    <n v="23.324400000000004"/>
    <s v="Normal"/>
    <n v="14.135999999999999"/>
    <n v="2"/>
    <n v="0.6"/>
    <n v="-7.7747999999999999"/>
    <n v="28.271999999999998"/>
    <n v="-0.27500000000000002"/>
    <s v="Loss"/>
    <n v="16.963199999999997"/>
    <s v="Discount Applied"/>
    <s v="High Discount"/>
    <n v="0.96801396476673862"/>
    <x v="0"/>
  </r>
  <r>
    <s v="US-2016-115455"/>
    <d v="2016-08-09T00:00:00"/>
    <x v="360"/>
    <n v="1963.5119999999999"/>
    <n v="-301.40760000000006"/>
    <n v="0.27300000000000002"/>
    <s v="Low Value"/>
    <n v="1540"/>
    <n v="1.2603406198518778E-4"/>
    <s v="FUR-TA-10003569"/>
    <n v="35566.925999999999"/>
    <n v="461.12700000000007"/>
    <s v="Normal"/>
    <n v="601.47"/>
    <n v="3"/>
    <n v="0.5"/>
    <n v="-300.73500000000001"/>
    <n v="1804.41"/>
    <n v="-0.16666666666666666"/>
    <s v="Loss"/>
    <n v="902.20500000000004"/>
    <s v="Discount Applied"/>
    <s v="High Discount"/>
    <n v="0.96801396476673862"/>
    <x v="0"/>
  </r>
  <r>
    <s v="CA-2016-165848"/>
    <d v="2016-04-06T00:00:00"/>
    <x v="361"/>
    <n v="381.26400000000001"/>
    <n v="25.9102"/>
    <n v="7.0999999999999994E-2"/>
    <s v="Low Value"/>
    <n v="1968"/>
    <n v="2.4472603482291238E-5"/>
    <s v="FUR-BO-10000362"/>
    <n v="8634.49"/>
    <n v="311.18360000000001"/>
    <s v="Normal"/>
    <n v="136.78399999999999"/>
    <n v="1"/>
    <n v="0.2"/>
    <n v="5.1294000000000004"/>
    <n v="136.78399999999999"/>
    <n v="3.7500000000000006E-2"/>
    <s v="Profit"/>
    <n v="27.3568"/>
    <s v="Discount Applied"/>
    <s v="Low Discount"/>
    <n v="0.99817797524643015"/>
    <x v="0"/>
  </r>
  <r>
    <s v="CA-2016-165848"/>
    <d v="2016-04-06T00:00:00"/>
    <x v="361"/>
    <n v="381.26400000000001"/>
    <n v="25.9102"/>
    <n v="7.0999999999999994E-2"/>
    <s v="Low Value"/>
    <n v="1968"/>
    <n v="2.4472603482291238E-5"/>
    <s v="FUR-FU-10003878"/>
    <n v="901.51999999999987"/>
    <n v="41.867199999999997"/>
    <s v="Normal"/>
    <n v="61.12"/>
    <n v="4"/>
    <n v="0"/>
    <n v="20.780799999999999"/>
    <n v="244.48"/>
    <n v="8.5000000000000006E-2"/>
    <s v="Profit"/>
    <n v="0"/>
    <s v="No Discount"/>
    <s v="Low Discount"/>
    <n v="0.99817797524643015"/>
    <x v="0"/>
  </r>
  <r>
    <s v="CA-2014-127446"/>
    <d v="2014-11-25T00:00:00"/>
    <x v="362"/>
    <n v="6223.918999999999"/>
    <n v="-117.20400000000001"/>
    <n v="0.61099999999999999"/>
    <s v="Medium Value"/>
    <n v="821"/>
    <n v="3.9950140006110878E-4"/>
    <s v="FUR-TA-10000577"/>
    <n v="29179.998000000003"/>
    <n v="-532.76130000000001"/>
    <s v="high sales Low Profit"/>
    <n v="1218.7349999999999"/>
    <n v="5"/>
    <n v="0.3"/>
    <n v="-121.87350000000001"/>
    <n v="6093.6749999999993"/>
    <n v="-2.0000000000000004E-2"/>
    <s v="Loss"/>
    <n v="1828.1024999999997"/>
    <s v="Discount Applied"/>
    <s v="Low Discount"/>
    <n v="0.79755582102743028"/>
    <x v="1"/>
  </r>
  <r>
    <s v="CA-2014-127446"/>
    <d v="2014-11-25T00:00:00"/>
    <x v="362"/>
    <n v="6223.918999999999"/>
    <n v="-117.20400000000001"/>
    <n v="0.61099999999999999"/>
    <s v="Medium Value"/>
    <n v="821"/>
    <n v="3.9950140006110878E-4"/>
    <s v="FUR-FU-10000221"/>
    <n v="847.34400000000005"/>
    <n v="49.377600000000001"/>
    <s v="Normal"/>
    <n v="6.0960000000000001"/>
    <n v="3"/>
    <n v="0.6"/>
    <n v="-3.9624000000000001"/>
    <n v="18.288"/>
    <n v="-0.21666666666666667"/>
    <s v="Loss"/>
    <n v="10.972799999999999"/>
    <s v="Discount Applied"/>
    <s v="High Discount"/>
    <n v="0.79755582102743028"/>
    <x v="1"/>
  </r>
  <r>
    <s v="CA-2016-137204"/>
    <d v="2016-04-28T00:00:00"/>
    <x v="363"/>
    <n v="13586.491999999998"/>
    <n v="260.9196"/>
    <n v="0.85599999999999998"/>
    <s v="High Value"/>
    <n v="301"/>
    <n v="8.7209081222282194E-4"/>
    <s v="FUR-CH-10002304"/>
    <n v="7593.9539999999997"/>
    <n v="44.165999999999997"/>
    <s v="Normal"/>
    <n v="41.567999999999998"/>
    <n v="2"/>
    <n v="0.2"/>
    <n v="2.5979999999999999"/>
    <n v="83.135999999999996"/>
    <n v="3.125E-2"/>
    <s v="Profit"/>
    <n v="16.627199999999998"/>
    <s v="Discount Applied"/>
    <s v="Low Discount"/>
    <n v="0.48157457361594314"/>
    <x v="1"/>
  </r>
  <r>
    <s v="CA-2014-147298"/>
    <d v="2014-04-26T00:00:00"/>
    <x v="364"/>
    <n v="772.78"/>
    <n v="43.512999999999998"/>
    <n v="0.13100000000000001"/>
    <s v="Low Value"/>
    <n v="1842"/>
    <n v="4.9603263143242011E-5"/>
    <s v="FUR-CH-10004886"/>
    <n v="7973.4450000000006"/>
    <n v="117.059"/>
    <s v="Normal"/>
    <n v="230.28"/>
    <n v="3"/>
    <n v="0.2"/>
    <n v="23.027999999999999"/>
    <n v="690.84"/>
    <n v="3.3333333333333333E-2"/>
    <s v="Profit"/>
    <n v="138.16800000000001"/>
    <s v="Discount Applied"/>
    <s v="Low Discount"/>
    <n v="0.99356063465487232"/>
    <x v="0"/>
  </r>
  <r>
    <s v="US-2017-110604"/>
    <d v="2017-05-15T00:00:00"/>
    <x v="365"/>
    <n v="969.18400000000008"/>
    <n v="9.8622000000000014"/>
    <n v="0.155"/>
    <s v="Low Value"/>
    <n v="1788"/>
    <n v="6.2210058472294663E-5"/>
    <s v="FUR-FU-10000076"/>
    <n v="3140.8560000000007"/>
    <n v="180.0198"/>
    <s v="Normal"/>
    <n v="39.96"/>
    <n v="2"/>
    <n v="0"/>
    <n v="17.1828"/>
    <n v="79.92"/>
    <n v="0.215"/>
    <s v="Profit"/>
    <n v="0"/>
    <s v="No Discount"/>
    <s v="Low Discount"/>
    <n v="0.99066040961632496"/>
    <x v="0"/>
  </r>
  <r>
    <s v="US-2017-110604"/>
    <d v="2017-05-15T00:00:00"/>
    <x v="365"/>
    <n v="969.18400000000008"/>
    <n v="9.8622000000000014"/>
    <n v="0.155"/>
    <s v="Low Value"/>
    <n v="1788"/>
    <n v="6.2210058472294663E-5"/>
    <s v="FUR-CH-10002017"/>
    <n v="676.65599999999995"/>
    <n v="14.918400000000002"/>
    <s v="Normal"/>
    <n v="42.624000000000002"/>
    <n v="2"/>
    <n v="0.2"/>
    <n v="4.2624000000000004"/>
    <n v="85.248000000000005"/>
    <n v="0.05"/>
    <s v="Profit"/>
    <n v="17.049600000000002"/>
    <s v="Discount Applied"/>
    <s v="Low Discount"/>
    <n v="0.99066040961632496"/>
    <x v="0"/>
  </r>
  <r>
    <s v="US-2017-110604"/>
    <d v="2017-05-15T00:00:00"/>
    <x v="365"/>
    <n v="969.18400000000008"/>
    <n v="9.8622000000000014"/>
    <n v="0.155"/>
    <s v="Low Value"/>
    <n v="1788"/>
    <n v="6.2210058472294663E-5"/>
    <s v="FUR-CH-10004287"/>
    <n v="58029.619999999995"/>
    <n v="1179.3740000000003"/>
    <s v="Normal"/>
    <n v="220.96"/>
    <n v="1"/>
    <n v="0.2"/>
    <n v="24.858000000000001"/>
    <n v="220.96"/>
    <n v="0.1125"/>
    <s v="Profit"/>
    <n v="44.192000000000007"/>
    <s v="Discount Applied"/>
    <s v="Low Discount"/>
    <n v="0.99066040961632496"/>
    <x v="0"/>
  </r>
  <r>
    <s v="CA-2015-116750"/>
    <d v="2015-05-07T00:00:00"/>
    <x v="269"/>
    <n v="186.36799999999999"/>
    <n v="12.8744"/>
    <n v="3.3000000000000002E-2"/>
    <s v="Low Value"/>
    <n v="2048"/>
    <n v="1.1962603775304391E-5"/>
    <s v="FUR-FU-10003829"/>
    <n v="284.59199999999998"/>
    <n v="17.1248"/>
    <s v="Normal"/>
    <n v="4.9279999999999999"/>
    <n v="2"/>
    <n v="0.2"/>
    <n v="0.73919999999999997"/>
    <n v="9.8559999999999999"/>
    <n v="7.4999999999999997E-2"/>
    <s v="Profit"/>
    <n v="1.9712000000000001"/>
    <s v="Discount Applied"/>
    <s v="Low Discount"/>
    <n v="0.99958896656979668"/>
    <x v="0"/>
  </r>
  <r>
    <s v="CA-2017-108441"/>
    <d v="2017-12-06T00:00:00"/>
    <x v="366"/>
    <n v="3432.96"/>
    <n v="143.04"/>
    <n v="0.435"/>
    <s v="Medium Value"/>
    <n v="1198"/>
    <n v="2.2035510525663721E-4"/>
    <s v="FUR-CH-10000595"/>
    <n v="28298.079999999998"/>
    <n v="870.16000000000008"/>
    <s v="Normal"/>
    <n v="858.24"/>
    <n v="4"/>
    <n v="0.1"/>
    <n v="143.04"/>
    <n v="3432.96"/>
    <n v="4.1666666666666664E-2"/>
    <s v="Profit"/>
    <n v="343.29600000000005"/>
    <s v="Discount Applied"/>
    <s v="Low Discount"/>
    <n v="0.90986224528760862"/>
    <x v="0"/>
  </r>
  <r>
    <s v="CA-2016-149111"/>
    <d v="2016-04-17T00:00:00"/>
    <x v="314"/>
    <n v="1303.95"/>
    <n v="-48.234099999999998"/>
    <n v="0.20200000000000001"/>
    <s v="Low Value"/>
    <n v="1688"/>
    <n v="8.3698044690119346E-5"/>
    <s v="FUR-FU-10000206"/>
    <n v="208.35599999999999"/>
    <n v="14.55"/>
    <s v="Normal"/>
    <n v="18.623999999999999"/>
    <n v="8"/>
    <n v="0.2"/>
    <n v="6.2855999999999996"/>
    <n v="148.99199999999999"/>
    <n v="4.2187500000000003E-2"/>
    <s v="Profit"/>
    <n v="29.798400000000001"/>
    <s v="Discount Applied"/>
    <s v="Low Discount"/>
    <n v="0.98380673760844595"/>
    <x v="0"/>
  </r>
  <r>
    <s v="CA-2014-131002"/>
    <d v="2014-07-09T00:00:00"/>
    <x v="367"/>
    <n v="5703.3539999999994"/>
    <n v="283.30529999999999"/>
    <n v="0.58599999999999997"/>
    <s v="Medium Value"/>
    <n v="875"/>
    <n v="3.660873330845284E-4"/>
    <s v="FUR-FU-10004270"/>
    <n v="1453.568"/>
    <n v="116.7148"/>
    <s v="Normal"/>
    <n v="57.69"/>
    <n v="3"/>
    <n v="0"/>
    <n v="23.652899999999999"/>
    <n v="173.07"/>
    <n v="0.13666666666666666"/>
    <s v="Profit"/>
    <n v="0"/>
    <s v="No Discount"/>
    <s v="Low Discount"/>
    <n v="0.81823220593006574"/>
    <x v="0"/>
  </r>
  <r>
    <s v="CA-2014-131002"/>
    <d v="2014-07-09T00:00:00"/>
    <x v="367"/>
    <n v="5703.3539999999994"/>
    <n v="283.30529999999999"/>
    <n v="0.58599999999999997"/>
    <s v="Medium Value"/>
    <n v="875"/>
    <n v="3.660873330845284E-4"/>
    <s v="FUR-FU-10004665"/>
    <n v="10958.4"/>
    <n v="569.83680000000004"/>
    <s v="Normal"/>
    <n v="821.88"/>
    <n v="6"/>
    <n v="0"/>
    <n v="213.68879999999999"/>
    <n v="4931.28"/>
    <n v="4.3333333333333335E-2"/>
    <s v="Profit"/>
    <n v="0"/>
    <s v="No Discount"/>
    <s v="Low Discount"/>
    <n v="0.81823220593006574"/>
    <x v="0"/>
  </r>
  <r>
    <s v="US-2016-146794"/>
    <d v="2016-09-26T00:00:00"/>
    <x v="368"/>
    <n v="7306.7874999999995"/>
    <n v="168.2714"/>
    <n v="0.65700000000000003"/>
    <s v="Medium Value"/>
    <n v="722"/>
    <n v="4.690086481201007E-4"/>
    <s v="FUR-BO-10004467"/>
    <n v="8447.1551999999992"/>
    <n v="-612.93869999999993"/>
    <s v="Normal"/>
    <n v="424.95749999999998"/>
    <n v="5"/>
    <n v="0.15"/>
    <n v="19.998000000000001"/>
    <n v="2124.7874999999999"/>
    <n v="9.4117647058823539E-3"/>
    <s v="Profit"/>
    <n v="318.71812499999999"/>
    <s v="Discount Applied"/>
    <s v="Low Discount"/>
    <n v="0.75568471817600213"/>
    <x v="1"/>
  </r>
  <r>
    <s v="CA-2017-112515"/>
    <d v="2017-09-17T00:00:00"/>
    <x v="48"/>
    <n v="7207.7"/>
    <n v="161.40480000000002"/>
    <n v="0.65600000000000003"/>
    <s v="Medium Value"/>
    <n v="728"/>
    <n v="4.6264841191224598E-4"/>
    <s v="FUR-BO-10003404"/>
    <n v="14653.32"/>
    <n v="206.87040000000002"/>
    <s v="Normal"/>
    <n v="1292.94"/>
    <n v="3"/>
    <n v="0"/>
    <n v="77.576400000000007"/>
    <n v="3878.82"/>
    <n v="0.02"/>
    <s v="Profit"/>
    <n v="0"/>
    <s v="No Discount"/>
    <s v="Low Discount"/>
    <n v="0.75707266341173884"/>
    <x v="1"/>
  </r>
  <r>
    <s v="CA-2015-135538"/>
    <d v="2015-12-24T00:00:00"/>
    <x v="369"/>
    <n v="7117.2730000000001"/>
    <n v="101.7414"/>
    <n v="0.65300000000000002"/>
    <s v="Medium Value"/>
    <n v="734"/>
    <n v="4.5684407655644752E-4"/>
    <s v="FUR-CH-10004287"/>
    <n v="58029.619999999995"/>
    <n v="1179.3740000000003"/>
    <s v="Normal"/>
    <n v="883.84"/>
    <n v="4"/>
    <n v="0.2"/>
    <n v="99.432000000000002"/>
    <n v="3535.36"/>
    <n v="2.8125000000000001E-2"/>
    <s v="Profit"/>
    <n v="707.07200000000012"/>
    <s v="Discount Applied"/>
    <s v="Low Discount"/>
    <n v="0.75982644847186942"/>
    <x v="1"/>
  </r>
  <r>
    <s v="CA-2016-164784"/>
    <d v="2016-01-05T00:00:00"/>
    <x v="370"/>
    <n v="7727.2780000000002"/>
    <n v="-192.02079999999998"/>
    <n v="0.67800000000000005"/>
    <s v="Medium Value"/>
    <n v="678"/>
    <n v="4.9599912525555116E-4"/>
    <s v="FUR-TA-10004534"/>
    <n v="16554.36"/>
    <n v="-164.72000000000003"/>
    <s v="high sales Low Profit"/>
    <n v="370.62"/>
    <n v="3"/>
    <n v="0.4"/>
    <n v="-142.071"/>
    <n v="1111.8600000000001"/>
    <n v="-0.12777777777777777"/>
    <s v="Loss"/>
    <n v="444.74400000000009"/>
    <s v="Discount Applied"/>
    <s v="High Discount"/>
    <n v="0.73463027637851919"/>
    <x v="1"/>
  </r>
  <r>
    <s v="US-2015-139759"/>
    <d v="2015-08-25T00:00:00"/>
    <x v="371"/>
    <n v="115.84399999999999"/>
    <n v="15.096599999999999"/>
    <n v="2.3E-2"/>
    <s v="Low Value"/>
    <n v="2070"/>
    <n v="7.4358037417709143E-6"/>
    <s v="FUR-CH-10002774"/>
    <n v="2467.4320000000002"/>
    <n v="76.979799999999997"/>
    <s v="Normal"/>
    <n v="40.783999999999999"/>
    <n v="1"/>
    <n v="0.2"/>
    <n v="4.5881999999999996"/>
    <n v="40.783999999999999"/>
    <n v="0.11249999999999999"/>
    <s v="Profit"/>
    <n v="8.1568000000000005"/>
    <s v="Discount Applied"/>
    <s v="Low Discount"/>
    <n v="0.99980283326167196"/>
    <x v="0"/>
  </r>
  <r>
    <s v="CA-2014-126403"/>
    <d v="2014-09-09T00:00:00"/>
    <x v="372"/>
    <n v="4910.1279999999997"/>
    <n v="223.14780000000002"/>
    <n v="0.54200000000000004"/>
    <s v="Medium Value"/>
    <n v="970"/>
    <n v="3.1517168049250837E-4"/>
    <s v="FUR-CH-10003761"/>
    <n v="5082.0239999999994"/>
    <n v="204.3288"/>
    <s v="Normal"/>
    <n v="785.88"/>
    <n v="6"/>
    <n v="0"/>
    <n v="212.1876"/>
    <n v="4715.28"/>
    <n v="4.5000000000000005E-2"/>
    <s v="Profit"/>
    <n v="0"/>
    <s v="No Discount"/>
    <s v="Low Discount"/>
    <n v="0.85016957364683043"/>
    <x v="0"/>
  </r>
  <r>
    <s v="CA-2016-138079"/>
    <d v="2016-01-22T00:00:00"/>
    <x v="123"/>
    <n v="11926.424999999999"/>
    <n v="610.76919999999996"/>
    <n v="0.82099999999999995"/>
    <s v="High Value"/>
    <n v="374"/>
    <n v="7.6553430165524484E-4"/>
    <s v="FUR-FU-10001475"/>
    <n v="1626.52"/>
    <n v="29.453200000000002"/>
    <s v="Normal"/>
    <n v="109.9"/>
    <n v="5"/>
    <n v="0"/>
    <n v="37.366"/>
    <n v="549.5"/>
    <n v="6.8000000000000005E-2"/>
    <s v="Profit"/>
    <n v="0"/>
    <s v="No Discount"/>
    <s v="Low Discount"/>
    <n v="0.5414381936234739"/>
    <x v="1"/>
  </r>
  <r>
    <s v="CA-2014-143182"/>
    <d v="2014-10-15T00:00:00"/>
    <x v="373"/>
    <n v="3631.4320000000002"/>
    <n v="76.121300000000005"/>
    <n v="0.45500000000000002"/>
    <s v="Medium Value"/>
    <n v="1153"/>
    <n v="2.3309464153159972E-4"/>
    <s v="FUR-FU-10004270"/>
    <n v="1453.568"/>
    <n v="116.7148"/>
    <s v="Normal"/>
    <n v="15.384"/>
    <n v="1"/>
    <n v="0.2"/>
    <n v="4.0382999999999996"/>
    <n v="15.384"/>
    <n v="0.26249999999999996"/>
    <s v="Profit"/>
    <n v="3.0768000000000004"/>
    <s v="Discount Applied"/>
    <s v="Low Discount"/>
    <n v="0.90010980274303654"/>
    <x v="0"/>
  </r>
  <r>
    <s v="CA-2014-145317"/>
    <d v="2014-03-18T00:00:00"/>
    <x v="359"/>
    <n v="3060.8420000000001"/>
    <n v="54.957599999999999"/>
    <n v="0.39700000000000002"/>
    <s v="Low Value"/>
    <n v="1277"/>
    <n v="1.9646956593841349E-4"/>
    <s v="FUR-FU-10004270"/>
    <n v="1453.568"/>
    <n v="116.7148"/>
    <s v="Normal"/>
    <n v="30.768000000000001"/>
    <n v="2"/>
    <n v="0.2"/>
    <n v="8.0765999999999991"/>
    <n v="61.536000000000001"/>
    <n v="0.13124999999999998"/>
    <s v="Profit"/>
    <n v="12.307200000000002"/>
    <s v="Discount Applied"/>
    <s v="Low Discount"/>
    <n v="0.9267235335244719"/>
    <x v="0"/>
  </r>
  <r>
    <s v="CA-2014-145317"/>
    <d v="2014-03-18T00:00:00"/>
    <x v="359"/>
    <n v="3060.8420000000001"/>
    <n v="54.957599999999999"/>
    <n v="0.39700000000000002"/>
    <s v="Low Value"/>
    <n v="1277"/>
    <n v="1.9646956593841349E-4"/>
    <s v="FUR-FU-10001986"/>
    <n v="2375.6680000000001"/>
    <n v="81.567999999999998"/>
    <s v="Normal"/>
    <n v="122.352"/>
    <n v="3"/>
    <n v="0.2"/>
    <n v="15.294"/>
    <n v="367.05600000000004"/>
    <n v="4.1666666666666664E-2"/>
    <s v="Profit"/>
    <n v="73.411200000000008"/>
    <s v="Discount Applied"/>
    <s v="Low Discount"/>
    <n v="0.9267235335244719"/>
    <x v="0"/>
  </r>
  <r>
    <s v="CA-2015-121797"/>
    <d v="2015-01-30T00:00:00"/>
    <x v="374"/>
    <n v="1815.6119999999999"/>
    <n v="95.300399999999996"/>
    <n v="0.25700000000000001"/>
    <s v="Low Value"/>
    <n v="1574"/>
    <n v="1.1654064520565738E-4"/>
    <s v="FUR-FU-10001876"/>
    <n v="2663.36"/>
    <n v="179.28960000000001"/>
    <s v="Normal"/>
    <n v="227.36"/>
    <n v="7"/>
    <n v="0"/>
    <n v="81.849599999999995"/>
    <n v="1591.52"/>
    <n v="5.1428571428571428E-2"/>
    <s v="Profit"/>
    <n v="0"/>
    <s v="No Discount"/>
    <s v="Low Discount"/>
    <n v="0.9720660287462084"/>
    <x v="0"/>
  </r>
  <r>
    <s v="CA-2017-132430"/>
    <d v="2017-09-10T00:00:00"/>
    <x v="375"/>
    <n v="1771.328"/>
    <n v="164.85160000000002"/>
    <n v="0.252"/>
    <s v="Low Value"/>
    <n v="1583"/>
    <n v="1.1369814034653147E-4"/>
    <s v="FUR-FU-10003577"/>
    <n v="2047.752"/>
    <n v="81.4512"/>
    <s v="Normal"/>
    <n v="45.887999999999998"/>
    <n v="4"/>
    <n v="0.2"/>
    <n v="9.1776"/>
    <n v="183.55199999999999"/>
    <n v="0.05"/>
    <s v="Profit"/>
    <n v="36.7104"/>
    <s v="Discount Applied"/>
    <s v="Low Discount"/>
    <n v="0.97320880646151975"/>
    <x v="0"/>
  </r>
  <r>
    <s v="CA-2014-110030"/>
    <d v="2014-06-12T00:00:00"/>
    <x v="279"/>
    <n v="3067.4650000000001"/>
    <n v="54.956700000000005"/>
    <n v="0.39800000000000002"/>
    <s v="Low Value"/>
    <n v="1273"/>
    <n v="1.9689468358094782E-4"/>
    <s v="FUR-FU-10002759"/>
    <n v="3588.4079999999999"/>
    <n v="91.108800000000002"/>
    <s v="Normal"/>
    <n v="23.975999999999999"/>
    <n v="3"/>
    <n v="0.6"/>
    <n v="-14.3856"/>
    <n v="71.927999999999997"/>
    <n v="-0.2"/>
    <s v="Loss"/>
    <n v="43.156799999999997"/>
    <s v="Discount Applied"/>
    <s v="High Discount"/>
    <n v="0.92613412482665658"/>
    <x v="0"/>
  </r>
  <r>
    <s v="CA-2017-149888"/>
    <d v="2017-07-11T00:00:00"/>
    <x v="376"/>
    <n v="18331.9856"/>
    <n v="-458.83899999999994"/>
    <n v="0.90900000000000003"/>
    <s v="High Value"/>
    <n v="187"/>
    <n v="1.1766949269584142E-3"/>
    <s v="FUR-TA-10000849"/>
    <n v="3810.078"/>
    <n v="-586.83960000000002"/>
    <s v="Normal"/>
    <n v="350.35199999999998"/>
    <n v="4"/>
    <n v="0.4"/>
    <n v="-140.14080000000001"/>
    <n v="1401.4079999999999"/>
    <n v="-0.10000000000000002"/>
    <s v="Loss"/>
    <n v="560.56319999999994"/>
    <s v="Discount Applied"/>
    <s v="High Discount"/>
    <n v="0.36544236222332188"/>
    <x v="1"/>
  </r>
  <r>
    <s v="CA-2017-104801"/>
    <d v="2017-02-13T00:00:00"/>
    <x v="377"/>
    <n v="107.53"/>
    <n v="21.506"/>
    <n v="2.1999999999999999E-2"/>
    <s v="Low Value"/>
    <n v="2074"/>
    <n v="6.9021440588431551E-6"/>
    <s v="FUR-FU-10004017"/>
    <n v="3781.7259999999997"/>
    <n v="222.875"/>
    <s v="Normal"/>
    <n v="107.53"/>
    <n v="1"/>
    <n v="0"/>
    <n v="21.506"/>
    <n v="107.53"/>
    <n v="0.2"/>
    <s v="Profit"/>
    <n v="0"/>
    <s v="No Discount"/>
    <s v="Low Discount"/>
    <n v="0.99982383829678867"/>
    <x v="0"/>
  </r>
  <r>
    <s v="CA-2015-115798"/>
    <d v="2015-11-13T00:00:00"/>
    <x v="39"/>
    <n v="5373.8109999999997"/>
    <n v="-363.44450000000001"/>
    <n v="0.56000000000000005"/>
    <s v="Medium Value"/>
    <n v="926"/>
    <n v="3.4493460119962792E-4"/>
    <s v="FUR-BO-10004467"/>
    <n v="8447.1551999999992"/>
    <n v="-612.93869999999993"/>
    <s v="Normal"/>
    <n v="299.97000000000003"/>
    <n v="3"/>
    <n v="0"/>
    <n v="56.994300000000003"/>
    <n v="899.91000000000008"/>
    <n v="6.3333333333333325E-2"/>
    <s v="Profit"/>
    <n v="0"/>
    <s v="No Discount"/>
    <s v="Low Discount"/>
    <n v="0.83721107952553719"/>
    <x v="0"/>
  </r>
  <r>
    <s v="CA-2014-149244"/>
    <d v="2014-04-11T00:00:00"/>
    <x v="378"/>
    <n v="980.41999999999985"/>
    <n v="89.305199999999999"/>
    <n v="0.16600000000000001"/>
    <s v="Low Value"/>
    <n v="1767"/>
    <n v="6.2931275719994468E-5"/>
    <s v="FUR-FU-10004671"/>
    <n v="417.012"/>
    <n v="23.324400000000004"/>
    <s v="Normal"/>
    <n v="35.340000000000003"/>
    <n v="2"/>
    <n v="0"/>
    <n v="13.4292"/>
    <n v="70.680000000000007"/>
    <n v="0.18999999999999997"/>
    <s v="Profit"/>
    <n v="0"/>
    <s v="No Discount"/>
    <s v="Low Discount"/>
    <n v="0.98928575015740927"/>
    <x v="0"/>
  </r>
  <r>
    <s v="CA-2015-140144"/>
    <d v="2015-06-20T00:00:00"/>
    <x v="379"/>
    <n v="6627.8959999999997"/>
    <n v="23.144000000000005"/>
    <n v="0.63"/>
    <s v="Medium Value"/>
    <n v="782"/>
    <n v="4.2543190736566826E-4"/>
    <s v="FUR-FU-10002253"/>
    <n v="4826.456000000001"/>
    <n v="340.51420000000002"/>
    <s v="Normal"/>
    <n v="257.64"/>
    <n v="6"/>
    <n v="0"/>
    <n v="100.4796"/>
    <n v="1545.84"/>
    <n v="6.5000000000000002E-2"/>
    <s v="Profit"/>
    <n v="0"/>
    <s v="No Discount"/>
    <s v="Low Discount"/>
    <n v="0.78108280032694333"/>
    <x v="1"/>
  </r>
  <r>
    <s v="CA-2014-155887"/>
    <d v="2014-12-05T00:00:00"/>
    <x v="349"/>
    <n v="3809.4844000000003"/>
    <n v="-170.422"/>
    <n v="0.47099999999999997"/>
    <s v="Medium Value"/>
    <n v="1119"/>
    <n v="2.4452348292305107E-4"/>
    <s v="FUR-TA-10002228"/>
    <n v="6633.8639999999996"/>
    <n v="-456.70319999999998"/>
    <s v="Normal"/>
    <n v="700.05600000000004"/>
    <n v="3"/>
    <n v="0.3"/>
    <n v="-130.0104"/>
    <n v="2100.1680000000001"/>
    <n v="-6.19047619047619E-2"/>
    <s v="Loss"/>
    <n v="630.05039999999997"/>
    <s v="Discount Applied"/>
    <s v="Low Discount"/>
    <n v="0.89197696910522817"/>
    <x v="0"/>
  </r>
  <r>
    <s v="US-2014-141257"/>
    <d v="2014-08-06T00:00:00"/>
    <x v="92"/>
    <n v="2899.2139999999999"/>
    <n v="108.20050000000002"/>
    <n v="0.378"/>
    <s v="Low Value"/>
    <n v="1312"/>
    <n v="1.8609497522007718E-4"/>
    <s v="FUR-CH-10002758"/>
    <n v="4489.232"/>
    <n v="73.194000000000003"/>
    <s v="Normal"/>
    <n v="585.55200000000002"/>
    <n v="3"/>
    <n v="0.2"/>
    <n v="73.194000000000003"/>
    <n v="1756.6559999999999"/>
    <n v="4.1666666666666671E-2"/>
    <s v="Profit"/>
    <n v="351.33120000000002"/>
    <s v="Discount Applied"/>
    <s v="Low Discount"/>
    <n v="0.93412657977911895"/>
    <x v="0"/>
  </r>
  <r>
    <s v="CA-2014-158029"/>
    <d v="2014-05-26T00:00:00"/>
    <x v="370"/>
    <n v="7727.2780000000002"/>
    <n v="-192.02079999999998"/>
    <n v="0.67800000000000005"/>
    <s v="Medium Value"/>
    <n v="678"/>
    <n v="4.9599912525555116E-4"/>
    <s v="FUR-CH-10000988"/>
    <n v="36300.817999999992"/>
    <n v="833.59519999999998"/>
    <s v="Normal"/>
    <n v="225.29599999999999"/>
    <n v="2"/>
    <n v="0.2"/>
    <n v="22.529599999999999"/>
    <n v="450.59199999999998"/>
    <n v="4.9999999999999996E-2"/>
    <s v="Profit"/>
    <n v="90.118400000000008"/>
    <s v="Discount Applied"/>
    <s v="Low Discount"/>
    <n v="0.73463027637851919"/>
    <x v="1"/>
  </r>
  <r>
    <s v="CA-2016-146171"/>
    <d v="2016-11-03T00:00:00"/>
    <x v="380"/>
    <n v="3598.7649999999999"/>
    <n v="18.104199999999999"/>
    <n v="0.45200000000000001"/>
    <s v="Medium Value"/>
    <n v="1161"/>
    <n v="2.3099780957800323E-4"/>
    <s v="FUR-FU-10004270"/>
    <n v="1453.568"/>
    <n v="116.7148"/>
    <s v="Normal"/>
    <n v="76.92"/>
    <n v="4"/>
    <n v="0"/>
    <n v="31.537199999999999"/>
    <n v="307.68"/>
    <n v="0.10249999999999999"/>
    <s v="Profit"/>
    <n v="0"/>
    <s v="No Discount"/>
    <s v="Low Discount"/>
    <n v="0.90173146447440744"/>
    <x v="0"/>
  </r>
  <r>
    <s v="CA-2017-158967"/>
    <d v="2017-10-12T00:00:00"/>
    <x v="266"/>
    <n v="818.5440000000001"/>
    <n v="55.4482"/>
    <n v="0.13800000000000001"/>
    <s v="Low Value"/>
    <n v="1824"/>
    <n v="5.2540766358241537E-5"/>
    <s v="FUR-FU-10001940"/>
    <n v="1069.8240000000001"/>
    <n v="50.307200000000016"/>
    <s v="Normal"/>
    <n v="19.103999999999999"/>
    <n v="3"/>
    <n v="0.2"/>
    <n v="5.7312000000000003"/>
    <n v="57.311999999999998"/>
    <n v="0.1"/>
    <s v="Profit"/>
    <n v="11.462400000000001"/>
    <s v="Discount Applied"/>
    <s v="Low Discount"/>
    <n v="0.99274389173339816"/>
    <x v="0"/>
  </r>
  <r>
    <s v="CA-2015-138534"/>
    <d v="2015-07-17T00:00:00"/>
    <x v="230"/>
    <n v="8376.1889999999985"/>
    <n v="221.33280000000002"/>
    <n v="0.69799999999999995"/>
    <s v="Medium Value"/>
    <n v="638"/>
    <n v="5.3765147532872115E-4"/>
    <s v="FUR-BO-10003159"/>
    <n v="5653.5666000000001"/>
    <n v="-78.186399999999992"/>
    <s v="Normal"/>
    <n v="195.46600000000001"/>
    <n v="2"/>
    <n v="0.15"/>
    <n v="-13.797599999999999"/>
    <n v="390.93200000000002"/>
    <n v="-3.5294117647058823E-2"/>
    <s v="Loss"/>
    <n v="58.639800000000001"/>
    <s v="Discount Applied"/>
    <s v="Low Discount"/>
    <n v="0.71326507653057625"/>
    <x v="1"/>
  </r>
  <r>
    <s v="CA-2017-108322"/>
    <d v="2017-04-30T00:00:00"/>
    <x v="381"/>
    <n v="367.93600000000004"/>
    <n v="17.1248"/>
    <n v="6.7000000000000004E-2"/>
    <s v="Low Value"/>
    <n v="1974"/>
    <n v="2.3617104774802523E-5"/>
    <s v="FUR-FU-10001935"/>
    <n v="586.07999999999993"/>
    <n v="36.000999999999998"/>
    <s v="Normal"/>
    <n v="23.68"/>
    <n v="8"/>
    <n v="0.2"/>
    <n v="6.2160000000000002"/>
    <n v="189.44"/>
    <n v="3.2812500000000001E-2"/>
    <s v="Profit"/>
    <n v="37.887999999999998"/>
    <s v="Discount Applied"/>
    <s v="Low Discount"/>
    <n v="0.99836797414057188"/>
    <x v="0"/>
  </r>
  <r>
    <s v="CA-2015-149972"/>
    <d v="2015-09-21T00:00:00"/>
    <x v="382"/>
    <n v="2406.1439999999998"/>
    <n v="0"/>
    <n v="0.33900000000000002"/>
    <s v="Low Value"/>
    <n v="1402"/>
    <n v="1.5444575945616204E-4"/>
    <s v="FUR-CH-10004997"/>
    <n v="33892.794000000002"/>
    <n v="281.96999999999997"/>
    <s v="Normal"/>
    <n v="601.53599999999994"/>
    <n v="4"/>
    <n v="0.2"/>
    <n v="0"/>
    <n v="2406.1439999999998"/>
    <n v="0"/>
    <s v="Profit"/>
    <n v="481.22879999999998"/>
    <s v="Discount Applied"/>
    <s v="Low Discount"/>
    <n v="0.94836931894371523"/>
    <x v="0"/>
  </r>
  <r>
    <s v="US-2014-117744"/>
    <d v="2014-02-12T00:00:00"/>
    <x v="383"/>
    <n v="546.52"/>
    <n v="-38.8934"/>
    <n v="0.1"/>
    <s v="Low Value"/>
    <n v="1906"/>
    <n v="3.5080068548674423E-5"/>
    <s v="FUR-FU-10001588"/>
    <n v="2013.42"/>
    <n v="138.31319999999999"/>
    <s v="Normal"/>
    <n v="58.36"/>
    <n v="5"/>
    <n v="0.6"/>
    <n v="-24.803000000000001"/>
    <n v="291.8"/>
    <n v="-8.5000000000000006E-2"/>
    <s v="Loss"/>
    <n v="175.08"/>
    <s v="Discount Applied"/>
    <s v="High Discount"/>
    <n v="0.99634596976018575"/>
    <x v="0"/>
  </r>
  <r>
    <s v="US-2014-117744"/>
    <d v="2014-02-12T00:00:00"/>
    <x v="383"/>
    <n v="546.52"/>
    <n v="-38.8934"/>
    <n v="0.1"/>
    <s v="Low Value"/>
    <n v="1906"/>
    <n v="3.5080068548674423E-5"/>
    <s v="FUR-FU-10002759"/>
    <n v="3588.4079999999999"/>
    <n v="91.108800000000002"/>
    <s v="Normal"/>
    <n v="39.96"/>
    <n v="5"/>
    <n v="0.6"/>
    <n v="-23.975999999999999"/>
    <n v="199.8"/>
    <n v="-0.12"/>
    <s v="Loss"/>
    <n v="119.88"/>
    <s v="Discount Applied"/>
    <s v="High Discount"/>
    <n v="0.99634596976018575"/>
    <x v="0"/>
  </r>
  <r>
    <s v="CA-2014-154599"/>
    <d v="2014-12-04T00:00:00"/>
    <x v="384"/>
    <n v="3667.4970000000003"/>
    <n v="94.275000000000006"/>
    <n v="0.45700000000000002"/>
    <s v="Medium Value"/>
    <n v="1151"/>
    <n v="2.3540958457523572E-4"/>
    <s v="FUR-BO-10001337"/>
    <n v="10688.583000000001"/>
    <n v="-78.637"/>
    <s v="Normal"/>
    <n v="308.49900000000002"/>
    <n v="3"/>
    <n v="0.15"/>
    <n v="-18.146999999999998"/>
    <n v="925.49700000000007"/>
    <n v="-1.9607843137254898E-2"/>
    <s v="Loss"/>
    <n v="138.82455000000002"/>
    <s v="Discount Applied"/>
    <s v="Low Discount"/>
    <n v="0.8994105188184417"/>
    <x v="0"/>
  </r>
  <r>
    <s v="CA-2017-143329"/>
    <d v="2017-03-11T00:00:00"/>
    <x v="385"/>
    <n v="124.10999999999999"/>
    <n v="17.375399999999999"/>
    <n v="2.5000000000000001E-2"/>
    <s v="Low Value"/>
    <n v="2067"/>
    <n v="7.9663823969406112E-6"/>
    <s v="FUR-FU-10000629"/>
    <n v="2628.3740000000003"/>
    <n v="183.13120000000001"/>
    <s v="Normal"/>
    <n v="41.37"/>
    <n v="3"/>
    <n v="0"/>
    <n v="17.375399999999999"/>
    <n v="124.10999999999999"/>
    <n v="0.14000000000000001"/>
    <s v="Profit"/>
    <n v="0"/>
    <s v="No Discount"/>
    <s v="Low Discount"/>
    <n v="0.99978017281601594"/>
    <x v="0"/>
  </r>
  <r>
    <s v="CA-2015-122623"/>
    <d v="2015-07-09T00:00:00"/>
    <x v="374"/>
    <n v="1815.6119999999999"/>
    <n v="95.300399999999996"/>
    <n v="0.25700000000000001"/>
    <s v="Low Value"/>
    <n v="1574"/>
    <n v="1.1654064520565738E-4"/>
    <s v="FUR-CH-10000553"/>
    <n v="6686.1799999999994"/>
    <n v="115.7354"/>
    <s v="Normal"/>
    <n v="47.515999999999998"/>
    <n v="2"/>
    <n v="0.3"/>
    <n v="-2.0364"/>
    <n v="95.031999999999996"/>
    <n v="-2.1428571428571429E-2"/>
    <s v="Loss"/>
    <n v="28.509599999999999"/>
    <s v="Discount Applied"/>
    <s v="Low Discount"/>
    <n v="0.9720660287462084"/>
    <x v="0"/>
  </r>
  <r>
    <s v="CA-2015-148635"/>
    <d v="2015-07-25T00:00:00"/>
    <x v="386"/>
    <n v="11174.198"/>
    <n v="455.60649999999998"/>
    <n v="0.80100000000000005"/>
    <s v="High Value"/>
    <n v="418"/>
    <n v="7.1725029608515824E-4"/>
    <s v="FUR-BO-10002213"/>
    <n v="87267.103000000003"/>
    <n v="19.686399999999992"/>
    <s v="Normal"/>
    <n v="704.9"/>
    <n v="5"/>
    <n v="0"/>
    <n v="56.392000000000003"/>
    <n v="3524.5"/>
    <n v="1.6E-2"/>
    <s v="Profit"/>
    <n v="0"/>
    <s v="No Discount"/>
    <s v="Low Discount"/>
    <n v="0.57299951973281016"/>
    <x v="1"/>
  </r>
  <r>
    <s v="CA-2015-148635"/>
    <d v="2015-07-25T00:00:00"/>
    <x v="386"/>
    <n v="11174.198"/>
    <n v="455.60649999999998"/>
    <n v="0.80100000000000005"/>
    <s v="High Value"/>
    <n v="418"/>
    <n v="7.1725029608515824E-4"/>
    <s v="FUR-CH-10001854"/>
    <n v="43310.931999999993"/>
    <n v="1305.6455999999998"/>
    <s v="Normal"/>
    <n v="561.56799999999998"/>
    <n v="2"/>
    <n v="0.2"/>
    <n v="28.078399999999998"/>
    <n v="1123.136"/>
    <n v="2.4999999999999998E-2"/>
    <s v="Profit"/>
    <n v="224.62720000000002"/>
    <s v="Discount Applied"/>
    <s v="Low Discount"/>
    <n v="0.57299951973281016"/>
    <x v="1"/>
  </r>
  <r>
    <s v="CA-2015-135685"/>
    <d v="2015-11-16T00:00:00"/>
    <x v="235"/>
    <n v="7054.204999999999"/>
    <n v="-234.44989999999999"/>
    <n v="0.64700000000000002"/>
    <s v="Medium Value"/>
    <n v="742"/>
    <n v="4.5279586283466638E-4"/>
    <s v="FUR-FU-10001185"/>
    <n v="5449.866"/>
    <n v="311.77440000000001"/>
    <s v="Normal"/>
    <n v="185.58"/>
    <n v="6"/>
    <n v="0"/>
    <n v="76.087800000000001"/>
    <n v="1113.48"/>
    <n v="6.8333333333333329E-2"/>
    <s v="Profit"/>
    <n v="0"/>
    <s v="No Discount"/>
    <s v="Low Discount"/>
    <n v="0.76572488483420664"/>
    <x v="1"/>
  </r>
  <r>
    <s v="CA-2015-135685"/>
    <d v="2015-11-16T00:00:00"/>
    <x v="235"/>
    <n v="7054.204999999999"/>
    <n v="-234.44989999999999"/>
    <n v="0.64700000000000002"/>
    <s v="Medium Value"/>
    <n v="742"/>
    <n v="4.5279586283466638E-4"/>
    <s v="FUR-TA-10001520"/>
    <n v="11476.296"/>
    <n v="-12.13290000000001"/>
    <s v="Normal"/>
    <n v="214.11"/>
    <n v="3"/>
    <n v="0"/>
    <n v="36.398699999999998"/>
    <n v="642.33000000000004"/>
    <n v="5.6666666666666657E-2"/>
    <s v="Profit"/>
    <n v="0"/>
    <s v="No Discount"/>
    <s v="Low Discount"/>
    <n v="0.76572488483420664"/>
    <x v="1"/>
  </r>
  <r>
    <s v="CA-2015-135685"/>
    <d v="2015-11-16T00:00:00"/>
    <x v="235"/>
    <n v="7054.204999999999"/>
    <n v="-234.44989999999999"/>
    <n v="0.64700000000000002"/>
    <s v="Medium Value"/>
    <n v="742"/>
    <n v="4.5279586283466638E-4"/>
    <s v="FUR-TA-10000688"/>
    <n v="11328.199999999999"/>
    <n v="100.21100000000001"/>
    <s v="Normal"/>
    <n v="653.54999999999995"/>
    <n v="3"/>
    <n v="0"/>
    <n v="111.1035"/>
    <n v="1960.6499999999999"/>
    <n v="5.6666666666666671E-2"/>
    <s v="Profit"/>
    <n v="0"/>
    <s v="No Discount"/>
    <s v="Low Discount"/>
    <n v="0.76572488483420664"/>
    <x v="1"/>
  </r>
  <r>
    <s v="CA-2015-104626"/>
    <d v="2015-01-09T00:00:00"/>
    <x v="387"/>
    <n v="2745.1400000000003"/>
    <n v="-370.19900000000001"/>
    <n v="0.36599999999999999"/>
    <s v="Low Value"/>
    <n v="1341"/>
    <n v="1.7620526124516601E-4"/>
    <s v="FUR-CH-10003817"/>
    <n v="12858.657999999999"/>
    <n v="245.99700000000001"/>
    <s v="Normal"/>
    <n v="60.74"/>
    <n v="1"/>
    <n v="0"/>
    <n v="15.185"/>
    <n v="60.74"/>
    <n v="0.25"/>
    <s v="Profit"/>
    <n v="0"/>
    <s v="No Discount"/>
    <s v="Low Discount"/>
    <n v="0.93885742832174723"/>
    <x v="0"/>
  </r>
  <r>
    <s v="CA-2015-104626"/>
    <d v="2015-01-09T00:00:00"/>
    <x v="387"/>
    <n v="2745.1400000000003"/>
    <n v="-370.19900000000001"/>
    <n v="0.36599999999999999"/>
    <s v="Low Value"/>
    <n v="1341"/>
    <n v="1.7620526124516601E-4"/>
    <s v="FUR-FU-10000308"/>
    <n v="7349.6759999999995"/>
    <n v="318.36160000000001"/>
    <s v="Normal"/>
    <n v="124.36"/>
    <n v="2"/>
    <n v="0"/>
    <n v="27.359200000000001"/>
    <n v="248.72"/>
    <n v="0.11"/>
    <s v="Profit"/>
    <n v="0"/>
    <s v="No Discount"/>
    <s v="Low Discount"/>
    <n v="0.93885742832174723"/>
    <x v="0"/>
  </r>
  <r>
    <s v="CA-2016-160500"/>
    <d v="2016-05-05T00:00:00"/>
    <x v="388"/>
    <n v="5074.9560000000001"/>
    <n v="-100.86539999999999"/>
    <n v="0.54900000000000004"/>
    <s v="Medium Value"/>
    <n v="955"/>
    <n v="3.2575167306138217E-4"/>
    <s v="FUR-TA-10003748"/>
    <n v="35927.813999999991"/>
    <n v="448.16400000000004"/>
    <s v="Normal"/>
    <n v="298.77600000000001"/>
    <n v="3"/>
    <n v="0.2"/>
    <n v="7.4694000000000003"/>
    <n v="896.32799999999997"/>
    <n v="8.3333333333333332E-3"/>
    <s v="Profit"/>
    <n v="179.26560000000001"/>
    <s v="Discount Applied"/>
    <s v="Low Discount"/>
    <n v="0.84535067350310178"/>
    <x v="0"/>
  </r>
  <r>
    <s v="US-2014-112914"/>
    <d v="2014-09-25T00:00:00"/>
    <x v="76"/>
    <n v="3171.8905999999997"/>
    <n v="-127.47620000000001"/>
    <n v="0.40799999999999997"/>
    <s v="Medium Value"/>
    <n v="1254"/>
    <n v="2.0359756216953827E-4"/>
    <s v="FUR-BO-10003272"/>
    <n v="18783.299999999996"/>
    <n v="-755.75160000000005"/>
    <s v="high sales Low Profit"/>
    <n v="300.53280000000001"/>
    <n v="2"/>
    <n v="0.32"/>
    <n v="-97.231200000000001"/>
    <n v="601.06560000000002"/>
    <n v="-0.16176470588235295"/>
    <s v="Loss"/>
    <n v="192.340992"/>
    <s v="Discount Applied"/>
    <s v="High Discount"/>
    <n v="0.92190271621122055"/>
    <x v="0"/>
  </r>
  <r>
    <s v="US-2014-125521"/>
    <d v="2014-03-14T00:00:00"/>
    <x v="115"/>
    <n v="12476.567999999999"/>
    <n v="228.0076"/>
    <n v="0.83699999999999997"/>
    <s v="High Value"/>
    <n v="340"/>
    <n v="8.0084692361157461E-4"/>
    <s v="FUR-CH-10003379"/>
    <n v="31689.775999999998"/>
    <n v="926.18499999999995"/>
    <s v="Normal"/>
    <n v="1139.92"/>
    <n v="4"/>
    <n v="0"/>
    <n v="284.98"/>
    <n v="4559.68"/>
    <n v="6.25E-2"/>
    <s v="Profit"/>
    <n v="0"/>
    <s v="No Discount"/>
    <s v="Low Discount"/>
    <n v="0.51492521431118177"/>
    <x v="1"/>
  </r>
  <r>
    <s v="US-2016-162852"/>
    <d v="2016-12-27T00:00:00"/>
    <x v="191"/>
    <n v="6851.8880000000008"/>
    <n v="-8.4123999999999999"/>
    <n v="0.63900000000000001"/>
    <s v="Medium Value"/>
    <n v="764"/>
    <n v="4.398095233986675E-4"/>
    <s v="FUR-CH-10004853"/>
    <n v="16970.152000000002"/>
    <n v="493.70460000000003"/>
    <s v="Normal"/>
    <n v="845.48800000000006"/>
    <n v="8"/>
    <n v="0.3"/>
    <n v="-12.0784"/>
    <n v="6763.9040000000005"/>
    <n v="-1.7857142857142857E-3"/>
    <s v="Loss"/>
    <n v="2029.1712"/>
    <s v="Discount Applied"/>
    <s v="Low Discount"/>
    <n v="0.77286053716255798"/>
    <x v="1"/>
  </r>
  <r>
    <s v="CA-2017-157854"/>
    <d v="2017-08-04T00:00:00"/>
    <x v="389"/>
    <n v="1723.806"/>
    <n v="-194.9598"/>
    <n v="0.247"/>
    <s v="Low Value"/>
    <n v="1595"/>
    <n v="1.106477944898929E-4"/>
    <s v="FUR-FU-10003832"/>
    <n v="729.76400000000001"/>
    <n v="20.635999999999999"/>
    <s v="Normal"/>
    <n v="56.28"/>
    <n v="6"/>
    <n v="0"/>
    <n v="15.7584"/>
    <n v="337.68"/>
    <n v="4.6666666666666669E-2"/>
    <s v="Profit"/>
    <n v="0"/>
    <s v="No Discount"/>
    <s v="Low Discount"/>
    <n v="0.97443760197867091"/>
    <x v="0"/>
  </r>
  <r>
    <s v="CA-2016-136371"/>
    <d v="2016-03-19T00:00:00"/>
    <x v="340"/>
    <n v="642.38"/>
    <n v="-90.873400000000004"/>
    <n v="0.112"/>
    <s v="Low Value"/>
    <n v="1881"/>
    <n v="4.1233137733838613E-5"/>
    <s v="FUR-FU-10000409"/>
    <n v="302.596"/>
    <n v="42.243600000000001"/>
    <s v="Normal"/>
    <n v="14.98"/>
    <n v="1"/>
    <n v="0"/>
    <n v="6.8907999999999996"/>
    <n v="14.98"/>
    <n v="0.45999999999999996"/>
    <s v="Profit"/>
    <n v="0"/>
    <s v="No Discount"/>
    <s v="Low Discount"/>
    <n v="0.99538703119427097"/>
    <x v="0"/>
  </r>
  <r>
    <s v="CA-2016-136371"/>
    <d v="2016-03-19T00:00:00"/>
    <x v="340"/>
    <n v="642.38"/>
    <n v="-90.873400000000004"/>
    <n v="0.112"/>
    <s v="Low Value"/>
    <n v="1881"/>
    <n v="4.1233137733838613E-5"/>
    <s v="FUR-FU-10000221"/>
    <n v="847.34400000000005"/>
    <n v="49.377600000000001"/>
    <s v="Normal"/>
    <n v="20.32"/>
    <n v="4"/>
    <n v="0"/>
    <n v="6.9088000000000003"/>
    <n v="81.28"/>
    <n v="8.5000000000000006E-2"/>
    <s v="Profit"/>
    <n v="0"/>
    <s v="No Discount"/>
    <s v="Low Discount"/>
    <n v="0.99538703119427097"/>
    <x v="0"/>
  </r>
  <r>
    <s v="CA-2016-128594"/>
    <d v="2016-08-26T00:00:00"/>
    <x v="52"/>
    <n v="6942.63"/>
    <n v="98.850099999999998"/>
    <n v="0.64100000000000001"/>
    <s v="Medium Value"/>
    <n v="758"/>
    <n v="4.4563407799912819E-4"/>
    <s v="FUR-CH-10001215"/>
    <n v="54757.113999999994"/>
    <n v="951.86199999999997"/>
    <s v="Normal"/>
    <n v="1603.136"/>
    <n v="4"/>
    <n v="0.2"/>
    <n v="100.196"/>
    <n v="6412.5439999999999"/>
    <n v="1.5625E-2"/>
    <s v="Profit"/>
    <n v="1282.5088000000001"/>
    <s v="Discount Applied"/>
    <s v="Low Discount"/>
    <n v="0.77109495934084649"/>
    <x v="1"/>
  </r>
  <r>
    <s v="CA-2016-154690"/>
    <d v="2016-08-15T00:00:00"/>
    <x v="390"/>
    <n v="2353.5039999999999"/>
    <n v="95.911599999999993"/>
    <n v="0.33100000000000002"/>
    <s v="Low Value"/>
    <n v="1417"/>
    <n v="1.5106689901482005E-4"/>
    <s v="FUR-CH-10000988"/>
    <n v="36300.817999999992"/>
    <n v="833.59519999999998"/>
    <s v="Normal"/>
    <n v="225.29599999999999"/>
    <n v="2"/>
    <n v="0.2"/>
    <n v="22.529599999999999"/>
    <n v="450.59199999999998"/>
    <n v="4.9999999999999996E-2"/>
    <s v="Profit"/>
    <n v="90.118400000000008"/>
    <s v="Discount Applied"/>
    <s v="Low Discount"/>
    <n v="0.95095986120407172"/>
    <x v="0"/>
  </r>
  <r>
    <s v="CA-2017-138975"/>
    <d v="2017-05-19T00:00:00"/>
    <x v="391"/>
    <n v="29730.696"/>
    <n v="-308.98630000000003"/>
    <n v="0.96699999999999997"/>
    <s v="High Value"/>
    <n v="66"/>
    <n v="1.9083562425525151E-3"/>
    <s v="FUR-BO-10004695"/>
    <n v="30024.581999999995"/>
    <n v="566.4674"/>
    <s v="Normal"/>
    <n v="1628.82"/>
    <n v="9"/>
    <n v="0"/>
    <n v="374.62860000000001"/>
    <n v="14659.38"/>
    <n v="2.5555555555555557E-2"/>
    <s v="Profit"/>
    <n v="0"/>
    <s v="No Discount"/>
    <s v="Low Discount"/>
    <n v="0.18150056103105888"/>
    <x v="1"/>
  </r>
  <r>
    <s v="CA-2017-143861"/>
    <d v="2017-12-06T00:00:00"/>
    <x v="24"/>
    <n v="10142.768"/>
    <n v="-152.83079999999998"/>
    <n v="0.755"/>
    <s v="Medium Value"/>
    <n v="511"/>
    <n v="6.5104478649143929E-4"/>
    <s v="FUR-FU-10001546"/>
    <n v="249.91199999999998"/>
    <n v="-11.213999999999997"/>
    <s v="Normal"/>
    <n v="17.088000000000001"/>
    <n v="2"/>
    <n v="0.2"/>
    <n v="1.0680000000000001"/>
    <n v="34.176000000000002"/>
    <n v="3.125E-2"/>
    <s v="Profit"/>
    <n v="6.8352000000000004"/>
    <s v="Discount Applied"/>
    <s v="Low Discount"/>
    <n v="0.63948627174085315"/>
    <x v="1"/>
  </r>
  <r>
    <s v="CA-2014-148040"/>
    <d v="2014-03-22T00:00:00"/>
    <x v="392"/>
    <n v="943.05599999999993"/>
    <n v="-35.364600000000003"/>
    <n v="0.154"/>
    <s v="Low Value"/>
    <n v="1794"/>
    <n v="6.053295236265591E-5"/>
    <s v="FUR-CH-10001482"/>
    <n v="7072.9199999999992"/>
    <n v="-130.98000000000002"/>
    <s v="Normal"/>
    <n v="314.35199999999998"/>
    <n v="3"/>
    <n v="0.2"/>
    <n v="-35.364600000000003"/>
    <n v="943.05599999999993"/>
    <n v="-3.7500000000000006E-2"/>
    <s v="Loss"/>
    <n v="188.6112"/>
    <s v="Discount Applied"/>
    <s v="Low Discount"/>
    <n v="0.99084471977784006"/>
    <x v="0"/>
  </r>
  <r>
    <s v="US-2016-167339"/>
    <d v="2016-01-21T00:00:00"/>
    <x v="393"/>
    <n v="7617.9840000000004"/>
    <n v="77.467200000000005"/>
    <n v="0.67300000000000004"/>
    <s v="Medium Value"/>
    <n v="691"/>
    <n v="4.8898375342659923E-4"/>
    <s v="FUR-CH-10004289"/>
    <n v="12870.918000000001"/>
    <n v="-1.7763568394002505E-15"/>
    <s v="Normal"/>
    <n v="153.56800000000001"/>
    <n v="2"/>
    <n v="0.2"/>
    <n v="-5.7587999999999999"/>
    <n v="307.13600000000002"/>
    <n v="-1.8749999999999999E-2"/>
    <s v="Loss"/>
    <n v="61.427200000000006"/>
    <s v="Discount Applied"/>
    <s v="Low Discount"/>
    <n v="0.73954673283722949"/>
    <x v="1"/>
  </r>
  <r>
    <s v="US-2016-167339"/>
    <d v="2016-01-21T00:00:00"/>
    <x v="393"/>
    <n v="7617.9840000000004"/>
    <n v="77.467200000000005"/>
    <n v="0.67300000000000004"/>
    <s v="Medium Value"/>
    <n v="691"/>
    <n v="4.8898375342659923E-4"/>
    <s v="FUR-CH-10000785"/>
    <n v="27110.804"/>
    <n v="785.45320000000004"/>
    <s v="Normal"/>
    <n v="1013.4880000000001"/>
    <n v="7"/>
    <n v="0.2"/>
    <n v="76.011600000000001"/>
    <n v="7094.4160000000002"/>
    <n v="1.0714285714285714E-2"/>
    <s v="Profit"/>
    <n v="1418.8832000000002"/>
    <s v="Discount Applied"/>
    <s v="Low Discount"/>
    <n v="0.73954673283722949"/>
    <x v="1"/>
  </r>
  <r>
    <s v="CA-2016-130799"/>
    <d v="2016-11-11T00:00:00"/>
    <x v="394"/>
    <n v="1134.9179999999999"/>
    <n v="-122.994"/>
    <n v="0.188"/>
    <s v="Low Value"/>
    <n v="1719"/>
    <n v="7.2848205440101879E-5"/>
    <s v="FUR-FU-10001852"/>
    <n v="175.73999999999998"/>
    <n v="8.9087999999999994"/>
    <s v="Normal"/>
    <n v="6.96"/>
    <n v="4"/>
    <n v="0"/>
    <n v="2.2271999999999998"/>
    <n v="27.84"/>
    <n v="0.08"/>
    <s v="Profit"/>
    <n v="0"/>
    <s v="No Discount"/>
    <s v="Low Discount"/>
    <n v="0.98603461868993514"/>
    <x v="0"/>
  </r>
  <r>
    <s v="US-2016-159856"/>
    <d v="2016-10-18T00:00:00"/>
    <x v="376"/>
    <n v="18331.9856"/>
    <n v="-458.83899999999994"/>
    <n v="0.90900000000000003"/>
    <s v="High Value"/>
    <n v="187"/>
    <n v="1.1766949269584142E-3"/>
    <s v="FUR-CH-10003396"/>
    <n v="5804.2920000000004"/>
    <n v="-216.31380000000004"/>
    <s v="Normal"/>
    <n v="307.92"/>
    <n v="5"/>
    <n v="0.2"/>
    <n v="-34.640999999999998"/>
    <n v="1539.6000000000001"/>
    <n v="-2.2499999999999996E-2"/>
    <s v="Loss"/>
    <n v="307.92000000000007"/>
    <s v="Discount Applied"/>
    <s v="Low Discount"/>
    <n v="0.36544236222332188"/>
    <x v="1"/>
  </r>
  <r>
    <s v="CA-2014-142727"/>
    <d v="2014-04-29T00:00:00"/>
    <x v="395"/>
    <n v="1046.9759999999999"/>
    <n v="-2.7275999999999989"/>
    <n v="0.17499999999999999"/>
    <s v="Low Value"/>
    <n v="1749"/>
    <n v="6.7203377458861435E-5"/>
    <s v="FUR-CH-10002304"/>
    <n v="7593.9539999999997"/>
    <n v="44.165999999999997"/>
    <s v="Normal"/>
    <n v="51.96"/>
    <n v="2"/>
    <n v="0"/>
    <n v="12.99"/>
    <n v="103.92"/>
    <n v="0.125"/>
    <s v="Profit"/>
    <n v="0"/>
    <s v="No Discount"/>
    <s v="Low Discount"/>
    <n v="0.9880536789942469"/>
    <x v="0"/>
  </r>
  <r>
    <s v="CA-2017-139913"/>
    <d v="2017-10-23T00:00:00"/>
    <x v="190"/>
    <n v="2513.5120000000002"/>
    <n v="47.2806"/>
    <n v="0.34799999999999998"/>
    <s v="Low Value"/>
    <n v="1381"/>
    <n v="1.6133750504632174E-4"/>
    <s v="FUR-FU-10000771"/>
    <n v="1130.4000000000001"/>
    <n v="58.027200000000001"/>
    <s v="Normal"/>
    <n v="69.08"/>
    <n v="11"/>
    <n v="0"/>
    <n v="29.0136"/>
    <n v="759.88"/>
    <n v="3.8181818181818185E-2"/>
    <s v="Profit"/>
    <n v="0"/>
    <s v="No Discount"/>
    <s v="Low Discount"/>
    <n v="0.94521070931484008"/>
    <x v="0"/>
  </r>
  <r>
    <s v="US-2015-114839"/>
    <d v="2015-04-26T00:00:00"/>
    <x v="343"/>
    <n v="2187.3010000000004"/>
    <n v="-134.70679999999999"/>
    <n v="0.30399999999999999"/>
    <s v="Low Value"/>
    <n v="1473"/>
    <n v="1.4039864783829345E-4"/>
    <s v="FUR-CH-10004086"/>
    <n v="53299.071000000004"/>
    <n v="1388.6347999999998"/>
    <s v="Normal"/>
    <n v="408.42200000000003"/>
    <n v="2"/>
    <n v="0.3"/>
    <n v="-5.8346"/>
    <n v="816.84400000000005"/>
    <n v="-7.1428571428571426E-3"/>
    <s v="Loss"/>
    <n v="245.0532"/>
    <s v="Discount Applied"/>
    <s v="Low Discount"/>
    <n v="0.95906432749837123"/>
    <x v="0"/>
  </r>
  <r>
    <s v="CA-2016-153577"/>
    <d v="2016-06-27T00:00:00"/>
    <x v="270"/>
    <n v="6589.7419999999993"/>
    <n v="4.7287999999999997"/>
    <n v="0.628"/>
    <s v="Medium Value"/>
    <n v="785"/>
    <n v="4.2298287542647824E-4"/>
    <s v="FUR-CH-10003981"/>
    <n v="18913.728000000003"/>
    <n v="41.116799999999998"/>
    <s v="Normal"/>
    <n v="539.65800000000002"/>
    <n v="3"/>
    <n v="0.3"/>
    <n v="-7.7093999999999996"/>
    <n v="1618.9740000000002"/>
    <n v="-4.7619047619047615E-3"/>
    <s v="Loss"/>
    <n v="485.69220000000001"/>
    <s v="Discount Applied"/>
    <s v="Low Discount"/>
    <n v="0.78319771470407584"/>
    <x v="1"/>
  </r>
  <r>
    <s v="CA-2016-160129"/>
    <d v="2016-11-23T00:00:00"/>
    <x v="396"/>
    <n v="4153.9120000000003"/>
    <n v="161.56119999999999"/>
    <n v="0.496"/>
    <s v="Medium Value"/>
    <n v="1067"/>
    <n v="2.6663162867811112E-4"/>
    <s v="FUR-FU-10002088"/>
    <n v="666.31600000000003"/>
    <n v="56.035199999999996"/>
    <s v="Normal"/>
    <n v="14.368"/>
    <n v="2"/>
    <n v="0.2"/>
    <n v="3.9512"/>
    <n v="28.736000000000001"/>
    <n v="0.13750000000000001"/>
    <s v="Profit"/>
    <n v="5.7472000000000003"/>
    <s v="Discount Applied"/>
    <s v="Low Discount"/>
    <n v="0.87862827007804767"/>
    <x v="0"/>
  </r>
  <r>
    <s v="CA-2016-160129"/>
    <d v="2016-11-23T00:00:00"/>
    <x v="396"/>
    <n v="4153.9120000000003"/>
    <n v="161.56119999999999"/>
    <n v="0.496"/>
    <s v="Medium Value"/>
    <n v="1067"/>
    <n v="2.6663162867811112E-4"/>
    <s v="FUR-FU-10003976"/>
    <n v="820.21600000000012"/>
    <n v="55.1004"/>
    <s v="Normal"/>
    <n v="70.447999999999993"/>
    <n v="7"/>
    <n v="0.2"/>
    <n v="12.3284"/>
    <n v="493.13599999999997"/>
    <n v="2.5000000000000001E-2"/>
    <s v="Profit"/>
    <n v="98.627200000000002"/>
    <s v="Discount Applied"/>
    <s v="Low Discount"/>
    <n v="0.87862827007804767"/>
    <x v="0"/>
  </r>
  <r>
    <s v="CA-2014-157721"/>
    <d v="2014-02-09T00:00:00"/>
    <x v="397"/>
    <n v="420.39000000000004"/>
    <n v="41.861699999999999"/>
    <n v="7.6999999999999999E-2"/>
    <s v="Low Value"/>
    <n v="1953"/>
    <n v="2.6984026233582016E-5"/>
    <s v="FUR-FU-10002116"/>
    <n v="2658.6959999999999"/>
    <n v="-222.73650000000001"/>
    <s v="Normal"/>
    <n v="70.709999999999994"/>
    <n v="1"/>
    <n v="0"/>
    <n v="4.9497"/>
    <n v="70.709999999999994"/>
    <n v="7.0000000000000007E-2"/>
    <s v="Profit"/>
    <n v="0"/>
    <s v="No Discount"/>
    <s v="Low Discount"/>
    <n v="0.99783709020690192"/>
    <x v="0"/>
  </r>
  <r>
    <s v="CA-2017-128629"/>
    <d v="2017-10-07T00:00:00"/>
    <x v="398"/>
    <n v="300.44"/>
    <n v="28.646000000000001"/>
    <n v="5.7000000000000002E-2"/>
    <s v="Low Value"/>
    <n v="1999"/>
    <n v="1.928466624234016E-5"/>
    <s v="FUR-FU-10000771"/>
    <n v="1130.4000000000001"/>
    <n v="58.027200000000001"/>
    <s v="Normal"/>
    <n v="18.84"/>
    <n v="3"/>
    <n v="0"/>
    <n v="7.9127999999999998"/>
    <n v="56.519999999999996"/>
    <n v="0.14000000000000001"/>
    <s v="Profit"/>
    <n v="0"/>
    <s v="No Discount"/>
    <s v="Low Discount"/>
    <n v="0.99885735791410213"/>
    <x v="0"/>
  </r>
  <r>
    <s v="CA-2017-143434"/>
    <d v="2017-11-18T00:00:00"/>
    <x v="218"/>
    <n v="30149.784000000003"/>
    <n v="750.25799999999992"/>
    <n v="0.96899999999999997"/>
    <s v="High Value"/>
    <n v="61"/>
    <n v="1.9352566959081601E-3"/>
    <s v="FUR-FU-10002597"/>
    <n v="628.36800000000005"/>
    <n v="56.118400000000008"/>
    <s v="Normal"/>
    <n v="19.760000000000002"/>
    <n v="4"/>
    <n v="0"/>
    <n v="8.2992000000000008"/>
    <n v="79.040000000000006"/>
    <n v="0.105"/>
    <s v="Profit"/>
    <n v="0"/>
    <s v="No Discount"/>
    <s v="Low Discount"/>
    <n v="0.17195877981829635"/>
    <x v="1"/>
  </r>
  <r>
    <s v="CA-2015-168564"/>
    <d v="2015-08-08T00:00:00"/>
    <x v="399"/>
    <n v="144.78399999999999"/>
    <n v="10.8588"/>
    <n v="2.7E-2"/>
    <s v="Low Value"/>
    <n v="2062"/>
    <n v="9.2934067275694901E-6"/>
    <s v="FUR-CH-10000785"/>
    <n v="27110.804"/>
    <n v="785.45320000000004"/>
    <s v="Normal"/>
    <n v="144.78399999999999"/>
    <n v="1"/>
    <n v="0.2"/>
    <n v="10.8588"/>
    <n v="144.78399999999999"/>
    <n v="7.5000000000000011E-2"/>
    <s v="Profit"/>
    <n v="28.956800000000001"/>
    <s v="Discount Applied"/>
    <s v="Low Discount"/>
    <n v="0.99972846700818019"/>
    <x v="0"/>
  </r>
  <r>
    <s v="CA-2017-155880"/>
    <d v="2017-03-25T00:00:00"/>
    <x v="101"/>
    <n v="18615.897499999999"/>
    <n v="720.57950000000005"/>
    <n v="0.91200000000000003"/>
    <s v="High Value"/>
    <n v="179"/>
    <n v="1.1949186862239202E-3"/>
    <s v="FUR-CH-10000422"/>
    <n v="12802.293"/>
    <n v="49.134599999999992"/>
    <s v="Normal"/>
    <n v="90.99"/>
    <n v="1"/>
    <n v="0"/>
    <n v="14.558400000000001"/>
    <n v="90.99"/>
    <n v="0.16"/>
    <s v="Profit"/>
    <n v="0"/>
    <s v="No Discount"/>
    <s v="Low Discount"/>
    <n v="0.35838219266157134"/>
    <x v="1"/>
  </r>
  <r>
    <s v="CA-2017-155880"/>
    <d v="2017-03-25T00:00:00"/>
    <x v="101"/>
    <n v="18615.897499999999"/>
    <n v="720.57950000000005"/>
    <n v="0.91200000000000003"/>
    <s v="High Value"/>
    <n v="179"/>
    <n v="1.1949186862239202E-3"/>
    <s v="FUR-CH-10004675"/>
    <n v="24359.536"/>
    <n v="972.63679999999999"/>
    <s v="Normal"/>
    <n v="1526.56"/>
    <n v="7"/>
    <n v="0"/>
    <n v="427.43680000000001"/>
    <n v="10685.92"/>
    <n v="0.04"/>
    <s v="Profit"/>
    <n v="0"/>
    <s v="No Discount"/>
    <s v="Low Discount"/>
    <n v="0.35838219266157134"/>
    <x v="1"/>
  </r>
  <r>
    <s v="CA-2017-155880"/>
    <d v="2017-03-25T00:00:00"/>
    <x v="101"/>
    <n v="18615.897499999999"/>
    <n v="720.57950000000005"/>
    <n v="0.91200000000000003"/>
    <s v="High Value"/>
    <n v="179"/>
    <n v="1.1949186862239202E-3"/>
    <s v="FUR-CH-10002880"/>
    <n v="30526.117999999999"/>
    <n v="-474.74139999999994"/>
    <s v="high sales Low Profit"/>
    <n v="368.97"/>
    <n v="3"/>
    <n v="0"/>
    <n v="40.5867"/>
    <n v="1106.9100000000001"/>
    <n v="3.6666666666666667E-2"/>
    <s v="Profit"/>
    <n v="0"/>
    <s v="No Discount"/>
    <s v="Low Discount"/>
    <n v="0.35838219266157134"/>
    <x v="1"/>
  </r>
  <r>
    <s v="CA-2017-126242"/>
    <d v="2017-11-19T00:00:00"/>
    <x v="240"/>
    <n v="4063.7359999999994"/>
    <n v="-69.455799999999996"/>
    <n v="0.48299999999999998"/>
    <s v="Medium Value"/>
    <n v="1089"/>
    <n v="2.6084340452996413E-4"/>
    <s v="FUR-FU-10002685"/>
    <n v="93.5"/>
    <n v="21.317999999999998"/>
    <s v="Normal"/>
    <n v="18.7"/>
    <n v="1"/>
    <n v="0"/>
    <n v="7.1059999999999999"/>
    <n v="18.7"/>
    <n v="0.38"/>
    <s v="Profit"/>
    <n v="0"/>
    <s v="No Discount"/>
    <s v="Low Discount"/>
    <n v="0.88548604932700548"/>
    <x v="0"/>
  </r>
  <r>
    <s v="CA-2016-166443"/>
    <d v="2016-04-11T00:00:00"/>
    <x v="400"/>
    <n v="538.00299999999993"/>
    <n v="-136.52000000000001"/>
    <n v="9.7000000000000003E-2"/>
    <s v="Low Value"/>
    <n v="1914"/>
    <n v="3.4533378685853193E-5"/>
    <s v="FUR-FU-10004020"/>
    <n v="457.29200000000003"/>
    <n v="25.161999999999999"/>
    <s v="Normal"/>
    <n v="38.29"/>
    <n v="7"/>
    <n v="0"/>
    <n v="16.464700000000001"/>
    <n v="268.02999999999997"/>
    <n v="6.1428571428571437E-2"/>
    <s v="Profit"/>
    <n v="0"/>
    <s v="No Discount"/>
    <s v="Low Discount"/>
    <n v="0.99658928121813917"/>
    <x v="0"/>
  </r>
  <r>
    <s v="CA-2017-169859"/>
    <d v="2017-12-14T00:00:00"/>
    <x v="235"/>
    <n v="7054.204999999999"/>
    <n v="-234.44989999999999"/>
    <n v="0.64700000000000002"/>
    <s v="Medium Value"/>
    <n v="742"/>
    <n v="4.5279586283466638E-4"/>
    <s v="FUR-FU-10004963"/>
    <n v="589.75"/>
    <n v="47.6"/>
    <s v="Normal"/>
    <n v="26.25"/>
    <n v="3"/>
    <n v="0"/>
    <n v="11.025"/>
    <n v="78.75"/>
    <n v="0.14000000000000001"/>
    <s v="Profit"/>
    <n v="0"/>
    <s v="No Discount"/>
    <s v="Low Discount"/>
    <n v="0.76572488483420664"/>
    <x v="1"/>
  </r>
  <r>
    <s v="CA-2017-134915"/>
    <d v="2017-12-11T00:00:00"/>
    <x v="401"/>
    <n v="691.91200000000003"/>
    <n v="25.616799999999998"/>
    <n v="0.11700000000000001"/>
    <s v="Low Value"/>
    <n v="1870"/>
    <n v="4.4412501627846047E-5"/>
    <s v="FUR-CH-10004875"/>
    <n v="6085.8899999999994"/>
    <n v="254.82440000000005"/>
    <s v="Normal"/>
    <n v="113.88800000000001"/>
    <n v="2"/>
    <n v="0.2"/>
    <n v="9.9651999999999994"/>
    <n v="227.77600000000001"/>
    <n v="4.3749999999999997E-2"/>
    <s v="Profit"/>
    <n v="45.555200000000006"/>
    <s v="Discount Applied"/>
    <s v="Low Discount"/>
    <n v="0.99492134129445675"/>
    <x v="0"/>
  </r>
  <r>
    <s v="CA-2017-134915"/>
    <d v="2017-12-11T00:00:00"/>
    <x v="401"/>
    <n v="691.91200000000003"/>
    <n v="25.616799999999998"/>
    <n v="0.11700000000000001"/>
    <s v="Low Value"/>
    <n v="1870"/>
    <n v="4.4412501627846047E-5"/>
    <s v="FUR-FU-10000305"/>
    <n v="1149.876"/>
    <n v="51.105599999999995"/>
    <s v="Normal"/>
    <n v="113.568"/>
    <n v="2"/>
    <n v="0.2"/>
    <n v="-5.6783999999999999"/>
    <n v="227.136"/>
    <n v="-2.5000000000000001E-2"/>
    <s v="Loss"/>
    <n v="45.427199999999999"/>
    <s v="Discount Applied"/>
    <s v="Low Discount"/>
    <n v="0.99492134129445675"/>
    <x v="0"/>
  </r>
  <r>
    <s v="CA-2017-123638"/>
    <d v="2017-06-27T00:00:00"/>
    <x v="402"/>
    <n v="6987.482"/>
    <n v="132.137"/>
    <n v="0.64600000000000002"/>
    <s v="Medium Value"/>
    <n v="750"/>
    <n v="4.4851304168672454E-4"/>
    <s v="FUR-CH-10002647"/>
    <n v="21499.842000000004"/>
    <n v="234.23400000000001"/>
    <s v="Normal"/>
    <n v="191.64599999999999"/>
    <n v="3"/>
    <n v="0.1"/>
    <n v="31.940999999999999"/>
    <n v="574.93799999999999"/>
    <n v="5.5555555555555552E-2"/>
    <s v="Profit"/>
    <n v="57.4938"/>
    <s v="Discount Applied"/>
    <s v="Low Discount"/>
    <n v="0.76662191091758014"/>
    <x v="1"/>
  </r>
  <r>
    <s v="CA-2017-137428"/>
    <d v="2017-12-16T00:00:00"/>
    <x v="403"/>
    <n v="811.11400000000003"/>
    <n v="51.380499999999998"/>
    <n v="0.13600000000000001"/>
    <s v="Low Value"/>
    <n v="1828"/>
    <n v="5.2063848936524756E-5"/>
    <s v="FUR-CH-10002774"/>
    <n v="2467.4320000000002"/>
    <n v="76.979799999999997"/>
    <s v="Normal"/>
    <n v="81.567999999999998"/>
    <n v="2"/>
    <n v="0.2"/>
    <n v="9.1763999999999992"/>
    <n v="163.136"/>
    <n v="5.6249999999999994E-2"/>
    <s v="Profit"/>
    <n v="32.627200000000002"/>
    <s v="Discount Applied"/>
    <s v="Low Discount"/>
    <n v="0.99300421097808078"/>
    <x v="0"/>
  </r>
  <r>
    <s v="CA-2017-137428"/>
    <d v="2017-12-16T00:00:00"/>
    <x v="403"/>
    <n v="811.11400000000003"/>
    <n v="51.380499999999998"/>
    <n v="0.13600000000000001"/>
    <s v="Low Value"/>
    <n v="1828"/>
    <n v="5.2063848936524756E-5"/>
    <s v="FUR-CH-10003817"/>
    <n v="12858.657999999999"/>
    <n v="245.99700000000001"/>
    <s v="Normal"/>
    <n v="97.183999999999997"/>
    <n v="2"/>
    <n v="0.2"/>
    <n v="6.0739999999999998"/>
    <n v="194.36799999999999"/>
    <n v="3.125E-2"/>
    <s v="Profit"/>
    <n v="38.873600000000003"/>
    <s v="Discount Applied"/>
    <s v="Low Discount"/>
    <n v="0.99300421097808078"/>
    <x v="0"/>
  </r>
  <r>
    <s v="CA-2017-137428"/>
    <d v="2017-12-16T00:00:00"/>
    <x v="403"/>
    <n v="811.11400000000003"/>
    <n v="51.380499999999998"/>
    <n v="0.13600000000000001"/>
    <s v="Low Value"/>
    <n v="1828"/>
    <n v="5.2063848936524756E-5"/>
    <s v="FUR-FU-10002445"/>
    <n v="936.62400000000002"/>
    <n v="73.944000000000003"/>
    <s v="Normal"/>
    <n v="18.96"/>
    <n v="2"/>
    <n v="0"/>
    <n v="7.5839999999999996"/>
    <n v="37.92"/>
    <n v="0.19999999999999998"/>
    <s v="Profit"/>
    <n v="0"/>
    <s v="No Discount"/>
    <s v="Low Discount"/>
    <n v="0.99300421097808078"/>
    <x v="0"/>
  </r>
  <r>
    <s v="CA-2014-162866"/>
    <d v="2014-12-27T00:00:00"/>
    <x v="404"/>
    <n v="197.71199999999999"/>
    <n v="-19.7712"/>
    <n v="3.5000000000000003E-2"/>
    <s v="Low Value"/>
    <n v="2046"/>
    <n v="1.2690753335459852E-5"/>
    <s v="FUR-FU-10001473"/>
    <n v="5732.1120000000001"/>
    <n v="176.32469999999998"/>
    <s v="Normal"/>
    <n v="32.951999999999998"/>
    <n v="6"/>
    <n v="0.6"/>
    <n v="-19.7712"/>
    <n v="197.71199999999999"/>
    <n v="-0.1"/>
    <s v="Loss"/>
    <n v="118.62719999999999"/>
    <s v="Discount Applied"/>
    <s v="High Discount"/>
    <n v="0.99955287284311567"/>
    <x v="0"/>
  </r>
  <r>
    <s v="CA-2017-167941"/>
    <d v="2017-06-11T00:00:00"/>
    <x v="405"/>
    <n v="2060.732"/>
    <n v="103.6426"/>
    <n v="0.28199999999999997"/>
    <s v="Low Value"/>
    <n v="1520"/>
    <n v="1.3227442695683039E-4"/>
    <s v="FUR-FU-10004671"/>
    <n v="417.012"/>
    <n v="23.324400000000004"/>
    <s v="Normal"/>
    <n v="28.271999999999998"/>
    <n v="2"/>
    <n v="0.2"/>
    <n v="6.3612000000000002"/>
    <n v="56.543999999999997"/>
    <n v="0.1125"/>
    <s v="Profit"/>
    <n v="11.3088"/>
    <s v="Discount Applied"/>
    <s v="Low Discount"/>
    <n v="0.96544465297003002"/>
    <x v="0"/>
  </r>
  <r>
    <s v="CA-2015-137512"/>
    <d v="2015-07-05T00:00:00"/>
    <x v="61"/>
    <n v="12599.282400000002"/>
    <n v="-316.94740000000002"/>
    <n v="0.84"/>
    <s v="High Value"/>
    <n v="337"/>
    <n v="8.0872372512644979E-4"/>
    <s v="FUR-TA-10001095"/>
    <n v="55615.938999999998"/>
    <n v="-189.97610000000006"/>
    <s v="high sales Low Profit"/>
    <n v="244.006"/>
    <n v="2"/>
    <n v="0.3"/>
    <n v="-31.372199999999999"/>
    <n v="488.012"/>
    <n v="-6.4285714285714279E-2"/>
    <s v="Loss"/>
    <n v="146.40359999999998"/>
    <s v="Discount Applied"/>
    <s v="Low Discount"/>
    <n v="0.51012013276951207"/>
    <x v="1"/>
  </r>
  <r>
    <s v="CA-2017-139773"/>
    <d v="2017-04-12T00:00:00"/>
    <x v="406"/>
    <n v="5754.9380000000001"/>
    <n v="-429.4726"/>
    <n v="0.59"/>
    <s v="Medium Value"/>
    <n v="866"/>
    <n v="3.693984109151931E-4"/>
    <s v="FUR-CH-10001797"/>
    <n v="8454.0560000000005"/>
    <n v="170.85120000000001"/>
    <s v="Normal"/>
    <n v="188.55199999999999"/>
    <n v="7"/>
    <n v="0.3"/>
    <n v="-2.6936"/>
    <n v="1319.864"/>
    <n v="-2.040816326530612E-3"/>
    <s v="Loss"/>
    <n v="395.95920000000001"/>
    <s v="Discount Applied"/>
    <s v="Low Discount"/>
    <n v="0.81492622424768901"/>
    <x v="0"/>
  </r>
  <r>
    <s v="CA-2014-109232"/>
    <d v="2014-01-13T00:00:00"/>
    <x v="253"/>
    <n v="20655"/>
    <n v="409.19039999999995"/>
    <n v="0.92700000000000005"/>
    <s v="High Value"/>
    <n v="153"/>
    <n v="1.3258047571413128E-3"/>
    <s v="FUR-CH-10000422"/>
    <n v="12802.293"/>
    <n v="49.134599999999992"/>
    <s v="Normal"/>
    <n v="545.94000000000005"/>
    <n v="6"/>
    <n v="0"/>
    <n v="87.350399999999993"/>
    <n v="3275.6400000000003"/>
    <n v="2.6666666666666661E-2"/>
    <s v="Profit"/>
    <n v="0"/>
    <s v="No Discount"/>
    <s v="Low Discount"/>
    <n v="0.31815793412933019"/>
    <x v="1"/>
  </r>
  <r>
    <s v="CA-2015-139850"/>
    <d v="2015-12-06T00:00:00"/>
    <x v="407"/>
    <n v="7755.5519999999997"/>
    <n v="471.14359999999999"/>
    <n v="0.68100000000000005"/>
    <s v="Medium Value"/>
    <n v="675"/>
    <n v="4.9781397898120659E-4"/>
    <s v="FUR-FU-10003623"/>
    <n v="2413.752"/>
    <n v="99.580799999999996"/>
    <s v="Normal"/>
    <n v="43.295999999999999"/>
    <n v="2"/>
    <n v="0.2"/>
    <n v="4.3296000000000001"/>
    <n v="86.591999999999999"/>
    <n v="0.05"/>
    <s v="Profit"/>
    <n v="17.3184"/>
    <s v="Discount Applied"/>
    <s v="Low Discount"/>
    <n v="0.73165428162698587"/>
    <x v="1"/>
  </r>
  <r>
    <s v="CA-2014-131310"/>
    <d v="2014-12-07T00:00:00"/>
    <x v="408"/>
    <n v="20282.624"/>
    <n v="655.86999999999989"/>
    <n v="0.92200000000000004"/>
    <s v="High Value"/>
    <n v="163"/>
    <n v="1.3019026572988895E-3"/>
    <s v="FUR-CH-10001797"/>
    <n v="8454.0560000000005"/>
    <n v="170.85120000000001"/>
    <s v="Normal"/>
    <n v="123.136"/>
    <n v="4"/>
    <n v="0.2"/>
    <n v="13.8528"/>
    <n v="492.54399999999998"/>
    <n v="2.8125000000000001E-2"/>
    <s v="Profit"/>
    <n v="98.508800000000008"/>
    <s v="Discount Applied"/>
    <s v="Low Discount"/>
    <n v="0.33386131948765152"/>
    <x v="1"/>
  </r>
  <r>
    <s v="US-2014-112872"/>
    <d v="2014-06-12T00:00:00"/>
    <x v="87"/>
    <n v="309.99400000000003"/>
    <n v="-164.76560000000001"/>
    <n v="0.06"/>
    <s v="Low Value"/>
    <n v="1992"/>
    <n v="1.9897919142351205E-5"/>
    <s v="FUR-TA-10003238"/>
    <n v="10248.227999999999"/>
    <n v="-611.58780000000002"/>
    <s v="Normal"/>
    <n v="275.49"/>
    <n v="1"/>
    <n v="0.5"/>
    <n v="-170.8038"/>
    <n v="275.49"/>
    <n v="-0.62"/>
    <s v="Loss"/>
    <n v="137.745"/>
    <s v="Discount Applied"/>
    <s v="High Discount"/>
    <n v="0.99872106146215966"/>
    <x v="0"/>
  </r>
  <r>
    <s v="CA-2016-139269"/>
    <d v="2016-05-25T00:00:00"/>
    <x v="409"/>
    <n v="4150.04"/>
    <n v="122.6664"/>
    <n v="0.49399999999999999"/>
    <s v="Medium Value"/>
    <n v="1070"/>
    <n v="2.6638309243896076E-4"/>
    <s v="FUR-FU-10000755"/>
    <n v="854.88"/>
    <n v="23.4"/>
    <s v="Normal"/>
    <n v="24.96"/>
    <n v="4"/>
    <n v="0"/>
    <n v="6.24"/>
    <n v="99.84"/>
    <n v="6.25E-2"/>
    <s v="Profit"/>
    <n v="0"/>
    <s v="No Discount"/>
    <s v="Low Discount"/>
    <n v="0.87942741935536461"/>
    <x v="0"/>
  </r>
  <r>
    <s v="CA-2014-138317"/>
    <d v="2014-06-21T00:00:00"/>
    <x v="410"/>
    <n v="9783.6919999999991"/>
    <n v="600.27639999999997"/>
    <n v="0.73399999999999999"/>
    <s v="Medium Value"/>
    <n v="559"/>
    <n v="6.2799638809031251E-4"/>
    <s v="FUR-FU-10000550"/>
    <n v="285.85200000000003"/>
    <n v="9.3125999999999998"/>
    <s v="Normal"/>
    <n v="3.984"/>
    <n v="1"/>
    <n v="0.2"/>
    <n v="0.64739999999999998"/>
    <n v="3.984"/>
    <n v="0.16250000000000001"/>
    <s v="Profit"/>
    <n v="0.79680000000000006"/>
    <s v="Discount Applied"/>
    <s v="Low Discount"/>
    <n v="0.6681290249318893"/>
    <x v="1"/>
  </r>
  <r>
    <s v="CA-2016-124772"/>
    <d v="2016-05-12T00:00:00"/>
    <x v="278"/>
    <n v="2377.6039999999998"/>
    <n v="29.306599999999989"/>
    <n v="0.33400000000000002"/>
    <s v="Low Value"/>
    <n v="1408"/>
    <n v="1.5261383170168065E-4"/>
    <s v="FUR-FU-10004748"/>
    <n v="1854.2600000000002"/>
    <n v="107.41919999999999"/>
    <s v="Normal"/>
    <n v="191.82"/>
    <n v="3"/>
    <n v="0"/>
    <n v="74.809799999999996"/>
    <n v="575.46"/>
    <n v="0.12999999999999998"/>
    <s v="Profit"/>
    <n v="0"/>
    <s v="No Discount"/>
    <s v="Low Discount"/>
    <n v="0.94974677700284449"/>
    <x v="0"/>
  </r>
  <r>
    <s v="US-2015-138919"/>
    <d v="2015-09-17T00:00:00"/>
    <x v="23"/>
    <n v="6986.0120000000006"/>
    <n v="176.42419999999998"/>
    <n v="0.64300000000000002"/>
    <s v="Medium Value"/>
    <n v="752"/>
    <n v="4.4841868521163392E-4"/>
    <s v="FUR-TA-10004154"/>
    <n v="39900.834999999999"/>
    <n v="-1147.4000000000001"/>
    <s v="high sales Low Profit"/>
    <n v="344.22"/>
    <n v="2"/>
    <n v="0.4"/>
    <n v="-103.26600000000001"/>
    <n v="688.44"/>
    <n v="-0.15"/>
    <s v="Loss"/>
    <n v="275.37600000000003"/>
    <s v="Discount Applied"/>
    <s v="High Discount"/>
    <n v="0.76931242302884995"/>
    <x v="1"/>
  </r>
  <r>
    <s v="US-2016-160528"/>
    <d v="2016-08-23T00:00:00"/>
    <x v="188"/>
    <n v="3778.6380000000004"/>
    <n v="-130.86240000000001"/>
    <n v="0.46500000000000002"/>
    <s v="Medium Value"/>
    <n v="1130"/>
    <n v="2.4254351178479481E-4"/>
    <s v="FUR-FU-10004973"/>
    <n v="3700.1759999999999"/>
    <n v="120.9528"/>
    <s v="Normal"/>
    <n v="22.608000000000001"/>
    <n v="3"/>
    <n v="0.6"/>
    <n v="-10.1736"/>
    <n v="67.823999999999998"/>
    <n v="-0.15000000000000002"/>
    <s v="Loss"/>
    <n v="40.694399999999995"/>
    <s v="Discount Applied"/>
    <s v="High Discount"/>
    <n v="0.89513190750980265"/>
    <x v="0"/>
  </r>
  <r>
    <s v="CA-2015-123568"/>
    <d v="2015-08-11T00:00:00"/>
    <x v="71"/>
    <n v="7502.9219999999987"/>
    <n v="96.241299999999995"/>
    <n v="0.66800000000000004"/>
    <s v="Medium Value"/>
    <n v="697"/>
    <n v="4.8159814476205333E-4"/>
    <s v="FUR-FU-10004090"/>
    <n v="1004.796"/>
    <n v="93.58829999999999"/>
    <s v="Normal"/>
    <n v="66.69"/>
    <n v="3"/>
    <n v="0"/>
    <n v="22.0077"/>
    <n v="200.07"/>
    <n v="0.11"/>
    <s v="Profit"/>
    <n v="0"/>
    <s v="No Discount"/>
    <s v="Low Discount"/>
    <n v="0.74485176196960257"/>
    <x v="1"/>
  </r>
  <r>
    <s v="CA-2017-124674"/>
    <d v="2017-11-17T00:00:00"/>
    <x v="411"/>
    <n v="779.71559999999999"/>
    <n v="-6.7553000000000001"/>
    <n v="0.13200000000000001"/>
    <s v="Low Value"/>
    <n v="1840"/>
    <n v="5.004844597905074E-5"/>
    <s v="FUR-BO-10002202"/>
    <n v="727.75959999999998"/>
    <n v="-113.2606"/>
    <s v="Normal"/>
    <n v="327.7328"/>
    <n v="2"/>
    <n v="0.32"/>
    <n v="-14.4588"/>
    <n v="655.46559999999999"/>
    <n v="-2.2058823529411766E-2"/>
    <s v="Loss"/>
    <n v="209.74899200000002"/>
    <s v="Discount Applied"/>
    <s v="High Discount"/>
    <n v="0.99346142812858584"/>
    <x v="0"/>
  </r>
  <r>
    <s v="CA-2017-169054"/>
    <d v="2017-04-22T00:00:00"/>
    <x v="98"/>
    <n v="4502.433"/>
    <n v="81.510900000000007"/>
    <n v="0.51800000000000002"/>
    <s v="Medium Value"/>
    <n v="1017"/>
    <n v="2.8900252191285561E-4"/>
    <s v="FUR-FU-10001488"/>
    <n v="9347.4360000000015"/>
    <n v="148.37200000000001"/>
    <s v="Normal"/>
    <n v="254.352"/>
    <n v="3"/>
    <n v="0.2"/>
    <n v="0"/>
    <n v="763.05600000000004"/>
    <n v="0"/>
    <s v="Profit"/>
    <n v="152.61120000000003"/>
    <s v="Discount Applied"/>
    <s v="Low Discount"/>
    <n v="0.86548700796517086"/>
    <x v="0"/>
  </r>
  <r>
    <s v="CA-2017-116855"/>
    <d v="2017-12-17T00:00:00"/>
    <x v="231"/>
    <n v="6795.3259999999991"/>
    <n v="263.34460000000001"/>
    <n v="0.63600000000000001"/>
    <s v="Medium Value"/>
    <n v="769"/>
    <n v="4.3617891731426037E-4"/>
    <s v="FUR-CH-10003846"/>
    <n v="4574.3940000000002"/>
    <n v="139.35239999999999"/>
    <s v="Normal"/>
    <n v="504.9"/>
    <n v="5"/>
    <n v="0"/>
    <n v="80.784000000000006"/>
    <n v="2524.5"/>
    <n v="3.2000000000000001E-2"/>
    <s v="Profit"/>
    <n v="0"/>
    <s v="No Discount"/>
    <s v="Low Discount"/>
    <n v="0.7754862517939195"/>
    <x v="1"/>
  </r>
  <r>
    <s v="CA-2015-168480"/>
    <d v="2015-09-21T00:00:00"/>
    <x v="412"/>
    <n v="976.024"/>
    <n v="29.671600000000002"/>
    <n v="0.16200000000000001"/>
    <s v="Low Value"/>
    <n v="1776"/>
    <n v="6.264910492781858E-5"/>
    <s v="FUR-BO-10000468"/>
    <n v="2754.4859999999999"/>
    <n v="-133.10919999999999"/>
    <s v="Normal"/>
    <n v="194.32"/>
    <n v="4"/>
    <n v="0"/>
    <n v="31.091200000000001"/>
    <n v="777.28"/>
    <n v="0.04"/>
    <s v="Profit"/>
    <n v="0"/>
    <s v="No Discount"/>
    <s v="Low Discount"/>
    <n v="0.98978781377230185"/>
    <x v="0"/>
  </r>
  <r>
    <s v="US-2016-114293"/>
    <d v="2016-11-21T00:00:00"/>
    <x v="413"/>
    <n v="2090.8000000000002"/>
    <n v="9.6415999999999986"/>
    <n v="0.28499999999999998"/>
    <s v="Low Value"/>
    <n v="1514"/>
    <n v="1.3420443409494347E-4"/>
    <s v="FUR-CH-10003833"/>
    <n v="10012.916000000001"/>
    <n v="-131.107"/>
    <s v="Normal"/>
    <n v="195.136"/>
    <n v="4"/>
    <n v="0.2"/>
    <n v="-12.196"/>
    <n v="780.54399999999998"/>
    <n v="-1.5625E-2"/>
    <s v="Loss"/>
    <n v="156.1088"/>
    <s v="Discount Applied"/>
    <s v="Low Discount"/>
    <n v="0.96451488583168077"/>
    <x v="0"/>
  </r>
  <r>
    <s v="US-2015-123960"/>
    <d v="2015-11-06T00:00:00"/>
    <x v="175"/>
    <n v="3387.3270000000002"/>
    <n v="78.185000000000002"/>
    <n v="0.42599999999999999"/>
    <s v="Medium Value"/>
    <n v="1213"/>
    <n v="2.1742601067989406E-4"/>
    <s v="FUR-FU-10004666"/>
    <n v="475.30799999999999"/>
    <n v="27.701999999999998"/>
    <s v="Normal"/>
    <n v="29.16"/>
    <n v="2"/>
    <n v="0"/>
    <n v="10.789199999999999"/>
    <n v="58.32"/>
    <n v="0.185"/>
    <s v="Profit"/>
    <n v="0"/>
    <s v="No Discount"/>
    <s v="Low Discount"/>
    <n v="0.91400554010369617"/>
    <x v="0"/>
  </r>
  <r>
    <s v="CA-2017-101749"/>
    <d v="2017-03-10T00:00:00"/>
    <x v="414"/>
    <n v="1469.1959999999999"/>
    <n v="77.870699999999999"/>
    <n v="0.217"/>
    <s v="Low Value"/>
    <n v="1659"/>
    <n v="9.4304867875719597E-5"/>
    <s v="FUR-TA-10001520"/>
    <n v="11476.296"/>
    <n v="-12.13290000000001"/>
    <s v="Normal"/>
    <n v="171.28800000000001"/>
    <n v="3"/>
    <n v="0.2"/>
    <n v="-6.4233000000000002"/>
    <n v="513.86400000000003"/>
    <n v="-1.2499999999999999E-2"/>
    <s v="Loss"/>
    <n v="102.77280000000002"/>
    <s v="Discount Applied"/>
    <s v="Low Discount"/>
    <n v="0.98091911905712481"/>
    <x v="0"/>
  </r>
  <r>
    <s v="US-2016-147991"/>
    <d v="2016-05-05T00:00:00"/>
    <x v="415"/>
    <n v="368.08000000000004"/>
    <n v="25.391200000000001"/>
    <n v="6.9000000000000006E-2"/>
    <s v="Low Value"/>
    <n v="1972"/>
    <n v="2.3626347858076712E-5"/>
    <s v="FUR-FU-10004270"/>
    <n v="1453.568"/>
    <n v="116.7148"/>
    <s v="Normal"/>
    <n v="16.72"/>
    <n v="5"/>
    <n v="0.2"/>
    <n v="3.3439999999999999"/>
    <n v="83.6"/>
    <n v="0.04"/>
    <s v="Profit"/>
    <n v="16.72"/>
    <s v="Discount Applied"/>
    <s v="Low Discount"/>
    <n v="0.99827350572147278"/>
    <x v="0"/>
  </r>
  <r>
    <s v="CA-2017-149559"/>
    <d v="2017-11-09T00:00:00"/>
    <x v="416"/>
    <n v="18190.831999999999"/>
    <n v="329.97800000000001"/>
    <n v="0.90500000000000003"/>
    <s v="High Value"/>
    <n v="201"/>
    <n v="1.1676345486302793E-3"/>
    <s v="FUR-CH-10002320"/>
    <n v="45258.18"/>
    <n v="1540.704"/>
    <s v="Normal"/>
    <n v="2054.2719999999999"/>
    <n v="8"/>
    <n v="0.2"/>
    <n v="256.78399999999999"/>
    <n v="16434.175999999999"/>
    <n v="1.5625E-2"/>
    <s v="Profit"/>
    <n v="3286.8352"/>
    <s v="Discount Applied"/>
    <s v="Low Discount"/>
    <n v="0.37712706602442769"/>
    <x v="1"/>
  </r>
  <r>
    <s v="CA-2017-121419"/>
    <d v="2017-02-04T00:00:00"/>
    <x v="417"/>
    <n v="1402.5039999999999"/>
    <n v="102.55240000000001"/>
    <n v="0.20799999999999999"/>
    <s v="Low Value"/>
    <n v="1677"/>
    <n v="9.0024036558204778E-5"/>
    <s v="FUR-TA-10004534"/>
    <n v="16554.36"/>
    <n v="-164.72000000000003"/>
    <s v="high sales Low Profit"/>
    <n v="411.8"/>
    <n v="2"/>
    <n v="0"/>
    <n v="70.006"/>
    <n v="823.6"/>
    <n v="8.4999999999999992E-2"/>
    <s v="Profit"/>
    <n v="0"/>
    <s v="No Discount"/>
    <s v="Low Discount"/>
    <n v="0.98268882250338063"/>
    <x v="0"/>
  </r>
  <r>
    <s v="US-2017-148054"/>
    <d v="2017-06-10T00:00:00"/>
    <x v="45"/>
    <n v="1976.8540000000003"/>
    <n v="-4.9653999999999998"/>
    <n v="0.27400000000000002"/>
    <s v="Low Value"/>
    <n v="1537"/>
    <n v="1.2689045932577262E-4"/>
    <s v="FUR-FU-10003247"/>
    <n v="1938.5520000000001"/>
    <n v="-40.491399999999992"/>
    <s v="Normal"/>
    <n v="41.96"/>
    <n v="2"/>
    <n v="0"/>
    <n v="2.9371999999999998"/>
    <n v="83.92"/>
    <n v="3.4999999999999996E-2"/>
    <s v="Profit"/>
    <n v="0"/>
    <s v="No Discount"/>
    <s v="Low Discount"/>
    <n v="0.96763586258078305"/>
    <x v="0"/>
  </r>
  <r>
    <s v="CA-2017-131492"/>
    <d v="2017-10-19T00:00:00"/>
    <x v="418"/>
    <n v="109.85599999999999"/>
    <n v="7.0397999999999996"/>
    <n v="2.1999999999999999E-2"/>
    <s v="Low Value"/>
    <n v="2072"/>
    <n v="7.0514455289526054E-6"/>
    <s v="FUR-FU-10003878"/>
    <n v="901.51999999999987"/>
    <n v="41.867199999999997"/>
    <s v="Normal"/>
    <n v="30.56"/>
    <n v="2"/>
    <n v="0"/>
    <n v="10.3904"/>
    <n v="61.12"/>
    <n v="0.17"/>
    <s v="Profit"/>
    <n v="0"/>
    <s v="No Discount"/>
    <s v="Low Discount"/>
    <n v="0.99981693615272982"/>
    <x v="0"/>
  </r>
  <r>
    <s v="CA-2017-131492"/>
    <d v="2017-10-19T00:00:00"/>
    <x v="418"/>
    <n v="109.85599999999999"/>
    <n v="7.0397999999999996"/>
    <n v="2.1999999999999999E-2"/>
    <s v="Low Value"/>
    <n v="2072"/>
    <n v="7.0514455289526054E-6"/>
    <s v="FUR-TA-10003837"/>
    <n v="130.97800000000001"/>
    <n v="-17.514499999999998"/>
    <s v="Normal"/>
    <n v="24.367999999999999"/>
    <n v="2"/>
    <n v="0.2"/>
    <n v="-3.3506"/>
    <n v="48.735999999999997"/>
    <n v="-6.8750000000000006E-2"/>
    <s v="Loss"/>
    <n v="9.7471999999999994"/>
    <s v="Discount Applied"/>
    <s v="Low Discount"/>
    <n v="0.99981693615272982"/>
    <x v="0"/>
  </r>
  <r>
    <s v="CA-2014-119375"/>
    <d v="2014-11-17T00:00:00"/>
    <x v="419"/>
    <n v="373.23"/>
    <n v="14.9292"/>
    <n v="7.0000000000000007E-2"/>
    <s v="Low Value"/>
    <n v="1971"/>
    <n v="2.3956916461285512E-5"/>
    <s v="FUR-FU-10002379"/>
    <n v="1409.98"/>
    <n v="39.811199999999999"/>
    <s v="Normal"/>
    <n v="124.41"/>
    <n v="3"/>
    <n v="0"/>
    <n v="14.9292"/>
    <n v="373.23"/>
    <n v="0.04"/>
    <s v="Profit"/>
    <n v="0"/>
    <s v="No Discount"/>
    <s v="Low Discount"/>
    <n v="0.99822625302575652"/>
    <x v="0"/>
  </r>
  <r>
    <s v="CA-2015-126137"/>
    <d v="2015-03-10T00:00:00"/>
    <x v="32"/>
    <n v="2095.6779999999999"/>
    <n v="-81.3673"/>
    <n v="0.28699999999999998"/>
    <s v="Low Value"/>
    <n v="1508"/>
    <n v="1.3451754354085654E-4"/>
    <s v="FUR-BO-10004409"/>
    <n v="2938.5719999999997"/>
    <n v="-9.93719999999999"/>
    <s v="Normal"/>
    <n v="120.666"/>
    <n v="2"/>
    <n v="0.15"/>
    <n v="18.454799999999999"/>
    <n v="241.33199999999999"/>
    <n v="7.647058823529411E-2"/>
    <s v="Profit"/>
    <n v="36.199799999999996"/>
    <s v="Discount Applied"/>
    <s v="Low Discount"/>
    <n v="0.96411199934493474"/>
    <x v="0"/>
  </r>
  <r>
    <s v="CA-2014-143903"/>
    <d v="2014-07-20T00:00:00"/>
    <x v="420"/>
    <n v="9985.2419999999984"/>
    <n v="-93.70380000000003"/>
    <n v="0.748"/>
    <s v="Medium Value"/>
    <n v="529"/>
    <n v="6.4093349527026067E-4"/>
    <s v="FUR-FU-10003724"/>
    <n v="1581.93"/>
    <n v="44.193600000000004"/>
    <s v="Normal"/>
    <n v="16.739999999999998"/>
    <n v="5"/>
    <n v="0.6"/>
    <n v="-14.228999999999999"/>
    <n v="83.699999999999989"/>
    <n v="-0.17"/>
    <s v="Loss"/>
    <n v="50.219999999999992"/>
    <s v="Discount Applied"/>
    <s v="High Discount"/>
    <n v="0.64915753455728609"/>
    <x v="1"/>
  </r>
  <r>
    <s v="CA-2014-143903"/>
    <d v="2014-07-20T00:00:00"/>
    <x v="420"/>
    <n v="9985.2419999999984"/>
    <n v="-93.70380000000003"/>
    <n v="0.748"/>
    <s v="Medium Value"/>
    <n v="529"/>
    <n v="6.4093349527026067E-4"/>
    <s v="FUR-CH-10002024"/>
    <n v="124494.04800000001"/>
    <n v="5.6843418860808015E-14"/>
    <s v="Normal"/>
    <n v="981.37199999999996"/>
    <n v="2"/>
    <n v="0.3"/>
    <n v="-140.196"/>
    <n v="1962.7439999999999"/>
    <n v="-7.1428571428571425E-2"/>
    <s v="Loss"/>
    <n v="588.82319999999993"/>
    <s v="Discount Applied"/>
    <s v="Low Discount"/>
    <n v="0.64915753455728609"/>
    <x v="1"/>
  </r>
  <r>
    <s v="CA-2017-118773"/>
    <d v="2017-09-02T00:00:00"/>
    <x v="421"/>
    <n v="41034.049599999998"/>
    <n v="-621.94399999999996"/>
    <n v="0.98699999999999999"/>
    <s v="High Value"/>
    <n v="25"/>
    <n v="2.6338967884024489E-3"/>
    <s v="FUR-FU-10000550"/>
    <n v="285.85200000000003"/>
    <n v="9.3125999999999998"/>
    <s v="Normal"/>
    <n v="3.984"/>
    <n v="2"/>
    <n v="0.6"/>
    <n v="-2.6892"/>
    <n v="7.968"/>
    <n v="-0.33750000000000002"/>
    <s v="Loss"/>
    <n v="4.7808000000000002"/>
    <s v="Discount Applied"/>
    <s v="High Discount"/>
    <n v="9.0531501368808748E-2"/>
    <x v="1"/>
  </r>
  <r>
    <s v="US-2017-159205"/>
    <d v="2017-03-31T00:00:00"/>
    <x v="422"/>
    <n v="4498.5069999999996"/>
    <n v="135.36180000000002"/>
    <n v="0.51400000000000001"/>
    <s v="Medium Value"/>
    <n v="1027"/>
    <n v="2.8875051951747738E-4"/>
    <s v="FUR-FU-10001591"/>
    <n v="1529.8799999999997"/>
    <n v="108.092"/>
    <s v="Normal"/>
    <n v="61"/>
    <n v="5"/>
    <n v="0"/>
    <n v="25.62"/>
    <n v="305"/>
    <n v="8.4000000000000005E-2"/>
    <s v="Profit"/>
    <n v="0"/>
    <s v="No Discount"/>
    <s v="Low Discount"/>
    <n v="0.8680859816505514"/>
    <x v="0"/>
  </r>
  <r>
    <s v="CA-2017-135692"/>
    <d v="2017-04-27T00:00:00"/>
    <x v="18"/>
    <n v="1819.6803999999997"/>
    <n v="-8.9551999999999996"/>
    <n v="0.25800000000000001"/>
    <s v="Low Value"/>
    <n v="1569"/>
    <n v="1.168017879833845E-4"/>
    <s v="FUR-BO-10002268"/>
    <n v="4087.8703999999998"/>
    <n v="-294.7672"/>
    <s v="Normal"/>
    <n v="220.26560000000001"/>
    <n v="4"/>
    <n v="0.32"/>
    <n v="-42.1096"/>
    <n v="881.06240000000003"/>
    <n v="-4.779411764705882E-2"/>
    <s v="Loss"/>
    <n v="281.93996800000002"/>
    <s v="Discount Applied"/>
    <s v="High Discount"/>
    <n v="0.97171640681059146"/>
    <x v="0"/>
  </r>
  <r>
    <s v="CA-2017-131233"/>
    <d v="2017-04-14T00:00:00"/>
    <x v="423"/>
    <n v="1658.576"/>
    <n v="69.637"/>
    <n v="0.23899999999999999"/>
    <s v="Low Value"/>
    <n v="1612"/>
    <n v="1.0646080614284242E-4"/>
    <s v="FUR-BO-10003441"/>
    <n v="4601.6586000000007"/>
    <n v="73.715399999999988"/>
    <s v="Normal"/>
    <n v="242.352"/>
    <n v="3"/>
    <n v="0.2"/>
    <n v="9.0882000000000005"/>
    <n v="727.05600000000004"/>
    <n v="1.2500000000000001E-2"/>
    <s v="Profit"/>
    <n v="145.41120000000001"/>
    <s v="Discount Applied"/>
    <s v="Low Discount"/>
    <n v="0.97616891556230867"/>
    <x v="0"/>
  </r>
  <r>
    <s v="CA-2017-119578"/>
    <d v="2017-12-22T00:00:00"/>
    <x v="424"/>
    <n v="6425.0739999999996"/>
    <n v="-27.839200000000002"/>
    <n v="0.621"/>
    <s v="Medium Value"/>
    <n v="800"/>
    <n v="4.1241315295013133E-4"/>
    <s v="FUR-BO-10003660"/>
    <n v="1171.194"/>
    <n v="48.615600000000001"/>
    <s v="Normal"/>
    <n v="220.98"/>
    <n v="1"/>
    <n v="0"/>
    <n v="50.825400000000002"/>
    <n v="220.98"/>
    <n v="0.23"/>
    <s v="Profit"/>
    <n v="0"/>
    <s v="No Discount"/>
    <s v="Low Discount"/>
    <n v="0.78901070601479639"/>
    <x v="1"/>
  </r>
  <r>
    <s v="CA-2016-150350"/>
    <d v="2016-08-23T00:00:00"/>
    <x v="425"/>
    <n v="3196.2239999999997"/>
    <n v="-39.952800000000003"/>
    <n v="0.41099999999999998"/>
    <s v="Medium Value"/>
    <n v="1248"/>
    <n v="2.0515947635387242E-4"/>
    <s v="FUR-CH-10001973"/>
    <n v="6969.543999999999"/>
    <n v="-228.61879999999999"/>
    <s v="Normal"/>
    <n v="532.70399999999995"/>
    <n v="6"/>
    <n v="0.2"/>
    <n v="-39.952800000000003"/>
    <n v="3196.2239999999997"/>
    <n v="-1.2500000000000002E-2"/>
    <s v="Loss"/>
    <n v="639.24479999999994"/>
    <s v="Discount Applied"/>
    <s v="Low Discount"/>
    <n v="0.9204744941630908"/>
    <x v="0"/>
  </r>
  <r>
    <s v="CA-2015-121720"/>
    <d v="2015-11-06T00:00:00"/>
    <x v="426"/>
    <n v="7335.7920000000004"/>
    <n v="-122.99699999999999"/>
    <n v="0.66400000000000003"/>
    <s v="Medium Value"/>
    <n v="711"/>
    <n v="4.7087039123694922E-4"/>
    <s v="FUR-CH-10003312"/>
    <n v="23377.536"/>
    <n v="-989.04959999999994"/>
    <s v="high sales Low Profit"/>
    <n v="1123.92"/>
    <n v="5"/>
    <n v="0.2"/>
    <n v="-182.637"/>
    <n v="5619.6"/>
    <n v="-3.2500000000000001E-2"/>
    <s v="Loss"/>
    <n v="1123.92"/>
    <s v="Discount Applied"/>
    <s v="Low Discount"/>
    <n v="0.74910612674517096"/>
    <x v="1"/>
  </r>
  <r>
    <s v="CA-2015-121720"/>
    <d v="2015-11-06T00:00:00"/>
    <x v="426"/>
    <n v="7335.7920000000004"/>
    <n v="-122.99699999999999"/>
    <n v="0.66400000000000003"/>
    <s v="Medium Value"/>
    <n v="711"/>
    <n v="4.7087039123694922E-4"/>
    <s v="FUR-FU-10003464"/>
    <n v="592.17600000000004"/>
    <n v="59.217600000000004"/>
    <s v="Normal"/>
    <n v="48.671999999999997"/>
    <n v="3"/>
    <n v="0.2"/>
    <n v="7.3007999999999997"/>
    <n v="146.01599999999999"/>
    <n v="0.05"/>
    <s v="Profit"/>
    <n v="29.203199999999999"/>
    <s v="Discount Applied"/>
    <s v="Low Discount"/>
    <n v="0.74910612674517096"/>
    <x v="1"/>
  </r>
  <r>
    <s v="CA-2014-136399"/>
    <d v="2014-12-16T00:00:00"/>
    <x v="427"/>
    <n v="572.05600000000004"/>
    <n v="32.789400000000001"/>
    <n v="0.10299999999999999"/>
    <s v="Low Value"/>
    <n v="1900"/>
    <n v="3.6719175315963731E-5"/>
    <s v="FUR-FU-10004090"/>
    <n v="1004.796"/>
    <n v="93.58829999999999"/>
    <s v="Normal"/>
    <n v="44.46"/>
    <n v="2"/>
    <n v="0"/>
    <n v="14.671799999999999"/>
    <n v="88.92"/>
    <n v="0.16499999999999998"/>
    <s v="Profit"/>
    <n v="0"/>
    <s v="No Discount"/>
    <s v="Low Discount"/>
    <n v="0.99609878429495491"/>
    <x v="0"/>
  </r>
  <r>
    <s v="CA-2014-136399"/>
    <d v="2014-12-16T00:00:00"/>
    <x v="427"/>
    <n v="572.05600000000004"/>
    <n v="32.789400000000001"/>
    <n v="0.10299999999999999"/>
    <s v="Low Value"/>
    <n v="1900"/>
    <n v="3.6719175315963731E-5"/>
    <s v="FUR-CH-10002602"/>
    <n v="21288.18"/>
    <n v="486.15559999999999"/>
    <s v="Normal"/>
    <n v="241.56800000000001"/>
    <n v="2"/>
    <n v="0.2"/>
    <n v="18.117599999999999"/>
    <n v="483.13600000000002"/>
    <n v="3.7499999999999999E-2"/>
    <s v="Profit"/>
    <n v="96.627200000000016"/>
    <s v="Discount Applied"/>
    <s v="Low Discount"/>
    <n v="0.99609878429495491"/>
    <x v="0"/>
  </r>
  <r>
    <s v="CA-2014-107916"/>
    <d v="2014-08-24T00:00:00"/>
    <x v="428"/>
    <n v="154.345"/>
    <n v="-24.659100000000002"/>
    <n v="2.9000000000000001E-2"/>
    <s v="Low Value"/>
    <n v="2058"/>
    <n v="9.9071089441285853E-6"/>
    <s v="FUR-FU-10004586"/>
    <n v="232.4"/>
    <n v="25.763200000000001"/>
    <s v="Normal"/>
    <n v="13.28"/>
    <n v="2"/>
    <n v="0"/>
    <n v="6.3743999999999996"/>
    <n v="26.56"/>
    <n v="0.24"/>
    <s v="Profit"/>
    <n v="0"/>
    <s v="No Discount"/>
    <s v="Low Discount"/>
    <n v="0.99970000139272341"/>
    <x v="0"/>
  </r>
  <r>
    <s v="CA-2017-164168"/>
    <d v="2017-12-11T00:00:00"/>
    <x v="23"/>
    <n v="6986.0120000000006"/>
    <n v="176.42419999999998"/>
    <n v="0.64300000000000002"/>
    <s v="Medium Value"/>
    <n v="752"/>
    <n v="4.4841868521163392E-4"/>
    <s v="FUR-FU-10001756"/>
    <n v="1024.3519999999999"/>
    <n v="-7.6160000000000032"/>
    <s v="Normal"/>
    <n v="22.847999999999999"/>
    <n v="3"/>
    <n v="0.6"/>
    <n v="-17.7072"/>
    <n v="68.543999999999997"/>
    <n v="-0.25833333333333336"/>
    <s v="Loss"/>
    <n v="41.126399999999997"/>
    <s v="Discount Applied"/>
    <s v="High Discount"/>
    <n v="0.76931242302884995"/>
    <x v="1"/>
  </r>
  <r>
    <s v="US-2016-148110"/>
    <d v="2016-05-09T00:00:00"/>
    <x v="102"/>
    <n v="11363.212000000001"/>
    <n v="372.51679999999999"/>
    <n v="0.81200000000000006"/>
    <s v="High Value"/>
    <n v="395"/>
    <n v="7.2938274151562591E-4"/>
    <s v="FUR-CH-10002647"/>
    <n v="21499.842000000004"/>
    <n v="234.23400000000001"/>
    <s v="Normal"/>
    <n v="347.80200000000002"/>
    <n v="7"/>
    <n v="0.3"/>
    <n v="-24.843"/>
    <n v="2434.614"/>
    <n v="-1.020408163265306E-2"/>
    <s v="Loss"/>
    <n v="730.38419999999996"/>
    <s v="Discount Applied"/>
    <s v="Low Discount"/>
    <n v="0.5563923169356797"/>
    <x v="1"/>
  </r>
  <r>
    <s v="CA-2017-131828"/>
    <d v="2017-11-02T00:00:00"/>
    <x v="429"/>
    <n v="3852.5439999999999"/>
    <n v="108.3528"/>
    <n v="0.47699999999999998"/>
    <s v="Medium Value"/>
    <n v="1109"/>
    <n v="2.4728739589911509E-4"/>
    <s v="FUR-CH-10004495"/>
    <n v="29526.137999999999"/>
    <n v="854.78320000000008"/>
    <s v="Normal"/>
    <n v="963.13599999999997"/>
    <n v="4"/>
    <n v="0.2"/>
    <n v="108.3528"/>
    <n v="3852.5439999999999"/>
    <n v="2.8125000000000001E-2"/>
    <s v="Profit"/>
    <n v="770.50880000000006"/>
    <s v="Discount Applied"/>
    <s v="Low Discount"/>
    <n v="0.8890281193507914"/>
    <x v="0"/>
  </r>
  <r>
    <s v="CA-2015-147830"/>
    <d v="2015-12-15T00:00:00"/>
    <x v="66"/>
    <n v="17832.73"/>
    <n v="211.71780000000001"/>
    <n v="0.89900000000000002"/>
    <s v="High Value"/>
    <n v="210"/>
    <n v="1.14464866941741E-3"/>
    <s v="FUR-FU-10004091"/>
    <n v="6526.58"/>
    <n v="322.95060000000001"/>
    <s v="Normal"/>
    <n v="262.86399999999998"/>
    <n v="7"/>
    <n v="0.2"/>
    <n v="69.001800000000003"/>
    <n v="1840.0479999999998"/>
    <n v="3.7500000000000006E-2"/>
    <s v="Profit"/>
    <n v="368.00959999999998"/>
    <s v="Discount Applied"/>
    <s v="Low Discount"/>
    <n v="0.39211102125952491"/>
    <x v="1"/>
  </r>
  <r>
    <s v="CA-2015-139584"/>
    <d v="2015-08-24T00:00:00"/>
    <x v="353"/>
    <n v="10761.407999999999"/>
    <n v="-216.2277"/>
    <n v="0.77600000000000002"/>
    <s v="Medium Value"/>
    <n v="472"/>
    <n v="6.9075409924660282E-4"/>
    <s v="FUR-TA-10001539"/>
    <n v="26422.155000000002"/>
    <n v="-450.24300000000011"/>
    <s v="high sales Low Profit"/>
    <n v="284.36399999999998"/>
    <n v="2"/>
    <n v="0.4"/>
    <n v="-75.830399999999997"/>
    <n v="568.72799999999995"/>
    <n v="-0.13333333333333333"/>
    <s v="Loss"/>
    <n v="227.49119999999999"/>
    <s v="Discount Applied"/>
    <s v="High Discount"/>
    <n v="0.60956821859021593"/>
    <x v="1"/>
  </r>
  <r>
    <s v="CA-2016-146682"/>
    <d v="2016-10-29T00:00:00"/>
    <x v="56"/>
    <n v="2177.8980000000001"/>
    <n v="139.76319999999998"/>
    <n v="0.30299999999999999"/>
    <s v="Low Value"/>
    <n v="1476"/>
    <n v="1.3979508733810464E-4"/>
    <s v="FUR-FU-10002671"/>
    <n v="565.48"/>
    <n v="78.256"/>
    <s v="Normal"/>
    <n v="67"/>
    <n v="5"/>
    <n v="0"/>
    <n v="32.159999999999997"/>
    <n v="335"/>
    <n v="9.5999999999999988E-2"/>
    <s v="Profit"/>
    <n v="0"/>
    <s v="No Discount"/>
    <s v="Low Discount"/>
    <n v="0.95948371276038558"/>
    <x v="0"/>
  </r>
  <r>
    <s v="CA-2016-138695"/>
    <d v="2016-05-28T00:00:00"/>
    <x v="63"/>
    <n v="4350.72"/>
    <n v="2.4824000000000019"/>
    <n v="0.50800000000000001"/>
    <s v="Medium Value"/>
    <n v="1041"/>
    <n v="2.7926435599079412E-4"/>
    <s v="FUR-CH-10003833"/>
    <n v="10012.916000000001"/>
    <n v="-131.107"/>
    <s v="Normal"/>
    <n v="390.27199999999999"/>
    <n v="8"/>
    <n v="0.2"/>
    <n v="-24.391999999999999"/>
    <n v="3122.1759999999999"/>
    <n v="-7.8125E-3"/>
    <s v="Loss"/>
    <n v="624.43520000000001"/>
    <s v="Discount Applied"/>
    <s v="Low Discount"/>
    <n v="0.87121826358913101"/>
    <x v="0"/>
  </r>
  <r>
    <s v="US-2016-133879"/>
    <d v="2016-03-21T00:00:00"/>
    <x v="204"/>
    <n v="11500.93"/>
    <n v="91.212800000000001"/>
    <n v="0.81399999999999995"/>
    <s v="High Value"/>
    <n v="391"/>
    <n v="7.3822259528197722E-4"/>
    <s v="FUR-CH-10000665"/>
    <n v="15430.156000000001"/>
    <n v="573.72400000000005"/>
    <s v="Normal"/>
    <n v="528.42999999999995"/>
    <n v="5"/>
    <n v="0.3"/>
    <n v="0"/>
    <n v="2642.1499999999996"/>
    <n v="0"/>
    <s v="Profit"/>
    <n v="792.64499999999987"/>
    <s v="Discount Applied"/>
    <s v="Low Discount"/>
    <n v="0.55274540322810173"/>
    <x v="1"/>
  </r>
  <r>
    <s v="US-2017-132059"/>
    <d v="2017-09-23T00:00:00"/>
    <x v="176"/>
    <n v="3545.0160000000001"/>
    <n v="-5.7394000000000007"/>
    <n v="0.44600000000000001"/>
    <s v="Medium Value"/>
    <n v="1170"/>
    <n v="2.2754776455783434E-4"/>
    <s v="FUR-BO-10001811"/>
    <n v="23696.155399999996"/>
    <n v="15.049000000000007"/>
    <s v="Normal"/>
    <n v="180.58799999999999"/>
    <n v="2"/>
    <n v="0.7"/>
    <n v="-240.78399999999999"/>
    <n v="361.17599999999999"/>
    <n v="-0.66666666666666663"/>
    <s v="Loss"/>
    <n v="252.82319999999999"/>
    <s v="Discount Applied"/>
    <s v="High Discount"/>
    <n v="0.90470200881081098"/>
    <x v="0"/>
  </r>
  <r>
    <s v="CA-2017-105235"/>
    <d v="2017-05-12T00:00:00"/>
    <x v="430"/>
    <n v="2121.482"/>
    <n v="-32.887999999999991"/>
    <n v="0.29199999999999998"/>
    <s v="Low Value"/>
    <n v="1495"/>
    <n v="1.3617385271312836E-4"/>
    <s v="FUR-FU-10001487"/>
    <n v="830.62000000000012"/>
    <n v="46.556600000000003"/>
    <s v="Normal"/>
    <n v="20.94"/>
    <n v="3"/>
    <n v="0"/>
    <n v="6.0726000000000004"/>
    <n v="62.820000000000007"/>
    <n v="9.6666666666666665E-2"/>
    <s v="Profit"/>
    <n v="0"/>
    <s v="No Discount"/>
    <s v="Low Discount"/>
    <n v="0.96249345734673308"/>
    <x v="0"/>
  </r>
  <r>
    <s v="CA-2017-105235"/>
    <d v="2017-05-12T00:00:00"/>
    <x v="430"/>
    <n v="2121.482"/>
    <n v="-32.887999999999991"/>
    <n v="0.29199999999999998"/>
    <s v="Low Value"/>
    <n v="1495"/>
    <n v="1.3617385271312836E-4"/>
    <s v="FUR-FU-10000521"/>
    <n v="1226.412"/>
    <n v="94.768200000000007"/>
    <s v="Normal"/>
    <n v="58.68"/>
    <n v="2"/>
    <n v="0"/>
    <n v="18.190799999999999"/>
    <n v="117.36"/>
    <n v="0.155"/>
    <s v="Profit"/>
    <n v="0"/>
    <s v="No Discount"/>
    <s v="Low Discount"/>
    <n v="0.96249345734673308"/>
    <x v="0"/>
  </r>
  <r>
    <s v="CA-2014-164224"/>
    <d v="2014-05-18T00:00:00"/>
    <x v="431"/>
    <n v="16164.256000000003"/>
    <n v="221.85579999999999"/>
    <n v="0.88300000000000001"/>
    <s v="High Value"/>
    <n v="246"/>
    <n v="1.0375525296756241E-3"/>
    <s v="FUR-FU-10000308"/>
    <n v="7349.6759999999995"/>
    <n v="318.36160000000001"/>
    <s v="Normal"/>
    <n v="149.232"/>
    <n v="3"/>
    <n v="0.2"/>
    <n v="3.7307999999999999"/>
    <n v="447.69600000000003"/>
    <n v="8.3333333333333332E-3"/>
    <s v="Profit"/>
    <n v="89.539200000000008"/>
    <s v="Discount Applied"/>
    <s v="Low Discount"/>
    <n v="0.42852359336156759"/>
    <x v="1"/>
  </r>
  <r>
    <s v="CA-2014-158372"/>
    <d v="2014-10-11T00:00:00"/>
    <x v="432"/>
    <n v="749.85"/>
    <n v="55.707500000000003"/>
    <n v="0.128"/>
    <s v="Low Value"/>
    <n v="1846"/>
    <n v="4.8131430507984192E-5"/>
    <s v="FUR-FU-10000397"/>
    <n v="1535.38"/>
    <n v="94.914399999999986"/>
    <s v="Normal"/>
    <n v="39.880000000000003"/>
    <n v="2"/>
    <n v="0"/>
    <n v="11.166399999999999"/>
    <n v="79.760000000000005"/>
    <n v="0.13999999999999999"/>
    <s v="Profit"/>
    <n v="0"/>
    <s v="No Discount"/>
    <s v="Low Discount"/>
    <n v="0.99385059890676219"/>
    <x v="0"/>
  </r>
  <r>
    <s v="CA-2014-158372"/>
    <d v="2014-10-11T00:00:00"/>
    <x v="432"/>
    <n v="749.85"/>
    <n v="55.707500000000003"/>
    <n v="0.128"/>
    <s v="Low Value"/>
    <n v="1846"/>
    <n v="4.8131430507984192E-5"/>
    <s v="FUR-FU-10001867"/>
    <n v="606.48"/>
    <n v="21.7056"/>
    <s v="Normal"/>
    <n v="53.2"/>
    <n v="5"/>
    <n v="0"/>
    <n v="14.896000000000001"/>
    <n v="266"/>
    <n v="5.6000000000000001E-2"/>
    <s v="Profit"/>
    <n v="0"/>
    <s v="No Discount"/>
    <s v="Low Discount"/>
    <n v="0.99385059890676219"/>
    <x v="0"/>
  </r>
  <r>
    <s v="CA-2017-131625"/>
    <d v="2017-01-09T00:00:00"/>
    <x v="257"/>
    <n v="1106.94"/>
    <n v="79.907200000000003"/>
    <n v="0.183"/>
    <s v="Low Value"/>
    <n v="1728"/>
    <n v="7.1052351385621158E-5"/>
    <s v="FUR-FU-10004960"/>
    <n v="2412.9"/>
    <n v="132.8244"/>
    <s v="Normal"/>
    <n v="114.9"/>
    <n v="5"/>
    <n v="0"/>
    <n v="39.066000000000003"/>
    <n v="574.5"/>
    <n v="6.8000000000000005E-2"/>
    <s v="Profit"/>
    <n v="0"/>
    <s v="No Discount"/>
    <s v="Low Discount"/>
    <n v="0.98674827779783481"/>
    <x v="0"/>
  </r>
  <r>
    <s v="CA-2016-140746"/>
    <d v="2016-01-15T00:00:00"/>
    <x v="197"/>
    <n v="504.93299999999999"/>
    <n v="-23.661000000000001"/>
    <n v="9.4E-2"/>
    <s v="Low Value"/>
    <n v="1920"/>
    <n v="3.241067893670465E-5"/>
    <s v="FUR-TA-10002903"/>
    <n v="25113.956999999999"/>
    <n v="-192.18540000000002"/>
    <s v="high sales Low Profit"/>
    <n v="181.797"/>
    <n v="1"/>
    <n v="0.3"/>
    <n v="-15.582599999999999"/>
    <n v="181.797"/>
    <n v="-8.5714285714285715E-2"/>
    <s v="Loss"/>
    <n v="54.539099999999998"/>
    <s v="Discount Applied"/>
    <s v="Low Discount"/>
    <n v="0.99678773746928895"/>
    <x v="0"/>
  </r>
  <r>
    <s v="US-2016-127971"/>
    <d v="2016-11-20T00:00:00"/>
    <x v="433"/>
    <n v="4524.1590000000006"/>
    <n v="-174.64160000000001"/>
    <n v="0.52100000000000002"/>
    <s v="Medium Value"/>
    <n v="1013"/>
    <n v="2.9039707210184871E-4"/>
    <s v="FUR-CH-10003774"/>
    <n v="20415.912000000004"/>
    <n v="-503.11939999999998"/>
    <s v="high sales Low Profit"/>
    <n v="318.43"/>
    <n v="5"/>
    <n v="0.3"/>
    <n v="-77.332999999999998"/>
    <n v="1592.15"/>
    <n v="-4.8571428571428571E-2"/>
    <s v="Loss"/>
    <n v="477.64499999999998"/>
    <s v="Discount Applied"/>
    <s v="Low Discount"/>
    <n v="0.86375299283369378"/>
    <x v="0"/>
  </r>
  <r>
    <s v="US-2016-127971"/>
    <d v="2016-11-20T00:00:00"/>
    <x v="433"/>
    <n v="4524.1590000000006"/>
    <n v="-174.64160000000001"/>
    <n v="0.52100000000000002"/>
    <s v="Medium Value"/>
    <n v="1013"/>
    <n v="2.9039707210184871E-4"/>
    <s v="FUR-FU-10000023"/>
    <n v="1850.6379999999999"/>
    <n v="88.350000000000009"/>
    <s v="Normal"/>
    <n v="7.0679999999999996"/>
    <n v="3"/>
    <n v="0.6"/>
    <n v="-2.8271999999999999"/>
    <n v="21.204000000000001"/>
    <n v="-0.13333333333333333"/>
    <s v="Loss"/>
    <n v="12.7224"/>
    <s v="Discount Applied"/>
    <s v="High Discount"/>
    <n v="0.86375299283369378"/>
    <x v="0"/>
  </r>
  <r>
    <s v="CA-2017-113355"/>
    <d v="2017-01-12T00:00:00"/>
    <x v="434"/>
    <n v="3505.8040000000001"/>
    <n v="-36.517400000000002"/>
    <n v="0.439"/>
    <s v="Medium Value"/>
    <n v="1185"/>
    <n v="2.2503082163181036E-4"/>
    <s v="FUR-CH-10002602"/>
    <n v="21288.18"/>
    <n v="486.15559999999999"/>
    <s v="Normal"/>
    <n v="317.05799999999999"/>
    <n v="3"/>
    <n v="0.3"/>
    <n v="-18.117599999999999"/>
    <n v="951.17399999999998"/>
    <n v="-1.9047619047619046E-2"/>
    <s v="Loss"/>
    <n v="285.35219999999998"/>
    <s v="Discount Applied"/>
    <s v="Low Discount"/>
    <n v="0.9078637286216692"/>
    <x v="0"/>
  </r>
  <r>
    <s v="CA-2016-159730"/>
    <d v="2016-09-17T00:00:00"/>
    <x v="321"/>
    <n v="3585.2700000000004"/>
    <n v="-177.16900000000001"/>
    <n v="0.45"/>
    <s v="Medium Value"/>
    <n v="1163"/>
    <n v="2.3013159146143962E-4"/>
    <s v="FUR-CH-10004875"/>
    <n v="6085.8899999999994"/>
    <n v="254.82440000000005"/>
    <s v="Normal"/>
    <n v="113.88800000000001"/>
    <n v="2"/>
    <n v="0.2"/>
    <n v="9.9651999999999994"/>
    <n v="227.77600000000001"/>
    <n v="4.3749999999999997E-2"/>
    <s v="Profit"/>
    <n v="45.555200000000006"/>
    <s v="Discount Applied"/>
    <s v="Low Discount"/>
    <n v="0.90265199084025338"/>
    <x v="0"/>
  </r>
  <r>
    <s v="CA-2017-119389"/>
    <d v="2017-04-17T00:00:00"/>
    <x v="435"/>
    <n v="2314.5680000000002"/>
    <n v="57.748500000000007"/>
    <n v="0.32500000000000001"/>
    <s v="Low Value"/>
    <n v="1429"/>
    <n v="1.4856767199840495E-4"/>
    <s v="FUR-FU-10001473"/>
    <n v="5732.1120000000001"/>
    <n v="176.32469999999998"/>
    <s v="Normal"/>
    <n v="60.311999999999998"/>
    <n v="3"/>
    <n v="0.2"/>
    <n v="5.2773000000000003"/>
    <n v="180.93599999999998"/>
    <n v="2.9166666666666671E-2"/>
    <s v="Profit"/>
    <n v="36.187199999999997"/>
    <s v="Discount Applied"/>
    <s v="Low Discount"/>
    <n v="0.95274951725771262"/>
    <x v="0"/>
  </r>
  <r>
    <s v="US-2016-161844"/>
    <d v="2016-09-12T00:00:00"/>
    <x v="223"/>
    <n v="4126.4459999999999"/>
    <n v="209.97500000000002"/>
    <n v="0.49"/>
    <s v="Medium Value"/>
    <n v="1078"/>
    <n v="2.6486863891971637E-4"/>
    <s v="FUR-TA-10001676"/>
    <n v="1746.0989999999999"/>
    <n v="-148.39619999999996"/>
    <s v="Normal"/>
    <n v="79.974000000000004"/>
    <n v="3"/>
    <n v="0.4"/>
    <n v="-29.323799999999999"/>
    <n v="239.92200000000003"/>
    <n v="-0.1222222222222222"/>
    <s v="Loss"/>
    <n v="95.968800000000016"/>
    <s v="Discount Applied"/>
    <s v="High Discount"/>
    <n v="0.8818175208617548"/>
    <x v="0"/>
  </r>
  <r>
    <s v="CA-2015-146038"/>
    <d v="2015-09-02T00:00:00"/>
    <x v="434"/>
    <n v="3505.8040000000001"/>
    <n v="-36.517400000000002"/>
    <n v="0.439"/>
    <s v="Medium Value"/>
    <n v="1185"/>
    <n v="2.2503082163181036E-4"/>
    <s v="FUR-CH-10002774"/>
    <n v="2467.4320000000002"/>
    <n v="76.979799999999997"/>
    <s v="Normal"/>
    <n v="203.92"/>
    <n v="5"/>
    <n v="0.2"/>
    <n v="22.940999999999999"/>
    <n v="1019.5999999999999"/>
    <n v="2.2500000000000003E-2"/>
    <s v="Profit"/>
    <n v="203.92"/>
    <s v="Discount Applied"/>
    <s v="Low Discount"/>
    <n v="0.9078637286216692"/>
    <x v="0"/>
  </r>
  <r>
    <s v="CA-2014-159478"/>
    <d v="2014-09-30T00:00:00"/>
    <x v="119"/>
    <n v="8912.7999999999993"/>
    <n v="126.7676"/>
    <n v="0.71099999999999997"/>
    <s v="Medium Value"/>
    <n v="609"/>
    <n v="5.7209550420959053E-4"/>
    <s v="FUR-FU-10000221"/>
    <n v="847.34400000000005"/>
    <n v="49.377600000000001"/>
    <s v="Normal"/>
    <n v="15.24"/>
    <n v="3"/>
    <n v="0"/>
    <n v="5.1816000000000004"/>
    <n v="45.72"/>
    <n v="0.11333333333333334"/>
    <s v="Profit"/>
    <n v="0"/>
    <s v="No Discount"/>
    <s v="Low Discount"/>
    <n v="0.69722228682331688"/>
    <x v="1"/>
  </r>
  <r>
    <s v="CA-2014-106264"/>
    <d v="2014-12-26T00:00:00"/>
    <x v="295"/>
    <n v="5043.0280000000002"/>
    <n v="-21.9786"/>
    <n v="0.54700000000000004"/>
    <s v="Medium Value"/>
    <n v="957"/>
    <n v="3.2370227609764419E-4"/>
    <s v="FUR-FU-10001852"/>
    <n v="175.73999999999998"/>
    <n v="8.9087999999999994"/>
    <s v="Normal"/>
    <n v="3.48"/>
    <n v="2"/>
    <n v="0"/>
    <n v="1.1135999999999999"/>
    <n v="6.96"/>
    <n v="0.16"/>
    <s v="Profit"/>
    <n v="0"/>
    <s v="No Discount"/>
    <s v="Low Discount"/>
    <n v="0.84696918488359008"/>
    <x v="0"/>
  </r>
  <r>
    <s v="US-2014-159926"/>
    <d v="2014-11-18T00:00:00"/>
    <x v="92"/>
    <n v="2899.2139999999999"/>
    <n v="108.20050000000002"/>
    <n v="0.378"/>
    <s v="Low Value"/>
    <n v="1312"/>
    <n v="1.8609497522007718E-4"/>
    <s v="FUR-FU-10001473"/>
    <n v="5732.1120000000001"/>
    <n v="176.32469999999998"/>
    <s v="Normal"/>
    <n v="60.311999999999998"/>
    <n v="3"/>
    <n v="0.2"/>
    <n v="5.2773000000000003"/>
    <n v="180.93599999999998"/>
    <n v="2.9166666666666671E-2"/>
    <s v="Profit"/>
    <n v="36.187199999999997"/>
    <s v="Discount Applied"/>
    <s v="Low Discount"/>
    <n v="0.93412657977911895"/>
    <x v="0"/>
  </r>
  <r>
    <s v="CA-2016-162747"/>
    <d v="2016-03-20T00:00:00"/>
    <x v="436"/>
    <n v="2281.886"/>
    <n v="58.997199999999992"/>
    <n v="0.32200000000000001"/>
    <s v="Low Value"/>
    <n v="1437"/>
    <n v="1.4646987722363407E-4"/>
    <s v="FUR-FU-10003691"/>
    <n v="891.67"/>
    <n v="55.821999999999996"/>
    <s v="Normal"/>
    <n v="86.45"/>
    <n v="7"/>
    <n v="0"/>
    <n v="38.037999999999997"/>
    <n v="605.15"/>
    <n v="6.2857142857142848E-2"/>
    <s v="Profit"/>
    <n v="0"/>
    <s v="No Discount"/>
    <s v="Low Discount"/>
    <n v="0.9537773812388507"/>
    <x v="0"/>
  </r>
  <r>
    <s v="US-2014-133130"/>
    <d v="2014-09-27T00:00:00"/>
    <x v="437"/>
    <n v="3265.7759999999998"/>
    <n v="54.965199999999996"/>
    <n v="0.42099999999999999"/>
    <s v="Medium Value"/>
    <n v="1227"/>
    <n v="2.0962388557530515E-4"/>
    <s v="FUR-CH-10002602"/>
    <n v="21288.18"/>
    <n v="486.15559999999999"/>
    <s v="Normal"/>
    <n v="603.91999999999996"/>
    <n v="5"/>
    <n v="0.2"/>
    <n v="45.293999999999997"/>
    <n v="3019.6"/>
    <n v="1.4999999999999999E-2"/>
    <s v="Profit"/>
    <n v="603.91999999999996"/>
    <s v="Discount Applied"/>
    <s v="Low Discount"/>
    <n v="0.91634123797731981"/>
    <x v="0"/>
  </r>
  <r>
    <s v="CA-2017-169978"/>
    <d v="2017-12-24T00:00:00"/>
    <x v="438"/>
    <n v="543.52800000000002"/>
    <n v="48.313600000000001"/>
    <n v="9.9000000000000005E-2"/>
    <s v="Low Value"/>
    <n v="1911"/>
    <n v="3.4888017818421863E-5"/>
    <s v="FUR-CH-10002602"/>
    <n v="21288.18"/>
    <n v="486.15559999999999"/>
    <s v="Normal"/>
    <n v="271.76400000000001"/>
    <n v="2"/>
    <n v="0.1"/>
    <n v="48.313600000000001"/>
    <n v="543.52800000000002"/>
    <n v="8.8888888888888892E-2"/>
    <s v="Profit"/>
    <n v="54.352800000000002"/>
    <s v="Discount Applied"/>
    <s v="Low Discount"/>
    <n v="0.99645089878202808"/>
    <x v="0"/>
  </r>
  <r>
    <s v="CA-2017-161739"/>
    <d v="2017-10-11T00:00:00"/>
    <x v="439"/>
    <n v="16609.223999999998"/>
    <n v="-221.39399999999998"/>
    <n v="0.88800000000000001"/>
    <s v="High Value"/>
    <n v="233"/>
    <n v="1.0661141704974904E-3"/>
    <s v="FUR-FU-10001468"/>
    <n v="16243.099999999999"/>
    <n v="-530.0379999999999"/>
    <s v="high sales Low Profit"/>
    <n v="341.96"/>
    <n v="5"/>
    <n v="0.6"/>
    <n v="-427.45"/>
    <n v="1709.8"/>
    <n v="-0.25"/>
    <s v="Loss"/>
    <n v="1025.8799999999999"/>
    <s v="Discount Applied"/>
    <s v="High Discount"/>
    <n v="0.41709813596560386"/>
    <x v="1"/>
  </r>
  <r>
    <s v="CA-2014-134551"/>
    <d v="2014-12-20T00:00:00"/>
    <x v="440"/>
    <n v="2871.866"/>
    <n v="-78.452399999999997"/>
    <n v="0.375"/>
    <s v="Low Value"/>
    <n v="1323"/>
    <n v="1.8433955965492101E-4"/>
    <s v="FUR-CH-10004287"/>
    <n v="58029.619999999995"/>
    <n v="1179.3740000000003"/>
    <s v="Normal"/>
    <n v="662.88"/>
    <n v="3"/>
    <n v="0.2"/>
    <n v="74.573999999999998"/>
    <n v="1988.6399999999999"/>
    <n v="3.7499999999999999E-2"/>
    <s v="Profit"/>
    <n v="397.72800000000001"/>
    <s v="Discount Applied"/>
    <s v="Low Discount"/>
    <n v="0.93560284472955901"/>
    <x v="0"/>
  </r>
  <r>
    <s v="CA-2015-120810"/>
    <d v="2015-07-23T00:00:00"/>
    <x v="441"/>
    <n v="2433.2800000000002"/>
    <n v="231.2114"/>
    <n v="0.33900000000000002"/>
    <s v="Low Value"/>
    <n v="1398"/>
    <n v="1.5618756714872012E-4"/>
    <s v="FUR-FU-10002253"/>
    <n v="4826.456000000001"/>
    <n v="340.51420000000002"/>
    <s v="Normal"/>
    <n v="128.82"/>
    <n v="3"/>
    <n v="0"/>
    <n v="50.239800000000002"/>
    <n v="386.46"/>
    <n v="0.13"/>
    <s v="Profit"/>
    <n v="0"/>
    <s v="No Discount"/>
    <s v="Low Discount"/>
    <n v="0.94821487318425912"/>
    <x v="0"/>
  </r>
  <r>
    <s v="CA-2017-122595"/>
    <d v="2017-12-14T00:00:00"/>
    <x v="212"/>
    <n v="728.38400000000001"/>
    <n v="-36.07"/>
    <n v="0.12"/>
    <s v="Low Value"/>
    <n v="1863"/>
    <n v="4.675356921934728E-5"/>
    <s v="FUR-FU-10002963"/>
    <n v="149.352"/>
    <n v="14.224"/>
    <s v="Normal"/>
    <n v="2.032"/>
    <n v="1"/>
    <n v="0.6"/>
    <n v="-1.3208"/>
    <n v="2.032"/>
    <n v="-0.65"/>
    <s v="Loss"/>
    <n v="1.2192000000000001"/>
    <s v="Discount Applied"/>
    <s v="High Discount"/>
    <n v="0.99460734708007248"/>
    <x v="0"/>
  </r>
  <r>
    <s v="US-2017-109253"/>
    <d v="2017-08-21T00:00:00"/>
    <x v="442"/>
    <n v="2588.1359999999991"/>
    <n v="65.246600000000001"/>
    <n v="0.35499999999999998"/>
    <s v="Low Value"/>
    <n v="1364"/>
    <n v="1.6612747620085633E-4"/>
    <s v="FUR-FU-10000193"/>
    <n v="1740.9279999999999"/>
    <n v="-129.91999999999999"/>
    <s v="Normal"/>
    <n v="129.91999999999999"/>
    <n v="4"/>
    <n v="0"/>
    <n v="10.393599999999999"/>
    <n v="519.67999999999995"/>
    <n v="0.02"/>
    <s v="Profit"/>
    <n v="0"/>
    <s v="No Discount"/>
    <s v="Low Discount"/>
    <n v="0.94292814235276667"/>
    <x v="0"/>
  </r>
  <r>
    <s v="US-2017-109253"/>
    <d v="2017-08-21T00:00:00"/>
    <x v="442"/>
    <n v="2588.1359999999991"/>
    <n v="65.246600000000001"/>
    <n v="0.35499999999999998"/>
    <s v="Low Value"/>
    <n v="1364"/>
    <n v="1.6612747620085633E-4"/>
    <s v="FUR-TA-10001539"/>
    <n v="26422.155000000002"/>
    <n v="-450.24300000000011"/>
    <s v="high sales Low Profit"/>
    <n v="568.72799999999995"/>
    <n v="3"/>
    <n v="0.2"/>
    <n v="28.436399999999999"/>
    <n v="1706.1839999999997"/>
    <n v="1.666666666666667E-2"/>
    <s v="Profit"/>
    <n v="341.23679999999996"/>
    <s v="Discount Applied"/>
    <s v="Low Discount"/>
    <n v="0.94292814235276667"/>
    <x v="0"/>
  </r>
  <r>
    <s v="CA-2016-145982"/>
    <d v="2016-08-27T00:00:00"/>
    <x v="9"/>
    <n v="1841.6650000000002"/>
    <n v="28.064999999999998"/>
    <n v="0.26300000000000001"/>
    <s v="Low Value"/>
    <n v="1562"/>
    <n v="1.1821293720942416E-4"/>
    <s v="FUR-TA-10001307"/>
    <n v="15410.744999999999"/>
    <n v="608.04300000000001"/>
    <s v="Normal"/>
    <n v="244.61500000000001"/>
    <n v="1"/>
    <n v="0.3"/>
    <n v="20.966999999999999"/>
    <n v="244.61500000000001"/>
    <n v="8.5714285714285701E-2"/>
    <s v="Profit"/>
    <n v="73.384500000000003"/>
    <s v="Discount Applied"/>
    <s v="Low Discount"/>
    <n v="0.97054700542091799"/>
    <x v="0"/>
  </r>
  <r>
    <s v="US-2014-134733"/>
    <d v="2014-09-23T00:00:00"/>
    <x v="135"/>
    <n v="2099.1289999999999"/>
    <n v="49.065400000000004"/>
    <n v="0.28899999999999998"/>
    <s v="Low Value"/>
    <n v="1505"/>
    <n v="1.3473905659904559E-4"/>
    <s v="FUR-BO-10002916"/>
    <n v="13960.517"/>
    <n v="410.35199999999998"/>
    <s v="Normal"/>
    <n v="435.99900000000002"/>
    <n v="3"/>
    <n v="0.15"/>
    <n v="20.517600000000002"/>
    <n v="1307.9970000000001"/>
    <n v="1.5686274509803921E-2"/>
    <s v="Profit"/>
    <n v="196.19955000000002"/>
    <s v="Discount Applied"/>
    <s v="Low Discount"/>
    <n v="0.96343941162723035"/>
    <x v="0"/>
  </r>
  <r>
    <s v="US-2014-150434"/>
    <d v="2014-07-19T00:00:00"/>
    <x v="443"/>
    <n v="70.56"/>
    <n v="-4.032"/>
    <n v="1.2999999999999999E-2"/>
    <s v="Low Value"/>
    <n v="2093"/>
    <n v="4.5291108043520229E-6"/>
    <s v="FUR-TA-10004152"/>
    <n v="5060.1600000000008"/>
    <n v="-104.83200000000001"/>
    <s v="Normal"/>
    <n v="70.56"/>
    <n v="1"/>
    <n v="0.3"/>
    <n v="-4.032"/>
    <n v="70.56"/>
    <n v="-5.7142857142857141E-2"/>
    <s v="Loss"/>
    <n v="21.167999999999999"/>
    <s v="Discount Applied"/>
    <s v="Low Discount"/>
    <n v="0.99992776864199606"/>
    <x v="0"/>
  </r>
  <r>
    <s v="US-2015-142020"/>
    <d v="2015-04-06T00:00:00"/>
    <x v="195"/>
    <n v="229.76"/>
    <n v="16.3324"/>
    <n v="4.3999999999999997E-2"/>
    <s v="Low Value"/>
    <n v="2026"/>
    <n v="1.4747852868592982E-5"/>
    <s v="FUR-FU-10000672"/>
    <n v="1246.5600000000002"/>
    <n v="87.964800000000011"/>
    <s v="Normal"/>
    <n v="35.28"/>
    <n v="3"/>
    <n v="0"/>
    <n v="11.995200000000001"/>
    <n v="105.84"/>
    <n v="0.11333333333333334"/>
    <s v="Profit"/>
    <n v="0"/>
    <s v="No Discount"/>
    <s v="Low Discount"/>
    <n v="0.99929500295131257"/>
    <x v="0"/>
  </r>
  <r>
    <s v="CA-2016-130050"/>
    <d v="2016-07-16T00:00:00"/>
    <x v="444"/>
    <n v="923.976"/>
    <n v="47.152799999999999"/>
    <n v="0.14599999999999999"/>
    <s v="Low Value"/>
    <n v="1809"/>
    <n v="5.9308243828826035E-5"/>
    <s v="FUR-FU-10001940"/>
    <n v="1069.8240000000001"/>
    <n v="50.307200000000016"/>
    <s v="Normal"/>
    <n v="9.5519999999999996"/>
    <n v="3"/>
    <n v="0.6"/>
    <n v="-3.8208000000000002"/>
    <n v="28.655999999999999"/>
    <n v="-0.13333333333333336"/>
    <s v="Loss"/>
    <n v="17.1936"/>
    <s v="Discount Applied"/>
    <s v="High Discount"/>
    <n v="0.99186206102217511"/>
    <x v="0"/>
  </r>
  <r>
    <s v="CA-2014-115161"/>
    <d v="2014-01-31T00:00:00"/>
    <x v="445"/>
    <n v="5419.3319999999994"/>
    <n v="193.5746"/>
    <n v="0.56899999999999995"/>
    <s v="Medium Value"/>
    <n v="911"/>
    <n v="3.4785650671160227E-4"/>
    <s v="FUR-BO-10003966"/>
    <n v="3650.4229999999998"/>
    <n v="-8.5489999999999924"/>
    <s v="Normal"/>
    <n v="290.666"/>
    <n v="2"/>
    <n v="0.15"/>
    <n v="3.4196"/>
    <n v="581.33199999999999"/>
    <n v="5.8823529411764705E-3"/>
    <s v="Profit"/>
    <n v="87.199799999999996"/>
    <s v="Discount Applied"/>
    <s v="Low Discount"/>
    <n v="0.83099254915573517"/>
    <x v="0"/>
  </r>
  <r>
    <s v="CA-2015-115511"/>
    <d v="2015-11-21T00:00:00"/>
    <x v="410"/>
    <n v="9783.6919999999991"/>
    <n v="600.27639999999997"/>
    <n v="0.73399999999999999"/>
    <s v="Medium Value"/>
    <n v="559"/>
    <n v="6.2799638809031251E-4"/>
    <s v="FUR-BO-10002598"/>
    <n v="7680.036000000001"/>
    <n v="362.70780000000008"/>
    <s v="Normal"/>
    <n v="141.96"/>
    <n v="2"/>
    <n v="0"/>
    <n v="41.168399999999998"/>
    <n v="283.92"/>
    <n v="0.14499999999999999"/>
    <s v="Profit"/>
    <n v="0"/>
    <s v="No Discount"/>
    <s v="Low Discount"/>
    <n v="0.6681290249318893"/>
    <x v="1"/>
  </r>
  <r>
    <s v="CA-2015-161718"/>
    <d v="2015-04-12T00:00:00"/>
    <x v="1"/>
    <n v="7780.1055000000006"/>
    <n v="-246.46120000000002"/>
    <n v="0.68200000000000005"/>
    <s v="Medium Value"/>
    <n v="668"/>
    <n v="4.9939002096157314E-4"/>
    <s v="FUR-FU-10002445"/>
    <n v="936.62400000000002"/>
    <n v="73.944000000000003"/>
    <s v="Normal"/>
    <n v="28.44"/>
    <n v="3"/>
    <n v="0"/>
    <n v="11.375999999999999"/>
    <n v="85.320000000000007"/>
    <n v="0.1333333333333333"/>
    <s v="Profit"/>
    <n v="0"/>
    <s v="No Discount"/>
    <s v="Low Discount"/>
    <n v="0.7301608396900422"/>
    <x v="1"/>
  </r>
  <r>
    <s v="CA-2015-161718"/>
    <d v="2015-04-12T00:00:00"/>
    <x v="1"/>
    <n v="7780.1055000000006"/>
    <n v="-246.46120000000002"/>
    <n v="0.68200000000000005"/>
    <s v="Medium Value"/>
    <n v="668"/>
    <n v="4.9939002096157314E-4"/>
    <s v="FUR-CH-10002372"/>
    <n v="4421.5080000000007"/>
    <n v="-42.1096"/>
    <s v="Normal"/>
    <n v="364.41"/>
    <n v="5"/>
    <n v="0.1"/>
    <n v="8.0980000000000008"/>
    <n v="1822.0500000000002"/>
    <n v="4.4444444444444444E-3"/>
    <s v="Profit"/>
    <n v="182.20500000000004"/>
    <s v="Discount Applied"/>
    <s v="Low Discount"/>
    <n v="0.7301608396900422"/>
    <x v="1"/>
  </r>
  <r>
    <s v="CA-2015-161718"/>
    <d v="2015-04-12T00:00:00"/>
    <x v="1"/>
    <n v="7780.1055000000006"/>
    <n v="-246.46120000000002"/>
    <n v="0.68200000000000005"/>
    <s v="Medium Value"/>
    <n v="668"/>
    <n v="4.9939002096157314E-4"/>
    <s v="FUR-CH-10002965"/>
    <n v="26609.752"/>
    <n v="267.30340000000001"/>
    <s v="Normal"/>
    <n v="361.76400000000001"/>
    <n v="2"/>
    <n v="0.1"/>
    <n v="68.333200000000005"/>
    <n v="723.52800000000002"/>
    <n v="9.4444444444444442E-2"/>
    <s v="Profit"/>
    <n v="72.352800000000002"/>
    <s v="Discount Applied"/>
    <s v="Low Discount"/>
    <n v="0.7301608396900422"/>
    <x v="1"/>
  </r>
  <r>
    <s v="CA-2017-103156"/>
    <d v="2017-11-23T00:00:00"/>
    <x v="393"/>
    <n v="7617.9840000000004"/>
    <n v="77.467200000000005"/>
    <n v="0.67300000000000004"/>
    <s v="Medium Value"/>
    <n v="691"/>
    <n v="4.8898375342659923E-4"/>
    <s v="FUR-FU-10000320"/>
    <n v="484.96799999999996"/>
    <n v="26.72"/>
    <s v="Normal"/>
    <n v="24.047999999999998"/>
    <n v="9"/>
    <n v="0.2"/>
    <n v="7.2144000000000004"/>
    <n v="216.43199999999999"/>
    <n v="3.333333333333334E-2"/>
    <s v="Profit"/>
    <n v="43.2864"/>
    <s v="Discount Applied"/>
    <s v="Low Discount"/>
    <n v="0.73954673283722949"/>
    <x v="1"/>
  </r>
  <r>
    <s v="CA-2015-130659"/>
    <d v="2015-04-12T00:00:00"/>
    <x v="301"/>
    <n v="33539.658000000003"/>
    <n v="487.73419999999999"/>
    <n v="0.97499999999999998"/>
    <s v="High Value"/>
    <n v="49"/>
    <n v="2.1528461936234661E-3"/>
    <s v="FUR-CH-10003535"/>
    <n v="5921.1580000000004"/>
    <n v="-20.733200000000004"/>
    <s v="Normal"/>
    <n v="384.17399999999998"/>
    <n v="7"/>
    <n v="0.1"/>
    <n v="29.880199999999999"/>
    <n v="2689.2179999999998"/>
    <n v="1.1111111111111112E-2"/>
    <s v="Profit"/>
    <n v="268.92180000000002"/>
    <s v="Discount Applied"/>
    <s v="Low Discount"/>
    <n v="0.14776113906374108"/>
    <x v="1"/>
  </r>
  <r>
    <s v="CA-2017-148404"/>
    <d v="2017-07-10T00:00:00"/>
    <x v="446"/>
    <n v="18063.129999999997"/>
    <n v="-1094.9039"/>
    <n v="0.90100000000000002"/>
    <s v="High Value"/>
    <n v="203"/>
    <n v="1.1594376026561103E-3"/>
    <s v="FUR-TA-10001039"/>
    <n v="15308.739"/>
    <n v="-226.12739999999997"/>
    <s v="high sales Low Profit"/>
    <n v="154.76400000000001"/>
    <n v="3"/>
    <n v="0.4"/>
    <n v="-36.111600000000003"/>
    <n v="464.29200000000003"/>
    <n v="-7.7777777777777779E-2"/>
    <s v="Loss"/>
    <n v="185.71680000000003"/>
    <s v="Discount Applied"/>
    <s v="High Discount"/>
    <n v="0.3852431292430204"/>
    <x v="1"/>
  </r>
  <r>
    <s v="CA-2015-129700"/>
    <d v="2015-04-05T00:00:00"/>
    <x v="160"/>
    <n v="23540.15"/>
    <n v="1146.4878000000001"/>
    <n v="0.93899999999999995"/>
    <s v="High Value"/>
    <n v="123"/>
    <n v="1.5109969912282778E-3"/>
    <s v="FUR-FU-10001940"/>
    <n v="1069.8240000000001"/>
    <n v="50.307200000000016"/>
    <s v="Normal"/>
    <n v="22.288"/>
    <n v="7"/>
    <n v="0.6"/>
    <n v="-8.9152000000000005"/>
    <n v="156.01599999999999"/>
    <n v="-5.7142857142857148E-2"/>
    <s v="Loss"/>
    <n v="93.609599999999986"/>
    <s v="Discount Applied"/>
    <s v="High Discount"/>
    <n v="0.28299891225452484"/>
    <x v="1"/>
  </r>
  <r>
    <s v="CA-2017-168739"/>
    <d v="2017-05-29T00:00:00"/>
    <x v="252"/>
    <n v="3990.6959999999999"/>
    <n v="-127.4897"/>
    <n v="0.48199999999999998"/>
    <s v="Medium Value"/>
    <n v="1096"/>
    <n v="2.5615510729144557E-4"/>
    <s v="FUR-FU-10003919"/>
    <n v="327.12"/>
    <n v="-78.508799999999994"/>
    <s v="Normal"/>
    <n v="65.424000000000007"/>
    <n v="4"/>
    <n v="0.6"/>
    <n v="-52.339199999999998"/>
    <n v="261.69600000000003"/>
    <n v="-0.19999999999999998"/>
    <s v="Loss"/>
    <n v="157.01760000000002"/>
    <s v="Discount Applied"/>
    <s v="High Discount"/>
    <n v="0.88625451464887983"/>
    <x v="0"/>
  </r>
  <r>
    <s v="US-2014-150119"/>
    <d v="2014-04-23T00:00:00"/>
    <x v="447"/>
    <n v="1565.6020000000003"/>
    <n v="48.405000000000001"/>
    <n v="0.224"/>
    <s v="Low Value"/>
    <n v="1641"/>
    <n v="1.0049298375163176E-4"/>
    <s v="FUR-CH-10002965"/>
    <n v="26609.752"/>
    <n v="267.30340000000001"/>
    <s v="Normal"/>
    <n v="281.37200000000001"/>
    <n v="2"/>
    <n v="0.3"/>
    <n v="-12.0588"/>
    <n v="562.74400000000003"/>
    <n v="-2.1428571428571429E-2"/>
    <s v="Loss"/>
    <n v="168.82320000000001"/>
    <s v="Discount Applied"/>
    <s v="Low Discount"/>
    <n v="0.97946533752162057"/>
    <x v="0"/>
  </r>
  <r>
    <s v="US-2014-150119"/>
    <d v="2014-04-23T00:00:00"/>
    <x v="447"/>
    <n v="1565.6020000000003"/>
    <n v="48.405000000000001"/>
    <n v="0.224"/>
    <s v="Low Value"/>
    <n v="1641"/>
    <n v="1.0049298375163176E-4"/>
    <s v="FUR-CH-10002965"/>
    <n v="26609.752"/>
    <n v="267.30340000000001"/>
    <s v="Normal"/>
    <n v="281.37200000000001"/>
    <n v="2"/>
    <n v="0.3"/>
    <n v="-12.0588"/>
    <n v="562.74400000000003"/>
    <n v="-2.1428571428571429E-2"/>
    <s v="Loss"/>
    <n v="168.82320000000001"/>
    <s v="Discount Applied"/>
    <s v="Low Discount"/>
    <n v="0.97946533752162057"/>
    <x v="0"/>
  </r>
  <r>
    <s v="US-2014-150119"/>
    <d v="2014-04-23T00:00:00"/>
    <x v="447"/>
    <n v="1565.6020000000003"/>
    <n v="48.405000000000001"/>
    <n v="0.224"/>
    <s v="Low Value"/>
    <n v="1641"/>
    <n v="1.0049298375163176E-4"/>
    <s v="FUR-FU-10002191"/>
    <n v="163.33199999999999"/>
    <n v="22.894400000000001"/>
    <s v="Normal"/>
    <n v="22.335999999999999"/>
    <n v="4"/>
    <n v="0.2"/>
    <n v="7.8175999999999997"/>
    <n v="89.343999999999994"/>
    <n v="8.7500000000000008E-2"/>
    <s v="Profit"/>
    <n v="17.8688"/>
    <s v="Discount Applied"/>
    <s v="Low Discount"/>
    <n v="0.97946533752162057"/>
    <x v="0"/>
  </r>
  <r>
    <s v="CA-2015-150791"/>
    <d v="2015-06-09T00:00:00"/>
    <x v="140"/>
    <n v="6000.134"/>
    <n v="52.903599999999997"/>
    <n v="0.59699999999999998"/>
    <s v="Medium Value"/>
    <n v="850"/>
    <n v="3.8513707096031637E-4"/>
    <s v="FUR-CH-10000665"/>
    <n v="15430.156000000001"/>
    <n v="573.72400000000005"/>
    <s v="Normal"/>
    <n v="271.76400000000001"/>
    <n v="2"/>
    <n v="0.1"/>
    <n v="60.392000000000003"/>
    <n v="543.52800000000002"/>
    <n v="0.11111111111111112"/>
    <s v="Profit"/>
    <n v="54.352800000000002"/>
    <s v="Discount Applied"/>
    <s v="Low Discount"/>
    <n v="0.80929381126779976"/>
    <x v="0"/>
  </r>
  <r>
    <s v="CA-2015-153381"/>
    <d v="2015-09-24T00:00:00"/>
    <x v="448"/>
    <n v="14201.24"/>
    <n v="403.0856"/>
    <n v="0.86299999999999999"/>
    <s v="High Value"/>
    <n v="289"/>
    <n v="9.1155030497726925E-4"/>
    <s v="FUR-CH-10000988"/>
    <n v="36300.817999999992"/>
    <n v="833.59519999999998"/>
    <s v="Normal"/>
    <n v="1408.1"/>
    <n v="10"/>
    <n v="0"/>
    <n v="394.26799999999997"/>
    <n v="14081"/>
    <n v="2.7999999999999997E-2"/>
    <s v="Profit"/>
    <n v="0"/>
    <s v="No Discount"/>
    <s v="Low Discount"/>
    <n v="0.46833676480236808"/>
    <x v="1"/>
  </r>
  <r>
    <s v="US-2017-111024"/>
    <d v="2017-03-07T00:00:00"/>
    <x v="206"/>
    <n v="1515.8590000000002"/>
    <n v="-97.840599999999995"/>
    <n v="0.22"/>
    <s v="Low Value"/>
    <n v="1650"/>
    <n v="9.7300076173104506E-5"/>
    <s v="FUR-TA-10002041"/>
    <n v="11779.352999999999"/>
    <n v="-519.94100000000003"/>
    <s v="Normal"/>
    <n v="215.148"/>
    <n v="2"/>
    <n v="0.4"/>
    <n v="-103.98820000000001"/>
    <n v="430.29599999999999"/>
    <n v="-0.2416666666666667"/>
    <s v="Loss"/>
    <n v="172.11840000000001"/>
    <s v="Discount Applied"/>
    <s v="High Discount"/>
    <n v="0.98024789572121274"/>
    <x v="0"/>
  </r>
  <r>
    <s v="CA-2017-148264"/>
    <d v="2017-08-12T00:00:00"/>
    <x v="279"/>
    <n v="3067.4650000000001"/>
    <n v="54.956700000000005"/>
    <n v="0.39800000000000002"/>
    <s v="Low Value"/>
    <n v="1273"/>
    <n v="1.9689468358094782E-4"/>
    <s v="FUR-FU-10002703"/>
    <n v="360.92"/>
    <n v="-46.403999999999996"/>
    <s v="Normal"/>
    <n v="128.9"/>
    <n v="2"/>
    <n v="0"/>
    <n v="15.468"/>
    <n v="257.8"/>
    <n v="0.06"/>
    <s v="Profit"/>
    <n v="0"/>
    <s v="No Discount"/>
    <s v="Low Discount"/>
    <n v="0.92613412482665658"/>
    <x v="0"/>
  </r>
  <r>
    <s v="US-2015-100531"/>
    <d v="2015-09-27T00:00:00"/>
    <x v="224"/>
    <n v="840.24400000000014"/>
    <n v="23.748899999999992"/>
    <n v="0.14000000000000001"/>
    <s v="Low Value"/>
    <n v="1820"/>
    <n v="5.3933647657199003E-5"/>
    <s v="FUR-FU-10003849"/>
    <n v="388.60800000000006"/>
    <n v="26.1096"/>
    <s v="Normal"/>
    <n v="24.288"/>
    <n v="3"/>
    <n v="0.6"/>
    <n v="-12.751200000000001"/>
    <n v="72.864000000000004"/>
    <n v="-0.17499999999999999"/>
    <s v="Loss"/>
    <n v="43.718400000000003"/>
    <s v="Discount Applied"/>
    <s v="High Discount"/>
    <n v="0.99253372866796519"/>
    <x v="0"/>
  </r>
  <r>
    <s v="CA-2017-152583"/>
    <d v="2017-10-30T00:00:00"/>
    <x v="280"/>
    <n v="1056.5715"/>
    <n v="-187.3955"/>
    <n v="0.17799999999999999"/>
    <s v="Low Value"/>
    <n v="1741"/>
    <n v="6.7819294164121646E-5"/>
    <s v="FUR-FU-10003849"/>
    <n v="388.60800000000006"/>
    <n v="26.1096"/>
    <s v="Normal"/>
    <n v="16.192"/>
    <n v="2"/>
    <n v="0.6"/>
    <n v="-8.5007999999999999"/>
    <n v="32.384"/>
    <n v="-0.26250000000000001"/>
    <s v="Loss"/>
    <n v="19.430399999999999"/>
    <s v="Discount Applied"/>
    <s v="High Discount"/>
    <n v="0.98758272323286578"/>
    <x v="0"/>
  </r>
  <r>
    <s v="CA-2017-152583"/>
    <d v="2017-10-30T00:00:00"/>
    <x v="280"/>
    <n v="1056.5715"/>
    <n v="-187.3955"/>
    <n v="0.17799999999999999"/>
    <s v="Low Value"/>
    <n v="1741"/>
    <n v="6.7819294164121646E-5"/>
    <s v="FUR-TA-10002041"/>
    <n v="11779.352999999999"/>
    <n v="-519.94100000000003"/>
    <s v="Normal"/>
    <n v="251.006"/>
    <n v="2"/>
    <n v="0.3"/>
    <n v="-68.130200000000002"/>
    <n v="502.012"/>
    <n v="-0.13571428571428573"/>
    <s v="Loss"/>
    <n v="150.6036"/>
    <s v="Discount Applied"/>
    <s v="Low Discount"/>
    <n v="0.98758272323286578"/>
    <x v="0"/>
  </r>
  <r>
    <s v="CA-2017-136448"/>
    <d v="2017-09-16T00:00:00"/>
    <x v="288"/>
    <n v="10555.763999999999"/>
    <n v="291.96299999999997"/>
    <n v="0.77100000000000002"/>
    <s v="Medium Value"/>
    <n v="482"/>
    <n v="6.7755420607412307E-4"/>
    <s v="FUR-FU-10003832"/>
    <n v="729.76400000000001"/>
    <n v="20.635999999999999"/>
    <s v="Normal"/>
    <n v="22.512"/>
    <n v="3"/>
    <n v="0.2"/>
    <n v="2.2511999999999999"/>
    <n v="67.536000000000001"/>
    <n v="3.3333333333333333E-2"/>
    <s v="Profit"/>
    <n v="13.507200000000001"/>
    <s v="Discount Applied"/>
    <s v="Low Discount"/>
    <n v="0.61772088988739871"/>
    <x v="1"/>
  </r>
  <r>
    <s v="US-2015-147242"/>
    <d v="2015-10-09T00:00:00"/>
    <x v="283"/>
    <n v="5620.4279999999999"/>
    <n v="332.3322"/>
    <n v="0.58199999999999996"/>
    <s v="Medium Value"/>
    <n v="882"/>
    <n v="3.6076447250400556E-4"/>
    <s v="FUR-BO-10004695"/>
    <n v="30024.581999999995"/>
    <n v="566.4674"/>
    <s v="Normal"/>
    <n v="361.96"/>
    <n v="2"/>
    <n v="0"/>
    <n v="83.250799999999998"/>
    <n v="723.92"/>
    <n v="0.115"/>
    <s v="Profit"/>
    <n v="0"/>
    <s v="No Discount"/>
    <s v="Low Discount"/>
    <n v="0.82148995553502746"/>
    <x v="0"/>
  </r>
  <r>
    <s v="CA-2016-146143"/>
    <d v="2016-12-14T00:00:00"/>
    <x v="232"/>
    <n v="7700.98"/>
    <n v="157.77520000000001"/>
    <n v="0.67600000000000005"/>
    <s v="Medium Value"/>
    <n v="684"/>
    <n v="4.943111071726026E-4"/>
    <s v="FUR-FU-10002045"/>
    <n v="1934.01"/>
    <n v="166.28040000000001"/>
    <s v="Normal"/>
    <n v="133.38"/>
    <n v="6"/>
    <n v="0"/>
    <n v="58.687199999999997"/>
    <n v="800.28"/>
    <n v="7.3333333333333334E-2"/>
    <s v="Profit"/>
    <n v="0"/>
    <s v="No Discount"/>
    <s v="Low Discount"/>
    <n v="0.73611320970003702"/>
    <x v="1"/>
  </r>
  <r>
    <s v="US-2016-150035"/>
    <d v="2016-01-12T00:00:00"/>
    <x v="236"/>
    <n v="2382.3000000000002"/>
    <n v="207.91679999999999"/>
    <n v="0.33700000000000002"/>
    <s v="Low Value"/>
    <n v="1405"/>
    <n v="1.5291525891734446E-4"/>
    <s v="FUR-FU-10003724"/>
    <n v="1581.93"/>
    <n v="44.193600000000004"/>
    <s v="Normal"/>
    <n v="16.739999999999998"/>
    <n v="2"/>
    <n v="0"/>
    <n v="4.3524000000000003"/>
    <n v="33.479999999999997"/>
    <n v="0.13000000000000003"/>
    <s v="Profit"/>
    <n v="0"/>
    <s v="No Discount"/>
    <s v="Low Discount"/>
    <n v="0.94898348934811749"/>
    <x v="0"/>
  </r>
  <r>
    <s v="CA-2017-111815"/>
    <d v="2017-03-03T00:00:00"/>
    <x v="376"/>
    <n v="18331.9856"/>
    <n v="-458.83899999999994"/>
    <n v="0.90900000000000003"/>
    <s v="High Value"/>
    <n v="187"/>
    <n v="1.1766949269584142E-3"/>
    <s v="FUR-CH-10000785"/>
    <n v="27110.804"/>
    <n v="785.45320000000004"/>
    <s v="Normal"/>
    <n v="180.98"/>
    <n v="1"/>
    <n v="0"/>
    <n v="47.0548"/>
    <n v="180.98"/>
    <n v="0.26"/>
    <s v="Profit"/>
    <n v="0"/>
    <s v="No Discount"/>
    <s v="Low Discount"/>
    <n v="0.36544236222332188"/>
    <x v="1"/>
  </r>
  <r>
    <s v="CA-2016-131289"/>
    <d v="2016-08-12T00:00:00"/>
    <x v="183"/>
    <n v="9822.0340000000015"/>
    <n v="-219.7636"/>
    <n v="0.74"/>
    <s v="Medium Value"/>
    <n v="547"/>
    <n v="6.3045748738822175E-4"/>
    <s v="FUR-TA-10003954"/>
    <n v="50765.251999999993"/>
    <n v="-681.21399999999994"/>
    <s v="high sales Low Profit"/>
    <n v="1421.664"/>
    <n v="6"/>
    <n v="0.2"/>
    <n v="-195.47880000000001"/>
    <n v="8529.9840000000004"/>
    <n v="-2.2916666666666665E-2"/>
    <s v="Loss"/>
    <n v="1705.9968000000001"/>
    <s v="Discount Applied"/>
    <s v="Low Discount"/>
    <n v="0.65994934868315946"/>
    <x v="1"/>
  </r>
  <r>
    <s v="CA-2014-124023"/>
    <d v="2014-07-04T00:00:00"/>
    <x v="134"/>
    <n v="207.89999999999998"/>
    <n v="-1.6454999999999984"/>
    <n v="3.7999999999999999E-2"/>
    <s v="Low Value"/>
    <n v="2037"/>
    <n v="1.3344701477108638E-5"/>
    <s v="FUR-FU-10004415"/>
    <n v="209.66400000000004"/>
    <n v="-2.8672"/>
    <s v="Normal"/>
    <n v="8.9600000000000009"/>
    <n v="2"/>
    <n v="0"/>
    <n v="2.7776000000000001"/>
    <n v="17.920000000000002"/>
    <n v="0.155"/>
    <s v="Profit"/>
    <n v="0"/>
    <s v="No Discount"/>
    <s v="Low Discount"/>
    <n v="0.99947545849034991"/>
    <x v="0"/>
  </r>
  <r>
    <s v="CA-2014-124688"/>
    <d v="2014-08-27T00:00:00"/>
    <x v="449"/>
    <n v="4118.7300000000005"/>
    <n v="135.99259999999998"/>
    <n v="0.48799999999999999"/>
    <s v="Medium Value"/>
    <n v="1082"/>
    <n v="2.6437336370760785E-4"/>
    <s v="FUR-FU-10002456"/>
    <n v="794.976"/>
    <n v="42.29679999999999"/>
    <s v="Normal"/>
    <n v="29.12"/>
    <n v="4"/>
    <n v="0"/>
    <n v="12.521599999999999"/>
    <n v="116.48"/>
    <n v="0.10749999999999998"/>
    <s v="Profit"/>
    <n v="0"/>
    <s v="No Discount"/>
    <s v="Low Discount"/>
    <n v="0.88287501431658533"/>
    <x v="0"/>
  </r>
  <r>
    <s v="CA-2014-124688"/>
    <d v="2014-08-27T00:00:00"/>
    <x v="449"/>
    <n v="4118.7300000000005"/>
    <n v="135.99259999999998"/>
    <n v="0.48799999999999999"/>
    <s v="Medium Value"/>
    <n v="1082"/>
    <n v="2.6437336370760785E-4"/>
    <s v="FUR-TA-10003569"/>
    <n v="35566.925999999999"/>
    <n v="461.12700000000007"/>
    <s v="Normal"/>
    <n v="1202.94"/>
    <n v="3"/>
    <n v="0"/>
    <n v="300.73500000000001"/>
    <n v="3608.82"/>
    <n v="8.3333333333333329E-2"/>
    <s v="Profit"/>
    <n v="0"/>
    <s v="No Discount"/>
    <s v="Low Discount"/>
    <n v="0.88287501431658533"/>
    <x v="0"/>
  </r>
  <r>
    <s v="CA-2015-157322"/>
    <d v="2015-02-07T00:00:00"/>
    <x v="450"/>
    <n v="3669.16"/>
    <n v="-57.595399999999991"/>
    <n v="0.45800000000000002"/>
    <s v="Medium Value"/>
    <n v="1148"/>
    <n v="2.355163293494369E-4"/>
    <s v="FUR-CH-10004086"/>
    <n v="53299.071000000004"/>
    <n v="1388.6347999999998"/>
    <s v="Normal"/>
    <n v="408.42200000000003"/>
    <n v="2"/>
    <n v="0.3"/>
    <n v="-5.8346"/>
    <n v="816.84400000000005"/>
    <n v="-7.1428571428571426E-3"/>
    <s v="Loss"/>
    <n v="245.0532"/>
    <s v="Discount Applied"/>
    <s v="Low Discount"/>
    <n v="0.89893969964929121"/>
    <x v="0"/>
  </r>
  <r>
    <s v="CA-2015-157322"/>
    <d v="2015-02-07T00:00:00"/>
    <x v="450"/>
    <n v="3669.16"/>
    <n v="-57.595399999999991"/>
    <n v="0.45800000000000002"/>
    <s v="Medium Value"/>
    <n v="1148"/>
    <n v="2.355163293494369E-4"/>
    <s v="FUR-CH-10003774"/>
    <n v="20415.912000000004"/>
    <n v="-503.11939999999998"/>
    <s v="high sales Low Profit"/>
    <n v="382.11599999999999"/>
    <n v="6"/>
    <n v="0.3"/>
    <n v="-92.799599999999998"/>
    <n v="2292.6959999999999"/>
    <n v="-4.0476190476190478E-2"/>
    <s v="Loss"/>
    <n v="687.80879999999991"/>
    <s v="Discount Applied"/>
    <s v="Low Discount"/>
    <n v="0.89893969964929121"/>
    <x v="0"/>
  </r>
  <r>
    <s v="CA-2017-142034"/>
    <d v="2017-09-24T00:00:00"/>
    <x v="82"/>
    <n v="3135.2959999999994"/>
    <n v="174.91519999999997"/>
    <n v="0.4"/>
    <s v="Medium Value"/>
    <n v="1270"/>
    <n v="2.012486251196383E-4"/>
    <s v="FUR-CH-10000665"/>
    <n v="15430.156000000001"/>
    <n v="573.72400000000005"/>
    <s v="Normal"/>
    <n v="603.91999999999996"/>
    <n v="4"/>
    <n v="0"/>
    <n v="181.17599999999999"/>
    <n v="2415.6799999999998"/>
    <n v="7.4999999999999997E-2"/>
    <s v="Profit"/>
    <n v="0"/>
    <s v="No Discount"/>
    <s v="Low Discount"/>
    <n v="0.92534654609233269"/>
    <x v="0"/>
  </r>
  <r>
    <s v="CA-2016-107328"/>
    <d v="2016-08-08T00:00:00"/>
    <x v="451"/>
    <n v="1026.048"/>
    <n v="12.8256"/>
    <n v="0.17100000000000001"/>
    <s v="Low Value"/>
    <n v="1757"/>
    <n v="6.5860049356346155E-5"/>
    <s v="FUR-TA-10001932"/>
    <n v="24977.856"/>
    <n v="-404.00640000000004"/>
    <s v="high sales Low Profit"/>
    <n v="513.024"/>
    <n v="2"/>
    <n v="0.2"/>
    <n v="12.8256"/>
    <n v="1026.048"/>
    <n v="1.2499999999999999E-2"/>
    <s v="Profit"/>
    <n v="205.20960000000002"/>
    <s v="Discount Applied"/>
    <s v="Low Discount"/>
    <n v="0.98852036380927444"/>
    <x v="0"/>
  </r>
  <r>
    <s v="CA-2014-166863"/>
    <d v="2014-06-20T00:00:00"/>
    <x v="452"/>
    <n v="2464.0824000000002"/>
    <n v="92.913600000000002"/>
    <n v="0.34399999999999997"/>
    <s v="Low Value"/>
    <n v="1390"/>
    <n v="1.5816471401153151E-4"/>
    <s v="FUR-BO-10001608"/>
    <n v="12129.062400000001"/>
    <n v="-26.972399999999993"/>
    <s v="Normal"/>
    <n v="193.06559999999999"/>
    <n v="4"/>
    <n v="0.32"/>
    <n v="-19.874400000000001"/>
    <n v="772.26239999999996"/>
    <n v="-2.5735294117647061E-2"/>
    <s v="Loss"/>
    <n v="247.12396799999999"/>
    <s v="Discount Applied"/>
    <s v="High Discount"/>
    <n v="0.94664830125621136"/>
    <x v="0"/>
  </r>
  <r>
    <s v="CA-2017-140326"/>
    <d v="2017-04-09T00:00:00"/>
    <x v="130"/>
    <n v="20110.986000000001"/>
    <n v="509.87369999999999"/>
    <n v="0.92"/>
    <s v="High Value"/>
    <n v="167"/>
    <n v="1.2908855439168407E-3"/>
    <s v="FUR-BO-10000112"/>
    <n v="7426.5659999999998"/>
    <n v="-117.88200000000001"/>
    <s v="Normal"/>
    <n v="825.17399999999998"/>
    <n v="9"/>
    <n v="0.3"/>
    <n v="-117.88200000000001"/>
    <n v="7426.5659999999998"/>
    <n v="-1.5873015873015876E-2"/>
    <s v="Loss"/>
    <n v="2227.9697999999999"/>
    <s v="Discount Applied"/>
    <s v="Low Discount"/>
    <n v="0.33902486166331885"/>
    <x v="1"/>
  </r>
  <r>
    <s v="CA-2015-124975"/>
    <d v="2015-06-22T00:00:00"/>
    <x v="453"/>
    <n v="5670.9349999999995"/>
    <n v="-514.60509999999999"/>
    <n v="0.58399999999999996"/>
    <s v="Medium Value"/>
    <n v="880"/>
    <n v="3.6400641977434858E-4"/>
    <s v="FUR-TA-10002645"/>
    <n v="29012.625"/>
    <n v="-295.815"/>
    <s v="high sales Low Profit"/>
    <n v="796.42499999999995"/>
    <n v="7"/>
    <n v="0.5"/>
    <n v="-525.64049999999997"/>
    <n v="5574.9749999999995"/>
    <n v="-9.4285714285714292E-2"/>
    <s v="Loss"/>
    <n v="2787.4874999999997"/>
    <s v="Discount Applied"/>
    <s v="High Discount"/>
    <n v="0.8193253687000035"/>
    <x v="0"/>
  </r>
  <r>
    <s v="CA-2016-157511"/>
    <d v="2016-09-18T00:00:00"/>
    <x v="113"/>
    <n v="53342"/>
    <n v="688.3981"/>
    <n v="0.99199999999999999"/>
    <s v="High Value"/>
    <n v="2"/>
    <n v="3.4239204723036511E-3"/>
    <s v="FUR-FU-10002107"/>
    <n v="201.59200000000001"/>
    <n v="13.736799999999999"/>
    <s v="Normal"/>
    <n v="5.3520000000000003"/>
    <n v="3"/>
    <n v="0.2"/>
    <n v="1.6055999999999999"/>
    <n v="16.056000000000001"/>
    <n v="9.9999999999999992E-2"/>
    <s v="Profit"/>
    <n v="3.2112000000000003"/>
    <s v="Discount Applied"/>
    <s v="Low Discount"/>
    <n v="5.4944954708669877E-2"/>
    <x v="1"/>
  </r>
  <r>
    <s v="CA-2016-157511"/>
    <d v="2016-09-18T00:00:00"/>
    <x v="113"/>
    <n v="53342"/>
    <n v="688.3981"/>
    <n v="0.99199999999999999"/>
    <s v="High Value"/>
    <n v="2"/>
    <n v="3.4239204723036511E-3"/>
    <s v="FUR-CH-10002647"/>
    <n v="21499.842000000004"/>
    <n v="234.23400000000001"/>
    <s v="Normal"/>
    <n v="99.372"/>
    <n v="2"/>
    <n v="0.3"/>
    <n v="-7.0979999999999999"/>
    <n v="198.744"/>
    <n v="-3.5714285714285712E-2"/>
    <s v="Loss"/>
    <n v="59.623199999999997"/>
    <s v="Discount Applied"/>
    <s v="Low Discount"/>
    <n v="5.4944954708669877E-2"/>
    <x v="1"/>
  </r>
  <r>
    <s v="CA-2017-155292"/>
    <d v="2017-10-30T00:00:00"/>
    <x v="454"/>
    <n v="56.14"/>
    <n v="-16.921199999999999"/>
    <n v="8.0000000000000002E-3"/>
    <s v="Low Value"/>
    <n v="2103"/>
    <n v="3.6035187153673833E-6"/>
    <s v="FUR-CH-10000553"/>
    <n v="6686.1799999999994"/>
    <n v="115.7354"/>
    <s v="Normal"/>
    <n v="33.94"/>
    <n v="1"/>
    <n v="0"/>
    <n v="9.1638000000000002"/>
    <n v="33.94"/>
    <n v="0.27"/>
    <s v="Profit"/>
    <n v="0"/>
    <s v="No Discount"/>
    <s v="Low Discount"/>
    <n v="0.99997111510801973"/>
    <x v="0"/>
  </r>
  <r>
    <s v="CA-2016-152555"/>
    <d v="2016-03-29T00:00:00"/>
    <x v="218"/>
    <n v="30149.784000000003"/>
    <n v="750.25799999999992"/>
    <n v="0.96899999999999997"/>
    <s v="High Value"/>
    <n v="61"/>
    <n v="1.9352566959081601E-3"/>
    <s v="FUR-CH-10002965"/>
    <n v="26609.752"/>
    <n v="267.30340000000001"/>
    <s v="Normal"/>
    <n v="844.11599999999999"/>
    <n v="6"/>
    <n v="0.3"/>
    <n v="-36.176400000000001"/>
    <n v="5064.6959999999999"/>
    <n v="-7.1428571428571435E-3"/>
    <s v="Loss"/>
    <n v="1519.4087999999999"/>
    <s v="Discount Applied"/>
    <s v="Low Discount"/>
    <n v="0.17195877981829635"/>
    <x v="1"/>
  </r>
  <r>
    <s v="CA-2016-137176"/>
    <d v="2016-09-09T00:00:00"/>
    <x v="422"/>
    <n v="4498.5069999999996"/>
    <n v="135.36180000000002"/>
    <n v="0.51400000000000001"/>
    <s v="Medium Value"/>
    <n v="1027"/>
    <n v="2.8875051951747738E-4"/>
    <s v="FUR-FU-10003832"/>
    <n v="729.76400000000001"/>
    <n v="20.635999999999999"/>
    <s v="Normal"/>
    <n v="15.007999999999999"/>
    <n v="4"/>
    <n v="0.6"/>
    <n v="-12.006399999999999"/>
    <n v="60.031999999999996"/>
    <n v="-0.2"/>
    <s v="Loss"/>
    <n v="36.019199999999998"/>
    <s v="Discount Applied"/>
    <s v="High Discount"/>
    <n v="0.8680859816505514"/>
    <x v="0"/>
  </r>
  <r>
    <s v="CA-2016-104157"/>
    <d v="2016-07-25T00:00:00"/>
    <x v="455"/>
    <n v="19440.64"/>
    <n v="388.81279999999998"/>
    <n v="0.91900000000000004"/>
    <s v="High Value"/>
    <n v="172"/>
    <n v="1.2478573223854608E-3"/>
    <s v="FUR-TA-10004915"/>
    <n v="34902.023999999998"/>
    <n v="-66.827200000000019"/>
    <s v="high sales Low Profit"/>
    <n v="2430.08"/>
    <n v="8"/>
    <n v="0"/>
    <n v="388.81279999999998"/>
    <n v="19440.64"/>
    <n v="0.02"/>
    <s v="Profit"/>
    <n v="0"/>
    <s v="No Discount"/>
    <s v="Low Discount"/>
    <n v="0.34156150057279089"/>
    <x v="1"/>
  </r>
  <r>
    <s v="CA-2015-121650"/>
    <d v="2015-10-12T00:00:00"/>
    <x v="456"/>
    <n v="3782.04"/>
    <n v="348.15960000000001"/>
    <n v="0.46700000000000003"/>
    <s v="Medium Value"/>
    <n v="1123"/>
    <n v="2.4276187962714746E-4"/>
    <s v="FUR-TA-10003569"/>
    <n v="35566.925999999999"/>
    <n v="461.12700000000007"/>
    <s v="Normal"/>
    <n v="801.96"/>
    <n v="2"/>
    <n v="0"/>
    <n v="200.49"/>
    <n v="1603.92"/>
    <n v="0.125"/>
    <s v="Profit"/>
    <n v="0"/>
    <s v="No Discount"/>
    <s v="Low Discount"/>
    <n v="0.89391918995087871"/>
    <x v="0"/>
  </r>
  <r>
    <s v="CA-2015-121650"/>
    <d v="2015-10-12T00:00:00"/>
    <x v="456"/>
    <n v="3782.04"/>
    <n v="348.15960000000001"/>
    <n v="0.46700000000000003"/>
    <s v="Medium Value"/>
    <n v="1123"/>
    <n v="2.4276187962714746E-4"/>
    <s v="FUR-CH-10004289"/>
    <n v="12870.918000000001"/>
    <n v="-1.7763568394002505E-15"/>
    <s v="Normal"/>
    <n v="191.96"/>
    <n v="2"/>
    <n v="0"/>
    <n v="32.633200000000002"/>
    <n v="383.92"/>
    <n v="8.5000000000000006E-2"/>
    <s v="Profit"/>
    <n v="0"/>
    <s v="No Discount"/>
    <s v="Low Discount"/>
    <n v="0.89391918995087871"/>
    <x v="0"/>
  </r>
  <r>
    <s v="CA-2014-102869"/>
    <d v="2014-09-09T00:00:00"/>
    <x v="194"/>
    <n v="4728.326"/>
    <n v="216.80790000000002"/>
    <n v="0.53"/>
    <s v="Medium Value"/>
    <n v="991"/>
    <n v="3.0350215948268968E-4"/>
    <s v="FUR-FU-10002456"/>
    <n v="794.976"/>
    <n v="42.29679999999999"/>
    <s v="Normal"/>
    <n v="17.472000000000001"/>
    <n v="3"/>
    <n v="0.2"/>
    <n v="5.0232000000000001"/>
    <n v="52.416000000000004"/>
    <n v="9.5833333333333326E-2"/>
    <s v="Profit"/>
    <n v="10.483200000000002"/>
    <s v="Discount Applied"/>
    <s v="Low Discount"/>
    <n v="0.85814180389864425"/>
    <x v="0"/>
  </r>
  <r>
    <s v="CA-2014-159835"/>
    <d v="2014-11-17T00:00:00"/>
    <x v="457"/>
    <n v="3289.6499999999996"/>
    <n v="-93.99"/>
    <n v="0.42199999999999999"/>
    <s v="Medium Value"/>
    <n v="1226"/>
    <n v="2.1115631175647152E-4"/>
    <s v="FUR-CH-10004997"/>
    <n v="33892.794000000002"/>
    <n v="281.96999999999997"/>
    <s v="Normal"/>
    <n v="657.93"/>
    <n v="5"/>
    <n v="0.3"/>
    <n v="-93.99"/>
    <n v="3289.6499999999996"/>
    <n v="-2.8571428571428574E-2"/>
    <s v="Loss"/>
    <n v="986.89499999999987"/>
    <s v="Discount Applied"/>
    <s v="Low Discount"/>
    <n v="0.91592199020616916"/>
    <x v="0"/>
  </r>
  <r>
    <s v="CA-2017-112956"/>
    <d v="2017-08-21T00:00:00"/>
    <x v="441"/>
    <n v="2433.2800000000002"/>
    <n v="231.2114"/>
    <n v="0.33900000000000002"/>
    <s v="Low Value"/>
    <n v="1398"/>
    <n v="1.5618756714872012E-4"/>
    <s v="FUR-FU-10003976"/>
    <n v="820.21600000000012"/>
    <n v="55.1004"/>
    <s v="Normal"/>
    <n v="25.16"/>
    <n v="2"/>
    <n v="0"/>
    <n v="8.5543999999999993"/>
    <n v="50.32"/>
    <n v="0.16999999999999998"/>
    <s v="Profit"/>
    <n v="0"/>
    <s v="No Discount"/>
    <s v="Low Discount"/>
    <n v="0.94821487318425912"/>
    <x v="0"/>
  </r>
  <r>
    <s v="CA-2017-112956"/>
    <d v="2017-08-21T00:00:00"/>
    <x v="441"/>
    <n v="2433.2800000000002"/>
    <n v="231.2114"/>
    <n v="0.33900000000000002"/>
    <s v="Low Value"/>
    <n v="1398"/>
    <n v="1.5618756714872012E-4"/>
    <s v="FUR-FU-10004960"/>
    <n v="2412.9"/>
    <n v="132.8244"/>
    <s v="Normal"/>
    <n v="91.92"/>
    <n v="4"/>
    <n v="0"/>
    <n v="31.252800000000001"/>
    <n v="367.68"/>
    <n v="8.5000000000000006E-2"/>
    <s v="Profit"/>
    <n v="0"/>
    <s v="No Discount"/>
    <s v="Low Discount"/>
    <n v="0.94821487318425912"/>
    <x v="0"/>
  </r>
  <r>
    <s v="CA-2017-112529"/>
    <d v="2017-11-19T00:00:00"/>
    <x v="379"/>
    <n v="6627.8959999999997"/>
    <n v="23.144000000000005"/>
    <n v="0.63"/>
    <s v="Medium Value"/>
    <n v="782"/>
    <n v="4.2543190736566826E-4"/>
    <s v="FUR-TA-10002622"/>
    <n v="5744.9279999999999"/>
    <n v="-143.62319999999997"/>
    <s v="Normal"/>
    <n v="718.11599999999999"/>
    <n v="6"/>
    <n v="0.3"/>
    <n v="-71.811599999999999"/>
    <n v="4308.6959999999999"/>
    <n v="-1.6666666666666666E-2"/>
    <s v="Loss"/>
    <n v="1292.6088"/>
    <s v="Discount Applied"/>
    <s v="Low Discount"/>
    <n v="0.78108280032694333"/>
    <x v="1"/>
  </r>
  <r>
    <s v="CA-2014-159184"/>
    <d v="2014-09-14T00:00:00"/>
    <x v="458"/>
    <n v="2269.299"/>
    <n v="29.420000000000005"/>
    <n v="0.31900000000000001"/>
    <s v="Low Value"/>
    <n v="1440"/>
    <n v="1.4566194188216045E-4"/>
    <s v="FUR-FU-10002878"/>
    <n v="1651.84"/>
    <n v="162.05119999999999"/>
    <s v="Normal"/>
    <n v="142.4"/>
    <n v="5"/>
    <n v="0"/>
    <n v="52.688000000000002"/>
    <n v="712"/>
    <n v="7.400000000000001E-2"/>
    <s v="Profit"/>
    <n v="0"/>
    <s v="No Discount"/>
    <s v="Low Discount"/>
    <n v="0.95465170759346429"/>
    <x v="0"/>
  </r>
  <r>
    <s v="CA-2017-113530"/>
    <d v="2017-05-19T00:00:00"/>
    <x v="327"/>
    <n v="11912.152"/>
    <n v="115.15700000000001"/>
    <n v="0.81799999999999995"/>
    <s v="High Value"/>
    <n v="380"/>
    <n v="7.6461814521376929E-4"/>
    <s v="FUR-CH-10002647"/>
    <n v="21499.842000000004"/>
    <n v="234.23400000000001"/>
    <s v="Normal"/>
    <n v="681.40800000000002"/>
    <n v="12"/>
    <n v="0.2"/>
    <n v="42.588000000000001"/>
    <n v="8176.8960000000006"/>
    <n v="5.208333333333333E-3"/>
    <s v="Profit"/>
    <n v="1635.3792000000003"/>
    <s v="Discount Applied"/>
    <s v="Low Discount"/>
    <n v="0.54602590249475658"/>
    <x v="1"/>
  </r>
  <r>
    <s v="CA-2016-145177"/>
    <d v="2016-10-11T00:00:00"/>
    <x v="210"/>
    <n v="23721.364000000001"/>
    <n v="570.87939999999992"/>
    <n v="0.94199999999999995"/>
    <s v="High Value"/>
    <n v="115"/>
    <n v="1.5226287696480602E-3"/>
    <s v="FUR-FU-10000758"/>
    <n v="3151.1200000000003"/>
    <n v="123.9264"/>
    <s v="Normal"/>
    <n v="148.28800000000001"/>
    <n v="7"/>
    <n v="0.2"/>
    <n v="29.657599999999999"/>
    <n v="1038.0160000000001"/>
    <n v="2.8571428571428567E-2"/>
    <s v="Profit"/>
    <n v="207.60320000000002"/>
    <s v="Discount Applied"/>
    <s v="Low Discount"/>
    <n v="0.27091093632469848"/>
    <x v="1"/>
  </r>
  <r>
    <s v="CA-2015-128083"/>
    <d v="2015-12-03T00:00:00"/>
    <x v="439"/>
    <n v="16609.223999999998"/>
    <n v="-221.39399999999998"/>
    <n v="0.88800000000000001"/>
    <s v="High Value"/>
    <n v="233"/>
    <n v="1.0661141704974904E-3"/>
    <s v="FUR-FU-10003194"/>
    <n v="413.02000000000004"/>
    <n v="6.7550000000000008"/>
    <s v="Normal"/>
    <n v="30.88"/>
    <n v="4"/>
    <n v="0.2"/>
    <n v="3.86"/>
    <n v="123.52"/>
    <n v="3.125E-2"/>
    <s v="Profit"/>
    <n v="24.704000000000001"/>
    <s v="Discount Applied"/>
    <s v="Low Discount"/>
    <n v="0.41709813596560386"/>
    <x v="1"/>
  </r>
  <r>
    <s v="CA-2015-128083"/>
    <d v="2015-12-03T00:00:00"/>
    <x v="439"/>
    <n v="16609.223999999998"/>
    <n v="-221.39399999999998"/>
    <n v="0.88800000000000001"/>
    <s v="High Value"/>
    <n v="233"/>
    <n v="1.0661141704974904E-3"/>
    <s v="FUR-FU-10001731"/>
    <n v="526.524"/>
    <n v="32.734200000000001"/>
    <s v="Normal"/>
    <n v="6.4080000000000004"/>
    <n v="3"/>
    <n v="0.2"/>
    <n v="1.4418"/>
    <n v="19.224"/>
    <n v="7.4999999999999997E-2"/>
    <s v="Profit"/>
    <n v="3.8448000000000002"/>
    <s v="Discount Applied"/>
    <s v="Low Discount"/>
    <n v="0.41709813596560386"/>
    <x v="1"/>
  </r>
  <r>
    <s v="CA-2017-154109"/>
    <d v="2017-06-11T00:00:00"/>
    <x v="459"/>
    <n v="5540.5280000000002"/>
    <n v="-510.00709999999998"/>
    <n v="0.57899999999999996"/>
    <s v="Medium Value"/>
    <n v="889"/>
    <n v="3.5563584504839718E-4"/>
    <s v="FUR-CH-10003774"/>
    <n v="20415.912000000004"/>
    <n v="-503.11939999999998"/>
    <s v="high sales Low Profit"/>
    <n v="127.372"/>
    <n v="2"/>
    <n v="0.3"/>
    <n v="-30.933199999999999"/>
    <n v="254.744"/>
    <n v="-0.12142857142857143"/>
    <s v="Loss"/>
    <n v="76.423199999999994"/>
    <s v="Discount Applied"/>
    <s v="Low Discount"/>
    <n v="0.82362821293384025"/>
    <x v="0"/>
  </r>
  <r>
    <s v="CA-2015-156440"/>
    <d v="2015-05-12T00:00:00"/>
    <x v="460"/>
    <n v="88.92"/>
    <n v="14.671799999999999"/>
    <n v="1.7999999999999999E-2"/>
    <s v="Low Value"/>
    <n v="2082"/>
    <n v="5.7076039218109675E-6"/>
    <s v="FUR-FU-10004090"/>
    <n v="1004.796"/>
    <n v="93.58829999999999"/>
    <s v="Normal"/>
    <n v="44.46"/>
    <n v="2"/>
    <n v="0"/>
    <n v="14.671799999999999"/>
    <n v="88.92"/>
    <n v="0.16499999999999998"/>
    <s v="Profit"/>
    <n v="0"/>
    <s v="No Discount"/>
    <s v="Low Discount"/>
    <n v="0.99987243601517251"/>
    <x v="0"/>
  </r>
  <r>
    <s v="CA-2015-132626"/>
    <d v="2015-09-07T00:00:00"/>
    <x v="266"/>
    <n v="818.5440000000001"/>
    <n v="55.4482"/>
    <n v="0.13800000000000001"/>
    <s v="Low Value"/>
    <n v="1824"/>
    <n v="5.2540766358241537E-5"/>
    <s v="FUR-FU-10002918"/>
    <n v="4439.8239999999996"/>
    <n v="-256.56360000000001"/>
    <s v="Normal"/>
    <n v="181.96"/>
    <n v="2"/>
    <n v="0"/>
    <n v="20.015599999999999"/>
    <n v="363.92"/>
    <n v="5.4999999999999993E-2"/>
    <s v="Profit"/>
    <n v="0"/>
    <s v="No Discount"/>
    <s v="Low Discount"/>
    <n v="0.99274389173339816"/>
    <x v="0"/>
  </r>
  <r>
    <s v="US-2015-131359"/>
    <d v="2015-10-30T00:00:00"/>
    <x v="271"/>
    <n v="2961.136"/>
    <n v="62.973999999999997"/>
    <n v="0.38800000000000001"/>
    <s v="Low Value"/>
    <n v="1294"/>
    <n v="1.9006962940413451E-4"/>
    <s v="FUR-FU-10003026"/>
    <n v="124.872"/>
    <n v="13.116400000000001"/>
    <s v="Normal"/>
    <n v="15.488"/>
    <n v="4"/>
    <n v="0.2"/>
    <n v="3.6783999999999999"/>
    <n v="61.951999999999998"/>
    <n v="5.9374999999999997E-2"/>
    <s v="Profit"/>
    <n v="12.3904"/>
    <s v="Discount Applied"/>
    <s v="Low Discount"/>
    <n v="0.93037182778923788"/>
    <x v="0"/>
  </r>
  <r>
    <s v="CA-2015-151680"/>
    <d v="2015-11-19T00:00:00"/>
    <x v="417"/>
    <n v="1402.5039999999999"/>
    <n v="102.55240000000001"/>
    <n v="0.20799999999999999"/>
    <s v="Low Value"/>
    <n v="1677"/>
    <n v="9.0024036558204778E-5"/>
    <s v="FUR-FU-10000305"/>
    <n v="1149.876"/>
    <n v="51.105599999999995"/>
    <s v="Normal"/>
    <n v="141.96"/>
    <n v="2"/>
    <n v="0"/>
    <n v="22.7136"/>
    <n v="283.92"/>
    <n v="7.9999999999999988E-2"/>
    <s v="Profit"/>
    <n v="0"/>
    <s v="No Discount"/>
    <s v="Low Discount"/>
    <n v="0.98268882250338063"/>
    <x v="0"/>
  </r>
  <r>
    <s v="CA-2017-169411"/>
    <d v="2017-12-24T00:00:00"/>
    <x v="286"/>
    <n v="6727.5860000000002"/>
    <n v="130.69820000000001"/>
    <n v="0.63300000000000001"/>
    <s v="Medium Value"/>
    <n v="776"/>
    <n v="4.3183081689069459E-4"/>
    <s v="FUR-FU-10001602"/>
    <n v="1805.4680000000001"/>
    <n v="17.447799999999997"/>
    <s v="Normal"/>
    <n v="37.93"/>
    <n v="1"/>
    <n v="0"/>
    <n v="6.8273999999999999"/>
    <n v="37.93"/>
    <n v="0.18"/>
    <s v="Profit"/>
    <n v="0"/>
    <s v="No Discount"/>
    <s v="Low Discount"/>
    <n v="0.77895216641781317"/>
    <x v="1"/>
  </r>
  <r>
    <s v="CA-2016-126543"/>
    <d v="2016-09-01T00:00:00"/>
    <x v="461"/>
    <n v="415.572"/>
    <n v="21.320399999999999"/>
    <n v="7.4999999999999997E-2"/>
    <s v="Low Value"/>
    <n v="1960"/>
    <n v="2.667476807236648E-5"/>
    <s v="FUR-FU-10002445"/>
    <n v="936.62400000000002"/>
    <n v="73.944000000000003"/>
    <s v="Normal"/>
    <n v="15.167999999999999"/>
    <n v="2"/>
    <n v="0.2"/>
    <n v="3.7919999999999998"/>
    <n v="30.335999999999999"/>
    <n v="0.125"/>
    <s v="Profit"/>
    <n v="6.0671999999999997"/>
    <s v="Discount Applied"/>
    <s v="Low Discount"/>
    <n v="0.99799755385545053"/>
    <x v="0"/>
  </r>
  <r>
    <s v="CA-2014-120544"/>
    <d v="2014-11-23T00:00:00"/>
    <x v="381"/>
    <n v="367.93600000000004"/>
    <n v="17.1248"/>
    <n v="6.7000000000000004E-2"/>
    <s v="Low Value"/>
    <n v="1974"/>
    <n v="2.3617104774802523E-5"/>
    <s v="FUR-FU-10001940"/>
    <n v="1069.8240000000001"/>
    <n v="50.307200000000016"/>
    <s v="Normal"/>
    <n v="6.3680000000000003"/>
    <n v="2"/>
    <n v="0.6"/>
    <n v="-2.5472000000000001"/>
    <n v="12.736000000000001"/>
    <n v="-0.2"/>
    <s v="Loss"/>
    <n v="7.6416000000000004"/>
    <s v="Discount Applied"/>
    <s v="High Discount"/>
    <n v="0.99836797414057188"/>
    <x v="0"/>
  </r>
  <r>
    <s v="CA-2017-113670"/>
    <d v="2017-10-15T00:00:00"/>
    <x v="462"/>
    <n v="1540.576"/>
    <n v="7.1172000000000004"/>
    <n v="0.223"/>
    <s v="Low Value"/>
    <n v="1646"/>
    <n v="9.8886612904271852E-5"/>
    <s v="FUR-TA-10001705"/>
    <n v="22939.54"/>
    <n v="210.47400000000002"/>
    <s v="Normal"/>
    <n v="510.24"/>
    <n v="3"/>
    <n v="0.2"/>
    <n v="6.3780000000000001"/>
    <n v="1530.72"/>
    <n v="4.1666666666666666E-3"/>
    <s v="Profit"/>
    <n v="306.14400000000001"/>
    <s v="Discount Applied"/>
    <s v="Low Discount"/>
    <n v="0.97966311074742918"/>
    <x v="0"/>
  </r>
  <r>
    <s v="CA-2017-166198"/>
    <d v="2017-04-21T00:00:00"/>
    <x v="260"/>
    <n v="3712.7719999999999"/>
    <n v="-78.873699999999985"/>
    <n v="0.46200000000000002"/>
    <s v="Medium Value"/>
    <n v="1137"/>
    <n v="2.3831569981994997E-4"/>
    <s v="FUR-FU-10004622"/>
    <n v="1246.5999999999999"/>
    <n v="-48.78"/>
    <s v="Normal"/>
    <n v="162.6"/>
    <n v="3"/>
    <n v="0"/>
    <n v="34.146000000000001"/>
    <n v="487.79999999999995"/>
    <n v="7.0000000000000007E-2"/>
    <s v="Profit"/>
    <n v="0"/>
    <s v="No Discount"/>
    <s v="Low Discount"/>
    <n v="0.89680774962780363"/>
    <x v="0"/>
  </r>
  <r>
    <s v="CA-2014-135608"/>
    <d v="2014-08-12T00:00:00"/>
    <x v="325"/>
    <n v="9428.0080000000016"/>
    <n v="110.35299999999999"/>
    <n v="0.71899999999999997"/>
    <s v="Medium Value"/>
    <n v="592"/>
    <n v="6.0516571565075563E-4"/>
    <s v="FUR-CH-10002602"/>
    <n v="21288.18"/>
    <n v="486.15559999999999"/>
    <s v="Normal"/>
    <n v="603.91999999999996"/>
    <n v="5"/>
    <n v="0.2"/>
    <n v="45.293999999999997"/>
    <n v="3019.6"/>
    <n v="1.4999999999999999E-2"/>
    <s v="Profit"/>
    <n v="603.91999999999996"/>
    <s v="Discount Applied"/>
    <s v="Low Discount"/>
    <n v="0.68777618230603932"/>
    <x v="1"/>
  </r>
  <r>
    <s v="CA-2016-151155"/>
    <d v="2016-12-20T00:00:00"/>
    <x v="463"/>
    <n v="75.680000000000007"/>
    <n v="7.3788"/>
    <n v="1.4999999999999999E-2"/>
    <s v="Low Value"/>
    <n v="2088"/>
    <n v="4.8577537652120346E-6"/>
    <s v="FUR-FU-10001918"/>
    <n v="697.20200000000011"/>
    <n v="47.725700000000003"/>
    <s v="Normal"/>
    <n v="18.920000000000002"/>
    <n v="4"/>
    <n v="0"/>
    <n v="7.3788"/>
    <n v="75.680000000000007"/>
    <n v="9.7499999999999989E-2"/>
    <s v="Profit"/>
    <n v="0"/>
    <s v="No Discount"/>
    <s v="Low Discount"/>
    <n v="0.99990414903388625"/>
    <x v="0"/>
  </r>
  <r>
    <s v="CA-2017-168193"/>
    <d v="2017-06-03T00:00:00"/>
    <x v="464"/>
    <n v="215.91"/>
    <n v="16.553100000000001"/>
    <n v="4.1000000000000002E-2"/>
    <s v="Low Value"/>
    <n v="2034"/>
    <n v="1.3858847984235336E-5"/>
    <s v="FUR-FU-10002554"/>
    <n v="359.84999999999997"/>
    <n v="38.623899999999992"/>
    <s v="Normal"/>
    <n v="71.97"/>
    <n v="3"/>
    <n v="0"/>
    <n v="16.553100000000001"/>
    <n v="215.91"/>
    <n v="7.6666666666666675E-2"/>
    <s v="Profit"/>
    <n v="0"/>
    <s v="No Discount"/>
    <s v="Low Discount"/>
    <n v="0.99939478601491827"/>
    <x v="0"/>
  </r>
  <r>
    <s v="CA-2016-149979"/>
    <d v="2016-09-23T00:00:00"/>
    <x v="173"/>
    <n v="7333.6689999999999"/>
    <n v="-110.19239999999999"/>
    <n v="0.66200000000000003"/>
    <s v="Medium Value"/>
    <n v="714"/>
    <n v="4.7073411994673321E-4"/>
    <s v="FUR-CH-10002084"/>
    <n v="13996.261999999999"/>
    <n v="499.33940000000001"/>
    <s v="Normal"/>
    <n v="368.97"/>
    <n v="3"/>
    <n v="0"/>
    <n v="81.173400000000001"/>
    <n v="1106.9100000000001"/>
    <n v="7.3333333333333334E-2"/>
    <s v="Profit"/>
    <n v="0"/>
    <s v="No Discount"/>
    <s v="Low Discount"/>
    <n v="0.75098906322495806"/>
    <x v="1"/>
  </r>
  <r>
    <s v="CA-2017-161956"/>
    <d v="2017-08-27T00:00:00"/>
    <x v="42"/>
    <n v="7817.3040000000001"/>
    <n v="293.90019999999998"/>
    <n v="0.68500000000000005"/>
    <s v="Medium Value"/>
    <n v="662"/>
    <n v="5.0177772119195416E-4"/>
    <s v="FUR-FU-10002937"/>
    <n v="12304.52"/>
    <n v="1260.221"/>
    <s v="Normal"/>
    <n v="198.46"/>
    <n v="2"/>
    <n v="0"/>
    <n v="99.23"/>
    <n v="396.92"/>
    <n v="0.25"/>
    <s v="Profit"/>
    <n v="0"/>
    <s v="No Discount"/>
    <s v="Low Discount"/>
    <n v="0.72666510954331109"/>
    <x v="1"/>
  </r>
  <r>
    <s v="CA-2017-161956"/>
    <d v="2017-08-27T00:00:00"/>
    <x v="42"/>
    <n v="7817.3040000000001"/>
    <n v="293.90019999999998"/>
    <n v="0.68500000000000005"/>
    <s v="Medium Value"/>
    <n v="662"/>
    <n v="5.0177772119195416E-4"/>
    <s v="FUR-CH-10004886"/>
    <n v="7973.4450000000006"/>
    <n v="117.059"/>
    <s v="Normal"/>
    <n v="230.28"/>
    <n v="3"/>
    <n v="0.2"/>
    <n v="23.027999999999999"/>
    <n v="690.84"/>
    <n v="3.3333333333333333E-2"/>
    <s v="Profit"/>
    <n v="138.16800000000001"/>
    <s v="Discount Applied"/>
    <s v="Low Discount"/>
    <n v="0.72666510954331109"/>
    <x v="1"/>
  </r>
  <r>
    <s v="CA-2016-116799"/>
    <d v="2016-03-03T00:00:00"/>
    <x v="424"/>
    <n v="6425.0739999999996"/>
    <n v="-27.839200000000002"/>
    <n v="0.621"/>
    <s v="Medium Value"/>
    <n v="800"/>
    <n v="4.1241315295013133E-4"/>
    <s v="FUR-CH-10004983"/>
    <n v="31358.904000000002"/>
    <n v="342.88739999999996"/>
    <s v="Normal"/>
    <n v="563.42999999999995"/>
    <n v="5"/>
    <n v="0.3"/>
    <n v="-56.343000000000004"/>
    <n v="2817.1499999999996"/>
    <n v="-2.0000000000000004E-2"/>
    <s v="Loss"/>
    <n v="845.14499999999987"/>
    <s v="Discount Applied"/>
    <s v="Low Discount"/>
    <n v="0.78901070601479639"/>
    <x v="1"/>
  </r>
  <r>
    <s v="CA-2015-167745"/>
    <d v="2015-09-18T00:00:00"/>
    <x v="179"/>
    <n v="3394.5139999999997"/>
    <n v="-14.599099999999984"/>
    <n v="0.42799999999999999"/>
    <s v="Medium Value"/>
    <n v="1205"/>
    <n v="2.1788733039858563E-4"/>
    <s v="FUR-FU-10001591"/>
    <n v="1529.8799999999997"/>
    <n v="108.092"/>
    <s v="Normal"/>
    <n v="24.4"/>
    <n v="2"/>
    <n v="0"/>
    <n v="10.247999999999999"/>
    <n v="48.8"/>
    <n v="0.21"/>
    <s v="Profit"/>
    <n v="0"/>
    <s v="No Discount"/>
    <s v="Low Discount"/>
    <n v="0.91291841005029684"/>
    <x v="0"/>
  </r>
  <r>
    <s v="CA-2016-156251"/>
    <d v="2016-08-13T00:00:00"/>
    <x v="311"/>
    <n v="5428.2139999999999"/>
    <n v="315.79300000000006"/>
    <n v="0.57099999999999995"/>
    <s v="Medium Value"/>
    <n v="907"/>
    <n v="3.4842662522300048E-4"/>
    <s v="FUR-BO-10001337"/>
    <n v="10688.583000000001"/>
    <n v="-78.637"/>
    <s v="Normal"/>
    <n v="241.96"/>
    <n v="2"/>
    <n v="0"/>
    <n v="24.196000000000002"/>
    <n v="483.92"/>
    <n v="0.05"/>
    <s v="Profit"/>
    <n v="0"/>
    <s v="No Discount"/>
    <s v="Low Discount"/>
    <n v="0.82960112312888878"/>
    <x v="0"/>
  </r>
  <r>
    <s v="CA-2016-163153"/>
    <d v="2016-03-21T00:00:00"/>
    <x v="412"/>
    <n v="976.024"/>
    <n v="29.671600000000002"/>
    <n v="0.16200000000000001"/>
    <s v="Low Value"/>
    <n v="1776"/>
    <n v="6.264910492781858E-5"/>
    <s v="FUR-TA-10004767"/>
    <n v="2569.4759999999997"/>
    <n v="34.070399999999999"/>
    <s v="Normal"/>
    <n v="99.372"/>
    <n v="2"/>
    <n v="0.3"/>
    <n v="-1.4196"/>
    <n v="198.744"/>
    <n v="-7.1428571428571426E-3"/>
    <s v="Loss"/>
    <n v="59.623199999999997"/>
    <s v="Discount Applied"/>
    <s v="Low Discount"/>
    <n v="0.98978781377230185"/>
    <x v="0"/>
  </r>
  <r>
    <s v="CA-2014-153913"/>
    <d v="2014-12-16T00:00:00"/>
    <x v="465"/>
    <n v="9444.1679999999997"/>
    <n v="135.74880000000002"/>
    <n v="0.72099999999999997"/>
    <s v="Medium Value"/>
    <n v="590"/>
    <n v="6.0620299499596986E-4"/>
    <s v="FUR-CH-10000988"/>
    <n v="36300.817999999992"/>
    <n v="833.59519999999998"/>
    <s v="Normal"/>
    <n v="1013.832"/>
    <n v="9"/>
    <n v="0.2"/>
    <n v="101.3832"/>
    <n v="9124.4879999999994"/>
    <n v="1.1111111111111112E-2"/>
    <s v="Profit"/>
    <n v="1824.8976"/>
    <s v="Discount Applied"/>
    <s v="Low Discount"/>
    <n v="0.68475035372778548"/>
    <x v="1"/>
  </r>
  <r>
    <s v="CA-2016-155530"/>
    <d v="2016-12-17T00:00:00"/>
    <x v="466"/>
    <n v="12021.119999999999"/>
    <n v="-325.572"/>
    <n v="0.82699999999999996"/>
    <s v="High Value"/>
    <n v="367"/>
    <n v="7.7161259172919762E-4"/>
    <s v="FUR-TA-10004256"/>
    <n v="25920.539999999997"/>
    <n v="-964.19399999999996"/>
    <s v="high sales Low Profit"/>
    <n v="2003.52"/>
    <n v="6"/>
    <n v="0.2"/>
    <n v="-325.572"/>
    <n v="12021.119999999999"/>
    <n v="-2.7083333333333334E-2"/>
    <s v="Loss"/>
    <n v="2404.2239999999997"/>
    <s v="Discount Applied"/>
    <s v="Low Discount"/>
    <n v="0.53224323690150011"/>
    <x v="1"/>
  </r>
  <r>
    <s v="CA-2015-107937"/>
    <d v="2015-03-05T00:00:00"/>
    <x v="409"/>
    <n v="4150.04"/>
    <n v="122.6664"/>
    <n v="0.49399999999999999"/>
    <s v="Medium Value"/>
    <n v="1070"/>
    <n v="2.6638309243896076E-4"/>
    <s v="FUR-FU-10002298"/>
    <n v="10587.491999999998"/>
    <n v="-173.12879999999998"/>
    <s v="Normal"/>
    <n v="665.88"/>
    <n v="6"/>
    <n v="0"/>
    <n v="106.5408"/>
    <n v="3995.2799999999997"/>
    <n v="2.6666666666666668E-2"/>
    <s v="Profit"/>
    <n v="0"/>
    <s v="No Discount"/>
    <s v="Low Discount"/>
    <n v="0.87942741935536461"/>
    <x v="0"/>
  </r>
  <r>
    <s v="US-2014-117163"/>
    <d v="2014-01-27T00:00:00"/>
    <x v="467"/>
    <n v="1623.192"/>
    <n v="-108.6378"/>
    <n v="0.23200000000000001"/>
    <s v="Low Value"/>
    <n v="1626"/>
    <n v="1.0418957518052394E-4"/>
    <s v="FUR-TA-10003469"/>
    <n v="2899.875"/>
    <n v="-357.97500000000002"/>
    <s v="Normal"/>
    <n v="333"/>
    <n v="3"/>
    <n v="0.2"/>
    <n v="-16.649999999999999"/>
    <n v="999"/>
    <n v="-1.6666666666666666E-2"/>
    <s v="Loss"/>
    <n v="199.8"/>
    <s v="Discount Applied"/>
    <s v="Low Discount"/>
    <n v="0.97774483141310109"/>
    <x v="0"/>
  </r>
  <r>
    <s v="CA-2017-147760"/>
    <d v="2017-04-11T00:00:00"/>
    <x v="46"/>
    <n v="12395.672"/>
    <n v="-242.6018"/>
    <n v="0.83299999999999996"/>
    <s v="High Value"/>
    <n v="346"/>
    <n v="7.9565436482998656E-4"/>
    <s v="FUR-TA-10004575"/>
    <n v="26915.649999999998"/>
    <n v="-238.60359999999997"/>
    <s v="high sales Low Profit"/>
    <n v="523.76400000000001"/>
    <n v="3"/>
    <n v="0.4"/>
    <n v="-192.04679999999999"/>
    <n v="1571.2919999999999"/>
    <n v="-0.12222222222222222"/>
    <s v="Loss"/>
    <n v="628.51679999999999"/>
    <s v="Discount Applied"/>
    <s v="High Discount"/>
    <n v="0.52208610359465157"/>
    <x v="1"/>
  </r>
  <r>
    <s v="CA-2016-156503"/>
    <d v="2016-10-14T00:00:00"/>
    <x v="468"/>
    <n v="675.76599999999996"/>
    <n v="-36.140599999999999"/>
    <n v="0.11600000000000001"/>
    <s v="Low Value"/>
    <n v="1874"/>
    <n v="4.3376120915727734E-5"/>
    <s v="FUR-CH-10003606"/>
    <n v="2244.2000000000003"/>
    <n v="151.32320000000001"/>
    <s v="Normal"/>
    <n v="102.592"/>
    <n v="1"/>
    <n v="0.2"/>
    <n v="10.2592"/>
    <n v="102.592"/>
    <n v="0.1"/>
    <s v="Profit"/>
    <n v="20.5184"/>
    <s v="Discount Applied"/>
    <s v="Low Discount"/>
    <n v="0.99505151677125347"/>
    <x v="0"/>
  </r>
  <r>
    <s v="CA-2015-113628"/>
    <d v="2015-12-11T00:00:00"/>
    <x v="469"/>
    <n v="32318.768000000004"/>
    <n v="336.22959999999995"/>
    <n v="0.97199999999999998"/>
    <s v="High Value"/>
    <n v="54"/>
    <n v="2.0744796107163609E-3"/>
    <s v="FUR-CH-10003298"/>
    <n v="16045.05"/>
    <n v="-491.17499999999995"/>
    <s v="high sales Low Profit"/>
    <n v="523.91999999999996"/>
    <n v="5"/>
    <n v="0.2"/>
    <n v="-72.039000000000001"/>
    <n v="2619.6"/>
    <n v="-2.75E-2"/>
    <s v="Loss"/>
    <n v="523.91999999999996"/>
    <s v="Discount Applied"/>
    <s v="Low Discount"/>
    <n v="0.16228249633875558"/>
    <x v="1"/>
  </r>
  <r>
    <s v="CA-2015-113628"/>
    <d v="2015-12-11T00:00:00"/>
    <x v="469"/>
    <n v="32318.768000000004"/>
    <n v="336.22959999999995"/>
    <n v="0.97199999999999998"/>
    <s v="High Value"/>
    <n v="54"/>
    <n v="2.0744796107163609E-3"/>
    <s v="FUR-CH-10004477"/>
    <n v="18881.989000000001"/>
    <n v="283.74739999999997"/>
    <s v="Normal"/>
    <n v="146.136"/>
    <n v="3"/>
    <n v="0.2"/>
    <n v="16.440300000000001"/>
    <n v="438.40800000000002"/>
    <n v="3.7499999999999999E-2"/>
    <s v="Profit"/>
    <n v="87.681600000000003"/>
    <s v="Discount Applied"/>
    <s v="Low Discount"/>
    <n v="0.16228249633875558"/>
    <x v="1"/>
  </r>
  <r>
    <s v="CA-2015-102582"/>
    <d v="2015-09-15T00:00:00"/>
    <x v="410"/>
    <n v="9783.6919999999991"/>
    <n v="600.27639999999997"/>
    <n v="0.73399999999999999"/>
    <s v="Medium Value"/>
    <n v="559"/>
    <n v="6.2799638809031251E-4"/>
    <s v="FUR-TA-10003569"/>
    <n v="35566.925999999999"/>
    <n v="461.12700000000007"/>
    <s v="Normal"/>
    <n v="801.96"/>
    <n v="2"/>
    <n v="0"/>
    <n v="200.49"/>
    <n v="1603.92"/>
    <n v="0.125"/>
    <s v="Profit"/>
    <n v="0"/>
    <s v="No Discount"/>
    <s v="Low Discount"/>
    <n v="0.6681290249318893"/>
    <x v="1"/>
  </r>
  <r>
    <s v="CA-2015-102582"/>
    <d v="2015-09-15T00:00:00"/>
    <x v="410"/>
    <n v="9783.6919999999991"/>
    <n v="600.27639999999997"/>
    <n v="0.73399999999999999"/>
    <s v="Medium Value"/>
    <n v="559"/>
    <n v="6.2799638809031251E-4"/>
    <s v="FUR-CH-10004853"/>
    <n v="16970.152000000002"/>
    <n v="493.70460000000003"/>
    <s v="Normal"/>
    <n v="1056.8599999999999"/>
    <n v="7"/>
    <n v="0"/>
    <n v="306.48939999999999"/>
    <n v="7398.0199999999995"/>
    <n v="4.1428571428571433E-2"/>
    <s v="Profit"/>
    <n v="0"/>
    <s v="No Discount"/>
    <s v="Low Discount"/>
    <n v="0.6681290249318893"/>
    <x v="1"/>
  </r>
  <r>
    <s v="CA-2017-141873"/>
    <d v="2017-09-10T00:00:00"/>
    <x v="395"/>
    <n v="1046.9759999999999"/>
    <n v="-2.7275999999999989"/>
    <n v="0.17499999999999999"/>
    <s v="Low Value"/>
    <n v="1749"/>
    <n v="6.7203377458861435E-5"/>
    <s v="FUR-BO-10003034"/>
    <n v="7714.7219999999998"/>
    <n v="-68.1096"/>
    <s v="Normal"/>
    <n v="314.35199999999998"/>
    <n v="3"/>
    <n v="0.2"/>
    <n v="-15.717599999999999"/>
    <n v="943.05599999999993"/>
    <n v="-1.6666666666666666E-2"/>
    <s v="Loss"/>
    <n v="188.6112"/>
    <s v="Discount Applied"/>
    <s v="Low Discount"/>
    <n v="0.9880536789942469"/>
    <x v="0"/>
  </r>
  <r>
    <s v="CA-2017-141733"/>
    <d v="2017-07-05T00:00:00"/>
    <x v="281"/>
    <n v="10399.469999999999"/>
    <n v="677.55890000000011"/>
    <n v="0.76600000000000001"/>
    <s v="Medium Value"/>
    <n v="490"/>
    <n v="6.6752199456540152E-4"/>
    <s v="FUR-CH-10004086"/>
    <n v="53299.071000000004"/>
    <n v="1388.6347999999998"/>
    <s v="Normal"/>
    <n v="1458.65"/>
    <n v="5"/>
    <n v="0"/>
    <n v="423.00850000000003"/>
    <n v="7293.25"/>
    <n v="5.8000000000000003E-2"/>
    <s v="Profit"/>
    <n v="0"/>
    <s v="No Discount"/>
    <s v="Low Discount"/>
    <n v="0.62374055139224605"/>
    <x v="1"/>
  </r>
  <r>
    <s v="CA-2017-141733"/>
    <d v="2017-07-05T00:00:00"/>
    <x v="281"/>
    <n v="10399.469999999999"/>
    <n v="677.55890000000011"/>
    <n v="0.76600000000000001"/>
    <s v="Medium Value"/>
    <n v="490"/>
    <n v="6.6752199456540152E-4"/>
    <s v="FUR-CH-10002017"/>
    <n v="676.65599999999995"/>
    <n v="14.918400000000002"/>
    <s v="Normal"/>
    <n v="26.64"/>
    <n v="1"/>
    <n v="0"/>
    <n v="7.4592000000000001"/>
    <n v="26.64"/>
    <n v="0.27999999999999997"/>
    <s v="Profit"/>
    <n v="0"/>
    <s v="No Discount"/>
    <s v="Low Discount"/>
    <n v="0.62374055139224605"/>
    <x v="1"/>
  </r>
  <r>
    <s v="CA-2017-141733"/>
    <d v="2017-07-05T00:00:00"/>
    <x v="281"/>
    <n v="10399.469999999999"/>
    <n v="677.55890000000011"/>
    <n v="0.76600000000000001"/>
    <s v="Medium Value"/>
    <n v="490"/>
    <n v="6.6752199456540152E-4"/>
    <s v="FUR-CH-10000595"/>
    <n v="28298.079999999998"/>
    <n v="870.16000000000008"/>
    <s v="Normal"/>
    <n v="476.8"/>
    <n v="2"/>
    <n v="0"/>
    <n v="119.2"/>
    <n v="953.6"/>
    <n v="0.125"/>
    <s v="Profit"/>
    <n v="0"/>
    <s v="No Discount"/>
    <s v="Low Discount"/>
    <n v="0.62374055139224605"/>
    <x v="1"/>
  </r>
  <r>
    <s v="US-2015-111927"/>
    <d v="2015-11-14T00:00:00"/>
    <x v="470"/>
    <n v="623.16399999999999"/>
    <n v="1.2726000000000006"/>
    <n v="0.106"/>
    <s v="Low Value"/>
    <n v="1894"/>
    <n v="3.9999699621360886E-5"/>
    <s v="FUR-FU-10004017"/>
    <n v="3781.7259999999997"/>
    <n v="222.875"/>
    <s v="Normal"/>
    <n v="76.14"/>
    <n v="3"/>
    <n v="0"/>
    <n v="26.649000000000001"/>
    <n v="228.42000000000002"/>
    <n v="0.11666666666666667"/>
    <s v="Profit"/>
    <n v="0"/>
    <s v="No Discount"/>
    <s v="Low Discount"/>
    <n v="0.99587213798776875"/>
    <x v="0"/>
  </r>
  <r>
    <s v="CA-2014-105984"/>
    <d v="2014-11-24T00:00:00"/>
    <x v="471"/>
    <n v="13842.508"/>
    <n v="-311.48540000000003"/>
    <n v="0.86"/>
    <s v="High Value"/>
    <n v="293"/>
    <n v="8.8852398727507528E-4"/>
    <s v="FUR-CH-10000847"/>
    <n v="16207.586000000001"/>
    <n v="750.72839999999997"/>
    <s v="Normal"/>
    <n v="611.05799999999999"/>
    <n v="3"/>
    <n v="0.3"/>
    <n v="-34.9176"/>
    <n v="1833.174"/>
    <n v="-1.9047619047619049E-2"/>
    <s v="Loss"/>
    <n v="549.95219999999995"/>
    <s v="Discount Applied"/>
    <s v="Low Discount"/>
    <n v="0.47370501688108885"/>
    <x v="1"/>
  </r>
  <r>
    <s v="CA-2014-126760"/>
    <d v="2014-07-26T00:00:00"/>
    <x v="10"/>
    <n v="4499.3599999999997"/>
    <n v="-69.184300000000007"/>
    <n v="0.51600000000000001"/>
    <s v="Medium Value"/>
    <n v="1023"/>
    <n v="2.8880527194826127E-4"/>
    <s v="FUR-CH-10003312"/>
    <n v="23377.536"/>
    <n v="-989.04959999999994"/>
    <s v="high sales Low Profit"/>
    <n v="674.35199999999998"/>
    <n v="3"/>
    <n v="0.2"/>
    <n v="-109.5822"/>
    <n v="2023.056"/>
    <n v="-5.4166666666666669E-2"/>
    <s v="Loss"/>
    <n v="404.61120000000005"/>
    <s v="Discount Applied"/>
    <s v="Low Discount"/>
    <n v="0.86664222905296395"/>
    <x v="0"/>
  </r>
  <r>
    <s v="CA-2014-126760"/>
    <d v="2014-07-26T00:00:00"/>
    <x v="10"/>
    <n v="4499.3599999999997"/>
    <n v="-69.184300000000007"/>
    <n v="0.51600000000000001"/>
    <s v="Medium Value"/>
    <n v="1023"/>
    <n v="2.8880527194826127E-4"/>
    <s v="FUR-FU-10004018"/>
    <n v="3186.46"/>
    <n v="144.73080000000002"/>
    <s v="Normal"/>
    <n v="134.01"/>
    <n v="9"/>
    <n v="0"/>
    <n v="36.182699999999997"/>
    <n v="1206.0899999999999"/>
    <n v="0.03"/>
    <s v="Profit"/>
    <n v="0"/>
    <s v="No Discount"/>
    <s v="Low Discount"/>
    <n v="0.86664222905296395"/>
    <x v="0"/>
  </r>
  <r>
    <s v="US-2014-109162"/>
    <d v="2014-08-06T00:00:00"/>
    <x v="472"/>
    <n v="1163.1096000000002"/>
    <n v="-13.921500000000004"/>
    <n v="0.193"/>
    <s v="Low Value"/>
    <n v="1709"/>
    <n v="7.4657770068106016E-5"/>
    <s v="FUR-CH-10002647"/>
    <n v="21499.842000000004"/>
    <n v="234.23400000000001"/>
    <s v="Normal"/>
    <n v="170.352"/>
    <n v="3"/>
    <n v="0.2"/>
    <n v="10.647"/>
    <n v="511.05600000000004"/>
    <n v="2.0833333333333332E-2"/>
    <s v="Profit"/>
    <n v="102.21120000000002"/>
    <s v="Discount Applied"/>
    <s v="Low Discount"/>
    <n v="0.98529537576096071"/>
    <x v="0"/>
  </r>
  <r>
    <s v="CA-2014-101931"/>
    <d v="2014-10-28T00:00:00"/>
    <x v="226"/>
    <n v="12277.701000000001"/>
    <n v="-254.17009999999996"/>
    <n v="0.83"/>
    <s v="High Value"/>
    <n v="357"/>
    <n v="7.8808203304568647E-4"/>
    <s v="FUR-BO-10001337"/>
    <n v="10688.583000000001"/>
    <n v="-78.637"/>
    <s v="Normal"/>
    <n v="616.99800000000005"/>
    <n v="6"/>
    <n v="0.15"/>
    <n v="-36.293999999999997"/>
    <n v="3701.9880000000003"/>
    <n v="-9.8039215686274491E-3"/>
    <s v="Loss"/>
    <n v="555.29820000000007"/>
    <s v="Discount Applied"/>
    <s v="Low Discount"/>
    <n v="0.5276073062228952"/>
    <x v="1"/>
  </r>
  <r>
    <s v="CA-2015-127593"/>
    <d v="2015-09-21T00:00:00"/>
    <x v="473"/>
    <n v="1895.848"/>
    <n v="24.0474"/>
    <n v="0.26900000000000002"/>
    <s v="Low Value"/>
    <n v="1548"/>
    <n v="1.216908398555722E-4"/>
    <s v="FUR-FU-10004006"/>
    <n v="1936.31"/>
    <n v="72.078499999999991"/>
    <s v="Normal"/>
    <n v="85.3"/>
    <n v="2"/>
    <n v="0"/>
    <n v="14.500999999999999"/>
    <n v="170.6"/>
    <n v="8.5000000000000006E-2"/>
    <s v="Profit"/>
    <n v="0"/>
    <s v="No Discount"/>
    <s v="Low Discount"/>
    <n v="0.96899359500157201"/>
    <x v="0"/>
  </r>
  <r>
    <s v="US-2017-131849"/>
    <d v="2017-06-06T00:00:00"/>
    <x v="474"/>
    <n v="2675.8519999999999"/>
    <n v="-148.0112"/>
    <n v="0.36199999999999999"/>
    <s v="Low Value"/>
    <n v="1349"/>
    <n v="1.7175779767640261E-4"/>
    <s v="FUR-FU-10004164"/>
    <n v="128.69999999999999"/>
    <n v="13.068000000000001"/>
    <s v="Normal"/>
    <n v="4.95"/>
    <n v="1"/>
    <n v="0"/>
    <n v="2.1779999999999999"/>
    <n v="4.95"/>
    <n v="0.43999999999999995"/>
    <s v="Profit"/>
    <n v="0"/>
    <s v="No Discount"/>
    <s v="Low Discount"/>
    <n v="0.94023726834911148"/>
    <x v="0"/>
  </r>
  <r>
    <s v="CA-2017-154039"/>
    <d v="2017-02-17T00:00:00"/>
    <x v="209"/>
    <n v="2124.6999999999998"/>
    <n v="-347.31170000000003"/>
    <n v="0.29699999999999999"/>
    <s v="Low Value"/>
    <n v="1486"/>
    <n v="1.3638040994907514E-4"/>
    <s v="FUR-TA-10001932"/>
    <n v="24977.856"/>
    <n v="-404.00640000000004"/>
    <s v="high sales Low Profit"/>
    <n v="480.96"/>
    <n v="3"/>
    <n v="0.5"/>
    <n v="-269.33760000000001"/>
    <n v="1442.8799999999999"/>
    <n v="-0.18666666666666668"/>
    <s v="Loss"/>
    <n v="721.43999999999994"/>
    <s v="Discount Applied"/>
    <s v="High Discount"/>
    <n v="0.96113090850930127"/>
    <x v="0"/>
  </r>
  <r>
    <s v="CA-2015-157133"/>
    <d v="2015-11-28T00:00:00"/>
    <x v="24"/>
    <n v="10142.768"/>
    <n v="-152.83079999999998"/>
    <n v="0.755"/>
    <s v="Medium Value"/>
    <n v="511"/>
    <n v="6.5104478649143929E-4"/>
    <s v="FUR-FU-10004904"/>
    <n v="5014.68"/>
    <n v="-267.44960000000003"/>
    <s v="Normal"/>
    <n v="151.96"/>
    <n v="5"/>
    <n v="0.6"/>
    <n v="-182.352"/>
    <n v="759.80000000000007"/>
    <n v="-0.24"/>
    <s v="Loss"/>
    <n v="455.88000000000005"/>
    <s v="Discount Applied"/>
    <s v="High Discount"/>
    <n v="0.63948627174085315"/>
    <x v="1"/>
  </r>
  <r>
    <s v="CA-2015-132486"/>
    <d v="2015-10-23T00:00:00"/>
    <x v="475"/>
    <n v="4624.4160000000002"/>
    <n v="120.51320000000001"/>
    <n v="0.52600000000000002"/>
    <s v="Medium Value"/>
    <n v="1001"/>
    <n v="2.9683237626726709E-4"/>
    <s v="FUR-CH-10004495"/>
    <n v="29526.137999999999"/>
    <n v="854.78320000000008"/>
    <s v="Normal"/>
    <n v="240.78399999999999"/>
    <n v="1"/>
    <n v="0.2"/>
    <n v="27.088200000000001"/>
    <n v="240.78399999999999"/>
    <n v="0.1125"/>
    <s v="Profit"/>
    <n v="48.156800000000004"/>
    <s v="Discount Applied"/>
    <s v="Low Discount"/>
    <n v="0.86053405442189557"/>
    <x v="0"/>
  </r>
  <r>
    <s v="CA-2015-132486"/>
    <d v="2015-10-23T00:00:00"/>
    <x v="475"/>
    <n v="4624.4160000000002"/>
    <n v="120.51320000000001"/>
    <n v="0.52600000000000002"/>
    <s v="Medium Value"/>
    <n v="1001"/>
    <n v="2.9683237626726709E-4"/>
    <s v="FUR-CH-10004540"/>
    <n v="5663.0559999999996"/>
    <n v="15.0832"/>
    <s v="Normal"/>
    <n v="191.96799999999999"/>
    <n v="7"/>
    <n v="0.2"/>
    <n v="16.7972"/>
    <n v="1343.7759999999998"/>
    <n v="1.2500000000000002E-2"/>
    <s v="Profit"/>
    <n v="268.7552"/>
    <s v="Discount Applied"/>
    <s v="Low Discount"/>
    <n v="0.86053405442189557"/>
    <x v="0"/>
  </r>
  <r>
    <s v="CA-2015-132486"/>
    <d v="2015-10-23T00:00:00"/>
    <x v="475"/>
    <n v="4624.4160000000002"/>
    <n v="120.51320000000001"/>
    <n v="0.52600000000000002"/>
    <s v="Medium Value"/>
    <n v="1001"/>
    <n v="2.9683237626726709E-4"/>
    <s v="FUR-CH-10001854"/>
    <n v="43310.931999999993"/>
    <n v="1305.6455999999998"/>
    <s v="Normal"/>
    <n v="842.35199999999998"/>
    <n v="3"/>
    <n v="0.2"/>
    <n v="42.117600000000003"/>
    <n v="2527.056"/>
    <n v="1.6666666666666666E-2"/>
    <s v="Profit"/>
    <n v="505.41120000000001"/>
    <s v="Discount Applied"/>
    <s v="Low Discount"/>
    <n v="0.86053405442189557"/>
    <x v="0"/>
  </r>
  <r>
    <s v="CA-2015-129896"/>
    <d v="2015-06-15T00:00:00"/>
    <x v="476"/>
    <n v="38140.6"/>
    <n v="117.00579999999999"/>
    <n v="0.98399999999999999"/>
    <s v="High Value"/>
    <n v="29"/>
    <n v="2.4481718189408837E-3"/>
    <s v="FUR-FU-10004904"/>
    <n v="5014.68"/>
    <n v="-267.44960000000003"/>
    <s v="Normal"/>
    <n v="364.70400000000001"/>
    <n v="6"/>
    <n v="0.2"/>
    <n v="-36.470399999999998"/>
    <n v="2188.2240000000002"/>
    <n v="-1.6666666666666663E-2"/>
    <s v="Loss"/>
    <n v="437.64480000000003"/>
    <s v="Discount Applied"/>
    <s v="Low Discount"/>
    <n v="0.10277236046351318"/>
    <x v="1"/>
  </r>
  <r>
    <s v="CA-2015-129896"/>
    <d v="2015-06-15T00:00:00"/>
    <x v="476"/>
    <n v="38140.6"/>
    <n v="117.00579999999999"/>
    <n v="0.98399999999999999"/>
    <s v="High Value"/>
    <n v="29"/>
    <n v="2.4481718189408837E-3"/>
    <s v="FUR-FU-10002396"/>
    <n v="629"/>
    <n v="39.752799999999993"/>
    <s v="Normal"/>
    <n v="40.256"/>
    <n v="4"/>
    <n v="0.2"/>
    <n v="11.070399999999999"/>
    <n v="161.024"/>
    <n v="6.8749999999999992E-2"/>
    <s v="Profit"/>
    <n v="32.204799999999999"/>
    <s v="Discount Applied"/>
    <s v="Low Discount"/>
    <n v="0.10277236046351318"/>
    <x v="1"/>
  </r>
  <r>
    <s v="US-2016-163881"/>
    <d v="2016-11-24T00:00:00"/>
    <x v="477"/>
    <n v="11323.24"/>
    <n v="230.27439999999999"/>
    <n v="0.80900000000000005"/>
    <s v="High Value"/>
    <n v="400"/>
    <n v="7.2681701565009921E-4"/>
    <s v="FUR-CH-10001394"/>
    <n v="22709.053"/>
    <n v="701.9799999999999"/>
    <s v="Normal"/>
    <n v="1684.752"/>
    <n v="6"/>
    <n v="0.2"/>
    <n v="210.59399999999999"/>
    <n v="10108.511999999999"/>
    <n v="2.0833333333333336E-2"/>
    <s v="Profit"/>
    <n v="2021.7023999999999"/>
    <s v="Discount Applied"/>
    <s v="Low Discount"/>
    <n v="0.56075321902958031"/>
    <x v="1"/>
  </r>
  <r>
    <s v="CA-2015-167010"/>
    <d v="2015-05-04T00:00:00"/>
    <x v="478"/>
    <n v="3958.3779999999997"/>
    <n v="-277.49199999999996"/>
    <n v="0.48"/>
    <s v="Medium Value"/>
    <n v="1100"/>
    <n v="2.5408067697717333E-4"/>
    <s v="FUR-FU-10001468"/>
    <n v="16243.099999999999"/>
    <n v="-530.0379999999999"/>
    <s v="high sales Low Profit"/>
    <n v="547.13599999999997"/>
    <n v="4"/>
    <n v="0.2"/>
    <n v="-68.391999999999996"/>
    <n v="2188.5439999999999"/>
    <n v="-3.125E-2"/>
    <s v="Loss"/>
    <n v="437.7088"/>
    <s v="Discount Applied"/>
    <s v="Low Discount"/>
    <n v="0.88727139438093194"/>
    <x v="0"/>
  </r>
  <r>
    <s v="CA-2015-167010"/>
    <d v="2015-05-04T00:00:00"/>
    <x v="478"/>
    <n v="3958.3779999999997"/>
    <n v="-277.49199999999996"/>
    <n v="0.48"/>
    <s v="Medium Value"/>
    <n v="1100"/>
    <n v="2.5408067697717333E-4"/>
    <s v="FUR-FU-10001037"/>
    <n v="646.53599999999994"/>
    <n v="48.822000000000003"/>
    <s v="Normal"/>
    <n v="7.5839999999999996"/>
    <n v="1"/>
    <n v="0.2"/>
    <n v="2.37"/>
    <n v="7.5839999999999996"/>
    <n v="0.31250000000000006"/>
    <s v="Profit"/>
    <n v="1.5167999999999999"/>
    <s v="Discount Applied"/>
    <s v="Low Discount"/>
    <n v="0.88727139438093194"/>
    <x v="0"/>
  </r>
  <r>
    <s v="CA-2015-167010"/>
    <d v="2015-05-04T00:00:00"/>
    <x v="478"/>
    <n v="3958.3779999999997"/>
    <n v="-277.49199999999996"/>
    <n v="0.48"/>
    <s v="Medium Value"/>
    <n v="1100"/>
    <n v="2.5408067697717333E-4"/>
    <s v="FUR-BO-10004218"/>
    <n v="21820.884399999995"/>
    <n v="-208.65039999999999"/>
    <s v="high sales Low Profit"/>
    <n v="352.45"/>
    <n v="5"/>
    <n v="0.5"/>
    <n v="-211.47"/>
    <n v="1762.25"/>
    <n v="-0.12"/>
    <s v="Loss"/>
    <n v="881.125"/>
    <s v="Discount Applied"/>
    <s v="High Discount"/>
    <n v="0.88727139438093194"/>
    <x v="0"/>
  </r>
  <r>
    <s v="CA-2017-148068"/>
    <d v="2017-09-18T00:00:00"/>
    <x v="479"/>
    <n v="413.20799999999997"/>
    <n v="-18.897600000000001"/>
    <n v="7.3999999999999996E-2"/>
    <s v="Low Value"/>
    <n v="1963"/>
    <n v="2.6523027455281897E-5"/>
    <s v="FUR-FU-10002268"/>
    <n v="1137.1559999999999"/>
    <n v="37.414200000000001"/>
    <s v="Normal"/>
    <n v="9.82"/>
    <n v="2"/>
    <n v="0"/>
    <n v="3.2406000000000001"/>
    <n v="19.64"/>
    <n v="0.16500000000000001"/>
    <s v="Profit"/>
    <n v="0"/>
    <s v="No Discount"/>
    <s v="Low Discount"/>
    <n v="0.99805059991036094"/>
    <x v="0"/>
  </r>
  <r>
    <s v="US-2017-142573"/>
    <d v="2017-07-18T00:00:00"/>
    <x v="459"/>
    <n v="5540.5280000000002"/>
    <n v="-510.00709999999998"/>
    <n v="0.57899999999999996"/>
    <s v="Medium Value"/>
    <n v="889"/>
    <n v="3.5563584504839718E-4"/>
    <s v="FUR-TA-10001932"/>
    <n v="24977.856"/>
    <n v="-404.00640000000004"/>
    <s v="high sales Low Profit"/>
    <n v="801.6"/>
    <n v="5"/>
    <n v="0.5"/>
    <n v="-448.89600000000002"/>
    <n v="4008"/>
    <n v="-0.112"/>
    <s v="Loss"/>
    <n v="2004"/>
    <s v="Discount Applied"/>
    <s v="High Discount"/>
    <n v="0.82362821293384025"/>
    <x v="0"/>
  </r>
  <r>
    <s v="US-2017-142573"/>
    <d v="2017-07-18T00:00:00"/>
    <x v="459"/>
    <n v="5540.5280000000002"/>
    <n v="-510.00709999999998"/>
    <n v="0.57899999999999996"/>
    <s v="Medium Value"/>
    <n v="889"/>
    <n v="3.5563584504839718E-4"/>
    <s v="FUR-CH-10004218"/>
    <n v="17307.972000000002"/>
    <n v="499.851"/>
    <s v="Normal"/>
    <n v="161.56800000000001"/>
    <n v="2"/>
    <n v="0.2"/>
    <n v="10.098000000000001"/>
    <n v="323.13600000000002"/>
    <n v="3.125E-2"/>
    <s v="Profit"/>
    <n v="64.627200000000002"/>
    <s v="Discount Applied"/>
    <s v="Low Discount"/>
    <n v="0.82362821293384025"/>
    <x v="0"/>
  </r>
  <r>
    <s v="US-2017-142573"/>
    <d v="2017-07-18T00:00:00"/>
    <x v="459"/>
    <n v="5540.5280000000002"/>
    <n v="-510.00709999999998"/>
    <n v="0.57899999999999996"/>
    <s v="Medium Value"/>
    <n v="889"/>
    <n v="3.5563584504839718E-4"/>
    <s v="FUR-CH-10000513"/>
    <n v="38828.013000000006"/>
    <n v="-197.5848"/>
    <s v="high sales Low Profit"/>
    <n v="311.976"/>
    <n v="3"/>
    <n v="0.2"/>
    <n v="-42.896700000000003"/>
    <n v="935.928"/>
    <n v="-4.5833333333333337E-2"/>
    <s v="Loss"/>
    <n v="187.18560000000002"/>
    <s v="Discount Applied"/>
    <s v="Low Discount"/>
    <n v="0.82362821293384025"/>
    <x v="0"/>
  </r>
  <r>
    <s v="CA-2014-103940"/>
    <d v="2014-09-17T00:00:00"/>
    <x v="257"/>
    <n v="1106.94"/>
    <n v="79.907200000000003"/>
    <n v="0.183"/>
    <s v="Low Value"/>
    <n v="1728"/>
    <n v="7.1052351385621158E-5"/>
    <s v="FUR-FU-10004671"/>
    <n v="417.012"/>
    <n v="23.324400000000004"/>
    <s v="Normal"/>
    <n v="35.340000000000003"/>
    <n v="2"/>
    <n v="0"/>
    <n v="13.4292"/>
    <n v="70.680000000000007"/>
    <n v="0.18999999999999997"/>
    <s v="Profit"/>
    <n v="0"/>
    <s v="No Discount"/>
    <s v="Low Discount"/>
    <n v="0.98674827779783481"/>
    <x v="0"/>
  </r>
  <r>
    <s v="CA-2016-162082"/>
    <d v="2016-03-14T00:00:00"/>
    <x v="158"/>
    <n v="22417.579999999998"/>
    <n v="247.18489999999997"/>
    <n v="0.92900000000000005"/>
    <s v="High Value"/>
    <n v="149"/>
    <n v="1.4389413801789374E-3"/>
    <s v="FUR-BO-10004409"/>
    <n v="2938.5719999999997"/>
    <n v="-9.93719999999999"/>
    <s v="Normal"/>
    <n v="241.33199999999999"/>
    <n v="5"/>
    <n v="0.32"/>
    <n v="-14.196"/>
    <n v="1206.6599999999999"/>
    <n v="-1.1764705882352943E-2"/>
    <s v="Loss"/>
    <n v="386.13119999999998"/>
    <s v="Discount Applied"/>
    <s v="High Discount"/>
    <n v="0.31409261428468399"/>
    <x v="1"/>
  </r>
  <r>
    <s v="CA-2015-118955"/>
    <d v="2015-06-16T00:00:00"/>
    <x v="470"/>
    <n v="623.16399999999999"/>
    <n v="1.2726000000000006"/>
    <n v="0.106"/>
    <s v="Low Value"/>
    <n v="1894"/>
    <n v="3.9999699621360886E-5"/>
    <s v="FUR-CH-10001708"/>
    <n v="26884.885999999995"/>
    <n v="425.75959999999998"/>
    <s v="Normal"/>
    <n v="197.37200000000001"/>
    <n v="2"/>
    <n v="0.3"/>
    <n v="-25.3764"/>
    <n v="394.74400000000003"/>
    <n v="-6.4285714285714279E-2"/>
    <s v="Loss"/>
    <n v="118.42320000000001"/>
    <s v="Discount Applied"/>
    <s v="Low Discount"/>
    <n v="0.99587213798776875"/>
    <x v="0"/>
  </r>
  <r>
    <s v="US-2016-143448"/>
    <d v="2016-10-12T00:00:00"/>
    <x v="480"/>
    <n v="9099.1720000000005"/>
    <n v="373.52900000000005"/>
    <n v="0.71299999999999997"/>
    <s v="Medium Value"/>
    <n v="605"/>
    <n v="5.8405836473720814E-4"/>
    <s v="FUR-CH-10003379"/>
    <n v="31689.775999999998"/>
    <n v="926.18499999999995"/>
    <s v="Normal"/>
    <n v="1424.9"/>
    <n v="5"/>
    <n v="0"/>
    <n v="356.22500000000002"/>
    <n v="7124.5"/>
    <n v="0.05"/>
    <s v="Profit"/>
    <n v="0"/>
    <s v="No Discount"/>
    <s v="Low Discount"/>
    <n v="0.69493390480647854"/>
    <x v="1"/>
  </r>
  <r>
    <s v="CA-2017-117863"/>
    <d v="2017-05-18T00:00:00"/>
    <x v="481"/>
    <n v="936.47"/>
    <n v="-314.33619999999996"/>
    <n v="0.151"/>
    <s v="Low Value"/>
    <n v="1799"/>
    <n v="6.011020967901841E-5"/>
    <s v="FUR-FU-10002456"/>
    <n v="794.976"/>
    <n v="42.29679999999999"/>
    <s v="Normal"/>
    <n v="14.56"/>
    <n v="2"/>
    <n v="0"/>
    <n v="6.2607999999999997"/>
    <n v="29.12"/>
    <n v="0.21499999999999997"/>
    <s v="Profit"/>
    <n v="0"/>
    <s v="No Discount"/>
    <s v="Low Discount"/>
    <n v="0.99120694568451051"/>
    <x v="0"/>
  </r>
  <r>
    <s v="CA-2016-119963"/>
    <d v="2016-11-18T00:00:00"/>
    <x v="7"/>
    <n v="7328.4756000000007"/>
    <n v="-98.531399999999991"/>
    <n v="0.66"/>
    <s v="Medium Value"/>
    <n v="718"/>
    <n v="4.7040076558092656E-4"/>
    <s v="FUR-CH-10003817"/>
    <n v="12858.657999999999"/>
    <n v="245.99700000000001"/>
    <s v="Normal"/>
    <n v="255.108"/>
    <n v="6"/>
    <n v="0.3"/>
    <n v="-18.222000000000001"/>
    <n v="1530.6480000000001"/>
    <n v="-1.1904761904761904E-2"/>
    <s v="Loss"/>
    <n v="459.19440000000003"/>
    <s v="Discount Applied"/>
    <s v="Low Discount"/>
    <n v="0.75287066628728183"/>
    <x v="1"/>
  </r>
  <r>
    <s v="CA-2014-133228"/>
    <d v="2014-04-04T00:00:00"/>
    <x v="192"/>
    <n v="2028.5800000000002"/>
    <n v="-71.859100000000012"/>
    <n v="0.28100000000000003"/>
    <s v="Low Value"/>
    <n v="1523"/>
    <n v="1.3021065186355482E-4"/>
    <s v="FUR-FU-10004020"/>
    <n v="457.29200000000003"/>
    <n v="25.161999999999999"/>
    <s v="Normal"/>
    <n v="5.47"/>
    <n v="1"/>
    <n v="0"/>
    <n v="2.3521000000000001"/>
    <n v="5.47"/>
    <n v="0.43000000000000005"/>
    <s v="Profit"/>
    <n v="0"/>
    <s v="No Discount"/>
    <s v="Low Discount"/>
    <n v="0.96583528492562065"/>
    <x v="0"/>
  </r>
  <r>
    <s v="CA-2016-114951"/>
    <d v="2016-06-26T00:00:00"/>
    <x v="482"/>
    <n v="10860.08"/>
    <n v="445.20220000000006"/>
    <n v="0.78"/>
    <s v="Medium Value"/>
    <n v="461"/>
    <n v="6.9708766530792679E-4"/>
    <s v="FUR-FU-10002364"/>
    <n v="522.50400000000002"/>
    <n v="10.110600000000002"/>
    <s v="Normal"/>
    <n v="22.14"/>
    <n v="3"/>
    <n v="0"/>
    <n v="6.4206000000000003"/>
    <n v="66.42"/>
    <n v="9.6666666666666665E-2"/>
    <s v="Profit"/>
    <n v="0"/>
    <s v="No Discount"/>
    <s v="Low Discount"/>
    <n v="0.60402891632319378"/>
    <x v="1"/>
  </r>
  <r>
    <s v="CA-2016-156573"/>
    <d v="2016-05-29T00:00:00"/>
    <x v="483"/>
    <n v="257.48"/>
    <n v="24.710999999999999"/>
    <n v="5.1999999999999998E-2"/>
    <s v="Low Value"/>
    <n v="2009"/>
    <n v="1.6527146398874136E-5"/>
    <s v="FUR-FU-10001085"/>
    <n v="947.42000000000007"/>
    <n v="75.346000000000004"/>
    <s v="Normal"/>
    <n v="44.76"/>
    <n v="3"/>
    <n v="0.2"/>
    <n v="14.547000000000001"/>
    <n v="134.28"/>
    <n v="0.10833333333333334"/>
    <s v="Profit"/>
    <n v="26.856000000000002"/>
    <s v="Discount Applied"/>
    <s v="Low Discount"/>
    <n v="0.99903482511296648"/>
    <x v="0"/>
  </r>
  <r>
    <s v="CA-2017-134838"/>
    <d v="2017-02-19T00:00:00"/>
    <x v="484"/>
    <n v="29300.488000000001"/>
    <n v="541.08110000000011"/>
    <n v="0.96499999999999997"/>
    <s v="High Value"/>
    <n v="71"/>
    <n v="1.8807420177662528E-3"/>
    <s v="FUR-FU-10004018"/>
    <n v="3186.46"/>
    <n v="144.73080000000002"/>
    <s v="Normal"/>
    <n v="44.67"/>
    <n v="3"/>
    <n v="0"/>
    <n v="12.0609"/>
    <n v="134.01"/>
    <n v="9.0000000000000011E-2"/>
    <s v="Profit"/>
    <n v="0"/>
    <s v="No Discount"/>
    <s v="Low Discount"/>
    <n v="0.18902352910212389"/>
    <x v="1"/>
  </r>
  <r>
    <s v="CA-2016-167556"/>
    <d v="2016-03-29T00:00:00"/>
    <x v="485"/>
    <n v="14930.2"/>
    <n v="158.20739999999998"/>
    <n v="0.87"/>
    <s v="High Value"/>
    <n v="271"/>
    <n v="9.5834084652971342E-4"/>
    <s v="FUR-FU-10004848"/>
    <n v="7595.6839999999993"/>
    <n v="235.14070000000004"/>
    <s v="Normal"/>
    <n v="414"/>
    <n v="8"/>
    <n v="0"/>
    <n v="124.2"/>
    <n v="3312"/>
    <n v="3.7499999999999999E-2"/>
    <s v="Profit"/>
    <n v="0"/>
    <s v="No Discount"/>
    <s v="Low Discount"/>
    <n v="0.45535076979959721"/>
    <x v="1"/>
  </r>
  <r>
    <s v="US-2016-116400"/>
    <d v="2016-10-22T00:00:00"/>
    <x v="486"/>
    <n v="2265.056"/>
    <n v="-64.014399999999995"/>
    <n v="0.318"/>
    <s v="Low Value"/>
    <n v="1445"/>
    <n v="1.4538959186596338E-4"/>
    <s v="FUR-FU-10003731"/>
    <n v="528.94000000000005"/>
    <n v="41.915999999999997"/>
    <s v="Normal"/>
    <n v="39.92"/>
    <n v="4"/>
    <n v="0"/>
    <n v="11.1776"/>
    <n v="159.68"/>
    <n v="6.9999999999999993E-2"/>
    <s v="Profit"/>
    <n v="0"/>
    <s v="No Discount"/>
    <s v="Low Discount"/>
    <n v="0.95494248677719618"/>
    <x v="0"/>
  </r>
  <r>
    <s v="CA-2014-114517"/>
    <d v="2014-12-23T00:00:00"/>
    <x v="487"/>
    <n v="427.23899999999998"/>
    <n v="-48.5565"/>
    <n v="7.9000000000000001E-2"/>
    <s v="Low Value"/>
    <n v="1951"/>
    <n v="2.742365038181057E-5"/>
    <s v="FUR-TA-10001676"/>
    <n v="1746.0989999999999"/>
    <n v="-148.39619999999996"/>
    <s v="Normal"/>
    <n v="53.316000000000003"/>
    <n v="2"/>
    <n v="0.4"/>
    <n v="-19.549199999999999"/>
    <n v="106.63200000000001"/>
    <n v="-0.18333333333333332"/>
    <s v="Loss"/>
    <n v="42.652800000000006"/>
    <s v="Discount Applied"/>
    <s v="High Discount"/>
    <n v="0.99772915410196761"/>
    <x v="0"/>
  </r>
  <r>
    <s v="CA-2017-119564"/>
    <d v="2017-12-15T00:00:00"/>
    <x v="488"/>
    <n v="68.31"/>
    <n v="9.7911000000000001"/>
    <n v="1.2E-2"/>
    <s v="Low Value"/>
    <n v="2094"/>
    <n v="4.3846876281928391E-6"/>
    <s v="FUR-FU-10003096"/>
    <n v="341.55"/>
    <n v="31.574400000000001"/>
    <s v="Normal"/>
    <n v="22.77"/>
    <n v="3"/>
    <n v="0"/>
    <n v="9.7911000000000001"/>
    <n v="68.31"/>
    <n v="0.14333333333333334"/>
    <s v="Profit"/>
    <n v="0"/>
    <s v="No Discount"/>
    <s v="Low Discount"/>
    <n v="0.99993215332962426"/>
    <x v="0"/>
  </r>
  <r>
    <s v="CA-2016-135265"/>
    <d v="2016-07-07T00:00:00"/>
    <x v="390"/>
    <n v="2353.5039999999999"/>
    <n v="95.911599999999993"/>
    <n v="0.33100000000000002"/>
    <s v="Low Value"/>
    <n v="1417"/>
    <n v="1.5106689901482005E-4"/>
    <s v="FUR-CH-10003061"/>
    <n v="4148.5389999999998"/>
    <n v="63.892900000000004"/>
    <s v="Normal"/>
    <n v="287.96800000000002"/>
    <n v="4"/>
    <n v="0.2"/>
    <n v="-3.5996000000000001"/>
    <n v="1151.8720000000001"/>
    <n v="-3.1249999999999997E-3"/>
    <s v="Loss"/>
    <n v="230.37440000000004"/>
    <s v="Discount Applied"/>
    <s v="Low Discount"/>
    <n v="0.95095986120407172"/>
    <x v="0"/>
  </r>
  <r>
    <s v="CA-2016-108735"/>
    <d v="2016-04-17T00:00:00"/>
    <x v="230"/>
    <n v="8376.1889999999985"/>
    <n v="221.33280000000002"/>
    <n v="0.69799999999999995"/>
    <s v="Medium Value"/>
    <n v="638"/>
    <n v="5.3765147532872115E-4"/>
    <s v="FUR-BO-10003441"/>
    <n v="4601.6586000000007"/>
    <n v="73.715399999999988"/>
    <s v="Normal"/>
    <n v="257.49900000000002"/>
    <n v="3"/>
    <n v="0.15"/>
    <n v="24.235199999999999"/>
    <n v="772.49700000000007"/>
    <n v="3.1372549019607836E-2"/>
    <s v="Profit"/>
    <n v="115.87455"/>
    <s v="Discount Applied"/>
    <s v="Low Discount"/>
    <n v="0.71326507653057625"/>
    <x v="1"/>
  </r>
  <r>
    <s v="US-2016-159415"/>
    <d v="2016-04-17T00:00:00"/>
    <x v="489"/>
    <n v="1823"/>
    <n v="3.1404999999999994"/>
    <n v="0.26"/>
    <s v="Low Value"/>
    <n v="1567"/>
    <n v="1.1701486672808586E-4"/>
    <s v="FUR-FU-10003798"/>
    <n v="791.2"/>
    <n v="27.692"/>
    <s v="Normal"/>
    <n v="79.12"/>
    <n v="5"/>
    <n v="0.2"/>
    <n v="13.846"/>
    <n v="395.6"/>
    <n v="3.4999999999999996E-2"/>
    <s v="Profit"/>
    <n v="79.12"/>
    <s v="Discount Applied"/>
    <s v="Low Discount"/>
    <n v="0.97113239787067451"/>
    <x v="0"/>
  </r>
  <r>
    <s v="CA-2014-122588"/>
    <d v="2014-11-25T00:00:00"/>
    <x v="490"/>
    <n v="1013.93"/>
    <n v="92.765600000000006"/>
    <n v="0.17"/>
    <s v="Low Value"/>
    <n v="1758"/>
    <n v="6.5082218223591932E-5"/>
    <s v="FUR-FU-10001095"/>
    <n v="1768.8639999999998"/>
    <n v="61.433599999999998"/>
    <s v="Normal"/>
    <n v="52.96"/>
    <n v="2"/>
    <n v="0"/>
    <n v="20.1248"/>
    <n v="105.92"/>
    <n v="0.19"/>
    <s v="Profit"/>
    <n v="0"/>
    <s v="No Discount"/>
    <s v="Low Discount"/>
    <n v="0.98865052824572164"/>
    <x v="0"/>
  </r>
  <r>
    <s v="CA-2015-161998"/>
    <d v="2015-01-05T00:00:00"/>
    <x v="491"/>
    <n v="14131.566000000001"/>
    <n v="-450.39780000000002"/>
    <n v="0.86199999999999999"/>
    <s v="High Value"/>
    <n v="291"/>
    <n v="9.0707806481028492E-4"/>
    <s v="FUR-FU-10001095"/>
    <n v="1768.8639999999998"/>
    <n v="61.433599999999998"/>
    <s v="Normal"/>
    <n v="63.552"/>
    <n v="3"/>
    <n v="0.2"/>
    <n v="14.299200000000001"/>
    <n v="190.65600000000001"/>
    <n v="7.4999999999999997E-2"/>
    <s v="Profit"/>
    <n v="38.1312"/>
    <s v="Discount Applied"/>
    <s v="Low Discount"/>
    <n v="0.47015092093198863"/>
    <x v="1"/>
  </r>
  <r>
    <s v="CA-2015-105627"/>
    <d v="2015-08-03T00:00:00"/>
    <x v="492"/>
    <n v="12040.609999999999"/>
    <n v="423.95680000000004"/>
    <n v="0.82699999999999996"/>
    <s v="High Value"/>
    <n v="362"/>
    <n v="7.7286361737512763E-4"/>
    <s v="FUR-BO-10002916"/>
    <n v="13960.517"/>
    <n v="410.35199999999998"/>
    <s v="Normal"/>
    <n v="512.94000000000005"/>
    <n v="3"/>
    <n v="0"/>
    <n v="97.458600000000004"/>
    <n v="1538.8200000000002"/>
    <n v="6.3333333333333325E-2"/>
    <s v="Profit"/>
    <n v="0"/>
    <s v="No Discount"/>
    <s v="Low Discount"/>
    <n v="0.53147162430977091"/>
    <x v="1"/>
  </r>
  <r>
    <s v="CA-2015-105627"/>
    <d v="2015-08-03T00:00:00"/>
    <x v="492"/>
    <n v="12040.609999999999"/>
    <n v="423.95680000000004"/>
    <n v="0.82699999999999996"/>
    <s v="High Value"/>
    <n v="362"/>
    <n v="7.7286361737512763E-4"/>
    <s v="FUR-CH-10002084"/>
    <n v="13996.261999999999"/>
    <n v="499.33940000000001"/>
    <s v="Normal"/>
    <n v="860.93"/>
    <n v="7"/>
    <n v="0"/>
    <n v="189.40459999999999"/>
    <n v="6026.5099999999993"/>
    <n v="3.1428571428571431E-2"/>
    <s v="Profit"/>
    <n v="0"/>
    <s v="No Discount"/>
    <s v="Low Discount"/>
    <n v="0.53147162430977091"/>
    <x v="1"/>
  </r>
  <r>
    <s v="CA-2015-105627"/>
    <d v="2015-08-03T00:00:00"/>
    <x v="492"/>
    <n v="12040.609999999999"/>
    <n v="423.95680000000004"/>
    <n v="0.82699999999999996"/>
    <s v="High Value"/>
    <n v="362"/>
    <n v="7.7286361737512763E-4"/>
    <s v="FUR-FU-10000308"/>
    <n v="7349.6759999999995"/>
    <n v="318.36160000000001"/>
    <s v="Normal"/>
    <n v="373.08"/>
    <n v="6"/>
    <n v="0"/>
    <n v="82.077600000000004"/>
    <n v="2238.48"/>
    <n v="3.6666666666666667E-2"/>
    <s v="Profit"/>
    <n v="0"/>
    <s v="No Discount"/>
    <s v="Low Discount"/>
    <n v="0.53147162430977091"/>
    <x v="1"/>
  </r>
  <r>
    <s v="US-2015-149629"/>
    <d v="2015-07-17T00:00:00"/>
    <x v="65"/>
    <n v="6401.3459999999995"/>
    <n v="231.67019999999999"/>
    <n v="0.61799999999999999"/>
    <s v="Medium Value"/>
    <n v="806"/>
    <n v="4.1089009822839576E-4"/>
    <s v="FUR-BO-10004709"/>
    <n v="6416.6466"/>
    <n v="-20.293000000000006"/>
    <s v="Normal"/>
    <n v="231.92"/>
    <n v="5"/>
    <n v="0.2"/>
    <n v="5.798"/>
    <n v="1159.5999999999999"/>
    <n v="5.0000000000000001E-3"/>
    <s v="Profit"/>
    <n v="231.92"/>
    <s v="Discount Applied"/>
    <s v="Low Discount"/>
    <n v="0.79147880284024885"/>
    <x v="1"/>
  </r>
  <r>
    <s v="CA-2014-116834"/>
    <d v="2014-11-10T00:00:00"/>
    <x v="446"/>
    <n v="18063.129999999997"/>
    <n v="-1094.9039"/>
    <n v="0.90100000000000002"/>
    <s v="High Value"/>
    <n v="203"/>
    <n v="1.1594376026561103E-3"/>
    <s v="FUR-FU-10001196"/>
    <n v="938.20199999999988"/>
    <n v="20.771999999999998"/>
    <s v="Normal"/>
    <n v="63.47"/>
    <n v="11"/>
    <n v="0"/>
    <n v="19.041"/>
    <n v="698.17"/>
    <n v="2.7272727272727275E-2"/>
    <s v="Profit"/>
    <n v="0"/>
    <s v="No Discount"/>
    <s v="Low Discount"/>
    <n v="0.3852431292430204"/>
    <x v="1"/>
  </r>
  <r>
    <s v="CA-2016-145730"/>
    <d v="2016-03-03T00:00:00"/>
    <x v="189"/>
    <n v="5349.8279999999995"/>
    <n v="-99.460800000000006"/>
    <n v="0.55600000000000005"/>
    <s v="Medium Value"/>
    <n v="939"/>
    <n v="3.4339517851792763E-4"/>
    <s v="FUR-TA-10004915"/>
    <n v="34902.023999999998"/>
    <n v="-66.827200000000019"/>
    <s v="high sales Low Profit"/>
    <n v="637.89599999999996"/>
    <n v="3"/>
    <n v="0.3"/>
    <n v="-127.5792"/>
    <n v="1913.6879999999999"/>
    <n v="-6.6666666666666666E-2"/>
    <s v="Loss"/>
    <n v="574.10639999999989"/>
    <s v="Discount Applied"/>
    <s v="Low Discount"/>
    <n v="0.84065023131531513"/>
    <x v="0"/>
  </r>
  <r>
    <s v="CA-2017-144463"/>
    <d v="2017-01-01T00:00:00"/>
    <x v="20"/>
    <n v="11207.810000000001"/>
    <n v="332.85890000000001"/>
    <n v="0.80300000000000005"/>
    <s v="High Value"/>
    <n v="413"/>
    <n v="7.1940778577274172E-4"/>
    <s v="FUR-FU-10001215"/>
    <n v="5719.0380000000005"/>
    <n v="256.19220000000001"/>
    <s v="Normal"/>
    <n v="474.43"/>
    <n v="11"/>
    <n v="0"/>
    <n v="199.26060000000001"/>
    <n v="5218.7300000000005"/>
    <n v="3.8181818181818178E-2"/>
    <s v="Profit"/>
    <n v="0"/>
    <s v="No Discount"/>
    <s v="Low Discount"/>
    <n v="0.56941326825238425"/>
    <x v="1"/>
  </r>
  <r>
    <s v="CA-2014-154963"/>
    <d v="2014-06-22T00:00:00"/>
    <x v="493"/>
    <n v="18207.108999999997"/>
    <n v="648.88339999999994"/>
    <n v="0.90600000000000003"/>
    <s v="High Value"/>
    <n v="193"/>
    <n v="1.168679337980654E-3"/>
    <s v="FUR-CH-10004698"/>
    <n v="8859.2119999999995"/>
    <n v="80.97999999999999"/>
    <s v="Normal"/>
    <n v="170.05799999999999"/>
    <n v="3"/>
    <n v="0.3"/>
    <n v="-4.8587999999999996"/>
    <n v="510.17399999999998"/>
    <n v="-9.5238095238095229E-3"/>
    <s v="Loss"/>
    <n v="153.0522"/>
    <s v="Discount Applied"/>
    <s v="Low Discount"/>
    <n v="0.37479179692716713"/>
    <x v="1"/>
  </r>
  <r>
    <s v="CA-2014-154963"/>
    <d v="2014-06-22T00:00:00"/>
    <x v="493"/>
    <n v="18207.108999999997"/>
    <n v="648.88339999999994"/>
    <n v="0.90600000000000003"/>
    <s v="High Value"/>
    <n v="193"/>
    <n v="1.168679337980654E-3"/>
    <s v="FUR-CH-10000454"/>
    <n v="58262.423999999999"/>
    <n v="1927.442"/>
    <s v="Normal"/>
    <n v="853.93"/>
    <n v="5"/>
    <n v="0.3"/>
    <n v="0"/>
    <n v="4269.6499999999996"/>
    <n v="0"/>
    <s v="Profit"/>
    <n v="1280.8949999999998"/>
    <s v="Discount Applied"/>
    <s v="Low Discount"/>
    <n v="0.37479179692716713"/>
    <x v="1"/>
  </r>
  <r>
    <s v="CA-2017-130764"/>
    <d v="2017-10-27T00:00:00"/>
    <x v="494"/>
    <n v="16087.489000000001"/>
    <n v="446.76690000000002"/>
    <n v="0.88"/>
    <s v="High Value"/>
    <n v="250"/>
    <n v="1.0326250034693074E-3"/>
    <s v="FUR-BO-10003034"/>
    <n v="7714.7219999999998"/>
    <n v="-68.1096"/>
    <s v="Normal"/>
    <n v="556.66499999999996"/>
    <n v="5"/>
    <n v="0.15"/>
    <n v="6.5490000000000004"/>
    <n v="2783.3249999999998"/>
    <n v="2.3529411764705885E-3"/>
    <s v="Profit"/>
    <n v="417.49874999999997"/>
    <s v="Discount Applied"/>
    <s v="Low Discount"/>
    <n v="0.43368671837891404"/>
    <x v="1"/>
  </r>
  <r>
    <s v="CA-2017-124296"/>
    <d v="2017-12-24T00:00:00"/>
    <x v="423"/>
    <n v="1658.576"/>
    <n v="69.637"/>
    <n v="0.23899999999999999"/>
    <s v="Low Value"/>
    <n v="1612"/>
    <n v="1.0646080614284242E-4"/>
    <s v="FUR-CH-10002439"/>
    <n v="8540.8739999999998"/>
    <n v="253.83920000000003"/>
    <s v="Normal"/>
    <n v="232.88"/>
    <n v="4"/>
    <n v="0"/>
    <n v="60.5488"/>
    <n v="931.52"/>
    <n v="6.5000000000000002E-2"/>
    <s v="Profit"/>
    <n v="0"/>
    <s v="No Discount"/>
    <s v="Low Discount"/>
    <n v="0.97616891556230867"/>
    <x v="0"/>
  </r>
  <r>
    <s v="CA-2014-110786"/>
    <d v="2014-12-29T00:00:00"/>
    <x v="123"/>
    <n v="11926.424999999999"/>
    <n v="610.76919999999996"/>
    <n v="0.82099999999999995"/>
    <s v="High Value"/>
    <n v="374"/>
    <n v="7.6553430165524484E-4"/>
    <s v="FUR-FU-10000550"/>
    <n v="285.85200000000003"/>
    <n v="9.3125999999999998"/>
    <s v="Normal"/>
    <n v="24.9"/>
    <n v="5"/>
    <n v="0"/>
    <n v="8.2170000000000005"/>
    <n v="124.5"/>
    <n v="6.6000000000000003E-2"/>
    <s v="Profit"/>
    <n v="0"/>
    <s v="No Discount"/>
    <s v="Low Discount"/>
    <n v="0.5414381936234739"/>
    <x v="1"/>
  </r>
  <r>
    <s v="CA-2014-110786"/>
    <d v="2014-12-29T00:00:00"/>
    <x v="123"/>
    <n v="11926.424999999999"/>
    <n v="610.76919999999996"/>
    <n v="0.82099999999999995"/>
    <s v="High Value"/>
    <n v="374"/>
    <n v="7.6553430165524484E-4"/>
    <s v="FUR-FU-10000672"/>
    <n v="1246.5600000000002"/>
    <n v="87.964800000000011"/>
    <s v="Normal"/>
    <n v="70.56"/>
    <n v="6"/>
    <n v="0"/>
    <n v="23.990400000000001"/>
    <n v="423.36"/>
    <n v="5.6666666666666671E-2"/>
    <s v="Profit"/>
    <n v="0"/>
    <s v="No Discount"/>
    <s v="Low Discount"/>
    <n v="0.5414381936234739"/>
    <x v="1"/>
  </r>
  <r>
    <s v="CA-2015-137750"/>
    <d v="2015-06-25T00:00:00"/>
    <x v="405"/>
    <n v="2060.732"/>
    <n v="103.6426"/>
    <n v="0.28199999999999997"/>
    <s v="Low Value"/>
    <n v="1520"/>
    <n v="1.3227442695683039E-4"/>
    <s v="FUR-FU-10001979"/>
    <n v="6964.9"/>
    <n v="288.42880000000002"/>
    <s v="Normal"/>
    <n v="204.85"/>
    <n v="5"/>
    <n v="0"/>
    <n v="57.357999999999997"/>
    <n v="1024.25"/>
    <n v="5.5999999999999994E-2"/>
    <s v="Profit"/>
    <n v="0"/>
    <s v="No Discount"/>
    <s v="Low Discount"/>
    <n v="0.96544465297003002"/>
    <x v="0"/>
  </r>
  <r>
    <s v="CA-2017-136350"/>
    <d v="2017-06-24T00:00:00"/>
    <x v="495"/>
    <n v="1376.8779999999999"/>
    <n v="103.5718"/>
    <n v="0.20599999999999999"/>
    <s v="Low Value"/>
    <n v="1681"/>
    <n v="8.8379152863869107E-5"/>
    <s v="FUR-FU-10003601"/>
    <n v="8706.5120000000006"/>
    <n v="-343.09560000000005"/>
    <s v="Normal"/>
    <n v="276.69"/>
    <n v="3"/>
    <n v="0"/>
    <n v="49.804200000000002"/>
    <n v="830.06999999999994"/>
    <n v="6.0000000000000005E-2"/>
    <s v="Profit"/>
    <n v="0"/>
    <s v="No Discount"/>
    <s v="Low Discount"/>
    <n v="0.98304237826956387"/>
    <x v="0"/>
  </r>
  <r>
    <s v="CA-2017-136350"/>
    <d v="2017-06-24T00:00:00"/>
    <x v="495"/>
    <n v="1376.8779999999999"/>
    <n v="103.5718"/>
    <n v="0.20599999999999999"/>
    <s v="Low Value"/>
    <n v="1681"/>
    <n v="8.8379152863869107E-5"/>
    <s v="FUR-CH-10001891"/>
    <n v="4203.9240000000009"/>
    <n v="229.3922"/>
    <s v="Normal"/>
    <n v="172.76400000000001"/>
    <n v="2"/>
    <n v="0.1"/>
    <n v="32.633200000000002"/>
    <n v="345.52800000000002"/>
    <n v="9.4444444444444442E-2"/>
    <s v="Profit"/>
    <n v="34.552800000000005"/>
    <s v="Discount Applied"/>
    <s v="Low Discount"/>
    <n v="0.98304237826956387"/>
    <x v="0"/>
  </r>
  <r>
    <s v="CA-2014-122931"/>
    <d v="2014-09-29T00:00:00"/>
    <x v="430"/>
    <n v="2121.482"/>
    <n v="-32.887999999999991"/>
    <n v="0.29199999999999998"/>
    <s v="Low Value"/>
    <n v="1495"/>
    <n v="1.3617385271312836E-4"/>
    <s v="FUR-TA-10004175"/>
    <n v="2933.116"/>
    <n v="-177.35120000000001"/>
    <s v="Normal"/>
    <n v="409.27199999999999"/>
    <n v="2"/>
    <n v="0.4"/>
    <n v="-81.854399999999998"/>
    <n v="818.54399999999998"/>
    <n v="-0.1"/>
    <s v="Loss"/>
    <n v="327.41759999999999"/>
    <s v="Discount Applied"/>
    <s v="High Discount"/>
    <n v="0.96249345734673308"/>
    <x v="0"/>
  </r>
  <r>
    <s v="CA-2014-122931"/>
    <d v="2014-09-29T00:00:00"/>
    <x v="430"/>
    <n v="2121.482"/>
    <n v="-32.887999999999991"/>
    <n v="0.29199999999999998"/>
    <s v="Low Value"/>
    <n v="1495"/>
    <n v="1.3617385271312836E-4"/>
    <s v="FUR-TA-10004147"/>
    <n v="4903.848"/>
    <n v="96.285600000000002"/>
    <s v="Normal"/>
    <n v="67.176000000000002"/>
    <n v="1"/>
    <n v="0.4"/>
    <n v="-20.152799999999999"/>
    <n v="67.176000000000002"/>
    <n v="-0.3"/>
    <s v="Loss"/>
    <n v="26.870400000000004"/>
    <s v="Discount Applied"/>
    <s v="High Discount"/>
    <n v="0.96249345734673308"/>
    <x v="0"/>
  </r>
  <r>
    <s v="CA-2015-124058"/>
    <d v="2015-11-20T00:00:00"/>
    <x v="24"/>
    <n v="10142.768"/>
    <n v="-152.83079999999998"/>
    <n v="0.755"/>
    <s v="Medium Value"/>
    <n v="511"/>
    <n v="6.5104478649143929E-4"/>
    <s v="FUR-CH-10000595"/>
    <n v="28298.079999999998"/>
    <n v="870.16000000000008"/>
    <s v="Normal"/>
    <n v="572.16"/>
    <n v="3"/>
    <n v="0.2"/>
    <n v="35.76"/>
    <n v="1716.48"/>
    <n v="2.0833333333333332E-2"/>
    <s v="Profit"/>
    <n v="343.29600000000005"/>
    <s v="Discount Applied"/>
    <s v="Low Discount"/>
    <n v="0.63948627174085315"/>
    <x v="1"/>
  </r>
  <r>
    <s v="CA-2016-145303"/>
    <d v="2016-08-28T00:00:00"/>
    <x v="421"/>
    <n v="41034.049599999998"/>
    <n v="-621.94399999999996"/>
    <n v="0.98699999999999999"/>
    <s v="High Value"/>
    <n v="25"/>
    <n v="2.6338967884024489E-3"/>
    <s v="FUR-BO-10003159"/>
    <n v="5653.5666000000001"/>
    <n v="-78.186399999999992"/>
    <s v="Normal"/>
    <n v="156.37280000000001"/>
    <n v="2"/>
    <n v="0.32"/>
    <n v="-52.890799999999999"/>
    <n v="312.74560000000002"/>
    <n v="-0.16911764705882351"/>
    <s v="Loss"/>
    <n v="100.07859200000001"/>
    <s v="Discount Applied"/>
    <s v="High Discount"/>
    <n v="9.0531501368808748E-2"/>
    <x v="1"/>
  </r>
  <r>
    <s v="CA-2017-108112"/>
    <d v="2017-11-15T00:00:00"/>
    <x v="492"/>
    <n v="12040.609999999999"/>
    <n v="423.95680000000004"/>
    <n v="0.82699999999999996"/>
    <s v="High Value"/>
    <n v="362"/>
    <n v="7.7286361737512763E-4"/>
    <s v="FUR-FU-10003553"/>
    <n v="3617.3019999999997"/>
    <n v="247.57199999999997"/>
    <s v="Normal"/>
    <n v="220.06399999999999"/>
    <n v="4"/>
    <n v="0.2"/>
    <n v="55.015999999999998"/>
    <n v="880.25599999999997"/>
    <n v="6.25E-2"/>
    <s v="Profit"/>
    <n v="176.05119999999999"/>
    <s v="Discount Applied"/>
    <s v="Low Discount"/>
    <n v="0.53147162430977091"/>
    <x v="1"/>
  </r>
  <r>
    <s v="CA-2017-108112"/>
    <d v="2017-11-15T00:00:00"/>
    <x v="492"/>
    <n v="12040.609999999999"/>
    <n v="423.95680000000004"/>
    <n v="0.82699999999999996"/>
    <s v="High Value"/>
    <n v="362"/>
    <n v="7.7286361737512763E-4"/>
    <s v="FUR-FU-10001488"/>
    <n v="9347.4360000000015"/>
    <n v="148.37200000000001"/>
    <s v="Normal"/>
    <n v="339.13600000000002"/>
    <n v="4"/>
    <n v="0.2"/>
    <n v="0"/>
    <n v="1356.5440000000001"/>
    <n v="0"/>
    <s v="Profit"/>
    <n v="271.30880000000002"/>
    <s v="Discount Applied"/>
    <s v="Low Discount"/>
    <n v="0.53147162430977091"/>
    <x v="1"/>
  </r>
  <r>
    <s v="US-2014-156559"/>
    <d v="2014-08-19T00:00:00"/>
    <x v="496"/>
    <n v="7404.66"/>
    <n v="219.381"/>
    <n v="0.66700000000000004"/>
    <s v="Medium Value"/>
    <n v="705"/>
    <n v="4.7529089581282953E-4"/>
    <s v="FUR-BO-10000711"/>
    <n v="6388.2"/>
    <n v="229.9752"/>
    <s v="Normal"/>
    <n v="638.82000000000005"/>
    <n v="9"/>
    <n v="0"/>
    <n v="172.48140000000001"/>
    <n v="5749.38"/>
    <n v="3.0000000000000002E-2"/>
    <s v="Profit"/>
    <n v="0"/>
    <s v="No Discount"/>
    <s v="Low Discount"/>
    <n v="0.74580234376122823"/>
    <x v="1"/>
  </r>
  <r>
    <s v="CA-2017-137456"/>
    <d v="2017-12-21T00:00:00"/>
    <x v="100"/>
    <n v="16191.808000000001"/>
    <n v="252.23859999999996"/>
    <n v="0.88400000000000001"/>
    <s v="High Value"/>
    <n v="239"/>
    <n v="1.0393210396087518E-3"/>
    <s v="FUR-FU-10001940"/>
    <n v="1069.8240000000001"/>
    <n v="50.307200000000016"/>
    <s v="Normal"/>
    <n v="15.92"/>
    <n v="2"/>
    <n v="0"/>
    <n v="7.0048000000000004"/>
    <n v="31.84"/>
    <n v="0.22"/>
    <s v="Profit"/>
    <n v="0"/>
    <s v="No Discount"/>
    <s v="Low Discount"/>
    <n v="0.42437338324286505"/>
    <x v="1"/>
  </r>
  <r>
    <s v="CA-2015-105599"/>
    <d v="2015-07-09T00:00:00"/>
    <x v="246"/>
    <n v="9525.9779999999992"/>
    <n v="317.51510000000002"/>
    <n v="0.72399999999999998"/>
    <s v="Medium Value"/>
    <n v="582"/>
    <n v="6.1145422168111779E-4"/>
    <s v="FUR-TA-10003837"/>
    <n v="130.97800000000001"/>
    <n v="-17.514499999999998"/>
    <s v="Normal"/>
    <n v="27.414000000000001"/>
    <n v="3"/>
    <n v="0.4"/>
    <n v="-14.1639"/>
    <n v="82.242000000000004"/>
    <n v="-0.17222222222222222"/>
    <s v="Loss"/>
    <n v="32.896800000000006"/>
    <s v="Discount Applied"/>
    <s v="High Discount"/>
    <n v="0.68170388123654346"/>
    <x v="1"/>
  </r>
  <r>
    <s v="CA-2015-153717"/>
    <d v="2015-12-25T00:00:00"/>
    <x v="497"/>
    <n v="183.7"/>
    <n v="30.242599999999999"/>
    <n v="3.3000000000000002E-2"/>
    <s v="Low Value"/>
    <n v="2050"/>
    <n v="1.1791349982418744E-5"/>
    <s v="FUR-BO-10004360"/>
    <n v="1146.1776"/>
    <n v="-70.831199999999995"/>
    <s v="Normal"/>
    <n v="160.97999999999999"/>
    <n v="1"/>
    <n v="0"/>
    <n v="20.927399999999999"/>
    <n v="160.97999999999999"/>
    <n v="0.13"/>
    <s v="Profit"/>
    <n v="0"/>
    <s v="No Discount"/>
    <s v="Low Discount"/>
    <n v="0.99961254926976151"/>
    <x v="0"/>
  </r>
  <r>
    <s v="CA-2017-123239"/>
    <d v="2017-07-27T00:00:00"/>
    <x v="498"/>
    <n v="2945.6190000000001"/>
    <n v="-154.9914"/>
    <n v="0.38700000000000001"/>
    <s v="Low Value"/>
    <n v="1299"/>
    <n v="1.890736229932625E-4"/>
    <s v="FUR-FU-10001602"/>
    <n v="1805.4680000000001"/>
    <n v="17.447799999999997"/>
    <s v="Normal"/>
    <n v="91.031999999999996"/>
    <n v="3"/>
    <n v="0.2"/>
    <n v="-2.2757999999999998"/>
    <n v="273.096"/>
    <n v="-8.3333333333333332E-3"/>
    <s v="Loss"/>
    <n v="54.619200000000006"/>
    <s v="Discount Applied"/>
    <s v="Low Discount"/>
    <n v="0.93074997503522439"/>
    <x v="0"/>
  </r>
  <r>
    <s v="CA-2017-127313"/>
    <d v="2017-01-12T00:00:00"/>
    <x v="107"/>
    <n v="801.798"/>
    <n v="28.4268"/>
    <n v="0.13400000000000001"/>
    <s v="Low Value"/>
    <n v="1833"/>
    <n v="5.1465872799147439E-5"/>
    <s v="FUR-FU-10003798"/>
    <n v="791.2"/>
    <n v="27.692"/>
    <s v="Normal"/>
    <n v="79.12"/>
    <n v="5"/>
    <n v="0.2"/>
    <n v="13.846"/>
    <n v="395.6"/>
    <n v="3.4999999999999996E-2"/>
    <s v="Profit"/>
    <n v="79.12"/>
    <s v="Discount Applied"/>
    <s v="Low Discount"/>
    <n v="0.9931586085964782"/>
    <x v="0"/>
  </r>
  <r>
    <s v="CA-2017-112725"/>
    <d v="2017-01-30T00:00:00"/>
    <x v="103"/>
    <n v="1523.528"/>
    <n v="-63.686199999999999"/>
    <n v="0.222"/>
    <s v="Low Value"/>
    <n v="1648"/>
    <n v="9.7792334545533286E-5"/>
    <s v="FUR-CH-10000863"/>
    <n v="11851.93"/>
    <n v="-445.39099999999996"/>
    <s v="Normal"/>
    <n v="120.78400000000001"/>
    <n v="1"/>
    <n v="0.2"/>
    <n v="-13.588200000000001"/>
    <n v="120.78400000000001"/>
    <n v="-0.1125"/>
    <s v="Loss"/>
    <n v="24.156800000000004"/>
    <s v="Discount Applied"/>
    <s v="Low Discount"/>
    <n v="0.97985869541652026"/>
    <x v="0"/>
  </r>
  <r>
    <s v="CA-2015-136196"/>
    <d v="2015-11-28T00:00:00"/>
    <x v="421"/>
    <n v="41034.049599999998"/>
    <n v="-621.94399999999996"/>
    <n v="0.98699999999999999"/>
    <s v="High Value"/>
    <n v="25"/>
    <n v="2.6338967884024489E-3"/>
    <s v="FUR-FU-10004017"/>
    <n v="3781.7259999999997"/>
    <n v="222.875"/>
    <s v="Normal"/>
    <n v="322.58999999999997"/>
    <n v="3"/>
    <n v="0"/>
    <n v="64.518000000000001"/>
    <n v="967.77"/>
    <n v="6.6666666666666666E-2"/>
    <s v="Profit"/>
    <n v="0"/>
    <s v="No Discount"/>
    <s v="Low Discount"/>
    <n v="9.0531501368808748E-2"/>
    <x v="1"/>
  </r>
  <r>
    <s v="CA-2014-157924"/>
    <d v="2014-11-10T00:00:00"/>
    <x v="43"/>
    <n v="1582.576"/>
    <n v="-213.126"/>
    <n v="0.22900000000000001"/>
    <s v="Low Value"/>
    <n v="1632"/>
    <n v="1.0158251219257663E-4"/>
    <s v="FUR-CH-10000229"/>
    <n v="5284.11"/>
    <n v="-460.666"/>
    <s v="Normal"/>
    <n v="433.56799999999998"/>
    <n v="2"/>
    <n v="0.2"/>
    <n v="-65.035200000000003"/>
    <n v="867.13599999999997"/>
    <n v="-7.5000000000000011E-2"/>
    <s v="Loss"/>
    <n v="173.4272"/>
    <s v="Discount Applied"/>
    <s v="Low Discount"/>
    <n v="0.97835575300210853"/>
    <x v="0"/>
  </r>
  <r>
    <s v="CA-2016-143749"/>
    <d v="2016-05-12T00:00:00"/>
    <x v="364"/>
    <n v="772.78"/>
    <n v="43.512999999999998"/>
    <n v="0.13100000000000001"/>
    <s v="Low Value"/>
    <n v="1842"/>
    <n v="4.9603263143242011E-5"/>
    <s v="FUR-BO-10002853"/>
    <n v="1327.4280000000001"/>
    <n v="-12.290999999999997"/>
    <s v="Normal"/>
    <n v="81.94"/>
    <n v="1"/>
    <n v="0"/>
    <n v="20.484999999999999"/>
    <n v="81.94"/>
    <n v="0.25"/>
    <s v="Profit"/>
    <n v="0"/>
    <s v="No Discount"/>
    <s v="Low Discount"/>
    <n v="0.99356063465487232"/>
    <x v="0"/>
  </r>
  <r>
    <s v="CA-2015-150875"/>
    <d v="2015-11-16T00:00:00"/>
    <x v="33"/>
    <n v="3207.6080000000002"/>
    <n v="233.41680000000002"/>
    <n v="0.41199999999999998"/>
    <s v="Medium Value"/>
    <n v="1244"/>
    <n v="2.0589019343715965E-4"/>
    <s v="FUR-TA-10000577"/>
    <n v="29179.998000000003"/>
    <n v="-532.76130000000001"/>
    <s v="high sales Low Profit"/>
    <n v="696.42"/>
    <n v="2"/>
    <n v="0"/>
    <n v="160.17660000000001"/>
    <n v="1392.84"/>
    <n v="0.11500000000000002"/>
    <s v="Profit"/>
    <n v="0"/>
    <s v="No Discount"/>
    <s v="Low Discount"/>
    <n v="0.920269334686737"/>
    <x v="0"/>
  </r>
  <r>
    <s v="CA-2016-124233"/>
    <d v="2016-08-04T00:00:00"/>
    <x v="295"/>
    <n v="5043.0280000000002"/>
    <n v="-21.9786"/>
    <n v="0.54700000000000004"/>
    <s v="Medium Value"/>
    <n v="957"/>
    <n v="3.2370227609764419E-4"/>
    <s v="FUR-FU-10002597"/>
    <n v="628.36800000000005"/>
    <n v="56.118400000000008"/>
    <s v="Normal"/>
    <n v="24.7"/>
    <n v="5"/>
    <n v="0"/>
    <n v="10.374000000000001"/>
    <n v="123.5"/>
    <n v="8.4000000000000005E-2"/>
    <s v="Profit"/>
    <n v="0"/>
    <s v="No Discount"/>
    <s v="Low Discount"/>
    <n v="0.84696918488359008"/>
    <x v="0"/>
  </r>
  <r>
    <s v="CA-2014-145387"/>
    <d v="2014-10-31T00:00:00"/>
    <x v="291"/>
    <n v="13282.116"/>
    <n v="738.83879999999999"/>
    <n v="0.85"/>
    <s v="High Value"/>
    <n v="310"/>
    <n v="8.5255350170432081E-4"/>
    <s v="FUR-FU-10002364"/>
    <n v="522.50400000000002"/>
    <n v="10.110600000000002"/>
    <s v="Normal"/>
    <n v="14.76"/>
    <n v="2"/>
    <n v="0"/>
    <n v="4.2804000000000002"/>
    <n v="29.52"/>
    <n v="0.14500000000000002"/>
    <s v="Profit"/>
    <n v="0"/>
    <s v="No Discount"/>
    <s v="Low Discount"/>
    <n v="0.49185067260643289"/>
    <x v="1"/>
  </r>
  <r>
    <s v="CA-2014-145387"/>
    <d v="2014-10-31T00:00:00"/>
    <x v="291"/>
    <n v="13282.116"/>
    <n v="738.83879999999999"/>
    <n v="0.85"/>
    <s v="High Value"/>
    <n v="310"/>
    <n v="8.5255350170432081E-4"/>
    <s v="FUR-FU-10000023"/>
    <n v="1850.6379999999999"/>
    <n v="88.350000000000009"/>
    <s v="Normal"/>
    <n v="17.670000000000002"/>
    <n v="3"/>
    <n v="0"/>
    <n v="7.7747999999999999"/>
    <n v="53.010000000000005"/>
    <n v="0.14666666666666664"/>
    <s v="Profit"/>
    <n v="0"/>
    <s v="No Discount"/>
    <s v="Low Discount"/>
    <n v="0.49185067260643289"/>
    <x v="1"/>
  </r>
  <r>
    <s v="CA-2014-145387"/>
    <d v="2014-10-31T00:00:00"/>
    <x v="291"/>
    <n v="13282.116"/>
    <n v="738.83879999999999"/>
    <n v="0.85"/>
    <s v="High Value"/>
    <n v="310"/>
    <n v="8.5255350170432081E-4"/>
    <s v="FUR-CH-10002320"/>
    <n v="45258.18"/>
    <n v="1540.704"/>
    <s v="Normal"/>
    <n v="1604.9"/>
    <n v="5"/>
    <n v="0"/>
    <n v="481.47"/>
    <n v="8024.5"/>
    <n v="6.0000000000000005E-2"/>
    <s v="Profit"/>
    <n v="0"/>
    <s v="No Discount"/>
    <s v="Low Discount"/>
    <n v="0.49185067260643289"/>
    <x v="1"/>
  </r>
  <r>
    <s v="CA-2014-145387"/>
    <d v="2014-10-31T00:00:00"/>
    <x v="291"/>
    <n v="13282.116"/>
    <n v="738.83879999999999"/>
    <n v="0.85"/>
    <s v="High Value"/>
    <n v="310"/>
    <n v="8.5255350170432081E-4"/>
    <s v="FUR-TA-10003238"/>
    <n v="10248.227999999999"/>
    <n v="-611.58780000000002"/>
    <s v="Normal"/>
    <n v="385.68599999999998"/>
    <n v="1"/>
    <n v="0.3"/>
    <n v="-60.607799999999997"/>
    <n v="385.68599999999998"/>
    <n v="-0.15714285714285714"/>
    <s v="Loss"/>
    <n v="115.70579999999998"/>
    <s v="Discount Applied"/>
    <s v="Low Discount"/>
    <n v="0.49185067260643289"/>
    <x v="1"/>
  </r>
  <r>
    <s v="CA-2017-149881"/>
    <d v="2017-01-04T00:00:00"/>
    <x v="499"/>
    <n v="10364.432000000001"/>
    <n v="230.24560000000002"/>
    <n v="0.76600000000000001"/>
    <s v="Medium Value"/>
    <n v="496"/>
    <n v="6.6527297267817245E-4"/>
    <s v="FUR-BO-10003894"/>
    <n v="4897.62"/>
    <n v="106.47"/>
    <s v="Normal"/>
    <n v="482.66399999999999"/>
    <n v="8"/>
    <n v="0.15"/>
    <n v="85.176000000000002"/>
    <n v="3861.3119999999999"/>
    <n v="2.2058823529411766E-2"/>
    <s v="Profit"/>
    <n v="579.19679999999994"/>
    <s v="Discount Applied"/>
    <s v="Low Discount"/>
    <n v="0.62507109733760235"/>
    <x v="1"/>
  </r>
  <r>
    <s v="CA-2017-134565"/>
    <d v="2017-11-06T00:00:00"/>
    <x v="367"/>
    <n v="5703.3539999999994"/>
    <n v="283.30529999999999"/>
    <n v="0.58599999999999997"/>
    <s v="Medium Value"/>
    <n v="875"/>
    <n v="3.660873330845284E-4"/>
    <s v="FUR-BO-10001519"/>
    <n v="6683.1930000000002"/>
    <n v="147.0942"/>
    <s v="Normal"/>
    <n v="174.42"/>
    <n v="3"/>
    <n v="0"/>
    <n v="41.860799999999998"/>
    <n v="523.26"/>
    <n v="0.08"/>
    <s v="Profit"/>
    <n v="0"/>
    <s v="No Discount"/>
    <s v="Low Discount"/>
    <n v="0.81823220593006574"/>
    <x v="0"/>
  </r>
  <r>
    <s v="US-2014-102631"/>
    <d v="2014-12-13T00:00:00"/>
    <x v="91"/>
    <n v="28786.18"/>
    <n v="568.36979999999994"/>
    <n v="0.96399999999999997"/>
    <s v="High Value"/>
    <n v="75"/>
    <n v="1.8477295755955515E-3"/>
    <s v="FUR-FU-10003930"/>
    <n v="7900.4759999999997"/>
    <n v="147.93719999999999"/>
    <s v="Normal"/>
    <n v="94.427999999999997"/>
    <n v="3"/>
    <n v="0.6"/>
    <n v="-42.492600000000003"/>
    <n v="283.28399999999999"/>
    <n v="-0.15000000000000002"/>
    <s v="Loss"/>
    <n v="169.97039999999998"/>
    <s v="Discount Applied"/>
    <s v="High Discount"/>
    <n v="0.19456671782891052"/>
    <x v="1"/>
  </r>
  <r>
    <s v="CA-2015-154970"/>
    <d v="2015-05-01T00:00:00"/>
    <x v="500"/>
    <n v="61.584000000000003"/>
    <n v="-6.9282000000000004"/>
    <n v="8.9999999999999993E-3"/>
    <s v="Low Value"/>
    <n v="2100"/>
    <n v="3.9529586135943171E-6"/>
    <s v="FUR-CH-10003396"/>
    <n v="5804.2920000000004"/>
    <n v="-216.31380000000004"/>
    <s v="Normal"/>
    <n v="61.584000000000003"/>
    <n v="1"/>
    <n v="0.2"/>
    <n v="-6.9282000000000004"/>
    <n v="61.584000000000003"/>
    <n v="-0.1125"/>
    <s v="Loss"/>
    <n v="12.316800000000001"/>
    <s v="Discount Applied"/>
    <s v="Low Discount"/>
    <n v="0.99995662362233584"/>
    <x v="0"/>
  </r>
  <r>
    <s v="CA-2017-100223"/>
    <d v="2017-05-07T00:00:00"/>
    <x v="181"/>
    <n v="7183.3320000000003"/>
    <n v="-297.14939999999996"/>
    <n v="0.65400000000000003"/>
    <s v="Medium Value"/>
    <n v="731"/>
    <n v="4.6108427682040287E-4"/>
    <s v="FUR-FU-10003601"/>
    <n v="8706.5120000000006"/>
    <n v="-343.09560000000005"/>
    <s v="Normal"/>
    <n v="332.02800000000002"/>
    <n v="9"/>
    <n v="0.6"/>
    <n v="-348.62939999999998"/>
    <n v="2988.2520000000004"/>
    <n v="-0.11666666666666664"/>
    <s v="Loss"/>
    <n v="1792.9512000000002"/>
    <s v="Discount Applied"/>
    <s v="High Discount"/>
    <n v="0.7584559162422001"/>
    <x v="1"/>
  </r>
  <r>
    <s v="CA-2017-117702"/>
    <d v="2017-11-28T00:00:00"/>
    <x v="23"/>
    <n v="6986.0120000000006"/>
    <n v="176.42419999999998"/>
    <n v="0.64300000000000002"/>
    <s v="Medium Value"/>
    <n v="752"/>
    <n v="4.4841868521163392E-4"/>
    <s v="FUR-FU-10000576"/>
    <n v="19305.280000000002"/>
    <n v="289.5791999999999"/>
    <s v="Normal"/>
    <n v="1049.2"/>
    <n v="5"/>
    <n v="0"/>
    <n v="272.79199999999997"/>
    <n v="5246"/>
    <n v="5.1999999999999998E-2"/>
    <s v="Profit"/>
    <n v="0"/>
    <s v="No Discount"/>
    <s v="Low Discount"/>
    <n v="0.76931242302884995"/>
    <x v="1"/>
  </r>
  <r>
    <s v="CA-2017-117702"/>
    <d v="2017-11-28T00:00:00"/>
    <x v="23"/>
    <n v="6986.0120000000006"/>
    <n v="176.42419999999998"/>
    <n v="0.64300000000000002"/>
    <s v="Medium Value"/>
    <n v="752"/>
    <n v="4.4841868521163392E-4"/>
    <s v="FUR-FU-10004270"/>
    <n v="1453.568"/>
    <n v="116.7148"/>
    <s v="Normal"/>
    <n v="20.9"/>
    <n v="5"/>
    <n v="0"/>
    <n v="7.524"/>
    <n v="104.5"/>
    <n v="7.1999999999999995E-2"/>
    <s v="Profit"/>
    <n v="0"/>
    <s v="No Discount"/>
    <s v="Low Discount"/>
    <n v="0.76931242302884995"/>
    <x v="1"/>
  </r>
  <r>
    <s v="CA-2016-157336"/>
    <d v="2016-01-12T00:00:00"/>
    <x v="501"/>
    <n v="3007.68"/>
    <n v="150.38399999999999"/>
    <n v="0.39300000000000002"/>
    <s v="Low Value"/>
    <n v="1287"/>
    <n v="1.9305719932020255E-4"/>
    <s v="FUR-CH-10004997"/>
    <n v="33892.794000000002"/>
    <n v="281.96999999999997"/>
    <s v="Normal"/>
    <n v="751.92"/>
    <n v="4"/>
    <n v="0"/>
    <n v="150.38399999999999"/>
    <n v="3007.68"/>
    <n v="4.9999999999999996E-2"/>
    <s v="Profit"/>
    <n v="0"/>
    <s v="No Discount"/>
    <s v="Low Discount"/>
    <n v="0.92827777081464202"/>
    <x v="0"/>
  </r>
  <r>
    <s v="CA-2014-168130"/>
    <d v="2014-09-19T00:00:00"/>
    <x v="502"/>
    <n v="6487.9709999999995"/>
    <n v="208.25790000000001"/>
    <n v="0.625"/>
    <s v="Medium Value"/>
    <n v="793"/>
    <n v="4.1645039051052432E-4"/>
    <s v="FUR-CH-10000988"/>
    <n v="36300.817999999992"/>
    <n v="833.59519999999998"/>
    <s v="Normal"/>
    <n v="887.10299999999995"/>
    <n v="7"/>
    <n v="0.1"/>
    <n v="177.42060000000001"/>
    <n v="6209.7209999999995"/>
    <n v="2.8571428571428574E-2"/>
    <s v="Profit"/>
    <n v="620.97209999999995"/>
    <s v="Discount Applied"/>
    <s v="Low Discount"/>
    <n v="0.78612179182711495"/>
    <x v="1"/>
  </r>
  <r>
    <s v="CA-2017-163160"/>
    <d v="2017-10-13T00:00:00"/>
    <x v="251"/>
    <n v="13667.268"/>
    <n v="-150.19200000000004"/>
    <n v="0.85799999999999998"/>
    <s v="High Value"/>
    <n v="297"/>
    <n v="8.7727566843501508E-4"/>
    <s v="FUR-FU-10001424"/>
    <n v="263.64600000000002"/>
    <n v="15.364800000000002"/>
    <s v="Normal"/>
    <n v="10.476000000000001"/>
    <n v="3"/>
    <n v="0.6"/>
    <n v="-6.8094000000000001"/>
    <n v="31.428000000000004"/>
    <n v="-0.21666666666666665"/>
    <s v="Loss"/>
    <n v="18.856800000000003"/>
    <s v="Discount Applied"/>
    <s v="High Discount"/>
    <n v="0.47721411955482895"/>
    <x v="1"/>
  </r>
  <r>
    <s v="CA-2016-124793"/>
    <d v="2016-03-14T00:00:00"/>
    <x v="479"/>
    <n v="413.20799999999997"/>
    <n v="-18.897600000000001"/>
    <n v="7.3999999999999996E-2"/>
    <s v="Low Value"/>
    <n v="1963"/>
    <n v="2.6523027455281897E-5"/>
    <s v="FUR-CH-10002880"/>
    <n v="30526.117999999999"/>
    <n v="-474.74139999999994"/>
    <s v="high sales Low Profit"/>
    <n v="196.78399999999999"/>
    <n v="2"/>
    <n v="0.2"/>
    <n v="-22.138200000000001"/>
    <n v="393.56799999999998"/>
    <n v="-5.6250000000000008E-2"/>
    <s v="Loss"/>
    <n v="78.7136"/>
    <s v="Discount Applied"/>
    <s v="Low Discount"/>
    <n v="0.99805059991036094"/>
    <x v="0"/>
  </r>
  <r>
    <s v="US-2016-131611"/>
    <d v="2016-05-11T00:00:00"/>
    <x v="376"/>
    <n v="18331.9856"/>
    <n v="-458.83899999999994"/>
    <n v="0.90900000000000003"/>
    <s v="High Value"/>
    <n v="187"/>
    <n v="1.1766949269584142E-3"/>
    <s v="FUR-TA-10002774"/>
    <n v="14056.656000000001"/>
    <n v="-206.5342"/>
    <s v="high sales Low Profit"/>
    <n v="863.12800000000004"/>
    <n v="8"/>
    <n v="0.3"/>
    <n v="-160.29519999999999"/>
    <n v="6905.0240000000003"/>
    <n v="-2.3214285714285712E-2"/>
    <s v="Loss"/>
    <n v="2071.5072"/>
    <s v="Discount Applied"/>
    <s v="Low Discount"/>
    <n v="0.36544236222332188"/>
    <x v="1"/>
  </r>
  <r>
    <s v="US-2016-131611"/>
    <d v="2016-05-11T00:00:00"/>
    <x v="376"/>
    <n v="18331.9856"/>
    <n v="-458.83899999999994"/>
    <n v="0.90900000000000003"/>
    <s v="High Value"/>
    <n v="187"/>
    <n v="1.1766949269584142E-3"/>
    <s v="FUR-BO-10000780"/>
    <n v="16170.8508"/>
    <n v="-767.74360000000001"/>
    <s v="high sales Low Profit"/>
    <n v="956.66480000000001"/>
    <n v="7"/>
    <n v="0.32"/>
    <n v="-225.0976"/>
    <n v="6696.6535999999996"/>
    <n v="-3.3613445378151259E-2"/>
    <s v="Loss"/>
    <n v="2142.9291519999997"/>
    <s v="Discount Applied"/>
    <s v="High Discount"/>
    <n v="0.36544236222332188"/>
    <x v="1"/>
  </r>
  <r>
    <s v="US-2017-124821"/>
    <d v="2017-06-25T00:00:00"/>
    <x v="291"/>
    <n v="13282.116"/>
    <n v="738.83879999999999"/>
    <n v="0.85"/>
    <s v="High Value"/>
    <n v="310"/>
    <n v="8.5255350170432081E-4"/>
    <s v="FUR-TA-10000688"/>
    <n v="11328.199999999999"/>
    <n v="100.21100000000001"/>
    <s v="Normal"/>
    <n v="871.4"/>
    <n v="4"/>
    <n v="0"/>
    <n v="148.13800000000001"/>
    <n v="3485.6"/>
    <n v="4.2500000000000003E-2"/>
    <s v="Profit"/>
    <n v="0"/>
    <s v="No Discount"/>
    <s v="Low Discount"/>
    <n v="0.49185067260643289"/>
    <x v="1"/>
  </r>
  <r>
    <s v="CA-2015-166975"/>
    <d v="2015-11-26T00:00:00"/>
    <x v="503"/>
    <n v="14636.792000000001"/>
    <n v="260.62580000000003"/>
    <n v="0.86899999999999999"/>
    <s v="High Value"/>
    <n v="277"/>
    <n v="9.3950755085392944E-4"/>
    <s v="FUR-FU-10003930"/>
    <n v="7900.4759999999997"/>
    <n v="147.93719999999999"/>
    <s v="Normal"/>
    <n v="692.47199999999998"/>
    <n v="11"/>
    <n v="0.2"/>
    <n v="190.4298"/>
    <n v="7617.192"/>
    <n v="2.5000000000000001E-2"/>
    <s v="Profit"/>
    <n v="1523.4384"/>
    <s v="Discount Applied"/>
    <s v="Low Discount"/>
    <n v="0.45722978490130506"/>
    <x v="1"/>
  </r>
  <r>
    <s v="CA-2016-123806"/>
    <d v="2016-11-24T00:00:00"/>
    <x v="160"/>
    <n v="23540.15"/>
    <n v="1146.4878000000001"/>
    <n v="0.93899999999999995"/>
    <s v="High Value"/>
    <n v="123"/>
    <n v="1.5109969912282778E-3"/>
    <s v="FUR-FU-10000965"/>
    <n v="6939.1840000000002"/>
    <n v="448.76159999999993"/>
    <s v="Normal"/>
    <n v="207.76"/>
    <n v="4"/>
    <n v="0"/>
    <n v="85.181600000000003"/>
    <n v="831.04"/>
    <n v="0.10250000000000001"/>
    <s v="Profit"/>
    <n v="0"/>
    <s v="No Discount"/>
    <s v="Low Discount"/>
    <n v="0.28299891225452484"/>
    <x v="1"/>
  </r>
  <r>
    <s v="US-2016-107440"/>
    <d v="2016-04-16T00:00:00"/>
    <x v="502"/>
    <n v="6487.9709999999995"/>
    <n v="208.25790000000001"/>
    <n v="0.625"/>
    <s v="Medium Value"/>
    <n v="793"/>
    <n v="4.1645039051052432E-4"/>
    <s v="FUR-FU-10000550"/>
    <n v="285.85200000000003"/>
    <n v="9.3125999999999998"/>
    <s v="Normal"/>
    <n v="9.9600000000000009"/>
    <n v="2"/>
    <n v="0"/>
    <n v="3.2867999999999999"/>
    <n v="19.920000000000002"/>
    <n v="0.16499999999999998"/>
    <s v="Profit"/>
    <n v="0"/>
    <s v="No Discount"/>
    <s v="Low Discount"/>
    <n v="0.78612179182711495"/>
    <x v="1"/>
  </r>
  <r>
    <s v="CA-2014-166989"/>
    <d v="2014-11-14T00:00:00"/>
    <x v="504"/>
    <n v="138.52799999999999"/>
    <n v="14.622400000000001"/>
    <n v="2.5999999999999999E-2"/>
    <s v="Low Value"/>
    <n v="2064"/>
    <n v="8.8918461097686642E-6"/>
    <s v="FUR-CH-10001797"/>
    <n v="8454.0560000000005"/>
    <n v="170.85120000000001"/>
    <s v="Normal"/>
    <n v="69.263999999999996"/>
    <n v="2"/>
    <n v="0.1"/>
    <n v="14.622400000000001"/>
    <n v="138.52799999999999"/>
    <n v="0.10555555555555557"/>
    <s v="Profit"/>
    <n v="13.8528"/>
    <s v="Discount Applied"/>
    <s v="Low Discount"/>
    <n v="0.99974659038370994"/>
    <x v="0"/>
  </r>
  <r>
    <s v="CA-2015-105690"/>
    <d v="2015-11-21T00:00:00"/>
    <x v="505"/>
    <n v="3452.8576000000003"/>
    <n v="52.959599999999995"/>
    <n v="0.436"/>
    <s v="Medium Value"/>
    <n v="1193"/>
    <n v="2.2163229396327943E-4"/>
    <s v="FUR-BO-10003965"/>
    <n v="5834.7951999999996"/>
    <n v="-285.94839999999999"/>
    <s v="Normal"/>
    <n v="246.1328"/>
    <n v="2"/>
    <n v="0.32"/>
    <n v="-76.011600000000001"/>
    <n v="492.26560000000001"/>
    <n v="-0.15441176470588236"/>
    <s v="Loss"/>
    <n v="157.524992"/>
    <s v="Discount Applied"/>
    <s v="High Discount"/>
    <n v="0.90919869255542873"/>
    <x v="0"/>
  </r>
  <r>
    <s v="CA-2017-102407"/>
    <d v="2017-09-12T00:00:00"/>
    <x v="228"/>
    <n v="8086.8319999999994"/>
    <n v="25.489599999999999"/>
    <n v="0.69299999999999995"/>
    <s v="Medium Value"/>
    <n v="650"/>
    <n v="5.1907820555810197E-4"/>
    <s v="FUR-TA-10003748"/>
    <n v="35927.813999999991"/>
    <n v="448.16400000000004"/>
    <s v="Normal"/>
    <n v="896.32799999999997"/>
    <n v="9"/>
    <n v="0.2"/>
    <n v="22.408200000000001"/>
    <n v="8066.9519999999993"/>
    <n v="2.7777777777777783E-3"/>
    <s v="Profit"/>
    <n v="1613.3904"/>
    <s v="Discount Applied"/>
    <s v="Low Discount"/>
    <n v="0.7185336843845046"/>
    <x v="1"/>
  </r>
  <r>
    <s v="CA-2017-101581"/>
    <d v="2017-10-22T00:00:00"/>
    <x v="433"/>
    <n v="4524.1590000000006"/>
    <n v="-174.64160000000001"/>
    <n v="0.52100000000000002"/>
    <s v="Medium Value"/>
    <n v="1013"/>
    <n v="2.9039707210184871E-4"/>
    <s v="FUR-TA-10002607"/>
    <n v="15000.323999999999"/>
    <n v="-479.21640000000002"/>
    <s v="high sales Low Profit"/>
    <n v="177.22499999999999"/>
    <n v="5"/>
    <n v="0.5"/>
    <n v="-120.51300000000001"/>
    <n v="886.125"/>
    <n v="-0.13600000000000001"/>
    <s v="Loss"/>
    <n v="443.0625"/>
    <s v="Discount Applied"/>
    <s v="High Discount"/>
    <n v="0.86375299283369378"/>
    <x v="0"/>
  </r>
  <r>
    <s v="CA-2017-169124"/>
    <d v="2017-03-07T00:00:00"/>
    <x v="222"/>
    <n v="3181.3599999999997"/>
    <n v="153.9162"/>
    <n v="0.40899999999999997"/>
    <s v="Medium Value"/>
    <n v="1249"/>
    <n v="2.0420538475812572E-4"/>
    <s v="FUR-FU-10001215"/>
    <n v="5719.0380000000005"/>
    <n v="256.19220000000001"/>
    <s v="Normal"/>
    <n v="129.38999999999999"/>
    <n v="3"/>
    <n v="0"/>
    <n v="54.343800000000002"/>
    <n v="388.16999999999996"/>
    <n v="0.14000000000000001"/>
    <s v="Profit"/>
    <n v="0"/>
    <s v="No Discount"/>
    <s v="Low Discount"/>
    <n v="0.92149552108688138"/>
    <x v="0"/>
  </r>
  <r>
    <s v="CA-2017-129021"/>
    <d v="2017-08-23T00:00:00"/>
    <x v="53"/>
    <n v="7947.9745999999996"/>
    <n v="-371.18960000000004"/>
    <n v="0.68799999999999994"/>
    <s v="Medium Value"/>
    <n v="657"/>
    <n v="5.1016521589534363E-4"/>
    <s v="FUR-FU-10001852"/>
    <n v="175.73999999999998"/>
    <n v="8.9087999999999994"/>
    <s v="Normal"/>
    <n v="2.7839999999999998"/>
    <n v="2"/>
    <n v="0.2"/>
    <n v="0.41760000000000003"/>
    <n v="5.5679999999999996"/>
    <n v="7.5000000000000011E-2"/>
    <s v="Profit"/>
    <n v="1.1135999999999999"/>
    <s v="Discount Applied"/>
    <s v="Low Discount"/>
    <n v="0.72365444321615946"/>
    <x v="1"/>
  </r>
  <r>
    <s v="CA-2014-162278"/>
    <d v="2014-10-26T00:00:00"/>
    <x v="506"/>
    <n v="494.92"/>
    <n v="27.12"/>
    <n v="9.0999999999999998E-2"/>
    <s v="Low Value"/>
    <n v="1926"/>
    <n v="3.1767963708757133E-5"/>
    <s v="FUR-FU-10000448"/>
    <n v="527.34"/>
    <n v="8.7889999999999997"/>
    <s v="Normal"/>
    <n v="63.92"/>
    <n v="4"/>
    <n v="0"/>
    <n v="3.1960000000000002"/>
    <n v="255.68"/>
    <n v="1.2500000000000001E-2"/>
    <s v="Profit"/>
    <n v="0"/>
    <s v="No Discount"/>
    <s v="Low Discount"/>
    <n v="0.99698028989356147"/>
    <x v="0"/>
  </r>
  <r>
    <s v="CA-2014-125829"/>
    <d v="2014-04-11T00:00:00"/>
    <x v="312"/>
    <n v="10898.374"/>
    <n v="28.546599999999994"/>
    <n v="0.78400000000000003"/>
    <s v="Medium Value"/>
    <n v="453"/>
    <n v="6.9954568357807781E-4"/>
    <s v="FUR-TA-10002041"/>
    <n v="11779.352999999999"/>
    <n v="-519.94100000000003"/>
    <s v="Normal"/>
    <n v="573.72799999999995"/>
    <n v="4"/>
    <n v="0.2"/>
    <n v="-64.544399999999996"/>
    <n v="2294.9119999999998"/>
    <n v="-2.8125000000000001E-2"/>
    <s v="Loss"/>
    <n v="458.98239999999998"/>
    <s v="Discount Applied"/>
    <s v="Low Discount"/>
    <n v="0.59844957096540929"/>
    <x v="1"/>
  </r>
  <r>
    <s v="US-2017-136189"/>
    <d v="2017-07-12T00:00:00"/>
    <x v="256"/>
    <n v="1109.6120000000001"/>
    <n v="11.0594"/>
    <n v="0.186"/>
    <s v="Low Value"/>
    <n v="1725"/>
    <n v="7.1223861930819977E-5"/>
    <s v="FUR-FU-10000175"/>
    <n v="779.86399999999992"/>
    <n v="7.6888000000000005"/>
    <s v="Normal"/>
    <n v="82.38"/>
    <n v="6"/>
    <n v="0"/>
    <n v="25.537800000000001"/>
    <n v="494.28"/>
    <n v="5.1666666666666673E-2"/>
    <s v="Profit"/>
    <n v="0"/>
    <s v="No Discount"/>
    <s v="Low Discount"/>
    <n v="0.98639297383082647"/>
    <x v="0"/>
  </r>
  <r>
    <s v="CA-2015-154795"/>
    <d v="2015-12-20T00:00:00"/>
    <x v="507"/>
    <n v="10091.112000000001"/>
    <n v="418.06299999999999"/>
    <n v="0.753"/>
    <s v="Medium Value"/>
    <n v="520"/>
    <n v="6.4772908711913774E-4"/>
    <s v="FUR-FU-10002088"/>
    <n v="666.31600000000003"/>
    <n v="56.035199999999996"/>
    <s v="Normal"/>
    <n v="14.368"/>
    <n v="2"/>
    <n v="0.2"/>
    <n v="3.9512"/>
    <n v="28.736000000000001"/>
    <n v="0.13750000000000001"/>
    <s v="Profit"/>
    <n v="5.7472000000000003"/>
    <s v="Discount Applied"/>
    <s v="Low Discount"/>
    <n v="0.64272491717644886"/>
    <x v="1"/>
  </r>
  <r>
    <s v="CA-2016-120355"/>
    <d v="2016-09-18T00:00:00"/>
    <x v="302"/>
    <n v="2672.1889999999999"/>
    <n v="114.03249999999998"/>
    <n v="0.36"/>
    <s v="Low Value"/>
    <n v="1353"/>
    <n v="1.7152267674561545E-4"/>
    <s v="FUR-CH-10001394"/>
    <n v="22709.053"/>
    <n v="701.9799999999999"/>
    <s v="Normal"/>
    <n v="631.78200000000004"/>
    <n v="2"/>
    <n v="0.1"/>
    <n v="140.39599999999999"/>
    <n v="1263.5640000000001"/>
    <n v="0.11111111111111109"/>
    <s v="Profit"/>
    <n v="126.35640000000001"/>
    <s v="Discount Applied"/>
    <s v="Low Discount"/>
    <n v="0.94092335905609392"/>
    <x v="0"/>
  </r>
  <r>
    <s v="CA-2016-120355"/>
    <d v="2016-09-18T00:00:00"/>
    <x v="302"/>
    <n v="2672.1889999999999"/>
    <n v="114.03249999999998"/>
    <n v="0.36"/>
    <s v="Low Value"/>
    <n v="1353"/>
    <n v="1.7152267674561545E-4"/>
    <s v="FUR-FU-10004053"/>
    <n v="655.77599999999995"/>
    <n v="84.805600000000013"/>
    <s v="Normal"/>
    <n v="60.72"/>
    <n v="3"/>
    <n v="0"/>
    <n v="26.1096"/>
    <n v="182.16"/>
    <n v="0.14333333333333334"/>
    <s v="Profit"/>
    <n v="0"/>
    <s v="No Discount"/>
    <s v="Low Discount"/>
    <n v="0.94092335905609392"/>
    <x v="0"/>
  </r>
  <r>
    <s v="CA-2017-162565"/>
    <d v="2017-11-12T00:00:00"/>
    <x v="508"/>
    <n v="1118.6480000000001"/>
    <n v="-80.932400000000001"/>
    <n v="0.187"/>
    <s v="Low Value"/>
    <n v="1723"/>
    <n v="7.1803865406275263E-5"/>
    <s v="FUR-FU-10004306"/>
    <n v="10064.739999999998"/>
    <n v="314.76599999999996"/>
    <s v="Normal"/>
    <n v="77.72"/>
    <n v="1"/>
    <n v="0.6"/>
    <n v="-66.061999999999998"/>
    <n v="77.72"/>
    <n v="-0.85"/>
    <s v="Loss"/>
    <n v="46.631999999999998"/>
    <s v="Discount Applied"/>
    <s v="High Discount"/>
    <n v="0.98625052610696484"/>
    <x v="0"/>
  </r>
  <r>
    <s v="CA-2017-162565"/>
    <d v="2017-11-12T00:00:00"/>
    <x v="508"/>
    <n v="1118.6480000000001"/>
    <n v="-80.932400000000001"/>
    <n v="0.187"/>
    <s v="Low Value"/>
    <n v="1723"/>
    <n v="7.1803865406275263E-5"/>
    <s v="FUR-CH-10003973"/>
    <n v="47585.279999999999"/>
    <n v="773.2607999999999"/>
    <s v="Normal"/>
    <n v="520.46400000000006"/>
    <n v="2"/>
    <n v="0.3"/>
    <n v="-14.8704"/>
    <n v="1040.9280000000001"/>
    <n v="-1.4285714285714284E-2"/>
    <s v="Loss"/>
    <n v="312.27840000000003"/>
    <s v="Discount Applied"/>
    <s v="Low Discount"/>
    <n v="0.98625052610696484"/>
    <x v="0"/>
  </r>
  <r>
    <s v="CA-2014-166954"/>
    <d v="2014-04-25T00:00:00"/>
    <x v="215"/>
    <n v="9640.130000000001"/>
    <n v="300.02789999999999"/>
    <n v="0.72799999999999998"/>
    <s v="Medium Value"/>
    <n v="573"/>
    <n v="6.1878141919441713E-4"/>
    <s v="FUR-FU-10003708"/>
    <n v="7629.77"/>
    <n v="172.24600000000001"/>
    <s v="Normal"/>
    <n v="303.25"/>
    <n v="5"/>
    <n v="0"/>
    <n v="63.682499999999997"/>
    <n v="1516.25"/>
    <n v="4.1999999999999996E-2"/>
    <s v="Profit"/>
    <n v="0"/>
    <s v="No Discount"/>
    <s v="Low Discount"/>
    <n v="0.67558608981920909"/>
    <x v="1"/>
  </r>
  <r>
    <s v="CA-2014-166954"/>
    <d v="2014-04-25T00:00:00"/>
    <x v="215"/>
    <n v="9640.130000000001"/>
    <n v="300.02789999999999"/>
    <n v="0.72799999999999998"/>
    <s v="Medium Value"/>
    <n v="573"/>
    <n v="6.1878141919441713E-4"/>
    <s v="FUR-CH-10003973"/>
    <n v="47585.279999999999"/>
    <n v="773.2607999999999"/>
    <s v="Normal"/>
    <n v="1487.04"/>
    <n v="5"/>
    <n v="0.2"/>
    <n v="148.70400000000001"/>
    <n v="7435.2"/>
    <n v="0.02"/>
    <s v="Profit"/>
    <n v="1487.04"/>
    <s v="Discount Applied"/>
    <s v="Low Discount"/>
    <n v="0.67558608981920909"/>
    <x v="1"/>
  </r>
  <r>
    <s v="CA-2015-152891"/>
    <d v="2015-10-25T00:00:00"/>
    <x v="309"/>
    <n v="7365.7440000000006"/>
    <n v="-52.475999999999992"/>
    <n v="0.66500000000000004"/>
    <s v="Medium Value"/>
    <n v="707"/>
    <n v="4.7279295255798028E-4"/>
    <s v="FUR-TA-10001857"/>
    <n v="2273.3095000000003"/>
    <n v="-216.25450000000001"/>
    <s v="Normal"/>
    <n v="253.17599999999999"/>
    <n v="3"/>
    <n v="0.2"/>
    <n v="-31.646999999999998"/>
    <n v="759.52800000000002"/>
    <n v="-4.1666666666666664E-2"/>
    <s v="Loss"/>
    <n v="151.90560000000002"/>
    <s v="Discount Applied"/>
    <s v="Low Discount"/>
    <n v="0.74769351557146013"/>
    <x v="1"/>
  </r>
  <r>
    <s v="US-2015-122784"/>
    <d v="2015-07-20T00:00:00"/>
    <x v="173"/>
    <n v="7333.6689999999999"/>
    <n v="-110.19239999999999"/>
    <n v="0.66200000000000003"/>
    <s v="Medium Value"/>
    <n v="714"/>
    <n v="4.7073411994673321E-4"/>
    <s v="FUR-BO-10004690"/>
    <n v="4976.7759999999998"/>
    <n v="-78.363599999999991"/>
    <s v="Normal"/>
    <n v="384.94400000000002"/>
    <n v="4"/>
    <n v="0.3"/>
    <n v="-126.4816"/>
    <n v="1539.7760000000001"/>
    <n v="-8.2142857142857142E-2"/>
    <s v="Loss"/>
    <n v="461.93279999999999"/>
    <s v="Discount Applied"/>
    <s v="Low Discount"/>
    <n v="0.75098906322495806"/>
    <x v="1"/>
  </r>
  <r>
    <s v="US-2015-122784"/>
    <d v="2015-07-20T00:00:00"/>
    <x v="173"/>
    <n v="7333.6689999999999"/>
    <n v="-110.19239999999999"/>
    <n v="0.66200000000000003"/>
    <s v="Medium Value"/>
    <n v="714"/>
    <n v="4.7073411994673321E-4"/>
    <s v="FUR-BO-10002545"/>
    <n v="36920.840600000003"/>
    <n v="780.3302000000001"/>
    <s v="Normal"/>
    <n v="913.43"/>
    <n v="5"/>
    <n v="0.3"/>
    <n v="-52.195999999999998"/>
    <n v="4567.1499999999996"/>
    <n v="-1.1428571428571429E-2"/>
    <s v="Loss"/>
    <n v="1370.1449999999998"/>
    <s v="Discount Applied"/>
    <s v="Low Discount"/>
    <n v="0.75098906322495806"/>
    <x v="1"/>
  </r>
  <r>
    <s v="CA-2017-111556"/>
    <d v="2017-11-20T00:00:00"/>
    <x v="129"/>
    <n v="2210.8960000000002"/>
    <n v="16.439800000000002"/>
    <n v="0.312"/>
    <s v="Low Value"/>
    <n v="1456"/>
    <n v="1.4191316554561608E-4"/>
    <s v="FUR-BO-10003159"/>
    <n v="5653.5666000000001"/>
    <n v="-78.186399999999992"/>
    <s v="Normal"/>
    <n v="183.96799999999999"/>
    <n v="2"/>
    <n v="0.2"/>
    <n v="-25.2956"/>
    <n v="367.93599999999998"/>
    <n v="-6.8750000000000006E-2"/>
    <s v="Loss"/>
    <n v="73.587199999999996"/>
    <s v="Discount Applied"/>
    <s v="Low Discount"/>
    <n v="0.95666480838132206"/>
    <x v="0"/>
  </r>
  <r>
    <s v="US-2014-138758"/>
    <d v="2014-07-07T00:00:00"/>
    <x v="509"/>
    <n v="9389.3780000000006"/>
    <n v="381.93529999999998"/>
    <n v="0.71499999999999997"/>
    <s v="Medium Value"/>
    <n v="597"/>
    <n v="6.0268613018629811E-4"/>
    <s v="FUR-CH-10002880"/>
    <n v="30526.117999999999"/>
    <n v="-474.74139999999994"/>
    <s v="high sales Low Profit"/>
    <n v="172.18600000000001"/>
    <n v="2"/>
    <n v="0.3"/>
    <n v="-46.736199999999997"/>
    <n v="344.37200000000001"/>
    <n v="-0.1357142857142857"/>
    <s v="Loss"/>
    <n v="103.3116"/>
    <s v="Discount Applied"/>
    <s v="Low Discount"/>
    <n v="0.69259767134752981"/>
    <x v="1"/>
  </r>
  <r>
    <s v="US-2014-138758"/>
    <d v="2014-07-07T00:00:00"/>
    <x v="509"/>
    <n v="9389.3780000000006"/>
    <n v="381.93529999999998"/>
    <n v="0.71499999999999997"/>
    <s v="Medium Value"/>
    <n v="597"/>
    <n v="6.0268613018629811E-4"/>
    <s v="FUR-FU-10003039"/>
    <n v="1621.6880000000001"/>
    <n v="101.7868"/>
    <s v="Normal"/>
    <n v="69.007999999999996"/>
    <n v="2"/>
    <n v="0.2"/>
    <n v="12.0764"/>
    <n v="138.01599999999999"/>
    <n v="8.7500000000000008E-2"/>
    <s v="Profit"/>
    <n v="27.603200000000001"/>
    <s v="Discount Applied"/>
    <s v="Low Discount"/>
    <n v="0.69259767134752981"/>
    <x v="1"/>
  </r>
  <r>
    <s v="CA-2016-131737"/>
    <d v="2016-03-17T00:00:00"/>
    <x v="507"/>
    <n v="10091.112000000001"/>
    <n v="418.06299999999999"/>
    <n v="0.753"/>
    <s v="Medium Value"/>
    <n v="520"/>
    <n v="6.4772908711913774E-4"/>
    <s v="FUR-FU-10004306"/>
    <n v="10064.739999999998"/>
    <n v="314.76599999999996"/>
    <s v="Normal"/>
    <n v="971.5"/>
    <n v="5"/>
    <n v="0"/>
    <n v="252.59"/>
    <n v="4857.5"/>
    <n v="5.1999999999999998E-2"/>
    <s v="Profit"/>
    <n v="0"/>
    <s v="No Discount"/>
    <s v="Low Discount"/>
    <n v="0.64272491717644886"/>
    <x v="1"/>
  </r>
  <r>
    <s v="CA-2014-160157"/>
    <d v="2014-12-20T00:00:00"/>
    <x v="480"/>
    <n v="9099.1720000000005"/>
    <n v="373.52900000000005"/>
    <n v="0.71299999999999997"/>
    <s v="Medium Value"/>
    <n v="605"/>
    <n v="5.8405836473720814E-4"/>
    <s v="FUR-FU-10003773"/>
    <n v="5343.7439999999997"/>
    <n v="-111.328"/>
    <s v="Normal"/>
    <n v="190.84800000000001"/>
    <n v="3"/>
    <n v="0.2"/>
    <n v="-21.470400000000001"/>
    <n v="572.5440000000001"/>
    <n v="-3.7499999999999999E-2"/>
    <s v="Loss"/>
    <n v="114.50880000000002"/>
    <s v="Discount Applied"/>
    <s v="Low Discount"/>
    <n v="0.69493390480647854"/>
    <x v="1"/>
  </r>
  <r>
    <s v="CA-2017-159464"/>
    <d v="2017-05-18T00:00:00"/>
    <x v="193"/>
    <n v="988.57999999999993"/>
    <n v="86.901399999999995"/>
    <n v="0.16800000000000001"/>
    <s v="Low Value"/>
    <n v="1763"/>
    <n v="6.3455050438865115E-5"/>
    <s v="FUR-BO-10003546"/>
    <n v="7916.8319999999994"/>
    <n v="-191.86200000000005"/>
    <s v="Normal"/>
    <n v="302.94"/>
    <n v="3"/>
    <n v="0"/>
    <n v="75.734999999999999"/>
    <n v="908.81999999999994"/>
    <n v="8.3333333333333343E-2"/>
    <s v="Profit"/>
    <n v="0"/>
    <s v="No Discount"/>
    <s v="Low Discount"/>
    <n v="0.98897094434896304"/>
    <x v="0"/>
  </r>
  <r>
    <s v="CA-2017-119452"/>
    <d v="2017-03-21T00:00:00"/>
    <x v="408"/>
    <n v="20282.624"/>
    <n v="655.86999999999989"/>
    <n v="0.92200000000000004"/>
    <s v="High Value"/>
    <n v="163"/>
    <n v="1.3019026572988895E-3"/>
    <s v="FUR-CH-10004495"/>
    <n v="29526.137999999999"/>
    <n v="854.78320000000008"/>
    <s v="Normal"/>
    <n v="1805.88"/>
    <n v="6"/>
    <n v="0"/>
    <n v="523.70519999999999"/>
    <n v="10835.28"/>
    <n v="4.8333333333333332E-2"/>
    <s v="Profit"/>
    <n v="0"/>
    <s v="No Discount"/>
    <s v="Low Discount"/>
    <n v="0.33386131948765152"/>
    <x v="1"/>
  </r>
  <r>
    <s v="CA-2016-168893"/>
    <d v="2016-03-11T00:00:00"/>
    <x v="176"/>
    <n v="3545.0160000000001"/>
    <n v="-5.7394000000000007"/>
    <n v="0.44600000000000001"/>
    <s v="Medium Value"/>
    <n v="1170"/>
    <n v="2.2754776455783434E-4"/>
    <s v="FUR-FU-10002885"/>
    <n v="325.83199999999999"/>
    <n v="28.052399999999995"/>
    <s v="Normal"/>
    <n v="24.1"/>
    <n v="5"/>
    <n v="0"/>
    <n v="9.1579999999999995"/>
    <n v="120.5"/>
    <n v="7.5999999999999998E-2"/>
    <s v="Profit"/>
    <n v="0"/>
    <s v="No Discount"/>
    <s v="Low Discount"/>
    <n v="0.90470200881081098"/>
    <x v="0"/>
  </r>
  <r>
    <s v="CA-2016-168893"/>
    <d v="2016-03-11T00:00:00"/>
    <x v="176"/>
    <n v="3545.0160000000001"/>
    <n v="-5.7394000000000007"/>
    <n v="0.44600000000000001"/>
    <s v="Medium Value"/>
    <n v="1170"/>
    <n v="2.2754776455783434E-4"/>
    <s v="FUR-TA-10003392"/>
    <n v="15341.508000000002"/>
    <n v="354.03480000000008"/>
    <s v="Normal"/>
    <n v="842.94"/>
    <n v="3"/>
    <n v="0"/>
    <n v="160.15860000000001"/>
    <n v="2528.8200000000002"/>
    <n v="6.3333333333333339E-2"/>
    <s v="Profit"/>
    <n v="0"/>
    <s v="No Discount"/>
    <s v="Low Discount"/>
    <n v="0.90470200881081098"/>
    <x v="0"/>
  </r>
  <r>
    <s v="CA-2015-121965"/>
    <d v="2015-06-19T00:00:00"/>
    <x v="41"/>
    <n v="1040.7560000000001"/>
    <n v="80.840199999999982"/>
    <n v="0.17199999999999999"/>
    <s v="Low Value"/>
    <n v="1751"/>
    <n v="6.6804127611879173E-5"/>
    <s v="FUR-FU-10000732"/>
    <n v="457.18399999999997"/>
    <n v="39.18719999999999"/>
    <s v="Normal"/>
    <n v="12.56"/>
    <n v="2"/>
    <n v="0"/>
    <n v="4.0191999999999997"/>
    <n v="25.12"/>
    <n v="0.15999999999999998"/>
    <s v="Profit"/>
    <n v="0"/>
    <s v="No Discount"/>
    <s v="Low Discount"/>
    <n v="0.98845450375991817"/>
    <x v="0"/>
  </r>
  <r>
    <s v="CA-2016-147137"/>
    <d v="2016-04-07T00:00:00"/>
    <x v="493"/>
    <n v="18207.108999999997"/>
    <n v="648.88339999999994"/>
    <n v="0.90600000000000003"/>
    <s v="High Value"/>
    <n v="193"/>
    <n v="1.168679337980654E-3"/>
    <s v="FUR-FU-10000221"/>
    <n v="847.34400000000005"/>
    <n v="49.377600000000001"/>
    <s v="Normal"/>
    <n v="25.4"/>
    <n v="5"/>
    <n v="0"/>
    <n v="8.6359999999999992"/>
    <n v="127"/>
    <n v="6.7999999999999991E-2"/>
    <s v="Profit"/>
    <n v="0"/>
    <s v="No Discount"/>
    <s v="Low Discount"/>
    <n v="0.37479179692716713"/>
    <x v="1"/>
  </r>
  <r>
    <s v="CA-2016-147137"/>
    <d v="2016-04-07T00:00:00"/>
    <x v="493"/>
    <n v="18207.108999999997"/>
    <n v="648.88339999999994"/>
    <n v="0.90600000000000003"/>
    <s v="High Value"/>
    <n v="193"/>
    <n v="1.168679337980654E-3"/>
    <s v="FUR-BO-10001811"/>
    <n v="23696.155399999996"/>
    <n v="15.049000000000007"/>
    <s v="Normal"/>
    <n v="1279.165"/>
    <n v="5"/>
    <n v="0.15"/>
    <n v="225.73500000000001"/>
    <n v="6395.8249999999998"/>
    <n v="3.529411764705883E-2"/>
    <s v="Profit"/>
    <n v="959.37374999999997"/>
    <s v="Discount Applied"/>
    <s v="Low Discount"/>
    <n v="0.37479179692716713"/>
    <x v="1"/>
  </r>
  <r>
    <s v="US-2015-146745"/>
    <d v="2015-03-09T00:00:00"/>
    <x v="510"/>
    <n v="285.69600000000003"/>
    <n v="-6.5823999999999998"/>
    <n v="5.3999999999999999E-2"/>
    <s v="Low Value"/>
    <n v="2004"/>
    <n v="1.8338277215988601E-5"/>
    <s v="FUR-CH-10002372"/>
    <n v="4421.5080000000007"/>
    <n v="-42.1096"/>
    <s v="Normal"/>
    <n v="129.56800000000001"/>
    <n v="2"/>
    <n v="0.2"/>
    <n v="-12.956799999999999"/>
    <n v="259.13600000000002"/>
    <n v="-4.9999999999999996E-2"/>
    <s v="Loss"/>
    <n v="51.827200000000005"/>
    <s v="Discount Applied"/>
    <s v="Low Discount"/>
    <n v="0.99895103142803965"/>
    <x v="0"/>
  </r>
  <r>
    <s v="US-2017-125717"/>
    <d v="2017-09-28T00:00:00"/>
    <x v="118"/>
    <n v="237.589"/>
    <n v="29.022199999999998"/>
    <n v="4.7E-2"/>
    <s v="Low Value"/>
    <n v="2018"/>
    <n v="1.5250381333548651E-5"/>
    <s v="FUR-FU-10001979"/>
    <n v="6964.9"/>
    <n v="288.42880000000002"/>
    <s v="Normal"/>
    <n v="32.776000000000003"/>
    <n v="1"/>
    <n v="0.2"/>
    <n v="3.2776000000000001"/>
    <n v="32.776000000000003"/>
    <n v="9.9999999999999992E-2"/>
    <s v="Profit"/>
    <n v="6.555200000000001"/>
    <s v="Discount Applied"/>
    <s v="Low Discount"/>
    <n v="0.99919141263603095"/>
    <x v="0"/>
  </r>
  <r>
    <s v="CA-2017-168641"/>
    <d v="2017-11-24T00:00:00"/>
    <x v="299"/>
    <n v="2062.7359999999999"/>
    <n v="-62.215400000000002"/>
    <n v="0.28299999999999997"/>
    <s v="Low Value"/>
    <n v="1518"/>
    <n v="1.3240305986572952E-4"/>
    <s v="FUR-BO-10000780"/>
    <n v="16170.8508"/>
    <n v="-767.74360000000001"/>
    <s v="high sales Low Profit"/>
    <n v="321.56799999999998"/>
    <n v="2"/>
    <n v="0.2"/>
    <n v="-16.078399999999998"/>
    <n v="643.13599999999997"/>
    <n v="-2.4999999999999998E-2"/>
    <s v="Loss"/>
    <n v="128.62719999999999"/>
    <s v="Discount Applied"/>
    <s v="Low Discount"/>
    <n v="0.96504782968915948"/>
    <x v="0"/>
  </r>
  <r>
    <s v="CA-2017-156895"/>
    <d v="2017-08-05T00:00:00"/>
    <x v="52"/>
    <n v="6942.63"/>
    <n v="98.850099999999998"/>
    <n v="0.64100000000000001"/>
    <s v="Medium Value"/>
    <n v="758"/>
    <n v="4.4563407799912819E-4"/>
    <s v="FUR-CH-10003535"/>
    <n v="5921.1580000000004"/>
    <n v="-20.733200000000004"/>
    <s v="Normal"/>
    <n v="128.05799999999999"/>
    <n v="3"/>
    <n v="0.3"/>
    <n v="-23.7822"/>
    <n v="384.17399999999998"/>
    <n v="-6.1904761904761907E-2"/>
    <s v="Loss"/>
    <n v="115.25219999999999"/>
    <s v="Discount Applied"/>
    <s v="Low Discount"/>
    <n v="0.77109495934084649"/>
    <x v="1"/>
  </r>
  <r>
    <s v="CA-2017-121300"/>
    <d v="2017-09-29T00:00:00"/>
    <x v="26"/>
    <n v="4208.0020000000004"/>
    <n v="-43.484399999999994"/>
    <n v="0.497"/>
    <s v="Medium Value"/>
    <n v="1062"/>
    <n v="2.7010356183297793E-4"/>
    <s v="FUR-CH-10003774"/>
    <n v="20415.912000000004"/>
    <n v="-503.11939999999998"/>
    <s v="high sales Low Profit"/>
    <n v="63.686"/>
    <n v="1"/>
    <n v="0.3"/>
    <n v="-15.4666"/>
    <n v="63.686"/>
    <n v="-0.24285714285714285"/>
    <s v="Loss"/>
    <n v="19.105799999999999"/>
    <s v="Discount Applied"/>
    <s v="Low Discount"/>
    <n v="0.87782837519201329"/>
    <x v="0"/>
  </r>
  <r>
    <s v="CA-2017-121300"/>
    <d v="2017-09-29T00:00:00"/>
    <x v="26"/>
    <n v="4208.0020000000004"/>
    <n v="-43.484399999999994"/>
    <n v="0.497"/>
    <s v="Medium Value"/>
    <n v="1062"/>
    <n v="2.7010356183297793E-4"/>
    <s v="FUR-TA-10004442"/>
    <n v="1663.73"/>
    <n v="-415.9325"/>
    <s v="Normal"/>
    <n v="344.22"/>
    <n v="2"/>
    <n v="0.4"/>
    <n v="-189.321"/>
    <n v="688.44"/>
    <n v="-0.27499999999999997"/>
    <s v="Loss"/>
    <n v="275.37600000000003"/>
    <s v="Discount Applied"/>
    <s v="High Discount"/>
    <n v="0.87782837519201329"/>
    <x v="0"/>
  </r>
  <r>
    <s v="CA-2017-121300"/>
    <d v="2017-09-29T00:00:00"/>
    <x v="26"/>
    <n v="4208.0020000000004"/>
    <n v="-43.484399999999994"/>
    <n v="0.497"/>
    <s v="Medium Value"/>
    <n v="1062"/>
    <n v="2.7010356183297793E-4"/>
    <s v="FUR-FU-10004586"/>
    <n v="232.4"/>
    <n v="25.763200000000001"/>
    <s v="Normal"/>
    <n v="21.248000000000001"/>
    <n v="4"/>
    <n v="0.2"/>
    <n v="7.4367999999999999"/>
    <n v="84.992000000000004"/>
    <n v="8.7499999999999994E-2"/>
    <s v="Profit"/>
    <n v="16.9984"/>
    <s v="Discount Applied"/>
    <s v="Low Discount"/>
    <n v="0.87782837519201329"/>
    <x v="0"/>
  </r>
  <r>
    <s v="CA-2017-130211"/>
    <d v="2017-10-22T00:00:00"/>
    <x v="167"/>
    <n v="1277.3520000000001"/>
    <n v="66.953599999999994"/>
    <n v="0.2"/>
    <s v="Low Value"/>
    <n v="1694"/>
    <n v="8.1990770183682909E-5"/>
    <s v="FUR-TA-10003748"/>
    <n v="35927.813999999991"/>
    <n v="448.16400000000004"/>
    <s v="Normal"/>
    <n v="248.98"/>
    <n v="2"/>
    <n v="0"/>
    <n v="54.775599999999997"/>
    <n v="497.96"/>
    <n v="0.11"/>
    <s v="Profit"/>
    <n v="0"/>
    <s v="No Discount"/>
    <s v="Low Discount"/>
    <n v="0.98405441642324643"/>
    <x v="0"/>
  </r>
  <r>
    <s v="CA-2017-105921"/>
    <d v="2017-08-14T00:00:00"/>
    <x v="485"/>
    <n v="14930.2"/>
    <n v="158.20739999999998"/>
    <n v="0.87"/>
    <s v="High Value"/>
    <n v="271"/>
    <n v="9.5834084652971342E-4"/>
    <s v="FUR-TA-10001095"/>
    <n v="55615.938999999998"/>
    <n v="-189.97610000000006"/>
    <s v="high sales Low Profit"/>
    <n v="418.29599999999999"/>
    <n v="3"/>
    <n v="0.2"/>
    <n v="5.2286999999999999"/>
    <n v="1254.8879999999999"/>
    <n v="4.1666666666666666E-3"/>
    <s v="Profit"/>
    <n v="250.9776"/>
    <s v="Discount Applied"/>
    <s v="Low Discount"/>
    <n v="0.45535076979959721"/>
    <x v="1"/>
  </r>
  <r>
    <s v="CA-2014-150798"/>
    <d v="2014-01-12T00:00:00"/>
    <x v="511"/>
    <n v="9684.0920000000006"/>
    <n v="-249.49359999999999"/>
    <n v="0.73"/>
    <s v="Medium Value"/>
    <n v="567"/>
    <n v="6.2160325549233267E-4"/>
    <s v="FUR-FU-10000221"/>
    <n v="847.34400000000005"/>
    <n v="49.377600000000001"/>
    <s v="Normal"/>
    <n v="8.1280000000000001"/>
    <n v="2"/>
    <n v="0.2"/>
    <n v="1.4224000000000001"/>
    <n v="16.256"/>
    <n v="8.7500000000000008E-2"/>
    <s v="Profit"/>
    <n v="3.2512000000000003"/>
    <s v="Discount Applied"/>
    <s v="Low Discount"/>
    <n v="0.67311096414243154"/>
    <x v="1"/>
  </r>
  <r>
    <s v="CA-2014-150798"/>
    <d v="2014-01-12T00:00:00"/>
    <x v="511"/>
    <n v="9684.0920000000006"/>
    <n v="-249.49359999999999"/>
    <n v="0.73"/>
    <s v="Medium Value"/>
    <n v="567"/>
    <n v="6.2160325549233267E-4"/>
    <s v="FUR-CH-10000015"/>
    <n v="41197.32"/>
    <n v="814.41599999999994"/>
    <s v="Normal"/>
    <n v="909.72"/>
    <n v="6"/>
    <n v="0.3"/>
    <n v="-51.984000000000002"/>
    <n v="5458.32"/>
    <n v="-9.5238095238095247E-3"/>
    <s v="Loss"/>
    <n v="1637.4959999999999"/>
    <s v="Discount Applied"/>
    <s v="Low Discount"/>
    <n v="0.67311096414243154"/>
    <x v="1"/>
  </r>
  <r>
    <s v="CA-2017-112753"/>
    <d v="2017-06-18T00:00:00"/>
    <x v="512"/>
    <n v="8326.0954999999994"/>
    <n v="82.072099999999992"/>
    <n v="0.69699999999999995"/>
    <s v="Medium Value"/>
    <n v="642"/>
    <n v="5.3443606982875227E-4"/>
    <s v="FUR-BO-10004015"/>
    <n v="16444.629499999999"/>
    <n v="135.58870000000002"/>
    <s v="Normal"/>
    <n v="917.92349999999999"/>
    <n v="9"/>
    <n v="0.15"/>
    <n v="75.593699999999998"/>
    <n v="8261.3114999999998"/>
    <n v="9.1503267973856214E-3"/>
    <s v="Profit"/>
    <n v="1239.196725"/>
    <s v="Discount Applied"/>
    <s v="Low Discount"/>
    <n v="0.7143339486702337"/>
    <x v="1"/>
  </r>
  <r>
    <s v="US-2014-138247"/>
    <d v="2014-12-24T00:00:00"/>
    <x v="314"/>
    <n v="1303.95"/>
    <n v="-48.234099999999998"/>
    <n v="0.20200000000000001"/>
    <s v="Low Value"/>
    <n v="1688"/>
    <n v="8.3698044690119346E-5"/>
    <s v="FUR-FU-10002554"/>
    <n v="359.84999999999997"/>
    <n v="38.623899999999992"/>
    <s v="Normal"/>
    <n v="23.99"/>
    <n v="1"/>
    <n v="0"/>
    <n v="5.5176999999999996"/>
    <n v="23.99"/>
    <n v="0.23"/>
    <s v="Profit"/>
    <n v="0"/>
    <s v="No Discount"/>
    <s v="Low Discount"/>
    <n v="0.98380673760844595"/>
    <x v="0"/>
  </r>
  <r>
    <s v="CA-2017-167003"/>
    <d v="2017-05-23T00:00:00"/>
    <x v="513"/>
    <n v="4962.6050000000005"/>
    <n v="-223.70959999999999"/>
    <n v="0.54300000000000004"/>
    <s v="Medium Value"/>
    <n v="967"/>
    <n v="3.1854007827708861E-4"/>
    <s v="FUR-TA-10001520"/>
    <n v="11476.296"/>
    <n v="-12.13290000000001"/>
    <s v="Normal"/>
    <n v="171.28800000000001"/>
    <n v="3"/>
    <n v="0.2"/>
    <n v="-6.4233000000000002"/>
    <n v="513.86400000000003"/>
    <n v="-1.2499999999999999E-2"/>
    <s v="Loss"/>
    <n v="102.77280000000002"/>
    <s v="Discount Applied"/>
    <s v="Low Discount"/>
    <n v="0.84953923028584533"/>
    <x v="0"/>
  </r>
  <r>
    <s v="CA-2016-119935"/>
    <d v="2016-10-11T00:00:00"/>
    <x v="159"/>
    <n v="2198.8000000000002"/>
    <n v="228.90940000000001"/>
    <n v="0.307"/>
    <s v="Low Value"/>
    <n v="1467"/>
    <n v="1.411367465505843E-4"/>
    <s v="FUR-FU-10001085"/>
    <n v="947.42000000000007"/>
    <n v="75.346000000000004"/>
    <s v="Normal"/>
    <n v="37.299999999999997"/>
    <n v="2"/>
    <n v="0"/>
    <n v="17.158000000000001"/>
    <n v="74.599999999999994"/>
    <n v="0.23000000000000004"/>
    <s v="Profit"/>
    <n v="0"/>
    <s v="No Discount"/>
    <s v="Low Discount"/>
    <n v="0.95836212333715454"/>
    <x v="0"/>
  </r>
  <r>
    <s v="CA-2016-120873"/>
    <d v="2016-10-27T00:00:00"/>
    <x v="514"/>
    <n v="6534.3159999999998"/>
    <n v="188.04479999999998"/>
    <n v="0.626"/>
    <s v="Medium Value"/>
    <n v="790"/>
    <n v="4.194251869990121E-4"/>
    <s v="FUR-CH-10000847"/>
    <n v="16207.586000000001"/>
    <n v="750.72839999999997"/>
    <s v="Normal"/>
    <n v="290.98"/>
    <n v="1"/>
    <n v="0"/>
    <n v="75.654799999999994"/>
    <n v="290.98"/>
    <n v="0.25999999999999995"/>
    <s v="Profit"/>
    <n v="0"/>
    <s v="No Discount"/>
    <s v="Low Discount"/>
    <n v="0.78445599026507284"/>
    <x v="1"/>
  </r>
  <r>
    <s v="CA-2014-109491"/>
    <d v="2014-02-20T00:00:00"/>
    <x v="221"/>
    <n v="6840.1999999999989"/>
    <n v="-31.091999999999999"/>
    <n v="0.63800000000000001"/>
    <s v="Medium Value"/>
    <n v="766"/>
    <n v="4.3905929313957912E-4"/>
    <s v="FUR-FU-10000221"/>
    <n v="847.34400000000005"/>
    <n v="49.377600000000001"/>
    <s v="Normal"/>
    <n v="20.32"/>
    <n v="4"/>
    <n v="0"/>
    <n v="6.9088000000000003"/>
    <n v="81.28"/>
    <n v="8.5000000000000006E-2"/>
    <s v="Profit"/>
    <n v="0"/>
    <s v="No Discount"/>
    <s v="Low Discount"/>
    <n v="0.77417771504197674"/>
    <x v="1"/>
  </r>
  <r>
    <s v="CA-2014-107454"/>
    <d v="2014-02-11T00:00:00"/>
    <x v="515"/>
    <n v="1753.4839999999999"/>
    <n v="18.741399999999999"/>
    <n v="0.25"/>
    <s v="Low Value"/>
    <n v="1587"/>
    <n v="1.1255276827747169E-4"/>
    <s v="FUR-FU-10004018"/>
    <n v="3186.46"/>
    <n v="144.73080000000002"/>
    <s v="Normal"/>
    <n v="89.34"/>
    <n v="6"/>
    <n v="0"/>
    <n v="24.1218"/>
    <n v="536.04"/>
    <n v="4.5000000000000005E-2"/>
    <s v="Profit"/>
    <n v="0"/>
    <s v="No Discount"/>
    <s v="Low Discount"/>
    <n v="0.97354646476635232"/>
    <x v="0"/>
  </r>
  <r>
    <s v="US-2017-105046"/>
    <d v="2017-07-17T00:00:00"/>
    <x v="338"/>
    <n v="1851.04"/>
    <n v="90.721999999999994"/>
    <n v="0.26500000000000001"/>
    <s v="Low Value"/>
    <n v="1558"/>
    <n v="1.1881470044342076E-4"/>
    <s v="FUR-FU-10004848"/>
    <n v="7595.6839999999993"/>
    <n v="235.14070000000004"/>
    <s v="Normal"/>
    <n v="39.08"/>
    <n v="4"/>
    <n v="0"/>
    <n v="14.4596"/>
    <n v="156.32"/>
    <n v="9.2499999999999999E-2"/>
    <s v="Profit"/>
    <n v="0"/>
    <s v="No Discount"/>
    <s v="Low Discount"/>
    <n v="0.97007356121611765"/>
    <x v="0"/>
  </r>
  <r>
    <s v="CA-2016-118759"/>
    <d v="2016-11-14T00:00:00"/>
    <x v="222"/>
    <n v="3181.3599999999997"/>
    <n v="153.9162"/>
    <n v="0.40899999999999997"/>
    <s v="Medium Value"/>
    <n v="1249"/>
    <n v="2.0420538475812572E-4"/>
    <s v="FUR-CH-10002335"/>
    <n v="31144.458000000002"/>
    <n v="1233.0847999999999"/>
    <s v="Normal"/>
    <n v="408.00599999999997"/>
    <n v="2"/>
    <n v="0.1"/>
    <n v="72.534400000000005"/>
    <n v="816.01199999999994"/>
    <n v="8.8888888888888906E-2"/>
    <s v="Profit"/>
    <n v="81.601200000000006"/>
    <s v="Discount Applied"/>
    <s v="Low Discount"/>
    <n v="0.92149552108688138"/>
    <x v="0"/>
  </r>
  <r>
    <s v="CA-2014-140403"/>
    <d v="2014-10-10T00:00:00"/>
    <x v="72"/>
    <n v="8120.6360000000004"/>
    <n v="-793.65060000000005"/>
    <n v="0.69399999999999995"/>
    <s v="Medium Value"/>
    <n v="647"/>
    <n v="5.212480193567176E-4"/>
    <s v="FUR-CH-10002774"/>
    <n v="2467.4320000000002"/>
    <n v="76.979799999999997"/>
    <s v="Normal"/>
    <n v="122.352"/>
    <n v="3"/>
    <n v="0.2"/>
    <n v="13.7646"/>
    <n v="367.05600000000004"/>
    <n v="3.7499999999999999E-2"/>
    <s v="Profit"/>
    <n v="73.411200000000008"/>
    <s v="Discount Applied"/>
    <s v="Low Discount"/>
    <n v="0.71749552797338845"/>
    <x v="1"/>
  </r>
  <r>
    <s v="CA-2017-138464"/>
    <d v="2017-08-07T00:00:00"/>
    <x v="516"/>
    <n v="3852.2159999999999"/>
    <n v="-167.20679999999999"/>
    <n v="0.47599999999999998"/>
    <s v="Medium Value"/>
    <n v="1110"/>
    <n v="2.47266342209435E-4"/>
    <s v="FUR-FU-10003142"/>
    <n v="817.34400000000005"/>
    <n v="42.767999999999994"/>
    <s v="Normal"/>
    <n v="15.84"/>
    <n v="3"/>
    <n v="0"/>
    <n v="4.9104000000000001"/>
    <n v="47.519999999999996"/>
    <n v="0.10333333333333335"/>
    <s v="Profit"/>
    <n v="0"/>
    <s v="No Discount"/>
    <s v="Low Discount"/>
    <n v="0.88952265203521041"/>
    <x v="0"/>
  </r>
  <r>
    <s v="CA-2015-104129"/>
    <d v="2015-02-27T00:00:00"/>
    <x v="517"/>
    <n v="6193.26"/>
    <n v="-247.08959999999999"/>
    <n v="0.60799999999999998"/>
    <s v="Medium Value"/>
    <n v="830"/>
    <n v="3.9753345776872466E-4"/>
    <s v="FUR-TA-10004152"/>
    <n v="5060.1600000000008"/>
    <n v="-104.83200000000001"/>
    <s v="Normal"/>
    <n v="493.92"/>
    <n v="7"/>
    <n v="0.3"/>
    <n v="-28.224"/>
    <n v="3457.44"/>
    <n v="-8.1632653061224497E-3"/>
    <s v="Loss"/>
    <n v="1037.232"/>
    <s v="Discount Applied"/>
    <s v="Low Discount"/>
    <n v="0.80034279357062099"/>
    <x v="0"/>
  </r>
  <r>
    <s v="CA-2015-126557"/>
    <d v="2015-12-07T00:00:00"/>
    <x v="518"/>
    <n v="6136.7200000000012"/>
    <n v="-24.553100000000004"/>
    <n v="0.60599999999999998"/>
    <s v="Medium Value"/>
    <n v="833"/>
    <n v="3.9390426382204016E-4"/>
    <s v="FUR-CH-10004477"/>
    <n v="18881.989000000001"/>
    <n v="283.74739999999997"/>
    <s v="Normal"/>
    <n v="383.60700000000003"/>
    <n v="9"/>
    <n v="0.3"/>
    <n v="-5.4801000000000002"/>
    <n v="3452.4630000000002"/>
    <n v="-1.5873015873015873E-3"/>
    <s v="Loss"/>
    <n v="1035.7389000000001"/>
    <s v="Discount Applied"/>
    <s v="Low Discount"/>
    <n v="0.80231350622046416"/>
    <x v="0"/>
  </r>
  <r>
    <s v="CA-2015-126557"/>
    <d v="2015-12-07T00:00:00"/>
    <x v="518"/>
    <n v="6136.7200000000012"/>
    <n v="-24.553100000000004"/>
    <n v="0.60599999999999998"/>
    <s v="Medium Value"/>
    <n v="833"/>
    <n v="3.9390426382204016E-4"/>
    <s v="FUR-FU-10001861"/>
    <n v="2141.7600000000002"/>
    <n v="197.10400000000001"/>
    <s v="Normal"/>
    <n v="7.76"/>
    <n v="1"/>
    <n v="0.6"/>
    <n v="-2.1339999999999999"/>
    <n v="7.76"/>
    <n v="-0.27499999999999997"/>
    <s v="Loss"/>
    <n v="4.6559999999999997"/>
    <s v="Discount Applied"/>
    <s v="High Discount"/>
    <n v="0.80231350622046416"/>
    <x v="0"/>
  </r>
  <r>
    <s v="US-2014-165862"/>
    <d v="2014-07-13T00:00:00"/>
    <x v="519"/>
    <n v="1053.6480000000001"/>
    <n v="4.3902000000000001"/>
    <n v="0.17699999999999999"/>
    <s v="Low Value"/>
    <n v="1744"/>
    <n v="6.7631640317232156E-5"/>
    <s v="FUR-TA-10002855"/>
    <n v="11809.638000000003"/>
    <n v="100.97460000000001"/>
    <s v="Normal"/>
    <n v="351.21600000000001"/>
    <n v="3"/>
    <n v="0.2"/>
    <n v="4.3902000000000001"/>
    <n v="1053.6480000000001"/>
    <n v="4.1666666666666666E-3"/>
    <s v="Profit"/>
    <n v="210.72960000000003"/>
    <s v="Discount Applied"/>
    <s v="Low Discount"/>
    <n v="0.98765035487318309"/>
    <x v="0"/>
  </r>
  <r>
    <s v="US-2014-106334"/>
    <d v="2014-12-27T00:00:00"/>
    <x v="520"/>
    <n v="2332.134"/>
    <n v="-81.713400000000021"/>
    <n v="0.32800000000000001"/>
    <s v="Low Value"/>
    <n v="1421"/>
    <n v="1.4969519978169928E-4"/>
    <s v="FUR-CH-10004886"/>
    <n v="7973.4450000000006"/>
    <n v="117.059"/>
    <s v="Normal"/>
    <n v="230.28"/>
    <n v="3"/>
    <n v="0.2"/>
    <n v="23.027999999999999"/>
    <n v="690.84"/>
    <n v="3.3333333333333333E-2"/>
    <s v="Profit"/>
    <n v="138.16800000000001"/>
    <s v="Discount Applied"/>
    <s v="Low Discount"/>
    <n v="0.95170834297990725"/>
    <x v="0"/>
  </r>
  <r>
    <s v="CA-2014-110219"/>
    <d v="2014-05-05T00:00:00"/>
    <x v="4"/>
    <n v="8789.7930000000015"/>
    <n v="256.245"/>
    <n v="0.70899999999999996"/>
    <s v="Medium Value"/>
    <n v="613"/>
    <n v="5.6419992126300722E-4"/>
    <s v="FUR-CH-10001146"/>
    <n v="10599.241999999998"/>
    <n v="117.4863"/>
    <s v="Normal"/>
    <n v="127.869"/>
    <n v="3"/>
    <n v="0.3"/>
    <n v="-9.1334999999999997"/>
    <n v="383.60699999999997"/>
    <n v="-2.3809523809523812E-2"/>
    <s v="Loss"/>
    <n v="115.08209999999998"/>
    <s v="Discount Applied"/>
    <s v="Low Discount"/>
    <n v="0.69947908650836887"/>
    <x v="1"/>
  </r>
  <r>
    <s v="CA-2015-118871"/>
    <d v="2015-04-12T00:00:00"/>
    <x v="337"/>
    <n v="10604.773599999999"/>
    <n v="-273.93610000000007"/>
    <n v="0.77300000000000002"/>
    <s v="Medium Value"/>
    <n v="475"/>
    <n v="6.807000381160302E-4"/>
    <s v="FUR-FU-10002111"/>
    <n v="237.328"/>
    <n v="14.56"/>
    <s v="Normal"/>
    <n v="36.4"/>
    <n v="5"/>
    <n v="0"/>
    <n v="13.832000000000001"/>
    <n v="182"/>
    <n v="7.5999999999999998E-2"/>
    <s v="Profit"/>
    <n v="0"/>
    <s v="No Discount"/>
    <s v="Low Discount"/>
    <n v="0.61433311885702824"/>
    <x v="1"/>
  </r>
  <r>
    <s v="CA-2017-129490"/>
    <d v="2017-09-26T00:00:00"/>
    <x v="321"/>
    <n v="3585.2700000000004"/>
    <n v="-177.16900000000001"/>
    <n v="0.45"/>
    <s v="Medium Value"/>
    <n v="1163"/>
    <n v="2.3013159146143962E-4"/>
    <s v="FUR-CH-10003298"/>
    <n v="16045.05"/>
    <n v="-491.17499999999995"/>
    <s v="high sales Low Profit"/>
    <n v="419.13600000000002"/>
    <n v="4"/>
    <n v="0.2"/>
    <n v="-57.6312"/>
    <n v="1676.5440000000001"/>
    <n v="-3.4374999999999996E-2"/>
    <s v="Loss"/>
    <n v="335.30880000000002"/>
    <s v="Discount Applied"/>
    <s v="Low Discount"/>
    <n v="0.90265199084025338"/>
    <x v="0"/>
  </r>
  <r>
    <s v="CA-2014-169460"/>
    <d v="2014-04-19T00:00:00"/>
    <x v="165"/>
    <n v="7091.8760000000002"/>
    <n v="257.03140000000002"/>
    <n v="0.65"/>
    <s v="Medium Value"/>
    <n v="737"/>
    <n v="4.5521389193204091E-4"/>
    <s v="FUR-FU-10004017"/>
    <n v="3781.7259999999997"/>
    <n v="222.875"/>
    <s v="Normal"/>
    <n v="76.14"/>
    <n v="3"/>
    <n v="0"/>
    <n v="26.649000000000001"/>
    <n v="228.42000000000002"/>
    <n v="0.11666666666666667"/>
    <s v="Profit"/>
    <n v="0"/>
    <s v="No Discount"/>
    <s v="Low Discount"/>
    <n v="0.7621025179315295"/>
    <x v="1"/>
  </r>
  <r>
    <s v="CA-2016-139395"/>
    <d v="2016-12-12T00:00:00"/>
    <x v="521"/>
    <n v="149.34399999999999"/>
    <n v="10.440000000000001"/>
    <n v="2.8000000000000001E-2"/>
    <s v="Low Value"/>
    <n v="2060"/>
    <n v="9.5861043645854376E-6"/>
    <s v="FUR-FU-10003724"/>
    <n v="1581.93"/>
    <n v="44.193600000000004"/>
    <s v="Normal"/>
    <n v="33.479999999999997"/>
    <n v="4"/>
    <n v="0"/>
    <n v="8.7048000000000005"/>
    <n v="133.91999999999999"/>
    <n v="6.5000000000000016E-2"/>
    <s v="Profit"/>
    <n v="0"/>
    <s v="No Discount"/>
    <s v="Low Discount"/>
    <n v="0.99971917360145257"/>
    <x v="0"/>
  </r>
  <r>
    <s v="CA-2016-120250"/>
    <d v="2016-09-19T00:00:00"/>
    <x v="355"/>
    <n v="929.77399999999989"/>
    <n v="-1.8805999999999976"/>
    <n v="0.14899999999999999"/>
    <s v="Low Value"/>
    <n v="1801"/>
    <n v="5.9680406306768671E-5"/>
    <s v="FUR-FU-10003424"/>
    <n v="907.80000000000007"/>
    <n v="35.457599999999999"/>
    <s v="Normal"/>
    <n v="25.632000000000001"/>
    <n v="3"/>
    <n v="0.2"/>
    <n v="3.8448000000000002"/>
    <n v="76.896000000000001"/>
    <n v="0.05"/>
    <s v="Profit"/>
    <n v="15.379200000000001"/>
    <s v="Discount Applied"/>
    <s v="Low Discount"/>
    <n v="0.99144566730973771"/>
    <x v="0"/>
  </r>
  <r>
    <s v="US-2017-163790"/>
    <d v="2017-02-11T00:00:00"/>
    <x v="371"/>
    <n v="115.84399999999999"/>
    <n v="15.096599999999999"/>
    <n v="2.3E-2"/>
    <s v="Low Value"/>
    <n v="2070"/>
    <n v="7.4358037417709143E-6"/>
    <s v="FUR-FU-10002508"/>
    <n v="135.108"/>
    <n v="16.012799999999999"/>
    <s v="Normal"/>
    <n v="25.02"/>
    <n v="3"/>
    <n v="0"/>
    <n v="10.5084"/>
    <n v="75.06"/>
    <n v="0.13999999999999999"/>
    <s v="Profit"/>
    <n v="0"/>
    <s v="No Discount"/>
    <s v="Low Discount"/>
    <n v="0.99980283326167196"/>
    <x v="0"/>
  </r>
  <r>
    <s v="CA-2016-129868"/>
    <d v="2016-12-26T00:00:00"/>
    <x v="522"/>
    <n v="3147.192"/>
    <n v="28.363500000000002"/>
    <n v="0.40100000000000002"/>
    <s v="Medium Value"/>
    <n v="1268"/>
    <n v="2.020122064990115E-4"/>
    <s v="FUR-CH-10003535"/>
    <n v="5921.1580000000004"/>
    <n v="-20.733200000000004"/>
    <s v="Normal"/>
    <n v="146.352"/>
    <n v="3"/>
    <n v="0.2"/>
    <n v="-5.4882"/>
    <n v="439.05600000000004"/>
    <n v="-1.2499999999999999E-2"/>
    <s v="Loss"/>
    <n v="87.811200000000014"/>
    <s v="Discount Applied"/>
    <s v="Low Discount"/>
    <n v="0.92474280021697375"/>
    <x v="0"/>
  </r>
  <r>
    <s v="CA-2016-129868"/>
    <d v="2016-12-26T00:00:00"/>
    <x v="522"/>
    <n v="3147.192"/>
    <n v="28.363500000000002"/>
    <n v="0.40100000000000002"/>
    <s v="Medium Value"/>
    <n v="1268"/>
    <n v="2.020122064990115E-4"/>
    <s v="FUR-TA-10003473"/>
    <n v="78629.976500000004"/>
    <n v="-327.23309999999998"/>
    <s v="high sales Low Profit"/>
    <n v="902.71199999999999"/>
    <n v="3"/>
    <n v="0.2"/>
    <n v="33.851700000000001"/>
    <n v="2708.136"/>
    <n v="1.2500000000000001E-2"/>
    <s v="Profit"/>
    <n v="541.62720000000002"/>
    <s v="Discount Applied"/>
    <s v="Low Discount"/>
    <n v="0.92474280021697375"/>
    <x v="0"/>
  </r>
  <r>
    <s v="CA-2015-146948"/>
    <d v="2015-07-16T00:00:00"/>
    <x v="523"/>
    <n v="432.11199999999997"/>
    <n v="59.933599999999998"/>
    <n v="0.08"/>
    <s v="Low Value"/>
    <n v="1947"/>
    <n v="2.7736438887332215E-5"/>
    <s v="FUR-CH-10004853"/>
    <n v="16970.152000000002"/>
    <n v="493.70460000000003"/>
    <s v="Normal"/>
    <n v="150.97999999999999"/>
    <n v="1"/>
    <n v="0"/>
    <n v="43.784199999999998"/>
    <n v="150.97999999999999"/>
    <n v="0.29000000000000004"/>
    <s v="Profit"/>
    <n v="0"/>
    <s v="No Discount"/>
    <s v="Low Discount"/>
    <n v="0.99767430680120395"/>
    <x v="0"/>
  </r>
  <r>
    <s v="US-2017-141852"/>
    <d v="2017-09-11T00:00:00"/>
    <x v="12"/>
    <n v="23419.544999999998"/>
    <n v="-332.45859999999999"/>
    <n v="0.93400000000000005"/>
    <s v="High Value"/>
    <n v="131"/>
    <n v="1.5032555880457538E-3"/>
    <s v="FUR-FU-10000023"/>
    <n v="1850.6379999999999"/>
    <n v="88.350000000000009"/>
    <s v="Normal"/>
    <n v="47.12"/>
    <n v="8"/>
    <n v="0"/>
    <n v="20.732800000000001"/>
    <n v="376.96"/>
    <n v="5.5000000000000007E-2"/>
    <s v="Profit"/>
    <n v="0"/>
    <s v="No Discount"/>
    <s v="Low Discount"/>
    <n v="0.29652821254693662"/>
    <x v="1"/>
  </r>
  <r>
    <s v="CA-2015-117800"/>
    <d v="2015-09-21T00:00:00"/>
    <x v="441"/>
    <n v="2433.2800000000002"/>
    <n v="231.2114"/>
    <n v="0.33900000000000002"/>
    <s v="Low Value"/>
    <n v="1398"/>
    <n v="1.5618756714872012E-4"/>
    <s v="FUR-CH-10000785"/>
    <n v="27110.804"/>
    <n v="785.45320000000004"/>
    <s v="Normal"/>
    <n v="542.94000000000005"/>
    <n v="3"/>
    <n v="0"/>
    <n v="141.1644"/>
    <n v="1628.8200000000002"/>
    <n v="8.6666666666666656E-2"/>
    <s v="Profit"/>
    <n v="0"/>
    <s v="No Discount"/>
    <s v="Low Discount"/>
    <n v="0.94821487318425912"/>
    <x v="0"/>
  </r>
  <r>
    <s v="CA-2017-147228"/>
    <d v="2017-09-09T00:00:00"/>
    <x v="1"/>
    <n v="7780.1055000000006"/>
    <n v="-246.46120000000002"/>
    <n v="0.68200000000000005"/>
    <s v="Medium Value"/>
    <n v="668"/>
    <n v="4.9939002096157314E-4"/>
    <s v="FUR-FU-10000023"/>
    <n v="1850.6379999999999"/>
    <n v="88.350000000000009"/>
    <s v="Normal"/>
    <n v="14.135999999999999"/>
    <n v="3"/>
    <n v="0.2"/>
    <n v="4.2408000000000001"/>
    <n v="42.408000000000001"/>
    <n v="0.1"/>
    <s v="Profit"/>
    <n v="8.4816000000000003"/>
    <s v="Discount Applied"/>
    <s v="Low Discount"/>
    <n v="0.7301608396900422"/>
    <x v="1"/>
  </r>
  <r>
    <s v="US-2015-126235"/>
    <d v="2015-10-15T00:00:00"/>
    <x v="137"/>
    <n v="1700.9059999999999"/>
    <n v="71.122100000000003"/>
    <n v="0.24299999999999999"/>
    <s v="Low Value"/>
    <n v="1600"/>
    <n v="1.0917788749698386E-4"/>
    <s v="FUR-FU-10000719"/>
    <n v="745.59"/>
    <n v="52.448399999999999"/>
    <s v="Normal"/>
    <n v="17.14"/>
    <n v="2"/>
    <n v="0"/>
    <n v="6.1703999999999999"/>
    <n v="34.28"/>
    <n v="0.18"/>
    <s v="Profit"/>
    <n v="0"/>
    <s v="No Discount"/>
    <s v="Low Discount"/>
    <n v="0.97520409005098152"/>
    <x v="0"/>
  </r>
  <r>
    <s v="CA-2017-168396"/>
    <d v="2017-03-08T00:00:00"/>
    <x v="93"/>
    <n v="978.53"/>
    <n v="57.478400000000001"/>
    <n v="0.16300000000000001"/>
    <s v="Low Value"/>
    <n v="1770"/>
    <n v="6.2809960252020763E-5"/>
    <s v="FUR-FU-10000723"/>
    <n v="4784.8560000000007"/>
    <n v="-125.1996"/>
    <s v="Normal"/>
    <n v="123.96"/>
    <n v="3"/>
    <n v="0"/>
    <n v="11.1564"/>
    <n v="371.88"/>
    <n v="0.03"/>
    <s v="Profit"/>
    <n v="0"/>
    <s v="No Discount"/>
    <s v="Low Discount"/>
    <n v="0.98959979995866931"/>
    <x v="0"/>
  </r>
  <r>
    <s v="CA-2015-130456"/>
    <d v="2015-08-21T00:00:00"/>
    <x v="36"/>
    <n v="9818.6855999999989"/>
    <n v="121.07539999999999"/>
    <n v="0.73699999999999999"/>
    <s v="Medium Value"/>
    <n v="552"/>
    <n v="6.3024256002686542E-4"/>
    <s v="FUR-BO-10003893"/>
    <n v="11337.028"/>
    <n v="-103.482"/>
    <s v="Normal"/>
    <n v="586.39800000000002"/>
    <n v="6"/>
    <n v="0.15"/>
    <n v="34.494"/>
    <n v="3518.3879999999999"/>
    <n v="9.8039215686274508E-3"/>
    <s v="Profit"/>
    <n v="527.75819999999999"/>
    <s v="Discount Applied"/>
    <s v="Low Discount"/>
    <n v="0.66436104660334749"/>
    <x v="1"/>
  </r>
  <r>
    <s v="CA-2017-130141"/>
    <d v="2017-10-22T00:00:00"/>
    <x v="524"/>
    <n v="2973.5079999999998"/>
    <n v="-14.747600000000002"/>
    <n v="0.39100000000000001"/>
    <s v="Low Value"/>
    <n v="1289"/>
    <n v="1.9086376430877514E-4"/>
    <s v="FUR-CH-10000749"/>
    <n v="16975.923999999999"/>
    <n v="231.65440000000001"/>
    <s v="Normal"/>
    <n v="579.13599999999997"/>
    <n v="4"/>
    <n v="0.2"/>
    <n v="-28.956800000000001"/>
    <n v="2316.5439999999999"/>
    <n v="-1.2500000000000001E-2"/>
    <s v="Loss"/>
    <n v="463.30880000000002"/>
    <s v="Discount Applied"/>
    <s v="Low Discount"/>
    <n v="0.9290413403834088"/>
    <x v="0"/>
  </r>
  <r>
    <s v="CA-2016-143910"/>
    <d v="2016-12-08T00:00:00"/>
    <x v="327"/>
    <n v="11912.152"/>
    <n v="115.15700000000001"/>
    <n v="0.81799999999999995"/>
    <s v="High Value"/>
    <n v="380"/>
    <n v="7.6461814521376929E-4"/>
    <s v="FUR-CH-10000225"/>
    <n v="10584.086000000001"/>
    <n v="-166.00900000000001"/>
    <s v="Normal"/>
    <n v="145.76400000000001"/>
    <n v="2"/>
    <n v="0.1"/>
    <n v="-8.0980000000000008"/>
    <n v="291.52800000000002"/>
    <n v="-2.777777777777778E-2"/>
    <s v="Loss"/>
    <n v="29.152800000000003"/>
    <s v="Discount Applied"/>
    <s v="Low Discount"/>
    <n v="0.54602590249475658"/>
    <x v="1"/>
  </r>
  <r>
    <s v="CA-2016-139556"/>
    <d v="2016-04-26T00:00:00"/>
    <x v="525"/>
    <n v="1303.9380000000001"/>
    <n v="62.782200000000003"/>
    <n v="0.20100000000000001"/>
    <s v="Low Value"/>
    <n v="1693"/>
    <n v="8.369727443317983E-5"/>
    <s v="FUR-CH-10004983"/>
    <n v="31358.904000000002"/>
    <n v="342.88739999999996"/>
    <s v="Normal"/>
    <n v="434.64600000000002"/>
    <n v="3"/>
    <n v="0.1"/>
    <n v="62.782200000000003"/>
    <n v="1303.9380000000001"/>
    <n v="4.8148148148148148E-2"/>
    <s v="Profit"/>
    <n v="130.39380000000003"/>
    <s v="Discount Applied"/>
    <s v="Low Discount"/>
    <n v="0.98389043488287908"/>
    <x v="0"/>
  </r>
  <r>
    <s v="CA-2015-112130"/>
    <d v="2015-03-05T00:00:00"/>
    <x v="526"/>
    <n v="11736.168"/>
    <n v="109.0818"/>
    <n v="0.81599999999999995"/>
    <s v="High Value"/>
    <n v="386"/>
    <n v="7.5332207044345907E-4"/>
    <s v="FUR-CH-10002965"/>
    <n v="26609.752"/>
    <n v="267.30340000000001"/>
    <s v="Normal"/>
    <n v="844.11599999999999"/>
    <n v="6"/>
    <n v="0.3"/>
    <n v="-36.176400000000001"/>
    <n v="5064.6959999999999"/>
    <n v="-7.1428571428571435E-3"/>
    <s v="Loss"/>
    <n v="1519.4087999999999"/>
    <s v="Discount Applied"/>
    <s v="Low Discount"/>
    <n v="0.54979251284697372"/>
    <x v="1"/>
  </r>
  <r>
    <s v="CA-2016-116547"/>
    <d v="2016-10-01T00:00:00"/>
    <x v="465"/>
    <n v="9444.1679999999997"/>
    <n v="135.74880000000002"/>
    <n v="0.72099999999999997"/>
    <s v="Medium Value"/>
    <n v="590"/>
    <n v="6.0620299499596986E-4"/>
    <s v="FUR-FU-10000076"/>
    <n v="3140.8560000000007"/>
    <n v="180.0198"/>
    <s v="Normal"/>
    <n v="79.92"/>
    <n v="4"/>
    <n v="0"/>
    <n v="34.365600000000001"/>
    <n v="319.68"/>
    <n v="0.1075"/>
    <s v="Profit"/>
    <n v="0"/>
    <s v="No Discount"/>
    <s v="Low Discount"/>
    <n v="0.68475035372778548"/>
    <x v="1"/>
  </r>
  <r>
    <s v="US-2017-133200"/>
    <d v="2017-06-05T00:00:00"/>
    <x v="527"/>
    <n v="5283.8536000000004"/>
    <n v="-13.616199999999992"/>
    <n v="0.55200000000000005"/>
    <s v="Medium Value"/>
    <n v="947"/>
    <n v="3.391604085653959E-4"/>
    <s v="FUR-BO-10001601"/>
    <n v="4898.652"/>
    <n v="-125.74080000000001"/>
    <s v="Normal"/>
    <n v="623.46479999999997"/>
    <n v="7"/>
    <n v="0.32"/>
    <n v="-119.1918"/>
    <n v="4364.2536"/>
    <n v="-2.7310924369747899E-2"/>
    <s v="Loss"/>
    <n v="1396.561152"/>
    <s v="Discount Applied"/>
    <s v="High Discount"/>
    <n v="0.84304057152433087"/>
    <x v="0"/>
  </r>
  <r>
    <s v="CA-2016-133550"/>
    <d v="2016-07-31T00:00:00"/>
    <x v="39"/>
    <n v="5373.8109999999997"/>
    <n v="-363.44450000000001"/>
    <n v="0.56000000000000005"/>
    <s v="Medium Value"/>
    <n v="926"/>
    <n v="3.4493460119962792E-4"/>
    <s v="FUR-FU-10002918"/>
    <n v="4439.8239999999996"/>
    <n v="-256.56360000000001"/>
    <s v="Normal"/>
    <n v="272.94"/>
    <n v="3"/>
    <n v="0"/>
    <n v="30.023399999999999"/>
    <n v="818.81999999999994"/>
    <n v="3.6666666666666667E-2"/>
    <s v="Profit"/>
    <n v="0"/>
    <s v="No Discount"/>
    <s v="Low Discount"/>
    <n v="0.83721107952553719"/>
    <x v="0"/>
  </r>
  <r>
    <s v="CA-2017-139416"/>
    <d v="2017-03-27T00:00:00"/>
    <x v="528"/>
    <n v="18740.175999999999"/>
    <n v="389.06840000000005"/>
    <n v="0.91600000000000004"/>
    <s v="High Value"/>
    <n v="177"/>
    <n v="1.2028958843120533E-3"/>
    <s v="FUR-FU-10003832"/>
    <n v="729.76400000000001"/>
    <n v="20.635999999999999"/>
    <s v="Normal"/>
    <n v="15.007999999999999"/>
    <n v="2"/>
    <n v="0.2"/>
    <n v="1.5007999999999999"/>
    <n v="30.015999999999998"/>
    <n v="0.05"/>
    <s v="Profit"/>
    <n v="6.0031999999999996"/>
    <s v="Discount Applied"/>
    <s v="Low Discount"/>
    <n v="0.34882284317177997"/>
    <x v="1"/>
  </r>
  <r>
    <s v="CA-2016-159912"/>
    <d v="2016-08-29T00:00:00"/>
    <x v="179"/>
    <n v="3394.5139999999997"/>
    <n v="-14.599099999999984"/>
    <n v="0.42799999999999999"/>
    <s v="Medium Value"/>
    <n v="1205"/>
    <n v="2.1788733039858563E-4"/>
    <s v="FUR-TA-10004152"/>
    <n v="5060.1600000000008"/>
    <n v="-104.83200000000001"/>
    <s v="Normal"/>
    <n v="241.92"/>
    <n v="4"/>
    <n v="0.4"/>
    <n v="-56.448"/>
    <n v="967.68"/>
    <n v="-5.8333333333333334E-2"/>
    <s v="Loss"/>
    <n v="387.072"/>
    <s v="Discount Applied"/>
    <s v="High Discount"/>
    <n v="0.91291841005029684"/>
    <x v="0"/>
  </r>
  <r>
    <s v="CA-2016-159912"/>
    <d v="2016-08-29T00:00:00"/>
    <x v="179"/>
    <n v="3394.5139999999997"/>
    <n v="-14.599099999999984"/>
    <n v="0.42799999999999999"/>
    <s v="Medium Value"/>
    <n v="1205"/>
    <n v="2.1788733039858563E-4"/>
    <s v="FUR-BO-10002853"/>
    <n v="1327.4280000000001"/>
    <n v="-12.290999999999997"/>
    <s v="Normal"/>
    <n v="163.88"/>
    <n v="4"/>
    <n v="0.5"/>
    <n v="-81.94"/>
    <n v="655.52"/>
    <n v="-0.125"/>
    <s v="Loss"/>
    <n v="327.76"/>
    <s v="Discount Applied"/>
    <s v="High Discount"/>
    <n v="0.91291841005029684"/>
    <x v="0"/>
  </r>
  <r>
    <s v="CA-2014-138681"/>
    <d v="2014-12-20T00:00:00"/>
    <x v="293"/>
    <n v="5518.6820000000007"/>
    <n v="224.67589999999998"/>
    <n v="0.57599999999999996"/>
    <s v="Medium Value"/>
    <n v="894"/>
    <n v="3.54233592290009E-4"/>
    <s v="FUR-FU-10001876"/>
    <n v="2663.36"/>
    <n v="179.28960000000001"/>
    <s v="Normal"/>
    <n v="51.968000000000004"/>
    <n v="2"/>
    <n v="0.2"/>
    <n v="10.393599999999999"/>
    <n v="103.93600000000001"/>
    <n v="9.9999999999999992E-2"/>
    <s v="Profit"/>
    <n v="20.787200000000002"/>
    <s v="Discount Applied"/>
    <s v="Low Discount"/>
    <n v="0.82539938089529041"/>
    <x v="0"/>
  </r>
  <r>
    <s v="CA-2014-138681"/>
    <d v="2014-12-20T00:00:00"/>
    <x v="293"/>
    <n v="5518.6820000000007"/>
    <n v="224.67589999999998"/>
    <n v="0.57599999999999996"/>
    <s v="Medium Value"/>
    <n v="894"/>
    <n v="3.54233592290009E-4"/>
    <s v="FUR-CH-10004860"/>
    <n v="5907.3300000000008"/>
    <n v="-246.39119999999997"/>
    <s v="Normal"/>
    <n v="242.352"/>
    <n v="3"/>
    <n v="0.2"/>
    <n v="-42.4116"/>
    <n v="727.05600000000004"/>
    <n v="-5.8333333333333327E-2"/>
    <s v="Loss"/>
    <n v="145.41120000000001"/>
    <s v="Discount Applied"/>
    <s v="Low Discount"/>
    <n v="0.82539938089529041"/>
    <x v="0"/>
  </r>
  <r>
    <s v="US-2015-138121"/>
    <d v="2015-12-17T00:00:00"/>
    <x v="509"/>
    <n v="9389.3780000000006"/>
    <n v="381.93529999999998"/>
    <n v="0.71499999999999997"/>
    <s v="Medium Value"/>
    <n v="597"/>
    <n v="6.0268613018629811E-4"/>
    <s v="FUR-CH-10003846"/>
    <n v="4574.3940000000002"/>
    <n v="139.35239999999999"/>
    <s v="Normal"/>
    <n v="302.94"/>
    <n v="3"/>
    <n v="0"/>
    <n v="48.470399999999998"/>
    <n v="908.81999999999994"/>
    <n v="5.3333333333333337E-2"/>
    <s v="Profit"/>
    <n v="0"/>
    <s v="No Discount"/>
    <s v="Low Discount"/>
    <n v="0.69259767134752981"/>
    <x v="1"/>
  </r>
  <r>
    <s v="US-2015-138121"/>
    <d v="2015-12-17T00:00:00"/>
    <x v="509"/>
    <n v="9389.3780000000006"/>
    <n v="381.93529999999998"/>
    <n v="0.71499999999999997"/>
    <s v="Medium Value"/>
    <n v="597"/>
    <n v="6.0268613018629811E-4"/>
    <s v="FUR-CH-10004875"/>
    <n v="6085.8899999999994"/>
    <n v="254.82440000000005"/>
    <s v="Normal"/>
    <n v="142.36000000000001"/>
    <n v="2"/>
    <n v="0"/>
    <n v="38.437199999999997"/>
    <n v="284.72000000000003"/>
    <n v="0.13499999999999998"/>
    <s v="Profit"/>
    <n v="0"/>
    <s v="No Discount"/>
    <s v="Low Discount"/>
    <n v="0.69259767134752981"/>
    <x v="1"/>
  </r>
  <r>
    <s v="US-2015-138121"/>
    <d v="2015-12-17T00:00:00"/>
    <x v="509"/>
    <n v="9389.3780000000006"/>
    <n v="381.93529999999998"/>
    <n v="0.71499999999999997"/>
    <s v="Medium Value"/>
    <n v="597"/>
    <n v="6.0268613018629811E-4"/>
    <s v="FUR-CH-10003817"/>
    <n v="12858.657999999999"/>
    <n v="245.99700000000001"/>
    <s v="Normal"/>
    <n v="546.66"/>
    <n v="9"/>
    <n v="0"/>
    <n v="136.66499999999999"/>
    <n v="4919.9399999999996"/>
    <n v="2.777777777777778E-2"/>
    <s v="Profit"/>
    <n v="0"/>
    <s v="No Discount"/>
    <s v="Low Discount"/>
    <n v="0.69259767134752981"/>
    <x v="1"/>
  </r>
  <r>
    <s v="US-2015-138121"/>
    <d v="2015-12-17T00:00:00"/>
    <x v="509"/>
    <n v="9389.3780000000006"/>
    <n v="381.93529999999998"/>
    <n v="0.71499999999999997"/>
    <s v="Medium Value"/>
    <n v="597"/>
    <n v="6.0268613018629811E-4"/>
    <s v="FUR-FU-10002116"/>
    <n v="2658.6959999999999"/>
    <n v="-222.73650000000001"/>
    <s v="Normal"/>
    <n v="212.13"/>
    <n v="3"/>
    <n v="0"/>
    <n v="14.8491"/>
    <n v="636.39"/>
    <n v="2.3333333333333334E-2"/>
    <s v="Profit"/>
    <n v="0"/>
    <s v="No Discount"/>
    <s v="Low Discount"/>
    <n v="0.69259767134752981"/>
    <x v="1"/>
  </r>
  <r>
    <s v="CA-2017-140298"/>
    <d v="2017-11-05T00:00:00"/>
    <x v="209"/>
    <n v="2124.6999999999998"/>
    <n v="-347.31170000000003"/>
    <n v="0.29699999999999999"/>
    <s v="Low Value"/>
    <n v="1486"/>
    <n v="1.3638040994907514E-4"/>
    <s v="FUR-FU-10001967"/>
    <n v="263.86800000000005"/>
    <n v="-5.9970000000000017"/>
    <s v="Normal"/>
    <n v="7.9960000000000004"/>
    <n v="1"/>
    <n v="0.6"/>
    <n v="-6.9965000000000002"/>
    <n v="7.9960000000000004"/>
    <n v="-0.875"/>
    <s v="Loss"/>
    <n v="4.7976000000000001"/>
    <s v="Discount Applied"/>
    <s v="High Discount"/>
    <n v="0.96113090850930127"/>
    <x v="0"/>
  </r>
  <r>
    <s v="CA-2016-158435"/>
    <d v="2016-05-17T00:00:00"/>
    <x v="261"/>
    <n v="10264.279000000002"/>
    <n v="67.504200000000012"/>
    <n v="0.76100000000000001"/>
    <s v="Medium Value"/>
    <n v="499"/>
    <n v="6.588443440728967E-4"/>
    <s v="FUR-FU-10003975"/>
    <n v="1689.0900000000001"/>
    <n v="56.303000000000004"/>
    <s v="Normal"/>
    <n v="173.24"/>
    <n v="4"/>
    <n v="0"/>
    <n v="17.324000000000002"/>
    <n v="692.96"/>
    <n v="2.5000000000000001E-2"/>
    <s v="Profit"/>
    <n v="0"/>
    <s v="No Discount"/>
    <s v="Low Discount"/>
    <n v="0.63100154134193309"/>
    <x v="1"/>
  </r>
  <r>
    <s v="CA-2014-108273"/>
    <d v="2014-12-16T00:00:00"/>
    <x v="467"/>
    <n v="1623.192"/>
    <n v="-108.6378"/>
    <n v="0.23200000000000001"/>
    <s v="Low Value"/>
    <n v="1626"/>
    <n v="1.0418957518052394E-4"/>
    <s v="FUR-FU-10002116"/>
    <n v="2658.6959999999999"/>
    <n v="-222.73650000000001"/>
    <s v="Normal"/>
    <n v="56.567999999999998"/>
    <n v="2"/>
    <n v="0.6"/>
    <n v="-74.952600000000004"/>
    <n v="113.136"/>
    <n v="-0.66250000000000009"/>
    <s v="Loss"/>
    <n v="67.881599999999992"/>
    <s v="Discount Applied"/>
    <s v="High Discount"/>
    <n v="0.97774483141310109"/>
    <x v="0"/>
  </r>
  <r>
    <s v="CA-2017-143126"/>
    <d v="2017-03-12T00:00:00"/>
    <x v="225"/>
    <n v="2705.5824000000002"/>
    <n v="37.6768"/>
    <n v="0.36499999999999999"/>
    <s v="Low Value"/>
    <n v="1345"/>
    <n v="1.73666134919284E-4"/>
    <s v="FUR-TA-10002958"/>
    <n v="43166.091999999997"/>
    <n v="-856.01440000000002"/>
    <s v="high sales Low Profit"/>
    <n v="521.96"/>
    <n v="2"/>
    <n v="0"/>
    <n v="88.733199999999997"/>
    <n v="1043.92"/>
    <n v="8.4999999999999992E-2"/>
    <s v="Profit"/>
    <n v="0"/>
    <s v="No Discount"/>
    <s v="Low Discount"/>
    <n v="0.93937842672650507"/>
    <x v="0"/>
  </r>
  <r>
    <s v="CA-2014-106229"/>
    <d v="2014-07-06T00:00:00"/>
    <x v="529"/>
    <n v="2877.8970000000004"/>
    <n v="-307.69450000000001"/>
    <n v="0.376"/>
    <s v="Low Value"/>
    <n v="1319"/>
    <n v="1.8472667795510595E-4"/>
    <s v="FUR-TA-10002041"/>
    <n v="11779.352999999999"/>
    <n v="-519.94100000000003"/>
    <s v="Normal"/>
    <n v="268.935"/>
    <n v="3"/>
    <n v="0.5"/>
    <n v="-209.76929999999999"/>
    <n v="806.80500000000006"/>
    <n v="-0.25999999999999995"/>
    <s v="Loss"/>
    <n v="403.40250000000003"/>
    <s v="Discount Applied"/>
    <s v="High Discount"/>
    <n v="0.93486548649093937"/>
    <x v="0"/>
  </r>
  <r>
    <s v="CA-2014-119151"/>
    <d v="2014-11-25T00:00:00"/>
    <x v="235"/>
    <n v="7054.204999999999"/>
    <n v="-234.44989999999999"/>
    <n v="0.64700000000000002"/>
    <s v="Medium Value"/>
    <n v="742"/>
    <n v="4.5279586283466638E-4"/>
    <s v="FUR-BO-10003159"/>
    <n v="5653.5666000000001"/>
    <n v="-78.186399999999992"/>
    <s v="Normal"/>
    <n v="275.952"/>
    <n v="3"/>
    <n v="0.2"/>
    <n v="-37.943399999999997"/>
    <n v="827.85599999999999"/>
    <n v="-4.583333333333333E-2"/>
    <s v="Loss"/>
    <n v="165.5712"/>
    <s v="Discount Applied"/>
    <s v="Low Discount"/>
    <n v="0.76572488483420664"/>
    <x v="1"/>
  </r>
  <r>
    <s v="US-2015-103996"/>
    <d v="2015-03-29T00:00:00"/>
    <x v="530"/>
    <n v="2961.1360000000004"/>
    <n v="63.962399999999995"/>
    <n v="0.39"/>
    <s v="Low Value"/>
    <n v="1292"/>
    <n v="1.9006962940413456E-4"/>
    <s v="FUR-FU-10004586"/>
    <n v="232.4"/>
    <n v="25.763200000000001"/>
    <s v="Normal"/>
    <n v="19.920000000000002"/>
    <n v="3"/>
    <n v="0"/>
    <n v="9.5616000000000003"/>
    <n v="59.760000000000005"/>
    <n v="0.16"/>
    <s v="Profit"/>
    <n v="0"/>
    <s v="No Discount"/>
    <s v="Low Discount"/>
    <n v="0.92942147964221711"/>
    <x v="0"/>
  </r>
  <r>
    <s v="CA-2016-120530"/>
    <d v="2016-07-04T00:00:00"/>
    <x v="109"/>
    <n v="2021.4539999999997"/>
    <n v="150.53280000000001"/>
    <n v="0.27900000000000003"/>
    <s v="Low Value"/>
    <n v="1528"/>
    <n v="1.2975324761763907E-4"/>
    <s v="FUR-CH-10000454"/>
    <n v="58262.423999999999"/>
    <n v="1927.442"/>
    <s v="Normal"/>
    <n v="658.74599999999998"/>
    <n v="3"/>
    <n v="0.1"/>
    <n v="146.38800000000001"/>
    <n v="1976.2379999999998"/>
    <n v="7.4074074074074084E-2"/>
    <s v="Profit"/>
    <n v="197.62379999999999"/>
    <s v="Discount Applied"/>
    <s v="Low Discount"/>
    <n v="0.96635487124400654"/>
    <x v="0"/>
  </r>
  <r>
    <s v="CA-2015-105725"/>
    <d v="2015-02-18T00:00:00"/>
    <x v="531"/>
    <n v="35.543999999999997"/>
    <n v="-0.88859999999999995"/>
    <n v="5.0000000000000001E-3"/>
    <s v="Low Value"/>
    <n v="2109"/>
    <n v="2.2815010548453557E-6"/>
    <s v="FUR-TA-10001676"/>
    <n v="1746.0989999999999"/>
    <n v="-148.39619999999996"/>
    <s v="Normal"/>
    <n v="35.543999999999997"/>
    <n v="1"/>
    <n v="0.2"/>
    <n v="-0.88859999999999995"/>
    <n v="35.543999999999997"/>
    <n v="-2.5000000000000001E-2"/>
    <s v="Loss"/>
    <n v="7.1087999999999996"/>
    <s v="Discount Applied"/>
    <s v="Low Discount"/>
    <n v="0.99998490514638394"/>
    <x v="0"/>
  </r>
  <r>
    <s v="CA-2016-120005"/>
    <d v="2016-03-03T00:00:00"/>
    <x v="311"/>
    <n v="5428.2139999999999"/>
    <n v="315.79300000000006"/>
    <n v="0.57099999999999995"/>
    <s v="Medium Value"/>
    <n v="907"/>
    <n v="3.4842662522300048E-4"/>
    <s v="FUR-FU-10000672"/>
    <n v="1246.5600000000002"/>
    <n v="87.964800000000011"/>
    <s v="Normal"/>
    <n v="35.28"/>
    <n v="3"/>
    <n v="0"/>
    <n v="11.995200000000001"/>
    <n v="105.84"/>
    <n v="0.11333333333333334"/>
    <s v="Profit"/>
    <n v="0"/>
    <s v="No Discount"/>
    <s v="Low Discount"/>
    <n v="0.82960112312888878"/>
    <x v="0"/>
  </r>
  <r>
    <s v="CA-2017-103499"/>
    <d v="2017-11-20T00:00:00"/>
    <x v="532"/>
    <n v="973.39200000000005"/>
    <n v="-44.361000000000004"/>
    <n v="0.161"/>
    <s v="Low Value"/>
    <n v="1778"/>
    <n v="6.2480161905751486E-5"/>
    <s v="FUR-CH-10001482"/>
    <n v="7072.9199999999992"/>
    <n v="-130.98000000000002"/>
    <s v="Normal"/>
    <n v="209.56800000000001"/>
    <n v="2"/>
    <n v="0.2"/>
    <n v="-23.5764"/>
    <n v="419.13600000000002"/>
    <n v="-5.6249999999999994E-2"/>
    <s v="Loss"/>
    <n v="83.827200000000005"/>
    <s v="Discount Applied"/>
    <s v="Low Discount"/>
    <n v="0.98991277409611333"/>
    <x v="0"/>
  </r>
  <r>
    <s v="CA-2017-119746"/>
    <d v="2017-11-23T00:00:00"/>
    <x v="533"/>
    <n v="6.4640000000000004"/>
    <n v="-4.04"/>
    <n v="0"/>
    <s v="Low Value"/>
    <n v="2119"/>
    <n v="4.1491173808576357E-7"/>
    <s v="FUR-FU-10004909"/>
    <n v="1118.2719999999999"/>
    <n v="4.847999999999999"/>
    <s v="Normal"/>
    <n v="6.4640000000000004"/>
    <n v="1"/>
    <n v="0.6"/>
    <n v="-4.04"/>
    <n v="6.4640000000000004"/>
    <n v="-0.625"/>
    <s v="Loss"/>
    <n v="3.8784000000000001"/>
    <s v="Discount Applied"/>
    <s v="High Discount"/>
    <n v="0.99999960408793687"/>
    <x v="0"/>
  </r>
  <r>
    <s v="CA-2014-150301"/>
    <d v="2014-08-07T00:00:00"/>
    <x v="386"/>
    <n v="11174.198"/>
    <n v="455.60649999999998"/>
    <n v="0.80100000000000005"/>
    <s v="High Value"/>
    <n v="418"/>
    <n v="7.1725029608515824E-4"/>
    <s v="FUR-CH-10002647"/>
    <n v="21499.842000000004"/>
    <n v="234.23400000000001"/>
    <s v="Normal"/>
    <n v="63.881999999999998"/>
    <n v="1"/>
    <n v="0.1"/>
    <n v="10.647"/>
    <n v="63.881999999999998"/>
    <n v="0.16666666666666669"/>
    <s v="Profit"/>
    <n v="6.3882000000000003"/>
    <s v="Discount Applied"/>
    <s v="Low Discount"/>
    <n v="0.57299951973281016"/>
    <x v="1"/>
  </r>
  <r>
    <s v="CA-2014-159310"/>
    <d v="2014-07-11T00:00:00"/>
    <x v="20"/>
    <n v="11207.810000000001"/>
    <n v="332.85890000000001"/>
    <n v="0.80300000000000005"/>
    <s v="High Value"/>
    <n v="413"/>
    <n v="7.1940778577274172E-4"/>
    <s v="FUR-CH-10002758"/>
    <n v="4489.232"/>
    <n v="73.194000000000003"/>
    <s v="Normal"/>
    <n v="683.14400000000001"/>
    <n v="4"/>
    <n v="0.3"/>
    <n v="0"/>
    <n v="2732.576"/>
    <n v="0"/>
    <s v="Profit"/>
    <n v="819.77279999999996"/>
    <s v="Discount Applied"/>
    <s v="Low Discount"/>
    <n v="0.56941326825238425"/>
    <x v="1"/>
  </r>
  <r>
    <s v="CA-2015-104346"/>
    <d v="2015-11-12T00:00:00"/>
    <x v="217"/>
    <n v="28327.437999999995"/>
    <n v="-202.11540000000002"/>
    <n v="0.95899999999999996"/>
    <s v="High Value"/>
    <n v="82"/>
    <n v="1.8182838081832772E-3"/>
    <s v="FUR-BO-10003450"/>
    <n v="3641.1439999999998"/>
    <n v="-97.406400000000005"/>
    <s v="Normal"/>
    <n v="69.575999999999993"/>
    <n v="4"/>
    <n v="0.7"/>
    <n v="-143.79040000000001"/>
    <n v="278.30399999999997"/>
    <n v="-0.51666666666666672"/>
    <s v="Loss"/>
    <n v="194.81279999999998"/>
    <s v="Discount Applied"/>
    <s v="High Discount"/>
    <n v="0.21102091614569471"/>
    <x v="1"/>
  </r>
  <r>
    <s v="CA-2015-104346"/>
    <d v="2015-11-12T00:00:00"/>
    <x v="217"/>
    <n v="28327.437999999995"/>
    <n v="-202.11540000000002"/>
    <n v="0.95899999999999996"/>
    <s v="High Value"/>
    <n v="82"/>
    <n v="1.8182838081832772E-3"/>
    <s v="FUR-FU-10002456"/>
    <n v="794.976"/>
    <n v="42.29679999999999"/>
    <s v="Normal"/>
    <n v="52.415999999999997"/>
    <n v="9"/>
    <n v="0.2"/>
    <n v="15.069599999999999"/>
    <n v="471.74399999999997"/>
    <n v="3.1944444444444442E-2"/>
    <s v="Profit"/>
    <n v="94.348799999999997"/>
    <s v="Discount Applied"/>
    <s v="Low Discount"/>
    <n v="0.21102091614569471"/>
    <x v="1"/>
  </r>
  <r>
    <s v="CA-2015-104346"/>
    <d v="2015-11-12T00:00:00"/>
    <x v="217"/>
    <n v="28327.437999999995"/>
    <n v="-202.11540000000002"/>
    <n v="0.95899999999999996"/>
    <s v="High Value"/>
    <n v="82"/>
    <n v="1.8182838081832772E-3"/>
    <s v="FUR-FU-10001473"/>
    <n v="5732.1120000000001"/>
    <n v="176.32469999999998"/>
    <s v="Normal"/>
    <n v="54.92"/>
    <n v="5"/>
    <n v="0.2"/>
    <n v="10.984"/>
    <n v="274.60000000000002"/>
    <n v="3.9999999999999994E-2"/>
    <s v="Profit"/>
    <n v="54.920000000000009"/>
    <s v="Discount Applied"/>
    <s v="Low Discount"/>
    <n v="0.21102091614569471"/>
    <x v="1"/>
  </r>
  <r>
    <s v="CA-2015-104346"/>
    <d v="2015-11-12T00:00:00"/>
    <x v="217"/>
    <n v="28327.437999999995"/>
    <n v="-202.11540000000002"/>
    <n v="0.95899999999999996"/>
    <s v="High Value"/>
    <n v="82"/>
    <n v="1.8182838081832772E-3"/>
    <s v="FUR-TA-10000849"/>
    <n v="3810.078"/>
    <n v="-586.83960000000002"/>
    <s v="Normal"/>
    <n v="364.95"/>
    <n v="5"/>
    <n v="0.5"/>
    <n v="-248.166"/>
    <n v="1824.75"/>
    <n v="-0.13600000000000001"/>
    <s v="Loss"/>
    <n v="912.375"/>
    <s v="Discount Applied"/>
    <s v="High Discount"/>
    <n v="0.21102091614569471"/>
    <x v="1"/>
  </r>
  <r>
    <s v="CA-2015-144722"/>
    <d v="2015-03-16T00:00:00"/>
    <x v="534"/>
    <n v="488.93400000000003"/>
    <n v="39.412999999999997"/>
    <n v="8.7999999999999995E-2"/>
    <s v="Low Value"/>
    <n v="1931"/>
    <n v="3.1383733872095411E-5"/>
    <s v="FUR-FU-10001215"/>
    <n v="5719.0380000000005"/>
    <n v="256.19220000000001"/>
    <s v="Normal"/>
    <n v="43.13"/>
    <n v="1"/>
    <n v="0"/>
    <n v="18.114599999999999"/>
    <n v="43.13"/>
    <n v="0.42"/>
    <s v="Profit"/>
    <n v="0"/>
    <s v="No Discount"/>
    <s v="Low Discount"/>
    <n v="0.99716955922600548"/>
    <x v="0"/>
  </r>
  <r>
    <s v="US-2016-148901"/>
    <d v="2016-05-14T00:00:00"/>
    <x v="57"/>
    <n v="5445.076"/>
    <n v="322.94539999999995"/>
    <n v="0.57299999999999995"/>
    <s v="Medium Value"/>
    <n v="904"/>
    <n v="3.4950896459917652E-4"/>
    <s v="FUR-FU-10002396"/>
    <n v="629"/>
    <n v="39.752799999999993"/>
    <s v="Normal"/>
    <n v="30.192"/>
    <n v="3"/>
    <n v="0.2"/>
    <n v="8.3027999999999995"/>
    <n v="90.575999999999993"/>
    <n v="9.1666666666666674E-2"/>
    <s v="Profit"/>
    <n v="18.115199999999998"/>
    <s v="Discount Applied"/>
    <s v="Low Discount"/>
    <n v="0.8282074166279968"/>
    <x v="0"/>
  </r>
  <r>
    <s v="CA-2017-136364"/>
    <d v="2017-07-13T00:00:00"/>
    <x v="480"/>
    <n v="9099.1720000000005"/>
    <n v="373.52900000000005"/>
    <n v="0.71299999999999997"/>
    <s v="Medium Value"/>
    <n v="605"/>
    <n v="5.8405836473720814E-4"/>
    <s v="FUR-FU-10002501"/>
    <n v="2806.0800000000004"/>
    <n v="98.971199999999996"/>
    <s v="Normal"/>
    <n v="91.007999999999996"/>
    <n v="9"/>
    <n v="0.2"/>
    <n v="19.339200000000002"/>
    <n v="819.072"/>
    <n v="2.3611111111111114E-2"/>
    <s v="Profit"/>
    <n v="163.81440000000001"/>
    <s v="Discount Applied"/>
    <s v="Low Discount"/>
    <n v="0.69493390480647854"/>
    <x v="1"/>
  </r>
  <r>
    <s v="CA-2016-121370"/>
    <d v="2016-11-14T00:00:00"/>
    <x v="535"/>
    <n v="2124.6379999999999"/>
    <n v="-17.321400000000001"/>
    <n v="0.29499999999999998"/>
    <s v="Low Value"/>
    <n v="1491"/>
    <n v="1.36376430288221E-4"/>
    <s v="FUR-CH-10000785"/>
    <n v="27110.804"/>
    <n v="785.45320000000004"/>
    <s v="Normal"/>
    <n v="380.05799999999999"/>
    <n v="3"/>
    <n v="0.3"/>
    <n v="-21.717600000000001"/>
    <n v="1140.174"/>
    <n v="-1.9047619047619049E-2"/>
    <s v="Loss"/>
    <n v="342.05219999999997"/>
    <s v="Discount Applied"/>
    <s v="Low Discount"/>
    <n v="0.96167641423045425"/>
    <x v="0"/>
  </r>
  <r>
    <s v="CA-2016-121370"/>
    <d v="2016-11-14T00:00:00"/>
    <x v="535"/>
    <n v="2124.6379999999999"/>
    <n v="-17.321400000000001"/>
    <n v="0.29499999999999998"/>
    <s v="Low Value"/>
    <n v="1491"/>
    <n v="1.36376430288221E-4"/>
    <s v="FUR-FU-10002813"/>
    <n v="955.32799999999997"/>
    <n v="97.152000000000001"/>
    <s v="Normal"/>
    <n v="48.576000000000001"/>
    <n v="3"/>
    <n v="0.2"/>
    <n v="9.7151999999999994"/>
    <n v="145.72800000000001"/>
    <n v="6.6666666666666652E-2"/>
    <s v="Profit"/>
    <n v="29.145600000000002"/>
    <s v="Discount Applied"/>
    <s v="Low Discount"/>
    <n v="0.96167641423045425"/>
    <x v="0"/>
  </r>
  <r>
    <s v="CA-2016-140018"/>
    <d v="2016-11-21T00:00:00"/>
    <x v="237"/>
    <n v="1448.4779999999998"/>
    <n v="24.79"/>
    <n v="0.20899999999999999"/>
    <s v="Low Value"/>
    <n v="1672"/>
    <n v="9.2975019269645812E-5"/>
    <s v="FUR-CH-10003817"/>
    <n v="12858.657999999999"/>
    <n v="245.99700000000001"/>
    <s v="Normal"/>
    <n v="127.554"/>
    <n v="3"/>
    <n v="0.3"/>
    <n v="-9.1110000000000007"/>
    <n v="382.66200000000003"/>
    <n v="-2.3809523809523808E-2"/>
    <s v="Loss"/>
    <n v="114.79860000000001"/>
    <s v="Discount Applied"/>
    <s v="Low Discount"/>
    <n v="0.98241875039370596"/>
    <x v="0"/>
  </r>
  <r>
    <s v="CA-2016-140018"/>
    <d v="2016-11-21T00:00:00"/>
    <x v="237"/>
    <n v="1448.4779999999998"/>
    <n v="24.79"/>
    <n v="0.20899999999999999"/>
    <s v="Low Value"/>
    <n v="1672"/>
    <n v="9.2975019269645812E-5"/>
    <s v="FUR-FU-10001876"/>
    <n v="2663.36"/>
    <n v="179.28960000000001"/>
    <s v="Normal"/>
    <n v="77.951999999999998"/>
    <n v="3"/>
    <n v="0.2"/>
    <n v="15.590400000000001"/>
    <n v="233.85599999999999"/>
    <n v="6.6666666666666666E-2"/>
    <s v="Profit"/>
    <n v="46.7712"/>
    <s v="Discount Applied"/>
    <s v="Low Discount"/>
    <n v="0.98241875039370596"/>
    <x v="0"/>
  </r>
  <r>
    <s v="CA-2017-154123"/>
    <d v="2017-11-20T00:00:00"/>
    <x v="144"/>
    <n v="2109.96"/>
    <n v="43.613599999999998"/>
    <n v="0.29099999999999998"/>
    <s v="Low Value"/>
    <n v="1501"/>
    <n v="1.3543427767503678E-4"/>
    <s v="FUR-FU-10000629"/>
    <n v="2628.3740000000003"/>
    <n v="183.13120000000001"/>
    <s v="Normal"/>
    <n v="27.58"/>
    <n v="2"/>
    <n v="0"/>
    <n v="11.583600000000001"/>
    <n v="55.16"/>
    <n v="0.21000000000000002"/>
    <s v="Profit"/>
    <n v="0"/>
    <s v="No Discount"/>
    <s v="Low Discount"/>
    <n v="0.96303519445743324"/>
    <x v="0"/>
  </r>
  <r>
    <s v="CA-2014-107818"/>
    <d v="2014-08-09T00:00:00"/>
    <x v="246"/>
    <n v="9525.9779999999992"/>
    <n v="317.51510000000002"/>
    <n v="0.72399999999999998"/>
    <s v="Medium Value"/>
    <n v="582"/>
    <n v="6.1145422168111779E-4"/>
    <s v="FUR-CH-10000454"/>
    <n v="58262.423999999999"/>
    <n v="1927.442"/>
    <s v="Normal"/>
    <n v="975.92"/>
    <n v="5"/>
    <n v="0.2"/>
    <n v="121.99"/>
    <n v="4879.5999999999995"/>
    <n v="2.5000000000000001E-2"/>
    <s v="Profit"/>
    <n v="975.92"/>
    <s v="Discount Applied"/>
    <s v="Low Discount"/>
    <n v="0.68170388123654346"/>
    <x v="1"/>
  </r>
  <r>
    <s v="CA-2014-113320"/>
    <d v="2014-12-12T00:00:00"/>
    <x v="41"/>
    <n v="1040.7560000000001"/>
    <n v="80.840199999999982"/>
    <n v="0.17199999999999999"/>
    <s v="Low Value"/>
    <n v="1751"/>
    <n v="6.6804127611879173E-5"/>
    <s v="FUR-FU-10004270"/>
    <n v="1453.568"/>
    <n v="116.7148"/>
    <s v="Normal"/>
    <n v="12.54"/>
    <n v="3"/>
    <n v="0"/>
    <n v="4.5144000000000002"/>
    <n v="37.619999999999997"/>
    <n v="0.12000000000000001"/>
    <s v="Profit"/>
    <n v="0"/>
    <s v="No Discount"/>
    <s v="Low Discount"/>
    <n v="0.98845450375991817"/>
    <x v="0"/>
  </r>
  <r>
    <s v="CA-2014-113320"/>
    <d v="2014-12-12T00:00:00"/>
    <x v="41"/>
    <n v="1040.7560000000001"/>
    <n v="80.840199999999982"/>
    <n v="0.17199999999999999"/>
    <s v="Low Value"/>
    <n v="1751"/>
    <n v="6.6804127611879173E-5"/>
    <s v="FUR-FU-10001706"/>
    <n v="865.48000000000025"/>
    <n v="44.721600000000009"/>
    <s v="Normal"/>
    <n v="9.24"/>
    <n v="3"/>
    <n v="0"/>
    <n v="4.4352"/>
    <n v="27.72"/>
    <n v="0.16"/>
    <s v="Profit"/>
    <n v="0"/>
    <s v="No Discount"/>
    <s v="Low Discount"/>
    <n v="0.98845450375991817"/>
    <x v="0"/>
  </r>
  <r>
    <s v="CA-2015-137526"/>
    <d v="2015-01-13T00:00:00"/>
    <x v="64"/>
    <n v="8411.0500000000011"/>
    <n v="241.30199999999999"/>
    <n v="0.7"/>
    <s v="Medium Value"/>
    <n v="634"/>
    <n v="5.3988913592609253E-4"/>
    <s v="FUR-FU-10001861"/>
    <n v="2141.7600000000002"/>
    <n v="197.10400000000001"/>
    <s v="Normal"/>
    <n v="77.599999999999994"/>
    <n v="4"/>
    <n v="0"/>
    <n v="38.024000000000001"/>
    <n v="310.39999999999998"/>
    <n v="0.12250000000000001"/>
    <s v="Profit"/>
    <n v="0"/>
    <s v="No Discount"/>
    <s v="Low Discount"/>
    <n v="0.71111447062926136"/>
    <x v="1"/>
  </r>
  <r>
    <s v="CA-2015-137526"/>
    <d v="2015-01-13T00:00:00"/>
    <x v="64"/>
    <n v="8411.0500000000011"/>
    <n v="241.30199999999999"/>
    <n v="0.7"/>
    <s v="Medium Value"/>
    <n v="634"/>
    <n v="5.3988913592609253E-4"/>
    <s v="FUR-FU-10004845"/>
    <n v="4813.7800000000007"/>
    <n v="123.96"/>
    <s v="Normal"/>
    <n v="464.85"/>
    <n v="9"/>
    <n v="0"/>
    <n v="92.97"/>
    <n v="4183.6500000000005"/>
    <n v="2.222222222222222E-2"/>
    <s v="Profit"/>
    <n v="0"/>
    <s v="No Discount"/>
    <s v="Low Discount"/>
    <n v="0.71111447062926136"/>
    <x v="1"/>
  </r>
  <r>
    <s v="CA-2017-122490"/>
    <d v="2017-11-13T00:00:00"/>
    <x v="431"/>
    <n v="16164.256000000003"/>
    <n v="221.85579999999999"/>
    <n v="0.88300000000000001"/>
    <s v="High Value"/>
    <n v="246"/>
    <n v="1.0375525296756241E-3"/>
    <s v="FUR-CH-10001215"/>
    <n v="54757.113999999994"/>
    <n v="951.86199999999997"/>
    <s v="Normal"/>
    <n v="2404.7040000000002"/>
    <n v="6"/>
    <n v="0.2"/>
    <n v="150.29400000000001"/>
    <n v="14428.224000000002"/>
    <n v="1.0416666666666666E-2"/>
    <s v="Profit"/>
    <n v="2885.6448000000005"/>
    <s v="Discount Applied"/>
    <s v="Low Discount"/>
    <n v="0.42852359336156759"/>
    <x v="1"/>
  </r>
  <r>
    <s v="CA-2017-143567"/>
    <d v="2017-02-11T00:00:00"/>
    <x v="536"/>
    <n v="3903.68"/>
    <n v="292.77600000000001"/>
    <n v="0.47699999999999998"/>
    <s v="Medium Value"/>
    <n v="1108"/>
    <n v="2.5056971747070445E-4"/>
    <s v="FUR-CH-10000454"/>
    <n v="58262.423999999999"/>
    <n v="1927.442"/>
    <s v="Normal"/>
    <n v="975.92"/>
    <n v="4"/>
    <n v="0"/>
    <n v="292.77600000000001"/>
    <n v="3903.68"/>
    <n v="7.5000000000000011E-2"/>
    <s v="Profit"/>
    <n v="0"/>
    <s v="No Discount"/>
    <s v="Low Discount"/>
    <n v="0.88878083195489233"/>
    <x v="0"/>
  </r>
  <r>
    <s v="CA-2016-163167"/>
    <d v="2016-11-28T00:00:00"/>
    <x v="308"/>
    <n v="1873.1700000000003"/>
    <n v="130.13339999999999"/>
    <n v="0.26600000000000001"/>
    <s v="Low Value"/>
    <n v="1554"/>
    <n v="1.2023518261604422E-4"/>
    <s v="FUR-CH-10004477"/>
    <n v="18881.989000000001"/>
    <n v="283.74739999999997"/>
    <s v="Normal"/>
    <n v="182.67"/>
    <n v="3"/>
    <n v="0"/>
    <n v="52.974299999999999"/>
    <n v="548.01"/>
    <n v="9.6666666666666665E-2"/>
    <s v="Profit"/>
    <n v="0"/>
    <s v="No Discount"/>
    <s v="Low Discount"/>
    <n v="0.96983593181523076"/>
    <x v="0"/>
  </r>
  <r>
    <s v="US-2014-122021"/>
    <d v="2014-10-15T00:00:00"/>
    <x v="537"/>
    <n v="366.74400000000003"/>
    <n v="-7.8587999999999996"/>
    <n v="6.7000000000000004E-2"/>
    <s v="Low Value"/>
    <n v="1978"/>
    <n v="2.3540592585477302E-5"/>
    <s v="FUR-CH-10003761"/>
    <n v="5082.0239999999994"/>
    <n v="204.3288"/>
    <s v="Normal"/>
    <n v="183.37200000000001"/>
    <n v="2"/>
    <n v="0.3"/>
    <n v="-7.8587999999999996"/>
    <n v="366.74400000000003"/>
    <n v="-2.1428571428571425E-2"/>
    <s v="Loss"/>
    <n v="110.0232"/>
    <s v="Discount Applied"/>
    <s v="Low Discount"/>
    <n v="0.99839151473315735"/>
    <x v="0"/>
  </r>
  <r>
    <s v="US-2014-161613"/>
    <d v="2014-01-12T00:00:00"/>
    <x v="80"/>
    <n v="3209.1659999999997"/>
    <n v="19.064599999999999"/>
    <n v="0.41399999999999998"/>
    <s v="Medium Value"/>
    <n v="1238"/>
    <n v="2.0599019846314007E-4"/>
    <s v="FUR-CH-10003746"/>
    <n v="21826.639999999999"/>
    <n v="1052.8144"/>
    <s v="Normal"/>
    <n v="674.05799999999999"/>
    <n v="3"/>
    <n v="0.3"/>
    <n v="-19.258800000000001"/>
    <n v="2022.174"/>
    <n v="-9.5238095238095247E-3"/>
    <s v="Loss"/>
    <n v="606.65219999999999"/>
    <s v="Discount Applied"/>
    <s v="Low Discount"/>
    <n v="0.91944577391298832"/>
    <x v="0"/>
  </r>
  <r>
    <s v="CA-2017-163125"/>
    <d v="2017-09-10T00:00:00"/>
    <x v="222"/>
    <n v="3181.3599999999997"/>
    <n v="153.9162"/>
    <n v="0.40899999999999997"/>
    <s v="Medium Value"/>
    <n v="1249"/>
    <n v="2.0420538475812572E-4"/>
    <s v="FUR-CH-10001802"/>
    <n v="3290.6559999999999"/>
    <n v="12.097999999999999"/>
    <s v="Normal"/>
    <n v="254.05799999999999"/>
    <n v="3"/>
    <n v="0.3"/>
    <n v="-32.6646"/>
    <n v="762.17399999999998"/>
    <n v="-4.2857142857142858E-2"/>
    <s v="Loss"/>
    <n v="228.65219999999999"/>
    <s v="Discount Applied"/>
    <s v="Low Discount"/>
    <n v="0.92149552108688138"/>
    <x v="0"/>
  </r>
  <r>
    <s v="CA-2016-160304"/>
    <d v="2016-02-01T00:00:00"/>
    <x v="329"/>
    <n v="637.91999999999996"/>
    <n v="28.259499999999999"/>
    <n v="0.11"/>
    <s v="Low Value"/>
    <n v="1884"/>
    <n v="4.0946858904651961E-5"/>
    <s v="FUR-BO-10004709"/>
    <n v="6416.6466"/>
    <n v="-20.293000000000006"/>
    <s v="Normal"/>
    <n v="173.94"/>
    <n v="3"/>
    <n v="0"/>
    <n v="38.266800000000003"/>
    <n v="521.81999999999994"/>
    <n v="7.3333333333333348E-2"/>
    <s v="Profit"/>
    <n v="0"/>
    <s v="No Discount"/>
    <s v="Low Discount"/>
    <n v="0.99555081862988959"/>
    <x v="0"/>
  </r>
  <r>
    <s v="CA-2017-117653"/>
    <d v="2017-10-19T00:00:00"/>
    <x v="163"/>
    <n v="2258.3310000000001"/>
    <n v="22.750500000000002"/>
    <n v="0.317"/>
    <s v="Low Value"/>
    <n v="1447"/>
    <n v="1.4495792703944315E-4"/>
    <s v="FUR-TA-10003008"/>
    <n v="10186.290000000001"/>
    <n v="-328.59"/>
    <s v="Normal"/>
    <n v="91.275000000000006"/>
    <n v="1"/>
    <n v="0.5"/>
    <n v="-67.543499999999995"/>
    <n v="91.275000000000006"/>
    <n v="-0.73999999999999988"/>
    <s v="Loss"/>
    <n v="45.637500000000003"/>
    <s v="Discount Applied"/>
    <s v="High Discount"/>
    <n v="0.95523240263127507"/>
    <x v="0"/>
  </r>
  <r>
    <s v="CA-2017-143245"/>
    <d v="2017-01-12T00:00:00"/>
    <x v="21"/>
    <n v="4799.5559999999996"/>
    <n v="247.72980000000001"/>
    <n v="0.53800000000000003"/>
    <s v="Medium Value"/>
    <n v="977"/>
    <n v="3.0807427629949796E-4"/>
    <s v="FUR-CH-10000155"/>
    <n v="9150.93"/>
    <n v="514.36599999999999"/>
    <s v="Normal"/>
    <n v="897.15"/>
    <n v="3"/>
    <n v="0"/>
    <n v="251.202"/>
    <n v="2691.45"/>
    <n v="9.3333333333333338E-2"/>
    <s v="Profit"/>
    <n v="0"/>
    <s v="No Discount"/>
    <s v="Low Discount"/>
    <n v="0.85264884625859427"/>
    <x v="0"/>
  </r>
  <r>
    <s v="CA-2014-157147"/>
    <d v="2014-01-13T00:00:00"/>
    <x v="175"/>
    <n v="3387.3270000000002"/>
    <n v="78.185000000000002"/>
    <n v="0.42599999999999999"/>
    <s v="Medium Value"/>
    <n v="1213"/>
    <n v="2.1742601067989406E-4"/>
    <s v="FUR-BO-10003034"/>
    <n v="7714.7219999999998"/>
    <n v="-68.1096"/>
    <s v="Normal"/>
    <n v="333.99900000000002"/>
    <n v="3"/>
    <n v="0.15"/>
    <n v="3.9293999999999998"/>
    <n v="1001.9970000000001"/>
    <n v="3.9215686274509795E-3"/>
    <s v="Profit"/>
    <n v="150.29955000000001"/>
    <s v="Discount Applied"/>
    <s v="Low Discount"/>
    <n v="0.91400554010369617"/>
    <x v="0"/>
  </r>
  <r>
    <s v="CA-2015-156482"/>
    <d v="2015-06-02T00:00:00"/>
    <x v="315"/>
    <n v="12797.66"/>
    <n v="374.262"/>
    <n v="0.84099999999999997"/>
    <s v="High Value"/>
    <n v="334"/>
    <n v="8.2145720204682127E-4"/>
    <s v="FUR-CH-10001708"/>
    <n v="26884.885999999995"/>
    <n v="425.75959999999998"/>
    <s v="Normal"/>
    <n v="1268.82"/>
    <n v="9"/>
    <n v="0"/>
    <n v="266.4522"/>
    <n v="11419.38"/>
    <n v="2.3333333333333334E-2"/>
    <s v="Profit"/>
    <n v="0"/>
    <s v="No Discount"/>
    <s v="Low Discount"/>
    <n v="0.50769396159413271"/>
    <x v="1"/>
  </r>
  <r>
    <s v="CA-2015-156482"/>
    <d v="2015-06-02T00:00:00"/>
    <x v="315"/>
    <n v="12797.66"/>
    <n v="374.262"/>
    <n v="0.84099999999999997"/>
    <s v="High Value"/>
    <n v="334"/>
    <n v="8.2145720204682127E-4"/>
    <s v="FUR-BO-10002598"/>
    <n v="7680.036000000001"/>
    <n v="362.70780000000008"/>
    <s v="Normal"/>
    <n v="283.92"/>
    <n v="4"/>
    <n v="0"/>
    <n v="82.336799999999997"/>
    <n v="1135.68"/>
    <n v="7.2499999999999995E-2"/>
    <s v="Profit"/>
    <n v="0"/>
    <s v="No Discount"/>
    <s v="Low Discount"/>
    <n v="0.50769396159413271"/>
    <x v="1"/>
  </r>
  <r>
    <s v="CA-2017-107125"/>
    <d v="2017-11-27T00:00:00"/>
    <x v="86"/>
    <n v="26242.641"/>
    <n v="805.98400000000004"/>
    <n v="0.95"/>
    <s v="High Value"/>
    <n v="101"/>
    <n v="1.6844646951223268E-3"/>
    <s v="FUR-FU-10000732"/>
    <n v="457.18399999999997"/>
    <n v="39.18719999999999"/>
    <s v="Normal"/>
    <n v="18.84"/>
    <n v="3"/>
    <n v="0"/>
    <n v="6.0288000000000004"/>
    <n v="56.519999999999996"/>
    <n v="0.10666666666666669"/>
    <s v="Profit"/>
    <n v="0"/>
    <s v="No Discount"/>
    <s v="Low Discount"/>
    <n v="0.24421445214168389"/>
    <x v="1"/>
  </r>
  <r>
    <s v="CA-2014-160262"/>
    <d v="2014-09-06T00:00:00"/>
    <x v="50"/>
    <n v="704.01199999999994"/>
    <n v="32.98060000000001"/>
    <n v="0.11799999999999999"/>
    <s v="Low Value"/>
    <n v="1866"/>
    <n v="4.5189177375190989E-5"/>
    <s v="FUR-FU-10002685"/>
    <n v="93.5"/>
    <n v="21.317999999999998"/>
    <s v="Normal"/>
    <n v="37.4"/>
    <n v="2"/>
    <n v="0"/>
    <n v="14.212"/>
    <n v="74.8"/>
    <n v="0.19"/>
    <s v="Profit"/>
    <n v="0"/>
    <s v="No Discount"/>
    <s v="Low Discount"/>
    <n v="0.99478810378957316"/>
    <x v="0"/>
  </r>
  <r>
    <s v="CA-2014-156587"/>
    <d v="2014-07-03T00:00:00"/>
    <x v="538"/>
    <n v="732.63199999999995"/>
    <n v="60.1937"/>
    <n v="0.123"/>
    <s v="Low Value"/>
    <n v="1858"/>
    <n v="4.7026240175935814E-5"/>
    <s v="FUR-CH-10004477"/>
    <n v="18881.989000000001"/>
    <n v="283.74739999999997"/>
    <s v="Normal"/>
    <n v="48.712000000000003"/>
    <n v="1"/>
    <n v="0.2"/>
    <n v="5.4801000000000002"/>
    <n v="48.712000000000003"/>
    <n v="0.1125"/>
    <s v="Profit"/>
    <n v="9.7424000000000017"/>
    <s v="Discount Applied"/>
    <s v="Low Discount"/>
    <n v="0.99432619559458002"/>
    <x v="0"/>
  </r>
  <r>
    <s v="CA-2015-122406"/>
    <d v="2015-02-08T00:00:00"/>
    <x v="335"/>
    <n v="493.96400000000006"/>
    <n v="27.163499999999999"/>
    <n v="0.09"/>
    <s v="Low Value"/>
    <n v="1928"/>
    <n v="3.1706599905909058E-5"/>
    <s v="FUR-CH-10001973"/>
    <n v="6969.543999999999"/>
    <n v="-228.61879999999999"/>
    <s v="Normal"/>
    <n v="110.98"/>
    <n v="1"/>
    <n v="0"/>
    <n v="15.5372"/>
    <n v="110.98"/>
    <n v="0.13999999999999999"/>
    <s v="Profit"/>
    <n v="0"/>
    <s v="No Discount"/>
    <s v="Low Discount"/>
    <n v="0.9970437030933732"/>
    <x v="0"/>
  </r>
  <r>
    <s v="US-2016-153815"/>
    <d v="2016-06-11T00:00:00"/>
    <x v="46"/>
    <n v="12395.672"/>
    <n v="-242.6018"/>
    <n v="0.83299999999999996"/>
    <s v="High Value"/>
    <n v="346"/>
    <n v="7.9565436482998656E-4"/>
    <s v="FUR-CH-10000513"/>
    <n v="38828.013000000006"/>
    <n v="-197.5848"/>
    <s v="high sales Low Profit"/>
    <n v="207.98400000000001"/>
    <n v="2"/>
    <n v="0.2"/>
    <n v="-28.597799999999999"/>
    <n v="415.96800000000002"/>
    <n v="-6.8749999999999992E-2"/>
    <s v="Loss"/>
    <n v="83.193600000000004"/>
    <s v="Discount Applied"/>
    <s v="Low Discount"/>
    <n v="0.52208610359465157"/>
    <x v="1"/>
  </r>
  <r>
    <s v="US-2016-153815"/>
    <d v="2016-06-11T00:00:00"/>
    <x v="46"/>
    <n v="12395.672"/>
    <n v="-242.6018"/>
    <n v="0.83299999999999996"/>
    <s v="High Value"/>
    <n v="346"/>
    <n v="7.9565436482998656E-4"/>
    <s v="FUR-FU-10004090"/>
    <n v="1004.796"/>
    <n v="93.58829999999999"/>
    <s v="Normal"/>
    <n v="35.567999999999998"/>
    <n v="2"/>
    <n v="0.2"/>
    <n v="5.7797999999999998"/>
    <n v="71.135999999999996"/>
    <n v="8.1250000000000003E-2"/>
    <s v="Profit"/>
    <n v="14.2272"/>
    <s v="Discount Applied"/>
    <s v="Low Discount"/>
    <n v="0.52208610359465157"/>
    <x v="1"/>
  </r>
  <r>
    <s v="CA-2016-149279"/>
    <d v="2016-04-24T00:00:00"/>
    <x v="539"/>
    <n v="7997.44"/>
    <n v="156.65199999999999"/>
    <n v="0.69099999999999995"/>
    <s v="Medium Value"/>
    <n v="655"/>
    <n v="5.1334030486333677E-4"/>
    <s v="FUR-CH-10004287"/>
    <n v="58029.619999999995"/>
    <n v="1179.3740000000003"/>
    <s v="Normal"/>
    <n v="1325.76"/>
    <n v="6"/>
    <n v="0.2"/>
    <n v="149.148"/>
    <n v="7954.5599999999995"/>
    <n v="1.8749999999999999E-2"/>
    <s v="Profit"/>
    <n v="1590.912"/>
    <s v="Discount Applied"/>
    <s v="Low Discount"/>
    <n v="0.7211036171366827"/>
    <x v="1"/>
  </r>
  <r>
    <s v="CA-2015-153038"/>
    <d v="2015-12-18T00:00:00"/>
    <x v="540"/>
    <n v="101.6"/>
    <n v="3.556"/>
    <n v="2.1000000000000001E-2"/>
    <s v="Low Value"/>
    <n v="2076"/>
    <n v="6.5215087545658379E-6"/>
    <s v="FUR-FU-10000221"/>
    <n v="847.34400000000005"/>
    <n v="49.377600000000001"/>
    <s v="Normal"/>
    <n v="20.32"/>
    <n v="5"/>
    <n v="0.2"/>
    <n v="3.556"/>
    <n v="101.6"/>
    <n v="3.5000000000000003E-2"/>
    <s v="Profit"/>
    <n v="20.32"/>
    <s v="Discount Applied"/>
    <s v="Low Discount"/>
    <n v="0.99983703125764867"/>
    <x v="0"/>
  </r>
  <r>
    <s v="US-2017-139647"/>
    <d v="2017-11-05T00:00:00"/>
    <x v="226"/>
    <n v="12277.701000000001"/>
    <n v="-254.17009999999996"/>
    <n v="0.83"/>
    <s v="High Value"/>
    <n v="357"/>
    <n v="7.8808203304568647E-4"/>
    <s v="FUR-BO-10004467"/>
    <n v="8447.1551999999992"/>
    <n v="-612.93869999999993"/>
    <s v="Normal"/>
    <n v="209.97900000000001"/>
    <n v="7"/>
    <n v="0.7"/>
    <n v="-356.96429999999998"/>
    <n v="1469.8530000000001"/>
    <n v="-0.24285714285714283"/>
    <s v="Loss"/>
    <n v="1028.8970999999999"/>
    <s v="Discount Applied"/>
    <s v="High Discount"/>
    <n v="0.5276073062228952"/>
    <x v="1"/>
  </r>
  <r>
    <s v="CA-2014-153850"/>
    <d v="2014-11-24T00:00:00"/>
    <x v="437"/>
    <n v="3265.7759999999998"/>
    <n v="54.965199999999996"/>
    <n v="0.42099999999999999"/>
    <s v="Medium Value"/>
    <n v="1227"/>
    <n v="2.0962388557530515E-4"/>
    <s v="FUR-FU-10002960"/>
    <n v="751.08799999999997"/>
    <n v="44.588000000000001"/>
    <s v="Normal"/>
    <n v="35.167999999999999"/>
    <n v="7"/>
    <n v="0.2"/>
    <n v="9.6712000000000007"/>
    <n v="246.17599999999999"/>
    <n v="3.9285714285714292E-2"/>
    <s v="Profit"/>
    <n v="49.235199999999999"/>
    <s v="Discount Applied"/>
    <s v="Low Discount"/>
    <n v="0.91634123797731981"/>
    <x v="0"/>
  </r>
  <r>
    <s v="CA-2014-127558"/>
    <d v="2014-11-15T00:00:00"/>
    <x v="541"/>
    <n v="11118.326999999999"/>
    <n v="-661.80459999999994"/>
    <n v="0.79800000000000004"/>
    <s v="Medium Value"/>
    <n v="427"/>
    <n v="7.1366404396285162E-4"/>
    <s v="FUR-FU-10002505"/>
    <n v="181.97999999999996"/>
    <n v="-4.8528000000000011"/>
    <s v="Normal"/>
    <n v="10.11"/>
    <n v="3"/>
    <n v="0"/>
    <n v="3.2351999999999999"/>
    <n v="30.33"/>
    <n v="0.10666666666666667"/>
    <s v="Profit"/>
    <n v="0"/>
    <s v="No Discount"/>
    <s v="Low Discount"/>
    <n v="0.57799644178877574"/>
    <x v="1"/>
  </r>
  <r>
    <s v="CA-2016-133795"/>
    <d v="2016-12-18T00:00:00"/>
    <x v="75"/>
    <n v="624.20000000000005"/>
    <n v="75.183199999999999"/>
    <n v="0.107"/>
    <s v="Low Value"/>
    <n v="1891"/>
    <n v="4.0066198470472403E-5"/>
    <s v="FUR-FU-10003731"/>
    <n v="528.94000000000005"/>
    <n v="41.915999999999997"/>
    <s v="Normal"/>
    <n v="39.92"/>
    <n v="4"/>
    <n v="0"/>
    <n v="11.1776"/>
    <n v="159.68"/>
    <n v="6.9999999999999993E-2"/>
    <s v="Profit"/>
    <n v="0"/>
    <s v="No Discount"/>
    <s v="Low Discount"/>
    <n v="0.995792138588526"/>
    <x v="0"/>
  </r>
  <r>
    <s v="US-2017-130953"/>
    <d v="2017-07-29T00:00:00"/>
    <x v="120"/>
    <n v="2643.15"/>
    <n v="129.4272"/>
    <n v="0.35899999999999999"/>
    <s v="Low Value"/>
    <n v="1357"/>
    <n v="1.696587191400659E-4"/>
    <s v="FUR-CH-10004626"/>
    <n v="7879.5090000000009"/>
    <n v="413.649"/>
    <s v="Normal"/>
    <n v="302.67"/>
    <n v="3"/>
    <n v="0"/>
    <n v="72.640799999999999"/>
    <n v="908.01"/>
    <n v="0.08"/>
    <s v="Profit"/>
    <n v="0"/>
    <s v="No Discount"/>
    <s v="Low Discount"/>
    <n v="0.94126267649437401"/>
    <x v="0"/>
  </r>
  <r>
    <s v="CA-2016-155166"/>
    <d v="2016-12-26T00:00:00"/>
    <x v="351"/>
    <n v="34183.298000000003"/>
    <n v="770.14769999999999"/>
    <n v="0.97699999999999998"/>
    <s v="High Value"/>
    <n v="44"/>
    <n v="2.1941602083359541E-3"/>
    <s v="FUR-CH-10003968"/>
    <n v="5557.7340000000004"/>
    <n v="-32.650799999999997"/>
    <s v="Normal"/>
    <n v="212.94"/>
    <n v="3"/>
    <n v="0"/>
    <n v="25.552800000000001"/>
    <n v="638.81999999999994"/>
    <n v="4.0000000000000008E-2"/>
    <s v="Profit"/>
    <n v="0"/>
    <s v="No Discount"/>
    <s v="Low Discount"/>
    <n v="0.13699690809562376"/>
    <x v="1"/>
  </r>
  <r>
    <s v="CA-2015-103954"/>
    <d v="2015-09-08T00:00:00"/>
    <x v="542"/>
    <n v="3474.92"/>
    <n v="56.650000000000006"/>
    <n v="0.438"/>
    <s v="Medium Value"/>
    <n v="1191"/>
    <n v="2.2304843702181026E-4"/>
    <s v="FUR-BO-10004690"/>
    <n v="4976.7759999999998"/>
    <n v="-78.363599999999991"/>
    <s v="Normal"/>
    <n v="687.4"/>
    <n v="5"/>
    <n v="0"/>
    <n v="48.118000000000002"/>
    <n v="3437"/>
    <n v="1.4E-2"/>
    <s v="Profit"/>
    <n v="0"/>
    <s v="No Discount"/>
    <s v="Low Discount"/>
    <n v="0.90853379567353876"/>
    <x v="0"/>
  </r>
  <r>
    <s v="CA-2014-169803"/>
    <d v="2014-06-04T00:00:00"/>
    <x v="330"/>
    <n v="12880.266999999998"/>
    <n v="305.33509999999995"/>
    <n v="0.84399999999999997"/>
    <s v="High Value"/>
    <n v="328"/>
    <n v="8.2675958663036857E-4"/>
    <s v="FUR-TA-10000688"/>
    <n v="11328.199999999999"/>
    <n v="100.21100000000001"/>
    <s v="Normal"/>
    <n v="653.54999999999995"/>
    <n v="3"/>
    <n v="0"/>
    <n v="111.1035"/>
    <n v="1960.6499999999999"/>
    <n v="5.6666666666666671E-2"/>
    <s v="Profit"/>
    <n v="0"/>
    <s v="No Discount"/>
    <s v="Low Discount"/>
    <n v="0.50275797912200582"/>
    <x v="1"/>
  </r>
  <r>
    <s v="CA-2015-136469"/>
    <d v="2015-11-07T00:00:00"/>
    <x v="226"/>
    <n v="12277.701000000001"/>
    <n v="-254.17009999999996"/>
    <n v="0.83"/>
    <s v="High Value"/>
    <n v="357"/>
    <n v="7.8808203304568647E-4"/>
    <s v="FUR-TA-10001520"/>
    <n v="11476.296"/>
    <n v="-12.13290000000001"/>
    <s v="Normal"/>
    <n v="199.83600000000001"/>
    <n v="4"/>
    <n v="0.3"/>
    <n v="-37.112400000000001"/>
    <n v="799.34400000000005"/>
    <n v="-4.642857142857143E-2"/>
    <s v="Loss"/>
    <n v="239.8032"/>
    <s v="Discount Applied"/>
    <s v="Low Discount"/>
    <n v="0.5276073062228952"/>
    <x v="1"/>
  </r>
  <r>
    <s v="CA-2016-158694"/>
    <d v="2016-10-11T00:00:00"/>
    <x v="231"/>
    <n v="6795.3259999999991"/>
    <n v="263.34460000000001"/>
    <n v="0.63600000000000001"/>
    <s v="Medium Value"/>
    <n v="769"/>
    <n v="4.3617891731426037E-4"/>
    <s v="FUR-FU-10000965"/>
    <n v="6939.1840000000002"/>
    <n v="448.76159999999993"/>
    <s v="Normal"/>
    <n v="467.46"/>
    <n v="9"/>
    <n v="0"/>
    <n v="191.65860000000001"/>
    <n v="4207.1399999999994"/>
    <n v="4.5555555555555564E-2"/>
    <s v="Profit"/>
    <n v="0"/>
    <s v="No Discount"/>
    <s v="Low Discount"/>
    <n v="0.7754862517939195"/>
    <x v="1"/>
  </r>
  <r>
    <s v="CA-2015-141243"/>
    <d v="2015-03-01T00:00:00"/>
    <x v="543"/>
    <n v="12313.7544"/>
    <n v="-439.31759999999997"/>
    <n v="0.83199999999999996"/>
    <s v="High Value"/>
    <n v="355"/>
    <n v="7.9039623150761425E-4"/>
    <s v="FUR-BO-10003272"/>
    <n v="18783.299999999996"/>
    <n v="-755.75160000000005"/>
    <s v="high sales Low Profit"/>
    <n v="1352.3976"/>
    <n v="9"/>
    <n v="0.32"/>
    <n v="-437.54039999999998"/>
    <n v="12171.5784"/>
    <n v="-3.5947712418300651E-2"/>
    <s v="Loss"/>
    <n v="3894.905088"/>
    <s v="Discount Applied"/>
    <s v="High Discount"/>
    <n v="0.52366689605766681"/>
    <x v="1"/>
  </r>
  <r>
    <s v="CA-2015-136798"/>
    <d v="2015-08-05T00:00:00"/>
    <x v="149"/>
    <n v="971.15999999999985"/>
    <n v="74.173200000000008"/>
    <n v="0.157"/>
    <s v="Low Value"/>
    <n v="1785"/>
    <n v="6.2336894115001555E-5"/>
    <s v="FUR-FU-10000723"/>
    <n v="4784.8560000000007"/>
    <n v="-125.1996"/>
    <s v="Normal"/>
    <n v="123.96"/>
    <n v="3"/>
    <n v="0"/>
    <n v="11.1564"/>
    <n v="371.88"/>
    <n v="0.03"/>
    <s v="Profit"/>
    <n v="0"/>
    <s v="No Discount"/>
    <s v="Low Discount"/>
    <n v="0.9904115693824358"/>
    <x v="0"/>
  </r>
  <r>
    <s v="CA-2017-142090"/>
    <d v="2017-11-30T00:00:00"/>
    <x v="391"/>
    <n v="29730.696"/>
    <n v="-308.98630000000003"/>
    <n v="0.96699999999999997"/>
    <s v="High Value"/>
    <n v="66"/>
    <n v="1.9083562425525151E-3"/>
    <s v="FUR-TA-10001889"/>
    <n v="57989.506999999998"/>
    <n v="-1934.3975999999998"/>
    <s v="high sales Low Profit"/>
    <n v="1781.682"/>
    <n v="7"/>
    <n v="0.4"/>
    <n v="-653.28340000000003"/>
    <n v="12471.773999999999"/>
    <n v="-5.2380952380952382E-2"/>
    <s v="Loss"/>
    <n v="4988.7096000000001"/>
    <s v="Discount Applied"/>
    <s v="High Discount"/>
    <n v="0.18150056103105888"/>
    <x v="1"/>
  </r>
  <r>
    <s v="CA-2014-124478"/>
    <d v="2014-08-08T00:00:00"/>
    <x v="544"/>
    <n v="2445.4740000000002"/>
    <n v="53.833799999999997"/>
    <n v="0.34100000000000003"/>
    <s v="Low Value"/>
    <n v="1392"/>
    <n v="1.569702765754246E-4"/>
    <s v="FUR-FU-10002088"/>
    <n v="666.31600000000003"/>
    <n v="56.035199999999996"/>
    <s v="Normal"/>
    <n v="53.88"/>
    <n v="6"/>
    <n v="0"/>
    <n v="22.6296"/>
    <n v="323.28000000000003"/>
    <n v="6.9999999999999993E-2"/>
    <s v="Profit"/>
    <n v="0"/>
    <s v="No Discount"/>
    <s v="Low Discount"/>
    <n v="0.94759012291566413"/>
    <x v="0"/>
  </r>
  <r>
    <s v="CA-2014-134572"/>
    <d v="2014-04-20T00:00:00"/>
    <x v="113"/>
    <n v="53342"/>
    <n v="688.3981"/>
    <n v="0.99199999999999999"/>
    <s v="High Value"/>
    <n v="2"/>
    <n v="3.4239204723036511E-3"/>
    <s v="FUR-TA-10001705"/>
    <n v="22939.54"/>
    <n v="210.47400000000002"/>
    <s v="Normal"/>
    <n v="744.1"/>
    <n v="5"/>
    <n v="0.3"/>
    <n v="-95.67"/>
    <n v="3720.5"/>
    <n v="-2.5714285714285714E-2"/>
    <s v="Loss"/>
    <n v="1116.1499999999999"/>
    <s v="Discount Applied"/>
    <s v="Low Discount"/>
    <n v="5.4944954708669877E-2"/>
    <x v="1"/>
  </r>
  <r>
    <s v="CA-2014-134572"/>
    <d v="2014-04-20T00:00:00"/>
    <x v="113"/>
    <n v="53342"/>
    <n v="688.3981"/>
    <n v="0.99199999999999999"/>
    <s v="High Value"/>
    <n v="2"/>
    <n v="3.4239204723036511E-3"/>
    <s v="FUR-TA-10004442"/>
    <n v="1663.73"/>
    <n v="-415.9325"/>
    <s v="Normal"/>
    <n v="401.59"/>
    <n v="2"/>
    <n v="0.3"/>
    <n v="-131.95099999999999"/>
    <n v="803.18"/>
    <n v="-0.16428571428571428"/>
    <s v="Loss"/>
    <n v="240.95399999999998"/>
    <s v="Discount Applied"/>
    <s v="Low Discount"/>
    <n v="5.4944954708669877E-2"/>
    <x v="1"/>
  </r>
  <r>
    <s v="US-2017-133312"/>
    <d v="2017-11-25T00:00:00"/>
    <x v="545"/>
    <n v="1329.377"/>
    <n v="-5.1449999999999996"/>
    <n v="0.20399999999999999"/>
    <s v="Low Value"/>
    <n v="1686"/>
    <n v="8.5330154956874709E-5"/>
    <s v="FUR-BO-10002213"/>
    <n v="87267.103000000003"/>
    <n v="19.686399999999992"/>
    <s v="Normal"/>
    <n v="359.49900000000002"/>
    <n v="3"/>
    <n v="0.15"/>
    <n v="-29.605799999999999"/>
    <n v="1078.4970000000001"/>
    <n v="-2.7450980392156859E-2"/>
    <s v="Loss"/>
    <n v="161.77455"/>
    <s v="Discount Applied"/>
    <s v="Low Discount"/>
    <n v="0.98338824738499542"/>
    <x v="0"/>
  </r>
  <r>
    <s v="US-2014-140452"/>
    <d v="2014-06-12T00:00:00"/>
    <x v="394"/>
    <n v="1134.9179999999999"/>
    <n v="-122.994"/>
    <n v="0.188"/>
    <s v="Low Value"/>
    <n v="1719"/>
    <n v="7.2848205440101879E-5"/>
    <s v="FUR-TA-10004086"/>
    <n v="8185.2960000000003"/>
    <n v="-22.35479999999999"/>
    <s v="Normal"/>
    <n v="214.95"/>
    <n v="5"/>
    <n v="0.5"/>
    <n v="-120.372"/>
    <n v="1074.75"/>
    <n v="-0.112"/>
    <s v="Loss"/>
    <n v="537.375"/>
    <s v="Discount Applied"/>
    <s v="High Discount"/>
    <n v="0.98603461868993514"/>
    <x v="0"/>
  </r>
  <r>
    <s v="US-2014-140452"/>
    <d v="2014-06-12T00:00:00"/>
    <x v="394"/>
    <n v="1134.9179999999999"/>
    <n v="-122.994"/>
    <n v="0.188"/>
    <s v="Low Value"/>
    <n v="1719"/>
    <n v="7.2848205440101879E-5"/>
    <s v="FUR-FU-10002088"/>
    <n v="666.31600000000003"/>
    <n v="56.035199999999996"/>
    <s v="Normal"/>
    <n v="10.776"/>
    <n v="3"/>
    <n v="0.6"/>
    <n v="-4.8491999999999997"/>
    <n v="32.328000000000003"/>
    <n v="-0.14999999999999997"/>
    <s v="Loss"/>
    <n v="19.396800000000002"/>
    <s v="Discount Applied"/>
    <s v="High Discount"/>
    <n v="0.98603461868993514"/>
    <x v="0"/>
  </r>
  <r>
    <s v="CA-2014-116568"/>
    <d v="2014-12-14T00:00:00"/>
    <x v="126"/>
    <n v="780.70600000000002"/>
    <n v="-1.6428000000000011"/>
    <n v="0.13300000000000001"/>
    <s v="Low Value"/>
    <n v="1838"/>
    <n v="5.0112017851792097E-5"/>
    <s v="FUR-CH-10002439"/>
    <n v="8540.8739999999998"/>
    <n v="253.83920000000003"/>
    <s v="Normal"/>
    <n v="186.304"/>
    <n v="4"/>
    <n v="0.2"/>
    <n v="13.972799999999999"/>
    <n v="745.21600000000001"/>
    <n v="1.8749999999999999E-2"/>
    <s v="Profit"/>
    <n v="149.04320000000001"/>
    <s v="Discount Applied"/>
    <s v="Low Discount"/>
    <n v="0.99336133123662784"/>
    <x v="0"/>
  </r>
  <r>
    <s v="CA-2015-153073"/>
    <d v="2015-11-13T00:00:00"/>
    <x v="524"/>
    <n v="2973.5079999999998"/>
    <n v="-14.747600000000002"/>
    <n v="0.39100000000000001"/>
    <s v="Low Value"/>
    <n v="1289"/>
    <n v="1.9086376430877514E-4"/>
    <s v="FUR-FU-10001025"/>
    <n v="313.95600000000002"/>
    <n v="6.3666"/>
    <s v="Normal"/>
    <n v="17.495999999999999"/>
    <n v="9"/>
    <n v="0.6"/>
    <n v="-7.4358000000000004"/>
    <n v="157.464"/>
    <n v="-4.7222222222222228E-2"/>
    <s v="Loss"/>
    <n v="94.478399999999993"/>
    <s v="Discount Applied"/>
    <s v="High Discount"/>
    <n v="0.9290413403834088"/>
    <x v="0"/>
  </r>
  <r>
    <s v="CA-2014-160766"/>
    <d v="2014-09-14T00:00:00"/>
    <x v="388"/>
    <n v="5074.9560000000001"/>
    <n v="-100.86539999999999"/>
    <n v="0.54900000000000004"/>
    <s v="Medium Value"/>
    <n v="955"/>
    <n v="3.2575167306138217E-4"/>
    <s v="FUR-TA-10001039"/>
    <n v="15308.739"/>
    <n v="-226.12739999999997"/>
    <s v="high sales Low Profit"/>
    <n v="464.29199999999997"/>
    <n v="9"/>
    <n v="0.4"/>
    <n v="-108.3348"/>
    <n v="4178.6279999999997"/>
    <n v="-2.5925925925925929E-2"/>
    <s v="Loss"/>
    <n v="1671.4512"/>
    <s v="Discount Applied"/>
    <s v="High Discount"/>
    <n v="0.84535067350310178"/>
    <x v="0"/>
  </r>
  <r>
    <s v="CA-2017-146626"/>
    <d v="2017-12-29T00:00:00"/>
    <x v="49"/>
    <n v="2204.4970000000003"/>
    <n v="64.835700000000003"/>
    <n v="0.308"/>
    <s v="Low Value"/>
    <n v="1461"/>
    <n v="1.4150242603261937E-4"/>
    <s v="FUR-FU-10002501"/>
    <n v="2806.0800000000004"/>
    <n v="98.971199999999996"/>
    <s v="Normal"/>
    <n v="101.12"/>
    <n v="8"/>
    <n v="0"/>
    <n v="37.414400000000001"/>
    <n v="808.96"/>
    <n v="4.6249999999999999E-2"/>
    <s v="Profit"/>
    <n v="0"/>
    <s v="No Discount"/>
    <s v="Low Discount"/>
    <n v="0.9577975763509522"/>
    <x v="0"/>
  </r>
  <r>
    <s v="CA-2016-128972"/>
    <d v="2016-11-13T00:00:00"/>
    <x v="546"/>
    <n v="13199.936"/>
    <n v="30.19319999999999"/>
    <n v="0.84899999999999998"/>
    <s v="High Value"/>
    <n v="318"/>
    <n v="8.4727852543020437E-4"/>
    <s v="FUR-FU-10003096"/>
    <n v="341.55"/>
    <n v="31.574400000000001"/>
    <s v="Normal"/>
    <n v="30.36"/>
    <n v="4"/>
    <n v="0"/>
    <n v="13.0548"/>
    <n v="121.44"/>
    <n v="0.1075"/>
    <s v="Profit"/>
    <n v="0"/>
    <s v="No Discount"/>
    <s v="Low Discount"/>
    <n v="0.49523978670815372"/>
    <x v="1"/>
  </r>
  <r>
    <s v="CA-2016-111213"/>
    <d v="2016-01-04T00:00:00"/>
    <x v="547"/>
    <n v="10767.616"/>
    <n v="134.20000000000005"/>
    <n v="0.77800000000000002"/>
    <s v="Medium Value"/>
    <n v="469"/>
    <n v="6.9115257883664561E-4"/>
    <s v="FUR-CH-10000454"/>
    <n v="58262.423999999999"/>
    <n v="1927.442"/>
    <s v="Normal"/>
    <n v="1317.492"/>
    <n v="6"/>
    <n v="0.1"/>
    <n v="292.77600000000001"/>
    <n v="7904.9519999999993"/>
    <n v="3.7037037037037042E-2"/>
    <s v="Profit"/>
    <n v="790.49519999999995"/>
    <s v="Discount Applied"/>
    <s v="Low Discount"/>
    <n v="0.60749595629247621"/>
    <x v="1"/>
  </r>
  <r>
    <s v="CA-2017-161333"/>
    <d v="2017-02-02T00:00:00"/>
    <x v="509"/>
    <n v="9389.3780000000006"/>
    <n v="381.93529999999998"/>
    <n v="0.71499999999999997"/>
    <s v="Medium Value"/>
    <n v="597"/>
    <n v="6.0268613018629811E-4"/>
    <s v="FUR-FU-10003039"/>
    <n v="1621.6880000000001"/>
    <n v="101.7868"/>
    <s v="Normal"/>
    <n v="86.26"/>
    <n v="2"/>
    <n v="0"/>
    <n v="29.328399999999998"/>
    <n v="172.52"/>
    <n v="0.16999999999999998"/>
    <s v="Profit"/>
    <n v="0"/>
    <s v="No Discount"/>
    <s v="Low Discount"/>
    <n v="0.69259767134752981"/>
    <x v="1"/>
  </r>
  <r>
    <s v="CA-2017-128734"/>
    <d v="2017-12-24T00:00:00"/>
    <x v="548"/>
    <n v="2561.3039999999996"/>
    <n v="107.21939999999999"/>
    <n v="0.35299999999999998"/>
    <s v="Low Value"/>
    <n v="1371"/>
    <n v="1.6440518168409939E-4"/>
    <s v="FUR-FU-10001731"/>
    <n v="526.524"/>
    <n v="32.734200000000001"/>
    <s v="Normal"/>
    <n v="8.5440000000000005"/>
    <n v="4"/>
    <n v="0.2"/>
    <n v="1.9224000000000001"/>
    <n v="34.176000000000002"/>
    <n v="5.6250000000000001E-2"/>
    <s v="Profit"/>
    <n v="6.8352000000000004"/>
    <s v="Discount Applied"/>
    <s v="Low Discount"/>
    <n v="0.94358912602130107"/>
    <x v="0"/>
  </r>
  <r>
    <s v="CA-2017-128734"/>
    <d v="2017-12-24T00:00:00"/>
    <x v="548"/>
    <n v="2561.3039999999996"/>
    <n v="107.21939999999999"/>
    <n v="0.35299999999999998"/>
    <s v="Low Value"/>
    <n v="1371"/>
    <n v="1.6440518168409939E-4"/>
    <s v="FUR-CH-10001394"/>
    <n v="22709.053"/>
    <n v="701.9799999999999"/>
    <s v="Normal"/>
    <n v="842.37599999999998"/>
    <n v="3"/>
    <n v="0.2"/>
    <n v="105.297"/>
    <n v="2527.1279999999997"/>
    <n v="4.1666666666666671E-2"/>
    <s v="Profit"/>
    <n v="505.42559999999997"/>
    <s v="Discount Applied"/>
    <s v="Low Discount"/>
    <n v="0.94358912602130107"/>
    <x v="0"/>
  </r>
  <r>
    <s v="US-2015-124219"/>
    <d v="2015-07-08T00:00:00"/>
    <x v="549"/>
    <n v="734.93999999999994"/>
    <n v="42.080399999999997"/>
    <n v="0.124"/>
    <s v="Low Value"/>
    <n v="1856"/>
    <n v="4.717438626063599E-5"/>
    <s v="FUR-FU-10000305"/>
    <n v="1149.876"/>
    <n v="51.105599999999995"/>
    <s v="Normal"/>
    <n v="212.94"/>
    <n v="3"/>
    <n v="0"/>
    <n v="34.070399999999999"/>
    <n v="638.81999999999994"/>
    <n v="5.3333333333333337E-2"/>
    <s v="Profit"/>
    <n v="0"/>
    <s v="No Discount"/>
    <s v="Low Discount"/>
    <n v="0.99423214311422814"/>
    <x v="0"/>
  </r>
  <r>
    <s v="CA-2017-163006"/>
    <d v="2017-06-30T00:00:00"/>
    <x v="474"/>
    <n v="2675.8519999999999"/>
    <n v="-148.0112"/>
    <n v="0.36199999999999999"/>
    <s v="Low Value"/>
    <n v="1349"/>
    <n v="1.7175779767640261E-4"/>
    <s v="FUR-CH-10000229"/>
    <n v="5284.11"/>
    <n v="-460.666"/>
    <s v="Normal"/>
    <n v="569.05799999999999"/>
    <n v="3"/>
    <n v="0.3"/>
    <n v="-178.8468"/>
    <n v="1707.174"/>
    <n v="-0.10476190476190476"/>
    <s v="Loss"/>
    <n v="512.15219999999999"/>
    <s v="Discount Applied"/>
    <s v="Low Discount"/>
    <n v="0.94023726834911148"/>
    <x v="0"/>
  </r>
  <r>
    <s v="CA-2017-163006"/>
    <d v="2017-06-30T00:00:00"/>
    <x v="474"/>
    <n v="2675.8519999999999"/>
    <n v="-148.0112"/>
    <n v="0.36199999999999999"/>
    <s v="Low Value"/>
    <n v="1349"/>
    <n v="1.7175779767640261E-4"/>
    <s v="FUR-FU-10003799"/>
    <n v="1468.6280000000002"/>
    <n v="71.11999999999999"/>
    <s v="Normal"/>
    <n v="14.224"/>
    <n v="2"/>
    <n v="0.6"/>
    <n v="-10.3124"/>
    <n v="28.448"/>
    <n v="-0.36249999999999999"/>
    <s v="Loss"/>
    <n v="17.0688"/>
    <s v="Discount Applied"/>
    <s v="High Discount"/>
    <n v="0.94023726834911148"/>
    <x v="0"/>
  </r>
  <r>
    <s v="CA-2014-111192"/>
    <d v="2014-07-30T00:00:00"/>
    <x v="546"/>
    <n v="13199.936"/>
    <n v="30.19319999999999"/>
    <n v="0.84899999999999998"/>
    <s v="High Value"/>
    <n v="318"/>
    <n v="8.4727852543020437E-4"/>
    <s v="FUR-BO-10002916"/>
    <n v="13960.517"/>
    <n v="410.35199999999998"/>
    <s v="Normal"/>
    <n v="1367.84"/>
    <n v="8"/>
    <n v="0"/>
    <n v="259.88959999999997"/>
    <n v="10942.72"/>
    <n v="2.375E-2"/>
    <s v="Profit"/>
    <n v="0"/>
    <s v="No Discount"/>
    <s v="Low Discount"/>
    <n v="0.49523978670815372"/>
    <x v="1"/>
  </r>
  <r>
    <s v="CA-2016-115378"/>
    <d v="2016-11-18T00:00:00"/>
    <x v="550"/>
    <n v="603.91999999999996"/>
    <n v="33.215600000000002"/>
    <n v="0.105"/>
    <s v="Low Value"/>
    <n v="1897"/>
    <n v="3.8764464242690951E-5"/>
    <s v="FUR-CH-10000863"/>
    <n v="11851.93"/>
    <n v="-445.39099999999996"/>
    <s v="Normal"/>
    <n v="301.95999999999998"/>
    <n v="2"/>
    <n v="0"/>
    <n v="33.215600000000002"/>
    <n v="603.91999999999996"/>
    <n v="5.5000000000000007E-2"/>
    <s v="Profit"/>
    <n v="0"/>
    <s v="No Discount"/>
    <s v="Low Discount"/>
    <n v="0.99595081203157088"/>
    <x v="0"/>
  </r>
  <r>
    <s v="CA-2015-161627"/>
    <d v="2015-06-07T00:00:00"/>
    <x v="434"/>
    <n v="3505.8040000000001"/>
    <n v="-36.517400000000002"/>
    <n v="0.439"/>
    <s v="Medium Value"/>
    <n v="1185"/>
    <n v="2.2503082163181036E-4"/>
    <s v="FUR-CH-10003968"/>
    <n v="5557.7340000000004"/>
    <n v="-32.650799999999997"/>
    <s v="Normal"/>
    <n v="170.352"/>
    <n v="3"/>
    <n v="0.2"/>
    <n v="-17.0352"/>
    <n v="511.05600000000004"/>
    <n v="-3.3333333333333333E-2"/>
    <s v="Loss"/>
    <n v="102.21120000000002"/>
    <s v="Discount Applied"/>
    <s v="Low Discount"/>
    <n v="0.9078637286216692"/>
    <x v="0"/>
  </r>
  <r>
    <s v="CA-2014-121006"/>
    <d v="2014-10-11T00:00:00"/>
    <x v="452"/>
    <n v="2464.0824000000002"/>
    <n v="92.913600000000002"/>
    <n v="0.34399999999999997"/>
    <s v="Low Value"/>
    <n v="1390"/>
    <n v="1.5816471401153151E-4"/>
    <s v="FUR-CH-10004997"/>
    <n v="33892.794000000002"/>
    <n v="281.96999999999997"/>
    <s v="Normal"/>
    <n v="563.94000000000005"/>
    <n v="3"/>
    <n v="0"/>
    <n v="112.788"/>
    <n v="1691.8200000000002"/>
    <n v="6.6666666666666652E-2"/>
    <s v="Profit"/>
    <n v="0"/>
    <s v="No Discount"/>
    <s v="Low Discount"/>
    <n v="0.94664830125621136"/>
    <x v="0"/>
  </r>
  <r>
    <s v="CA-2016-122903"/>
    <d v="2016-05-27T00:00:00"/>
    <x v="160"/>
    <n v="23540.15"/>
    <n v="1146.4878000000001"/>
    <n v="0.93899999999999995"/>
    <s v="High Value"/>
    <n v="123"/>
    <n v="1.5109969912282778E-3"/>
    <s v="FUR-CH-10002024"/>
    <n v="124494.04800000001"/>
    <n v="5.6843418860808015E-14"/>
    <s v="Normal"/>
    <n v="3504.9"/>
    <n v="5"/>
    <n v="0"/>
    <n v="700.98"/>
    <n v="17524.5"/>
    <n v="0.04"/>
    <s v="Profit"/>
    <n v="0"/>
    <s v="No Discount"/>
    <s v="Low Discount"/>
    <n v="0.28299891225452484"/>
    <x v="1"/>
  </r>
  <r>
    <s v="CA-2017-106432"/>
    <d v="2017-10-19T00:00:00"/>
    <x v="208"/>
    <n v="10461.597600000001"/>
    <n v="141.5274"/>
    <n v="0.76900000000000002"/>
    <s v="Medium Value"/>
    <n v="487"/>
    <n v="6.7150984581835593E-4"/>
    <s v="FUR-BO-10004360"/>
    <n v="1146.1776"/>
    <n v="-70.831199999999995"/>
    <s v="Normal"/>
    <n v="328.39920000000001"/>
    <n v="3"/>
    <n v="0.32"/>
    <n v="-91.758600000000001"/>
    <n v="985.19759999999997"/>
    <n v="-9.3137254901960786E-2"/>
    <s v="Loss"/>
    <n v="315.26323200000002"/>
    <s v="Discount Applied"/>
    <s v="High Discount"/>
    <n v="0.61973541942485377"/>
    <x v="1"/>
  </r>
  <r>
    <s v="US-2015-120502"/>
    <d v="2015-04-13T00:00:00"/>
    <x v="168"/>
    <n v="12835.254000000001"/>
    <n v="122.598"/>
    <n v="0.84299999999999997"/>
    <s v="High Value"/>
    <n v="331"/>
    <n v="8.2387028866216729E-4"/>
    <s v="FUR-FU-10004973"/>
    <n v="3700.1759999999999"/>
    <n v="120.9528"/>
    <s v="Normal"/>
    <n v="37.68"/>
    <n v="2"/>
    <n v="0"/>
    <n v="15.8256"/>
    <n v="75.36"/>
    <n v="0.21"/>
    <s v="Profit"/>
    <n v="0"/>
    <s v="No Discount"/>
    <s v="Low Discount"/>
    <n v="0.50522958998799239"/>
    <x v="1"/>
  </r>
  <r>
    <s v="CA-2015-115567"/>
    <d v="2015-09-13T00:00:00"/>
    <x v="133"/>
    <n v="20439.493999999999"/>
    <n v="528.6896999999999"/>
    <n v="0.92400000000000004"/>
    <s v="High Value"/>
    <n v="155"/>
    <n v="1.3119718411407078E-3"/>
    <s v="FUR-CH-10000015"/>
    <n v="41197.32"/>
    <n v="814.41599999999994"/>
    <s v="Normal"/>
    <n v="1516.2"/>
    <n v="7"/>
    <n v="0"/>
    <n v="394.21199999999999"/>
    <n v="10613.4"/>
    <n v="3.7142857142857144E-2"/>
    <s v="Profit"/>
    <n v="0"/>
    <s v="No Discount"/>
    <s v="Low Discount"/>
    <n v="0.32865370885845591"/>
    <x v="1"/>
  </r>
  <r>
    <s v="CA-2014-101560"/>
    <d v="2014-11-28T00:00:00"/>
    <x v="551"/>
    <n v="2025.92"/>
    <n v="51.319999999999993"/>
    <n v="0.28000000000000003"/>
    <s v="Low Value"/>
    <n v="1526"/>
    <n v="1.3003991157529551E-4"/>
    <s v="FUR-FU-10003773"/>
    <n v="5343.7439999999997"/>
    <n v="-111.328"/>
    <s v="Normal"/>
    <n v="397.6"/>
    <n v="5"/>
    <n v="0"/>
    <n v="43.735999999999997"/>
    <n v="1988"/>
    <n v="2.1999999999999999E-2"/>
    <s v="Profit"/>
    <n v="0"/>
    <s v="No Discount"/>
    <s v="Low Discount"/>
    <n v="0.96609536474877122"/>
    <x v="0"/>
  </r>
  <r>
    <s v="CA-2015-142454"/>
    <d v="2015-08-15T00:00:00"/>
    <x v="552"/>
    <n v="1160.4180000000001"/>
    <n v="-11.861499999999999"/>
    <n v="0.192"/>
    <s v="Low Value"/>
    <n v="1712"/>
    <n v="7.4485001436572652E-5"/>
    <s v="FUR-FU-10004018"/>
    <n v="3186.46"/>
    <n v="144.73080000000002"/>
    <s v="Normal"/>
    <n v="104.23"/>
    <n v="7"/>
    <n v="0"/>
    <n v="28.142099999999999"/>
    <n v="729.61"/>
    <n v="3.8571428571428569E-2"/>
    <s v="Profit"/>
    <n v="0"/>
    <s v="No Discount"/>
    <s v="Low Discount"/>
    <n v="0.98544434576383388"/>
    <x v="0"/>
  </r>
  <r>
    <s v="CA-2017-145653"/>
    <d v="2017-01-09T00:00:00"/>
    <x v="90"/>
    <n v="11063.273999999999"/>
    <n v="-50.715299999999971"/>
    <n v="0.79400000000000004"/>
    <s v="Medium Value"/>
    <n v="432"/>
    <n v="7.1013029768858874E-4"/>
    <s v="FUR-CH-10004875"/>
    <n v="6085.8899999999994"/>
    <n v="254.82440000000005"/>
    <s v="Normal"/>
    <n v="498.26"/>
    <n v="7"/>
    <n v="0"/>
    <n v="134.53020000000001"/>
    <n v="3487.8199999999997"/>
    <n v="3.8571428571428576E-2"/>
    <s v="Profit"/>
    <n v="0"/>
    <s v="No Discount"/>
    <s v="Low Discount"/>
    <n v="0.58297323632484277"/>
    <x v="1"/>
  </r>
  <r>
    <s v="CA-2014-140487"/>
    <d v="2014-06-14T00:00:00"/>
    <x v="553"/>
    <n v="1233.4839999999999"/>
    <n v="57.470200000000006"/>
    <n v="0.19800000000000001"/>
    <s v="Low Value"/>
    <n v="1698"/>
    <n v="7.9174967565126853E-5"/>
    <s v="FUR-BO-10000711"/>
    <n v="6388.2"/>
    <n v="229.9752"/>
    <s v="Normal"/>
    <n v="212.94"/>
    <n v="3"/>
    <n v="0"/>
    <n v="57.4938"/>
    <n v="638.81999999999994"/>
    <n v="9.0000000000000011E-2"/>
    <s v="Profit"/>
    <n v="0"/>
    <s v="No Discount"/>
    <s v="Low Discount"/>
    <n v="0.98445310372591055"/>
    <x v="0"/>
  </r>
  <r>
    <s v="CA-2016-119865"/>
    <d v="2016-06-21T00:00:00"/>
    <x v="288"/>
    <n v="10555.763999999999"/>
    <n v="291.96299999999997"/>
    <n v="0.77100000000000002"/>
    <s v="Medium Value"/>
    <n v="482"/>
    <n v="6.7755420607412307E-4"/>
    <s v="FUR-BO-10003272"/>
    <n v="18783.299999999996"/>
    <n v="-755.75160000000005"/>
    <s v="high sales Low Profit"/>
    <n v="353.56799999999998"/>
    <n v="2"/>
    <n v="0.2"/>
    <n v="-44.195999999999998"/>
    <n v="707.13599999999997"/>
    <n v="-6.25E-2"/>
    <s v="Loss"/>
    <n v="141.4272"/>
    <s v="Discount Applied"/>
    <s v="Low Discount"/>
    <n v="0.61772088988739871"/>
    <x v="1"/>
  </r>
  <r>
    <s v="CA-2017-124436"/>
    <d v="2017-03-19T00:00:00"/>
    <x v="128"/>
    <n v="4777.2094999999999"/>
    <n v="32.644800000000004"/>
    <n v="0.53400000000000003"/>
    <s v="Medium Value"/>
    <n v="982"/>
    <n v="3.0663989740792411E-4"/>
    <s v="FUR-TA-10001095"/>
    <n v="55615.938999999998"/>
    <n v="-189.97610000000006"/>
    <s v="high sales Low Profit"/>
    <n v="697.16"/>
    <n v="5"/>
    <n v="0.2"/>
    <n v="8.7144999999999992"/>
    <n v="3485.7999999999997"/>
    <n v="2.5000000000000001E-3"/>
    <s v="Profit"/>
    <n v="697.16"/>
    <s v="Discount Applied"/>
    <s v="Low Discount"/>
    <n v="0.85510468759007008"/>
    <x v="0"/>
  </r>
  <r>
    <s v="CA-2017-124436"/>
    <d v="2017-03-19T00:00:00"/>
    <x v="128"/>
    <n v="4777.2094999999999"/>
    <n v="32.644800000000004"/>
    <n v="0.53400000000000003"/>
    <s v="Medium Value"/>
    <n v="982"/>
    <n v="3.0663989740792411E-4"/>
    <s v="FUR-FU-10001185"/>
    <n v="5449.866"/>
    <n v="311.77440000000001"/>
    <s v="Normal"/>
    <n v="30.93"/>
    <n v="1"/>
    <n v="0"/>
    <n v="12.6813"/>
    <n v="30.93"/>
    <n v="0.41000000000000003"/>
    <s v="Profit"/>
    <n v="0"/>
    <s v="No Discount"/>
    <s v="Low Discount"/>
    <n v="0.85510468759007008"/>
    <x v="0"/>
  </r>
  <r>
    <s v="CA-2014-115084"/>
    <d v="2014-10-18T00:00:00"/>
    <x v="396"/>
    <n v="4153.9120000000003"/>
    <n v="161.56119999999999"/>
    <n v="0.496"/>
    <s v="Medium Value"/>
    <n v="1067"/>
    <n v="2.6663162867811112E-4"/>
    <s v="FUR-CH-10004626"/>
    <n v="7879.5090000000009"/>
    <n v="413.649"/>
    <s v="Normal"/>
    <n v="605.34"/>
    <n v="6"/>
    <n v="0"/>
    <n v="145.2816"/>
    <n v="3632.04"/>
    <n v="0.04"/>
    <s v="Profit"/>
    <n v="0"/>
    <s v="No Discount"/>
    <s v="Low Discount"/>
    <n v="0.87862827007804767"/>
    <x v="0"/>
  </r>
  <r>
    <s v="CA-2017-131037"/>
    <d v="2017-08-22T00:00:00"/>
    <x v="554"/>
    <n v="224.89800000000002"/>
    <n v="6.6454000000000004"/>
    <n v="4.2000000000000003E-2"/>
    <s v="Low Value"/>
    <n v="2030"/>
    <n v="1.4435770431932559E-5"/>
    <s v="FUR-TA-10001768"/>
    <n v="16774.388999999999"/>
    <n v="-598.52279999999996"/>
    <s v="high sales Low Profit"/>
    <n v="210.00800000000001"/>
    <n v="1"/>
    <n v="0.2"/>
    <n v="2.6251000000000002"/>
    <n v="210.00800000000001"/>
    <n v="1.2500000000000001E-2"/>
    <s v="Profit"/>
    <n v="42.001600000000003"/>
    <s v="Discount Applied"/>
    <s v="Low Discount"/>
    <n v="0.99935297582636062"/>
    <x v="0"/>
  </r>
  <r>
    <s v="CA-2014-166744"/>
    <d v="2014-09-20T00:00:00"/>
    <x v="482"/>
    <n v="10860.08"/>
    <n v="445.20220000000006"/>
    <n v="0.78"/>
    <s v="Medium Value"/>
    <n v="461"/>
    <n v="6.9708766530792679E-4"/>
    <s v="FUR-FU-10004952"/>
    <n v="1718.836"/>
    <n v="23.538199999999989"/>
    <s v="Normal"/>
    <n v="164.22"/>
    <n v="3"/>
    <n v="0"/>
    <n v="50.908200000000001"/>
    <n v="492.65999999999997"/>
    <n v="0.10333333333333335"/>
    <s v="Profit"/>
    <n v="0"/>
    <s v="No Discount"/>
    <s v="Low Discount"/>
    <n v="0.60402891632319378"/>
    <x v="1"/>
  </r>
  <r>
    <s v="CA-2014-166744"/>
    <d v="2014-09-20T00:00:00"/>
    <x v="482"/>
    <n v="10860.08"/>
    <n v="445.20220000000006"/>
    <n v="0.78"/>
    <s v="Medium Value"/>
    <n v="461"/>
    <n v="6.9708766530792679E-4"/>
    <s v="FUR-BO-10001337"/>
    <n v="10688.583000000001"/>
    <n v="-78.637"/>
    <s v="Normal"/>
    <n v="362.94"/>
    <n v="3"/>
    <n v="0"/>
    <n v="36.293999999999997"/>
    <n v="1088.82"/>
    <n v="3.3333333333333333E-2"/>
    <s v="Profit"/>
    <n v="0"/>
    <s v="No Discount"/>
    <s v="Low Discount"/>
    <n v="0.60402891632319378"/>
    <x v="1"/>
  </r>
  <r>
    <s v="CA-2016-156265"/>
    <d v="2016-02-08T00:00:00"/>
    <x v="334"/>
    <n v="3026.55"/>
    <n v="-96.649799999999999"/>
    <n v="0.39300000000000002"/>
    <s v="Low Value"/>
    <n v="1281"/>
    <n v="1.9426842835759093E-4"/>
    <s v="FUR-TA-10001691"/>
    <n v="272.928"/>
    <n v="15.3522"/>
    <s v="Normal"/>
    <n v="136.464"/>
    <n v="2"/>
    <n v="0.2"/>
    <n v="15.3522"/>
    <n v="272.928"/>
    <n v="5.6250000000000001E-2"/>
    <s v="Profit"/>
    <n v="54.585599999999999"/>
    <s v="Discount Applied"/>
    <s v="Low Discount"/>
    <n v="0.92808471361532185"/>
    <x v="0"/>
  </r>
  <r>
    <s v="CA-2015-125185"/>
    <d v="2015-05-03T00:00:00"/>
    <x v="555"/>
    <n v="265.88"/>
    <n v="-12.5528"/>
    <n v="5.2999999999999999E-2"/>
    <s v="Low Value"/>
    <n v="2006"/>
    <n v="1.7066326256535089E-5"/>
    <s v="FUR-CH-10002647"/>
    <n v="21499.842000000004"/>
    <n v="234.23400000000001"/>
    <s v="Normal"/>
    <n v="99.372"/>
    <n v="2"/>
    <n v="0.3"/>
    <n v="-7.0979999999999999"/>
    <n v="198.744"/>
    <n v="-3.5714285714285712E-2"/>
    <s v="Loss"/>
    <n v="59.623199999999997"/>
    <s v="Discount Applied"/>
    <s v="Low Discount"/>
    <n v="0.99898516408055271"/>
    <x v="0"/>
  </r>
  <r>
    <s v="CA-2015-125185"/>
    <d v="2015-05-03T00:00:00"/>
    <x v="555"/>
    <n v="265.88"/>
    <n v="-12.5528"/>
    <n v="5.2999999999999999E-2"/>
    <s v="Low Value"/>
    <n v="2006"/>
    <n v="1.7066326256535089E-5"/>
    <s v="FUR-FU-10003247"/>
    <n v="1938.5520000000001"/>
    <n v="-40.491399999999992"/>
    <s v="Normal"/>
    <n v="33.567999999999998"/>
    <n v="2"/>
    <n v="0.2"/>
    <n v="-5.4547999999999996"/>
    <n v="67.135999999999996"/>
    <n v="-8.1250000000000003E-2"/>
    <s v="Loss"/>
    <n v="13.427199999999999"/>
    <s v="Discount Applied"/>
    <s v="Low Discount"/>
    <n v="0.99898516408055271"/>
    <x v="0"/>
  </r>
  <r>
    <s v="CA-2014-105165"/>
    <d v="2014-07-09T00:00:00"/>
    <x v="206"/>
    <n v="1515.8590000000002"/>
    <n v="-97.840599999999995"/>
    <n v="0.22"/>
    <s v="Low Value"/>
    <n v="1650"/>
    <n v="9.7300076173104506E-5"/>
    <s v="FUR-TA-10004154"/>
    <n v="39900.834999999999"/>
    <n v="-1147.4000000000001"/>
    <s v="high sales Low Profit"/>
    <n v="200.79499999999999"/>
    <n v="1"/>
    <n v="0.3"/>
    <n v="-22.948"/>
    <n v="200.79499999999999"/>
    <n v="-0.1142857142857143"/>
    <s v="Loss"/>
    <n v="60.238499999999995"/>
    <s v="Discount Applied"/>
    <s v="Low Discount"/>
    <n v="0.98024789572121274"/>
    <x v="0"/>
  </r>
  <r>
    <s v="CA-2017-144484"/>
    <d v="2017-11-09T00:00:00"/>
    <x v="104"/>
    <n v="5347.0169999999998"/>
    <n v="-75.775899999999979"/>
    <n v="0.55400000000000005"/>
    <s v="Medium Value"/>
    <n v="943"/>
    <n v="3.4321474582984607E-4"/>
    <s v="FUR-FU-10000260"/>
    <n v="755.60599999999999"/>
    <n v="26.211599999999997"/>
    <s v="Normal"/>
    <n v="32.36"/>
    <n v="4"/>
    <n v="0"/>
    <n v="11.6496"/>
    <n v="129.44"/>
    <n v="0.09"/>
    <s v="Profit"/>
    <n v="0"/>
    <s v="No Discount"/>
    <s v="Low Discount"/>
    <n v="0.84202309029863465"/>
    <x v="0"/>
  </r>
  <r>
    <s v="CA-2017-125913"/>
    <d v="2017-01-16T00:00:00"/>
    <x v="494"/>
    <n v="16087.489000000001"/>
    <n v="446.76690000000002"/>
    <n v="0.88"/>
    <s v="High Value"/>
    <n v="250"/>
    <n v="1.0326250034693074E-3"/>
    <s v="FUR-FU-10001487"/>
    <n v="830.62000000000012"/>
    <n v="46.556600000000003"/>
    <s v="Normal"/>
    <n v="27.92"/>
    <n v="4"/>
    <n v="0"/>
    <n v="8.0968"/>
    <n v="111.68"/>
    <n v="7.2499999999999995E-2"/>
    <s v="Profit"/>
    <n v="0"/>
    <s v="No Discount"/>
    <s v="Low Discount"/>
    <n v="0.43368671837891404"/>
    <x v="1"/>
  </r>
  <r>
    <s v="CA-2017-125913"/>
    <d v="2017-01-16T00:00:00"/>
    <x v="494"/>
    <n v="16087.489000000001"/>
    <n v="446.76690000000002"/>
    <n v="0.88"/>
    <s v="High Value"/>
    <n v="250"/>
    <n v="1.0326250034693074E-3"/>
    <s v="FUR-TA-10001520"/>
    <n v="11476.296"/>
    <n v="-12.13290000000001"/>
    <s v="Normal"/>
    <n v="399.67200000000003"/>
    <n v="7"/>
    <n v="0.2"/>
    <n v="-14.9877"/>
    <n v="2797.7040000000002"/>
    <n v="-5.3571428571428572E-3"/>
    <s v="Loss"/>
    <n v="559.5408000000001"/>
    <s v="Discount Applied"/>
    <s v="Low Discount"/>
    <n v="0.43368671837891404"/>
    <x v="1"/>
  </r>
  <r>
    <s v="CA-2015-162887"/>
    <d v="2015-07-11T00:00:00"/>
    <x v="526"/>
    <n v="11736.168"/>
    <n v="109.0818"/>
    <n v="0.81599999999999995"/>
    <s v="High Value"/>
    <n v="386"/>
    <n v="7.5332207044345907E-4"/>
    <s v="FUR-CH-10000595"/>
    <n v="28298.079999999998"/>
    <n v="870.16000000000008"/>
    <s v="Normal"/>
    <n v="715.2"/>
    <n v="3"/>
    <n v="0"/>
    <n v="178.8"/>
    <n v="2145.6000000000004"/>
    <n v="8.3333333333333329E-2"/>
    <s v="Profit"/>
    <n v="0"/>
    <s v="No Discount"/>
    <s v="Low Discount"/>
    <n v="0.54979251284697372"/>
    <x v="1"/>
  </r>
  <r>
    <s v="CA-2014-113859"/>
    <d v="2014-09-13T00:00:00"/>
    <x v="327"/>
    <n v="11912.152"/>
    <n v="115.15700000000001"/>
    <n v="0.81799999999999995"/>
    <s v="High Value"/>
    <n v="380"/>
    <n v="7.6461814521376929E-4"/>
    <s v="FUR-CH-10004698"/>
    <n v="8859.2119999999995"/>
    <n v="80.97999999999999"/>
    <s v="Normal"/>
    <n v="340.11599999999999"/>
    <n v="6"/>
    <n v="0.3"/>
    <n v="-9.7175999999999991"/>
    <n v="2040.6959999999999"/>
    <n v="-4.7619047619047615E-3"/>
    <s v="Loss"/>
    <n v="612.2088"/>
    <s v="Discount Applied"/>
    <s v="Low Discount"/>
    <n v="0.54602590249475658"/>
    <x v="1"/>
  </r>
  <r>
    <s v="CA-2015-105158"/>
    <d v="2015-05-09T00:00:00"/>
    <x v="477"/>
    <n v="11323.24"/>
    <n v="230.27439999999999"/>
    <n v="0.80900000000000005"/>
    <s v="High Value"/>
    <n v="400"/>
    <n v="7.2681701565009921E-4"/>
    <s v="FUR-FU-10001706"/>
    <n v="865.48000000000025"/>
    <n v="44.721600000000009"/>
    <s v="Normal"/>
    <n v="6.16"/>
    <n v="2"/>
    <n v="0"/>
    <n v="2.9567999999999999"/>
    <n v="12.32"/>
    <n v="0.24"/>
    <s v="Profit"/>
    <n v="0"/>
    <s v="No Discount"/>
    <s v="Low Discount"/>
    <n v="0.56075321902958031"/>
    <x v="1"/>
  </r>
  <r>
    <s v="CA-2017-105991"/>
    <d v="2017-05-05T00:00:00"/>
    <x v="400"/>
    <n v="538.00299999999993"/>
    <n v="-136.52000000000001"/>
    <n v="9.7000000000000003E-2"/>
    <s v="Low Value"/>
    <n v="1914"/>
    <n v="3.4533378685853193E-5"/>
    <s v="FUR-BO-10004467"/>
    <n v="8447.1551999999992"/>
    <n v="-612.93869999999993"/>
    <s v="Normal"/>
    <n v="89.991"/>
    <n v="3"/>
    <n v="0.7"/>
    <n v="-152.9847"/>
    <n v="269.97300000000001"/>
    <n v="-0.56666666666666665"/>
    <s v="Loss"/>
    <n v="188.9811"/>
    <s v="Discount Applied"/>
    <s v="High Discount"/>
    <n v="0.99658928121813917"/>
    <x v="0"/>
  </r>
  <r>
    <s v="CA-2014-146283"/>
    <d v="2014-08-09T00:00:00"/>
    <x v="204"/>
    <n v="11500.93"/>
    <n v="91.212800000000001"/>
    <n v="0.81399999999999995"/>
    <s v="High Value"/>
    <n v="391"/>
    <n v="7.3822259528197722E-4"/>
    <s v="FUR-CH-10004287"/>
    <n v="58029.619999999995"/>
    <n v="1179.3740000000003"/>
    <s v="Normal"/>
    <n v="966.7"/>
    <n v="5"/>
    <n v="0.3"/>
    <n v="-13.81"/>
    <n v="4833.5"/>
    <n v="-2.8571428571428571E-3"/>
    <s v="Loss"/>
    <n v="1450.05"/>
    <s v="Discount Applied"/>
    <s v="Low Discount"/>
    <n v="0.55274540322810173"/>
    <x v="1"/>
  </r>
  <r>
    <s v="CA-2015-111073"/>
    <d v="2015-12-26T00:00:00"/>
    <x v="240"/>
    <n v="4063.7359999999994"/>
    <n v="-69.455799999999996"/>
    <n v="0.48299999999999998"/>
    <s v="Medium Value"/>
    <n v="1089"/>
    <n v="2.6084340452996413E-4"/>
    <s v="FUR-TA-10004086"/>
    <n v="8185.2960000000003"/>
    <n v="-22.35479999999999"/>
    <s v="Normal"/>
    <n v="51.588000000000001"/>
    <n v="1"/>
    <n v="0.4"/>
    <n v="-15.4764"/>
    <n v="51.588000000000001"/>
    <n v="-0.3"/>
    <s v="Loss"/>
    <n v="20.635200000000001"/>
    <s v="Discount Applied"/>
    <s v="High Discount"/>
    <n v="0.88548604932700548"/>
    <x v="0"/>
  </r>
  <r>
    <s v="CA-2017-108791"/>
    <d v="2017-07-27T00:00:00"/>
    <x v="554"/>
    <n v="224.89800000000002"/>
    <n v="6.6454000000000004"/>
    <n v="4.2000000000000003E-2"/>
    <s v="Low Value"/>
    <n v="2030"/>
    <n v="1.4435770431932559E-5"/>
    <s v="FUR-FU-10004018"/>
    <n v="3186.46"/>
    <n v="144.73080000000002"/>
    <s v="Normal"/>
    <n v="14.89"/>
    <n v="1"/>
    <n v="0"/>
    <n v="4.0202999999999998"/>
    <n v="14.89"/>
    <n v="0.26999999999999996"/>
    <s v="Profit"/>
    <n v="0"/>
    <s v="No Discount"/>
    <s v="Low Discount"/>
    <n v="0.99935297582636062"/>
    <x v="0"/>
  </r>
  <r>
    <s v="CA-2016-113831"/>
    <d v="2016-05-30T00:00:00"/>
    <x v="469"/>
    <n v="32318.768000000004"/>
    <n v="336.22959999999995"/>
    <n v="0.97199999999999998"/>
    <s v="High Value"/>
    <n v="54"/>
    <n v="2.0744796107163609E-3"/>
    <s v="FUR-TA-10002645"/>
    <n v="29012.625"/>
    <n v="-295.815"/>
    <s v="high sales Low Profit"/>
    <n v="2275.5"/>
    <n v="10"/>
    <n v="0"/>
    <n v="386.83499999999998"/>
    <n v="22755"/>
    <n v="1.6999999999999998E-2"/>
    <s v="Profit"/>
    <n v="0"/>
    <s v="No Discount"/>
    <s v="Low Discount"/>
    <n v="0.16228249633875558"/>
    <x v="1"/>
  </r>
  <r>
    <s v="US-2014-139500"/>
    <d v="2014-11-16T00:00:00"/>
    <x v="556"/>
    <n v="545.59199999999998"/>
    <n v="38.498399999999997"/>
    <n v="9.9000000000000005E-2"/>
    <s v="Low Value"/>
    <n v="1909"/>
    <n v="3.5020502012018551E-5"/>
    <s v="FUR-CH-10002017"/>
    <n v="676.65599999999995"/>
    <n v="14.918400000000002"/>
    <s v="Normal"/>
    <n v="37.295999999999999"/>
    <n v="2"/>
    <n v="0.3"/>
    <n v="-1.0656000000000001"/>
    <n v="74.591999999999999"/>
    <n v="-1.4285714285714287E-2"/>
    <s v="Loss"/>
    <n v="22.377599999999997"/>
    <s v="Discount Applied"/>
    <s v="Low Discount"/>
    <n v="0.99641601076420971"/>
    <x v="0"/>
  </r>
  <r>
    <s v="US-2014-166310"/>
    <d v="2014-09-21T00:00:00"/>
    <x v="73"/>
    <n v="1912.296"/>
    <n v="-311.8374"/>
    <n v="0.27"/>
    <s v="Low Value"/>
    <n v="1545"/>
    <n v="1.2274660536733498E-4"/>
    <s v="FUR-FU-10001546"/>
    <n v="249.91199999999998"/>
    <n v="-11.213999999999997"/>
    <s v="Normal"/>
    <n v="8.5440000000000005"/>
    <n v="2"/>
    <n v="0.6"/>
    <n v="-7.476"/>
    <n v="17.088000000000001"/>
    <n v="-0.4375"/>
    <s v="Loss"/>
    <n v="10.252800000000001"/>
    <s v="Discount Applied"/>
    <s v="High Discount"/>
    <n v="0.96862852248200526"/>
    <x v="0"/>
  </r>
  <r>
    <s v="US-2016-168410"/>
    <d v="2016-02-21T00:00:00"/>
    <x v="125"/>
    <n v="3159.3539999999998"/>
    <n v="99.757000000000005"/>
    <n v="0.40200000000000002"/>
    <s v="Medium Value"/>
    <n v="1265"/>
    <n v="2.0279286190721059E-4"/>
    <s v="FUR-FU-10000629"/>
    <n v="2628.3740000000003"/>
    <n v="183.13120000000001"/>
    <s v="Normal"/>
    <n v="68.95"/>
    <n v="5"/>
    <n v="0"/>
    <n v="28.959"/>
    <n v="344.75"/>
    <n v="8.4000000000000005E-2"/>
    <s v="Profit"/>
    <n v="0"/>
    <s v="No Discount"/>
    <s v="Low Discount"/>
    <n v="0.92433877580397561"/>
    <x v="0"/>
  </r>
  <r>
    <s v="CA-2017-131254"/>
    <d v="2017-11-19T00:00:00"/>
    <x v="468"/>
    <n v="675.76599999999996"/>
    <n v="-36.140599999999999"/>
    <n v="0.11600000000000001"/>
    <s v="Low Value"/>
    <n v="1874"/>
    <n v="4.3376120915727734E-5"/>
    <s v="FUR-CH-10003774"/>
    <n v="20415.912000000004"/>
    <n v="-503.11939999999998"/>
    <s v="high sales Low Profit"/>
    <n v="191.05799999999999"/>
    <n v="3"/>
    <n v="0.3"/>
    <n v="-46.399799999999999"/>
    <n v="573.17399999999998"/>
    <n v="-8.0952380952380956E-2"/>
    <s v="Loss"/>
    <n v="171.95219999999998"/>
    <s v="Discount Applied"/>
    <s v="Low Discount"/>
    <n v="0.99505151677125347"/>
    <x v="0"/>
  </r>
  <r>
    <s v="CA-2017-137876"/>
    <d v="2017-04-30T00:00:00"/>
    <x v="52"/>
    <n v="6942.63"/>
    <n v="98.850099999999998"/>
    <n v="0.64100000000000001"/>
    <s v="Medium Value"/>
    <n v="758"/>
    <n v="4.4563407799912819E-4"/>
    <s v="FUR-FU-10000222"/>
    <n v="1753.9199999999998"/>
    <n v="28.257600000000004"/>
    <s v="Normal"/>
    <n v="64.959999999999994"/>
    <n v="2"/>
    <n v="0"/>
    <n v="21.436800000000002"/>
    <n v="129.91999999999999"/>
    <n v="0.16500000000000004"/>
    <s v="Profit"/>
    <n v="0"/>
    <s v="No Discount"/>
    <s v="Low Discount"/>
    <n v="0.77109495934084649"/>
    <x v="1"/>
  </r>
  <r>
    <s v="CA-2016-154060"/>
    <d v="2016-02-05T00:00:00"/>
    <x v="373"/>
    <n v="3631.4320000000002"/>
    <n v="76.121300000000005"/>
    <n v="0.45500000000000002"/>
    <s v="Medium Value"/>
    <n v="1153"/>
    <n v="2.3309464153159972E-4"/>
    <s v="FUR-CH-10002304"/>
    <n v="7593.9539999999997"/>
    <n v="44.165999999999997"/>
    <s v="Normal"/>
    <n v="187.05600000000001"/>
    <n v="9"/>
    <n v="0.2"/>
    <n v="11.691000000000001"/>
    <n v="1683.5040000000001"/>
    <n v="6.9444444444444441E-3"/>
    <s v="Profit"/>
    <n v="336.70080000000007"/>
    <s v="Discount Applied"/>
    <s v="Low Discount"/>
    <n v="0.90010980274303654"/>
    <x v="0"/>
  </r>
  <r>
    <s v="US-2017-162558"/>
    <d v="2017-02-10T00:00:00"/>
    <x v="446"/>
    <n v="18063.129999999997"/>
    <n v="-1094.9039"/>
    <n v="0.90100000000000002"/>
    <s v="High Value"/>
    <n v="203"/>
    <n v="1.1594376026561103E-3"/>
    <s v="FUR-FU-10002364"/>
    <n v="522.50400000000002"/>
    <n v="10.110600000000002"/>
    <s v="Normal"/>
    <n v="11.808"/>
    <n v="2"/>
    <n v="0.2"/>
    <n v="1.3284"/>
    <n v="23.616"/>
    <n v="5.6250000000000001E-2"/>
    <s v="Profit"/>
    <n v="4.7232000000000003"/>
    <s v="Discount Applied"/>
    <s v="Low Discount"/>
    <n v="0.3852431292430204"/>
    <x v="1"/>
  </r>
  <r>
    <s v="US-2017-162558"/>
    <d v="2017-02-10T00:00:00"/>
    <x v="446"/>
    <n v="18063.129999999997"/>
    <n v="-1094.9039"/>
    <n v="0.90100000000000002"/>
    <s v="High Value"/>
    <n v="203"/>
    <n v="1.1594376026561103E-3"/>
    <s v="FUR-FU-10004864"/>
    <n v="9080.3719999999994"/>
    <n v="436.43790000000001"/>
    <s v="Normal"/>
    <n v="9.6560000000000006"/>
    <n v="1"/>
    <n v="0.2"/>
    <n v="1.5690999999999999"/>
    <n v="9.6560000000000006"/>
    <n v="0.16249999999999998"/>
    <s v="Profit"/>
    <n v="1.9312000000000002"/>
    <s v="Discount Applied"/>
    <s v="Low Discount"/>
    <n v="0.3852431292430204"/>
    <x v="1"/>
  </r>
  <r>
    <s v="US-2017-162558"/>
    <d v="2017-02-10T00:00:00"/>
    <x v="446"/>
    <n v="18063.129999999997"/>
    <n v="-1094.9039"/>
    <n v="0.90100000000000002"/>
    <s v="High Value"/>
    <n v="203"/>
    <n v="1.1594376026561103E-3"/>
    <s v="FUR-TA-10000198"/>
    <n v="81324.648000000001"/>
    <n v="-2876.1156000000001"/>
    <s v="high sales Low Profit"/>
    <n v="2314.116"/>
    <n v="7"/>
    <n v="0.4"/>
    <n v="-1002.7836"/>
    <n v="16198.812"/>
    <n v="-6.1904761904761907E-2"/>
    <s v="Loss"/>
    <n v="6479.5248000000001"/>
    <s v="Discount Applied"/>
    <s v="High Discount"/>
    <n v="0.3852431292430204"/>
    <x v="1"/>
  </r>
  <r>
    <s v="US-2017-162558"/>
    <d v="2017-02-10T00:00:00"/>
    <x v="446"/>
    <n v="18063.129999999997"/>
    <n v="-1094.9039"/>
    <n v="0.90100000000000002"/>
    <s v="High Value"/>
    <n v="203"/>
    <n v="1.1594376026561103E-3"/>
    <s v="FUR-FU-10003691"/>
    <n v="891.67"/>
    <n v="55.821999999999996"/>
    <s v="Normal"/>
    <n v="19.760000000000002"/>
    <n v="2"/>
    <n v="0.2"/>
    <n v="5.9279999999999999"/>
    <n v="39.520000000000003"/>
    <n v="0.15"/>
    <s v="Profit"/>
    <n v="7.9040000000000008"/>
    <s v="Discount Applied"/>
    <s v="Low Discount"/>
    <n v="0.3852431292430204"/>
    <x v="1"/>
  </r>
  <r>
    <s v="CA-2015-119508"/>
    <d v="2015-04-12T00:00:00"/>
    <x v="152"/>
    <n v="3170.08"/>
    <n v="84.518799999999999"/>
    <n v="0.40699999999999997"/>
    <s v="Medium Value"/>
    <n v="1256"/>
    <n v="2.0348134323498103E-4"/>
    <s v="FUR-FU-10004270"/>
    <n v="1453.568"/>
    <n v="116.7148"/>
    <s v="Normal"/>
    <n v="25.08"/>
    <n v="6"/>
    <n v="0"/>
    <n v="9.0288000000000004"/>
    <n v="150.47999999999999"/>
    <n v="6.0000000000000005E-2"/>
    <s v="Profit"/>
    <n v="0"/>
    <s v="No Discount"/>
    <s v="Low Discount"/>
    <n v="0.92230967889769044"/>
    <x v="0"/>
  </r>
  <r>
    <s v="CA-2016-123120"/>
    <d v="2016-04-09T00:00:00"/>
    <x v="557"/>
    <n v="4802.82"/>
    <n v="131.56139999999999"/>
    <n v="0.54"/>
    <s v="Medium Value"/>
    <n v="975"/>
    <n v="3.0828378618704625E-4"/>
    <s v="FUR-FU-10004748"/>
    <n v="1854.2600000000002"/>
    <n v="107.41919999999999"/>
    <s v="Normal"/>
    <n v="63.94"/>
    <n v="1"/>
    <n v="0"/>
    <n v="24.936599999999999"/>
    <n v="63.94"/>
    <n v="0.39"/>
    <s v="Profit"/>
    <n v="0"/>
    <s v="No Discount"/>
    <s v="Low Discount"/>
    <n v="0.85172462342969579"/>
    <x v="0"/>
  </r>
  <r>
    <s v="CA-2014-103331"/>
    <d v="2014-08-26T00:00:00"/>
    <x v="15"/>
    <n v="749.79600000000005"/>
    <n v="2.3585999999999991"/>
    <n v="0.126"/>
    <s v="Low Value"/>
    <n v="1850"/>
    <n v="4.812796435175637E-5"/>
    <s v="FUR-FU-10001731"/>
    <n v="526.524"/>
    <n v="32.734200000000001"/>
    <s v="Normal"/>
    <n v="10.68"/>
    <n v="4"/>
    <n v="0"/>
    <n v="4.0583999999999998"/>
    <n v="42.72"/>
    <n v="9.5000000000000001E-2"/>
    <s v="Profit"/>
    <n v="0"/>
    <s v="No Discount"/>
    <s v="Low Discount"/>
    <n v="0.99399498279981735"/>
    <x v="0"/>
  </r>
  <r>
    <s v="CA-2014-113768"/>
    <d v="2014-05-13T00:00:00"/>
    <x v="436"/>
    <n v="2281.886"/>
    <n v="58.997199999999992"/>
    <n v="0.32200000000000001"/>
    <s v="Low Value"/>
    <n v="1437"/>
    <n v="1.4646987722363407E-4"/>
    <s v="FUR-CH-10002439"/>
    <n v="8540.8739999999998"/>
    <n v="253.83920000000003"/>
    <s v="Normal"/>
    <n v="279.45600000000002"/>
    <n v="6"/>
    <n v="0.2"/>
    <n v="20.959199999999999"/>
    <n v="1676.7360000000001"/>
    <n v="1.2499999999999999E-2"/>
    <s v="Profit"/>
    <n v="335.34720000000004"/>
    <s v="Discount Applied"/>
    <s v="Low Discount"/>
    <n v="0.9537773812388507"/>
    <x v="0"/>
  </r>
  <r>
    <s v="US-2017-126060"/>
    <d v="2017-04-14T00:00:00"/>
    <x v="352"/>
    <n v="4873.6059999999998"/>
    <n v="-395.9194"/>
    <n v="0.54100000000000004"/>
    <s v="Medium Value"/>
    <n v="972"/>
    <n v="3.1282740349709246E-4"/>
    <s v="FUR-BO-10003433"/>
    <n v="1957.9359999999999"/>
    <n v="-81.167600000000007"/>
    <s v="Normal"/>
    <n v="198.27199999999999"/>
    <n v="8"/>
    <n v="0.2"/>
    <n v="-32.219200000000001"/>
    <n v="1586.1759999999999"/>
    <n v="-2.0312500000000001E-2"/>
    <s v="Loss"/>
    <n v="317.23520000000002"/>
    <s v="Discount Applied"/>
    <s v="Low Discount"/>
    <n v="0.85110805585732174"/>
    <x v="0"/>
  </r>
  <r>
    <s v="CA-2016-122017"/>
    <d v="2016-12-29T00:00:00"/>
    <x v="129"/>
    <n v="2210.8960000000002"/>
    <n v="16.439800000000002"/>
    <n v="0.312"/>
    <s v="Low Value"/>
    <n v="1456"/>
    <n v="1.4191316554561608E-4"/>
    <s v="FUR-FU-10000672"/>
    <n v="1246.5600000000002"/>
    <n v="87.964800000000011"/>
    <s v="Normal"/>
    <n v="70.56"/>
    <n v="6"/>
    <n v="0"/>
    <n v="23.990400000000001"/>
    <n v="423.36"/>
    <n v="5.6666666666666671E-2"/>
    <s v="Profit"/>
    <n v="0"/>
    <s v="No Discount"/>
    <s v="Low Discount"/>
    <n v="0.95666480838132206"/>
    <x v="0"/>
  </r>
  <r>
    <s v="US-2017-136721"/>
    <d v="2017-08-04T00:00:00"/>
    <x v="558"/>
    <n v="1468.62"/>
    <n v="151.02359999999999"/>
    <n v="0.216"/>
    <s v="Low Value"/>
    <n v="1661"/>
    <n v="9.4267895542622844E-5"/>
    <s v="FUR-FU-10004665"/>
    <n v="10958.4"/>
    <n v="569.83680000000004"/>
    <s v="Normal"/>
    <n v="273.95999999999998"/>
    <n v="2"/>
    <n v="0"/>
    <n v="71.229600000000005"/>
    <n v="547.91999999999996"/>
    <n v="0.13000000000000003"/>
    <s v="Profit"/>
    <n v="0"/>
    <s v="No Discount"/>
    <s v="Low Discount"/>
    <n v="0.98110765484821016"/>
    <x v="0"/>
  </r>
  <r>
    <s v="US-2017-136721"/>
    <d v="2017-08-04T00:00:00"/>
    <x v="558"/>
    <n v="1468.62"/>
    <n v="151.02359999999999"/>
    <n v="0.216"/>
    <s v="Low Value"/>
    <n v="1661"/>
    <n v="9.4267895542622844E-5"/>
    <s v="FUR-FU-10004188"/>
    <n v="4398.8999999999996"/>
    <n v="345.774"/>
    <s v="Normal"/>
    <n v="306.89999999999998"/>
    <n v="3"/>
    <n v="0"/>
    <n v="79.793999999999997"/>
    <n v="920.69999999999993"/>
    <n v="8.666666666666667E-2"/>
    <s v="Profit"/>
    <n v="0"/>
    <s v="No Discount"/>
    <s v="Low Discount"/>
    <n v="0.98110765484821016"/>
    <x v="0"/>
  </r>
  <r>
    <s v="CA-2015-118738"/>
    <d v="2015-10-24T00:00:00"/>
    <x v="559"/>
    <n v="6335.0630000000001"/>
    <n v="45.194100000000006"/>
    <n v="0.61399999999999999"/>
    <s v="Medium Value"/>
    <n v="816"/>
    <n v="4.066355198349028E-4"/>
    <s v="FUR-TA-10002607"/>
    <n v="15000.323999999999"/>
    <n v="-479.21640000000002"/>
    <s v="high sales Low Profit"/>
    <n v="347.36099999999999"/>
    <n v="7"/>
    <n v="0.3"/>
    <n v="-69.472200000000001"/>
    <n v="2431.527"/>
    <n v="-2.8571428571428571E-2"/>
    <s v="Loss"/>
    <n v="729.45809999999994"/>
    <s v="Discount Applied"/>
    <s v="Low Discount"/>
    <n v="0.7951507915564241"/>
    <x v="1"/>
  </r>
  <r>
    <s v="US-2014-123183"/>
    <d v="2014-11-19T00:00:00"/>
    <x v="560"/>
    <n v="6155.2800000000007"/>
    <n v="235.95240000000001"/>
    <n v="0.60799999999999998"/>
    <s v="Medium Value"/>
    <n v="832"/>
    <n v="3.9509559455515764E-4"/>
    <s v="FUR-BO-10000362"/>
    <n v="8634.49"/>
    <n v="311.18360000000001"/>
    <s v="Normal"/>
    <n v="1025.8800000000001"/>
    <n v="6"/>
    <n v="0"/>
    <n v="235.95240000000001"/>
    <n v="6155.2800000000007"/>
    <n v="3.833333333333333E-2"/>
    <s v="Profit"/>
    <n v="0"/>
    <s v="No Discount"/>
    <s v="Low Discount"/>
    <n v="0.80073788916517619"/>
    <x v="0"/>
  </r>
  <r>
    <s v="US-2016-147340"/>
    <d v="2016-09-24T00:00:00"/>
    <x v="439"/>
    <n v="16609.223999999998"/>
    <n v="-221.39399999999998"/>
    <n v="0.88800000000000001"/>
    <s v="High Value"/>
    <n v="233"/>
    <n v="1.0661141704974904E-3"/>
    <s v="FUR-FU-10002501"/>
    <n v="2806.0800000000004"/>
    <n v="98.971199999999996"/>
    <s v="Normal"/>
    <n v="63.2"/>
    <n v="5"/>
    <n v="0"/>
    <n v="23.384"/>
    <n v="316"/>
    <n v="7.3999999999999996E-2"/>
    <s v="Profit"/>
    <n v="0"/>
    <s v="No Discount"/>
    <s v="Low Discount"/>
    <n v="0.41709813596560386"/>
    <x v="1"/>
  </r>
  <r>
    <s v="CA-2016-117681"/>
    <d v="2016-09-04T00:00:00"/>
    <x v="370"/>
    <n v="7727.2780000000002"/>
    <n v="-192.02079999999998"/>
    <n v="0.67800000000000005"/>
    <s v="Medium Value"/>
    <n v="678"/>
    <n v="4.9599912525555116E-4"/>
    <s v="FUR-BO-10001798"/>
    <n v="4512.2609999999995"/>
    <n v="-56.321399999999997"/>
    <s v="Normal"/>
    <n v="556.66499999999996"/>
    <n v="5"/>
    <n v="0.15"/>
    <n v="6.5490000000000004"/>
    <n v="2783.3249999999998"/>
    <n v="2.3529411764705885E-3"/>
    <s v="Profit"/>
    <n v="417.49874999999997"/>
    <s v="Discount Applied"/>
    <s v="Low Discount"/>
    <n v="0.73463027637851919"/>
    <x v="1"/>
  </r>
  <r>
    <s v="CA-2016-153598"/>
    <d v="2016-03-12T00:00:00"/>
    <x v="224"/>
    <n v="840.24400000000014"/>
    <n v="23.748899999999992"/>
    <n v="0.14000000000000001"/>
    <s v="Low Value"/>
    <n v="1820"/>
    <n v="5.3933647657199003E-5"/>
    <s v="FUR-FU-10001085"/>
    <n v="947.42000000000007"/>
    <n v="75.346000000000004"/>
    <s v="Normal"/>
    <n v="111.9"/>
    <n v="6"/>
    <n v="0"/>
    <n v="51.473999999999997"/>
    <n v="671.40000000000009"/>
    <n v="7.6666666666666647E-2"/>
    <s v="Profit"/>
    <n v="0"/>
    <s v="No Discount"/>
    <s v="Low Discount"/>
    <n v="0.99253372866796519"/>
    <x v="0"/>
  </r>
  <r>
    <s v="US-2016-108497"/>
    <d v="2016-06-14T00:00:00"/>
    <x v="561"/>
    <n v="6017.6170000000002"/>
    <n v="121.8058"/>
    <n v="0.6"/>
    <s v="Medium Value"/>
    <n v="847"/>
    <n v="3.8625927113311234E-4"/>
    <s v="FUR-BO-10004218"/>
    <n v="21820.884399999995"/>
    <n v="-208.65039999999999"/>
    <s v="high sales Low Profit"/>
    <n v="599.16499999999996"/>
    <n v="5"/>
    <n v="0.15"/>
    <n v="35.244999999999997"/>
    <n v="2995.8249999999998"/>
    <n v="1.1764705882352941E-2"/>
    <s v="Profit"/>
    <n v="449.37374999999997"/>
    <s v="Discount Applied"/>
    <s v="Low Discount"/>
    <n v="0.80736812591299811"/>
    <x v="0"/>
  </r>
  <r>
    <s v="CA-2014-136861"/>
    <d v="2014-05-09T00:00:00"/>
    <x v="442"/>
    <n v="2588.1359999999991"/>
    <n v="65.246600000000001"/>
    <n v="0.35499999999999998"/>
    <s v="Low Value"/>
    <n v="1364"/>
    <n v="1.6612747620085633E-4"/>
    <s v="FUR-FU-10001967"/>
    <n v="263.86800000000005"/>
    <n v="-5.9970000000000017"/>
    <s v="Normal"/>
    <n v="31.984000000000002"/>
    <n v="2"/>
    <n v="0.2"/>
    <n v="1.9990000000000001"/>
    <n v="63.968000000000004"/>
    <n v="3.125E-2"/>
    <s v="Profit"/>
    <n v="12.793600000000001"/>
    <s v="Discount Applied"/>
    <s v="Low Discount"/>
    <n v="0.94292814235276667"/>
    <x v="0"/>
  </r>
  <r>
    <s v="CA-2014-103317"/>
    <d v="2014-05-07T00:00:00"/>
    <x v="562"/>
    <n v="1100.048"/>
    <n v="71.92240000000001"/>
    <n v="0.182"/>
    <s v="Low Value"/>
    <n v="1732"/>
    <n v="7.0609967150026001E-5"/>
    <s v="FUR-FU-10001591"/>
    <n v="1529.8799999999997"/>
    <n v="108.092"/>
    <s v="Normal"/>
    <n v="19.52"/>
    <n v="2"/>
    <n v="0.2"/>
    <n v="5.3680000000000003"/>
    <n v="39.04"/>
    <n v="0.13750000000000001"/>
    <s v="Profit"/>
    <n v="7.8079999999999998"/>
    <s v="Discount Applied"/>
    <s v="Low Discount"/>
    <n v="0.98696010769928488"/>
    <x v="0"/>
  </r>
  <r>
    <s v="CA-2014-103317"/>
    <d v="2014-05-07T00:00:00"/>
    <x v="562"/>
    <n v="1100.048"/>
    <n v="71.92240000000001"/>
    <n v="0.182"/>
    <s v="Low Value"/>
    <n v="1732"/>
    <n v="7.0609967150026001E-5"/>
    <s v="FUR-FU-10003192"/>
    <n v="9612.4879999999994"/>
    <n v="362.46719999999999"/>
    <s v="Normal"/>
    <n v="213.21600000000001"/>
    <n v="3"/>
    <n v="0.2"/>
    <n v="15.991199999999999"/>
    <n v="639.64800000000002"/>
    <n v="2.4999999999999998E-2"/>
    <s v="Profit"/>
    <n v="127.92960000000001"/>
    <s v="Discount Applied"/>
    <s v="Low Discount"/>
    <n v="0.98696010769928488"/>
    <x v="0"/>
  </r>
  <r>
    <s v="US-2014-119081"/>
    <d v="2014-12-09T00:00:00"/>
    <x v="563"/>
    <n v="249.66400000000002"/>
    <n v="-62.865600000000008"/>
    <n v="5.0999999999999997E-2"/>
    <s v="Low Value"/>
    <n v="2011"/>
    <n v="1.6025452378936275E-5"/>
    <s v="FUR-FU-10003464"/>
    <n v="592.17600000000004"/>
    <n v="59.217600000000004"/>
    <s v="Normal"/>
    <n v="40.56"/>
    <n v="2"/>
    <n v="0"/>
    <n v="12.979200000000001"/>
    <n v="81.12"/>
    <n v="0.16"/>
    <s v="Profit"/>
    <n v="0"/>
    <s v="No Discount"/>
    <s v="Low Discount"/>
    <n v="0.99906687601772426"/>
    <x v="0"/>
  </r>
  <r>
    <s v="CA-2017-130631"/>
    <d v="2017-12-29T00:00:00"/>
    <x v="32"/>
    <n v="2095.6779999999999"/>
    <n v="-81.3673"/>
    <n v="0.28699999999999998"/>
    <s v="Low Value"/>
    <n v="1508"/>
    <n v="1.3451754354085654E-4"/>
    <s v="FUR-FU-10004093"/>
    <n v="794.13599999999997"/>
    <n v="68.460000000000008"/>
    <s v="Normal"/>
    <n v="68.459999999999994"/>
    <n v="2"/>
    <n v="0"/>
    <n v="20.538"/>
    <n v="136.91999999999999"/>
    <n v="0.15000000000000002"/>
    <s v="Profit"/>
    <n v="0"/>
    <s v="No Discount"/>
    <s v="Low Discount"/>
    <n v="0.96411199934493474"/>
    <x v="0"/>
  </r>
  <r>
    <s v="CA-2017-116680"/>
    <d v="2017-04-09T00:00:00"/>
    <x v="68"/>
    <n v="17285.239999999998"/>
    <n v="317.40219999999999"/>
    <n v="0.89400000000000002"/>
    <s v="High Value"/>
    <n v="220"/>
    <n v="1.1095063384327912E-3"/>
    <s v="FUR-TA-10001771"/>
    <n v="23098"/>
    <n v="311.82300000000004"/>
    <s v="Normal"/>
    <n v="1478.2719999999999"/>
    <n v="8"/>
    <n v="0.2"/>
    <n v="92.391999999999996"/>
    <n v="11826.175999999999"/>
    <n v="7.8125E-3"/>
    <s v="Profit"/>
    <n v="2365.2352000000001"/>
    <s v="Discount Applied"/>
    <s v="Low Discount"/>
    <n v="0.40321717274924945"/>
    <x v="1"/>
  </r>
  <r>
    <s v="CA-2017-101574"/>
    <d v="2017-09-28T00:00:00"/>
    <x v="93"/>
    <n v="978.53"/>
    <n v="57.478400000000001"/>
    <n v="0.16300000000000001"/>
    <s v="Low Value"/>
    <n v="1770"/>
    <n v="6.2809960252020763E-5"/>
    <s v="FUR-FU-10001706"/>
    <n v="865.48000000000025"/>
    <n v="44.721600000000009"/>
    <s v="Normal"/>
    <n v="9.24"/>
    <n v="3"/>
    <n v="0"/>
    <n v="4.4352"/>
    <n v="27.72"/>
    <n v="0.16"/>
    <s v="Profit"/>
    <n v="0"/>
    <s v="No Discount"/>
    <s v="Low Discount"/>
    <n v="0.98959979995866931"/>
    <x v="0"/>
  </r>
  <r>
    <s v="CA-2014-146591"/>
    <d v="2014-01-19T00:00:00"/>
    <x v="481"/>
    <n v="936.47"/>
    <n v="-314.33619999999996"/>
    <n v="0.151"/>
    <s v="Low Value"/>
    <n v="1799"/>
    <n v="6.011020967901841E-5"/>
    <s v="FUR-BO-10001972"/>
    <n v="23282.600999999995"/>
    <n v="-975.09879999999998"/>
    <s v="high sales Low Profit"/>
    <n v="181.47"/>
    <n v="5"/>
    <n v="0.7"/>
    <n v="-320.59699999999998"/>
    <n v="907.35"/>
    <n v="-0.35333333333333328"/>
    <s v="Loss"/>
    <n v="635.14499999999998"/>
    <s v="Discount Applied"/>
    <s v="High Discount"/>
    <n v="0.99120694568451051"/>
    <x v="0"/>
  </r>
  <r>
    <s v="CA-2016-122448"/>
    <d v="2016-09-06T00:00:00"/>
    <x v="564"/>
    <n v="3695.5929999999998"/>
    <n v="-57.3005"/>
    <n v="0.45900000000000002"/>
    <s v="Medium Value"/>
    <n v="1144"/>
    <n v="2.37213012822955E-4"/>
    <s v="FUR-CH-10002774"/>
    <n v="2467.4320000000002"/>
    <n v="76.979799999999997"/>
    <s v="Normal"/>
    <n v="122.352"/>
    <n v="3"/>
    <n v="0.2"/>
    <n v="13.7646"/>
    <n v="367.05600000000004"/>
    <n v="3.7499999999999999E-2"/>
    <s v="Profit"/>
    <n v="73.411200000000008"/>
    <s v="Discount Applied"/>
    <s v="Low Discount"/>
    <n v="0.89823315066124287"/>
    <x v="0"/>
  </r>
  <r>
    <s v="CA-2014-132451"/>
    <d v="2014-09-26T00:00:00"/>
    <x v="416"/>
    <n v="18190.831999999999"/>
    <n v="329.97800000000001"/>
    <n v="0.90500000000000003"/>
    <s v="High Value"/>
    <n v="201"/>
    <n v="1.1676345486302793E-3"/>
    <s v="FUR-CH-10000454"/>
    <n v="58262.423999999999"/>
    <n v="1927.442"/>
    <s v="Normal"/>
    <n v="585.55200000000002"/>
    <n v="3"/>
    <n v="0.2"/>
    <n v="73.194000000000003"/>
    <n v="1756.6559999999999"/>
    <n v="4.1666666666666671E-2"/>
    <s v="Profit"/>
    <n v="351.33120000000002"/>
    <s v="Discount Applied"/>
    <s v="Low Discount"/>
    <n v="0.37712706602442769"/>
    <x v="1"/>
  </r>
  <r>
    <s v="CA-2017-116946"/>
    <d v="2017-12-19T00:00:00"/>
    <x v="440"/>
    <n v="2871.866"/>
    <n v="-78.452399999999997"/>
    <n v="0.375"/>
    <s v="Low Value"/>
    <n v="1323"/>
    <n v="1.8433955965492101E-4"/>
    <s v="FUR-FU-10000320"/>
    <n v="484.96799999999996"/>
    <n v="26.72"/>
    <s v="Normal"/>
    <n v="13.36"/>
    <n v="5"/>
    <n v="0.2"/>
    <n v="4.008"/>
    <n v="66.8"/>
    <n v="6.0000000000000005E-2"/>
    <s v="Profit"/>
    <n v="13.36"/>
    <s v="Discount Applied"/>
    <s v="Low Discount"/>
    <n v="0.93560284472955901"/>
    <x v="0"/>
  </r>
  <r>
    <s v="CA-2017-116946"/>
    <d v="2017-12-19T00:00:00"/>
    <x v="440"/>
    <n v="2871.866"/>
    <n v="-78.452399999999997"/>
    <n v="0.375"/>
    <s v="Low Value"/>
    <n v="1323"/>
    <n v="1.8433955965492101E-4"/>
    <s v="FUR-BO-10000468"/>
    <n v="2754.4859999999999"/>
    <n v="-133.10919999999999"/>
    <s v="Normal"/>
    <n v="102.018"/>
    <n v="7"/>
    <n v="0.7"/>
    <n v="-183.63239999999999"/>
    <n v="714.12599999999998"/>
    <n v="-0.25714285714285712"/>
    <s v="Loss"/>
    <n v="499.88819999999993"/>
    <s v="Discount Applied"/>
    <s v="High Discount"/>
    <n v="0.93560284472955901"/>
    <x v="0"/>
  </r>
  <r>
    <s v="CA-2017-148999"/>
    <d v="2017-01-30T00:00:00"/>
    <x v="4"/>
    <n v="8789.7930000000015"/>
    <n v="256.245"/>
    <n v="0.70899999999999996"/>
    <s v="Medium Value"/>
    <n v="613"/>
    <n v="5.6419992126300722E-4"/>
    <s v="FUR-CH-10002044"/>
    <n v="2501.7179999999998"/>
    <n v="-158.48579999999998"/>
    <s v="Normal"/>
    <n v="419.13600000000002"/>
    <n v="4"/>
    <n v="0.2"/>
    <n v="-68.1096"/>
    <n v="1676.5440000000001"/>
    <n v="-4.0624999999999994E-2"/>
    <s v="Loss"/>
    <n v="335.30880000000002"/>
    <s v="Discount Applied"/>
    <s v="Low Discount"/>
    <n v="0.69947908650836887"/>
    <x v="1"/>
  </r>
  <r>
    <s v="CA-2017-134495"/>
    <d v="2017-01-04T00:00:00"/>
    <x v="334"/>
    <n v="3026.55"/>
    <n v="-96.649799999999999"/>
    <n v="0.39300000000000002"/>
    <s v="Low Value"/>
    <n v="1281"/>
    <n v="1.9426842835759093E-4"/>
    <s v="FUR-CH-10003774"/>
    <n v="20415.912000000004"/>
    <n v="-503.11939999999998"/>
    <s v="high sales Low Profit"/>
    <n v="218.352"/>
    <n v="3"/>
    <n v="0.2"/>
    <n v="-19.105799999999999"/>
    <n v="655.05600000000004"/>
    <n v="-2.9166666666666664E-2"/>
    <s v="Loss"/>
    <n v="131.0112"/>
    <s v="Discount Applied"/>
    <s v="Low Discount"/>
    <n v="0.92808471361532185"/>
    <x v="0"/>
  </r>
  <r>
    <s v="CA-2014-105249"/>
    <d v="2014-11-28T00:00:00"/>
    <x v="473"/>
    <n v="1895.848"/>
    <n v="24.0474"/>
    <n v="0.26900000000000002"/>
    <s v="Low Value"/>
    <n v="1548"/>
    <n v="1.216908398555722E-4"/>
    <s v="FUR-BO-10000330"/>
    <n v="3774.576"/>
    <n v="24.196000000000002"/>
    <s v="Normal"/>
    <n v="411.33199999999999"/>
    <n v="4"/>
    <n v="0.15"/>
    <n v="-4.8391999999999999"/>
    <n v="1645.328"/>
    <n v="-2.9411764705882353E-3"/>
    <s v="Loss"/>
    <n v="246.79919999999998"/>
    <s v="Discount Applied"/>
    <s v="Low Discount"/>
    <n v="0.96899359500157201"/>
    <x v="0"/>
  </r>
  <r>
    <s v="CA-2017-164378"/>
    <d v="2017-07-15T00:00:00"/>
    <x v="255"/>
    <n v="10938.379000000001"/>
    <n v="-730.94809999999995"/>
    <n v="0.78800000000000003"/>
    <s v="Medium Value"/>
    <n v="446"/>
    <n v="7.0211352765018817E-4"/>
    <s v="FUR-CH-10002084"/>
    <n v="13996.261999999999"/>
    <n v="499.33940000000001"/>
    <s v="Normal"/>
    <n v="664.14599999999996"/>
    <n v="6"/>
    <n v="0.1"/>
    <n v="88.552800000000005"/>
    <n v="3984.8759999999997"/>
    <n v="2.2222222222222227E-2"/>
    <s v="Profit"/>
    <n v="398.48759999999999"/>
    <s v="Discount Applied"/>
    <s v="Low Discount"/>
    <n v="0.59214767453165806"/>
    <x v="1"/>
  </r>
  <r>
    <s v="CA-2017-127782"/>
    <d v="2017-02-11T00:00:00"/>
    <x v="565"/>
    <n v="2020.1999999999998"/>
    <n v="-159.947"/>
    <n v="0.27700000000000002"/>
    <s v="Low Value"/>
    <n v="1530"/>
    <n v="1.2967275576745968E-4"/>
    <s v="FUR-FU-10001847"/>
    <n v="131.65199999999999"/>
    <n v="17.056799999999999"/>
    <s v="Normal"/>
    <n v="3.3119999999999998"/>
    <n v="1"/>
    <n v="0.2"/>
    <n v="0.66239999999999999"/>
    <n v="3.3119999999999998"/>
    <n v="0.2"/>
    <s v="Profit"/>
    <n v="0.66239999999999999"/>
    <s v="Discount Applied"/>
    <s v="Low Discount"/>
    <n v="0.96674388951130896"/>
    <x v="0"/>
  </r>
  <r>
    <s v="CA-2015-168529"/>
    <d v="2015-08-10T00:00:00"/>
    <x v="222"/>
    <n v="3181.3599999999997"/>
    <n v="153.9162"/>
    <n v="0.40899999999999997"/>
    <s v="Medium Value"/>
    <n v="1249"/>
    <n v="2.0420538475812572E-4"/>
    <s v="FUR-FU-10001588"/>
    <n v="2013.42"/>
    <n v="138.31319999999999"/>
    <s v="Normal"/>
    <n v="145.9"/>
    <n v="5"/>
    <n v="0"/>
    <n v="62.737000000000002"/>
    <n v="729.5"/>
    <n v="8.6000000000000007E-2"/>
    <s v="Profit"/>
    <n v="0"/>
    <s v="No Discount"/>
    <s v="Low Discount"/>
    <n v="0.92149552108688138"/>
    <x v="0"/>
  </r>
  <r>
    <s v="CA-2017-117667"/>
    <d v="2017-04-12T00:00:00"/>
    <x v="566"/>
    <n v="2509.136"/>
    <n v="-3.4380000000000006"/>
    <n v="0.34699999999999998"/>
    <s v="Low Value"/>
    <n v="1383"/>
    <n v="1.6105661801571171E-4"/>
    <s v="FUR-CH-10004540"/>
    <n v="5663.0559999999996"/>
    <n v="15.0832"/>
    <s v="Normal"/>
    <n v="239.96"/>
    <n v="10"/>
    <n v="0.3"/>
    <n v="-10.284000000000001"/>
    <n v="2399.6"/>
    <n v="-4.2857142857142859E-3"/>
    <s v="Loss"/>
    <n v="719.88"/>
    <s v="Discount Applied"/>
    <s v="Low Discount"/>
    <n v="0.94553282255087145"/>
    <x v="0"/>
  </r>
  <r>
    <s v="CA-2017-117667"/>
    <d v="2017-04-12T00:00:00"/>
    <x v="566"/>
    <n v="2509.136"/>
    <n v="-3.4380000000000006"/>
    <n v="0.34699999999999998"/>
    <s v="Low Value"/>
    <n v="1383"/>
    <n v="1.6105661801571171E-4"/>
    <s v="FUR-FU-10004093"/>
    <n v="794.13599999999997"/>
    <n v="68.460000000000008"/>
    <s v="Normal"/>
    <n v="54.768000000000001"/>
    <n v="2"/>
    <n v="0.2"/>
    <n v="6.8460000000000001"/>
    <n v="109.536"/>
    <n v="6.25E-2"/>
    <s v="Profit"/>
    <n v="21.907200000000003"/>
    <s v="Discount Applied"/>
    <s v="Low Discount"/>
    <n v="0.94553282255087145"/>
    <x v="0"/>
  </r>
  <r>
    <s v="US-2017-150595"/>
    <d v="2017-05-22T00:00:00"/>
    <x v="124"/>
    <n v="1824.652"/>
    <n v="134.87479999999999"/>
    <n v="0.26100000000000001"/>
    <s v="Low Value"/>
    <n v="1564"/>
    <n v="1.1712090543342584E-4"/>
    <s v="FUR-CH-10000513"/>
    <n v="38828.013000000006"/>
    <n v="-197.5848"/>
    <s v="high sales Low Profit"/>
    <n v="181.98599999999999"/>
    <n v="2"/>
    <n v="0.3"/>
    <n v="-54.595799999999997"/>
    <n v="363.97199999999998"/>
    <n v="-0.15"/>
    <s v="Loss"/>
    <n v="109.19159999999999"/>
    <s v="Discount Applied"/>
    <s v="Low Discount"/>
    <n v="0.9708983681372183"/>
    <x v="0"/>
  </r>
  <r>
    <s v="CA-2016-134936"/>
    <d v="2016-12-19T00:00:00"/>
    <x v="517"/>
    <n v="6193.26"/>
    <n v="-247.08959999999999"/>
    <n v="0.60799999999999998"/>
    <s v="Medium Value"/>
    <n v="830"/>
    <n v="3.9753345776872466E-4"/>
    <s v="FUR-TA-10001086"/>
    <n v="17782.830000000002"/>
    <n v="54.716400000000021"/>
    <s v="Normal"/>
    <n v="455.97"/>
    <n v="6"/>
    <n v="0.5"/>
    <n v="-218.8656"/>
    <n v="2735.82"/>
    <n v="-0.08"/>
    <s v="Loss"/>
    <n v="1367.91"/>
    <s v="Discount Applied"/>
    <s v="High Discount"/>
    <n v="0.80034279357062099"/>
    <x v="0"/>
  </r>
  <r>
    <s v="CA-2017-151008"/>
    <d v="2017-07-09T00:00:00"/>
    <x v="397"/>
    <n v="420.39000000000004"/>
    <n v="41.861699999999999"/>
    <n v="7.6999999999999999E-2"/>
    <s v="Low Value"/>
    <n v="1953"/>
    <n v="2.6984026233582016E-5"/>
    <s v="FUR-FU-10002396"/>
    <n v="629"/>
    <n v="39.752799999999993"/>
    <s v="Normal"/>
    <n v="25.16"/>
    <n v="2"/>
    <n v="0"/>
    <n v="10.5672"/>
    <n v="50.32"/>
    <n v="0.21"/>
    <s v="Profit"/>
    <n v="0"/>
    <s v="No Discount"/>
    <s v="Low Discount"/>
    <n v="0.99783709020690192"/>
    <x v="0"/>
  </r>
  <r>
    <s v="US-2014-159618"/>
    <d v="2014-12-11T00:00:00"/>
    <x v="567"/>
    <n v="4348.9472000000005"/>
    <n v="81.554100000000005"/>
    <n v="0.50600000000000001"/>
    <s v="Medium Value"/>
    <n v="1043"/>
    <n v="2.791505633655964E-4"/>
    <s v="FUR-BO-10004467"/>
    <n v="8447.1551999999992"/>
    <n v="-612.93869999999993"/>
    <s v="Normal"/>
    <n v="67.993200000000002"/>
    <n v="1"/>
    <n v="0.32"/>
    <n v="-12.998699999999999"/>
    <n v="67.993200000000002"/>
    <n v="-0.19117647058823528"/>
    <s v="Loss"/>
    <n v="21.757823999999999"/>
    <s v="Discount Applied"/>
    <s v="High Discount"/>
    <n v="0.87261401640595893"/>
    <x v="0"/>
  </r>
  <r>
    <s v="CA-2017-116113"/>
    <d v="2017-02-10T00:00:00"/>
    <x v="227"/>
    <n v="9900.4680000000008"/>
    <n v="-14.977299999999998"/>
    <n v="0.74299999999999999"/>
    <s v="Medium Value"/>
    <n v="538"/>
    <n v="6.354920151210525E-4"/>
    <s v="FUR-FU-10002963"/>
    <n v="149.352"/>
    <n v="14.224"/>
    <s v="Normal"/>
    <n v="10.16"/>
    <n v="2"/>
    <n v="0"/>
    <n v="3.4544000000000001"/>
    <n v="20.32"/>
    <n v="0.17"/>
    <s v="Profit"/>
    <n v="0"/>
    <s v="No Discount"/>
    <s v="Low Discount"/>
    <n v="0.65552706802315297"/>
    <x v="1"/>
  </r>
  <r>
    <s v="CA-2015-125066"/>
    <d v="2015-12-14T00:00:00"/>
    <x v="456"/>
    <n v="3782.04"/>
    <n v="348.15960000000001"/>
    <n v="0.46700000000000003"/>
    <s v="Medium Value"/>
    <n v="1123"/>
    <n v="2.4276187962714746E-4"/>
    <s v="FUR-FU-10003829"/>
    <n v="284.59199999999998"/>
    <n v="17.1248"/>
    <s v="Normal"/>
    <n v="6.16"/>
    <n v="2"/>
    <n v="0"/>
    <n v="1.9712000000000001"/>
    <n v="12.32"/>
    <n v="0.16"/>
    <s v="Profit"/>
    <n v="0"/>
    <s v="No Discount"/>
    <s v="Low Discount"/>
    <n v="0.89391918995087871"/>
    <x v="0"/>
  </r>
  <r>
    <s v="CA-2017-157966"/>
    <d v="2017-03-13T00:00:00"/>
    <x v="568"/>
    <n v="737.69600000000003"/>
    <n v="-5.2645"/>
    <n v="0.125"/>
    <s v="Low Value"/>
    <n v="1854"/>
    <n v="4.7351288604411421E-5"/>
    <s v="FUR-CH-10003606"/>
    <n v="2244.2000000000003"/>
    <n v="151.32320000000001"/>
    <s v="Normal"/>
    <n v="89.768000000000001"/>
    <n v="1"/>
    <n v="0.3"/>
    <n v="-2.5648"/>
    <n v="89.768000000000001"/>
    <n v="-2.8571428571428571E-2"/>
    <s v="Loss"/>
    <n v="26.930399999999999"/>
    <s v="Discount Applied"/>
    <s v="Low Discount"/>
    <n v="0.99413779434170679"/>
    <x v="0"/>
  </r>
  <r>
    <s v="CA-2016-136686"/>
    <d v="2016-12-12T00:00:00"/>
    <x v="569"/>
    <n v="2301.84"/>
    <n v="122.76479999999999"/>
    <n v="0.32500000000000001"/>
    <s v="Low Value"/>
    <n v="1432"/>
    <n v="1.4775068613789201E-4"/>
    <s v="FUR-FU-10004864"/>
    <n v="9080.3719999999994"/>
    <n v="436.43790000000001"/>
    <s v="Normal"/>
    <n v="383.64"/>
    <n v="6"/>
    <n v="0"/>
    <n v="122.76479999999999"/>
    <n v="2301.84"/>
    <n v="5.333333333333333E-2"/>
    <s v="Profit"/>
    <n v="0"/>
    <s v="No Discount"/>
    <s v="Low Discount"/>
    <n v="0.95289726794385055"/>
    <x v="0"/>
  </r>
  <r>
    <s v="CA-2017-137498"/>
    <d v="2017-09-09T00:00:00"/>
    <x v="445"/>
    <n v="5419.3319999999994"/>
    <n v="193.5746"/>
    <n v="0.56899999999999995"/>
    <s v="Medium Value"/>
    <n v="911"/>
    <n v="3.4785650671160227E-4"/>
    <s v="FUR-CH-10003833"/>
    <n v="10012.916000000001"/>
    <n v="-131.107"/>
    <s v="Normal"/>
    <n v="243.92"/>
    <n v="5"/>
    <n v="0.2"/>
    <n v="-15.244999999999999"/>
    <n v="1219.5999999999999"/>
    <n v="-1.2500000000000001E-2"/>
    <s v="Loss"/>
    <n v="243.92"/>
    <s v="Discount Applied"/>
    <s v="Low Discount"/>
    <n v="0.83099254915573517"/>
    <x v="0"/>
  </r>
  <r>
    <s v="CA-2017-163818"/>
    <d v="2017-04-10T00:00:00"/>
    <x v="11"/>
    <n v="3246.7910000000002"/>
    <n v="93.568299999999994"/>
    <n v="0.41799999999999998"/>
    <s v="Medium Value"/>
    <n v="1229"/>
    <n v="2.0840527490891312E-4"/>
    <s v="FUR-FU-10000076"/>
    <n v="3140.8560000000007"/>
    <n v="180.0198"/>
    <s v="Normal"/>
    <n v="19.98"/>
    <n v="1"/>
    <n v="0"/>
    <n v="8.5914000000000001"/>
    <n v="19.98"/>
    <n v="0.43"/>
    <s v="Profit"/>
    <n v="0"/>
    <s v="No Discount"/>
    <s v="Low Discount"/>
    <n v="0.91738326435186457"/>
    <x v="0"/>
  </r>
  <r>
    <s v="CA-2014-116673"/>
    <d v="2014-12-15T00:00:00"/>
    <x v="44"/>
    <n v="5206.5199999999995"/>
    <n v="53.913200000000003"/>
    <n v="0.55100000000000005"/>
    <s v="Medium Value"/>
    <n v="950"/>
    <n v="3.3419651339391856E-4"/>
    <s v="FUR-FU-10003829"/>
    <n v="284.59199999999998"/>
    <n v="17.1248"/>
    <s v="Normal"/>
    <n v="6.16"/>
    <n v="2"/>
    <n v="0"/>
    <n v="1.9712000000000001"/>
    <n v="12.32"/>
    <n v="0.16"/>
    <s v="Profit"/>
    <n v="0"/>
    <s v="No Discount"/>
    <s v="Low Discount"/>
    <n v="0.84370896455111855"/>
    <x v="0"/>
  </r>
  <r>
    <s v="CA-2014-164742"/>
    <d v="2014-10-13T00:00:00"/>
    <x v="244"/>
    <n v="1157.7719999999999"/>
    <n v="60.961799999999997"/>
    <n v="0.19"/>
    <s v="Low Value"/>
    <n v="1716"/>
    <n v="7.431515978140944E-5"/>
    <s v="FUR-CH-10002880"/>
    <n v="30526.117999999999"/>
    <n v="-474.74139999999994"/>
    <s v="high sales Low Profit"/>
    <n v="245.98"/>
    <n v="2"/>
    <n v="0"/>
    <n v="27.0578"/>
    <n v="491.96"/>
    <n v="5.5E-2"/>
    <s v="Profit"/>
    <n v="0"/>
    <s v="No Discount"/>
    <s v="Low Discount"/>
    <n v="0.98581607407361482"/>
    <x v="0"/>
  </r>
  <r>
    <s v="CA-2016-134516"/>
    <d v="2016-09-20T00:00:00"/>
    <x v="259"/>
    <n v="5920.1680000000006"/>
    <n v="-41.681600000000003"/>
    <n v="0.59499999999999997"/>
    <s v="Medium Value"/>
    <n v="855"/>
    <n v="3.8000420709154067E-4"/>
    <s v="FUR-FU-10001546"/>
    <n v="249.91199999999998"/>
    <n v="-11.213999999999997"/>
    <s v="Normal"/>
    <n v="17.088000000000001"/>
    <n v="2"/>
    <n v="0.2"/>
    <n v="1.0680000000000001"/>
    <n v="34.176000000000002"/>
    <n v="3.125E-2"/>
    <s v="Profit"/>
    <n v="6.8352000000000004"/>
    <s v="Discount Applied"/>
    <s v="Low Discount"/>
    <n v="0.81081382809616587"/>
    <x v="0"/>
  </r>
  <r>
    <s v="CA-2016-134516"/>
    <d v="2016-09-20T00:00:00"/>
    <x v="259"/>
    <n v="5920.1680000000006"/>
    <n v="-41.681600000000003"/>
    <n v="0.59499999999999997"/>
    <s v="Medium Value"/>
    <n v="855"/>
    <n v="3.8000420709154067E-4"/>
    <s v="FUR-CH-10002880"/>
    <n v="30526.117999999999"/>
    <n v="-474.74139999999994"/>
    <s v="high sales Low Profit"/>
    <n v="98.391999999999996"/>
    <n v="1"/>
    <n v="0.2"/>
    <n v="-11.069100000000001"/>
    <n v="98.391999999999996"/>
    <n v="-0.11250000000000002"/>
    <s v="Loss"/>
    <n v="19.6784"/>
    <s v="Discount Applied"/>
    <s v="Low Discount"/>
    <n v="0.81081382809616587"/>
    <x v="0"/>
  </r>
  <r>
    <s v="CA-2017-125745"/>
    <d v="2017-06-30T00:00:00"/>
    <x v="406"/>
    <n v="5754.9380000000001"/>
    <n v="-429.4726"/>
    <n v="0.59"/>
    <s v="Medium Value"/>
    <n v="866"/>
    <n v="3.693984109151931E-4"/>
    <s v="FUR-FU-10001591"/>
    <n v="1529.8799999999997"/>
    <n v="108.092"/>
    <s v="Normal"/>
    <n v="19.52"/>
    <n v="2"/>
    <n v="0.2"/>
    <n v="5.3680000000000003"/>
    <n v="39.04"/>
    <n v="0.13750000000000001"/>
    <s v="Profit"/>
    <n v="7.8079999999999998"/>
    <s v="Discount Applied"/>
    <s v="Low Discount"/>
    <n v="0.81492622424768901"/>
    <x v="0"/>
  </r>
  <r>
    <s v="US-2016-124163"/>
    <d v="2016-09-25T00:00:00"/>
    <x v="570"/>
    <n v="1158.96"/>
    <n v="67.650000000000006"/>
    <n v="0.191"/>
    <s v="Low Value"/>
    <n v="1714"/>
    <n v="7.4391415218421494E-5"/>
    <s v="FUR-CH-10004218"/>
    <n v="17307.972000000002"/>
    <n v="499.851"/>
    <s v="Normal"/>
    <n v="201.96"/>
    <n v="2"/>
    <n v="0"/>
    <n v="50.49"/>
    <n v="403.92"/>
    <n v="0.125"/>
    <s v="Profit"/>
    <n v="0"/>
    <s v="No Discount"/>
    <s v="Low Discount"/>
    <n v="0.98559312859427062"/>
    <x v="0"/>
  </r>
  <r>
    <s v="US-2016-124163"/>
    <d v="2016-09-25T00:00:00"/>
    <x v="570"/>
    <n v="1158.96"/>
    <n v="67.650000000000006"/>
    <n v="0.191"/>
    <s v="Low Value"/>
    <n v="1714"/>
    <n v="7.4391415218421494E-5"/>
    <s v="FUR-FU-10000755"/>
    <n v="854.88"/>
    <n v="23.4"/>
    <s v="Normal"/>
    <n v="68.64"/>
    <n v="11"/>
    <n v="0"/>
    <n v="17.16"/>
    <n v="755.04"/>
    <n v="2.2727272727272728E-2"/>
    <s v="Profit"/>
    <n v="0"/>
    <s v="No Discount"/>
    <s v="Low Discount"/>
    <n v="0.98559312859427062"/>
    <x v="0"/>
  </r>
  <r>
    <s v="CA-2014-126683"/>
    <d v="2014-09-29T00:00:00"/>
    <x v="210"/>
    <n v="23721.364000000001"/>
    <n v="570.87939999999992"/>
    <n v="0.94199999999999995"/>
    <s v="High Value"/>
    <n v="115"/>
    <n v="1.5226287696480602E-3"/>
    <s v="FUR-FU-10001706"/>
    <n v="865.48000000000025"/>
    <n v="44.721600000000009"/>
    <s v="Normal"/>
    <n v="6.16"/>
    <n v="2"/>
    <n v="0"/>
    <n v="2.9567999999999999"/>
    <n v="12.32"/>
    <n v="0.24"/>
    <s v="Profit"/>
    <n v="0"/>
    <s v="No Discount"/>
    <s v="Low Discount"/>
    <n v="0.27091093632469848"/>
    <x v="1"/>
  </r>
  <r>
    <s v="CA-2014-126683"/>
    <d v="2014-09-29T00:00:00"/>
    <x v="210"/>
    <n v="23721.364000000001"/>
    <n v="570.87939999999992"/>
    <n v="0.94199999999999995"/>
    <s v="High Value"/>
    <n v="115"/>
    <n v="1.5226287696480602E-3"/>
    <s v="FUR-TA-10002958"/>
    <n v="43166.091999999997"/>
    <n v="-856.01440000000002"/>
    <s v="high sales Low Profit"/>
    <n v="2348.8200000000002"/>
    <n v="9"/>
    <n v="0"/>
    <n v="399.29939999999999"/>
    <n v="21139.38"/>
    <n v="1.8888888888888889E-2"/>
    <s v="Profit"/>
    <n v="0"/>
    <s v="No Discount"/>
    <s v="Low Discount"/>
    <n v="0.27091093632469848"/>
    <x v="1"/>
  </r>
  <r>
    <s v="CA-2017-148810"/>
    <d v="2017-06-26T00:00:00"/>
    <x v="42"/>
    <n v="7817.3040000000001"/>
    <n v="293.90019999999998"/>
    <n v="0.68500000000000005"/>
    <s v="Medium Value"/>
    <n v="662"/>
    <n v="5.0177772119195416E-4"/>
    <s v="FUR-CH-10001545"/>
    <n v="6975.5760000000009"/>
    <n v="-36.473600000000005"/>
    <s v="Normal"/>
    <n v="273.55200000000002"/>
    <n v="3"/>
    <n v="0.2"/>
    <n v="-13.6776"/>
    <n v="820.65600000000006"/>
    <n v="-1.6666666666666666E-2"/>
    <s v="Loss"/>
    <n v="164.13120000000004"/>
    <s v="Discount Applied"/>
    <s v="Low Discount"/>
    <n v="0.72666510954331109"/>
    <x v="1"/>
  </r>
  <r>
    <s v="US-2016-146066"/>
    <d v="2016-08-21T00:00:00"/>
    <x v="100"/>
    <n v="16191.808000000001"/>
    <n v="252.23859999999996"/>
    <n v="0.88400000000000001"/>
    <s v="High Value"/>
    <n v="239"/>
    <n v="1.0393210396087518E-3"/>
    <s v="FUR-TA-10002530"/>
    <n v="19491.518"/>
    <n v="-392.54800000000006"/>
    <s v="high sales Low Profit"/>
    <n v="815.29200000000003"/>
    <n v="9"/>
    <n v="0.4"/>
    <n v="-339.70499999999998"/>
    <n v="7337.6280000000006"/>
    <n v="-4.6296296296296294E-2"/>
    <s v="Loss"/>
    <n v="2935.0512000000003"/>
    <s v="Discount Applied"/>
    <s v="High Discount"/>
    <n v="0.42437338324286505"/>
    <x v="1"/>
  </r>
  <r>
    <s v="CA-2014-127614"/>
    <d v="2014-11-02T00:00:00"/>
    <x v="66"/>
    <n v="17832.73"/>
    <n v="211.71780000000001"/>
    <n v="0.89900000000000002"/>
    <s v="High Value"/>
    <n v="210"/>
    <n v="1.14464866941741E-3"/>
    <s v="FUR-TA-10003715"/>
    <n v="16205.237999999999"/>
    <n v="-401.99040000000002"/>
    <s v="high sales Low Profit"/>
    <n v="1256.22"/>
    <n v="6"/>
    <n v="0"/>
    <n v="75.373199999999997"/>
    <n v="7537.32"/>
    <n v="0.01"/>
    <s v="Profit"/>
    <n v="0"/>
    <s v="No Discount"/>
    <s v="Low Discount"/>
    <n v="0.39211102125952491"/>
    <x v="1"/>
  </r>
  <r>
    <s v="CA-2017-113208"/>
    <d v="2017-03-26T00:00:00"/>
    <x v="571"/>
    <n v="182.52"/>
    <n v="23.119199999999999"/>
    <n v="3.2000000000000001E-2"/>
    <s v="Low Value"/>
    <n v="2052"/>
    <n v="1.1715608050033041E-5"/>
    <s v="FUR-FU-10004245"/>
    <n v="754.41599999999994"/>
    <n v="68.951999999999998"/>
    <s v="Normal"/>
    <n v="60.84"/>
    <n v="3"/>
    <n v="0"/>
    <n v="23.119199999999999"/>
    <n v="182.52"/>
    <n v="0.12666666666666665"/>
    <s v="Profit"/>
    <n v="0"/>
    <s v="No Discount"/>
    <s v="Low Discount"/>
    <n v="0.99963598048586155"/>
    <x v="0"/>
  </r>
  <r>
    <s v="CA-2014-154893"/>
    <d v="2014-12-21T00:00:00"/>
    <x v="131"/>
    <n v="11268.248"/>
    <n v="161.05759999999998"/>
    <n v="0.80600000000000005"/>
    <s v="High Value"/>
    <n v="406"/>
    <n v="7.2328718484861219E-4"/>
    <s v="FUR-CH-10004287"/>
    <n v="58029.619999999995"/>
    <n v="1179.3740000000003"/>
    <s v="Normal"/>
    <n v="1325.76"/>
    <n v="6"/>
    <n v="0.2"/>
    <n v="149.148"/>
    <n v="7954.5599999999995"/>
    <n v="1.8749999999999999E-2"/>
    <s v="Profit"/>
    <n v="1590.912"/>
    <s v="Discount Applied"/>
    <s v="Low Discount"/>
    <n v="0.56581622932352049"/>
    <x v="1"/>
  </r>
  <r>
    <s v="CA-2014-154893"/>
    <d v="2014-12-21T00:00:00"/>
    <x v="131"/>
    <n v="11268.248"/>
    <n v="161.05759999999998"/>
    <n v="0.80600000000000005"/>
    <s v="High Value"/>
    <n v="406"/>
    <n v="7.2328718484861219E-4"/>
    <s v="FUR-CH-10000595"/>
    <n v="28298.079999999998"/>
    <n v="870.16000000000008"/>
    <s v="Normal"/>
    <n v="572.16"/>
    <n v="3"/>
    <n v="0.2"/>
    <n v="35.76"/>
    <n v="1716.48"/>
    <n v="2.0833333333333332E-2"/>
    <s v="Profit"/>
    <n v="343.29600000000005"/>
    <s v="Discount Applied"/>
    <s v="Low Discount"/>
    <n v="0.56581622932352049"/>
    <x v="1"/>
  </r>
  <r>
    <s v="CA-2016-127985"/>
    <d v="2016-01-04T00:00:00"/>
    <x v="422"/>
    <n v="4498.5069999999996"/>
    <n v="135.36180000000002"/>
    <n v="0.51400000000000001"/>
    <s v="Medium Value"/>
    <n v="1027"/>
    <n v="2.8875051951747738E-4"/>
    <s v="FUR-FU-10003274"/>
    <n v="164.03199999999998"/>
    <n v="15.2064"/>
    <s v="Normal"/>
    <n v="7.04"/>
    <n v="4"/>
    <n v="0"/>
    <n v="3.0975999999999999"/>
    <n v="28.16"/>
    <n v="0.11"/>
    <s v="Profit"/>
    <n v="0"/>
    <s v="No Discount"/>
    <s v="Low Discount"/>
    <n v="0.8680859816505514"/>
    <x v="0"/>
  </r>
  <r>
    <s v="CA-2017-127117"/>
    <d v="2017-04-14T00:00:00"/>
    <x v="337"/>
    <n v="10604.773599999999"/>
    <n v="-273.93610000000007"/>
    <n v="0.77300000000000002"/>
    <s v="Medium Value"/>
    <n v="475"/>
    <n v="6.807000381160302E-4"/>
    <s v="FUR-FU-10004018"/>
    <n v="3186.46"/>
    <n v="144.73080000000002"/>
    <s v="Normal"/>
    <n v="74.45"/>
    <n v="5"/>
    <n v="0"/>
    <n v="20.101500000000001"/>
    <n v="372.25"/>
    <n v="5.4000000000000006E-2"/>
    <s v="Profit"/>
    <n v="0"/>
    <s v="No Discount"/>
    <s v="Low Discount"/>
    <n v="0.61433311885702824"/>
    <x v="1"/>
  </r>
  <r>
    <s v="CA-2015-104241"/>
    <d v="2015-04-01T00:00:00"/>
    <x v="559"/>
    <n v="6335.0630000000001"/>
    <n v="45.194100000000006"/>
    <n v="0.61399999999999999"/>
    <s v="Medium Value"/>
    <n v="816"/>
    <n v="4.066355198349028E-4"/>
    <s v="FUR-FU-10001473"/>
    <n v="5732.1120000000001"/>
    <n v="176.32469999999998"/>
    <s v="Normal"/>
    <n v="192.22"/>
    <n v="14"/>
    <n v="0"/>
    <n v="69.199200000000005"/>
    <n v="2691.08"/>
    <n v="2.5714285714285717E-2"/>
    <s v="Profit"/>
    <n v="0"/>
    <s v="No Discount"/>
    <s v="Low Discount"/>
    <n v="0.7951507915564241"/>
    <x v="1"/>
  </r>
  <r>
    <s v="CA-2017-142342"/>
    <d v="2017-07-17T00:00:00"/>
    <x v="123"/>
    <n v="11926.424999999999"/>
    <n v="610.76919999999996"/>
    <n v="0.82099999999999995"/>
    <s v="High Value"/>
    <n v="374"/>
    <n v="7.6553430165524484E-4"/>
    <s v="FUR-BO-10002613"/>
    <n v="26566.659"/>
    <n v="-126.44100000000005"/>
    <s v="high sales Low Profit"/>
    <n v="1194.165"/>
    <n v="5"/>
    <n v="0.15"/>
    <n v="210.73500000000001"/>
    <n v="5970.8249999999998"/>
    <n v="3.529411764705883E-2"/>
    <s v="Profit"/>
    <n v="895.62374999999997"/>
    <s v="Discount Applied"/>
    <s v="Low Discount"/>
    <n v="0.5414381936234739"/>
    <x v="1"/>
  </r>
  <r>
    <s v="CA-2016-145261"/>
    <d v="2016-12-18T00:00:00"/>
    <x v="303"/>
    <n v="2923.7939999999999"/>
    <n v="-290.12859999999995"/>
    <n v="0.38200000000000001"/>
    <s v="Low Value"/>
    <n v="1310"/>
    <n v="1.8767271818451839E-4"/>
    <s v="FUR-TA-10002530"/>
    <n v="19491.518"/>
    <n v="-392.54800000000006"/>
    <s v="high sales Low Profit"/>
    <n v="377.45"/>
    <n v="5"/>
    <n v="0.5"/>
    <n v="-264.21499999999997"/>
    <n v="1887.25"/>
    <n v="-0.13999999999999999"/>
    <s v="Loss"/>
    <n v="943.625"/>
    <s v="Discount Applied"/>
    <s v="High Discount"/>
    <n v="0.93282391495257855"/>
    <x v="0"/>
  </r>
  <r>
    <s v="CA-2016-108875"/>
    <d v="2016-09-24T00:00:00"/>
    <x v="539"/>
    <n v="7997.44"/>
    <n v="156.65199999999999"/>
    <n v="0.69099999999999995"/>
    <s v="Medium Value"/>
    <n v="655"/>
    <n v="5.1334030486333677E-4"/>
    <s v="FUR-FU-10002671"/>
    <n v="565.48"/>
    <n v="78.256"/>
    <s v="Normal"/>
    <n v="21.44"/>
    <n v="2"/>
    <n v="0.2"/>
    <n v="7.5039999999999996"/>
    <n v="42.88"/>
    <n v="0.17499999999999999"/>
    <s v="Profit"/>
    <n v="8.5760000000000005"/>
    <s v="Discount Applied"/>
    <s v="Low Discount"/>
    <n v="0.7211036171366827"/>
    <x v="1"/>
  </r>
  <r>
    <s v="CA-2015-141012"/>
    <d v="2015-09-06T00:00:00"/>
    <x v="572"/>
    <n v="9976.3559999999998"/>
    <n v="228.7578"/>
    <n v="0.747"/>
    <s v="Medium Value"/>
    <n v="535"/>
    <n v="6.4036312000654942E-4"/>
    <s v="FUR-FU-10003192"/>
    <n v="9612.4879999999994"/>
    <n v="362.46719999999999"/>
    <s v="Normal"/>
    <n v="355.36"/>
    <n v="4"/>
    <n v="0"/>
    <n v="92.393600000000006"/>
    <n v="1421.44"/>
    <n v="6.5000000000000002E-2"/>
    <s v="Profit"/>
    <n v="0"/>
    <s v="No Discount"/>
    <s v="Low Discount"/>
    <n v="0.65107862391730575"/>
    <x v="1"/>
  </r>
  <r>
    <s v="CA-2014-126802"/>
    <d v="2014-12-29T00:00:00"/>
    <x v="133"/>
    <n v="20439.493999999999"/>
    <n v="528.6896999999999"/>
    <n v="0.92400000000000004"/>
    <s v="High Value"/>
    <n v="155"/>
    <n v="1.3119718411407078E-3"/>
    <s v="FUR-FU-10000193"/>
    <n v="1740.9279999999999"/>
    <n v="-129.91999999999999"/>
    <s v="Normal"/>
    <n v="38.975999999999999"/>
    <n v="3"/>
    <n v="0.6"/>
    <n v="-50.668799999999997"/>
    <n v="116.928"/>
    <n v="-0.43333333333333335"/>
    <s v="Loss"/>
    <n v="70.15679999999999"/>
    <s v="Discount Applied"/>
    <s v="High Discount"/>
    <n v="0.32865370885845591"/>
    <x v="1"/>
  </r>
  <r>
    <s v="CA-2014-131541"/>
    <d v="2014-07-28T00:00:00"/>
    <x v="237"/>
    <n v="1448.4779999999998"/>
    <n v="24.79"/>
    <n v="0.20899999999999999"/>
    <s v="Low Value"/>
    <n v="1672"/>
    <n v="9.2975019269645812E-5"/>
    <s v="FUR-FU-10003623"/>
    <n v="2413.752"/>
    <n v="99.580799999999996"/>
    <s v="Normal"/>
    <n v="129.88800000000001"/>
    <n v="6"/>
    <n v="0.2"/>
    <n v="12.988799999999999"/>
    <n v="779.32799999999997"/>
    <n v="1.6666666666666666E-2"/>
    <s v="Profit"/>
    <n v="155.8656"/>
    <s v="Discount Applied"/>
    <s v="Low Discount"/>
    <n v="0.98241875039370596"/>
    <x v="0"/>
  </r>
  <r>
    <s v="CA-2015-119550"/>
    <d v="2015-12-26T00:00:00"/>
    <x v="573"/>
    <n v="3772.2239999999997"/>
    <n v="-96.925200000000004"/>
    <n v="0.46400000000000002"/>
    <s v="Medium Value"/>
    <n v="1135"/>
    <n v="2.4213180945062364E-4"/>
    <s v="FUR-CH-10002044"/>
    <n v="2501.7179999999998"/>
    <n v="-158.48579999999998"/>
    <s v="Normal"/>
    <n v="275.05799999999999"/>
    <n v="3"/>
    <n v="0.3"/>
    <n v="-90.376199999999997"/>
    <n v="825.17399999999998"/>
    <n v="-0.10952380952380952"/>
    <s v="Loss"/>
    <n v="247.55219999999997"/>
    <s v="Discount Applied"/>
    <s v="Low Discount"/>
    <n v="0.89561617112870395"/>
    <x v="0"/>
  </r>
  <r>
    <s v="US-2015-138093"/>
    <d v="2015-10-12T00:00:00"/>
    <x v="159"/>
    <n v="2198.8000000000002"/>
    <n v="228.90940000000001"/>
    <n v="0.307"/>
    <s v="Low Value"/>
    <n v="1467"/>
    <n v="1.411367465505843E-4"/>
    <s v="FUR-CH-10000785"/>
    <n v="27110.804"/>
    <n v="785.45320000000004"/>
    <s v="Normal"/>
    <n v="542.94000000000005"/>
    <n v="3"/>
    <n v="0"/>
    <n v="141.1644"/>
    <n v="1628.8200000000002"/>
    <n v="8.6666666666666656E-2"/>
    <s v="Profit"/>
    <n v="0"/>
    <s v="No Discount"/>
    <s v="Low Discount"/>
    <n v="0.95836212333715454"/>
    <x v="0"/>
  </r>
  <r>
    <s v="CA-2016-126165"/>
    <d v="2016-05-05T00:00:00"/>
    <x v="543"/>
    <n v="12313.7544"/>
    <n v="-439.31759999999997"/>
    <n v="0.83199999999999996"/>
    <s v="High Value"/>
    <n v="355"/>
    <n v="7.9039623150761425E-4"/>
    <s v="FUR-TA-10001676"/>
    <n v="1746.0989999999999"/>
    <n v="-148.39619999999996"/>
    <s v="Normal"/>
    <n v="71.087999999999994"/>
    <n v="2"/>
    <n v="0.2"/>
    <n v="-1.7771999999999999"/>
    <n v="142.17599999999999"/>
    <n v="-1.2500000000000001E-2"/>
    <s v="Loss"/>
    <n v="28.435199999999998"/>
    <s v="Discount Applied"/>
    <s v="Low Discount"/>
    <n v="0.52366689605766681"/>
    <x v="1"/>
  </r>
  <r>
    <s v="US-2014-123519"/>
    <d v="2014-12-14T00:00:00"/>
    <x v="574"/>
    <n v="1007.5859999999999"/>
    <n v="-88.630499999999998"/>
    <n v="0.16900000000000001"/>
    <s v="Low Value"/>
    <n v="1760"/>
    <n v="6.4675009054901319E-5"/>
    <s v="FUR-TA-10002645"/>
    <n v="29012.625"/>
    <n v="-295.815"/>
    <s v="high sales Low Profit"/>
    <n v="136.53"/>
    <n v="1"/>
    <n v="0.4"/>
    <n v="-52.336500000000001"/>
    <n v="136.53"/>
    <n v="-0.38333333333333336"/>
    <s v="Loss"/>
    <n v="54.612000000000002"/>
    <s v="Discount Applied"/>
    <s v="High Discount"/>
    <n v="0.98877987826383151"/>
    <x v="0"/>
  </r>
  <r>
    <s v="US-2015-160857"/>
    <d v="2015-08-05T00:00:00"/>
    <x v="410"/>
    <n v="9783.6919999999991"/>
    <n v="600.27639999999997"/>
    <n v="0.73399999999999999"/>
    <s v="Medium Value"/>
    <n v="559"/>
    <n v="6.2799638809031251E-4"/>
    <s v="FUR-FU-10001095"/>
    <n v="1768.8639999999998"/>
    <n v="61.433599999999998"/>
    <s v="Normal"/>
    <n v="79.44"/>
    <n v="3"/>
    <n v="0"/>
    <n v="30.187200000000001"/>
    <n v="238.32"/>
    <n v="0.12666666666666668"/>
    <s v="Profit"/>
    <n v="0"/>
    <s v="No Discount"/>
    <s v="Low Discount"/>
    <n v="0.6681290249318893"/>
    <x v="1"/>
  </r>
  <r>
    <s v="US-2015-160857"/>
    <d v="2015-08-05T00:00:00"/>
    <x v="410"/>
    <n v="9783.6919999999991"/>
    <n v="600.27639999999997"/>
    <n v="0.73399999999999999"/>
    <s v="Medium Value"/>
    <n v="559"/>
    <n v="6.2799638809031251E-4"/>
    <s v="FUR-CH-10002647"/>
    <n v="21499.842000000004"/>
    <n v="234.23400000000001"/>
    <s v="Normal"/>
    <n v="127.764"/>
    <n v="2"/>
    <n v="0.1"/>
    <n v="21.294"/>
    <n v="255.52799999999999"/>
    <n v="8.3333333333333343E-2"/>
    <s v="Profit"/>
    <n v="25.552800000000001"/>
    <s v="Discount Applied"/>
    <s v="Low Discount"/>
    <n v="0.6681290249318893"/>
    <x v="1"/>
  </r>
  <r>
    <s v="CA-2017-117324"/>
    <d v="2017-08-12T00:00:00"/>
    <x v="74"/>
    <n v="2285.0120000000002"/>
    <n v="51.871200000000002"/>
    <n v="0.32300000000000001"/>
    <s v="Low Value"/>
    <n v="1435"/>
    <n v="1.4667052915637793E-4"/>
    <s v="FUR-BO-10003159"/>
    <n v="5653.5666000000001"/>
    <n v="-78.186399999999992"/>
    <s v="Normal"/>
    <n v="459.92"/>
    <n v="4"/>
    <n v="0"/>
    <n v="41.392800000000001"/>
    <n v="1839.68"/>
    <n v="2.2499999999999999E-2"/>
    <s v="Profit"/>
    <n v="0"/>
    <s v="No Discount"/>
    <s v="Low Discount"/>
    <n v="0.95348444148440348"/>
    <x v="0"/>
  </r>
  <r>
    <s v="CA-2017-143574"/>
    <d v="2017-06-29T00:00:00"/>
    <x v="42"/>
    <n v="7817.3040000000001"/>
    <n v="293.90019999999998"/>
    <n v="0.68500000000000005"/>
    <s v="Medium Value"/>
    <n v="662"/>
    <n v="5.0177772119195416E-4"/>
    <s v="FUR-BO-10002598"/>
    <n v="7680.036000000001"/>
    <n v="362.70780000000008"/>
    <s v="Normal"/>
    <n v="638.82000000000005"/>
    <n v="9"/>
    <n v="0"/>
    <n v="185.2578"/>
    <n v="5749.38"/>
    <n v="3.2222222222222222E-2"/>
    <s v="Profit"/>
    <n v="0"/>
    <s v="No Discount"/>
    <s v="Low Discount"/>
    <n v="0.72666510954331109"/>
    <x v="1"/>
  </r>
  <r>
    <s v="CA-2017-143574"/>
    <d v="2017-06-29T00:00:00"/>
    <x v="42"/>
    <n v="7817.3040000000001"/>
    <n v="293.90019999999998"/>
    <n v="0.68500000000000005"/>
    <s v="Medium Value"/>
    <n v="662"/>
    <n v="5.0177772119195416E-4"/>
    <s v="FUR-FU-10003976"/>
    <n v="820.21600000000012"/>
    <n v="55.1004"/>
    <s v="Normal"/>
    <n v="25.16"/>
    <n v="2"/>
    <n v="0"/>
    <n v="8.5543999999999993"/>
    <n v="50.32"/>
    <n v="0.16999999999999998"/>
    <s v="Profit"/>
    <n v="0"/>
    <s v="No Discount"/>
    <s v="Low Discount"/>
    <n v="0.72666510954331109"/>
    <x v="1"/>
  </r>
  <r>
    <s v="CA-2014-148614"/>
    <d v="2014-01-20T00:00:00"/>
    <x v="322"/>
    <n v="2367.6779999999999"/>
    <n v="110.37320000000003"/>
    <n v="0.33200000000000002"/>
    <s v="Low Value"/>
    <n v="1412"/>
    <n v="1.5197670083654462E-4"/>
    <s v="FUR-FU-10003194"/>
    <n v="413.02000000000004"/>
    <n v="6.7550000000000008"/>
    <s v="Normal"/>
    <n v="19.3"/>
    <n v="2"/>
    <n v="0"/>
    <n v="5.79"/>
    <n v="38.6"/>
    <n v="0.15"/>
    <s v="Profit"/>
    <n v="0"/>
    <s v="No Discount"/>
    <s v="Low Discount"/>
    <n v="0.95050666050702726"/>
    <x v="0"/>
  </r>
  <r>
    <s v="US-2017-147886"/>
    <d v="2017-03-28T00:00:00"/>
    <x v="575"/>
    <n v="731.65600000000006"/>
    <n v="-3.8230000000000004"/>
    <n v="0.122"/>
    <s v="Low Value"/>
    <n v="1860"/>
    <n v="4.6963592611521884E-5"/>
    <s v="FUR-FU-10001095"/>
    <n v="1768.8639999999998"/>
    <n v="61.433599999999998"/>
    <s v="Normal"/>
    <n v="26.48"/>
    <n v="1"/>
    <n v="0"/>
    <n v="10.0624"/>
    <n v="26.48"/>
    <n v="0.38"/>
    <s v="Profit"/>
    <n v="0"/>
    <s v="No Discount"/>
    <s v="Low Discount"/>
    <n v="0.99446708637241443"/>
    <x v="0"/>
  </r>
  <r>
    <s v="US-2017-147886"/>
    <d v="2017-03-28T00:00:00"/>
    <x v="575"/>
    <n v="731.65600000000006"/>
    <n v="-3.8230000000000004"/>
    <n v="0.122"/>
    <s v="Low Value"/>
    <n v="1860"/>
    <n v="4.6963592611521884E-5"/>
    <s v="FUR-FU-10003829"/>
    <n v="284.59199999999998"/>
    <n v="17.1248"/>
    <s v="Normal"/>
    <n v="21.56"/>
    <n v="7"/>
    <n v="0"/>
    <n v="6.8992000000000004"/>
    <n v="150.91999999999999"/>
    <n v="4.5714285714285721E-2"/>
    <s v="Profit"/>
    <n v="0"/>
    <s v="No Discount"/>
    <s v="Low Discount"/>
    <n v="0.99446708637241443"/>
    <x v="0"/>
  </r>
  <r>
    <s v="CA-2014-145800"/>
    <d v="2014-05-30T00:00:00"/>
    <x v="541"/>
    <n v="11118.326999999999"/>
    <n v="-661.80459999999994"/>
    <n v="0.79800000000000004"/>
    <s v="Medium Value"/>
    <n v="427"/>
    <n v="7.1366404396285162E-4"/>
    <s v="FUR-TA-10001539"/>
    <n v="26422.155000000002"/>
    <n v="-450.24300000000011"/>
    <s v="high sales Low Profit"/>
    <n v="355.45499999999998"/>
    <n v="3"/>
    <n v="0.5"/>
    <n v="-184.8366"/>
    <n v="1066.365"/>
    <n v="-0.17333333333333334"/>
    <s v="Loss"/>
    <n v="533.1825"/>
    <s v="Discount Applied"/>
    <s v="High Discount"/>
    <n v="0.57799644178877574"/>
    <x v="1"/>
  </r>
  <r>
    <s v="CA-2016-118514"/>
    <d v="2016-03-02T00:00:00"/>
    <x v="445"/>
    <n v="5419.3319999999994"/>
    <n v="193.5746"/>
    <n v="0.56899999999999995"/>
    <s v="Medium Value"/>
    <n v="911"/>
    <n v="3.4785650671160227E-4"/>
    <s v="FUR-CH-10000015"/>
    <n v="41197.32"/>
    <n v="814.41599999999994"/>
    <s v="Normal"/>
    <n v="866.4"/>
    <n v="4"/>
    <n v="0"/>
    <n v="225.26400000000001"/>
    <n v="3465.6"/>
    <n v="6.5000000000000002E-2"/>
    <s v="Profit"/>
    <n v="0"/>
    <s v="No Discount"/>
    <s v="Low Discount"/>
    <n v="0.83099254915573517"/>
    <x v="0"/>
  </r>
  <r>
    <s v="CA-2015-119634"/>
    <d v="2015-11-08T00:00:00"/>
    <x v="576"/>
    <n v="138.45600000000002"/>
    <n v="12.1149"/>
    <n v="2.5999999999999999E-2"/>
    <s v="Low Value"/>
    <n v="2065"/>
    <n v="8.8872245681315734E-6"/>
    <s v="FUR-FU-10004270"/>
    <n v="1453.568"/>
    <n v="116.7148"/>
    <s v="Normal"/>
    <n v="46.152000000000001"/>
    <n v="3"/>
    <n v="0.2"/>
    <n v="12.1149"/>
    <n v="138.45600000000002"/>
    <n v="8.7499999999999994E-2"/>
    <s v="Profit"/>
    <n v="27.691200000000006"/>
    <s v="Discount Applied"/>
    <s v="Low Discount"/>
    <n v="0.9997554776082781"/>
    <x v="0"/>
  </r>
  <r>
    <s v="CA-2017-158169"/>
    <d v="2017-12-08T00:00:00"/>
    <x v="397"/>
    <n v="420.39000000000004"/>
    <n v="41.861699999999999"/>
    <n v="7.6999999999999999E-2"/>
    <s v="Low Value"/>
    <n v="1953"/>
    <n v="2.6984026233582016E-5"/>
    <s v="FUR-FU-10001473"/>
    <n v="5732.1120000000001"/>
    <n v="176.32469999999998"/>
    <s v="Normal"/>
    <n v="54.92"/>
    <n v="4"/>
    <n v="0"/>
    <n v="19.7712"/>
    <n v="219.68"/>
    <n v="0.09"/>
    <s v="Profit"/>
    <n v="0"/>
    <s v="No Discount"/>
    <s v="Low Discount"/>
    <n v="0.99783709020690192"/>
    <x v="0"/>
  </r>
  <r>
    <s v="CA-2015-162047"/>
    <d v="2015-03-11T00:00:00"/>
    <x v="577"/>
    <n v="15473.97"/>
    <n v="61.408500000000004"/>
    <n v="0.876"/>
    <s v="High Value"/>
    <n v="262"/>
    <n v="9.93244397863082E-4"/>
    <s v="FUR-CH-10004983"/>
    <n v="31358.904000000002"/>
    <n v="342.88739999999996"/>
    <s v="Normal"/>
    <n v="1448.82"/>
    <n v="10"/>
    <n v="0.1"/>
    <n v="209.274"/>
    <n v="14488.199999999999"/>
    <n v="1.4444444444444446E-2"/>
    <s v="Profit"/>
    <n v="1448.82"/>
    <s v="Discount Applied"/>
    <s v="Low Discount"/>
    <n v="0.44273380220064884"/>
    <x v="1"/>
  </r>
  <r>
    <s v="CA-2015-103835"/>
    <d v="2015-09-24T00:00:00"/>
    <x v="578"/>
    <n v="44.730000000000004"/>
    <n v="4.6220999999999997"/>
    <n v="7.0000000000000001E-3"/>
    <s v="Low Value"/>
    <n v="2106"/>
    <n v="2.8711327420445864E-6"/>
    <s v="FUR-FU-10000010"/>
    <n v="881.67800000000011"/>
    <n v="52.483199999999997"/>
    <s v="Normal"/>
    <n v="14.91"/>
    <n v="3"/>
    <n v="0"/>
    <n v="4.6220999999999997"/>
    <n v="44.730000000000004"/>
    <n v="0.10333333333333332"/>
    <s v="Profit"/>
    <n v="0"/>
    <s v="No Discount"/>
    <s v="Low Discount"/>
    <n v="0.99997730797381335"/>
    <x v="0"/>
  </r>
  <r>
    <s v="CA-2016-142398"/>
    <d v="2016-12-04T00:00:00"/>
    <x v="202"/>
    <n v="8602.2179999999989"/>
    <n v="-145.73529999999997"/>
    <n v="0.70099999999999996"/>
    <s v="Medium Value"/>
    <n v="627"/>
    <n v="5.52159842477203E-4"/>
    <s v="FUR-CH-10001545"/>
    <n v="6975.5760000000009"/>
    <n v="-36.473600000000005"/>
    <s v="Normal"/>
    <n v="638.28800000000001"/>
    <n v="7"/>
    <n v="0.2"/>
    <n v="-31.914400000000001"/>
    <n v="4468.0159999999996"/>
    <n v="-7.1428571428571435E-3"/>
    <s v="Loss"/>
    <n v="893.60320000000002"/>
    <s v="Discount Applied"/>
    <s v="Low Discount"/>
    <n v="0.70895491408555689"/>
    <x v="1"/>
  </r>
  <r>
    <s v="CA-2014-105270"/>
    <d v="2014-11-11T00:00:00"/>
    <x v="176"/>
    <n v="3545.0160000000001"/>
    <n v="-5.7394000000000007"/>
    <n v="0.44600000000000001"/>
    <s v="Medium Value"/>
    <n v="1170"/>
    <n v="2.2754776455783434E-4"/>
    <s v="FUR-CH-10000988"/>
    <n v="36300.817999999992"/>
    <n v="833.59519999999998"/>
    <s v="Normal"/>
    <n v="112.648"/>
    <n v="1"/>
    <n v="0.2"/>
    <n v="11.264799999999999"/>
    <n v="112.648"/>
    <n v="9.9999999999999992E-2"/>
    <s v="Profit"/>
    <n v="22.529600000000002"/>
    <s v="Discount Applied"/>
    <s v="Low Discount"/>
    <n v="0.90470200881081098"/>
    <x v="0"/>
  </r>
  <r>
    <s v="CA-2017-141117"/>
    <d v="2017-02-10T00:00:00"/>
    <x v="579"/>
    <n v="2320.1440000000002"/>
    <n v="-297.20760000000001"/>
    <n v="0.32700000000000001"/>
    <s v="Low Value"/>
    <n v="1425"/>
    <n v="1.4892558472296658E-4"/>
    <s v="FUR-BO-10001972"/>
    <n v="23282.600999999995"/>
    <n v="-975.09879999999998"/>
    <s v="high sales Low Profit"/>
    <n v="217.76400000000001"/>
    <n v="6"/>
    <n v="0.7"/>
    <n v="-384.71640000000002"/>
    <n v="1306.5840000000001"/>
    <n v="-0.29444444444444445"/>
    <s v="Loss"/>
    <n v="914.60879999999997"/>
    <s v="Discount Applied"/>
    <s v="High Discount"/>
    <n v="0.95215511973407629"/>
    <x v="0"/>
  </r>
  <r>
    <s v="CA-2017-115070"/>
    <d v="2017-10-04T00:00:00"/>
    <x v="580"/>
    <n v="61.6"/>
    <n v="1.8480000000000001"/>
    <n v="0.01"/>
    <s v="Low Value"/>
    <n v="2099"/>
    <n v="3.9539856228470045E-6"/>
    <s v="FUR-FU-10003829"/>
    <n v="284.59199999999998"/>
    <n v="17.1248"/>
    <s v="Normal"/>
    <n v="12.32"/>
    <n v="5"/>
    <n v="0.2"/>
    <n v="1.8480000000000001"/>
    <n v="61.6"/>
    <n v="3.0000000000000002E-2"/>
    <s v="Profit"/>
    <n v="12.32"/>
    <s v="Discount Applied"/>
    <s v="Low Discount"/>
    <n v="0.99995267066372218"/>
    <x v="0"/>
  </r>
  <r>
    <s v="CA-2017-140186"/>
    <d v="2017-09-29T00:00:00"/>
    <x v="184"/>
    <n v="1466.93"/>
    <n v="131.9556"/>
    <n v="0.21299999999999999"/>
    <s v="Low Value"/>
    <n v="1663"/>
    <n v="9.4159417690307734E-5"/>
    <s v="FUR-CH-10002961"/>
    <n v="6914.48"/>
    <n v="54.588000000000001"/>
    <s v="Normal"/>
    <n v="72.784000000000006"/>
    <n v="1"/>
    <n v="0.2"/>
    <n v="0"/>
    <n v="72.784000000000006"/>
    <n v="0"/>
    <s v="Profit"/>
    <n v="14.556800000000003"/>
    <s v="Discount Applied"/>
    <s v="Low Discount"/>
    <n v="0.98167261135435202"/>
    <x v="0"/>
  </r>
  <r>
    <s v="CA-2017-140186"/>
    <d v="2017-09-29T00:00:00"/>
    <x v="184"/>
    <n v="1466.93"/>
    <n v="131.9556"/>
    <n v="0.21299999999999999"/>
    <s v="Low Value"/>
    <n v="1663"/>
    <n v="9.4159417690307734E-5"/>
    <s v="FUR-FU-10004848"/>
    <n v="7595.6839999999993"/>
    <n v="235.14070000000004"/>
    <s v="Normal"/>
    <n v="51.75"/>
    <n v="1"/>
    <n v="0"/>
    <n v="15.525"/>
    <n v="51.75"/>
    <n v="0.3"/>
    <s v="Profit"/>
    <n v="0"/>
    <s v="No Discount"/>
    <s v="Low Discount"/>
    <n v="0.98167261135435202"/>
    <x v="0"/>
  </r>
  <r>
    <s v="CA-2014-124856"/>
    <d v="2014-09-29T00:00:00"/>
    <x v="199"/>
    <n v="580.59"/>
    <n v="52.683599999999998"/>
    <n v="0.104"/>
    <s v="Low Value"/>
    <n v="1898"/>
    <n v="3.7266956376115948E-5"/>
    <s v="FUR-FU-10000521"/>
    <n v="1226.412"/>
    <n v="94.768200000000007"/>
    <s v="Normal"/>
    <n v="117.36"/>
    <n v="4"/>
    <n v="0"/>
    <n v="36.381599999999999"/>
    <n v="469.44"/>
    <n v="7.7499999999999999E-2"/>
    <s v="Profit"/>
    <n v="0"/>
    <s v="No Discount"/>
    <s v="Low Discount"/>
    <n v="0.99602534594432302"/>
    <x v="0"/>
  </r>
  <r>
    <s v="CA-2014-166716"/>
    <d v="2014-08-20T00:00:00"/>
    <x v="581"/>
    <n v="842.74400000000003"/>
    <n v="-6.0195999999999996"/>
    <n v="0.14199999999999999"/>
    <s v="Low Value"/>
    <n v="1819"/>
    <n v="5.4094117852931428E-5"/>
    <s v="FUR-CH-10004495"/>
    <n v="29526.137999999999"/>
    <n v="854.78320000000008"/>
    <s v="Normal"/>
    <n v="421.37200000000001"/>
    <n v="2"/>
    <n v="0.3"/>
    <n v="-6.0195999999999996"/>
    <n v="842.74400000000003"/>
    <n v="-7.1428571428571418E-3"/>
    <s v="Loss"/>
    <n v="252.82319999999999"/>
    <s v="Discount Applied"/>
    <s v="Low Discount"/>
    <n v="0.99231799407733634"/>
    <x v="0"/>
  </r>
  <r>
    <s v="CA-2017-113873"/>
    <d v="2017-11-13T00:00:00"/>
    <x v="472"/>
    <n v="1163.1096000000002"/>
    <n v="-13.921500000000004"/>
    <n v="0.193"/>
    <s v="Low Value"/>
    <n v="1709"/>
    <n v="7.4657770068106016E-5"/>
    <s v="FUR-BO-10003441"/>
    <n v="4601.6586000000007"/>
    <n v="73.715399999999988"/>
    <s v="Normal"/>
    <n v="205.9992"/>
    <n v="3"/>
    <n v="0.32"/>
    <n v="-27.264600000000002"/>
    <n v="617.99760000000003"/>
    <n v="-4.4117647058823532E-2"/>
    <s v="Loss"/>
    <n v="197.75923200000003"/>
    <s v="Discount Applied"/>
    <s v="High Discount"/>
    <n v="0.98529537576096071"/>
    <x v="0"/>
  </r>
  <r>
    <s v="CA-2016-125017"/>
    <d v="2016-06-02T00:00:00"/>
    <x v="82"/>
    <n v="3135.2959999999994"/>
    <n v="174.91519999999997"/>
    <n v="0.4"/>
    <s v="Medium Value"/>
    <n v="1270"/>
    <n v="2.012486251196383E-4"/>
    <s v="FUR-FU-10000723"/>
    <n v="4784.8560000000007"/>
    <n v="-125.1996"/>
    <s v="Normal"/>
    <n v="132.22399999999999"/>
    <n v="4"/>
    <n v="0.2"/>
    <n v="-18.180800000000001"/>
    <n v="528.89599999999996"/>
    <n v="-3.4375000000000003E-2"/>
    <s v="Loss"/>
    <n v="105.7792"/>
    <s v="Discount Applied"/>
    <s v="Low Discount"/>
    <n v="0.92534654609233269"/>
    <x v="0"/>
  </r>
  <r>
    <s v="US-2015-163279"/>
    <d v="2015-03-22T00:00:00"/>
    <x v="101"/>
    <n v="18615.897499999999"/>
    <n v="720.57950000000005"/>
    <n v="0.91200000000000003"/>
    <s v="High Value"/>
    <n v="179"/>
    <n v="1.1949186862239202E-3"/>
    <s v="FUR-FU-10000747"/>
    <n v="4312.924"/>
    <n v="124.6058"/>
    <s v="Normal"/>
    <n v="91.96"/>
    <n v="2"/>
    <n v="0"/>
    <n v="15.6332"/>
    <n v="183.92"/>
    <n v="8.5000000000000006E-2"/>
    <s v="Profit"/>
    <n v="0"/>
    <s v="No Discount"/>
    <s v="Low Discount"/>
    <n v="0.35838219266157134"/>
    <x v="1"/>
  </r>
  <r>
    <s v="CA-2017-117632"/>
    <d v="2017-12-05T00:00:00"/>
    <x v="489"/>
    <n v="1823"/>
    <n v="3.1404999999999994"/>
    <n v="0.26"/>
    <s v="Low Value"/>
    <n v="1567"/>
    <n v="1.1701486672808586E-4"/>
    <s v="FUR-TA-10001520"/>
    <n v="11476.296"/>
    <n v="-12.13290000000001"/>
    <s v="Normal"/>
    <n v="285.48"/>
    <n v="5"/>
    <n v="0.2"/>
    <n v="-10.705500000000001"/>
    <n v="1427.4"/>
    <n v="-7.4999999999999997E-3"/>
    <s v="Loss"/>
    <n v="285.48"/>
    <s v="Discount Applied"/>
    <s v="Low Discount"/>
    <n v="0.97113239787067451"/>
    <x v="0"/>
  </r>
  <r>
    <s v="CA-2017-161067"/>
    <d v="2017-03-09T00:00:00"/>
    <x v="582"/>
    <n v="520.74900000000002"/>
    <n v="12.466799999999999"/>
    <n v="9.5000000000000001E-2"/>
    <s v="Low Value"/>
    <n v="1916"/>
    <n v="3.3425877582986281E-5"/>
    <s v="FUR-CH-10004626"/>
    <n v="7879.5090000000009"/>
    <n v="413.649"/>
    <s v="Normal"/>
    <n v="90.801000000000002"/>
    <n v="1"/>
    <n v="0.1"/>
    <n v="14.124599999999999"/>
    <n v="90.801000000000002"/>
    <n v="0.15555555555555553"/>
    <s v="Profit"/>
    <n v="9.0800999999999998"/>
    <s v="Discount Applied"/>
    <s v="Low Discount"/>
    <n v="0.99668955885088828"/>
    <x v="0"/>
  </r>
  <r>
    <s v="CA-2017-161067"/>
    <d v="2017-03-09T00:00:00"/>
    <x v="582"/>
    <n v="520.74900000000002"/>
    <n v="12.466799999999999"/>
    <n v="9.5000000000000001E-2"/>
    <s v="Low Value"/>
    <n v="1916"/>
    <n v="3.3425877582986281E-5"/>
    <s v="FUR-CH-10004860"/>
    <n v="5907.3300000000008"/>
    <n v="-246.39119999999997"/>
    <s v="Normal"/>
    <n v="181.76400000000001"/>
    <n v="2"/>
    <n v="0.1"/>
    <n v="-8.0784000000000002"/>
    <n v="363.52800000000002"/>
    <n v="-2.2222222222222223E-2"/>
    <s v="Loss"/>
    <n v="36.352800000000002"/>
    <s v="Discount Applied"/>
    <s v="Low Discount"/>
    <n v="0.99668955885088828"/>
    <x v="0"/>
  </r>
  <r>
    <s v="CA-2016-122063"/>
    <d v="2016-03-12T00:00:00"/>
    <x v="248"/>
    <n v="10225.135999999999"/>
    <n v="53.601200000000006"/>
    <n v="0.75900000000000001"/>
    <s v="Medium Value"/>
    <n v="507"/>
    <n v="6.5633183012427467E-4"/>
    <s v="FUR-TA-10004575"/>
    <n v="26915.649999999998"/>
    <n v="-238.60359999999997"/>
    <s v="high sales Low Profit"/>
    <n v="581.96"/>
    <n v="2"/>
    <n v="0"/>
    <n v="104.75279999999999"/>
    <n v="1163.92"/>
    <n v="8.9999999999999983E-2"/>
    <s v="Profit"/>
    <n v="0"/>
    <s v="No Discount"/>
    <s v="Low Discount"/>
    <n v="0.63362686866243034"/>
    <x v="1"/>
  </r>
  <r>
    <s v="CA-2016-122063"/>
    <d v="2016-03-12T00:00:00"/>
    <x v="248"/>
    <n v="10225.135999999999"/>
    <n v="53.601200000000006"/>
    <n v="0.75900000000000001"/>
    <s v="Medium Value"/>
    <n v="507"/>
    <n v="6.5633183012427467E-4"/>
    <s v="FUR-CH-10004754"/>
    <n v="4682.8760000000002"/>
    <n v="125.0166"/>
    <s v="Normal"/>
    <n v="29.98"/>
    <n v="1"/>
    <n v="0"/>
    <n v="8.0945999999999998"/>
    <n v="29.98"/>
    <n v="0.26999999999999996"/>
    <s v="Profit"/>
    <n v="0"/>
    <s v="No Discount"/>
    <s v="Low Discount"/>
    <n v="0.63362686866243034"/>
    <x v="1"/>
  </r>
  <r>
    <s v="CA-2016-142895"/>
    <d v="2016-07-21T00:00:00"/>
    <x v="202"/>
    <n v="8602.2179999999989"/>
    <n v="-145.73529999999997"/>
    <n v="0.70099999999999996"/>
    <s v="Medium Value"/>
    <n v="627"/>
    <n v="5.52159842477203E-4"/>
    <s v="FUR-CH-10002961"/>
    <n v="6914.48"/>
    <n v="54.588000000000001"/>
    <s v="Normal"/>
    <n v="363.92"/>
    <n v="5"/>
    <n v="0.2"/>
    <n v="0"/>
    <n v="1819.6000000000001"/>
    <n v="0"/>
    <s v="Profit"/>
    <n v="363.92000000000007"/>
    <s v="Discount Applied"/>
    <s v="Low Discount"/>
    <n v="0.70895491408555689"/>
    <x v="1"/>
  </r>
  <r>
    <s v="CA-2015-134992"/>
    <d v="2015-09-22T00:00:00"/>
    <x v="453"/>
    <n v="5670.9349999999995"/>
    <n v="-514.60509999999999"/>
    <n v="0.58399999999999996"/>
    <s v="Medium Value"/>
    <n v="880"/>
    <n v="3.6400641977434858E-4"/>
    <s v="FUR-FU-10002554"/>
    <n v="359.84999999999997"/>
    <n v="38.623899999999992"/>
    <s v="Normal"/>
    <n v="47.98"/>
    <n v="2"/>
    <n v="0"/>
    <n v="11.035399999999999"/>
    <n v="95.96"/>
    <n v="0.115"/>
    <s v="Profit"/>
    <n v="0"/>
    <s v="No Discount"/>
    <s v="Low Discount"/>
    <n v="0.8193253687000035"/>
    <x v="0"/>
  </r>
  <r>
    <s v="CA-2015-126725"/>
    <d v="2015-11-17T00:00:00"/>
    <x v="583"/>
    <n v="971.47200000000009"/>
    <n v="12.303800000000006"/>
    <n v="0.158"/>
    <s v="Low Value"/>
    <n v="1780"/>
    <n v="6.2356920795428983E-5"/>
    <s v="FUR-FU-10002813"/>
    <n v="955.32799999999997"/>
    <n v="97.152000000000001"/>
    <s v="Normal"/>
    <n v="80.959999999999994"/>
    <n v="4"/>
    <n v="0"/>
    <n v="29.145600000000002"/>
    <n v="323.83999999999997"/>
    <n v="9.0000000000000011E-2"/>
    <s v="Profit"/>
    <n v="0"/>
    <s v="No Discount"/>
    <s v="Low Discount"/>
    <n v="0.99022455870009074"/>
    <x v="0"/>
  </r>
  <r>
    <s v="CA-2015-126725"/>
    <d v="2015-11-17T00:00:00"/>
    <x v="583"/>
    <n v="971.47200000000009"/>
    <n v="12.303800000000006"/>
    <n v="0.158"/>
    <s v="Low Value"/>
    <n v="1780"/>
    <n v="6.2356920795428983E-5"/>
    <s v="FUR-CH-10001708"/>
    <n v="26884.885999999995"/>
    <n v="425.75959999999998"/>
    <s v="Normal"/>
    <n v="225.56800000000001"/>
    <n v="2"/>
    <n v="0.2"/>
    <n v="2.8195999999999999"/>
    <n v="451.13600000000002"/>
    <n v="6.2499999999999995E-3"/>
    <s v="Profit"/>
    <n v="90.227200000000011"/>
    <s v="Discount Applied"/>
    <s v="Low Discount"/>
    <n v="0.99022455870009074"/>
    <x v="0"/>
  </r>
  <r>
    <s v="CA-2015-126725"/>
    <d v="2015-11-17T00:00:00"/>
    <x v="583"/>
    <n v="971.47200000000009"/>
    <n v="12.303800000000006"/>
    <n v="0.158"/>
    <s v="Low Value"/>
    <n v="1780"/>
    <n v="6.2356920795428983E-5"/>
    <s v="FUR-FU-10001591"/>
    <n v="1529.8799999999997"/>
    <n v="108.092"/>
    <s v="Normal"/>
    <n v="36.6"/>
    <n v="3"/>
    <n v="0"/>
    <n v="15.372"/>
    <n v="109.80000000000001"/>
    <n v="0.13999999999999999"/>
    <s v="Profit"/>
    <n v="0"/>
    <s v="No Discount"/>
    <s v="Low Discount"/>
    <n v="0.99022455870009074"/>
    <x v="0"/>
  </r>
  <r>
    <s v="CA-2015-121783"/>
    <d v="2015-10-11T00:00:00"/>
    <x v="584"/>
    <n v="459.28399999999999"/>
    <n v="25.282600000000002"/>
    <n v="8.3000000000000004E-2"/>
    <s v="Low Value"/>
    <n v="1942"/>
    <n v="2.9480557350708821E-5"/>
    <s v="FUR-FU-10004351"/>
    <n v="1028.5439999999999"/>
    <n v="71.686399999999992"/>
    <s v="Normal"/>
    <n v="29.22"/>
    <n v="3"/>
    <n v="0"/>
    <n v="12.8568"/>
    <n v="87.66"/>
    <n v="0.14666666666666667"/>
    <s v="Profit"/>
    <n v="0"/>
    <s v="No Discount"/>
    <s v="Low Discount"/>
    <n v="0.99750484719348276"/>
    <x v="0"/>
  </r>
  <r>
    <s v="CA-2015-112214"/>
    <d v="2015-05-08T00:00:00"/>
    <x v="469"/>
    <n v="32318.768000000004"/>
    <n v="336.22959999999995"/>
    <n v="0.97199999999999998"/>
    <s v="High Value"/>
    <n v="54"/>
    <n v="2.0744796107163609E-3"/>
    <s v="FUR-FU-10002364"/>
    <n v="522.50400000000002"/>
    <n v="10.110600000000002"/>
    <s v="Normal"/>
    <n v="14.76"/>
    <n v="5"/>
    <n v="0.6"/>
    <n v="-11.439"/>
    <n v="73.8"/>
    <n v="-0.155"/>
    <s v="Loss"/>
    <n v="44.279999999999994"/>
    <s v="Discount Applied"/>
    <s v="High Discount"/>
    <n v="0.16228249633875558"/>
    <x v="1"/>
  </r>
  <r>
    <s v="US-2017-153255"/>
    <d v="2017-03-09T00:00:00"/>
    <x v="511"/>
    <n v="9684.0920000000006"/>
    <n v="-249.49359999999999"/>
    <n v="0.73"/>
    <s v="Medium Value"/>
    <n v="567"/>
    <n v="6.2160325549233267E-4"/>
    <s v="FUR-BO-10004218"/>
    <n v="21820.884399999995"/>
    <n v="-208.65039999999999"/>
    <s v="high sales Low Profit"/>
    <n v="239.666"/>
    <n v="2"/>
    <n v="0.15"/>
    <n v="14.098000000000001"/>
    <n v="479.33199999999999"/>
    <n v="2.9411764705882356E-2"/>
    <s v="Profit"/>
    <n v="71.899799999999999"/>
    <s v="Discount Applied"/>
    <s v="Low Discount"/>
    <n v="0.67311096414243154"/>
    <x v="1"/>
  </r>
  <r>
    <s v="CA-2015-108119"/>
    <d v="2015-01-11T00:00:00"/>
    <x v="378"/>
    <n v="980.41999999999985"/>
    <n v="89.305199999999999"/>
    <n v="0.16600000000000001"/>
    <s v="Low Value"/>
    <n v="1767"/>
    <n v="6.2931275719994468E-5"/>
    <s v="FUR-TA-10002530"/>
    <n v="19491.518"/>
    <n v="-392.54800000000006"/>
    <s v="high sales Low Profit"/>
    <n v="301.95999999999998"/>
    <n v="2"/>
    <n v="0"/>
    <n v="45.293999999999997"/>
    <n v="603.91999999999996"/>
    <n v="7.4999999999999997E-2"/>
    <s v="Profit"/>
    <n v="0"/>
    <s v="No Discount"/>
    <s v="Low Discount"/>
    <n v="0.98928575015740927"/>
    <x v="0"/>
  </r>
  <r>
    <s v="US-2014-117968"/>
    <d v="2014-05-08T00:00:00"/>
    <x v="326"/>
    <n v="10071.530000000001"/>
    <n v="532.16840000000002"/>
    <n v="0.751"/>
    <s v="Medium Value"/>
    <n v="526"/>
    <n v="6.464721561700047E-4"/>
    <s v="FUR-CH-10002335"/>
    <n v="31144.458000000002"/>
    <n v="1233.0847999999999"/>
    <s v="Normal"/>
    <n v="1133.3499999999999"/>
    <n v="5"/>
    <n v="0"/>
    <n v="294.67099999999999"/>
    <n v="5666.75"/>
    <n v="5.1999999999999998E-2"/>
    <s v="Profit"/>
    <n v="0"/>
    <s v="No Discount"/>
    <s v="Low Discount"/>
    <n v="0.64531193358566452"/>
    <x v="1"/>
  </r>
  <r>
    <s v="CA-2016-152247"/>
    <d v="2016-07-11T00:00:00"/>
    <x v="402"/>
    <n v="6987.482"/>
    <n v="132.137"/>
    <n v="0.64600000000000002"/>
    <s v="Medium Value"/>
    <n v="750"/>
    <n v="4.4851304168672454E-4"/>
    <s v="FUR-CH-10001215"/>
    <n v="54757.113999999994"/>
    <n v="951.86199999999997"/>
    <s v="Normal"/>
    <n v="1603.136"/>
    <n v="4"/>
    <n v="0.2"/>
    <n v="100.196"/>
    <n v="6412.5439999999999"/>
    <n v="1.5625E-2"/>
    <s v="Profit"/>
    <n v="1282.5088000000001"/>
    <s v="Discount Applied"/>
    <s v="Low Discount"/>
    <n v="0.76662191091758014"/>
    <x v="1"/>
  </r>
  <r>
    <s v="CA-2016-128223"/>
    <d v="2016-06-14T00:00:00"/>
    <x v="70"/>
    <n v="14318.361999999999"/>
    <n v="-199.02199999999999"/>
    <n v="0.86399999999999999"/>
    <s v="High Value"/>
    <n v="284"/>
    <n v="9.1906814108309864E-4"/>
    <s v="FUR-TA-10001771"/>
    <n v="23098"/>
    <n v="311.82300000000004"/>
    <s v="Normal"/>
    <n v="1293.4880000000001"/>
    <n v="7"/>
    <n v="0.2"/>
    <n v="80.843000000000004"/>
    <n v="9054.4160000000011"/>
    <n v="8.9285714285714281E-3"/>
    <s v="Profit"/>
    <n v="1810.8832000000002"/>
    <s v="Discount Applied"/>
    <s v="Low Discount"/>
    <n v="0.46651366419241358"/>
    <x v="1"/>
  </r>
  <r>
    <s v="CA-2016-154235"/>
    <d v="2016-09-24T00:00:00"/>
    <x v="432"/>
    <n v="749.85"/>
    <n v="55.707500000000003"/>
    <n v="0.128"/>
    <s v="Low Value"/>
    <n v="1846"/>
    <n v="4.8131430507984192E-5"/>
    <s v="FUR-FU-10004006"/>
    <n v="1936.31"/>
    <n v="72.078499999999991"/>
    <s v="Normal"/>
    <n v="127.95"/>
    <n v="3"/>
    <n v="0"/>
    <n v="21.7515"/>
    <n v="383.85"/>
    <n v="5.6666666666666664E-2"/>
    <s v="Profit"/>
    <n v="0"/>
    <s v="No Discount"/>
    <s v="Low Discount"/>
    <n v="0.99385059890676219"/>
    <x v="0"/>
  </r>
  <r>
    <s v="CA-2016-133935"/>
    <d v="2016-09-18T00:00:00"/>
    <x v="227"/>
    <n v="9900.4680000000008"/>
    <n v="-14.977299999999998"/>
    <n v="0.74299999999999999"/>
    <s v="Medium Value"/>
    <n v="538"/>
    <n v="6.354920151210525E-4"/>
    <s v="FUR-CH-10001215"/>
    <n v="54757.113999999994"/>
    <n v="951.86199999999997"/>
    <s v="Normal"/>
    <n v="801.56799999999998"/>
    <n v="2"/>
    <n v="0.2"/>
    <n v="50.097999999999999"/>
    <n v="1603.136"/>
    <n v="3.125E-2"/>
    <s v="Profit"/>
    <n v="320.62720000000002"/>
    <s v="Discount Applied"/>
    <s v="Low Discount"/>
    <n v="0.65552706802315297"/>
    <x v="1"/>
  </r>
  <r>
    <s v="CA-2016-133935"/>
    <d v="2016-09-18T00:00:00"/>
    <x v="227"/>
    <n v="9900.4680000000008"/>
    <n v="-14.977299999999998"/>
    <n v="0.74299999999999999"/>
    <s v="Medium Value"/>
    <n v="538"/>
    <n v="6.354920151210525E-4"/>
    <s v="FUR-CH-10002880"/>
    <n v="30526.117999999999"/>
    <n v="-474.74139999999994"/>
    <s v="high sales Low Profit"/>
    <n v="885.52800000000002"/>
    <n v="9"/>
    <n v="0.2"/>
    <n v="-99.621899999999997"/>
    <n v="7969.7520000000004"/>
    <n v="-1.2499999999999999E-2"/>
    <s v="Loss"/>
    <n v="1593.9504000000002"/>
    <s v="Discount Applied"/>
    <s v="Low Discount"/>
    <n v="0.65552706802315297"/>
    <x v="1"/>
  </r>
  <r>
    <s v="CA-2016-136301"/>
    <d v="2016-03-13T00:00:00"/>
    <x v="283"/>
    <n v="5620.4279999999999"/>
    <n v="332.3322"/>
    <n v="0.58199999999999996"/>
    <s v="Medium Value"/>
    <n v="882"/>
    <n v="3.6076447250400556E-4"/>
    <s v="FUR-FU-10004712"/>
    <n v="282.8"/>
    <n v="22.058399999999999"/>
    <s v="Normal"/>
    <n v="28.28"/>
    <n v="2"/>
    <n v="0"/>
    <n v="7.3528000000000002"/>
    <n v="56.56"/>
    <n v="0.13"/>
    <s v="Profit"/>
    <n v="0"/>
    <s v="No Discount"/>
    <s v="Low Discount"/>
    <n v="0.82148995553502746"/>
    <x v="0"/>
  </r>
  <r>
    <s v="CA-2016-167682"/>
    <d v="2016-03-04T00:00:00"/>
    <x v="415"/>
    <n v="368.08000000000004"/>
    <n v="25.391200000000001"/>
    <n v="6.9000000000000006E-2"/>
    <s v="Low Value"/>
    <n v="1972"/>
    <n v="2.3626347858076712E-5"/>
    <s v="FUR-FU-10003799"/>
    <n v="1468.6280000000002"/>
    <n v="71.11999999999999"/>
    <s v="Normal"/>
    <n v="71.12"/>
    <n v="4"/>
    <n v="0"/>
    <n v="22.0472"/>
    <n v="284.48"/>
    <n v="7.7499999999999999E-2"/>
    <s v="Profit"/>
    <n v="0"/>
    <s v="No Discount"/>
    <s v="Low Discount"/>
    <n v="0.99827350572147278"/>
    <x v="0"/>
  </r>
  <r>
    <s v="CA-2016-159639"/>
    <d v="2016-11-27T00:00:00"/>
    <x v="238"/>
    <n v="11109.096000000001"/>
    <n v="207.10079999999999"/>
    <n v="0.79700000000000004"/>
    <s v="Medium Value"/>
    <n v="430"/>
    <n v="7.1307152381212932E-4"/>
    <s v="FUR-FU-10001889"/>
    <n v="1514.88"/>
    <n v="74.797200000000004"/>
    <s v="Normal"/>
    <n v="31.56"/>
    <n v="3"/>
    <n v="0"/>
    <n v="10.4148"/>
    <n v="94.679999999999993"/>
    <n v="0.11"/>
    <s v="Profit"/>
    <n v="0"/>
    <s v="No Discount"/>
    <s v="Low Discount"/>
    <n v="0.57942258483639997"/>
    <x v="1"/>
  </r>
  <r>
    <s v="US-2016-113985"/>
    <d v="2016-02-12T00:00:00"/>
    <x v="456"/>
    <n v="3782.04"/>
    <n v="348.15960000000001"/>
    <n v="0.46700000000000003"/>
    <s v="Medium Value"/>
    <n v="1123"/>
    <n v="2.4276187962714746E-4"/>
    <s v="FUR-FU-10003026"/>
    <n v="124.872"/>
    <n v="13.116400000000001"/>
    <s v="Normal"/>
    <n v="14.52"/>
    <n v="3"/>
    <n v="0"/>
    <n v="5.6627999999999998"/>
    <n v="43.56"/>
    <n v="0.12999999999999998"/>
    <s v="Profit"/>
    <n v="0"/>
    <s v="No Discount"/>
    <s v="Low Discount"/>
    <n v="0.89391918995087871"/>
    <x v="0"/>
  </r>
  <r>
    <s v="US-2015-126977"/>
    <d v="2015-09-17T00:00:00"/>
    <x v="476"/>
    <n v="38140.6"/>
    <n v="117.00579999999999"/>
    <n v="0.98399999999999999"/>
    <s v="High Value"/>
    <n v="29"/>
    <n v="2.4481718189408837E-3"/>
    <s v="FUR-CH-10001973"/>
    <n v="6969.543999999999"/>
    <n v="-228.61879999999999"/>
    <s v="Normal"/>
    <n v="199.76400000000001"/>
    <n v="2"/>
    <n v="0.1"/>
    <n v="8.8783999999999992"/>
    <n v="399.52800000000002"/>
    <n v="2.222222222222222E-2"/>
    <s v="Profit"/>
    <n v="39.952800000000003"/>
    <s v="Discount Applied"/>
    <s v="Low Discount"/>
    <n v="0.10277236046351318"/>
    <x v="1"/>
  </r>
  <r>
    <s v="US-2015-126977"/>
    <d v="2015-09-17T00:00:00"/>
    <x v="476"/>
    <n v="38140.6"/>
    <n v="117.00579999999999"/>
    <n v="0.98399999999999999"/>
    <s v="High Value"/>
    <n v="29"/>
    <n v="2.4481718189408837E-3"/>
    <s v="FUR-BO-10004834"/>
    <n v="81561.128399999987"/>
    <n v="-669.54480000000035"/>
    <s v="high sales Low Profit"/>
    <n v="4228.7039999999997"/>
    <n v="6"/>
    <n v="0.2"/>
    <n v="158.57640000000001"/>
    <n v="25372.223999999998"/>
    <n v="6.2500000000000003E-3"/>
    <s v="Profit"/>
    <n v="5074.4448000000002"/>
    <s v="Discount Applied"/>
    <s v="Low Discount"/>
    <n v="0.10277236046351318"/>
    <x v="1"/>
  </r>
  <r>
    <s v="US-2015-126977"/>
    <d v="2015-09-17T00:00:00"/>
    <x v="476"/>
    <n v="38140.6"/>
    <n v="117.00579999999999"/>
    <n v="0.98399999999999999"/>
    <s v="High Value"/>
    <n v="29"/>
    <n v="2.4481718189408837E-3"/>
    <s v="FUR-BO-10002213"/>
    <n v="87267.103000000003"/>
    <n v="19.686399999999992"/>
    <s v="Normal"/>
    <n v="2003.92"/>
    <n v="5"/>
    <n v="0.2"/>
    <n v="-25.048999999999999"/>
    <n v="10019.6"/>
    <n v="-2.5000000000000001E-3"/>
    <s v="Loss"/>
    <n v="2003.92"/>
    <s v="Discount Applied"/>
    <s v="Low Discount"/>
    <n v="0.10277236046351318"/>
    <x v="1"/>
  </r>
  <r>
    <s v="CA-2016-130288"/>
    <d v="2016-11-26T00:00:00"/>
    <x v="60"/>
    <n v="2940.3679999999999"/>
    <n v="-42.238599999999991"/>
    <n v="0.38500000000000001"/>
    <s v="Low Value"/>
    <n v="1301"/>
    <n v="1.8873657139414611E-4"/>
    <s v="FUR-TA-10002958"/>
    <n v="43166.091999999997"/>
    <n v="-856.01440000000002"/>
    <s v="high sales Low Profit"/>
    <n v="313.17599999999999"/>
    <n v="2"/>
    <n v="0.4"/>
    <n v="-120.0508"/>
    <n v="626.35199999999998"/>
    <n v="-0.19166666666666668"/>
    <s v="Loss"/>
    <n v="250.54079999999999"/>
    <s v="Discount Applied"/>
    <s v="High Discount"/>
    <n v="0.93131618474940692"/>
    <x v="0"/>
  </r>
  <r>
    <s v="US-2014-118997"/>
    <d v="2014-08-04T00:00:00"/>
    <x v="585"/>
    <n v="9755.08"/>
    <n v="319.096"/>
    <n v="0.73299999999999998"/>
    <s v="Medium Value"/>
    <n v="565"/>
    <n v="6.2615983879419409E-4"/>
    <s v="FUR-TA-10001086"/>
    <n v="17782.830000000002"/>
    <n v="54.716400000000021"/>
    <s v="Normal"/>
    <n v="1215.92"/>
    <n v="8"/>
    <n v="0"/>
    <n v="316.13920000000002"/>
    <n v="9727.36"/>
    <n v="3.2500000000000001E-2"/>
    <s v="Profit"/>
    <n v="0"/>
    <s v="No Discount"/>
    <s v="Low Discount"/>
    <n v="0.66938134460947774"/>
    <x v="1"/>
  </r>
  <r>
    <s v="CA-2014-114314"/>
    <d v="2014-11-10T00:00:00"/>
    <x v="527"/>
    <n v="5283.8536000000004"/>
    <n v="-13.616199999999992"/>
    <n v="0.55200000000000005"/>
    <s v="Medium Value"/>
    <n v="947"/>
    <n v="3.391604085653959E-4"/>
    <s v="FUR-FU-10002107"/>
    <n v="201.59200000000001"/>
    <n v="13.736799999999999"/>
    <s v="Normal"/>
    <n v="8.92"/>
    <n v="4"/>
    <n v="0"/>
    <n v="3.9247999999999998"/>
    <n v="35.68"/>
    <n v="0.11"/>
    <s v="Profit"/>
    <n v="0"/>
    <s v="No Discount"/>
    <s v="Low Discount"/>
    <n v="0.84304057152433087"/>
    <x v="0"/>
  </r>
  <r>
    <s v="US-2017-169551"/>
    <d v="2017-07-07T00:00:00"/>
    <x v="518"/>
    <n v="6136.7200000000012"/>
    <n v="-24.553100000000004"/>
    <n v="0.60599999999999998"/>
    <s v="Medium Value"/>
    <n v="833"/>
    <n v="3.9390426382204016E-4"/>
    <s v="FUR-BO-10001519"/>
    <n v="6683.1930000000002"/>
    <n v="147.0942"/>
    <s v="Normal"/>
    <n v="87.21"/>
    <n v="3"/>
    <n v="0.5"/>
    <n v="-45.349200000000003"/>
    <n v="261.63"/>
    <n v="-0.17333333333333334"/>
    <s v="Loss"/>
    <n v="130.815"/>
    <s v="Discount Applied"/>
    <s v="High Discount"/>
    <n v="0.80231350622046416"/>
    <x v="0"/>
  </r>
  <r>
    <s v="CA-2016-103107"/>
    <d v="2016-04-07T00:00:00"/>
    <x v="100"/>
    <n v="16191.808000000001"/>
    <n v="252.23859999999996"/>
    <n v="0.88400000000000001"/>
    <s v="High Value"/>
    <n v="239"/>
    <n v="1.0393210396087518E-3"/>
    <s v="FUR-FU-10000221"/>
    <n v="847.34400000000005"/>
    <n v="49.377600000000001"/>
    <s v="Normal"/>
    <n v="25.4"/>
    <n v="5"/>
    <n v="0"/>
    <n v="8.6359999999999992"/>
    <n v="127"/>
    <n v="6.7999999999999991E-2"/>
    <s v="Profit"/>
    <n v="0"/>
    <s v="No Discount"/>
    <s v="Low Discount"/>
    <n v="0.42437338324286505"/>
    <x v="1"/>
  </r>
  <r>
    <s v="CA-2014-104178"/>
    <d v="2014-08-25T00:00:00"/>
    <x v="67"/>
    <n v="230.12"/>
    <n v="-46.560400000000001"/>
    <n v="4.4999999999999998E-2"/>
    <s v="Low Value"/>
    <n v="2022"/>
    <n v="1.4770960576778451E-5"/>
    <s v="FUR-FU-10000771"/>
    <n v="1130.4000000000001"/>
    <n v="58.027200000000001"/>
    <s v="Normal"/>
    <n v="6.28"/>
    <n v="1"/>
    <n v="0"/>
    <n v="2.6375999999999999"/>
    <n v="6.28"/>
    <n v="0.42"/>
    <s v="Profit"/>
    <n v="0"/>
    <s v="No Discount"/>
    <s v="Low Discount"/>
    <n v="0.99926550724557539"/>
    <x v="0"/>
  </r>
  <r>
    <s v="CA-2014-155796"/>
    <d v="2014-11-11T00:00:00"/>
    <x v="546"/>
    <n v="13199.936"/>
    <n v="30.19319999999999"/>
    <n v="0.84899999999999998"/>
    <s v="High Value"/>
    <n v="318"/>
    <n v="8.4727852543020437E-4"/>
    <s v="FUR-FU-10000409"/>
    <n v="302.596"/>
    <n v="42.243600000000001"/>
    <s v="Normal"/>
    <n v="23.968"/>
    <n v="2"/>
    <n v="0.2"/>
    <n v="7.7896000000000001"/>
    <n v="47.936"/>
    <n v="0.16250000000000001"/>
    <s v="Profit"/>
    <n v="9.5872000000000011"/>
    <s v="Discount Applied"/>
    <s v="Low Discount"/>
    <n v="0.49523978670815372"/>
    <x v="1"/>
  </r>
  <r>
    <s v="CA-2014-155796"/>
    <d v="2014-11-11T00:00:00"/>
    <x v="546"/>
    <n v="13199.936"/>
    <n v="30.19319999999999"/>
    <n v="0.84899999999999998"/>
    <s v="High Value"/>
    <n v="318"/>
    <n v="8.4727852543020437E-4"/>
    <s v="FUR-BO-10002545"/>
    <n v="36920.840600000003"/>
    <n v="780.3302000000001"/>
    <s v="Normal"/>
    <n v="521.96"/>
    <n v="4"/>
    <n v="0.5"/>
    <n v="-250.54079999999999"/>
    <n v="2087.84"/>
    <n v="-0.11999999999999998"/>
    <s v="Loss"/>
    <n v="1043.92"/>
    <s v="Discount Applied"/>
    <s v="High Discount"/>
    <n v="0.49523978670815372"/>
    <x v="1"/>
  </r>
  <r>
    <s v="CA-2016-127138"/>
    <d v="2016-12-03T00:00:00"/>
    <x v="60"/>
    <n v="2940.3679999999999"/>
    <n v="-42.238599999999991"/>
    <n v="0.38500000000000001"/>
    <s v="Low Value"/>
    <n v="1301"/>
    <n v="1.8873657139414611E-4"/>
    <s v="FUR-CH-10003746"/>
    <n v="21826.639999999999"/>
    <n v="1052.8144"/>
    <s v="Normal"/>
    <n v="770.35199999999998"/>
    <n v="3"/>
    <n v="0.2"/>
    <n v="77.035200000000003"/>
    <n v="2311.056"/>
    <n v="3.3333333333333333E-2"/>
    <s v="Profit"/>
    <n v="462.21120000000002"/>
    <s v="Discount Applied"/>
    <s v="Low Discount"/>
    <n v="0.93131618474940692"/>
    <x v="0"/>
  </r>
  <r>
    <s v="CA-2017-150602"/>
    <d v="2017-09-02T00:00:00"/>
    <x v="244"/>
    <n v="1157.7719999999999"/>
    <n v="60.961799999999997"/>
    <n v="0.19"/>
    <s v="Low Value"/>
    <n v="1716"/>
    <n v="7.431515978140944E-5"/>
    <s v="FUR-FU-10003142"/>
    <n v="817.34400000000005"/>
    <n v="42.767999999999994"/>
    <s v="Normal"/>
    <n v="21.12"/>
    <n v="4"/>
    <n v="0"/>
    <n v="6.5472000000000001"/>
    <n v="84.48"/>
    <n v="7.7499999999999999E-2"/>
    <s v="Profit"/>
    <n v="0"/>
    <s v="No Discount"/>
    <s v="Low Discount"/>
    <n v="0.98581607407361482"/>
    <x v="0"/>
  </r>
  <r>
    <s v="CA-2014-141726"/>
    <d v="2014-07-20T00:00:00"/>
    <x v="374"/>
    <n v="1815.6119999999999"/>
    <n v="95.300399999999996"/>
    <n v="0.25700000000000001"/>
    <s v="Low Value"/>
    <n v="1574"/>
    <n v="1.1654064520565738E-4"/>
    <s v="FUR-FU-10003577"/>
    <n v="2047.752"/>
    <n v="81.4512"/>
    <s v="Normal"/>
    <n v="43.02"/>
    <n v="3"/>
    <n v="0"/>
    <n v="15.4872"/>
    <n v="129.06"/>
    <n v="0.12"/>
    <s v="Profit"/>
    <n v="0"/>
    <s v="No Discount"/>
    <s v="Low Discount"/>
    <n v="0.9720660287462084"/>
    <x v="0"/>
  </r>
  <r>
    <s v="CA-2017-115105"/>
    <d v="2017-06-02T00:00:00"/>
    <x v="586"/>
    <n v="240.78399999999999"/>
    <n v="30.097999999999999"/>
    <n v="4.9000000000000002E-2"/>
    <s v="Low Value"/>
    <n v="2017"/>
    <n v="1.5455462243694693E-5"/>
    <s v="FUR-BO-10001811"/>
    <n v="23696.155399999996"/>
    <n v="15.049000000000007"/>
    <s v="Normal"/>
    <n v="240.78399999999999"/>
    <n v="1"/>
    <n v="0.2"/>
    <n v="30.097999999999999"/>
    <n v="240.78399999999999"/>
    <n v="0.125"/>
    <s v="Profit"/>
    <n v="48.156800000000004"/>
    <s v="Discount Applied"/>
    <s v="Low Discount"/>
    <n v="0.99914566149203032"/>
    <x v="0"/>
  </r>
  <r>
    <s v="CA-2014-117765"/>
    <d v="2014-07-09T00:00:00"/>
    <x v="100"/>
    <n v="16191.808000000001"/>
    <n v="252.23859999999996"/>
    <n v="0.88400000000000001"/>
    <s v="High Value"/>
    <n v="239"/>
    <n v="1.0393210396087518E-3"/>
    <s v="FUR-TA-10001039"/>
    <n v="15308.739"/>
    <n v="-226.12739999999997"/>
    <s v="high sales Low Profit"/>
    <n v="429.9"/>
    <n v="5"/>
    <n v="0"/>
    <n v="111.774"/>
    <n v="2149.5"/>
    <n v="5.1999999999999998E-2"/>
    <s v="Profit"/>
    <n v="0"/>
    <s v="No Discount"/>
    <s v="Low Discount"/>
    <n v="0.42437338324286505"/>
    <x v="1"/>
  </r>
  <r>
    <s v="CA-2014-117765"/>
    <d v="2014-07-09T00:00:00"/>
    <x v="100"/>
    <n v="16191.808000000001"/>
    <n v="252.23859999999996"/>
    <n v="0.88400000000000001"/>
    <s v="High Value"/>
    <n v="239"/>
    <n v="1.0393210396087518E-3"/>
    <s v="FUR-CH-10004698"/>
    <n v="8859.2119999999995"/>
    <n v="80.97999999999999"/>
    <s v="Normal"/>
    <n v="161.96"/>
    <n v="2"/>
    <n v="0"/>
    <n v="45.348799999999997"/>
    <n v="323.92"/>
    <n v="0.13999999999999999"/>
    <s v="Profit"/>
    <n v="0"/>
    <s v="No Discount"/>
    <s v="Low Discount"/>
    <n v="0.42437338324286505"/>
    <x v="1"/>
  </r>
  <r>
    <s v="CA-2016-163776"/>
    <d v="2016-07-19T00:00:00"/>
    <x v="289"/>
    <n v="5482.3540000000003"/>
    <n v="186.36010000000002"/>
    <n v="0.57399999999999995"/>
    <s v="Medium Value"/>
    <n v="899"/>
    <n v="3.519017677817819E-4"/>
    <s v="FUR-FU-10001185"/>
    <n v="5449.866"/>
    <n v="311.77440000000001"/>
    <s v="Normal"/>
    <n v="185.58"/>
    <n v="6"/>
    <n v="0"/>
    <n v="76.087800000000001"/>
    <n v="1113.48"/>
    <n v="6.8333333333333329E-2"/>
    <s v="Profit"/>
    <n v="0"/>
    <s v="No Discount"/>
    <s v="Low Discount"/>
    <n v="0.82715888973419927"/>
    <x v="0"/>
  </r>
  <r>
    <s v="CA-2016-163776"/>
    <d v="2016-07-19T00:00:00"/>
    <x v="289"/>
    <n v="5482.3540000000003"/>
    <n v="186.36010000000002"/>
    <n v="0.57399999999999995"/>
    <s v="Medium Value"/>
    <n v="899"/>
    <n v="3.519017677817819E-4"/>
    <s v="FUR-BO-10003546"/>
    <n v="7916.8319999999994"/>
    <n v="-191.86200000000005"/>
    <s v="Normal"/>
    <n v="504.9"/>
    <n v="5"/>
    <n v="0"/>
    <n v="126.22499999999999"/>
    <n v="2524.5"/>
    <n v="4.9999999999999996E-2"/>
    <s v="Profit"/>
    <n v="0"/>
    <s v="No Discount"/>
    <s v="Low Discount"/>
    <n v="0.82715888973419927"/>
    <x v="0"/>
  </r>
  <r>
    <s v="US-2017-163300"/>
    <d v="2017-09-15T00:00:00"/>
    <x v="532"/>
    <n v="973.39200000000005"/>
    <n v="-44.361000000000004"/>
    <n v="0.161"/>
    <s v="Low Value"/>
    <n v="1778"/>
    <n v="6.2480161905751486E-5"/>
    <s v="FUR-CH-10003396"/>
    <n v="5804.2920000000004"/>
    <n v="-216.31380000000004"/>
    <s v="Normal"/>
    <n v="184.75200000000001"/>
    <n v="3"/>
    <n v="0.2"/>
    <n v="-20.784600000000001"/>
    <n v="554.25600000000009"/>
    <n v="-3.7499999999999999E-2"/>
    <s v="Loss"/>
    <n v="110.85120000000002"/>
    <s v="Discount Applied"/>
    <s v="Low Discount"/>
    <n v="0.98991277409611333"/>
    <x v="0"/>
  </r>
  <r>
    <s v="CA-2016-162187"/>
    <d v="2016-11-12T00:00:00"/>
    <x v="170"/>
    <n v="6067.2700000000013"/>
    <n v="-324.255"/>
    <n v="0.60099999999999998"/>
    <s v="Medium Value"/>
    <n v="839"/>
    <n v="3.8944640178459333E-4"/>
    <s v="FUR-CH-10003298"/>
    <n v="16045.05"/>
    <n v="-491.17499999999995"/>
    <s v="high sales Low Profit"/>
    <n v="458.43"/>
    <n v="5"/>
    <n v="0.3"/>
    <n v="-137.529"/>
    <n v="2292.15"/>
    <n v="-0.06"/>
    <s v="Loss"/>
    <n v="687.64499999999998"/>
    <s v="Discount Applied"/>
    <s v="Low Discount"/>
    <n v="0.80582230323057547"/>
    <x v="0"/>
  </r>
  <r>
    <s v="CA-2016-162187"/>
    <d v="2016-11-12T00:00:00"/>
    <x v="170"/>
    <n v="6067.2700000000013"/>
    <n v="-324.255"/>
    <n v="0.60099999999999998"/>
    <s v="Medium Value"/>
    <n v="839"/>
    <n v="3.8944640178459333E-4"/>
    <s v="FUR-TA-10003008"/>
    <n v="10186.290000000001"/>
    <n v="-328.59"/>
    <s v="Normal"/>
    <n v="328.59"/>
    <n v="3"/>
    <n v="0.4"/>
    <n v="-147.8655"/>
    <n v="985.77"/>
    <n v="-0.15"/>
    <s v="Loss"/>
    <n v="394.30799999999999"/>
    <s v="Discount Applied"/>
    <s v="High Discount"/>
    <n v="0.80582230323057547"/>
    <x v="0"/>
  </r>
  <r>
    <s v="US-2014-112991"/>
    <d v="2014-10-12T00:00:00"/>
    <x v="368"/>
    <n v="7306.7874999999995"/>
    <n v="168.2714"/>
    <n v="0.65700000000000003"/>
    <s v="Medium Value"/>
    <n v="722"/>
    <n v="4.690086481201007E-4"/>
    <s v="FUR-CH-10001708"/>
    <n v="26884.885999999995"/>
    <n v="425.75959999999998"/>
    <s v="Normal"/>
    <n v="338.35199999999998"/>
    <n v="3"/>
    <n v="0.2"/>
    <n v="4.2294"/>
    <n v="1015.0559999999999"/>
    <n v="4.1666666666666666E-3"/>
    <s v="Profit"/>
    <n v="203.0112"/>
    <s v="Discount Applied"/>
    <s v="Low Discount"/>
    <n v="0.75568471817600213"/>
    <x v="1"/>
  </r>
  <r>
    <s v="CA-2014-124079"/>
    <d v="2014-12-13T00:00:00"/>
    <x v="308"/>
    <n v="1873.1700000000003"/>
    <n v="130.13339999999999"/>
    <n v="0.26600000000000001"/>
    <s v="Low Value"/>
    <n v="1554"/>
    <n v="1.2023518261604422E-4"/>
    <s v="FUR-FU-10002553"/>
    <n v="322.52"/>
    <n v="-16.4925"/>
    <s v="Normal"/>
    <n v="87.96"/>
    <n v="3"/>
    <n v="0.2"/>
    <n v="7.6965000000000003"/>
    <n v="263.88"/>
    <n v="2.9166666666666667E-2"/>
    <s v="Profit"/>
    <n v="52.776000000000003"/>
    <s v="Discount Applied"/>
    <s v="Low Discount"/>
    <n v="0.96983593181523076"/>
    <x v="0"/>
  </r>
  <r>
    <s v="CA-2017-107244"/>
    <d v="2017-07-09T00:00:00"/>
    <x v="587"/>
    <n v="79.040000000000006"/>
    <n v="8.2992000000000008"/>
    <n v="1.6E-2"/>
    <s v="Low Value"/>
    <n v="2087"/>
    <n v="5.0734257082764166E-6"/>
    <s v="FUR-FU-10002597"/>
    <n v="628.36800000000005"/>
    <n v="56.118400000000008"/>
    <s v="Normal"/>
    <n v="19.760000000000002"/>
    <n v="4"/>
    <n v="0"/>
    <n v="8.2992000000000008"/>
    <n v="79.040000000000006"/>
    <n v="0.105"/>
    <s v="Profit"/>
    <n v="0"/>
    <s v="No Discount"/>
    <s v="Low Discount"/>
    <n v="0.99989929128012112"/>
    <x v="0"/>
  </r>
  <r>
    <s v="CA-2015-100657"/>
    <d v="2015-02-11T00:00:00"/>
    <x v="588"/>
    <n v="2490.77"/>
    <n v="-55.674599999999998"/>
    <n v="0.34499999999999997"/>
    <s v="Low Value"/>
    <n v="1385"/>
    <n v="1.59877739769783E-4"/>
    <s v="FUR-CH-10003535"/>
    <n v="5921.1580000000004"/>
    <n v="-20.733200000000004"/>
    <s v="Normal"/>
    <n v="109.764"/>
    <n v="2"/>
    <n v="0.1"/>
    <n v="8.5372000000000003"/>
    <n v="219.52799999999999"/>
    <n v="3.888888888888889E-2"/>
    <s v="Profit"/>
    <n v="21.9528"/>
    <s v="Discount Applied"/>
    <s v="Low Discount"/>
    <n v="0.94617233350995056"/>
    <x v="0"/>
  </r>
  <r>
    <s v="CA-2017-129028"/>
    <d v="2017-01-04T00:00:00"/>
    <x v="179"/>
    <n v="3394.5139999999997"/>
    <n v="-14.599099999999984"/>
    <n v="0.42799999999999999"/>
    <s v="Medium Value"/>
    <n v="1205"/>
    <n v="2.1788733039858563E-4"/>
    <s v="FUR-FU-10004006"/>
    <n v="1936.31"/>
    <n v="72.078499999999991"/>
    <s v="Normal"/>
    <n v="127.95"/>
    <n v="3"/>
    <n v="0"/>
    <n v="21.7515"/>
    <n v="383.85"/>
    <n v="5.6666666666666664E-2"/>
    <s v="Profit"/>
    <n v="0"/>
    <s v="No Discount"/>
    <s v="Low Discount"/>
    <n v="0.91291841005029684"/>
    <x v="0"/>
  </r>
  <r>
    <s v="CA-2014-102652"/>
    <d v="2014-06-04T00:00:00"/>
    <x v="403"/>
    <n v="811.11400000000003"/>
    <n v="51.380499999999998"/>
    <n v="0.13600000000000001"/>
    <s v="Low Value"/>
    <n v="1828"/>
    <n v="5.2063848936524756E-5"/>
    <s v="FUR-FU-10000747"/>
    <n v="4312.924"/>
    <n v="124.6058"/>
    <s v="Normal"/>
    <n v="91.96"/>
    <n v="2"/>
    <n v="0"/>
    <n v="15.6332"/>
    <n v="183.92"/>
    <n v="8.5000000000000006E-2"/>
    <s v="Profit"/>
    <n v="0"/>
    <s v="No Discount"/>
    <s v="Low Discount"/>
    <n v="0.99300421097808078"/>
    <x v="0"/>
  </r>
  <r>
    <s v="CA-2014-102652"/>
    <d v="2014-06-04T00:00:00"/>
    <x v="403"/>
    <n v="811.11400000000003"/>
    <n v="51.380499999999998"/>
    <n v="0.13600000000000001"/>
    <s v="Low Value"/>
    <n v="1828"/>
    <n v="5.2063848936524756E-5"/>
    <s v="FUR-FU-10001918"/>
    <n v="697.20200000000011"/>
    <n v="47.725700000000003"/>
    <s v="Normal"/>
    <n v="33.11"/>
    <n v="7"/>
    <n v="0"/>
    <n v="12.9129"/>
    <n v="231.76999999999998"/>
    <n v="5.5714285714285723E-2"/>
    <s v="Profit"/>
    <n v="0"/>
    <s v="No Discount"/>
    <s v="Low Discount"/>
    <n v="0.99300421097808078"/>
    <x v="0"/>
  </r>
  <r>
    <s v="US-2017-152492"/>
    <d v="2017-06-07T00:00:00"/>
    <x v="506"/>
    <n v="494.92"/>
    <n v="27.12"/>
    <n v="9.0999999999999998E-2"/>
    <s v="Low Value"/>
    <n v="1926"/>
    <n v="3.1767963708757133E-5"/>
    <s v="FUR-CH-10000155"/>
    <n v="9150.93"/>
    <n v="514.36599999999999"/>
    <s v="Normal"/>
    <n v="239.24"/>
    <n v="1"/>
    <n v="0.2"/>
    <n v="23.923999999999999"/>
    <n v="239.24"/>
    <n v="9.9999999999999992E-2"/>
    <s v="Profit"/>
    <n v="47.848000000000006"/>
    <s v="Discount Applied"/>
    <s v="Low Discount"/>
    <n v="0.99698028989356147"/>
    <x v="0"/>
  </r>
  <r>
    <s v="CA-2016-101168"/>
    <d v="2016-12-25T00:00:00"/>
    <x v="381"/>
    <n v="367.93600000000004"/>
    <n v="17.1248"/>
    <n v="6.7000000000000004E-2"/>
    <s v="Low Value"/>
    <n v="1974"/>
    <n v="2.3617104774802523E-5"/>
    <s v="FUR-FU-10003142"/>
    <n v="817.34400000000005"/>
    <n v="42.767999999999994"/>
    <s v="Normal"/>
    <n v="21.12"/>
    <n v="4"/>
    <n v="0"/>
    <n v="6.5472000000000001"/>
    <n v="84.48"/>
    <n v="7.7499999999999999E-2"/>
    <s v="Profit"/>
    <n v="0"/>
    <s v="No Discount"/>
    <s v="Low Discount"/>
    <n v="0.99836797414057188"/>
    <x v="0"/>
  </r>
  <r>
    <s v="CA-2015-130253"/>
    <d v="2015-12-14T00:00:00"/>
    <x v="210"/>
    <n v="23721.364000000001"/>
    <n v="570.87939999999992"/>
    <n v="0.94199999999999995"/>
    <s v="High Value"/>
    <n v="115"/>
    <n v="1.5226287696480602E-3"/>
    <s v="FUR-FU-10002963"/>
    <n v="149.352"/>
    <n v="14.224"/>
    <s v="Normal"/>
    <n v="15.24"/>
    <n v="3"/>
    <n v="0"/>
    <n v="5.1816000000000004"/>
    <n v="45.72"/>
    <n v="0.11333333333333334"/>
    <s v="Profit"/>
    <n v="0"/>
    <s v="No Discount"/>
    <s v="Low Discount"/>
    <n v="0.27091093632469848"/>
    <x v="1"/>
  </r>
  <r>
    <s v="CA-2016-131205"/>
    <d v="2016-04-09T00:00:00"/>
    <x v="493"/>
    <n v="18207.108999999997"/>
    <n v="648.88339999999994"/>
    <n v="0.90600000000000003"/>
    <s v="High Value"/>
    <n v="193"/>
    <n v="1.168679337980654E-3"/>
    <s v="FUR-FU-10003347"/>
    <n v="1405.8"/>
    <n v="116.29800000000002"/>
    <s v="Normal"/>
    <n v="42.6"/>
    <n v="3"/>
    <n v="0"/>
    <n v="16.614000000000001"/>
    <n v="127.80000000000001"/>
    <n v="0.13"/>
    <s v="Profit"/>
    <n v="0"/>
    <s v="No Discount"/>
    <s v="Low Discount"/>
    <n v="0.37479179692716713"/>
    <x v="1"/>
  </r>
  <r>
    <s v="CA-2016-117912"/>
    <d v="2016-04-02T00:00:00"/>
    <x v="5"/>
    <n v="23214.115999999998"/>
    <n v="-1768.453"/>
    <n v="0.93300000000000005"/>
    <s v="High Value"/>
    <n v="140"/>
    <n v="1.4900694953101071E-3"/>
    <s v="FUR-FU-10002088"/>
    <n v="666.31600000000003"/>
    <n v="56.035199999999996"/>
    <s v="Normal"/>
    <n v="14.368"/>
    <n v="2"/>
    <n v="0.2"/>
    <n v="3.9512"/>
    <n v="28.736000000000001"/>
    <n v="0.13750000000000001"/>
    <s v="Profit"/>
    <n v="5.7472000000000003"/>
    <s v="Discount Applied"/>
    <s v="Low Discount"/>
    <n v="0.30248849052817711"/>
    <x v="1"/>
  </r>
  <r>
    <s v="CA-2017-145702"/>
    <d v="2017-05-19T00:00:00"/>
    <x v="275"/>
    <n v="5363.33"/>
    <n v="-40.715400000000002"/>
    <n v="0.55800000000000005"/>
    <s v="Medium Value"/>
    <n v="933"/>
    <n v="3.4426184595103931E-4"/>
    <s v="FUR-CH-10001482"/>
    <n v="7072.9199999999992"/>
    <n v="-130.98000000000002"/>
    <s v="Normal"/>
    <n v="314.35199999999998"/>
    <n v="3"/>
    <n v="0.2"/>
    <n v="-35.364600000000003"/>
    <n v="943.05599999999993"/>
    <n v="-3.7500000000000006E-2"/>
    <s v="Loss"/>
    <n v="188.6112"/>
    <s v="Discount Applied"/>
    <s v="Low Discount"/>
    <n v="0.83927665060124346"/>
    <x v="0"/>
  </r>
  <r>
    <s v="CA-2015-113215"/>
    <d v="2015-03-09T00:00:00"/>
    <x v="375"/>
    <n v="1771.328"/>
    <n v="164.85160000000002"/>
    <n v="0.252"/>
    <s v="Low Value"/>
    <n v="1583"/>
    <n v="1.1369814034653147E-4"/>
    <s v="FUR-FU-10002937"/>
    <n v="12304.52"/>
    <n v="1260.221"/>
    <s v="Normal"/>
    <n v="238.15199999999999"/>
    <n v="3"/>
    <n v="0.2"/>
    <n v="89.307000000000002"/>
    <n v="714.4559999999999"/>
    <n v="0.12500000000000003"/>
    <s v="Profit"/>
    <n v="142.8912"/>
    <s v="Discount Applied"/>
    <s v="Low Discount"/>
    <n v="0.97320880646151975"/>
    <x v="0"/>
  </r>
  <r>
    <s v="CA-2016-154662"/>
    <d v="2016-09-06T00:00:00"/>
    <x v="589"/>
    <n v="2587.5"/>
    <n v="194.71260000000001"/>
    <n v="0.35399999999999998"/>
    <s v="Low Value"/>
    <n v="1369"/>
    <n v="1.6608665258306207E-4"/>
    <s v="FUR-TA-10001771"/>
    <n v="23098"/>
    <n v="311.82300000000004"/>
    <s v="Normal"/>
    <n v="692.94"/>
    <n v="3"/>
    <n v="0"/>
    <n v="173.23500000000001"/>
    <n v="2078.8200000000002"/>
    <n v="8.3333333333333329E-2"/>
    <s v="Profit"/>
    <n v="0"/>
    <s v="No Discount"/>
    <s v="Low Discount"/>
    <n v="0.94326031565793289"/>
    <x v="0"/>
  </r>
  <r>
    <s v="CA-2016-124016"/>
    <d v="2016-09-23T00:00:00"/>
    <x v="73"/>
    <n v="1912.296"/>
    <n v="-311.8374"/>
    <n v="0.27"/>
    <s v="Low Value"/>
    <n v="1545"/>
    <n v="1.2274660536733498E-4"/>
    <s v="FUR-FU-10004963"/>
    <n v="589.75"/>
    <n v="47.6"/>
    <s v="Normal"/>
    <n v="28"/>
    <n v="4"/>
    <n v="0.2"/>
    <n v="7.7"/>
    <n v="112"/>
    <n v="6.8750000000000006E-2"/>
    <s v="Profit"/>
    <n v="22.400000000000002"/>
    <s v="Discount Applied"/>
    <s v="Low Discount"/>
    <n v="0.96862852248200526"/>
    <x v="0"/>
  </r>
  <r>
    <s v="CA-2017-166695"/>
    <d v="2017-05-20T00:00:00"/>
    <x v="140"/>
    <n v="6000.134"/>
    <n v="52.903599999999997"/>
    <n v="0.59699999999999998"/>
    <s v="Medium Value"/>
    <n v="850"/>
    <n v="3.8513707096031637E-4"/>
    <s v="FUR-CH-10000225"/>
    <n v="10584.086000000001"/>
    <n v="-166.00900000000001"/>
    <s v="Normal"/>
    <n v="518.27200000000005"/>
    <n v="8"/>
    <n v="0.2"/>
    <n v="-97.176000000000002"/>
    <n v="4146.1760000000004"/>
    <n v="-2.34375E-2"/>
    <s v="Loss"/>
    <n v="829.23520000000008"/>
    <s v="Discount Applied"/>
    <s v="Low Discount"/>
    <n v="0.80929381126779976"/>
    <x v="0"/>
  </r>
  <r>
    <s v="CA-2017-166695"/>
    <d v="2017-05-20T00:00:00"/>
    <x v="140"/>
    <n v="6000.134"/>
    <n v="52.903599999999997"/>
    <n v="0.59699999999999998"/>
    <s v="Medium Value"/>
    <n v="850"/>
    <n v="3.8513707096031637E-4"/>
    <s v="FUR-FU-10002191"/>
    <n v="163.33199999999999"/>
    <n v="22.894400000000001"/>
    <s v="Normal"/>
    <n v="6.98"/>
    <n v="1"/>
    <n v="0"/>
    <n v="3.3504"/>
    <n v="6.98"/>
    <n v="0.48"/>
    <s v="Profit"/>
    <n v="0"/>
    <s v="No Discount"/>
    <s v="Low Discount"/>
    <n v="0.80929381126779976"/>
    <x v="0"/>
  </r>
  <r>
    <s v="CA-2016-151561"/>
    <d v="2016-01-09T00:00:00"/>
    <x v="184"/>
    <n v="1466.93"/>
    <n v="131.9556"/>
    <n v="0.21299999999999999"/>
    <s v="Low Value"/>
    <n v="1663"/>
    <n v="9.4159417690307734E-5"/>
    <s v="FUR-FU-10004864"/>
    <n v="9080.3719999999994"/>
    <n v="436.43790000000001"/>
    <s v="Normal"/>
    <n v="191.82"/>
    <n v="3"/>
    <n v="0"/>
    <n v="61.382399999999997"/>
    <n v="575.46"/>
    <n v="0.10666666666666666"/>
    <s v="Profit"/>
    <n v="0"/>
    <s v="No Discount"/>
    <s v="Low Discount"/>
    <n v="0.98167261135435202"/>
    <x v="0"/>
  </r>
  <r>
    <s v="US-2014-165589"/>
    <d v="2014-02-18T00:00:00"/>
    <x v="69"/>
    <n v="5400.835"/>
    <n v="-117.58429999999998"/>
    <n v="0.56599999999999995"/>
    <s v="Medium Value"/>
    <n v="916"/>
    <n v="3.466692198274172E-4"/>
    <s v="FUR-FU-10002396"/>
    <n v="629"/>
    <n v="39.752799999999993"/>
    <s v="Normal"/>
    <n v="25.16"/>
    <n v="5"/>
    <n v="0.6"/>
    <n v="-11.321999999999999"/>
    <n v="125.8"/>
    <n v="-0.09"/>
    <s v="Loss"/>
    <n v="75.47999999999999"/>
    <s v="Discount Applied"/>
    <s v="High Discount"/>
    <n v="0.83272636337852723"/>
    <x v="0"/>
  </r>
  <r>
    <s v="CA-2015-114048"/>
    <d v="2015-12-14T00:00:00"/>
    <x v="172"/>
    <n v="92.316000000000003"/>
    <n v="12.100199999999999"/>
    <n v="1.9E-2"/>
    <s v="Low Value"/>
    <n v="2079"/>
    <n v="5.9255866356938966E-6"/>
    <s v="FUR-FU-10004351"/>
    <n v="1028.5439999999999"/>
    <n v="71.686399999999992"/>
    <s v="Normal"/>
    <n v="29.22"/>
    <n v="3"/>
    <n v="0"/>
    <n v="12.8568"/>
    <n v="87.66"/>
    <n v="0.14666666666666667"/>
    <s v="Profit"/>
    <n v="0"/>
    <s v="No Discount"/>
    <s v="Low Discount"/>
    <n v="0.99986101141019423"/>
    <x v="0"/>
  </r>
  <r>
    <s v="CA-2017-100111"/>
    <d v="2017-09-20T00:00:00"/>
    <x v="113"/>
    <n v="53342"/>
    <n v="688.3981"/>
    <n v="0.99199999999999999"/>
    <s v="High Value"/>
    <n v="2"/>
    <n v="3.4239204723036511E-3"/>
    <s v="FUR-CH-10003846"/>
    <n v="4574.3940000000002"/>
    <n v="139.35239999999999"/>
    <s v="Normal"/>
    <n v="272.64600000000002"/>
    <n v="3"/>
    <n v="0.1"/>
    <n v="18.176400000000001"/>
    <n v="817.9380000000001"/>
    <n v="2.222222222222222E-2"/>
    <s v="Profit"/>
    <n v="81.793800000000019"/>
    <s v="Discount Applied"/>
    <s v="Low Discount"/>
    <n v="5.4944954708669877E-2"/>
    <x v="1"/>
  </r>
  <r>
    <s v="CA-2017-100111"/>
    <d v="2017-09-20T00:00:00"/>
    <x v="113"/>
    <n v="53342"/>
    <n v="688.3981"/>
    <n v="0.99199999999999999"/>
    <s v="High Value"/>
    <n v="2"/>
    <n v="3.4239204723036511E-3"/>
    <s v="FUR-CH-10003061"/>
    <n v="4148.5389999999998"/>
    <n v="63.892900000000004"/>
    <s v="Normal"/>
    <n v="80.991"/>
    <n v="1"/>
    <n v="0.1"/>
    <n v="8.0991"/>
    <n v="80.991"/>
    <n v="0.1"/>
    <s v="Profit"/>
    <n v="8.0991"/>
    <s v="Discount Applied"/>
    <s v="Low Discount"/>
    <n v="5.4944954708669877E-2"/>
    <x v="1"/>
  </r>
  <r>
    <s v="CA-2017-100111"/>
    <d v="2017-09-20T00:00:00"/>
    <x v="113"/>
    <n v="53342"/>
    <n v="688.3981"/>
    <n v="0.99199999999999999"/>
    <s v="High Value"/>
    <n v="2"/>
    <n v="3.4239204723036511E-3"/>
    <s v="FUR-CH-10004086"/>
    <n v="53299.071000000004"/>
    <n v="1388.6347999999998"/>
    <s v="Normal"/>
    <n v="2888.127"/>
    <n v="11"/>
    <n v="0.1"/>
    <n v="609.71569999999997"/>
    <n v="31769.397000000001"/>
    <n v="1.9191919191919191E-2"/>
    <s v="Profit"/>
    <n v="3176.9397000000004"/>
    <s v="Discount Applied"/>
    <s v="Low Discount"/>
    <n v="5.4944954708669877E-2"/>
    <x v="1"/>
  </r>
  <r>
    <s v="CA-2017-100111"/>
    <d v="2017-09-20T00:00:00"/>
    <x v="113"/>
    <n v="53342"/>
    <n v="688.3981"/>
    <n v="0.99199999999999999"/>
    <s v="High Value"/>
    <n v="2"/>
    <n v="3.4239204723036511E-3"/>
    <s v="FUR-CH-10001215"/>
    <n v="54757.113999999994"/>
    <n v="951.86199999999997"/>
    <s v="Normal"/>
    <n v="2254.41"/>
    <n v="5"/>
    <n v="0.1"/>
    <n v="375.73500000000001"/>
    <n v="11272.05"/>
    <n v="3.333333333333334E-2"/>
    <s v="Profit"/>
    <n v="1127.2049999999999"/>
    <s v="Discount Applied"/>
    <s v="Low Discount"/>
    <n v="5.4944954708669877E-2"/>
    <x v="1"/>
  </r>
  <r>
    <s v="US-2017-132381"/>
    <d v="2017-08-22T00:00:00"/>
    <x v="446"/>
    <n v="18063.129999999997"/>
    <n v="-1094.9039"/>
    <n v="0.90100000000000002"/>
    <s v="High Value"/>
    <n v="203"/>
    <n v="1.1594376026561103E-3"/>
    <s v="FUR-TA-10002356"/>
    <n v="6788.6490000000013"/>
    <n v="-445.58699999999999"/>
    <s v="Normal"/>
    <n v="314.53199999999998"/>
    <n v="2"/>
    <n v="0.4"/>
    <n v="-83.875200000000007"/>
    <n v="629.06399999999996"/>
    <n v="-0.13333333333333336"/>
    <s v="Loss"/>
    <n v="251.62559999999999"/>
    <s v="Discount Applied"/>
    <s v="High Discount"/>
    <n v="0.3852431292430204"/>
    <x v="1"/>
  </r>
  <r>
    <s v="CA-2016-124590"/>
    <d v="2016-12-11T00:00:00"/>
    <x v="590"/>
    <n v="25363.607999999997"/>
    <n v="-26.218200000000003"/>
    <n v="0.94799999999999995"/>
    <s v="High Value"/>
    <n v="107"/>
    <n v="1.6280412560962215E-3"/>
    <s v="FUR-CH-10004495"/>
    <n v="29526.137999999999"/>
    <n v="854.78320000000008"/>
    <s v="Normal"/>
    <n v="1474.8019999999999"/>
    <n v="7"/>
    <n v="0.3"/>
    <n v="-21.0686"/>
    <n v="10323.614"/>
    <n v="-2.0408163265306124E-3"/>
    <s v="Loss"/>
    <n v="3097.0841999999998"/>
    <s v="Discount Applied"/>
    <s v="Low Discount"/>
    <n v="0.25239444835514652"/>
    <x v="1"/>
  </r>
  <r>
    <s v="CA-2016-124590"/>
    <d v="2016-12-11T00:00:00"/>
    <x v="590"/>
    <n v="25363.607999999997"/>
    <n v="-26.218200000000003"/>
    <n v="0.94799999999999995"/>
    <s v="High Value"/>
    <n v="107"/>
    <n v="1.6280412560962215E-3"/>
    <s v="FUR-CH-10000454"/>
    <n v="58262.423999999999"/>
    <n v="1927.442"/>
    <s v="Normal"/>
    <n v="1537.0740000000001"/>
    <n v="9"/>
    <n v="0.3"/>
    <n v="0"/>
    <n v="13833.666000000001"/>
    <n v="0"/>
    <s v="Profit"/>
    <n v="4150.0998"/>
    <s v="Discount Applied"/>
    <s v="Low Discount"/>
    <n v="0.25239444835514652"/>
    <x v="1"/>
  </r>
  <r>
    <s v="CA-2016-124590"/>
    <d v="2016-12-11T00:00:00"/>
    <x v="590"/>
    <n v="25363.607999999997"/>
    <n v="-26.218200000000003"/>
    <n v="0.94799999999999995"/>
    <s v="High Value"/>
    <n v="107"/>
    <n v="1.6280412560962215E-3"/>
    <s v="FUR-CH-10003746"/>
    <n v="21826.639999999999"/>
    <n v="1052.8144"/>
    <s v="Normal"/>
    <n v="449.37200000000001"/>
    <n v="2"/>
    <n v="0.3"/>
    <n v="-12.8392"/>
    <n v="898.74400000000003"/>
    <n v="-1.4285714285714285E-2"/>
    <s v="Loss"/>
    <n v="269.6232"/>
    <s v="Discount Applied"/>
    <s v="Low Discount"/>
    <n v="0.25239444835514652"/>
    <x v="1"/>
  </r>
  <r>
    <s v="CA-2017-143378"/>
    <d v="2017-09-19T00:00:00"/>
    <x v="591"/>
    <n v="3418.904"/>
    <n v="-66.856400000000008"/>
    <n v="0.434"/>
    <s v="Medium Value"/>
    <n v="1199"/>
    <n v="2.194528776281512E-4"/>
    <s v="FUR-FU-10004864"/>
    <n v="9080.3719999999994"/>
    <n v="436.43790000000001"/>
    <s v="Normal"/>
    <n v="409.21600000000001"/>
    <n v="8"/>
    <n v="0.2"/>
    <n v="61.382399999999997"/>
    <n v="3273.7280000000001"/>
    <n v="1.8749999999999999E-2"/>
    <s v="Profit"/>
    <n v="654.74560000000008"/>
    <s v="Discount Applied"/>
    <s v="Low Discount"/>
    <n v="0.91030115104286491"/>
    <x v="0"/>
  </r>
  <r>
    <s v="CA-2017-143378"/>
    <d v="2017-09-19T00:00:00"/>
    <x v="591"/>
    <n v="3418.904"/>
    <n v="-66.856400000000008"/>
    <n v="0.434"/>
    <s v="Medium Value"/>
    <n v="1199"/>
    <n v="2.194528776281512E-4"/>
    <s v="FUR-BO-10001972"/>
    <n v="23282.600999999995"/>
    <n v="-975.09879999999998"/>
    <s v="high sales Low Profit"/>
    <n v="72.587999999999994"/>
    <n v="2"/>
    <n v="0.7"/>
    <n v="-128.2388"/>
    <n v="145.17599999999999"/>
    <n v="-0.88333333333333341"/>
    <s v="Loss"/>
    <n v="101.62319999999998"/>
    <s v="Discount Applied"/>
    <s v="High Discount"/>
    <n v="0.91030115104286491"/>
    <x v="0"/>
  </r>
  <r>
    <s v="CA-2016-124100"/>
    <d v="2016-03-31T00:00:00"/>
    <x v="333"/>
    <n v="2088.6880000000001"/>
    <n v="36.559199999999997"/>
    <n v="0.28399999999999997"/>
    <s v="Low Value"/>
    <n v="1516"/>
    <n v="1.3406886887358871E-4"/>
    <s v="FUR-CH-10003817"/>
    <n v="12858.657999999999"/>
    <n v="245.99700000000001"/>
    <s v="Normal"/>
    <n v="327.99599999999998"/>
    <n v="6"/>
    <n v="0.1"/>
    <n v="54.665999999999997"/>
    <n v="1967.9759999999999"/>
    <n v="2.7777777777777776E-2"/>
    <s v="Profit"/>
    <n v="196.79759999999999"/>
    <s v="Discount Applied"/>
    <s v="Low Discount"/>
    <n v="0.96478302356942802"/>
    <x v="0"/>
  </r>
  <r>
    <s v="CA-2014-163447"/>
    <d v="2014-12-27T00:00:00"/>
    <x v="592"/>
    <n v="10880.676000000001"/>
    <n v="173.84020000000001"/>
    <n v="0.78300000000000003"/>
    <s v="Medium Value"/>
    <n v="459"/>
    <n v="6.9840968296844893E-4"/>
    <s v="FUR-CH-10004477"/>
    <n v="18881.989000000001"/>
    <n v="283.74739999999997"/>
    <s v="Normal"/>
    <n v="767.21400000000006"/>
    <n v="14"/>
    <n v="0.1"/>
    <n v="161.9674"/>
    <n v="10740.996000000001"/>
    <n v="1.5079365079365078E-2"/>
    <s v="Profit"/>
    <n v="1074.0996000000002"/>
    <s v="Discount Applied"/>
    <s v="Low Discount"/>
    <n v="0.59984639033134612"/>
    <x v="1"/>
  </r>
  <r>
    <s v="CA-2016-148096"/>
    <d v="2016-08-16T00:00:00"/>
    <x v="593"/>
    <n v="322.56"/>
    <n v="12.096"/>
    <n v="6.0999999999999999E-2"/>
    <s v="Low Value"/>
    <n v="1991"/>
    <n v="2.0704506534180675E-5"/>
    <s v="FUR-TA-10004152"/>
    <n v="5060.1600000000008"/>
    <n v="-104.83200000000001"/>
    <s v="Normal"/>
    <n v="161.28"/>
    <n v="2"/>
    <n v="0.2"/>
    <n v="12.096"/>
    <n v="322.56"/>
    <n v="3.7499999999999999E-2"/>
    <s v="Profit"/>
    <n v="64.512"/>
    <s v="Discount Applied"/>
    <s v="Low Discount"/>
    <n v="0.99868126562387494"/>
    <x v="0"/>
  </r>
  <r>
    <s v="CA-2014-131247"/>
    <d v="2014-03-30T00:00:00"/>
    <x v="137"/>
    <n v="1700.9059999999999"/>
    <n v="71.122100000000003"/>
    <n v="0.24299999999999999"/>
    <s v="Low Value"/>
    <n v="1600"/>
    <n v="1.0917788749698386E-4"/>
    <s v="FUR-BO-10001337"/>
    <n v="10688.583000000001"/>
    <n v="-78.637"/>
    <s v="Normal"/>
    <n v="205.666"/>
    <n v="2"/>
    <n v="0.15"/>
    <n v="-12.098000000000001"/>
    <n v="411.33199999999999"/>
    <n v="-2.9411764705882356E-2"/>
    <s v="Loss"/>
    <n v="61.699799999999996"/>
    <s v="Discount Applied"/>
    <s v="Low Discount"/>
    <n v="0.97520409005098152"/>
    <x v="0"/>
  </r>
  <r>
    <s v="CA-2017-101322"/>
    <d v="2017-12-28T00:00:00"/>
    <x v="424"/>
    <n v="6425.0739999999996"/>
    <n v="-27.839200000000002"/>
    <n v="0.621"/>
    <s v="Medium Value"/>
    <n v="800"/>
    <n v="4.1241315295013133E-4"/>
    <s v="FUR-CH-10003968"/>
    <n v="5557.7340000000004"/>
    <n v="-32.650799999999997"/>
    <s v="Normal"/>
    <n v="340.70400000000001"/>
    <n v="6"/>
    <n v="0.2"/>
    <n v="-34.070399999999999"/>
    <n v="2044.2240000000002"/>
    <n v="-1.6666666666666666E-2"/>
    <s v="Loss"/>
    <n v="408.84480000000008"/>
    <s v="Discount Applied"/>
    <s v="Low Discount"/>
    <n v="0.78901070601479639"/>
    <x v="1"/>
  </r>
  <r>
    <s v="US-2016-106600"/>
    <d v="2016-08-04T00:00:00"/>
    <x v="263"/>
    <n v="2852.75"/>
    <n v="162.04599999999999"/>
    <n v="0.37"/>
    <s v="Low Value"/>
    <n v="1335"/>
    <n v="1.8311254035027259E-4"/>
    <s v="FUR-BO-10001608"/>
    <n v="12129.062400000001"/>
    <n v="-26.972399999999993"/>
    <s v="Normal"/>
    <n v="354.9"/>
    <n v="5"/>
    <n v="0"/>
    <n v="88.724999999999994"/>
    <n v="1774.5"/>
    <n v="4.9999999999999996E-2"/>
    <s v="Profit"/>
    <n v="0"/>
    <s v="No Discount"/>
    <s v="Low Discount"/>
    <n v="0.9374411512385088"/>
    <x v="0"/>
  </r>
  <r>
    <s v="CA-2014-111871"/>
    <d v="2014-03-18T00:00:00"/>
    <x v="594"/>
    <n v="11983.3"/>
    <n v="70.489999999999995"/>
    <n v="0.82599999999999996"/>
    <s v="High Value"/>
    <n v="368"/>
    <n v="7.6918499860815755E-4"/>
    <s v="FUR-BO-10004218"/>
    <n v="21820.884399999995"/>
    <n v="-208.65039999999999"/>
    <s v="high sales Low Profit"/>
    <n v="1198.33"/>
    <n v="10"/>
    <n v="0.15"/>
    <n v="70.489999999999995"/>
    <n v="11983.3"/>
    <n v="5.8823529411764705E-3"/>
    <s v="Profit"/>
    <n v="1797.4949999999999"/>
    <s v="Discount Applied"/>
    <s v="Low Discount"/>
    <n v="0.53301242190010822"/>
    <x v="1"/>
  </r>
  <r>
    <s v="CA-2017-151484"/>
    <d v="2017-04-20T00:00:00"/>
    <x v="18"/>
    <n v="1819.6803999999997"/>
    <n v="-8.9551999999999996"/>
    <n v="0.25800000000000001"/>
    <s v="Low Value"/>
    <n v="1569"/>
    <n v="1.168017879833845E-4"/>
    <s v="FUR-FU-10001876"/>
    <n v="2663.36"/>
    <n v="179.28960000000001"/>
    <s v="Normal"/>
    <n v="51.968000000000004"/>
    <n v="2"/>
    <n v="0.2"/>
    <n v="10.393599999999999"/>
    <n v="103.93600000000001"/>
    <n v="9.9999999999999992E-2"/>
    <s v="Profit"/>
    <n v="20.787200000000002"/>
    <s v="Discount Applied"/>
    <s v="Low Discount"/>
    <n v="0.97171640681059146"/>
    <x v="0"/>
  </r>
  <r>
    <s v="CA-2017-151484"/>
    <d v="2017-04-20T00:00:00"/>
    <x v="18"/>
    <n v="1819.6803999999997"/>
    <n v="-8.9551999999999996"/>
    <n v="0.25800000000000001"/>
    <s v="Low Value"/>
    <n v="1569"/>
    <n v="1.168017879833845E-4"/>
    <s v="FUR-FU-10004671"/>
    <n v="417.012"/>
    <n v="23.324400000000004"/>
    <s v="Normal"/>
    <n v="42.408000000000001"/>
    <n v="3"/>
    <n v="0.2"/>
    <n v="9.5418000000000003"/>
    <n v="127.224"/>
    <n v="7.4999999999999997E-2"/>
    <s v="Profit"/>
    <n v="25.444800000000001"/>
    <s v="Discount Applied"/>
    <s v="Low Discount"/>
    <n v="0.97171640681059146"/>
    <x v="0"/>
  </r>
  <r>
    <s v="CA-2014-103989"/>
    <d v="2014-03-19T00:00:00"/>
    <x v="80"/>
    <n v="3209.1659999999997"/>
    <n v="19.064599999999999"/>
    <n v="0.41399999999999998"/>
    <s v="Medium Value"/>
    <n v="1238"/>
    <n v="2.0599019846314007E-4"/>
    <s v="FUR-FU-10003981"/>
    <n v="102.33599999999998"/>
    <n v="10.6496"/>
    <s v="Normal"/>
    <n v="4.992"/>
    <n v="3"/>
    <n v="0.2"/>
    <n v="1.3728"/>
    <n v="14.975999999999999"/>
    <n v="9.1666666666666674E-2"/>
    <s v="Profit"/>
    <n v="2.9952000000000001"/>
    <s v="Discount Applied"/>
    <s v="Low Discount"/>
    <n v="0.91944577391298832"/>
    <x v="0"/>
  </r>
  <r>
    <s v="CA-2014-103989"/>
    <d v="2014-03-19T00:00:00"/>
    <x v="80"/>
    <n v="3209.1659999999997"/>
    <n v="19.064599999999999"/>
    <n v="0.41399999999999998"/>
    <s v="Medium Value"/>
    <n v="1238"/>
    <n v="2.0599019846314007E-4"/>
    <s v="FUR-FU-10002508"/>
    <n v="135.108"/>
    <n v="16.012799999999999"/>
    <s v="Normal"/>
    <n v="20.015999999999998"/>
    <n v="3"/>
    <n v="0.2"/>
    <n v="5.5044000000000004"/>
    <n v="60.047999999999995"/>
    <n v="9.1666666666666688E-2"/>
    <s v="Profit"/>
    <n v="12.009599999999999"/>
    <s v="Discount Applied"/>
    <s v="Low Discount"/>
    <n v="0.91944577391298832"/>
    <x v="0"/>
  </r>
  <r>
    <s v="CA-2015-158421"/>
    <d v="2015-09-21T00:00:00"/>
    <x v="407"/>
    <n v="7755.5519999999997"/>
    <n v="471.14359999999999"/>
    <n v="0.68100000000000005"/>
    <s v="Medium Value"/>
    <n v="675"/>
    <n v="4.9781397898120659E-4"/>
    <s v="FUR-CH-10000309"/>
    <n v="21294.504000000001"/>
    <n v="697.14149999999995"/>
    <s v="Normal"/>
    <n v="1690.04"/>
    <n v="4"/>
    <n v="0"/>
    <n v="422.51"/>
    <n v="6760.16"/>
    <n v="6.25E-2"/>
    <s v="Profit"/>
    <n v="0"/>
    <s v="No Discount"/>
    <s v="Low Discount"/>
    <n v="0.73165428162698587"/>
    <x v="1"/>
  </r>
  <r>
    <s v="CA-2016-143609"/>
    <d v="2016-11-12T00:00:00"/>
    <x v="595"/>
    <n v="3826.5749999999998"/>
    <n v="-35.817900000000002"/>
    <n v="0.47299999999999998"/>
    <s v="Medium Value"/>
    <n v="1116"/>
    <n v="2.4562049569392492E-4"/>
    <s v="FUR-CH-10004218"/>
    <n v="17307.972000000002"/>
    <n v="499.851"/>
    <s v="Normal"/>
    <n v="403.92"/>
    <n v="5"/>
    <n v="0.2"/>
    <n v="25.245000000000001"/>
    <n v="2019.6000000000001"/>
    <n v="1.2499999999999999E-2"/>
    <s v="Profit"/>
    <n v="403.92000000000007"/>
    <s v="Discount Applied"/>
    <s v="Low Discount"/>
    <n v="0.89124339865645907"/>
    <x v="0"/>
  </r>
  <r>
    <s v="CA-2016-157259"/>
    <d v="2016-12-24T00:00:00"/>
    <x v="230"/>
    <n v="8376.1889999999985"/>
    <n v="221.33280000000002"/>
    <n v="0.69799999999999995"/>
    <s v="Medium Value"/>
    <n v="638"/>
    <n v="5.3765147532872115E-4"/>
    <s v="FUR-FU-10003192"/>
    <n v="9612.4879999999994"/>
    <n v="362.46719999999999"/>
    <s v="Normal"/>
    <n v="799.56"/>
    <n v="9"/>
    <n v="0"/>
    <n v="207.88560000000001"/>
    <n v="7196.0399999999991"/>
    <n v="2.8888888888888895E-2"/>
    <s v="Profit"/>
    <n v="0"/>
    <s v="No Discount"/>
    <s v="Low Discount"/>
    <n v="0.71326507653057625"/>
    <x v="1"/>
  </r>
  <r>
    <s v="CA-2016-118332"/>
    <d v="2016-12-16T00:00:00"/>
    <x v="68"/>
    <n v="17285.239999999998"/>
    <n v="317.40219999999999"/>
    <n v="0.89400000000000002"/>
    <s v="High Value"/>
    <n v="220"/>
    <n v="1.1095063384327912E-3"/>
    <s v="FUR-CH-10001708"/>
    <n v="26884.885999999995"/>
    <n v="425.75959999999998"/>
    <s v="Normal"/>
    <n v="563.91999999999996"/>
    <n v="5"/>
    <n v="0.2"/>
    <n v="7.0490000000000004"/>
    <n v="2819.6"/>
    <n v="2.5000000000000001E-3"/>
    <s v="Profit"/>
    <n v="563.91999999999996"/>
    <s v="Discount Applied"/>
    <s v="Low Discount"/>
    <n v="0.40321717274924945"/>
    <x v="1"/>
  </r>
  <r>
    <s v="CA-2017-145660"/>
    <d v="2017-01-12T00:00:00"/>
    <x v="521"/>
    <n v="149.34399999999999"/>
    <n v="10.440000000000001"/>
    <n v="2.8000000000000001E-2"/>
    <s v="Low Value"/>
    <n v="2060"/>
    <n v="9.5861043645854376E-6"/>
    <s v="FUR-FU-10002885"/>
    <n v="325.83199999999999"/>
    <n v="28.052399999999995"/>
    <s v="Normal"/>
    <n v="7.7119999999999997"/>
    <n v="2"/>
    <n v="0.2"/>
    <n v="1.7352000000000001"/>
    <n v="15.423999999999999"/>
    <n v="0.1125"/>
    <s v="Profit"/>
    <n v="3.0848"/>
    <s v="Discount Applied"/>
    <s v="Low Discount"/>
    <n v="0.99971917360145257"/>
    <x v="0"/>
  </r>
  <r>
    <s v="CA-2016-133697"/>
    <d v="2016-10-20T00:00:00"/>
    <x v="596"/>
    <n v="56.686"/>
    <n v="-14.5764"/>
    <n v="8.0000000000000002E-3"/>
    <s v="Low Value"/>
    <n v="2102"/>
    <n v="3.6385654061153454E-6"/>
    <s v="FUR-CH-10002372"/>
    <n v="4421.5080000000007"/>
    <n v="-42.1096"/>
    <s v="Normal"/>
    <n v="56.686"/>
    <n v="1"/>
    <n v="0.3"/>
    <n v="-14.5764"/>
    <n v="56.686"/>
    <n v="-0.25714285714285712"/>
    <s v="Loss"/>
    <n v="17.005800000000001"/>
    <s v="Discount Applied"/>
    <s v="Low Discount"/>
    <n v="0.99996390807058888"/>
    <x v="0"/>
  </r>
  <r>
    <s v="CA-2017-119809"/>
    <d v="2017-08-18T00:00:00"/>
    <x v="597"/>
    <n v="3535.2040000000002"/>
    <n v="23.651800000000001"/>
    <n v="0.44400000000000001"/>
    <s v="Medium Value"/>
    <n v="1176"/>
    <n v="2.2691795113362372E-4"/>
    <s v="FUR-FU-10001475"/>
    <n v="1626.52"/>
    <n v="29.453200000000002"/>
    <s v="Normal"/>
    <n v="65.94"/>
    <n v="3"/>
    <n v="0"/>
    <n v="22.419599999999999"/>
    <n v="197.82"/>
    <n v="0.11333333333333333"/>
    <s v="Profit"/>
    <n v="0"/>
    <s v="No Discount"/>
    <s v="Low Discount"/>
    <n v="0.9053827626642118"/>
    <x v="0"/>
  </r>
  <r>
    <s v="CA-2015-161711"/>
    <d v="2015-11-28T00:00:00"/>
    <x v="444"/>
    <n v="923.976"/>
    <n v="47.152799999999999"/>
    <n v="0.14599999999999999"/>
    <s v="Low Value"/>
    <n v="1809"/>
    <n v="5.9308243828826035E-5"/>
    <s v="FUR-FU-10000087"/>
    <n v="990.59199999999998"/>
    <n v="94.515199999999993"/>
    <s v="Normal"/>
    <n v="68.16"/>
    <n v="3"/>
    <n v="0"/>
    <n v="27.945599999999999"/>
    <n v="204.48"/>
    <n v="0.13666666666666666"/>
    <s v="Profit"/>
    <n v="0"/>
    <s v="No Discount"/>
    <s v="Low Discount"/>
    <n v="0.99186206102217511"/>
    <x v="0"/>
  </r>
  <r>
    <s v="CA-2017-140627"/>
    <d v="2017-12-23T00:00:00"/>
    <x v="84"/>
    <n v="2536.4960000000001"/>
    <n v="-98.635199999999983"/>
    <n v="0.35099999999999998"/>
    <s v="Low Value"/>
    <n v="1374"/>
    <n v="1.6281280383780738E-4"/>
    <s v="FUR-FU-10000087"/>
    <n v="990.59199999999998"/>
    <n v="94.515199999999993"/>
    <s v="Normal"/>
    <n v="72.703999999999994"/>
    <n v="4"/>
    <n v="0.2"/>
    <n v="19.084800000000001"/>
    <n v="290.81599999999997"/>
    <n v="6.5625000000000017E-2"/>
    <s v="Profit"/>
    <n v="58.163199999999996"/>
    <s v="Discount Applied"/>
    <s v="Low Discount"/>
    <n v="0.94424194689191876"/>
    <x v="0"/>
  </r>
  <r>
    <s v="CA-2015-133445"/>
    <d v="2015-05-10T00:00:00"/>
    <x v="520"/>
    <n v="2332.134"/>
    <n v="-81.713400000000021"/>
    <n v="0.32800000000000001"/>
    <s v="Low Value"/>
    <n v="1421"/>
    <n v="1.4969519978169928E-4"/>
    <s v="FUR-BO-10003660"/>
    <n v="1171.194"/>
    <n v="48.615600000000001"/>
    <s v="Normal"/>
    <n v="66.293999999999997"/>
    <n v="1"/>
    <n v="0.7"/>
    <n v="-103.86060000000001"/>
    <n v="66.293999999999997"/>
    <n v="-1.5666666666666669"/>
    <s v="Loss"/>
    <n v="46.405799999999992"/>
    <s v="Discount Applied"/>
    <s v="High Discount"/>
    <n v="0.95170834297990725"/>
    <x v="0"/>
  </r>
  <r>
    <s v="CA-2015-133445"/>
    <d v="2015-05-10T00:00:00"/>
    <x v="520"/>
    <n v="2332.134"/>
    <n v="-81.713400000000021"/>
    <n v="0.32800000000000001"/>
    <s v="Low Value"/>
    <n v="1421"/>
    <n v="1.4969519978169928E-4"/>
    <s v="FUR-CH-10000422"/>
    <n v="12802.293"/>
    <n v="49.134599999999992"/>
    <s v="Normal"/>
    <n v="291.16800000000001"/>
    <n v="4"/>
    <n v="0.2"/>
    <n v="-14.558400000000001"/>
    <n v="1164.672"/>
    <n v="-1.2500000000000001E-2"/>
    <s v="Loss"/>
    <n v="232.93440000000001"/>
    <s v="Discount Applied"/>
    <s v="Low Discount"/>
    <n v="0.95170834297990725"/>
    <x v="0"/>
  </r>
  <r>
    <s v="US-2017-142188"/>
    <d v="2017-11-09T00:00:00"/>
    <x v="598"/>
    <n v="355.13600000000002"/>
    <n v="8.8783999999999992"/>
    <n v="6.5000000000000002E-2"/>
    <s v="Low Value"/>
    <n v="1982"/>
    <n v="2.2795497372652495E-5"/>
    <s v="FUR-CH-10003199"/>
    <n v="7302.4839999999995"/>
    <n v="155.37200000000001"/>
    <s v="Normal"/>
    <n v="177.56800000000001"/>
    <n v="2"/>
    <n v="0.2"/>
    <n v="8.8783999999999992"/>
    <n v="355.13600000000002"/>
    <n v="2.4999999999999994E-2"/>
    <s v="Profit"/>
    <n v="71.027200000000008"/>
    <s v="Discount Applied"/>
    <s v="Low Discount"/>
    <n v="0.99848384877027718"/>
    <x v="0"/>
  </r>
  <r>
    <s v="CA-2015-134075"/>
    <d v="2015-12-12T00:00:00"/>
    <x v="524"/>
    <n v="2973.5079999999998"/>
    <n v="-14.747600000000002"/>
    <n v="0.39100000000000001"/>
    <s v="Low Value"/>
    <n v="1289"/>
    <n v="1.9086376430877514E-4"/>
    <s v="FUR-FU-10004597"/>
    <n v="832.5"/>
    <n v="-42.180000000000007"/>
    <s v="Normal"/>
    <n v="166.5"/>
    <n v="3"/>
    <n v="0"/>
    <n v="21.645"/>
    <n v="499.5"/>
    <n v="4.3333333333333335E-2"/>
    <s v="Profit"/>
    <n v="0"/>
    <s v="No Discount"/>
    <s v="Low Discount"/>
    <n v="0.9290413403834088"/>
    <x v="0"/>
  </r>
  <r>
    <s v="CA-2017-141572"/>
    <d v="2017-05-28T00:00:00"/>
    <x v="599"/>
    <n v="2236.0880000000002"/>
    <n v="94.4148"/>
    <n v="0.314"/>
    <s v="Low Value"/>
    <n v="1452"/>
    <n v="1.435301916139726E-4"/>
    <s v="FUR-FU-10001185"/>
    <n v="5449.866"/>
    <n v="311.77440000000001"/>
    <s v="Normal"/>
    <n v="247.44"/>
    <n v="8"/>
    <n v="0"/>
    <n v="101.4504"/>
    <n v="1979.52"/>
    <n v="5.1250000000000004E-2"/>
    <s v="Profit"/>
    <n v="0"/>
    <s v="No Discount"/>
    <s v="Low Discount"/>
    <n v="0.95623906888468524"/>
    <x v="0"/>
  </r>
  <r>
    <s v="CA-2015-112305"/>
    <d v="2015-11-20T00:00:00"/>
    <x v="582"/>
    <n v="520.74900000000002"/>
    <n v="12.466799999999999"/>
    <n v="9.5000000000000001E-2"/>
    <s v="Low Value"/>
    <n v="1916"/>
    <n v="3.3425877582986281E-5"/>
    <s v="FUR-FU-10002364"/>
    <n v="522.50400000000002"/>
    <n v="10.110600000000002"/>
    <s v="Normal"/>
    <n v="22.14"/>
    <n v="3"/>
    <n v="0"/>
    <n v="6.4206000000000003"/>
    <n v="66.42"/>
    <n v="9.6666666666666665E-2"/>
    <s v="Profit"/>
    <n v="0"/>
    <s v="No Discount"/>
    <s v="Low Discount"/>
    <n v="0.99668955885088828"/>
    <x v="0"/>
  </r>
  <r>
    <s v="CA-2017-121580"/>
    <d v="2017-05-29T00:00:00"/>
    <x v="459"/>
    <n v="5540.5280000000002"/>
    <n v="-510.00709999999998"/>
    <n v="0.57899999999999996"/>
    <s v="Medium Value"/>
    <n v="889"/>
    <n v="3.5563584504839718E-4"/>
    <s v="FUR-FU-10003981"/>
    <n v="102.33599999999998"/>
    <n v="10.6496"/>
    <s v="Normal"/>
    <n v="6.24"/>
    <n v="3"/>
    <n v="0"/>
    <n v="2.6208"/>
    <n v="18.72"/>
    <n v="0.14000000000000001"/>
    <s v="Profit"/>
    <n v="0"/>
    <s v="No Discount"/>
    <s v="Low Discount"/>
    <n v="0.82362821293384025"/>
    <x v="0"/>
  </r>
  <r>
    <s v="CA-2015-151624"/>
    <d v="2015-08-09T00:00:00"/>
    <x v="34"/>
    <n v="13459.162"/>
    <n v="-536.9298"/>
    <n v="0.85399999999999998"/>
    <s v="High Value"/>
    <n v="306"/>
    <n v="8.6391774421377813E-4"/>
    <s v="FUR-FU-10001731"/>
    <n v="526.524"/>
    <n v="32.734200000000001"/>
    <s v="Normal"/>
    <n v="21.36"/>
    <n v="8"/>
    <n v="0"/>
    <n v="8.1167999999999996"/>
    <n v="170.88"/>
    <n v="4.7500000000000001E-2"/>
    <s v="Profit"/>
    <n v="0"/>
    <s v="No Discount"/>
    <s v="Low Discount"/>
    <n v="0.4850302445927982"/>
    <x v="1"/>
  </r>
  <r>
    <s v="CA-2017-102379"/>
    <d v="2017-02-12T00:00:00"/>
    <x v="351"/>
    <n v="34183.298000000003"/>
    <n v="770.14769999999999"/>
    <n v="0.97699999999999998"/>
    <s v="High Value"/>
    <n v="44"/>
    <n v="2.1941602083359541E-3"/>
    <s v="FUR-CH-10004983"/>
    <n v="31358.904000000002"/>
    <n v="342.88739999999996"/>
    <s v="Normal"/>
    <n v="1159.056"/>
    <n v="9"/>
    <n v="0.2"/>
    <n v="43.464599999999997"/>
    <n v="10431.504000000001"/>
    <n v="4.1666666666666657E-3"/>
    <s v="Profit"/>
    <n v="2086.3008000000004"/>
    <s v="Discount Applied"/>
    <s v="Low Discount"/>
    <n v="0.13699690809562376"/>
    <x v="1"/>
  </r>
  <r>
    <s v="US-2016-139087"/>
    <d v="2016-07-17T00:00:00"/>
    <x v="318"/>
    <n v="303.33600000000001"/>
    <n v="1.6332000000000004"/>
    <n v="5.8000000000000003E-2"/>
    <s v="Low Value"/>
    <n v="1995"/>
    <n v="1.9470554917076606E-5"/>
    <s v="FUR-FU-10001847"/>
    <n v="131.65199999999999"/>
    <n v="17.056799999999999"/>
    <s v="Normal"/>
    <n v="12.42"/>
    <n v="3"/>
    <n v="0"/>
    <n v="4.4711999999999996"/>
    <n v="37.26"/>
    <n v="0.12"/>
    <s v="Profit"/>
    <n v="0"/>
    <s v="No Discount"/>
    <s v="Low Discount"/>
    <n v="0.99881878858161743"/>
    <x v="0"/>
  </r>
  <r>
    <s v="US-2016-139087"/>
    <d v="2016-07-17T00:00:00"/>
    <x v="318"/>
    <n v="303.33600000000001"/>
    <n v="1.6332000000000004"/>
    <n v="5.8000000000000003E-2"/>
    <s v="Low Value"/>
    <n v="1995"/>
    <n v="1.9470554917076606E-5"/>
    <s v="FUR-FU-10004164"/>
    <n v="128.69999999999999"/>
    <n v="13.068000000000001"/>
    <s v="Normal"/>
    <n v="24.75"/>
    <n v="5"/>
    <n v="0"/>
    <n v="10.89"/>
    <n v="123.75"/>
    <n v="8.8000000000000009E-2"/>
    <s v="Profit"/>
    <n v="0"/>
    <s v="No Discount"/>
    <s v="Low Discount"/>
    <n v="0.99881878858161743"/>
    <x v="0"/>
  </r>
  <r>
    <s v="CA-2015-116484"/>
    <d v="2015-11-20T00:00:00"/>
    <x v="254"/>
    <n v="199.64"/>
    <n v="8.6737000000000002"/>
    <n v="3.5000000000000003E-2"/>
    <s v="Low Value"/>
    <n v="2044"/>
    <n v="1.2814507950408699E-5"/>
    <s v="FUR-FU-10002874"/>
    <n v="127.648"/>
    <n v="9.5736000000000008"/>
    <s v="Normal"/>
    <n v="63.823999999999998"/>
    <n v="2"/>
    <n v="0.2"/>
    <n v="9.5736000000000008"/>
    <n v="127.648"/>
    <n v="7.5000000000000011E-2"/>
    <s v="Profit"/>
    <n v="25.529600000000002"/>
    <s v="Discount Applied"/>
    <s v="Low Discount"/>
    <n v="0.99954018208978024"/>
    <x v="0"/>
  </r>
  <r>
    <s v="CA-2016-100944"/>
    <d v="2016-09-24T00:00:00"/>
    <x v="283"/>
    <n v="5620.4279999999999"/>
    <n v="332.3322"/>
    <n v="0.58199999999999996"/>
    <s v="Medium Value"/>
    <n v="882"/>
    <n v="3.6076447250400556E-4"/>
    <s v="FUR-CH-10000988"/>
    <n v="36300.817999999992"/>
    <n v="833.59519999999998"/>
    <s v="Normal"/>
    <n v="563.24"/>
    <n v="5"/>
    <n v="0.2"/>
    <n v="56.323999999999998"/>
    <n v="2816.2"/>
    <n v="0.02"/>
    <s v="Profit"/>
    <n v="563.24"/>
    <s v="Discount Applied"/>
    <s v="Low Discount"/>
    <n v="0.82148995553502746"/>
    <x v="0"/>
  </r>
  <r>
    <s v="CA-2016-125080"/>
    <d v="2016-10-21T00:00:00"/>
    <x v="34"/>
    <n v="13459.162"/>
    <n v="-536.9298"/>
    <n v="0.85399999999999998"/>
    <s v="High Value"/>
    <n v="306"/>
    <n v="8.6391774421377813E-4"/>
    <s v="FUR-TA-10003238"/>
    <n v="10248.227999999999"/>
    <n v="-611.58780000000002"/>
    <s v="Normal"/>
    <n v="661.17600000000004"/>
    <n v="2"/>
    <n v="0.4"/>
    <n v="-231.41159999999999"/>
    <n v="1322.3520000000001"/>
    <n v="-0.17499999999999999"/>
    <s v="Loss"/>
    <n v="528.94080000000008"/>
    <s v="Discount Applied"/>
    <s v="High Discount"/>
    <n v="0.4850302445927982"/>
    <x v="1"/>
  </r>
  <r>
    <s v="CA-2014-100090"/>
    <d v="2014-08-07T00:00:00"/>
    <x v="70"/>
    <n v="14318.361999999999"/>
    <n v="-199.02199999999999"/>
    <n v="0.86399999999999999"/>
    <s v="High Value"/>
    <n v="284"/>
    <n v="9.1906814108309864E-4"/>
    <s v="FUR-TA-10003715"/>
    <n v="16205.237999999999"/>
    <n v="-401.99040000000002"/>
    <s v="high sales Low Profit"/>
    <n v="502.488"/>
    <n v="3"/>
    <n v="0.2"/>
    <n v="-87.935400000000001"/>
    <n v="1507.4639999999999"/>
    <n v="-5.8333333333333334E-2"/>
    <s v="Loss"/>
    <n v="301.49279999999999"/>
    <s v="Discount Applied"/>
    <s v="Low Discount"/>
    <n v="0.46651366419241358"/>
    <x v="1"/>
  </r>
  <r>
    <s v="US-2015-139675"/>
    <d v="2015-03-13T00:00:00"/>
    <x v="165"/>
    <n v="7091.8760000000002"/>
    <n v="257.03140000000002"/>
    <n v="0.65"/>
    <s v="Medium Value"/>
    <n v="737"/>
    <n v="4.5521389193204091E-4"/>
    <s v="FUR-CH-10004063"/>
    <n v="50818.646000000001"/>
    <n v="1558.5909999999999"/>
    <s v="Normal"/>
    <n v="915.13599999999997"/>
    <n v="4"/>
    <n v="0.2"/>
    <n v="102.9528"/>
    <n v="3660.5439999999999"/>
    <n v="2.8125000000000001E-2"/>
    <s v="Profit"/>
    <n v="732.10879999999997"/>
    <s v="Discount Applied"/>
    <s v="Low Discount"/>
    <n v="0.7621025179315295"/>
    <x v="1"/>
  </r>
  <r>
    <s v="US-2015-139675"/>
    <d v="2015-03-13T00:00:00"/>
    <x v="165"/>
    <n v="7091.8760000000002"/>
    <n v="257.03140000000002"/>
    <n v="0.65"/>
    <s v="Medium Value"/>
    <n v="737"/>
    <n v="4.5521389193204091E-4"/>
    <s v="FUR-FU-10001979"/>
    <n v="6964.9"/>
    <n v="288.42880000000002"/>
    <s v="Normal"/>
    <n v="327.76"/>
    <n v="8"/>
    <n v="0"/>
    <n v="91.772800000000004"/>
    <n v="2622.08"/>
    <n v="3.5000000000000003E-2"/>
    <s v="Profit"/>
    <n v="0"/>
    <s v="No Discount"/>
    <s v="Low Discount"/>
    <n v="0.7621025179315295"/>
    <x v="1"/>
  </r>
  <r>
    <s v="CA-2017-143756"/>
    <d v="2017-02-12T00:00:00"/>
    <x v="600"/>
    <n v="3555.8595999999998"/>
    <n v="32.48820000000002"/>
    <n v="0.44900000000000001"/>
    <s v="Medium Value"/>
    <n v="1167"/>
    <n v="2.2824379440361197E-4"/>
    <s v="FUR-CH-10001854"/>
    <n v="43310.931999999993"/>
    <n v="1305.6455999999998"/>
    <s v="Normal"/>
    <n v="701.96"/>
    <n v="2"/>
    <n v="0"/>
    <n v="168.47040000000001"/>
    <n v="1403.92"/>
    <n v="0.12"/>
    <s v="Profit"/>
    <n v="0"/>
    <s v="No Discount"/>
    <s v="Low Discount"/>
    <n v="0.90333672222346406"/>
    <x v="0"/>
  </r>
  <r>
    <s v="CA-2017-107314"/>
    <d v="2017-11-30T00:00:00"/>
    <x v="601"/>
    <n v="416.62600000000003"/>
    <n v="9.5571000000000002"/>
    <n v="7.5999999999999998E-2"/>
    <s v="Low Value"/>
    <n v="1958"/>
    <n v="2.6742422306887274E-5"/>
    <s v="FUR-FU-10003489"/>
    <n v="108.48599999999999"/>
    <n v="3.6162000000000001"/>
    <s v="Normal"/>
    <n v="25.83"/>
    <n v="3"/>
    <n v="0"/>
    <n v="9.5571000000000002"/>
    <n v="77.489999999999995"/>
    <n v="0.12333333333333335"/>
    <s v="Profit"/>
    <n v="0"/>
    <s v="No Discount"/>
    <s v="Low Discount"/>
    <n v="0.99791752955123336"/>
    <x v="0"/>
  </r>
  <r>
    <s v="CA-2016-163328"/>
    <d v="2016-04-11T00:00:00"/>
    <x v="602"/>
    <n v="2246.2400000000002"/>
    <n v="-141.4726"/>
    <n v="0.316"/>
    <s v="Low Value"/>
    <n v="1449"/>
    <n v="1.4418182898480285E-4"/>
    <s v="FUR-CH-10003298"/>
    <n v="16045.05"/>
    <n v="-491.17499999999995"/>
    <s v="high sales Low Profit"/>
    <n v="104.78400000000001"/>
    <n v="1"/>
    <n v="0.2"/>
    <n v="-14.4078"/>
    <n v="104.78400000000001"/>
    <n v="-0.13749999999999998"/>
    <s v="Loss"/>
    <n v="20.956800000000001"/>
    <s v="Discount Applied"/>
    <s v="Low Discount"/>
    <n v="0.95566494811822944"/>
    <x v="0"/>
  </r>
  <r>
    <s v="CA-2016-163328"/>
    <d v="2016-04-11T00:00:00"/>
    <x v="602"/>
    <n v="2246.2400000000002"/>
    <n v="-141.4726"/>
    <n v="0.316"/>
    <s v="Low Value"/>
    <n v="1449"/>
    <n v="1.4418182898480285E-4"/>
    <s v="FUR-CH-10000229"/>
    <n v="5284.11"/>
    <n v="-460.666"/>
    <s v="Normal"/>
    <n v="650.35199999999998"/>
    <n v="3"/>
    <n v="0.2"/>
    <n v="-97.552800000000005"/>
    <n v="1951.056"/>
    <n v="-0.05"/>
    <s v="Loss"/>
    <n v="390.21120000000002"/>
    <s v="Discount Applied"/>
    <s v="Low Discount"/>
    <n v="0.95566494811822944"/>
    <x v="0"/>
  </r>
  <r>
    <s v="CA-2014-112837"/>
    <d v="2014-11-09T00:00:00"/>
    <x v="603"/>
    <n v="4715.7700000000004"/>
    <n v="168.6611"/>
    <n v="0.52800000000000002"/>
    <s v="Medium Value"/>
    <n v="998"/>
    <n v="3.0269621397164317E-4"/>
    <s v="FUR-FU-10004006"/>
    <n v="1936.31"/>
    <n v="72.078499999999991"/>
    <s v="Normal"/>
    <n v="127.95"/>
    <n v="3"/>
    <n v="0"/>
    <n v="21.7515"/>
    <n v="383.85"/>
    <n v="5.6666666666666664E-2"/>
    <s v="Profit"/>
    <n v="0"/>
    <s v="No Discount"/>
    <s v="Low Discount"/>
    <n v="0.85904989254055908"/>
    <x v="0"/>
  </r>
  <r>
    <s v="CA-2014-167927"/>
    <d v="2014-01-20T00:00:00"/>
    <x v="604"/>
    <n v="2770.982"/>
    <n v="92.777500000000003"/>
    <n v="0.36799999999999999"/>
    <s v="Low Value"/>
    <n v="1337"/>
    <n v="1.7786400956441294E-4"/>
    <s v="FUR-FU-10002918"/>
    <n v="4439.8239999999996"/>
    <n v="-256.56360000000001"/>
    <s v="Normal"/>
    <n v="272.94"/>
    <n v="3"/>
    <n v="0"/>
    <n v="30.023399999999999"/>
    <n v="818.81999999999994"/>
    <n v="3.6666666666666667E-2"/>
    <s v="Profit"/>
    <n v="0"/>
    <s v="No Discount"/>
    <s v="Low Discount"/>
    <n v="0.93815260727676653"/>
    <x v="0"/>
  </r>
  <r>
    <s v="CA-2014-167927"/>
    <d v="2014-01-20T00:00:00"/>
    <x v="604"/>
    <n v="2770.982"/>
    <n v="92.777500000000003"/>
    <n v="0.36799999999999999"/>
    <s v="Low Value"/>
    <n v="1337"/>
    <n v="1.7786400956441294E-4"/>
    <s v="FUR-FU-10002268"/>
    <n v="1137.1559999999999"/>
    <n v="37.414200000000001"/>
    <s v="Normal"/>
    <n v="14.73"/>
    <n v="3"/>
    <n v="0"/>
    <n v="4.8609"/>
    <n v="44.19"/>
    <n v="0.11"/>
    <s v="Profit"/>
    <n v="0"/>
    <s v="No Discount"/>
    <s v="Low Discount"/>
    <n v="0.93815260727676653"/>
    <x v="0"/>
  </r>
  <r>
    <s v="CA-2016-165995"/>
    <d v="2016-08-30T00:00:00"/>
    <x v="435"/>
    <n v="2314.5680000000002"/>
    <n v="57.748500000000007"/>
    <n v="0.32500000000000001"/>
    <s v="Low Value"/>
    <n v="1429"/>
    <n v="1.4856767199840495E-4"/>
    <s v="FUR-FU-10000672"/>
    <n v="1246.5600000000002"/>
    <n v="87.964800000000011"/>
    <s v="Normal"/>
    <n v="47.04"/>
    <n v="4"/>
    <n v="0"/>
    <n v="15.993600000000001"/>
    <n v="188.16"/>
    <n v="8.5000000000000006E-2"/>
    <s v="Profit"/>
    <n v="0"/>
    <s v="No Discount"/>
    <s v="Low Discount"/>
    <n v="0.95274951725771262"/>
    <x v="0"/>
  </r>
  <r>
    <s v="CA-2017-143112"/>
    <d v="2017-05-10T00:00:00"/>
    <x v="226"/>
    <n v="12277.701000000001"/>
    <n v="-254.17009999999996"/>
    <n v="0.83"/>
    <s v="High Value"/>
    <n v="357"/>
    <n v="7.8808203304568647E-4"/>
    <s v="FUR-CH-10002880"/>
    <n v="30526.117999999999"/>
    <n v="-474.74139999999994"/>
    <s v="high sales Low Profit"/>
    <n v="221.38200000000001"/>
    <n v="2"/>
    <n v="0.1"/>
    <n v="2.4598"/>
    <n v="442.76400000000001"/>
    <n v="5.5555555555555558E-3"/>
    <s v="Profit"/>
    <n v="44.276400000000002"/>
    <s v="Discount Applied"/>
    <s v="Low Discount"/>
    <n v="0.5276073062228952"/>
    <x v="1"/>
  </r>
  <r>
    <s v="CA-2017-161557"/>
    <d v="2017-03-09T00:00:00"/>
    <x v="261"/>
    <n v="10264.279000000002"/>
    <n v="67.504200000000012"/>
    <n v="0.76100000000000001"/>
    <s v="Medium Value"/>
    <n v="499"/>
    <n v="6.588443440728967E-4"/>
    <s v="FUR-FU-10004622"/>
    <n v="1246.5999999999999"/>
    <n v="-48.78"/>
    <s v="Normal"/>
    <n v="108.4"/>
    <n v="5"/>
    <n v="0.6"/>
    <n v="-105.69"/>
    <n v="542"/>
    <n v="-0.19500000000000001"/>
    <s v="Loss"/>
    <n v="325.2"/>
    <s v="Discount Applied"/>
    <s v="High Discount"/>
    <n v="0.63100154134193309"/>
    <x v="1"/>
  </r>
  <r>
    <s v="CA-2016-103919"/>
    <d v="2016-03-10T00:00:00"/>
    <x v="602"/>
    <n v="2246.2400000000002"/>
    <n v="-141.4726"/>
    <n v="0.316"/>
    <s v="Low Value"/>
    <n v="1449"/>
    <n v="1.4418182898480285E-4"/>
    <s v="FUR-FU-10001756"/>
    <n v="1024.3519999999999"/>
    <n v="-7.6160000000000032"/>
    <s v="Normal"/>
    <n v="38.08"/>
    <n v="5"/>
    <n v="0.6"/>
    <n v="-29.512"/>
    <n v="190.39999999999998"/>
    <n v="-0.15500000000000003"/>
    <s v="Loss"/>
    <n v="114.23999999999998"/>
    <s v="Discount Applied"/>
    <s v="High Discount"/>
    <n v="0.95566494811822944"/>
    <x v="0"/>
  </r>
  <r>
    <s v="CA-2016-113425"/>
    <d v="2016-11-21T00:00:00"/>
    <x v="209"/>
    <n v="2124.6999999999998"/>
    <n v="-347.31170000000003"/>
    <n v="0.29699999999999999"/>
    <s v="Low Value"/>
    <n v="1486"/>
    <n v="1.3638040994907514E-4"/>
    <s v="FUR-BO-10002598"/>
    <n v="7680.036000000001"/>
    <n v="362.70780000000008"/>
    <s v="Normal"/>
    <n v="113.568"/>
    <n v="2"/>
    <n v="0.2"/>
    <n v="12.776400000000001"/>
    <n v="227.136"/>
    <n v="5.6250000000000001E-2"/>
    <s v="Profit"/>
    <n v="45.427199999999999"/>
    <s v="Discount Applied"/>
    <s v="Low Discount"/>
    <n v="0.96113090850930127"/>
    <x v="0"/>
  </r>
  <r>
    <s v="CA-2017-143035"/>
    <d v="2017-03-10T00:00:00"/>
    <x v="140"/>
    <n v="6000.134"/>
    <n v="52.903599999999997"/>
    <n v="0.59699999999999998"/>
    <s v="Medium Value"/>
    <n v="850"/>
    <n v="3.8513707096031637E-4"/>
    <s v="FUR-FU-10001934"/>
    <n v="671.36"/>
    <n v="65.457599999999999"/>
    <s v="Normal"/>
    <n v="83.92"/>
    <n v="4"/>
    <n v="0"/>
    <n v="21.819199999999999"/>
    <n v="335.68"/>
    <n v="6.4999999999999988E-2"/>
    <s v="Profit"/>
    <n v="0"/>
    <s v="No Discount"/>
    <s v="Low Discount"/>
    <n v="0.80929381126779976"/>
    <x v="0"/>
  </r>
  <r>
    <s v="CA-2014-107811"/>
    <d v="2014-04-29T00:00:00"/>
    <x v="160"/>
    <n v="23540.15"/>
    <n v="1146.4878000000001"/>
    <n v="0.93899999999999995"/>
    <s v="High Value"/>
    <n v="123"/>
    <n v="1.5109969912282778E-3"/>
    <s v="FUR-CH-10001394"/>
    <n v="22709.053"/>
    <n v="701.9799999999999"/>
    <s v="Normal"/>
    <n v="561.58399999999995"/>
    <n v="2"/>
    <n v="0.2"/>
    <n v="70.197999999999993"/>
    <n v="1123.1679999999999"/>
    <n v="6.25E-2"/>
    <s v="Profit"/>
    <n v="224.6336"/>
    <s v="Discount Applied"/>
    <s v="Low Discount"/>
    <n v="0.28299891225452484"/>
    <x v="1"/>
  </r>
  <r>
    <s v="US-2016-116442"/>
    <d v="2016-12-15T00:00:00"/>
    <x v="277"/>
    <n v="340.18"/>
    <n v="52.427799999999998"/>
    <n v="6.2E-2"/>
    <s v="Low Value"/>
    <n v="1987"/>
    <n v="2.1835500473702825E-5"/>
    <s v="FUR-FU-10002364"/>
    <n v="522.50400000000002"/>
    <n v="10.110600000000002"/>
    <s v="Normal"/>
    <n v="14.76"/>
    <n v="2"/>
    <n v="0"/>
    <n v="4.2804000000000002"/>
    <n v="29.52"/>
    <n v="0.14500000000000002"/>
    <s v="Profit"/>
    <n v="0"/>
    <s v="No Discount"/>
    <s v="Low Discount"/>
    <n v="0.99863952283279955"/>
    <x v="0"/>
  </r>
  <r>
    <s v="CA-2016-127236"/>
    <d v="2016-03-29T00:00:00"/>
    <x v="69"/>
    <n v="5400.835"/>
    <n v="-117.58429999999998"/>
    <n v="0.56599999999999995"/>
    <s v="Medium Value"/>
    <n v="916"/>
    <n v="3.466692198274172E-4"/>
    <s v="FUR-BO-10004015"/>
    <n v="16444.629499999999"/>
    <n v="135.58870000000002"/>
    <s v="Normal"/>
    <n v="299.97500000000002"/>
    <n v="5"/>
    <n v="0.5"/>
    <n v="-167.98599999999999"/>
    <n v="1499.875"/>
    <n v="-0.11199999999999999"/>
    <s v="Loss"/>
    <n v="749.9375"/>
    <s v="Discount Applied"/>
    <s v="High Discount"/>
    <n v="0.83272636337852723"/>
    <x v="0"/>
  </r>
  <r>
    <s v="CA-2016-129126"/>
    <d v="2016-12-14T00:00:00"/>
    <x v="68"/>
    <n v="17285.239999999998"/>
    <n v="317.40219999999999"/>
    <n v="0.89400000000000002"/>
    <s v="High Value"/>
    <n v="220"/>
    <n v="1.1095063384327912E-3"/>
    <s v="FUR-FU-10002937"/>
    <n v="12304.52"/>
    <n v="1260.221"/>
    <s v="Normal"/>
    <n v="396.92"/>
    <n v="4"/>
    <n v="0"/>
    <n v="198.46"/>
    <n v="1587.68"/>
    <n v="0.125"/>
    <s v="Profit"/>
    <n v="0"/>
    <s v="No Discount"/>
    <s v="Low Discount"/>
    <n v="0.40321717274924945"/>
    <x v="1"/>
  </r>
  <r>
    <s v="CA-2017-125472"/>
    <d v="2017-05-30T00:00:00"/>
    <x v="93"/>
    <n v="978.53"/>
    <n v="57.478400000000001"/>
    <n v="0.16300000000000001"/>
    <s v="Low Value"/>
    <n v="1770"/>
    <n v="6.2809960252020763E-5"/>
    <s v="FUR-BO-10000330"/>
    <n v="3774.576"/>
    <n v="24.196000000000002"/>
    <s v="Normal"/>
    <n v="241.96"/>
    <n v="2"/>
    <n v="0"/>
    <n v="33.874400000000001"/>
    <n v="483.92"/>
    <n v="7.0000000000000007E-2"/>
    <s v="Profit"/>
    <n v="0"/>
    <s v="No Discount"/>
    <s v="Low Discount"/>
    <n v="0.98959979995866931"/>
    <x v="0"/>
  </r>
  <r>
    <s v="CA-2017-125472"/>
    <d v="2017-05-30T00:00:00"/>
    <x v="93"/>
    <n v="978.53"/>
    <n v="57.478400000000001"/>
    <n v="0.16300000000000001"/>
    <s v="Low Value"/>
    <n v="1770"/>
    <n v="6.2809960252020763E-5"/>
    <s v="FUR-FU-10001731"/>
    <n v="526.524"/>
    <n v="32.734200000000001"/>
    <s v="Normal"/>
    <n v="8.01"/>
    <n v="3"/>
    <n v="0"/>
    <n v="3.0438000000000001"/>
    <n v="24.03"/>
    <n v="0.12666666666666665"/>
    <s v="Profit"/>
    <n v="0"/>
    <s v="No Discount"/>
    <s v="Low Discount"/>
    <n v="0.98959979995866931"/>
    <x v="0"/>
  </r>
  <r>
    <s v="CA-2017-154074"/>
    <d v="2017-08-31T00:00:00"/>
    <x v="356"/>
    <n v="1991.4199999999998"/>
    <n v="14.919799999999995"/>
    <n v="0.27500000000000002"/>
    <s v="Low Value"/>
    <n v="1533"/>
    <n v="1.2782542287418801E-4"/>
    <s v="FUR-CH-10002331"/>
    <n v="38552.634000000005"/>
    <n v="832.99320000000012"/>
    <s v="Normal"/>
    <n v="569.56799999999998"/>
    <n v="2"/>
    <n v="0.2"/>
    <n v="7.1196000000000002"/>
    <n v="1139.136"/>
    <n v="6.2500000000000003E-3"/>
    <s v="Profit"/>
    <n v="227.8272"/>
    <s v="Discount Applied"/>
    <s v="Low Discount"/>
    <n v="0.96725519120280556"/>
    <x v="0"/>
  </r>
  <r>
    <s v="CA-2017-161774"/>
    <d v="2017-05-14T00:00:00"/>
    <x v="138"/>
    <n v="48467.06"/>
    <n v="268.60730000000001"/>
    <n v="0.98899999999999999"/>
    <s v="High Value"/>
    <n v="21"/>
    <n v="3.1110074419101155E-3"/>
    <s v="FUR-CH-10003981"/>
    <n v="18913.728000000003"/>
    <n v="41.116799999999998"/>
    <s v="Normal"/>
    <n v="899.43"/>
    <n v="5"/>
    <n v="0.3"/>
    <n v="-12.849"/>
    <n v="4497.1499999999996"/>
    <n v="-2.8571428571428576E-3"/>
    <s v="Loss"/>
    <n v="1349.1449999999998"/>
    <s v="Discount Applied"/>
    <s v="Low Discount"/>
    <n v="7.9995914215198943E-2"/>
    <x v="1"/>
  </r>
  <r>
    <s v="CA-2016-140130"/>
    <d v="2016-10-31T00:00:00"/>
    <x v="130"/>
    <n v="20110.986000000001"/>
    <n v="509.87369999999999"/>
    <n v="0.92"/>
    <s v="High Value"/>
    <n v="167"/>
    <n v="1.2908855439168407E-3"/>
    <s v="FUR-CH-10002084"/>
    <n v="13996.261999999999"/>
    <n v="499.33940000000001"/>
    <s v="Normal"/>
    <n v="368.97"/>
    <n v="3"/>
    <n v="0"/>
    <n v="81.173400000000001"/>
    <n v="1106.9100000000001"/>
    <n v="7.3333333333333334E-2"/>
    <s v="Profit"/>
    <n v="0"/>
    <s v="No Discount"/>
    <s v="Low Discount"/>
    <n v="0.33902486166331885"/>
    <x v="1"/>
  </r>
  <r>
    <s v="CA-2015-149650"/>
    <d v="2015-10-24T00:00:00"/>
    <x v="162"/>
    <n v="6422.8159999999998"/>
    <n v="72.584400000000016"/>
    <n v="0.62"/>
    <s v="Medium Value"/>
    <n v="804"/>
    <n v="4.1226821626934583E-4"/>
    <s v="FUR-CH-10003956"/>
    <n v="5351.8919999999998"/>
    <n v="-133.44239999999999"/>
    <s v="Normal"/>
    <n v="454.27199999999999"/>
    <n v="8"/>
    <n v="0.2"/>
    <n v="-73.819199999999995"/>
    <n v="3634.1759999999999"/>
    <n v="-2.0312500000000001E-2"/>
    <s v="Loss"/>
    <n v="726.83519999999999"/>
    <s v="Discount Applied"/>
    <s v="Low Discount"/>
    <n v="0.78983524244733516"/>
    <x v="1"/>
  </r>
  <r>
    <s v="CA-2014-165764"/>
    <d v="2014-03-11T00:00:00"/>
    <x v="605"/>
    <n v="6901.271999999999"/>
    <n v="-350.55539999999996"/>
    <n v="0.64"/>
    <s v="Medium Value"/>
    <n v="762"/>
    <n v="4.4297938745708744E-4"/>
    <s v="FUR-TA-10001768"/>
    <n v="16774.388999999999"/>
    <n v="-598.52279999999996"/>
    <s v="high sales Low Profit"/>
    <n v="945.03599999999994"/>
    <n v="6"/>
    <n v="0.4"/>
    <n v="-299.26139999999998"/>
    <n v="5670.2159999999994"/>
    <n v="-5.2777777777777778E-2"/>
    <s v="Loss"/>
    <n v="2268.0863999999997"/>
    <s v="Discount Applied"/>
    <s v="High Discount"/>
    <n v="0.77198091811576053"/>
    <x v="1"/>
  </r>
  <r>
    <s v="CA-2014-165764"/>
    <d v="2014-03-11T00:00:00"/>
    <x v="605"/>
    <n v="6901.271999999999"/>
    <n v="-350.55539999999996"/>
    <n v="0.64"/>
    <s v="Medium Value"/>
    <n v="762"/>
    <n v="4.4297938745708744E-4"/>
    <s v="FUR-FU-10001468"/>
    <n v="16243.099999999999"/>
    <n v="-530.0379999999999"/>
    <s v="high sales Low Profit"/>
    <n v="410.35199999999998"/>
    <n v="3"/>
    <n v="0.2"/>
    <n v="-51.293999999999997"/>
    <n v="1231.056"/>
    <n v="-4.1666666666666664E-2"/>
    <s v="Loss"/>
    <n v="246.21120000000002"/>
    <s v="Discount Applied"/>
    <s v="Low Discount"/>
    <n v="0.77198091811576053"/>
    <x v="1"/>
  </r>
  <r>
    <s v="US-2017-116897"/>
    <d v="2017-05-27T00:00:00"/>
    <x v="278"/>
    <n v="2377.6039999999998"/>
    <n v="29.306599999999989"/>
    <n v="0.33400000000000002"/>
    <s v="Low Value"/>
    <n v="1408"/>
    <n v="1.5261383170168065E-4"/>
    <s v="FUR-FU-10004963"/>
    <n v="589.75"/>
    <n v="47.6"/>
    <s v="Normal"/>
    <n v="35"/>
    <n v="4"/>
    <n v="0"/>
    <n v="14.7"/>
    <n v="140"/>
    <n v="0.105"/>
    <s v="Profit"/>
    <n v="0"/>
    <s v="No Discount"/>
    <s v="Low Discount"/>
    <n v="0.94974677700284449"/>
    <x v="0"/>
  </r>
  <r>
    <s v="US-2017-113992"/>
    <d v="2017-12-14T00:00:00"/>
    <x v="24"/>
    <n v="10142.768"/>
    <n v="-152.83079999999998"/>
    <n v="0.755"/>
    <s v="Medium Value"/>
    <n v="511"/>
    <n v="6.5104478649143929E-4"/>
    <s v="FUR-TA-10000577"/>
    <n v="29179.998000000003"/>
    <n v="-532.76130000000001"/>
    <s v="high sales Low Profit"/>
    <n v="974.98800000000006"/>
    <n v="4"/>
    <n v="0.3"/>
    <n v="-97.498800000000003"/>
    <n v="3899.9520000000002"/>
    <n v="-2.4999999999999998E-2"/>
    <s v="Loss"/>
    <n v="1169.9856"/>
    <s v="Discount Applied"/>
    <s v="Low Discount"/>
    <n v="0.63948627174085315"/>
    <x v="1"/>
  </r>
  <r>
    <s v="CA-2014-166891"/>
    <d v="2014-04-10T00:00:00"/>
    <x v="189"/>
    <n v="5349.8279999999995"/>
    <n v="-99.460800000000006"/>
    <n v="0.55600000000000005"/>
    <s v="Medium Value"/>
    <n v="939"/>
    <n v="3.4339517851792763E-4"/>
    <s v="FUR-CH-10003298"/>
    <n v="16045.05"/>
    <n v="-491.17499999999995"/>
    <s v="high sales Low Profit"/>
    <n v="589.41"/>
    <n v="5"/>
    <n v="0.1"/>
    <n v="-6.5490000000000004"/>
    <n v="2947.0499999999997"/>
    <n v="-2.2222222222222227E-3"/>
    <s v="Loss"/>
    <n v="294.70499999999998"/>
    <s v="Discount Applied"/>
    <s v="Low Discount"/>
    <n v="0.84065023131531513"/>
    <x v="0"/>
  </r>
  <r>
    <s v="CA-2016-101161"/>
    <d v="2016-10-13T00:00:00"/>
    <x v="356"/>
    <n v="1991.4199999999998"/>
    <n v="14.919799999999995"/>
    <n v="0.27500000000000002"/>
    <s v="Low Value"/>
    <n v="1533"/>
    <n v="1.2782542287418801E-4"/>
    <s v="FUR-FU-10003535"/>
    <n v="3394.596"/>
    <n v="192.21420000000001"/>
    <s v="Normal"/>
    <n v="82.26"/>
    <n v="3"/>
    <n v="0"/>
    <n v="33.726599999999998"/>
    <n v="246.78000000000003"/>
    <n v="0.13666666666666663"/>
    <s v="Profit"/>
    <n v="0"/>
    <s v="No Discount"/>
    <s v="Low Discount"/>
    <n v="0.96725519120280556"/>
    <x v="0"/>
  </r>
  <r>
    <s v="US-2017-119816"/>
    <d v="2017-04-03T00:00:00"/>
    <x v="606"/>
    <n v="3832.04"/>
    <n v="239.61900000000003"/>
    <n v="0.47399999999999998"/>
    <s v="Medium Value"/>
    <n v="1112"/>
    <n v="2.4597128354179599E-4"/>
    <s v="FUR-FU-10004848"/>
    <n v="7595.6839999999993"/>
    <n v="235.14070000000004"/>
    <s v="Normal"/>
    <n v="103.5"/>
    <n v="5"/>
    <n v="0.6"/>
    <n v="-77.625"/>
    <n v="517.5"/>
    <n v="-0.15"/>
    <s v="Loss"/>
    <n v="310.5"/>
    <s v="Discount Applied"/>
    <s v="High Discount"/>
    <n v="0.89050653716937744"/>
    <x v="0"/>
  </r>
  <r>
    <s v="CA-2017-161102"/>
    <d v="2017-07-31T00:00:00"/>
    <x v="607"/>
    <n v="258.72000000000003"/>
    <n v="11.457599999999999"/>
    <n v="5.2999999999999999E-2"/>
    <s v="Low Value"/>
    <n v="2008"/>
    <n v="1.6606739615957421E-5"/>
    <s v="FUR-FU-10003142"/>
    <n v="817.34400000000005"/>
    <n v="42.767999999999994"/>
    <s v="Normal"/>
    <n v="36.96"/>
    <n v="7"/>
    <n v="0"/>
    <n v="11.457599999999999"/>
    <n v="258.72000000000003"/>
    <n v="4.4285714285714275E-2"/>
    <s v="Profit"/>
    <n v="0"/>
    <s v="No Discount"/>
    <s v="Low Discount"/>
    <n v="0.99900177082016872"/>
    <x v="0"/>
  </r>
  <r>
    <s v="US-2017-133361"/>
    <d v="2017-05-14T00:00:00"/>
    <x v="139"/>
    <n v="11949.172"/>
    <n v="-689.65459999999996"/>
    <n v="0.82499999999999996"/>
    <s v="High Value"/>
    <n v="369"/>
    <n v="7.6699438787217503E-4"/>
    <s v="FUR-CH-10003298"/>
    <n v="16045.05"/>
    <n v="-491.17499999999995"/>
    <s v="high sales Low Profit"/>
    <n v="261.95999999999998"/>
    <n v="2"/>
    <n v="0"/>
    <n v="23.5764"/>
    <n v="523.91999999999996"/>
    <n v="4.5000000000000005E-2"/>
    <s v="Profit"/>
    <n v="0"/>
    <s v="No Discount"/>
    <s v="Low Discount"/>
    <n v="0.53531340506372482"/>
    <x v="1"/>
  </r>
  <r>
    <s v="US-2016-155404"/>
    <d v="2016-09-22T00:00:00"/>
    <x v="510"/>
    <n v="285.69600000000003"/>
    <n v="-6.5823999999999998"/>
    <n v="5.3999999999999999E-2"/>
    <s v="Low Value"/>
    <n v="2004"/>
    <n v="1.8338277215988601E-5"/>
    <s v="FUR-FU-10004586"/>
    <n v="232.4"/>
    <n v="25.763200000000001"/>
    <s v="Normal"/>
    <n v="13.28"/>
    <n v="2"/>
    <n v="0"/>
    <n v="6.3743999999999996"/>
    <n v="26.56"/>
    <n v="0.24"/>
    <s v="Profit"/>
    <n v="0"/>
    <s v="No Discount"/>
    <s v="Low Discount"/>
    <n v="0.99895103142803965"/>
    <x v="0"/>
  </r>
  <r>
    <s v="CA-2016-163804"/>
    <d v="2016-02-12T00:00:00"/>
    <x v="595"/>
    <n v="3826.5749999999998"/>
    <n v="-35.817900000000002"/>
    <n v="0.47299999999999998"/>
    <s v="Medium Value"/>
    <n v="1116"/>
    <n v="2.4562049569392492E-4"/>
    <s v="FUR-FU-10004864"/>
    <n v="9080.3719999999994"/>
    <n v="436.43790000000001"/>
    <s v="Normal"/>
    <n v="72.42"/>
    <n v="6"/>
    <n v="0"/>
    <n v="23.898599999999998"/>
    <n v="434.52"/>
    <n v="5.5E-2"/>
    <s v="Profit"/>
    <n v="0"/>
    <s v="No Discount"/>
    <s v="Low Discount"/>
    <n v="0.89124339865645907"/>
    <x v="0"/>
  </r>
  <r>
    <s v="CA-2014-149524"/>
    <d v="2014-01-14T00:00:00"/>
    <x v="608"/>
    <n v="1651.76"/>
    <n v="115.18480000000001"/>
    <n v="0.23799999999999999"/>
    <s v="Low Value"/>
    <n v="1614"/>
    <n v="1.0602330020119753E-4"/>
    <s v="FUR-BO-10003433"/>
    <n v="1957.9359999999999"/>
    <n v="-81.167600000000007"/>
    <s v="Normal"/>
    <n v="61.96"/>
    <n v="4"/>
    <n v="0.5"/>
    <n v="-53.285600000000002"/>
    <n v="247.84"/>
    <n v="-0.215"/>
    <s v="Loss"/>
    <n v="123.92"/>
    <s v="Discount Applied"/>
    <s v="High Discount"/>
    <n v="0.97638096216271097"/>
    <x v="0"/>
  </r>
  <r>
    <s v="CA-2017-140872"/>
    <d v="2017-03-06T00:00:00"/>
    <x v="529"/>
    <n v="2877.8970000000004"/>
    <n v="-307.69450000000001"/>
    <n v="0.376"/>
    <s v="Low Value"/>
    <n v="1319"/>
    <n v="1.8472667795510595E-4"/>
    <s v="FUR-BO-10002824"/>
    <n v="1497.7215999999999"/>
    <n v="24.156800000000004"/>
    <s v="Normal"/>
    <n v="241.56800000000001"/>
    <n v="2"/>
    <n v="0.2"/>
    <n v="0"/>
    <n v="483.13600000000002"/>
    <n v="0"/>
    <s v="Profit"/>
    <n v="96.627200000000016"/>
    <s v="Discount Applied"/>
    <s v="Low Discount"/>
    <n v="0.93486548649093937"/>
    <x v="0"/>
  </r>
  <r>
    <s v="CA-2017-113908"/>
    <d v="2017-03-06T00:00:00"/>
    <x v="609"/>
    <n v="4496.2120000000004"/>
    <n v="-172.72020000000003"/>
    <n v="0.51100000000000001"/>
    <s v="Medium Value"/>
    <n v="1032"/>
    <n v="2.8860320787779507E-4"/>
    <s v="FUR-TA-10001932"/>
    <n v="24977.856"/>
    <n v="-404.00640000000004"/>
    <s v="high sales Low Profit"/>
    <n v="384.76799999999997"/>
    <n v="2"/>
    <n v="0.4"/>
    <n v="-115.43040000000001"/>
    <n v="769.53599999999994"/>
    <n v="-0.15000000000000002"/>
    <s v="Loss"/>
    <n v="307.81439999999998"/>
    <s v="Discount Applied"/>
    <s v="High Discount"/>
    <n v="0.86952899768994052"/>
    <x v="0"/>
  </r>
  <r>
    <s v="CA-2014-149594"/>
    <d v="2014-09-15T00:00:00"/>
    <x v="534"/>
    <n v="488.93400000000003"/>
    <n v="39.412999999999997"/>
    <n v="8.7999999999999995E-2"/>
    <s v="Low Value"/>
    <n v="1931"/>
    <n v="3.1383733872095411E-5"/>
    <s v="FUR-FU-10000222"/>
    <n v="1753.9199999999998"/>
    <n v="28.257600000000004"/>
    <s v="Normal"/>
    <n v="103.93600000000001"/>
    <n v="4"/>
    <n v="0.2"/>
    <n v="16.889600000000002"/>
    <n v="415.74400000000003"/>
    <n v="4.0625000000000001E-2"/>
    <s v="Profit"/>
    <n v="83.148800000000008"/>
    <s v="Discount Applied"/>
    <s v="Low Discount"/>
    <n v="0.99716955922600548"/>
    <x v="0"/>
  </r>
  <r>
    <s v="CA-2016-113845"/>
    <d v="2016-11-20T00:00:00"/>
    <x v="271"/>
    <n v="2961.136"/>
    <n v="62.973999999999997"/>
    <n v="0.38800000000000001"/>
    <s v="Low Value"/>
    <n v="1294"/>
    <n v="1.9006962940413451E-4"/>
    <s v="FUR-BO-10004695"/>
    <n v="30024.581999999995"/>
    <n v="566.4674"/>
    <s v="Normal"/>
    <n v="289.56799999999998"/>
    <n v="2"/>
    <n v="0.2"/>
    <n v="10.8588"/>
    <n v="579.13599999999997"/>
    <n v="1.8750000000000003E-2"/>
    <s v="Profit"/>
    <n v="115.8272"/>
    <s v="Discount Applied"/>
    <s v="Low Discount"/>
    <n v="0.93037182778923788"/>
    <x v="0"/>
  </r>
  <r>
    <s v="CA-2015-103135"/>
    <d v="2015-07-24T00:00:00"/>
    <x v="610"/>
    <n v="62.820000000000007"/>
    <n v="6.0726000000000004"/>
    <n v="0.01"/>
    <s v="Low Value"/>
    <n v="2098"/>
    <n v="4.0322950783644288E-6"/>
    <s v="FUR-FU-10001487"/>
    <n v="830.62000000000012"/>
    <n v="46.556600000000003"/>
    <s v="Normal"/>
    <n v="20.94"/>
    <n v="3"/>
    <n v="0"/>
    <n v="6.0726000000000004"/>
    <n v="62.820000000000007"/>
    <n v="9.6666666666666665E-2"/>
    <s v="Profit"/>
    <n v="0"/>
    <s v="No Discount"/>
    <s v="Low Discount"/>
    <n v="0.99994871667809937"/>
    <x v="0"/>
  </r>
  <r>
    <s v="US-2016-128909"/>
    <d v="2016-09-10T00:00:00"/>
    <x v="611"/>
    <n v="1364.808"/>
    <n v="-20.61"/>
    <n v="0.20499999999999999"/>
    <s v="Low Value"/>
    <n v="1684"/>
    <n v="8.7604402758872962E-5"/>
    <s v="FUR-FU-10004071"/>
    <n v="4971.6779999999999"/>
    <n v="106.09020000000001"/>
    <s v="Normal"/>
    <n v="332.83199999999999"/>
    <n v="4"/>
    <n v="0.2"/>
    <n v="-24.962399999999999"/>
    <n v="1331.328"/>
    <n v="-1.8749999999999999E-2"/>
    <s v="Loss"/>
    <n v="266.26560000000001"/>
    <s v="Discount Applied"/>
    <s v="Low Discount"/>
    <n v="0.98321758707508167"/>
    <x v="0"/>
  </r>
  <r>
    <s v="US-2017-116652"/>
    <d v="2017-09-15T00:00:00"/>
    <x v="296"/>
    <n v="3356.4859999999999"/>
    <n v="111.173"/>
    <n v="0.42499999999999999"/>
    <s v="Medium Value"/>
    <n v="1218"/>
    <n v="2.1544638615726054E-4"/>
    <s v="FUR-CH-10002961"/>
    <n v="6914.48"/>
    <n v="54.588000000000001"/>
    <s v="Normal"/>
    <n v="218.352"/>
    <n v="3"/>
    <n v="0.2"/>
    <n v="0"/>
    <n v="655.05600000000004"/>
    <n v="0"/>
    <s v="Profit"/>
    <n v="131.0112"/>
    <s v="Discount Applied"/>
    <s v="Low Discount"/>
    <n v="0.91465187926216807"/>
    <x v="0"/>
  </r>
  <r>
    <s v="US-2017-116652"/>
    <d v="2017-09-15T00:00:00"/>
    <x v="296"/>
    <n v="3356.4859999999999"/>
    <n v="111.173"/>
    <n v="0.42499999999999999"/>
    <s v="Medium Value"/>
    <n v="1218"/>
    <n v="2.1544638615726054E-4"/>
    <s v="FUR-FU-10001488"/>
    <n v="9347.4360000000015"/>
    <n v="148.37200000000001"/>
    <s v="Normal"/>
    <n v="529.9"/>
    <n v="5"/>
    <n v="0"/>
    <n v="105.98"/>
    <n v="2649.5"/>
    <n v="0.04"/>
    <s v="Profit"/>
    <n v="0"/>
    <s v="No Discount"/>
    <s v="Low Discount"/>
    <n v="0.91465187926216807"/>
    <x v="0"/>
  </r>
  <r>
    <s v="CA-2017-138289"/>
    <d v="2017-01-16T00:00:00"/>
    <x v="490"/>
    <n v="1013.93"/>
    <n v="92.765600000000006"/>
    <n v="0.17"/>
    <s v="Low Value"/>
    <n v="1758"/>
    <n v="6.5082218223591932E-5"/>
    <s v="FUR-CH-10004626"/>
    <n v="7879.5090000000009"/>
    <n v="413.649"/>
    <s v="Normal"/>
    <n v="302.67"/>
    <n v="3"/>
    <n v="0"/>
    <n v="72.640799999999999"/>
    <n v="908.01"/>
    <n v="0.08"/>
    <s v="Profit"/>
    <n v="0"/>
    <s v="No Discount"/>
    <s v="Low Discount"/>
    <n v="0.98865052824572164"/>
    <x v="0"/>
  </r>
  <r>
    <s v="CA-2014-128209"/>
    <d v="2014-11-17T00:00:00"/>
    <x v="138"/>
    <n v="48467.06"/>
    <n v="268.60730000000001"/>
    <n v="0.98899999999999999"/>
    <s v="High Value"/>
    <n v="21"/>
    <n v="3.1110074419101155E-3"/>
    <s v="FUR-BO-10002213"/>
    <n v="87267.103000000003"/>
    <n v="19.686399999999992"/>
    <s v="Normal"/>
    <n v="4007.84"/>
    <n v="10"/>
    <n v="0.2"/>
    <n v="-50.097999999999999"/>
    <n v="40078.400000000001"/>
    <n v="-1.25E-3"/>
    <s v="Loss"/>
    <n v="8015.68"/>
    <s v="Discount Applied"/>
    <s v="Low Discount"/>
    <n v="7.9995914215198943E-2"/>
    <x v="1"/>
  </r>
  <r>
    <s v="CA-2014-169684"/>
    <d v="2014-10-20T00:00:00"/>
    <x v="577"/>
    <n v="15473.97"/>
    <n v="61.408500000000004"/>
    <n v="0.876"/>
    <s v="High Value"/>
    <n v="262"/>
    <n v="9.93244397863082E-4"/>
    <s v="FUR-TA-10003008"/>
    <n v="10186.290000000001"/>
    <n v="-328.59"/>
    <s v="Normal"/>
    <n v="328.59"/>
    <n v="3"/>
    <n v="0.4"/>
    <n v="-147.8655"/>
    <n v="985.77"/>
    <n v="-0.15"/>
    <s v="Loss"/>
    <n v="394.30799999999999"/>
    <s v="Discount Applied"/>
    <s v="High Discount"/>
    <n v="0.44273380220064884"/>
    <x v="1"/>
  </r>
  <r>
    <s v="CA-2015-109862"/>
    <d v="2015-10-25T00:00:00"/>
    <x v="33"/>
    <n v="3207.6080000000002"/>
    <n v="233.41680000000002"/>
    <n v="0.41199999999999998"/>
    <s v="Medium Value"/>
    <n v="1244"/>
    <n v="2.0589019343715965E-4"/>
    <s v="FUR-CH-10002439"/>
    <n v="8540.8739999999998"/>
    <n v="253.83920000000003"/>
    <s v="Normal"/>
    <n v="291.10000000000002"/>
    <n v="5"/>
    <n v="0"/>
    <n v="75.686000000000007"/>
    <n v="1455.5"/>
    <n v="5.2000000000000005E-2"/>
    <s v="Profit"/>
    <n v="0"/>
    <s v="No Discount"/>
    <s v="Low Discount"/>
    <n v="0.920269334686737"/>
    <x v="0"/>
  </r>
  <r>
    <s v="US-2017-107888"/>
    <d v="2017-11-16T00:00:00"/>
    <x v="189"/>
    <n v="5349.8279999999995"/>
    <n v="-99.460800000000006"/>
    <n v="0.55600000000000005"/>
    <s v="Medium Value"/>
    <n v="939"/>
    <n v="3.4339517851792763E-4"/>
    <s v="FUR-FU-10003394"/>
    <n v="8213.3040000000001"/>
    <n v="-40.576799999999977"/>
    <s v="Normal"/>
    <n v="139.91999999999999"/>
    <n v="2"/>
    <n v="0"/>
    <n v="23.7864"/>
    <n v="279.83999999999997"/>
    <n v="8.5000000000000006E-2"/>
    <s v="Profit"/>
    <n v="0"/>
    <s v="No Discount"/>
    <s v="Low Discount"/>
    <n v="0.84065023131531513"/>
    <x v="0"/>
  </r>
  <r>
    <s v="CA-2014-113880"/>
    <d v="2014-01-03T00:00:00"/>
    <x v="516"/>
    <n v="3852.2159999999999"/>
    <n v="-167.20679999999999"/>
    <n v="0.47599999999999998"/>
    <s v="Medium Value"/>
    <n v="1110"/>
    <n v="2.47266342209435E-4"/>
    <s v="FUR-CH-10000863"/>
    <n v="11851.93"/>
    <n v="-445.39099999999996"/>
    <s v="Normal"/>
    <n v="634.11599999999999"/>
    <n v="6"/>
    <n v="0.3"/>
    <n v="-172.1172"/>
    <n v="3804.6959999999999"/>
    <n v="-4.5238095238095237E-2"/>
    <s v="Loss"/>
    <n v="1141.4087999999999"/>
    <s v="Discount Applied"/>
    <s v="Low Discount"/>
    <n v="0.88952265203521041"/>
    <x v="0"/>
  </r>
  <r>
    <s v="US-2015-164966"/>
    <d v="2015-07-30T00:00:00"/>
    <x v="474"/>
    <n v="2675.8519999999999"/>
    <n v="-148.0112"/>
    <n v="0.36199999999999999"/>
    <s v="Low Value"/>
    <n v="1349"/>
    <n v="1.7175779767640261E-4"/>
    <s v="FUR-CH-10002304"/>
    <n v="7593.9539999999997"/>
    <n v="44.165999999999997"/>
    <s v="Normal"/>
    <n v="155.88"/>
    <n v="6"/>
    <n v="0"/>
    <n v="38.97"/>
    <n v="935.28"/>
    <n v="4.1666666666666664E-2"/>
    <s v="Profit"/>
    <n v="0"/>
    <s v="No Discount"/>
    <s v="Low Discount"/>
    <n v="0.94023726834911148"/>
    <x v="0"/>
  </r>
  <r>
    <s v="CA-2015-126739"/>
    <d v="2015-01-11T00:00:00"/>
    <x v="413"/>
    <n v="2090.8000000000002"/>
    <n v="9.6415999999999986"/>
    <n v="0.28499999999999998"/>
    <s v="Low Value"/>
    <n v="1514"/>
    <n v="1.3420443409494347E-4"/>
    <s v="FUR-CH-10000422"/>
    <n v="12802.293"/>
    <n v="49.134599999999992"/>
    <s v="Normal"/>
    <n v="327.56400000000002"/>
    <n v="4"/>
    <n v="0.1"/>
    <n v="21.837599999999998"/>
    <n v="1310.2560000000001"/>
    <n v="1.6666666666666663E-2"/>
    <s v="Profit"/>
    <n v="131.02560000000003"/>
    <s v="Discount Applied"/>
    <s v="Low Discount"/>
    <n v="0.96451488583168077"/>
    <x v="0"/>
  </r>
  <r>
    <s v="CA-2015-166947"/>
    <d v="2015-05-06T00:00:00"/>
    <x v="439"/>
    <n v="16609.223999999998"/>
    <n v="-221.39399999999998"/>
    <n v="0.88800000000000001"/>
    <s v="High Value"/>
    <n v="233"/>
    <n v="1.0661141704974904E-3"/>
    <s v="FUR-CH-10004997"/>
    <n v="33892.794000000002"/>
    <n v="281.96999999999997"/>
    <s v="Normal"/>
    <n v="1522.6379999999999"/>
    <n v="9"/>
    <n v="0.1"/>
    <n v="169.18199999999999"/>
    <n v="13703.741999999998"/>
    <n v="1.234567901234568E-2"/>
    <s v="Profit"/>
    <n v="1370.3742"/>
    <s v="Discount Applied"/>
    <s v="Low Discount"/>
    <n v="0.41709813596560386"/>
    <x v="1"/>
  </r>
  <r>
    <s v="CA-2014-166086"/>
    <d v="2014-07-05T00:00:00"/>
    <x v="293"/>
    <n v="5518.6820000000007"/>
    <n v="224.67589999999998"/>
    <n v="0.57599999999999996"/>
    <s v="Medium Value"/>
    <n v="894"/>
    <n v="3.54233592290009E-4"/>
    <s v="FUR-TA-10003469"/>
    <n v="2899.875"/>
    <n v="-357.97500000000002"/>
    <s v="Normal"/>
    <n v="194.25"/>
    <n v="2"/>
    <n v="0.3"/>
    <n v="-38.85"/>
    <n v="388.5"/>
    <n v="-0.1"/>
    <s v="Loss"/>
    <n v="116.55"/>
    <s v="Discount Applied"/>
    <s v="Low Discount"/>
    <n v="0.82539938089529041"/>
    <x v="0"/>
  </r>
  <r>
    <s v="CA-2014-166086"/>
    <d v="2014-07-05T00:00:00"/>
    <x v="293"/>
    <n v="5518.6820000000007"/>
    <n v="224.67589999999998"/>
    <n v="0.57599999999999996"/>
    <s v="Medium Value"/>
    <n v="894"/>
    <n v="3.54233592290009E-4"/>
    <s v="FUR-CH-10004675"/>
    <n v="24359.536"/>
    <n v="972.63679999999999"/>
    <s v="Normal"/>
    <n v="872.32"/>
    <n v="4"/>
    <n v="0"/>
    <n v="244.24959999999999"/>
    <n v="3489.28"/>
    <n v="6.9999999999999993E-2"/>
    <s v="Profit"/>
    <n v="0"/>
    <s v="No Discount"/>
    <s v="Low Discount"/>
    <n v="0.82539938089529041"/>
    <x v="0"/>
  </r>
  <r>
    <s v="CA-2014-100678"/>
    <d v="2014-04-18T00:00:00"/>
    <x v="10"/>
    <n v="4499.3599999999997"/>
    <n v="-69.184300000000007"/>
    <n v="0.51600000000000001"/>
    <s v="Medium Value"/>
    <n v="1023"/>
    <n v="2.8880527194826127E-4"/>
    <s v="FUR-CH-10002602"/>
    <n v="21288.18"/>
    <n v="486.15559999999999"/>
    <s v="Normal"/>
    <n v="317.05799999999999"/>
    <n v="3"/>
    <n v="0.3"/>
    <n v="-18.117599999999999"/>
    <n v="951.17399999999998"/>
    <n v="-1.9047619047619046E-2"/>
    <s v="Loss"/>
    <n v="285.35219999999998"/>
    <s v="Discount Applied"/>
    <s v="Low Discount"/>
    <n v="0.86664222905296395"/>
    <x v="0"/>
  </r>
  <r>
    <s v="CA-2017-123085"/>
    <d v="2017-03-03T00:00:00"/>
    <x v="467"/>
    <n v="1623.192"/>
    <n v="-108.6378"/>
    <n v="0.23200000000000001"/>
    <s v="Low Value"/>
    <n v="1626"/>
    <n v="1.0418957518052394E-4"/>
    <s v="FUR-CH-10003968"/>
    <n v="5557.7340000000004"/>
    <n v="-32.650799999999997"/>
    <s v="Normal"/>
    <n v="170.352"/>
    <n v="3"/>
    <n v="0.2"/>
    <n v="-17.0352"/>
    <n v="511.05600000000004"/>
    <n v="-3.3333333333333333E-2"/>
    <s v="Loss"/>
    <n v="102.21120000000002"/>
    <s v="Discount Applied"/>
    <s v="Low Discount"/>
    <n v="0.97774483141310109"/>
    <x v="0"/>
  </r>
  <r>
    <s v="CA-2016-169887"/>
    <d v="2016-10-22T00:00:00"/>
    <x v="378"/>
    <n v="980.41999999999985"/>
    <n v="89.305199999999999"/>
    <n v="0.16600000000000001"/>
    <s v="Low Value"/>
    <n v="1767"/>
    <n v="6.2931275719994468E-5"/>
    <s v="FUR-FU-10003095"/>
    <n v="305.82"/>
    <n v="30.582000000000001"/>
    <s v="Normal"/>
    <n v="101.94"/>
    <n v="3"/>
    <n v="0"/>
    <n v="30.582000000000001"/>
    <n v="305.82"/>
    <n v="0.1"/>
    <s v="Profit"/>
    <n v="0"/>
    <s v="No Discount"/>
    <s v="Low Discount"/>
    <n v="0.98928575015740927"/>
    <x v="0"/>
  </r>
  <r>
    <s v="CA-2017-104731"/>
    <d v="2017-07-21T00:00:00"/>
    <x v="291"/>
    <n v="13282.116"/>
    <n v="738.83879999999999"/>
    <n v="0.85"/>
    <s v="High Value"/>
    <n v="310"/>
    <n v="8.5255350170432081E-4"/>
    <s v="FUR-FU-10003274"/>
    <n v="164.03199999999998"/>
    <n v="15.2064"/>
    <s v="Normal"/>
    <n v="8.8000000000000007"/>
    <n v="5"/>
    <n v="0"/>
    <n v="3.8719999999999999"/>
    <n v="44"/>
    <n v="8.7999999999999995E-2"/>
    <s v="Profit"/>
    <n v="0"/>
    <s v="No Discount"/>
    <s v="Low Discount"/>
    <n v="0.49185067260643289"/>
    <x v="1"/>
  </r>
  <r>
    <s v="CA-2017-104731"/>
    <d v="2017-07-21T00:00:00"/>
    <x v="291"/>
    <n v="13282.116"/>
    <n v="738.83879999999999"/>
    <n v="0.85"/>
    <s v="High Value"/>
    <n v="310"/>
    <n v="8.5255350170432081E-4"/>
    <s v="FUR-BO-10003441"/>
    <n v="4601.6586000000007"/>
    <n v="73.715399999999988"/>
    <s v="Normal"/>
    <n v="302.94"/>
    <n v="3"/>
    <n v="0"/>
    <n v="69.676199999999994"/>
    <n v="908.81999999999994"/>
    <n v="7.6666666666666661E-2"/>
    <s v="Profit"/>
    <n v="0"/>
    <s v="No Discount"/>
    <s v="Low Discount"/>
    <n v="0.49185067260643289"/>
    <x v="1"/>
  </r>
  <r>
    <s v="CA-2014-154095"/>
    <d v="2014-02-12T00:00:00"/>
    <x v="612"/>
    <n v="4620.9760000000006"/>
    <n v="-111.07"/>
    <n v="0.52500000000000002"/>
    <s v="Medium Value"/>
    <n v="1006"/>
    <n v="2.9661156927793931E-4"/>
    <s v="FUR-FU-10003849"/>
    <n v="388.60800000000006"/>
    <n v="26.1096"/>
    <s v="Normal"/>
    <n v="60.72"/>
    <n v="3"/>
    <n v="0"/>
    <n v="23.680800000000001"/>
    <n v="182.16"/>
    <n v="0.13"/>
    <s v="Profit"/>
    <n v="0"/>
    <s v="No Discount"/>
    <s v="Low Discount"/>
    <n v="0.86142388912972945"/>
    <x v="0"/>
  </r>
  <r>
    <s v="CA-2014-154095"/>
    <d v="2014-02-12T00:00:00"/>
    <x v="612"/>
    <n v="4620.9760000000006"/>
    <n v="-111.07"/>
    <n v="0.52500000000000002"/>
    <s v="Medium Value"/>
    <n v="1006"/>
    <n v="2.9661156927793931E-4"/>
    <s v="FUR-CH-10004754"/>
    <n v="4682.8760000000002"/>
    <n v="125.0166"/>
    <s v="Normal"/>
    <n v="239.84"/>
    <n v="8"/>
    <n v="0"/>
    <n v="64.756799999999998"/>
    <n v="1918.72"/>
    <n v="3.3749999999999995E-2"/>
    <s v="Profit"/>
    <n v="0"/>
    <s v="No Discount"/>
    <s v="Low Discount"/>
    <n v="0.86142388912972945"/>
    <x v="0"/>
  </r>
  <r>
    <s v="CA-2016-148852"/>
    <d v="2016-05-26T00:00:00"/>
    <x v="526"/>
    <n v="11736.168"/>
    <n v="109.0818"/>
    <n v="0.81599999999999995"/>
    <s v="High Value"/>
    <n v="386"/>
    <n v="7.5332207044345907E-4"/>
    <s v="FUR-CH-10004860"/>
    <n v="5907.3300000000008"/>
    <n v="-246.39119999999997"/>
    <s v="Normal"/>
    <n v="484.70400000000001"/>
    <n v="6"/>
    <n v="0.2"/>
    <n v="-84.8232"/>
    <n v="2908.2240000000002"/>
    <n v="-2.9166666666666664E-2"/>
    <s v="Loss"/>
    <n v="581.64480000000003"/>
    <s v="Discount Applied"/>
    <s v="Low Discount"/>
    <n v="0.54979251284697372"/>
    <x v="1"/>
  </r>
  <r>
    <s v="CA-2015-107678"/>
    <d v="2015-04-21T00:00:00"/>
    <x v="579"/>
    <n v="2320.1440000000002"/>
    <n v="-297.20760000000001"/>
    <n v="0.32700000000000001"/>
    <s v="Low Value"/>
    <n v="1425"/>
    <n v="1.4892558472296658E-4"/>
    <s v="FUR-CH-10001891"/>
    <n v="4203.9240000000009"/>
    <n v="229.3922"/>
    <s v="Normal"/>
    <n v="191.96"/>
    <n v="2"/>
    <n v="0"/>
    <n v="51.8292"/>
    <n v="383.92"/>
    <n v="0.13499999999999998"/>
    <s v="Profit"/>
    <n v="0"/>
    <s v="No Discount"/>
    <s v="Low Discount"/>
    <n v="0.95215511973407629"/>
    <x v="0"/>
  </r>
  <r>
    <s v="CA-2015-107678"/>
    <d v="2015-04-21T00:00:00"/>
    <x v="579"/>
    <n v="2320.1440000000002"/>
    <n v="-297.20760000000001"/>
    <n v="0.32700000000000001"/>
    <s v="Low Value"/>
    <n v="1425"/>
    <n v="1.4892558472296658E-4"/>
    <s v="FUR-FU-10003394"/>
    <n v="8213.3040000000001"/>
    <n v="-40.576799999999977"/>
    <s v="Normal"/>
    <n v="209.88"/>
    <n v="3"/>
    <n v="0"/>
    <n v="35.679600000000001"/>
    <n v="629.64"/>
    <n v="5.6666666666666671E-2"/>
    <s v="Profit"/>
    <n v="0"/>
    <s v="No Discount"/>
    <s v="Low Discount"/>
    <n v="0.95215511973407629"/>
    <x v="0"/>
  </r>
  <r>
    <s v="CA-2016-123512"/>
    <d v="2016-06-17T00:00:00"/>
    <x v="613"/>
    <n v="479.33199999999999"/>
    <n v="14.098000000000001"/>
    <n v="8.5000000000000006E-2"/>
    <s v="Low Value"/>
    <n v="1940"/>
    <n v="3.0767399944326299E-5"/>
    <s v="FUR-BO-10004218"/>
    <n v="21820.884399999995"/>
    <n v="-208.65039999999999"/>
    <s v="high sales Low Profit"/>
    <n v="239.666"/>
    <n v="2"/>
    <n v="0.15"/>
    <n v="14.098000000000001"/>
    <n v="479.33199999999999"/>
    <n v="2.9411764705882356E-2"/>
    <s v="Profit"/>
    <n v="71.899799999999999"/>
    <s v="Discount Applied"/>
    <s v="Low Discount"/>
    <n v="0.99738663252319515"/>
    <x v="0"/>
  </r>
  <r>
    <s v="US-2017-167402"/>
    <d v="2017-01-13T00:00:00"/>
    <x v="375"/>
    <n v="1771.328"/>
    <n v="164.85160000000002"/>
    <n v="0.252"/>
    <s v="Low Value"/>
    <n v="1583"/>
    <n v="1.1369814034653147E-4"/>
    <s v="FUR-BO-10001608"/>
    <n v="12129.062400000001"/>
    <n v="-26.972399999999993"/>
    <s v="Normal"/>
    <n v="212.94"/>
    <n v="3"/>
    <n v="0"/>
    <n v="53.234999999999999"/>
    <n v="638.81999999999994"/>
    <n v="8.3333333333333343E-2"/>
    <s v="Profit"/>
    <n v="0"/>
    <s v="No Discount"/>
    <s v="Low Discount"/>
    <n v="0.97320880646151975"/>
    <x v="0"/>
  </r>
  <r>
    <s v="CA-2014-130449"/>
    <d v="2014-06-09T00:00:00"/>
    <x v="614"/>
    <n v="14608.752"/>
    <n v="-1034.1218999999999"/>
    <n v="0.86599999999999999"/>
    <s v="High Value"/>
    <n v="279"/>
    <n v="9.3770771713859447E-4"/>
    <s v="FUR-FU-10001487"/>
    <n v="830.62000000000012"/>
    <n v="46.556600000000003"/>
    <s v="Normal"/>
    <n v="41.88"/>
    <n v="6"/>
    <n v="0"/>
    <n v="12.145200000000001"/>
    <n v="251.28000000000003"/>
    <n v="4.8333333333333332E-2"/>
    <s v="Profit"/>
    <n v="0"/>
    <s v="No Discount"/>
    <s v="Low Discount"/>
    <n v="0.46191832348699802"/>
    <x v="1"/>
  </r>
  <r>
    <s v="CA-2015-141250"/>
    <d v="2015-01-19T00:00:00"/>
    <x v="615"/>
    <n v="8297.6739999999991"/>
    <n v="136.8168"/>
    <n v="0.69499999999999995"/>
    <s v="Medium Value"/>
    <n v="644"/>
    <n v="5.3261174836154851E-4"/>
    <s v="FUR-TA-10002855"/>
    <n v="11809.638000000003"/>
    <n v="100.97460000000001"/>
    <s v="Normal"/>
    <n v="102.438"/>
    <n v="1"/>
    <n v="0.3"/>
    <n v="-13.1706"/>
    <n v="102.438"/>
    <n v="-0.12857142857142856"/>
    <s v="Loss"/>
    <n v="30.731400000000001"/>
    <s v="Discount Applied"/>
    <s v="Low Discount"/>
    <n v="0.71593178391531831"/>
    <x v="1"/>
  </r>
  <r>
    <s v="CA-2015-141250"/>
    <d v="2015-01-19T00:00:00"/>
    <x v="615"/>
    <n v="8297.6739999999991"/>
    <n v="136.8168"/>
    <n v="0.69499999999999995"/>
    <s v="Medium Value"/>
    <n v="644"/>
    <n v="5.3261174836154851E-4"/>
    <s v="FUR-CH-10004875"/>
    <n v="6085.8899999999994"/>
    <n v="254.82440000000005"/>
    <s v="Normal"/>
    <n v="199.304"/>
    <n v="4"/>
    <n v="0.3"/>
    <n v="-8.5416000000000007"/>
    <n v="797.21600000000001"/>
    <n v="-1.0714285714285714E-2"/>
    <s v="Loss"/>
    <n v="239.16479999999999"/>
    <s v="Discount Applied"/>
    <s v="Low Discount"/>
    <n v="0.71593178391531831"/>
    <x v="1"/>
  </r>
  <r>
    <s v="CA-2016-105081"/>
    <d v="2016-12-25T00:00:00"/>
    <x v="285"/>
    <n v="36992.46"/>
    <n v="968.08210000000008"/>
    <n v="0.98099999999999998"/>
    <s v="High Value"/>
    <n v="34"/>
    <n v="2.3744749187295925E-3"/>
    <s v="FUR-CH-10000847"/>
    <n v="16207.586000000001"/>
    <n v="750.72839999999997"/>
    <s v="Normal"/>
    <n v="698.35199999999998"/>
    <n v="3"/>
    <n v="0.2"/>
    <n v="52.376399999999997"/>
    <n v="2095.056"/>
    <n v="2.4999999999999998E-2"/>
    <s v="Profit"/>
    <n v="419.01120000000003"/>
    <s v="Discount Applied"/>
    <s v="Low Discount"/>
    <n v="0.11939368489462034"/>
    <x v="1"/>
  </r>
  <r>
    <s v="CA-2016-105081"/>
    <d v="2016-12-25T00:00:00"/>
    <x v="285"/>
    <n v="36992.46"/>
    <n v="968.08210000000008"/>
    <n v="0.98099999999999998"/>
    <s v="High Value"/>
    <n v="34"/>
    <n v="2.3744749187295925E-3"/>
    <s v="FUR-TA-10001307"/>
    <n v="15410.744999999999"/>
    <n v="608.04300000000001"/>
    <s v="Normal"/>
    <n v="1747.25"/>
    <n v="5"/>
    <n v="0"/>
    <n v="629.01"/>
    <n v="8736.25"/>
    <n v="7.1999999999999995E-2"/>
    <s v="Profit"/>
    <n v="0"/>
    <s v="No Discount"/>
    <s v="Low Discount"/>
    <n v="0.11939368489462034"/>
    <x v="1"/>
  </r>
  <r>
    <s v="CA-2014-108609"/>
    <d v="2014-10-31T00:00:00"/>
    <x v="139"/>
    <n v="11949.172"/>
    <n v="-689.65459999999996"/>
    <n v="0.82499999999999996"/>
    <s v="High Value"/>
    <n v="369"/>
    <n v="7.6699438787217503E-4"/>
    <s v="FUR-TA-10003954"/>
    <n v="50765.251999999993"/>
    <n v="-681.21399999999994"/>
    <s v="high sales Low Profit"/>
    <n v="1421.664"/>
    <n v="8"/>
    <n v="0.4"/>
    <n v="-734.52639999999997"/>
    <n v="11373.312"/>
    <n v="-6.4583333333333326E-2"/>
    <s v="Loss"/>
    <n v="4549.3248000000003"/>
    <s v="Discount Applied"/>
    <s v="High Discount"/>
    <n v="0.53531340506372482"/>
    <x v="1"/>
  </r>
  <r>
    <s v="US-2016-127334"/>
    <d v="2016-12-15T00:00:00"/>
    <x v="235"/>
    <n v="7054.204999999999"/>
    <n v="-234.44989999999999"/>
    <n v="0.64700000000000002"/>
    <s v="Medium Value"/>
    <n v="742"/>
    <n v="4.5279586283466638E-4"/>
    <s v="FUR-TA-10003473"/>
    <n v="78629.976500000004"/>
    <n v="-327.23309999999998"/>
    <s v="high sales Low Profit"/>
    <n v="564.19500000000005"/>
    <n v="3"/>
    <n v="0.5"/>
    <n v="-304.6653"/>
    <n v="1692.585"/>
    <n v="-0.18"/>
    <s v="Loss"/>
    <n v="846.29250000000002"/>
    <s v="Discount Applied"/>
    <s v="High Discount"/>
    <n v="0.76572488483420664"/>
    <x v="1"/>
  </r>
  <r>
    <s v="US-2017-124779"/>
    <d v="2017-08-09T00:00:00"/>
    <x v="334"/>
    <n v="3026.55"/>
    <n v="-96.649799999999999"/>
    <n v="0.39300000000000002"/>
    <s v="Low Value"/>
    <n v="1281"/>
    <n v="1.9426842835759093E-4"/>
    <s v="FUR-FU-10001095"/>
    <n v="1768.8639999999998"/>
    <n v="61.433599999999998"/>
    <s v="Normal"/>
    <n v="21.184000000000001"/>
    <n v="2"/>
    <n v="0.6"/>
    <n v="-11.651199999999999"/>
    <n v="42.368000000000002"/>
    <n v="-0.27499999999999997"/>
    <s v="Loss"/>
    <n v="25.4208"/>
    <s v="Discount Applied"/>
    <s v="High Discount"/>
    <n v="0.92808471361532185"/>
    <x v="0"/>
  </r>
  <r>
    <s v="US-2017-124779"/>
    <d v="2017-08-09T00:00:00"/>
    <x v="334"/>
    <n v="3026.55"/>
    <n v="-96.649799999999999"/>
    <n v="0.39300000000000002"/>
    <s v="Low Value"/>
    <n v="1281"/>
    <n v="1.9426842835759093E-4"/>
    <s v="FUR-CH-10003535"/>
    <n v="5921.1580000000004"/>
    <n v="-20.733200000000004"/>
    <s v="Normal"/>
    <n v="213.43"/>
    <n v="5"/>
    <n v="0.3"/>
    <n v="-39.637"/>
    <n v="1067.1500000000001"/>
    <n v="-3.7142857142857137E-2"/>
    <s v="Loss"/>
    <n v="320.14500000000004"/>
    <s v="Discount Applied"/>
    <s v="Low Discount"/>
    <n v="0.92808471361532185"/>
    <x v="0"/>
  </r>
  <r>
    <s v="CA-2017-135937"/>
    <d v="2017-02-20T00:00:00"/>
    <x v="420"/>
    <n v="9985.2419999999984"/>
    <n v="-93.70380000000003"/>
    <n v="0.748"/>
    <s v="Medium Value"/>
    <n v="529"/>
    <n v="6.4093349527026067E-4"/>
    <s v="FUR-FU-10002253"/>
    <n v="4826.456000000001"/>
    <n v="340.51420000000002"/>
    <s v="Normal"/>
    <n v="68.703999999999994"/>
    <n v="2"/>
    <n v="0.2"/>
    <n v="16.3172"/>
    <n v="137.40799999999999"/>
    <n v="0.11875000000000001"/>
    <s v="Profit"/>
    <n v="27.4816"/>
    <s v="Discount Applied"/>
    <s v="Low Discount"/>
    <n v="0.64915753455728609"/>
    <x v="1"/>
  </r>
  <r>
    <s v="CA-2017-135937"/>
    <d v="2017-02-20T00:00:00"/>
    <x v="420"/>
    <n v="9985.2419999999984"/>
    <n v="-93.70380000000003"/>
    <n v="0.748"/>
    <s v="Medium Value"/>
    <n v="529"/>
    <n v="6.4093349527026067E-4"/>
    <s v="FUR-TA-10001039"/>
    <n v="15308.739"/>
    <n v="-226.12739999999997"/>
    <s v="high sales Low Profit"/>
    <n v="386.91"/>
    <n v="9"/>
    <n v="0.5"/>
    <n v="-185.71680000000001"/>
    <n v="3482.19"/>
    <n v="-5.3333333333333337E-2"/>
    <s v="Loss"/>
    <n v="1741.095"/>
    <s v="Discount Applied"/>
    <s v="High Discount"/>
    <n v="0.64915753455728609"/>
    <x v="1"/>
  </r>
  <r>
    <s v="CA-2017-162173"/>
    <d v="2017-10-26T00:00:00"/>
    <x v="88"/>
    <n v="8014.22"/>
    <n v="-234.4615"/>
    <n v="0.69099999999999995"/>
    <s v="Medium Value"/>
    <n v="652"/>
    <n v="5.1441738081709279E-4"/>
    <s v="FUR-TA-10001520"/>
    <n v="11476.296"/>
    <n v="-12.13290000000001"/>
    <s v="Normal"/>
    <n v="356.85"/>
    <n v="5"/>
    <n v="0"/>
    <n v="60.664499999999997"/>
    <n v="1784.25"/>
    <n v="3.3999999999999996E-2"/>
    <s v="Profit"/>
    <n v="0"/>
    <s v="No Discount"/>
    <s v="Low Discount"/>
    <n v="0.72007693652695615"/>
    <x v="1"/>
  </r>
  <r>
    <s v="CA-2017-122175"/>
    <d v="2017-12-05T00:00:00"/>
    <x v="90"/>
    <n v="11063.273999999999"/>
    <n v="-50.715299999999971"/>
    <n v="0.79400000000000004"/>
    <s v="Medium Value"/>
    <n v="432"/>
    <n v="7.1013029768858874E-4"/>
    <s v="FUR-FU-10000719"/>
    <n v="745.59"/>
    <n v="52.448399999999999"/>
    <s v="Normal"/>
    <n v="42.85"/>
    <n v="5"/>
    <n v="0"/>
    <n v="15.426"/>
    <n v="214.25"/>
    <n v="7.1999999999999995E-2"/>
    <s v="Profit"/>
    <n v="0"/>
    <s v="No Discount"/>
    <s v="Low Discount"/>
    <n v="0.58297323632484277"/>
    <x v="1"/>
  </r>
  <r>
    <s v="CA-2015-135510"/>
    <d v="2015-05-09T00:00:00"/>
    <x v="616"/>
    <n v="28676.584000000003"/>
    <n v="513.81740000000002"/>
    <n v="0.96199999999999997"/>
    <s v="High Value"/>
    <n v="78"/>
    <n v="1.8406948189669554E-3"/>
    <s v="FUR-FU-10000820"/>
    <n v="465.52599999999995"/>
    <n v="6.7959999999999994"/>
    <s v="Normal"/>
    <n v="67.959999999999994"/>
    <n v="4"/>
    <n v="0"/>
    <n v="12.232799999999999"/>
    <n v="271.83999999999997"/>
    <n v="4.4999999999999998E-2"/>
    <s v="Profit"/>
    <n v="0"/>
    <s v="No Discount"/>
    <s v="Low Discount"/>
    <n v="0.20192949710477834"/>
    <x v="1"/>
  </r>
  <r>
    <s v="CA-2014-150329"/>
    <d v="2014-10-10T00:00:00"/>
    <x v="213"/>
    <n v="4310.2300000000005"/>
    <n v="-84.685000000000016"/>
    <n v="0.504"/>
    <s v="Medium Value"/>
    <n v="1048"/>
    <n v="2.7666538070071178E-4"/>
    <s v="FUR-FU-10003724"/>
    <n v="1581.93"/>
    <n v="44.193600000000004"/>
    <s v="Normal"/>
    <n v="46.872"/>
    <n v="7"/>
    <n v="0.2"/>
    <n v="3.5154000000000001"/>
    <n v="328.10399999999998"/>
    <n v="1.0714285714285714E-2"/>
    <s v="Profit"/>
    <n v="65.620800000000003"/>
    <s v="Discount Applied"/>
    <s v="Low Discount"/>
    <n v="0.87399734330946244"/>
    <x v="0"/>
  </r>
  <r>
    <s v="CA-2014-109134"/>
    <d v="2014-05-11T00:00:00"/>
    <x v="448"/>
    <n v="14201.24"/>
    <n v="403.0856"/>
    <n v="0.86299999999999999"/>
    <s v="High Value"/>
    <n v="289"/>
    <n v="9.1155030497726925E-4"/>
    <s v="FUR-FU-10000320"/>
    <n v="484.96799999999996"/>
    <n v="26.72"/>
    <s v="Normal"/>
    <n v="20.04"/>
    <n v="6"/>
    <n v="0"/>
    <n v="8.8176000000000005"/>
    <n v="120.24"/>
    <n v="7.3333333333333348E-2"/>
    <s v="Profit"/>
    <n v="0"/>
    <s v="No Discount"/>
    <s v="Low Discount"/>
    <n v="0.46833676480236808"/>
    <x v="1"/>
  </r>
  <r>
    <s v="US-2015-129637"/>
    <d v="2015-12-17T00:00:00"/>
    <x v="240"/>
    <n v="4063.7359999999994"/>
    <n v="-69.455799999999996"/>
    <n v="0.48299999999999998"/>
    <s v="Medium Value"/>
    <n v="1089"/>
    <n v="2.6084340452996413E-4"/>
    <s v="FUR-FU-10000965"/>
    <n v="6939.1840000000002"/>
    <n v="448.76159999999993"/>
    <s v="Normal"/>
    <n v="41.552"/>
    <n v="2"/>
    <n v="0.6"/>
    <n v="-19.737200000000001"/>
    <n v="83.103999999999999"/>
    <n v="-0.23750000000000002"/>
    <s v="Loss"/>
    <n v="49.862400000000001"/>
    <s v="Discount Applied"/>
    <s v="High Discount"/>
    <n v="0.88548604932700548"/>
    <x v="0"/>
  </r>
  <r>
    <s v="CA-2017-145429"/>
    <d v="2017-07-21T00:00:00"/>
    <x v="344"/>
    <n v="552.38"/>
    <n v="47.058"/>
    <n v="0.10100000000000001"/>
    <s v="Low Value"/>
    <n v="1903"/>
    <n v="3.5456210687471234E-5"/>
    <s v="FUR-CH-10000988"/>
    <n v="36300.817999999992"/>
    <n v="833.59519999999998"/>
    <s v="Normal"/>
    <n v="225.29599999999999"/>
    <n v="2"/>
    <n v="0.2"/>
    <n v="22.529599999999999"/>
    <n v="450.59199999999998"/>
    <n v="4.9999999999999996E-2"/>
    <s v="Profit"/>
    <n v="90.118400000000008"/>
    <s v="Discount Applied"/>
    <s v="Low Discount"/>
    <n v="0.99624072955453957"/>
    <x v="0"/>
  </r>
  <r>
    <s v="CA-2015-153535"/>
    <d v="2015-05-20T00:00:00"/>
    <x v="239"/>
    <n v="6206.4660000000003"/>
    <n v="-246.6935"/>
    <n v="0.60899999999999999"/>
    <s v="Medium Value"/>
    <n v="825"/>
    <n v="3.9838112553066161E-4"/>
    <s v="FUR-FU-10001986"/>
    <n v="2375.6680000000001"/>
    <n v="81.567999999999998"/>
    <s v="Normal"/>
    <n v="163.136"/>
    <n v="4"/>
    <n v="0.2"/>
    <n v="20.391999999999999"/>
    <n v="652.54399999999998"/>
    <n v="3.125E-2"/>
    <s v="Profit"/>
    <n v="130.50880000000001"/>
    <s v="Discount Applied"/>
    <s v="Low Discount"/>
    <n v="0.79954772665508356"/>
    <x v="1"/>
  </r>
  <r>
    <s v="CA-2015-123141"/>
    <d v="2015-11-14T00:00:00"/>
    <x v="507"/>
    <n v="10091.112000000001"/>
    <n v="418.06299999999999"/>
    <n v="0.753"/>
    <s v="Medium Value"/>
    <n v="520"/>
    <n v="6.4772908711913774E-4"/>
    <s v="FUR-CH-10004287"/>
    <n v="58029.619999999995"/>
    <n v="1179.3740000000003"/>
    <s v="Normal"/>
    <n v="883.84"/>
    <n v="4"/>
    <n v="0.2"/>
    <n v="99.432000000000002"/>
    <n v="3535.36"/>
    <n v="2.8125000000000001E-2"/>
    <s v="Profit"/>
    <n v="707.07200000000012"/>
    <s v="Discount Applied"/>
    <s v="Low Discount"/>
    <n v="0.64272491717644886"/>
    <x v="1"/>
  </r>
  <r>
    <s v="CA-2015-123141"/>
    <d v="2015-11-14T00:00:00"/>
    <x v="507"/>
    <n v="10091.112000000001"/>
    <n v="418.06299999999999"/>
    <n v="0.753"/>
    <s v="Medium Value"/>
    <n v="520"/>
    <n v="6.4772908711913774E-4"/>
    <s v="FUR-CH-10001891"/>
    <n v="4203.9240000000009"/>
    <n v="229.3922"/>
    <s v="Normal"/>
    <n v="230.352"/>
    <n v="3"/>
    <n v="0.2"/>
    <n v="20.155799999999999"/>
    <n v="691.05600000000004"/>
    <n v="2.9166666666666664E-2"/>
    <s v="Profit"/>
    <n v="138.21120000000002"/>
    <s v="Discount Applied"/>
    <s v="Low Discount"/>
    <n v="0.64272491717644886"/>
    <x v="1"/>
  </r>
  <r>
    <s v="CA-2017-107629"/>
    <d v="2017-12-14T00:00:00"/>
    <x v="28"/>
    <n v="2866.1519999999996"/>
    <n v="-252.63339999999999"/>
    <n v="0.371"/>
    <s v="Low Value"/>
    <n v="1331"/>
    <n v="1.8397278897555497E-4"/>
    <s v="FUR-FU-10002298"/>
    <n v="10587.491999999998"/>
    <n v="-173.12879999999998"/>
    <s v="Normal"/>
    <n v="266.35199999999998"/>
    <n v="6"/>
    <n v="0.6"/>
    <n v="-292.98719999999997"/>
    <n v="1598.1119999999999"/>
    <n v="-0.18333333333333332"/>
    <s v="Loss"/>
    <n v="958.86719999999991"/>
    <s v="Discount Applied"/>
    <s v="High Discount"/>
    <n v="0.93707492615780819"/>
    <x v="0"/>
  </r>
  <r>
    <s v="CA-2017-107629"/>
    <d v="2017-12-14T00:00:00"/>
    <x v="28"/>
    <n v="2866.1519999999996"/>
    <n v="-252.63339999999999"/>
    <n v="0.371"/>
    <s v="Low Value"/>
    <n v="1331"/>
    <n v="1.8397278897555497E-4"/>
    <s v="FUR-FU-10004091"/>
    <n v="6526.58"/>
    <n v="322.95060000000001"/>
    <s v="Normal"/>
    <n v="56.328000000000003"/>
    <n v="3"/>
    <n v="0.6"/>
    <n v="-26.755800000000001"/>
    <n v="168.98400000000001"/>
    <n v="-0.15833333333333333"/>
    <s v="Loss"/>
    <n v="101.3904"/>
    <s v="Discount Applied"/>
    <s v="High Discount"/>
    <n v="0.93707492615780819"/>
    <x v="0"/>
  </r>
  <r>
    <s v="CA-2016-134789"/>
    <d v="2016-08-04T00:00:00"/>
    <x v="115"/>
    <n v="12476.567999999999"/>
    <n v="228.0076"/>
    <n v="0.83699999999999997"/>
    <s v="High Value"/>
    <n v="340"/>
    <n v="8.0084692361157461E-4"/>
    <s v="FUR-FU-10003268"/>
    <n v="3158.42"/>
    <n v="135.93199999999999"/>
    <s v="Normal"/>
    <n v="159.91999999999999"/>
    <n v="4"/>
    <n v="0"/>
    <n v="31.984000000000002"/>
    <n v="639.67999999999995"/>
    <n v="5.000000000000001E-2"/>
    <s v="Profit"/>
    <n v="0"/>
    <s v="No Discount"/>
    <s v="Low Discount"/>
    <n v="0.51492521431118177"/>
    <x v="1"/>
  </r>
  <r>
    <s v="CA-2016-165827"/>
    <d v="2016-04-11T00:00:00"/>
    <x v="461"/>
    <n v="415.572"/>
    <n v="21.320399999999999"/>
    <n v="7.4999999999999997E-2"/>
    <s v="Low Value"/>
    <n v="1960"/>
    <n v="2.667476807236648E-5"/>
    <s v="FUR-FU-10001889"/>
    <n v="1514.88"/>
    <n v="74.797200000000004"/>
    <s v="Normal"/>
    <n v="50.496000000000002"/>
    <n v="6"/>
    <n v="0.2"/>
    <n v="8.2056000000000004"/>
    <n v="302.976"/>
    <n v="2.7083333333333334E-2"/>
    <s v="Profit"/>
    <n v="60.595200000000006"/>
    <s v="Discount Applied"/>
    <s v="Low Discount"/>
    <n v="0.99799755385545053"/>
    <x v="0"/>
  </r>
  <r>
    <s v="CA-2015-156734"/>
    <d v="2015-06-18T00:00:00"/>
    <x v="125"/>
    <n v="3159.3539999999998"/>
    <n v="99.757000000000005"/>
    <n v="0.40200000000000002"/>
    <s v="Medium Value"/>
    <n v="1265"/>
    <n v="2.0279286190721059E-4"/>
    <s v="FUR-CH-10002965"/>
    <n v="26609.752"/>
    <n v="267.30340000000001"/>
    <s v="Normal"/>
    <n v="643.13599999999997"/>
    <n v="4"/>
    <n v="0.2"/>
    <n v="56.2744"/>
    <n v="2572.5439999999999"/>
    <n v="2.1875000000000002E-2"/>
    <s v="Profit"/>
    <n v="514.50879999999995"/>
    <s v="Discount Applied"/>
    <s v="Low Discount"/>
    <n v="0.92433877580397561"/>
    <x v="0"/>
  </r>
  <r>
    <s v="CA-2014-144029"/>
    <d v="2014-05-26T00:00:00"/>
    <x v="255"/>
    <n v="10938.379000000001"/>
    <n v="-730.94809999999995"/>
    <n v="0.78800000000000003"/>
    <s v="Medium Value"/>
    <n v="446"/>
    <n v="7.0211352765018817E-4"/>
    <s v="FUR-CH-10003981"/>
    <n v="18913.728000000003"/>
    <n v="41.116799999999998"/>
    <s v="Normal"/>
    <n v="359.77199999999999"/>
    <n v="2"/>
    <n v="0.3"/>
    <n v="-5.1395999999999997"/>
    <n v="719.54399999999998"/>
    <n v="-7.1428571428571426E-3"/>
    <s v="Loss"/>
    <n v="215.86319999999998"/>
    <s v="Discount Applied"/>
    <s v="Low Discount"/>
    <n v="0.59214767453165806"/>
    <x v="1"/>
  </r>
  <r>
    <s v="US-2017-101784"/>
    <d v="2017-06-07T00:00:00"/>
    <x v="53"/>
    <n v="7947.9745999999996"/>
    <n v="-371.18960000000004"/>
    <n v="0.68799999999999994"/>
    <s v="Medium Value"/>
    <n v="657"/>
    <n v="5.1016521589534363E-4"/>
    <s v="FUR-CH-10001146"/>
    <n v="10599.241999999998"/>
    <n v="117.4863"/>
    <s v="Normal"/>
    <n v="122.136"/>
    <n v="3"/>
    <n v="0.2"/>
    <n v="-13.7403"/>
    <n v="366.40800000000002"/>
    <n v="-3.7499999999999999E-2"/>
    <s v="Loss"/>
    <n v="73.281600000000012"/>
    <s v="Discount Applied"/>
    <s v="Low Discount"/>
    <n v="0.72365444321615946"/>
    <x v="1"/>
  </r>
  <r>
    <s v="CA-2016-154767"/>
    <d v="2016-06-28T00:00:00"/>
    <x v="398"/>
    <n v="300.44"/>
    <n v="28.646000000000001"/>
    <n v="5.7000000000000002E-2"/>
    <s v="Low Value"/>
    <n v="1999"/>
    <n v="1.928466624234016E-5"/>
    <s v="FUR-CH-10003535"/>
    <n v="5921.1580000000004"/>
    <n v="-20.733200000000004"/>
    <s v="Normal"/>
    <n v="121.96"/>
    <n v="2"/>
    <n v="0"/>
    <n v="20.7332"/>
    <n v="243.92"/>
    <n v="8.5000000000000006E-2"/>
    <s v="Profit"/>
    <n v="0"/>
    <s v="No Discount"/>
    <s v="Low Discount"/>
    <n v="0.99885735791410213"/>
    <x v="0"/>
  </r>
  <r>
    <s v="CA-2017-124205"/>
    <d v="2017-09-15T00:00:00"/>
    <x v="617"/>
    <n v="2288.84"/>
    <n v="162.58880000000002"/>
    <n v="0.32400000000000001"/>
    <s v="Low Value"/>
    <n v="1433"/>
    <n v="1.469162411200834E-4"/>
    <s v="FUR-FU-10002445"/>
    <n v="936.62400000000002"/>
    <n v="73.944000000000003"/>
    <s v="Normal"/>
    <n v="47.4"/>
    <n v="5"/>
    <n v="0"/>
    <n v="18.96"/>
    <n v="237"/>
    <n v="0.08"/>
    <s v="Profit"/>
    <n v="0"/>
    <s v="No Discount"/>
    <s v="Low Discount"/>
    <n v="0.95319110042609068"/>
    <x v="0"/>
  </r>
  <r>
    <s v="CA-2017-124205"/>
    <d v="2017-09-15T00:00:00"/>
    <x v="617"/>
    <n v="2288.84"/>
    <n v="162.58880000000002"/>
    <n v="0.32400000000000001"/>
    <s v="Low Value"/>
    <n v="1433"/>
    <n v="1.469162411200834E-4"/>
    <s v="FUR-CH-10003606"/>
    <n v="2244.2000000000003"/>
    <n v="151.32320000000001"/>
    <s v="Normal"/>
    <n v="512.96"/>
    <n v="4"/>
    <n v="0"/>
    <n v="143.62880000000001"/>
    <n v="2051.84"/>
    <n v="7.0000000000000007E-2"/>
    <s v="Profit"/>
    <n v="0"/>
    <s v="No Discount"/>
    <s v="Low Discount"/>
    <n v="0.95319110042609068"/>
    <x v="0"/>
  </r>
  <r>
    <s v="CA-2016-162943"/>
    <d v="2016-07-24T00:00:00"/>
    <x v="567"/>
    <n v="4348.9472000000005"/>
    <n v="81.554100000000005"/>
    <n v="0.50600000000000001"/>
    <s v="Medium Value"/>
    <n v="1043"/>
    <n v="2.791505633655964E-4"/>
    <s v="FUR-CH-10001708"/>
    <n v="26884.885999999995"/>
    <n v="425.75959999999998"/>
    <s v="Normal"/>
    <n v="253.76400000000001"/>
    <n v="2"/>
    <n v="0.1"/>
    <n v="31.015599999999999"/>
    <n v="507.52800000000002"/>
    <n v="6.1111111111111109E-2"/>
    <s v="Profit"/>
    <n v="50.752800000000008"/>
    <s v="Discount Applied"/>
    <s v="Low Discount"/>
    <n v="0.87261401640595893"/>
    <x v="0"/>
  </r>
  <r>
    <s v="CA-2017-100615"/>
    <d v="2017-04-20T00:00:00"/>
    <x v="434"/>
    <n v="3505.8040000000001"/>
    <n v="-36.517400000000002"/>
    <n v="0.439"/>
    <s v="Medium Value"/>
    <n v="1185"/>
    <n v="2.2503082163181036E-4"/>
    <s v="FUR-CH-10002602"/>
    <n v="21288.18"/>
    <n v="486.15559999999999"/>
    <s v="Normal"/>
    <n v="317.05799999999999"/>
    <n v="3"/>
    <n v="0.3"/>
    <n v="-18.117599999999999"/>
    <n v="951.17399999999998"/>
    <n v="-1.9047619047619046E-2"/>
    <s v="Loss"/>
    <n v="285.35219999999998"/>
    <s v="Discount Applied"/>
    <s v="Low Discount"/>
    <n v="0.9078637286216692"/>
    <x v="0"/>
  </r>
  <r>
    <s v="CA-2017-100615"/>
    <d v="2017-04-20T00:00:00"/>
    <x v="434"/>
    <n v="3505.8040000000001"/>
    <n v="-36.517400000000002"/>
    <n v="0.439"/>
    <s v="Medium Value"/>
    <n v="1185"/>
    <n v="2.2503082163181036E-4"/>
    <s v="FUR-FU-10002456"/>
    <n v="794.976"/>
    <n v="42.29679999999999"/>
    <s v="Normal"/>
    <n v="14.56"/>
    <n v="5"/>
    <n v="0.6"/>
    <n v="-6.1879999999999997"/>
    <n v="72.8"/>
    <n v="-8.5000000000000006E-2"/>
    <s v="Loss"/>
    <n v="43.68"/>
    <s v="Discount Applied"/>
    <s v="High Discount"/>
    <n v="0.9078637286216692"/>
    <x v="0"/>
  </r>
  <r>
    <s v="US-2016-147711"/>
    <d v="2016-03-09T00:00:00"/>
    <x v="370"/>
    <n v="7727.2780000000002"/>
    <n v="-192.02079999999998"/>
    <n v="0.67800000000000005"/>
    <s v="Medium Value"/>
    <n v="678"/>
    <n v="4.9599912525555116E-4"/>
    <s v="FUR-BO-10003159"/>
    <n v="5653.5666000000001"/>
    <n v="-78.186399999999992"/>
    <s v="Normal"/>
    <n v="344.94"/>
    <n v="3"/>
    <n v="0"/>
    <n v="31.044599999999999"/>
    <n v="1034.82"/>
    <n v="3.0000000000000002E-2"/>
    <s v="Profit"/>
    <n v="0"/>
    <s v="No Discount"/>
    <s v="Low Discount"/>
    <n v="0.73463027637851919"/>
    <x v="1"/>
  </r>
  <r>
    <s v="US-2016-147711"/>
    <d v="2016-03-09T00:00:00"/>
    <x v="370"/>
    <n v="7727.2780000000002"/>
    <n v="-192.02079999999998"/>
    <n v="0.67800000000000005"/>
    <s v="Medium Value"/>
    <n v="678"/>
    <n v="4.9599912525555116E-4"/>
    <s v="FUR-FU-10002364"/>
    <n v="522.50400000000002"/>
    <n v="10.110600000000002"/>
    <s v="Normal"/>
    <n v="14.76"/>
    <n v="2"/>
    <n v="0"/>
    <n v="4.2804000000000002"/>
    <n v="29.52"/>
    <n v="0.14500000000000002"/>
    <s v="Profit"/>
    <n v="0"/>
    <s v="No Discount"/>
    <s v="Low Discount"/>
    <n v="0.73463027637851919"/>
    <x v="1"/>
  </r>
  <r>
    <s v="CA-2017-121293"/>
    <d v="2017-07-25T00:00:00"/>
    <x v="458"/>
    <n v="2269.299"/>
    <n v="29.420000000000005"/>
    <n v="0.31900000000000001"/>
    <s v="Low Value"/>
    <n v="1440"/>
    <n v="1.4566194188216045E-4"/>
    <s v="FUR-FU-10000732"/>
    <n v="457.18399999999997"/>
    <n v="39.18719999999999"/>
    <s v="Normal"/>
    <n v="20.096"/>
    <n v="4"/>
    <n v="0.2"/>
    <n v="3.0144000000000002"/>
    <n v="80.384"/>
    <n v="3.7500000000000006E-2"/>
    <s v="Profit"/>
    <n v="16.076800000000002"/>
    <s v="Discount Applied"/>
    <s v="Low Discount"/>
    <n v="0.95465170759346429"/>
    <x v="0"/>
  </r>
  <r>
    <s v="CA-2017-121293"/>
    <d v="2017-07-25T00:00:00"/>
    <x v="458"/>
    <n v="2269.299"/>
    <n v="29.420000000000005"/>
    <n v="0.31900000000000001"/>
    <s v="Low Value"/>
    <n v="1440"/>
    <n v="1.4566194188216045E-4"/>
    <s v="FUR-TA-10001771"/>
    <n v="23098"/>
    <n v="311.82300000000004"/>
    <s v="Normal"/>
    <n v="138.58799999999999"/>
    <n v="1"/>
    <n v="0.4"/>
    <n v="-34.646999999999998"/>
    <n v="138.58799999999999"/>
    <n v="-0.25"/>
    <s v="Loss"/>
    <n v="55.435200000000002"/>
    <s v="Discount Applied"/>
    <s v="High Discount"/>
    <n v="0.95465170759346429"/>
    <x v="0"/>
  </r>
  <r>
    <s v="CA-2015-118843"/>
    <d v="2015-09-13T00:00:00"/>
    <x v="47"/>
    <n v="1047.0149999999999"/>
    <n v="-118.452"/>
    <n v="0.17499999999999999"/>
    <s v="Low Value"/>
    <n v="1747"/>
    <n v="6.7205880793914859E-5"/>
    <s v="FUR-FU-10003975"/>
    <n v="1689.0900000000001"/>
    <n v="56.303000000000004"/>
    <s v="Normal"/>
    <n v="129.93"/>
    <n v="3"/>
    <n v="0"/>
    <n v="12.993"/>
    <n v="389.79"/>
    <n v="3.3333333333333333E-2"/>
    <s v="Profit"/>
    <n v="0"/>
    <s v="No Discount"/>
    <s v="Low Discount"/>
    <n v="0.98791927223932918"/>
    <x v="0"/>
  </r>
  <r>
    <s v="CA-2016-162348"/>
    <d v="2016-10-11T00:00:00"/>
    <x v="314"/>
    <n v="1303.95"/>
    <n v="-48.234099999999998"/>
    <n v="0.20200000000000001"/>
    <s v="Low Value"/>
    <n v="1688"/>
    <n v="8.3698044690119346E-5"/>
    <s v="FUR-FU-10003731"/>
    <n v="528.94000000000005"/>
    <n v="41.915999999999997"/>
    <s v="Normal"/>
    <n v="9.98"/>
    <n v="1"/>
    <n v="0"/>
    <n v="2.7944"/>
    <n v="9.98"/>
    <n v="0.27999999999999997"/>
    <s v="Profit"/>
    <n v="0"/>
    <s v="No Discount"/>
    <s v="Low Discount"/>
    <n v="0.98380673760844595"/>
    <x v="0"/>
  </r>
  <r>
    <s v="CA-2015-145394"/>
    <d v="2015-11-16T00:00:00"/>
    <x v="80"/>
    <n v="3209.1659999999997"/>
    <n v="19.064599999999999"/>
    <n v="0.41399999999999998"/>
    <s v="Medium Value"/>
    <n v="1238"/>
    <n v="2.0599019846314007E-4"/>
    <s v="FUR-FU-10001215"/>
    <n v="5719.0380000000005"/>
    <n v="256.19220000000001"/>
    <s v="Normal"/>
    <n v="34.503999999999998"/>
    <n v="2"/>
    <n v="0.6"/>
    <n v="-15.5268"/>
    <n v="69.007999999999996"/>
    <n v="-0.22500000000000001"/>
    <s v="Loss"/>
    <n v="41.404799999999994"/>
    <s v="Discount Applied"/>
    <s v="High Discount"/>
    <n v="0.91944577391298832"/>
    <x v="0"/>
  </r>
  <r>
    <s v="CA-2015-168809"/>
    <d v="2015-08-25T00:00:00"/>
    <x v="240"/>
    <n v="4063.7359999999994"/>
    <n v="-69.455799999999996"/>
    <n v="0.48299999999999998"/>
    <s v="Medium Value"/>
    <n v="1089"/>
    <n v="2.6084340452996413E-4"/>
    <s v="FUR-FU-10001473"/>
    <n v="5732.1120000000001"/>
    <n v="176.32469999999998"/>
    <s v="Normal"/>
    <n v="20.103999999999999"/>
    <n v="2"/>
    <n v="0.6"/>
    <n v="-16.585799999999999"/>
    <n v="40.207999999999998"/>
    <n v="-0.41249999999999998"/>
    <s v="Loss"/>
    <n v="24.124799999999997"/>
    <s v="Discount Applied"/>
    <s v="High Discount"/>
    <n v="0.88548604932700548"/>
    <x v="0"/>
  </r>
  <r>
    <s v="CA-2015-168809"/>
    <d v="2015-08-25T00:00:00"/>
    <x v="240"/>
    <n v="4063.7359999999994"/>
    <n v="-69.455799999999996"/>
    <n v="0.48299999999999998"/>
    <s v="Medium Value"/>
    <n v="1089"/>
    <n v="2.6084340452996413E-4"/>
    <s v="FUR-FU-10002240"/>
    <n v="74.86"/>
    <n v="0.78799999999999981"/>
    <s v="Normal"/>
    <n v="7.88"/>
    <n v="5"/>
    <n v="0.6"/>
    <n v="-3.94"/>
    <n v="39.4"/>
    <n v="-0.1"/>
    <s v="Loss"/>
    <n v="23.639999999999997"/>
    <s v="Discount Applied"/>
    <s v="High Discount"/>
    <n v="0.88548604932700548"/>
    <x v="0"/>
  </r>
  <r>
    <s v="CA-2016-109827"/>
    <d v="2016-12-25T00:00:00"/>
    <x v="287"/>
    <n v="203.02100000000002"/>
    <n v="-9.3981999999999992"/>
    <n v="3.5999999999999997E-2"/>
    <s v="Low Value"/>
    <n v="2041"/>
    <n v="1.3031527843117235E-5"/>
    <s v="FUR-TA-10002607"/>
    <n v="15000.323999999999"/>
    <n v="-479.21640000000002"/>
    <s v="high sales Low Profit"/>
    <n v="35.445"/>
    <n v="1"/>
    <n v="0.5"/>
    <n v="-24.102599999999999"/>
    <n v="35.445"/>
    <n v="-0.67999999999999994"/>
    <s v="Loss"/>
    <n v="17.7225"/>
    <s v="Discount Applied"/>
    <s v="High Discount"/>
    <n v="0.99951455307387937"/>
    <x v="0"/>
  </r>
  <r>
    <s v="CA-2016-109827"/>
    <d v="2016-12-25T00:00:00"/>
    <x v="287"/>
    <n v="203.02100000000002"/>
    <n v="-9.3981999999999992"/>
    <n v="3.5999999999999997E-2"/>
    <s v="Low Value"/>
    <n v="2041"/>
    <n v="1.3031527843117235E-5"/>
    <s v="FUR-CH-10004754"/>
    <n v="4682.8760000000002"/>
    <n v="125.0166"/>
    <s v="Normal"/>
    <n v="47.968000000000004"/>
    <n v="2"/>
    <n v="0.2"/>
    <n v="4.1971999999999996"/>
    <n v="95.936000000000007"/>
    <n v="4.374999999999999E-2"/>
    <s v="Profit"/>
    <n v="19.187200000000004"/>
    <s v="Discount Applied"/>
    <s v="Low Discount"/>
    <n v="0.99951455307387937"/>
    <x v="0"/>
  </r>
  <r>
    <s v="CA-2015-128125"/>
    <d v="2015-03-31T00:00:00"/>
    <x v="70"/>
    <n v="14318.361999999999"/>
    <n v="-199.02199999999999"/>
    <n v="0.86399999999999999"/>
    <s v="High Value"/>
    <n v="284"/>
    <n v="9.1906814108309864E-4"/>
    <s v="FUR-FU-10001085"/>
    <n v="947.42000000000007"/>
    <n v="75.346000000000004"/>
    <s v="Normal"/>
    <n v="22.38"/>
    <n v="3"/>
    <n v="0.6"/>
    <n v="-7.8330000000000002"/>
    <n v="67.14"/>
    <n v="-0.11666666666666667"/>
    <s v="Loss"/>
    <n v="40.283999999999999"/>
    <s v="Discount Applied"/>
    <s v="High Discount"/>
    <n v="0.46651366419241358"/>
    <x v="1"/>
  </r>
  <r>
    <s v="CA-2017-156237"/>
    <d v="2017-09-14T00:00:00"/>
    <x v="618"/>
    <n v="4310.1239999999998"/>
    <n v="12.080799999999996"/>
    <n v="0.501"/>
    <s v="Medium Value"/>
    <n v="1053"/>
    <n v="2.7665857676441264E-4"/>
    <s v="FUR-CH-10002372"/>
    <n v="4421.5080000000007"/>
    <n v="-42.1096"/>
    <s v="Normal"/>
    <n v="113.372"/>
    <n v="2"/>
    <n v="0.3"/>
    <n v="-29.152799999999999"/>
    <n v="226.744"/>
    <n v="-0.12857142857142856"/>
    <s v="Loss"/>
    <n v="68.023200000000003"/>
    <s v="Discount Applied"/>
    <s v="Low Discount"/>
    <n v="0.87565729477004883"/>
    <x v="0"/>
  </r>
  <r>
    <s v="CA-2017-156237"/>
    <d v="2017-09-14T00:00:00"/>
    <x v="618"/>
    <n v="4310.1239999999998"/>
    <n v="12.080799999999996"/>
    <n v="0.501"/>
    <s v="Medium Value"/>
    <n v="1053"/>
    <n v="2.7665857676441264E-4"/>
    <s v="FUR-FU-10001057"/>
    <n v="1667.1660000000002"/>
    <n v="38.180899999999994"/>
    <s v="Normal"/>
    <n v="127.93600000000001"/>
    <n v="8"/>
    <n v="0.2"/>
    <n v="4.7976000000000001"/>
    <n v="1023.4880000000001"/>
    <n v="4.6874999999999998E-3"/>
    <s v="Profit"/>
    <n v="204.69760000000002"/>
    <s v="Discount Applied"/>
    <s v="Low Discount"/>
    <n v="0.87565729477004883"/>
    <x v="0"/>
  </r>
  <r>
    <s v="CA-2014-144414"/>
    <d v="2014-06-17T00:00:00"/>
    <x v="233"/>
    <n v="1255.3920000000001"/>
    <n v="51.572400000000002"/>
    <n v="0.2"/>
    <s v="Low Value"/>
    <n v="1696"/>
    <n v="8.0581199984369268E-5"/>
    <s v="FUR-FU-10003981"/>
    <n v="102.33599999999998"/>
    <n v="10.6496"/>
    <s v="Normal"/>
    <n v="6.24"/>
    <n v="3"/>
    <n v="0"/>
    <n v="2.6208"/>
    <n v="18.72"/>
    <n v="0.14000000000000001"/>
    <s v="Profit"/>
    <n v="0"/>
    <s v="No Discount"/>
    <s v="Low Discount"/>
    <n v="0.98421557882321509"/>
    <x v="0"/>
  </r>
  <r>
    <s v="CA-2017-163860"/>
    <d v="2017-12-28T00:00:00"/>
    <x v="599"/>
    <n v="2236.0880000000002"/>
    <n v="94.4148"/>
    <n v="0.314"/>
    <s v="Low Value"/>
    <n v="1452"/>
    <n v="1.435301916139726E-4"/>
    <s v="FUR-FU-10004586"/>
    <n v="232.4"/>
    <n v="25.763200000000001"/>
    <s v="Normal"/>
    <n v="7.968"/>
    <n v="3"/>
    <n v="0.6"/>
    <n v="-2.3904000000000001"/>
    <n v="23.904"/>
    <n v="-0.1"/>
    <s v="Loss"/>
    <n v="14.3424"/>
    <s v="Discount Applied"/>
    <s v="High Discount"/>
    <n v="0.95623906888468524"/>
    <x v="0"/>
  </r>
  <r>
    <s v="CA-2017-163860"/>
    <d v="2017-12-28T00:00:00"/>
    <x v="599"/>
    <n v="2236.0880000000002"/>
    <n v="94.4148"/>
    <n v="0.314"/>
    <s v="Low Value"/>
    <n v="1452"/>
    <n v="1.435301916139726E-4"/>
    <s v="FUR-CH-10004698"/>
    <n v="8859.2119999999995"/>
    <n v="80.97999999999999"/>
    <s v="Normal"/>
    <n v="113.372"/>
    <n v="2"/>
    <n v="0.3"/>
    <n v="-3.2391999999999999"/>
    <n v="226.744"/>
    <n v="-1.4285714285714285E-2"/>
    <s v="Loss"/>
    <n v="68.023200000000003"/>
    <s v="Discount Applied"/>
    <s v="Low Discount"/>
    <n v="0.95623906888468524"/>
    <x v="0"/>
  </r>
  <r>
    <s v="CA-2017-163860"/>
    <d v="2017-12-28T00:00:00"/>
    <x v="599"/>
    <n v="2236.0880000000002"/>
    <n v="94.4148"/>
    <n v="0.314"/>
    <s v="Low Value"/>
    <n v="1452"/>
    <n v="1.435301916139726E-4"/>
    <s v="FUR-FU-10001935"/>
    <n v="586.07999999999993"/>
    <n v="36.000999999999998"/>
    <s v="Normal"/>
    <n v="2.96"/>
    <n v="2"/>
    <n v="0.6"/>
    <n v="-1.4059999999999999"/>
    <n v="5.92"/>
    <n v="-0.23749999999999999"/>
    <s v="Loss"/>
    <n v="3.552"/>
    <s v="Discount Applied"/>
    <s v="High Discount"/>
    <n v="0.95623906888468524"/>
    <x v="0"/>
  </r>
  <r>
    <s v="CA-2015-154291"/>
    <d v="2015-07-25T00:00:00"/>
    <x v="597"/>
    <n v="3535.2040000000002"/>
    <n v="23.651800000000001"/>
    <n v="0.44400000000000001"/>
    <s v="Medium Value"/>
    <n v="1176"/>
    <n v="2.2691795113362372E-4"/>
    <s v="FUR-TA-10002041"/>
    <n v="11779.352999999999"/>
    <n v="-519.94100000000003"/>
    <s v="Normal"/>
    <n v="358.58"/>
    <n v="2"/>
    <n v="0"/>
    <n v="39.443800000000003"/>
    <n v="717.16"/>
    <n v="5.5000000000000007E-2"/>
    <s v="Profit"/>
    <n v="0"/>
    <s v="No Discount"/>
    <s v="Low Discount"/>
    <n v="0.9053827626642118"/>
    <x v="0"/>
  </r>
  <r>
    <s v="CA-2016-153101"/>
    <d v="2016-08-09T00:00:00"/>
    <x v="134"/>
    <n v="207.89999999999998"/>
    <n v="-1.6454999999999984"/>
    <n v="3.7999999999999999E-2"/>
    <s v="Low Value"/>
    <n v="2037"/>
    <n v="1.3344701477108638E-5"/>
    <s v="FUR-TA-10003008"/>
    <n v="10186.290000000001"/>
    <n v="-328.59"/>
    <s v="Normal"/>
    <n v="146.04"/>
    <n v="1"/>
    <n v="0.2"/>
    <n v="-12.778499999999999"/>
    <n v="146.04"/>
    <n v="-8.7499999999999994E-2"/>
    <s v="Loss"/>
    <n v="29.207999999999998"/>
    <s v="Discount Applied"/>
    <s v="Low Discount"/>
    <n v="0.99947545849034991"/>
    <x v="0"/>
  </r>
  <r>
    <s v="CA-2017-142643"/>
    <d v="2017-10-15T00:00:00"/>
    <x v="497"/>
    <n v="183.7"/>
    <n v="30.242599999999999"/>
    <n v="3.3000000000000002E-2"/>
    <s v="Low Value"/>
    <n v="2050"/>
    <n v="1.1791349982418744E-5"/>
    <s v="FUR-FU-10000087"/>
    <n v="990.59199999999998"/>
    <n v="94.515199999999993"/>
    <s v="Normal"/>
    <n v="22.72"/>
    <n v="1"/>
    <n v="0"/>
    <n v="9.3152000000000008"/>
    <n v="22.72"/>
    <n v="0.41000000000000003"/>
    <s v="Profit"/>
    <n v="0"/>
    <s v="No Discount"/>
    <s v="Low Discount"/>
    <n v="0.99961254926976151"/>
    <x v="0"/>
  </r>
  <r>
    <s v="CA-2016-123946"/>
    <d v="2016-12-09T00:00:00"/>
    <x v="123"/>
    <n v="11926.424999999999"/>
    <n v="610.76919999999996"/>
    <n v="0.82099999999999995"/>
    <s v="High Value"/>
    <n v="374"/>
    <n v="7.6553430165524484E-4"/>
    <s v="FUR-CH-10002073"/>
    <n v="40537.817999999999"/>
    <n v="1292.1264000000001"/>
    <s v="Normal"/>
    <n v="1059.1199999999999"/>
    <n v="4"/>
    <n v="0"/>
    <n v="307.14479999999998"/>
    <n v="4236.4799999999996"/>
    <n v="7.2499999999999995E-2"/>
    <s v="Profit"/>
    <n v="0"/>
    <s v="No Discount"/>
    <s v="Low Discount"/>
    <n v="0.5414381936234739"/>
    <x v="1"/>
  </r>
  <r>
    <s v="CA-2014-147543"/>
    <d v="2014-06-07T00:00:00"/>
    <x v="327"/>
    <n v="11912.152"/>
    <n v="115.15700000000001"/>
    <n v="0.81799999999999995"/>
    <s v="High Value"/>
    <n v="380"/>
    <n v="7.6461814521376929E-4"/>
    <s v="FUR-CH-10000155"/>
    <n v="9150.93"/>
    <n v="514.36599999999999"/>
    <s v="Normal"/>
    <n v="478.48"/>
    <n v="2"/>
    <n v="0.2"/>
    <n v="47.847999999999999"/>
    <n v="956.96"/>
    <n v="4.9999999999999996E-2"/>
    <s v="Profit"/>
    <n v="191.39200000000002"/>
    <s v="Discount Applied"/>
    <s v="Low Discount"/>
    <n v="0.54602590249475658"/>
    <x v="1"/>
  </r>
  <r>
    <s v="CA-2014-101462"/>
    <d v="2014-04-20T00:00:00"/>
    <x v="277"/>
    <n v="340.18"/>
    <n v="52.427799999999998"/>
    <n v="6.2E-2"/>
    <s v="Low Value"/>
    <n v="1987"/>
    <n v="2.1835500473702825E-5"/>
    <s v="FUR-FU-10000409"/>
    <n v="302.596"/>
    <n v="42.243600000000001"/>
    <s v="Normal"/>
    <n v="59.92"/>
    <n v="4"/>
    <n v="0"/>
    <n v="27.563199999999998"/>
    <n v="239.68"/>
    <n v="0.11499999999999999"/>
    <s v="Profit"/>
    <n v="0"/>
    <s v="No Discount"/>
    <s v="Low Discount"/>
    <n v="0.99863952283279955"/>
    <x v="0"/>
  </r>
  <r>
    <s v="US-2016-100461"/>
    <d v="2016-08-01T00:00:00"/>
    <x v="494"/>
    <n v="16087.489000000001"/>
    <n v="446.76690000000002"/>
    <n v="0.88"/>
    <s v="High Value"/>
    <n v="250"/>
    <n v="1.0326250034693074E-3"/>
    <s v="FUR-BO-10002545"/>
    <n v="36920.840600000003"/>
    <n v="780.3302000000001"/>
    <s v="Normal"/>
    <n v="1565.88"/>
    <n v="6"/>
    <n v="0"/>
    <n v="407.12880000000001"/>
    <n v="9395.2800000000007"/>
    <n v="4.3333333333333335E-2"/>
    <s v="Profit"/>
    <n v="0"/>
    <s v="No Discount"/>
    <s v="Low Discount"/>
    <n v="0.43368671837891404"/>
    <x v="1"/>
  </r>
  <r>
    <s v="CA-2017-128965"/>
    <d v="2017-04-17T00:00:00"/>
    <x v="618"/>
    <n v="4310.1239999999998"/>
    <n v="12.080799999999996"/>
    <n v="0.501"/>
    <s v="Medium Value"/>
    <n v="1053"/>
    <n v="2.7665857676441264E-4"/>
    <s v="FUR-CH-10003774"/>
    <n v="20415.912000000004"/>
    <n v="-503.11939999999998"/>
    <s v="high sales Low Profit"/>
    <n v="218.352"/>
    <n v="3"/>
    <n v="0.2"/>
    <n v="-19.105799999999999"/>
    <n v="655.05600000000004"/>
    <n v="-2.9166666666666664E-2"/>
    <s v="Loss"/>
    <n v="131.0112"/>
    <s v="Discount Applied"/>
    <s v="Low Discount"/>
    <n v="0.87565729477004883"/>
    <x v="0"/>
  </r>
  <r>
    <s v="US-2016-126452"/>
    <d v="2016-08-21T00:00:00"/>
    <x v="619"/>
    <n v="25983.504000000001"/>
    <n v="180.441"/>
    <n v="0.95"/>
    <s v="High Value"/>
    <n v="106"/>
    <n v="1.6678311890777212E-3"/>
    <s v="FUR-TA-10003569"/>
    <n v="35566.925999999999"/>
    <n v="461.12700000000007"/>
    <s v="Normal"/>
    <n v="2887.056"/>
    <n v="9"/>
    <n v="0.2"/>
    <n v="180.441"/>
    <n v="25983.504000000001"/>
    <n v="6.9444444444444441E-3"/>
    <s v="Profit"/>
    <n v="5196.7008000000005"/>
    <s v="Discount Applied"/>
    <s v="Low Discount"/>
    <n v="0.24588228333076162"/>
    <x v="1"/>
  </r>
  <r>
    <s v="US-2016-121013"/>
    <d v="2016-05-09T00:00:00"/>
    <x v="248"/>
    <n v="10225.135999999999"/>
    <n v="53.601200000000006"/>
    <n v="0.75900000000000001"/>
    <s v="Medium Value"/>
    <n v="507"/>
    <n v="6.5633183012427467E-4"/>
    <s v="FUR-TA-10003238"/>
    <n v="10248.227999999999"/>
    <n v="-611.58780000000002"/>
    <s v="Normal"/>
    <n v="1652.94"/>
    <n v="3"/>
    <n v="0"/>
    <n v="314.05860000000001"/>
    <n v="4958.82"/>
    <n v="6.3333333333333339E-2"/>
    <s v="Profit"/>
    <n v="0"/>
    <s v="No Discount"/>
    <s v="Low Discount"/>
    <n v="0.63362686866243034"/>
    <x v="1"/>
  </r>
  <r>
    <s v="US-2015-123918"/>
    <d v="2015-10-15T00:00:00"/>
    <x v="0"/>
    <n v="3507.9960000000001"/>
    <n v="166.24799999999996"/>
    <n v="0.441"/>
    <s v="Medium Value"/>
    <n v="1182"/>
    <n v="2.2517152189942857E-4"/>
    <s v="FUR-FU-10004952"/>
    <n v="1718.836"/>
    <n v="23.538199999999989"/>
    <s v="Normal"/>
    <n v="131.376"/>
    <n v="6"/>
    <n v="0.6"/>
    <n v="-95.247600000000006"/>
    <n v="788.25600000000009"/>
    <n v="-0.12083333333333333"/>
    <s v="Loss"/>
    <n v="472.95360000000005"/>
    <s v="Discount Applied"/>
    <s v="High Discount"/>
    <n v="0.90673857451350992"/>
    <x v="0"/>
  </r>
  <r>
    <s v="CA-2015-137113"/>
    <d v="2015-01-12T00:00:00"/>
    <x v="616"/>
    <n v="28676.584000000003"/>
    <n v="513.81740000000002"/>
    <n v="0.96199999999999997"/>
    <s v="High Value"/>
    <n v="78"/>
    <n v="1.8406948189669554E-3"/>
    <s v="FUR-CH-10001215"/>
    <n v="54757.113999999994"/>
    <n v="951.86199999999997"/>
    <s v="Normal"/>
    <n v="2003.92"/>
    <n v="5"/>
    <n v="0.2"/>
    <n v="125.245"/>
    <n v="10019.6"/>
    <n v="1.2500000000000001E-2"/>
    <s v="Profit"/>
    <n v="2003.92"/>
    <s v="Discount Applied"/>
    <s v="Low Discount"/>
    <n v="0.20192949710477834"/>
    <x v="1"/>
  </r>
  <r>
    <s v="CA-2015-137113"/>
    <d v="2015-01-12T00:00:00"/>
    <x v="616"/>
    <n v="28676.584000000003"/>
    <n v="513.81740000000002"/>
    <n v="0.96199999999999997"/>
    <s v="High Value"/>
    <n v="78"/>
    <n v="1.8406948189669554E-3"/>
    <s v="FUR-TA-10001705"/>
    <n v="22939.54"/>
    <n v="210.47400000000002"/>
    <s v="Normal"/>
    <n v="1913.4"/>
    <n v="9"/>
    <n v="0"/>
    <n v="401.81400000000002"/>
    <n v="17220.600000000002"/>
    <n v="2.3333333333333331E-2"/>
    <s v="Profit"/>
    <n v="0"/>
    <s v="No Discount"/>
    <s v="Low Discount"/>
    <n v="0.20192949710477834"/>
    <x v="1"/>
  </r>
  <r>
    <s v="CA-2015-120677"/>
    <d v="2015-05-31T00:00:00"/>
    <x v="86"/>
    <n v="26242.641"/>
    <n v="805.98400000000004"/>
    <n v="0.95"/>
    <s v="High Value"/>
    <n v="101"/>
    <n v="1.6844646951223268E-3"/>
    <s v="FUR-CH-10002320"/>
    <n v="45258.18"/>
    <n v="1540.704"/>
    <s v="Normal"/>
    <n v="2567.84"/>
    <n v="8"/>
    <n v="0"/>
    <n v="770.35199999999998"/>
    <n v="20542.72"/>
    <n v="3.7499999999999999E-2"/>
    <s v="Profit"/>
    <n v="0"/>
    <s v="No Discount"/>
    <s v="Low Discount"/>
    <n v="0.24421445214168389"/>
    <x v="1"/>
  </r>
  <r>
    <s v="CA-2017-164756"/>
    <d v="2017-09-18T00:00:00"/>
    <x v="381"/>
    <n v="367.93600000000004"/>
    <n v="17.1248"/>
    <n v="6.7000000000000004E-2"/>
    <s v="Low Value"/>
    <n v="1974"/>
    <n v="2.3617104774802523E-5"/>
    <s v="FUR-FU-10002963"/>
    <n v="149.352"/>
    <n v="14.224"/>
    <s v="Normal"/>
    <n v="20.32"/>
    <n v="4"/>
    <n v="0"/>
    <n v="6.9088000000000003"/>
    <n v="81.28"/>
    <n v="8.5000000000000006E-2"/>
    <s v="Profit"/>
    <n v="0"/>
    <s v="No Discount"/>
    <s v="Low Discount"/>
    <n v="0.99836797414057188"/>
    <x v="0"/>
  </r>
  <r>
    <s v="US-2015-165512"/>
    <d v="2015-05-24T00:00:00"/>
    <x v="513"/>
    <n v="4962.6050000000005"/>
    <n v="-223.70959999999999"/>
    <n v="0.54300000000000004"/>
    <s v="Medium Value"/>
    <n v="967"/>
    <n v="3.1854007827708861E-4"/>
    <s v="FUR-CH-10002880"/>
    <n v="30526.117999999999"/>
    <n v="-474.74139999999994"/>
    <s v="high sales Low Profit"/>
    <n v="602.65099999999995"/>
    <n v="7"/>
    <n v="0.3"/>
    <n v="-163.57669999999999"/>
    <n v="4218.5569999999998"/>
    <n v="-3.8775510204081633E-2"/>
    <s v="Loss"/>
    <n v="1265.5671"/>
    <s v="Discount Applied"/>
    <s v="Low Discount"/>
    <n v="0.84953923028584533"/>
    <x v="0"/>
  </r>
  <r>
    <s v="US-2017-135503"/>
    <d v="2017-10-12T00:00:00"/>
    <x v="27"/>
    <n v="15644.24"/>
    <n v="589.83240000000001"/>
    <n v="0.878"/>
    <s v="High Value"/>
    <n v="257"/>
    <n v="1.0041737019540263E-3"/>
    <s v="FUR-FU-10002364"/>
    <n v="522.50400000000002"/>
    <n v="10.110600000000002"/>
    <s v="Normal"/>
    <n v="14.76"/>
    <n v="2"/>
    <n v="0"/>
    <n v="4.2804000000000002"/>
    <n v="29.52"/>
    <n v="0.14500000000000002"/>
    <s v="Profit"/>
    <n v="0"/>
    <s v="No Discount"/>
    <s v="Low Discount"/>
    <n v="0.43775371558642212"/>
    <x v="1"/>
  </r>
  <r>
    <s v="US-2017-115301"/>
    <d v="2017-07-29T00:00:00"/>
    <x v="157"/>
    <n v="1460.6239999999998"/>
    <n v="45.048000000000002"/>
    <n v="0.21199999999999999"/>
    <s v="Low Value"/>
    <n v="1669"/>
    <n v="9.3754647668592244E-5"/>
    <s v="FUR-BO-10004709"/>
    <n v="6416.6466"/>
    <n v="-20.293000000000006"/>
    <s v="Normal"/>
    <n v="115.96"/>
    <n v="2"/>
    <n v="0"/>
    <n v="25.511199999999999"/>
    <n v="231.92"/>
    <n v="0.11"/>
    <s v="Profit"/>
    <n v="0"/>
    <s v="No Discount"/>
    <s v="Low Discount"/>
    <n v="0.98195387529735778"/>
    <x v="0"/>
  </r>
  <r>
    <s v="CA-2014-124247"/>
    <d v="2014-12-16T00:00:00"/>
    <x v="503"/>
    <n v="14636.792000000001"/>
    <n v="260.62580000000003"/>
    <n v="0.86899999999999999"/>
    <s v="High Value"/>
    <n v="277"/>
    <n v="9.3950755085392944E-4"/>
    <s v="FUR-CH-10001854"/>
    <n v="43310.931999999993"/>
    <n v="1305.6455999999998"/>
    <s v="Normal"/>
    <n v="1403.92"/>
    <n v="5"/>
    <n v="0.2"/>
    <n v="70.195999999999998"/>
    <n v="7019.6"/>
    <n v="9.9999999999999985E-3"/>
    <s v="Profit"/>
    <n v="1403.92"/>
    <s v="Discount Applied"/>
    <s v="Low Discount"/>
    <n v="0.45722978490130506"/>
    <x v="1"/>
  </r>
  <r>
    <s v="CA-2015-137925"/>
    <d v="2015-11-30T00:00:00"/>
    <x v="267"/>
    <n v="8708.5920000000006"/>
    <n v="15.442400000000001"/>
    <n v="0.70499999999999996"/>
    <s v="Medium Value"/>
    <n v="624"/>
    <n v="5.589877851175396E-4"/>
    <s v="FUR-BO-10001608"/>
    <n v="12129.062400000001"/>
    <n v="-26.972399999999993"/>
    <s v="Normal"/>
    <n v="681.40800000000002"/>
    <n v="12"/>
    <n v="0.2"/>
    <n v="42.588000000000001"/>
    <n v="8176.8960000000006"/>
    <n v="5.208333333333333E-3"/>
    <s v="Profit"/>
    <n v="1635.3792000000003"/>
    <s v="Discount Applied"/>
    <s v="Low Discount"/>
    <n v="0.70508979518821635"/>
    <x v="1"/>
  </r>
  <r>
    <s v="CA-2014-164182"/>
    <d v="2014-07-14T00:00:00"/>
    <x v="620"/>
    <n v="63.968000000000004"/>
    <n v="1.1994"/>
    <n v="1.0999999999999999E-2"/>
    <s v="Low Value"/>
    <n v="2096"/>
    <n v="4.1059829922447598E-6"/>
    <s v="FUR-FU-10001057"/>
    <n v="1667.1660000000002"/>
    <n v="38.180899999999994"/>
    <s v="Normal"/>
    <n v="31.984000000000002"/>
    <n v="2"/>
    <n v="0.2"/>
    <n v="1.1994"/>
    <n v="63.968000000000004"/>
    <n v="1.8749999999999999E-2"/>
    <s v="Profit"/>
    <n v="12.793600000000001"/>
    <s v="Discount Applied"/>
    <s v="Low Discount"/>
    <n v="0.99994064053408849"/>
    <x v="0"/>
  </r>
  <r>
    <s v="CA-2016-129847"/>
    <d v="2016-02-09T00:00:00"/>
    <x v="563"/>
    <n v="249.66400000000002"/>
    <n v="-62.865600000000008"/>
    <n v="5.0999999999999997E-2"/>
    <s v="Low Value"/>
    <n v="2011"/>
    <n v="1.6025452378936275E-5"/>
    <s v="FUR-FU-10000277"/>
    <n v="9101.3760000000002"/>
    <n v="244.3888"/>
    <s v="Normal"/>
    <n v="84.272000000000006"/>
    <n v="2"/>
    <n v="0.6"/>
    <n v="-75.844800000000006"/>
    <n v="168.54400000000001"/>
    <n v="-0.45"/>
    <s v="Loss"/>
    <n v="101.1264"/>
    <s v="Discount Applied"/>
    <s v="High Discount"/>
    <n v="0.99906687601772426"/>
    <x v="0"/>
  </r>
  <r>
    <s v="CA-2016-106243"/>
    <d v="2016-09-30T00:00:00"/>
    <x v="185"/>
    <n v="3219.3220000000001"/>
    <n v="-104.36980000000001"/>
    <n v="0.41599999999999998"/>
    <s v="Medium Value"/>
    <n v="1234"/>
    <n v="2.0664209258628349E-4"/>
    <s v="FUR-BO-10003034"/>
    <n v="7714.7219999999998"/>
    <n v="-68.1096"/>
    <s v="Normal"/>
    <n v="523.91999999999996"/>
    <n v="5"/>
    <n v="0.2"/>
    <n v="-26.196000000000002"/>
    <n v="2619.6"/>
    <n v="-0.01"/>
    <s v="Loss"/>
    <n v="523.91999999999996"/>
    <s v="Discount Applied"/>
    <s v="Low Discount"/>
    <n v="0.91820983272220957"/>
    <x v="0"/>
  </r>
  <r>
    <s v="CA-2015-130365"/>
    <d v="2015-04-25T00:00:00"/>
    <x v="133"/>
    <n v="20439.493999999999"/>
    <n v="528.6896999999999"/>
    <n v="0.92400000000000004"/>
    <s v="High Value"/>
    <n v="155"/>
    <n v="1.3119718411407078E-3"/>
    <s v="FUR-CH-10003535"/>
    <n v="5921.1580000000004"/>
    <n v="-20.733200000000004"/>
    <s v="Normal"/>
    <n v="128.05799999999999"/>
    <n v="3"/>
    <n v="0.3"/>
    <n v="-23.7822"/>
    <n v="384.17399999999998"/>
    <n v="-6.1904761904761907E-2"/>
    <s v="Loss"/>
    <n v="115.25219999999999"/>
    <s v="Discount Applied"/>
    <s v="Low Discount"/>
    <n v="0.32865370885845591"/>
    <x v="1"/>
  </r>
  <r>
    <s v="CA-2017-143021"/>
    <d v="2017-11-19T00:00:00"/>
    <x v="355"/>
    <n v="929.77399999999989"/>
    <n v="-1.8805999999999976"/>
    <n v="0.14899999999999999"/>
    <s v="Low Value"/>
    <n v="1801"/>
    <n v="5.9680406306768671E-5"/>
    <s v="FUR-TA-10001676"/>
    <n v="1746.0989999999999"/>
    <n v="-148.39619999999996"/>
    <s v="Normal"/>
    <n v="79.974000000000004"/>
    <n v="3"/>
    <n v="0.4"/>
    <n v="-29.323799999999999"/>
    <n v="239.92200000000003"/>
    <n v="-0.1222222222222222"/>
    <s v="Loss"/>
    <n v="95.968800000000016"/>
    <s v="Discount Applied"/>
    <s v="High Discount"/>
    <n v="0.99144566730973771"/>
    <x v="0"/>
  </r>
  <r>
    <s v="CA-2016-157588"/>
    <d v="2016-07-14T00:00:00"/>
    <x v="621"/>
    <n v="51.75"/>
    <n v="15.525"/>
    <n v="7.0000000000000001E-3"/>
    <s v="Low Value"/>
    <n v="2105"/>
    <n v="3.3217330516612414E-6"/>
    <s v="FUR-FU-10004848"/>
    <n v="7595.6839999999993"/>
    <n v="235.14070000000004"/>
    <s v="Normal"/>
    <n v="51.75"/>
    <n v="1"/>
    <n v="0"/>
    <n v="15.525"/>
    <n v="51.75"/>
    <n v="0.3"/>
    <s v="Profit"/>
    <n v="0"/>
    <s v="No Discount"/>
    <s v="Low Discount"/>
    <n v="0.99997443684107135"/>
    <x v="0"/>
  </r>
  <r>
    <s v="CA-2016-163937"/>
    <d v="2016-10-01T00:00:00"/>
    <x v="411"/>
    <n v="779.71559999999999"/>
    <n v="-6.7553000000000001"/>
    <n v="0.13200000000000001"/>
    <s v="Low Value"/>
    <n v="1840"/>
    <n v="5.004844597905074E-5"/>
    <s v="FUR-FU-10000010"/>
    <n v="881.67800000000011"/>
    <n v="52.483199999999997"/>
    <s v="Normal"/>
    <n v="24.85"/>
    <n v="5"/>
    <n v="0"/>
    <n v="7.7035"/>
    <n v="124.25"/>
    <n v="6.2E-2"/>
    <s v="Profit"/>
    <n v="0"/>
    <s v="No Discount"/>
    <s v="Low Discount"/>
    <n v="0.99346142812858584"/>
    <x v="0"/>
  </r>
  <r>
    <s v="CA-2015-112144"/>
    <d v="2015-06-28T00:00:00"/>
    <x v="622"/>
    <n v="2487.04"/>
    <n v="46.631999999999998"/>
    <n v="0.34499999999999997"/>
    <s v="Low Value"/>
    <n v="1389"/>
    <n v="1.596383182377502E-4"/>
    <s v="FUR-FU-10004306"/>
    <n v="10064.739999999998"/>
    <n v="314.76599999999996"/>
    <s v="Normal"/>
    <n v="621.76"/>
    <n v="4"/>
    <n v="0.2"/>
    <n v="46.631999999999998"/>
    <n v="2487.04"/>
    <n v="1.8749999999999999E-2"/>
    <s v="Profit"/>
    <n v="497.40800000000002"/>
    <s v="Discount Applied"/>
    <s v="Low Discount"/>
    <n v="0.94633197182818829"/>
    <x v="0"/>
  </r>
  <r>
    <s v="CA-2015-109386"/>
    <d v="2015-08-11T00:00:00"/>
    <x v="450"/>
    <n v="3669.16"/>
    <n v="-57.595399999999991"/>
    <n v="0.45800000000000002"/>
    <s v="Medium Value"/>
    <n v="1148"/>
    <n v="2.355163293494369E-4"/>
    <s v="FUR-FU-10000308"/>
    <n v="7349.6759999999995"/>
    <n v="318.36160000000001"/>
    <s v="Normal"/>
    <n v="186.54"/>
    <n v="3"/>
    <n v="0"/>
    <n v="41.038800000000002"/>
    <n v="559.62"/>
    <n v="7.3333333333333334E-2"/>
    <s v="Profit"/>
    <n v="0"/>
    <s v="No Discount"/>
    <s v="Low Discount"/>
    <n v="0.89893969964929121"/>
    <x v="0"/>
  </r>
  <r>
    <s v="CA-2015-104871"/>
    <d v="2015-03-30T00:00:00"/>
    <x v="387"/>
    <n v="2745.1400000000003"/>
    <n v="-370.19900000000001"/>
    <n v="0.36599999999999999"/>
    <s v="Low Value"/>
    <n v="1341"/>
    <n v="1.7620526124516601E-4"/>
    <s v="FUR-CH-10003298"/>
    <n v="16045.05"/>
    <n v="-491.17499999999995"/>
    <s v="high sales Low Profit"/>
    <n v="366.74400000000003"/>
    <n v="4"/>
    <n v="0.3"/>
    <n v="-110.0232"/>
    <n v="1466.9760000000001"/>
    <n v="-7.4999999999999997E-2"/>
    <s v="Loss"/>
    <n v="440.09280000000001"/>
    <s v="Discount Applied"/>
    <s v="Low Discount"/>
    <n v="0.93885742832174723"/>
    <x v="0"/>
  </r>
  <r>
    <s v="CA-2014-133158"/>
    <d v="2014-08-19T00:00:00"/>
    <x v="433"/>
    <n v="4524.1590000000006"/>
    <n v="-174.64160000000001"/>
    <n v="0.52100000000000002"/>
    <s v="Medium Value"/>
    <n v="1013"/>
    <n v="2.9039707210184871E-4"/>
    <s v="FUR-FU-10000723"/>
    <n v="4784.8560000000007"/>
    <n v="-125.1996"/>
    <s v="Normal"/>
    <n v="289.24"/>
    <n v="7"/>
    <n v="0"/>
    <n v="26.031600000000001"/>
    <n v="2024.68"/>
    <n v="1.2857142857142857E-2"/>
    <s v="Profit"/>
    <n v="0"/>
    <s v="No Discount"/>
    <s v="Low Discount"/>
    <n v="0.86375299283369378"/>
    <x v="0"/>
  </r>
  <r>
    <s v="CA-2015-141740"/>
    <d v="2015-01-11T00:00:00"/>
    <x v="520"/>
    <n v="2332.134"/>
    <n v="-81.713400000000021"/>
    <n v="0.32800000000000001"/>
    <s v="Low Value"/>
    <n v="1421"/>
    <n v="1.4969519978169928E-4"/>
    <s v="FUR-CH-10001545"/>
    <n v="6975.5760000000009"/>
    <n v="-36.473600000000005"/>
    <s v="Normal"/>
    <n v="205.16399999999999"/>
    <n v="2"/>
    <n v="0.1"/>
    <n v="13.6776"/>
    <n v="410.32799999999997"/>
    <n v="3.3333333333333333E-2"/>
    <s v="Profit"/>
    <n v="41.032800000000002"/>
    <s v="Discount Applied"/>
    <s v="Low Discount"/>
    <n v="0.95170834297990725"/>
    <x v="0"/>
  </r>
  <r>
    <s v="CA-2014-119466"/>
    <d v="2014-12-15T00:00:00"/>
    <x v="477"/>
    <n v="11323.24"/>
    <n v="230.27439999999999"/>
    <n v="0.80900000000000005"/>
    <s v="High Value"/>
    <n v="400"/>
    <n v="7.2681701565009921E-4"/>
    <s v="FUR-FU-10001546"/>
    <n v="249.91199999999998"/>
    <n v="-11.213999999999997"/>
    <s v="Normal"/>
    <n v="8.5440000000000005"/>
    <n v="2"/>
    <n v="0.6"/>
    <n v="-7.476"/>
    <n v="17.088000000000001"/>
    <n v="-0.4375"/>
    <s v="Loss"/>
    <n v="10.252800000000001"/>
    <s v="Discount Applied"/>
    <s v="High Discount"/>
    <n v="0.56075321902958031"/>
    <x v="1"/>
  </r>
  <r>
    <s v="CA-2015-154823"/>
    <d v="2015-08-21T00:00:00"/>
    <x v="609"/>
    <n v="4496.2120000000004"/>
    <n v="-172.72020000000003"/>
    <n v="0.51100000000000001"/>
    <s v="Medium Value"/>
    <n v="1032"/>
    <n v="2.8860320787779507E-4"/>
    <s v="FUR-CH-10003379"/>
    <n v="31689.775999999998"/>
    <n v="926.18499999999995"/>
    <s v="Normal"/>
    <n v="598.45799999999997"/>
    <n v="3"/>
    <n v="0.3"/>
    <n v="-42.747"/>
    <n v="1795.3739999999998"/>
    <n v="-2.3809523809523812E-2"/>
    <s v="Loss"/>
    <n v="538.61219999999992"/>
    <s v="Discount Applied"/>
    <s v="Low Discount"/>
    <n v="0.86952899768994052"/>
    <x v="0"/>
  </r>
  <r>
    <s v="CA-2015-154823"/>
    <d v="2015-08-21T00:00:00"/>
    <x v="609"/>
    <n v="4496.2120000000004"/>
    <n v="-172.72020000000003"/>
    <n v="0.51100000000000001"/>
    <s v="Medium Value"/>
    <n v="1032"/>
    <n v="2.8860320787779507E-4"/>
    <s v="FUR-FU-10000193"/>
    <n v="1740.9279999999999"/>
    <n v="-129.91999999999999"/>
    <s v="Normal"/>
    <n v="25.984000000000002"/>
    <n v="1"/>
    <n v="0.2"/>
    <n v="-3.8976000000000002"/>
    <n v="25.984000000000002"/>
    <n v="-0.15"/>
    <s v="Loss"/>
    <n v="5.1968000000000005"/>
    <s v="Discount Applied"/>
    <s v="Low Discount"/>
    <n v="0.86952899768994052"/>
    <x v="0"/>
  </r>
  <r>
    <s v="CA-2017-141201"/>
    <d v="2017-09-12T00:00:00"/>
    <x v="422"/>
    <n v="4498.5069999999996"/>
    <n v="135.36180000000002"/>
    <n v="0.51400000000000001"/>
    <s v="Medium Value"/>
    <n v="1027"/>
    <n v="2.8875051951747738E-4"/>
    <s v="FUR-BO-10001519"/>
    <n v="6683.1930000000002"/>
    <n v="147.0942"/>
    <s v="Normal"/>
    <n v="148.25700000000001"/>
    <n v="3"/>
    <n v="0.15"/>
    <n v="15.697800000000001"/>
    <n v="444.77100000000002"/>
    <n v="3.5294117647058823E-2"/>
    <s v="Profit"/>
    <n v="66.715649999999997"/>
    <s v="Discount Applied"/>
    <s v="Low Discount"/>
    <n v="0.8680859816505514"/>
    <x v="0"/>
  </r>
  <r>
    <s v="CA-2014-124737"/>
    <d v="2014-08-23T00:00:00"/>
    <x v="176"/>
    <n v="3545.0160000000001"/>
    <n v="-5.7394000000000007"/>
    <n v="0.44600000000000001"/>
    <s v="Medium Value"/>
    <n v="1170"/>
    <n v="2.2754776455783434E-4"/>
    <s v="FUR-FU-10003274"/>
    <n v="164.03199999999998"/>
    <n v="15.2064"/>
    <s v="Normal"/>
    <n v="4.2240000000000002"/>
    <n v="3"/>
    <n v="0.2"/>
    <n v="1.2672000000000001"/>
    <n v="12.672000000000001"/>
    <n v="0.1"/>
    <s v="Profit"/>
    <n v="2.5344000000000002"/>
    <s v="Discount Applied"/>
    <s v="Low Discount"/>
    <n v="0.90470200881081098"/>
    <x v="0"/>
  </r>
  <r>
    <s v="CA-2016-145548"/>
    <d v="2016-11-11T00:00:00"/>
    <x v="439"/>
    <n v="16609.223999999998"/>
    <n v="-221.39399999999998"/>
    <n v="0.88800000000000001"/>
    <s v="High Value"/>
    <n v="233"/>
    <n v="1.0661141704974904E-3"/>
    <s v="FUR-CH-10003774"/>
    <n v="20415.912000000004"/>
    <n v="-503.11939999999998"/>
    <s v="high sales Low Profit"/>
    <n v="245.64599999999999"/>
    <n v="3"/>
    <n v="0.1"/>
    <n v="8.1882000000000001"/>
    <n v="736.93799999999999"/>
    <n v="1.1111111111111112E-2"/>
    <s v="Profit"/>
    <n v="73.693799999999996"/>
    <s v="Discount Applied"/>
    <s v="Low Discount"/>
    <n v="0.41709813596560386"/>
    <x v="1"/>
  </r>
  <r>
    <s v="CA-2017-119494"/>
    <d v="2017-09-11T00:00:00"/>
    <x v="426"/>
    <n v="7335.7920000000004"/>
    <n v="-122.99699999999999"/>
    <n v="0.66400000000000003"/>
    <s v="Medium Value"/>
    <n v="711"/>
    <n v="4.7087039123694922E-4"/>
    <s v="FUR-CH-10004675"/>
    <n v="24359.536"/>
    <n v="972.63679999999999"/>
    <s v="Normal"/>
    <n v="523.39200000000005"/>
    <n v="3"/>
    <n v="0.2"/>
    <n v="52.339199999999998"/>
    <n v="1570.1760000000002"/>
    <n v="3.3333333333333326E-2"/>
    <s v="Profit"/>
    <n v="314.03520000000003"/>
    <s v="Discount Applied"/>
    <s v="Low Discount"/>
    <n v="0.74910612674517096"/>
    <x v="1"/>
  </r>
  <r>
    <s v="CA-2017-103443"/>
    <d v="2017-12-17T00:00:00"/>
    <x v="623"/>
    <n v="248.72"/>
    <n v="27.359200000000001"/>
    <n v="0.05"/>
    <s v="Low Value"/>
    <n v="2013"/>
    <n v="1.596485883302771E-5"/>
    <s v="FUR-FU-10000308"/>
    <n v="7349.6759999999995"/>
    <n v="318.36160000000001"/>
    <s v="Normal"/>
    <n v="124.36"/>
    <n v="2"/>
    <n v="0"/>
    <n v="27.359200000000001"/>
    <n v="248.72"/>
    <n v="0.11"/>
    <s v="Profit"/>
    <n v="0"/>
    <s v="No Discount"/>
    <s v="Low Discount"/>
    <n v="0.9990828408765573"/>
    <x v="0"/>
  </r>
  <r>
    <s v="US-2017-165358"/>
    <d v="2017-07-18T00:00:00"/>
    <x v="113"/>
    <n v="53342"/>
    <n v="688.3981"/>
    <n v="0.99199999999999999"/>
    <s v="High Value"/>
    <n v="2"/>
    <n v="3.4239204723036511E-3"/>
    <s v="FUR-CH-10002647"/>
    <n v="21499.842000000004"/>
    <n v="234.23400000000001"/>
    <s v="Normal"/>
    <n v="198.744"/>
    <n v="4"/>
    <n v="0.3"/>
    <n v="-14.196"/>
    <n v="794.976"/>
    <n v="-1.7857142857142856E-2"/>
    <s v="Loss"/>
    <n v="238.49279999999999"/>
    <s v="Discount Applied"/>
    <s v="Low Discount"/>
    <n v="5.4944954708669877E-2"/>
    <x v="1"/>
  </r>
  <r>
    <s v="CA-2014-150581"/>
    <d v="2014-08-04T00:00:00"/>
    <x v="51"/>
    <n v="942.56399999999996"/>
    <n v="51.7652"/>
    <n v="0.152"/>
    <s v="Low Value"/>
    <n v="1795"/>
    <n v="6.0501371828135775E-5"/>
    <s v="FUR-TA-10003748"/>
    <n v="35927.813999999991"/>
    <n v="448.16400000000004"/>
    <s v="Normal"/>
    <n v="99.591999999999999"/>
    <n v="1"/>
    <n v="0.2"/>
    <n v="2.4897999999999998"/>
    <n v="99.591999999999999"/>
    <n v="2.4999999999999998E-2"/>
    <s v="Profit"/>
    <n v="19.918400000000002"/>
    <s v="Discount Applied"/>
    <s v="Low Discount"/>
    <n v="0.99108672526515251"/>
    <x v="0"/>
  </r>
  <r>
    <s v="CA-2016-165330"/>
    <d v="2016-11-12T00:00:00"/>
    <x v="312"/>
    <n v="10898.374"/>
    <n v="28.546599999999994"/>
    <n v="0.78400000000000003"/>
    <s v="Medium Value"/>
    <n v="453"/>
    <n v="6.9954568357807781E-4"/>
    <s v="FUR-CH-10003774"/>
    <n v="20415.912000000004"/>
    <n v="-503.11939999999998"/>
    <s v="high sales Low Profit"/>
    <n v="363.92"/>
    <n v="5"/>
    <n v="0.2"/>
    <n v="-31.843"/>
    <n v="1819.6000000000001"/>
    <n v="-1.7499999999999998E-2"/>
    <s v="Loss"/>
    <n v="363.92000000000007"/>
    <s v="Discount Applied"/>
    <s v="Low Discount"/>
    <n v="0.59844957096540929"/>
    <x v="1"/>
  </r>
  <r>
    <s v="CA-2016-165330"/>
    <d v="2016-11-12T00:00:00"/>
    <x v="312"/>
    <n v="10898.374"/>
    <n v="28.546599999999994"/>
    <n v="0.78400000000000003"/>
    <s v="Medium Value"/>
    <n v="453"/>
    <n v="6.9954568357807781E-4"/>
    <s v="FUR-TA-10004619"/>
    <n v="23211.466999999997"/>
    <n v="541.654"/>
    <s v="Normal"/>
    <n v="892.13599999999997"/>
    <n v="7"/>
    <n v="0.2"/>
    <n v="111.517"/>
    <n v="6244.9519999999993"/>
    <n v="1.785714285714286E-2"/>
    <s v="Profit"/>
    <n v="1248.9903999999999"/>
    <s v="Discount Applied"/>
    <s v="Low Discount"/>
    <n v="0.59844957096540929"/>
    <x v="1"/>
  </r>
  <r>
    <s v="CA-2016-106950"/>
    <d v="2016-02-09T00:00:00"/>
    <x v="285"/>
    <n v="36992.46"/>
    <n v="968.08210000000008"/>
    <n v="0.98099999999999998"/>
    <s v="High Value"/>
    <n v="34"/>
    <n v="2.3744749187295925E-3"/>
    <s v="FUR-TA-10001768"/>
    <n v="16774.388999999999"/>
    <n v="-598.52279999999996"/>
    <s v="high sales Low Profit"/>
    <n v="472.51799999999997"/>
    <n v="3"/>
    <n v="0.4"/>
    <n v="-149.63069999999999"/>
    <n v="1417.5539999999999"/>
    <n v="-0.10555555555555556"/>
    <s v="Loss"/>
    <n v="567.02159999999992"/>
    <s v="Discount Applied"/>
    <s v="High Discount"/>
    <n v="0.11939368489462034"/>
    <x v="1"/>
  </r>
  <r>
    <s v="CA-2017-128944"/>
    <d v="2017-06-19T00:00:00"/>
    <x v="270"/>
    <n v="6589.7419999999993"/>
    <n v="4.7287999999999997"/>
    <n v="0.628"/>
    <s v="Medium Value"/>
    <n v="785"/>
    <n v="4.2298287542647824E-4"/>
    <s v="FUR-CH-10000785"/>
    <n v="27110.804"/>
    <n v="785.45320000000004"/>
    <s v="Normal"/>
    <n v="760.11599999999999"/>
    <n v="6"/>
    <n v="0.3"/>
    <n v="-43.435200000000002"/>
    <n v="4560.6959999999999"/>
    <n v="-9.5238095238095247E-3"/>
    <s v="Loss"/>
    <n v="1368.2087999999999"/>
    <s v="Discount Applied"/>
    <s v="Low Discount"/>
    <n v="0.78319771470407584"/>
    <x v="1"/>
  </r>
  <r>
    <s v="CA-2017-128944"/>
    <d v="2017-06-19T00:00:00"/>
    <x v="270"/>
    <n v="6589.7419999999993"/>
    <n v="4.7287999999999997"/>
    <n v="0.628"/>
    <s v="Medium Value"/>
    <n v="785"/>
    <n v="4.2298287542647824E-4"/>
    <s v="FUR-FU-10004909"/>
    <n v="1118.2719999999999"/>
    <n v="4.847999999999999"/>
    <s v="Normal"/>
    <n v="38.783999999999999"/>
    <n v="3"/>
    <n v="0.2"/>
    <n v="7.2720000000000002"/>
    <n v="116.352"/>
    <n v="6.25E-2"/>
    <s v="Profit"/>
    <n v="23.270400000000002"/>
    <s v="Discount Applied"/>
    <s v="Low Discount"/>
    <n v="0.78319771470407584"/>
    <x v="1"/>
  </r>
  <r>
    <s v="US-2016-102239"/>
    <d v="2016-05-05T00:00:00"/>
    <x v="150"/>
    <n v="11123.288"/>
    <n v="361.7373"/>
    <n v="0.79900000000000004"/>
    <s v="Medium Value"/>
    <n v="423"/>
    <n v="7.139824810192631E-4"/>
    <s v="FUR-TA-10003392"/>
    <n v="15341.508000000002"/>
    <n v="354.03480000000008"/>
    <s v="Normal"/>
    <n v="1685.88"/>
    <n v="6"/>
    <n v="0"/>
    <n v="320.31720000000001"/>
    <n v="10115.280000000001"/>
    <n v="3.1666666666666669E-2"/>
    <s v="Profit"/>
    <n v="0"/>
    <s v="No Discount"/>
    <s v="Low Discount"/>
    <n v="0.57585544965688718"/>
    <x v="1"/>
  </r>
  <r>
    <s v="CA-2017-166926"/>
    <d v="2017-01-12T00:00:00"/>
    <x v="1"/>
    <n v="7780.1055000000006"/>
    <n v="-246.46120000000002"/>
    <n v="0.68200000000000005"/>
    <s v="Medium Value"/>
    <n v="668"/>
    <n v="4.9939002096157314E-4"/>
    <s v="FUR-BO-10002598"/>
    <n v="7680.036000000001"/>
    <n v="362.70780000000008"/>
    <s v="Normal"/>
    <n v="141.96"/>
    <n v="2"/>
    <n v="0"/>
    <n v="41.168399999999998"/>
    <n v="283.92"/>
    <n v="0.14499999999999999"/>
    <s v="Profit"/>
    <n v="0"/>
    <s v="No Discount"/>
    <s v="Low Discount"/>
    <n v="0.7301608396900422"/>
    <x v="1"/>
  </r>
  <r>
    <s v="CA-2015-128013"/>
    <d v="2015-09-08T00:00:00"/>
    <x v="534"/>
    <n v="488.93400000000003"/>
    <n v="39.412999999999997"/>
    <n v="8.7999999999999995E-2"/>
    <s v="Low Value"/>
    <n v="1931"/>
    <n v="3.1383733872095411E-5"/>
    <s v="FUR-FU-10000320"/>
    <n v="484.96799999999996"/>
    <n v="26.72"/>
    <s v="Normal"/>
    <n v="10.02"/>
    <n v="3"/>
    <n v="0"/>
    <n v="4.4088000000000003"/>
    <n v="30.06"/>
    <n v="0.1466666666666667"/>
    <s v="Profit"/>
    <n v="0"/>
    <s v="No Discount"/>
    <s v="Low Discount"/>
    <n v="0.99716955922600548"/>
    <x v="0"/>
  </r>
  <r>
    <s v="US-2016-117541"/>
    <d v="2016-11-14T00:00:00"/>
    <x v="397"/>
    <n v="420.39000000000004"/>
    <n v="41.861699999999999"/>
    <n v="7.6999999999999999E-2"/>
    <s v="Low Value"/>
    <n v="1953"/>
    <n v="2.6984026233582016E-5"/>
    <s v="FUR-FU-10000550"/>
    <n v="285.85200000000003"/>
    <n v="9.3125999999999998"/>
    <s v="Normal"/>
    <n v="19.920000000000002"/>
    <n v="4"/>
    <n v="0"/>
    <n v="6.5735999999999999"/>
    <n v="79.680000000000007"/>
    <n v="8.249999999999999E-2"/>
    <s v="Profit"/>
    <n v="0"/>
    <s v="No Discount"/>
    <s v="Low Discount"/>
    <n v="0.99783709020690192"/>
    <x v="0"/>
  </r>
  <r>
    <s v="CA-2017-141439"/>
    <d v="2017-11-26T00:00:00"/>
    <x v="606"/>
    <n v="3832.04"/>
    <n v="239.61900000000003"/>
    <n v="0.47399999999999998"/>
    <s v="Medium Value"/>
    <n v="1112"/>
    <n v="2.4597128354179599E-4"/>
    <s v="FUR-TA-10001039"/>
    <n v="15308.739"/>
    <n v="-226.12739999999997"/>
    <s v="high sales Low Profit"/>
    <n v="257.94"/>
    <n v="3"/>
    <n v="0"/>
    <n v="67.064400000000006"/>
    <n v="773.81999999999994"/>
    <n v="8.6666666666666684E-2"/>
    <s v="Profit"/>
    <n v="0"/>
    <s v="No Discount"/>
    <s v="Low Discount"/>
    <n v="0.89050653716937744"/>
    <x v="0"/>
  </r>
  <r>
    <s v="CA-2017-141439"/>
    <d v="2017-11-26T00:00:00"/>
    <x v="606"/>
    <n v="3832.04"/>
    <n v="239.61900000000003"/>
    <n v="0.47399999999999998"/>
    <s v="Medium Value"/>
    <n v="1112"/>
    <n v="2.4597128354179599E-4"/>
    <s v="FUR-FU-10001473"/>
    <n v="5732.1120000000001"/>
    <n v="176.32469999999998"/>
    <s v="Normal"/>
    <n v="27.46"/>
    <n v="2"/>
    <n v="0"/>
    <n v="9.8856000000000002"/>
    <n v="54.92"/>
    <n v="0.18"/>
    <s v="Profit"/>
    <n v="0"/>
    <s v="No Discount"/>
    <s v="Low Discount"/>
    <n v="0.89050653716937744"/>
    <x v="0"/>
  </r>
  <r>
    <s v="CA-2017-141439"/>
    <d v="2017-11-26T00:00:00"/>
    <x v="606"/>
    <n v="3832.04"/>
    <n v="239.61900000000003"/>
    <n v="0.47399999999999998"/>
    <s v="Medium Value"/>
    <n v="1112"/>
    <n v="2.4597128354179599E-4"/>
    <s v="FUR-CH-10004287"/>
    <n v="58029.619999999995"/>
    <n v="1179.3740000000003"/>
    <s v="Normal"/>
    <n v="828.6"/>
    <n v="3"/>
    <n v="0"/>
    <n v="240.29400000000001"/>
    <n v="2485.8000000000002"/>
    <n v="9.6666666666666665E-2"/>
    <s v="Profit"/>
    <n v="0"/>
    <s v="No Discount"/>
    <s v="Low Discount"/>
    <n v="0.89050653716937744"/>
    <x v="0"/>
  </r>
  <r>
    <s v="CA-2015-163965"/>
    <d v="2015-11-20T00:00:00"/>
    <x v="574"/>
    <n v="1007.5859999999999"/>
    <n v="-88.630499999999998"/>
    <n v="0.16900000000000001"/>
    <s v="Low Value"/>
    <n v="1760"/>
    <n v="6.4675009054901319E-5"/>
    <s v="FUR-BO-10001337"/>
    <n v="10688.583000000001"/>
    <n v="-78.637"/>
    <s v="Normal"/>
    <n v="290.35199999999998"/>
    <n v="3"/>
    <n v="0.2"/>
    <n v="-36.293999999999997"/>
    <n v="871.05599999999993"/>
    <n v="-4.1666666666666664E-2"/>
    <s v="Loss"/>
    <n v="174.21119999999999"/>
    <s v="Discount Applied"/>
    <s v="Low Discount"/>
    <n v="0.98877987826383151"/>
    <x v="0"/>
  </r>
  <r>
    <s v="CA-2017-128783"/>
    <d v="2017-07-09T00:00:00"/>
    <x v="572"/>
    <n v="9976.3559999999998"/>
    <n v="228.7578"/>
    <n v="0.747"/>
    <s v="Medium Value"/>
    <n v="535"/>
    <n v="6.4036312000654942E-4"/>
    <s v="FUR-FU-10003623"/>
    <n v="2413.752"/>
    <n v="99.580799999999996"/>
    <s v="Normal"/>
    <n v="135.30000000000001"/>
    <n v="5"/>
    <n v="0"/>
    <n v="37.884"/>
    <n v="676.5"/>
    <n v="5.6000000000000001E-2"/>
    <s v="Profit"/>
    <n v="0"/>
    <s v="No Discount"/>
    <s v="Low Discount"/>
    <n v="0.65107862391730575"/>
    <x v="1"/>
  </r>
  <r>
    <s v="CA-2014-122217"/>
    <d v="2014-11-24T00:00:00"/>
    <x v="141"/>
    <n v="6770.25"/>
    <n v="311.29599999999999"/>
    <n v="0.63400000000000001"/>
    <s v="Medium Value"/>
    <n v="774"/>
    <n v="4.3456933706298586E-4"/>
    <s v="FUR-FU-10002045"/>
    <n v="1934.01"/>
    <n v="166.28040000000001"/>
    <s v="Normal"/>
    <n v="111.15"/>
    <n v="5"/>
    <n v="0"/>
    <n v="48.905999999999999"/>
    <n v="555.75"/>
    <n v="8.7999999999999995E-2"/>
    <s v="Profit"/>
    <n v="0"/>
    <s v="No Discount"/>
    <s v="Low Discount"/>
    <n v="0.77722484315025042"/>
    <x v="1"/>
  </r>
  <r>
    <s v="US-2017-141558"/>
    <d v="2017-11-03T00:00:00"/>
    <x v="561"/>
    <n v="6017.6170000000002"/>
    <n v="121.8058"/>
    <n v="0.6"/>
    <s v="Medium Value"/>
    <n v="847"/>
    <n v="3.8625927113311234E-4"/>
    <s v="FUR-TA-10004086"/>
    <n v="8185.2960000000003"/>
    <n v="-22.35479999999999"/>
    <s v="Normal"/>
    <n v="154.76400000000001"/>
    <n v="3"/>
    <n v="0.4"/>
    <n v="-46.429200000000002"/>
    <n v="464.29200000000003"/>
    <n v="-9.9999999999999992E-2"/>
    <s v="Loss"/>
    <n v="185.71680000000003"/>
    <s v="Discount Applied"/>
    <s v="High Discount"/>
    <n v="0.80736812591299811"/>
    <x v="0"/>
  </r>
  <r>
    <s v="CA-2017-100412"/>
    <d v="2017-12-22T00:00:00"/>
    <x v="553"/>
    <n v="1233.4839999999999"/>
    <n v="57.470200000000006"/>
    <n v="0.19800000000000001"/>
    <s v="Low Value"/>
    <n v="1698"/>
    <n v="7.9174967565126853E-5"/>
    <s v="FUR-CH-10002647"/>
    <n v="21499.842000000004"/>
    <n v="234.23400000000001"/>
    <s v="Normal"/>
    <n v="141.96"/>
    <n v="2"/>
    <n v="0"/>
    <n v="35.49"/>
    <n v="283.92"/>
    <n v="0.125"/>
    <s v="Profit"/>
    <n v="0"/>
    <s v="No Discount"/>
    <s v="Low Discount"/>
    <n v="0.98445310372591055"/>
    <x v="0"/>
  </r>
  <r>
    <s v="CA-2017-142909"/>
    <d v="2017-12-22T00:00:00"/>
    <x v="624"/>
    <n v="365.1"/>
    <n v="-135.08699999999999"/>
    <n v="6.6000000000000003E-2"/>
    <s v="Low Value"/>
    <n v="1979"/>
    <n v="2.3435067384763658E-5"/>
    <s v="FUR-TA-10003008"/>
    <n v="10186.290000000001"/>
    <n v="-328.59"/>
    <s v="Normal"/>
    <n v="182.55"/>
    <n v="2"/>
    <n v="0.5"/>
    <n v="-135.08699999999999"/>
    <n v="365.1"/>
    <n v="-0.36999999999999994"/>
    <s v="Loss"/>
    <n v="182.55"/>
    <s v="Discount Applied"/>
    <s v="High Discount"/>
    <n v="0.99841494980054213"/>
    <x v="0"/>
  </r>
  <r>
    <s v="US-2015-136749"/>
    <d v="2015-12-25T00:00:00"/>
    <x v="496"/>
    <n v="7404.66"/>
    <n v="219.381"/>
    <n v="0.66700000000000004"/>
    <s v="Medium Value"/>
    <n v="705"/>
    <n v="4.7529089581282953E-4"/>
    <s v="FUR-FU-10000747"/>
    <n v="4312.924"/>
    <n v="124.6058"/>
    <s v="Normal"/>
    <n v="275.88"/>
    <n v="6"/>
    <n v="0"/>
    <n v="46.8996"/>
    <n v="1655.28"/>
    <n v="2.8333333333333332E-2"/>
    <s v="Profit"/>
    <n v="0"/>
    <s v="No Discount"/>
    <s v="Low Discount"/>
    <n v="0.74580234376122823"/>
    <x v="1"/>
  </r>
  <r>
    <s v="CA-2014-117464"/>
    <d v="2014-07-22T00:00:00"/>
    <x v="108"/>
    <n v="6366.92"/>
    <n v="-26.321999999999996"/>
    <n v="0.61599999999999999"/>
    <s v="Medium Value"/>
    <n v="810"/>
    <n v="4.0868035944508196E-4"/>
    <s v="FUR-CH-10000155"/>
    <n v="9150.93"/>
    <n v="514.36599999999999"/>
    <s v="Normal"/>
    <n v="717.72"/>
    <n v="3"/>
    <n v="0.2"/>
    <n v="71.772000000000006"/>
    <n v="2153.16"/>
    <n v="3.333333333333334E-2"/>
    <s v="Profit"/>
    <n v="430.63200000000001"/>
    <s v="Discount Applied"/>
    <s v="Low Discount"/>
    <n v="0.79393088499691933"/>
    <x v="1"/>
  </r>
  <r>
    <s v="CA-2014-117464"/>
    <d v="2014-07-22T00:00:00"/>
    <x v="108"/>
    <n v="6366.92"/>
    <n v="-26.321999999999996"/>
    <n v="0.61599999999999999"/>
    <s v="Medium Value"/>
    <n v="810"/>
    <n v="4.0868035944508196E-4"/>
    <s v="FUR-TA-10004767"/>
    <n v="2569.4759999999997"/>
    <n v="34.070399999999999"/>
    <s v="Normal"/>
    <n v="170.352"/>
    <n v="3"/>
    <n v="0.2"/>
    <n v="19.1646"/>
    <n v="511.05600000000004"/>
    <n v="3.7499999999999999E-2"/>
    <s v="Profit"/>
    <n v="102.21120000000002"/>
    <s v="Discount Applied"/>
    <s v="Low Discount"/>
    <n v="0.79393088499691933"/>
    <x v="1"/>
  </r>
  <r>
    <s v="US-2017-168613"/>
    <d v="2017-08-10T00:00:00"/>
    <x v="131"/>
    <n v="11268.248"/>
    <n v="161.05759999999998"/>
    <n v="0.80600000000000005"/>
    <s v="High Value"/>
    <n v="406"/>
    <n v="7.2328718484861219E-4"/>
    <s v="FUR-CH-10002372"/>
    <n v="4421.5080000000007"/>
    <n v="-42.1096"/>
    <s v="Normal"/>
    <n v="145.76400000000001"/>
    <n v="2"/>
    <n v="0.1"/>
    <n v="3.2391999999999999"/>
    <n v="291.52800000000002"/>
    <n v="1.111111111111111E-2"/>
    <s v="Profit"/>
    <n v="29.152800000000003"/>
    <s v="Discount Applied"/>
    <s v="Low Discount"/>
    <n v="0.56581622932352049"/>
    <x v="1"/>
  </r>
  <r>
    <s v="CA-2017-128853"/>
    <d v="2017-04-21T00:00:00"/>
    <x v="485"/>
    <n v="14930.2"/>
    <n v="158.20739999999998"/>
    <n v="0.87"/>
    <s v="High Value"/>
    <n v="271"/>
    <n v="9.5834084652971342E-4"/>
    <s v="FUR-CH-10004218"/>
    <n v="17307.972000000002"/>
    <n v="499.851"/>
    <s v="Normal"/>
    <n v="908.82"/>
    <n v="9"/>
    <n v="0"/>
    <n v="227.20500000000001"/>
    <n v="8179.38"/>
    <n v="2.777777777777778E-2"/>
    <s v="Profit"/>
    <n v="0"/>
    <s v="No Discount"/>
    <s v="Low Discount"/>
    <n v="0.45535076979959721"/>
    <x v="1"/>
  </r>
  <r>
    <s v="CA-2017-133102"/>
    <d v="2017-08-17T00:00:00"/>
    <x v="484"/>
    <n v="29300.488000000001"/>
    <n v="541.08110000000011"/>
    <n v="0.96499999999999997"/>
    <s v="High Value"/>
    <n v="71"/>
    <n v="1.8807420177662528E-3"/>
    <s v="FUR-CH-10002017"/>
    <n v="676.65599999999995"/>
    <n v="14.918400000000002"/>
    <s v="Normal"/>
    <n v="74.591999999999999"/>
    <n v="4"/>
    <n v="0.3"/>
    <n v="-2.1312000000000002"/>
    <n v="298.36799999999999"/>
    <n v="-7.1428571428571435E-3"/>
    <s v="Loss"/>
    <n v="89.51039999999999"/>
    <s v="Discount Applied"/>
    <s v="Low Discount"/>
    <n v="0.18902352910212389"/>
    <x v="1"/>
  </r>
  <r>
    <s v="CA-2017-133102"/>
    <d v="2017-08-17T00:00:00"/>
    <x v="484"/>
    <n v="29300.488000000001"/>
    <n v="541.08110000000011"/>
    <n v="0.96499999999999997"/>
    <s v="High Value"/>
    <n v="71"/>
    <n v="1.8807420177662528E-3"/>
    <s v="FUR-FU-10003247"/>
    <n v="1938.5520000000001"/>
    <n v="-40.491399999999992"/>
    <s v="Normal"/>
    <n v="16.783999999999999"/>
    <n v="2"/>
    <n v="0.6"/>
    <n v="-22.238800000000001"/>
    <n v="33.567999999999998"/>
    <n v="-0.66250000000000009"/>
    <s v="Loss"/>
    <n v="20.140799999999999"/>
    <s v="Discount Applied"/>
    <s v="High Discount"/>
    <n v="0.18902352910212389"/>
    <x v="1"/>
  </r>
  <r>
    <s v="CA-2016-164399"/>
    <d v="2016-12-11T00:00:00"/>
    <x v="40"/>
    <n v="16036.075999999999"/>
    <n v="572.11"/>
    <n v="0.879"/>
    <s v="High Value"/>
    <n v="255"/>
    <n v="1.0293249018000308E-3"/>
    <s v="FUR-TA-10003392"/>
    <n v="15341.508000000002"/>
    <n v="354.03480000000008"/>
    <s v="Normal"/>
    <n v="674.35199999999998"/>
    <n v="3"/>
    <n v="0.2"/>
    <n v="-8.4293999999999993"/>
    <n v="2023.056"/>
    <n v="-4.1666666666666666E-3"/>
    <s v="Loss"/>
    <n v="404.61120000000005"/>
    <s v="Discount Applied"/>
    <s v="Low Discount"/>
    <n v="0.43574536818251414"/>
    <x v="1"/>
  </r>
  <r>
    <s v="CA-2016-147683"/>
    <d v="2016-11-13T00:00:00"/>
    <x v="584"/>
    <n v="459.28399999999999"/>
    <n v="25.282600000000002"/>
    <n v="8.3000000000000004E-2"/>
    <s v="Low Value"/>
    <n v="1942"/>
    <n v="2.9480557350708821E-5"/>
    <s v="FUR-FU-10004848"/>
    <n v="7595.6839999999993"/>
    <n v="235.14070000000004"/>
    <s v="Normal"/>
    <n v="19.54"/>
    <n v="2"/>
    <n v="0"/>
    <n v="7.2298"/>
    <n v="39.08"/>
    <n v="0.185"/>
    <s v="Profit"/>
    <n v="0"/>
    <s v="No Discount"/>
    <s v="Low Discount"/>
    <n v="0.99750484719348276"/>
    <x v="0"/>
  </r>
  <r>
    <s v="CA-2016-104276"/>
    <d v="2016-11-27T00:00:00"/>
    <x v="370"/>
    <n v="7727.2780000000002"/>
    <n v="-192.02079999999998"/>
    <n v="0.67800000000000005"/>
    <s v="Medium Value"/>
    <n v="678"/>
    <n v="4.9599912525555116E-4"/>
    <s v="FUR-TA-10001039"/>
    <n v="15308.739"/>
    <n v="-226.12739999999997"/>
    <s v="high sales Low Profit"/>
    <n v="331.02300000000002"/>
    <n v="7"/>
    <n v="0.45"/>
    <n v="-114.35339999999999"/>
    <n v="2317.1610000000001"/>
    <n v="-4.9350649350649346E-2"/>
    <s v="Loss"/>
    <n v="1042.72245"/>
    <s v="Discount Applied"/>
    <s v="High Discount"/>
    <n v="0.73463027637851919"/>
    <x v="1"/>
  </r>
  <r>
    <s v="CA-2016-120369"/>
    <d v="2016-10-28T00:00:00"/>
    <x v="625"/>
    <n v="3784"/>
    <n v="75.680000000000007"/>
    <n v="0.47099999999999997"/>
    <s v="Medium Value"/>
    <n v="1122"/>
    <n v="2.4288768826060168E-4"/>
    <s v="FUR-FU-10003806"/>
    <n v="10050.304"/>
    <n v="-529.76"/>
    <s v="Normal"/>
    <n v="756.8"/>
    <n v="5"/>
    <n v="0"/>
    <n v="75.680000000000007"/>
    <n v="3784"/>
    <n v="0.02"/>
    <s v="Profit"/>
    <n v="0"/>
    <s v="No Discount"/>
    <s v="Low Discount"/>
    <n v="0.89221985679348881"/>
    <x v="0"/>
  </r>
  <r>
    <s v="CA-2014-118276"/>
    <d v="2014-12-29T00:00:00"/>
    <x v="523"/>
    <n v="432.11199999999997"/>
    <n v="59.933599999999998"/>
    <n v="0.08"/>
    <s v="Low Value"/>
    <n v="1947"/>
    <n v="2.7736438887332215E-5"/>
    <s v="FUR-FU-10002111"/>
    <n v="237.328"/>
    <n v="14.56"/>
    <s v="Normal"/>
    <n v="8.7360000000000007"/>
    <n v="3"/>
    <n v="0.6"/>
    <n v="-4.8048000000000002"/>
    <n v="26.208000000000002"/>
    <n v="-0.18333333333333332"/>
    <s v="Loss"/>
    <n v="15.7248"/>
    <s v="Discount Applied"/>
    <s v="High Discount"/>
    <n v="0.99767430680120395"/>
    <x v="0"/>
  </r>
  <r>
    <s v="CA-2017-137414"/>
    <d v="2017-02-10T00:00:00"/>
    <x v="201"/>
    <n v="94.48"/>
    <n v="13.977"/>
    <n v="0.02"/>
    <s v="Low Value"/>
    <n v="2077"/>
    <n v="6.0644896371198862E-6"/>
    <s v="FUR-FU-10001424"/>
    <n v="263.64600000000002"/>
    <n v="15.364800000000002"/>
    <s v="Normal"/>
    <n v="17.46"/>
    <n v="2"/>
    <n v="0"/>
    <n v="5.9363999999999999"/>
    <n v="34.92"/>
    <n v="0.16999999999999998"/>
    <s v="Profit"/>
    <n v="0"/>
    <s v="No Discount"/>
    <s v="Low Discount"/>
    <n v="0.99984916023692283"/>
    <x v="0"/>
  </r>
  <r>
    <s v="CA-2016-109953"/>
    <d v="2016-07-14T00:00:00"/>
    <x v="483"/>
    <n v="257.48"/>
    <n v="24.710999999999999"/>
    <n v="5.1999999999999998E-2"/>
    <s v="Low Value"/>
    <n v="2009"/>
    <n v="1.6527146398874136E-5"/>
    <s v="FUR-FU-10000073"/>
    <n v="845.46"/>
    <n v="37.036999999999999"/>
    <s v="Normal"/>
    <n v="30.8"/>
    <n v="4"/>
    <n v="0"/>
    <n v="10.164"/>
    <n v="123.2"/>
    <n v="8.249999999999999E-2"/>
    <s v="Profit"/>
    <n v="0"/>
    <s v="No Discount"/>
    <s v="Low Discount"/>
    <n v="0.99903482511296648"/>
    <x v="0"/>
  </r>
  <r>
    <s v="CA-2016-137337"/>
    <d v="2016-08-03T00:00:00"/>
    <x v="407"/>
    <n v="7755.5519999999997"/>
    <n v="471.14359999999999"/>
    <n v="0.68100000000000005"/>
    <s v="Medium Value"/>
    <n v="675"/>
    <n v="4.9781397898120659E-4"/>
    <s v="FUR-FU-10003347"/>
    <n v="1405.8"/>
    <n v="116.29800000000002"/>
    <s v="Normal"/>
    <n v="113.6"/>
    <n v="8"/>
    <n v="0"/>
    <n v="44.304000000000002"/>
    <n v="908.8"/>
    <n v="4.8750000000000002E-2"/>
    <s v="Profit"/>
    <n v="0"/>
    <s v="No Discount"/>
    <s v="Low Discount"/>
    <n v="0.73165428162698587"/>
    <x v="1"/>
  </r>
  <r>
    <s v="CA-2016-101651"/>
    <d v="2016-12-24T00:00:00"/>
    <x v="626"/>
    <n v="15185.632000000001"/>
    <n v="-12.622"/>
    <n v="0.873"/>
    <s v="High Value"/>
    <n v="267"/>
    <n v="9.7473653574424359E-4"/>
    <s v="FUR-FU-10000771"/>
    <n v="1130.4000000000001"/>
    <n v="58.027200000000001"/>
    <s v="Normal"/>
    <n v="43.96"/>
    <n v="7"/>
    <n v="0"/>
    <n v="18.463200000000001"/>
    <n v="307.72000000000003"/>
    <n v="0.06"/>
    <s v="Profit"/>
    <n v="0"/>
    <s v="No Discount"/>
    <s v="Low Discount"/>
    <n v="0.4496007247204189"/>
    <x v="1"/>
  </r>
  <r>
    <s v="CA-2017-136651"/>
    <d v="2017-04-23T00:00:00"/>
    <x v="475"/>
    <n v="4624.4160000000002"/>
    <n v="120.51320000000001"/>
    <n v="0.52600000000000002"/>
    <s v="Medium Value"/>
    <n v="1001"/>
    <n v="2.9683237626726709E-4"/>
    <s v="FUR-FU-10002445"/>
    <n v="936.62400000000002"/>
    <n v="73.944000000000003"/>
    <s v="Normal"/>
    <n v="66.36"/>
    <n v="7"/>
    <n v="0"/>
    <n v="26.544"/>
    <n v="464.52"/>
    <n v="5.7142857142857148E-2"/>
    <s v="Profit"/>
    <n v="0"/>
    <s v="No Discount"/>
    <s v="Low Discount"/>
    <n v="0.86053405442189557"/>
    <x v="0"/>
  </r>
  <r>
    <s v="CA-2017-136651"/>
    <d v="2017-04-23T00:00:00"/>
    <x v="475"/>
    <n v="4624.4160000000002"/>
    <n v="120.51320000000001"/>
    <n v="0.52600000000000002"/>
    <s v="Medium Value"/>
    <n v="1001"/>
    <n v="2.9683237626726709E-4"/>
    <s v="FUR-FU-10004864"/>
    <n v="9080.3719999999994"/>
    <n v="436.43790000000001"/>
    <s v="Normal"/>
    <n v="24.14"/>
    <n v="2"/>
    <n v="0"/>
    <n v="7.9661999999999997"/>
    <n v="48.28"/>
    <n v="0.16499999999999998"/>
    <s v="Profit"/>
    <n v="0"/>
    <s v="No Discount"/>
    <s v="Low Discount"/>
    <n v="0.86053405442189557"/>
    <x v="0"/>
  </r>
  <r>
    <s v="CA-2017-118892"/>
    <d v="2017-08-17T00:00:00"/>
    <x v="421"/>
    <n v="41034.049599999998"/>
    <n v="-621.94399999999996"/>
    <n v="0.98699999999999999"/>
    <s v="High Value"/>
    <n v="25"/>
    <n v="2.6338967884024489E-3"/>
    <s v="FUR-CH-10002024"/>
    <n v="124494.04800000001"/>
    <n v="5.6843418860808015E-14"/>
    <s v="Normal"/>
    <n v="4416.174"/>
    <n v="9"/>
    <n v="0.3"/>
    <n v="-630.88199999999995"/>
    <n v="39745.565999999999"/>
    <n v="-1.5873015873015872E-2"/>
    <s v="Loss"/>
    <n v="11923.6698"/>
    <s v="Discount Applied"/>
    <s v="Low Discount"/>
    <n v="9.0531501368808748E-2"/>
    <x v="1"/>
  </r>
  <r>
    <s v="US-2014-127978"/>
    <d v="2014-03-03T00:00:00"/>
    <x v="627"/>
    <n v="1512.25"/>
    <n v="-199.61699999999999"/>
    <n v="0.22"/>
    <s v="Low Value"/>
    <n v="1654"/>
    <n v="9.7068421398545168E-5"/>
    <s v="FUR-BO-10001972"/>
    <n v="23282.600999999995"/>
    <n v="-975.09879999999998"/>
    <s v="high sales Low Profit"/>
    <n v="302.45"/>
    <n v="5"/>
    <n v="0.5"/>
    <n v="-199.61699999999999"/>
    <n v="1512.25"/>
    <n v="-0.13200000000000001"/>
    <s v="Loss"/>
    <n v="756.125"/>
    <s v="Discount Applied"/>
    <s v="High Discount"/>
    <n v="0.9803449641426113"/>
    <x v="0"/>
  </r>
  <r>
    <s v="CA-2016-152730"/>
    <d v="2016-05-30T00:00:00"/>
    <x v="401"/>
    <n v="691.91200000000003"/>
    <n v="25.616799999999998"/>
    <n v="0.11700000000000001"/>
    <s v="Low Value"/>
    <n v="1870"/>
    <n v="4.4412501627846047E-5"/>
    <s v="FUR-FU-10001037"/>
    <n v="646.53599999999994"/>
    <n v="48.822000000000003"/>
    <s v="Normal"/>
    <n v="47.4"/>
    <n v="5"/>
    <n v="0"/>
    <n v="21.33"/>
    <n v="237"/>
    <n v="0.09"/>
    <s v="Profit"/>
    <n v="0"/>
    <s v="No Discount"/>
    <s v="Low Discount"/>
    <n v="0.99492134129445675"/>
    <x v="0"/>
  </r>
  <r>
    <s v="US-2014-143721"/>
    <d v="2014-11-23T00:00:00"/>
    <x v="223"/>
    <n v="4126.4459999999999"/>
    <n v="209.97500000000002"/>
    <n v="0.49"/>
    <s v="Medium Value"/>
    <n v="1078"/>
    <n v="2.6486863891971637E-4"/>
    <s v="FUR-CH-10001973"/>
    <n v="6969.543999999999"/>
    <n v="-228.61879999999999"/>
    <s v="Normal"/>
    <n v="155.37200000000001"/>
    <n v="2"/>
    <n v="0.3"/>
    <n v="-35.513599999999997"/>
    <n v="310.74400000000003"/>
    <n v="-0.11428571428571427"/>
    <s v="Loss"/>
    <n v="93.223200000000006"/>
    <s v="Discount Applied"/>
    <s v="Low Discount"/>
    <n v="0.8818175208617548"/>
    <x v="0"/>
  </r>
  <r>
    <s v="CA-2016-133368"/>
    <d v="2016-01-14T00:00:00"/>
    <x v="61"/>
    <n v="12599.282400000002"/>
    <n v="-316.94740000000002"/>
    <n v="0.84"/>
    <s v="High Value"/>
    <n v="337"/>
    <n v="8.0872372512644979E-4"/>
    <s v="FUR-FU-10003374"/>
    <n v="2970.268"/>
    <n v="73.023200000000003"/>
    <s v="Normal"/>
    <n v="315.77600000000001"/>
    <n v="8"/>
    <n v="0.2"/>
    <n v="31.5776"/>
    <n v="2526.2080000000001"/>
    <n v="1.2499999999999999E-2"/>
    <s v="Profit"/>
    <n v="505.24160000000006"/>
    <s v="Discount Applied"/>
    <s v="Low Discount"/>
    <n v="0.51012013276951207"/>
    <x v="1"/>
  </r>
  <r>
    <s v="CA-2016-123337"/>
    <d v="2016-09-16T00:00:00"/>
    <x v="456"/>
    <n v="3782.04"/>
    <n v="348.15960000000001"/>
    <n v="0.46700000000000003"/>
    <s v="Medium Value"/>
    <n v="1123"/>
    <n v="2.4276187962714746E-4"/>
    <s v="FUR-BO-10001918"/>
    <n v="3960.1079999999997"/>
    <n v="-418.548"/>
    <s v="Normal"/>
    <n v="273.666"/>
    <n v="2"/>
    <n v="0.15"/>
    <n v="-12.878399999999999"/>
    <n v="547.33199999999999"/>
    <n v="-2.3529411764705882E-2"/>
    <s v="Loss"/>
    <n v="82.099800000000002"/>
    <s v="Discount Applied"/>
    <s v="Low Discount"/>
    <n v="0.89391918995087871"/>
    <x v="0"/>
  </r>
  <r>
    <s v="CA-2015-144519"/>
    <d v="2015-11-13T00:00:00"/>
    <x v="628"/>
    <n v="1220.5720000000001"/>
    <n v="-102.0176"/>
    <n v="0.19600000000000001"/>
    <s v="Low Value"/>
    <n v="1703"/>
    <n v="7.8346171098208015E-5"/>
    <s v="FUR-FU-10000794"/>
    <n v="685.5"/>
    <n v="52.8292"/>
    <s v="Normal"/>
    <n v="63.98"/>
    <n v="7"/>
    <n v="0"/>
    <n v="21.7532"/>
    <n v="447.85999999999996"/>
    <n v="4.8571428571428578E-2"/>
    <s v="Profit"/>
    <n v="0"/>
    <s v="No Discount"/>
    <s v="Low Discount"/>
    <n v="0.98484573064697467"/>
    <x v="0"/>
  </r>
  <r>
    <s v="CA-2017-169439"/>
    <d v="2017-09-09T00:00:00"/>
    <x v="194"/>
    <n v="4728.326"/>
    <n v="216.80790000000002"/>
    <n v="0.53"/>
    <s v="Medium Value"/>
    <n v="991"/>
    <n v="3.0350215948268968E-4"/>
    <s v="FUR-FU-10000723"/>
    <n v="4784.8560000000007"/>
    <n v="-125.1996"/>
    <s v="Normal"/>
    <n v="66.111999999999995"/>
    <n v="2"/>
    <n v="0.2"/>
    <n v="-9.0904000000000007"/>
    <n v="132.22399999999999"/>
    <n v="-6.8750000000000006E-2"/>
    <s v="Loss"/>
    <n v="26.444800000000001"/>
    <s v="Discount Applied"/>
    <s v="Low Discount"/>
    <n v="0.85814180389864425"/>
    <x v="0"/>
  </r>
  <r>
    <s v="CA-2016-149965"/>
    <d v="2016-06-20T00:00:00"/>
    <x v="502"/>
    <n v="6487.9709999999995"/>
    <n v="208.25790000000001"/>
    <n v="0.625"/>
    <s v="Medium Value"/>
    <n v="793"/>
    <n v="4.1645039051052432E-4"/>
    <s v="FUR-FU-10004270"/>
    <n v="1453.568"/>
    <n v="116.7148"/>
    <s v="Normal"/>
    <n v="57.69"/>
    <n v="3"/>
    <n v="0"/>
    <n v="23.652899999999999"/>
    <n v="173.07"/>
    <n v="0.13666666666666666"/>
    <s v="Profit"/>
    <n v="0"/>
    <s v="No Discount"/>
    <s v="Low Discount"/>
    <n v="0.78612179182711495"/>
    <x v="1"/>
  </r>
  <r>
    <s v="CA-2016-113656"/>
    <d v="2016-01-23T00:00:00"/>
    <x v="629"/>
    <n v="419.93"/>
    <n v="21.596399999999999"/>
    <n v="7.6999999999999999E-2"/>
    <s v="Low Value"/>
    <n v="1957"/>
    <n v="2.6954499717567249E-5"/>
    <s v="FUR-FU-10000719"/>
    <n v="745.59"/>
    <n v="52.448399999999999"/>
    <s v="Normal"/>
    <n v="59.99"/>
    <n v="7"/>
    <n v="0"/>
    <n v="21.596399999999999"/>
    <n v="419.93"/>
    <n v="5.1428571428571428E-2"/>
    <s v="Profit"/>
    <n v="0"/>
    <s v="No Discount"/>
    <s v="Low Discount"/>
    <n v="0.99786404470661949"/>
    <x v="0"/>
  </r>
  <r>
    <s v="CA-2015-148964"/>
    <d v="2015-05-26T00:00:00"/>
    <x v="432"/>
    <n v="749.85"/>
    <n v="55.707500000000003"/>
    <n v="0.128"/>
    <s v="Low Value"/>
    <n v="1846"/>
    <n v="4.8131430507984192E-5"/>
    <s v="FUR-FU-10003849"/>
    <n v="388.60800000000006"/>
    <n v="26.1096"/>
    <s v="Normal"/>
    <n v="20.239999999999998"/>
    <n v="1"/>
    <n v="0"/>
    <n v="7.8936000000000002"/>
    <n v="20.239999999999998"/>
    <n v="0.39"/>
    <s v="Profit"/>
    <n v="0"/>
    <s v="No Discount"/>
    <s v="Low Discount"/>
    <n v="0.99385059890676219"/>
    <x v="0"/>
  </r>
  <r>
    <s v="CA-2014-163468"/>
    <d v="2014-11-18T00:00:00"/>
    <x v="511"/>
    <n v="9684.0920000000006"/>
    <n v="-249.49359999999999"/>
    <n v="0.73"/>
    <s v="Medium Value"/>
    <n v="567"/>
    <n v="6.2160325549233267E-4"/>
    <s v="FUR-TA-10002533"/>
    <n v="15108.872500000001"/>
    <n v="-795.97250000000008"/>
    <s v="high sales Low Profit"/>
    <n v="292.10000000000002"/>
    <n v="4"/>
    <n v="0.5"/>
    <n v="-175.26"/>
    <n v="1168.4000000000001"/>
    <n v="-0.14999999999999997"/>
    <s v="Loss"/>
    <n v="584.20000000000005"/>
    <s v="Discount Applied"/>
    <s v="High Discount"/>
    <n v="0.67311096414243154"/>
    <x v="1"/>
  </r>
  <r>
    <s v="CA-2014-163468"/>
    <d v="2014-11-18T00:00:00"/>
    <x v="511"/>
    <n v="9684.0920000000006"/>
    <n v="-249.49359999999999"/>
    <n v="0.73"/>
    <s v="Medium Value"/>
    <n v="567"/>
    <n v="6.2160325549233267E-4"/>
    <s v="FUR-FU-10001546"/>
    <n v="249.91199999999998"/>
    <n v="-11.213999999999997"/>
    <s v="Normal"/>
    <n v="8.5440000000000005"/>
    <n v="2"/>
    <n v="0.6"/>
    <n v="-7.476"/>
    <n v="17.088000000000001"/>
    <n v="-0.4375"/>
    <s v="Loss"/>
    <n v="10.252800000000001"/>
    <s v="Discount Applied"/>
    <s v="High Discount"/>
    <n v="0.67311096414243154"/>
    <x v="1"/>
  </r>
  <r>
    <s v="CA-2014-163468"/>
    <d v="2014-11-18T00:00:00"/>
    <x v="511"/>
    <n v="9684.0920000000006"/>
    <n v="-249.49359999999999"/>
    <n v="0.73"/>
    <s v="Medium Value"/>
    <n v="567"/>
    <n v="6.2160325549233267E-4"/>
    <s v="FUR-BO-10003546"/>
    <n v="7916.8319999999994"/>
    <n v="-191.86200000000005"/>
    <s v="Normal"/>
    <n v="424.11599999999999"/>
    <n v="6"/>
    <n v="0.3"/>
    <n v="-30.294"/>
    <n v="2544.6959999999999"/>
    <n v="-1.1904761904761906E-2"/>
    <s v="Loss"/>
    <n v="763.40879999999993"/>
    <s v="Discount Applied"/>
    <s v="Low Discount"/>
    <n v="0.67311096414243154"/>
    <x v="1"/>
  </r>
  <r>
    <s v="US-2017-117450"/>
    <d v="2017-04-09T00:00:00"/>
    <x v="630"/>
    <n v="1662.838"/>
    <n v="71.364199999999997"/>
    <n v="0.24"/>
    <s v="Low Value"/>
    <n v="1608"/>
    <n v="1.0673437573252705E-4"/>
    <s v="FUR-CH-10003817"/>
    <n v="12858.657999999999"/>
    <n v="245.99700000000001"/>
    <s v="Normal"/>
    <n v="97.183999999999997"/>
    <n v="2"/>
    <n v="0.2"/>
    <n v="6.0739999999999998"/>
    <n v="194.36799999999999"/>
    <n v="3.125E-2"/>
    <s v="Profit"/>
    <n v="38.873600000000003"/>
    <s v="Discount Applied"/>
    <s v="Low Discount"/>
    <n v="0.97595599395002297"/>
    <x v="0"/>
  </r>
  <r>
    <s v="CA-2014-137274"/>
    <d v="2014-03-29T00:00:00"/>
    <x v="498"/>
    <n v="2945.6190000000001"/>
    <n v="-154.9914"/>
    <n v="0.38700000000000001"/>
    <s v="Low Value"/>
    <n v="1299"/>
    <n v="1.890736229932625E-4"/>
    <s v="FUR-TA-10001889"/>
    <n v="57989.506999999998"/>
    <n v="-1934.3975999999998"/>
    <s v="high sales Low Profit"/>
    <n v="890.84100000000001"/>
    <n v="3"/>
    <n v="0.3"/>
    <n v="-152.71559999999999"/>
    <n v="2672.5230000000001"/>
    <n v="-5.7142857142857141E-2"/>
    <s v="Loss"/>
    <n v="801.75689999999997"/>
    <s v="Discount Applied"/>
    <s v="Low Discount"/>
    <n v="0.93074997503522439"/>
    <x v="0"/>
  </r>
  <r>
    <s v="CA-2016-144092"/>
    <d v="2016-05-11T00:00:00"/>
    <x v="41"/>
    <n v="1040.7560000000001"/>
    <n v="80.840199999999982"/>
    <n v="0.17199999999999999"/>
    <s v="Low Value"/>
    <n v="1751"/>
    <n v="6.6804127611879173E-5"/>
    <s v="FUR-CH-10004875"/>
    <n v="6085.8899999999994"/>
    <n v="254.82440000000005"/>
    <s v="Normal"/>
    <n v="113.88800000000001"/>
    <n v="2"/>
    <n v="0.2"/>
    <n v="9.9651999999999994"/>
    <n v="227.77600000000001"/>
    <n v="4.3749999999999997E-2"/>
    <s v="Profit"/>
    <n v="45.555200000000006"/>
    <s v="Discount Applied"/>
    <s v="Low Discount"/>
    <n v="0.98845450375991817"/>
    <x v="0"/>
  </r>
  <r>
    <s v="CA-2016-132066"/>
    <d v="2016-10-16T00:00:00"/>
    <x v="122"/>
    <n v="1687.5740000000001"/>
    <n v="-202.4982"/>
    <n v="0.24199999999999999"/>
    <s v="Low Value"/>
    <n v="1605"/>
    <n v="1.0832213203718199E-4"/>
    <s v="FUR-TA-10001539"/>
    <n v="26422.155000000002"/>
    <n v="-450.24300000000011"/>
    <s v="high sales Low Profit"/>
    <n v="142.18199999999999"/>
    <n v="1"/>
    <n v="0.4"/>
    <n v="-37.915199999999999"/>
    <n v="142.18199999999999"/>
    <n v="-0.26666666666666666"/>
    <s v="Loss"/>
    <n v="56.872799999999998"/>
    <s v="Discount Applied"/>
    <s v="High Discount"/>
    <n v="0.97552905644709298"/>
    <x v="0"/>
  </r>
  <r>
    <s v="CA-2017-100097"/>
    <d v="2017-11-26T00:00:00"/>
    <x v="631"/>
    <n v="676.5"/>
    <n v="37.884"/>
    <n v="0.11600000000000001"/>
    <s v="Low Value"/>
    <n v="1873"/>
    <n v="4.3423234965194776E-5"/>
    <s v="FUR-FU-10003623"/>
    <n v="2413.752"/>
    <n v="99.580799999999996"/>
    <s v="Normal"/>
    <n v="135.30000000000001"/>
    <n v="5"/>
    <n v="0"/>
    <n v="37.884"/>
    <n v="676.5"/>
    <n v="5.6000000000000001E-2"/>
    <s v="Profit"/>
    <n v="0"/>
    <s v="No Discount"/>
    <s v="Low Discount"/>
    <n v="0.99496476452942195"/>
    <x v="0"/>
  </r>
  <r>
    <s v="US-2017-126053"/>
    <d v="2017-05-12T00:00:00"/>
    <x v="92"/>
    <n v="2899.2139999999999"/>
    <n v="108.20050000000002"/>
    <n v="0.378"/>
    <s v="Low Value"/>
    <n v="1312"/>
    <n v="1.8609497522007718E-4"/>
    <s v="FUR-FU-10001934"/>
    <n v="671.36"/>
    <n v="65.457599999999999"/>
    <s v="Normal"/>
    <n v="41.96"/>
    <n v="2"/>
    <n v="0"/>
    <n v="10.909599999999999"/>
    <n v="83.92"/>
    <n v="0.12999999999999998"/>
    <s v="Profit"/>
    <n v="0"/>
    <s v="No Discount"/>
    <s v="Low Discount"/>
    <n v="0.93412657977911895"/>
    <x v="0"/>
  </r>
  <r>
    <s v="US-2014-131275"/>
    <d v="2014-03-18T00:00:00"/>
    <x v="144"/>
    <n v="2109.96"/>
    <n v="43.613599999999998"/>
    <n v="0.29099999999999998"/>
    <s v="Low Value"/>
    <n v="1501"/>
    <n v="1.3543427767503678E-4"/>
    <s v="FUR-FU-10004597"/>
    <n v="832.5"/>
    <n v="-42.180000000000007"/>
    <s v="Normal"/>
    <n v="111"/>
    <n v="2"/>
    <n v="0"/>
    <n v="14.43"/>
    <n v="222"/>
    <n v="6.5000000000000002E-2"/>
    <s v="Profit"/>
    <n v="0"/>
    <s v="No Discount"/>
    <s v="Low Discount"/>
    <n v="0.96303519445743324"/>
    <x v="0"/>
  </r>
  <r>
    <s v="CA-2016-149349"/>
    <d v="2016-12-11T00:00:00"/>
    <x v="632"/>
    <n v="136.512"/>
    <n v="-8.532"/>
    <n v="2.5000000000000001E-2"/>
    <s v="Low Value"/>
    <n v="2066"/>
    <n v="8.762442943930036E-6"/>
    <s v="FUR-FU-10001037"/>
    <n v="646.53599999999994"/>
    <n v="48.822000000000003"/>
    <s v="Normal"/>
    <n v="22.751999999999999"/>
    <n v="6"/>
    <n v="0.6"/>
    <n v="-8.532"/>
    <n v="136.512"/>
    <n v="-6.25E-2"/>
    <s v="Loss"/>
    <n v="81.907200000000003"/>
    <s v="Discount Applied"/>
    <s v="High Discount"/>
    <n v="0.999764240051222"/>
    <x v="0"/>
  </r>
  <r>
    <s v="CA-2015-125563"/>
    <d v="2015-11-04T00:00:00"/>
    <x v="442"/>
    <n v="2588.1359999999991"/>
    <n v="65.246600000000001"/>
    <n v="0.35499999999999998"/>
    <s v="Low Value"/>
    <n v="1364"/>
    <n v="1.6612747620085633E-4"/>
    <s v="FUR-FU-10001290"/>
    <n v="8007.4199999999992"/>
    <n v="266.072"/>
    <s v="Normal"/>
    <n v="67.36"/>
    <n v="2"/>
    <n v="0.2"/>
    <n v="10.103999999999999"/>
    <n v="134.72"/>
    <n v="7.4999999999999997E-2"/>
    <s v="Profit"/>
    <n v="26.944000000000003"/>
    <s v="Discount Applied"/>
    <s v="Low Discount"/>
    <n v="0.94292814235276667"/>
    <x v="0"/>
  </r>
  <r>
    <s v="CA-2015-125563"/>
    <d v="2015-11-04T00:00:00"/>
    <x v="442"/>
    <n v="2588.1359999999991"/>
    <n v="65.246600000000001"/>
    <n v="0.35499999999999998"/>
    <s v="Low Value"/>
    <n v="1364"/>
    <n v="1.6612747620085633E-4"/>
    <s v="FUR-FU-10000087"/>
    <n v="990.59199999999998"/>
    <n v="94.515199999999993"/>
    <s v="Normal"/>
    <n v="54.527999999999999"/>
    <n v="3"/>
    <n v="0.2"/>
    <n v="14.313599999999999"/>
    <n v="163.584"/>
    <n v="8.7499999999999994E-2"/>
    <s v="Profit"/>
    <n v="32.716799999999999"/>
    <s v="Discount Applied"/>
    <s v="Low Discount"/>
    <n v="0.94292814235276667"/>
    <x v="0"/>
  </r>
  <r>
    <s v="CA-2015-113152"/>
    <d v="2015-12-25T00:00:00"/>
    <x v="325"/>
    <n v="9428.0080000000016"/>
    <n v="110.35299999999999"/>
    <n v="0.71899999999999997"/>
    <s v="Medium Value"/>
    <n v="592"/>
    <n v="6.0516571565075563E-4"/>
    <s v="FUR-BO-10002613"/>
    <n v="26566.659"/>
    <n v="-126.44100000000005"/>
    <s v="high sales Low Profit"/>
    <n v="449.56799999999998"/>
    <n v="2"/>
    <n v="0.2"/>
    <n v="56.195999999999998"/>
    <n v="899.13599999999997"/>
    <n v="6.25E-2"/>
    <s v="Profit"/>
    <n v="179.8272"/>
    <s v="Discount Applied"/>
    <s v="Low Discount"/>
    <n v="0.68777618230603932"/>
    <x v="1"/>
  </r>
  <r>
    <s v="CA-2014-163412"/>
    <d v="2014-12-20T00:00:00"/>
    <x v="430"/>
    <n v="2121.482"/>
    <n v="-32.887999999999991"/>
    <n v="0.29199999999999998"/>
    <s v="Low Value"/>
    <n v="1495"/>
    <n v="1.3617385271312836E-4"/>
    <s v="FUR-CH-10004875"/>
    <n v="6085.8899999999994"/>
    <n v="254.82440000000005"/>
    <s v="Normal"/>
    <n v="192.18600000000001"/>
    <n v="3"/>
    <n v="0.1"/>
    <n v="36.3018"/>
    <n v="576.55799999999999"/>
    <n v="6.2962962962962971E-2"/>
    <s v="Profit"/>
    <n v="57.655799999999999"/>
    <s v="Discount Applied"/>
    <s v="Low Discount"/>
    <n v="0.96249345734673308"/>
    <x v="0"/>
  </r>
  <r>
    <s v="CA-2014-116190"/>
    <d v="2014-07-26T00:00:00"/>
    <x v="239"/>
    <n v="6206.4660000000003"/>
    <n v="-246.6935"/>
    <n v="0.60899999999999999"/>
    <s v="Medium Value"/>
    <n v="825"/>
    <n v="3.9838112553066161E-4"/>
    <s v="FUR-CH-10000553"/>
    <n v="6686.1799999999994"/>
    <n v="115.7354"/>
    <s v="Normal"/>
    <n v="67.88"/>
    <n v="2"/>
    <n v="0"/>
    <n v="18.3276"/>
    <n v="135.76"/>
    <n v="0.13500000000000001"/>
    <s v="Profit"/>
    <n v="0"/>
    <s v="No Discount"/>
    <s v="Low Discount"/>
    <n v="0.79954772665508356"/>
    <x v="1"/>
  </r>
  <r>
    <s v="CA-2014-116190"/>
    <d v="2014-07-26T00:00:00"/>
    <x v="239"/>
    <n v="6206.4660000000003"/>
    <n v="-246.6935"/>
    <n v="0.60899999999999999"/>
    <s v="Medium Value"/>
    <n v="825"/>
    <n v="3.9838112553066161E-4"/>
    <s v="FUR-FU-10000719"/>
    <n v="745.59"/>
    <n v="52.448399999999999"/>
    <s v="Normal"/>
    <n v="25.71"/>
    <n v="3"/>
    <n v="0"/>
    <n v="9.2555999999999994"/>
    <n v="77.13"/>
    <n v="0.12"/>
    <s v="Profit"/>
    <n v="0"/>
    <s v="No Discount"/>
    <s v="Low Discount"/>
    <n v="0.79954772665508356"/>
    <x v="1"/>
  </r>
  <r>
    <s v="CA-2017-168389"/>
    <d v="2017-11-12T00:00:00"/>
    <x v="406"/>
    <n v="5754.9380000000001"/>
    <n v="-429.4726"/>
    <n v="0.59"/>
    <s v="Medium Value"/>
    <n v="866"/>
    <n v="3.693984109151931E-4"/>
    <s v="FUR-TA-10004289"/>
    <n v="10128.125"/>
    <n v="-1148.4375"/>
    <s v="Normal"/>
    <n v="721.875"/>
    <n v="6"/>
    <n v="0.45"/>
    <n v="-420"/>
    <n v="4331.25"/>
    <n v="-9.696969696969697E-2"/>
    <s v="Loss"/>
    <n v="1949.0625"/>
    <s v="Discount Applied"/>
    <s v="High Discount"/>
    <n v="0.81492622424768901"/>
    <x v="0"/>
  </r>
  <r>
    <s v="CA-2017-168389"/>
    <d v="2017-11-12T00:00:00"/>
    <x v="406"/>
    <n v="5754.9380000000001"/>
    <n v="-429.4726"/>
    <n v="0.59"/>
    <s v="Medium Value"/>
    <n v="866"/>
    <n v="3.693984109151931E-4"/>
    <s v="FUR-CH-10000225"/>
    <n v="10584.086000000001"/>
    <n v="-166.00900000000001"/>
    <s v="Normal"/>
    <n v="64.784000000000006"/>
    <n v="1"/>
    <n v="0.2"/>
    <n v="-12.147"/>
    <n v="64.784000000000006"/>
    <n v="-0.1875"/>
    <s v="Loss"/>
    <n v="12.956800000000001"/>
    <s v="Discount Applied"/>
    <s v="Low Discount"/>
    <n v="0.81492622424768901"/>
    <x v="0"/>
  </r>
  <r>
    <s v="CA-2016-114748"/>
    <d v="2016-09-10T00:00:00"/>
    <x v="601"/>
    <n v="416.62600000000003"/>
    <n v="9.5571000000000002"/>
    <n v="7.5999999999999998E-2"/>
    <s v="Low Value"/>
    <n v="1958"/>
    <n v="2.6742422306887274E-5"/>
    <s v="FUR-FU-10001488"/>
    <n v="9347.4360000000015"/>
    <n v="148.37200000000001"/>
    <s v="Normal"/>
    <n v="169.56800000000001"/>
    <n v="2"/>
    <n v="0.2"/>
    <n v="0"/>
    <n v="339.13600000000002"/>
    <n v="0"/>
    <s v="Profit"/>
    <n v="67.827200000000005"/>
    <s v="Discount Applied"/>
    <s v="Low Discount"/>
    <n v="0.99791752955123336"/>
    <x v="0"/>
  </r>
  <r>
    <s v="US-2014-115189"/>
    <d v="2014-12-30T00:00:00"/>
    <x v="633"/>
    <n v="1751.1779999999999"/>
    <n v="-194.61659999999998"/>
    <n v="0.25"/>
    <s v="Low Value"/>
    <n v="1590"/>
    <n v="1.124047505689281E-4"/>
    <s v="FUR-TA-10004575"/>
    <n v="26915.649999999998"/>
    <n v="-238.60359999999997"/>
    <s v="high sales Low Profit"/>
    <n v="523.76400000000001"/>
    <n v="3"/>
    <n v="0.4"/>
    <n v="-192.04679999999999"/>
    <n v="1571.2919999999999"/>
    <n v="-0.12222222222222222"/>
    <s v="Loss"/>
    <n v="628.51679999999999"/>
    <s v="Discount Applied"/>
    <s v="High Discount"/>
    <n v="0.97377127426749022"/>
    <x v="0"/>
  </r>
  <r>
    <s v="CA-2016-163594"/>
    <d v="2016-12-04T00:00:00"/>
    <x v="365"/>
    <n v="969.18400000000008"/>
    <n v="9.8622000000000014"/>
    <n v="0.155"/>
    <s v="Low Value"/>
    <n v="1788"/>
    <n v="6.2210058472294663E-5"/>
    <s v="FUR-CH-10000225"/>
    <n v="10584.086000000001"/>
    <n v="-166.00900000000001"/>
    <s v="Normal"/>
    <n v="194.352"/>
    <n v="3"/>
    <n v="0.2"/>
    <n v="-36.441000000000003"/>
    <n v="583.05600000000004"/>
    <n v="-6.25E-2"/>
    <s v="Loss"/>
    <n v="116.61120000000001"/>
    <s v="Discount Applied"/>
    <s v="Low Discount"/>
    <n v="0.99066040961632496"/>
    <x v="0"/>
  </r>
  <r>
    <s v="CA-2016-127243"/>
    <d v="2016-11-28T00:00:00"/>
    <x v="36"/>
    <n v="9818.6855999999989"/>
    <n v="121.07539999999999"/>
    <n v="0.73699999999999999"/>
    <s v="Medium Value"/>
    <n v="552"/>
    <n v="6.3024256002686542E-4"/>
    <s v="FUR-CH-10002647"/>
    <n v="21499.842000000004"/>
    <n v="234.23400000000001"/>
    <s v="Normal"/>
    <n v="347.80200000000002"/>
    <n v="7"/>
    <n v="0.3"/>
    <n v="-24.843"/>
    <n v="2434.614"/>
    <n v="-1.020408163265306E-2"/>
    <s v="Loss"/>
    <n v="730.38419999999996"/>
    <s v="Discount Applied"/>
    <s v="Low Discount"/>
    <n v="0.66436104660334749"/>
    <x v="1"/>
  </r>
  <r>
    <s v="CA-2016-105732"/>
    <d v="2016-09-13T00:00:00"/>
    <x v="528"/>
    <n v="18740.175999999999"/>
    <n v="389.06840000000005"/>
    <n v="0.91600000000000004"/>
    <s v="High Value"/>
    <n v="177"/>
    <n v="1.2028958843120533E-3"/>
    <s v="FUR-FU-10003664"/>
    <n v="26346.959999999999"/>
    <n v="627.17220000000009"/>
    <s v="Normal"/>
    <n v="1336.44"/>
    <n v="14"/>
    <n v="0"/>
    <n v="387.56760000000003"/>
    <n v="18710.16"/>
    <n v="2.0714285714285716E-2"/>
    <s v="Profit"/>
    <n v="0"/>
    <s v="No Discount"/>
    <s v="Low Discount"/>
    <n v="0.34882284317177997"/>
    <x v="1"/>
  </r>
  <r>
    <s v="CA-2017-108035"/>
    <d v="2017-11-29T00:00:00"/>
    <x v="431"/>
    <n v="16164.256000000003"/>
    <n v="221.85579999999999"/>
    <n v="0.88300000000000001"/>
    <s v="High Value"/>
    <n v="246"/>
    <n v="1.0375525296756241E-3"/>
    <s v="FUR-CH-10000454"/>
    <n v="58262.423999999999"/>
    <n v="1927.442"/>
    <s v="Normal"/>
    <n v="390.36799999999999"/>
    <n v="2"/>
    <n v="0.2"/>
    <n v="48.795999999999999"/>
    <n v="780.73599999999999"/>
    <n v="6.25E-2"/>
    <s v="Profit"/>
    <n v="156.1472"/>
    <s v="Discount Applied"/>
    <s v="Low Discount"/>
    <n v="0.42852359336156759"/>
    <x v="1"/>
  </r>
  <r>
    <s v="CA-2017-108035"/>
    <d v="2017-11-29T00:00:00"/>
    <x v="431"/>
    <n v="16164.256000000003"/>
    <n v="221.85579999999999"/>
    <n v="0.88300000000000001"/>
    <s v="High Value"/>
    <n v="246"/>
    <n v="1.0375525296756241E-3"/>
    <s v="FUR-FU-10004017"/>
    <n v="3781.7259999999997"/>
    <n v="222.875"/>
    <s v="Normal"/>
    <n v="101.52"/>
    <n v="5"/>
    <n v="0.2"/>
    <n v="19.035"/>
    <n v="507.59999999999997"/>
    <n v="3.7500000000000006E-2"/>
    <s v="Profit"/>
    <n v="101.52"/>
    <s v="Discount Applied"/>
    <s v="Low Discount"/>
    <n v="0.42852359336156759"/>
    <x v="1"/>
  </r>
  <r>
    <s v="CA-2016-110975"/>
    <d v="2016-12-25T00:00:00"/>
    <x v="567"/>
    <n v="4348.9472000000005"/>
    <n v="81.554100000000005"/>
    <n v="0.50600000000000001"/>
    <s v="Medium Value"/>
    <n v="1043"/>
    <n v="2.791505633655964E-4"/>
    <s v="FUR-TA-10002958"/>
    <n v="43166.091999999997"/>
    <n v="-856.01440000000002"/>
    <s v="high sales Low Profit"/>
    <n v="313.17599999999999"/>
    <n v="2"/>
    <n v="0.4"/>
    <n v="-120.0508"/>
    <n v="626.35199999999998"/>
    <n v="-0.19166666666666668"/>
    <s v="Loss"/>
    <n v="250.54079999999999"/>
    <s v="Discount Applied"/>
    <s v="High Discount"/>
    <n v="0.87261401640595893"/>
    <x v="0"/>
  </r>
  <r>
    <s v="CA-2016-110975"/>
    <d v="2016-12-25T00:00:00"/>
    <x v="567"/>
    <n v="4348.9472000000005"/>
    <n v="81.554100000000005"/>
    <n v="0.50600000000000001"/>
    <s v="Medium Value"/>
    <n v="1043"/>
    <n v="2.791505633655964E-4"/>
    <s v="FUR-CH-10003746"/>
    <n v="21826.639999999999"/>
    <n v="1052.8144"/>
    <s v="Normal"/>
    <n v="866.64599999999996"/>
    <n v="3"/>
    <n v="0.1"/>
    <n v="173.32919999999999"/>
    <n v="2599.9380000000001"/>
    <n v="6.6666666666666652E-2"/>
    <s v="Profit"/>
    <n v="259.99380000000002"/>
    <s v="Discount Applied"/>
    <s v="Low Discount"/>
    <n v="0.87261401640595893"/>
    <x v="0"/>
  </r>
  <r>
    <s v="CA-2016-110009"/>
    <d v="2016-08-09T00:00:00"/>
    <x v="300"/>
    <n v="217.73000000000002"/>
    <n v="43.182200000000002"/>
    <n v="4.1000000000000002E-2"/>
    <s v="Low Value"/>
    <n v="2032"/>
    <n v="1.3975670286728544E-5"/>
    <s v="FUR-FU-10003039"/>
    <n v="1621.6880000000001"/>
    <n v="101.7868"/>
    <s v="Normal"/>
    <n v="43.13"/>
    <n v="1"/>
    <n v="0"/>
    <n v="14.664199999999999"/>
    <n v="43.13"/>
    <n v="0.33999999999999997"/>
    <s v="Profit"/>
    <n v="0"/>
    <s v="No Discount"/>
    <s v="Low Discount"/>
    <n v="0.99938092716693405"/>
    <x v="0"/>
  </r>
  <r>
    <s v="CA-2015-100146"/>
    <d v="2015-05-14T00:00:00"/>
    <x v="177"/>
    <n v="5375.2815000000001"/>
    <n v="159.05509999999998"/>
    <n v="0.56399999999999995"/>
    <s v="Medium Value"/>
    <n v="920"/>
    <n v="3.4502898976875777E-4"/>
    <s v="FUR-BO-10004015"/>
    <n v="16444.629499999999"/>
    <n v="135.58870000000002"/>
    <s v="Normal"/>
    <n v="509.95749999999998"/>
    <n v="5"/>
    <n v="0.15"/>
    <n v="41.996499999999997"/>
    <n v="2549.7874999999999"/>
    <n v="1.6470588235294119E-2"/>
    <s v="Profit"/>
    <n v="382.46812499999999"/>
    <s v="Discount Applied"/>
    <s v="Low Discount"/>
    <n v="0.83479653731713988"/>
    <x v="0"/>
  </r>
  <r>
    <s v="CA-2015-100146"/>
    <d v="2015-05-14T00:00:00"/>
    <x v="177"/>
    <n v="5375.2815000000001"/>
    <n v="159.05509999999998"/>
    <n v="0.56399999999999995"/>
    <s v="Medium Value"/>
    <n v="920"/>
    <n v="3.4502898976875777E-4"/>
    <s v="FUR-FU-10001979"/>
    <n v="6964.9"/>
    <n v="288.42880000000002"/>
    <s v="Normal"/>
    <n v="122.91"/>
    <n v="3"/>
    <n v="0"/>
    <n v="34.4148"/>
    <n v="368.73"/>
    <n v="9.3333333333333324E-2"/>
    <s v="Profit"/>
    <n v="0"/>
    <s v="No Discount"/>
    <s v="Low Discount"/>
    <n v="0.83479653731713988"/>
    <x v="0"/>
  </r>
  <r>
    <s v="CA-2015-100146"/>
    <d v="2015-05-14T00:00:00"/>
    <x v="177"/>
    <n v="5375.2815000000001"/>
    <n v="159.05509999999998"/>
    <n v="0.56399999999999995"/>
    <s v="Medium Value"/>
    <n v="920"/>
    <n v="3.4502898976875777E-4"/>
    <s v="FUR-CH-10003833"/>
    <n v="10012.916000000001"/>
    <n v="-131.107"/>
    <s v="Normal"/>
    <n v="97.567999999999998"/>
    <n v="2"/>
    <n v="0.2"/>
    <n v="-6.0979999999999999"/>
    <n v="195.136"/>
    <n v="-3.125E-2"/>
    <s v="Loss"/>
    <n v="39.027200000000001"/>
    <s v="Discount Applied"/>
    <s v="Low Discount"/>
    <n v="0.83479653731713988"/>
    <x v="0"/>
  </r>
  <r>
    <s v="CA-2015-100146"/>
    <d v="2015-05-14T00:00:00"/>
    <x v="177"/>
    <n v="5375.2815000000001"/>
    <n v="159.05509999999998"/>
    <n v="0.56399999999999995"/>
    <s v="Medium Value"/>
    <n v="920"/>
    <n v="3.4502898976875777E-4"/>
    <s v="FUR-CH-10004495"/>
    <n v="29526.137999999999"/>
    <n v="854.78320000000008"/>
    <s v="Normal"/>
    <n v="722.35199999999998"/>
    <n v="3"/>
    <n v="0.2"/>
    <n v="81.264600000000002"/>
    <n v="2167.056"/>
    <n v="3.7499999999999999E-2"/>
    <s v="Profit"/>
    <n v="433.41120000000001"/>
    <s v="Discount Applied"/>
    <s v="Low Discount"/>
    <n v="0.83479653731713988"/>
    <x v="0"/>
  </r>
  <r>
    <s v="CA-2016-129728"/>
    <d v="2016-05-30T00:00:00"/>
    <x v="424"/>
    <n v="6425.0739999999996"/>
    <n v="-27.839200000000002"/>
    <n v="0.621"/>
    <s v="Medium Value"/>
    <n v="800"/>
    <n v="4.1241315295013133E-4"/>
    <s v="FUR-FU-10003247"/>
    <n v="1938.5520000000001"/>
    <n v="-40.491399999999992"/>
    <s v="Normal"/>
    <n v="167.84"/>
    <n v="8"/>
    <n v="0"/>
    <n v="11.748799999999999"/>
    <n v="1342.72"/>
    <n v="8.7499999999999991E-3"/>
    <s v="Profit"/>
    <n v="0"/>
    <s v="No Discount"/>
    <s v="Low Discount"/>
    <n v="0.78901070601479639"/>
    <x v="1"/>
  </r>
  <r>
    <s v="CA-2014-121769"/>
    <d v="2014-08-04T00:00:00"/>
    <x v="158"/>
    <n v="22417.579999999998"/>
    <n v="247.18489999999997"/>
    <n v="0.92900000000000005"/>
    <s v="High Value"/>
    <n v="149"/>
    <n v="1.4389413801789374E-3"/>
    <s v="FUR-TA-10004442"/>
    <n v="1663.73"/>
    <n v="-415.9325"/>
    <s v="Normal"/>
    <n v="172.11"/>
    <n v="1"/>
    <n v="0.4"/>
    <n v="-94.660499999999999"/>
    <n v="172.11"/>
    <n v="-0.54999999999999993"/>
    <s v="Loss"/>
    <n v="68.844000000000008"/>
    <s v="Discount Applied"/>
    <s v="High Discount"/>
    <n v="0.31409261428468399"/>
    <x v="1"/>
  </r>
  <r>
    <s v="CA-2017-121125"/>
    <d v="2017-05-30T00:00:00"/>
    <x v="523"/>
    <n v="432.11199999999997"/>
    <n v="59.933599999999998"/>
    <n v="0.08"/>
    <s v="Low Value"/>
    <n v="1947"/>
    <n v="2.7736438887332215E-5"/>
    <s v="FUR-FU-10000820"/>
    <n v="465.52599999999995"/>
    <n v="6.7959999999999994"/>
    <s v="Normal"/>
    <n v="13.592000000000001"/>
    <n v="1"/>
    <n v="0.2"/>
    <n v="-0.33979999999999999"/>
    <n v="13.592000000000001"/>
    <n v="-2.4999999999999998E-2"/>
    <s v="Loss"/>
    <n v="2.7184000000000004"/>
    <s v="Discount Applied"/>
    <s v="Low Discount"/>
    <n v="0.99767430680120395"/>
    <x v="0"/>
  </r>
  <r>
    <s v="US-2016-114013"/>
    <d v="2016-03-13T00:00:00"/>
    <x v="379"/>
    <n v="6627.8959999999997"/>
    <n v="23.144000000000005"/>
    <n v="0.63"/>
    <s v="Medium Value"/>
    <n v="782"/>
    <n v="4.2543190736566826E-4"/>
    <s v="FUR-CH-10004287"/>
    <n v="58029.619999999995"/>
    <n v="1179.3740000000003"/>
    <s v="Normal"/>
    <n v="386.68"/>
    <n v="2"/>
    <n v="0.3"/>
    <n v="-5.524"/>
    <n v="773.36"/>
    <n v="-7.1428571428571426E-3"/>
    <s v="Loss"/>
    <n v="232.00799999999998"/>
    <s v="Discount Applied"/>
    <s v="Low Discount"/>
    <n v="0.78108280032694333"/>
    <x v="1"/>
  </r>
  <r>
    <s v="CA-2017-135069"/>
    <d v="2017-10-04T00:00:00"/>
    <x v="32"/>
    <n v="2095.6779999999999"/>
    <n v="-81.3673"/>
    <n v="0.28699999999999998"/>
    <s v="Low Value"/>
    <n v="1508"/>
    <n v="1.3451754354085654E-4"/>
    <s v="FUR-FU-10003878"/>
    <n v="901.51999999999987"/>
    <n v="41.867199999999997"/>
    <s v="Normal"/>
    <n v="36.671999999999997"/>
    <n v="3"/>
    <n v="0.2"/>
    <n v="6.4176000000000002"/>
    <n v="110.01599999999999"/>
    <n v="5.8333333333333341E-2"/>
    <s v="Profit"/>
    <n v="22.0032"/>
    <s v="Discount Applied"/>
    <s v="Low Discount"/>
    <n v="0.96411199934493474"/>
    <x v="0"/>
  </r>
  <r>
    <s v="CA-2016-101693"/>
    <d v="2016-06-25T00:00:00"/>
    <x v="194"/>
    <n v="4728.326"/>
    <n v="216.80790000000002"/>
    <n v="0.53"/>
    <s v="Medium Value"/>
    <n v="991"/>
    <n v="3.0350215948268968E-4"/>
    <s v="FUR-CH-10001146"/>
    <n v="10599.241999999998"/>
    <n v="117.4863"/>
    <s v="Normal"/>
    <n v="85.245999999999995"/>
    <n v="2"/>
    <n v="0.3"/>
    <n v="-6.0890000000000004"/>
    <n v="170.49199999999999"/>
    <n v="-3.5714285714285719E-2"/>
    <s v="Loss"/>
    <n v="51.147599999999997"/>
    <s v="Discount Applied"/>
    <s v="Low Discount"/>
    <n v="0.85814180389864425"/>
    <x v="0"/>
  </r>
  <r>
    <s v="CA-2016-101693"/>
    <d v="2016-06-25T00:00:00"/>
    <x v="194"/>
    <n v="4728.326"/>
    <n v="216.80790000000002"/>
    <n v="0.53"/>
    <s v="Medium Value"/>
    <n v="991"/>
    <n v="3.0350215948268968E-4"/>
    <s v="FUR-FU-10003919"/>
    <n v="327.12"/>
    <n v="-78.508799999999994"/>
    <s v="Normal"/>
    <n v="32.712000000000003"/>
    <n v="2"/>
    <n v="0.6"/>
    <n v="-26.169599999999999"/>
    <n v="65.424000000000007"/>
    <n v="-0.39999999999999997"/>
    <s v="Loss"/>
    <n v="39.254400000000004"/>
    <s v="Discount Applied"/>
    <s v="High Discount"/>
    <n v="0.85814180389864425"/>
    <x v="0"/>
  </r>
  <r>
    <s v="CA-2015-145457"/>
    <d v="2015-03-24T00:00:00"/>
    <x v="375"/>
    <n v="1771.328"/>
    <n v="164.85160000000002"/>
    <n v="0.252"/>
    <s v="Low Value"/>
    <n v="1583"/>
    <n v="1.1369814034653147E-4"/>
    <s v="FUR-FU-10003832"/>
    <n v="729.76400000000001"/>
    <n v="20.635999999999999"/>
    <s v="Normal"/>
    <n v="46.9"/>
    <n v="5"/>
    <n v="0"/>
    <n v="13.132"/>
    <n v="234.5"/>
    <n v="5.6000000000000001E-2"/>
    <s v="Profit"/>
    <n v="0"/>
    <s v="No Discount"/>
    <s v="Low Discount"/>
    <n v="0.97320880646151975"/>
    <x v="0"/>
  </r>
  <r>
    <s v="US-2017-163657"/>
    <d v="2017-02-09T00:00:00"/>
    <x v="267"/>
    <n v="8708.5920000000006"/>
    <n v="15.442400000000001"/>
    <n v="0.70499999999999996"/>
    <s v="Medium Value"/>
    <n v="624"/>
    <n v="5.589877851175396E-4"/>
    <s v="FUR-TA-10004607"/>
    <n v="6948.0099999999993"/>
    <n v="-115.3074"/>
    <s v="Normal"/>
    <n v="236.52799999999999"/>
    <n v="2"/>
    <n v="0.2"/>
    <n v="-2.9565999999999999"/>
    <n v="473.05599999999998"/>
    <n v="-6.2500000000000003E-3"/>
    <s v="Loss"/>
    <n v="94.611199999999997"/>
    <s v="Discount Applied"/>
    <s v="Low Discount"/>
    <n v="0.70508979518821635"/>
    <x v="1"/>
  </r>
  <r>
    <s v="CA-2017-127474"/>
    <d v="2017-03-02T00:00:00"/>
    <x v="454"/>
    <n v="56.14"/>
    <n v="-16.921199999999999"/>
    <n v="8.0000000000000002E-3"/>
    <s v="Low Value"/>
    <n v="2103"/>
    <n v="3.6035187153673833E-6"/>
    <s v="FUR-FU-10004597"/>
    <n v="832.5"/>
    <n v="-42.180000000000007"/>
    <s v="Normal"/>
    <n v="22.2"/>
    <n v="1"/>
    <n v="0.6"/>
    <n v="-26.085000000000001"/>
    <n v="22.2"/>
    <n v="-1.175"/>
    <s v="Loss"/>
    <n v="13.319999999999999"/>
    <s v="Discount Applied"/>
    <s v="High Discount"/>
    <n v="0.99997111510801973"/>
    <x v="0"/>
  </r>
  <r>
    <s v="CA-2017-115448"/>
    <d v="2017-11-11T00:00:00"/>
    <x v="386"/>
    <n v="11174.198"/>
    <n v="455.60649999999998"/>
    <n v="0.80100000000000005"/>
    <s v="High Value"/>
    <n v="418"/>
    <n v="7.1725029608515824E-4"/>
    <s v="FUR-FU-10004090"/>
    <n v="1004.796"/>
    <n v="93.58829999999999"/>
    <s v="Normal"/>
    <n v="88.92"/>
    <n v="5"/>
    <n v="0.2"/>
    <n v="14.4495"/>
    <n v="444.6"/>
    <n v="3.2500000000000001E-2"/>
    <s v="Profit"/>
    <n v="88.920000000000016"/>
    <s v="Discount Applied"/>
    <s v="Low Discount"/>
    <n v="0.57299951973281016"/>
    <x v="1"/>
  </r>
  <r>
    <s v="CA-2017-105669"/>
    <d v="2017-09-17T00:00:00"/>
    <x v="321"/>
    <n v="3585.2700000000004"/>
    <n v="-177.16900000000001"/>
    <n v="0.45"/>
    <s v="Medium Value"/>
    <n v="1163"/>
    <n v="2.3013159146143962E-4"/>
    <s v="FUR-CH-10003774"/>
    <n v="20415.912000000004"/>
    <n v="-503.11939999999998"/>
    <s v="high sales Low Profit"/>
    <n v="318.43"/>
    <n v="5"/>
    <n v="0.3"/>
    <n v="-77.332999999999998"/>
    <n v="1592.15"/>
    <n v="-4.8571428571428571E-2"/>
    <s v="Loss"/>
    <n v="477.64499999999998"/>
    <s v="Discount Applied"/>
    <s v="Low Discount"/>
    <n v="0.90265199084025338"/>
    <x v="0"/>
  </r>
  <r>
    <s v="CA-2015-137974"/>
    <d v="2015-04-16T00:00:00"/>
    <x v="143"/>
    <n v="13122.279999999999"/>
    <n v="251.20480000000003"/>
    <n v="0.84699999999999998"/>
    <s v="High Value"/>
    <n v="322"/>
    <n v="8.4229393602228543E-4"/>
    <s v="FUR-FU-10001468"/>
    <n v="16243.099999999999"/>
    <n v="-530.0379999999999"/>
    <s v="high sales Low Profit"/>
    <n v="1196.8599999999999"/>
    <n v="7"/>
    <n v="0"/>
    <n v="119.68600000000001"/>
    <n v="8378.0199999999986"/>
    <n v="1.4285714285714289E-2"/>
    <s v="Profit"/>
    <n v="0"/>
    <s v="No Discount"/>
    <s v="Low Discount"/>
    <n v="0.49776666851622065"/>
    <x v="1"/>
  </r>
  <r>
    <s v="CA-2015-137974"/>
    <d v="2015-04-16T00:00:00"/>
    <x v="143"/>
    <n v="13122.279999999999"/>
    <n v="251.20480000000003"/>
    <n v="0.84699999999999998"/>
    <s v="High Value"/>
    <n v="322"/>
    <n v="8.4229393602228543E-4"/>
    <s v="FUR-BO-10001519"/>
    <n v="6683.1930000000002"/>
    <n v="147.0942"/>
    <s v="Normal"/>
    <n v="523.26"/>
    <n v="9"/>
    <n v="0"/>
    <n v="125.58240000000001"/>
    <n v="4709.34"/>
    <n v="2.6666666666666668E-2"/>
    <s v="Profit"/>
    <n v="0"/>
    <s v="No Discount"/>
    <s v="Low Discount"/>
    <n v="0.49776666851622065"/>
    <x v="1"/>
  </r>
  <r>
    <s v="CA-2017-148985"/>
    <d v="2017-11-11T00:00:00"/>
    <x v="592"/>
    <n v="10880.676000000001"/>
    <n v="173.84020000000001"/>
    <n v="0.78300000000000003"/>
    <s v="Medium Value"/>
    <n v="459"/>
    <n v="6.9840968296844893E-4"/>
    <s v="FUR-FU-10001424"/>
    <n v="263.64600000000002"/>
    <n v="15.364800000000002"/>
    <s v="Normal"/>
    <n v="34.92"/>
    <n v="4"/>
    <n v="0"/>
    <n v="11.8728"/>
    <n v="139.68"/>
    <n v="8.4999999999999992E-2"/>
    <s v="Profit"/>
    <n v="0"/>
    <s v="No Discount"/>
    <s v="Low Discount"/>
    <n v="0.59984639033134612"/>
    <x v="1"/>
  </r>
  <r>
    <s v="CA-2014-138100"/>
    <d v="2014-09-15T00:00:00"/>
    <x v="634"/>
    <n v="29.12"/>
    <n v="6.2607999999999997"/>
    <n v="3.0000000000000001E-3"/>
    <s v="Low Value"/>
    <n v="2113"/>
    <n v="1.8691568398913112E-6"/>
    <s v="FUR-FU-10002456"/>
    <n v="794.976"/>
    <n v="42.29679999999999"/>
    <s v="Normal"/>
    <n v="14.56"/>
    <n v="2"/>
    <n v="0"/>
    <n v="6.2607999999999997"/>
    <n v="29.12"/>
    <n v="0.21499999999999997"/>
    <s v="Profit"/>
    <n v="0"/>
    <s v="No Discount"/>
    <s v="Low Discount"/>
    <n v="0.99999277537503961"/>
    <x v="0"/>
  </r>
  <r>
    <s v="CA-2014-167199"/>
    <d v="2014-06-01T00:00:00"/>
    <x v="218"/>
    <n v="30149.784000000003"/>
    <n v="750.25799999999992"/>
    <n v="0.96899999999999997"/>
    <s v="High Value"/>
    <n v="61"/>
    <n v="1.9352566959081601E-3"/>
    <s v="FUR-CH-10004063"/>
    <n v="50818.646000000001"/>
    <n v="1558.5909999999999"/>
    <s v="Normal"/>
    <n v="2573.8200000000002"/>
    <n v="9"/>
    <n v="0"/>
    <n v="746.40779999999995"/>
    <n v="23164.38"/>
    <n v="3.2222222222222222E-2"/>
    <s v="Profit"/>
    <n v="0"/>
    <s v="No Discount"/>
    <s v="Low Discount"/>
    <n v="0.17195877981829635"/>
    <x v="1"/>
  </r>
  <r>
    <s v="CA-2014-129938"/>
    <d v="2014-12-15T00:00:00"/>
    <x v="70"/>
    <n v="14318.361999999999"/>
    <n v="-199.02199999999999"/>
    <n v="0.86399999999999999"/>
    <s v="High Value"/>
    <n v="284"/>
    <n v="9.1906814108309864E-4"/>
    <s v="FUR-CH-10003774"/>
    <n v="20415.912000000004"/>
    <n v="-503.11939999999998"/>
    <s v="high sales Low Profit"/>
    <n v="445.80200000000002"/>
    <n v="7"/>
    <n v="0.3"/>
    <n v="-108.2662"/>
    <n v="3120.614"/>
    <n v="-3.4693877551020408E-2"/>
    <s v="Loss"/>
    <n v="936.18419999999992"/>
    <s v="Discount Applied"/>
    <s v="Low Discount"/>
    <n v="0.46651366419241358"/>
    <x v="1"/>
  </r>
  <r>
    <s v="US-2015-134558"/>
    <d v="2015-12-19T00:00:00"/>
    <x v="142"/>
    <n v="4369.6559999999999"/>
    <n v="-95.2684"/>
    <n v="0.50900000000000001"/>
    <s v="Medium Value"/>
    <n v="1039"/>
    <n v="2.8047982144134982E-4"/>
    <s v="FUR-TA-10003473"/>
    <n v="78629.976500000004"/>
    <n v="-327.23309999999998"/>
    <s v="high sales Low Profit"/>
    <n v="1053.164"/>
    <n v="4"/>
    <n v="0.3"/>
    <n v="-105.3164"/>
    <n v="4212.6559999999999"/>
    <n v="-2.5000000000000001E-2"/>
    <s v="Loss"/>
    <n v="1263.7967999999998"/>
    <s v="Discount Applied"/>
    <s v="Low Discount"/>
    <n v="0.87065973487714943"/>
    <x v="0"/>
  </r>
  <r>
    <s v="CA-2015-108672"/>
    <d v="2015-10-09T00:00:00"/>
    <x v="271"/>
    <n v="2961.136"/>
    <n v="62.973999999999997"/>
    <n v="0.38800000000000001"/>
    <s v="Low Value"/>
    <n v="1294"/>
    <n v="1.9006962940413451E-4"/>
    <s v="FUR-FU-10003799"/>
    <n v="1468.6280000000002"/>
    <n v="71.11999999999999"/>
    <s v="Normal"/>
    <n v="106.68"/>
    <n v="6"/>
    <n v="0"/>
    <n v="33.070799999999998"/>
    <n v="640.08000000000004"/>
    <n v="5.1666666666666659E-2"/>
    <s v="Profit"/>
    <n v="0"/>
    <s v="No Discount"/>
    <s v="Low Discount"/>
    <n v="0.93037182778923788"/>
    <x v="0"/>
  </r>
  <r>
    <s v="US-2017-160836"/>
    <d v="2017-11-09T00:00:00"/>
    <x v="635"/>
    <n v="2560.9500000000003"/>
    <n v="-65.852999999999994"/>
    <n v="0.35199999999999998"/>
    <s v="Low Value"/>
    <n v="1373"/>
    <n v="1.6438245910438371E-4"/>
    <s v="FUR-TA-10002855"/>
    <n v="11809.638000000003"/>
    <n v="100.97460000000001"/>
    <s v="Normal"/>
    <n v="512.19000000000005"/>
    <n v="5"/>
    <n v="0.3"/>
    <n v="-65.852999999999994"/>
    <n v="2560.9500000000003"/>
    <n v="-2.571428571428571E-2"/>
    <s v="Loss"/>
    <n v="768.28500000000008"/>
    <s v="Discount Applied"/>
    <s v="Low Discount"/>
    <n v="0.9437535084804054"/>
    <x v="0"/>
  </r>
  <r>
    <s v="CA-2017-121048"/>
    <d v="2017-07-14T00:00:00"/>
    <x v="636"/>
    <n v="15545.97"/>
    <n v="318.32819999999998"/>
    <n v="0.877"/>
    <s v="High Value"/>
    <n v="259"/>
    <n v="9.9786593950017591E-4"/>
    <s v="FUR-FU-10003601"/>
    <n v="8706.5120000000006"/>
    <n v="-343.09560000000005"/>
    <s v="Normal"/>
    <n v="276.69"/>
    <n v="3"/>
    <n v="0"/>
    <n v="49.804200000000002"/>
    <n v="830.06999999999994"/>
    <n v="6.0000000000000005E-2"/>
    <s v="Profit"/>
    <n v="0"/>
    <s v="No Discount"/>
    <s v="Low Discount"/>
    <n v="0.44074731340492268"/>
    <x v="1"/>
  </r>
  <r>
    <s v="CA-2017-121048"/>
    <d v="2017-07-14T00:00:00"/>
    <x v="636"/>
    <n v="15545.97"/>
    <n v="318.32819999999998"/>
    <n v="0.877"/>
    <s v="High Value"/>
    <n v="259"/>
    <n v="9.9786593950017591E-4"/>
    <s v="FUR-FU-10002960"/>
    <n v="751.08799999999997"/>
    <n v="44.588000000000001"/>
    <s v="Normal"/>
    <n v="18.84"/>
    <n v="3"/>
    <n v="0"/>
    <n v="7.9127999999999998"/>
    <n v="56.519999999999996"/>
    <n v="0.14000000000000001"/>
    <s v="Profit"/>
    <n v="0"/>
    <s v="No Discount"/>
    <s v="Low Discount"/>
    <n v="0.44074731340492268"/>
    <x v="1"/>
  </r>
  <r>
    <s v="US-2017-161935"/>
    <d v="2017-07-14T00:00:00"/>
    <x v="509"/>
    <n v="9389.3780000000006"/>
    <n v="381.93529999999998"/>
    <n v="0.71499999999999997"/>
    <s v="Medium Value"/>
    <n v="597"/>
    <n v="6.0268613018629811E-4"/>
    <s v="FUR-FU-10002937"/>
    <n v="12304.52"/>
    <n v="1260.221"/>
    <s v="Normal"/>
    <n v="396.92"/>
    <n v="5"/>
    <n v="0.2"/>
    <n v="148.845"/>
    <n v="1984.6000000000001"/>
    <n v="7.4999999999999997E-2"/>
    <s v="Profit"/>
    <n v="396.92000000000007"/>
    <s v="Discount Applied"/>
    <s v="Low Discount"/>
    <n v="0.69259767134752981"/>
    <x v="1"/>
  </r>
  <r>
    <s v="CA-2016-162383"/>
    <d v="2016-05-09T00:00:00"/>
    <x v="242"/>
    <n v="4547.2440000000006"/>
    <n v="-210.81779999999998"/>
    <n v="0.52300000000000002"/>
    <s v="Medium Value"/>
    <n v="1009"/>
    <n v="2.9187885388924195E-4"/>
    <s v="FUR-CH-10004477"/>
    <n v="18881.989000000001"/>
    <n v="283.74739999999997"/>
    <s v="Normal"/>
    <n v="85.245999999999995"/>
    <n v="2"/>
    <n v="0.3"/>
    <n v="-1.2178"/>
    <n v="170.49199999999999"/>
    <n v="-7.1428571428571435E-3"/>
    <s v="Loss"/>
    <n v="51.147599999999997"/>
    <s v="Discount Applied"/>
    <s v="Low Discount"/>
    <n v="0.86259140454528638"/>
    <x v="0"/>
  </r>
  <r>
    <s v="CA-2014-125731"/>
    <d v="2014-10-09T00:00:00"/>
    <x v="408"/>
    <n v="20282.624"/>
    <n v="655.86999999999989"/>
    <n v="0.92200000000000004"/>
    <s v="High Value"/>
    <n v="163"/>
    <n v="1.3019026572988895E-3"/>
    <s v="FUR-CH-10003973"/>
    <n v="47585.279999999999"/>
    <n v="773.2607999999999"/>
    <s v="Normal"/>
    <n v="1487.04"/>
    <n v="5"/>
    <n v="0.2"/>
    <n v="148.70400000000001"/>
    <n v="7435.2"/>
    <n v="0.02"/>
    <s v="Profit"/>
    <n v="1487.04"/>
    <s v="Discount Applied"/>
    <s v="Low Discount"/>
    <n v="0.33386131948765152"/>
    <x v="1"/>
  </r>
  <r>
    <s v="US-2017-106145"/>
    <d v="2017-09-26T00:00:00"/>
    <x v="585"/>
    <n v="9755.08"/>
    <n v="319.096"/>
    <n v="0.73299999999999998"/>
    <s v="Medium Value"/>
    <n v="565"/>
    <n v="6.2615983879419409E-4"/>
    <s v="FUR-FU-10003829"/>
    <n v="284.59199999999998"/>
    <n v="17.1248"/>
    <s v="Normal"/>
    <n v="9.24"/>
    <n v="3"/>
    <n v="0"/>
    <n v="2.9567999999999999"/>
    <n v="27.72"/>
    <n v="0.10666666666666666"/>
    <s v="Profit"/>
    <n v="0"/>
    <s v="No Discount"/>
    <s v="Low Discount"/>
    <n v="0.66938134460947774"/>
    <x v="1"/>
  </r>
  <r>
    <s v="CA-2016-107146"/>
    <d v="2016-06-17T00:00:00"/>
    <x v="24"/>
    <n v="10142.768"/>
    <n v="-152.83079999999998"/>
    <n v="0.755"/>
    <s v="Medium Value"/>
    <n v="511"/>
    <n v="6.5104478649143929E-4"/>
    <s v="FUR-FU-10002298"/>
    <n v="10587.491999999998"/>
    <n v="-173.12879999999998"/>
    <s v="Normal"/>
    <n v="266.35199999999998"/>
    <n v="3"/>
    <n v="0.2"/>
    <n v="-13.317600000000001"/>
    <n v="799.05599999999993"/>
    <n v="-1.666666666666667E-2"/>
    <s v="Loss"/>
    <n v="159.81119999999999"/>
    <s v="Discount Applied"/>
    <s v="Low Discount"/>
    <n v="0.63948627174085315"/>
    <x v="1"/>
  </r>
  <r>
    <s v="CA-2016-107146"/>
    <d v="2016-06-17T00:00:00"/>
    <x v="24"/>
    <n v="10142.768"/>
    <n v="-152.83079999999998"/>
    <n v="0.755"/>
    <s v="Medium Value"/>
    <n v="511"/>
    <n v="6.5104478649143929E-4"/>
    <s v="FUR-CH-10004853"/>
    <n v="16970.152000000002"/>
    <n v="493.70460000000003"/>
    <s v="Normal"/>
    <n v="483.13600000000002"/>
    <n v="4"/>
    <n v="0.2"/>
    <n v="54.352800000000002"/>
    <n v="1932.5440000000001"/>
    <n v="2.8125000000000001E-2"/>
    <s v="Profit"/>
    <n v="386.50880000000006"/>
    <s v="Discount Applied"/>
    <s v="Low Discount"/>
    <n v="0.63948627174085315"/>
    <x v="1"/>
  </r>
  <r>
    <s v="US-2017-134642"/>
    <d v="2017-02-25T00:00:00"/>
    <x v="588"/>
    <n v="2490.77"/>
    <n v="-55.674599999999998"/>
    <n v="0.34499999999999997"/>
    <s v="Low Value"/>
    <n v="1385"/>
    <n v="1.59877739769783E-4"/>
    <s v="FUR-CH-10002880"/>
    <n v="30526.117999999999"/>
    <n v="-474.74139999999994"/>
    <s v="high sales Low Profit"/>
    <n v="196.78399999999999"/>
    <n v="2"/>
    <n v="0.2"/>
    <n v="-22.138200000000001"/>
    <n v="393.56799999999998"/>
    <n v="-5.6250000000000008E-2"/>
    <s v="Loss"/>
    <n v="78.7136"/>
    <s v="Discount Applied"/>
    <s v="Low Discount"/>
    <n v="0.94617233350995056"/>
    <x v="0"/>
  </r>
  <r>
    <s v="US-2017-134642"/>
    <d v="2017-02-25T00:00:00"/>
    <x v="588"/>
    <n v="2490.77"/>
    <n v="-55.674599999999998"/>
    <n v="0.34499999999999997"/>
    <s v="Low Value"/>
    <n v="1385"/>
    <n v="1.59877739769783E-4"/>
    <s v="FUR-BO-10004709"/>
    <n v="6416.6466"/>
    <n v="-20.293000000000006"/>
    <s v="Normal"/>
    <n v="231.92"/>
    <n v="5"/>
    <n v="0.2"/>
    <n v="5.798"/>
    <n v="1159.5999999999999"/>
    <n v="5.0000000000000001E-3"/>
    <s v="Profit"/>
    <n v="231.92"/>
    <s v="Discount Applied"/>
    <s v="Low Discount"/>
    <n v="0.94617233350995056"/>
    <x v="0"/>
  </r>
  <r>
    <s v="CA-2017-103415"/>
    <d v="2017-03-12T00:00:00"/>
    <x v="322"/>
    <n v="2367.6779999999999"/>
    <n v="110.37320000000003"/>
    <n v="0.33200000000000002"/>
    <s v="Low Value"/>
    <n v="1412"/>
    <n v="1.5197670083654462E-4"/>
    <s v="FUR-FU-10000820"/>
    <n v="465.52599999999995"/>
    <n v="6.7959999999999994"/>
    <s v="Normal"/>
    <n v="13.592000000000001"/>
    <n v="2"/>
    <n v="0.6"/>
    <n v="-14.271599999999999"/>
    <n v="27.184000000000001"/>
    <n v="-0.52499999999999991"/>
    <s v="Loss"/>
    <n v="16.310400000000001"/>
    <s v="Discount Applied"/>
    <s v="High Discount"/>
    <n v="0.95050666050702726"/>
    <x v="0"/>
  </r>
  <r>
    <s v="US-2017-112347"/>
    <d v="2017-02-12T00:00:00"/>
    <x v="637"/>
    <n v="9524.4399999999987"/>
    <n v="-295.52700000000004"/>
    <n v="0.72199999999999998"/>
    <s v="Medium Value"/>
    <n v="587"/>
    <n v="6.1135550041670314E-4"/>
    <s v="FUR-BO-10003546"/>
    <n v="7916.8319999999994"/>
    <n v="-191.86200000000005"/>
    <s v="Normal"/>
    <n v="242.352"/>
    <n v="8"/>
    <n v="0.7"/>
    <n v="-363.52800000000002"/>
    <n v="1938.816"/>
    <n v="-0.1875"/>
    <s v="Loss"/>
    <n v="1357.1712"/>
    <s v="Discount Applied"/>
    <s v="High Discount"/>
    <n v="0.68353794773779353"/>
    <x v="1"/>
  </r>
  <r>
    <s v="US-2017-112347"/>
    <d v="2017-02-12T00:00:00"/>
    <x v="637"/>
    <n v="9524.4399999999987"/>
    <n v="-295.52700000000004"/>
    <n v="0.72199999999999998"/>
    <s v="Medium Value"/>
    <n v="587"/>
    <n v="6.1135550041670314E-4"/>
    <s v="FUR-FU-10001488"/>
    <n v="9347.4360000000015"/>
    <n v="148.37200000000001"/>
    <s v="Normal"/>
    <n v="508.70400000000001"/>
    <n v="6"/>
    <n v="0.2"/>
    <n v="0"/>
    <n v="3052.2240000000002"/>
    <n v="0"/>
    <s v="Profit"/>
    <n v="610.4448000000001"/>
    <s v="Discount Applied"/>
    <s v="Low Discount"/>
    <n v="0.68353794773779353"/>
    <x v="1"/>
  </r>
  <r>
    <s v="US-2017-112347"/>
    <d v="2017-02-12T00:00:00"/>
    <x v="637"/>
    <n v="9524.4399999999987"/>
    <n v="-295.52700000000004"/>
    <n v="0.72199999999999998"/>
    <s v="Medium Value"/>
    <n v="587"/>
    <n v="6.1135550041670314E-4"/>
    <s v="FUR-CH-10002335"/>
    <n v="31144.458000000002"/>
    <n v="1233.0847999999999"/>
    <s v="Normal"/>
    <n v="906.68"/>
    <n v="5"/>
    <n v="0.2"/>
    <n v="68.001000000000005"/>
    <n v="4533.3999999999996"/>
    <n v="1.5000000000000003E-2"/>
    <s v="Profit"/>
    <n v="906.68"/>
    <s v="Discount Applied"/>
    <s v="Low Discount"/>
    <n v="0.68353794773779353"/>
    <x v="1"/>
  </r>
  <r>
    <s v="CA-2016-136595"/>
    <d v="2016-05-09T00:00:00"/>
    <x v="328"/>
    <n v="628.99199999999985"/>
    <n v="18.759599999999999"/>
    <n v="0.108"/>
    <s v="Low Value"/>
    <n v="1888"/>
    <n v="4.0373787741652312E-5"/>
    <s v="FUR-FU-10004671"/>
    <n v="417.012"/>
    <n v="23.324400000000004"/>
    <s v="Normal"/>
    <n v="21.204000000000001"/>
    <n v="3"/>
    <n v="0.6"/>
    <n v="-11.6622"/>
    <n v="63.612000000000002"/>
    <n v="-0.18333333333333332"/>
    <s v="Loss"/>
    <n v="38.167200000000001"/>
    <s v="Discount Applied"/>
    <s v="High Discount"/>
    <n v="0.99567193999311454"/>
    <x v="0"/>
  </r>
  <r>
    <s v="CA-2014-114181"/>
    <d v="2014-10-05T00:00:00"/>
    <x v="136"/>
    <n v="3313.5749999999998"/>
    <n v="-139.2345"/>
    <n v="0.42399999999999999"/>
    <s v="Medium Value"/>
    <n v="1221"/>
    <n v="2.1269201152963088E-4"/>
    <s v="FUR-BO-10004467"/>
    <n v="8447.1551999999992"/>
    <n v="-612.93869999999993"/>
    <s v="Normal"/>
    <n v="349.96499999999997"/>
    <n v="7"/>
    <n v="0.5"/>
    <n v="-216.97829999999999"/>
    <n v="2449.7549999999997"/>
    <n v="-8.8571428571428579E-2"/>
    <s v="Loss"/>
    <n v="1224.8774999999998"/>
    <s v="Discount Applied"/>
    <s v="High Discount"/>
    <n v="0.91507726328522732"/>
    <x v="0"/>
  </r>
  <r>
    <s v="US-2014-137155"/>
    <d v="2014-01-11T00:00:00"/>
    <x v="149"/>
    <n v="971.15999999999985"/>
    <n v="74.173200000000008"/>
    <n v="0.157"/>
    <s v="Low Value"/>
    <n v="1785"/>
    <n v="6.2336894115001555E-5"/>
    <s v="FUR-FU-10003142"/>
    <n v="817.34400000000005"/>
    <n v="42.767999999999994"/>
    <s v="Normal"/>
    <n v="31.68"/>
    <n v="6"/>
    <n v="0"/>
    <n v="9.8208000000000002"/>
    <n v="190.07999999999998"/>
    <n v="5.1666666666666673E-2"/>
    <s v="Profit"/>
    <n v="0"/>
    <s v="No Discount"/>
    <s v="Low Discount"/>
    <n v="0.9904115693824358"/>
    <x v="0"/>
  </r>
  <r>
    <s v="CA-2016-105746"/>
    <d v="2016-12-30T00:00:00"/>
    <x v="175"/>
    <n v="3387.3270000000002"/>
    <n v="78.185000000000002"/>
    <n v="0.42599999999999999"/>
    <s v="Medium Value"/>
    <n v="1213"/>
    <n v="2.1742601067989406E-4"/>
    <s v="FUR-CH-10000454"/>
    <n v="58262.423999999999"/>
    <n v="1927.442"/>
    <s v="Normal"/>
    <n v="170.786"/>
    <n v="1"/>
    <n v="0.3"/>
    <n v="0"/>
    <n v="170.786"/>
    <n v="0"/>
    <s v="Profit"/>
    <n v="51.235799999999998"/>
    <s v="Discount Applied"/>
    <s v="Low Discount"/>
    <n v="0.91400554010369617"/>
    <x v="0"/>
  </r>
  <r>
    <s v="US-2016-104815"/>
    <d v="2016-03-09T00:00:00"/>
    <x v="638"/>
    <n v="855.66399999999999"/>
    <n v="-31.8612"/>
    <n v="0.14199999999999999"/>
    <s v="Low Value"/>
    <n v="1817"/>
    <n v="5.4923427824476606E-5"/>
    <s v="FUR-BO-10003894"/>
    <n v="4897.62"/>
    <n v="106.47"/>
    <s v="Normal"/>
    <n v="198.744"/>
    <n v="4"/>
    <n v="0.3"/>
    <n v="0"/>
    <n v="794.976"/>
    <n v="0"/>
    <s v="Profit"/>
    <n v="238.49279999999999"/>
    <s v="Discount Applied"/>
    <s v="Low Discount"/>
    <n v="0.99226389995948339"/>
    <x v="0"/>
  </r>
  <r>
    <s v="US-2016-166660"/>
    <d v="2016-01-30T00:00:00"/>
    <x v="639"/>
    <n v="1789.252"/>
    <n v="-52.062799999999996"/>
    <n v="0.25600000000000001"/>
    <s v="Low Value"/>
    <n v="1577"/>
    <n v="1.1484864746185467E-4"/>
    <s v="FUR-CH-10001190"/>
    <n v="3916.5120000000002"/>
    <n v="-149.589"/>
    <s v="Normal"/>
    <n v="435.16800000000001"/>
    <n v="4"/>
    <n v="0.2"/>
    <n v="-59.835599999999999"/>
    <n v="1740.672"/>
    <n v="-3.4374999999999996E-2"/>
    <s v="Loss"/>
    <n v="348.13440000000003"/>
    <s v="Discount Applied"/>
    <s v="Low Discount"/>
    <n v="0.97229572604113201"/>
    <x v="0"/>
  </r>
  <r>
    <s v="US-2016-166660"/>
    <d v="2016-01-30T00:00:00"/>
    <x v="639"/>
    <n v="1789.252"/>
    <n v="-52.062799999999996"/>
    <n v="0.25600000000000001"/>
    <s v="Low Value"/>
    <n v="1577"/>
    <n v="1.1484864746185467E-4"/>
    <s v="FUR-BO-10000468"/>
    <n v="2754.4859999999999"/>
    <n v="-133.10919999999999"/>
    <s v="Normal"/>
    <n v="48.58"/>
    <n v="1"/>
    <n v="0"/>
    <n v="7.7728000000000002"/>
    <n v="48.58"/>
    <n v="0.16"/>
    <s v="Profit"/>
    <n v="0"/>
    <s v="No Discount"/>
    <s v="Low Discount"/>
    <n v="0.97229572604113201"/>
    <x v="0"/>
  </r>
  <r>
    <s v="CA-2014-100916"/>
    <d v="2014-10-21T00:00:00"/>
    <x v="273"/>
    <n v="3452.3360000000002"/>
    <n v="139.52719999999999"/>
    <n v="0.435"/>
    <s v="Medium Value"/>
    <n v="1196"/>
    <n v="2.2159881346164181E-4"/>
    <s v="FUR-TA-10004607"/>
    <n v="6948.0099999999993"/>
    <n v="-115.3074"/>
    <s v="Normal"/>
    <n v="591.32000000000005"/>
    <n v="4"/>
    <n v="0"/>
    <n v="112.35080000000001"/>
    <n v="2365.2800000000002"/>
    <n v="4.7500000000000001E-2"/>
    <s v="Profit"/>
    <n v="0"/>
    <s v="No Discount"/>
    <s v="Low Discount"/>
    <n v="0.90964189018235198"/>
    <x v="0"/>
  </r>
  <r>
    <s v="CA-2016-138597"/>
    <d v="2016-12-18T00:00:00"/>
    <x v="16"/>
    <n v="4149.93"/>
    <n v="127.12020000000001"/>
    <n v="0.49199999999999999"/>
    <s v="Medium Value"/>
    <n v="1073"/>
    <n v="2.6637603175034852E-4"/>
    <s v="FUR-CH-10004997"/>
    <n v="33892.794000000002"/>
    <n v="281.96999999999997"/>
    <s v="Normal"/>
    <n v="563.94000000000005"/>
    <n v="3"/>
    <n v="0"/>
    <n v="112.788"/>
    <n v="1691.8200000000002"/>
    <n v="6.6666666666666652E-2"/>
    <s v="Profit"/>
    <n v="0"/>
    <s v="No Discount"/>
    <s v="Low Discount"/>
    <n v="0.88049292348236619"/>
    <x v="0"/>
  </r>
  <r>
    <s v="CA-2015-142734"/>
    <d v="2015-04-16T00:00:00"/>
    <x v="389"/>
    <n v="1723.806"/>
    <n v="-194.9598"/>
    <n v="0.247"/>
    <s v="Low Value"/>
    <n v="1595"/>
    <n v="1.106477944898929E-4"/>
    <s v="FUR-CH-10003968"/>
    <n v="5557.7340000000004"/>
    <n v="-32.650799999999997"/>
    <s v="Normal"/>
    <n v="127.764"/>
    <n v="2"/>
    <n v="0.1"/>
    <n v="2.8391999999999999"/>
    <n v="255.52799999999999"/>
    <n v="1.1111111111111112E-2"/>
    <s v="Profit"/>
    <n v="25.552800000000001"/>
    <s v="Discount Applied"/>
    <s v="Low Discount"/>
    <n v="0.97443760197867091"/>
    <x v="0"/>
  </r>
  <r>
    <s v="CA-2017-122945"/>
    <d v="2017-11-16T00:00:00"/>
    <x v="220"/>
    <n v="539.94200000000001"/>
    <n v="-26.179200000000002"/>
    <n v="9.8000000000000004E-2"/>
    <s v="Low Value"/>
    <n v="1912"/>
    <n v="3.4657839369663263E-5"/>
    <s v="FUR-FU-10001196"/>
    <n v="938.20199999999988"/>
    <n v="20.771999999999998"/>
    <s v="Normal"/>
    <n v="17.309999999999999"/>
    <n v="3"/>
    <n v="0"/>
    <n v="5.1929999999999996"/>
    <n v="51.929999999999993"/>
    <n v="0.1"/>
    <s v="Profit"/>
    <n v="0"/>
    <s v="No Discount"/>
    <s v="Low Discount"/>
    <n v="0.99652021446076744"/>
    <x v="0"/>
  </r>
  <r>
    <s v="CA-2016-158778"/>
    <d v="2016-05-09T00:00:00"/>
    <x v="564"/>
    <n v="3695.5929999999998"/>
    <n v="-57.3005"/>
    <n v="0.45900000000000002"/>
    <s v="Medium Value"/>
    <n v="1144"/>
    <n v="2.37213012822955E-4"/>
    <s v="FUR-FU-10000260"/>
    <n v="755.60599999999999"/>
    <n v="26.211599999999997"/>
    <s v="Normal"/>
    <n v="58.247999999999998"/>
    <n v="9"/>
    <n v="0.2"/>
    <n v="11.6496"/>
    <n v="524.23199999999997"/>
    <n v="2.2222222222222223E-2"/>
    <s v="Profit"/>
    <n v="104.8464"/>
    <s v="Discount Applied"/>
    <s v="Low Discount"/>
    <n v="0.89823315066124287"/>
    <x v="0"/>
  </r>
  <r>
    <s v="CA-2016-158778"/>
    <d v="2016-05-09T00:00:00"/>
    <x v="564"/>
    <n v="3695.5929999999998"/>
    <n v="-57.3005"/>
    <n v="0.45900000000000002"/>
    <s v="Medium Value"/>
    <n v="1144"/>
    <n v="2.37213012822955E-4"/>
    <s v="FUR-CH-10001146"/>
    <n v="10599.241999999998"/>
    <n v="117.4863"/>
    <s v="Normal"/>
    <n v="71.245999999999995"/>
    <n v="2"/>
    <n v="0.3"/>
    <n v="-19.338200000000001"/>
    <n v="142.49199999999999"/>
    <n v="-0.13571428571428573"/>
    <s v="Loss"/>
    <n v="42.747599999999998"/>
    <s v="Discount Applied"/>
    <s v="Low Discount"/>
    <n v="0.89823315066124287"/>
    <x v="0"/>
  </r>
  <r>
    <s v="CA-2016-158778"/>
    <d v="2016-05-09T00:00:00"/>
    <x v="564"/>
    <n v="3695.5929999999998"/>
    <n v="-57.3005"/>
    <n v="0.45900000000000002"/>
    <s v="Medium Value"/>
    <n v="1144"/>
    <n v="2.37213012822955E-4"/>
    <s v="FUR-CH-10000309"/>
    <n v="21294.504000000001"/>
    <n v="697.14149999999995"/>
    <s v="Normal"/>
    <n v="887.27099999999996"/>
    <n v="3"/>
    <n v="0.3"/>
    <n v="-63.3765"/>
    <n v="2661.8130000000001"/>
    <n v="-2.3809523809523808E-2"/>
    <s v="Loss"/>
    <n v="798.54390000000001"/>
    <s v="Discount Applied"/>
    <s v="Low Discount"/>
    <n v="0.89823315066124287"/>
    <x v="0"/>
  </r>
  <r>
    <s v="CA-2016-101791"/>
    <d v="2016-05-27T00:00:00"/>
    <x v="583"/>
    <n v="971.47200000000009"/>
    <n v="12.303800000000006"/>
    <n v="0.158"/>
    <s v="Low Value"/>
    <n v="1780"/>
    <n v="6.2356920795428983E-5"/>
    <s v="FUR-FU-10003247"/>
    <n v="1938.5520000000001"/>
    <n v="-40.491399999999992"/>
    <s v="Normal"/>
    <n v="25.175999999999998"/>
    <n v="3"/>
    <n v="0.6"/>
    <n v="-33.358199999999997"/>
    <n v="75.527999999999992"/>
    <n v="-0.44166666666666665"/>
    <s v="Loss"/>
    <n v="45.316799999999994"/>
    <s v="Discount Applied"/>
    <s v="High Discount"/>
    <n v="0.99022455870009074"/>
    <x v="0"/>
  </r>
  <r>
    <s v="CA-2016-101791"/>
    <d v="2016-05-27T00:00:00"/>
    <x v="583"/>
    <n v="971.47200000000009"/>
    <n v="12.303800000000006"/>
    <n v="0.158"/>
    <s v="Low Value"/>
    <n v="1780"/>
    <n v="6.2356920795428983E-5"/>
    <s v="FUR-FU-10002191"/>
    <n v="163.33199999999999"/>
    <n v="22.894400000000001"/>
    <s v="Normal"/>
    <n v="5.5839999999999996"/>
    <n v="2"/>
    <n v="0.6"/>
    <n v="-1.6752"/>
    <n v="11.167999999999999"/>
    <n v="-0.15000000000000002"/>
    <s v="Loss"/>
    <n v="6.7007999999999992"/>
    <s v="Discount Applied"/>
    <s v="High Discount"/>
    <n v="0.99022455870009074"/>
    <x v="0"/>
  </r>
  <r>
    <s v="CA-2015-113740"/>
    <d v="2015-08-24T00:00:00"/>
    <x v="391"/>
    <n v="29730.696"/>
    <n v="-308.98630000000003"/>
    <n v="0.96699999999999997"/>
    <s v="High Value"/>
    <n v="66"/>
    <n v="1.9083562425525151E-3"/>
    <s v="FUR-FU-10000010"/>
    <n v="881.67800000000011"/>
    <n v="52.483199999999997"/>
    <s v="Normal"/>
    <n v="14.91"/>
    <n v="3"/>
    <n v="0"/>
    <n v="4.6220999999999997"/>
    <n v="44.730000000000004"/>
    <n v="0.10333333333333332"/>
    <s v="Profit"/>
    <n v="0"/>
    <s v="No Discount"/>
    <s v="Low Discount"/>
    <n v="0.18150056103105888"/>
    <x v="1"/>
  </r>
  <r>
    <s v="CA-2017-151225"/>
    <d v="2017-10-27T00:00:00"/>
    <x v="640"/>
    <n v="189.57599999999999"/>
    <n v="9.4787999999999997"/>
    <n v="3.4000000000000002E-2"/>
    <s v="Low Value"/>
    <n v="2047"/>
    <n v="1.2168519130468242E-5"/>
    <s v="FUR-TA-10001539"/>
    <n v="26422.155000000002"/>
    <n v="-450.24300000000011"/>
    <s v="high sales Low Profit"/>
    <n v="189.57599999999999"/>
    <n v="1"/>
    <n v="0.2"/>
    <n v="9.4787999999999997"/>
    <n v="189.57599999999999"/>
    <n v="0.05"/>
    <s v="Profit"/>
    <n v="37.915199999999999"/>
    <s v="Discount Applied"/>
    <s v="Low Discount"/>
    <n v="0.99956504136224611"/>
    <x v="0"/>
  </r>
  <r>
    <s v="US-2014-144078"/>
    <d v="2014-11-25T00:00:00"/>
    <x v="530"/>
    <n v="2961.1360000000004"/>
    <n v="63.962399999999995"/>
    <n v="0.39"/>
    <s v="Low Value"/>
    <n v="1292"/>
    <n v="1.9006962940413456E-4"/>
    <s v="FUR-CH-10002335"/>
    <n v="31144.458000000002"/>
    <n v="1233.0847999999999"/>
    <s v="Normal"/>
    <n v="725.34400000000005"/>
    <n v="4"/>
    <n v="0.2"/>
    <n v="54.400799999999997"/>
    <n v="2901.3760000000002"/>
    <n v="1.8749999999999996E-2"/>
    <s v="Profit"/>
    <n v="580.27520000000004"/>
    <s v="Discount Applied"/>
    <s v="Low Discount"/>
    <n v="0.92942147964221711"/>
    <x v="0"/>
  </r>
  <r>
    <s v="CA-2015-136805"/>
    <d v="2015-05-23T00:00:00"/>
    <x v="51"/>
    <n v="942.56399999999996"/>
    <n v="51.7652"/>
    <n v="0.152"/>
    <s v="Low Value"/>
    <n v="1795"/>
    <n v="6.0501371828135775E-5"/>
    <s v="FUR-FU-10003724"/>
    <n v="1581.93"/>
    <n v="44.193600000000004"/>
    <s v="Normal"/>
    <n v="75.33"/>
    <n v="9"/>
    <n v="0"/>
    <n v="19.585799999999999"/>
    <n v="677.97"/>
    <n v="2.8888888888888888E-2"/>
    <s v="Profit"/>
    <n v="0"/>
    <s v="No Discount"/>
    <s v="Low Discount"/>
    <n v="0.99108672526515251"/>
    <x v="0"/>
  </r>
  <r>
    <s v="CA-2014-162089"/>
    <d v="2014-03-30T00:00:00"/>
    <x v="31"/>
    <n v="9536.101999999999"/>
    <n v="240.7946"/>
    <n v="0.72599999999999998"/>
    <s v="Medium Value"/>
    <n v="577"/>
    <n v="6.121040617857558E-4"/>
    <s v="FUR-CH-10002304"/>
    <n v="7593.9539999999997"/>
    <n v="44.165999999999997"/>
    <s v="Normal"/>
    <n v="127.30200000000001"/>
    <n v="7"/>
    <n v="0.3"/>
    <n v="-9.093"/>
    <n v="891.11400000000003"/>
    <n v="-1.020408163265306E-2"/>
    <s v="Loss"/>
    <n v="267.33420000000001"/>
    <s v="Discount Applied"/>
    <s v="Low Discount"/>
    <n v="0.67864661012813787"/>
    <x v="1"/>
  </r>
  <r>
    <s v="US-2017-158526"/>
    <d v="2017-12-29T00:00:00"/>
    <x v="147"/>
    <n v="11057.382"/>
    <n v="457.33679999999998"/>
    <n v="0.79200000000000004"/>
    <s v="Medium Value"/>
    <n v="437"/>
    <n v="7.0975210153128654E-4"/>
    <s v="FUR-CH-10002602"/>
    <n v="21288.18"/>
    <n v="486.15559999999999"/>
    <s v="Normal"/>
    <n v="1207.8399999999999"/>
    <n v="8"/>
    <n v="0"/>
    <n v="314.03840000000002"/>
    <n v="9662.7199999999993"/>
    <n v="3.2500000000000008E-2"/>
    <s v="Profit"/>
    <n v="0"/>
    <s v="No Discount"/>
    <s v="Low Discount"/>
    <n v="0.58652199683249906"/>
    <x v="1"/>
  </r>
  <r>
    <s v="US-2017-158526"/>
    <d v="2017-12-29T00:00:00"/>
    <x v="147"/>
    <n v="11057.382"/>
    <n v="457.33679999999998"/>
    <n v="0.79200000000000004"/>
    <s v="Medium Value"/>
    <n v="437"/>
    <n v="7.0975210153128654E-4"/>
    <s v="FUR-CH-10004495"/>
    <n v="29526.137999999999"/>
    <n v="854.78320000000008"/>
    <s v="Normal"/>
    <n v="300.98"/>
    <n v="1"/>
    <n v="0"/>
    <n v="87.284199999999998"/>
    <n v="300.98"/>
    <n v="0.28999999999999998"/>
    <s v="Profit"/>
    <n v="0"/>
    <s v="No Discount"/>
    <s v="Low Discount"/>
    <n v="0.58652199683249906"/>
    <x v="1"/>
  </r>
  <r>
    <s v="US-2017-158526"/>
    <d v="2017-12-29T00:00:00"/>
    <x v="147"/>
    <n v="11057.382"/>
    <n v="457.33679999999998"/>
    <n v="0.79200000000000004"/>
    <s v="Medium Value"/>
    <n v="437"/>
    <n v="7.0975210153128654E-4"/>
    <s v="FUR-CH-10001270"/>
    <n v="11566.125"/>
    <n v="336.375"/>
    <s v="Normal"/>
    <n v="258.75"/>
    <n v="3"/>
    <n v="0"/>
    <n v="77.625"/>
    <n v="776.25"/>
    <n v="0.1"/>
    <s v="Profit"/>
    <n v="0"/>
    <s v="No Discount"/>
    <s v="Low Discount"/>
    <n v="0.58652199683249906"/>
    <x v="1"/>
  </r>
  <r>
    <s v="CA-2017-104885"/>
    <d v="2017-02-03T00:00:00"/>
    <x v="527"/>
    <n v="5283.8536000000004"/>
    <n v="-13.616199999999992"/>
    <n v="0.55200000000000005"/>
    <s v="Medium Value"/>
    <n v="947"/>
    <n v="3.391604085653959E-4"/>
    <s v="FUR-BO-10003660"/>
    <n v="1171.194"/>
    <n v="48.615600000000001"/>
    <s v="Normal"/>
    <n v="441.96"/>
    <n v="2"/>
    <n v="0"/>
    <n v="101.6508"/>
    <n v="883.92"/>
    <n v="0.115"/>
    <s v="Profit"/>
    <n v="0"/>
    <s v="No Discount"/>
    <s v="Low Discount"/>
    <n v="0.84304057152433087"/>
    <x v="0"/>
  </r>
  <r>
    <s v="CA-2015-161452"/>
    <d v="2015-05-04T00:00:00"/>
    <x v="505"/>
    <n v="3452.8576000000003"/>
    <n v="52.959599999999995"/>
    <n v="0.436"/>
    <s v="Medium Value"/>
    <n v="1193"/>
    <n v="2.2163229396327943E-4"/>
    <s v="FUR-CH-10003973"/>
    <n v="47585.279999999999"/>
    <n v="773.2607999999999"/>
    <s v="Normal"/>
    <n v="892.22400000000005"/>
    <n v="3"/>
    <n v="0.2"/>
    <n v="89.222399999999993"/>
    <n v="2676.672"/>
    <n v="3.3333333333333333E-2"/>
    <s v="Profit"/>
    <n v="535.33440000000007"/>
    <s v="Discount Applied"/>
    <s v="Low Discount"/>
    <n v="0.90919869255542873"/>
    <x v="0"/>
  </r>
  <r>
    <s v="CA-2016-138968"/>
    <d v="2016-03-15T00:00:00"/>
    <x v="641"/>
    <n v="5408.1279999999997"/>
    <n v="84.501999999999995"/>
    <n v="0.56799999999999995"/>
    <s v="Medium Value"/>
    <n v="915"/>
    <n v="3.4713734348240785E-4"/>
    <s v="FUR-CH-10000309"/>
    <n v="21294.504000000001"/>
    <n v="697.14149999999995"/>
    <s v="Normal"/>
    <n v="1352.0319999999999"/>
    <n v="4"/>
    <n v="0.2"/>
    <n v="84.501999999999995"/>
    <n v="5408.1279999999997"/>
    <n v="1.5625E-2"/>
    <s v="Profit"/>
    <n v="1081.6256000000001"/>
    <s v="Discount Applied"/>
    <s v="Low Discount"/>
    <n v="0.83133968649921763"/>
    <x v="0"/>
  </r>
  <r>
    <s v="CA-2015-101889"/>
    <d v="2015-12-27T00:00:00"/>
    <x v="491"/>
    <n v="14131.566000000001"/>
    <n v="-450.39780000000002"/>
    <n v="0.86199999999999999"/>
    <s v="High Value"/>
    <n v="291"/>
    <n v="9.0707806481028492E-4"/>
    <s v="FUR-TA-10004154"/>
    <n v="39900.834999999999"/>
    <n v="-1147.4000000000001"/>
    <s v="high sales Low Profit"/>
    <n v="1548.99"/>
    <n v="9"/>
    <n v="0.4"/>
    <n v="-464.697"/>
    <n v="13940.91"/>
    <n v="-3.3333333333333333E-2"/>
    <s v="Loss"/>
    <n v="5576.3640000000005"/>
    <s v="Discount Applied"/>
    <s v="High Discount"/>
    <n v="0.47015092093198863"/>
    <x v="1"/>
  </r>
  <r>
    <s v="CA-2015-107685"/>
    <d v="2015-11-30T00:00:00"/>
    <x v="642"/>
    <n v="1736.482"/>
    <n v="10.1828"/>
    <n v="0.248"/>
    <s v="Low Value"/>
    <n v="1592"/>
    <n v="1.114614425703346E-4"/>
    <s v="FUR-FU-10002813"/>
    <n v="955.32799999999997"/>
    <n v="97.152000000000001"/>
    <s v="Normal"/>
    <n v="80.959999999999994"/>
    <n v="4"/>
    <n v="0"/>
    <n v="29.145600000000002"/>
    <n v="323.83999999999997"/>
    <n v="9.0000000000000011E-2"/>
    <s v="Profit"/>
    <n v="0"/>
    <s v="No Discount"/>
    <s v="Low Discount"/>
    <n v="0.97410565859520126"/>
    <x v="0"/>
  </r>
  <r>
    <s v="US-2014-120740"/>
    <d v="2014-04-15T00:00:00"/>
    <x v="11"/>
    <n v="3246.7910000000002"/>
    <n v="93.568299999999994"/>
    <n v="0.41799999999999998"/>
    <s v="Medium Value"/>
    <n v="1229"/>
    <n v="2.0840527490891312E-4"/>
    <s v="FUR-FU-10004091"/>
    <n v="6526.58"/>
    <n v="322.95060000000001"/>
    <s v="Normal"/>
    <n v="187.76"/>
    <n v="4"/>
    <n v="0"/>
    <n v="76.9816"/>
    <n v="751.04"/>
    <n v="0.10250000000000001"/>
    <s v="Profit"/>
    <n v="0"/>
    <s v="No Discount"/>
    <s v="Low Discount"/>
    <n v="0.91738326435186457"/>
    <x v="0"/>
  </r>
  <r>
    <s v="CA-2014-105417"/>
    <d v="2014-07-01T00:00:00"/>
    <x v="513"/>
    <n v="4962.6050000000005"/>
    <n v="-223.70959999999999"/>
    <n v="0.54300000000000004"/>
    <s v="Medium Value"/>
    <n v="967"/>
    <n v="3.1854007827708861E-4"/>
    <s v="FUR-FU-10004864"/>
    <n v="9080.3719999999994"/>
    <n v="436.43790000000001"/>
    <s v="Normal"/>
    <n v="76.727999999999994"/>
    <n v="3"/>
    <n v="0.6"/>
    <n v="-53.709600000000002"/>
    <n v="230.18399999999997"/>
    <n v="-0.23333333333333336"/>
    <s v="Loss"/>
    <n v="138.11039999999997"/>
    <s v="Discount Applied"/>
    <s v="High Discount"/>
    <n v="0.84953923028584533"/>
    <x v="0"/>
  </r>
  <r>
    <s v="CA-2014-151967"/>
    <d v="2014-10-22T00:00:00"/>
    <x v="643"/>
    <n v="519.67999999999995"/>
    <n v="10.393599999999999"/>
    <n v="9.5000000000000001E-2"/>
    <s v="Low Value"/>
    <n v="1919"/>
    <n v="3.3357260527291085E-5"/>
    <s v="FUR-FU-10000193"/>
    <n v="1740.9279999999999"/>
    <n v="-129.91999999999999"/>
    <s v="Normal"/>
    <n v="129.91999999999999"/>
    <n v="4"/>
    <n v="0"/>
    <n v="10.393599999999999"/>
    <n v="519.67999999999995"/>
    <n v="0.02"/>
    <s v="Profit"/>
    <n v="0"/>
    <s v="No Discount"/>
    <s v="Low Discount"/>
    <n v="0.99672291611141561"/>
    <x v="0"/>
  </r>
  <r>
    <s v="CA-2015-130974"/>
    <d v="2015-11-27T00:00:00"/>
    <x v="544"/>
    <n v="2445.4740000000002"/>
    <n v="53.833799999999997"/>
    <n v="0.34100000000000003"/>
    <s v="Low Value"/>
    <n v="1392"/>
    <n v="1.569702765754246E-4"/>
    <s v="FUR-BO-10002916"/>
    <n v="13960.517"/>
    <n v="410.35199999999998"/>
    <s v="Normal"/>
    <n v="170.98"/>
    <n v="1"/>
    <n v="0"/>
    <n v="32.486199999999997"/>
    <n v="170.98"/>
    <n v="0.19"/>
    <s v="Profit"/>
    <n v="0"/>
    <s v="No Discount"/>
    <s v="Low Discount"/>
    <n v="0.94759012291566413"/>
    <x v="0"/>
  </r>
  <r>
    <s v="CA-2015-130974"/>
    <d v="2015-11-27T00:00:00"/>
    <x v="544"/>
    <n v="2445.4740000000002"/>
    <n v="53.833799999999997"/>
    <n v="0.34100000000000003"/>
    <s v="Low Value"/>
    <n v="1392"/>
    <n v="1.569702765754246E-4"/>
    <s v="FUR-FU-10002506"/>
    <n v="296.17200000000003"/>
    <n v="2.0784000000000002"/>
    <s v="Normal"/>
    <n v="38.97"/>
    <n v="3"/>
    <n v="0"/>
    <n v="4.6764000000000001"/>
    <n v="116.91"/>
    <n v="0.04"/>
    <s v="Profit"/>
    <n v="0"/>
    <s v="No Discount"/>
    <s v="Low Discount"/>
    <n v="0.94759012291566413"/>
    <x v="0"/>
  </r>
  <r>
    <s v="CA-2015-130974"/>
    <d v="2015-11-27T00:00:00"/>
    <x v="544"/>
    <n v="2445.4740000000002"/>
    <n v="53.833799999999997"/>
    <n v="0.34100000000000003"/>
    <s v="Low Value"/>
    <n v="1392"/>
    <n v="1.569702765754246E-4"/>
    <s v="FUR-TA-10004619"/>
    <n v="23211.466999999997"/>
    <n v="541.654"/>
    <s v="Normal"/>
    <n v="446.06799999999998"/>
    <n v="4"/>
    <n v="0.3"/>
    <n v="0"/>
    <n v="1784.2719999999999"/>
    <n v="0"/>
    <s v="Profit"/>
    <n v="535.28159999999991"/>
    <s v="Discount Applied"/>
    <s v="Low Discount"/>
    <n v="0.94759012291566413"/>
    <x v="0"/>
  </r>
  <r>
    <s v="CA-2014-133592"/>
    <d v="2014-12-31T00:00:00"/>
    <x v="420"/>
    <n v="9985.2419999999984"/>
    <n v="-93.70380000000003"/>
    <n v="0.748"/>
    <s v="Medium Value"/>
    <n v="529"/>
    <n v="6.4093349527026067E-4"/>
    <s v="FUR-BO-10000362"/>
    <n v="8634.49"/>
    <n v="311.18360000000001"/>
    <s v="Normal"/>
    <n v="341.96"/>
    <n v="2"/>
    <n v="0"/>
    <n v="78.650800000000004"/>
    <n v="683.92"/>
    <n v="0.11500000000000002"/>
    <s v="Profit"/>
    <n v="0"/>
    <s v="No Discount"/>
    <s v="Low Discount"/>
    <n v="0.64915753455728609"/>
    <x v="1"/>
  </r>
  <r>
    <s v="CA-2014-133592"/>
    <d v="2014-12-31T00:00:00"/>
    <x v="420"/>
    <n v="9985.2419999999984"/>
    <n v="-93.70380000000003"/>
    <n v="0.748"/>
    <s v="Medium Value"/>
    <n v="529"/>
    <n v="6.4093349527026067E-4"/>
    <s v="FUR-CH-10004218"/>
    <n v="17307.972000000002"/>
    <n v="499.851"/>
    <s v="Normal"/>
    <n v="605.88"/>
    <n v="6"/>
    <n v="0"/>
    <n v="151.47"/>
    <n v="3635.2799999999997"/>
    <n v="4.1666666666666671E-2"/>
    <s v="Profit"/>
    <n v="0"/>
    <s v="No Discount"/>
    <s v="Low Discount"/>
    <n v="0.64915753455728609"/>
    <x v="1"/>
  </r>
  <r>
    <s v="CA-2016-169838"/>
    <d v="2016-11-25T00:00:00"/>
    <x v="351"/>
    <n v="34183.298000000003"/>
    <n v="770.14769999999999"/>
    <n v="0.97699999999999998"/>
    <s v="High Value"/>
    <n v="44"/>
    <n v="2.1941602083359541E-3"/>
    <s v="FUR-TA-10001095"/>
    <n v="55615.938999999998"/>
    <n v="-189.97610000000006"/>
    <s v="high sales Low Profit"/>
    <n v="1568.61"/>
    <n v="9"/>
    <n v="0"/>
    <n v="329.40809999999999"/>
    <n v="14117.49"/>
    <n v="2.3333333333333334E-2"/>
    <s v="Profit"/>
    <n v="0"/>
    <s v="No Discount"/>
    <s v="Low Discount"/>
    <n v="0.13699690809562376"/>
    <x v="1"/>
  </r>
  <r>
    <s v="US-2017-128951"/>
    <d v="2017-07-15T00:00:00"/>
    <x v="326"/>
    <n v="10071.530000000001"/>
    <n v="532.16840000000002"/>
    <n v="0.751"/>
    <s v="Medium Value"/>
    <n v="526"/>
    <n v="6.464721561700047E-4"/>
    <s v="FUR-TA-10004575"/>
    <n v="26915.649999999998"/>
    <n v="-238.60359999999997"/>
    <s v="high sales Low Profit"/>
    <n v="872.94"/>
    <n v="3"/>
    <n v="0"/>
    <n v="157.1292"/>
    <n v="2618.8200000000002"/>
    <n v="0.06"/>
    <s v="Profit"/>
    <n v="0"/>
    <s v="No Discount"/>
    <s v="Low Discount"/>
    <n v="0.64531193358566452"/>
    <x v="1"/>
  </r>
  <r>
    <s v="CA-2016-118899"/>
    <d v="2016-03-22T00:00:00"/>
    <x v="246"/>
    <n v="9525.9779999999992"/>
    <n v="317.51510000000002"/>
    <n v="0.72399999999999998"/>
    <s v="Medium Value"/>
    <n v="582"/>
    <n v="6.1145422168111779E-4"/>
    <s v="FUR-CH-10004754"/>
    <n v="4682.8760000000002"/>
    <n v="125.0166"/>
    <s v="Normal"/>
    <n v="167.88800000000001"/>
    <n v="7"/>
    <n v="0.2"/>
    <n v="14.690200000000001"/>
    <n v="1175.2160000000001"/>
    <n v="1.2499999999999999E-2"/>
    <s v="Profit"/>
    <n v="235.04320000000004"/>
    <s v="Discount Applied"/>
    <s v="Low Discount"/>
    <n v="0.68170388123654346"/>
    <x v="1"/>
  </r>
  <r>
    <s v="CA-2017-151799"/>
    <d v="2017-12-14T00:00:00"/>
    <x v="314"/>
    <n v="1303.95"/>
    <n v="-48.234099999999998"/>
    <n v="0.20200000000000001"/>
    <s v="Low Value"/>
    <n v="1688"/>
    <n v="8.3698044690119346E-5"/>
    <s v="FUR-TA-10003473"/>
    <n v="78629.976500000004"/>
    <n v="-327.23309999999998"/>
    <s v="high sales Low Profit"/>
    <n v="526.58199999999999"/>
    <n v="2"/>
    <n v="0.3"/>
    <n v="-52.658200000000001"/>
    <n v="1053.164"/>
    <n v="-0.05"/>
    <s v="Loss"/>
    <n v="315.94919999999996"/>
    <s v="Discount Applied"/>
    <s v="Low Discount"/>
    <n v="0.98380673760844595"/>
    <x v="0"/>
  </r>
  <r>
    <s v="CA-2016-114601"/>
    <d v="2016-08-26T00:00:00"/>
    <x v="219"/>
    <n v="1846.28"/>
    <n v="108.4104"/>
    <n v="0.26400000000000001"/>
    <s v="Low Value"/>
    <n v="1560"/>
    <n v="1.1850916519074621E-4"/>
    <s v="FUR-TA-10004147"/>
    <n v="4903.848"/>
    <n v="96.285600000000002"/>
    <s v="Normal"/>
    <n v="447.84"/>
    <n v="4"/>
    <n v="0"/>
    <n v="98.524799999999999"/>
    <n v="1791.36"/>
    <n v="5.5E-2"/>
    <s v="Profit"/>
    <n v="0"/>
    <s v="No Discount"/>
    <s v="Low Discount"/>
    <n v="0.97031057954649913"/>
    <x v="0"/>
  </r>
  <r>
    <s v="CA-2017-139353"/>
    <d v="2017-10-28T00:00:00"/>
    <x v="485"/>
    <n v="14930.2"/>
    <n v="158.20739999999998"/>
    <n v="0.87"/>
    <s v="High Value"/>
    <n v="271"/>
    <n v="9.5834084652971342E-4"/>
    <s v="FUR-FU-10001876"/>
    <n v="2663.36"/>
    <n v="179.28960000000001"/>
    <s v="Normal"/>
    <n v="77.951999999999998"/>
    <n v="3"/>
    <n v="0.2"/>
    <n v="15.590400000000001"/>
    <n v="233.85599999999999"/>
    <n v="6.6666666666666666E-2"/>
    <s v="Profit"/>
    <n v="46.7712"/>
    <s v="Discount Applied"/>
    <s v="Low Discount"/>
    <n v="0.45535076979959721"/>
    <x v="1"/>
  </r>
  <r>
    <s v="CA-2015-139374"/>
    <d v="2015-10-09T00:00:00"/>
    <x v="633"/>
    <n v="1751.1779999999999"/>
    <n v="-194.61659999999998"/>
    <n v="0.25"/>
    <s v="Low Value"/>
    <n v="1590"/>
    <n v="1.124047505689281E-4"/>
    <s v="FUR-CH-10003981"/>
    <n v="18913.728000000003"/>
    <n v="41.116799999999998"/>
    <s v="Normal"/>
    <n v="179.886"/>
    <n v="1"/>
    <n v="0.3"/>
    <n v="-2.5697999999999999"/>
    <n v="179.886"/>
    <n v="-1.4285714285714285E-2"/>
    <s v="Loss"/>
    <n v="53.965799999999994"/>
    <s v="Discount Applied"/>
    <s v="Low Discount"/>
    <n v="0.97377127426749022"/>
    <x v="0"/>
  </r>
  <r>
    <s v="CA-2017-104850"/>
    <d v="2017-06-13T00:00:00"/>
    <x v="616"/>
    <n v="28676.584000000003"/>
    <n v="513.81740000000002"/>
    <n v="0.96199999999999997"/>
    <s v="High Value"/>
    <n v="78"/>
    <n v="1.8406948189669554E-3"/>
    <s v="FUR-CH-10003774"/>
    <n v="20415.912000000004"/>
    <n v="-503.11939999999998"/>
    <s v="high sales Low Profit"/>
    <n v="291.13600000000002"/>
    <n v="4"/>
    <n v="0.2"/>
    <n v="-25.474399999999999"/>
    <n v="1164.5440000000001"/>
    <n v="-2.1874999999999999E-2"/>
    <s v="Loss"/>
    <n v="232.90880000000004"/>
    <s v="Discount Applied"/>
    <s v="Low Discount"/>
    <n v="0.20192949710477834"/>
    <x v="1"/>
  </r>
  <r>
    <s v="CA-2015-133242"/>
    <d v="2015-06-18T00:00:00"/>
    <x v="62"/>
    <n v="27549.929"/>
    <n v="-120.67989999999999"/>
    <n v="0.95299999999999996"/>
    <s v="High Value"/>
    <n v="96"/>
    <n v="1.768376999617788E-3"/>
    <s v="FUR-FU-10003464"/>
    <n v="592.17600000000004"/>
    <n v="59.217600000000004"/>
    <s v="Normal"/>
    <n v="60.84"/>
    <n v="3"/>
    <n v="0"/>
    <n v="19.468800000000002"/>
    <n v="182.52"/>
    <n v="0.10666666666666667"/>
    <s v="Profit"/>
    <n v="0"/>
    <s v="No Discount"/>
    <s v="Low Discount"/>
    <n v="0.23579212866607227"/>
    <x v="1"/>
  </r>
  <r>
    <s v="CA-2015-158323"/>
    <d v="2015-11-30T00:00:00"/>
    <x v="205"/>
    <n v="3630.72"/>
    <n v="-145.04159999999999"/>
    <n v="0.45400000000000001"/>
    <s v="Medium Value"/>
    <n v="1156"/>
    <n v="2.3304893961985509E-4"/>
    <s v="FUR-FU-10001546"/>
    <n v="249.91199999999998"/>
    <n v="-11.213999999999997"/>
    <s v="Normal"/>
    <n v="17.088000000000001"/>
    <n v="2"/>
    <n v="0.2"/>
    <n v="1.0680000000000001"/>
    <n v="34.176000000000002"/>
    <n v="3.125E-2"/>
    <s v="Profit"/>
    <n v="6.8352000000000004"/>
    <s v="Discount Applied"/>
    <s v="Low Discount"/>
    <n v="0.90057590062227622"/>
    <x v="0"/>
  </r>
  <r>
    <s v="CA-2017-112844"/>
    <d v="2017-11-13T00:00:00"/>
    <x v="183"/>
    <n v="9822.0340000000015"/>
    <n v="-219.7636"/>
    <n v="0.74"/>
    <s v="Medium Value"/>
    <n v="547"/>
    <n v="6.3045748738822175E-4"/>
    <s v="FUR-FU-10004845"/>
    <n v="4813.7800000000007"/>
    <n v="123.96"/>
    <s v="Normal"/>
    <n v="154.94999999999999"/>
    <n v="3"/>
    <n v="0"/>
    <n v="30.99"/>
    <n v="464.84999999999997"/>
    <n v="6.6666666666666666E-2"/>
    <s v="Profit"/>
    <n v="0"/>
    <s v="No Discount"/>
    <s v="Low Discount"/>
    <n v="0.65994934868315946"/>
    <x v="1"/>
  </r>
  <r>
    <s v="US-2017-118941"/>
    <d v="2017-12-08T00:00:00"/>
    <x v="351"/>
    <n v="34183.298000000003"/>
    <n v="770.14769999999999"/>
    <n v="0.97699999999999998"/>
    <s v="High Value"/>
    <n v="44"/>
    <n v="2.1941602083359541E-3"/>
    <s v="FUR-CH-10002331"/>
    <n v="38552.634000000005"/>
    <n v="832.99320000000012"/>
    <s v="Normal"/>
    <n v="1779.9"/>
    <n v="5"/>
    <n v="0"/>
    <n v="373.779"/>
    <n v="8899.5"/>
    <n v="4.2000000000000003E-2"/>
    <s v="Profit"/>
    <n v="0"/>
    <s v="No Discount"/>
    <s v="Low Discount"/>
    <n v="0.13699690809562376"/>
    <x v="1"/>
  </r>
  <r>
    <s v="CA-2016-162236"/>
    <d v="2016-04-11T00:00:00"/>
    <x v="644"/>
    <n v="8763"/>
    <n v="-292.10000000000002"/>
    <n v="0.70699999999999996"/>
    <s v="Medium Value"/>
    <n v="621"/>
    <n v="5.6248013008130355E-4"/>
    <s v="FUR-TA-10002533"/>
    <n v="15108.872500000001"/>
    <n v="-795.97250000000008"/>
    <s v="high sales Low Profit"/>
    <n v="876.3"/>
    <n v="10"/>
    <n v="0.4"/>
    <n v="-292.10000000000002"/>
    <n v="8763"/>
    <n v="-3.3333333333333333E-2"/>
    <s v="Loss"/>
    <n v="3505.2000000000003"/>
    <s v="Discount Applied"/>
    <s v="High Discount"/>
    <n v="0.70229364387820592"/>
    <x v="1"/>
  </r>
  <r>
    <s v="US-2016-117037"/>
    <d v="2016-05-17T00:00:00"/>
    <x v="645"/>
    <n v="22779.576000000001"/>
    <n v="410.4144"/>
    <n v="0.93200000000000005"/>
    <s v="High Value"/>
    <n v="144"/>
    <n v="1.4621772077686797E-3"/>
    <s v="FUR-FU-10004973"/>
    <n v="3700.1759999999999"/>
    <n v="120.9528"/>
    <s v="Normal"/>
    <n v="22.608000000000001"/>
    <n v="3"/>
    <n v="0.6"/>
    <n v="-10.1736"/>
    <n v="67.823999999999998"/>
    <n v="-0.15000000000000002"/>
    <s v="Loss"/>
    <n v="40.694399999999995"/>
    <s v="Discount Applied"/>
    <s v="High Discount"/>
    <n v="0.30541284494371451"/>
    <x v="1"/>
  </r>
  <r>
    <s v="CA-2017-166184"/>
    <d v="2017-03-24T00:00:00"/>
    <x v="369"/>
    <n v="7117.2730000000001"/>
    <n v="101.7414"/>
    <n v="0.65300000000000002"/>
    <s v="Medium Value"/>
    <n v="734"/>
    <n v="4.5684407655644752E-4"/>
    <s v="FUR-CH-10003396"/>
    <n v="5804.2920000000004"/>
    <n v="-216.31380000000004"/>
    <s v="Normal"/>
    <n v="207.846"/>
    <n v="3"/>
    <n v="0.1"/>
    <n v="2.3094000000000001"/>
    <n v="623.53800000000001"/>
    <n v="3.7037037037037038E-3"/>
    <s v="Profit"/>
    <n v="62.353800000000007"/>
    <s v="Discount Applied"/>
    <s v="Low Discount"/>
    <n v="0.75982644847186942"/>
    <x v="1"/>
  </r>
  <r>
    <s v="CA-2014-143637"/>
    <d v="2014-03-24T00:00:00"/>
    <x v="192"/>
    <n v="2028.5800000000002"/>
    <n v="-71.859100000000012"/>
    <n v="0.28100000000000003"/>
    <s v="Low Value"/>
    <n v="1523"/>
    <n v="1.3021065186355482E-4"/>
    <s v="FUR-FU-10002813"/>
    <n v="955.32799999999997"/>
    <n v="97.152000000000001"/>
    <s v="Normal"/>
    <n v="40.479999999999997"/>
    <n v="2"/>
    <n v="0"/>
    <n v="14.572800000000001"/>
    <n v="80.959999999999994"/>
    <n v="0.18000000000000002"/>
    <s v="Profit"/>
    <n v="0"/>
    <s v="No Discount"/>
    <s v="Low Discount"/>
    <n v="0.96583528492562065"/>
    <x v="0"/>
  </r>
  <r>
    <s v="CA-2016-134334"/>
    <d v="2016-02-14T00:00:00"/>
    <x v="19"/>
    <n v="4077.2430000000004"/>
    <n v="122.84790000000001"/>
    <n v="0.48699999999999999"/>
    <s v="Medium Value"/>
    <n v="1086"/>
    <n v="2.6171039290346737E-4"/>
    <s v="FUR-TA-10002356"/>
    <n v="6788.6490000000013"/>
    <n v="-445.58699999999999"/>
    <s v="Normal"/>
    <n v="550.43100000000004"/>
    <n v="3"/>
    <n v="0.3"/>
    <n v="-47.1798"/>
    <n v="1651.2930000000001"/>
    <n v="-2.8571428571428571E-2"/>
    <s v="Loss"/>
    <n v="495.3879"/>
    <s v="Discount Applied"/>
    <s v="Low Discount"/>
    <n v="0.8836601454952957"/>
    <x v="0"/>
  </r>
  <r>
    <s v="CA-2016-134334"/>
    <d v="2016-02-14T00:00:00"/>
    <x v="19"/>
    <n v="4077.2430000000004"/>
    <n v="122.84790000000001"/>
    <n v="0.48699999999999999"/>
    <s v="Medium Value"/>
    <n v="1086"/>
    <n v="2.6171039290346737E-4"/>
    <s v="FUR-FU-10003274"/>
    <n v="164.03199999999998"/>
    <n v="15.2064"/>
    <s v="Normal"/>
    <n v="10.56"/>
    <n v="6"/>
    <n v="0"/>
    <n v="4.6463999999999999"/>
    <n v="63.36"/>
    <n v="7.3333333333333334E-2"/>
    <s v="Profit"/>
    <n v="0"/>
    <s v="No Discount"/>
    <s v="Low Discount"/>
    <n v="0.8836601454952957"/>
    <x v="0"/>
  </r>
  <r>
    <s v="US-2017-109316"/>
    <d v="2017-08-06T00:00:00"/>
    <x v="26"/>
    <n v="4208.0020000000004"/>
    <n v="-43.484399999999994"/>
    <n v="0.497"/>
    <s v="Medium Value"/>
    <n v="1062"/>
    <n v="2.7010356183297793E-4"/>
    <s v="FUR-BO-10004834"/>
    <n v="81561.128399999987"/>
    <n v="-669.54480000000035"/>
    <s v="high sales Low Profit"/>
    <n v="1497.6659999999999"/>
    <n v="2"/>
    <n v="0.15"/>
    <n v="140.95679999999999"/>
    <n v="2995.3319999999999"/>
    <n v="4.7058823529411764E-2"/>
    <s v="Profit"/>
    <n v="449.29979999999995"/>
    <s v="Discount Applied"/>
    <s v="Low Discount"/>
    <n v="0.87782837519201329"/>
    <x v="0"/>
  </r>
  <r>
    <s v="CA-2014-125150"/>
    <d v="2014-05-16T00:00:00"/>
    <x v="646"/>
    <n v="1634.1820000000002"/>
    <n v="73.028999999999996"/>
    <n v="0.23499999999999999"/>
    <s v="Low Value"/>
    <n v="1620"/>
    <n v="1.048950021609637E-4"/>
    <s v="FUR-CH-10002439"/>
    <n v="8540.8739999999998"/>
    <n v="253.83920000000003"/>
    <s v="Normal"/>
    <n v="232.88"/>
    <n v="5"/>
    <n v="0.2"/>
    <n v="17.466000000000001"/>
    <n v="1164.4000000000001"/>
    <n v="1.4999999999999999E-2"/>
    <s v="Profit"/>
    <n v="232.88000000000002"/>
    <s v="Discount Applied"/>
    <s v="Low Discount"/>
    <n v="0.97711768686499789"/>
    <x v="0"/>
  </r>
  <r>
    <s v="CA-2015-127327"/>
    <d v="2015-03-02T00:00:00"/>
    <x v="646"/>
    <n v="1634.1820000000002"/>
    <n v="73.028999999999996"/>
    <n v="0.23499999999999999"/>
    <s v="Low Value"/>
    <n v="1620"/>
    <n v="1.048950021609637E-4"/>
    <s v="FUR-CH-10004218"/>
    <n v="17307.972000000002"/>
    <n v="499.851"/>
    <s v="Normal"/>
    <n v="90.882000000000005"/>
    <n v="1"/>
    <n v="0.1"/>
    <n v="15.147"/>
    <n v="90.882000000000005"/>
    <n v="0.16666666666666666"/>
    <s v="Profit"/>
    <n v="9.0882000000000005"/>
    <s v="Discount Applied"/>
    <s v="Low Discount"/>
    <n v="0.97711768686499789"/>
    <x v="0"/>
  </r>
  <r>
    <s v="CA-2015-137302"/>
    <d v="2015-04-26T00:00:00"/>
    <x v="356"/>
    <n v="1991.4199999999998"/>
    <n v="14.919799999999995"/>
    <n v="0.27500000000000002"/>
    <s v="Low Value"/>
    <n v="1533"/>
    <n v="1.2782542287418801E-4"/>
    <s v="FUR-CH-10002017"/>
    <n v="676.65599999999995"/>
    <n v="14.918400000000002"/>
    <s v="Normal"/>
    <n v="63.936"/>
    <n v="3"/>
    <n v="0.2"/>
    <n v="6.3936000000000002"/>
    <n v="191.80799999999999"/>
    <n v="3.3333333333333333E-2"/>
    <s v="Profit"/>
    <n v="38.361600000000003"/>
    <s v="Discount Applied"/>
    <s v="Low Discount"/>
    <n v="0.96725519120280556"/>
    <x v="0"/>
  </r>
  <r>
    <s v="CA-2015-106257"/>
    <d v="2015-04-13T00:00:00"/>
    <x v="535"/>
    <n v="2124.6379999999999"/>
    <n v="-17.321400000000001"/>
    <n v="0.29499999999999998"/>
    <s v="Low Value"/>
    <n v="1491"/>
    <n v="1.36376430288221E-4"/>
    <s v="FUR-TA-10002530"/>
    <n v="19491.518"/>
    <n v="-392.54800000000006"/>
    <s v="high sales Low Profit"/>
    <n v="241.56800000000001"/>
    <n v="2"/>
    <n v="0.2"/>
    <n v="-15.098000000000001"/>
    <n v="483.13600000000002"/>
    <n v="-3.125E-2"/>
    <s v="Loss"/>
    <n v="96.627200000000016"/>
    <s v="Discount Applied"/>
    <s v="Low Discount"/>
    <n v="0.96167641423045425"/>
    <x v="0"/>
  </r>
  <r>
    <s v="CA-2015-149083"/>
    <d v="2015-09-25T00:00:00"/>
    <x v="368"/>
    <n v="7306.7874999999995"/>
    <n v="168.2714"/>
    <n v="0.65700000000000003"/>
    <s v="Medium Value"/>
    <n v="722"/>
    <n v="4.690086481201007E-4"/>
    <s v="FUR-CH-10004289"/>
    <n v="12870.918000000001"/>
    <n v="-1.7763568394002505E-15"/>
    <s v="Normal"/>
    <n v="307.13600000000002"/>
    <n v="4"/>
    <n v="0.2"/>
    <n v="-11.5176"/>
    <n v="1228.5440000000001"/>
    <n v="-9.3749999999999997E-3"/>
    <s v="Loss"/>
    <n v="245.70880000000002"/>
    <s v="Discount Applied"/>
    <s v="Low Discount"/>
    <n v="0.75568471817600213"/>
    <x v="1"/>
  </r>
  <r>
    <s v="US-2014-137869"/>
    <d v="2014-03-28T00:00:00"/>
    <x v="557"/>
    <n v="4802.82"/>
    <n v="131.56139999999999"/>
    <n v="0.54"/>
    <s v="Medium Value"/>
    <n v="975"/>
    <n v="3.0828378618704625E-4"/>
    <s v="FUR-TA-10003954"/>
    <n v="50765.251999999993"/>
    <n v="-681.21399999999994"/>
    <s v="high sales Low Profit"/>
    <n v="1184.72"/>
    <n v="4"/>
    <n v="0"/>
    <n v="106.62479999999999"/>
    <n v="4738.88"/>
    <n v="2.2499999999999999E-2"/>
    <s v="Profit"/>
    <n v="0"/>
    <s v="No Discount"/>
    <s v="Low Discount"/>
    <n v="0.85172462342969579"/>
    <x v="0"/>
  </r>
  <r>
    <s v="US-2017-123834"/>
    <d v="2017-07-21T00:00:00"/>
    <x v="647"/>
    <n v="664.01599999999996"/>
    <n v="-7.1823999999999995"/>
    <n v="0.114"/>
    <s v="Low Value"/>
    <n v="1877"/>
    <n v="4.2621910995785329E-5"/>
    <s v="FUR-TA-10001676"/>
    <n v="1746.0989999999999"/>
    <n v="-148.39619999999996"/>
    <s v="Normal"/>
    <n v="124.404"/>
    <n v="4"/>
    <n v="0.3"/>
    <n v="-21.3264"/>
    <n v="497.61599999999999"/>
    <n v="-4.2857142857142858E-2"/>
    <s v="Loss"/>
    <n v="149.28479999999999"/>
    <s v="Discount Applied"/>
    <s v="Low Discount"/>
    <n v="0.9951800459522181"/>
    <x v="0"/>
  </r>
  <r>
    <s v="CA-2016-128706"/>
    <d v="2016-02-27T00:00:00"/>
    <x v="648"/>
    <n v="32.384"/>
    <n v="-6.8815999999999997"/>
    <n v="5.0000000000000001E-3"/>
    <s v="Low Value"/>
    <n v="2110"/>
    <n v="2.078666727439568E-6"/>
    <s v="FUR-FU-10004053"/>
    <n v="655.77599999999995"/>
    <n v="84.805600000000013"/>
    <s v="Normal"/>
    <n v="16.192"/>
    <n v="2"/>
    <n v="0.6"/>
    <n v="-6.8815999999999997"/>
    <n v="32.384"/>
    <n v="-0.21249999999999999"/>
    <s v="Loss"/>
    <n v="19.430399999999999"/>
    <s v="Discount Applied"/>
    <s v="High Discount"/>
    <n v="0.99998698381311135"/>
    <x v="0"/>
  </r>
  <r>
    <s v="CA-2015-143364"/>
    <d v="2015-07-14T00:00:00"/>
    <x v="649"/>
    <n v="1650.424"/>
    <n v="-141.92999999999998"/>
    <n v="0.23699999999999999"/>
    <s v="Low Value"/>
    <n v="1616"/>
    <n v="1.0593754492859812E-4"/>
    <s v="FUR-CH-10004287"/>
    <n v="58029.619999999995"/>
    <n v="1179.3740000000003"/>
    <s v="Normal"/>
    <n v="441.92"/>
    <n v="2"/>
    <n v="0.2"/>
    <n v="49.716000000000001"/>
    <n v="883.84"/>
    <n v="5.6250000000000001E-2"/>
    <s v="Profit"/>
    <n v="176.76800000000003"/>
    <s v="Discount Applied"/>
    <s v="Low Discount"/>
    <n v="0.97659283725256818"/>
    <x v="0"/>
  </r>
  <r>
    <s v="CA-2015-143364"/>
    <d v="2015-07-14T00:00:00"/>
    <x v="649"/>
    <n v="1650.424"/>
    <n v="-141.92999999999998"/>
    <n v="0.23699999999999999"/>
    <s v="Low Value"/>
    <n v="1616"/>
    <n v="1.0593754492859812E-4"/>
    <s v="FUR-BO-10001608"/>
    <n v="12129.062400000001"/>
    <n v="-26.972399999999993"/>
    <s v="Normal"/>
    <n v="127.764"/>
    <n v="6"/>
    <n v="0.7"/>
    <n v="-191.64599999999999"/>
    <n v="766.58399999999995"/>
    <n v="-0.25"/>
    <s v="Loss"/>
    <n v="536.60879999999997"/>
    <s v="Discount Applied"/>
    <s v="High Discount"/>
    <n v="0.97659283725256818"/>
    <x v="0"/>
  </r>
  <r>
    <s v="CA-2016-101672"/>
    <d v="2016-03-10T00:00:00"/>
    <x v="422"/>
    <n v="4498.5069999999996"/>
    <n v="135.36180000000002"/>
    <n v="0.51400000000000001"/>
    <s v="Medium Value"/>
    <n v="1027"/>
    <n v="2.8875051951747738E-4"/>
    <s v="FUR-CH-10004063"/>
    <n v="50818.646000000001"/>
    <n v="1558.5909999999999"/>
    <s v="Normal"/>
    <n v="915.13599999999997"/>
    <n v="4"/>
    <n v="0.2"/>
    <n v="102.9528"/>
    <n v="3660.5439999999999"/>
    <n v="2.8125000000000001E-2"/>
    <s v="Profit"/>
    <n v="732.10879999999997"/>
    <s v="Discount Applied"/>
    <s v="Low Discount"/>
    <n v="0.8680859816505514"/>
    <x v="0"/>
  </r>
  <r>
    <s v="CA-2016-160241"/>
    <d v="2016-11-29T00:00:00"/>
    <x v="387"/>
    <n v="2745.1400000000003"/>
    <n v="-370.19900000000001"/>
    <n v="0.36599999999999999"/>
    <s v="Low Value"/>
    <n v="1341"/>
    <n v="1.7620526124516601E-4"/>
    <s v="FUR-FU-10003806"/>
    <n v="10050.304"/>
    <n v="-529.76"/>
    <s v="Normal"/>
    <n v="242.17599999999999"/>
    <n v="4"/>
    <n v="0.6"/>
    <n v="-302.72000000000003"/>
    <n v="968.70399999999995"/>
    <n v="-0.31250000000000006"/>
    <s v="Loss"/>
    <n v="581.22239999999999"/>
    <s v="Discount Applied"/>
    <s v="High Discount"/>
    <n v="0.93885742832174723"/>
    <x v="0"/>
  </r>
  <r>
    <s v="CA-2016-155747"/>
    <d v="2016-06-14T00:00:00"/>
    <x v="650"/>
    <n v="674.35199999999998"/>
    <n v="-118.0116"/>
    <n v="0.115"/>
    <s v="Low Value"/>
    <n v="1876"/>
    <n v="4.3285358973021477E-5"/>
    <s v="FUR-TA-10003392"/>
    <n v="15341.508000000002"/>
    <n v="354.03480000000008"/>
    <s v="Normal"/>
    <n v="337.17599999999999"/>
    <n v="2"/>
    <n v="0.4"/>
    <n v="-118.0116"/>
    <n v="674.35199999999998"/>
    <n v="-0.17500000000000002"/>
    <s v="Loss"/>
    <n v="269.74079999999998"/>
    <s v="Discount Applied"/>
    <s v="High Discount"/>
    <n v="0.9950948021302265"/>
    <x v="0"/>
  </r>
  <r>
    <s v="CA-2017-118017"/>
    <d v="2017-03-12T00:00:00"/>
    <x v="17"/>
    <n v="2148.3599999999997"/>
    <n v="-224.49690000000004"/>
    <n v="0.3"/>
    <s v="Low Value"/>
    <n v="1479"/>
    <n v="1.3789909988148682E-4"/>
    <s v="FUR-FU-10004351"/>
    <n v="1028.5439999999999"/>
    <n v="71.686399999999992"/>
    <s v="Normal"/>
    <n v="23.376000000000001"/>
    <n v="3"/>
    <n v="0.2"/>
    <n v="7.0128000000000004"/>
    <n v="70.128"/>
    <n v="0.1"/>
    <s v="Profit"/>
    <n v="14.025600000000001"/>
    <s v="Discount Applied"/>
    <s v="Low Discount"/>
    <n v="0.960449006459556"/>
    <x v="0"/>
  </r>
  <r>
    <s v="CA-2017-118017"/>
    <d v="2017-03-12T00:00:00"/>
    <x v="17"/>
    <n v="2148.3599999999997"/>
    <n v="-224.49690000000004"/>
    <n v="0.3"/>
    <s v="Low Value"/>
    <n v="1479"/>
    <n v="1.3789909988148682E-4"/>
    <s v="FUR-FU-10004270"/>
    <n v="1453.568"/>
    <n v="116.7148"/>
    <s v="Normal"/>
    <n v="16.72"/>
    <n v="5"/>
    <n v="0.2"/>
    <n v="3.3439999999999999"/>
    <n v="83.6"/>
    <n v="0.04"/>
    <s v="Profit"/>
    <n v="16.72"/>
    <s v="Discount Applied"/>
    <s v="Low Discount"/>
    <n v="0.960449006459556"/>
    <x v="0"/>
  </r>
  <r>
    <s v="CA-2017-118017"/>
    <d v="2017-03-12T00:00:00"/>
    <x v="17"/>
    <n v="2148.3599999999997"/>
    <n v="-224.49690000000004"/>
    <n v="0.3"/>
    <s v="Low Value"/>
    <n v="1479"/>
    <n v="1.3789909988148682E-4"/>
    <s v="FUR-FU-10004053"/>
    <n v="655.77599999999995"/>
    <n v="84.805600000000013"/>
    <s v="Normal"/>
    <n v="16.192"/>
    <n v="1"/>
    <n v="0.2"/>
    <n v="4.6551999999999998"/>
    <n v="16.192"/>
    <n v="0.28749999999999998"/>
    <s v="Profit"/>
    <n v="3.2384000000000004"/>
    <s v="Discount Applied"/>
    <s v="Low Discount"/>
    <n v="0.960449006459556"/>
    <x v="0"/>
  </r>
  <r>
    <s v="CA-2016-148684"/>
    <d v="2016-12-25T00:00:00"/>
    <x v="651"/>
    <n v="6286.4"/>
    <n v="-32.097000000000008"/>
    <n v="0.61299999999999999"/>
    <s v="Medium Value"/>
    <n v="819"/>
    <n v="4.035119353809319E-4"/>
    <s v="FUR-FU-10003553"/>
    <n v="3617.3019999999997"/>
    <n v="247.57199999999997"/>
    <s v="Normal"/>
    <n v="343.85"/>
    <n v="5"/>
    <n v="0"/>
    <n v="137.54"/>
    <n v="1719.25"/>
    <n v="0.08"/>
    <s v="Profit"/>
    <n v="0"/>
    <s v="No Discount"/>
    <s v="Low Discount"/>
    <n v="0.79595781542718591"/>
    <x v="1"/>
  </r>
  <r>
    <s v="CA-2017-128363"/>
    <d v="2017-08-13T00:00:00"/>
    <x v="652"/>
    <n v="1783.69"/>
    <n v="-193.51559999999998"/>
    <n v="0.254"/>
    <s v="Low Value"/>
    <n v="1580"/>
    <n v="1.1449163337038917E-4"/>
    <s v="FUR-FU-10003268"/>
    <n v="3158.42"/>
    <n v="135.93199999999999"/>
    <s v="Normal"/>
    <n v="31.984000000000002"/>
    <n v="1"/>
    <n v="0.2"/>
    <n v="0"/>
    <n v="31.984000000000002"/>
    <n v="0"/>
    <s v="Profit"/>
    <n v="6.3968000000000007"/>
    <s v="Discount Applied"/>
    <s v="Low Discount"/>
    <n v="0.97275401390013361"/>
    <x v="0"/>
  </r>
  <r>
    <s v="CA-2017-128363"/>
    <d v="2017-08-13T00:00:00"/>
    <x v="652"/>
    <n v="1783.69"/>
    <n v="-193.51559999999998"/>
    <n v="0.254"/>
    <s v="Low Value"/>
    <n v="1580"/>
    <n v="1.1449163337038917E-4"/>
    <s v="FUR-CH-10002073"/>
    <n v="40537.817999999999"/>
    <n v="1292.1264000000001"/>
    <s v="Normal"/>
    <n v="423.64800000000002"/>
    <n v="2"/>
    <n v="0.2"/>
    <n v="47.660400000000003"/>
    <n v="847.29600000000005"/>
    <n v="5.6250000000000001E-2"/>
    <s v="Profit"/>
    <n v="169.45920000000001"/>
    <s v="Discount Applied"/>
    <s v="Low Discount"/>
    <n v="0.97275401390013361"/>
    <x v="0"/>
  </r>
  <r>
    <s v="CA-2016-149762"/>
    <d v="2016-03-12T00:00:00"/>
    <x v="515"/>
    <n v="1753.4839999999999"/>
    <n v="18.741399999999999"/>
    <n v="0.25"/>
    <s v="Low Value"/>
    <n v="1587"/>
    <n v="1.1255276827747169E-4"/>
    <s v="FUR-TA-10004147"/>
    <n v="4903.848"/>
    <n v="96.285600000000002"/>
    <s v="Normal"/>
    <n v="268.70400000000001"/>
    <n v="3"/>
    <n v="0.2"/>
    <n v="6.7176"/>
    <n v="806.11200000000008"/>
    <n v="8.3333333333333332E-3"/>
    <s v="Profit"/>
    <n v="161.22240000000002"/>
    <s v="Discount Applied"/>
    <s v="Low Discount"/>
    <n v="0.97354646476635232"/>
    <x v="0"/>
  </r>
  <r>
    <s v="CA-2016-149762"/>
    <d v="2016-03-12T00:00:00"/>
    <x v="515"/>
    <n v="1753.4839999999999"/>
    <n v="18.741399999999999"/>
    <n v="0.25"/>
    <s v="Low Value"/>
    <n v="1587"/>
    <n v="1.1255276827747169E-4"/>
    <s v="FUR-BO-10001337"/>
    <n v="10688.583000000001"/>
    <n v="-78.637"/>
    <s v="Normal"/>
    <n v="205.666"/>
    <n v="2"/>
    <n v="0.15"/>
    <n v="-12.098000000000001"/>
    <n v="411.33199999999999"/>
    <n v="-2.9411764705882356E-2"/>
    <s v="Loss"/>
    <n v="61.699799999999996"/>
    <s v="Discount Applied"/>
    <s v="Low Discount"/>
    <n v="0.97354646476635232"/>
    <x v="0"/>
  </r>
  <r>
    <s v="CA-2016-167605"/>
    <d v="2016-04-28T00:00:00"/>
    <x v="638"/>
    <n v="855.66399999999999"/>
    <n v="-31.8612"/>
    <n v="0.14199999999999999"/>
    <s v="Low Value"/>
    <n v="1817"/>
    <n v="5.4923427824476606E-5"/>
    <s v="FUR-FU-10001602"/>
    <n v="1805.4680000000001"/>
    <n v="17.447799999999997"/>
    <s v="Normal"/>
    <n v="30.344000000000001"/>
    <n v="2"/>
    <n v="0.6"/>
    <n v="-31.8612"/>
    <n v="60.688000000000002"/>
    <n v="-0.52500000000000002"/>
    <s v="Loss"/>
    <n v="36.412799999999997"/>
    <s v="Discount Applied"/>
    <s v="High Discount"/>
    <n v="0.99226389995948339"/>
    <x v="0"/>
  </r>
  <r>
    <s v="CA-2015-110891"/>
    <d v="2015-11-20T00:00:00"/>
    <x v="653"/>
    <n v="1377.4880000000001"/>
    <n v="-93.472399999999993"/>
    <n v="0.20799999999999999"/>
    <s v="Low Value"/>
    <n v="1680"/>
    <n v="8.8418307591627834E-5"/>
    <s v="FUR-CH-10002880"/>
    <n v="30526.117999999999"/>
    <n v="-474.74139999999994"/>
    <s v="high sales Low Profit"/>
    <n v="344.37200000000001"/>
    <n v="4"/>
    <n v="0.3"/>
    <n v="-93.472399999999993"/>
    <n v="1377.4880000000001"/>
    <n v="-6.7857142857142852E-2"/>
    <s v="Loss"/>
    <n v="413.24639999999999"/>
    <s v="Discount Applied"/>
    <s v="Low Discount"/>
    <n v="0.98277724081097229"/>
    <x v="0"/>
  </r>
  <r>
    <s v="CA-2017-120404"/>
    <d v="2017-11-20T00:00:00"/>
    <x v="270"/>
    <n v="6589.7419999999993"/>
    <n v="4.7287999999999997"/>
    <n v="0.628"/>
    <s v="Medium Value"/>
    <n v="785"/>
    <n v="4.2298287542647824E-4"/>
    <s v="FUR-FU-10000820"/>
    <n v="465.52599999999995"/>
    <n v="6.7959999999999994"/>
    <s v="Normal"/>
    <n v="50.97"/>
    <n v="3"/>
    <n v="0"/>
    <n v="9.1745999999999999"/>
    <n v="152.91"/>
    <n v="0.06"/>
    <s v="Profit"/>
    <n v="0"/>
    <s v="No Discount"/>
    <s v="Low Discount"/>
    <n v="0.78319771470407584"/>
    <x v="1"/>
  </r>
  <r>
    <s v="CA-2017-167549"/>
    <d v="2017-07-25T00:00:00"/>
    <x v="654"/>
    <n v="1788.6959999999999"/>
    <n v="-4.2587999999999999"/>
    <n v="0.255"/>
    <s v="Low Value"/>
    <n v="1579"/>
    <n v="1.1481295889032378E-4"/>
    <s v="FUR-TA-10004767"/>
    <n v="2569.4759999999997"/>
    <n v="34.070399999999999"/>
    <s v="Normal"/>
    <n v="298.11599999999999"/>
    <n v="6"/>
    <n v="0.3"/>
    <n v="-4.2587999999999999"/>
    <n v="1788.6959999999999"/>
    <n v="-2.3809523809523812E-3"/>
    <s v="Loss"/>
    <n v="536.60879999999997"/>
    <s v="Discount Applied"/>
    <s v="Low Discount"/>
    <n v="0.97241053900002239"/>
    <x v="0"/>
  </r>
  <r>
    <s v="US-2016-168095"/>
    <d v="2016-07-15T00:00:00"/>
    <x v="444"/>
    <n v="923.976"/>
    <n v="47.152799999999999"/>
    <n v="0.14599999999999999"/>
    <s v="Low Value"/>
    <n v="1809"/>
    <n v="5.9308243828826035E-5"/>
    <s v="FUR-CH-10004886"/>
    <n v="7973.4450000000006"/>
    <n v="117.059"/>
    <s v="Normal"/>
    <n v="230.28"/>
    <n v="3"/>
    <n v="0.2"/>
    <n v="23.027999999999999"/>
    <n v="690.84"/>
    <n v="3.3333333333333333E-2"/>
    <s v="Profit"/>
    <n v="138.16800000000001"/>
    <s v="Discount Applied"/>
    <s v="Low Discount"/>
    <n v="0.99186206102217511"/>
    <x v="0"/>
  </r>
  <r>
    <s v="CA-2016-146325"/>
    <d v="2016-12-14T00:00:00"/>
    <x v="36"/>
    <n v="9818.6855999999989"/>
    <n v="121.07539999999999"/>
    <n v="0.73699999999999999"/>
    <s v="Medium Value"/>
    <n v="552"/>
    <n v="6.3024256002686542E-4"/>
    <s v="FUR-CH-10001146"/>
    <n v="10599.241999999998"/>
    <n v="117.4863"/>
    <s v="Normal"/>
    <n v="81.424000000000007"/>
    <n v="2"/>
    <n v="0.2"/>
    <n v="-9.1601999999999997"/>
    <n v="162.84800000000001"/>
    <n v="-5.6249999999999994E-2"/>
    <s v="Loss"/>
    <n v="32.569600000000001"/>
    <s v="Discount Applied"/>
    <s v="Low Discount"/>
    <n v="0.66436104660334749"/>
    <x v="1"/>
  </r>
  <r>
    <s v="CA-2014-131009"/>
    <d v="2014-01-03T00:00:00"/>
    <x v="391"/>
    <n v="29730.696"/>
    <n v="-308.98630000000003"/>
    <n v="0.96699999999999997"/>
    <s v="High Value"/>
    <n v="66"/>
    <n v="1.9083562425525151E-3"/>
    <s v="FUR-CH-10001270"/>
    <n v="11566.125"/>
    <n v="336.375"/>
    <s v="Normal"/>
    <n v="362.25"/>
    <n v="6"/>
    <n v="0.3"/>
    <n v="0"/>
    <n v="2173.5"/>
    <n v="0"/>
    <s v="Profit"/>
    <n v="652.04999999999995"/>
    <s v="Discount Applied"/>
    <s v="Low Discount"/>
    <n v="0.18150056103105888"/>
    <x v="1"/>
  </r>
  <r>
    <s v="CA-2014-131009"/>
    <d v="2014-01-03T00:00:00"/>
    <x v="391"/>
    <n v="29730.696"/>
    <n v="-308.98630000000003"/>
    <n v="0.96699999999999997"/>
    <s v="High Value"/>
    <n v="66"/>
    <n v="1.9083562425525151E-3"/>
    <s v="FUR-FU-10001095"/>
    <n v="1768.8639999999998"/>
    <n v="61.433599999999998"/>
    <s v="Normal"/>
    <n v="63.552"/>
    <n v="6"/>
    <n v="0.6"/>
    <n v="-34.953600000000002"/>
    <n v="381.31200000000001"/>
    <n v="-9.1666666666666674E-2"/>
    <s v="Loss"/>
    <n v="228.78720000000001"/>
    <s v="Discount Applied"/>
    <s v="High Discount"/>
    <n v="0.18150056103105888"/>
    <x v="1"/>
  </r>
  <r>
    <s v="CA-2017-131807"/>
    <d v="2017-05-10T00:00:00"/>
    <x v="298"/>
    <n v="3163.2840000000001"/>
    <n v="-36.850800000000007"/>
    <n v="0.40500000000000003"/>
    <s v="Medium Value"/>
    <n v="1258"/>
    <n v="2.03045121054902E-4"/>
    <s v="FUR-CH-10001190"/>
    <n v="3916.5120000000002"/>
    <n v="-149.589"/>
    <s v="Normal"/>
    <n v="435.16800000000001"/>
    <n v="4"/>
    <n v="0.2"/>
    <n v="-59.835599999999999"/>
    <n v="1740.672"/>
    <n v="-3.4374999999999996E-2"/>
    <s v="Loss"/>
    <n v="348.13440000000003"/>
    <s v="Discount Applied"/>
    <s v="Low Discount"/>
    <n v="0.92312185938191016"/>
    <x v="0"/>
  </r>
  <r>
    <s v="CA-2017-131807"/>
    <d v="2017-05-10T00:00:00"/>
    <x v="298"/>
    <n v="3163.2840000000001"/>
    <n v="-36.850800000000007"/>
    <n v="0.40500000000000003"/>
    <s v="Medium Value"/>
    <n v="1258"/>
    <n v="2.03045121054902E-4"/>
    <s v="FUR-FU-10004666"/>
    <n v="475.30799999999999"/>
    <n v="27.701999999999998"/>
    <s v="Normal"/>
    <n v="72.900000000000006"/>
    <n v="5"/>
    <n v="0"/>
    <n v="26.972999999999999"/>
    <n v="364.5"/>
    <n v="7.3999999999999996E-2"/>
    <s v="Profit"/>
    <n v="0"/>
    <s v="No Discount"/>
    <s v="Low Discount"/>
    <n v="0.92312185938191016"/>
    <x v="0"/>
  </r>
  <r>
    <s v="CA-2017-131807"/>
    <d v="2017-05-10T00:00:00"/>
    <x v="298"/>
    <n v="3163.2840000000001"/>
    <n v="-36.850800000000007"/>
    <n v="0.40500000000000003"/>
    <s v="Medium Value"/>
    <n v="1258"/>
    <n v="2.03045121054902E-4"/>
    <s v="FUR-TA-10004086"/>
    <n v="8185.2960000000003"/>
    <n v="-22.35479999999999"/>
    <s v="Normal"/>
    <n v="206.352"/>
    <n v="3"/>
    <n v="0.2"/>
    <n v="5.1588000000000003"/>
    <n v="619.05600000000004"/>
    <n v="8.3333333333333332E-3"/>
    <s v="Profit"/>
    <n v="123.81120000000001"/>
    <s v="Discount Applied"/>
    <s v="Low Discount"/>
    <n v="0.92312185938191016"/>
    <x v="0"/>
  </r>
  <r>
    <s v="CA-2016-157707"/>
    <d v="2016-10-10T00:00:00"/>
    <x v="449"/>
    <n v="4118.7300000000005"/>
    <n v="135.99259999999998"/>
    <n v="0.48799999999999999"/>
    <s v="Medium Value"/>
    <n v="1082"/>
    <n v="2.6437336370760785E-4"/>
    <s v="FUR-BO-10001567"/>
    <n v="272.64600000000002"/>
    <n v="-190.85220000000001"/>
    <s v="Normal"/>
    <n v="90.882000000000005"/>
    <n v="3"/>
    <n v="0.7"/>
    <n v="-190.85220000000001"/>
    <n v="272.64600000000002"/>
    <n v="-0.7"/>
    <s v="Loss"/>
    <n v="190.85220000000001"/>
    <s v="Discount Applied"/>
    <s v="High Discount"/>
    <n v="0.88287501431658533"/>
    <x v="0"/>
  </r>
  <r>
    <s v="CA-2016-157707"/>
    <d v="2016-10-10T00:00:00"/>
    <x v="449"/>
    <n v="4118.7300000000005"/>
    <n v="135.99259999999998"/>
    <n v="0.48799999999999999"/>
    <s v="Medium Value"/>
    <n v="1082"/>
    <n v="2.6437336370760785E-4"/>
    <s v="FUR-CH-10004853"/>
    <n v="16970.152000000002"/>
    <n v="493.70460000000003"/>
    <s v="Normal"/>
    <n v="120.78400000000001"/>
    <n v="1"/>
    <n v="0.2"/>
    <n v="13.588200000000001"/>
    <n v="120.78400000000001"/>
    <n v="0.1125"/>
    <s v="Profit"/>
    <n v="24.156800000000004"/>
    <s v="Discount Applied"/>
    <s v="Low Discount"/>
    <n v="0.88287501431658533"/>
    <x v="0"/>
  </r>
  <r>
    <s v="US-2015-126753"/>
    <d v="2015-08-16T00:00:00"/>
    <x v="477"/>
    <n v="11323.24"/>
    <n v="230.27439999999999"/>
    <n v="0.80900000000000005"/>
    <s v="High Value"/>
    <n v="400"/>
    <n v="7.2681701565009921E-4"/>
    <s v="FUR-FU-10001488"/>
    <n v="9347.4360000000015"/>
    <n v="148.37200000000001"/>
    <s v="Normal"/>
    <n v="254.352"/>
    <n v="3"/>
    <n v="0.2"/>
    <n v="0"/>
    <n v="763.05600000000004"/>
    <n v="0"/>
    <s v="Profit"/>
    <n v="152.61120000000003"/>
    <s v="Discount Applied"/>
    <s v="Low Discount"/>
    <n v="0.56075321902958031"/>
    <x v="1"/>
  </r>
  <r>
    <s v="CA-2014-113383"/>
    <d v="2014-10-09T00:00:00"/>
    <x v="3"/>
    <n v="1511.924"/>
    <n v="85.865200000000002"/>
    <n v="0.218"/>
    <s v="Low Value"/>
    <n v="1655"/>
    <n v="9.7047496085021648E-5"/>
    <s v="FUR-FU-10001986"/>
    <n v="2375.6680000000001"/>
    <n v="81.567999999999998"/>
    <s v="Normal"/>
    <n v="254.9"/>
    <n v="5"/>
    <n v="0"/>
    <n v="76.47"/>
    <n v="1274.5"/>
    <n v="0.06"/>
    <s v="Profit"/>
    <n v="0"/>
    <s v="No Discount"/>
    <s v="Low Discount"/>
    <n v="0.98063610663086631"/>
    <x v="0"/>
  </r>
  <r>
    <s v="US-2015-165743"/>
    <d v="2015-11-20T00:00:00"/>
    <x v="255"/>
    <n v="10938.379000000001"/>
    <n v="-730.94809999999995"/>
    <n v="0.78800000000000003"/>
    <s v="Medium Value"/>
    <n v="446"/>
    <n v="7.0211352765018817E-4"/>
    <s v="FUR-BO-10002268"/>
    <n v="4087.8703999999998"/>
    <n v="-294.7672"/>
    <s v="Normal"/>
    <n v="145.76400000000001"/>
    <n v="6"/>
    <n v="0.7"/>
    <n v="-247.7988"/>
    <n v="874.58400000000006"/>
    <n v="-0.28333333333333333"/>
    <s v="Loss"/>
    <n v="612.2088"/>
    <s v="Discount Applied"/>
    <s v="High Discount"/>
    <n v="0.59214767453165806"/>
    <x v="1"/>
  </r>
  <r>
    <s v="US-2017-105998"/>
    <d v="2017-03-11T00:00:00"/>
    <x v="655"/>
    <n v="20078.207999999999"/>
    <n v="20.9148"/>
    <n v="0.91900000000000004"/>
    <s v="High Value"/>
    <n v="171"/>
    <n v="1.2887815870865535E-3"/>
    <s v="FUR-TA-10001095"/>
    <n v="55615.938999999998"/>
    <n v="-189.97610000000006"/>
    <s v="high sales Low Profit"/>
    <n v="1673.184"/>
    <n v="12"/>
    <n v="0.2"/>
    <n v="20.9148"/>
    <n v="20078.207999999999"/>
    <n v="1.0416666666666667E-3"/>
    <s v="Profit"/>
    <n v="4015.6415999999999"/>
    <s v="Discount Applied"/>
    <s v="Low Discount"/>
    <n v="0.34031364325040542"/>
    <x v="1"/>
  </r>
  <r>
    <s v="US-2014-148194"/>
    <d v="2014-04-05T00:00:00"/>
    <x v="502"/>
    <n v="6487.9709999999995"/>
    <n v="208.25790000000001"/>
    <n v="0.625"/>
    <s v="Medium Value"/>
    <n v="793"/>
    <n v="4.1645039051052432E-4"/>
    <s v="FUR-FU-10001852"/>
    <n v="175.73999999999998"/>
    <n v="8.9087999999999994"/>
    <s v="Normal"/>
    <n v="12.18"/>
    <n v="7"/>
    <n v="0"/>
    <n v="3.8976000000000002"/>
    <n v="85.259999999999991"/>
    <n v="4.5714285714285721E-2"/>
    <s v="Profit"/>
    <n v="0"/>
    <s v="No Discount"/>
    <s v="Low Discount"/>
    <n v="0.78612179182711495"/>
    <x v="1"/>
  </r>
  <r>
    <s v="CA-2014-143210"/>
    <d v="2014-01-12T00:00:00"/>
    <x v="493"/>
    <n v="18207.108999999997"/>
    <n v="648.88339999999994"/>
    <n v="0.90600000000000003"/>
    <s v="High Value"/>
    <n v="193"/>
    <n v="1.168679337980654E-3"/>
    <s v="FUR-FU-10003878"/>
    <n v="901.51999999999987"/>
    <n v="41.867199999999997"/>
    <s v="Normal"/>
    <n v="45.84"/>
    <n v="3"/>
    <n v="0"/>
    <n v="15.585599999999999"/>
    <n v="137.52000000000001"/>
    <n v="0.11333333333333333"/>
    <s v="Profit"/>
    <n v="0"/>
    <s v="No Discount"/>
    <s v="Low Discount"/>
    <n v="0.37479179692716713"/>
    <x v="1"/>
  </r>
  <r>
    <s v="CA-2014-143210"/>
    <d v="2014-01-12T00:00:00"/>
    <x v="493"/>
    <n v="18207.108999999997"/>
    <n v="648.88339999999994"/>
    <n v="0.90600000000000003"/>
    <s v="High Value"/>
    <n v="193"/>
    <n v="1.168679337980654E-3"/>
    <s v="FUR-FU-10002268"/>
    <n v="1137.1559999999999"/>
    <n v="37.414200000000001"/>
    <s v="Normal"/>
    <n v="9.82"/>
    <n v="2"/>
    <n v="0"/>
    <n v="3.2406000000000001"/>
    <n v="19.64"/>
    <n v="0.16500000000000001"/>
    <s v="Profit"/>
    <n v="0"/>
    <s v="No Discount"/>
    <s v="Low Discount"/>
    <n v="0.37479179692716713"/>
    <x v="1"/>
  </r>
  <r>
    <s v="CA-2015-110863"/>
    <d v="2015-11-17T00:00:00"/>
    <x v="493"/>
    <n v="18207.108999999997"/>
    <n v="648.88339999999994"/>
    <n v="0.90600000000000003"/>
    <s v="High Value"/>
    <n v="193"/>
    <n v="1.168679337980654E-3"/>
    <s v="FUR-CH-10002073"/>
    <n v="40537.817999999999"/>
    <n v="1292.1264000000001"/>
    <s v="Normal"/>
    <n v="1323.9"/>
    <n v="5"/>
    <n v="0"/>
    <n v="383.93099999999998"/>
    <n v="6619.5"/>
    <n v="5.7999999999999996E-2"/>
    <s v="Profit"/>
    <n v="0"/>
    <s v="No Discount"/>
    <s v="Low Discount"/>
    <n v="0.37479179692716713"/>
    <x v="1"/>
  </r>
  <r>
    <s v="CA-2017-120168"/>
    <d v="2017-05-25T00:00:00"/>
    <x v="309"/>
    <n v="7365.7440000000006"/>
    <n v="-52.475999999999992"/>
    <n v="0.66500000000000004"/>
    <s v="Medium Value"/>
    <n v="707"/>
    <n v="4.7279295255798028E-4"/>
    <s v="FUR-FU-10000732"/>
    <n v="457.18399999999997"/>
    <n v="39.18719999999999"/>
    <s v="Normal"/>
    <n v="18.84"/>
    <n v="3"/>
    <n v="0"/>
    <n v="6.0288000000000004"/>
    <n v="56.519999999999996"/>
    <n v="0.10666666666666669"/>
    <s v="Profit"/>
    <n v="0"/>
    <s v="No Discount"/>
    <s v="Low Discount"/>
    <n v="0.74769351557146013"/>
    <x v="1"/>
  </r>
  <r>
    <s v="US-2014-131870"/>
    <d v="2014-09-09T00:00:00"/>
    <x v="165"/>
    <n v="7091.8760000000002"/>
    <n v="257.03140000000002"/>
    <n v="0.65"/>
    <s v="Medium Value"/>
    <n v="737"/>
    <n v="4.5521389193204091E-4"/>
    <s v="FUR-FU-10002501"/>
    <n v="2806.0800000000004"/>
    <n v="98.971199999999996"/>
    <s v="Normal"/>
    <n v="60.671999999999997"/>
    <n v="6"/>
    <n v="0.2"/>
    <n v="12.892799999999999"/>
    <n v="364.03199999999998"/>
    <n v="3.5416666666666666E-2"/>
    <s v="Profit"/>
    <n v="72.806399999999996"/>
    <s v="Discount Applied"/>
    <s v="Low Discount"/>
    <n v="0.7621025179315295"/>
    <x v="1"/>
  </r>
  <r>
    <s v="CA-2014-129189"/>
    <d v="2014-07-21T00:00:00"/>
    <x v="337"/>
    <n v="10604.773599999999"/>
    <n v="-273.93610000000007"/>
    <n v="0.77300000000000002"/>
    <s v="Medium Value"/>
    <n v="475"/>
    <n v="6.807000381160302E-4"/>
    <s v="FUR-CH-10004997"/>
    <n v="33892.794000000002"/>
    <n v="281.96999999999997"/>
    <s v="Normal"/>
    <n v="657.93"/>
    <n v="5"/>
    <n v="0.3"/>
    <n v="-93.99"/>
    <n v="3289.6499999999996"/>
    <n v="-2.8571428571428574E-2"/>
    <s v="Loss"/>
    <n v="986.89499999999987"/>
    <s v="Discount Applied"/>
    <s v="Low Discount"/>
    <n v="0.61433311885702824"/>
    <x v="1"/>
  </r>
  <r>
    <s v="CA-2015-132465"/>
    <d v="2015-11-09T00:00:00"/>
    <x v="562"/>
    <n v="1100.048"/>
    <n v="71.92240000000001"/>
    <n v="0.182"/>
    <s v="Low Value"/>
    <n v="1732"/>
    <n v="7.0609967150026001E-5"/>
    <s v="FUR-FU-10000277"/>
    <n v="9101.3760000000002"/>
    <n v="244.3888"/>
    <s v="Normal"/>
    <n v="210.68"/>
    <n v="2"/>
    <n v="0"/>
    <n v="50.563200000000002"/>
    <n v="421.36"/>
    <n v="0.12"/>
    <s v="Profit"/>
    <n v="0"/>
    <s v="No Discount"/>
    <s v="Low Discount"/>
    <n v="0.98696010769928488"/>
    <x v="0"/>
  </r>
  <r>
    <s v="CA-2016-158806"/>
    <d v="2016-07-01T00:00:00"/>
    <x v="224"/>
    <n v="840.24400000000014"/>
    <n v="23.748899999999992"/>
    <n v="0.14000000000000001"/>
    <s v="Low Value"/>
    <n v="1820"/>
    <n v="5.3933647657199003E-5"/>
    <s v="FUR-FU-10004270"/>
    <n v="1453.568"/>
    <n v="116.7148"/>
    <s v="Normal"/>
    <n v="23.076000000000001"/>
    <n v="3"/>
    <n v="0.6"/>
    <n v="-10.9611"/>
    <n v="69.228000000000009"/>
    <n v="-0.15833333333333333"/>
    <s v="Loss"/>
    <n v="41.536800000000007"/>
    <s v="Discount Applied"/>
    <s v="High Discount"/>
    <n v="0.99253372866796519"/>
    <x v="0"/>
  </r>
  <r>
    <s v="CA-2015-119690"/>
    <d v="2015-06-25T00:00:00"/>
    <x v="322"/>
    <n v="2367.6779999999999"/>
    <n v="110.37320000000003"/>
    <n v="0.33200000000000002"/>
    <s v="Low Value"/>
    <n v="1412"/>
    <n v="1.5197670083654462E-4"/>
    <s v="FUR-FU-10004587"/>
    <n v="942.30000000000007"/>
    <n v="3.1410000000000018"/>
    <s v="Normal"/>
    <n v="75.384"/>
    <n v="9"/>
    <n v="0.6"/>
    <n v="-20.730599999999999"/>
    <n v="678.45600000000002"/>
    <n v="-3.0555555555555555E-2"/>
    <s v="Loss"/>
    <n v="407.0736"/>
    <s v="Discount Applied"/>
    <s v="High Discount"/>
    <n v="0.95050666050702726"/>
    <x v="0"/>
  </r>
  <r>
    <s v="CA-2017-109393"/>
    <d v="2017-06-30T00:00:00"/>
    <x v="458"/>
    <n v="2269.299"/>
    <n v="29.420000000000005"/>
    <n v="0.31900000000000001"/>
    <s v="Low Value"/>
    <n v="1440"/>
    <n v="1.4566194188216045E-4"/>
    <s v="FUR-BO-10003966"/>
    <n v="3650.4229999999998"/>
    <n v="-8.5489999999999924"/>
    <s v="Normal"/>
    <n v="435.99900000000002"/>
    <n v="3"/>
    <n v="0.15"/>
    <n v="5.1294000000000004"/>
    <n v="1307.9970000000001"/>
    <n v="3.9215686274509803E-3"/>
    <s v="Profit"/>
    <n v="196.19955000000002"/>
    <s v="Discount Applied"/>
    <s v="Low Discount"/>
    <n v="0.95465170759346429"/>
    <x v="0"/>
  </r>
  <r>
    <s v="CA-2017-121489"/>
    <d v="2017-08-21T00:00:00"/>
    <x v="656"/>
    <n v="2332.2240000000002"/>
    <n v="38.870399999999997"/>
    <n v="0.33"/>
    <s v="Low Value"/>
    <n v="1420"/>
    <n v="1.4970097670874565E-4"/>
    <s v="FUR-CH-10004698"/>
    <n v="8859.2119999999995"/>
    <n v="80.97999999999999"/>
    <s v="Normal"/>
    <n v="388.70400000000001"/>
    <n v="6"/>
    <n v="0.2"/>
    <n v="38.870399999999997"/>
    <n v="2332.2240000000002"/>
    <n v="1.6666666666666663E-2"/>
    <s v="Profit"/>
    <n v="466.44480000000004"/>
    <s v="Discount Applied"/>
    <s v="Low Discount"/>
    <n v="0.95110956218078047"/>
    <x v="0"/>
  </r>
  <r>
    <s v="US-2017-133081"/>
    <d v="2017-11-03T00:00:00"/>
    <x v="171"/>
    <n v="1589.9839999999999"/>
    <n v="1.2210999999999999"/>
    <n v="0.23100000000000001"/>
    <s v="Low Value"/>
    <n v="1629"/>
    <n v="1.0205801747657095E-4"/>
    <s v="FUR-FU-10001379"/>
    <n v="122.91200000000001"/>
    <n v="-1.0687999999999995"/>
    <s v="Normal"/>
    <n v="26.72"/>
    <n v="1"/>
    <n v="0"/>
    <n v="11.7568"/>
    <n v="26.72"/>
    <n v="0.44"/>
    <s v="Profit"/>
    <n v="0"/>
    <s v="No Discount"/>
    <s v="Low Discount"/>
    <n v="0.97805100546553081"/>
    <x v="0"/>
  </r>
  <r>
    <s v="CA-2014-144974"/>
    <d v="2014-09-26T00:00:00"/>
    <x v="657"/>
    <n v="10972.5344"/>
    <n v="44.660399999999996"/>
    <n v="0.79"/>
    <s v="Medium Value"/>
    <n v="442"/>
    <n v="7.043058971395159E-4"/>
    <s v="FUR-FU-10001095"/>
    <n v="1768.8639999999998"/>
    <n v="61.433599999999998"/>
    <s v="Normal"/>
    <n v="21.184000000000001"/>
    <n v="1"/>
    <n v="0.2"/>
    <n v="4.7664"/>
    <n v="21.184000000000001"/>
    <n v="0.22499999999999998"/>
    <s v="Profit"/>
    <n v="4.2368000000000006"/>
    <s v="Discount Applied"/>
    <s v="Low Discount"/>
    <n v="0.58933922042105724"/>
    <x v="1"/>
  </r>
  <r>
    <s v="CA-2015-121188"/>
    <d v="2015-08-28T00:00:00"/>
    <x v="104"/>
    <n v="5347.0169999999998"/>
    <n v="-75.775899999999979"/>
    <n v="0.55400000000000005"/>
    <s v="Medium Value"/>
    <n v="943"/>
    <n v="3.4321474582984607E-4"/>
    <s v="FUR-BO-10004695"/>
    <n v="30024.581999999995"/>
    <n v="566.4674"/>
    <s v="Normal"/>
    <n v="307.666"/>
    <n v="2"/>
    <n v="0.15"/>
    <n v="28.956800000000001"/>
    <n v="615.33199999999999"/>
    <n v="4.7058823529411764E-2"/>
    <s v="Profit"/>
    <n v="92.299799999999991"/>
    <s v="Discount Applied"/>
    <s v="Low Discount"/>
    <n v="0.84202309029863465"/>
    <x v="0"/>
  </r>
  <r>
    <s v="CA-2015-121188"/>
    <d v="2015-08-28T00:00:00"/>
    <x v="104"/>
    <n v="5347.0169999999998"/>
    <n v="-75.775899999999979"/>
    <n v="0.55400000000000005"/>
    <s v="Medium Value"/>
    <n v="943"/>
    <n v="3.4321474582984607E-4"/>
    <s v="FUR-FU-10003981"/>
    <n v="102.33599999999998"/>
    <n v="10.6496"/>
    <s v="Normal"/>
    <n v="4.16"/>
    <n v="2"/>
    <n v="0"/>
    <n v="1.7472000000000001"/>
    <n v="8.32"/>
    <n v="0.21"/>
    <s v="Profit"/>
    <n v="0"/>
    <s v="No Discount"/>
    <s v="Low Discount"/>
    <n v="0.84202309029863465"/>
    <x v="0"/>
  </r>
  <r>
    <s v="US-2015-160563"/>
    <d v="2015-10-20T00:00:00"/>
    <x v="170"/>
    <n v="6067.2700000000013"/>
    <n v="-324.255"/>
    <n v="0.60099999999999998"/>
    <s v="Medium Value"/>
    <n v="839"/>
    <n v="3.8944640178459333E-4"/>
    <s v="FUR-FU-10001731"/>
    <n v="526.524"/>
    <n v="32.734200000000001"/>
    <s v="Normal"/>
    <n v="16.02"/>
    <n v="6"/>
    <n v="0"/>
    <n v="6.0876000000000001"/>
    <n v="96.12"/>
    <n v="6.3333333333333325E-2"/>
    <s v="Profit"/>
    <n v="0"/>
    <s v="No Discount"/>
    <s v="Low Discount"/>
    <n v="0.80582230323057547"/>
    <x v="0"/>
  </r>
  <r>
    <s v="CA-2017-151750"/>
    <d v="2017-01-01T00:00:00"/>
    <x v="485"/>
    <n v="14930.2"/>
    <n v="158.20739999999998"/>
    <n v="0.87"/>
    <s v="High Value"/>
    <n v="271"/>
    <n v="9.5834084652971342E-4"/>
    <s v="FUR-FU-10002116"/>
    <n v="2658.6959999999999"/>
    <n v="-222.73650000000001"/>
    <s v="Normal"/>
    <n v="141.41999999999999"/>
    <n v="5"/>
    <n v="0.6"/>
    <n v="-187.38149999999999"/>
    <n v="707.09999999999991"/>
    <n v="-0.26500000000000001"/>
    <s v="Loss"/>
    <n v="424.25999999999993"/>
    <s v="Discount Applied"/>
    <s v="High Discount"/>
    <n v="0.45535076979959721"/>
    <x v="1"/>
  </r>
  <r>
    <s v="CA-2017-151750"/>
    <d v="2017-01-01T00:00:00"/>
    <x v="485"/>
    <n v="14930.2"/>
    <n v="158.20739999999998"/>
    <n v="0.87"/>
    <s v="High Value"/>
    <n v="271"/>
    <n v="9.5834084652971342E-4"/>
    <s v="FUR-CH-10003199"/>
    <n v="7302.4839999999995"/>
    <n v="155.37200000000001"/>
    <s v="Normal"/>
    <n v="310.74400000000003"/>
    <n v="4"/>
    <n v="0.3"/>
    <n v="-26.635200000000001"/>
    <n v="1242.9760000000001"/>
    <n v="-2.1428571428571429E-2"/>
    <s v="Loss"/>
    <n v="372.89280000000002"/>
    <s v="Discount Applied"/>
    <s v="Low Discount"/>
    <n v="0.45535076979959721"/>
    <x v="1"/>
  </r>
  <r>
    <s v="CA-2015-106187"/>
    <d v="2015-06-23T00:00:00"/>
    <x v="308"/>
    <n v="1873.1700000000003"/>
    <n v="130.13339999999999"/>
    <n v="0.26600000000000001"/>
    <s v="Low Value"/>
    <n v="1554"/>
    <n v="1.2023518261604422E-4"/>
    <s v="FUR-FU-10000794"/>
    <n v="685.5"/>
    <n v="52.8292"/>
    <s v="Normal"/>
    <n v="27.42"/>
    <n v="3"/>
    <n v="0"/>
    <n v="9.3228000000000009"/>
    <n v="82.26"/>
    <n v="0.11333333333333334"/>
    <s v="Profit"/>
    <n v="0"/>
    <s v="No Discount"/>
    <s v="Low Discount"/>
    <n v="0.96983593181523076"/>
    <x v="0"/>
  </r>
  <r>
    <s v="CA-2016-105753"/>
    <d v="2016-10-20T00:00:00"/>
    <x v="658"/>
    <n v="24395.547999999999"/>
    <n v="285.99719999999996"/>
    <n v="0.94599999999999995"/>
    <s v="High Value"/>
    <n v="113"/>
    <n v="1.5659033450239283E-3"/>
    <s v="FUR-FU-10000246"/>
    <n v="1324.6480000000001"/>
    <n v="56.212000000000003"/>
    <s v="Normal"/>
    <n v="61.1"/>
    <n v="5"/>
    <n v="0"/>
    <n v="18.329999999999998"/>
    <n v="305.5"/>
    <n v="0.06"/>
    <s v="Profit"/>
    <n v="0"/>
    <s v="No Discount"/>
    <s v="Low Discount"/>
    <n v="0.2587299061675139"/>
    <x v="1"/>
  </r>
  <r>
    <s v="CA-2017-133046"/>
    <d v="2017-07-27T00:00:00"/>
    <x v="318"/>
    <n v="303.33600000000001"/>
    <n v="1.6332000000000004"/>
    <n v="5.8000000000000003E-2"/>
    <s v="Low Value"/>
    <n v="1995"/>
    <n v="1.9470554917076606E-5"/>
    <s v="FUR-FU-10001940"/>
    <n v="1069.8240000000001"/>
    <n v="50.307200000000016"/>
    <s v="Normal"/>
    <n v="23.88"/>
    <n v="3"/>
    <n v="0"/>
    <n v="10.507199999999999"/>
    <n v="71.64"/>
    <n v="0.14666666666666667"/>
    <s v="Profit"/>
    <n v="0"/>
    <s v="No Discount"/>
    <s v="Low Discount"/>
    <n v="0.99881878858161743"/>
    <x v="0"/>
  </r>
  <r>
    <s v="CA-2017-159149"/>
    <d v="2017-02-17T00:00:00"/>
    <x v="659"/>
    <n v="89.066400000000002"/>
    <n v="-17.0274"/>
    <n v="1.7999999999999999E-2"/>
    <s v="Low Value"/>
    <n v="2081"/>
    <n v="5.7170010564730587E-6"/>
    <s v="FUR-BO-10001601"/>
    <n v="4898.652"/>
    <n v="-125.74080000000001"/>
    <s v="Normal"/>
    <n v="89.066400000000002"/>
    <n v="1"/>
    <n v="0.32"/>
    <n v="-17.0274"/>
    <n v="89.066400000000002"/>
    <n v="-0.19117647058823528"/>
    <s v="Loss"/>
    <n v="28.501248"/>
    <s v="Discount Applied"/>
    <s v="High Discount"/>
    <n v="0.99986672841125068"/>
    <x v="0"/>
  </r>
  <r>
    <s v="US-2017-167570"/>
    <d v="2017-08-12T00:00:00"/>
    <x v="117"/>
    <n v="3290.1779999999999"/>
    <n v="-109.3506"/>
    <n v="0.42199999999999999"/>
    <s v="Medium Value"/>
    <n v="1223"/>
    <n v="2.1119020306181022E-4"/>
    <s v="FUR-CH-10003396"/>
    <n v="5804.2920000000004"/>
    <n v="-216.31380000000004"/>
    <s v="Normal"/>
    <n v="215.54400000000001"/>
    <n v="4"/>
    <n v="0.3"/>
    <n v="-58.504800000000003"/>
    <n v="862.17600000000004"/>
    <n v="-6.7857142857142852E-2"/>
    <s v="Loss"/>
    <n v="258.65280000000001"/>
    <s v="Discount Applied"/>
    <s v="Low Discount"/>
    <n v="0.91571083389441266"/>
    <x v="0"/>
  </r>
  <r>
    <s v="CA-2017-160122"/>
    <d v="2017-11-18T00:00:00"/>
    <x v="660"/>
    <n v="350.1"/>
    <n v="-44.5428"/>
    <n v="6.3E-2"/>
    <s v="Low Value"/>
    <n v="1985"/>
    <n v="2.2472246210369097E-5"/>
    <s v="FUR-CH-10000422"/>
    <n v="12802.293"/>
    <n v="49.134599999999992"/>
    <s v="Normal"/>
    <n v="127.386"/>
    <n v="2"/>
    <n v="0.3"/>
    <n v="-25.4772"/>
    <n v="254.77199999999999"/>
    <n v="-0.1"/>
    <s v="Loss"/>
    <n v="76.431599999999989"/>
    <s v="Discount Applied"/>
    <s v="Low Discount"/>
    <n v="0.99857401633137832"/>
    <x v="0"/>
  </r>
  <r>
    <s v="CA-2016-130393"/>
    <d v="2016-01-12T00:00:00"/>
    <x v="642"/>
    <n v="1736.482"/>
    <n v="10.1828"/>
    <n v="0.248"/>
    <s v="Low Value"/>
    <n v="1592"/>
    <n v="1.114614425703346E-4"/>
    <s v="FUR-CH-10002647"/>
    <n v="21499.842000000004"/>
    <n v="234.23400000000001"/>
    <s v="Normal"/>
    <n v="248.43"/>
    <n v="5"/>
    <n v="0.3"/>
    <n v="-17.745000000000001"/>
    <n v="1242.1500000000001"/>
    <n v="-1.4285714285714285E-2"/>
    <s v="Loss"/>
    <n v="372.64500000000004"/>
    <s v="Discount Applied"/>
    <s v="Low Discount"/>
    <n v="0.97410565859520126"/>
    <x v="0"/>
  </r>
  <r>
    <s v="CA-2016-130393"/>
    <d v="2016-01-12T00:00:00"/>
    <x v="642"/>
    <n v="1736.482"/>
    <n v="10.1828"/>
    <n v="0.248"/>
    <s v="Low Value"/>
    <n v="1592"/>
    <n v="1.114614425703346E-4"/>
    <s v="FUR-CH-10004477"/>
    <n v="18881.989000000001"/>
    <n v="283.74739999999997"/>
    <s v="Normal"/>
    <n v="85.245999999999995"/>
    <n v="2"/>
    <n v="0.3"/>
    <n v="-1.2178"/>
    <n v="170.49199999999999"/>
    <n v="-7.1428571428571435E-3"/>
    <s v="Loss"/>
    <n v="51.147599999999997"/>
    <s v="Discount Applied"/>
    <s v="Low Discount"/>
    <n v="0.97410565859520126"/>
    <x v="0"/>
  </r>
  <r>
    <s v="CA-2017-101014"/>
    <d v="2017-08-29T00:00:00"/>
    <x v="281"/>
    <n v="10399.469999999999"/>
    <n v="677.55890000000011"/>
    <n v="0.76600000000000001"/>
    <s v="Medium Value"/>
    <n v="490"/>
    <n v="6.6752199456540152E-4"/>
    <s v="FUR-FU-10003374"/>
    <n v="2970.268"/>
    <n v="73.023200000000003"/>
    <s v="Normal"/>
    <n v="148.02000000000001"/>
    <n v="3"/>
    <n v="0"/>
    <n v="41.445599999999999"/>
    <n v="444.06000000000006"/>
    <n v="9.3333333333333324E-2"/>
    <s v="Profit"/>
    <n v="0"/>
    <s v="No Discount"/>
    <s v="Low Discount"/>
    <n v="0.62374055139224605"/>
    <x v="1"/>
  </r>
  <r>
    <s v="US-2017-106551"/>
    <d v="2017-07-22T00:00:00"/>
    <x v="486"/>
    <n v="2265.056"/>
    <n v="-64.014399999999995"/>
    <n v="0.318"/>
    <s v="Low Value"/>
    <n v="1445"/>
    <n v="1.4538959186596338E-4"/>
    <s v="FUR-CH-10004997"/>
    <n v="33892.794000000002"/>
    <n v="281.96999999999997"/>
    <s v="Normal"/>
    <n v="526.34400000000005"/>
    <n v="4"/>
    <n v="0.3"/>
    <n v="-75.191999999999993"/>
    <n v="2105.3760000000002"/>
    <n v="-3.5714285714285705E-2"/>
    <s v="Loss"/>
    <n v="631.61279999999999"/>
    <s v="Discount Applied"/>
    <s v="Low Discount"/>
    <n v="0.95494248677719618"/>
    <x v="0"/>
  </r>
  <r>
    <s v="CA-2016-116722"/>
    <d v="2016-11-11T00:00:00"/>
    <x v="89"/>
    <n v="1573.72"/>
    <n v="28.484800000000003"/>
    <n v="0.22600000000000001"/>
    <s v="Low Value"/>
    <n v="1637"/>
    <n v="1.0101406257121408E-4"/>
    <s v="FUR-FU-10001934"/>
    <n v="671.36"/>
    <n v="65.457599999999999"/>
    <s v="Normal"/>
    <n v="41.96"/>
    <n v="2"/>
    <n v="0"/>
    <n v="10.909599999999999"/>
    <n v="83.92"/>
    <n v="0.12999999999999998"/>
    <s v="Profit"/>
    <n v="0"/>
    <s v="No Discount"/>
    <s v="Low Discount"/>
    <n v="0.97896287260286252"/>
    <x v="0"/>
  </r>
  <r>
    <s v="CA-2016-116722"/>
    <d v="2016-11-11T00:00:00"/>
    <x v="89"/>
    <n v="1573.72"/>
    <n v="28.484800000000003"/>
    <n v="0.22600000000000001"/>
    <s v="Low Value"/>
    <n v="1637"/>
    <n v="1.0101406257121408E-4"/>
    <s v="FUR-CH-10004997"/>
    <n v="33892.794000000002"/>
    <n v="281.96999999999997"/>
    <s v="Normal"/>
    <n v="451.15199999999999"/>
    <n v="3"/>
    <n v="0.2"/>
    <n v="0"/>
    <n v="1353.4559999999999"/>
    <n v="0"/>
    <s v="Profit"/>
    <n v="270.69119999999998"/>
    <s v="Discount Applied"/>
    <s v="Low Discount"/>
    <n v="0.97896287260286252"/>
    <x v="0"/>
  </r>
  <r>
    <s v="US-2017-150070"/>
    <d v="2017-07-09T00:00:00"/>
    <x v="339"/>
    <n v="2210.328"/>
    <n v="3.178799999999999"/>
    <n v="0.311"/>
    <s v="Low Value"/>
    <n v="1459"/>
    <n v="1.4187670671714567E-4"/>
    <s v="FUR-CH-10004860"/>
    <n v="5907.3300000000008"/>
    <n v="-246.39119999999997"/>
    <s v="Normal"/>
    <n v="161.56800000000001"/>
    <n v="2"/>
    <n v="0.2"/>
    <n v="-28.2744"/>
    <n v="323.13600000000002"/>
    <n v="-8.7499999999999994E-2"/>
    <s v="Loss"/>
    <n v="64.627200000000002"/>
    <s v="Discount Applied"/>
    <s v="Low Discount"/>
    <n v="0.9569485617947564"/>
    <x v="0"/>
  </r>
  <r>
    <s v="CA-2017-157350"/>
    <d v="2017-08-26T00:00:00"/>
    <x v="8"/>
    <n v="502.49399999999997"/>
    <n v="-30.703299999999999"/>
    <n v="9.1999999999999998E-2"/>
    <s v="Low Value"/>
    <n v="1922"/>
    <n v="3.2254124213748092E-5"/>
    <s v="FUR-FU-10000222"/>
    <n v="1753.9199999999998"/>
    <n v="28.257600000000004"/>
    <s v="Normal"/>
    <n v="64.959999999999994"/>
    <n v="5"/>
    <n v="0.6"/>
    <n v="-43.847999999999999"/>
    <n v="324.79999999999995"/>
    <n v="-0.13500000000000001"/>
    <s v="Loss"/>
    <n v="194.87999999999997"/>
    <s v="Discount Applied"/>
    <s v="High Discount"/>
    <n v="0.99691675396614399"/>
    <x v="0"/>
  </r>
  <r>
    <s v="CA-2015-131352"/>
    <d v="2015-08-10T00:00:00"/>
    <x v="6"/>
    <n v="1172.9399999999998"/>
    <n v="-218.92349999999999"/>
    <n v="0.19500000000000001"/>
    <s v="Low Value"/>
    <n v="1706"/>
    <n v="7.5288764552957214E-5"/>
    <s v="FUR-FU-10003708"/>
    <n v="7629.77"/>
    <n v="172.24600000000001"/>
    <s v="Normal"/>
    <n v="72.78"/>
    <n v="3"/>
    <n v="0.6"/>
    <n v="-70.960499999999996"/>
    <n v="218.34"/>
    <n v="-0.32499999999999996"/>
    <s v="Loss"/>
    <n v="131.00399999999999"/>
    <s v="Discount Applied"/>
    <s v="High Discount"/>
    <n v="0.98499630817608064"/>
    <x v="0"/>
  </r>
  <r>
    <s v="CA-2016-118073"/>
    <d v="2016-12-08T00:00:00"/>
    <x v="661"/>
    <n v="3936.0475000000001"/>
    <n v="-255.58750000000001"/>
    <n v="0.48"/>
    <s v="Medium Value"/>
    <n v="1103"/>
    <n v="2.5264732509485218E-4"/>
    <s v="FUR-TA-10002533"/>
    <n v="15108.872500000001"/>
    <n v="-795.97250000000008"/>
    <s v="high sales Low Profit"/>
    <n v="562.29250000000002"/>
    <n v="7"/>
    <n v="0.45"/>
    <n v="-255.58750000000001"/>
    <n v="3936.0475000000001"/>
    <n v="-6.4935064935064929E-2"/>
    <s v="Loss"/>
    <n v="1771.2213750000001"/>
    <s v="Discount Applied"/>
    <s v="High Discount"/>
    <n v="0.88752404170602683"/>
    <x v="0"/>
  </r>
  <r>
    <s v="CA-2014-103219"/>
    <d v="2014-09-11T00:00:00"/>
    <x v="589"/>
    <n v="2587.5"/>
    <n v="194.71260000000001"/>
    <n v="0.35399999999999998"/>
    <s v="Low Value"/>
    <n v="1369"/>
    <n v="1.6608665258306207E-4"/>
    <s v="FUR-FU-10004091"/>
    <n v="6526.58"/>
    <n v="322.95060000000001"/>
    <s v="Normal"/>
    <n v="56.52"/>
    <n v="9"/>
    <n v="0"/>
    <n v="21.477599999999999"/>
    <n v="508.68"/>
    <n v="4.2222222222222217E-2"/>
    <s v="Profit"/>
    <n v="0"/>
    <s v="No Discount"/>
    <s v="Low Discount"/>
    <n v="0.94326031565793289"/>
    <x v="0"/>
  </r>
  <r>
    <s v="CA-2016-100993"/>
    <d v="2016-05-02T00:00:00"/>
    <x v="342"/>
    <n v="4798.4139999999998"/>
    <n v="72.177999999999997"/>
    <n v="0.53700000000000003"/>
    <s v="Medium Value"/>
    <n v="980"/>
    <n v="3.0800097351408738E-4"/>
    <s v="FUR-TA-10001095"/>
    <n v="55615.938999999998"/>
    <n v="-189.97610000000006"/>
    <s v="high sales Low Profit"/>
    <n v="557.72799999999995"/>
    <n v="4"/>
    <n v="0.2"/>
    <n v="6.9715999999999996"/>
    <n v="2230.9119999999998"/>
    <n v="3.1250000000000002E-3"/>
    <s v="Profit"/>
    <n v="446.18239999999997"/>
    <s v="Discount Applied"/>
    <s v="Low Discount"/>
    <n v="0.85326484820562254"/>
    <x v="0"/>
  </r>
  <r>
    <s v="CA-2014-167997"/>
    <d v="2014-01-26T00:00:00"/>
    <x v="505"/>
    <n v="3452.8576000000003"/>
    <n v="52.959599999999995"/>
    <n v="0.436"/>
    <s v="Medium Value"/>
    <n v="1193"/>
    <n v="2.2163229396327943E-4"/>
    <s v="FUR-BO-10004409"/>
    <n v="2938.5719999999997"/>
    <n v="-9.93719999999999"/>
    <s v="Normal"/>
    <n v="141.96"/>
    <n v="2"/>
    <n v="0"/>
    <n v="39.748800000000003"/>
    <n v="283.92"/>
    <n v="0.14000000000000001"/>
    <s v="Profit"/>
    <n v="0"/>
    <s v="No Discount"/>
    <s v="Low Discount"/>
    <n v="0.90919869255542873"/>
    <x v="0"/>
  </r>
  <r>
    <s v="CA-2016-131296"/>
    <d v="2016-04-10T00:00:00"/>
    <x v="121"/>
    <n v="798.42399999999998"/>
    <n v="4.8339999999999996"/>
    <n v="0.13300000000000001"/>
    <s v="Low Value"/>
    <n v="1836"/>
    <n v="5.1249302222986956E-5"/>
    <s v="FUR-TA-10002622"/>
    <n v="5744.9279999999999"/>
    <n v="-143.62319999999997"/>
    <s v="Normal"/>
    <n v="239.37200000000001"/>
    <n v="2"/>
    <n v="0.3"/>
    <n v="-23.937200000000001"/>
    <n v="478.74400000000003"/>
    <n v="-4.9999999999999996E-2"/>
    <s v="Loss"/>
    <n v="143.6232"/>
    <s v="Discount Applied"/>
    <s v="Low Discount"/>
    <n v="0.9932611072009242"/>
    <x v="0"/>
  </r>
  <r>
    <s v="CA-2016-134138"/>
    <d v="2016-02-16T00:00:00"/>
    <x v="662"/>
    <n v="455.92"/>
    <n v="36.473599999999998"/>
    <n v="8.3000000000000004E-2"/>
    <s v="Low Value"/>
    <n v="1945"/>
    <n v="2.9264628655331269E-5"/>
    <s v="FUR-CH-10001545"/>
    <n v="6975.5760000000009"/>
    <n v="-36.473600000000005"/>
    <s v="Normal"/>
    <n v="227.96"/>
    <n v="2"/>
    <n v="0"/>
    <n v="36.473599999999998"/>
    <n v="455.92"/>
    <n v="7.9999999999999988E-2"/>
    <s v="Profit"/>
    <n v="0"/>
    <s v="No Discount"/>
    <s v="Low Discount"/>
    <n v="0.99753411182213814"/>
    <x v="0"/>
  </r>
  <r>
    <s v="CA-2015-168207"/>
    <d v="2015-02-11T00:00:00"/>
    <x v="127"/>
    <n v="5738.2380000000003"/>
    <n v="47.783800000000006"/>
    <n v="0.58799999999999997"/>
    <s v="Medium Value"/>
    <n v="870"/>
    <n v="3.6832647000770049E-4"/>
    <s v="FUR-FU-10004909"/>
    <n v="1118.2719999999999"/>
    <n v="4.847999999999999"/>
    <s v="Normal"/>
    <n v="96.96"/>
    <n v="6"/>
    <n v="0"/>
    <n v="33.936"/>
    <n v="581.76"/>
    <n v="5.8333333333333334E-2"/>
    <s v="Profit"/>
    <n v="0"/>
    <s v="No Discount"/>
    <s v="Low Discount"/>
    <n v="0.81676785659772766"/>
    <x v="0"/>
  </r>
  <r>
    <s v="CA-2015-168207"/>
    <d v="2015-02-11T00:00:00"/>
    <x v="127"/>
    <n v="5738.2380000000003"/>
    <n v="47.783800000000006"/>
    <n v="0.58799999999999997"/>
    <s v="Medium Value"/>
    <n v="870"/>
    <n v="3.6832647000770049E-4"/>
    <s v="FUR-BO-10004357"/>
    <n v="15023.254999999997"/>
    <n v="-170.83299999999997"/>
    <s v="high sales Low Profit"/>
    <n v="512.49900000000002"/>
    <n v="3"/>
    <n v="0.15"/>
    <n v="-30.146999999999998"/>
    <n v="1537.4970000000001"/>
    <n v="-1.9607843137254902E-2"/>
    <s v="Loss"/>
    <n v="230.62455"/>
    <s v="Discount Applied"/>
    <s v="Low Discount"/>
    <n v="0.81676785659772766"/>
    <x v="0"/>
  </r>
  <r>
    <s v="CA-2016-144148"/>
    <d v="2016-07-31T00:00:00"/>
    <x v="469"/>
    <n v="32318.768000000004"/>
    <n v="336.22959999999995"/>
    <n v="0.97199999999999998"/>
    <s v="High Value"/>
    <n v="54"/>
    <n v="2.0744796107163609E-3"/>
    <s v="FUR-TA-10002774"/>
    <n v="14056.656000000001"/>
    <n v="-206.5342"/>
    <s v="high sales Low Profit"/>
    <n v="863.12800000000004"/>
    <n v="7"/>
    <n v="0.2"/>
    <n v="-32.3673"/>
    <n v="6041.8960000000006"/>
    <n v="-5.3571428571428563E-3"/>
    <s v="Loss"/>
    <n v="1208.3792000000001"/>
    <s v="Discount Applied"/>
    <s v="Low Discount"/>
    <n v="0.16228249633875558"/>
    <x v="1"/>
  </r>
  <r>
    <s v="CA-2017-107174"/>
    <d v="2017-06-11T00:00:00"/>
    <x v="332"/>
    <n v="15412.915999999999"/>
    <n v="334.5016"/>
    <n v="0.875"/>
    <s v="High Value"/>
    <n v="264"/>
    <n v="9.8932545893098294E-4"/>
    <s v="FUR-TA-10004575"/>
    <n v="26915.649999999998"/>
    <n v="-238.60359999999997"/>
    <s v="high sales Low Profit"/>
    <n v="2036.86"/>
    <n v="7"/>
    <n v="0"/>
    <n v="366.63479999999998"/>
    <n v="14258.019999999999"/>
    <n v="2.5714285714285717E-2"/>
    <s v="Profit"/>
    <n v="0"/>
    <s v="No Discount"/>
    <s v="Low Discount"/>
    <n v="0.44570177857744187"/>
    <x v="1"/>
  </r>
  <r>
    <s v="CA-2017-107174"/>
    <d v="2017-06-11T00:00:00"/>
    <x v="332"/>
    <n v="15412.915999999999"/>
    <n v="334.5016"/>
    <n v="0.875"/>
    <s v="High Value"/>
    <n v="264"/>
    <n v="9.8932545893098294E-4"/>
    <s v="FUR-CH-10003312"/>
    <n v="23377.536"/>
    <n v="-989.04959999999994"/>
    <s v="high sales Low Profit"/>
    <n v="449.56799999999998"/>
    <n v="2"/>
    <n v="0.2"/>
    <n v="-73.0548"/>
    <n v="899.13599999999997"/>
    <n v="-8.1250000000000003E-2"/>
    <s v="Loss"/>
    <n v="179.8272"/>
    <s v="Discount Applied"/>
    <s v="Low Discount"/>
    <n v="0.44570177857744187"/>
    <x v="1"/>
  </r>
  <r>
    <s v="CA-2015-112767"/>
    <d v="2015-02-08T00:00:00"/>
    <x v="84"/>
    <n v="2536.4960000000001"/>
    <n v="-98.635199999999983"/>
    <n v="0.35099999999999998"/>
    <s v="Low Value"/>
    <n v="1374"/>
    <n v="1.6281280383780738E-4"/>
    <s v="FUR-TA-10003469"/>
    <n v="2899.875"/>
    <n v="-357.97500000000002"/>
    <s v="Normal"/>
    <n v="277.5"/>
    <n v="4"/>
    <n v="0.5"/>
    <n v="-188.7"/>
    <n v="1110"/>
    <n v="-0.16999999999999998"/>
    <s v="Loss"/>
    <n v="555"/>
    <s v="Discount Applied"/>
    <s v="High Discount"/>
    <n v="0.94424194689191876"/>
    <x v="0"/>
  </r>
  <r>
    <s v="CA-2015-119879"/>
    <d v="2015-11-21T00:00:00"/>
    <x v="541"/>
    <n v="11118.326999999999"/>
    <n v="-661.80459999999994"/>
    <n v="0.79800000000000004"/>
    <s v="Medium Value"/>
    <n v="427"/>
    <n v="7.1366404396285162E-4"/>
    <s v="FUR-TA-10002958"/>
    <n v="43166.091999999997"/>
    <n v="-856.01440000000002"/>
    <s v="high sales Low Profit"/>
    <n v="1252.704"/>
    <n v="8"/>
    <n v="0.4"/>
    <n v="-480.20319999999998"/>
    <n v="10021.632"/>
    <n v="-4.791666666666667E-2"/>
    <s v="Loss"/>
    <n v="4008.6527999999998"/>
    <s v="Discount Applied"/>
    <s v="High Discount"/>
    <n v="0.57799644178877574"/>
    <x v="1"/>
  </r>
  <r>
    <s v="CA-2017-155642"/>
    <d v="2017-05-18T00:00:00"/>
    <x v="329"/>
    <n v="637.91999999999996"/>
    <n v="28.259499999999999"/>
    <n v="0.11"/>
    <s v="Low Value"/>
    <n v="1884"/>
    <n v="4.0946858904651961E-5"/>
    <s v="FUR-FU-10004973"/>
    <n v="3700.1759999999999"/>
    <n v="120.9528"/>
    <s v="Normal"/>
    <n v="22.608000000000001"/>
    <n v="3"/>
    <n v="0.6"/>
    <n v="-10.1736"/>
    <n v="67.823999999999998"/>
    <n v="-0.15000000000000002"/>
    <s v="Loss"/>
    <n v="40.694399999999995"/>
    <s v="Discount Applied"/>
    <s v="High Discount"/>
    <n v="0.99555081862988959"/>
    <x v="0"/>
  </r>
  <r>
    <s v="CA-2017-155642"/>
    <d v="2017-05-18T00:00:00"/>
    <x v="329"/>
    <n v="637.91999999999996"/>
    <n v="28.259499999999999"/>
    <n v="0.11"/>
    <s v="Low Value"/>
    <n v="1884"/>
    <n v="4.0946858904651961E-5"/>
    <s v="FUR-FU-10001918"/>
    <n v="697.20200000000011"/>
    <n v="47.725700000000003"/>
    <s v="Normal"/>
    <n v="1.8919999999999999"/>
    <n v="1"/>
    <n v="0.6"/>
    <n v="-0.99329999999999996"/>
    <n v="1.8919999999999999"/>
    <n v="-0.52500000000000002"/>
    <s v="Loss"/>
    <n v="1.1352"/>
    <s v="Discount Applied"/>
    <s v="High Discount"/>
    <n v="0.99555081862988959"/>
    <x v="0"/>
  </r>
  <r>
    <s v="CA-2015-136728"/>
    <d v="2015-09-13T00:00:00"/>
    <x v="261"/>
    <n v="10264.279000000002"/>
    <n v="67.504200000000012"/>
    <n v="0.76100000000000001"/>
    <s v="Medium Value"/>
    <n v="499"/>
    <n v="6.588443440728967E-4"/>
    <s v="FUR-CH-10003817"/>
    <n v="12858.657999999999"/>
    <n v="245.99700000000001"/>
    <s v="Normal"/>
    <n v="170.072"/>
    <n v="4"/>
    <n v="0.3"/>
    <n v="-12.148"/>
    <n v="680.28800000000001"/>
    <n v="-1.7857142857142856E-2"/>
    <s v="Loss"/>
    <n v="204.0864"/>
    <s v="Discount Applied"/>
    <s v="Low Discount"/>
    <n v="0.63100154134193309"/>
    <x v="1"/>
  </r>
  <r>
    <s v="US-2017-155866"/>
    <d v="2017-11-17T00:00:00"/>
    <x v="390"/>
    <n v="2353.5039999999999"/>
    <n v="95.911599999999993"/>
    <n v="0.33100000000000002"/>
    <s v="Low Value"/>
    <n v="1417"/>
    <n v="1.5106689901482005E-4"/>
    <s v="FUR-FU-10004091"/>
    <n v="6526.58"/>
    <n v="322.95060000000001"/>
    <s v="Normal"/>
    <n v="187.76"/>
    <n v="4"/>
    <n v="0"/>
    <n v="76.9816"/>
    <n v="751.04"/>
    <n v="0.10250000000000001"/>
    <s v="Profit"/>
    <n v="0"/>
    <s v="No Discount"/>
    <s v="Low Discount"/>
    <n v="0.95095986120407172"/>
    <x v="0"/>
  </r>
  <r>
    <s v="CA-2015-141327"/>
    <d v="2015-11-30T00:00:00"/>
    <x v="94"/>
    <n v="5851.8719999999994"/>
    <n v="176.6344"/>
    <n v="0.59199999999999997"/>
    <s v="Medium Value"/>
    <n v="862"/>
    <n v="3.7562041809644387E-4"/>
    <s v="FUR-FU-10000576"/>
    <n v="19305.280000000002"/>
    <n v="289.5791999999999"/>
    <s v="Normal"/>
    <n v="335.74400000000003"/>
    <n v="2"/>
    <n v="0.2"/>
    <n v="25.180800000000001"/>
    <n v="671.48800000000006"/>
    <n v="3.7499999999999999E-2"/>
    <s v="Profit"/>
    <n v="134.29760000000002"/>
    <s v="Discount Applied"/>
    <s v="Low Discount"/>
    <n v="0.81344863060402828"/>
    <x v="0"/>
  </r>
  <r>
    <s v="CA-2015-114811"/>
    <d v="2015-08-11T00:00:00"/>
    <x v="456"/>
    <n v="3782.04"/>
    <n v="348.15960000000001"/>
    <n v="0.46700000000000003"/>
    <s v="Medium Value"/>
    <n v="1123"/>
    <n v="2.4276187962714746E-4"/>
    <s v="FUR-FU-10002240"/>
    <n v="74.86"/>
    <n v="0.78799999999999981"/>
    <s v="Normal"/>
    <n v="11.82"/>
    <n v="3"/>
    <n v="0"/>
    <n v="4.7279999999999998"/>
    <n v="35.46"/>
    <n v="0.13333333333333333"/>
    <s v="Profit"/>
    <n v="0"/>
    <s v="No Discount"/>
    <s v="Low Discount"/>
    <n v="0.89391918995087871"/>
    <x v="0"/>
  </r>
  <r>
    <s v="CA-2015-114811"/>
    <d v="2015-08-11T00:00:00"/>
    <x v="456"/>
    <n v="3782.04"/>
    <n v="348.15960000000001"/>
    <n v="0.46700000000000003"/>
    <s v="Medium Value"/>
    <n v="1123"/>
    <n v="2.4276187962714746E-4"/>
    <s v="FUR-CH-10003746"/>
    <n v="21826.639999999999"/>
    <n v="1052.8144"/>
    <s v="Normal"/>
    <n v="577.76400000000001"/>
    <n v="2"/>
    <n v="0.1"/>
    <n v="115.5528"/>
    <n v="1155.528"/>
    <n v="0.1"/>
    <s v="Profit"/>
    <n v="115.5528"/>
    <s v="Discount Applied"/>
    <s v="Low Discount"/>
    <n v="0.89391918995087871"/>
    <x v="0"/>
  </r>
  <r>
    <s v="CA-2015-122266"/>
    <d v="2015-04-26T00:00:00"/>
    <x v="128"/>
    <n v="4777.2094999999999"/>
    <n v="32.644800000000004"/>
    <n v="0.53400000000000003"/>
    <s v="Medium Value"/>
    <n v="982"/>
    <n v="3.0663989740792411E-4"/>
    <s v="FUR-TA-10000577"/>
    <n v="29179.998000000003"/>
    <n v="-532.76130000000001"/>
    <s v="high sales Low Profit"/>
    <n v="191.5155"/>
    <n v="1"/>
    <n v="0.45"/>
    <n v="-76.606200000000001"/>
    <n v="191.5155"/>
    <n v="-0.4"/>
    <s v="Loss"/>
    <n v="86.181975000000008"/>
    <s v="Discount Applied"/>
    <s v="High Discount"/>
    <n v="0.85510468759007008"/>
    <x v="0"/>
  </r>
  <r>
    <s v="CA-2016-116337"/>
    <d v="2016-07-11T00:00:00"/>
    <x v="232"/>
    <n v="7700.98"/>
    <n v="157.77520000000001"/>
    <n v="0.67600000000000005"/>
    <s v="Medium Value"/>
    <n v="684"/>
    <n v="4.943111071726026E-4"/>
    <s v="FUR-FU-10002030"/>
    <n v="382.35599999999999"/>
    <n v="-1.7783999999999978"/>
    <s v="Normal"/>
    <n v="44.46"/>
    <n v="5"/>
    <n v="0.6"/>
    <n v="-17.783999999999999"/>
    <n v="222.3"/>
    <n v="-7.9999999999999988E-2"/>
    <s v="Loss"/>
    <n v="133.38"/>
    <s v="Discount Applied"/>
    <s v="High Discount"/>
    <n v="0.73611320970003702"/>
    <x v="1"/>
  </r>
  <r>
    <s v="CA-2014-120775"/>
    <d v="2014-03-10T00:00:00"/>
    <x v="660"/>
    <n v="350.1"/>
    <n v="-44.5428"/>
    <n v="6.3E-2"/>
    <s v="Low Value"/>
    <n v="1985"/>
    <n v="2.2472246210369097E-5"/>
    <s v="FUR-FU-10000758"/>
    <n v="3151.1200000000003"/>
    <n v="123.9264"/>
    <s v="Normal"/>
    <n v="31.776"/>
    <n v="3"/>
    <n v="0.6"/>
    <n v="-19.0656"/>
    <n v="95.328000000000003"/>
    <n v="-0.19999999999999998"/>
    <s v="Loss"/>
    <n v="57.196800000000003"/>
    <s v="Discount Applied"/>
    <s v="High Discount"/>
    <n v="0.99857401633137832"/>
    <x v="0"/>
  </r>
  <r>
    <s v="CA-2016-123050"/>
    <d v="2016-04-04T00:00:00"/>
    <x v="327"/>
    <n v="11912.152"/>
    <n v="115.15700000000001"/>
    <n v="0.81799999999999995"/>
    <s v="High Value"/>
    <n v="380"/>
    <n v="7.6461814521376929E-4"/>
    <s v="FUR-FU-10000723"/>
    <n v="4784.8560000000007"/>
    <n v="-125.1996"/>
    <s v="Normal"/>
    <n v="82.64"/>
    <n v="2"/>
    <n v="0"/>
    <n v="7.4375999999999998"/>
    <n v="165.28"/>
    <n v="4.4999999999999998E-2"/>
    <s v="Profit"/>
    <n v="0"/>
    <s v="No Discount"/>
    <s v="Low Discount"/>
    <n v="0.54602590249475658"/>
    <x v="1"/>
  </r>
  <r>
    <s v="CA-2016-162355"/>
    <d v="2016-06-30T00:00:00"/>
    <x v="22"/>
    <n v="13039.97"/>
    <n v="-69.729200000000048"/>
    <n v="0.84599999999999997"/>
    <s v="High Value"/>
    <n v="325"/>
    <n v="8.3701061529799106E-4"/>
    <s v="FUR-BO-10004695"/>
    <n v="30024.581999999995"/>
    <n v="566.4674"/>
    <s v="Normal"/>
    <n v="1266.8599999999999"/>
    <n v="7"/>
    <n v="0"/>
    <n v="291.37779999999998"/>
    <n v="8868.0199999999986"/>
    <n v="3.2857142857142863E-2"/>
    <s v="Profit"/>
    <n v="0"/>
    <s v="No Discount"/>
    <s v="Low Discount"/>
    <n v="0.50027770036211472"/>
    <x v="1"/>
  </r>
  <r>
    <s v="CA-2017-102204"/>
    <d v="2017-01-05T00:00:00"/>
    <x v="234"/>
    <n v="27574.05"/>
    <n v="-494.91059999999999"/>
    <n v="0.95499999999999996"/>
    <s v="High Value"/>
    <n v="87"/>
    <n v="1.7699252802542927E-3"/>
    <s v="FUR-TA-10001889"/>
    <n v="57989.506999999998"/>
    <n v="-1934.3975999999998"/>
    <s v="high sales Low Profit"/>
    <n v="933.26199999999994"/>
    <n v="4"/>
    <n v="0.45"/>
    <n v="-458.14679999999998"/>
    <n v="3733.0479999999998"/>
    <n v="-0.12272727272727273"/>
    <s v="Loss"/>
    <n v="1679.8715999999999"/>
    <s v="Discount Applied"/>
    <s v="High Discount"/>
    <n v="0.22695024366798333"/>
    <x v="1"/>
  </r>
  <r>
    <s v="CA-2017-102204"/>
    <d v="2017-01-05T00:00:00"/>
    <x v="234"/>
    <n v="27574.05"/>
    <n v="-494.91059999999999"/>
    <n v="0.95499999999999996"/>
    <s v="High Value"/>
    <n v="87"/>
    <n v="1.7699252802542927E-3"/>
    <s v="FUR-CH-10002024"/>
    <n v="124494.04800000001"/>
    <n v="5.6843418860808015E-14"/>
    <s v="Normal"/>
    <n v="2803.92"/>
    <n v="5"/>
    <n v="0.2"/>
    <n v="0"/>
    <n v="14019.6"/>
    <n v="0"/>
    <s v="Profit"/>
    <n v="2803.92"/>
    <s v="Discount Applied"/>
    <s v="Low Discount"/>
    <n v="0.22695024366798333"/>
    <x v="1"/>
  </r>
  <r>
    <s v="CA-2017-103065"/>
    <d v="2017-10-20T00:00:00"/>
    <x v="663"/>
    <n v="175.744"/>
    <n v="6.0411999999999999"/>
    <n v="3.1E-2"/>
    <s v="Low Value"/>
    <n v="2055"/>
    <n v="1.1280669631519868E-5"/>
    <s v="FUR-FU-10000175"/>
    <n v="779.86399999999992"/>
    <n v="7.6888000000000005"/>
    <s v="Normal"/>
    <n v="43.936"/>
    <n v="4"/>
    <n v="0.2"/>
    <n v="6.0411999999999999"/>
    <n v="175.744"/>
    <n v="3.4375000000000003E-2"/>
    <s v="Profit"/>
    <n v="35.148800000000001"/>
    <s v="Discount Applied"/>
    <s v="Low Discount"/>
    <n v="0.9996589444127516"/>
    <x v="0"/>
  </r>
  <r>
    <s v="CA-2014-109897"/>
    <d v="2014-12-08T00:00:00"/>
    <x v="514"/>
    <n v="6534.3159999999998"/>
    <n v="188.04479999999998"/>
    <n v="0.626"/>
    <s v="Medium Value"/>
    <n v="790"/>
    <n v="4.194251869990121E-4"/>
    <s v="FUR-FU-10002878"/>
    <n v="1651.84"/>
    <n v="162.05119999999999"/>
    <s v="Normal"/>
    <n v="85.44"/>
    <n v="3"/>
    <n v="0"/>
    <n v="31.6128"/>
    <n v="256.32"/>
    <n v="0.12333333333333334"/>
    <s v="Profit"/>
    <n v="0"/>
    <s v="No Discount"/>
    <s v="Low Discount"/>
    <n v="0.78445599026507284"/>
    <x v="1"/>
  </r>
  <r>
    <s v="CA-2015-140221"/>
    <d v="2015-05-03T00:00:00"/>
    <x v="301"/>
    <n v="33539.658000000003"/>
    <n v="487.73419999999999"/>
    <n v="0.97499999999999998"/>
    <s v="High Value"/>
    <n v="49"/>
    <n v="2.1528461936234661E-3"/>
    <s v="FUR-FU-10000023"/>
    <n v="1850.6379999999999"/>
    <n v="88.350000000000009"/>
    <s v="Normal"/>
    <n v="4.7119999999999997"/>
    <n v="2"/>
    <n v="0.6"/>
    <n v="-1.8848"/>
    <n v="9.4239999999999995"/>
    <n v="-0.2"/>
    <s v="Loss"/>
    <n v="5.6543999999999999"/>
    <s v="Discount Applied"/>
    <s v="High Discount"/>
    <n v="0.14776113906374108"/>
    <x v="1"/>
  </r>
  <r>
    <s v="CA-2017-121790"/>
    <d v="2017-01-30T00:00:00"/>
    <x v="664"/>
    <n v="1633.615"/>
    <n v="-12.201000000000001"/>
    <n v="0.23300000000000001"/>
    <s v="Low Value"/>
    <n v="1623"/>
    <n v="1.0485860752057157E-4"/>
    <s v="FUR-TA-10003469"/>
    <n v="2899.875"/>
    <n v="-357.97500000000002"/>
    <s v="Normal"/>
    <n v="69.375"/>
    <n v="1"/>
    <n v="0.5"/>
    <n v="-47.174999999999997"/>
    <n v="69.375"/>
    <n v="-0.67999999999999994"/>
    <s v="Loss"/>
    <n v="34.6875"/>
    <s v="Discount Applied"/>
    <s v="High Discount"/>
    <n v="0.97743226268755945"/>
    <x v="0"/>
  </r>
  <r>
    <s v="CA-2016-169670"/>
    <d v="2016-12-25T00:00:00"/>
    <x v="285"/>
    <n v="36992.46"/>
    <n v="968.08210000000008"/>
    <n v="0.98099999999999998"/>
    <s v="High Value"/>
    <n v="34"/>
    <n v="2.3744749187295925E-3"/>
    <s v="FUR-CH-10002331"/>
    <n v="38552.634000000005"/>
    <n v="832.99320000000012"/>
    <s v="Normal"/>
    <n v="2563.056"/>
    <n v="8"/>
    <n v="0.1"/>
    <n v="313.26240000000001"/>
    <n v="20504.448"/>
    <n v="1.5277777777777779E-2"/>
    <s v="Profit"/>
    <n v="2050.4448000000002"/>
    <s v="Discount Applied"/>
    <s v="Low Discount"/>
    <n v="0.11939368489462034"/>
    <x v="1"/>
  </r>
  <r>
    <s v="CA-2016-139549"/>
    <d v="2016-10-20T00:00:00"/>
    <x v="471"/>
    <n v="13842.508"/>
    <n v="-311.48540000000003"/>
    <n v="0.86"/>
    <s v="High Value"/>
    <n v="293"/>
    <n v="8.8852398727507528E-4"/>
    <s v="FUR-CH-10001802"/>
    <n v="3290.6559999999999"/>
    <n v="12.097999999999999"/>
    <s v="Normal"/>
    <n v="387.13600000000002"/>
    <n v="4"/>
    <n v="0.2"/>
    <n v="4.8391999999999999"/>
    <n v="1548.5440000000001"/>
    <n v="3.1249999999999997E-3"/>
    <s v="Profit"/>
    <n v="309.70880000000005"/>
    <s v="Discount Applied"/>
    <s v="Low Discount"/>
    <n v="0.47370501688108885"/>
    <x v="1"/>
  </r>
  <r>
    <s v="CA-2017-134810"/>
    <d v="2017-09-05T00:00:00"/>
    <x v="80"/>
    <n v="3209.1659999999997"/>
    <n v="19.064599999999999"/>
    <n v="0.41399999999999998"/>
    <s v="Medium Value"/>
    <n v="1238"/>
    <n v="2.0599019846314007E-4"/>
    <s v="FUR-CH-10001270"/>
    <n v="11566.125"/>
    <n v="336.375"/>
    <s v="Normal"/>
    <n v="207"/>
    <n v="3"/>
    <n v="0.2"/>
    <n v="25.875"/>
    <n v="621"/>
    <n v="4.1666666666666664E-2"/>
    <s v="Profit"/>
    <n v="124.2"/>
    <s v="Discount Applied"/>
    <s v="Low Discount"/>
    <n v="0.91944577391298832"/>
    <x v="0"/>
  </r>
  <r>
    <s v="CA-2015-154284"/>
    <d v="2015-12-21T00:00:00"/>
    <x v="206"/>
    <n v="1515.8590000000002"/>
    <n v="-97.840599999999995"/>
    <n v="0.22"/>
    <s v="Low Value"/>
    <n v="1650"/>
    <n v="9.7300076173104506E-5"/>
    <s v="FUR-FU-10003039"/>
    <n v="1621.6880000000001"/>
    <n v="101.7868"/>
    <s v="Normal"/>
    <n v="51.756"/>
    <n v="3"/>
    <n v="0.6"/>
    <n v="-33.641399999999997"/>
    <n v="155.268"/>
    <n v="-0.21666666666666665"/>
    <s v="Loss"/>
    <n v="93.160799999999995"/>
    <s v="Discount Applied"/>
    <s v="High Discount"/>
    <n v="0.98024789572121274"/>
    <x v="0"/>
  </r>
  <r>
    <s v="US-2015-158911"/>
    <d v="2015-05-07T00:00:00"/>
    <x v="462"/>
    <n v="1540.576"/>
    <n v="7.1172000000000004"/>
    <n v="0.223"/>
    <s v="Low Value"/>
    <n v="1646"/>
    <n v="9.8886612904271852E-5"/>
    <s v="FUR-FU-10003829"/>
    <n v="284.59199999999998"/>
    <n v="17.1248"/>
    <s v="Normal"/>
    <n v="4.9279999999999999"/>
    <n v="2"/>
    <n v="0.2"/>
    <n v="0.73919999999999997"/>
    <n v="9.8559999999999999"/>
    <n v="7.4999999999999997E-2"/>
    <s v="Profit"/>
    <n v="1.9712000000000001"/>
    <s v="Discount Applied"/>
    <s v="Low Discount"/>
    <n v="0.97966311074742918"/>
    <x v="0"/>
  </r>
  <r>
    <s v="US-2017-167318"/>
    <d v="2017-07-26T00:00:00"/>
    <x v="665"/>
    <n v="1087.056"/>
    <n v="45.293999999999997"/>
    <n v="0.18"/>
    <s v="Low Value"/>
    <n v="1738"/>
    <n v="6.9776035636843727E-5"/>
    <s v="FUR-CH-10000665"/>
    <n v="15430.156000000001"/>
    <n v="573.72400000000005"/>
    <s v="Normal"/>
    <n v="362.35199999999998"/>
    <n v="3"/>
    <n v="0.2"/>
    <n v="45.293999999999997"/>
    <n v="1087.056"/>
    <n v="4.1666666666666664E-2"/>
    <s v="Profit"/>
    <n v="217.41120000000001"/>
    <s v="Discount Applied"/>
    <s v="Low Discount"/>
    <n v="0.98724098189227916"/>
    <x v="0"/>
  </r>
  <r>
    <s v="CA-2017-135419"/>
    <d v="2017-03-11T00:00:00"/>
    <x v="435"/>
    <n v="2314.5680000000002"/>
    <n v="57.748500000000007"/>
    <n v="0.32500000000000001"/>
    <s v="Low Value"/>
    <n v="1429"/>
    <n v="1.4856767199840495E-4"/>
    <s v="FUR-TA-10001086"/>
    <n v="17782.830000000002"/>
    <n v="54.716400000000021"/>
    <s v="Normal"/>
    <n v="486.36799999999999"/>
    <n v="4"/>
    <n v="0.2"/>
    <n v="36.477600000000002"/>
    <n v="1945.472"/>
    <n v="1.8750000000000003E-2"/>
    <s v="Profit"/>
    <n v="389.09440000000001"/>
    <s v="Discount Applied"/>
    <s v="Low Discount"/>
    <n v="0.95274951725771262"/>
    <x v="0"/>
  </r>
  <r>
    <s v="CA-2014-168312"/>
    <d v="2014-01-03T00:00:00"/>
    <x v="666"/>
    <n v="2401.8469999999998"/>
    <n v="-8.0408000000000044"/>
    <n v="0.33800000000000002"/>
    <s v="Low Value"/>
    <n v="1403"/>
    <n v="1.5416994328373712E-4"/>
    <s v="FUR-TA-10001866"/>
    <n v="1272.9590000000001"/>
    <n v="-39.443800000000003"/>
    <s v="Normal"/>
    <n v="376.50900000000001"/>
    <n v="3"/>
    <n v="0.3"/>
    <n v="-43.029600000000002"/>
    <n v="1129.527"/>
    <n v="-3.8095238095238099E-2"/>
    <s v="Loss"/>
    <n v="338.85809999999998"/>
    <s v="Discount Applied"/>
    <s v="Low Discount"/>
    <n v="0.94867765883028277"/>
    <x v="0"/>
  </r>
  <r>
    <s v="US-2017-105935"/>
    <d v="2017-01-26T00:00:00"/>
    <x v="545"/>
    <n v="1329.377"/>
    <n v="-5.1449999999999996"/>
    <n v="0.20399999999999999"/>
    <s v="Low Value"/>
    <n v="1686"/>
    <n v="8.5330154956874709E-5"/>
    <s v="FUR-FU-10002157"/>
    <n v="533.12"/>
    <n v="61.152000000000001"/>
    <s v="Normal"/>
    <n v="62.72"/>
    <n v="4"/>
    <n v="0"/>
    <n v="24.460799999999999"/>
    <n v="250.88"/>
    <n v="9.7500000000000003E-2"/>
    <s v="Profit"/>
    <n v="0"/>
    <s v="No Discount"/>
    <s v="Low Discount"/>
    <n v="0.98338824738499542"/>
    <x v="0"/>
  </r>
  <r>
    <s v="CA-2014-161508"/>
    <d v="2014-12-07T00:00:00"/>
    <x v="171"/>
    <n v="1589.9839999999999"/>
    <n v="1.2210999999999999"/>
    <n v="0.23100000000000001"/>
    <s v="Low Value"/>
    <n v="1629"/>
    <n v="1.0205801747657095E-4"/>
    <s v="FUR-CH-10002126"/>
    <n v="12150.203999999998"/>
    <n v="-48.795999999999999"/>
    <s v="Normal"/>
    <n v="512.35799999999995"/>
    <n v="3"/>
    <n v="0.3"/>
    <n v="-14.6388"/>
    <n v="1537.0739999999998"/>
    <n v="-9.5238095238095247E-3"/>
    <s v="Loss"/>
    <n v="461.12219999999991"/>
    <s v="Discount Applied"/>
    <s v="Low Discount"/>
    <n v="0.97805100546553081"/>
    <x v="0"/>
  </r>
  <r>
    <s v="CA-2016-153269"/>
    <d v="2016-09-03T00:00:00"/>
    <x v="618"/>
    <n v="4310.1239999999998"/>
    <n v="12.080799999999996"/>
    <n v="0.501"/>
    <s v="Medium Value"/>
    <n v="1053"/>
    <n v="2.7665857676441264E-4"/>
    <s v="FUR-CH-10002647"/>
    <n v="21499.842000000004"/>
    <n v="234.23400000000001"/>
    <s v="Normal"/>
    <n v="354.9"/>
    <n v="5"/>
    <n v="0"/>
    <n v="88.724999999999994"/>
    <n v="1774.5"/>
    <n v="4.9999999999999996E-2"/>
    <s v="Profit"/>
    <n v="0"/>
    <s v="No Discount"/>
    <s v="Low Discount"/>
    <n v="0.87565729477004883"/>
    <x v="0"/>
  </r>
  <r>
    <s v="CA-2017-135076"/>
    <d v="2017-04-13T00:00:00"/>
    <x v="597"/>
    <n v="3535.2040000000002"/>
    <n v="23.651800000000001"/>
    <n v="0.44400000000000001"/>
    <s v="Medium Value"/>
    <n v="1176"/>
    <n v="2.2691795113362372E-4"/>
    <s v="FUR-CH-10003774"/>
    <n v="20415.912000000004"/>
    <n v="-503.11939999999998"/>
    <s v="high sales Low Profit"/>
    <n v="436.70400000000001"/>
    <n v="6"/>
    <n v="0.2"/>
    <n v="-38.211599999999997"/>
    <n v="2620.2240000000002"/>
    <n v="-1.4583333333333332E-2"/>
    <s v="Loss"/>
    <n v="524.04480000000001"/>
    <s v="Discount Applied"/>
    <s v="Low Discount"/>
    <n v="0.9053827626642118"/>
    <x v="0"/>
  </r>
  <r>
    <s v="US-2014-155544"/>
    <d v="2014-03-21T00:00:00"/>
    <x v="131"/>
    <n v="11268.248"/>
    <n v="161.05759999999998"/>
    <n v="0.80600000000000005"/>
    <s v="High Value"/>
    <n v="406"/>
    <n v="7.2328718484861219E-4"/>
    <s v="FUR-FU-10001473"/>
    <n v="5732.1120000000001"/>
    <n v="176.32469999999998"/>
    <s v="Normal"/>
    <n v="32.951999999999998"/>
    <n v="3"/>
    <n v="0.2"/>
    <n v="6.5903999999999998"/>
    <n v="98.855999999999995"/>
    <n v="6.6666666666666666E-2"/>
    <s v="Profit"/>
    <n v="19.7712"/>
    <s v="Discount Applied"/>
    <s v="Low Discount"/>
    <n v="0.56581622932352049"/>
    <x v="1"/>
  </r>
  <r>
    <s v="US-2014-155544"/>
    <d v="2014-03-21T00:00:00"/>
    <x v="131"/>
    <n v="11268.248"/>
    <n v="161.05759999999998"/>
    <n v="0.80600000000000005"/>
    <s v="High Value"/>
    <n v="406"/>
    <n v="7.2328718484861219E-4"/>
    <s v="FUR-CH-10000422"/>
    <n v="12802.293"/>
    <n v="49.134599999999992"/>
    <s v="Normal"/>
    <n v="218.376"/>
    <n v="3"/>
    <n v="0.2"/>
    <n v="-10.918799999999999"/>
    <n v="655.12800000000004"/>
    <n v="-1.6666666666666663E-2"/>
    <s v="Loss"/>
    <n v="131.02560000000003"/>
    <s v="Discount Applied"/>
    <s v="Low Discount"/>
    <n v="0.56581622932352049"/>
    <x v="1"/>
  </r>
  <r>
    <s v="US-2015-115238"/>
    <d v="2015-04-30T00:00:00"/>
    <x v="227"/>
    <n v="9900.4680000000008"/>
    <n v="-14.977299999999998"/>
    <n v="0.74299999999999999"/>
    <s v="Medium Value"/>
    <n v="538"/>
    <n v="6.354920151210525E-4"/>
    <s v="FUR-FU-10002960"/>
    <n v="751.08799999999997"/>
    <n v="44.588000000000001"/>
    <s v="Normal"/>
    <n v="31.4"/>
    <n v="5"/>
    <n v="0"/>
    <n v="13.188000000000001"/>
    <n v="157"/>
    <n v="8.4000000000000005E-2"/>
    <s v="Profit"/>
    <n v="0"/>
    <s v="No Discount"/>
    <s v="Low Discount"/>
    <n v="0.65552706802315297"/>
    <x v="1"/>
  </r>
  <r>
    <s v="US-2015-115238"/>
    <d v="2015-04-30T00:00:00"/>
    <x v="227"/>
    <n v="9900.4680000000008"/>
    <n v="-14.977299999999998"/>
    <n v="0.74299999999999999"/>
    <s v="Medium Value"/>
    <n v="538"/>
    <n v="6.354920151210525E-4"/>
    <s v="FUR-FU-10002445"/>
    <n v="936.62400000000002"/>
    <n v="73.944000000000003"/>
    <s v="Normal"/>
    <n v="9.48"/>
    <n v="1"/>
    <n v="0"/>
    <n v="3.7919999999999998"/>
    <n v="9.48"/>
    <n v="0.39999999999999997"/>
    <s v="Profit"/>
    <n v="0"/>
    <s v="No Discount"/>
    <s v="Low Discount"/>
    <n v="0.65552706802315297"/>
    <x v="1"/>
  </r>
  <r>
    <s v="US-2015-115238"/>
    <d v="2015-04-30T00:00:00"/>
    <x v="227"/>
    <n v="9900.4680000000008"/>
    <n v="-14.977299999999998"/>
    <n v="0.74299999999999999"/>
    <s v="Medium Value"/>
    <n v="538"/>
    <n v="6.354920151210525E-4"/>
    <s v="FUR-FU-10001025"/>
    <n v="313.95600000000002"/>
    <n v="6.3666"/>
    <s v="Normal"/>
    <n v="24.3"/>
    <n v="5"/>
    <n v="0"/>
    <n v="10.449"/>
    <n v="121.5"/>
    <n v="8.5999999999999993E-2"/>
    <s v="Profit"/>
    <n v="0"/>
    <s v="No Discount"/>
    <s v="Low Discount"/>
    <n v="0.65552706802315297"/>
    <x v="1"/>
  </r>
  <r>
    <s v="CA-2017-132199"/>
    <d v="2017-03-05T00:00:00"/>
    <x v="363"/>
    <n v="13586.491999999998"/>
    <n v="260.9196"/>
    <n v="0.85599999999999998"/>
    <s v="High Value"/>
    <n v="301"/>
    <n v="8.7209081222282194E-4"/>
    <s v="FUR-FU-10004245"/>
    <n v="754.41599999999994"/>
    <n v="68.951999999999998"/>
    <s v="Normal"/>
    <n v="32.448"/>
    <n v="2"/>
    <n v="0.2"/>
    <n v="7.3007999999999997"/>
    <n v="64.896000000000001"/>
    <n v="0.11249999999999999"/>
    <s v="Profit"/>
    <n v="12.979200000000001"/>
    <s v="Discount Applied"/>
    <s v="Low Discount"/>
    <n v="0.48157457361594314"/>
    <x v="1"/>
  </r>
  <r>
    <s v="CA-2017-132199"/>
    <d v="2017-03-05T00:00:00"/>
    <x v="363"/>
    <n v="13586.491999999998"/>
    <n v="260.9196"/>
    <n v="0.85599999999999998"/>
    <s v="High Value"/>
    <n v="301"/>
    <n v="8.7209081222282194E-4"/>
    <s v="FUR-TA-10003748"/>
    <n v="35927.813999999991"/>
    <n v="448.16400000000004"/>
    <s v="Normal"/>
    <n v="373.47"/>
    <n v="5"/>
    <n v="0.4"/>
    <n v="-112.041"/>
    <n v="1867.3500000000001"/>
    <n v="-5.9999999999999991E-2"/>
    <s v="Loss"/>
    <n v="746.94"/>
    <s v="Discount Applied"/>
    <s v="High Discount"/>
    <n v="0.48157457361594314"/>
    <x v="1"/>
  </r>
  <r>
    <s v="CA-2016-163174"/>
    <d v="2016-08-26T00:00:00"/>
    <x v="604"/>
    <n v="2770.982"/>
    <n v="92.777500000000003"/>
    <n v="0.36799999999999999"/>
    <s v="Low Value"/>
    <n v="1337"/>
    <n v="1.7786400956441294E-4"/>
    <s v="FUR-FU-10000308"/>
    <n v="7349.6759999999995"/>
    <n v="318.36160000000001"/>
    <s v="Normal"/>
    <n v="186.54"/>
    <n v="3"/>
    <n v="0"/>
    <n v="41.038800000000002"/>
    <n v="559.62"/>
    <n v="7.3333333333333334E-2"/>
    <s v="Profit"/>
    <n v="0"/>
    <s v="No Discount"/>
    <s v="Low Discount"/>
    <n v="0.93815260727676653"/>
    <x v="0"/>
  </r>
  <r>
    <s v="CA-2017-147207"/>
    <d v="2017-02-01T00:00:00"/>
    <x v="651"/>
    <n v="6286.4"/>
    <n v="-32.097000000000008"/>
    <n v="0.61299999999999999"/>
    <s v="Medium Value"/>
    <n v="819"/>
    <n v="4.035119353809319E-4"/>
    <s v="FUR-TA-10002958"/>
    <n v="43166.091999999997"/>
    <n v="-856.01440000000002"/>
    <s v="high sales Low Profit"/>
    <n v="913.43"/>
    <n v="5"/>
    <n v="0.3"/>
    <n v="-169.637"/>
    <n v="4567.1499999999996"/>
    <n v="-3.7142857142857144E-2"/>
    <s v="Loss"/>
    <n v="1370.1449999999998"/>
    <s v="Discount Applied"/>
    <s v="Low Discount"/>
    <n v="0.79595781542718591"/>
    <x v="1"/>
  </r>
  <r>
    <s v="CA-2016-118745"/>
    <d v="2016-11-06T00:00:00"/>
    <x v="113"/>
    <n v="53342"/>
    <n v="688.3981"/>
    <n v="0.99199999999999999"/>
    <s v="High Value"/>
    <n v="2"/>
    <n v="3.4239204723036511E-3"/>
    <s v="FUR-TA-10003473"/>
    <n v="78629.976500000004"/>
    <n v="-327.23309999999998"/>
    <s v="high sales Low Profit"/>
    <n v="902.71199999999999"/>
    <n v="3"/>
    <n v="0.2"/>
    <n v="33.851700000000001"/>
    <n v="2708.136"/>
    <n v="1.2500000000000001E-2"/>
    <s v="Profit"/>
    <n v="541.62720000000002"/>
    <s v="Discount Applied"/>
    <s v="Low Discount"/>
    <n v="5.4944954708669877E-2"/>
    <x v="1"/>
  </r>
  <r>
    <s v="CA-2016-163972"/>
    <d v="2016-10-17T00:00:00"/>
    <x v="523"/>
    <n v="432.11199999999997"/>
    <n v="59.933599999999998"/>
    <n v="0.08"/>
    <s v="Low Value"/>
    <n v="1947"/>
    <n v="2.7736438887332215E-5"/>
    <s v="FUR-BO-10003894"/>
    <n v="4897.62"/>
    <n v="106.47"/>
    <s v="Normal"/>
    <n v="120.666"/>
    <n v="2"/>
    <n v="0.15"/>
    <n v="21.294"/>
    <n v="241.33199999999999"/>
    <n v="8.8235294117647065E-2"/>
    <s v="Profit"/>
    <n v="36.199799999999996"/>
    <s v="Discount Applied"/>
    <s v="Low Discount"/>
    <n v="0.99767430680120395"/>
    <x v="0"/>
  </r>
  <r>
    <s v="CA-2016-113726"/>
    <d v="2016-11-24T00:00:00"/>
    <x v="667"/>
    <n v="246.78000000000003"/>
    <n v="33.726599999999998"/>
    <n v="0.05"/>
    <s v="Low Value"/>
    <n v="2015"/>
    <n v="1.5840333961139349E-5"/>
    <s v="FUR-FU-10003535"/>
    <n v="3394.596"/>
    <n v="192.21420000000001"/>
    <s v="Normal"/>
    <n v="82.26"/>
    <n v="3"/>
    <n v="0"/>
    <n v="33.726599999999998"/>
    <n v="246.78000000000003"/>
    <n v="0.13666666666666663"/>
    <s v="Profit"/>
    <n v="0"/>
    <s v="No Discount"/>
    <s v="Low Discount"/>
    <n v="0.99911457238143764"/>
    <x v="0"/>
  </r>
  <r>
    <s v="CA-2016-163048"/>
    <d v="2016-08-02T00:00:00"/>
    <x v="668"/>
    <n v="966"/>
    <n v="0"/>
    <n v="0.155"/>
    <s v="Low Value"/>
    <n v="1792"/>
    <n v="6.2005683631009834E-5"/>
    <s v="FUR-CH-10001270"/>
    <n v="11566.125"/>
    <n v="336.375"/>
    <s v="Normal"/>
    <n v="241.5"/>
    <n v="4"/>
    <n v="0.3"/>
    <n v="0"/>
    <n v="966"/>
    <n v="0"/>
    <s v="Profit"/>
    <n v="289.8"/>
    <s v="Discount Applied"/>
    <s v="Low Discount"/>
    <n v="0.99072241529995597"/>
    <x v="0"/>
  </r>
  <r>
    <s v="CA-2017-110625"/>
    <d v="2017-12-23T00:00:00"/>
    <x v="409"/>
    <n v="4150.04"/>
    <n v="122.6664"/>
    <n v="0.49399999999999999"/>
    <s v="Medium Value"/>
    <n v="1070"/>
    <n v="2.6638309243896076E-4"/>
    <s v="FUR-FU-10001473"/>
    <n v="5732.1120000000001"/>
    <n v="176.32469999999998"/>
    <s v="Normal"/>
    <n v="27.46"/>
    <n v="2"/>
    <n v="0"/>
    <n v="9.8856000000000002"/>
    <n v="54.92"/>
    <n v="0.18"/>
    <s v="Profit"/>
    <n v="0"/>
    <s v="No Discount"/>
    <s v="Low Discount"/>
    <n v="0.87942741935536461"/>
    <x v="0"/>
  </r>
  <r>
    <s v="CA-2016-142594"/>
    <d v="2016-01-12T00:00:00"/>
    <x v="669"/>
    <n v="3532.8330000000001"/>
    <n v="-21.640500000000003"/>
    <n v="0.443"/>
    <s v="Medium Value"/>
    <n v="1179"/>
    <n v="2.2676576119999109E-4"/>
    <s v="FUR-FU-10002045"/>
    <n v="1934.01"/>
    <n v="166.28040000000001"/>
    <s v="Normal"/>
    <n v="111.15"/>
    <n v="5"/>
    <n v="0"/>
    <n v="48.905999999999999"/>
    <n v="555.75"/>
    <n v="8.7999999999999995E-2"/>
    <s v="Profit"/>
    <n v="0"/>
    <s v="No Discount"/>
    <s v="Low Discount"/>
    <n v="0.90606305994781167"/>
    <x v="0"/>
  </r>
  <r>
    <s v="CA-2016-142594"/>
    <d v="2016-01-12T00:00:00"/>
    <x v="669"/>
    <n v="3532.8330000000001"/>
    <n v="-21.640500000000003"/>
    <n v="0.443"/>
    <s v="Medium Value"/>
    <n v="1179"/>
    <n v="2.2676576119999109E-4"/>
    <s v="FUR-TA-10001095"/>
    <n v="55615.938999999998"/>
    <n v="-189.97610000000006"/>
    <s v="high sales Low Profit"/>
    <n v="366.00900000000001"/>
    <n v="3"/>
    <n v="0.3"/>
    <n v="-47.058300000000003"/>
    <n v="1098.027"/>
    <n v="-4.2857142857142858E-2"/>
    <s v="Loss"/>
    <n v="329.40809999999999"/>
    <s v="Discount Applied"/>
    <s v="Low Discount"/>
    <n v="0.90606305994781167"/>
    <x v="0"/>
  </r>
  <r>
    <s v="CA-2017-120061"/>
    <d v="2017-02-11T00:00:00"/>
    <x v="553"/>
    <n v="1233.4839999999999"/>
    <n v="57.470200000000006"/>
    <n v="0.19800000000000001"/>
    <s v="Low Value"/>
    <n v="1698"/>
    <n v="7.9174967565126853E-5"/>
    <s v="FUR-CH-10001973"/>
    <n v="6969.543999999999"/>
    <n v="-228.61879999999999"/>
    <s v="Normal"/>
    <n v="155.37200000000001"/>
    <n v="2"/>
    <n v="0.3"/>
    <n v="-35.513599999999997"/>
    <n v="310.74400000000003"/>
    <n v="-0.11428571428571427"/>
    <s v="Loss"/>
    <n v="93.223200000000006"/>
    <s v="Discount Applied"/>
    <s v="Low Discount"/>
    <n v="0.98445310372591055"/>
    <x v="0"/>
  </r>
  <r>
    <s v="CA-2015-110814"/>
    <d v="2015-05-12T00:00:00"/>
    <x v="670"/>
    <n v="493.93799999999999"/>
    <n v="12.8058"/>
    <n v="0.09"/>
    <s v="Low Value"/>
    <n v="1930"/>
    <n v="3.1704931015873431E-5"/>
    <s v="FUR-CH-10003535"/>
    <n v="5921.1580000000004"/>
    <n v="-20.733200000000004"/>
    <s v="Normal"/>
    <n v="164.64599999999999"/>
    <n v="3"/>
    <n v="0.1"/>
    <n v="12.8058"/>
    <n v="493.93799999999999"/>
    <n v="2.5925925925925925E-2"/>
    <s v="Profit"/>
    <n v="49.393799999999999"/>
    <s v="Discount Applied"/>
    <s v="Low Discount"/>
    <n v="0.9970754080243891"/>
    <x v="0"/>
  </r>
  <r>
    <s v="CA-2017-140480"/>
    <d v="2017-08-07T00:00:00"/>
    <x v="671"/>
    <n v="928.79"/>
    <n v="44.490299999999998"/>
    <n v="0.14699999999999999"/>
    <s v="Low Value"/>
    <n v="1805"/>
    <n v="5.9617245237728395E-5"/>
    <s v="FUR-FU-10003247"/>
    <n v="1938.5520000000001"/>
    <n v="-40.491399999999992"/>
    <s v="Normal"/>
    <n v="83.92"/>
    <n v="4"/>
    <n v="0"/>
    <n v="5.8743999999999996"/>
    <n v="335.68"/>
    <n v="1.7499999999999998E-2"/>
    <s v="Profit"/>
    <n v="0"/>
    <s v="No Discount"/>
    <s v="Low Discount"/>
    <n v="0.99168413629068863"/>
    <x v="0"/>
  </r>
  <r>
    <s v="CA-2017-140480"/>
    <d v="2017-08-07T00:00:00"/>
    <x v="671"/>
    <n v="928.79"/>
    <n v="44.490299999999998"/>
    <n v="0.14699999999999999"/>
    <s v="Low Value"/>
    <n v="1805"/>
    <n v="5.9617245237728395E-5"/>
    <s v="FUR-FU-10001057"/>
    <n v="1667.1660000000002"/>
    <n v="38.180899999999994"/>
    <s v="Normal"/>
    <n v="39.979999999999997"/>
    <n v="2"/>
    <n v="0"/>
    <n v="9.1953999999999994"/>
    <n v="79.959999999999994"/>
    <n v="0.115"/>
    <s v="Profit"/>
    <n v="0"/>
    <s v="No Discount"/>
    <s v="Low Discount"/>
    <n v="0.99168413629068863"/>
    <x v="0"/>
  </r>
  <r>
    <s v="CA-2016-130820"/>
    <d v="2016-11-15T00:00:00"/>
    <x v="612"/>
    <n v="4620.9760000000006"/>
    <n v="-111.07"/>
    <n v="0.52500000000000002"/>
    <s v="Medium Value"/>
    <n v="1006"/>
    <n v="2.9661156927793931E-4"/>
    <s v="FUR-TA-10001768"/>
    <n v="16774.388999999999"/>
    <n v="-598.52279999999996"/>
    <s v="high sales Low Profit"/>
    <n v="630.024"/>
    <n v="4"/>
    <n v="0.4"/>
    <n v="-199.5076"/>
    <n v="2520.096"/>
    <n v="-7.9166666666666663E-2"/>
    <s v="Loss"/>
    <n v="1008.0384"/>
    <s v="Discount Applied"/>
    <s v="High Discount"/>
    <n v="0.86142388912972945"/>
    <x v="0"/>
  </r>
  <r>
    <s v="CA-2017-132290"/>
    <d v="2017-10-03T00:00:00"/>
    <x v="242"/>
    <n v="4547.2440000000006"/>
    <n v="-210.81779999999998"/>
    <n v="0.52300000000000002"/>
    <s v="Medium Value"/>
    <n v="1009"/>
    <n v="2.9187885388924195E-4"/>
    <s v="FUR-TA-10002228"/>
    <n v="6633.8639999999996"/>
    <n v="-456.70319999999998"/>
    <s v="Normal"/>
    <n v="933.40800000000002"/>
    <n v="4"/>
    <n v="0.3"/>
    <n v="-173.34719999999999"/>
    <n v="3733.6320000000001"/>
    <n v="-4.6428571428571423E-2"/>
    <s v="Loss"/>
    <n v="1120.0896"/>
    <s v="Discount Applied"/>
    <s v="Low Discount"/>
    <n v="0.86259140454528638"/>
    <x v="0"/>
  </r>
  <r>
    <s v="CA-2017-118199"/>
    <d v="2017-09-05T00:00:00"/>
    <x v="447"/>
    <n v="1565.6020000000003"/>
    <n v="48.405000000000001"/>
    <n v="0.224"/>
    <s v="Low Value"/>
    <n v="1641"/>
    <n v="1.0049298375163176E-4"/>
    <s v="FUR-TA-10004154"/>
    <n v="39900.834999999999"/>
    <n v="-1147.4000000000001"/>
    <s v="high sales Low Profit"/>
    <n v="286.85000000000002"/>
    <n v="1"/>
    <n v="0"/>
    <n v="63.106999999999999"/>
    <n v="286.85000000000002"/>
    <n v="0.21999999999999997"/>
    <s v="Profit"/>
    <n v="0"/>
    <s v="No Discount"/>
    <s v="Low Discount"/>
    <n v="0.97946533752162057"/>
    <x v="0"/>
  </r>
  <r>
    <s v="CA-2017-150091"/>
    <d v="2017-12-10T00:00:00"/>
    <x v="672"/>
    <n v="10855.46"/>
    <n v="146.7004"/>
    <n v="0.77900000000000003"/>
    <s v="Medium Value"/>
    <n v="467"/>
    <n v="6.9679111638621327E-4"/>
    <s v="FUR-FU-10004053"/>
    <n v="655.77599999999995"/>
    <n v="84.805600000000013"/>
    <s v="Normal"/>
    <n v="40.479999999999997"/>
    <n v="2"/>
    <n v="0"/>
    <n v="17.406400000000001"/>
    <n v="80.959999999999994"/>
    <n v="0.21500000000000002"/>
    <s v="Profit"/>
    <n v="0"/>
    <s v="No Discount"/>
    <s v="Low Discount"/>
    <n v="0.60542249855596619"/>
    <x v="1"/>
  </r>
  <r>
    <s v="CA-2017-150091"/>
    <d v="2017-12-10T00:00:00"/>
    <x v="672"/>
    <n v="10855.46"/>
    <n v="146.7004"/>
    <n v="0.77900000000000003"/>
    <s v="Medium Value"/>
    <n v="467"/>
    <n v="6.9679111638621327E-4"/>
    <s v="FUR-BO-10003404"/>
    <n v="14653.32"/>
    <n v="206.87040000000002"/>
    <s v="Normal"/>
    <n v="2154.9"/>
    <n v="5"/>
    <n v="0"/>
    <n v="129.29400000000001"/>
    <n v="10774.5"/>
    <n v="1.2E-2"/>
    <s v="Profit"/>
    <n v="0"/>
    <s v="No Discount"/>
    <s v="Low Discount"/>
    <n v="0.60542249855596619"/>
    <x v="1"/>
  </r>
  <r>
    <s v="CA-2016-118129"/>
    <d v="2016-12-19T00:00:00"/>
    <x v="408"/>
    <n v="20282.624"/>
    <n v="655.86999999999989"/>
    <n v="0.92200000000000004"/>
    <s v="High Value"/>
    <n v="163"/>
    <n v="1.3019026572988895E-3"/>
    <s v="FUR-FU-10004904"/>
    <n v="5014.68"/>
    <n v="-267.44960000000003"/>
    <s v="Normal"/>
    <n v="303.92"/>
    <n v="5"/>
    <n v="0.2"/>
    <n v="-30.391999999999999"/>
    <n v="1519.6000000000001"/>
    <n v="-1.9999999999999997E-2"/>
    <s v="Loss"/>
    <n v="303.92"/>
    <s v="Discount Applied"/>
    <s v="Low Discount"/>
    <n v="0.33386131948765152"/>
    <x v="1"/>
  </r>
  <r>
    <s v="CA-2017-155621"/>
    <d v="2017-08-11T00:00:00"/>
    <x v="384"/>
    <n v="3667.4970000000003"/>
    <n v="94.275000000000006"/>
    <n v="0.45700000000000002"/>
    <s v="Medium Value"/>
    <n v="1151"/>
    <n v="2.3540958457523572E-4"/>
    <s v="FUR-FU-10003535"/>
    <n v="3394.596"/>
    <n v="192.21420000000001"/>
    <s v="Normal"/>
    <n v="274.2"/>
    <n v="10"/>
    <n v="0"/>
    <n v="112.422"/>
    <n v="2742"/>
    <n v="4.1000000000000002E-2"/>
    <s v="Profit"/>
    <n v="0"/>
    <s v="No Discount"/>
    <s v="Low Discount"/>
    <n v="0.8994105188184417"/>
    <x v="0"/>
  </r>
  <r>
    <s v="US-2014-127635"/>
    <d v="2014-09-14T00:00:00"/>
    <x v="330"/>
    <n v="12880.266999999998"/>
    <n v="305.33509999999995"/>
    <n v="0.84399999999999997"/>
    <s v="High Value"/>
    <n v="328"/>
    <n v="8.2675958663036857E-4"/>
    <s v="FUR-FU-10000550"/>
    <n v="285.85200000000003"/>
    <n v="9.3125999999999998"/>
    <s v="Normal"/>
    <n v="9.9600000000000009"/>
    <n v="5"/>
    <n v="0.6"/>
    <n v="-6.7229999999999999"/>
    <n v="49.800000000000004"/>
    <n v="-0.13499999999999998"/>
    <s v="Loss"/>
    <n v="29.880000000000003"/>
    <s v="Discount Applied"/>
    <s v="High Discount"/>
    <n v="0.50275797912200582"/>
    <x v="1"/>
  </r>
  <r>
    <s v="CA-2017-125451"/>
    <d v="2017-10-23T00:00:00"/>
    <x v="275"/>
    <n v="5363.33"/>
    <n v="-40.715400000000002"/>
    <n v="0.55800000000000005"/>
    <s v="Medium Value"/>
    <n v="933"/>
    <n v="3.4426184595103931E-4"/>
    <s v="FUR-TA-10001039"/>
    <n v="15308.739"/>
    <n v="-226.12739999999997"/>
    <s v="high sales Low Profit"/>
    <n v="240.744"/>
    <n v="4"/>
    <n v="0.3"/>
    <n v="-13.7568"/>
    <n v="962.976"/>
    <n v="-1.4285714285714285E-2"/>
    <s v="Loss"/>
    <n v="288.89279999999997"/>
    <s v="Discount Applied"/>
    <s v="Low Discount"/>
    <n v="0.83927665060124346"/>
    <x v="0"/>
  </r>
  <r>
    <s v="CA-2017-125451"/>
    <d v="2017-10-23T00:00:00"/>
    <x v="275"/>
    <n v="5363.33"/>
    <n v="-40.715400000000002"/>
    <n v="0.55800000000000005"/>
    <s v="Medium Value"/>
    <n v="933"/>
    <n v="3.4426184595103931E-4"/>
    <s v="FUR-FU-10004963"/>
    <n v="589.75"/>
    <n v="47.6"/>
    <s v="Normal"/>
    <n v="35"/>
    <n v="4"/>
    <n v="0"/>
    <n v="14.7"/>
    <n v="140"/>
    <n v="0.105"/>
    <s v="Profit"/>
    <n v="0"/>
    <s v="No Discount"/>
    <s v="Low Discount"/>
    <n v="0.83927665060124346"/>
    <x v="0"/>
  </r>
  <r>
    <s v="CA-2017-125451"/>
    <d v="2017-10-23T00:00:00"/>
    <x v="275"/>
    <n v="5363.33"/>
    <n v="-40.715400000000002"/>
    <n v="0.55800000000000005"/>
    <s v="Medium Value"/>
    <n v="933"/>
    <n v="3.4426184595103931E-4"/>
    <s v="FUR-FU-10000277"/>
    <n v="9101.3760000000002"/>
    <n v="244.3888"/>
    <s v="Normal"/>
    <n v="210.68"/>
    <n v="2"/>
    <n v="0"/>
    <n v="50.563200000000002"/>
    <n v="421.36"/>
    <n v="0.12"/>
    <s v="Profit"/>
    <n v="0"/>
    <s v="No Discount"/>
    <s v="Low Discount"/>
    <n v="0.83927665060124346"/>
    <x v="0"/>
  </r>
  <r>
    <s v="CA-2017-125451"/>
    <d v="2017-10-23T00:00:00"/>
    <x v="275"/>
    <n v="5363.33"/>
    <n v="-40.715400000000002"/>
    <n v="0.55800000000000005"/>
    <s v="Medium Value"/>
    <n v="933"/>
    <n v="3.4426184595103931E-4"/>
    <s v="FUR-TA-10004915"/>
    <n v="34902.023999999998"/>
    <n v="-66.827200000000019"/>
    <s v="high sales Low Profit"/>
    <n v="637.89599999999996"/>
    <n v="3"/>
    <n v="0.3"/>
    <n v="-127.5792"/>
    <n v="1913.6879999999999"/>
    <n v="-6.6666666666666666E-2"/>
    <s v="Loss"/>
    <n v="574.10639999999989"/>
    <s v="Discount Applied"/>
    <s v="Low Discount"/>
    <n v="0.83927665060124346"/>
    <x v="0"/>
  </r>
  <r>
    <s v="CA-2016-125087"/>
    <d v="2016-04-18T00:00:00"/>
    <x v="565"/>
    <n v="2020.1999999999998"/>
    <n v="-159.947"/>
    <n v="0.27700000000000002"/>
    <s v="Low Value"/>
    <n v="1530"/>
    <n v="1.2967275576745968E-4"/>
    <s v="FUR-CH-10002880"/>
    <n v="30526.117999999999"/>
    <n v="-474.74139999999994"/>
    <s v="high sales Low Profit"/>
    <n v="344.37200000000001"/>
    <n v="4"/>
    <n v="0.3"/>
    <n v="-93.472399999999993"/>
    <n v="1377.4880000000001"/>
    <n v="-6.7857142857142852E-2"/>
    <s v="Loss"/>
    <n v="413.24639999999999"/>
    <s v="Discount Applied"/>
    <s v="Low Discount"/>
    <n v="0.96674388951130896"/>
    <x v="0"/>
  </r>
  <r>
    <s v="CA-2016-125087"/>
    <d v="2016-04-18T00:00:00"/>
    <x v="565"/>
    <n v="2020.1999999999998"/>
    <n v="-159.947"/>
    <n v="0.27700000000000002"/>
    <s v="Low Value"/>
    <n v="1530"/>
    <n v="1.2967275576745968E-4"/>
    <s v="FUR-FU-10004748"/>
    <n v="1854.2600000000002"/>
    <n v="107.41919999999999"/>
    <s v="Normal"/>
    <n v="127.88"/>
    <n v="5"/>
    <n v="0.6"/>
    <n v="-67.137"/>
    <n v="639.4"/>
    <n v="-0.10500000000000001"/>
    <s v="Loss"/>
    <n v="383.64"/>
    <s v="Discount Applied"/>
    <s v="High Discount"/>
    <n v="0.96674388951130896"/>
    <x v="0"/>
  </r>
  <r>
    <s v="US-2017-118556"/>
    <d v="2017-05-28T00:00:00"/>
    <x v="487"/>
    <n v="427.23899999999998"/>
    <n v="-48.5565"/>
    <n v="7.9000000000000001E-2"/>
    <s v="Low Value"/>
    <n v="1951"/>
    <n v="2.742365038181057E-5"/>
    <s v="FUR-CH-10001146"/>
    <n v="10599.241999999998"/>
    <n v="117.4863"/>
    <s v="Normal"/>
    <n v="106.869"/>
    <n v="3"/>
    <n v="0.3"/>
    <n v="-29.007300000000001"/>
    <n v="320.60699999999997"/>
    <n v="-9.0476190476190488E-2"/>
    <s v="Loss"/>
    <n v="96.182099999999991"/>
    <s v="Discount Applied"/>
    <s v="Low Discount"/>
    <n v="0.99772915410196761"/>
    <x v="0"/>
  </r>
  <r>
    <s v="US-2016-164196"/>
    <d v="2016-11-11T00:00:00"/>
    <x v="110"/>
    <n v="16703.28"/>
    <n v="276.7842"/>
    <n v="0.89300000000000002"/>
    <s v="High Value"/>
    <n v="226"/>
    <n v="1.0721514443894141E-3"/>
    <s v="FUR-TA-10001950"/>
    <n v="35272.71"/>
    <n v="-1201.0581"/>
    <s v="high sales Low Profit"/>
    <n v="2678.94"/>
    <n v="6"/>
    <n v="0"/>
    <n v="241.1046"/>
    <n v="16073.64"/>
    <n v="1.5000000000000001E-2"/>
    <s v="Profit"/>
    <n v="0"/>
    <s v="No Discount"/>
    <s v="Low Discount"/>
    <n v="0.40536147563802832"/>
    <x v="1"/>
  </r>
  <r>
    <s v="US-2017-132031"/>
    <d v="2017-04-23T00:00:00"/>
    <x v="16"/>
    <n v="4149.93"/>
    <n v="127.12020000000001"/>
    <n v="0.49199999999999999"/>
    <s v="Medium Value"/>
    <n v="1073"/>
    <n v="2.6637603175034852E-4"/>
    <s v="FUR-BO-10001972"/>
    <n v="23282.600999999995"/>
    <n v="-975.09879999999998"/>
    <s v="high sales Low Profit"/>
    <n v="387.13600000000002"/>
    <n v="4"/>
    <n v="0.2"/>
    <n v="-14.5176"/>
    <n v="1548.5440000000001"/>
    <n v="-9.3749999999999997E-3"/>
    <s v="Loss"/>
    <n v="309.70880000000005"/>
    <s v="Discount Applied"/>
    <s v="Low Discount"/>
    <n v="0.88049292348236619"/>
    <x v="0"/>
  </r>
  <r>
    <s v="US-2017-132031"/>
    <d v="2017-04-23T00:00:00"/>
    <x v="16"/>
    <n v="4149.93"/>
    <n v="127.12020000000001"/>
    <n v="0.49199999999999999"/>
    <s v="Medium Value"/>
    <n v="1073"/>
    <n v="2.6637603175034852E-4"/>
    <s v="FUR-FU-10000193"/>
    <n v="1740.9279999999999"/>
    <n v="-129.91999999999999"/>
    <s v="Normal"/>
    <n v="77.951999999999998"/>
    <n v="3"/>
    <n v="0.2"/>
    <n v="-11.6928"/>
    <n v="233.85599999999999"/>
    <n v="-0.05"/>
    <s v="Loss"/>
    <n v="46.7712"/>
    <s v="Discount Applied"/>
    <s v="Low Discount"/>
    <n v="0.88049292348236619"/>
    <x v="0"/>
  </r>
  <r>
    <s v="CA-2017-142391"/>
    <d v="2017-09-24T00:00:00"/>
    <x v="64"/>
    <n v="8411.0500000000011"/>
    <n v="241.30199999999999"/>
    <n v="0.7"/>
    <s v="Medium Value"/>
    <n v="634"/>
    <n v="5.3988913592609253E-4"/>
    <s v="FUR-FU-10002759"/>
    <n v="3588.4079999999999"/>
    <n v="91.108800000000002"/>
    <s v="Normal"/>
    <n v="199.8"/>
    <n v="10"/>
    <n v="0"/>
    <n v="71.927999999999997"/>
    <n v="1998"/>
    <n v="3.5999999999999997E-2"/>
    <s v="Profit"/>
    <n v="0"/>
    <s v="No Discount"/>
    <s v="Low Discount"/>
    <n v="0.71111447062926136"/>
    <x v="1"/>
  </r>
  <r>
    <s v="CA-2016-158841"/>
    <d v="2016-02-02T00:00:00"/>
    <x v="360"/>
    <n v="1963.5119999999999"/>
    <n v="-301.40760000000006"/>
    <n v="0.27300000000000002"/>
    <s v="Low Value"/>
    <n v="1540"/>
    <n v="1.2603406198518778E-4"/>
    <s v="FUR-FU-10001731"/>
    <n v="526.524"/>
    <n v="32.734200000000001"/>
    <s v="Normal"/>
    <n v="18.690000000000001"/>
    <n v="7"/>
    <n v="0"/>
    <n v="7.1021999999999998"/>
    <n v="130.83000000000001"/>
    <n v="5.4285714285714277E-2"/>
    <s v="Profit"/>
    <n v="0"/>
    <s v="No Discount"/>
    <s v="Low Discount"/>
    <n v="0.96801396476673862"/>
    <x v="0"/>
  </r>
  <r>
    <s v="CA-2015-102316"/>
    <d v="2015-01-03T00:00:00"/>
    <x v="575"/>
    <n v="731.65600000000006"/>
    <n v="-3.8230000000000004"/>
    <n v="0.122"/>
    <s v="Low Value"/>
    <n v="1860"/>
    <n v="4.6963592611521884E-5"/>
    <s v="FUR-CH-10003396"/>
    <n v="5804.2920000000004"/>
    <n v="-216.31380000000004"/>
    <s v="Normal"/>
    <n v="184.75200000000001"/>
    <n v="3"/>
    <n v="0.2"/>
    <n v="-20.784600000000001"/>
    <n v="554.25600000000009"/>
    <n v="-3.7499999999999999E-2"/>
    <s v="Loss"/>
    <n v="110.85120000000002"/>
    <s v="Discount Applied"/>
    <s v="Low Discount"/>
    <n v="0.99446708637241443"/>
    <x v="0"/>
  </r>
  <r>
    <s v="CA-2016-109400"/>
    <d v="2016-02-05T00:00:00"/>
    <x v="529"/>
    <n v="2877.8970000000004"/>
    <n v="-307.69450000000001"/>
    <n v="0.376"/>
    <s v="Low Value"/>
    <n v="1319"/>
    <n v="1.8472667795510595E-4"/>
    <s v="FUR-CH-10003298"/>
    <n v="16045.05"/>
    <n v="-491.17499999999995"/>
    <s v="high sales Low Profit"/>
    <n v="366.74400000000003"/>
    <n v="4"/>
    <n v="0.3"/>
    <n v="-110.0232"/>
    <n v="1466.9760000000001"/>
    <n v="-7.4999999999999997E-2"/>
    <s v="Loss"/>
    <n v="440.09280000000001"/>
    <s v="Discount Applied"/>
    <s v="Low Discount"/>
    <n v="0.93486548649093937"/>
    <x v="0"/>
  </r>
  <r>
    <s v="CA-2016-144645"/>
    <d v="2016-02-02T00:00:00"/>
    <x v="170"/>
    <n v="6067.2700000000013"/>
    <n v="-324.255"/>
    <n v="0.60099999999999998"/>
    <s v="Medium Value"/>
    <n v="839"/>
    <n v="3.8944640178459333E-4"/>
    <s v="FUR-FU-10003601"/>
    <n v="8706.5120000000006"/>
    <n v="-343.09560000000005"/>
    <s v="Normal"/>
    <n v="73.784000000000006"/>
    <n v="2"/>
    <n v="0.6"/>
    <n v="-77.473200000000006"/>
    <n v="147.56800000000001"/>
    <n v="-0.52500000000000002"/>
    <s v="Loss"/>
    <n v="88.540800000000004"/>
    <s v="Discount Applied"/>
    <s v="High Discount"/>
    <n v="0.80582230323057547"/>
    <x v="0"/>
  </r>
  <r>
    <s v="CA-2017-149720"/>
    <d v="2017-04-06T00:00:00"/>
    <x v="673"/>
    <n v="182.01599999999999"/>
    <n v="-17.443200000000001"/>
    <n v="3.1E-2"/>
    <s v="Low Value"/>
    <n v="2054"/>
    <n v="1.1683257258573381E-5"/>
    <s v="FUR-FU-10002501"/>
    <n v="2806.0800000000004"/>
    <n v="98.971199999999996"/>
    <s v="Normal"/>
    <n v="30.335999999999999"/>
    <n v="6"/>
    <n v="0.6"/>
    <n v="-17.443200000000001"/>
    <n v="182.01599999999999"/>
    <n v="-9.583333333333334E-2"/>
    <s v="Loss"/>
    <n v="109.20959999999999"/>
    <s v="Discount Applied"/>
    <s v="High Discount"/>
    <n v="0.99964766374312009"/>
    <x v="0"/>
  </r>
  <r>
    <s v="CA-2017-118003"/>
    <d v="2017-04-12T00:00:00"/>
    <x v="630"/>
    <n v="1662.838"/>
    <n v="71.364199999999997"/>
    <n v="0.24"/>
    <s v="Low Value"/>
    <n v="1608"/>
    <n v="1.0673437573252705E-4"/>
    <s v="FUR-FU-10002506"/>
    <n v="296.17200000000003"/>
    <n v="2.0784000000000002"/>
    <s v="Normal"/>
    <n v="12.99"/>
    <n v="1"/>
    <n v="0"/>
    <n v="1.5588"/>
    <n v="12.99"/>
    <n v="0.12"/>
    <s v="Profit"/>
    <n v="0"/>
    <s v="No Discount"/>
    <s v="Low Discount"/>
    <n v="0.97595599395002297"/>
    <x v="0"/>
  </r>
  <r>
    <s v="CA-2017-118003"/>
    <d v="2017-04-12T00:00:00"/>
    <x v="630"/>
    <n v="1662.838"/>
    <n v="71.364199999999997"/>
    <n v="0.24"/>
    <s v="Low Value"/>
    <n v="1608"/>
    <n v="1.0673437573252705E-4"/>
    <s v="FUR-CH-10003817"/>
    <n v="12858.657999999999"/>
    <n v="245.99700000000001"/>
    <s v="Normal"/>
    <n v="182.22"/>
    <n v="3"/>
    <n v="0"/>
    <n v="45.555"/>
    <n v="546.66"/>
    <n v="8.3333333333333343E-2"/>
    <s v="Profit"/>
    <n v="0"/>
    <s v="No Discount"/>
    <s v="Low Discount"/>
    <n v="0.97595599395002297"/>
    <x v="0"/>
  </r>
  <r>
    <s v="CA-2017-118003"/>
    <d v="2017-04-12T00:00:00"/>
    <x v="630"/>
    <n v="1662.838"/>
    <n v="71.364199999999997"/>
    <n v="0.24"/>
    <s v="Low Value"/>
    <n v="1608"/>
    <n v="1.0673437573252705E-4"/>
    <s v="FUR-CH-10004860"/>
    <n v="5907.3300000000008"/>
    <n v="-246.39119999999997"/>
    <s v="Normal"/>
    <n v="302.94"/>
    <n v="3"/>
    <n v="0"/>
    <n v="18.176400000000001"/>
    <n v="908.81999999999994"/>
    <n v="2.0000000000000004E-2"/>
    <s v="Profit"/>
    <n v="0"/>
    <s v="No Discount"/>
    <s v="Low Discount"/>
    <n v="0.97595599395002297"/>
    <x v="0"/>
  </r>
  <r>
    <s v="CA-2016-141887"/>
    <d v="2016-11-01T00:00:00"/>
    <x v="31"/>
    <n v="9536.101999999999"/>
    <n v="240.7946"/>
    <n v="0.72599999999999998"/>
    <s v="Medium Value"/>
    <n v="577"/>
    <n v="6.121040617857558E-4"/>
    <s v="FUR-FU-10002268"/>
    <n v="1137.1559999999999"/>
    <n v="37.414200000000001"/>
    <s v="Normal"/>
    <n v="54.991999999999997"/>
    <n v="14"/>
    <n v="0.2"/>
    <n v="8.9361999999999995"/>
    <n v="769.88799999999992"/>
    <n v="1.1607142857142858E-2"/>
    <s v="Profit"/>
    <n v="153.9776"/>
    <s v="Discount Applied"/>
    <s v="Low Discount"/>
    <n v="0.67864661012813787"/>
    <x v="1"/>
  </r>
  <r>
    <s v="CA-2017-161172"/>
    <d v="2017-03-16T00:00:00"/>
    <x v="590"/>
    <n v="25363.607999999997"/>
    <n v="-26.218200000000003"/>
    <n v="0.94799999999999995"/>
    <s v="High Value"/>
    <n v="107"/>
    <n v="1.6280412560962215E-3"/>
    <s v="FUR-FU-10003424"/>
    <n v="907.80000000000007"/>
    <n v="35.457599999999999"/>
    <s v="Normal"/>
    <n v="51.264000000000003"/>
    <n v="6"/>
    <n v="0.2"/>
    <n v="7.6896000000000004"/>
    <n v="307.584"/>
    <n v="2.5000000000000001E-2"/>
    <s v="Profit"/>
    <n v="61.516800000000003"/>
    <s v="Discount Applied"/>
    <s v="Low Discount"/>
    <n v="0.25239444835514652"/>
    <x v="1"/>
  </r>
  <r>
    <s v="CA-2017-137624"/>
    <d v="2017-10-11T00:00:00"/>
    <x v="218"/>
    <n v="30149.784000000003"/>
    <n v="750.25799999999992"/>
    <n v="0.96899999999999997"/>
    <s v="High Value"/>
    <n v="61"/>
    <n v="1.9352566959081601E-3"/>
    <s v="FUR-CH-10001714"/>
    <n v="5884.7100000000009"/>
    <n v="-114.6764"/>
    <s v="Normal"/>
    <n v="241.42400000000001"/>
    <n v="2"/>
    <n v="0.2"/>
    <n v="-36.2136"/>
    <n v="482.84800000000001"/>
    <n v="-7.4999999999999997E-2"/>
    <s v="Loss"/>
    <n v="96.569600000000008"/>
    <s v="Discount Applied"/>
    <s v="Low Discount"/>
    <n v="0.17195877981829635"/>
    <x v="1"/>
  </r>
  <r>
    <s v="CA-2016-156748"/>
    <d v="2016-11-30T00:00:00"/>
    <x v="32"/>
    <n v="2095.6779999999999"/>
    <n v="-81.3673"/>
    <n v="0.28699999999999998"/>
    <s v="Low Value"/>
    <n v="1508"/>
    <n v="1.3451754354085654E-4"/>
    <s v="FUR-CH-10000513"/>
    <n v="38828.013000000006"/>
    <n v="-197.5848"/>
    <s v="high sales Low Profit"/>
    <n v="389.97"/>
    <n v="3"/>
    <n v="0"/>
    <n v="35.097299999999997"/>
    <n v="1169.9100000000001"/>
    <n v="2.9999999999999995E-2"/>
    <s v="Profit"/>
    <n v="0"/>
    <s v="No Discount"/>
    <s v="Low Discount"/>
    <n v="0.96411199934493474"/>
    <x v="0"/>
  </r>
  <r>
    <s v="CA-2015-157287"/>
    <d v="2015-12-22T00:00:00"/>
    <x v="369"/>
    <n v="7117.2730000000001"/>
    <n v="101.7414"/>
    <n v="0.65300000000000002"/>
    <s v="Medium Value"/>
    <n v="734"/>
    <n v="4.5684407655644752E-4"/>
    <s v="FUR-CH-10001270"/>
    <n v="11566.125"/>
    <n v="336.375"/>
    <s v="Normal"/>
    <n v="422.625"/>
    <n v="7"/>
    <n v="0.3"/>
    <n v="0"/>
    <n v="2958.375"/>
    <n v="0"/>
    <s v="Profit"/>
    <n v="887.51249999999993"/>
    <s v="Discount Applied"/>
    <s v="Low Discount"/>
    <n v="0.75982644847186942"/>
    <x v="1"/>
  </r>
  <r>
    <s v="CA-2016-119074"/>
    <d v="2016-03-27T00:00:00"/>
    <x v="36"/>
    <n v="9818.6855999999989"/>
    <n v="121.07539999999999"/>
    <n v="0.73699999999999999"/>
    <s v="Medium Value"/>
    <n v="552"/>
    <n v="6.3024256002686542E-4"/>
    <s v="FUR-FU-10004053"/>
    <n v="655.77599999999995"/>
    <n v="84.805600000000013"/>
    <s v="Normal"/>
    <n v="20.239999999999998"/>
    <n v="1"/>
    <n v="0"/>
    <n v="8.7032000000000007"/>
    <n v="20.239999999999998"/>
    <n v="0.43000000000000005"/>
    <s v="Profit"/>
    <n v="0"/>
    <s v="No Discount"/>
    <s v="Low Discount"/>
    <n v="0.66436104660334749"/>
    <x v="1"/>
  </r>
  <r>
    <s v="CA-2016-119074"/>
    <d v="2016-03-27T00:00:00"/>
    <x v="36"/>
    <n v="9818.6855999999989"/>
    <n v="121.07539999999999"/>
    <n v="0.73699999999999999"/>
    <s v="Medium Value"/>
    <n v="552"/>
    <n v="6.3024256002686542E-4"/>
    <s v="FUR-FU-10003731"/>
    <n v="528.94000000000005"/>
    <n v="41.915999999999997"/>
    <s v="Normal"/>
    <n v="39.92"/>
    <n v="4"/>
    <n v="0"/>
    <n v="11.1776"/>
    <n v="159.68"/>
    <n v="6.9999999999999993E-2"/>
    <s v="Profit"/>
    <n v="0"/>
    <s v="No Discount"/>
    <s v="Low Discount"/>
    <n v="0.66436104660334749"/>
    <x v="1"/>
  </r>
  <r>
    <s v="CA-2015-126186"/>
    <d v="2015-11-09T00:00:00"/>
    <x v="179"/>
    <n v="3394.5139999999997"/>
    <n v="-14.599099999999984"/>
    <n v="0.42799999999999999"/>
    <s v="Medium Value"/>
    <n v="1205"/>
    <n v="2.1788733039858563E-4"/>
    <s v="FUR-FU-10000073"/>
    <n v="845.46"/>
    <n v="37.036999999999999"/>
    <s v="Normal"/>
    <n v="24.64"/>
    <n v="4"/>
    <n v="0.2"/>
    <n v="4.0039999999999996"/>
    <n v="98.56"/>
    <n v="4.0624999999999994E-2"/>
    <s v="Profit"/>
    <n v="19.712000000000003"/>
    <s v="Discount Applied"/>
    <s v="Low Discount"/>
    <n v="0.91291841005029684"/>
    <x v="0"/>
  </r>
  <r>
    <s v="CA-2016-102092"/>
    <d v="2016-09-12T00:00:00"/>
    <x v="615"/>
    <n v="8297.6739999999991"/>
    <n v="136.8168"/>
    <n v="0.69499999999999995"/>
    <s v="Medium Value"/>
    <n v="644"/>
    <n v="5.3261174836154851E-4"/>
    <s v="FUR-TA-10002530"/>
    <n v="19491.518"/>
    <n v="-392.54800000000006"/>
    <s v="high sales Low Profit"/>
    <n v="1056.8599999999999"/>
    <n v="7"/>
    <n v="0"/>
    <n v="158.529"/>
    <n v="7398.0199999999995"/>
    <n v="2.1428571428571429E-2"/>
    <s v="Profit"/>
    <n v="0"/>
    <s v="No Discount"/>
    <s v="Low Discount"/>
    <n v="0.71593178391531831"/>
    <x v="1"/>
  </r>
  <r>
    <s v="CA-2016-132829"/>
    <d v="2016-12-23T00:00:00"/>
    <x v="160"/>
    <n v="23540.15"/>
    <n v="1146.4878000000001"/>
    <n v="0.93899999999999995"/>
    <s v="High Value"/>
    <n v="123"/>
    <n v="1.5109969912282778E-3"/>
    <s v="FUR-FU-10000206"/>
    <n v="208.35599999999999"/>
    <n v="14.55"/>
    <s v="Normal"/>
    <n v="2.3279999999999998"/>
    <n v="2"/>
    <n v="0.6"/>
    <n v="-0.75660000000000005"/>
    <n v="4.6559999999999997"/>
    <n v="-0.16250000000000003"/>
    <s v="Loss"/>
    <n v="2.7935999999999996"/>
    <s v="Discount Applied"/>
    <s v="High Discount"/>
    <n v="0.28299891225452484"/>
    <x v="1"/>
  </r>
  <r>
    <s v="CA-2016-123540"/>
    <d v="2016-02-04T00:00:00"/>
    <x v="99"/>
    <n v="8771.4"/>
    <n v="461.26220000000001"/>
    <n v="0.70799999999999996"/>
    <s v="Medium Value"/>
    <n v="617"/>
    <n v="5.6301930993896447E-4"/>
    <s v="FUR-CH-10000847"/>
    <n v="16207.586000000001"/>
    <n v="750.72839999999997"/>
    <s v="Normal"/>
    <n v="1454.9"/>
    <n v="5"/>
    <n v="0"/>
    <n v="378.274"/>
    <n v="7274.5"/>
    <n v="5.1999999999999998E-2"/>
    <s v="Profit"/>
    <n v="0"/>
    <s v="No Discount"/>
    <s v="Low Discount"/>
    <n v="0.70173116374812461"/>
    <x v="1"/>
  </r>
  <r>
    <s v="US-2017-108315"/>
    <d v="2017-04-30T00:00:00"/>
    <x v="188"/>
    <n v="3778.6380000000004"/>
    <n v="-130.86240000000001"/>
    <n v="0.46500000000000002"/>
    <s v="Medium Value"/>
    <n v="1130"/>
    <n v="2.4254351178479481E-4"/>
    <s v="FUR-FU-10000747"/>
    <n v="4312.924"/>
    <n v="124.6058"/>
    <s v="Normal"/>
    <n v="220.70400000000001"/>
    <n v="6"/>
    <n v="0.2"/>
    <n v="-8.2764000000000006"/>
    <n v="1324.2240000000002"/>
    <n v="-6.2499999999999995E-3"/>
    <s v="Loss"/>
    <n v="264.84480000000002"/>
    <s v="Discount Applied"/>
    <s v="Low Discount"/>
    <n v="0.89513190750980265"/>
    <x v="0"/>
  </r>
  <r>
    <s v="CA-2017-106747"/>
    <d v="2017-03-07T00:00:00"/>
    <x v="440"/>
    <n v="2871.866"/>
    <n v="-78.452399999999997"/>
    <n v="0.375"/>
    <s v="Low Value"/>
    <n v="1323"/>
    <n v="1.8433955965492101E-4"/>
    <s v="FUR-FU-10004188"/>
    <n v="4398.8999999999996"/>
    <n v="345.774"/>
    <s v="Normal"/>
    <n v="102.3"/>
    <n v="1"/>
    <n v="0"/>
    <n v="26.597999999999999"/>
    <n v="102.3"/>
    <n v="0.26"/>
    <s v="Profit"/>
    <n v="0"/>
    <s v="No Discount"/>
    <s v="Low Discount"/>
    <n v="0.93560284472955901"/>
    <x v="0"/>
  </r>
  <r>
    <s v="CA-2017-146164"/>
    <d v="2017-12-22T00:00:00"/>
    <x v="290"/>
    <n v="1581.7840000000001"/>
    <n v="60.528799999999997"/>
    <n v="0.22800000000000001"/>
    <s v="Low Value"/>
    <n v="1635"/>
    <n v="1.015316752345686E-4"/>
    <s v="FUR-TA-10004915"/>
    <n v="34902.023999999998"/>
    <n v="-66.827200000000019"/>
    <s v="high sales Low Profit"/>
    <n v="607.52"/>
    <n v="2"/>
    <n v="0"/>
    <n v="97.203199999999995"/>
    <n v="1215.04"/>
    <n v="0.08"/>
    <s v="Profit"/>
    <n v="0"/>
    <s v="No Discount"/>
    <s v="Low Discount"/>
    <n v="0.97855881635257758"/>
    <x v="0"/>
  </r>
  <r>
    <s v="CA-2014-130673"/>
    <d v="2014-05-20T00:00:00"/>
    <x v="362"/>
    <n v="6223.918999999999"/>
    <n v="-117.20400000000001"/>
    <n v="0.61099999999999999"/>
    <s v="Medium Value"/>
    <n v="821"/>
    <n v="3.9950140006110878E-4"/>
    <s v="FUR-FU-10003489"/>
    <n v="108.48599999999999"/>
    <n v="3.6162000000000001"/>
    <s v="Normal"/>
    <n v="10.332000000000001"/>
    <n v="3"/>
    <n v="0.6"/>
    <n v="-5.9409000000000001"/>
    <n v="30.996000000000002"/>
    <n v="-0.19166666666666665"/>
    <s v="Loss"/>
    <n v="18.5976"/>
    <s v="Discount Applied"/>
    <s v="High Discount"/>
    <n v="0.79755582102743028"/>
    <x v="1"/>
  </r>
  <r>
    <s v="CA-2017-101700"/>
    <d v="2017-04-23T00:00:00"/>
    <x v="1"/>
    <n v="7780.1055000000006"/>
    <n v="-246.46120000000002"/>
    <n v="0.68200000000000005"/>
    <s v="Medium Value"/>
    <n v="668"/>
    <n v="4.9939002096157314E-4"/>
    <s v="FUR-FU-10001025"/>
    <n v="313.95600000000002"/>
    <n v="6.3666"/>
    <s v="Normal"/>
    <n v="11.664"/>
    <n v="3"/>
    <n v="0.2"/>
    <n v="3.3534000000000002"/>
    <n v="34.991999999999997"/>
    <n v="9.583333333333334E-2"/>
    <s v="Profit"/>
    <n v="6.9984000000000002"/>
    <s v="Discount Applied"/>
    <s v="Low Discount"/>
    <n v="0.7301608396900422"/>
    <x v="1"/>
  </r>
  <r>
    <s v="CA-2014-151946"/>
    <d v="2014-04-06T00:00:00"/>
    <x v="319"/>
    <n v="921.26999999999987"/>
    <n v="-115.2218"/>
    <n v="0.14399999999999999"/>
    <s v="Low Value"/>
    <n v="1812"/>
    <n v="5.9134550888965243E-5"/>
    <s v="FUR-FU-10002878"/>
    <n v="1651.84"/>
    <n v="162.05119999999999"/>
    <s v="Normal"/>
    <n v="56.96"/>
    <n v="2"/>
    <n v="0"/>
    <n v="21.075199999999999"/>
    <n v="113.92"/>
    <n v="0.185"/>
    <s v="Profit"/>
    <n v="0"/>
    <s v="No Discount"/>
    <s v="Low Discount"/>
    <n v="0.99209859922573107"/>
    <x v="0"/>
  </r>
  <r>
    <s v="CA-2014-151946"/>
    <d v="2014-04-06T00:00:00"/>
    <x v="319"/>
    <n v="921.26999999999987"/>
    <n v="-115.2218"/>
    <n v="0.14399999999999999"/>
    <s v="Low Value"/>
    <n v="1812"/>
    <n v="5.9134550888965243E-5"/>
    <s v="FUR-BO-10003272"/>
    <n v="18783.299999999996"/>
    <n v="-755.75160000000005"/>
    <s v="high sales Low Profit"/>
    <n v="353.56799999999998"/>
    <n v="2"/>
    <n v="0.2"/>
    <n v="-44.195999999999998"/>
    <n v="707.13599999999997"/>
    <n v="-6.25E-2"/>
    <s v="Loss"/>
    <n v="141.4272"/>
    <s v="Discount Applied"/>
    <s v="Low Discount"/>
    <n v="0.99209859922573107"/>
    <x v="0"/>
  </r>
  <r>
    <s v="CA-2014-151946"/>
    <d v="2014-04-06T00:00:00"/>
    <x v="319"/>
    <n v="921.26999999999987"/>
    <n v="-115.2218"/>
    <n v="0.14399999999999999"/>
    <s v="Low Value"/>
    <n v="1812"/>
    <n v="5.9134550888965243E-5"/>
    <s v="FUR-FU-10002191"/>
    <n v="163.33199999999999"/>
    <n v="22.894400000000001"/>
    <s v="Normal"/>
    <n v="13.96"/>
    <n v="2"/>
    <n v="0"/>
    <n v="6.7008000000000001"/>
    <n v="27.92"/>
    <n v="0.24"/>
    <s v="Profit"/>
    <n v="0"/>
    <s v="No Discount"/>
    <s v="Low Discount"/>
    <n v="0.99209859922573107"/>
    <x v="0"/>
  </r>
  <r>
    <s v="CA-2017-117513"/>
    <d v="2017-03-03T00:00:00"/>
    <x v="168"/>
    <n v="12835.254000000001"/>
    <n v="122.598"/>
    <n v="0.84299999999999997"/>
    <s v="High Value"/>
    <n v="331"/>
    <n v="8.2387028866216729E-4"/>
    <s v="FUR-TA-10001520"/>
    <n v="11476.296"/>
    <n v="-12.13290000000001"/>
    <s v="Normal"/>
    <n v="399.67200000000003"/>
    <n v="7"/>
    <n v="0.2"/>
    <n v="-14.9877"/>
    <n v="2797.7040000000002"/>
    <n v="-5.3571428571428572E-3"/>
    <s v="Loss"/>
    <n v="559.5408000000001"/>
    <s v="Discount Applied"/>
    <s v="Low Discount"/>
    <n v="0.50522958998799239"/>
    <x v="1"/>
  </r>
  <r>
    <s v="US-2017-119319"/>
    <d v="2017-06-11T00:00:00"/>
    <x v="445"/>
    <n v="5419.3319999999994"/>
    <n v="193.5746"/>
    <n v="0.56899999999999995"/>
    <s v="Medium Value"/>
    <n v="911"/>
    <n v="3.4785650671160227E-4"/>
    <s v="FUR-FU-10003878"/>
    <n v="901.51999999999987"/>
    <n v="41.867199999999997"/>
    <s v="Normal"/>
    <n v="30.56"/>
    <n v="5"/>
    <n v="0.6"/>
    <n v="-19.864000000000001"/>
    <n v="152.79999999999998"/>
    <n v="-0.13000000000000003"/>
    <s v="Loss"/>
    <n v="91.679999999999993"/>
    <s v="Discount Applied"/>
    <s v="High Discount"/>
    <n v="0.83099254915573517"/>
    <x v="0"/>
  </r>
  <r>
    <s v="CA-2015-164084"/>
    <d v="2015-07-09T00:00:00"/>
    <x v="674"/>
    <n v="962.35199999999998"/>
    <n v="-120.294"/>
    <n v="0.154"/>
    <s v="Low Value"/>
    <n v="1793"/>
    <n v="6.1771525521397085E-5"/>
    <s v="FUR-TA-10003569"/>
    <n v="35566.925999999999"/>
    <n v="461.12700000000007"/>
    <s v="Normal"/>
    <n v="481.17599999999999"/>
    <n v="2"/>
    <n v="0.4"/>
    <n v="-120.294"/>
    <n v="962.35199999999998"/>
    <n v="-0.125"/>
    <s v="Loss"/>
    <n v="384.94080000000002"/>
    <s v="Discount Applied"/>
    <s v="High Discount"/>
    <n v="0.99078418682547742"/>
    <x v="0"/>
  </r>
  <r>
    <s v="CA-2016-107783"/>
    <d v="2016-07-28T00:00:00"/>
    <x v="88"/>
    <n v="8014.22"/>
    <n v="-234.4615"/>
    <n v="0.69099999999999995"/>
    <s v="Medium Value"/>
    <n v="652"/>
    <n v="5.1441738081709279E-4"/>
    <s v="FUR-BO-10004409"/>
    <n v="2938.5719999999997"/>
    <n v="-9.93719999999999"/>
    <s v="Normal"/>
    <n v="177.45"/>
    <n v="5"/>
    <n v="0.5"/>
    <n v="-78.078000000000003"/>
    <n v="887.25"/>
    <n v="-8.8000000000000009E-2"/>
    <s v="Loss"/>
    <n v="443.625"/>
    <s v="Discount Applied"/>
    <s v="High Discount"/>
    <n v="0.72007693652695615"/>
    <x v="1"/>
  </r>
  <r>
    <s v="CA-2017-159793"/>
    <d v="2017-08-25T00:00:00"/>
    <x v="113"/>
    <n v="53342"/>
    <n v="688.3981"/>
    <n v="0.99199999999999999"/>
    <s v="High Value"/>
    <n v="2"/>
    <n v="3.4239204723036511E-3"/>
    <s v="FUR-BO-10001798"/>
    <n v="4512.2609999999995"/>
    <n v="-56.321399999999997"/>
    <s v="Normal"/>
    <n v="130.97999999999999"/>
    <n v="2"/>
    <n v="0.5"/>
    <n v="-89.066400000000002"/>
    <n v="261.95999999999998"/>
    <n v="-0.34"/>
    <s v="Loss"/>
    <n v="130.97999999999999"/>
    <s v="Discount Applied"/>
    <s v="High Discount"/>
    <n v="5.4944954708669877E-2"/>
    <x v="1"/>
  </r>
  <r>
    <s v="CA-2017-151281"/>
    <d v="2017-04-27T00:00:00"/>
    <x v="675"/>
    <n v="977.06000000000006"/>
    <n v="39.0824"/>
    <n v="0.16300000000000001"/>
    <s v="Low Value"/>
    <n v="1775"/>
    <n v="6.2715603776930103E-5"/>
    <s v="FUR-FU-10000397"/>
    <n v="1535.38"/>
    <n v="94.914399999999986"/>
    <s v="Normal"/>
    <n v="139.58000000000001"/>
    <n v="7"/>
    <n v="0"/>
    <n v="39.0824"/>
    <n v="977.06000000000006"/>
    <n v="0.04"/>
    <s v="Profit"/>
    <n v="0"/>
    <s v="No Discount"/>
    <s v="Low Discount"/>
    <n v="0.98966251556244622"/>
    <x v="0"/>
  </r>
  <r>
    <s v="CA-2015-108259"/>
    <d v="2015-08-11T00:00:00"/>
    <x v="170"/>
    <n v="6067.2700000000013"/>
    <n v="-324.255"/>
    <n v="0.60099999999999998"/>
    <s v="Medium Value"/>
    <n v="839"/>
    <n v="3.8944640178459333E-4"/>
    <s v="FUR-FU-10000023"/>
    <n v="1850.6379999999999"/>
    <n v="88.350000000000009"/>
    <s v="Normal"/>
    <n v="4.7119999999999997"/>
    <n v="1"/>
    <n v="0.2"/>
    <n v="1.4136"/>
    <n v="4.7119999999999997"/>
    <n v="0.3"/>
    <s v="Profit"/>
    <n v="0.94240000000000002"/>
    <s v="Discount Applied"/>
    <s v="Low Discount"/>
    <n v="0.80582230323057547"/>
    <x v="0"/>
  </r>
  <r>
    <s v="CA-2016-113341"/>
    <d v="2016-11-25T00:00:00"/>
    <x v="480"/>
    <n v="9099.1720000000005"/>
    <n v="373.52900000000005"/>
    <n v="0.71299999999999997"/>
    <s v="Medium Value"/>
    <n v="605"/>
    <n v="5.8405836473720814E-4"/>
    <s v="FUR-CH-10004698"/>
    <n v="8859.2119999999995"/>
    <n v="80.97999999999999"/>
    <s v="Normal"/>
    <n v="194.352"/>
    <n v="3"/>
    <n v="0.2"/>
    <n v="19.435199999999998"/>
    <n v="583.05600000000004"/>
    <n v="3.3333333333333326E-2"/>
    <s v="Profit"/>
    <n v="116.61120000000001"/>
    <s v="Discount Applied"/>
    <s v="Low Discount"/>
    <n v="0.69493390480647854"/>
    <x v="1"/>
  </r>
  <r>
    <s v="US-2015-131842"/>
    <d v="2015-05-12T00:00:00"/>
    <x v="372"/>
    <n v="4910.1279999999997"/>
    <n v="223.14780000000002"/>
    <n v="0.54200000000000004"/>
    <s v="Medium Value"/>
    <n v="970"/>
    <n v="3.1517168049250837E-4"/>
    <s v="FUR-CH-10004477"/>
    <n v="18881.989000000001"/>
    <n v="283.74739999999997"/>
    <s v="Normal"/>
    <n v="97.424000000000007"/>
    <n v="2"/>
    <n v="0.2"/>
    <n v="10.9602"/>
    <n v="194.84800000000001"/>
    <n v="5.6250000000000001E-2"/>
    <s v="Profit"/>
    <n v="38.969600000000007"/>
    <s v="Discount Applied"/>
    <s v="Low Discount"/>
    <n v="0.85016957364683043"/>
    <x v="0"/>
  </r>
  <r>
    <s v="CA-2014-142769"/>
    <d v="2014-09-13T00:00:00"/>
    <x v="105"/>
    <n v="22657.09"/>
    <n v="688.14420000000007"/>
    <n v="0.93"/>
    <s v="High Value"/>
    <n v="146"/>
    <n v="1.4543150668108868E-3"/>
    <s v="FUR-FU-10001918"/>
    <n v="697.20200000000011"/>
    <n v="47.725700000000003"/>
    <s v="Normal"/>
    <n v="14.19"/>
    <n v="3"/>
    <n v="0"/>
    <n v="5.5340999999999996"/>
    <n v="42.57"/>
    <n v="0.12999999999999998"/>
    <s v="Profit"/>
    <n v="0"/>
    <s v="No Discount"/>
    <s v="Low Discount"/>
    <n v="0.30977579014414713"/>
    <x v="1"/>
  </r>
  <r>
    <s v="CA-2017-124765"/>
    <d v="2017-11-25T00:00:00"/>
    <x v="252"/>
    <n v="3990.6959999999999"/>
    <n v="-127.4897"/>
    <n v="0.48199999999999998"/>
    <s v="Medium Value"/>
    <n v="1096"/>
    <n v="2.5615510729144557E-4"/>
    <s v="FUR-BO-10003965"/>
    <n v="5834.7951999999996"/>
    <n v="-285.94839999999999"/>
    <s v="Normal"/>
    <n v="723.92"/>
    <n v="5"/>
    <n v="0.2"/>
    <n v="-81.441000000000003"/>
    <n v="3619.6"/>
    <n v="-2.2500000000000003E-2"/>
    <s v="Loss"/>
    <n v="723.92000000000007"/>
    <s v="Discount Applied"/>
    <s v="Low Discount"/>
    <n v="0.88625451464887983"/>
    <x v="0"/>
  </r>
  <r>
    <s v="CA-2015-131856"/>
    <d v="2015-12-05T00:00:00"/>
    <x v="278"/>
    <n v="2377.6039999999998"/>
    <n v="29.306599999999989"/>
    <n v="0.33400000000000002"/>
    <s v="Low Value"/>
    <n v="1408"/>
    <n v="1.5261383170168065E-4"/>
    <s v="FUR-FU-10000175"/>
    <n v="779.86399999999992"/>
    <n v="7.6888000000000005"/>
    <s v="Normal"/>
    <n v="21.968"/>
    <n v="4"/>
    <n v="0.6"/>
    <n v="-15.9268"/>
    <n v="87.872"/>
    <n v="-0.18124999999999999"/>
    <s v="Loss"/>
    <n v="52.723199999999999"/>
    <s v="Discount Applied"/>
    <s v="High Discount"/>
    <n v="0.94974677700284449"/>
    <x v="0"/>
  </r>
  <r>
    <s v="CA-2017-126634"/>
    <d v="2017-03-30T00:00:00"/>
    <x v="556"/>
    <n v="545.59199999999998"/>
    <n v="38.498399999999997"/>
    <n v="9.9000000000000005E-2"/>
    <s v="Low Value"/>
    <n v="1909"/>
    <n v="3.5020502012018551E-5"/>
    <s v="FUR-FU-10004973"/>
    <n v="3700.1759999999999"/>
    <n v="120.9528"/>
    <s v="Normal"/>
    <n v="94.2"/>
    <n v="5"/>
    <n v="0"/>
    <n v="39.564"/>
    <n v="471"/>
    <n v="8.4000000000000005E-2"/>
    <s v="Profit"/>
    <n v="0"/>
    <s v="No Discount"/>
    <s v="Low Discount"/>
    <n v="0.99641601076420971"/>
    <x v="0"/>
  </r>
  <r>
    <s v="US-2014-159611"/>
    <d v="2014-12-27T00:00:00"/>
    <x v="15"/>
    <n v="749.79600000000005"/>
    <n v="2.3585999999999991"/>
    <n v="0.126"/>
    <s v="Low Value"/>
    <n v="1850"/>
    <n v="4.812796435175637E-5"/>
    <s v="FUR-FU-10004904"/>
    <n v="5014.68"/>
    <n v="-267.44960000000003"/>
    <s v="Normal"/>
    <n v="182.352"/>
    <n v="3"/>
    <n v="0.2"/>
    <n v="-18.235199999999999"/>
    <n v="547.05600000000004"/>
    <n v="-3.3333333333333326E-2"/>
    <s v="Loss"/>
    <n v="109.41120000000001"/>
    <s v="Discount Applied"/>
    <s v="Low Discount"/>
    <n v="0.99399498279981735"/>
    <x v="0"/>
  </r>
  <r>
    <s v="CA-2017-163265"/>
    <d v="2017-02-16T00:00:00"/>
    <x v="289"/>
    <n v="5482.3540000000003"/>
    <n v="186.36010000000002"/>
    <n v="0.57399999999999995"/>
    <s v="Medium Value"/>
    <n v="899"/>
    <n v="3.519017677817819E-4"/>
    <s v="FUR-CH-10004063"/>
    <n v="50818.646000000001"/>
    <n v="1558.5909999999999"/>
    <s v="Normal"/>
    <n v="600.55799999999999"/>
    <n v="3"/>
    <n v="0.3"/>
    <n v="-8.5793999999999997"/>
    <n v="1801.674"/>
    <n v="-4.7619047619047615E-3"/>
    <s v="Loss"/>
    <n v="540.50220000000002"/>
    <s v="Discount Applied"/>
    <s v="Low Discount"/>
    <n v="0.82715888973419927"/>
    <x v="0"/>
  </r>
  <r>
    <s v="CA-2017-163265"/>
    <d v="2017-02-16T00:00:00"/>
    <x v="289"/>
    <n v="5482.3540000000003"/>
    <n v="186.36010000000002"/>
    <n v="0.57399999999999995"/>
    <s v="Medium Value"/>
    <n v="899"/>
    <n v="3.519017677817819E-4"/>
    <s v="FUR-FU-10004270"/>
    <n v="1453.568"/>
    <n v="116.7148"/>
    <s v="Normal"/>
    <n v="7.6920000000000002"/>
    <n v="1"/>
    <n v="0.6"/>
    <n v="-3.6537000000000002"/>
    <n v="7.6920000000000002"/>
    <n v="-0.47500000000000003"/>
    <s v="Loss"/>
    <n v="4.6151999999999997"/>
    <s v="Discount Applied"/>
    <s v="High Discount"/>
    <n v="0.82715888973419927"/>
    <x v="0"/>
  </r>
  <r>
    <s v="CA-2017-141705"/>
    <d v="2017-10-24T00:00:00"/>
    <x v="53"/>
    <n v="7947.9745999999996"/>
    <n v="-371.18960000000004"/>
    <n v="0.68799999999999994"/>
    <s v="Medium Value"/>
    <n v="657"/>
    <n v="5.1016521589534363E-4"/>
    <s v="FUR-TA-10004607"/>
    <n v="6948.0099999999993"/>
    <n v="-115.3074"/>
    <s v="Normal"/>
    <n v="517.40499999999997"/>
    <n v="5"/>
    <n v="0.3"/>
    <n v="-81.3065"/>
    <n v="2587.0249999999996"/>
    <n v="-3.1428571428571431E-2"/>
    <s v="Loss"/>
    <n v="776.10749999999985"/>
    <s v="Discount Applied"/>
    <s v="Low Discount"/>
    <n v="0.72365444321615946"/>
    <x v="1"/>
  </r>
  <r>
    <s v="CA-2017-127096"/>
    <d v="2017-09-15T00:00:00"/>
    <x v="38"/>
    <n v="3404.6835000000001"/>
    <n v="-339.00990000000002"/>
    <n v="0.432"/>
    <s v="Medium Value"/>
    <n v="1201"/>
    <n v="2.1854009106078601E-4"/>
    <s v="FUR-TA-10003473"/>
    <n v="78629.976500000004"/>
    <n v="-327.23309999999998"/>
    <s v="high sales Low Profit"/>
    <n v="300.904"/>
    <n v="1"/>
    <n v="0.2"/>
    <n v="11.283899999999999"/>
    <n v="300.904"/>
    <n v="3.7499999999999999E-2"/>
    <s v="Profit"/>
    <n v="60.180800000000005"/>
    <s v="Discount Applied"/>
    <s v="Low Discount"/>
    <n v="0.91117531140710817"/>
    <x v="0"/>
  </r>
  <r>
    <s v="CA-2017-119284"/>
    <d v="2017-06-15T00:00:00"/>
    <x v="50"/>
    <n v="704.01199999999994"/>
    <n v="32.98060000000001"/>
    <n v="0.11799999999999999"/>
    <s v="Low Value"/>
    <n v="1866"/>
    <n v="4.5189177375190989E-5"/>
    <s v="FUR-FU-10004351"/>
    <n v="1028.5439999999999"/>
    <n v="71.686399999999992"/>
    <s v="Normal"/>
    <n v="31.167999999999999"/>
    <n v="4"/>
    <n v="0.2"/>
    <n v="9.3504000000000005"/>
    <n v="124.672"/>
    <n v="7.5000000000000011E-2"/>
    <s v="Profit"/>
    <n v="24.9344"/>
    <s v="Discount Applied"/>
    <s v="Low Discount"/>
    <n v="0.99478810378957316"/>
    <x v="0"/>
  </r>
  <r>
    <s v="CA-2017-119284"/>
    <d v="2017-06-15T00:00:00"/>
    <x v="50"/>
    <n v="704.01199999999994"/>
    <n v="32.98060000000001"/>
    <n v="0.11799999999999999"/>
    <s v="Low Value"/>
    <n v="1866"/>
    <n v="4.5189177375190989E-5"/>
    <s v="FUR-TA-10004152"/>
    <n v="5060.1600000000008"/>
    <n v="-104.83200000000001"/>
    <s v="Normal"/>
    <n v="120.96"/>
    <n v="2"/>
    <n v="0.4"/>
    <n v="-28.224"/>
    <n v="241.92"/>
    <n v="-0.11666666666666667"/>
    <s v="Loss"/>
    <n v="96.768000000000001"/>
    <s v="Discount Applied"/>
    <s v="High Discount"/>
    <n v="0.99478810378957316"/>
    <x v="0"/>
  </r>
  <r>
    <s v="CA-2014-146815"/>
    <d v="2014-08-09T00:00:00"/>
    <x v="210"/>
    <n v="23721.364000000001"/>
    <n v="570.87939999999992"/>
    <n v="0.94199999999999995"/>
    <s v="High Value"/>
    <n v="115"/>
    <n v="1.5226287696480602E-3"/>
    <s v="FUR-CH-10004289"/>
    <n v="12870.918000000001"/>
    <n v="-1.7763568394002505E-15"/>
    <s v="Normal"/>
    <n v="172.76400000000001"/>
    <n v="2"/>
    <n v="0.1"/>
    <n v="13.437200000000001"/>
    <n v="345.52800000000002"/>
    <n v="3.888888888888889E-2"/>
    <s v="Profit"/>
    <n v="34.552800000000005"/>
    <s v="Discount Applied"/>
    <s v="Low Discount"/>
    <n v="0.27091093632469848"/>
    <x v="1"/>
  </r>
  <r>
    <s v="CA-2014-119144"/>
    <d v="2014-11-16T00:00:00"/>
    <x v="101"/>
    <n v="18615.897499999999"/>
    <n v="720.57950000000005"/>
    <n v="0.91200000000000003"/>
    <s v="High Value"/>
    <n v="179"/>
    <n v="1.1949186862239202E-3"/>
    <s v="FUR-BO-10004015"/>
    <n v="16444.629499999999"/>
    <n v="135.58870000000002"/>
    <s v="Normal"/>
    <n v="305.97449999999998"/>
    <n v="3"/>
    <n v="0.15"/>
    <n v="25.197900000000001"/>
    <n v="917.92349999999988"/>
    <n v="2.7450980392156866E-2"/>
    <s v="Profit"/>
    <n v="137.68852499999997"/>
    <s v="Discount Applied"/>
    <s v="Low Discount"/>
    <n v="0.35838219266157134"/>
    <x v="1"/>
  </r>
  <r>
    <s v="CA-2014-105648"/>
    <d v="2014-03-03T00:00:00"/>
    <x v="669"/>
    <n v="3532.8330000000001"/>
    <n v="-21.640500000000003"/>
    <n v="0.443"/>
    <s v="Medium Value"/>
    <n v="1179"/>
    <n v="2.2676576119999109E-4"/>
    <s v="FUR-TA-10002958"/>
    <n v="43166.091999999997"/>
    <n v="-856.01440000000002"/>
    <s v="high sales Low Profit"/>
    <n v="626.35199999999998"/>
    <n v="3"/>
    <n v="0.2"/>
    <n v="-23.488199999999999"/>
    <n v="1879.056"/>
    <n v="-1.2499999999999999E-2"/>
    <s v="Loss"/>
    <n v="375.81120000000004"/>
    <s v="Discount Applied"/>
    <s v="Low Discount"/>
    <n v="0.90606305994781167"/>
    <x v="0"/>
  </r>
  <r>
    <s v="US-2015-145422"/>
    <d v="2015-03-12T00:00:00"/>
    <x v="343"/>
    <n v="2187.3010000000004"/>
    <n v="-134.70679999999999"/>
    <n v="0.30399999999999999"/>
    <s v="Low Value"/>
    <n v="1473"/>
    <n v="1.4039864783829345E-4"/>
    <s v="FUR-BO-10002213"/>
    <n v="87267.103000000003"/>
    <n v="19.686399999999992"/>
    <s v="Normal"/>
    <n v="359.49900000000002"/>
    <n v="3"/>
    <n v="0.15"/>
    <n v="-29.605799999999999"/>
    <n v="1078.4970000000001"/>
    <n v="-2.7450980392156859E-2"/>
    <s v="Loss"/>
    <n v="161.77455"/>
    <s v="Discount Applied"/>
    <s v="Low Discount"/>
    <n v="0.95906432749837123"/>
    <x v="0"/>
  </r>
  <r>
    <s v="CA-2016-120824"/>
    <d v="2016-12-06T00:00:00"/>
    <x v="628"/>
    <n v="1220.5720000000001"/>
    <n v="-102.0176"/>
    <n v="0.19600000000000001"/>
    <s v="Low Value"/>
    <n v="1703"/>
    <n v="7.8346171098208015E-5"/>
    <s v="FUR-FU-10001424"/>
    <n v="263.64600000000002"/>
    <n v="15.364800000000002"/>
    <s v="Normal"/>
    <n v="6.984"/>
    <n v="2"/>
    <n v="0.6"/>
    <n v="-4.5396000000000001"/>
    <n v="13.968"/>
    <n v="-0.32500000000000001"/>
    <s v="Loss"/>
    <n v="8.3807999999999989"/>
    <s v="Discount Applied"/>
    <s v="High Discount"/>
    <n v="0.98484573064697467"/>
    <x v="0"/>
  </r>
  <r>
    <s v="CA-2016-120824"/>
    <d v="2016-12-06T00:00:00"/>
    <x v="628"/>
    <n v="1220.5720000000001"/>
    <n v="-102.0176"/>
    <n v="0.19600000000000001"/>
    <s v="Low Value"/>
    <n v="1703"/>
    <n v="7.8346171098208015E-5"/>
    <s v="FUR-CH-10000229"/>
    <n v="5284.11"/>
    <n v="-460.666"/>
    <s v="Normal"/>
    <n v="379.37200000000001"/>
    <n v="2"/>
    <n v="0.3"/>
    <n v="-119.2312"/>
    <n v="758.74400000000003"/>
    <n v="-0.15714285714285714"/>
    <s v="Loss"/>
    <n v="227.6232"/>
    <s v="Discount Applied"/>
    <s v="Low Discount"/>
    <n v="0.98484573064697467"/>
    <x v="0"/>
  </r>
  <r>
    <s v="CA-2015-103870"/>
    <d v="2015-12-27T00:00:00"/>
    <x v="477"/>
    <n v="11323.24"/>
    <n v="230.27439999999999"/>
    <n v="0.80900000000000005"/>
    <s v="High Value"/>
    <n v="400"/>
    <n v="7.2681701565009921E-4"/>
    <s v="FUR-FU-10002030"/>
    <n v="382.35599999999999"/>
    <n v="-1.7783999999999978"/>
    <s v="Normal"/>
    <n v="53.351999999999997"/>
    <n v="3"/>
    <n v="0.2"/>
    <n v="16.005600000000001"/>
    <n v="160.05599999999998"/>
    <n v="0.10000000000000002"/>
    <s v="Profit"/>
    <n v="32.011199999999995"/>
    <s v="Discount Applied"/>
    <s v="Low Discount"/>
    <n v="0.56075321902958031"/>
    <x v="1"/>
  </r>
  <r>
    <s v="CA-2015-103870"/>
    <d v="2015-12-27T00:00:00"/>
    <x v="477"/>
    <n v="11323.24"/>
    <n v="230.27439999999999"/>
    <n v="0.80900000000000005"/>
    <s v="High Value"/>
    <n v="400"/>
    <n v="7.2681701565009921E-4"/>
    <s v="FUR-BO-10002853"/>
    <n v="1327.4280000000001"/>
    <n v="-12.290999999999997"/>
    <s v="Normal"/>
    <n v="131.10400000000001"/>
    <n v="2"/>
    <n v="0.2"/>
    <n v="8.1940000000000008"/>
    <n v="262.20800000000003"/>
    <n v="3.125E-2"/>
    <s v="Profit"/>
    <n v="52.441600000000008"/>
    <s v="Discount Applied"/>
    <s v="Low Discount"/>
    <n v="0.56075321902958031"/>
    <x v="1"/>
  </r>
  <r>
    <s v="CA-2017-116988"/>
    <d v="2017-06-27T00:00:00"/>
    <x v="646"/>
    <n v="1634.1820000000002"/>
    <n v="73.028999999999996"/>
    <n v="0.23499999999999999"/>
    <s v="Low Value"/>
    <n v="1620"/>
    <n v="1.048950021609637E-4"/>
    <s v="FUR-FU-10001290"/>
    <n v="8007.4199999999992"/>
    <n v="266.072"/>
    <s v="Normal"/>
    <n v="126.3"/>
    <n v="3"/>
    <n v="0"/>
    <n v="40.415999999999997"/>
    <n v="378.9"/>
    <n v="0.10666666666666666"/>
    <s v="Profit"/>
    <n v="0"/>
    <s v="No Discount"/>
    <s v="Low Discount"/>
    <n v="0.97711768686499789"/>
    <x v="0"/>
  </r>
  <r>
    <s v="US-2015-144771"/>
    <d v="2015-02-10T00:00:00"/>
    <x v="237"/>
    <n v="1448.4779999999998"/>
    <n v="24.79"/>
    <n v="0.20899999999999999"/>
    <s v="Low Value"/>
    <n v="1672"/>
    <n v="9.2975019269645812E-5"/>
    <s v="FUR-FU-10000629"/>
    <n v="2628.3740000000003"/>
    <n v="183.13120000000001"/>
    <s v="Normal"/>
    <n v="11.032"/>
    <n v="1"/>
    <n v="0.2"/>
    <n v="3.0337999999999998"/>
    <n v="11.032"/>
    <n v="0.27499999999999997"/>
    <s v="Profit"/>
    <n v="2.2063999999999999"/>
    <s v="Discount Applied"/>
    <s v="Low Discount"/>
    <n v="0.98241875039370596"/>
    <x v="0"/>
  </r>
  <r>
    <s v="CA-2017-128076"/>
    <d v="2017-02-02T00:00:00"/>
    <x v="363"/>
    <n v="13586.491999999998"/>
    <n v="260.9196"/>
    <n v="0.85599999999999998"/>
    <s v="High Value"/>
    <n v="301"/>
    <n v="8.7209081222282194E-4"/>
    <s v="FUR-FU-10000293"/>
    <n v="6022.5879999999997"/>
    <n v="46.327599999999997"/>
    <s v="Normal"/>
    <n v="210.58"/>
    <n v="2"/>
    <n v="0"/>
    <n v="12.6348"/>
    <n v="421.16"/>
    <n v="0.03"/>
    <s v="Profit"/>
    <n v="0"/>
    <s v="No Discount"/>
    <s v="Low Discount"/>
    <n v="0.48157457361594314"/>
    <x v="1"/>
  </r>
  <r>
    <s v="CA-2016-114307"/>
    <d v="2016-07-22T00:00:00"/>
    <x v="461"/>
    <n v="415.572"/>
    <n v="21.320399999999999"/>
    <n v="7.4999999999999997E-2"/>
    <s v="Low Value"/>
    <n v="1960"/>
    <n v="2.667476807236648E-5"/>
    <s v="FUR-FU-10000794"/>
    <n v="685.5"/>
    <n v="52.8292"/>
    <s v="Normal"/>
    <n v="27.42"/>
    <n v="3"/>
    <n v="0"/>
    <n v="9.3228000000000009"/>
    <n v="82.26"/>
    <n v="0.11333333333333334"/>
    <s v="Profit"/>
    <n v="0"/>
    <s v="No Discount"/>
    <s v="Low Discount"/>
    <n v="0.99799755385545053"/>
    <x v="0"/>
  </r>
  <r>
    <s v="CA-2016-151148"/>
    <d v="2016-12-09T00:00:00"/>
    <x v="584"/>
    <n v="459.28399999999999"/>
    <n v="25.282600000000002"/>
    <n v="8.3000000000000004E-2"/>
    <s v="Low Value"/>
    <n v="1942"/>
    <n v="2.9480557350708821E-5"/>
    <s v="FUR-CH-10002304"/>
    <n v="7593.9539999999997"/>
    <n v="44.165999999999997"/>
    <s v="Normal"/>
    <n v="83.135999999999996"/>
    <n v="4"/>
    <n v="0.2"/>
    <n v="5.1959999999999997"/>
    <n v="332.54399999999998"/>
    <n v="1.5625E-2"/>
    <s v="Profit"/>
    <n v="66.508799999999994"/>
    <s v="Discount Applied"/>
    <s v="Low Discount"/>
    <n v="0.99750484719348276"/>
    <x v="0"/>
  </r>
  <r>
    <s v="CA-2016-102813"/>
    <d v="2016-02-07T00:00:00"/>
    <x v="268"/>
    <n v="3919.0319999999997"/>
    <n v="80.161000000000001"/>
    <n v="0.47799999999999998"/>
    <s v="Medium Value"/>
    <n v="1104"/>
    <n v="2.5155513284865811E-4"/>
    <s v="FUR-CH-10000665"/>
    <n v="15430.156000000001"/>
    <n v="573.72400000000005"/>
    <s v="Normal"/>
    <n v="528.42999999999995"/>
    <n v="5"/>
    <n v="0.3"/>
    <n v="0"/>
    <n v="2642.1499999999996"/>
    <n v="0"/>
    <s v="Profit"/>
    <n v="792.64499999999987"/>
    <s v="Discount Applied"/>
    <s v="Low Discount"/>
    <n v="0.8885302622374216"/>
    <x v="0"/>
  </r>
  <r>
    <s v="CA-2017-135377"/>
    <d v="2017-12-13T00:00:00"/>
    <x v="676"/>
    <n v="863.928"/>
    <n v="7.1993999999999998"/>
    <n v="0.14299999999999999"/>
    <s v="Low Value"/>
    <n v="1816"/>
    <n v="5.5453878103489721E-5"/>
    <s v="FUR-BO-10004015"/>
    <n v="16444.629499999999"/>
    <n v="135.58870000000002"/>
    <s v="Normal"/>
    <n v="287.976"/>
    <n v="3"/>
    <n v="0.2"/>
    <n v="7.1993999999999998"/>
    <n v="863.928"/>
    <n v="8.3333333333333332E-3"/>
    <s v="Profit"/>
    <n v="172.78560000000002"/>
    <s v="Discount Applied"/>
    <s v="Low Discount"/>
    <n v="0.99215405310383453"/>
    <x v="0"/>
  </r>
  <r>
    <s v="CA-2015-133585"/>
    <d v="2015-01-03T00:00:00"/>
    <x v="657"/>
    <n v="10972.5344"/>
    <n v="44.660399999999996"/>
    <n v="0.79"/>
    <s v="Medium Value"/>
    <n v="442"/>
    <n v="7.043058971395159E-4"/>
    <s v="FUR-BO-10001811"/>
    <n v="23696.155399999996"/>
    <n v="15.049000000000007"/>
    <s v="Normal"/>
    <n v="1227.9983999999999"/>
    <n v="6"/>
    <n v="0.32"/>
    <n v="-36.117600000000003"/>
    <n v="7367.9903999999997"/>
    <n v="-4.9019607843137263E-3"/>
    <s v="Loss"/>
    <n v="2357.7569279999998"/>
    <s v="Discount Applied"/>
    <s v="High Discount"/>
    <n v="0.58933922042105724"/>
    <x v="1"/>
  </r>
  <r>
    <s v="CA-2016-116911"/>
    <d v="2016-09-15T00:00:00"/>
    <x v="101"/>
    <n v="18615.897499999999"/>
    <n v="720.57950000000005"/>
    <n v="0.91200000000000003"/>
    <s v="High Value"/>
    <n v="179"/>
    <n v="1.1949186862239202E-3"/>
    <s v="FUR-TA-10003473"/>
    <n v="78629.976500000004"/>
    <n v="-327.23309999999998"/>
    <s v="high sales Low Profit"/>
    <n v="1128.3900000000001"/>
    <n v="3"/>
    <n v="0"/>
    <n v="259.52969999999999"/>
    <n v="3385.17"/>
    <n v="7.6666666666666661E-2"/>
    <s v="Profit"/>
    <n v="0"/>
    <s v="No Discount"/>
    <s v="Low Discount"/>
    <n v="0.35838219266157134"/>
    <x v="1"/>
  </r>
  <r>
    <s v="CA-2017-126914"/>
    <d v="2017-06-15T00:00:00"/>
    <x v="285"/>
    <n v="36992.46"/>
    <n v="968.08210000000008"/>
    <n v="0.98099999999999998"/>
    <s v="High Value"/>
    <n v="34"/>
    <n v="2.3744749187295925E-3"/>
    <s v="FUR-CH-10000847"/>
    <n v="16207.586000000001"/>
    <n v="750.72839999999997"/>
    <s v="Normal"/>
    <n v="698.35199999999998"/>
    <n v="3"/>
    <n v="0.2"/>
    <n v="52.376399999999997"/>
    <n v="2095.056"/>
    <n v="2.4999999999999998E-2"/>
    <s v="Profit"/>
    <n v="419.01120000000003"/>
    <s v="Discount Applied"/>
    <s v="Low Discount"/>
    <n v="0.11939368489462034"/>
    <x v="1"/>
  </r>
  <r>
    <s v="CA-2017-126914"/>
    <d v="2017-06-15T00:00:00"/>
    <x v="285"/>
    <n v="36992.46"/>
    <n v="968.08210000000008"/>
    <n v="0.98099999999999998"/>
    <s v="High Value"/>
    <n v="34"/>
    <n v="2.3744749187295925E-3"/>
    <s v="FUR-BO-10000468"/>
    <n v="2754.4859999999999"/>
    <n v="-133.10919999999999"/>
    <s v="Normal"/>
    <n v="77.727999999999994"/>
    <n v="2"/>
    <n v="0.2"/>
    <n v="-3.8864000000000001"/>
    <n v="155.45599999999999"/>
    <n v="-2.5000000000000001E-2"/>
    <s v="Loss"/>
    <n v="31.091200000000001"/>
    <s v="Discount Applied"/>
    <s v="Low Discount"/>
    <n v="0.11939368489462034"/>
    <x v="1"/>
  </r>
  <r>
    <s v="CA-2016-140935"/>
    <d v="2016-10-11T00:00:00"/>
    <x v="538"/>
    <n v="732.63199999999995"/>
    <n v="60.1937"/>
    <n v="0.123"/>
    <s v="Low Value"/>
    <n v="1858"/>
    <n v="4.7026240175935814E-5"/>
    <s v="FUR-BO-10003966"/>
    <n v="3650.4229999999998"/>
    <n v="-8.5489999999999924"/>
    <s v="Normal"/>
    <n v="341.96"/>
    <n v="2"/>
    <n v="0"/>
    <n v="54.7136"/>
    <n v="683.92"/>
    <n v="0.08"/>
    <s v="Profit"/>
    <n v="0"/>
    <s v="No Discount"/>
    <s v="Low Discount"/>
    <n v="0.99432619559458002"/>
    <x v="0"/>
  </r>
  <r>
    <s v="CA-2016-113082"/>
    <d v="2016-12-09T00:00:00"/>
    <x v="362"/>
    <n v="6223.918999999999"/>
    <n v="-117.20400000000001"/>
    <n v="0.61099999999999999"/>
    <s v="Medium Value"/>
    <n v="821"/>
    <n v="3.9950140006110878E-4"/>
    <s v="FUR-FU-10002813"/>
    <n v="955.32799999999997"/>
    <n v="97.152000000000001"/>
    <s v="Normal"/>
    <n v="40.479999999999997"/>
    <n v="2"/>
    <n v="0"/>
    <n v="14.572800000000001"/>
    <n v="80.959999999999994"/>
    <n v="0.18000000000000002"/>
    <s v="Profit"/>
    <n v="0"/>
    <s v="No Discount"/>
    <s v="Low Discount"/>
    <n v="0.79755582102743028"/>
    <x v="1"/>
  </r>
  <r>
    <s v="CA-2015-127754"/>
    <d v="2015-07-26T00:00:00"/>
    <x v="211"/>
    <n v="4261.241"/>
    <n v="-459.9522"/>
    <n v="0.5"/>
    <s v="Medium Value"/>
    <n v="1059"/>
    <n v="2.7352087093321739E-4"/>
    <s v="FUR-CH-10003199"/>
    <n v="7302.4839999999995"/>
    <n v="155.37200000000001"/>
    <s v="Normal"/>
    <n v="266.35199999999998"/>
    <n v="3"/>
    <n v="0.2"/>
    <n v="13.317600000000001"/>
    <n v="799.05599999999993"/>
    <n v="1.666666666666667E-2"/>
    <s v="Profit"/>
    <n v="159.81119999999999"/>
    <s v="Discount Applied"/>
    <s v="Low Discount"/>
    <n v="0.87647785738284845"/>
    <x v="0"/>
  </r>
  <r>
    <s v="CA-2015-145324"/>
    <d v="2015-11-15T00:00:00"/>
    <x v="473"/>
    <n v="1895.848"/>
    <n v="24.0474"/>
    <n v="0.26900000000000002"/>
    <s v="Low Value"/>
    <n v="1548"/>
    <n v="1.216908398555722E-4"/>
    <s v="FUR-FU-10002759"/>
    <n v="3588.4079999999999"/>
    <n v="91.108800000000002"/>
    <s v="Normal"/>
    <n v="39.96"/>
    <n v="2"/>
    <n v="0"/>
    <n v="14.3856"/>
    <n v="79.92"/>
    <n v="0.18"/>
    <s v="Profit"/>
    <n v="0"/>
    <s v="No Discount"/>
    <s v="Low Discount"/>
    <n v="0.96899359500157201"/>
    <x v="0"/>
  </r>
  <r>
    <s v="CA-2015-140718"/>
    <d v="2015-02-07T00:00:00"/>
    <x v="271"/>
    <n v="2961.136"/>
    <n v="62.973999999999997"/>
    <n v="0.38800000000000001"/>
    <s v="Low Value"/>
    <n v="1294"/>
    <n v="1.9006962940413451E-4"/>
    <s v="FUR-FU-10000076"/>
    <n v="3140.8560000000007"/>
    <n v="180.0198"/>
    <s v="Normal"/>
    <n v="159.84"/>
    <n v="10"/>
    <n v="0.2"/>
    <n v="45.954000000000001"/>
    <n v="1598.4"/>
    <n v="2.8749999999999998E-2"/>
    <s v="Profit"/>
    <n v="319.68000000000006"/>
    <s v="Discount Applied"/>
    <s v="Low Discount"/>
    <n v="0.93037182778923788"/>
    <x v="0"/>
  </r>
  <r>
    <s v="CA-2015-125934"/>
    <d v="2015-11-09T00:00:00"/>
    <x v="294"/>
    <n v="412.48"/>
    <n v="24.648800000000001"/>
    <n v="7.2999999999999995E-2"/>
    <s v="Low Value"/>
    <n v="1965"/>
    <n v="2.6476298534284616E-5"/>
    <s v="FUR-FU-10002107"/>
    <n v="201.59200000000001"/>
    <n v="13.736799999999999"/>
    <s v="Normal"/>
    <n v="8.92"/>
    <n v="4"/>
    <n v="0"/>
    <n v="3.9247999999999998"/>
    <n v="35.68"/>
    <n v="0.11"/>
    <s v="Profit"/>
    <n v="0"/>
    <s v="No Discount"/>
    <s v="Low Discount"/>
    <n v="0.99810355250742955"/>
    <x v="0"/>
  </r>
  <r>
    <s v="CA-2014-120411"/>
    <d v="2014-09-20T00:00:00"/>
    <x v="677"/>
    <n v="2867.9340000000002"/>
    <n v="-75.499799999999993"/>
    <n v="0.374"/>
    <s v="Low Value"/>
    <n v="1327"/>
    <n v="1.8408717213107305E-4"/>
    <s v="FUR-BO-10004218"/>
    <n v="21820.884399999995"/>
    <n v="-208.65039999999999"/>
    <s v="high sales Low Profit"/>
    <n v="493.43"/>
    <n v="5"/>
    <n v="0.3"/>
    <n v="-70.489999999999995"/>
    <n v="2467.15"/>
    <n v="-2.8571428571428567E-2"/>
    <s v="Loss"/>
    <n v="740.14499999999998"/>
    <s v="Discount Applied"/>
    <s v="Low Discount"/>
    <n v="0.93597101907382108"/>
    <x v="0"/>
  </r>
  <r>
    <s v="CA-2017-101805"/>
    <d v="2017-01-12T00:00:00"/>
    <x v="368"/>
    <n v="7306.7874999999995"/>
    <n v="168.2714"/>
    <n v="0.65700000000000003"/>
    <s v="Medium Value"/>
    <n v="722"/>
    <n v="4.690086481201007E-4"/>
    <s v="FUR-FU-10000023"/>
    <n v="1850.6379999999999"/>
    <n v="88.350000000000009"/>
    <s v="Normal"/>
    <n v="70.680000000000007"/>
    <n v="12"/>
    <n v="0"/>
    <n v="31.0992"/>
    <n v="848.16000000000008"/>
    <n v="3.666666666666666E-2"/>
    <s v="Profit"/>
    <n v="0"/>
    <s v="No Discount"/>
    <s v="Low Discount"/>
    <n v="0.75568471817600213"/>
    <x v="1"/>
  </r>
  <r>
    <s v="CA-2017-103968"/>
    <d v="2017-01-12T00:00:00"/>
    <x v="262"/>
    <n v="6654.96"/>
    <n v="153.15479999999999"/>
    <n v="0.63200000000000001"/>
    <s v="Medium Value"/>
    <n v="780"/>
    <n v="4.2716909351658925E-4"/>
    <s v="FUR-FU-10003394"/>
    <n v="8213.3040000000001"/>
    <n v="-40.576799999999977"/>
    <s v="Normal"/>
    <n v="629.64"/>
    <n v="9"/>
    <n v="0"/>
    <n v="107.03879999999999"/>
    <n v="5666.76"/>
    <n v="1.8888888888888886E-2"/>
    <s v="Profit"/>
    <n v="0"/>
    <s v="No Discount"/>
    <s v="Low Discount"/>
    <n v="0.77980650460484635"/>
    <x v="1"/>
  </r>
  <r>
    <s v="CA-2016-162159"/>
    <d v="2016-09-16T00:00:00"/>
    <x v="678"/>
    <n v="243.56"/>
    <n v="30.445"/>
    <n v="4.9000000000000002E-2"/>
    <s v="Low Value"/>
    <n v="2016"/>
    <n v="1.5633648349035979E-5"/>
    <s v="FUR-CH-10001146"/>
    <n v="10599.241999999998"/>
    <n v="117.4863"/>
    <s v="Normal"/>
    <n v="121.78"/>
    <n v="2"/>
    <n v="0"/>
    <n v="30.445"/>
    <n v="243.56"/>
    <n v="0.125"/>
    <s v="Profit"/>
    <n v="0"/>
    <s v="No Discount"/>
    <s v="Low Discount"/>
    <n v="0.99913020602978664"/>
    <x v="0"/>
  </r>
  <r>
    <s v="CA-2015-111038"/>
    <d v="2015-01-12T00:00:00"/>
    <x v="658"/>
    <n v="24395.547999999999"/>
    <n v="285.99719999999996"/>
    <n v="0.94599999999999995"/>
    <s v="High Value"/>
    <n v="113"/>
    <n v="1.5659033450239283E-3"/>
    <s v="FUR-CH-10003973"/>
    <n v="47585.279999999999"/>
    <n v="773.2607999999999"/>
    <s v="Normal"/>
    <n v="2676.672"/>
    <n v="9"/>
    <n v="0.2"/>
    <n v="267.66719999999998"/>
    <n v="24090.047999999999"/>
    <n v="1.1111111111111112E-2"/>
    <s v="Profit"/>
    <n v="4818.0096000000003"/>
    <s v="Discount Applied"/>
    <s v="Low Discount"/>
    <n v="0.2587299061675139"/>
    <x v="1"/>
  </r>
  <r>
    <s v="CA-2014-124723"/>
    <d v="2014-05-08T00:00:00"/>
    <x v="507"/>
    <n v="10091.112000000001"/>
    <n v="418.06299999999999"/>
    <n v="0.753"/>
    <s v="Medium Value"/>
    <n v="520"/>
    <n v="6.4772908711913774E-4"/>
    <s v="FUR-TA-10001307"/>
    <n v="15410.744999999999"/>
    <n v="608.04300000000001"/>
    <s v="Normal"/>
    <n v="489.23"/>
    <n v="2"/>
    <n v="0.3"/>
    <n v="41.933999999999997"/>
    <n v="978.46"/>
    <n v="4.2857142857142851E-2"/>
    <s v="Profit"/>
    <n v="293.53800000000001"/>
    <s v="Discount Applied"/>
    <s v="Low Discount"/>
    <n v="0.64272491717644886"/>
    <x v="1"/>
  </r>
  <r>
    <s v="CA-2016-167241"/>
    <d v="2016-08-15T00:00:00"/>
    <x v="86"/>
    <n v="26242.641"/>
    <n v="805.98400000000004"/>
    <n v="0.95"/>
    <s v="High Value"/>
    <n v="101"/>
    <n v="1.6844646951223268E-3"/>
    <s v="FUR-FU-10004071"/>
    <n v="4971.6779999999999"/>
    <n v="106.09020000000001"/>
    <s v="Normal"/>
    <n v="312.02999999999997"/>
    <n v="3"/>
    <n v="0"/>
    <n v="43.684199999999997"/>
    <n v="936.08999999999992"/>
    <n v="4.6666666666666669E-2"/>
    <s v="Profit"/>
    <n v="0"/>
    <s v="No Discount"/>
    <s v="Low Discount"/>
    <n v="0.24421445214168389"/>
    <x v="1"/>
  </r>
  <r>
    <s v="CA-2016-150483"/>
    <d v="2016-05-31T00:00:00"/>
    <x v="202"/>
    <n v="8602.2179999999989"/>
    <n v="-145.73529999999997"/>
    <n v="0.70099999999999996"/>
    <s v="Medium Value"/>
    <n v="627"/>
    <n v="5.52159842477203E-4"/>
    <s v="FUR-FU-10001379"/>
    <n v="122.91200000000001"/>
    <n v="-1.0687999999999995"/>
    <s v="Normal"/>
    <n v="32.064"/>
    <n v="3"/>
    <n v="0.6"/>
    <n v="-12.8256"/>
    <n v="96.192000000000007"/>
    <n v="-0.13333333333333333"/>
    <s v="Loss"/>
    <n v="57.715200000000003"/>
    <s v="Discount Applied"/>
    <s v="High Discount"/>
    <n v="0.70895491408555689"/>
    <x v="1"/>
  </r>
  <r>
    <s v="CA-2016-150483"/>
    <d v="2016-05-31T00:00:00"/>
    <x v="202"/>
    <n v="8602.2179999999989"/>
    <n v="-145.73529999999997"/>
    <n v="0.70099999999999996"/>
    <s v="Medium Value"/>
    <n v="627"/>
    <n v="5.52159842477203E-4"/>
    <s v="FUR-CH-10000422"/>
    <n v="12802.293"/>
    <n v="49.134599999999992"/>
    <s v="Normal"/>
    <n v="191.07900000000001"/>
    <n v="3"/>
    <n v="0.3"/>
    <n v="-38.215800000000002"/>
    <n v="573.23700000000008"/>
    <n v="-6.6666666666666666E-2"/>
    <s v="Loss"/>
    <n v="171.97110000000001"/>
    <s v="Discount Applied"/>
    <s v="Low Discount"/>
    <n v="0.70895491408555689"/>
    <x v="1"/>
  </r>
  <r>
    <s v="CA-2014-160276"/>
    <d v="2014-02-04T00:00:00"/>
    <x v="469"/>
    <n v="32318.768000000004"/>
    <n v="336.22959999999995"/>
    <n v="0.97199999999999998"/>
    <s v="High Value"/>
    <n v="54"/>
    <n v="2.0744796107163609E-3"/>
    <s v="FUR-FU-10003192"/>
    <n v="9612.4879999999994"/>
    <n v="362.46719999999999"/>
    <s v="Normal"/>
    <n v="177.68"/>
    <n v="2"/>
    <n v="0"/>
    <n v="46.196800000000003"/>
    <n v="355.36"/>
    <n v="0.13"/>
    <s v="Profit"/>
    <n v="0"/>
    <s v="No Discount"/>
    <s v="Low Discount"/>
    <n v="0.16228249633875558"/>
    <x v="1"/>
  </r>
  <r>
    <s v="CA-2016-145709"/>
    <d v="2016-04-10T00:00:00"/>
    <x v="469"/>
    <n v="32318.768000000004"/>
    <n v="336.22959999999995"/>
    <n v="0.97199999999999998"/>
    <s v="High Value"/>
    <n v="54"/>
    <n v="2.0744796107163609E-3"/>
    <s v="FUR-FU-10002885"/>
    <n v="325.83199999999999"/>
    <n v="28.052399999999995"/>
    <s v="Normal"/>
    <n v="11.568"/>
    <n v="3"/>
    <n v="0.2"/>
    <n v="2.6027999999999998"/>
    <n v="34.704000000000001"/>
    <n v="7.4999999999999997E-2"/>
    <s v="Profit"/>
    <n v="6.9408000000000003"/>
    <s v="Discount Applied"/>
    <s v="Low Discount"/>
    <n v="0.16228249633875558"/>
    <x v="1"/>
  </r>
  <r>
    <s v="CA-2016-168032"/>
    <d v="2016-01-30T00:00:00"/>
    <x v="679"/>
    <n v="1878.3000000000002"/>
    <n v="-538.44600000000003"/>
    <n v="0.26800000000000002"/>
    <s v="Low Value"/>
    <n v="1551"/>
    <n v="1.2056446745768715E-4"/>
    <s v="FUR-TA-10004256"/>
    <n v="25920.539999999997"/>
    <n v="-964.19399999999996"/>
    <s v="high sales Low Profit"/>
    <n v="626.1"/>
    <n v="3"/>
    <n v="0.5"/>
    <n v="-538.44600000000003"/>
    <n v="1878.3000000000002"/>
    <n v="-0.28666666666666663"/>
    <s v="Loss"/>
    <n v="939.15000000000009"/>
    <s v="Discount Applied"/>
    <s v="High Discount"/>
    <n v="0.96911415946902968"/>
    <x v="0"/>
  </r>
  <r>
    <s v="US-2015-168704"/>
    <d v="2015-04-13T00:00:00"/>
    <x v="547"/>
    <n v="10767.616"/>
    <n v="134.20000000000005"/>
    <n v="0.77800000000000002"/>
    <s v="Medium Value"/>
    <n v="469"/>
    <n v="6.9115257883664561E-4"/>
    <s v="FUR-TA-10000688"/>
    <n v="11328.199999999999"/>
    <n v="100.21100000000001"/>
    <s v="Normal"/>
    <n v="609.98"/>
    <n v="4"/>
    <n v="0.3"/>
    <n v="-113.282"/>
    <n v="2439.92"/>
    <n v="-4.6428571428571423E-2"/>
    <s v="Loss"/>
    <n v="731.976"/>
    <s v="Discount Applied"/>
    <s v="Low Discount"/>
    <n v="0.60749595629247621"/>
    <x v="1"/>
  </r>
  <r>
    <s v="US-2015-168704"/>
    <d v="2015-04-13T00:00:00"/>
    <x v="547"/>
    <n v="10767.616"/>
    <n v="134.20000000000005"/>
    <n v="0.77800000000000002"/>
    <s v="Medium Value"/>
    <n v="469"/>
    <n v="6.9115257883664561E-4"/>
    <s v="FUR-TA-10002530"/>
    <n v="19491.518"/>
    <n v="-392.54800000000006"/>
    <s v="high sales Low Profit"/>
    <n v="211.37200000000001"/>
    <n v="2"/>
    <n v="0.3"/>
    <n v="-45.293999999999997"/>
    <n v="422.74400000000003"/>
    <n v="-0.10714285714285712"/>
    <s v="Loss"/>
    <n v="126.8232"/>
    <s v="Discount Applied"/>
    <s v="Low Discount"/>
    <n v="0.60749595629247621"/>
    <x v="1"/>
  </r>
  <r>
    <s v="CA-2017-143252"/>
    <d v="2017-12-18T00:00:00"/>
    <x v="671"/>
    <n v="928.79"/>
    <n v="44.490299999999998"/>
    <n v="0.14699999999999999"/>
    <s v="Low Value"/>
    <n v="1805"/>
    <n v="5.9617245237728395E-5"/>
    <s v="FUR-FU-10001057"/>
    <n v="1667.1660000000002"/>
    <n v="38.180899999999994"/>
    <s v="Normal"/>
    <n v="99.95"/>
    <n v="5"/>
    <n v="0"/>
    <n v="22.988499999999998"/>
    <n v="499.75"/>
    <n v="4.5999999999999999E-2"/>
    <s v="Profit"/>
    <n v="0"/>
    <s v="No Discount"/>
    <s v="Low Discount"/>
    <n v="0.99168413629068863"/>
    <x v="0"/>
  </r>
  <r>
    <s v="CA-2016-102134"/>
    <d v="2016-03-14T00:00:00"/>
    <x v="611"/>
    <n v="1364.808"/>
    <n v="-20.61"/>
    <n v="0.20499999999999999"/>
    <s v="Low Value"/>
    <n v="1684"/>
    <n v="8.7604402758872962E-5"/>
    <s v="FUR-FU-10003724"/>
    <n v="1581.93"/>
    <n v="44.193600000000004"/>
    <s v="Normal"/>
    <n v="16.739999999999998"/>
    <n v="2"/>
    <n v="0"/>
    <n v="4.3524000000000003"/>
    <n v="33.479999999999997"/>
    <n v="0.13000000000000003"/>
    <s v="Profit"/>
    <n v="0"/>
    <s v="No Discount"/>
    <s v="Low Discount"/>
    <n v="0.98321758707508167"/>
    <x v="0"/>
  </r>
  <r>
    <s v="CA-2017-111717"/>
    <d v="2017-10-10T00:00:00"/>
    <x v="588"/>
    <n v="2490.77"/>
    <n v="-55.674599999999998"/>
    <n v="0.34499999999999997"/>
    <s v="Low Value"/>
    <n v="1385"/>
    <n v="1.59877739769783E-4"/>
    <s v="FUR-CH-10001545"/>
    <n v="6975.5760000000009"/>
    <n v="-36.473600000000005"/>
    <s v="Normal"/>
    <n v="239.358"/>
    <n v="3"/>
    <n v="0.3"/>
    <n v="-47.871600000000001"/>
    <n v="718.07400000000007"/>
    <n v="-6.6666666666666666E-2"/>
    <s v="Loss"/>
    <n v="215.4222"/>
    <s v="Discount Applied"/>
    <s v="Low Discount"/>
    <n v="0.94617233350995056"/>
    <x v="0"/>
  </r>
  <r>
    <s v="CA-2017-150910"/>
    <d v="2017-12-22T00:00:00"/>
    <x v="680"/>
    <n v="5609.7359999999999"/>
    <n v="-249.32159999999999"/>
    <n v="0.58099999999999996"/>
    <s v="Medium Value"/>
    <n v="888"/>
    <n v="3.6007817357089708E-4"/>
    <s v="FUR-TA-10002903"/>
    <n v="25113.956999999999"/>
    <n v="-192.18540000000002"/>
    <s v="high sales Low Profit"/>
    <n v="934.95600000000002"/>
    <n v="6"/>
    <n v="0.4"/>
    <n v="-249.32159999999999"/>
    <n v="5609.7359999999999"/>
    <n v="-4.4444444444444446E-2"/>
    <s v="Loss"/>
    <n v="2243.8944000000001"/>
    <s v="Discount Applied"/>
    <s v="High Discount"/>
    <n v="0.82185003370859833"/>
    <x v="0"/>
  </r>
  <r>
    <s v="CA-2014-156790"/>
    <d v="2014-08-08T00:00:00"/>
    <x v="157"/>
    <n v="1460.6239999999998"/>
    <n v="45.048000000000002"/>
    <n v="0.21199999999999999"/>
    <s v="Low Value"/>
    <n v="1669"/>
    <n v="9.3754647668592244E-5"/>
    <s v="FUR-BO-10000468"/>
    <n v="2754.4859999999999"/>
    <n v="-133.10919999999999"/>
    <s v="Normal"/>
    <n v="155.45599999999999"/>
    <n v="4"/>
    <n v="0.2"/>
    <n v="-7.7728000000000002"/>
    <n v="621.82399999999996"/>
    <n v="-1.2500000000000001E-2"/>
    <s v="Loss"/>
    <n v="124.3648"/>
    <s v="Discount Applied"/>
    <s v="Low Discount"/>
    <n v="0.98195387529735778"/>
    <x v="0"/>
  </r>
  <r>
    <s v="CA-2017-105620"/>
    <d v="2017-12-25T00:00:00"/>
    <x v="681"/>
    <n v="63"/>
    <n v="5.7750000000000004"/>
    <n v="1.0999999999999999E-2"/>
    <s v="Low Value"/>
    <n v="2097"/>
    <n v="4.0438489324571634E-6"/>
    <s v="FUR-FU-10004963"/>
    <n v="589.75"/>
    <n v="47.6"/>
    <s v="Normal"/>
    <n v="21"/>
    <n v="3"/>
    <n v="0.2"/>
    <n v="5.7750000000000004"/>
    <n v="63"/>
    <n v="9.1666666666666674E-2"/>
    <s v="Profit"/>
    <n v="12.600000000000001"/>
    <s v="Discount Applied"/>
    <s v="Low Discount"/>
    <n v="0.99994468438302098"/>
    <x v="0"/>
  </r>
  <r>
    <s v="CA-2017-150266"/>
    <d v="2017-11-25T00:00:00"/>
    <x v="77"/>
    <n v="5880.2239999999993"/>
    <n v="-134.20939999999999"/>
    <n v="0.59399999999999997"/>
    <s v="Medium Value"/>
    <n v="859"/>
    <n v="3.7744027849220618E-4"/>
    <s v="FUR-CH-10002126"/>
    <n v="12150.203999999998"/>
    <n v="-48.795999999999999"/>
    <s v="Normal"/>
    <n v="853.93"/>
    <n v="5"/>
    <n v="0.3"/>
    <n v="-24.398"/>
    <n v="4269.6499999999996"/>
    <n v="-5.7142857142857143E-3"/>
    <s v="Loss"/>
    <n v="1280.8949999999998"/>
    <s v="Discount Applied"/>
    <s v="Low Discount"/>
    <n v="0.81194614893164241"/>
    <x v="0"/>
  </r>
  <r>
    <s v="CA-2016-157280"/>
    <d v="2016-05-11T00:00:00"/>
    <x v="603"/>
    <n v="4715.7700000000004"/>
    <n v="168.6611"/>
    <n v="0.52800000000000002"/>
    <s v="Medium Value"/>
    <n v="998"/>
    <n v="3.0269621397164317E-4"/>
    <s v="FUR-FU-10004665"/>
    <n v="10958.4"/>
    <n v="569.83680000000004"/>
    <s v="Normal"/>
    <n v="273.95999999999998"/>
    <n v="2"/>
    <n v="0"/>
    <n v="71.229600000000005"/>
    <n v="547.91999999999996"/>
    <n v="0.13000000000000003"/>
    <s v="Profit"/>
    <n v="0"/>
    <s v="No Discount"/>
    <s v="Low Discount"/>
    <n v="0.85904989254055908"/>
    <x v="0"/>
  </r>
  <r>
    <s v="CA-2016-157280"/>
    <d v="2016-05-11T00:00:00"/>
    <x v="603"/>
    <n v="4715.7700000000004"/>
    <n v="168.6611"/>
    <n v="0.52800000000000002"/>
    <s v="Medium Value"/>
    <n v="998"/>
    <n v="3.0269621397164317E-4"/>
    <s v="FUR-FU-10003806"/>
    <n v="10050.304"/>
    <n v="-529.76"/>
    <s v="Normal"/>
    <n v="756.8"/>
    <n v="5"/>
    <n v="0"/>
    <n v="75.680000000000007"/>
    <n v="3784"/>
    <n v="0.02"/>
    <s v="Profit"/>
    <n v="0"/>
    <s v="No Discount"/>
    <s v="Low Discount"/>
    <n v="0.85904989254055908"/>
    <x v="0"/>
  </r>
  <r>
    <s v="CA-2016-134180"/>
    <d v="2016-03-11T00:00:00"/>
    <x v="380"/>
    <n v="3598.7649999999999"/>
    <n v="18.104199999999999"/>
    <n v="0.45200000000000001"/>
    <s v="Medium Value"/>
    <n v="1161"/>
    <n v="2.3099780957800323E-4"/>
    <s v="FUR-CH-10004886"/>
    <n v="7973.4450000000006"/>
    <n v="117.059"/>
    <s v="Normal"/>
    <n v="470.15499999999997"/>
    <n v="7"/>
    <n v="0.3"/>
    <n v="-13.433"/>
    <n v="3291.085"/>
    <n v="-4.081632653061224E-3"/>
    <s v="Loss"/>
    <n v="987.32549999999992"/>
    <s v="Discount Applied"/>
    <s v="Low Discount"/>
    <n v="0.90173146447440744"/>
    <x v="0"/>
  </r>
  <r>
    <s v="CA-2017-122308"/>
    <d v="2017-03-24T00:00:00"/>
    <x v="322"/>
    <n v="2367.6779999999999"/>
    <n v="110.37320000000003"/>
    <n v="0.33200000000000002"/>
    <s v="Low Value"/>
    <n v="1412"/>
    <n v="1.5197670083654462E-4"/>
    <s v="FUR-CH-10000665"/>
    <n v="15430.156000000001"/>
    <n v="573.72400000000005"/>
    <s v="Normal"/>
    <n v="271.76400000000001"/>
    <n v="2"/>
    <n v="0.1"/>
    <n v="60.392000000000003"/>
    <n v="543.52800000000002"/>
    <n v="0.11111111111111112"/>
    <s v="Profit"/>
    <n v="54.352800000000002"/>
    <s v="Discount Applied"/>
    <s v="Low Discount"/>
    <n v="0.95050666050702726"/>
    <x v="0"/>
  </r>
  <r>
    <s v="CA-2017-159226"/>
    <d v="2017-04-25T00:00:00"/>
    <x v="518"/>
    <n v="6136.7200000000012"/>
    <n v="-24.553100000000004"/>
    <n v="0.60599999999999998"/>
    <s v="Medium Value"/>
    <n v="833"/>
    <n v="3.9390426382204016E-4"/>
    <s v="FUR-BO-10004709"/>
    <n v="6416.6466"/>
    <n v="-20.293000000000006"/>
    <s v="Normal"/>
    <n v="344.98099999999999"/>
    <n v="7"/>
    <n v="0.15"/>
    <n v="28.4102"/>
    <n v="2414.8670000000002"/>
    <n v="1.1764705882352939E-2"/>
    <s v="Profit"/>
    <n v="362.23005000000001"/>
    <s v="Discount Applied"/>
    <s v="Low Discount"/>
    <n v="0.80231350622046416"/>
    <x v="0"/>
  </r>
  <r>
    <s v="CA-2017-156622"/>
    <d v="2017-11-23T00:00:00"/>
    <x v="428"/>
    <n v="154.345"/>
    <n v="-24.659100000000002"/>
    <n v="2.9000000000000001E-2"/>
    <s v="Low Value"/>
    <n v="2058"/>
    <n v="9.9071089441285853E-6"/>
    <s v="FUR-TA-10003008"/>
    <n v="10186.290000000001"/>
    <n v="-328.59"/>
    <s v="Normal"/>
    <n v="127.785"/>
    <n v="1"/>
    <n v="0.3"/>
    <n v="-31.0335"/>
    <n v="127.785"/>
    <n v="-0.24285714285714285"/>
    <s v="Loss"/>
    <n v="38.335499999999996"/>
    <s v="Discount Applied"/>
    <s v="Low Discount"/>
    <n v="0.99970000139272341"/>
    <x v="0"/>
  </r>
  <r>
    <s v="CA-2016-110898"/>
    <d v="2016-06-03T00:00:00"/>
    <x v="17"/>
    <n v="2148.3599999999997"/>
    <n v="-224.49690000000004"/>
    <n v="0.3"/>
    <s v="Low Value"/>
    <n v="1479"/>
    <n v="1.3789909988148682E-4"/>
    <s v="FUR-FU-10003773"/>
    <n v="5343.7439999999997"/>
    <n v="-111.328"/>
    <s v="Normal"/>
    <n v="159.04"/>
    <n v="5"/>
    <n v="0.6"/>
    <n v="-194.82400000000001"/>
    <n v="795.19999999999993"/>
    <n v="-0.24500000000000002"/>
    <s v="Loss"/>
    <n v="477.11999999999995"/>
    <s v="Discount Applied"/>
    <s v="High Discount"/>
    <n v="0.960449006459556"/>
    <x v="0"/>
  </r>
  <r>
    <s v="CA-2016-110898"/>
    <d v="2016-06-03T00:00:00"/>
    <x v="17"/>
    <n v="2148.3599999999997"/>
    <n v="-224.49690000000004"/>
    <n v="0.3"/>
    <s v="Low Value"/>
    <n v="1479"/>
    <n v="1.3789909988148682E-4"/>
    <s v="FUR-TA-10000849"/>
    <n v="3810.078"/>
    <n v="-586.83960000000002"/>
    <s v="Normal"/>
    <n v="145.97999999999999"/>
    <n v="2"/>
    <n v="0.5"/>
    <n v="-99.266400000000004"/>
    <n v="291.95999999999998"/>
    <n v="-0.34"/>
    <s v="Loss"/>
    <n v="145.97999999999999"/>
    <s v="Discount Applied"/>
    <s v="High Discount"/>
    <n v="0.960449006459556"/>
    <x v="0"/>
  </r>
  <r>
    <s v="CA-2015-123092"/>
    <d v="2015-03-12T00:00:00"/>
    <x v="682"/>
    <n v="233.85599999999999"/>
    <n v="12.667199999999999"/>
    <n v="4.7E-2"/>
    <s v="Low Value"/>
    <n v="2021"/>
    <n v="1.501076723728099E-5"/>
    <s v="FUR-FU-10000222"/>
    <n v="1753.9199999999998"/>
    <n v="28.257600000000004"/>
    <s v="Normal"/>
    <n v="77.951999999999998"/>
    <n v="3"/>
    <n v="0.2"/>
    <n v="12.667199999999999"/>
    <n v="233.85599999999999"/>
    <n v="5.4166666666666669E-2"/>
    <s v="Profit"/>
    <n v="46.7712"/>
    <s v="Discount Applied"/>
    <s v="Low Discount"/>
    <n v="0.99920642340326826"/>
    <x v="0"/>
  </r>
  <r>
    <s v="US-2015-128587"/>
    <d v="2015-12-24T00:00:00"/>
    <x v="337"/>
    <n v="10604.773599999999"/>
    <n v="-273.93610000000007"/>
    <n v="0.77300000000000002"/>
    <s v="Medium Value"/>
    <n v="475"/>
    <n v="6.807000381160302E-4"/>
    <s v="FUR-FU-10003026"/>
    <n v="124.872"/>
    <n v="13.116400000000001"/>
    <s v="Normal"/>
    <n v="9.68"/>
    <n v="2"/>
    <n v="0"/>
    <n v="3.7751999999999999"/>
    <n v="19.36"/>
    <n v="0.19500000000000001"/>
    <s v="Profit"/>
    <n v="0"/>
    <s v="No Discount"/>
    <s v="Low Discount"/>
    <n v="0.61433311885702824"/>
    <x v="1"/>
  </r>
  <r>
    <s v="CA-2017-159100"/>
    <d v="2017-10-16T00:00:00"/>
    <x v="614"/>
    <n v="14608.752"/>
    <n v="-1034.1218999999999"/>
    <n v="0.86599999999999999"/>
    <s v="High Value"/>
    <n v="279"/>
    <n v="9.3770771713859447E-4"/>
    <s v="FUR-TA-10001950"/>
    <n v="35272.71"/>
    <n v="-1201.0581"/>
    <s v="high sales Low Profit"/>
    <n v="1875.258"/>
    <n v="7"/>
    <n v="0.4"/>
    <n v="-968.88329999999996"/>
    <n v="13126.806"/>
    <n v="-7.3809523809523797E-2"/>
    <s v="Loss"/>
    <n v="5250.7224000000006"/>
    <s v="Discount Applied"/>
    <s v="High Discount"/>
    <n v="0.46191832348699802"/>
    <x v="1"/>
  </r>
  <r>
    <s v="CA-2017-137785"/>
    <d v="2017-05-13T00:00:00"/>
    <x v="188"/>
    <n v="3778.6380000000004"/>
    <n v="-130.86240000000001"/>
    <n v="0.46500000000000002"/>
    <s v="Medium Value"/>
    <n v="1130"/>
    <n v="2.4254351178479481E-4"/>
    <s v="FUR-CH-10001482"/>
    <n v="7072.9199999999992"/>
    <n v="-130.98000000000002"/>
    <s v="Normal"/>
    <n v="458.43"/>
    <n v="5"/>
    <n v="0.3"/>
    <n v="-124.431"/>
    <n v="2292.15"/>
    <n v="-5.4285714285714284E-2"/>
    <s v="Loss"/>
    <n v="687.64499999999998"/>
    <s v="Discount Applied"/>
    <s v="Low Discount"/>
    <n v="0.89513190750980265"/>
    <x v="0"/>
  </r>
  <r>
    <s v="CA-2017-107825"/>
    <d v="2017-11-18T00:00:00"/>
    <x v="122"/>
    <n v="1687.5740000000001"/>
    <n v="-202.4982"/>
    <n v="0.24199999999999999"/>
    <s v="Low Value"/>
    <n v="1605"/>
    <n v="1.0832213203718199E-4"/>
    <s v="FUR-FU-10000206"/>
    <n v="208.35599999999999"/>
    <n v="14.55"/>
    <s v="Normal"/>
    <n v="5.82"/>
    <n v="2"/>
    <n v="0"/>
    <n v="2.7353999999999998"/>
    <n v="11.64"/>
    <n v="0.23499999999999999"/>
    <s v="Profit"/>
    <n v="0"/>
    <s v="No Discount"/>
    <s v="Low Discount"/>
    <n v="0.97552905644709298"/>
    <x v="0"/>
  </r>
  <r>
    <s v="CA-2016-121447"/>
    <d v="2016-02-21T00:00:00"/>
    <x v="268"/>
    <n v="3919.0319999999997"/>
    <n v="80.161000000000001"/>
    <n v="0.47799999999999998"/>
    <s v="Medium Value"/>
    <n v="1104"/>
    <n v="2.5155513284865811E-4"/>
    <s v="FUR-FU-10001861"/>
    <n v="2141.7600000000002"/>
    <n v="197.10400000000001"/>
    <s v="Normal"/>
    <n v="135.80000000000001"/>
    <n v="7"/>
    <n v="0"/>
    <n v="66.542000000000002"/>
    <n v="950.60000000000014"/>
    <n v="6.9999999999999993E-2"/>
    <s v="Profit"/>
    <n v="0"/>
    <s v="No Discount"/>
    <s v="Low Discount"/>
    <n v="0.8885302622374216"/>
    <x v="0"/>
  </r>
  <r>
    <s v="CA-2014-100706"/>
    <d v="2014-12-16T00:00:00"/>
    <x v="124"/>
    <n v="1824.652"/>
    <n v="134.87479999999999"/>
    <n v="0.26100000000000001"/>
    <s v="Low Value"/>
    <n v="1564"/>
    <n v="1.1712090543342584E-4"/>
    <s v="FUR-FU-10002268"/>
    <n v="1137.1559999999999"/>
    <n v="37.414200000000001"/>
    <s v="Normal"/>
    <n v="29.46"/>
    <n v="6"/>
    <n v="0"/>
    <n v="9.7218"/>
    <n v="176.76"/>
    <n v="5.5E-2"/>
    <s v="Profit"/>
    <n v="0"/>
    <s v="No Discount"/>
    <s v="Low Discount"/>
    <n v="0.9708983681372183"/>
    <x v="0"/>
  </r>
  <r>
    <s v="US-2016-141880"/>
    <d v="2016-08-22T00:00:00"/>
    <x v="417"/>
    <n v="1402.5039999999999"/>
    <n v="102.55240000000001"/>
    <n v="0.20799999999999999"/>
    <s v="Low Value"/>
    <n v="1677"/>
    <n v="9.0024036558204778E-5"/>
    <s v="FUR-FU-10001979"/>
    <n v="6964.9"/>
    <n v="288.42880000000002"/>
    <s v="Normal"/>
    <n v="98.328000000000003"/>
    <n v="3"/>
    <n v="0.2"/>
    <n v="9.8328000000000007"/>
    <n v="294.98400000000004"/>
    <n v="3.3333333333333333E-2"/>
    <s v="Profit"/>
    <n v="58.996800000000007"/>
    <s v="Discount Applied"/>
    <s v="Low Discount"/>
    <n v="0.98268882250338063"/>
    <x v="0"/>
  </r>
  <r>
    <s v="CA-2015-165799"/>
    <d v="2015-06-29T00:00:00"/>
    <x v="239"/>
    <n v="6206.4660000000003"/>
    <n v="-246.6935"/>
    <n v="0.60899999999999999"/>
    <s v="Medium Value"/>
    <n v="825"/>
    <n v="3.9838112553066161E-4"/>
    <s v="FUR-CH-10001482"/>
    <n v="7072.9199999999992"/>
    <n v="-130.98000000000002"/>
    <s v="Normal"/>
    <n v="117.88200000000001"/>
    <n v="1"/>
    <n v="0.1"/>
    <n v="1.3098000000000001"/>
    <n v="117.88200000000001"/>
    <n v="1.1111111111111112E-2"/>
    <s v="Profit"/>
    <n v="11.788200000000002"/>
    <s v="Discount Applied"/>
    <s v="Low Discount"/>
    <n v="0.79954772665508356"/>
    <x v="1"/>
  </r>
  <r>
    <s v="CA-2016-102127"/>
    <d v="2016-06-26T00:00:00"/>
    <x v="614"/>
    <n v="14608.752"/>
    <n v="-1034.1218999999999"/>
    <n v="0.86599999999999999"/>
    <s v="High Value"/>
    <n v="279"/>
    <n v="9.3770771713859447E-4"/>
    <s v="FUR-FU-10003976"/>
    <n v="820.21600000000012"/>
    <n v="55.1004"/>
    <s v="Normal"/>
    <n v="37.74"/>
    <n v="3"/>
    <n v="0"/>
    <n v="12.8316"/>
    <n v="113.22"/>
    <n v="0.11333333333333333"/>
    <s v="Profit"/>
    <n v="0"/>
    <s v="No Discount"/>
    <s v="Low Discount"/>
    <n v="0.46191832348699802"/>
    <x v="1"/>
  </r>
  <r>
    <s v="US-2016-152415"/>
    <d v="2016-09-17T00:00:00"/>
    <x v="14"/>
    <n v="2516.384"/>
    <n v="112.94"/>
    <n v="0.34899999999999998"/>
    <s v="Low Value"/>
    <n v="1377"/>
    <n v="1.6152185320717914E-4"/>
    <s v="FUR-FU-10002597"/>
    <n v="628.36800000000005"/>
    <n v="56.118400000000008"/>
    <s v="Normal"/>
    <n v="14.82"/>
    <n v="3"/>
    <n v="0"/>
    <n v="6.2244000000000002"/>
    <n v="44.46"/>
    <n v="0.14000000000000001"/>
    <s v="Profit"/>
    <n v="0"/>
    <s v="No Discount"/>
    <s v="Low Discount"/>
    <n v="0.94488803430474744"/>
    <x v="0"/>
  </r>
  <r>
    <s v="US-2016-152415"/>
    <d v="2016-09-17T00:00:00"/>
    <x v="14"/>
    <n v="2516.384"/>
    <n v="112.94"/>
    <n v="0.34899999999999998"/>
    <s v="Low Value"/>
    <n v="1377"/>
    <n v="1.6152185320717914E-4"/>
    <s v="FUR-FU-10004864"/>
    <n v="9080.3719999999994"/>
    <n v="436.43790000000001"/>
    <s v="Normal"/>
    <n v="191.82"/>
    <n v="3"/>
    <n v="0"/>
    <n v="61.382399999999997"/>
    <n v="575.46"/>
    <n v="0.10666666666666666"/>
    <s v="Profit"/>
    <n v="0"/>
    <s v="No Discount"/>
    <s v="Low Discount"/>
    <n v="0.94488803430474744"/>
    <x v="0"/>
  </r>
  <r>
    <s v="CA-2017-128041"/>
    <d v="2017-01-09T00:00:00"/>
    <x v="281"/>
    <n v="10399.469999999999"/>
    <n v="677.55890000000011"/>
    <n v="0.76600000000000001"/>
    <s v="Medium Value"/>
    <n v="490"/>
    <n v="6.6752199456540152E-4"/>
    <s v="FUR-TA-10002607"/>
    <n v="15000.323999999999"/>
    <n v="-479.21640000000002"/>
    <s v="high sales Low Profit"/>
    <n v="283.56"/>
    <n v="4"/>
    <n v="0"/>
    <n v="45.369599999999998"/>
    <n v="1134.24"/>
    <n v="0.04"/>
    <s v="Profit"/>
    <n v="0"/>
    <s v="No Discount"/>
    <s v="Low Discount"/>
    <n v="0.62374055139224605"/>
    <x v="1"/>
  </r>
  <r>
    <s v="CA-2017-105823"/>
    <d v="2017-06-22T00:00:00"/>
    <x v="100"/>
    <n v="16191.808000000001"/>
    <n v="252.23859999999996"/>
    <n v="0.88400000000000001"/>
    <s v="High Value"/>
    <n v="239"/>
    <n v="1.0393210396087518E-3"/>
    <s v="FUR-CH-10000454"/>
    <n v="58262.423999999999"/>
    <n v="1927.442"/>
    <s v="Normal"/>
    <n v="487.96"/>
    <n v="2"/>
    <n v="0"/>
    <n v="146.38800000000001"/>
    <n v="975.92"/>
    <n v="0.15000000000000002"/>
    <s v="Profit"/>
    <n v="0"/>
    <s v="No Discount"/>
    <s v="Low Discount"/>
    <n v="0.42437338324286505"/>
    <x v="1"/>
  </r>
  <r>
    <s v="CA-2014-138177"/>
    <d v="2014-09-19T00:00:00"/>
    <x v="683"/>
    <n v="73.915000000000006"/>
    <n v="-45.827300000000001"/>
    <n v="1.4E-2"/>
    <s v="Low Value"/>
    <n v="2091"/>
    <n v="4.744461807024941E-6"/>
    <s v="FUR-TA-10004607"/>
    <n v="6948.0099999999993"/>
    <n v="-115.3074"/>
    <s v="Normal"/>
    <n v="73.915000000000006"/>
    <n v="1"/>
    <n v="0.5"/>
    <n v="-45.827300000000001"/>
    <n v="73.915000000000006"/>
    <n v="-0.62"/>
    <s v="Loss"/>
    <n v="36.957500000000003"/>
    <s v="Discount Applied"/>
    <s v="High Discount"/>
    <n v="0.99991856599721129"/>
    <x v="0"/>
  </r>
  <r>
    <s v="CA-2014-114335"/>
    <d v="2014-09-28T00:00:00"/>
    <x v="604"/>
    <n v="2770.982"/>
    <n v="92.777500000000003"/>
    <n v="0.36799999999999999"/>
    <s v="Low Value"/>
    <n v="1337"/>
    <n v="1.7786400956441294E-4"/>
    <s v="FUR-FU-10000277"/>
    <n v="9101.3760000000002"/>
    <n v="244.3888"/>
    <s v="Normal"/>
    <n v="337.08800000000002"/>
    <n v="4"/>
    <n v="0.2"/>
    <n v="16.854399999999998"/>
    <n v="1348.3520000000001"/>
    <n v="1.2499999999999997E-2"/>
    <s v="Profit"/>
    <n v="269.67040000000003"/>
    <s v="Discount Applied"/>
    <s v="Low Discount"/>
    <n v="0.93815260727676653"/>
    <x v="0"/>
  </r>
  <r>
    <s v="CA-2015-160227"/>
    <d v="2015-02-11T00:00:00"/>
    <x v="484"/>
    <n v="29300.488000000001"/>
    <n v="541.08110000000011"/>
    <n v="0.96499999999999997"/>
    <s v="High Value"/>
    <n v="71"/>
    <n v="1.8807420177662528E-3"/>
    <s v="FUR-CH-10002073"/>
    <n v="40537.817999999999"/>
    <n v="1292.1264000000001"/>
    <s v="Normal"/>
    <n v="2621.3220000000001"/>
    <n v="11"/>
    <n v="0.1"/>
    <n v="553.39020000000005"/>
    <n v="28834.542000000001"/>
    <n v="1.9191919191919194E-2"/>
    <s v="Profit"/>
    <n v="2883.4542000000001"/>
    <s v="Discount Applied"/>
    <s v="Low Discount"/>
    <n v="0.18902352910212389"/>
    <x v="1"/>
  </r>
  <r>
    <s v="CA-2015-149097"/>
    <d v="2015-10-20T00:00:00"/>
    <x v="526"/>
    <n v="11736.168"/>
    <n v="109.0818"/>
    <n v="0.81599999999999995"/>
    <s v="High Value"/>
    <n v="386"/>
    <n v="7.5332207044345907E-4"/>
    <s v="FUR-FU-10003424"/>
    <n v="907.80000000000007"/>
    <n v="35.457599999999999"/>
    <s v="Normal"/>
    <n v="74.760000000000005"/>
    <n v="7"/>
    <n v="0"/>
    <n v="23.923200000000001"/>
    <n v="523.32000000000005"/>
    <n v="4.5714285714285714E-2"/>
    <s v="Profit"/>
    <n v="0"/>
    <s v="No Discount"/>
    <s v="Low Discount"/>
    <n v="0.54979251284697372"/>
    <x v="1"/>
  </r>
  <r>
    <s v="CA-2015-149097"/>
    <d v="2015-10-20T00:00:00"/>
    <x v="526"/>
    <n v="11736.168"/>
    <n v="109.0818"/>
    <n v="0.81599999999999995"/>
    <s v="High Value"/>
    <n v="386"/>
    <n v="7.5332207044345907E-4"/>
    <s v="FUR-TA-10001086"/>
    <n v="17782.830000000002"/>
    <n v="54.716400000000021"/>
    <s v="Normal"/>
    <n v="364.77600000000001"/>
    <n v="3"/>
    <n v="0.2"/>
    <n v="27.3582"/>
    <n v="1094.328"/>
    <n v="2.5000000000000001E-2"/>
    <s v="Profit"/>
    <n v="218.8656"/>
    <s v="Discount Applied"/>
    <s v="Low Discount"/>
    <n v="0.54979251284697372"/>
    <x v="1"/>
  </r>
  <r>
    <s v="CA-2016-132304"/>
    <d v="2016-06-14T00:00:00"/>
    <x v="102"/>
    <n v="11363.212000000001"/>
    <n v="372.51679999999999"/>
    <n v="0.81200000000000006"/>
    <s v="High Value"/>
    <n v="395"/>
    <n v="7.2938274151562591E-4"/>
    <s v="FUR-TA-10004619"/>
    <n v="23211.466999999997"/>
    <n v="541.654"/>
    <s v="Normal"/>
    <n v="1115.17"/>
    <n v="7"/>
    <n v="0"/>
    <n v="334.55099999999999"/>
    <n v="7806.1900000000005"/>
    <n v="4.2857142857142851E-2"/>
    <s v="Profit"/>
    <n v="0"/>
    <s v="No Discount"/>
    <s v="Low Discount"/>
    <n v="0.5563923169356797"/>
    <x v="1"/>
  </r>
  <r>
    <s v="CA-2016-106278"/>
    <d v="2016-02-09T00:00:00"/>
    <x v="29"/>
    <n v="16649.838"/>
    <n v="-7.0755000000000017"/>
    <n v="0.89100000000000001"/>
    <s v="High Value"/>
    <n v="228"/>
    <n v="1.0687211051092812E-3"/>
    <s v="FUR-CH-10003061"/>
    <n v="4148.5389999999998"/>
    <n v="63.892900000000004"/>
    <s v="Normal"/>
    <n v="215.976"/>
    <n v="3"/>
    <n v="0.2"/>
    <n v="-2.6997"/>
    <n v="647.928"/>
    <n v="-4.1666666666666666E-3"/>
    <s v="Loss"/>
    <n v="129.5856"/>
    <s v="Discount Applied"/>
    <s v="Low Discount"/>
    <n v="0.40856763895335624"/>
    <x v="1"/>
  </r>
  <r>
    <s v="CA-2017-147550"/>
    <d v="2017-04-12T00:00:00"/>
    <x v="472"/>
    <n v="1163.1096000000002"/>
    <n v="-13.921500000000004"/>
    <n v="0.193"/>
    <s v="Low Value"/>
    <n v="1709"/>
    <n v="7.4657770068106016E-5"/>
    <s v="FUR-FU-10001918"/>
    <n v="697.20200000000011"/>
    <n v="47.725700000000003"/>
    <s v="Normal"/>
    <n v="11.352"/>
    <n v="3"/>
    <n v="0.2"/>
    <n v="2.6960999999999999"/>
    <n v="34.055999999999997"/>
    <n v="7.9166666666666677E-2"/>
    <s v="Profit"/>
    <n v="6.8111999999999995"/>
    <s v="Discount Applied"/>
    <s v="Low Discount"/>
    <n v="0.98529537576096071"/>
    <x v="0"/>
  </r>
  <r>
    <s v="CA-2016-108105"/>
    <d v="2016-02-16T00:00:00"/>
    <x v="666"/>
    <n v="2401.8469999999998"/>
    <n v="-8.0408000000000044"/>
    <n v="0.33800000000000002"/>
    <s v="Low Value"/>
    <n v="1403"/>
    <n v="1.5416994328373712E-4"/>
    <s v="FUR-FU-10003773"/>
    <n v="5343.7439999999997"/>
    <n v="-111.328"/>
    <s v="Normal"/>
    <n v="318.08"/>
    <n v="4"/>
    <n v="0"/>
    <n v="34.988799999999998"/>
    <n v="1272.32"/>
    <n v="2.75E-2"/>
    <s v="Profit"/>
    <n v="0"/>
    <s v="No Discount"/>
    <s v="Low Discount"/>
    <n v="0.94867765883028277"/>
    <x v="0"/>
  </r>
  <r>
    <s v="CA-2016-143406"/>
    <d v="2016-09-26T00:00:00"/>
    <x v="684"/>
    <n v="2274.8249999999998"/>
    <n v="-136.48949999999999"/>
    <n v="0.32100000000000001"/>
    <s v="Low Value"/>
    <n v="1439"/>
    <n v="1.4601664520280739E-4"/>
    <s v="FUR-CH-10000513"/>
    <n v="38828.013000000006"/>
    <n v="-197.5848"/>
    <s v="high sales Low Profit"/>
    <n v="454.96499999999997"/>
    <n v="5"/>
    <n v="0.3"/>
    <n v="-136.48949999999999"/>
    <n v="2274.8249999999998"/>
    <n v="-6.0000000000000005E-2"/>
    <s v="Loss"/>
    <n v="682.44749999999988"/>
    <s v="Discount Applied"/>
    <s v="Low Discount"/>
    <n v="0.95392339788405356"/>
    <x v="0"/>
  </r>
  <r>
    <s v="CA-2015-162950"/>
    <d v="2015-06-28T00:00:00"/>
    <x v="352"/>
    <n v="4873.6059999999998"/>
    <n v="-395.9194"/>
    <n v="0.54100000000000004"/>
    <s v="Medium Value"/>
    <n v="972"/>
    <n v="3.1282740349709246E-4"/>
    <s v="FUR-BO-10001918"/>
    <n v="3960.1079999999997"/>
    <n v="-418.548"/>
    <s v="Normal"/>
    <n v="482.94"/>
    <n v="6"/>
    <n v="0.5"/>
    <n v="-376.69319999999999"/>
    <n v="2897.64"/>
    <n v="-0.13"/>
    <s v="Loss"/>
    <n v="1448.82"/>
    <s v="Discount Applied"/>
    <s v="High Discount"/>
    <n v="0.85110805585732174"/>
    <x v="0"/>
  </r>
  <r>
    <s v="CA-2015-163181"/>
    <d v="2015-07-11T00:00:00"/>
    <x v="214"/>
    <n v="6435.5749999999998"/>
    <n v="-75.204999999999998"/>
    <n v="0.623"/>
    <s v="Medium Value"/>
    <n v="797"/>
    <n v="4.1308719196028585E-4"/>
    <s v="FUR-FU-10000193"/>
    <n v="1740.9279999999999"/>
    <n v="-129.91999999999999"/>
    <s v="Normal"/>
    <n v="64.959999999999994"/>
    <n v="5"/>
    <n v="0.6"/>
    <n v="-84.447999999999993"/>
    <n v="324.79999999999995"/>
    <n v="-0.26"/>
    <s v="Loss"/>
    <n v="194.87999999999997"/>
    <s v="Discount Applied"/>
    <s v="High Discount"/>
    <n v="0.78736105340299589"/>
    <x v="1"/>
  </r>
  <r>
    <s v="CA-2017-153045"/>
    <d v="2017-01-19T00:00:00"/>
    <x v="317"/>
    <n v="3160.181"/>
    <n v="-47.479700000000001"/>
    <n v="0.40400000000000003"/>
    <s v="Medium Value"/>
    <n v="1262"/>
    <n v="2.0284594544795891E-4"/>
    <s v="FUR-FU-10002759"/>
    <n v="3588.4079999999999"/>
    <n v="91.108800000000002"/>
    <s v="Normal"/>
    <n v="31.968"/>
    <n v="2"/>
    <n v="0.2"/>
    <n v="6.3936000000000002"/>
    <n v="63.936"/>
    <n v="0.1"/>
    <s v="Profit"/>
    <n v="12.7872"/>
    <s v="Discount Applied"/>
    <s v="Low Discount"/>
    <n v="0.92373039721825401"/>
    <x v="0"/>
  </r>
  <r>
    <s v="CA-2017-153045"/>
    <d v="2017-01-19T00:00:00"/>
    <x v="317"/>
    <n v="3160.181"/>
    <n v="-47.479700000000001"/>
    <n v="0.40400000000000003"/>
    <s v="Medium Value"/>
    <n v="1262"/>
    <n v="2.0284594544795891E-4"/>
    <s v="FUR-CH-10000309"/>
    <n v="21294.504000000001"/>
    <n v="697.14149999999995"/>
    <s v="Normal"/>
    <n v="887.27099999999996"/>
    <n v="3"/>
    <n v="0.3"/>
    <n v="-63.3765"/>
    <n v="2661.8130000000001"/>
    <n v="-2.3809523809523808E-2"/>
    <s v="Loss"/>
    <n v="798.54390000000001"/>
    <s v="Discount Applied"/>
    <s v="Low Discount"/>
    <n v="0.92373039721825401"/>
    <x v="0"/>
  </r>
  <r>
    <s v="CA-2016-128916"/>
    <d v="2016-08-18T00:00:00"/>
    <x v="544"/>
    <n v="2445.4740000000002"/>
    <n v="53.833799999999997"/>
    <n v="0.34100000000000003"/>
    <s v="Low Value"/>
    <n v="1392"/>
    <n v="1.569702765754246E-4"/>
    <s v="FUR-FU-10001940"/>
    <n v="1069.8240000000001"/>
    <n v="50.307200000000016"/>
    <s v="Normal"/>
    <n v="9.5519999999999996"/>
    <n v="3"/>
    <n v="0.6"/>
    <n v="-3.8208000000000002"/>
    <n v="28.655999999999999"/>
    <n v="-0.13333333333333336"/>
    <s v="Loss"/>
    <n v="17.1936"/>
    <s v="Discount Applied"/>
    <s v="High Discount"/>
    <n v="0.94759012291566413"/>
    <x v="0"/>
  </r>
  <r>
    <s v="CA-2016-128916"/>
    <d v="2016-08-18T00:00:00"/>
    <x v="544"/>
    <n v="2445.4740000000002"/>
    <n v="53.833799999999997"/>
    <n v="0.34100000000000003"/>
    <s v="Low Value"/>
    <n v="1392"/>
    <n v="1.569702765754246E-4"/>
    <s v="FUR-FU-10000320"/>
    <n v="484.96799999999996"/>
    <n v="26.72"/>
    <s v="Normal"/>
    <n v="5.3440000000000003"/>
    <n v="4"/>
    <n v="0.6"/>
    <n v="-2.1375999999999999"/>
    <n v="21.376000000000001"/>
    <n v="-9.9999999999999992E-2"/>
    <s v="Loss"/>
    <n v="12.8256"/>
    <s v="Discount Applied"/>
    <s v="High Discount"/>
    <n v="0.94759012291566413"/>
    <x v="0"/>
  </r>
  <r>
    <s v="CA-2016-130911"/>
    <d v="2016-03-24T00:00:00"/>
    <x v="652"/>
    <n v="1783.69"/>
    <n v="-193.51559999999998"/>
    <n v="0.254"/>
    <s v="Low Value"/>
    <n v="1580"/>
    <n v="1.1449163337038917E-4"/>
    <s v="FUR-BO-10004357"/>
    <n v="15023.254999999997"/>
    <n v="-170.83299999999997"/>
    <s v="high sales Low Profit"/>
    <n v="301.47000000000003"/>
    <n v="3"/>
    <n v="0.5"/>
    <n v="-241.17599999999999"/>
    <n v="904.41000000000008"/>
    <n v="-0.26666666666666661"/>
    <s v="Loss"/>
    <n v="452.20500000000004"/>
    <s v="Discount Applied"/>
    <s v="High Discount"/>
    <n v="0.97275401390013361"/>
    <x v="0"/>
  </r>
  <r>
    <s v="CA-2017-100055"/>
    <d v="2017-05-28T00:00:00"/>
    <x v="383"/>
    <n v="546.52"/>
    <n v="-38.8934"/>
    <n v="0.1"/>
    <s v="Low Value"/>
    <n v="1906"/>
    <n v="3.5080068548674423E-5"/>
    <s v="FUR-FU-10001473"/>
    <n v="5732.1120000000001"/>
    <n v="176.32469999999998"/>
    <s v="Normal"/>
    <n v="27.46"/>
    <n v="2"/>
    <n v="0"/>
    <n v="9.8856000000000002"/>
    <n v="54.92"/>
    <n v="0.18"/>
    <s v="Profit"/>
    <n v="0"/>
    <s v="No Discount"/>
    <s v="Low Discount"/>
    <n v="0.99634596976018575"/>
    <x v="0"/>
  </r>
  <r>
    <s v="CA-2016-132990"/>
    <d v="2016-01-08T00:00:00"/>
    <x v="685"/>
    <n v="38.624000000000002"/>
    <n v="3.1381999999999999"/>
    <n v="6.0000000000000001E-3"/>
    <s v="Low Value"/>
    <n v="2108"/>
    <n v="2.479200335987706E-6"/>
    <s v="FUR-FU-10004864"/>
    <n v="9080.3719999999994"/>
    <n v="436.43790000000001"/>
    <s v="Normal"/>
    <n v="19.312000000000001"/>
    <n v="2"/>
    <n v="0.2"/>
    <n v="3.1381999999999999"/>
    <n v="38.624000000000002"/>
    <n v="8.1249999999999989E-2"/>
    <s v="Profit"/>
    <n v="7.724800000000001"/>
    <s v="Discount Applied"/>
    <s v="Low Discount"/>
    <n v="0.99998262364532908"/>
    <x v="0"/>
  </r>
  <r>
    <s v="CA-2016-160108"/>
    <d v="2016-08-12T00:00:00"/>
    <x v="261"/>
    <n v="10264.279000000002"/>
    <n v="67.504200000000012"/>
    <n v="0.76100000000000001"/>
    <s v="Medium Value"/>
    <n v="499"/>
    <n v="6.588443440728967E-4"/>
    <s v="FUR-BO-10003450"/>
    <n v="3641.1439999999998"/>
    <n v="-97.406400000000005"/>
    <s v="Normal"/>
    <n v="405.86"/>
    <n v="7"/>
    <n v="0"/>
    <n v="32.468800000000002"/>
    <n v="2841.02"/>
    <n v="1.1428571428571429E-2"/>
    <s v="Profit"/>
    <n v="0"/>
    <s v="No Discount"/>
    <s v="Low Discount"/>
    <n v="0.63100154134193309"/>
    <x v="1"/>
  </r>
  <r>
    <s v="CA-2016-160108"/>
    <d v="2016-08-12T00:00:00"/>
    <x v="261"/>
    <n v="10264.279000000002"/>
    <n v="67.504200000000012"/>
    <n v="0.76100000000000001"/>
    <s v="Medium Value"/>
    <n v="499"/>
    <n v="6.588443440728967E-4"/>
    <s v="FUR-CH-10002335"/>
    <n v="31144.458000000002"/>
    <n v="1233.0847999999999"/>
    <s v="Normal"/>
    <n v="680.01"/>
    <n v="3"/>
    <n v="0"/>
    <n v="176.80260000000001"/>
    <n v="2040.03"/>
    <n v="8.666666666666667E-2"/>
    <s v="Profit"/>
    <n v="0"/>
    <s v="No Discount"/>
    <s v="Low Discount"/>
    <n v="0.63100154134193309"/>
    <x v="1"/>
  </r>
  <r>
    <s v="US-2016-155768"/>
    <d v="2016-01-12T00:00:00"/>
    <x v="447"/>
    <n v="1565.6020000000003"/>
    <n v="48.405000000000001"/>
    <n v="0.224"/>
    <s v="Low Value"/>
    <n v="1641"/>
    <n v="1.0049298375163176E-4"/>
    <s v="FUR-FU-10000448"/>
    <n v="527.34"/>
    <n v="8.7889999999999997"/>
    <s v="Normal"/>
    <n v="31.96"/>
    <n v="2"/>
    <n v="0"/>
    <n v="1.5980000000000001"/>
    <n v="63.92"/>
    <n v="2.5000000000000001E-2"/>
    <s v="Profit"/>
    <n v="0"/>
    <s v="No Discount"/>
    <s v="Low Discount"/>
    <n v="0.97946533752162057"/>
    <x v="0"/>
  </r>
  <r>
    <s v="CA-2017-156776"/>
    <d v="2017-07-08T00:00:00"/>
    <x v="55"/>
    <n v="2591.1580000000004"/>
    <n v="36.5642"/>
    <n v="0.35699999999999998"/>
    <s v="Low Value"/>
    <n v="1361"/>
    <n v="1.6632145257345778E-4"/>
    <s v="FUR-FU-10004848"/>
    <n v="7595.6839999999993"/>
    <n v="235.14070000000004"/>
    <s v="Normal"/>
    <n v="51.75"/>
    <n v="1"/>
    <n v="0"/>
    <n v="15.525"/>
    <n v="51.75"/>
    <n v="0.3"/>
    <s v="Profit"/>
    <n v="0"/>
    <s v="No Discount"/>
    <s v="Low Discount"/>
    <n v="0.94209750497176248"/>
    <x v="0"/>
  </r>
  <r>
    <s v="CA-2017-156776"/>
    <d v="2017-07-08T00:00:00"/>
    <x v="55"/>
    <n v="2591.1580000000004"/>
    <n v="36.5642"/>
    <n v="0.35699999999999998"/>
    <s v="Low Value"/>
    <n v="1361"/>
    <n v="1.6632145257345778E-4"/>
    <s v="FUR-CH-10002317"/>
    <n v="207.184"/>
    <n v="25.898"/>
    <s v="Normal"/>
    <n v="207.184"/>
    <n v="1"/>
    <n v="0.2"/>
    <n v="25.898"/>
    <n v="207.184"/>
    <n v="0.125"/>
    <s v="Profit"/>
    <n v="41.436800000000005"/>
    <s v="Discount Applied"/>
    <s v="Low Discount"/>
    <n v="0.94209750497176248"/>
    <x v="0"/>
  </r>
  <r>
    <s v="CA-2014-103310"/>
    <d v="2014-10-05T00:00:00"/>
    <x v="185"/>
    <n v="3219.3220000000001"/>
    <n v="-104.36980000000001"/>
    <n v="0.41599999999999998"/>
    <s v="Medium Value"/>
    <n v="1234"/>
    <n v="2.0664209258628349E-4"/>
    <s v="FUR-CH-10002320"/>
    <n v="45258.18"/>
    <n v="1540.704"/>
    <s v="Normal"/>
    <n v="256.78399999999999"/>
    <n v="1"/>
    <n v="0.2"/>
    <n v="32.097999999999999"/>
    <n v="256.78399999999999"/>
    <n v="0.125"/>
    <s v="Profit"/>
    <n v="51.3568"/>
    <s v="Discount Applied"/>
    <s v="Low Discount"/>
    <n v="0.91820983272220957"/>
    <x v="0"/>
  </r>
  <r>
    <s v="CA-2016-152688"/>
    <d v="2016-10-17T00:00:00"/>
    <x v="529"/>
    <n v="2877.8970000000004"/>
    <n v="-307.69450000000001"/>
    <n v="0.376"/>
    <s v="Low Value"/>
    <n v="1319"/>
    <n v="1.8472667795510595E-4"/>
    <s v="FUR-BO-10001337"/>
    <n v="10688.583000000001"/>
    <n v="-78.637"/>
    <s v="Normal"/>
    <n v="120.98"/>
    <n v="1"/>
    <n v="0"/>
    <n v="12.098000000000001"/>
    <n v="120.98"/>
    <n v="0.1"/>
    <s v="Profit"/>
    <n v="0"/>
    <s v="No Discount"/>
    <s v="Low Discount"/>
    <n v="0.93486548649093937"/>
    <x v="0"/>
  </r>
  <r>
    <s v="CA-2014-144071"/>
    <d v="2014-08-12T00:00:00"/>
    <x v="99"/>
    <n v="8771.4"/>
    <n v="461.26220000000001"/>
    <n v="0.70799999999999996"/>
    <s v="Medium Value"/>
    <n v="617"/>
    <n v="5.6301930993896447E-4"/>
    <s v="FUR-FU-10000397"/>
    <n v="1535.38"/>
    <n v="94.914399999999986"/>
    <s v="Normal"/>
    <n v="39.880000000000003"/>
    <n v="2"/>
    <n v="0"/>
    <n v="11.166399999999999"/>
    <n v="79.760000000000005"/>
    <n v="0.13999999999999999"/>
    <s v="Profit"/>
    <n v="0"/>
    <s v="No Discount"/>
    <s v="Low Discount"/>
    <n v="0.70173116374812461"/>
    <x v="1"/>
  </r>
  <r>
    <s v="CA-2014-144071"/>
    <d v="2014-08-12T00:00:00"/>
    <x v="99"/>
    <n v="8771.4"/>
    <n v="461.26220000000001"/>
    <n v="0.70799999999999996"/>
    <s v="Medium Value"/>
    <n v="617"/>
    <n v="5.6301930993896447E-4"/>
    <s v="FUR-FU-10000758"/>
    <n v="3151.1200000000003"/>
    <n v="123.9264"/>
    <s v="Normal"/>
    <n v="79.44"/>
    <n v="3"/>
    <n v="0"/>
    <n v="28.598400000000002"/>
    <n v="238.32"/>
    <n v="0.12000000000000001"/>
    <s v="Profit"/>
    <n v="0"/>
    <s v="No Discount"/>
    <s v="Low Discount"/>
    <n v="0.70173116374812461"/>
    <x v="1"/>
  </r>
  <r>
    <s v="US-2015-164238"/>
    <d v="2015-08-16T00:00:00"/>
    <x v="260"/>
    <n v="3712.7719999999999"/>
    <n v="-78.873699999999985"/>
    <n v="0.46200000000000002"/>
    <s v="Medium Value"/>
    <n v="1137"/>
    <n v="2.3831569981994997E-4"/>
    <s v="FUR-BO-10000780"/>
    <n v="16170.8508"/>
    <n v="-767.74360000000001"/>
    <s v="high sales Low Profit"/>
    <n v="301.47000000000003"/>
    <n v="3"/>
    <n v="0.5"/>
    <n v="-204.99959999999999"/>
    <n v="904.41000000000008"/>
    <n v="-0.22666666666666663"/>
    <s v="Loss"/>
    <n v="452.20500000000004"/>
    <s v="Discount Applied"/>
    <s v="High Discount"/>
    <n v="0.89680774962780363"/>
    <x v="0"/>
  </r>
  <r>
    <s v="CA-2017-103212"/>
    <d v="2017-10-13T00:00:00"/>
    <x v="386"/>
    <n v="11174.198"/>
    <n v="455.60649999999998"/>
    <n v="0.80100000000000005"/>
    <s v="High Value"/>
    <n v="418"/>
    <n v="7.1725029608515824E-4"/>
    <s v="FUR-TA-10003473"/>
    <n v="78629.976500000004"/>
    <n v="-327.23309999999998"/>
    <s v="high sales Low Profit"/>
    <n v="1504.52"/>
    <n v="4"/>
    <n v="0"/>
    <n v="346.03960000000001"/>
    <n v="6018.08"/>
    <n v="5.7500000000000002E-2"/>
    <s v="Profit"/>
    <n v="0"/>
    <s v="No Discount"/>
    <s v="Low Discount"/>
    <n v="0.57299951973281016"/>
    <x v="1"/>
  </r>
  <r>
    <s v="CA-2016-126732"/>
    <d v="2016-02-09T00:00:00"/>
    <x v="94"/>
    <n v="5851.8719999999994"/>
    <n v="176.6344"/>
    <n v="0.59199999999999997"/>
    <s v="Medium Value"/>
    <n v="862"/>
    <n v="3.7562041809644387E-4"/>
    <s v="FUR-FU-10001889"/>
    <n v="1514.88"/>
    <n v="74.797200000000004"/>
    <s v="Normal"/>
    <n v="94.68"/>
    <n v="9"/>
    <n v="0"/>
    <n v="31.244399999999999"/>
    <n v="852.12000000000012"/>
    <n v="3.666666666666666E-2"/>
    <s v="Profit"/>
    <n v="0"/>
    <s v="No Discount"/>
    <s v="Low Discount"/>
    <n v="0.81344863060402828"/>
    <x v="0"/>
  </r>
  <r>
    <s v="CA-2016-126732"/>
    <d v="2016-02-09T00:00:00"/>
    <x v="94"/>
    <n v="5851.8719999999994"/>
    <n v="176.6344"/>
    <n v="0.59199999999999997"/>
    <s v="Medium Value"/>
    <n v="862"/>
    <n v="3.7562041809644387E-4"/>
    <s v="FUR-TA-10001539"/>
    <n v="26422.155000000002"/>
    <n v="-450.24300000000011"/>
    <s v="high sales Low Profit"/>
    <n v="568.72799999999995"/>
    <n v="3"/>
    <n v="0.2"/>
    <n v="28.436399999999999"/>
    <n v="1706.1839999999997"/>
    <n v="1.666666666666667E-2"/>
    <s v="Profit"/>
    <n v="341.23679999999996"/>
    <s v="Discount Applied"/>
    <s v="Low Discount"/>
    <n v="0.81344863060402828"/>
    <x v="0"/>
  </r>
  <r>
    <s v="CA-2017-138156"/>
    <d v="2017-11-02T00:00:00"/>
    <x v="302"/>
    <n v="2672.1889999999999"/>
    <n v="114.03249999999998"/>
    <n v="0.36"/>
    <s v="Low Value"/>
    <n v="1353"/>
    <n v="1.7152267674561545E-4"/>
    <s v="FUR-FU-10003601"/>
    <n v="8706.5120000000006"/>
    <n v="-343.09560000000005"/>
    <s v="Normal"/>
    <n v="147.56800000000001"/>
    <n v="2"/>
    <n v="0.2"/>
    <n v="-3.6892"/>
    <n v="295.13600000000002"/>
    <n v="-1.2499999999999999E-2"/>
    <s v="Loss"/>
    <n v="59.027200000000008"/>
    <s v="Discount Applied"/>
    <s v="Low Discount"/>
    <n v="0.94092335905609392"/>
    <x v="0"/>
  </r>
  <r>
    <s v="CA-2014-113271"/>
    <d v="2014-09-07T00:00:00"/>
    <x v="118"/>
    <n v="237.589"/>
    <n v="29.022199999999998"/>
    <n v="4.7E-2"/>
    <s v="Low Value"/>
    <n v="2018"/>
    <n v="1.5250381333548651E-5"/>
    <s v="FUR-BO-10004218"/>
    <n v="21820.884399999995"/>
    <n v="-208.65039999999999"/>
    <s v="high sales Low Profit"/>
    <n v="119.833"/>
    <n v="1"/>
    <n v="0.15"/>
    <n v="7.0490000000000004"/>
    <n v="119.833"/>
    <n v="5.8823529411764712E-2"/>
    <s v="Profit"/>
    <n v="17.97495"/>
    <s v="Discount Applied"/>
    <s v="Low Discount"/>
    <n v="0.99919141263603095"/>
    <x v="0"/>
  </r>
  <r>
    <s v="CA-2014-168368"/>
    <d v="2014-11-02T00:00:00"/>
    <x v="137"/>
    <n v="1700.9059999999999"/>
    <n v="71.122100000000003"/>
    <n v="0.24299999999999999"/>
    <s v="Low Value"/>
    <n v="1600"/>
    <n v="1.0917788749698386E-4"/>
    <s v="FUR-CH-10001146"/>
    <n v="10599.241999999998"/>
    <n v="117.4863"/>
    <s v="Normal"/>
    <n v="60.89"/>
    <n v="1"/>
    <n v="0"/>
    <n v="15.2225"/>
    <n v="60.89"/>
    <n v="0.25"/>
    <s v="Profit"/>
    <n v="0"/>
    <s v="No Discount"/>
    <s v="Low Discount"/>
    <n v="0.97520409005098152"/>
    <x v="0"/>
  </r>
  <r>
    <s v="CA-2014-168368"/>
    <d v="2014-11-02T00:00:00"/>
    <x v="137"/>
    <n v="1700.9059999999999"/>
    <n v="71.122100000000003"/>
    <n v="0.24299999999999999"/>
    <s v="Low Value"/>
    <n v="1600"/>
    <n v="1.0917788749698386E-4"/>
    <s v="FUR-FU-10002298"/>
    <n v="10587.491999999998"/>
    <n v="-173.12879999999998"/>
    <s v="Normal"/>
    <n v="332.94"/>
    <n v="3"/>
    <n v="0"/>
    <n v="53.270400000000002"/>
    <n v="998.81999999999994"/>
    <n v="5.3333333333333337E-2"/>
    <s v="Profit"/>
    <n v="0"/>
    <s v="No Discount"/>
    <s v="Low Discount"/>
    <n v="0.97520409005098152"/>
    <x v="0"/>
  </r>
  <r>
    <s v="CA-2017-111388"/>
    <d v="2017-02-09T00:00:00"/>
    <x v="568"/>
    <n v="737.69600000000003"/>
    <n v="-5.2645"/>
    <n v="0.125"/>
    <s v="Low Value"/>
    <n v="1854"/>
    <n v="4.7351288604411421E-5"/>
    <s v="FUR-CH-10003061"/>
    <n v="4148.5389999999998"/>
    <n v="63.892900000000004"/>
    <s v="Normal"/>
    <n v="215.976"/>
    <n v="3"/>
    <n v="0.2"/>
    <n v="-2.6997"/>
    <n v="647.928"/>
    <n v="-4.1666666666666666E-3"/>
    <s v="Loss"/>
    <n v="129.5856"/>
    <s v="Discount Applied"/>
    <s v="Low Discount"/>
    <n v="0.99413779434170679"/>
    <x v="0"/>
  </r>
  <r>
    <s v="CA-2015-124499"/>
    <d v="2015-09-10T00:00:00"/>
    <x v="686"/>
    <n v="1169.9100000000001"/>
    <n v="35.097299999999997"/>
    <n v="0.19400000000000001"/>
    <s v="Low Value"/>
    <n v="1708"/>
    <n v="7.5094274675729532E-5"/>
    <s v="FUR-CH-10000513"/>
    <n v="38828.013000000006"/>
    <n v="-197.5848"/>
    <s v="high sales Low Profit"/>
    <n v="389.97"/>
    <n v="3"/>
    <n v="0"/>
    <n v="35.097299999999997"/>
    <n v="1169.9100000000001"/>
    <n v="2.9999999999999995E-2"/>
    <s v="Profit"/>
    <n v="0"/>
    <s v="No Discount"/>
    <s v="Low Discount"/>
    <n v="0.98507140245075642"/>
    <x v="0"/>
  </r>
  <r>
    <s v="CA-2014-125759"/>
    <d v="2014-08-02T00:00:00"/>
    <x v="51"/>
    <n v="942.56399999999996"/>
    <n v="51.7652"/>
    <n v="0.152"/>
    <s v="Low Value"/>
    <n v="1795"/>
    <n v="6.0501371828135775E-5"/>
    <s v="FUR-FU-10002111"/>
    <n v="237.328"/>
    <n v="14.56"/>
    <s v="Normal"/>
    <n v="14.56"/>
    <n v="2"/>
    <n v="0"/>
    <n v="5.5327999999999999"/>
    <n v="29.12"/>
    <n v="0.19"/>
    <s v="Profit"/>
    <n v="0"/>
    <s v="No Discount"/>
    <s v="Low Discount"/>
    <n v="0.99108672526515251"/>
    <x v="0"/>
  </r>
  <r>
    <s v="CA-2015-151869"/>
    <d v="2015-09-25T00:00:00"/>
    <x v="92"/>
    <n v="2899.2139999999999"/>
    <n v="108.20050000000002"/>
    <n v="0.378"/>
    <s v="Low Value"/>
    <n v="1312"/>
    <n v="1.8609497522007718E-4"/>
    <s v="FUR-CH-10001545"/>
    <n v="6975.5760000000009"/>
    <n v="-36.473600000000005"/>
    <s v="Normal"/>
    <n v="102.58199999999999"/>
    <n v="1"/>
    <n v="0.1"/>
    <n v="6.8388"/>
    <n v="102.58199999999999"/>
    <n v="6.6666666666666666E-2"/>
    <s v="Profit"/>
    <n v="10.2582"/>
    <s v="Discount Applied"/>
    <s v="Low Discount"/>
    <n v="0.93412657977911895"/>
    <x v="0"/>
  </r>
  <r>
    <s v="CA-2016-100510"/>
    <d v="2016-12-05T00:00:00"/>
    <x v="337"/>
    <n v="10604.773599999999"/>
    <n v="-273.93610000000007"/>
    <n v="0.77300000000000002"/>
    <s v="Medium Value"/>
    <n v="475"/>
    <n v="6.807000381160302E-4"/>
    <s v="FUR-FU-10000320"/>
    <n v="484.96799999999996"/>
    <n v="26.72"/>
    <s v="Normal"/>
    <n v="10.02"/>
    <n v="3"/>
    <n v="0"/>
    <n v="4.4088000000000003"/>
    <n v="30.06"/>
    <n v="0.1466666666666667"/>
    <s v="Profit"/>
    <n v="0"/>
    <s v="No Discount"/>
    <s v="Low Discount"/>
    <n v="0.61433311885702824"/>
    <x v="1"/>
  </r>
  <r>
    <s v="CA-2017-122539"/>
    <d v="2017-01-12T00:00:00"/>
    <x v="626"/>
    <n v="15185.632000000001"/>
    <n v="-12.622"/>
    <n v="0.873"/>
    <s v="High Value"/>
    <n v="267"/>
    <n v="9.7473653574424359E-4"/>
    <s v="FUR-CH-10003379"/>
    <n v="31689.775999999998"/>
    <n v="926.18499999999995"/>
    <s v="Normal"/>
    <n v="398.97199999999998"/>
    <n v="2"/>
    <n v="0.3"/>
    <n v="-28.498000000000001"/>
    <n v="797.94399999999996"/>
    <n v="-3.5714285714285719E-2"/>
    <s v="Loss"/>
    <n v="239.38319999999999"/>
    <s v="Discount Applied"/>
    <s v="Low Discount"/>
    <n v="0.4496007247204189"/>
    <x v="1"/>
  </r>
  <r>
    <s v="CA-2016-166772"/>
    <d v="2016-09-20T00:00:00"/>
    <x v="687"/>
    <n v="327.76"/>
    <n v="40.97"/>
    <n v="6.0999999999999999E-2"/>
    <s v="Low Value"/>
    <n v="1990"/>
    <n v="2.1038284541304124E-5"/>
    <s v="FUR-BO-10002853"/>
    <n v="1327.4280000000001"/>
    <n v="-12.290999999999997"/>
    <s v="Normal"/>
    <n v="163.88"/>
    <n v="2"/>
    <n v="0"/>
    <n v="40.97"/>
    <n v="327.76"/>
    <n v="0.125"/>
    <s v="Profit"/>
    <n v="0"/>
    <s v="No Discount"/>
    <s v="Low Discount"/>
    <n v="0.99866056111734081"/>
    <x v="0"/>
  </r>
  <r>
    <s v="CA-2014-161032"/>
    <d v="2014-11-18T00:00:00"/>
    <x v="57"/>
    <n v="5445.076"/>
    <n v="322.94539999999995"/>
    <n v="0.57299999999999995"/>
    <s v="Medium Value"/>
    <n v="904"/>
    <n v="3.4950896459917652E-4"/>
    <s v="FUR-CH-10001482"/>
    <n v="7072.9199999999992"/>
    <n v="-130.98000000000002"/>
    <s v="Normal"/>
    <n v="392.94"/>
    <n v="3"/>
    <n v="0"/>
    <n v="43.223399999999998"/>
    <n v="1178.82"/>
    <n v="3.6666666666666667E-2"/>
    <s v="Profit"/>
    <n v="0"/>
    <s v="No Discount"/>
    <s v="Low Discount"/>
    <n v="0.8282074166279968"/>
    <x v="0"/>
  </r>
  <r>
    <s v="CA-2015-102778"/>
    <d v="2015-11-21T00:00:00"/>
    <x v="688"/>
    <n v="18.175999999999998"/>
    <n v="4.7712000000000003"/>
    <n v="1E-3"/>
    <s v="Low Value"/>
    <n v="2117"/>
    <n v="1.166682511053038E-6"/>
    <s v="FUR-FU-10000087"/>
    <n v="990.59199999999998"/>
    <n v="94.515199999999993"/>
    <s v="Normal"/>
    <n v="18.175999999999998"/>
    <n v="1"/>
    <n v="0.2"/>
    <n v="4.7712000000000003"/>
    <n v="18.175999999999998"/>
    <n v="0.26250000000000007"/>
    <s v="Profit"/>
    <n v="3.6351999999999998"/>
    <s v="Discount Applied"/>
    <s v="Low Discount"/>
    <n v="0.99999850724205497"/>
    <x v="0"/>
  </r>
  <r>
    <s v="CA-2017-154011"/>
    <d v="2017-06-19T00:00:00"/>
    <x v="595"/>
    <n v="3826.5749999999998"/>
    <n v="-35.817900000000002"/>
    <n v="0.47299999999999998"/>
    <s v="Medium Value"/>
    <n v="1116"/>
    <n v="2.4562049569392492E-4"/>
    <s v="FUR-TA-10000688"/>
    <n v="11328.199999999999"/>
    <n v="100.21100000000001"/>
    <s v="Normal"/>
    <n v="457.48500000000001"/>
    <n v="3"/>
    <n v="0.3"/>
    <n v="-84.961500000000001"/>
    <n v="1372.4549999999999"/>
    <n v="-6.1904761904761907E-2"/>
    <s v="Loss"/>
    <n v="411.73649999999998"/>
    <s v="Discount Applied"/>
    <s v="Low Discount"/>
    <n v="0.89124339865645907"/>
    <x v="0"/>
  </r>
  <r>
    <s v="US-2017-165456"/>
    <d v="2017-11-30T00:00:00"/>
    <x v="309"/>
    <n v="7365.7440000000006"/>
    <n v="-52.475999999999992"/>
    <n v="0.66500000000000004"/>
    <s v="Medium Value"/>
    <n v="707"/>
    <n v="4.7279295255798028E-4"/>
    <s v="FUR-CH-10003981"/>
    <n v="18913.728000000003"/>
    <n v="41.116799999999998"/>
    <s v="Normal"/>
    <n v="1079.316"/>
    <n v="6"/>
    <n v="0.3"/>
    <n v="-15.418799999999999"/>
    <n v="6475.8960000000006"/>
    <n v="-2.3809523809523807E-3"/>
    <s v="Loss"/>
    <n v="1942.7688000000001"/>
    <s v="Discount Applied"/>
    <s v="Low Discount"/>
    <n v="0.74769351557146013"/>
    <x v="1"/>
  </r>
  <r>
    <s v="CA-2017-161340"/>
    <d v="2017-05-28T00:00:00"/>
    <x v="689"/>
    <n v="463.84"/>
    <n v="-64.937600000000003"/>
    <n v="8.4000000000000005E-2"/>
    <s v="Low Value"/>
    <n v="1941"/>
    <n v="2.9772998235411597E-5"/>
    <s v="FUR-BO-10004709"/>
    <n v="6416.6466"/>
    <n v="-20.293000000000006"/>
    <s v="Normal"/>
    <n v="115.96"/>
    <n v="4"/>
    <n v="0.5"/>
    <n v="-64.937600000000003"/>
    <n v="463.84"/>
    <n v="-0.14000000000000001"/>
    <s v="Loss"/>
    <n v="231.92"/>
    <s v="Discount Applied"/>
    <s v="High Discount"/>
    <n v="0.99741640552143052"/>
    <x v="0"/>
  </r>
  <r>
    <s v="US-2015-163433"/>
    <d v="2015-04-18T00:00:00"/>
    <x v="65"/>
    <n v="6401.3459999999995"/>
    <n v="231.67019999999999"/>
    <n v="0.61799999999999999"/>
    <s v="Medium Value"/>
    <n v="806"/>
    <n v="4.1089009822839576E-4"/>
    <s v="FUR-CH-10000225"/>
    <n v="10584.086000000001"/>
    <n v="-166.00900000000001"/>
    <s v="Normal"/>
    <n v="56.686"/>
    <n v="1"/>
    <n v="0.3"/>
    <n v="-20.245000000000001"/>
    <n v="56.686"/>
    <n v="-0.35714285714285715"/>
    <s v="Loss"/>
    <n v="17.005800000000001"/>
    <s v="Discount Applied"/>
    <s v="Low Discount"/>
    <n v="0.79147880284024885"/>
    <x v="1"/>
  </r>
  <r>
    <s v="US-2017-108343"/>
    <d v="2017-07-20T00:00:00"/>
    <x v="102"/>
    <n v="11363.212000000001"/>
    <n v="372.51679999999999"/>
    <n v="0.81200000000000006"/>
    <s v="High Value"/>
    <n v="395"/>
    <n v="7.2938274151562591E-4"/>
    <s v="FUR-CH-10002780"/>
    <n v="2947.7520000000004"/>
    <n v="47.309600000000003"/>
    <s v="Normal"/>
    <n v="163.76400000000001"/>
    <n v="2"/>
    <n v="0.1"/>
    <n v="25.474399999999999"/>
    <n v="327.52800000000002"/>
    <n v="7.7777777777777765E-2"/>
    <s v="Profit"/>
    <n v="32.752800000000001"/>
    <s v="Discount Applied"/>
    <s v="Low Discount"/>
    <n v="0.5563923169356797"/>
    <x v="1"/>
  </r>
  <r>
    <s v="US-2017-108343"/>
    <d v="2017-07-20T00:00:00"/>
    <x v="102"/>
    <n v="11363.212000000001"/>
    <n v="372.51679999999999"/>
    <n v="0.81200000000000006"/>
    <s v="High Value"/>
    <n v="395"/>
    <n v="7.2938274151562591E-4"/>
    <s v="FUR-FU-10000747"/>
    <n v="4312.924"/>
    <n v="124.6058"/>
    <s v="Normal"/>
    <n v="183.92"/>
    <n v="4"/>
    <n v="0"/>
    <n v="31.266400000000001"/>
    <n v="735.68"/>
    <n v="4.2500000000000003E-2"/>
    <s v="Profit"/>
    <n v="0"/>
    <s v="No Discount"/>
    <s v="Low Discount"/>
    <n v="0.5563923169356797"/>
    <x v="1"/>
  </r>
  <r>
    <s v="US-2016-111563"/>
    <d v="2016-04-11T00:00:00"/>
    <x v="690"/>
    <n v="298.57599999999996"/>
    <n v="-89.980800000000002"/>
    <n v="5.6000000000000001E-2"/>
    <s v="Low Value"/>
    <n v="2001"/>
    <n v="1.9165019664402062E-5"/>
    <s v="FUR-FU-10002445"/>
    <n v="936.62400000000002"/>
    <n v="73.944000000000003"/>
    <s v="Normal"/>
    <n v="11.375999999999999"/>
    <n v="3"/>
    <n v="0.6"/>
    <n v="-5.6879999999999997"/>
    <n v="34.128"/>
    <n v="-0.16666666666666666"/>
    <s v="Loss"/>
    <n v="20.476800000000001"/>
    <s v="Discount Applied"/>
    <s v="High Discount"/>
    <n v="0.99889568795343087"/>
    <x v="0"/>
  </r>
  <r>
    <s v="US-2016-111563"/>
    <d v="2016-04-11T00:00:00"/>
    <x v="690"/>
    <n v="298.57599999999996"/>
    <n v="-89.980800000000002"/>
    <n v="5.6000000000000001E-2"/>
    <s v="Low Value"/>
    <n v="2001"/>
    <n v="1.9165019664402062E-5"/>
    <s v="FUR-FU-10000723"/>
    <n v="4784.8560000000007"/>
    <n v="-125.1996"/>
    <s v="Normal"/>
    <n v="66.111999999999995"/>
    <n v="4"/>
    <n v="0.6"/>
    <n v="-84.2928"/>
    <n v="264.44799999999998"/>
    <n v="-0.31875000000000003"/>
    <s v="Loss"/>
    <n v="158.66879999999998"/>
    <s v="Discount Applied"/>
    <s v="High Discount"/>
    <n v="0.99889568795343087"/>
    <x v="0"/>
  </r>
  <r>
    <s v="CA-2017-121853"/>
    <d v="2017-09-23T00:00:00"/>
    <x v="282"/>
    <n v="1227.5520000000001"/>
    <n v="68.013599999999997"/>
    <n v="0.19700000000000001"/>
    <s v="Low Value"/>
    <n v="1701"/>
    <n v="7.8794203884692961E-5"/>
    <s v="FUR-CH-10003973"/>
    <n v="47585.279999999999"/>
    <n v="773.2607999999999"/>
    <s v="Normal"/>
    <n v="594.81600000000003"/>
    <n v="2"/>
    <n v="0.2"/>
    <n v="59.4816"/>
    <n v="1189.6320000000001"/>
    <n v="4.9999999999999996E-2"/>
    <s v="Profit"/>
    <n v="237.92640000000003"/>
    <s v="Discount Applied"/>
    <s v="Low Discount"/>
    <n v="0.98461069213367991"/>
    <x v="0"/>
  </r>
  <r>
    <s v="US-2017-130687"/>
    <d v="2017-07-09T00:00:00"/>
    <x v="346"/>
    <n v="759.00800000000004"/>
    <n v="4.8950000000000031"/>
    <n v="0.13"/>
    <s v="Low Value"/>
    <n v="1844"/>
    <n v="4.8719264928991219E-5"/>
    <s v="FUR-FU-10004053"/>
    <n v="655.77599999999995"/>
    <n v="84.805600000000013"/>
    <s v="Normal"/>
    <n v="80.959999999999994"/>
    <n v="4"/>
    <n v="0"/>
    <n v="34.812800000000003"/>
    <n v="323.83999999999997"/>
    <n v="0.10750000000000001"/>
    <s v="Profit"/>
    <n v="0"/>
    <s v="No Discount"/>
    <s v="Low Discount"/>
    <n v="0.99365807318473032"/>
    <x v="0"/>
  </r>
  <r>
    <s v="CA-2017-110198"/>
    <d v="2017-01-05T00:00:00"/>
    <x v="261"/>
    <n v="10264.279000000002"/>
    <n v="67.504200000000012"/>
    <n v="0.76100000000000001"/>
    <s v="Medium Value"/>
    <n v="499"/>
    <n v="6.588443440728967E-4"/>
    <s v="FUR-BO-10001798"/>
    <n v="4512.2609999999995"/>
    <n v="-56.321399999999997"/>
    <s v="Normal"/>
    <n v="314.35199999999998"/>
    <n v="3"/>
    <n v="0.2"/>
    <n v="-15.717599999999999"/>
    <n v="943.05599999999993"/>
    <n v="-1.6666666666666666E-2"/>
    <s v="Loss"/>
    <n v="188.6112"/>
    <s v="Discount Applied"/>
    <s v="Low Discount"/>
    <n v="0.63100154134193309"/>
    <x v="1"/>
  </r>
  <r>
    <s v="CA-2017-109085"/>
    <d v="2017-02-17T00:00:00"/>
    <x v="115"/>
    <n v="12476.567999999999"/>
    <n v="228.0076"/>
    <n v="0.83699999999999997"/>
    <s v="High Value"/>
    <n v="340"/>
    <n v="8.0084692361157461E-4"/>
    <s v="FUR-TA-10001086"/>
    <n v="17782.830000000002"/>
    <n v="54.716400000000021"/>
    <s v="Normal"/>
    <n v="455.97"/>
    <n v="5"/>
    <n v="0.4"/>
    <n v="-106.393"/>
    <n v="2279.8500000000004"/>
    <n v="-4.6666666666666662E-2"/>
    <s v="Loss"/>
    <n v="911.94000000000017"/>
    <s v="Discount Applied"/>
    <s v="High Discount"/>
    <n v="0.51492521431118177"/>
    <x v="1"/>
  </r>
  <r>
    <s v="CA-2017-109085"/>
    <d v="2017-02-17T00:00:00"/>
    <x v="115"/>
    <n v="12476.567999999999"/>
    <n v="228.0076"/>
    <n v="0.83699999999999997"/>
    <s v="High Value"/>
    <n v="340"/>
    <n v="8.0084692361157461E-4"/>
    <s v="FUR-FU-10004973"/>
    <n v="3700.1759999999999"/>
    <n v="120.9528"/>
    <s v="Normal"/>
    <n v="30.143999999999998"/>
    <n v="2"/>
    <n v="0.2"/>
    <n v="8.2896000000000001"/>
    <n v="60.287999999999997"/>
    <n v="0.13750000000000001"/>
    <s v="Profit"/>
    <n v="12.057600000000001"/>
    <s v="Discount Applied"/>
    <s v="Low Discount"/>
    <n v="0.51492521431118177"/>
    <x v="1"/>
  </r>
  <r>
    <s v="CA-2017-109085"/>
    <d v="2017-02-17T00:00:00"/>
    <x v="115"/>
    <n v="12476.567999999999"/>
    <n v="228.0076"/>
    <n v="0.83699999999999997"/>
    <s v="High Value"/>
    <n v="340"/>
    <n v="8.0084692361157461E-4"/>
    <s v="FUR-CH-10003981"/>
    <n v="18913.728000000003"/>
    <n v="41.116799999999998"/>
    <s v="Normal"/>
    <n v="899.43"/>
    <n v="5"/>
    <n v="0.3"/>
    <n v="-12.849"/>
    <n v="4497.1499999999996"/>
    <n v="-2.8571428571428576E-3"/>
    <s v="Loss"/>
    <n v="1349.1449999999998"/>
    <s v="Discount Applied"/>
    <s v="Low Discount"/>
    <n v="0.51492521431118177"/>
    <x v="1"/>
  </r>
  <r>
    <s v="CA-2016-114860"/>
    <d v="2016-12-22T00:00:00"/>
    <x v="482"/>
    <n v="10860.08"/>
    <n v="445.20220000000006"/>
    <n v="0.78"/>
    <s v="Medium Value"/>
    <n v="461"/>
    <n v="6.9708766530792679E-4"/>
    <s v="FUR-FU-10000277"/>
    <n v="9101.3760000000002"/>
    <n v="244.3888"/>
    <s v="Normal"/>
    <n v="842.72"/>
    <n v="8"/>
    <n v="0"/>
    <n v="202.25280000000001"/>
    <n v="6741.76"/>
    <n v="0.03"/>
    <s v="Profit"/>
    <n v="0"/>
    <s v="No Discount"/>
    <s v="Low Discount"/>
    <n v="0.60402891632319378"/>
    <x v="1"/>
  </r>
  <r>
    <s v="CA-2016-114860"/>
    <d v="2016-12-22T00:00:00"/>
    <x v="482"/>
    <n v="10860.08"/>
    <n v="445.20220000000006"/>
    <n v="0.78"/>
    <s v="Medium Value"/>
    <n v="461"/>
    <n v="6.9708766530792679E-4"/>
    <s v="FUR-FU-10001934"/>
    <n v="671.36"/>
    <n v="65.457599999999999"/>
    <s v="Normal"/>
    <n v="41.96"/>
    <n v="2"/>
    <n v="0"/>
    <n v="10.909599999999999"/>
    <n v="83.92"/>
    <n v="0.12999999999999998"/>
    <s v="Profit"/>
    <n v="0"/>
    <s v="No Discount"/>
    <s v="Low Discount"/>
    <n v="0.60402891632319378"/>
    <x v="1"/>
  </r>
  <r>
    <s v="CA-2016-159009"/>
    <d v="2016-09-23T00:00:00"/>
    <x v="691"/>
    <n v="554.25600000000009"/>
    <n v="-20.784600000000001"/>
    <n v="0.10299999999999999"/>
    <s v="Low Value"/>
    <n v="1902"/>
    <n v="3.5576627522348855E-5"/>
    <s v="FUR-CH-10003396"/>
    <n v="5804.2920000000004"/>
    <n v="-216.31380000000004"/>
    <s v="Normal"/>
    <n v="184.75200000000001"/>
    <n v="3"/>
    <n v="0.2"/>
    <n v="-20.784600000000001"/>
    <n v="554.25600000000009"/>
    <n v="-3.7499999999999999E-2"/>
    <s v="Loss"/>
    <n v="110.85120000000002"/>
    <s v="Discount Applied"/>
    <s v="Low Discount"/>
    <n v="0.9961343609224772"/>
    <x v="0"/>
  </r>
  <r>
    <s v="CA-2017-148411"/>
    <d v="2017-09-24T00:00:00"/>
    <x v="77"/>
    <n v="5880.2239999999993"/>
    <n v="-134.20939999999999"/>
    <n v="0.59399999999999997"/>
    <s v="Medium Value"/>
    <n v="859"/>
    <n v="3.7744027849220618E-4"/>
    <s v="FUR-CH-10003973"/>
    <n v="47585.279999999999"/>
    <n v="773.2607999999999"/>
    <s v="Normal"/>
    <n v="520.46400000000006"/>
    <n v="2"/>
    <n v="0.3"/>
    <n v="-14.8704"/>
    <n v="1040.9280000000001"/>
    <n v="-1.4285714285714284E-2"/>
    <s v="Loss"/>
    <n v="312.27840000000003"/>
    <s v="Discount Applied"/>
    <s v="Low Discount"/>
    <n v="0.81194614893164241"/>
    <x v="0"/>
  </r>
  <r>
    <s v="CA-2016-168046"/>
    <d v="2016-01-25T00:00:00"/>
    <x v="25"/>
    <n v="2940.2779999999998"/>
    <n v="44.254900000000013"/>
    <n v="0.38300000000000001"/>
    <s v="Low Value"/>
    <n v="1304"/>
    <n v="1.8873079446709974E-4"/>
    <s v="FUR-TA-10001095"/>
    <n v="55615.938999999998"/>
    <n v="-189.97610000000006"/>
    <s v="high sales Low Profit"/>
    <n v="313.72199999999998"/>
    <n v="3"/>
    <n v="0.4"/>
    <n v="-99.345299999999995"/>
    <n v="941.16599999999994"/>
    <n v="-0.10555555555555556"/>
    <s v="Loss"/>
    <n v="376.46640000000002"/>
    <s v="Discount Applied"/>
    <s v="High Discount"/>
    <n v="0.93244856951620958"/>
    <x v="0"/>
  </r>
  <r>
    <s v="CA-2016-168046"/>
    <d v="2016-01-25T00:00:00"/>
    <x v="25"/>
    <n v="2940.2779999999998"/>
    <n v="44.254900000000013"/>
    <n v="0.38300000000000001"/>
    <s v="Low Value"/>
    <n v="1304"/>
    <n v="1.8873079446709974E-4"/>
    <s v="FUR-FU-10000747"/>
    <n v="4312.924"/>
    <n v="124.6058"/>
    <s v="Normal"/>
    <n v="45.98"/>
    <n v="1"/>
    <n v="0"/>
    <n v="7.8166000000000002"/>
    <n v="45.98"/>
    <n v="0.17"/>
    <s v="Profit"/>
    <n v="0"/>
    <s v="No Discount"/>
    <s v="Low Discount"/>
    <n v="0.93244856951620958"/>
    <x v="0"/>
  </r>
  <r>
    <s v="CA-2017-111591"/>
    <d v="2017-03-21T00:00:00"/>
    <x v="11"/>
    <n v="3246.7910000000002"/>
    <n v="93.568299999999994"/>
    <n v="0.41799999999999998"/>
    <s v="Medium Value"/>
    <n v="1229"/>
    <n v="2.0840527490891312E-4"/>
    <s v="FUR-FU-10002364"/>
    <n v="522.50400000000002"/>
    <n v="10.110600000000002"/>
    <s v="Normal"/>
    <n v="22.14"/>
    <n v="3"/>
    <n v="0"/>
    <n v="6.4206000000000003"/>
    <n v="66.42"/>
    <n v="9.6666666666666665E-2"/>
    <s v="Profit"/>
    <n v="0"/>
    <s v="No Discount"/>
    <s v="Low Discount"/>
    <n v="0.91738326435186457"/>
    <x v="0"/>
  </r>
  <r>
    <s v="CA-2017-113460"/>
    <d v="2017-07-11T00:00:00"/>
    <x v="609"/>
    <n v="4496.2120000000004"/>
    <n v="-172.72020000000003"/>
    <n v="0.51100000000000001"/>
    <s v="Medium Value"/>
    <n v="1032"/>
    <n v="2.8860320787779507E-4"/>
    <s v="FUR-CH-10000422"/>
    <n v="12802.293"/>
    <n v="49.134599999999992"/>
    <s v="Normal"/>
    <n v="272.97000000000003"/>
    <n v="3"/>
    <n v="0"/>
    <n v="43.675199999999997"/>
    <n v="818.91000000000008"/>
    <n v="5.3333333333333323E-2"/>
    <s v="Profit"/>
    <n v="0"/>
    <s v="No Discount"/>
    <s v="Low Discount"/>
    <n v="0.86952899768994052"/>
    <x v="0"/>
  </r>
  <r>
    <s v="CA-2015-111339"/>
    <d v="2015-05-29T00:00:00"/>
    <x v="614"/>
    <n v="14608.752"/>
    <n v="-1034.1218999999999"/>
    <n v="0.86599999999999999"/>
    <s v="High Value"/>
    <n v="279"/>
    <n v="9.3770771713859447E-4"/>
    <s v="FUR-FU-10002506"/>
    <n v="296.17200000000003"/>
    <n v="2.0784000000000002"/>
    <s v="Normal"/>
    <n v="41.567999999999998"/>
    <n v="4"/>
    <n v="0.2"/>
    <n v="-4.1567999999999996"/>
    <n v="166.27199999999999"/>
    <n v="-2.4999999999999998E-2"/>
    <s v="Loss"/>
    <n v="33.254399999999997"/>
    <s v="Discount Applied"/>
    <s v="Low Discount"/>
    <n v="0.46191832348699802"/>
    <x v="1"/>
  </r>
  <r>
    <s v="CA-2015-111339"/>
    <d v="2015-05-29T00:00:00"/>
    <x v="614"/>
    <n v="14608.752"/>
    <n v="-1034.1218999999999"/>
    <n v="0.86599999999999999"/>
    <s v="High Value"/>
    <n v="279"/>
    <n v="9.3770771713859447E-4"/>
    <s v="FUR-CH-10000863"/>
    <n v="11851.93"/>
    <n v="-445.39099999999996"/>
    <s v="Normal"/>
    <n v="317.05799999999999"/>
    <n v="3"/>
    <n v="0.3"/>
    <n v="-86.058599999999998"/>
    <n v="951.17399999999998"/>
    <n v="-9.0476190476190474E-2"/>
    <s v="Loss"/>
    <n v="285.35219999999998"/>
    <s v="Discount Applied"/>
    <s v="Low Discount"/>
    <n v="0.46191832348699802"/>
    <x v="1"/>
  </r>
  <r>
    <s v="CA-2014-154158"/>
    <d v="2014-12-23T00:00:00"/>
    <x v="512"/>
    <n v="8326.0954999999994"/>
    <n v="82.072099999999992"/>
    <n v="0.69699999999999995"/>
    <s v="Medium Value"/>
    <n v="642"/>
    <n v="5.3443606982875227E-4"/>
    <s v="FUR-CH-10004698"/>
    <n v="8859.2119999999995"/>
    <n v="80.97999999999999"/>
    <s v="Normal"/>
    <n v="64.784000000000006"/>
    <n v="1"/>
    <n v="0.2"/>
    <n v="6.4783999999999997"/>
    <n v="64.784000000000006"/>
    <n v="9.9999999999999992E-2"/>
    <s v="Profit"/>
    <n v="12.956800000000001"/>
    <s v="Discount Applied"/>
    <s v="Low Discount"/>
    <n v="0.7143339486702337"/>
    <x v="1"/>
  </r>
  <r>
    <s v="CA-2017-163097"/>
    <d v="2017-08-27T00:00:00"/>
    <x v="358"/>
    <n v="24955.187999999998"/>
    <n v="273.06420000000003"/>
    <n v="0.94699999999999995"/>
    <s v="High Value"/>
    <n v="111"/>
    <n v="1.6018255611598064E-3"/>
    <s v="FUR-FU-10004973"/>
    <n v="3700.1759999999999"/>
    <n v="120.9528"/>
    <s v="Normal"/>
    <n v="120.57599999999999"/>
    <n v="8"/>
    <n v="0.2"/>
    <n v="33.1584"/>
    <n v="964.60799999999995"/>
    <n v="3.4375000000000003E-2"/>
    <s v="Profit"/>
    <n v="192.92160000000001"/>
    <s v="Discount Applied"/>
    <s v="Low Discount"/>
    <n v="0.25559809947746609"/>
    <x v="1"/>
  </r>
  <r>
    <s v="CA-2015-130848"/>
    <d v="2015-10-25T00:00:00"/>
    <x v="164"/>
    <n v="7541.6080000000002"/>
    <n v="-2.0204000000000057"/>
    <n v="0.67200000000000004"/>
    <s v="Medium Value"/>
    <n v="694"/>
    <n v="4.8408132475889532E-4"/>
    <s v="FUR-CH-10000422"/>
    <n v="12802.293"/>
    <n v="49.134599999999992"/>
    <s v="Normal"/>
    <n v="582.33600000000001"/>
    <n v="8"/>
    <n v="0.2"/>
    <n v="-29.116800000000001"/>
    <n v="4658.6880000000001"/>
    <n v="-6.2500000000000003E-3"/>
    <s v="Loss"/>
    <n v="931.73760000000004"/>
    <s v="Discount Applied"/>
    <s v="Low Discount"/>
    <n v="0.74099897681150617"/>
    <x v="1"/>
  </r>
  <r>
    <s v="CA-2014-125997"/>
    <d v="2014-09-20T00:00:00"/>
    <x v="692"/>
    <n v="2866.7"/>
    <n v="130.37639999999999"/>
    <n v="0.373"/>
    <s v="Low Value"/>
    <n v="1329"/>
    <n v="1.8400796404245952E-4"/>
    <s v="FUR-CH-10001394"/>
    <n v="22709.053"/>
    <n v="701.9799999999999"/>
    <s v="Normal"/>
    <n v="631.78200000000004"/>
    <n v="2"/>
    <n v="0.1"/>
    <n v="140.39599999999999"/>
    <n v="1263.5640000000001"/>
    <n v="0.11111111111111109"/>
    <s v="Profit"/>
    <n v="126.35640000000001"/>
    <s v="Discount Applied"/>
    <s v="Low Discount"/>
    <n v="0.93633903500190607"/>
    <x v="0"/>
  </r>
  <r>
    <s v="CA-2014-125997"/>
    <d v="2014-09-20T00:00:00"/>
    <x v="692"/>
    <n v="2866.7"/>
    <n v="130.37639999999999"/>
    <n v="0.373"/>
    <s v="Low Value"/>
    <n v="1329"/>
    <n v="1.8400796404245952E-4"/>
    <s v="FUR-BO-10002213"/>
    <n v="87267.103000000003"/>
    <n v="19.686399999999992"/>
    <s v="Normal"/>
    <n v="801.56799999999998"/>
    <n v="2"/>
    <n v="0.2"/>
    <n v="-10.019600000000001"/>
    <n v="1603.136"/>
    <n v="-6.2500000000000003E-3"/>
    <s v="Loss"/>
    <n v="320.62720000000002"/>
    <s v="Discount Applied"/>
    <s v="Low Discount"/>
    <n v="0.93633903500190607"/>
    <x v="0"/>
  </r>
  <r>
    <s v="CA-2014-159814"/>
    <d v="2014-06-24T00:00:00"/>
    <x v="89"/>
    <n v="1573.72"/>
    <n v="28.484800000000003"/>
    <n v="0.22600000000000001"/>
    <s v="Low Value"/>
    <n v="1637"/>
    <n v="1.0101406257121408E-4"/>
    <s v="FUR-FU-10001731"/>
    <n v="526.524"/>
    <n v="32.734200000000001"/>
    <s v="Normal"/>
    <n v="4.2720000000000002"/>
    <n v="2"/>
    <n v="0.2"/>
    <n v="0.96120000000000005"/>
    <n v="8.5440000000000005"/>
    <n v="0.1125"/>
    <s v="Profit"/>
    <n v="1.7088000000000001"/>
    <s v="Discount Applied"/>
    <s v="Low Discount"/>
    <n v="0.97896287260286252"/>
    <x v="0"/>
  </r>
  <r>
    <s v="CA-2016-105459"/>
    <d v="2016-12-08T00:00:00"/>
    <x v="186"/>
    <n v="49101.523499999996"/>
    <n v="176.76139999999998"/>
    <n v="0.99099999999999999"/>
    <s v="High Value"/>
    <n v="17"/>
    <n v="3.1517324347221476E-3"/>
    <s v="FUR-TA-10001095"/>
    <n v="55615.938999999998"/>
    <n v="-189.97610000000006"/>
    <s v="high sales Low Profit"/>
    <n v="209.148"/>
    <n v="2"/>
    <n v="0.4"/>
    <n v="-66.230199999999996"/>
    <n v="418.29599999999999"/>
    <n v="-0.15833333333333333"/>
    <s v="Loss"/>
    <n v="167.3184"/>
    <s v="Discount Applied"/>
    <s v="High Discount"/>
    <n v="6.7551884447558483E-2"/>
    <x v="1"/>
  </r>
  <r>
    <s v="CA-2017-162789"/>
    <d v="2017-09-22T00:00:00"/>
    <x v="194"/>
    <n v="4728.326"/>
    <n v="216.80790000000002"/>
    <n v="0.53"/>
    <s v="Medium Value"/>
    <n v="991"/>
    <n v="3.0350215948268968E-4"/>
    <s v="FUR-FU-10004864"/>
    <n v="9080.3719999999994"/>
    <n v="436.43790000000001"/>
    <s v="Normal"/>
    <n v="12.07"/>
    <n v="1"/>
    <n v="0"/>
    <n v="3.9830999999999999"/>
    <n v="12.07"/>
    <n v="0.32999999999999996"/>
    <s v="Profit"/>
    <n v="0"/>
    <s v="No Discount"/>
    <s v="Low Discount"/>
    <n v="0.85814180389864425"/>
    <x v="0"/>
  </r>
  <r>
    <s v="US-2017-110149"/>
    <d v="2017-10-12T00:00:00"/>
    <x v="312"/>
    <n v="10898.374"/>
    <n v="28.546599999999994"/>
    <n v="0.78400000000000003"/>
    <s v="Medium Value"/>
    <n v="453"/>
    <n v="6.9954568357807781E-4"/>
    <s v="FUR-FU-10001475"/>
    <n v="1626.52"/>
    <n v="29.453200000000002"/>
    <s v="Normal"/>
    <n v="87.92"/>
    <n v="5"/>
    <n v="0.2"/>
    <n v="15.385999999999999"/>
    <n v="439.6"/>
    <n v="3.4999999999999996E-2"/>
    <s v="Profit"/>
    <n v="87.920000000000016"/>
    <s v="Discount Applied"/>
    <s v="Low Discount"/>
    <n v="0.59844957096540929"/>
    <x v="1"/>
  </r>
  <r>
    <s v="CA-2015-164777"/>
    <d v="2015-01-27T00:00:00"/>
    <x v="626"/>
    <n v="15185.632000000001"/>
    <n v="-12.622"/>
    <n v="0.873"/>
    <s v="High Value"/>
    <n v="267"/>
    <n v="9.7473653574424359E-4"/>
    <s v="FUR-CH-10002024"/>
    <n v="124494.04800000001"/>
    <n v="5.6843418860808015E-14"/>
    <s v="Normal"/>
    <n v="2803.92"/>
    <n v="5"/>
    <n v="0.2"/>
    <n v="0"/>
    <n v="14019.6"/>
    <n v="0"/>
    <s v="Profit"/>
    <n v="2803.92"/>
    <s v="Discount Applied"/>
    <s v="Low Discount"/>
    <n v="0.4496007247204189"/>
    <x v="1"/>
  </r>
  <r>
    <s v="CA-2015-127824"/>
    <d v="2015-10-18T00:00:00"/>
    <x v="458"/>
    <n v="2269.299"/>
    <n v="29.420000000000005"/>
    <n v="0.31900000000000001"/>
    <s v="Low Value"/>
    <n v="1440"/>
    <n v="1.4566194188216045E-4"/>
    <s v="FUR-FU-10002505"/>
    <n v="181.97999999999996"/>
    <n v="-4.8528000000000011"/>
    <s v="Normal"/>
    <n v="10.11"/>
    <n v="3"/>
    <n v="0"/>
    <n v="3.2351999999999999"/>
    <n v="30.33"/>
    <n v="0.10666666666666667"/>
    <s v="Profit"/>
    <n v="0"/>
    <s v="No Discount"/>
    <s v="Low Discount"/>
    <n v="0.95465170759346429"/>
    <x v="0"/>
  </r>
  <r>
    <s v="CA-2014-116246"/>
    <d v="2014-12-09T00:00:00"/>
    <x v="645"/>
    <n v="22779.576000000001"/>
    <n v="410.4144"/>
    <n v="0.93200000000000005"/>
    <s v="High Value"/>
    <n v="144"/>
    <n v="1.4621772077686797E-3"/>
    <s v="FUR-CH-10002024"/>
    <n v="124494.04800000001"/>
    <n v="5.6843418860808015E-14"/>
    <s v="Normal"/>
    <n v="3785.2919999999999"/>
    <n v="6"/>
    <n v="0.1"/>
    <n v="420.58800000000002"/>
    <n v="22711.752"/>
    <n v="1.8518518518518517E-2"/>
    <s v="Profit"/>
    <n v="2271.1752000000001"/>
    <s v="Discount Applied"/>
    <s v="Low Discount"/>
    <n v="0.30541284494371451"/>
    <x v="1"/>
  </r>
  <r>
    <s v="CA-2014-167486"/>
    <d v="2014-11-27T00:00:00"/>
    <x v="494"/>
    <n v="16087.489000000001"/>
    <n v="446.76690000000002"/>
    <n v="0.88"/>
    <s v="High Value"/>
    <n v="250"/>
    <n v="1.0326250034693074E-3"/>
    <s v="FUR-FU-10003268"/>
    <n v="3158.42"/>
    <n v="135.93199999999999"/>
    <s v="Normal"/>
    <n v="199.9"/>
    <n v="5"/>
    <n v="0"/>
    <n v="39.979999999999997"/>
    <n v="999.5"/>
    <n v="3.9999999999999994E-2"/>
    <s v="Profit"/>
    <n v="0"/>
    <s v="No Discount"/>
    <s v="Low Discount"/>
    <n v="0.43368671837891404"/>
    <x v="1"/>
  </r>
  <r>
    <s v="CA-2014-152100"/>
    <d v="2014-11-05T00:00:00"/>
    <x v="34"/>
    <n v="13459.162"/>
    <n v="-536.9298"/>
    <n v="0.85399999999999998"/>
    <s v="High Value"/>
    <n v="306"/>
    <n v="8.6391774421377813E-4"/>
    <s v="FUR-CH-10000015"/>
    <n v="41197.32"/>
    <n v="814.41599999999994"/>
    <s v="Normal"/>
    <n v="1212.96"/>
    <n v="8"/>
    <n v="0.3"/>
    <n v="-69.311999999999998"/>
    <n v="9703.68"/>
    <n v="-7.1428571428571426E-3"/>
    <s v="Loss"/>
    <n v="2911.1039999999998"/>
    <s v="Discount Applied"/>
    <s v="Low Discount"/>
    <n v="0.4850302445927982"/>
    <x v="1"/>
  </r>
  <r>
    <s v="CA-2015-166219"/>
    <d v="2015-08-28T00:00:00"/>
    <x v="49"/>
    <n v="2204.4970000000003"/>
    <n v="64.835700000000003"/>
    <n v="0.308"/>
    <s v="Low Value"/>
    <n v="1461"/>
    <n v="1.4150242603261937E-4"/>
    <s v="FUR-TA-10004607"/>
    <n v="6948.0099999999993"/>
    <n v="-115.3074"/>
    <s v="Normal"/>
    <n v="103.48099999999999"/>
    <n v="1"/>
    <n v="0.3"/>
    <n v="-16.261299999999999"/>
    <n v="103.48099999999999"/>
    <n v="-0.15714285714285714"/>
    <s v="Loss"/>
    <n v="31.044299999999996"/>
    <s v="Discount Applied"/>
    <s v="Low Discount"/>
    <n v="0.9577975763509522"/>
    <x v="0"/>
  </r>
  <r>
    <s v="CA-2017-136882"/>
    <d v="2017-05-27T00:00:00"/>
    <x v="482"/>
    <n v="10860.08"/>
    <n v="445.20220000000006"/>
    <n v="0.78"/>
    <s v="Medium Value"/>
    <n v="461"/>
    <n v="6.9708766530792679E-4"/>
    <s v="FUR-FU-10003664"/>
    <n v="26346.959999999999"/>
    <n v="627.17220000000009"/>
    <s v="Normal"/>
    <n v="477.3"/>
    <n v="5"/>
    <n v="0"/>
    <n v="138.417"/>
    <n v="2386.5"/>
    <n v="5.8000000000000003E-2"/>
    <s v="Profit"/>
    <n v="0"/>
    <s v="No Discount"/>
    <s v="Low Discount"/>
    <n v="0.60402891632319378"/>
    <x v="1"/>
  </r>
  <r>
    <s v="US-2017-109610"/>
    <d v="2017-11-25T00:00:00"/>
    <x v="608"/>
    <n v="1651.76"/>
    <n v="115.18480000000001"/>
    <n v="0.23799999999999999"/>
    <s v="Low Value"/>
    <n v="1614"/>
    <n v="1.0602330020119753E-4"/>
    <s v="FUR-CH-10001854"/>
    <n v="43310.931999999993"/>
    <n v="1305.6455999999998"/>
    <s v="Normal"/>
    <n v="701.96"/>
    <n v="2"/>
    <n v="0"/>
    <n v="168.47040000000001"/>
    <n v="1403.92"/>
    <n v="0.12"/>
    <s v="Profit"/>
    <n v="0"/>
    <s v="No Discount"/>
    <s v="Low Discount"/>
    <n v="0.97638096216271097"/>
    <x v="0"/>
  </r>
  <r>
    <s v="CA-2016-126858"/>
    <d v="2016-11-19T00:00:00"/>
    <x v="67"/>
    <n v="230.12"/>
    <n v="-46.560400000000001"/>
    <n v="4.4999999999999998E-2"/>
    <s v="Low Value"/>
    <n v="2022"/>
    <n v="1.4770960576778451E-5"/>
    <s v="FUR-FU-10000448"/>
    <n v="527.34"/>
    <n v="8.7889999999999997"/>
    <s v="Normal"/>
    <n v="31.96"/>
    <n v="2"/>
    <n v="0"/>
    <n v="1.5980000000000001"/>
    <n v="63.92"/>
    <n v="2.5000000000000001E-2"/>
    <s v="Profit"/>
    <n v="0"/>
    <s v="No Discount"/>
    <s v="Low Discount"/>
    <n v="0.99926550724557539"/>
    <x v="0"/>
  </r>
  <r>
    <s v="CA-2017-102925"/>
    <d v="2017-05-11T00:00:00"/>
    <x v="693"/>
    <n v="1096.248"/>
    <n v="-3.8667999999999978"/>
    <n v="0.18099999999999999"/>
    <s v="Low Value"/>
    <n v="1735"/>
    <n v="7.0366052452512708E-5"/>
    <s v="FUR-TA-10003469"/>
    <n v="2899.875"/>
    <n v="-357.97500000000002"/>
    <s v="Normal"/>
    <n v="166.5"/>
    <n v="2"/>
    <n v="0.4"/>
    <n v="-66.599999999999994"/>
    <n v="333"/>
    <n v="-0.19999999999999998"/>
    <s v="Loss"/>
    <n v="133.20000000000002"/>
    <s v="Discount Applied"/>
    <s v="High Discount"/>
    <n v="0.98717120585664231"/>
    <x v="0"/>
  </r>
  <r>
    <s v="CA-2017-102925"/>
    <d v="2017-05-11T00:00:00"/>
    <x v="693"/>
    <n v="1096.248"/>
    <n v="-3.8667999999999978"/>
    <n v="0.18099999999999999"/>
    <s v="Low Value"/>
    <n v="1735"/>
    <n v="7.0366052452512708E-5"/>
    <s v="FUR-CH-10004875"/>
    <n v="6085.8899999999994"/>
    <n v="254.82440000000005"/>
    <s v="Normal"/>
    <n v="128.124"/>
    <n v="2"/>
    <n v="0.1"/>
    <n v="24.2012"/>
    <n v="256.24799999999999"/>
    <n v="9.4444444444444442E-2"/>
    <s v="Profit"/>
    <n v="25.6248"/>
    <s v="Discount Applied"/>
    <s v="Low Discount"/>
    <n v="0.98717120585664231"/>
    <x v="0"/>
  </r>
  <r>
    <s v="CA-2017-102925"/>
    <d v="2017-05-11T00:00:00"/>
    <x v="693"/>
    <n v="1096.248"/>
    <n v="-3.8667999999999978"/>
    <n v="0.18099999999999999"/>
    <s v="Low Value"/>
    <n v="1735"/>
    <n v="7.0366052452512708E-5"/>
    <s v="FUR-FU-10004245"/>
    <n v="754.41599999999994"/>
    <n v="68.951999999999998"/>
    <s v="Normal"/>
    <n v="101.4"/>
    <n v="5"/>
    <n v="0"/>
    <n v="38.531999999999996"/>
    <n v="507"/>
    <n v="7.5999999999999998E-2"/>
    <s v="Profit"/>
    <n v="0"/>
    <s v="No Discount"/>
    <s v="Low Discount"/>
    <n v="0.98717120585664231"/>
    <x v="0"/>
  </r>
  <r>
    <s v="CA-2015-100818"/>
    <d v="2015-05-31T00:00:00"/>
    <x v="67"/>
    <n v="230.12"/>
    <n v="-46.560400000000001"/>
    <n v="4.4999999999999998E-2"/>
    <s v="Low Value"/>
    <n v="2022"/>
    <n v="1.4770960576778451E-5"/>
    <s v="FUR-FU-10002703"/>
    <n v="360.92"/>
    <n v="-46.403999999999996"/>
    <s v="Normal"/>
    <n v="51.56"/>
    <n v="2"/>
    <n v="0.6"/>
    <n v="-61.872"/>
    <n v="103.12"/>
    <n v="-0.6"/>
    <s v="Loss"/>
    <n v="61.872"/>
    <s v="Discount Applied"/>
    <s v="High Discount"/>
    <n v="0.99926550724557539"/>
    <x v="0"/>
  </r>
  <r>
    <s v="CA-2016-164770"/>
    <d v="2016-02-12T00:00:00"/>
    <x v="471"/>
    <n v="13842.508"/>
    <n v="-311.48540000000003"/>
    <n v="0.86"/>
    <s v="High Value"/>
    <n v="293"/>
    <n v="8.8852398727507528E-4"/>
    <s v="FUR-BO-10003893"/>
    <n v="11337.028"/>
    <n v="-103.482"/>
    <s v="Normal"/>
    <n v="781.86400000000003"/>
    <n v="10"/>
    <n v="0.32"/>
    <n v="-137.976"/>
    <n v="7818.64"/>
    <n v="-1.7647058823529412E-2"/>
    <s v="Loss"/>
    <n v="2501.9648000000002"/>
    <s v="Discount Applied"/>
    <s v="High Discount"/>
    <n v="0.47370501688108885"/>
    <x v="1"/>
  </r>
  <r>
    <s v="CA-2017-130505"/>
    <d v="2017-12-10T00:00:00"/>
    <x v="66"/>
    <n v="17832.73"/>
    <n v="211.71780000000001"/>
    <n v="0.89900000000000002"/>
    <s v="High Value"/>
    <n v="210"/>
    <n v="1.14464866941741E-3"/>
    <s v="FUR-TA-10001932"/>
    <n v="24977.856"/>
    <n v="-404.00640000000004"/>
    <s v="high sales Low Profit"/>
    <n v="673.34400000000005"/>
    <n v="3"/>
    <n v="0.3"/>
    <n v="-76.953599999999994"/>
    <n v="2020.0320000000002"/>
    <n v="-3.8095238095238092E-2"/>
    <s v="Loss"/>
    <n v="606.00959999999998"/>
    <s v="Discount Applied"/>
    <s v="Low Discount"/>
    <n v="0.39211102125952491"/>
    <x v="1"/>
  </r>
  <r>
    <s v="CA-2016-105207"/>
    <d v="2016-03-01T00:00:00"/>
    <x v="363"/>
    <n v="13586.491999999998"/>
    <n v="260.9196"/>
    <n v="0.85599999999999998"/>
    <s v="High Value"/>
    <n v="301"/>
    <n v="8.7209081222282194E-4"/>
    <s v="FUR-TA-10000617"/>
    <n v="20832.202499999996"/>
    <n v="430.06950000000001"/>
    <s v="Normal"/>
    <n v="1592.85"/>
    <n v="7"/>
    <n v="0"/>
    <n v="350.42700000000002"/>
    <n v="11149.949999999999"/>
    <n v="3.1428571428571431E-2"/>
    <s v="Profit"/>
    <n v="0"/>
    <s v="No Discount"/>
    <s v="Low Discount"/>
    <n v="0.48157457361594314"/>
    <x v="1"/>
  </r>
  <r>
    <s v="CA-2016-149237"/>
    <d v="2016-05-26T00:00:00"/>
    <x v="694"/>
    <n v="80.820000000000007"/>
    <n v="11.3148"/>
    <n v="1.6E-2"/>
    <s v="Low Value"/>
    <n v="2086"/>
    <n v="5.1876804876379043E-6"/>
    <s v="FUR-FU-10002088"/>
    <n v="666.31600000000003"/>
    <n v="56.035199999999996"/>
    <s v="Normal"/>
    <n v="26.94"/>
    <n v="3"/>
    <n v="0"/>
    <n v="11.3148"/>
    <n v="80.820000000000007"/>
    <n v="0.13999999999999999"/>
    <s v="Profit"/>
    <n v="0"/>
    <s v="No Discount"/>
    <s v="Low Discount"/>
    <n v="0.99989421785441279"/>
    <x v="0"/>
  </r>
  <r>
    <s v="US-2015-158589"/>
    <d v="2015-11-20T00:00:00"/>
    <x v="549"/>
    <n v="734.93999999999994"/>
    <n v="42.080399999999997"/>
    <n v="0.124"/>
    <s v="Low Value"/>
    <n v="1856"/>
    <n v="4.717438626063599E-5"/>
    <s v="FUR-FU-10001546"/>
    <n v="249.91199999999998"/>
    <n v="-11.213999999999997"/>
    <s v="Normal"/>
    <n v="32.04"/>
    <n v="3"/>
    <n v="0"/>
    <n v="8.01"/>
    <n v="96.12"/>
    <n v="8.3333333333333329E-2"/>
    <s v="Profit"/>
    <n v="0"/>
    <s v="No Discount"/>
    <s v="Low Discount"/>
    <n v="0.99423214311422814"/>
    <x v="0"/>
  </r>
  <r>
    <s v="CA-2017-142461"/>
    <d v="2017-05-30T00:00:00"/>
    <x v="349"/>
    <n v="3809.4844000000003"/>
    <n v="-170.422"/>
    <n v="0.47099999999999997"/>
    <s v="Medium Value"/>
    <n v="1119"/>
    <n v="2.4452348292305107E-4"/>
    <s v="FUR-BO-10001811"/>
    <n v="23696.155399999996"/>
    <n v="15.049000000000007"/>
    <s v="Normal"/>
    <n v="204.66640000000001"/>
    <n v="1"/>
    <n v="0.32"/>
    <n v="-6.0195999999999996"/>
    <n v="204.66640000000001"/>
    <n v="-2.9411764705882349E-2"/>
    <s v="Loss"/>
    <n v="65.493248000000008"/>
    <s v="Discount Applied"/>
    <s v="High Discount"/>
    <n v="0.89197696910522817"/>
    <x v="0"/>
  </r>
  <r>
    <s v="CA-2017-156958"/>
    <d v="2017-05-12T00:00:00"/>
    <x v="695"/>
    <n v="999.5"/>
    <n v="39.979999999999997"/>
    <n v="0.16900000000000001"/>
    <s v="Low Value"/>
    <n v="1762"/>
    <n v="6.4155984253824356E-5"/>
    <s v="FUR-FU-10003268"/>
    <n v="3158.42"/>
    <n v="135.93199999999999"/>
    <s v="Normal"/>
    <n v="199.9"/>
    <n v="5"/>
    <n v="0"/>
    <n v="39.979999999999997"/>
    <n v="999.5"/>
    <n v="3.9999999999999994E-2"/>
    <s v="Profit"/>
    <n v="0"/>
    <s v="No Discount"/>
    <s v="Low Discount"/>
    <n v="0.98884403424808531"/>
    <x v="0"/>
  </r>
  <r>
    <s v="CA-2016-116596"/>
    <d v="2016-10-27T00:00:00"/>
    <x v="514"/>
    <n v="6534.3159999999998"/>
    <n v="188.04479999999998"/>
    <n v="0.626"/>
    <s v="Medium Value"/>
    <n v="790"/>
    <n v="4.194251869990121E-4"/>
    <s v="FUR-CH-10000553"/>
    <n v="6686.1799999999994"/>
    <n v="115.7354"/>
    <s v="Normal"/>
    <n v="427.64400000000001"/>
    <n v="14"/>
    <n v="0.1"/>
    <n v="80.777199999999993"/>
    <n v="5987.0159999999996"/>
    <n v="1.3492063492063491E-2"/>
    <s v="Profit"/>
    <n v="598.70159999999998"/>
    <s v="Discount Applied"/>
    <s v="Low Discount"/>
    <n v="0.78445599026507284"/>
    <x v="1"/>
  </r>
  <r>
    <s v="CA-2017-124191"/>
    <d v="2017-12-06T00:00:00"/>
    <x v="251"/>
    <n v="13667.268"/>
    <n v="-150.19200000000004"/>
    <n v="0.85799999999999998"/>
    <s v="High Value"/>
    <n v="297"/>
    <n v="8.7727566843501508E-4"/>
    <s v="FUR-FU-10002364"/>
    <n v="522.50400000000002"/>
    <n v="10.110600000000002"/>
    <s v="Normal"/>
    <n v="8.8559999999999999"/>
    <n v="3"/>
    <n v="0.6"/>
    <n v="-6.8634000000000004"/>
    <n v="26.567999999999998"/>
    <n v="-0.25833333333333336"/>
    <s v="Loss"/>
    <n v="15.940799999999998"/>
    <s v="Discount Applied"/>
    <s v="High Discount"/>
    <n v="0.47721411955482895"/>
    <x v="1"/>
  </r>
  <r>
    <s v="CA-2016-148747"/>
    <d v="2016-09-25T00:00:00"/>
    <x v="414"/>
    <n v="1469.1959999999999"/>
    <n v="77.870699999999999"/>
    <n v="0.217"/>
    <s v="Low Value"/>
    <n v="1659"/>
    <n v="9.4304867875719597E-5"/>
    <s v="FUR-BO-10002613"/>
    <n v="26566.659"/>
    <n v="-126.44100000000005"/>
    <s v="high sales Low Profit"/>
    <n v="477.666"/>
    <n v="2"/>
    <n v="0.15"/>
    <n v="84.293999999999997"/>
    <n v="955.33199999999999"/>
    <n v="8.8235294117647051E-2"/>
    <s v="Profit"/>
    <n v="143.2998"/>
    <s v="Discount Applied"/>
    <s v="Low Discount"/>
    <n v="0.98091911905712481"/>
    <x v="0"/>
  </r>
  <r>
    <s v="CA-2015-135727"/>
    <d v="2015-11-05T00:00:00"/>
    <x v="11"/>
    <n v="3246.7910000000002"/>
    <n v="93.568299999999994"/>
    <n v="0.41799999999999998"/>
    <s v="Medium Value"/>
    <n v="1229"/>
    <n v="2.0840527490891312E-4"/>
    <s v="FUR-CH-10004540"/>
    <n v="5663.0559999999996"/>
    <n v="15.0832"/>
    <s v="Normal"/>
    <n v="191.96799999999999"/>
    <n v="7"/>
    <n v="0.2"/>
    <n v="16.7972"/>
    <n v="1343.7759999999998"/>
    <n v="1.2500000000000002E-2"/>
    <s v="Profit"/>
    <n v="268.7552"/>
    <s v="Discount Applied"/>
    <s v="Low Discount"/>
    <n v="0.91738326435186457"/>
    <x v="0"/>
  </r>
  <r>
    <s v="CA-2015-135251"/>
    <d v="2015-06-08T00:00:00"/>
    <x v="696"/>
    <n v="1107.5976000000001"/>
    <n v="-114.01739999999999"/>
    <n v="0.185"/>
    <s v="Low Value"/>
    <n v="1727"/>
    <n v="7.1094561465906612E-5"/>
    <s v="FUR-BO-10003965"/>
    <n v="5834.7951999999996"/>
    <n v="-285.94839999999999"/>
    <s v="Normal"/>
    <n v="369.19920000000002"/>
    <n v="3"/>
    <n v="0.32"/>
    <n v="-114.01739999999999"/>
    <n v="1107.5976000000001"/>
    <n v="-0.10294117647058823"/>
    <s v="Loss"/>
    <n v="354.43123200000002"/>
    <s v="Discount Applied"/>
    <s v="High Discount"/>
    <n v="0.98646406839229239"/>
    <x v="0"/>
  </r>
  <r>
    <s v="CA-2016-125724"/>
    <d v="2016-09-22T00:00:00"/>
    <x v="430"/>
    <n v="2121.482"/>
    <n v="-32.887999999999991"/>
    <n v="0.29199999999999998"/>
    <s v="Low Value"/>
    <n v="1495"/>
    <n v="1.3617385271312836E-4"/>
    <s v="FUR-FU-10000246"/>
    <n v="1324.6480000000001"/>
    <n v="56.212000000000003"/>
    <s v="Normal"/>
    <n v="68.432000000000002"/>
    <n v="7"/>
    <n v="0.2"/>
    <n v="8.5540000000000003"/>
    <n v="479.024"/>
    <n v="1.7857142857142856E-2"/>
    <s v="Profit"/>
    <n v="95.8048"/>
    <s v="Discount Applied"/>
    <s v="Low Discount"/>
    <n v="0.96249345734673308"/>
    <x v="0"/>
  </r>
  <r>
    <s v="CA-2015-111612"/>
    <d v="2015-11-28T00:00:00"/>
    <x v="535"/>
    <n v="2124.6379999999999"/>
    <n v="-17.321400000000001"/>
    <n v="0.29499999999999998"/>
    <s v="Low Value"/>
    <n v="1491"/>
    <n v="1.36376430288221E-4"/>
    <s v="FUR-FU-10003799"/>
    <n v="1468.6280000000002"/>
    <n v="71.11999999999999"/>
    <s v="Normal"/>
    <n v="71.12"/>
    <n v="5"/>
    <n v="0.2"/>
    <n v="9.7789999999999999"/>
    <n v="355.6"/>
    <n v="2.7499999999999997E-2"/>
    <s v="Profit"/>
    <n v="71.12"/>
    <s v="Discount Applied"/>
    <s v="Low Discount"/>
    <n v="0.96167641423045425"/>
    <x v="0"/>
  </r>
  <r>
    <s v="CA-2014-103086"/>
    <d v="2014-10-17T00:00:00"/>
    <x v="697"/>
    <n v="10.624000000000001"/>
    <n v="-1.5935999999999999"/>
    <n v="1E-3"/>
    <s v="Low Value"/>
    <n v="2118"/>
    <n v="6.819341437845223E-7"/>
    <s v="FUR-FU-10004586"/>
    <n v="232.4"/>
    <n v="25.763200000000001"/>
    <s v="Normal"/>
    <n v="5.3120000000000003"/>
    <n v="2"/>
    <n v="0.6"/>
    <n v="-1.5935999999999999"/>
    <n v="10.624000000000001"/>
    <n v="-0.15"/>
    <s v="Loss"/>
    <n v="6.3744000000000005"/>
    <s v="Discount Applied"/>
    <s v="High Discount"/>
    <n v="0.99999918917619879"/>
    <x v="0"/>
  </r>
  <r>
    <s v="CA-2016-129280"/>
    <d v="2016-03-05T00:00:00"/>
    <x v="698"/>
    <n v="103.93600000000001"/>
    <n v="10.393599999999999"/>
    <n v="2.1000000000000001E-2"/>
    <s v="Low Value"/>
    <n v="2075"/>
    <n v="6.6714521054582184E-6"/>
    <s v="FUR-FU-10001876"/>
    <n v="2663.36"/>
    <n v="179.28960000000001"/>
    <s v="Normal"/>
    <n v="51.968000000000004"/>
    <n v="2"/>
    <n v="0.2"/>
    <n v="10.393599999999999"/>
    <n v="103.93600000000001"/>
    <n v="9.9999999999999992E-2"/>
    <s v="Profit"/>
    <n v="20.787200000000002"/>
    <s v="Discount Applied"/>
    <s v="Low Discount"/>
    <n v="0.99983050974889409"/>
    <x v="0"/>
  </r>
  <r>
    <s v="CA-2014-130428"/>
    <d v="2014-03-31T00:00:00"/>
    <x v="572"/>
    <n v="9976.3559999999998"/>
    <n v="228.7578"/>
    <n v="0.747"/>
    <s v="Medium Value"/>
    <n v="535"/>
    <n v="6.4036312000654942E-4"/>
    <s v="FUR-CH-10002965"/>
    <n v="26609.752"/>
    <n v="267.30340000000001"/>
    <s v="Normal"/>
    <n v="1125.4880000000001"/>
    <n v="7"/>
    <n v="0.2"/>
    <n v="98.480199999999996"/>
    <n v="7878.4160000000002"/>
    <n v="1.2499999999999999E-2"/>
    <s v="Profit"/>
    <n v="1575.6832000000002"/>
    <s v="Discount Applied"/>
    <s v="Low Discount"/>
    <n v="0.65107862391730575"/>
    <x v="1"/>
  </r>
  <r>
    <s v="CA-2015-148495"/>
    <d v="2015-08-13T00:00:00"/>
    <x v="3"/>
    <n v="1511.924"/>
    <n v="85.865200000000002"/>
    <n v="0.218"/>
    <s v="Low Value"/>
    <n v="1655"/>
    <n v="9.7047496085021648E-5"/>
    <s v="FUR-FU-10001889"/>
    <n v="1514.88"/>
    <n v="74.797200000000004"/>
    <s v="Normal"/>
    <n v="31.56"/>
    <n v="3"/>
    <n v="0"/>
    <n v="10.4148"/>
    <n v="94.679999999999993"/>
    <n v="0.11"/>
    <s v="Profit"/>
    <n v="0"/>
    <s v="No Discount"/>
    <s v="Low Discount"/>
    <n v="0.98063610663086631"/>
    <x v="0"/>
  </r>
  <r>
    <s v="CA-2015-143147"/>
    <d v="2015-05-26T00:00:00"/>
    <x v="618"/>
    <n v="4310.1239999999998"/>
    <n v="12.080799999999996"/>
    <n v="0.501"/>
    <s v="Medium Value"/>
    <n v="1053"/>
    <n v="2.7665857676441264E-4"/>
    <s v="FUR-CH-10000863"/>
    <n v="11851.93"/>
    <n v="-445.39099999999996"/>
    <s v="Normal"/>
    <n v="105.68600000000001"/>
    <n v="1"/>
    <n v="0.3"/>
    <n v="-28.686199999999999"/>
    <n v="105.68600000000001"/>
    <n v="-0.27142857142857141"/>
    <s v="Loss"/>
    <n v="31.7058"/>
    <s v="Discount Applied"/>
    <s v="Low Discount"/>
    <n v="0.87565729477004883"/>
    <x v="0"/>
  </r>
  <r>
    <s v="CA-2015-143147"/>
    <d v="2015-05-26T00:00:00"/>
    <x v="618"/>
    <n v="4310.1239999999998"/>
    <n v="12.080799999999996"/>
    <n v="0.501"/>
    <s v="Medium Value"/>
    <n v="1053"/>
    <n v="2.7665857676441264E-4"/>
    <s v="FUR-CH-10004754"/>
    <n v="4682.8760000000002"/>
    <n v="125.0166"/>
    <s v="Normal"/>
    <n v="104.93"/>
    <n v="5"/>
    <n v="0.3"/>
    <n v="-4.4969999999999999"/>
    <n v="524.65000000000009"/>
    <n v="-8.5714285714285701E-3"/>
    <s v="Loss"/>
    <n v="157.39500000000001"/>
    <s v="Discount Applied"/>
    <s v="Low Discount"/>
    <n v="0.87565729477004883"/>
    <x v="0"/>
  </r>
  <r>
    <s v="CA-2017-152975"/>
    <d v="2017-09-14T00:00:00"/>
    <x v="573"/>
    <n v="3772.2239999999997"/>
    <n v="-96.925200000000004"/>
    <n v="0.46400000000000002"/>
    <s v="Medium Value"/>
    <n v="1135"/>
    <n v="2.4213180945062364E-4"/>
    <s v="FUR-CH-10003298"/>
    <n v="16045.05"/>
    <n v="-491.17499999999995"/>
    <s v="high sales Low Profit"/>
    <n v="589.41"/>
    <n v="5"/>
    <n v="0.1"/>
    <n v="-6.5490000000000004"/>
    <n v="2947.0499999999997"/>
    <n v="-2.2222222222222227E-3"/>
    <s v="Loss"/>
    <n v="294.70499999999998"/>
    <s v="Discount Applied"/>
    <s v="Low Discount"/>
    <n v="0.89561617112870395"/>
    <x v="0"/>
  </r>
  <r>
    <s v="CA-2017-116127"/>
    <d v="2017-06-25T00:00:00"/>
    <x v="677"/>
    <n v="2867.9340000000002"/>
    <n v="-75.499799999999993"/>
    <n v="0.374"/>
    <s v="Low Value"/>
    <n v="1327"/>
    <n v="1.8408717213107305E-4"/>
    <s v="FUR-BO-10002213"/>
    <n v="87267.103000000003"/>
    <n v="19.686399999999992"/>
    <s v="Normal"/>
    <n v="400.78399999999999"/>
    <n v="1"/>
    <n v="0.2"/>
    <n v="-5.0098000000000003"/>
    <n v="400.78399999999999"/>
    <n v="-1.2500000000000001E-2"/>
    <s v="Loss"/>
    <n v="80.156800000000004"/>
    <s v="Discount Applied"/>
    <s v="Low Discount"/>
    <n v="0.93597101907382108"/>
    <x v="0"/>
  </r>
  <r>
    <s v="US-2016-105452"/>
    <d v="2016-07-28T00:00:00"/>
    <x v="699"/>
    <n v="1637.1000000000001"/>
    <n v="-388.28"/>
    <n v="0.23599999999999999"/>
    <s v="Low Value"/>
    <n v="1618"/>
    <n v="1.0508230297342259E-4"/>
    <s v="FUR-FU-10003691"/>
    <n v="891.67"/>
    <n v="55.821999999999996"/>
    <s v="Normal"/>
    <n v="24.7"/>
    <n v="5"/>
    <n v="0.6"/>
    <n v="-9.8800000000000008"/>
    <n v="123.5"/>
    <n v="-0.08"/>
    <s v="Loss"/>
    <n v="74.099999999999994"/>
    <s v="Discount Applied"/>
    <s v="High Discount"/>
    <n v="0.9768030018585151"/>
    <x v="0"/>
  </r>
  <r>
    <s v="US-2016-105452"/>
    <d v="2016-07-28T00:00:00"/>
    <x v="699"/>
    <n v="1637.1000000000001"/>
    <n v="-388.28"/>
    <n v="0.23599999999999999"/>
    <s v="Low Value"/>
    <n v="1618"/>
    <n v="1.0508230297342259E-4"/>
    <s v="FUR-FU-10003806"/>
    <n v="10050.304"/>
    <n v="-529.76"/>
    <s v="Normal"/>
    <n v="302.72000000000003"/>
    <n v="5"/>
    <n v="0.6"/>
    <n v="-378.4"/>
    <n v="1513.6000000000001"/>
    <n v="-0.24999999999999997"/>
    <s v="Loss"/>
    <n v="908.16000000000008"/>
    <s v="Discount Applied"/>
    <s v="High Discount"/>
    <n v="0.9768030018585151"/>
    <x v="0"/>
  </r>
  <r>
    <s v="CA-2015-149517"/>
    <d v="2015-09-19T00:00:00"/>
    <x v="700"/>
    <n v="182.52"/>
    <n v="19.468800000000002"/>
    <n v="3.2000000000000001E-2"/>
    <s v="Low Value"/>
    <n v="2052"/>
    <n v="1.1715608050033041E-5"/>
    <s v="FUR-FU-10003464"/>
    <n v="592.17600000000004"/>
    <n v="59.217600000000004"/>
    <s v="Normal"/>
    <n v="60.84"/>
    <n v="3"/>
    <n v="0"/>
    <n v="19.468800000000002"/>
    <n v="182.52"/>
    <n v="0.10666666666666667"/>
    <s v="Profit"/>
    <n v="0"/>
    <s v="No Discount"/>
    <s v="Low Discount"/>
    <n v="0.99963598048586155"/>
    <x v="0"/>
  </r>
  <r>
    <s v="CA-2016-129861"/>
    <d v="2016-06-17T00:00:00"/>
    <x v="389"/>
    <n v="1723.806"/>
    <n v="-194.9598"/>
    <n v="0.247"/>
    <s v="Low Value"/>
    <n v="1595"/>
    <n v="1.106477944898929E-4"/>
    <s v="FUR-TA-10003715"/>
    <n v="16205.237999999999"/>
    <n v="-401.99040000000002"/>
    <s v="high sales Low Profit"/>
    <n v="376.86599999999999"/>
    <n v="3"/>
    <n v="0.4"/>
    <n v="-213.5574"/>
    <n v="1130.598"/>
    <n v="-0.18888888888888888"/>
    <s v="Loss"/>
    <n v="452.23919999999998"/>
    <s v="Discount Applied"/>
    <s v="High Discount"/>
    <n v="0.97443760197867091"/>
    <x v="0"/>
  </r>
  <r>
    <s v="CA-2016-130638"/>
    <d v="2016-05-16T00:00:00"/>
    <x v="71"/>
    <n v="7502.9219999999987"/>
    <n v="96.241299999999995"/>
    <n v="0.66800000000000004"/>
    <s v="Medium Value"/>
    <n v="697"/>
    <n v="4.8159814476205333E-4"/>
    <s v="FUR-FU-10002116"/>
    <n v="2658.6959999999999"/>
    <n v="-222.73650000000001"/>
    <s v="Normal"/>
    <n v="282.83999999999997"/>
    <n v="4"/>
    <n v="0"/>
    <n v="19.7988"/>
    <n v="1131.3599999999999"/>
    <n v="1.7500000000000002E-2"/>
    <s v="Profit"/>
    <n v="0"/>
    <s v="No Discount"/>
    <s v="Low Discount"/>
    <n v="0.74485176196960257"/>
    <x v="1"/>
  </r>
  <r>
    <s v="CA-2017-137449"/>
    <d v="2017-06-29T00:00:00"/>
    <x v="600"/>
    <n v="3555.8595999999998"/>
    <n v="32.48820000000002"/>
    <n v="0.44900000000000001"/>
    <s v="Medium Value"/>
    <n v="1167"/>
    <n v="2.2824379440361197E-4"/>
    <s v="FUR-TA-10002855"/>
    <n v="11809.638000000003"/>
    <n v="100.97460000000001"/>
    <s v="Normal"/>
    <n v="307.31400000000002"/>
    <n v="3"/>
    <n v="0.3"/>
    <n v="-39.511800000000001"/>
    <n v="921.94200000000001"/>
    <n v="-4.2857142857142858E-2"/>
    <s v="Loss"/>
    <n v="276.58260000000001"/>
    <s v="Discount Applied"/>
    <s v="Low Discount"/>
    <n v="0.90333672222346406"/>
    <x v="0"/>
  </r>
  <r>
    <s v="CA-2017-137449"/>
    <d v="2017-06-29T00:00:00"/>
    <x v="600"/>
    <n v="3555.8595999999998"/>
    <n v="32.48820000000002"/>
    <n v="0.44900000000000001"/>
    <s v="Medium Value"/>
    <n v="1167"/>
    <n v="2.2824379440361197E-4"/>
    <s v="FUR-BO-10000780"/>
    <n v="16170.8508"/>
    <n v="-767.74360000000001"/>
    <s v="high sales Low Profit"/>
    <n v="409.99919999999997"/>
    <n v="3"/>
    <n v="0.32"/>
    <n v="-96.470399999999998"/>
    <n v="1229.9975999999999"/>
    <n v="-7.8431372549019607E-2"/>
    <s v="Loss"/>
    <n v="393.59923199999997"/>
    <s v="Discount Applied"/>
    <s v="High Discount"/>
    <n v="0.90333672222346406"/>
    <x v="0"/>
  </r>
  <r>
    <s v="CA-2014-151330"/>
    <d v="2014-10-14T00:00:00"/>
    <x v="636"/>
    <n v="15545.97"/>
    <n v="318.32819999999998"/>
    <n v="0.877"/>
    <s v="High Value"/>
    <n v="259"/>
    <n v="9.9786593950017591E-4"/>
    <s v="FUR-CH-10000749"/>
    <n v="16975.923999999999"/>
    <n v="231.65440000000001"/>
    <s v="Normal"/>
    <n v="1628.82"/>
    <n v="9"/>
    <n v="0"/>
    <n v="260.6112"/>
    <n v="14659.38"/>
    <n v="1.7777777777777778E-2"/>
    <s v="Profit"/>
    <n v="0"/>
    <s v="No Discount"/>
    <s v="Low Discount"/>
    <n v="0.44074731340492268"/>
    <x v="1"/>
  </r>
  <r>
    <s v="CA-2014-124702"/>
    <d v="2014-11-18T00:00:00"/>
    <x v="119"/>
    <n v="8912.7999999999993"/>
    <n v="126.7676"/>
    <n v="0.71099999999999997"/>
    <s v="Medium Value"/>
    <n v="609"/>
    <n v="5.7209550420959053E-4"/>
    <s v="FUR-FU-10003553"/>
    <n v="3617.3019999999997"/>
    <n v="247.57199999999997"/>
    <s v="Normal"/>
    <n v="137.54"/>
    <n v="2"/>
    <n v="0"/>
    <n v="55.015999999999998"/>
    <n v="275.08"/>
    <n v="0.2"/>
    <s v="Profit"/>
    <n v="0"/>
    <s v="No Discount"/>
    <s v="Low Discount"/>
    <n v="0.69722228682331688"/>
    <x v="1"/>
  </r>
  <r>
    <s v="CA-2014-124702"/>
    <d v="2014-11-18T00:00:00"/>
    <x v="119"/>
    <n v="8912.7999999999993"/>
    <n v="126.7676"/>
    <n v="0.71099999999999997"/>
    <s v="Medium Value"/>
    <n v="609"/>
    <n v="5.7209550420959053E-4"/>
    <s v="FUR-TA-10003008"/>
    <n v="10186.290000000001"/>
    <n v="-328.59"/>
    <s v="Normal"/>
    <n v="730.2"/>
    <n v="4"/>
    <n v="0"/>
    <n v="94.926000000000002"/>
    <n v="2920.8"/>
    <n v="3.2500000000000001E-2"/>
    <s v="Profit"/>
    <n v="0"/>
    <s v="No Discount"/>
    <s v="Low Discount"/>
    <n v="0.69722228682331688"/>
    <x v="1"/>
  </r>
  <r>
    <s v="CA-2015-116638"/>
    <d v="2015-01-28T00:00:00"/>
    <x v="701"/>
    <n v="55869.372000000003"/>
    <n v="-1862.3124"/>
    <n v="1"/>
    <s v="High Value"/>
    <n v="1"/>
    <n v="3.5861476241151134E-3"/>
    <s v="FUR-TA-10000198"/>
    <n v="81324.648000000001"/>
    <n v="-2876.1156000000001"/>
    <s v="high sales Low Profit"/>
    <n v="4297.6440000000002"/>
    <n v="13"/>
    <n v="0.4"/>
    <n v="-1862.3124"/>
    <n v="55869.372000000003"/>
    <n v="-3.3333333333333333E-2"/>
    <s v="Loss"/>
    <n v="22347.748800000001"/>
    <s v="Discount Applied"/>
    <s v="High Discount"/>
    <n v="3.5861476241151134E-3"/>
    <x v="1"/>
  </r>
  <r>
    <s v="CA-2014-104563"/>
    <d v="2014-07-03T00:00:00"/>
    <x v="657"/>
    <n v="10972.5344"/>
    <n v="44.660399999999996"/>
    <n v="0.79"/>
    <s v="Medium Value"/>
    <n v="442"/>
    <n v="7.043058971395159E-4"/>
    <s v="FUR-CH-10002780"/>
    <n v="2947.7520000000004"/>
    <n v="47.309600000000003"/>
    <s v="Normal"/>
    <n v="436.70400000000001"/>
    <n v="6"/>
    <n v="0.2"/>
    <n v="21.8352"/>
    <n v="2620.2240000000002"/>
    <n v="8.3333333333333332E-3"/>
    <s v="Profit"/>
    <n v="524.04480000000001"/>
    <s v="Discount Applied"/>
    <s v="Low Discount"/>
    <n v="0.58933922042105724"/>
    <x v="1"/>
  </r>
  <r>
    <s v="CA-2014-104563"/>
    <d v="2014-07-03T00:00:00"/>
    <x v="657"/>
    <n v="10972.5344"/>
    <n v="44.660399999999996"/>
    <n v="0.79"/>
    <s v="Medium Value"/>
    <n v="442"/>
    <n v="7.043058971395159E-4"/>
    <s v="FUR-CH-10004495"/>
    <n v="29526.137999999999"/>
    <n v="854.78320000000008"/>
    <s v="Normal"/>
    <n v="481.56799999999998"/>
    <n v="2"/>
    <n v="0.2"/>
    <n v="54.176400000000001"/>
    <n v="963.13599999999997"/>
    <n v="5.6250000000000001E-2"/>
    <s v="Profit"/>
    <n v="192.62720000000002"/>
    <s v="Discount Applied"/>
    <s v="Low Discount"/>
    <n v="0.58933922042105724"/>
    <x v="1"/>
  </r>
  <r>
    <s v="CA-2016-107104"/>
    <d v="2016-11-26T00:00:00"/>
    <x v="301"/>
    <n v="33539.658000000003"/>
    <n v="487.73419999999999"/>
    <n v="0.97499999999999998"/>
    <s v="High Value"/>
    <n v="49"/>
    <n v="2.1528461936234661E-3"/>
    <s v="FUR-BO-10002213"/>
    <n v="87267.103000000003"/>
    <n v="19.686399999999992"/>
    <s v="Normal"/>
    <n v="3406.6640000000002"/>
    <n v="8"/>
    <n v="0.15"/>
    <n v="160.31360000000001"/>
    <n v="27253.312000000002"/>
    <n v="5.8823529411764705E-3"/>
    <s v="Profit"/>
    <n v="4087.9967999999999"/>
    <s v="Discount Applied"/>
    <s v="Low Discount"/>
    <n v="0.14776113906374108"/>
    <x v="1"/>
  </r>
  <r>
    <s v="CA-2016-107104"/>
    <d v="2016-11-26T00:00:00"/>
    <x v="301"/>
    <n v="33539.658000000003"/>
    <n v="487.73419999999999"/>
    <n v="0.97499999999999998"/>
    <s v="High Value"/>
    <n v="49"/>
    <n v="2.1528461936234661E-3"/>
    <s v="FUR-FU-10002937"/>
    <n v="12304.52"/>
    <n v="1260.221"/>
    <s v="Normal"/>
    <n v="595.38"/>
    <n v="6"/>
    <n v="0"/>
    <n v="297.69"/>
    <n v="3572.2799999999997"/>
    <n v="8.3333333333333343E-2"/>
    <s v="Profit"/>
    <n v="0"/>
    <s v="No Discount"/>
    <s v="Low Discount"/>
    <n v="0.14776113906374108"/>
    <x v="1"/>
  </r>
  <r>
    <s v="CA-2014-156160"/>
    <d v="2014-09-22T00:00:00"/>
    <x v="288"/>
    <n v="10555.763999999999"/>
    <n v="291.96299999999997"/>
    <n v="0.77100000000000002"/>
    <s v="Medium Value"/>
    <n v="482"/>
    <n v="6.7755420607412307E-4"/>
    <s v="FUR-FU-10001876"/>
    <n v="2663.36"/>
    <n v="179.28960000000001"/>
    <s v="Normal"/>
    <n v="97.44"/>
    <n v="3"/>
    <n v="0"/>
    <n v="35.078400000000002"/>
    <n v="292.32"/>
    <n v="0.12000000000000001"/>
    <s v="Profit"/>
    <n v="0"/>
    <s v="No Discount"/>
    <s v="Low Discount"/>
    <n v="0.61772088988739871"/>
    <x v="1"/>
  </r>
  <r>
    <s v="CA-2014-156160"/>
    <d v="2014-09-22T00:00:00"/>
    <x v="288"/>
    <n v="10555.763999999999"/>
    <n v="291.96299999999997"/>
    <n v="0.77100000000000002"/>
    <s v="Medium Value"/>
    <n v="482"/>
    <n v="6.7755420607412307E-4"/>
    <s v="FUR-CH-10004983"/>
    <n v="31358.904000000002"/>
    <n v="342.88739999999996"/>
    <s v="Normal"/>
    <n v="579.52800000000002"/>
    <n v="4"/>
    <n v="0.1"/>
    <n v="83.709599999999995"/>
    <n v="2318.1120000000001"/>
    <n v="3.6111111111111108E-2"/>
    <s v="Profit"/>
    <n v="231.81120000000001"/>
    <s v="Discount Applied"/>
    <s v="Low Discount"/>
    <n v="0.61772088988739871"/>
    <x v="1"/>
  </r>
  <r>
    <s v="CA-2017-157448"/>
    <d v="2017-11-16T00:00:00"/>
    <x v="24"/>
    <n v="10142.768"/>
    <n v="-152.83079999999998"/>
    <n v="0.755"/>
    <s v="Medium Value"/>
    <n v="511"/>
    <n v="6.5104478649143929E-4"/>
    <s v="FUR-FU-10003268"/>
    <n v="3158.42"/>
    <n v="135.93199999999999"/>
    <s v="Normal"/>
    <n v="119.94"/>
    <n v="3"/>
    <n v="0"/>
    <n v="23.988"/>
    <n v="359.82"/>
    <n v="6.6666666666666666E-2"/>
    <s v="Profit"/>
    <n v="0"/>
    <s v="No Discount"/>
    <s v="Low Discount"/>
    <n v="0.63948627174085315"/>
    <x v="1"/>
  </r>
  <r>
    <s v="CA-2017-157448"/>
    <d v="2017-11-16T00:00:00"/>
    <x v="24"/>
    <n v="10142.768"/>
    <n v="-152.83079999999998"/>
    <n v="0.755"/>
    <s v="Medium Value"/>
    <n v="511"/>
    <n v="6.5104478649143929E-4"/>
    <s v="FUR-FU-10001847"/>
    <n v="131.65199999999999"/>
    <n v="17.056799999999999"/>
    <s v="Normal"/>
    <n v="12.42"/>
    <n v="3"/>
    <n v="0"/>
    <n v="4.4711999999999996"/>
    <n v="37.26"/>
    <n v="0.12"/>
    <s v="Profit"/>
    <n v="0"/>
    <s v="No Discount"/>
    <s v="Low Discount"/>
    <n v="0.63948627174085315"/>
    <x v="1"/>
  </r>
  <r>
    <s v="CA-2016-137393"/>
    <d v="2016-06-05T00:00:00"/>
    <x v="647"/>
    <n v="664.01599999999996"/>
    <n v="-7.1823999999999995"/>
    <n v="0.114"/>
    <s v="Low Value"/>
    <n v="1877"/>
    <n v="4.2621910995785329E-5"/>
    <s v="FUR-FU-10001617"/>
    <n v="241.28"/>
    <n v="18.512"/>
    <s v="Normal"/>
    <n v="41.6"/>
    <n v="4"/>
    <n v="0"/>
    <n v="14.144"/>
    <n v="166.4"/>
    <n v="8.4999999999999992E-2"/>
    <s v="Profit"/>
    <n v="0"/>
    <s v="No Discount"/>
    <s v="Low Discount"/>
    <n v="0.9951800459522181"/>
    <x v="0"/>
  </r>
  <r>
    <s v="CA-2017-122770"/>
    <d v="2017-12-13T00:00:00"/>
    <x v="376"/>
    <n v="18331.9856"/>
    <n v="-458.83899999999994"/>
    <n v="0.90900000000000003"/>
    <s v="High Value"/>
    <n v="187"/>
    <n v="1.1766949269584142E-3"/>
    <s v="FUR-FU-10001473"/>
    <n v="5732.1120000000001"/>
    <n v="176.32469999999998"/>
    <s v="Normal"/>
    <n v="201.04"/>
    <n v="8"/>
    <n v="0"/>
    <n v="54.280799999999999"/>
    <n v="1608.32"/>
    <n v="3.3750000000000002E-2"/>
    <s v="Profit"/>
    <n v="0"/>
    <s v="No Discount"/>
    <s v="Low Discount"/>
    <n v="0.36544236222332188"/>
    <x v="1"/>
  </r>
  <r>
    <s v="CA-2015-130183"/>
    <d v="2015-11-13T00:00:00"/>
    <x v="53"/>
    <n v="7947.9745999999996"/>
    <n v="-371.18960000000004"/>
    <n v="0.68799999999999994"/>
    <s v="Medium Value"/>
    <n v="657"/>
    <n v="5.1016521589534363E-4"/>
    <s v="FUR-BO-10001811"/>
    <n v="23696.155399999996"/>
    <n v="15.049000000000007"/>
    <s v="Normal"/>
    <n v="613.99919999999997"/>
    <n v="3"/>
    <n v="0.32"/>
    <n v="-18.058800000000002"/>
    <n v="1841.9975999999999"/>
    <n v="-9.8039215686274526E-3"/>
    <s v="Loss"/>
    <n v="589.43923199999995"/>
    <s v="Discount Applied"/>
    <s v="High Discount"/>
    <n v="0.72365444321615946"/>
    <x v="1"/>
  </r>
  <r>
    <s v="CA-2016-122511"/>
    <d v="2016-11-03T00:00:00"/>
    <x v="702"/>
    <n v="121.34399999999999"/>
    <n v="9.48"/>
    <n v="2.4E-2"/>
    <s v="Low Value"/>
    <n v="2069"/>
    <n v="7.7888381723822548E-6"/>
    <s v="FUR-FU-10001037"/>
    <n v="646.53599999999994"/>
    <n v="48.822000000000003"/>
    <s v="Normal"/>
    <n v="30.335999999999999"/>
    <n v="4"/>
    <n v="0.2"/>
    <n v="9.48"/>
    <n v="121.34399999999999"/>
    <n v="7.8125000000000014E-2"/>
    <s v="Profit"/>
    <n v="24.268799999999999"/>
    <s v="Discount Applied"/>
    <s v="Low Discount"/>
    <n v="0.99978796165418837"/>
    <x v="0"/>
  </r>
  <r>
    <s v="CA-2016-161746"/>
    <d v="2016-10-21T00:00:00"/>
    <x v="92"/>
    <n v="2899.2139999999999"/>
    <n v="108.20050000000002"/>
    <n v="0.378"/>
    <s v="Low Value"/>
    <n v="1312"/>
    <n v="1.8609497522007718E-4"/>
    <s v="FUR-CH-10004626"/>
    <n v="7879.5090000000009"/>
    <n v="413.649"/>
    <s v="Normal"/>
    <n v="242.136"/>
    <n v="3"/>
    <n v="0.2"/>
    <n v="12.1068"/>
    <n v="726.40800000000002"/>
    <n v="1.6666666666666666E-2"/>
    <s v="Profit"/>
    <n v="145.2816"/>
    <s v="Discount Applied"/>
    <s v="Low Discount"/>
    <n v="0.93412657977911895"/>
    <x v="0"/>
  </r>
  <r>
    <s v="CA-2016-161746"/>
    <d v="2016-10-21T00:00:00"/>
    <x v="92"/>
    <n v="2899.2139999999999"/>
    <n v="108.20050000000002"/>
    <n v="0.378"/>
    <s v="Low Value"/>
    <n v="1312"/>
    <n v="1.8609497522007718E-4"/>
    <s v="FUR-FU-10003731"/>
    <n v="528.94000000000005"/>
    <n v="41.915999999999997"/>
    <s v="Normal"/>
    <n v="19.96"/>
    <n v="2"/>
    <n v="0"/>
    <n v="5.5888"/>
    <n v="39.92"/>
    <n v="0.13999999999999999"/>
    <s v="Profit"/>
    <n v="0"/>
    <s v="No Discount"/>
    <s v="Low Discount"/>
    <n v="0.93412657977911895"/>
    <x v="0"/>
  </r>
  <r>
    <s v="CA-2014-114251"/>
    <d v="2014-05-11T00:00:00"/>
    <x v="242"/>
    <n v="4547.2440000000006"/>
    <n v="-210.81779999999998"/>
    <n v="0.52300000000000002"/>
    <s v="Medium Value"/>
    <n v="1009"/>
    <n v="2.9187885388924195E-4"/>
    <s v="FUR-FU-10001468"/>
    <n v="16243.099999999999"/>
    <n v="-530.0379999999999"/>
    <s v="high sales Low Profit"/>
    <n v="273.56799999999998"/>
    <n v="2"/>
    <n v="0.2"/>
    <n v="-34.195999999999998"/>
    <n v="547.13599999999997"/>
    <n v="-6.25E-2"/>
    <s v="Loss"/>
    <n v="109.4272"/>
    <s v="Discount Applied"/>
    <s v="Low Discount"/>
    <n v="0.86259140454528638"/>
    <x v="0"/>
  </r>
  <r>
    <s v="CA-2016-119641"/>
    <d v="2016-09-22T00:00:00"/>
    <x v="551"/>
    <n v="2025.92"/>
    <n v="51.319999999999993"/>
    <n v="0.28000000000000003"/>
    <s v="Low Value"/>
    <n v="1526"/>
    <n v="1.3003991157529551E-4"/>
    <s v="FUR-FU-10002445"/>
    <n v="936.62400000000002"/>
    <n v="73.944000000000003"/>
    <s v="Normal"/>
    <n v="18.96"/>
    <n v="2"/>
    <n v="0"/>
    <n v="7.5839999999999996"/>
    <n v="37.92"/>
    <n v="0.19999999999999998"/>
    <s v="Profit"/>
    <n v="0"/>
    <s v="No Discount"/>
    <s v="Low Discount"/>
    <n v="0.96609536474877122"/>
    <x v="0"/>
  </r>
  <r>
    <s v="CA-2016-105781"/>
    <d v="2016-02-16T00:00:00"/>
    <x v="405"/>
    <n v="2060.732"/>
    <n v="103.6426"/>
    <n v="0.28199999999999997"/>
    <s v="Low Value"/>
    <n v="1520"/>
    <n v="1.3227442695683039E-4"/>
    <s v="FUR-CH-10001802"/>
    <n v="3290.6559999999999"/>
    <n v="12.097999999999999"/>
    <s v="Normal"/>
    <n v="326.64600000000002"/>
    <n v="3"/>
    <n v="0.1"/>
    <n v="39.923400000000001"/>
    <n v="979.9380000000001"/>
    <n v="4.0740740740740737E-2"/>
    <s v="Profit"/>
    <n v="97.993800000000022"/>
    <s v="Discount Applied"/>
    <s v="Low Discount"/>
    <n v="0.96544465297003002"/>
    <x v="0"/>
  </r>
  <r>
    <s v="CA-2014-114321"/>
    <d v="2014-08-20T00:00:00"/>
    <x v="499"/>
    <n v="10364.432000000001"/>
    <n v="230.24560000000002"/>
    <n v="0.76600000000000001"/>
    <s v="Medium Value"/>
    <n v="496"/>
    <n v="6.6527297267817245E-4"/>
    <s v="FUR-CH-10001797"/>
    <n v="8454.0560000000005"/>
    <n v="170.85120000000001"/>
    <s v="Normal"/>
    <n v="500.24"/>
    <n v="13"/>
    <n v="0"/>
    <n v="145.06960000000001"/>
    <n v="6503.12"/>
    <n v="2.230769230769231E-2"/>
    <s v="Profit"/>
    <n v="0"/>
    <s v="No Discount"/>
    <s v="Low Discount"/>
    <n v="0.62507109733760235"/>
    <x v="1"/>
  </r>
  <r>
    <s v="CA-2015-117086"/>
    <d v="2015-08-11T00:00:00"/>
    <x v="703"/>
    <n v="22024.5"/>
    <n v="1013.127"/>
    <n v="0.92800000000000005"/>
    <s v="High Value"/>
    <n v="152"/>
    <n v="1.4137103303635365E-3"/>
    <s v="FUR-BO-10004834"/>
    <n v="81561.128399999987"/>
    <n v="-669.54480000000035"/>
    <s v="high sales Low Profit"/>
    <n v="4404.8999999999996"/>
    <n v="5"/>
    <n v="0"/>
    <n v="1013.127"/>
    <n v="22024.5"/>
    <n v="4.5999999999999999E-2"/>
    <s v="Profit"/>
    <n v="0"/>
    <s v="No Discount"/>
    <s v="Low Discount"/>
    <n v="0.31550632461504752"/>
    <x v="1"/>
  </r>
  <r>
    <s v="CA-2017-137505"/>
    <d v="2017-11-24T00:00:00"/>
    <x v="202"/>
    <n v="8602.2179999999989"/>
    <n v="-145.73529999999997"/>
    <n v="0.70099999999999996"/>
    <s v="Medium Value"/>
    <n v="627"/>
    <n v="5.52159842477203E-4"/>
    <s v="FUR-TA-10000617"/>
    <n v="20832.202499999996"/>
    <n v="430.06950000000001"/>
    <s v="Normal"/>
    <n v="364.08"/>
    <n v="2"/>
    <n v="0.2"/>
    <n v="9.1020000000000003"/>
    <n v="728.16"/>
    <n v="1.2500000000000001E-2"/>
    <s v="Profit"/>
    <n v="145.63200000000001"/>
    <s v="Discount Applied"/>
    <s v="Low Discount"/>
    <n v="0.70895491408555689"/>
    <x v="1"/>
  </r>
  <r>
    <s v="CA-2017-137505"/>
    <d v="2017-11-24T00:00:00"/>
    <x v="202"/>
    <n v="8602.2179999999989"/>
    <n v="-145.73529999999997"/>
    <n v="0.70099999999999996"/>
    <s v="Medium Value"/>
    <n v="627"/>
    <n v="5.52159842477203E-4"/>
    <s v="FUR-TA-10001676"/>
    <n v="1746.0989999999999"/>
    <n v="-148.39619999999996"/>
    <s v="Normal"/>
    <n v="71.087999999999994"/>
    <n v="2"/>
    <n v="0.2"/>
    <n v="-1.7771999999999999"/>
    <n v="142.17599999999999"/>
    <n v="-1.2500000000000001E-2"/>
    <s v="Loss"/>
    <n v="28.435199999999998"/>
    <s v="Discount Applied"/>
    <s v="Low Discount"/>
    <n v="0.70895491408555689"/>
    <x v="1"/>
  </r>
  <r>
    <s v="US-2014-140914"/>
    <d v="2014-11-11T00:00:00"/>
    <x v="2"/>
    <n v="18911.419999999998"/>
    <n v="34.519199999999991"/>
    <n v="0.91700000000000004"/>
    <s v="High Value"/>
    <n v="173"/>
    <n v="1.2138877075912546E-3"/>
    <s v="FUR-FU-10000175"/>
    <n v="779.86399999999992"/>
    <n v="7.6888000000000005"/>
    <s v="Normal"/>
    <n v="10.984"/>
    <n v="2"/>
    <n v="0.6"/>
    <n v="-7.9634"/>
    <n v="21.968"/>
    <n v="-0.36249999999999999"/>
    <s v="Loss"/>
    <n v="13.1808"/>
    <s v="Discount Applied"/>
    <s v="High Discount"/>
    <n v="0.34641705140315587"/>
    <x v="1"/>
  </r>
  <r>
    <s v="US-2014-140914"/>
    <d v="2014-11-11T00:00:00"/>
    <x v="2"/>
    <n v="18911.419999999998"/>
    <n v="34.519199999999991"/>
    <n v="0.91700000000000004"/>
    <s v="High Value"/>
    <n v="173"/>
    <n v="1.2138877075912546E-3"/>
    <s v="FUR-CH-10003379"/>
    <n v="31689.775999999998"/>
    <n v="926.18499999999995"/>
    <s v="Normal"/>
    <n v="797.94399999999996"/>
    <n v="4"/>
    <n v="0.3"/>
    <n v="-56.996000000000002"/>
    <n v="3191.7759999999998"/>
    <n v="-1.785714285714286E-2"/>
    <s v="Loss"/>
    <n v="957.53279999999995"/>
    <s v="Discount Applied"/>
    <s v="Low Discount"/>
    <n v="0.34641705140315587"/>
    <x v="1"/>
  </r>
  <r>
    <s v="CA-2017-113705"/>
    <d v="2017-03-27T00:00:00"/>
    <x v="17"/>
    <n v="2148.3599999999997"/>
    <n v="-224.49690000000004"/>
    <n v="0.3"/>
    <s v="Low Value"/>
    <n v="1479"/>
    <n v="1.3789909988148682E-4"/>
    <s v="FUR-TA-10002533"/>
    <n v="15108.872500000001"/>
    <n v="-795.97250000000008"/>
    <s v="high sales Low Profit"/>
    <n v="292.10000000000002"/>
    <n v="2"/>
    <n v="0"/>
    <n v="58.42"/>
    <n v="584.20000000000005"/>
    <n v="9.9999999999999992E-2"/>
    <s v="Profit"/>
    <n v="0"/>
    <s v="No Discount"/>
    <s v="Low Discount"/>
    <n v="0.960449006459556"/>
    <x v="0"/>
  </r>
  <r>
    <s v="CA-2016-146913"/>
    <d v="2016-10-31T00:00:00"/>
    <x v="97"/>
    <n v="7667.3919999999998"/>
    <n v="147.34479999999999"/>
    <n v="0.67500000000000004"/>
    <s v="Medium Value"/>
    <n v="687"/>
    <n v="4.9215515799889834E-4"/>
    <s v="FUR-CH-10001854"/>
    <n v="43310.931999999993"/>
    <n v="1305.6455999999998"/>
    <s v="Normal"/>
    <n v="1403.92"/>
    <n v="5"/>
    <n v="0.2"/>
    <n v="70.195999999999998"/>
    <n v="7019.6"/>
    <n v="9.9999999999999985E-3"/>
    <s v="Profit"/>
    <n v="1403.92"/>
    <s v="Discount Applied"/>
    <s v="Low Discount"/>
    <n v="0.73758967517403384"/>
    <x v="1"/>
  </r>
  <r>
    <s v="CA-2016-123533"/>
    <d v="2016-11-24T00:00:00"/>
    <x v="144"/>
    <n v="2109.96"/>
    <n v="43.613599999999998"/>
    <n v="0.29099999999999998"/>
    <s v="Low Value"/>
    <n v="1501"/>
    <n v="1.3543427767503678E-4"/>
    <s v="FUR-BO-10001619"/>
    <n v="1784.5800000000002"/>
    <n v="27.193599999999996"/>
    <s v="Normal"/>
    <n v="339.92"/>
    <n v="5"/>
    <n v="0.2"/>
    <n v="8.4979999999999993"/>
    <n v="1699.6000000000001"/>
    <n v="4.9999999999999992E-3"/>
    <s v="Profit"/>
    <n v="339.92000000000007"/>
    <s v="Discount Applied"/>
    <s v="Low Discount"/>
    <n v="0.96303519445743324"/>
    <x v="0"/>
  </r>
  <r>
    <s v="CA-2014-169019"/>
    <d v="2014-07-26T00:00:00"/>
    <x v="279"/>
    <n v="3067.4650000000001"/>
    <n v="54.956700000000005"/>
    <n v="0.39800000000000002"/>
    <s v="Low Value"/>
    <n v="1273"/>
    <n v="1.9689468358094782E-4"/>
    <s v="FUR-FU-10004666"/>
    <n v="475.30799999999999"/>
    <n v="27.701999999999998"/>
    <s v="Normal"/>
    <n v="17.495999999999999"/>
    <n v="3"/>
    <n v="0.6"/>
    <n v="-10.0602"/>
    <n v="52.488"/>
    <n v="-0.19166666666666668"/>
    <s v="Loss"/>
    <n v="31.492799999999999"/>
    <s v="Discount Applied"/>
    <s v="High Discount"/>
    <n v="0.92613412482665658"/>
    <x v="0"/>
  </r>
  <r>
    <s v="CA-2015-149748"/>
    <d v="2015-05-31T00:00:00"/>
    <x v="328"/>
    <n v="628.99199999999985"/>
    <n v="18.759599999999999"/>
    <n v="0.108"/>
    <s v="Low Value"/>
    <n v="1888"/>
    <n v="4.0373787741652312E-5"/>
    <s v="FUR-FU-10001847"/>
    <n v="131.65199999999999"/>
    <n v="17.056799999999999"/>
    <s v="Normal"/>
    <n v="8.2799999999999994"/>
    <n v="2"/>
    <n v="0"/>
    <n v="2.9807999999999999"/>
    <n v="16.559999999999999"/>
    <n v="0.18000000000000002"/>
    <s v="Profit"/>
    <n v="0"/>
    <s v="No Discount"/>
    <s v="Low Discount"/>
    <n v="0.99567193999311454"/>
    <x v="0"/>
  </r>
  <r>
    <s v="US-2014-114377"/>
    <d v="2014-05-11T00:00:00"/>
    <x v="704"/>
    <n v="749.5"/>
    <n v="40.472999999999999"/>
    <n v="0.126"/>
    <s v="Low Value"/>
    <n v="1853"/>
    <n v="4.8108964680581654E-5"/>
    <s v="FUR-CH-10004754"/>
    <n v="4682.8760000000002"/>
    <n v="125.0166"/>
    <s v="Normal"/>
    <n v="149.9"/>
    <n v="5"/>
    <n v="0"/>
    <n v="40.472999999999999"/>
    <n v="749.5"/>
    <n v="5.3999999999999999E-2"/>
    <s v="Profit"/>
    <n v="0"/>
    <s v="No Discount"/>
    <s v="Low Discount"/>
    <n v="0.9940430917644979"/>
    <x v="0"/>
  </r>
  <r>
    <s v="CA-2017-144491"/>
    <d v="2017-03-27T00:00:00"/>
    <x v="234"/>
    <n v="27574.05"/>
    <n v="-494.91059999999999"/>
    <n v="0.95499999999999996"/>
    <s v="High Value"/>
    <n v="87"/>
    <n v="1.7699252802542927E-3"/>
    <s v="FUR-BO-10001811"/>
    <n v="23696.155399999996"/>
    <n v="15.049000000000007"/>
    <s v="Normal"/>
    <n v="1023.332"/>
    <n v="5"/>
    <n v="0.32"/>
    <n v="-30.097999999999999"/>
    <n v="5116.66"/>
    <n v="-5.8823529411764705E-3"/>
    <s v="Loss"/>
    <n v="1637.3312000000001"/>
    <s v="Discount Applied"/>
    <s v="High Discount"/>
    <n v="0.22695024366798333"/>
    <x v="1"/>
  </r>
  <r>
    <s v="CA-2017-144491"/>
    <d v="2017-03-27T00:00:00"/>
    <x v="234"/>
    <n v="27574.05"/>
    <n v="-494.91059999999999"/>
    <n v="0.95499999999999996"/>
    <s v="High Value"/>
    <n v="87"/>
    <n v="1.7699252802542927E-3"/>
    <s v="FUR-CH-10004063"/>
    <n v="50818.646000000001"/>
    <n v="1558.5909999999999"/>
    <s v="Normal"/>
    <n v="600.55799999999999"/>
    <n v="3"/>
    <n v="0.3"/>
    <n v="-8.5793999999999997"/>
    <n v="1801.674"/>
    <n v="-4.7619047619047615E-3"/>
    <s v="Loss"/>
    <n v="540.50220000000002"/>
    <s v="Discount Applied"/>
    <s v="Low Discount"/>
    <n v="0.22695024366798333"/>
    <x v="1"/>
  </r>
  <r>
    <s v="CA-2017-144491"/>
    <d v="2017-03-27T00:00:00"/>
    <x v="234"/>
    <n v="27574.05"/>
    <n v="-494.91059999999999"/>
    <n v="0.95499999999999996"/>
    <s v="High Value"/>
    <n v="87"/>
    <n v="1.7699252802542927E-3"/>
    <s v="FUR-CH-10001714"/>
    <n v="5884.7100000000009"/>
    <n v="-114.6764"/>
    <s v="Normal"/>
    <n v="211.24600000000001"/>
    <n v="2"/>
    <n v="0.3"/>
    <n v="-66.391599999999997"/>
    <n v="422.49200000000002"/>
    <n v="-0.15714285714285714"/>
    <s v="Loss"/>
    <n v="126.74760000000001"/>
    <s v="Discount Applied"/>
    <s v="Low Discount"/>
    <n v="0.22695024366798333"/>
    <x v="1"/>
  </r>
  <r>
    <s v="CA-2014-127166"/>
    <d v="2014-05-21T00:00:00"/>
    <x v="147"/>
    <n v="11057.382"/>
    <n v="457.33679999999998"/>
    <n v="0.79200000000000004"/>
    <s v="Medium Value"/>
    <n v="437"/>
    <n v="7.0975210153128654E-4"/>
    <s v="FUR-CH-10003396"/>
    <n v="5804.2920000000004"/>
    <n v="-216.31380000000004"/>
    <s v="Normal"/>
    <n v="107.77200000000001"/>
    <n v="2"/>
    <n v="0.3"/>
    <n v="-29.252400000000002"/>
    <n v="215.54400000000001"/>
    <n v="-0.1357142857142857"/>
    <s v="Loss"/>
    <n v="64.663200000000003"/>
    <s v="Discount Applied"/>
    <s v="Low Discount"/>
    <n v="0.58652199683249906"/>
    <x v="1"/>
  </r>
  <r>
    <s v="CA-2015-122973"/>
    <d v="2015-07-18T00:00:00"/>
    <x v="134"/>
    <n v="207.89999999999998"/>
    <n v="-1.6454999999999984"/>
    <n v="3.7999999999999999E-2"/>
    <s v="Low Value"/>
    <n v="2037"/>
    <n v="1.3344701477108638E-5"/>
    <s v="FUR-FU-10002364"/>
    <n v="522.50400000000002"/>
    <n v="10.110600000000002"/>
    <s v="Normal"/>
    <n v="7.38"/>
    <n v="1"/>
    <n v="0"/>
    <n v="2.1402000000000001"/>
    <n v="7.38"/>
    <n v="0.29000000000000004"/>
    <s v="Profit"/>
    <n v="0"/>
    <s v="No Discount"/>
    <s v="Low Discount"/>
    <n v="0.99947545849034991"/>
    <x v="0"/>
  </r>
  <r>
    <s v="CA-2016-136322"/>
    <d v="2016-10-21T00:00:00"/>
    <x v="355"/>
    <n v="929.77399999999989"/>
    <n v="-1.8805999999999976"/>
    <n v="0.14899999999999999"/>
    <s v="Low Value"/>
    <n v="1801"/>
    <n v="5.9680406306768671E-5"/>
    <s v="FUR-FU-10002878"/>
    <n v="1651.84"/>
    <n v="162.05119999999999"/>
    <s v="Normal"/>
    <n v="45.567999999999998"/>
    <n v="2"/>
    <n v="0.2"/>
    <n v="9.6831999999999994"/>
    <n v="91.135999999999996"/>
    <n v="0.10625"/>
    <s v="Profit"/>
    <n v="18.2272"/>
    <s v="Discount Applied"/>
    <s v="Low Discount"/>
    <n v="0.99144566730973771"/>
    <x v="0"/>
  </r>
  <r>
    <s v="CA-2017-107209"/>
    <d v="2017-07-27T00:00:00"/>
    <x v="260"/>
    <n v="3712.7719999999999"/>
    <n v="-78.873699999999985"/>
    <n v="0.46200000000000002"/>
    <s v="Medium Value"/>
    <n v="1137"/>
    <n v="2.3831569981994997E-4"/>
    <s v="FUR-CH-10001146"/>
    <n v="10599.241999999998"/>
    <n v="117.4863"/>
    <s v="Normal"/>
    <n v="194.84800000000001"/>
    <n v="4"/>
    <n v="0.2"/>
    <n v="12.178000000000001"/>
    <n v="779.39200000000005"/>
    <n v="1.5625E-2"/>
    <s v="Profit"/>
    <n v="155.87840000000003"/>
    <s v="Discount Applied"/>
    <s v="Low Discount"/>
    <n v="0.89680774962780363"/>
    <x v="0"/>
  </r>
  <r>
    <s v="CA-2015-162201"/>
    <d v="2015-08-06T00:00:00"/>
    <x v="559"/>
    <n v="6335.0630000000001"/>
    <n v="45.194100000000006"/>
    <n v="0.61399999999999999"/>
    <s v="Medium Value"/>
    <n v="816"/>
    <n v="4.066355198349028E-4"/>
    <s v="FUR-FU-10001185"/>
    <n v="5449.866"/>
    <n v="311.77440000000001"/>
    <s v="Normal"/>
    <n v="173.208"/>
    <n v="7"/>
    <n v="0.2"/>
    <n v="45.467100000000002"/>
    <n v="1212.4559999999999"/>
    <n v="3.7500000000000006E-2"/>
    <s v="Profit"/>
    <n v="242.49119999999999"/>
    <s v="Discount Applied"/>
    <s v="Low Discount"/>
    <n v="0.7951507915564241"/>
    <x v="1"/>
  </r>
  <r>
    <s v="US-2014-164406"/>
    <d v="2014-08-15T00:00:00"/>
    <x v="175"/>
    <n v="3387.3270000000002"/>
    <n v="78.185000000000002"/>
    <n v="0.42599999999999999"/>
    <s v="Medium Value"/>
    <n v="1213"/>
    <n v="2.1742601067989406E-4"/>
    <s v="FUR-CH-10003833"/>
    <n v="10012.916000000001"/>
    <n v="-131.107"/>
    <s v="Normal"/>
    <n v="195.136"/>
    <n v="4"/>
    <n v="0.2"/>
    <n v="-12.196"/>
    <n v="780.54399999999998"/>
    <n v="-1.5625E-2"/>
    <s v="Loss"/>
    <n v="156.1088"/>
    <s v="Discount Applied"/>
    <s v="Low Discount"/>
    <n v="0.91400554010369617"/>
    <x v="0"/>
  </r>
  <r>
    <s v="US-2017-152842"/>
    <d v="2017-07-16T00:00:00"/>
    <x v="66"/>
    <n v="17832.73"/>
    <n v="211.71780000000001"/>
    <n v="0.89900000000000002"/>
    <s v="High Value"/>
    <n v="210"/>
    <n v="1.14464866941741E-3"/>
    <s v="FUR-CH-10004218"/>
    <n v="17307.972000000002"/>
    <n v="499.851"/>
    <s v="Normal"/>
    <n v="242.352"/>
    <n v="3"/>
    <n v="0.2"/>
    <n v="15.147"/>
    <n v="727.05600000000004"/>
    <n v="2.0833333333333332E-2"/>
    <s v="Profit"/>
    <n v="145.41120000000001"/>
    <s v="Discount Applied"/>
    <s v="Low Discount"/>
    <n v="0.39211102125952491"/>
    <x v="1"/>
  </r>
  <r>
    <s v="CA-2014-113257"/>
    <d v="2014-12-16T00:00:00"/>
    <x v="626"/>
    <n v="15185.632000000001"/>
    <n v="-12.622"/>
    <n v="0.873"/>
    <s v="High Value"/>
    <n v="267"/>
    <n v="9.7473653574424359E-4"/>
    <s v="FUR-FU-10001706"/>
    <n v="865.48000000000025"/>
    <n v="44.721600000000009"/>
    <s v="Normal"/>
    <n v="8.6240000000000006"/>
    <n v="7"/>
    <n v="0.6"/>
    <n v="-2.5872000000000002"/>
    <n v="60.368000000000002"/>
    <n v="-4.2857142857142858E-2"/>
    <s v="Loss"/>
    <n v="36.220799999999997"/>
    <s v="Discount Applied"/>
    <s v="High Discount"/>
    <n v="0.4496007247204189"/>
    <x v="1"/>
  </r>
  <r>
    <s v="CA-2016-126627"/>
    <d v="2016-10-10T00:00:00"/>
    <x v="312"/>
    <n v="10898.374"/>
    <n v="28.546599999999994"/>
    <n v="0.78400000000000003"/>
    <s v="Medium Value"/>
    <n v="453"/>
    <n v="6.9954568357807781E-4"/>
    <s v="FUR-FU-10004963"/>
    <n v="589.75"/>
    <n v="47.6"/>
    <s v="Normal"/>
    <n v="14"/>
    <n v="4"/>
    <n v="0.6"/>
    <n v="-6.3"/>
    <n v="56"/>
    <n v="-0.1125"/>
    <s v="Loss"/>
    <n v="33.6"/>
    <s v="Discount Applied"/>
    <s v="High Discount"/>
    <n v="0.59844957096540929"/>
    <x v="1"/>
  </r>
  <r>
    <s v="US-2016-125402"/>
    <d v="2016-09-25T00:00:00"/>
    <x v="373"/>
    <n v="3631.4320000000002"/>
    <n v="76.121300000000005"/>
    <n v="0.45500000000000002"/>
    <s v="Medium Value"/>
    <n v="1153"/>
    <n v="2.3309464153159972E-4"/>
    <s v="FUR-CH-10000665"/>
    <n v="15430.156000000001"/>
    <n v="573.72400000000005"/>
    <s v="Normal"/>
    <n v="483.13600000000002"/>
    <n v="4"/>
    <n v="0.2"/>
    <n v="60.392000000000003"/>
    <n v="1932.5440000000001"/>
    <n v="3.125E-2"/>
    <s v="Profit"/>
    <n v="386.50880000000006"/>
    <s v="Discount Applied"/>
    <s v="Low Discount"/>
    <n v="0.90010980274303654"/>
    <x v="0"/>
  </r>
  <r>
    <s v="CA-2014-163867"/>
    <d v="2014-03-06T00:00:00"/>
    <x v="552"/>
    <n v="1160.4180000000001"/>
    <n v="-11.861499999999999"/>
    <n v="0.192"/>
    <s v="Low Value"/>
    <n v="1712"/>
    <n v="7.4485001436572652E-5"/>
    <s v="FUR-FU-10001475"/>
    <n v="1626.52"/>
    <n v="29.453200000000002"/>
    <s v="Normal"/>
    <n v="61.543999999999997"/>
    <n v="7"/>
    <n v="0.6"/>
    <n v="-40.003599999999999"/>
    <n v="430.80799999999999"/>
    <n v="-9.285714285714286E-2"/>
    <s v="Loss"/>
    <n v="258.48480000000001"/>
    <s v="Discount Applied"/>
    <s v="High Discount"/>
    <n v="0.98544434576383388"/>
    <x v="0"/>
  </r>
  <r>
    <s v="CA-2017-169327"/>
    <d v="2017-02-09T00:00:00"/>
    <x v="561"/>
    <n v="6017.6170000000002"/>
    <n v="121.8058"/>
    <n v="0.6"/>
    <s v="Medium Value"/>
    <n v="847"/>
    <n v="3.8625927113311234E-4"/>
    <s v="FUR-FU-10004188"/>
    <n v="4398.8999999999996"/>
    <n v="345.774"/>
    <s v="Normal"/>
    <n v="511.5"/>
    <n v="5"/>
    <n v="0"/>
    <n v="132.99"/>
    <n v="2557.5"/>
    <n v="5.2000000000000005E-2"/>
    <s v="Profit"/>
    <n v="0"/>
    <s v="No Discount"/>
    <s v="Low Discount"/>
    <n v="0.80736812591299811"/>
    <x v="0"/>
  </r>
  <r>
    <s v="CA-2016-158155"/>
    <d v="2016-02-05T00:00:00"/>
    <x v="283"/>
    <n v="5620.4279999999999"/>
    <n v="332.3322"/>
    <n v="0.58199999999999996"/>
    <s v="Medium Value"/>
    <n v="882"/>
    <n v="3.6076447250400556E-4"/>
    <s v="FUR-FU-10000732"/>
    <n v="457.18399999999997"/>
    <n v="39.18719999999999"/>
    <s v="Normal"/>
    <n v="12.56"/>
    <n v="2"/>
    <n v="0"/>
    <n v="4.0191999999999997"/>
    <n v="25.12"/>
    <n v="0.15999999999999998"/>
    <s v="Profit"/>
    <n v="0"/>
    <s v="No Discount"/>
    <s v="Low Discount"/>
    <n v="0.82148995553502746"/>
    <x v="0"/>
  </r>
  <r>
    <s v="CA-2016-158155"/>
    <d v="2016-02-05T00:00:00"/>
    <x v="283"/>
    <n v="5620.4279999999999"/>
    <n v="332.3322"/>
    <n v="0.58199999999999996"/>
    <s v="Medium Value"/>
    <n v="882"/>
    <n v="3.6076447250400556E-4"/>
    <s v="FUR-FU-10002253"/>
    <n v="4826.456000000001"/>
    <n v="340.51420000000002"/>
    <s v="Normal"/>
    <n v="214.7"/>
    <n v="5"/>
    <n v="0"/>
    <n v="83.733000000000004"/>
    <n v="1073.5"/>
    <n v="7.8E-2"/>
    <s v="Profit"/>
    <n v="0"/>
    <s v="No Discount"/>
    <s v="Low Discount"/>
    <n v="0.82148995553502746"/>
    <x v="0"/>
  </r>
  <r>
    <s v="CA-2017-138870"/>
    <d v="2017-06-19T00:00:00"/>
    <x v="495"/>
    <n v="1376.8779999999999"/>
    <n v="103.5718"/>
    <n v="0.20599999999999999"/>
    <s v="Low Value"/>
    <n v="1681"/>
    <n v="8.8379152863869107E-5"/>
    <s v="FUR-FU-10002396"/>
    <n v="629"/>
    <n v="39.752799999999993"/>
    <s v="Normal"/>
    <n v="50.32"/>
    <n v="4"/>
    <n v="0"/>
    <n v="21.134399999999999"/>
    <n v="201.28"/>
    <n v="0.105"/>
    <s v="Profit"/>
    <n v="0"/>
    <s v="No Discount"/>
    <s v="Low Discount"/>
    <n v="0.98304237826956387"/>
    <x v="0"/>
  </r>
  <r>
    <s v="CA-2015-164301"/>
    <d v="2015-03-26T00:00:00"/>
    <x v="91"/>
    <n v="28786.18"/>
    <n v="568.36979999999994"/>
    <n v="0.96399999999999997"/>
    <s v="High Value"/>
    <n v="75"/>
    <n v="1.8477295755955515E-3"/>
    <s v="FUR-TA-10001889"/>
    <n v="57989.506999999998"/>
    <n v="-1934.3975999999998"/>
    <s v="high sales Low Profit"/>
    <n v="3393.68"/>
    <n v="8"/>
    <n v="0"/>
    <n v="610.86239999999998"/>
    <n v="27149.439999999999"/>
    <n v="2.2499999999999999E-2"/>
    <s v="Profit"/>
    <n v="0"/>
    <s v="No Discount"/>
    <s v="Low Discount"/>
    <n v="0.19456671782891052"/>
    <x v="1"/>
  </r>
  <r>
    <s v="CA-2017-113278"/>
    <d v="2017-01-14T00:00:00"/>
    <x v="542"/>
    <n v="3474.92"/>
    <n v="56.650000000000006"/>
    <n v="0.438"/>
    <s v="Medium Value"/>
    <n v="1191"/>
    <n v="2.2304843702181026E-4"/>
    <s v="FUR-FU-10001037"/>
    <n v="646.53599999999994"/>
    <n v="48.822000000000003"/>
    <s v="Normal"/>
    <n v="18.96"/>
    <n v="2"/>
    <n v="0"/>
    <n v="8.532"/>
    <n v="37.92"/>
    <n v="0.22499999999999998"/>
    <s v="Profit"/>
    <n v="0"/>
    <s v="No Discount"/>
    <s v="Low Discount"/>
    <n v="0.90853379567353876"/>
    <x v="0"/>
  </r>
  <r>
    <s v="CA-2014-114195"/>
    <d v="2014-01-11T00:00:00"/>
    <x v="268"/>
    <n v="3919.0319999999997"/>
    <n v="80.161000000000001"/>
    <n v="0.47799999999999998"/>
    <s v="Medium Value"/>
    <n v="1104"/>
    <n v="2.5155513284865811E-4"/>
    <s v="FUR-FU-10002253"/>
    <n v="4826.456000000001"/>
    <n v="340.51420000000002"/>
    <s v="Normal"/>
    <n v="68.703999999999994"/>
    <n v="2"/>
    <n v="0.2"/>
    <n v="16.3172"/>
    <n v="137.40799999999999"/>
    <n v="0.11875000000000001"/>
    <s v="Profit"/>
    <n v="27.4816"/>
    <s v="Discount Applied"/>
    <s v="Low Discount"/>
    <n v="0.8885302622374216"/>
    <x v="0"/>
  </r>
  <r>
    <s v="CA-2016-122581"/>
    <d v="2016-08-21T00:00:00"/>
    <x v="111"/>
    <n v="5121.9539999999997"/>
    <n v="49.814300000000003"/>
    <n v="0.55000000000000004"/>
    <s v="Medium Value"/>
    <n v="953"/>
    <n v="3.2876838436499519E-4"/>
    <s v="FUR-CH-10002961"/>
    <n v="6914.48"/>
    <n v="54.588000000000001"/>
    <s v="Normal"/>
    <n v="573.17399999999998"/>
    <n v="7"/>
    <n v="0.1"/>
    <n v="63.686"/>
    <n v="4012.2179999999998"/>
    <n v="1.5873015873015872E-2"/>
    <s v="Profit"/>
    <n v="401.22180000000003"/>
    <s v="Discount Applied"/>
    <s v="Low Discount"/>
    <n v="0.84469917015697915"/>
    <x v="0"/>
  </r>
  <r>
    <s v="US-2016-115441"/>
    <d v="2016-07-25T00:00:00"/>
    <x v="368"/>
    <n v="7306.7874999999995"/>
    <n v="168.2714"/>
    <n v="0.65700000000000003"/>
    <s v="Medium Value"/>
    <n v="722"/>
    <n v="4.690086481201007E-4"/>
    <s v="FUR-CH-10004626"/>
    <n v="7879.5090000000009"/>
    <n v="413.649"/>
    <s v="Normal"/>
    <n v="403.56"/>
    <n v="4"/>
    <n v="0"/>
    <n v="96.854399999999998"/>
    <n v="1614.24"/>
    <n v="0.06"/>
    <s v="Profit"/>
    <n v="0"/>
    <s v="No Discount"/>
    <s v="Low Discount"/>
    <n v="0.75568471817600213"/>
    <x v="1"/>
  </r>
  <r>
    <s v="US-2016-115441"/>
    <d v="2016-07-25T00:00:00"/>
    <x v="368"/>
    <n v="7306.7874999999995"/>
    <n v="168.2714"/>
    <n v="0.65700000000000003"/>
    <s v="Medium Value"/>
    <n v="722"/>
    <n v="4.690086481201007E-4"/>
    <s v="FUR-FU-10001756"/>
    <n v="1024.3519999999999"/>
    <n v="-7.6160000000000032"/>
    <s v="Normal"/>
    <n v="95.2"/>
    <n v="5"/>
    <n v="0"/>
    <n v="27.608000000000001"/>
    <n v="476"/>
    <n v="5.8000000000000003E-2"/>
    <s v="Profit"/>
    <n v="0"/>
    <s v="No Discount"/>
    <s v="Low Discount"/>
    <n v="0.75568471817600213"/>
    <x v="1"/>
  </r>
  <r>
    <s v="CA-2016-112830"/>
    <d v="2016-06-06T00:00:00"/>
    <x v="664"/>
    <n v="1633.615"/>
    <n v="-12.201000000000001"/>
    <n v="0.23300000000000001"/>
    <s v="Low Value"/>
    <n v="1623"/>
    <n v="1.0485860752057157E-4"/>
    <s v="FUR-FU-10004306"/>
    <n v="10064.739999999998"/>
    <n v="314.76599999999996"/>
    <s v="Normal"/>
    <n v="466.32"/>
    <n v="3"/>
    <n v="0.2"/>
    <n v="34.973999999999997"/>
    <n v="1398.96"/>
    <n v="2.4999999999999998E-2"/>
    <s v="Profit"/>
    <n v="279.79200000000003"/>
    <s v="Discount Applied"/>
    <s v="Low Discount"/>
    <n v="0.97743226268755945"/>
    <x v="0"/>
  </r>
  <r>
    <s v="CA-2016-112830"/>
    <d v="2016-06-06T00:00:00"/>
    <x v="664"/>
    <n v="1633.615"/>
    <n v="-12.201000000000001"/>
    <n v="0.23300000000000001"/>
    <s v="Low Value"/>
    <n v="1623"/>
    <n v="1.0485860752057157E-4"/>
    <s v="FUR-FU-10004845"/>
    <n v="4813.7800000000007"/>
    <n v="123.96"/>
    <s v="Normal"/>
    <n v="82.64"/>
    <n v="2"/>
    <n v="0.2"/>
    <n v="0"/>
    <n v="165.28"/>
    <n v="0"/>
    <s v="Profit"/>
    <n v="33.056000000000004"/>
    <s v="Discount Applied"/>
    <s v="Low Discount"/>
    <n v="0.97743226268755945"/>
    <x v="0"/>
  </r>
  <r>
    <s v="US-2014-117380"/>
    <d v="2014-03-28T00:00:00"/>
    <x v="235"/>
    <n v="7054.204999999999"/>
    <n v="-234.44989999999999"/>
    <n v="0.64700000000000002"/>
    <s v="Medium Value"/>
    <n v="742"/>
    <n v="4.5279586283466638E-4"/>
    <s v="FUR-TA-10000198"/>
    <n v="81324.648000000001"/>
    <n v="-2876.1156000000001"/>
    <s v="high sales Low Profit"/>
    <n v="330.58800000000002"/>
    <n v="1"/>
    <n v="0.4"/>
    <n v="-143.25479999999999"/>
    <n v="330.58800000000002"/>
    <n v="-0.43333333333333329"/>
    <s v="Loss"/>
    <n v="132.23520000000002"/>
    <s v="Discount Applied"/>
    <s v="High Discount"/>
    <n v="0.76572488483420664"/>
    <x v="1"/>
  </r>
  <r>
    <s v="CA-2017-117646"/>
    <d v="2017-08-21T00:00:00"/>
    <x v="705"/>
    <n v="68.256"/>
    <n v="7.11"/>
    <n v="1.2E-2"/>
    <s v="Low Value"/>
    <n v="2095"/>
    <n v="4.381221471965018E-6"/>
    <s v="FUR-FU-10001037"/>
    <n v="646.53599999999994"/>
    <n v="48.822000000000003"/>
    <s v="Normal"/>
    <n v="22.751999999999999"/>
    <n v="3"/>
    <n v="0.2"/>
    <n v="7.11"/>
    <n v="68.256"/>
    <n v="0.10416666666666667"/>
    <s v="Profit"/>
    <n v="13.651200000000001"/>
    <s v="Discount Applied"/>
    <s v="Low Discount"/>
    <n v="0.99993653455109621"/>
    <x v="0"/>
  </r>
  <r>
    <s v="CA-2014-122609"/>
    <d v="2014-12-11T00:00:00"/>
    <x v="8"/>
    <n v="502.49399999999997"/>
    <n v="-30.703299999999999"/>
    <n v="9.1999999999999998E-2"/>
    <s v="Low Value"/>
    <n v="1922"/>
    <n v="3.2254124213748092E-5"/>
    <s v="FUR-FU-10004587"/>
    <n v="942.30000000000007"/>
    <n v="3.1410000000000018"/>
    <s v="Normal"/>
    <n v="25.128"/>
    <n v="3"/>
    <n v="0.6"/>
    <n v="-6.9101999999999997"/>
    <n v="75.384"/>
    <n v="-9.166666666666666E-2"/>
    <s v="Loss"/>
    <n v="45.230399999999996"/>
    <s v="Discount Applied"/>
    <s v="High Discount"/>
    <n v="0.99691675396614399"/>
    <x v="0"/>
  </r>
  <r>
    <s v="US-2015-129007"/>
    <d v="2015-09-13T00:00:00"/>
    <x v="354"/>
    <n v="5030.2960000000003"/>
    <n v="186.4821"/>
    <n v="0.54400000000000004"/>
    <s v="Medium Value"/>
    <n v="962"/>
    <n v="3.2288503348481808E-4"/>
    <s v="FUR-FU-10004973"/>
    <n v="3700.1759999999999"/>
    <n v="120.9528"/>
    <s v="Normal"/>
    <n v="131.88"/>
    <n v="7"/>
    <n v="0"/>
    <n v="55.389600000000002"/>
    <n v="923.16"/>
    <n v="6.0000000000000005E-2"/>
    <s v="Profit"/>
    <n v="0"/>
    <s v="No Discount"/>
    <s v="Low Discount"/>
    <n v="0.84858361005101401"/>
    <x v="0"/>
  </r>
  <r>
    <s v="US-2015-129007"/>
    <d v="2015-09-13T00:00:00"/>
    <x v="354"/>
    <n v="5030.2960000000003"/>
    <n v="186.4821"/>
    <n v="0.54400000000000004"/>
    <s v="Medium Value"/>
    <n v="962"/>
    <n v="3.2288503348481808E-4"/>
    <s v="FUR-CH-10000155"/>
    <n v="9150.93"/>
    <n v="514.36599999999999"/>
    <s v="Normal"/>
    <n v="717.72"/>
    <n v="3"/>
    <n v="0.2"/>
    <n v="71.772000000000006"/>
    <n v="2153.16"/>
    <n v="3.333333333333334E-2"/>
    <s v="Profit"/>
    <n v="430.63200000000001"/>
    <s v="Discount Applied"/>
    <s v="Low Discount"/>
    <n v="0.84858361005101401"/>
    <x v="0"/>
  </r>
  <r>
    <s v="US-2015-129007"/>
    <d v="2015-09-13T00:00:00"/>
    <x v="354"/>
    <n v="5030.2960000000003"/>
    <n v="186.4821"/>
    <n v="0.54400000000000004"/>
    <s v="Medium Value"/>
    <n v="962"/>
    <n v="3.2288503348481808E-4"/>
    <s v="FUR-FU-10002379"/>
    <n v="1409.98"/>
    <n v="39.811199999999999"/>
    <s v="Normal"/>
    <n v="207.35"/>
    <n v="5"/>
    <n v="0"/>
    <n v="24.882000000000001"/>
    <n v="1036.75"/>
    <n v="2.4E-2"/>
    <s v="Profit"/>
    <n v="0"/>
    <s v="No Discount"/>
    <s v="Low Discount"/>
    <n v="0.84858361005101401"/>
    <x v="0"/>
  </r>
  <r>
    <s v="US-2015-129007"/>
    <d v="2015-09-13T00:00:00"/>
    <x v="354"/>
    <n v="5030.2960000000003"/>
    <n v="186.4821"/>
    <n v="0.54400000000000004"/>
    <s v="Medium Value"/>
    <n v="962"/>
    <n v="3.2288503348481808E-4"/>
    <s v="FUR-FU-10004018"/>
    <n v="3186.46"/>
    <n v="144.73080000000002"/>
    <s v="Normal"/>
    <n v="44.67"/>
    <n v="3"/>
    <n v="0"/>
    <n v="12.0609"/>
    <n v="134.01"/>
    <n v="9.0000000000000011E-2"/>
    <s v="Profit"/>
    <n v="0"/>
    <s v="No Discount"/>
    <s v="Low Discount"/>
    <n v="0.84858361005101401"/>
    <x v="0"/>
  </r>
  <r>
    <s v="CA-2015-132388"/>
    <d v="2015-10-10T00:00:00"/>
    <x v="609"/>
    <n v="4496.2120000000004"/>
    <n v="-172.72020000000003"/>
    <n v="0.51100000000000001"/>
    <s v="Medium Value"/>
    <n v="1032"/>
    <n v="2.8860320787779507E-4"/>
    <s v="FUR-CH-10001714"/>
    <n v="5884.7100000000009"/>
    <n v="-114.6764"/>
    <s v="Normal"/>
    <n v="362.13600000000002"/>
    <n v="3"/>
    <n v="0.2"/>
    <n v="-54.320399999999999"/>
    <n v="1086.4080000000001"/>
    <n v="-4.9999999999999996E-2"/>
    <s v="Loss"/>
    <n v="217.28160000000003"/>
    <s v="Discount Applied"/>
    <s v="Low Discount"/>
    <n v="0.86952899768994052"/>
    <x v="0"/>
  </r>
  <r>
    <s v="CA-2017-160927"/>
    <d v="2017-01-29T00:00:00"/>
    <x v="357"/>
    <n v="9892.7499999999982"/>
    <n v="145.3081"/>
    <n v="0.74199999999999999"/>
    <s v="Medium Value"/>
    <n v="545"/>
    <n v="6.3499661153278728E-4"/>
    <s v="FUR-FU-10000010"/>
    <n v="881.67800000000011"/>
    <n v="52.483199999999997"/>
    <s v="Normal"/>
    <n v="14.91"/>
    <n v="3"/>
    <n v="0"/>
    <n v="4.6220999999999997"/>
    <n v="44.730000000000004"/>
    <n v="0.10333333333333332"/>
    <s v="Profit"/>
    <n v="0"/>
    <s v="No Discount"/>
    <s v="Low Discount"/>
    <n v="0.65679706124621839"/>
    <x v="1"/>
  </r>
  <r>
    <s v="CA-2016-149272"/>
    <d v="2016-03-15T00:00:00"/>
    <x v="471"/>
    <n v="13842.508"/>
    <n v="-311.48540000000003"/>
    <n v="0.86"/>
    <s v="High Value"/>
    <n v="293"/>
    <n v="8.8852398727507528E-4"/>
    <s v="FUR-CH-10000863"/>
    <n v="11851.93"/>
    <n v="-445.39099999999996"/>
    <s v="Normal"/>
    <n v="528.42999999999995"/>
    <n v="5"/>
    <n v="0.3"/>
    <n v="-143.43100000000001"/>
    <n v="2642.1499999999996"/>
    <n v="-5.4285714285714298E-2"/>
    <s v="Loss"/>
    <n v="792.64499999999987"/>
    <s v="Discount Applied"/>
    <s v="Low Discount"/>
    <n v="0.47370501688108885"/>
    <x v="1"/>
  </r>
  <r>
    <s v="CA-2016-129630"/>
    <d v="2016-04-09T00:00:00"/>
    <x v="706"/>
    <n v="72.81"/>
    <n v="8.7371999999999996"/>
    <n v="1.2999999999999999E-2"/>
    <s v="Low Value"/>
    <n v="2092"/>
    <n v="4.6735339805112075E-6"/>
    <s v="FUR-FU-10000260"/>
    <n v="755.60599999999999"/>
    <n v="26.211599999999997"/>
    <s v="Normal"/>
    <n v="24.27"/>
    <n v="3"/>
    <n v="0"/>
    <n v="8.7371999999999996"/>
    <n v="72.81"/>
    <n v="0.12"/>
    <s v="Profit"/>
    <n v="0"/>
    <s v="No Discount"/>
    <s v="Low Discount"/>
    <n v="0.99992323953119178"/>
    <x v="0"/>
  </r>
  <r>
    <s v="CA-2015-104948"/>
    <d v="2015-11-13T00:00:00"/>
    <x v="62"/>
    <n v="27549.929"/>
    <n v="-120.67989999999999"/>
    <n v="0.95299999999999996"/>
    <s v="High Value"/>
    <n v="96"/>
    <n v="1.768376999617788E-3"/>
    <s v="FUR-BO-10004357"/>
    <n v="15023.254999999997"/>
    <n v="-170.83299999999997"/>
    <s v="high sales Low Profit"/>
    <n v="683.33199999999999"/>
    <n v="4"/>
    <n v="0.15"/>
    <n v="-40.195999999999998"/>
    <n v="2733.328"/>
    <n v="-1.4705882352941176E-2"/>
    <s v="Loss"/>
    <n v="409.99919999999997"/>
    <s v="Discount Applied"/>
    <s v="Low Discount"/>
    <n v="0.23579212866607227"/>
    <x v="1"/>
  </r>
  <r>
    <s v="CA-2016-164889"/>
    <d v="2016-03-06T00:00:00"/>
    <x v="331"/>
    <n v="17328.425999999999"/>
    <n v="-1125.8010999999999"/>
    <n v="0.89700000000000002"/>
    <s v="High Value"/>
    <n v="216"/>
    <n v="1.1122783647819516E-3"/>
    <s v="FUR-TA-10001676"/>
    <n v="1746.0989999999999"/>
    <n v="-148.39619999999996"/>
    <s v="Normal"/>
    <n v="71.087999999999994"/>
    <n v="2"/>
    <n v="0.2"/>
    <n v="-1.7771999999999999"/>
    <n v="142.17599999999999"/>
    <n v="-1.2500000000000001E-2"/>
    <s v="Loss"/>
    <n v="28.435199999999998"/>
    <s v="Discount Applied"/>
    <s v="Low Discount"/>
    <n v="0.39656013471865265"/>
    <x v="1"/>
  </r>
  <r>
    <s v="CA-2016-169824"/>
    <d v="2016-12-12T00:00:00"/>
    <x v="170"/>
    <n v="6067.2700000000013"/>
    <n v="-324.255"/>
    <n v="0.60099999999999998"/>
    <s v="Medium Value"/>
    <n v="839"/>
    <n v="3.8944640178459333E-4"/>
    <s v="FUR-FU-10004864"/>
    <n v="9080.3719999999994"/>
    <n v="436.43790000000001"/>
    <s v="Normal"/>
    <n v="60.35"/>
    <n v="5"/>
    <n v="0"/>
    <n v="19.915500000000002"/>
    <n v="301.75"/>
    <n v="6.6000000000000003E-2"/>
    <s v="Profit"/>
    <n v="0"/>
    <s v="No Discount"/>
    <s v="Low Discount"/>
    <n v="0.80582230323057547"/>
    <x v="0"/>
  </r>
  <r>
    <s v="CA-2017-121559"/>
    <d v="2017-01-06T00:00:00"/>
    <x v="130"/>
    <n v="20110.986000000001"/>
    <n v="509.87369999999999"/>
    <n v="0.92"/>
    <s v="High Value"/>
    <n v="167"/>
    <n v="1.2908855439168407E-3"/>
    <s v="FUR-CH-10003746"/>
    <n v="21826.639999999999"/>
    <n v="1052.8144"/>
    <s v="Normal"/>
    <n v="1925.88"/>
    <n v="6"/>
    <n v="0"/>
    <n v="539.24639999999999"/>
    <n v="11555.28"/>
    <n v="4.6666666666666662E-2"/>
    <s v="Profit"/>
    <n v="0"/>
    <s v="No Discount"/>
    <s v="Low Discount"/>
    <n v="0.33902486166331885"/>
    <x v="1"/>
  </r>
  <r>
    <s v="CA-2015-141593"/>
    <d v="2015-12-14T00:00:00"/>
    <x v="567"/>
    <n v="4348.9472000000005"/>
    <n v="81.554100000000005"/>
    <n v="0.50600000000000001"/>
    <s v="Medium Value"/>
    <n v="1043"/>
    <n v="2.791505633655964E-4"/>
    <s v="FUR-TA-10002622"/>
    <n v="5744.9279999999999"/>
    <n v="-143.62319999999997"/>
    <s v="Normal"/>
    <n v="273.56799999999998"/>
    <n v="2"/>
    <n v="0.2"/>
    <n v="10.258800000000001"/>
    <n v="547.13599999999997"/>
    <n v="1.8750000000000003E-2"/>
    <s v="Profit"/>
    <n v="109.4272"/>
    <s v="Discount Applied"/>
    <s v="Low Discount"/>
    <n v="0.87261401640595893"/>
    <x v="0"/>
  </r>
  <r>
    <s v="CA-2015-168088"/>
    <d v="2015-03-19T00:00:00"/>
    <x v="225"/>
    <n v="2705.5824000000002"/>
    <n v="37.6768"/>
    <n v="0.36499999999999999"/>
    <s v="Low Value"/>
    <n v="1345"/>
    <n v="1.73666134919284E-4"/>
    <s v="FUR-BO-10004218"/>
    <n v="21820.884399999995"/>
    <n v="-208.65039999999999"/>
    <s v="high sales Low Profit"/>
    <n v="383.46559999999999"/>
    <n v="4"/>
    <n v="0.32"/>
    <n v="-67.670400000000001"/>
    <n v="1533.8624"/>
    <n v="-4.4117647058823532E-2"/>
    <s v="Loss"/>
    <n v="490.83596799999998"/>
    <s v="Discount Applied"/>
    <s v="High Discount"/>
    <n v="0.93937842672650507"/>
    <x v="0"/>
  </r>
  <r>
    <s v="CA-2016-146374"/>
    <d v="2016-05-12T00:00:00"/>
    <x v="671"/>
    <n v="928.79"/>
    <n v="44.490299999999998"/>
    <n v="0.14699999999999999"/>
    <s v="Low Value"/>
    <n v="1805"/>
    <n v="5.9617245237728395E-5"/>
    <s v="FUR-FU-10002671"/>
    <n v="565.48"/>
    <n v="78.256"/>
    <s v="Normal"/>
    <n v="13.4"/>
    <n v="1"/>
    <n v="0"/>
    <n v="6.4320000000000004"/>
    <n v="13.4"/>
    <n v="0.48000000000000004"/>
    <s v="Profit"/>
    <n v="0"/>
    <s v="No Discount"/>
    <s v="Low Discount"/>
    <n v="0.99168413629068863"/>
    <x v="0"/>
  </r>
  <r>
    <s v="US-2015-151435"/>
    <d v="2015-06-09T00:00:00"/>
    <x v="344"/>
    <n v="552.38"/>
    <n v="47.058"/>
    <n v="0.10100000000000001"/>
    <s v="Low Value"/>
    <n v="1903"/>
    <n v="3.5456210687471234E-5"/>
    <s v="FUR-TA-10001039"/>
    <n v="15308.739"/>
    <n v="-226.12739999999997"/>
    <s v="high sales Low Profit"/>
    <n v="85.98"/>
    <n v="1"/>
    <n v="0"/>
    <n v="22.354800000000001"/>
    <n v="85.98"/>
    <n v="0.26"/>
    <s v="Profit"/>
    <n v="0"/>
    <s v="No Discount"/>
    <s v="Low Discount"/>
    <n v="0.99624072955453957"/>
    <x v="0"/>
  </r>
  <r>
    <s v="CA-2014-110422"/>
    <d v="2014-01-21T00:00:00"/>
    <x v="367"/>
    <n v="5703.3539999999994"/>
    <n v="283.30529999999999"/>
    <n v="0.58599999999999997"/>
    <s v="Medium Value"/>
    <n v="875"/>
    <n v="3.660873330845284E-4"/>
    <s v="FUR-FU-10001889"/>
    <n v="1514.88"/>
    <n v="74.797200000000004"/>
    <s v="Normal"/>
    <n v="25.248000000000001"/>
    <n v="3"/>
    <n v="0.2"/>
    <n v="4.1028000000000002"/>
    <n v="75.744"/>
    <n v="5.4166666666666669E-2"/>
    <s v="Profit"/>
    <n v="15.148800000000001"/>
    <s v="Discount Applied"/>
    <s v="Low Discount"/>
    <n v="0.81823220593006574"/>
    <x v="0"/>
  </r>
  <r>
    <s v="CA-2017-121258"/>
    <d v="2017-02-26T00:00:00"/>
    <x v="28"/>
    <n v="2866.1519999999996"/>
    <n v="-252.63339999999999"/>
    <n v="0.371"/>
    <s v="Low Value"/>
    <n v="1331"/>
    <n v="1.8397278897555497E-4"/>
    <s v="FUR-FU-10000747"/>
    <n v="4312.924"/>
    <n v="124.6058"/>
    <s v="Normal"/>
    <n v="91.96"/>
    <n v="2"/>
    <n v="0"/>
    <n v="15.6332"/>
    <n v="183.92"/>
    <n v="8.5000000000000006E-2"/>
    <s v="Profit"/>
    <n v="0"/>
    <s v="No Discount"/>
    <s v="Low Discount"/>
    <n v="0.937074926157808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5BD336-88A1-4963-B6CC-0E27B4EF7E42}" name="Total Profit" cacheId="4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 Profit" fld="0" baseField="0" baseItem="0" numFmtId="164"/>
  </dataFields>
  <formats count="5">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 dxfId="23">
      <pivotArea outline="0" collapsedLevelsAreSubtotals="1" fieldPosition="0"/>
    </format>
  </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83D28-F662-4FEB-935D-4A5CDCC33233}" name="Total Revenue" cacheId="4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Revenue" fld="0" baseField="0" baseItem="0" numFmtId="164"/>
  </dataFields>
  <formats count="5">
    <format dxfId="32">
      <pivotArea outline="0" collapsedLevelsAreSubtotals="1" fieldPosition="0"/>
    </format>
    <format dxfId="31">
      <pivotArea type="all" dataOnly="0" outline="0" fieldPosition="0"/>
    </format>
    <format dxfId="30">
      <pivotArea outline="0" collapsedLevelsAreSubtotals="1" fieldPosition="0"/>
    </format>
    <format dxfId="29">
      <pivotArea dataOnly="0" labelOnly="1" outline="0" axis="axisValues" fieldPosition="0"/>
    </format>
    <format dxfId="28">
      <pivotArea outline="0" collapsedLevelsAreSubtotals="1" fieldPosition="0"/>
    </format>
  </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EEC327-C5D5-4EEC-862F-A84A64C7A165}" name="Total_Customers" cacheId="4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H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stomers" fld="0" subtotal="count" baseField="0" baseItem="0" numFmtId="1"/>
  </dataFields>
  <formats count="4">
    <format dxfId="36">
      <pivotArea type="all" dataOnly="0" outline="0" fieldPosition="0"/>
    </format>
    <format dxfId="35">
      <pivotArea outline="0" collapsedLevelsAreSubtotals="1" fieldPosition="0"/>
    </format>
    <format dxfId="34">
      <pivotArea dataOnly="0" labelOnly="1" outline="0" axis="axisValues" fieldPosition="0"/>
    </format>
    <format dxfId="33">
      <pivotArea outline="0" collapsedLevelsAreSubtotals="1" fieldPosition="0"/>
    </format>
  </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Dim_Date].[Quarter].&amp;[4]"/>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D1FCF8-3EF3-48C0-A131-2FC38C44A738}" name="Profit_Margin_%" cacheId="4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 Margin(%)" fld="0" subtotal="average" baseField="0" baseItem="0" numFmtId="10"/>
  </dataFields>
  <formats count="5">
    <format dxfId="41">
      <pivotArea outline="0" collapsedLevelsAreSubtotals="1"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outline="0" collapsedLevelsAreSubtotals="1" fieldPosition="0"/>
    </format>
  </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ofit Margin(%)"/>
    <pivotHierarchy dragToData="1" caption="Average of Profit Margin(%)"/>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33226F-DCBD-48E4-8B21-C44ABBC51B4E}" name="pvt_discount_impact_profitability" cacheId="4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4:C37" firstHeaderRow="0"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Sum of Revenue" fld="2" baseField="0" baseItem="0"/>
    <dataField name="Sum of Profit" fld="1" baseField="0" baseItem="0"/>
  </dataFields>
  <formats count="1">
    <format dxfId="14">
      <pivotArea collapsedLevelsAreSubtotals="1" fieldPosition="0">
        <references count="1">
          <reference field="0" count="0"/>
        </references>
      </pivotArea>
    </format>
  </formats>
  <chartFormats count="4">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C6862E-187B-44AE-AF6F-2ACAA8FD26F0}" name="pvt_revenue_paret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74:C777" firstHeaderRow="0" firstDataRow="1" firstDataCol="1"/>
  <pivotFields count="25">
    <pivotField showAll="0"/>
    <pivotField numFmtId="14" showAll="0"/>
    <pivotField dataField="1" showAll="0">
      <items count="708">
        <item x="634"/>
        <item x="132"/>
        <item x="219"/>
        <item x="493"/>
        <item x="538"/>
        <item x="332"/>
        <item x="214"/>
        <item x="243"/>
        <item x="556"/>
        <item x="463"/>
        <item x="205"/>
        <item x="54"/>
        <item x="286"/>
        <item x="537"/>
        <item x="21"/>
        <item x="313"/>
        <item x="136"/>
        <item x="528"/>
        <item x="364"/>
        <item x="624"/>
        <item x="587"/>
        <item x="559"/>
        <item x="674"/>
        <item x="61"/>
        <item x="261"/>
        <item x="436"/>
        <item x="275"/>
        <item x="303"/>
        <item x="555"/>
        <item x="543"/>
        <item x="506"/>
        <item x="469"/>
        <item x="231"/>
        <item x="139"/>
        <item x="123"/>
        <item x="550"/>
        <item x="689"/>
        <item x="291"/>
        <item x="593"/>
        <item x="355"/>
        <item x="176"/>
        <item x="633"/>
        <item x="58"/>
        <item x="490"/>
        <item x="621"/>
        <item x="102"/>
        <item x="414"/>
        <item x="288"/>
        <item x="264"/>
        <item x="48"/>
        <item x="95"/>
        <item x="110"/>
        <item x="510"/>
        <item x="228"/>
        <item x="623"/>
        <item x="250"/>
        <item x="628"/>
        <item x="403"/>
        <item x="342"/>
        <item x="351"/>
        <item x="327"/>
        <item x="86"/>
        <item x="545"/>
        <item x="175"/>
        <item x="167"/>
        <item x="670"/>
        <item x="93"/>
        <item x="586"/>
        <item x="338"/>
        <item x="335"/>
        <item x="269"/>
        <item x="699"/>
        <item x="334"/>
        <item x="314"/>
        <item x="589"/>
        <item x="392"/>
        <item x="704"/>
        <item x="191"/>
        <item x="435"/>
        <item x="2"/>
        <item x="394"/>
        <item x="29"/>
        <item x="329"/>
        <item x="135"/>
        <item x="126"/>
        <item x="257"/>
        <item x="363"/>
        <item x="676"/>
        <item x="398"/>
        <item x="49"/>
        <item x="277"/>
        <item x="202"/>
        <item x="502"/>
        <item x="637"/>
        <item x="608"/>
        <item x="583"/>
        <item x="32"/>
        <item x="215"/>
        <item x="168"/>
        <item x="319"/>
        <item x="702"/>
        <item x="180"/>
        <item x="266"/>
        <item x="125"/>
        <item x="576"/>
        <item x="356"/>
        <item x="514"/>
        <item x="505"/>
        <item x="451"/>
        <item x="208"/>
        <item x="443"/>
        <item x="90"/>
        <item x="104"/>
        <item x="629"/>
        <item x="177"/>
        <item x="427"/>
        <item x="374"/>
        <item x="189"/>
        <item x="390"/>
        <item x="140"/>
        <item x="635"/>
        <item x="449"/>
        <item x="512"/>
        <item x="129"/>
        <item x="106"/>
        <item x="693"/>
        <item x="382"/>
        <item x="0"/>
        <item x="234"/>
        <item x="237"/>
        <item x="115"/>
        <item x="295"/>
        <item x="211"/>
        <item x="236"/>
        <item x="408"/>
        <item x="539"/>
        <item x="656"/>
        <item x="345"/>
        <item x="201"/>
        <item x="466"/>
        <item x="290"/>
        <item x="694"/>
        <item x="533"/>
        <item x="596"/>
        <item x="225"/>
        <item x="657"/>
        <item x="404"/>
        <item x="375"/>
        <item x="331"/>
        <item x="655"/>
        <item x="678"/>
        <item x="581"/>
        <item x="659"/>
        <item x="429"/>
        <item x="92"/>
        <item x="30"/>
        <item x="489"/>
        <item x="551"/>
        <item x="423"/>
        <item x="38"/>
        <item x="196"/>
        <item x="661"/>
        <item x="293"/>
        <item x="557"/>
        <item x="18"/>
        <item x="622"/>
        <item x="272"/>
        <item x="422"/>
        <item x="567"/>
        <item x="28"/>
        <item x="491"/>
        <item x="564"/>
        <item x="595"/>
        <item x="525"/>
        <item x="320"/>
        <item x="527"/>
        <item x="282"/>
        <item x="652"/>
        <item x="256"/>
        <item x="448"/>
        <item x="679"/>
        <item x="164"/>
        <item x="575"/>
        <item x="473"/>
        <item x="99"/>
        <item x="52"/>
        <item x="187"/>
        <item x="223"/>
        <item x="492"/>
        <item x="84"/>
        <item x="19"/>
        <item x="60"/>
        <item x="318"/>
        <item x="373"/>
        <item x="149"/>
        <item x="151"/>
        <item x="385"/>
        <item x="497"/>
        <item x="109"/>
        <item x="412"/>
        <item x="388"/>
        <item x="389"/>
        <item x="562"/>
        <item x="482"/>
        <item x="59"/>
        <item x="630"/>
        <item x="8"/>
        <item x="691"/>
        <item x="112"/>
        <item x="446"/>
        <item x="241"/>
        <item x="42"/>
        <item x="387"/>
        <item x="118"/>
        <item x="36"/>
        <item x="406"/>
        <item x="433"/>
        <item x="40"/>
        <item x="648"/>
        <item x="352"/>
        <item x="268"/>
        <item x="70"/>
        <item x="439"/>
        <item x="91"/>
        <item x="4"/>
        <item x="486"/>
        <item x="535"/>
        <item x="697"/>
        <item x="607"/>
        <item x="484"/>
        <item x="117"/>
        <item x="283"/>
        <item x="172"/>
        <item x="333"/>
        <item x="307"/>
        <item x="103"/>
        <item x="467"/>
        <item x="669"/>
        <item x="594"/>
        <item x="161"/>
        <item x="353"/>
        <item x="328"/>
        <item x="673"/>
        <item x="401"/>
        <item x="654"/>
        <item x="361"/>
        <item x="376"/>
        <item x="644"/>
        <item x="532"/>
        <item x="517"/>
        <item x="271"/>
        <item x="700"/>
        <item x="641"/>
        <item x="273"/>
        <item x="377"/>
        <item x="577"/>
        <item x="259"/>
        <item x="686"/>
        <item x="265"/>
        <item x="547"/>
        <item x="495"/>
        <item x="137"/>
        <item x="179"/>
        <item x="407"/>
        <item x="298"/>
        <item x="474"/>
        <item x="233"/>
        <item x="6"/>
        <item x="148"/>
        <item x="519"/>
        <item x="131"/>
        <item x="212"/>
        <item x="647"/>
        <item x="185"/>
        <item x="347"/>
        <item x="560"/>
        <item x="310"/>
        <item x="138"/>
        <item x="531"/>
        <item x="666"/>
        <item x="507"/>
        <item x="665"/>
        <item x="524"/>
        <item x="43"/>
        <item x="671"/>
        <item x="370"/>
        <item x="395"/>
        <item x="198"/>
        <item x="438"/>
        <item x="418"/>
        <item x="687"/>
        <item x="33"/>
        <item x="174"/>
        <item x="337"/>
        <item x="675"/>
        <item x="141"/>
        <item x="542"/>
        <item x="369"/>
        <item x="130"/>
        <item x="252"/>
        <item x="315"/>
        <item x="706"/>
        <item x="217"/>
        <item x="339"/>
        <item x="306"/>
        <item x="35"/>
        <item x="411"/>
        <item x="409"/>
        <item x="83"/>
        <item x="245"/>
        <item x="458"/>
        <item x="190"/>
        <item x="662"/>
        <item x="25"/>
        <item x="166"/>
        <item x="101"/>
        <item x="75"/>
        <item x="426"/>
        <item x="285"/>
        <item x="12"/>
        <item x="27"/>
        <item x="200"/>
        <item x="365"/>
        <item x="475"/>
        <item x="598"/>
        <item x="520"/>
        <item x="405"/>
        <item x="682"/>
        <item x="278"/>
        <item x="424"/>
        <item x="153"/>
        <item x="681"/>
        <item x="688"/>
        <item x="47"/>
        <item x="701"/>
        <item x="413"/>
        <item x="254"/>
        <item x="111"/>
        <item x="325"/>
        <item x="511"/>
        <item x="579"/>
        <item x="209"/>
        <item x="680"/>
        <item x="548"/>
        <item x="267"/>
        <item x="55"/>
        <item x="509"/>
        <item x="323"/>
        <item x="485"/>
        <item x="67"/>
        <item x="230"/>
        <item x="640"/>
        <item x="642"/>
        <item x="397"/>
        <item x="494"/>
        <item x="44"/>
        <item x="428"/>
        <item x="74"/>
        <item x="380"/>
        <item x="207"/>
        <item x="591"/>
        <item x="627"/>
        <item x="650"/>
        <item x="158"/>
        <item x="73"/>
        <item x="289"/>
        <item x="227"/>
        <item x="260"/>
        <item x="299"/>
        <item x="82"/>
        <item x="15"/>
        <item x="582"/>
        <item x="465"/>
        <item x="13"/>
        <item x="114"/>
        <item x="63"/>
        <item x="169"/>
        <item x="258"/>
        <item x="456"/>
        <item x="354"/>
        <item x="472"/>
        <item x="416"/>
        <item x="270"/>
        <item x="147"/>
        <item x="62"/>
        <item x="46"/>
        <item x="39"/>
        <item x="159"/>
        <item x="420"/>
        <item x="685"/>
        <item x="10"/>
        <item x="609"/>
        <item x="384"/>
        <item x="348"/>
        <item x="204"/>
        <item x="349"/>
        <item x="56"/>
        <item x="549"/>
        <item x="160"/>
        <item x="203"/>
        <item x="447"/>
        <item x="17"/>
        <item x="24"/>
        <item x="221"/>
        <item x="658"/>
        <item x="445"/>
        <item x="194"/>
        <item x="199"/>
        <item x="124"/>
        <item x="279"/>
        <item x="496"/>
        <item x="400"/>
        <item x="41"/>
        <item x="143"/>
        <item x="324"/>
        <item x="599"/>
        <item x="89"/>
        <item x="664"/>
        <item x="94"/>
        <item x="684"/>
        <item x="181"/>
        <item x="23"/>
        <item x="396"/>
        <item x="470"/>
        <item x="79"/>
        <item x="127"/>
        <item x="287"/>
        <item x="150"/>
        <item x="603"/>
        <item x="645"/>
        <item x="544"/>
        <item x="402"/>
        <item x="222"/>
        <item x="220"/>
        <item x="246"/>
        <item x="444"/>
        <item x="362"/>
        <item x="80"/>
        <item x="232"/>
        <item x="240"/>
        <item x="522"/>
        <item x="242"/>
        <item x="383"/>
        <item x="218"/>
        <item x="600"/>
        <item x="276"/>
        <item x="461"/>
        <item x="534"/>
        <item x="521"/>
        <item x="26"/>
        <item x="453"/>
        <item x="523"/>
        <item x="498"/>
        <item x="580"/>
        <item x="561"/>
        <item x="668"/>
        <item x="480"/>
        <item x="460"/>
        <item x="119"/>
        <item x="386"/>
        <item x="188"/>
        <item x="57"/>
        <item x="244"/>
        <item x="459"/>
        <item x="262"/>
        <item x="571"/>
        <item x="302"/>
        <item x="248"/>
        <item x="255"/>
        <item x="479"/>
        <item x="631"/>
        <item x="163"/>
        <item x="98"/>
        <item x="31"/>
        <item x="65"/>
        <item x="235"/>
        <item x="116"/>
        <item x="301"/>
        <item x="378"/>
        <item x="192"/>
        <item x="425"/>
        <item x="121"/>
        <item x="566"/>
        <item x="455"/>
        <item x="76"/>
        <item x="322"/>
        <item x="613"/>
        <item x="692"/>
        <item x="78"/>
        <item x="471"/>
        <item x="601"/>
        <item x="341"/>
        <item x="643"/>
        <item x="122"/>
        <item x="468"/>
        <item x="499"/>
        <item x="274"/>
        <item x="253"/>
        <item x="683"/>
        <item x="66"/>
        <item x="165"/>
        <item x="96"/>
        <item x="558"/>
        <item x="371"/>
        <item x="51"/>
        <item x="224"/>
        <item x="108"/>
        <item x="672"/>
        <item x="284"/>
        <item x="186"/>
        <item x="529"/>
        <item x="317"/>
        <item x="170"/>
        <item x="410"/>
        <item x="45"/>
        <item x="612"/>
        <item x="88"/>
        <item x="695"/>
        <item x="64"/>
        <item x="238"/>
        <item x="229"/>
        <item x="476"/>
        <item x="22"/>
        <item x="346"/>
        <item x="184"/>
        <item x="85"/>
        <item x="81"/>
        <item x="134"/>
        <item x="68"/>
        <item x="488"/>
        <item x="615"/>
        <item x="142"/>
        <item x="16"/>
        <item x="53"/>
        <item x="14"/>
        <item x="584"/>
        <item x="653"/>
        <item x="210"/>
        <item x="442"/>
        <item x="618"/>
        <item x="11"/>
        <item x="178"/>
        <item x="663"/>
        <item x="171"/>
        <item x="646"/>
        <item x="343"/>
        <item x="703"/>
        <item x="107"/>
        <item x="585"/>
        <item x="173"/>
        <item x="280"/>
        <item x="457"/>
        <item x="483"/>
        <item x="530"/>
        <item x="100"/>
        <item x="638"/>
        <item x="540"/>
        <item x="573"/>
        <item x="146"/>
        <item x="197"/>
        <item x="87"/>
        <item x="296"/>
        <item x="155"/>
        <item x="162"/>
        <item x="515"/>
        <item x="454"/>
        <item x="432"/>
        <item x="660"/>
        <item x="552"/>
        <item x="308"/>
        <item x="120"/>
        <item x="569"/>
        <item x="156"/>
        <item x="292"/>
        <item x="450"/>
        <item x="305"/>
        <item x="518"/>
        <item x="263"/>
        <item x="504"/>
        <item x="464"/>
        <item x="77"/>
        <item x="696"/>
        <item x="105"/>
        <item x="508"/>
        <item x="372"/>
        <item x="326"/>
        <item x="462"/>
        <item x="281"/>
        <item x="145"/>
        <item x="128"/>
        <item x="366"/>
        <item x="677"/>
        <item x="249"/>
        <item x="452"/>
        <item x="144"/>
        <item x="71"/>
        <item x="619"/>
        <item x="330"/>
        <item x="626"/>
        <item x="391"/>
        <item x="578"/>
        <item x="350"/>
        <item x="667"/>
        <item x="570"/>
        <item x="20"/>
        <item x="379"/>
        <item x="705"/>
        <item x="213"/>
        <item x="360"/>
        <item x="3"/>
        <item x="358"/>
        <item x="97"/>
        <item x="304"/>
        <item x="239"/>
        <item x="336"/>
        <item x="368"/>
        <item x="605"/>
        <item x="503"/>
        <item x="321"/>
        <item x="434"/>
        <item x="501"/>
        <item x="154"/>
        <item x="690"/>
        <item x="359"/>
        <item x="698"/>
        <item x="430"/>
        <item x="294"/>
        <item x="7"/>
        <item x="1"/>
        <item x="611"/>
        <item x="183"/>
        <item x="632"/>
        <item x="477"/>
        <item x="590"/>
        <item x="553"/>
        <item x="500"/>
        <item x="381"/>
        <item x="541"/>
        <item x="610"/>
        <item x="574"/>
        <item x="620"/>
        <item x="568"/>
        <item x="113"/>
        <item x="526"/>
        <item x="216"/>
        <item x="340"/>
        <item x="588"/>
        <item x="316"/>
        <item x="344"/>
        <item x="182"/>
        <item x="206"/>
        <item x="563"/>
        <item x="9"/>
        <item x="536"/>
        <item x="592"/>
        <item x="639"/>
        <item x="247"/>
        <item x="193"/>
        <item x="367"/>
        <item x="5"/>
        <item x="69"/>
        <item x="309"/>
        <item x="617"/>
        <item x="636"/>
        <item x="417"/>
        <item x="195"/>
        <item x="393"/>
        <item x="649"/>
        <item x="572"/>
        <item x="437"/>
        <item x="565"/>
        <item x="487"/>
        <item x="441"/>
        <item x="357"/>
        <item x="554"/>
        <item x="72"/>
        <item x="297"/>
        <item x="421"/>
        <item x="602"/>
        <item x="300"/>
        <item x="311"/>
        <item x="50"/>
        <item x="481"/>
        <item x="226"/>
        <item x="546"/>
        <item x="440"/>
        <item x="251"/>
        <item x="651"/>
        <item x="431"/>
        <item x="399"/>
        <item x="606"/>
        <item x="616"/>
        <item x="152"/>
        <item x="625"/>
        <item x="37"/>
        <item x="516"/>
        <item x="157"/>
        <item x="614"/>
        <item x="513"/>
        <item x="478"/>
        <item x="34"/>
        <item x="312"/>
        <item x="604"/>
        <item x="419"/>
        <item x="597"/>
        <item x="133"/>
        <item x="415"/>
        <item t="default"/>
      </items>
    </pivotField>
    <pivotField numFmtId="164" showAll="0"/>
    <pivotField numFmtId="164" showAll="0"/>
    <pivotField showAll="0"/>
    <pivotField showAll="0"/>
    <pivotField numFmtId="1" showAll="0"/>
    <pivotField numFmtId="164" showAll="0"/>
    <pivotField showAll="0"/>
    <pivotField numFmtId="2" showAll="0"/>
    <pivotField numFmtId="2" showAll="0"/>
    <pivotField showAll="0"/>
    <pivotField showAll="0"/>
    <pivotField showAll="0"/>
    <pivotField showAll="0"/>
    <pivotField showAll="0"/>
    <pivotField dataField="1" showAll="0"/>
    <pivotField numFmtId="10" showAll="0"/>
    <pivotField showAll="0"/>
    <pivotField numFmtId="2" showAll="0"/>
    <pivotField showAll="0"/>
    <pivotField showAll="0"/>
    <pivotField numFmtId="2" showAll="0"/>
    <pivotField axis="axisRow" showAll="0">
      <items count="3">
        <item x="0"/>
        <item x="1"/>
        <item t="default"/>
      </items>
    </pivotField>
  </pivotFields>
  <rowFields count="1">
    <field x="24"/>
  </rowFields>
  <rowItems count="3">
    <i>
      <x/>
    </i>
    <i>
      <x v="1"/>
    </i>
    <i t="grand">
      <x/>
    </i>
  </rowItems>
  <colFields count="1">
    <field x="-2"/>
  </colFields>
  <colItems count="2">
    <i>
      <x/>
    </i>
    <i i="1">
      <x v="1"/>
    </i>
  </colItems>
  <dataFields count="2">
    <dataField name="Sum of Revenue" fld="17" baseField="0" baseItem="0"/>
    <dataField name="Count of Customer ID" fld="2" subtotal="count" baseField="0" baseItem="0"/>
  </dataFields>
  <formats count="2">
    <format dxfId="16">
      <pivotArea collapsedLevelsAreSubtotals="1" fieldPosition="0">
        <references count="1">
          <reference field="24" count="0"/>
        </references>
      </pivotArea>
    </format>
    <format dxfId="15">
      <pivotArea collapsedLevelsAreSubtotals="1" fieldPosition="0">
        <references count="2">
          <reference field="4294967294" count="1" selected="0">
            <x v="1"/>
          </reference>
          <reference field="2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4C30BF-AA08-41CA-9D1D-4C46C5334A86}" name="PivotTable6" cacheId="4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6:B6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Revenue" fld="0" baseField="0" baseItem="0"/>
  </dataFields>
  <formats count="1">
    <format dxfId="1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7171EE-C59A-4861-B0FA-ECB2B62D2637}" name="pvt_product_performance" cacheId="4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C49" firstHeaderRow="0" firstDataRow="1" firstDataCol="1" rowPageCount="1" colPageCount="1"/>
  <pivotFields count="5">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pageFields count="1">
    <pageField fld="3" hier="10" name="[Derived_Metrics].[Product Performance Flag].[All]" cap="All"/>
  </pageFields>
  <dataFields count="2">
    <dataField name="Sum of Revenue" fld="1" baseField="0" baseItem="0"/>
    <dataField name="Sum of Profit" fld="2" baseField="0" baseItem="0"/>
  </dataFields>
  <formats count="1">
    <format dxfId="18">
      <pivotArea outline="0" collapsedLevelsAreSubtotals="1" fieldPosition="0"/>
    </format>
  </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8CEB8FF-176B-4BCE-9D5D-9CCDC004C957}" name="pvt_pareto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7:C80" firstHeaderRow="0" firstDataRow="1" firstDataCol="1"/>
  <pivotFields count="25">
    <pivotField showAll="0"/>
    <pivotField numFmtId="14" showAll="0"/>
    <pivotField showAll="0"/>
    <pivotField numFmtId="164" showAll="0"/>
    <pivotField numFmtId="164" showAll="0"/>
    <pivotField showAll="0"/>
    <pivotField showAll="0"/>
    <pivotField numFmtId="1" showAll="0"/>
    <pivotField numFmtId="164" showAll="0"/>
    <pivotField showAll="0"/>
    <pivotField numFmtId="2" showAll="0"/>
    <pivotField numFmtId="2" showAll="0"/>
    <pivotField showAll="0"/>
    <pivotField showAll="0"/>
    <pivotField showAll="0"/>
    <pivotField showAll="0"/>
    <pivotField dataField="1" showAll="0"/>
    <pivotField dataField="1" showAll="0"/>
    <pivotField numFmtId="10" showAll="0"/>
    <pivotField showAll="0"/>
    <pivotField numFmtId="2" showAll="0"/>
    <pivotField showAll="0"/>
    <pivotField showAll="0"/>
    <pivotField numFmtId="2" showAll="0"/>
    <pivotField axis="axisRow" showAll="0">
      <items count="3">
        <item x="0"/>
        <item x="1"/>
        <item t="default"/>
      </items>
    </pivotField>
  </pivotFields>
  <rowFields count="1">
    <field x="24"/>
  </rowFields>
  <rowItems count="3">
    <i>
      <x/>
    </i>
    <i>
      <x v="1"/>
    </i>
    <i t="grand">
      <x/>
    </i>
  </rowItems>
  <colFields count="1">
    <field x="-2"/>
  </colFields>
  <colItems count="2">
    <i>
      <x/>
    </i>
    <i i="1">
      <x v="1"/>
    </i>
  </colItems>
  <dataFields count="2">
    <dataField name="Sum of Revenue" fld="17" baseField="0" baseItem="0"/>
    <dataField name="Sum of Profit" fld="16" baseField="0" baseItem="0"/>
  </dataFields>
  <formats count="1">
    <format dxfId="19">
      <pivotArea collapsedLevelsAreSubtotals="1" fieldPosition="0">
        <references count="1">
          <reference field="24" count="0"/>
        </references>
      </pivotArea>
    </format>
  </formats>
  <chartFormats count="1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4" count="1" selected="0">
            <x v="0"/>
          </reference>
        </references>
      </pivotArea>
    </chartFormat>
    <chartFormat chart="5" format="10">
      <pivotArea type="data" outline="0" fieldPosition="0">
        <references count="2">
          <reference field="4294967294" count="1" selected="0">
            <x v="0"/>
          </reference>
          <reference field="24" count="1" selected="0">
            <x v="1"/>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24" count="1" selected="0">
            <x v="0"/>
          </reference>
        </references>
      </pivotArea>
    </chartFormat>
    <chartFormat chart="5" format="13">
      <pivotArea type="data" outline="0" fieldPosition="0">
        <references count="2">
          <reference field="4294967294" count="1" selected="0">
            <x v="1"/>
          </reference>
          <reference field="24" count="1" selected="0">
            <x v="1"/>
          </reference>
        </references>
      </pivotArea>
    </chartFormat>
    <chartFormat chart="3" format="6">
      <pivotArea type="data" outline="0" fieldPosition="0">
        <references count="2">
          <reference field="4294967294" count="1" selected="0">
            <x v="0"/>
          </reference>
          <reference field="24" count="1" selected="0">
            <x v="0"/>
          </reference>
        </references>
      </pivotArea>
    </chartFormat>
    <chartFormat chart="3" format="7">
      <pivotArea type="data" outline="0" fieldPosition="0">
        <references count="2">
          <reference field="4294967294" count="1" selected="0">
            <x v="0"/>
          </reference>
          <reference field="24" count="1" selected="0">
            <x v="1"/>
          </reference>
        </references>
      </pivotArea>
    </chartFormat>
    <chartFormat chart="3" format="8">
      <pivotArea type="data" outline="0" fieldPosition="0">
        <references count="2">
          <reference field="4294967294" count="1" selected="0">
            <x v="1"/>
          </reference>
          <reference field="24" count="1" selected="0">
            <x v="0"/>
          </reference>
        </references>
      </pivotArea>
    </chartFormat>
    <chartFormat chart="3" format="9">
      <pivotArea type="data" outline="0" fieldPosition="0">
        <references count="2">
          <reference field="4294967294" count="1" selected="0">
            <x v="1"/>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3761FD-9519-4037-A46E-315F405F5C52}" name="PivotTable11" cacheId="4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I3:K5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1"/>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Revenue" fld="2" baseField="0" baseItem="0"/>
    <dataField name="Sum of Profi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4"/>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69ED76-EB1E-4531-90C3-288111F15917}" name="pvt_category_subcategory_profitability" cacheId="4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6" firstHeaderRow="0" firstDataRow="1" firstDataCol="1"/>
  <pivotFields count="6">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6">
    <i>
      <x/>
    </i>
    <i r="1">
      <x/>
    </i>
    <i r="1">
      <x v="1"/>
    </i>
    <i r="1">
      <x v="2"/>
    </i>
    <i r="1">
      <x v="3"/>
    </i>
    <i t="grand">
      <x/>
    </i>
  </rowItems>
  <colFields count="1">
    <field x="-2"/>
  </colFields>
  <colItems count="3">
    <i>
      <x/>
    </i>
    <i i="1">
      <x v="1"/>
    </i>
    <i i="2">
      <x v="2"/>
    </i>
  </colItems>
  <dataFields count="3">
    <dataField name="Sum of Revenue" fld="2" baseField="0" baseItem="0"/>
    <dataField name="Sum of Profit" fld="3" baseField="0" baseItem="0"/>
    <dataField name="Average of Profit Margin(%)" fld="4" subtotal="average" baseField="0" baseItem="0"/>
  </dataFields>
  <formats count="3">
    <format dxfId="22">
      <pivotArea collapsedLevelsAreSubtotals="1" fieldPosition="0">
        <references count="2">
          <reference field="0" count="0" selected="0"/>
          <reference field="1" count="0"/>
        </references>
      </pivotArea>
    </format>
    <format dxfId="21">
      <pivotArea grandRow="1" outline="0" collapsedLevelsAreSubtotals="1" fieldPosition="0"/>
    </format>
    <format dxfId="20">
      <pivotArea collapsedLevelsAreSubtotals="1" fieldPosition="0">
        <references count="3">
          <reference field="4294967294" count="1" selected="0">
            <x v="2"/>
          </reference>
          <reference field="0" count="0" selected="0"/>
          <reference field="1" count="0"/>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2"/>
          </reference>
        </references>
      </pivotArea>
    </chartFormat>
  </chartFormats>
  <pivotHierarchies count="10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1"/>
    <rowHierarchyUsage hierarchyUsage="4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Derived_Metric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5B23B88-0F3F-49B8-A237-BF194C58E335}" autoFormatId="16" applyNumberFormats="0" applyBorderFormats="0" applyFontFormats="0" applyPatternFormats="0" applyAlignmentFormats="0" applyWidthHeightFormats="0">
  <queryTableRefresh nextId="26" unboundColumnsRight="8">
    <queryTableFields count="25">
      <queryTableField id="1" name="Order ID" tableColumnId="1"/>
      <queryTableField id="2" name="Order Date" tableColumnId="2"/>
      <queryTableField id="3" name="Customer ID" tableColumnId="3"/>
      <queryTableField id="15" dataBound="0" tableColumnId="15"/>
      <queryTableField id="16" dataBound="0" tableColumnId="16"/>
      <queryTableField id="17" dataBound="0" tableColumnId="17"/>
      <queryTableField id="18" dataBound="0" tableColumnId="18"/>
      <queryTableField id="22" dataBound="0" tableColumnId="22"/>
      <queryTableField id="23" dataBound="0" tableColumnId="23"/>
      <queryTableField id="4" name="Product ID" tableColumnId="4"/>
      <queryTableField id="19" dataBound="0" tableColumnId="19"/>
      <queryTableField id="20" dataBound="0" tableColumnId="20"/>
      <queryTableField id="21" dataBound="0" tableColumnId="21"/>
      <queryTableField id="5" name="Selling Price" tableColumnId="5"/>
      <queryTableField id="6" name="Quantity" tableColumnId="6"/>
      <queryTableField id="7" name="Discount" tableColumnId="7"/>
      <queryTableField id="8" name="Profit"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24" dataBound="0" tableColumnId="24"/>
      <queryTableField id="25" dataBound="0"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4DCA473A-07F3-42F9-913D-E7DDD4877D75}" autoFormatId="16" applyNumberFormats="0" applyBorderFormats="0" applyFontFormats="0" applyPatternFormats="0" applyAlignmentFormats="0" applyWidthHeightFormats="0">
  <queryTableRefresh nextId="24">
    <queryTableFields count="19">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Sales" tableColumnId="16"/>
      <queryTableField id="17" name="Quantity" tableColumnId="17"/>
      <queryTableField id="18" name="Discount" tableColumnId="18"/>
      <queryTableField id="19" name="Profit" tableColumnId="1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F7DA9B55-DA9D-461E-ABF3-6F3B6622F17F}" autoFormatId="16" applyNumberFormats="0" applyBorderFormats="0" applyFontFormats="0" applyPatternFormats="0" applyAlignmentFormats="0" applyWidthHeightFormats="0">
  <queryTableRefresh nextId="7" unboundColumnsRight="1">
    <queryTableFields count="6">
      <queryTableField id="1" name="Order Date" tableColumnId="1"/>
      <queryTableField id="2" name="Year" tableColumnId="2"/>
      <queryTableField id="3" name="Month" tableColumnId="3"/>
      <queryTableField id="4" name="Month Name" tableColumnId="4"/>
      <queryTableField id="5" name="Quarter" tableColumnId="5"/>
      <queryTableField id="6" dataBound="0"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0EA756E3-6A84-4735-88AA-EB8137D30859}" autoFormatId="16" applyNumberFormats="0" applyBorderFormats="0" applyFontFormats="0" applyPatternFormats="0" applyAlignmentFormats="0" applyWidthHeightFormats="0">
  <queryTableRefresh nextId="9">
    <queryTableFields count="8">
      <queryTableField id="1" name="Customer ID" tableColumnId="1"/>
      <queryTableField id="2" name="Customer Name" tableColumnId="2"/>
      <queryTableField id="3" name="Segment" tableColumnId="3"/>
      <queryTableField id="4" name="Country" tableColumnId="4"/>
      <queryTableField id="5" name="City" tableColumnId="5"/>
      <queryTableField id="6" name="State" tableColumnId="6"/>
      <queryTableField id="7" name="Postal Code" tableColumnId="7"/>
      <queryTableField id="8" name="Region"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4" xr16:uid="{A0213340-B98E-4FFA-9B5E-59DE9816B351}" autoFormatId="16" applyNumberFormats="0" applyBorderFormats="0" applyFontFormats="0" applyPatternFormats="0" applyAlignmentFormats="0" applyWidthHeightFormats="0">
  <queryTableRefresh nextId="4">
    <queryTableFields count="3">
      <queryTableField id="1" name="Product ID" tableColumnId="1"/>
      <queryTableField id="2" name="Category" tableColumnId="2"/>
      <queryTableField id="3" name="Sub-Category"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1A7BE79-8420-4037-98CB-6ED652EBBFA6}" sourceName="[Dim_Date].[Year]">
  <pivotTables>
    <pivotTable tabId="22" name="PivotTable11"/>
    <pivotTable tabId="23" name="Profit_Margin_%"/>
    <pivotTable tabId="23" name="Total Profit"/>
    <pivotTable tabId="23" name="Total Revenue"/>
    <pivotTable tabId="23" name="Total_Customers"/>
    <pivotTable tabId="22" name="PivotTable6"/>
    <pivotTable tabId="22" name="pvt_category_subcategory_profitability"/>
    <pivotTable tabId="22" name="pvt_discount_impact_profitability"/>
    <pivotTable tabId="22" name="pvt_product_performance"/>
  </pivotTables>
  <data>
    <olap pivotCacheId="94099386">
      <levels count="2">
        <level uniqueName="[Dim_Date].[Year].[(All)]" sourceCaption="(All)" count="0"/>
        <level uniqueName="[Dim_Date].[Year].[Year]" sourceCaption="Year" count="4">
          <ranges>
            <range startItem="0">
              <i n="[Dim_Date].[Year].&amp;[2014]" c="2014"/>
              <i n="[Dim_Date].[Year].&amp;[2015]" c="2015"/>
              <i n="[Dim_Date].[Year].&amp;[2016]" c="2016"/>
              <i n="[Dim_Date].[Year].&amp;[2017]" c="2017"/>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3C453B8-C6E6-4C23-986B-EE8FCE79DDB4}" sourceName="[Dim_Product].[Sub-Category]">
  <data>
    <olap pivotCacheId="94099386">
      <levels count="2">
        <level uniqueName="[Dim_Product].[Sub-Category].[(All)]" sourceCaption="(All)" count="0"/>
        <level uniqueName="[Dim_Product].[Sub-Category].[Sub-Category]" sourceCaption="Sub-Category" count="4">
          <ranges>
            <range startItem="0">
              <i n="[Dim_Product].[Sub-Category].&amp;[Bookcases]" c="Bookcases"/>
              <i n="[Dim_Product].[Sub-Category].&amp;[Chairs]" c="Chairs"/>
              <i n="[Dim_Product].[Sub-Category].&amp;[Furnishings]" c="Furnishings"/>
              <i n="[Dim_Product].[Sub-Category].&amp;[Tables]" c="Tables"/>
            </range>
          </ranges>
        </level>
      </levels>
      <selections count="1">
        <selection n="[Dim_Product].[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5F6746-BB9B-4592-A566-B5163A44445D}" cache="Slicer_Year" caption="Year" level="1" rowHeight="257175"/>
  <slicer name="Sub-Category" xr10:uid="{99088519-E4CC-49C1-965E-1975FCA5C514}" cache="Slicer_Sub_Category" caption="Sub-Category" level="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86258D-87F5-4D89-A2C1-AD6777A2EC41}" name="Table1" displayName="Table1" ref="A1:U2122" totalsRowShown="0">
  <autoFilter ref="A1:U2122" xr:uid="{9186258D-87F5-4D89-A2C1-AD6777A2EC41}"/>
  <tableColumns count="21">
    <tableColumn id="1" xr3:uid="{8C3C7ED5-7FB5-4084-BD06-13ECE13269AB}" name="Row ID"/>
    <tableColumn id="2" xr3:uid="{AFA38EF0-F05F-4721-82EC-67546F88AF17}" name="Order ID"/>
    <tableColumn id="3" xr3:uid="{857573C3-1FF3-43EF-9CE2-0CA942D4BA11}" name="Order Date"/>
    <tableColumn id="4" xr3:uid="{9B46F1E8-6BBC-445E-80BA-75026E8A4234}" name="Ship Date" dataDxfId="80"/>
    <tableColumn id="5" xr3:uid="{7A182913-6432-47DB-A3A1-43E6C1A7E6AB}" name="Ship Mode"/>
    <tableColumn id="6" xr3:uid="{E1C2AAC2-4ACA-4C2A-AB20-0DE2C56993F4}" name="Customer ID"/>
    <tableColumn id="7" xr3:uid="{79577EEC-E944-4892-A92D-A0BF513FFFA7}" name="Customer Name"/>
    <tableColumn id="8" xr3:uid="{D8F3E5CD-FA91-498F-9E44-661A1EEB4143}" name="Segment"/>
    <tableColumn id="9" xr3:uid="{834A6FE1-7097-4711-B764-86C4A5503471}" name="Country"/>
    <tableColumn id="10" xr3:uid="{6CBD2CCF-9459-4194-A0A5-6DABFF65F86C}" name="City"/>
    <tableColumn id="11" xr3:uid="{CABDE5B1-DCEF-4944-8DAE-DBE007D54F7E}" name="State"/>
    <tableColumn id="12" xr3:uid="{F5C48F01-904D-4CBE-9B52-E50A83715123}" name="Postal Code"/>
    <tableColumn id="13" xr3:uid="{B4225AF3-7516-4E6A-8D25-FE1EE5F2F941}" name="Region"/>
    <tableColumn id="14" xr3:uid="{99F9963D-D032-491E-898B-8D693E0ABF7A}" name="Product ID"/>
    <tableColumn id="15" xr3:uid="{9C19BCCC-5A4D-4FE4-B77F-30AB45C23DCB}" name="Category"/>
    <tableColumn id="16" xr3:uid="{CE488631-2C98-4E8D-AA1A-77F615376072}" name="Sub-Category"/>
    <tableColumn id="17" xr3:uid="{30032870-00A6-4F3E-86B9-69548A4963B0}" name="Product Name"/>
    <tableColumn id="18" xr3:uid="{7C8D0050-AA55-472B-A3C3-C7665A240163}" name="Sales"/>
    <tableColumn id="19" xr3:uid="{6D2B39B8-5658-4BF7-B5E9-076B6AB35689}" name="Quantity"/>
    <tableColumn id="20" xr3:uid="{62DBDDA1-CDA9-4D9F-92AD-D028C710FBFF}" name="Discount"/>
    <tableColumn id="21" xr3:uid="{8CA0EE6A-92C5-43B4-99BE-292CF58FEE8B}"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7BFA3C-B4B8-4334-AAB9-F841B45EE524}" name="Derived_Metrics" displayName="Derived_Metrics" ref="A1:Y2122" tableType="queryTable" totalsRowShown="0">
  <autoFilter ref="A1:Y2122" xr:uid="{D57BFA3C-B4B8-4334-AAB9-F841B45EE524}"/>
  <tableColumns count="25">
    <tableColumn id="1" xr3:uid="{D06FB73D-37D1-4D4A-85CA-2A5D585DD421}" uniqueName="1" name="Order ID" queryTableFieldId="1" dataDxfId="79"/>
    <tableColumn id="2" xr3:uid="{C3B4EEA8-6555-42A8-B284-66EF1860297D}" uniqueName="2" name="Order Date" queryTableFieldId="2" dataDxfId="78"/>
    <tableColumn id="3" xr3:uid="{E9B96FCC-0828-47F4-9A4C-89B6F5FB618A}" uniqueName="3" name="Customer ID" queryTableFieldId="3" dataDxfId="77"/>
    <tableColumn id="15" xr3:uid="{CD025CC1-B286-4DE5-87AF-268B3396B033}" uniqueName="15" name="Customer Revenue" queryTableFieldId="15" dataDxfId="76">
      <calculatedColumnFormula>SUMIFS(Derived_Metrics[Revenue],Derived_Metrics[Customer ID],Derived_Metrics[[#This Row],[Customer ID]])</calculatedColumnFormula>
    </tableColumn>
    <tableColumn id="16" xr3:uid="{8791862A-571E-4A8B-9161-D14DF63DE864}" uniqueName="16" name="Customer Profit" queryTableFieldId="16" dataDxfId="75">
      <calculatedColumnFormula>SUMIFS(Derived_Metrics[Profit],Derived_Metrics[Customer ID],Derived_Metrics[[#This Row],[Customer ID]])</calculatedColumnFormula>
    </tableColumn>
    <tableColumn id="17" xr3:uid="{127D2250-4C68-47EC-BF44-A83D0415DC73}" uniqueName="17" name="Customer Revenue Percentile" queryTableFieldId="17" dataDxfId="74">
      <calculatedColumnFormula>_xlfn.PERCENTRANK.INC(Derived_Metrics[Customer Revenue],Derived_Metrics[[#This Row],[Customer Revenue]])</calculatedColumnFormula>
    </tableColumn>
    <tableColumn id="18" xr3:uid="{9E6A24A8-DF40-4FF6-883E-274370ED72DB}" uniqueName="18" name="Customer Tier" queryTableFieldId="18" dataDxfId="73">
      <calculatedColumnFormula array="1">_xlfn.IFS(Derived_Metrics[[#This Row],[Customer Revenue Percentile]]&gt;=0.8,"High Value",Derived_Metrics[[#This Row],[Customer Revenue Percentile]]&gt;=0.4,"Medium Value",TRUE,"Low Value")</calculatedColumnFormula>
    </tableColumn>
    <tableColumn id="22" xr3:uid="{FE107F8D-1AEF-44B4-A769-09A58E0F6615}" uniqueName="22" name="Customee_ Revenue _Rank" queryTableFieldId="22" dataDxfId="72" dataCellStyle="Comma">
      <calculatedColumnFormula>_xlfn.RANK.EQ(Derived_Metrics[[#This Row],[Customer Revenue]],Derived_Metrics[Customer Revenue],0)</calculatedColumnFormula>
    </tableColumn>
    <tableColumn id="23" xr3:uid="{E564BECF-674B-4487-98F1-AADB5CA8ACF2}" uniqueName="23" name="Customer_Revenue_Share" queryTableFieldId="23" dataDxfId="71" dataCellStyle="Percent">
      <calculatedColumnFormula>Derived_Metrics[[#This Row],[Customer Revenue]]/SUM(Derived_Metrics[Customer Revenue])</calculatedColumnFormula>
    </tableColumn>
    <tableColumn id="4" xr3:uid="{91DABB93-AE02-47FF-8B3D-8120F44C1AF5}" uniqueName="4" name="Product ID" queryTableFieldId="4" dataDxfId="70"/>
    <tableColumn id="19" xr3:uid="{B5E4EBCD-5C28-443C-915B-36C121FBEBA0}" uniqueName="19" name="Product Revenue" queryTableFieldId="19" dataDxfId="69">
      <calculatedColumnFormula>SUMIFS(Derived_Metrics[Revenue],Derived_Metrics[Product ID],Derived_Metrics[[#This Row],[Product ID]])</calculatedColumnFormula>
    </tableColumn>
    <tableColumn id="20" xr3:uid="{0D01B327-FD99-42A5-A46E-032C36BC8E7D}" uniqueName="20" name="Product Profit" queryTableFieldId="20" dataDxfId="68">
      <calculatedColumnFormula>SUMIFS(Derived_Metrics[Profit],Derived_Metrics[Product ID],Derived_Metrics[[#This Row],[Product ID]])</calculatedColumnFormula>
    </tableColumn>
    <tableColumn id="21" xr3:uid="{93C70F28-A933-40D5-9FD1-D9052EBE9F55}" uniqueName="21" name="Product Performance Flag" queryTableFieldId="21" dataDxfId="67">
      <calculatedColumnFormula>IF(AND(Derived_Metrics[[#This Row],[Product Revenue]]&gt;AVERAGE(Derived_Metrics[Product Revenue]),Derived_Metrics[[#This Row],[Product Profit]]&lt;0),"high sales Low Profit","Normal")</calculatedColumnFormula>
    </tableColumn>
    <tableColumn id="5" xr3:uid="{7DF9F8B7-AD41-4D20-821F-3CC7464AC671}" uniqueName="5" name="Selling Price" queryTableFieldId="5"/>
    <tableColumn id="6" xr3:uid="{F783C762-4C10-4C6E-B59A-9B6F815B6B7E}" uniqueName="6" name="Quantity" queryTableFieldId="6"/>
    <tableColumn id="7" xr3:uid="{E4A50436-6A57-4D21-B509-C63B4742CBCB}" uniqueName="7" name="Discount" queryTableFieldId="7"/>
    <tableColumn id="8" xr3:uid="{EAFDA548-10EE-4BA9-944E-8F6F76A33AEF}" uniqueName="8" name="Profit" queryTableFieldId="8"/>
    <tableColumn id="9" xr3:uid="{6CA2C7B8-B92A-4E0D-853D-C6768F89D770}" uniqueName="9" name="Revenue" queryTableFieldId="9" dataDxfId="66">
      <calculatedColumnFormula>Derived_Metrics[[#This Row],[Selling Price]]*Derived_Metrics[[#This Row],[Quantity]]</calculatedColumnFormula>
    </tableColumn>
    <tableColumn id="10" xr3:uid="{C6E5038A-7C01-44EA-866B-36B56CF67BE1}" uniqueName="10" name="Profit Margin(%)" queryTableFieldId="10" dataDxfId="65" dataCellStyle="Percent">
      <calculatedColumnFormula>IF(Derived_Metrics[[#This Row],[Revenue]]=0,0,Derived_Metrics[[#This Row],[Profit]]/Derived_Metrics[[#This Row],[Revenue]])</calculatedColumnFormula>
    </tableColumn>
    <tableColumn id="11" xr3:uid="{2DFDE283-AF42-4825-B185-7A514B81F04E}" uniqueName="11" name="Revenue Flag" queryTableFieldId="11" dataDxfId="64">
      <calculatedColumnFormula>IF(Derived_Metrics[[#This Row],[Profit]]&lt;0, "Loss","Profit")</calculatedColumnFormula>
    </tableColumn>
    <tableColumn id="12" xr3:uid="{E8B9433B-A793-4BD5-A4F3-F393A111E48D}" uniqueName="12" name="Discount Amount" queryTableFieldId="12" dataDxfId="63">
      <calculatedColumnFormula>Derived_Metrics[[#This Row],[Selling Price]]*Derived_Metrics[[#This Row],[Quantity]]*Derived_Metrics[[#This Row],[Discount]]</calculatedColumnFormula>
    </tableColumn>
    <tableColumn id="13" xr3:uid="{7985D592-6FEB-4E6F-9ACA-A3992DCF89A2}" uniqueName="13" name="Discount Flag" queryTableFieldId="13" dataDxfId="62">
      <calculatedColumnFormula>IF(Derived_Metrics[[#This Row],[Discount]]&gt;0,"Discount Applied","No Discount")</calculatedColumnFormula>
    </tableColumn>
    <tableColumn id="14" xr3:uid="{B3B12F2A-D84B-42A5-BC89-7B5AEAABDDE6}" uniqueName="14" name="High Discount Flag" queryTableFieldId="14" dataDxfId="61">
      <calculatedColumnFormula>IF(Derived_Metrics[[#This Row],[Discount]]&gt;0.3,"High Discount","Low Discount")</calculatedColumnFormula>
    </tableColumn>
    <tableColumn id="24" xr3:uid="{3E4BDC2D-EEC1-47A5-9DAF-00C748FEAA93}" uniqueName="24" name="Cumulative_Revenue_%" queryTableFieldId="24" dataDxfId="60" dataCellStyle="Percent">
      <calculatedColumnFormula>SUMIFS(Derived_Metrics[Customer_Revenue_Share],Derived_Metrics[Customee_ Revenue _Rank],"&lt;="&amp;Derived_Metrics[[#This Row],[Customee_ Revenue _Rank]])</calculatedColumnFormula>
    </tableColumn>
    <tableColumn id="25" xr3:uid="{BA9BD071-654B-4C5E-8D17-57F673CFD470}" uniqueName="25" name="Revenue_Pareto_Group" queryTableFieldId="25" dataDxfId="59">
      <calculatedColumnFormula>IF(Derived_Metrics[[#This Row],[Cumulative_Revenue_%]]&lt;=0.8,"Top 80% Revenue","Remaining 20% Revenue")</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89A2B3E-7A9E-4FFC-BF59-8C7BCA6A5619}" name="Fact_Sales" displayName="Fact_Sales" ref="A1:S2122" tableType="queryTable" totalsRowShown="0">
  <autoFilter ref="A1:S2122" xr:uid="{A89A2B3E-7A9E-4FFC-BF59-8C7BCA6A5619}"/>
  <tableColumns count="19">
    <tableColumn id="1" xr3:uid="{5F88AFDA-C61D-4621-92F3-65E2C341A004}" uniqueName="1" name="Order ID" queryTableFieldId="1" dataDxfId="58"/>
    <tableColumn id="2" xr3:uid="{1061F662-D41E-482A-A58C-85CEACC165C8}" uniqueName="2" name="Order Date" queryTableFieldId="2" dataDxfId="57"/>
    <tableColumn id="3" xr3:uid="{99423630-EDBE-44AF-AA70-0EAECE78EA2E}" uniqueName="3" name="Ship Date" queryTableFieldId="3" dataDxfId="56"/>
    <tableColumn id="4" xr3:uid="{FC21D494-3885-4F73-9222-3938F54948DD}" uniqueName="4" name="Ship Mode" queryTableFieldId="4" dataDxfId="55"/>
    <tableColumn id="5" xr3:uid="{1DCCC873-884A-41C5-ACC0-DE2E90599FA9}" uniqueName="5" name="Customer ID" queryTableFieldId="5" dataDxfId="54"/>
    <tableColumn id="6" xr3:uid="{3999768A-FAEE-4E68-A760-B1B72E89E5F8}" uniqueName="6" name="Customer Name" queryTableFieldId="6" dataDxfId="53"/>
    <tableColumn id="7" xr3:uid="{882EAF1E-6E1A-436D-9E2F-0D03E71DB904}" uniqueName="7" name="Segment" queryTableFieldId="7" dataDxfId="52"/>
    <tableColumn id="8" xr3:uid="{32FA35B9-EA85-4B31-9889-89C7D94C16BC}" uniqueName="8" name="Country" queryTableFieldId="8" dataDxfId="51"/>
    <tableColumn id="9" xr3:uid="{2D65D06F-477E-4498-A952-BE67638F459C}" uniqueName="9" name="City" queryTableFieldId="9" dataDxfId="50"/>
    <tableColumn id="10" xr3:uid="{D163A05B-C32D-431A-AB9B-58E93B4A4C69}" uniqueName="10" name="State" queryTableFieldId="10" dataDxfId="49"/>
    <tableColumn id="11" xr3:uid="{9A741A9B-9676-4416-886B-0C0A94BDFB57}" uniqueName="11" name="Postal Code" queryTableFieldId="11" dataDxfId="48"/>
    <tableColumn id="12" xr3:uid="{F196752B-A6E6-42B0-8CCE-524645A54B2B}" uniqueName="12" name="Region" queryTableFieldId="12" dataDxfId="47"/>
    <tableColumn id="13" xr3:uid="{9090440E-DBF2-45FE-944C-15FBB42F934B}" uniqueName="13" name="Product ID" queryTableFieldId="13" dataDxfId="46"/>
    <tableColumn id="14" xr3:uid="{719A567F-569E-4473-9A8B-0A10794EB6B9}" uniqueName="14" name="Category" queryTableFieldId="14" dataDxfId="45"/>
    <tableColumn id="15" xr3:uid="{8E60EC42-68FE-4D3D-A3B7-64C543C3BA62}" uniqueName="15" name="Sub-Category" queryTableFieldId="15" dataDxfId="44"/>
    <tableColumn id="16" xr3:uid="{B577AD07-C440-4247-9F74-9CD5795CFCB2}" uniqueName="16" name="Selling Price" queryTableFieldId="16" dataDxfId="43"/>
    <tableColumn id="17" xr3:uid="{F6EF576F-1CA0-4387-9D93-45FF70F0C62B}" uniqueName="17" name="Quantity" queryTableFieldId="17"/>
    <tableColumn id="18" xr3:uid="{5365243B-263A-402C-A07F-DD990F771921}" uniqueName="18" name="Discount" queryTableFieldId="18"/>
    <tableColumn id="19" xr3:uid="{3703DBF9-B32D-4755-B5C6-8F6B02382490}" uniqueName="19" name="Profit" queryTableFieldId="19" dataDxfId="4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7DD7D33-155B-4001-BAE3-BE07A0B38C5D}" name="Dim_Date" displayName="Dim_Date" ref="A1:F890" tableType="queryTable" totalsRowShown="0">
  <autoFilter ref="A1:F890" xr:uid="{17DD7D33-155B-4001-BAE3-BE07A0B38C5D}"/>
  <tableColumns count="6">
    <tableColumn id="1" xr3:uid="{C5952446-E6E4-41C4-AB02-AB278F076729}" uniqueName="1" name="Order Date" queryTableFieldId="1" dataDxfId="13"/>
    <tableColumn id="2" xr3:uid="{A8D16BAD-B078-43C6-BC9D-DAFBCDE17A41}" uniqueName="2" name="Year" queryTableFieldId="2"/>
    <tableColumn id="3" xr3:uid="{3B755217-9360-4192-B088-2C8241519044}" uniqueName="3" name="Month" queryTableFieldId="3"/>
    <tableColumn id="4" xr3:uid="{5660148B-4899-400E-AD45-962EE7BBD261}" uniqueName="4" name="Month Name" queryTableFieldId="4" dataDxfId="12"/>
    <tableColumn id="5" xr3:uid="{A17EE6E3-64E5-4952-9D0C-97E05F16C1E1}" uniqueName="5" name="Quarter" queryTableFieldId="5"/>
    <tableColumn id="6" xr3:uid="{0E37B3D9-E9E5-496E-AB7C-AEE49B0A8A32}" uniqueName="6" name="Year-Month" queryTableFieldId="6" dataDxfId="11">
      <calculatedColumnFormula>TEXT(Dim_Date[[#This Row],[Order Date]],"YYYY-MMM")</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43FF76-7784-401B-96C1-2753D6815F8A}" name="Dim_Customer" displayName="Dim_Customer" ref="A1:H708" tableType="queryTable" totalsRowShown="0">
  <autoFilter ref="A1:H708" xr:uid="{A643FF76-7784-401B-96C1-2753D6815F8A}"/>
  <tableColumns count="8">
    <tableColumn id="1" xr3:uid="{6119E74C-8AA0-4DC6-8735-6111BC96677C}" uniqueName="1" name="Customer ID" queryTableFieldId="1" dataDxfId="10"/>
    <tableColumn id="2" xr3:uid="{1982C3B3-005E-4331-80AD-0DFFC3E0EFE9}" uniqueName="2" name="Customer Name" queryTableFieldId="2" dataDxfId="9"/>
    <tableColumn id="3" xr3:uid="{3A0A9B7E-F1AC-4D35-9232-FF23136A007D}" uniqueName="3" name="Segment" queryTableFieldId="3" dataDxfId="8"/>
    <tableColumn id="4" xr3:uid="{415CFC0E-1438-47D6-8F86-265C72135301}" uniqueName="4" name="Country" queryTableFieldId="4" dataDxfId="7"/>
    <tableColumn id="5" xr3:uid="{55CC4D6D-3798-47E8-8BD9-02BB2186D776}" uniqueName="5" name="City" queryTableFieldId="5" dataDxfId="6"/>
    <tableColumn id="6" xr3:uid="{67CA7719-38C4-43E8-A767-367321394A30}" uniqueName="6" name="State" queryTableFieldId="6" dataDxfId="5"/>
    <tableColumn id="7" xr3:uid="{27678D35-5C2A-4D9A-BB2B-52429A47C74B}" uniqueName="7" name="Postal Code" queryTableFieldId="7" dataDxfId="4"/>
    <tableColumn id="8" xr3:uid="{A0417B4D-B620-43D2-8E35-C9AA420A872E}" uniqueName="8" name="Region" queryTableFieldId="8" dataDxf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F312048-84FC-48E1-9B20-5B7882B39923}" name="Dim_Product" displayName="Dim_Product" ref="A1:C376" tableType="queryTable" totalsRowShown="0">
  <autoFilter ref="A1:C376" xr:uid="{4F312048-84FC-48E1-9B20-5B7882B39923}"/>
  <tableColumns count="3">
    <tableColumn id="1" xr3:uid="{5B516D59-A10E-4CE5-8428-7E614806967E}" uniqueName="1" name="Product ID" queryTableFieldId="1" dataDxfId="2"/>
    <tableColumn id="2" xr3:uid="{F3FB6D5C-2C5B-41CE-80F7-2328AC82BF23}" uniqueName="2" name="Category" queryTableFieldId="2" dataDxfId="1"/>
    <tableColumn id="3" xr3:uid="{CF3F4F9D-2AB7-48F0-B122-A1D7BDCAF441}" uniqueName="3" name="Sub-Category" queryTableFieldId="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0EF33-0018-447B-B06B-259732AD776C}">
  <dimension ref="A1:U2122"/>
  <sheetViews>
    <sheetView workbookViewId="0">
      <selection activeCell="C11" sqref="C11"/>
    </sheetView>
  </sheetViews>
  <sheetFormatPr defaultRowHeight="15" x14ac:dyDescent="0.25"/>
  <cols>
    <col min="1" max="1" width="9.42578125" customWidth="1"/>
    <col min="2" max="2" width="10.7109375" customWidth="1"/>
    <col min="3" max="3" width="13" customWidth="1"/>
    <col min="4" max="4" width="11.85546875" customWidth="1"/>
    <col min="5" max="5" width="12.5703125" customWidth="1"/>
    <col min="6" max="6" width="14.5703125" customWidth="1"/>
    <col min="7" max="7" width="17.85546875" customWidth="1"/>
    <col min="8" max="8" width="11.140625" customWidth="1"/>
    <col min="9" max="9" width="10.42578125" customWidth="1"/>
    <col min="12" max="12" width="14" customWidth="1"/>
    <col min="13" max="13" width="9.42578125" customWidth="1"/>
    <col min="14" max="14" width="12.5703125" customWidth="1"/>
    <col min="15" max="15" width="11.28515625" customWidth="1"/>
    <col min="16" max="16" width="15.42578125" customWidth="1"/>
    <col min="17" max="17" width="15.85546875" customWidth="1"/>
    <col min="19" max="19" width="10.85546875" customWidth="1"/>
    <col min="20" max="20" width="11.28515625"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25">
      <c r="A4">
        <v>4</v>
      </c>
      <c r="B4" t="s">
        <v>37</v>
      </c>
      <c r="C4" s="1">
        <v>42318</v>
      </c>
      <c r="D4" t="s">
        <v>38</v>
      </c>
      <c r="E4" t="s">
        <v>39</v>
      </c>
      <c r="F4" t="s">
        <v>40</v>
      </c>
      <c r="G4" t="s">
        <v>41</v>
      </c>
      <c r="H4" t="s">
        <v>25</v>
      </c>
      <c r="I4" t="s">
        <v>26</v>
      </c>
      <c r="J4" t="s">
        <v>42</v>
      </c>
      <c r="K4" t="s">
        <v>43</v>
      </c>
      <c r="L4">
        <v>33311</v>
      </c>
      <c r="M4" t="s">
        <v>29</v>
      </c>
      <c r="N4" t="s">
        <v>44</v>
      </c>
      <c r="O4" t="s">
        <v>31</v>
      </c>
      <c r="P4" t="s">
        <v>45</v>
      </c>
      <c r="Q4" t="s">
        <v>46</v>
      </c>
      <c r="R4">
        <v>957.57749999999999</v>
      </c>
      <c r="S4">
        <v>5</v>
      </c>
      <c r="T4">
        <v>0.45</v>
      </c>
      <c r="U4">
        <v>-383.03100000000001</v>
      </c>
    </row>
    <row r="5" spans="1:21" x14ac:dyDescent="0.25">
      <c r="A5">
        <v>6</v>
      </c>
      <c r="B5" t="s">
        <v>47</v>
      </c>
      <c r="C5" s="1">
        <v>41888</v>
      </c>
      <c r="D5" t="s">
        <v>48</v>
      </c>
      <c r="E5" t="s">
        <v>39</v>
      </c>
      <c r="F5" t="s">
        <v>49</v>
      </c>
      <c r="G5" t="s">
        <v>50</v>
      </c>
      <c r="H5" t="s">
        <v>25</v>
      </c>
      <c r="I5" t="s">
        <v>26</v>
      </c>
      <c r="J5" t="s">
        <v>51</v>
      </c>
      <c r="K5" t="s">
        <v>52</v>
      </c>
      <c r="L5">
        <v>90032</v>
      </c>
      <c r="M5" t="s">
        <v>53</v>
      </c>
      <c r="N5" t="s">
        <v>54</v>
      </c>
      <c r="O5" t="s">
        <v>31</v>
      </c>
      <c r="P5" t="s">
        <v>55</v>
      </c>
      <c r="Q5" t="s">
        <v>56</v>
      </c>
      <c r="R5">
        <v>48.86</v>
      </c>
      <c r="S5">
        <v>7</v>
      </c>
      <c r="T5">
        <v>0</v>
      </c>
      <c r="U5">
        <v>14.1694</v>
      </c>
    </row>
    <row r="6" spans="1:21" x14ac:dyDescent="0.25">
      <c r="A6">
        <v>11</v>
      </c>
      <c r="B6" t="s">
        <v>47</v>
      </c>
      <c r="C6" s="1">
        <v>41888</v>
      </c>
      <c r="D6" t="s">
        <v>48</v>
      </c>
      <c r="E6" t="s">
        <v>39</v>
      </c>
      <c r="F6" t="s">
        <v>49</v>
      </c>
      <c r="G6" t="s">
        <v>50</v>
      </c>
      <c r="H6" t="s">
        <v>25</v>
      </c>
      <c r="I6" t="s">
        <v>26</v>
      </c>
      <c r="J6" t="s">
        <v>51</v>
      </c>
      <c r="K6" t="s">
        <v>52</v>
      </c>
      <c r="L6">
        <v>90032</v>
      </c>
      <c r="M6" t="s">
        <v>53</v>
      </c>
      <c r="N6" t="s">
        <v>57</v>
      </c>
      <c r="O6" t="s">
        <v>31</v>
      </c>
      <c r="P6" t="s">
        <v>45</v>
      </c>
      <c r="Q6" t="s">
        <v>58</v>
      </c>
      <c r="R6">
        <v>1706.184</v>
      </c>
      <c r="S6">
        <v>9</v>
      </c>
      <c r="T6">
        <v>0.2</v>
      </c>
      <c r="U6">
        <v>85.309200000000004</v>
      </c>
    </row>
    <row r="7" spans="1:21" x14ac:dyDescent="0.25">
      <c r="A7">
        <v>24</v>
      </c>
      <c r="B7" t="s">
        <v>59</v>
      </c>
      <c r="C7" t="s">
        <v>60</v>
      </c>
      <c r="D7" t="s">
        <v>61</v>
      </c>
      <c r="E7" t="s">
        <v>22</v>
      </c>
      <c r="F7" t="s">
        <v>62</v>
      </c>
      <c r="G7" t="s">
        <v>63</v>
      </c>
      <c r="H7" t="s">
        <v>25</v>
      </c>
      <c r="I7" t="s">
        <v>26</v>
      </c>
      <c r="J7" t="s">
        <v>64</v>
      </c>
      <c r="K7" t="s">
        <v>65</v>
      </c>
      <c r="L7">
        <v>19140</v>
      </c>
      <c r="M7" t="s">
        <v>66</v>
      </c>
      <c r="N7" t="s">
        <v>67</v>
      </c>
      <c r="O7" t="s">
        <v>31</v>
      </c>
      <c r="P7" t="s">
        <v>35</v>
      </c>
      <c r="Q7" t="s">
        <v>68</v>
      </c>
      <c r="R7">
        <v>71.372</v>
      </c>
      <c r="S7">
        <v>2</v>
      </c>
      <c r="T7">
        <v>0.3</v>
      </c>
      <c r="U7">
        <v>-1.0196000000000001</v>
      </c>
    </row>
    <row r="8" spans="1:21" x14ac:dyDescent="0.25">
      <c r="A8">
        <v>25</v>
      </c>
      <c r="B8" t="s">
        <v>69</v>
      </c>
      <c r="C8" t="s">
        <v>70</v>
      </c>
      <c r="D8" t="s">
        <v>71</v>
      </c>
      <c r="E8" t="s">
        <v>39</v>
      </c>
      <c r="F8" t="s">
        <v>72</v>
      </c>
      <c r="G8" t="s">
        <v>73</v>
      </c>
      <c r="H8" t="s">
        <v>25</v>
      </c>
      <c r="I8" t="s">
        <v>26</v>
      </c>
      <c r="J8" t="s">
        <v>74</v>
      </c>
      <c r="K8" t="s">
        <v>75</v>
      </c>
      <c r="L8">
        <v>84057</v>
      </c>
      <c r="M8" t="s">
        <v>53</v>
      </c>
      <c r="N8" t="s">
        <v>44</v>
      </c>
      <c r="O8" t="s">
        <v>31</v>
      </c>
      <c r="P8" t="s">
        <v>45</v>
      </c>
      <c r="Q8" t="s">
        <v>46</v>
      </c>
      <c r="R8">
        <v>1044.6300000000001</v>
      </c>
      <c r="S8">
        <v>3</v>
      </c>
      <c r="T8">
        <v>0</v>
      </c>
      <c r="U8">
        <v>240.26490000000001</v>
      </c>
    </row>
    <row r="9" spans="1:21" x14ac:dyDescent="0.25">
      <c r="A9">
        <v>28</v>
      </c>
      <c r="B9" t="s">
        <v>76</v>
      </c>
      <c r="C9" t="s">
        <v>77</v>
      </c>
      <c r="D9" t="s">
        <v>78</v>
      </c>
      <c r="E9" t="s">
        <v>39</v>
      </c>
      <c r="F9" t="s">
        <v>79</v>
      </c>
      <c r="G9" t="s">
        <v>80</v>
      </c>
      <c r="H9" t="s">
        <v>25</v>
      </c>
      <c r="I9" t="s">
        <v>26</v>
      </c>
      <c r="J9" t="s">
        <v>64</v>
      </c>
      <c r="K9" t="s">
        <v>65</v>
      </c>
      <c r="L9">
        <v>19140</v>
      </c>
      <c r="M9" t="s">
        <v>66</v>
      </c>
      <c r="N9" t="s">
        <v>81</v>
      </c>
      <c r="O9" t="s">
        <v>31</v>
      </c>
      <c r="P9" t="s">
        <v>32</v>
      </c>
      <c r="Q9" t="s">
        <v>82</v>
      </c>
      <c r="R9">
        <v>3083.43</v>
      </c>
      <c r="S9">
        <v>7</v>
      </c>
      <c r="T9">
        <v>0.5</v>
      </c>
      <c r="U9">
        <v>-1665.0522000000001</v>
      </c>
    </row>
    <row r="10" spans="1:21" x14ac:dyDescent="0.25">
      <c r="A10">
        <v>30</v>
      </c>
      <c r="B10" t="s">
        <v>76</v>
      </c>
      <c r="C10" t="s">
        <v>77</v>
      </c>
      <c r="D10" t="s">
        <v>78</v>
      </c>
      <c r="E10" t="s">
        <v>39</v>
      </c>
      <c r="F10" t="s">
        <v>79</v>
      </c>
      <c r="G10" t="s">
        <v>80</v>
      </c>
      <c r="H10" t="s">
        <v>25</v>
      </c>
      <c r="I10" t="s">
        <v>26</v>
      </c>
      <c r="J10" t="s">
        <v>64</v>
      </c>
      <c r="K10" t="s">
        <v>65</v>
      </c>
      <c r="L10">
        <v>19140</v>
      </c>
      <c r="M10" t="s">
        <v>66</v>
      </c>
      <c r="N10" t="s">
        <v>83</v>
      </c>
      <c r="O10" t="s">
        <v>31</v>
      </c>
      <c r="P10" t="s">
        <v>55</v>
      </c>
      <c r="Q10" t="s">
        <v>84</v>
      </c>
      <c r="R10">
        <v>124.2</v>
      </c>
      <c r="S10">
        <v>3</v>
      </c>
      <c r="T10">
        <v>0.2</v>
      </c>
      <c r="U10">
        <v>15.525</v>
      </c>
    </row>
    <row r="11" spans="1:21" x14ac:dyDescent="0.25">
      <c r="A11">
        <v>37</v>
      </c>
      <c r="B11" t="s">
        <v>85</v>
      </c>
      <c r="C11" s="1">
        <v>42594</v>
      </c>
      <c r="D11" s="1">
        <v>42655</v>
      </c>
      <c r="E11" t="s">
        <v>86</v>
      </c>
      <c r="F11" t="s">
        <v>87</v>
      </c>
      <c r="G11" t="s">
        <v>88</v>
      </c>
      <c r="H11" t="s">
        <v>89</v>
      </c>
      <c r="I11" t="s">
        <v>26</v>
      </c>
      <c r="J11" t="s">
        <v>90</v>
      </c>
      <c r="K11" t="s">
        <v>91</v>
      </c>
      <c r="L11">
        <v>75080</v>
      </c>
      <c r="M11" t="s">
        <v>92</v>
      </c>
      <c r="N11" t="s">
        <v>93</v>
      </c>
      <c r="O11" t="s">
        <v>31</v>
      </c>
      <c r="P11" t="s">
        <v>55</v>
      </c>
      <c r="Q11" t="s">
        <v>94</v>
      </c>
      <c r="R11">
        <v>190.92</v>
      </c>
      <c r="S11">
        <v>5</v>
      </c>
      <c r="T11">
        <v>0.6</v>
      </c>
      <c r="U11">
        <v>-147.96299999999999</v>
      </c>
    </row>
    <row r="12" spans="1:21" x14ac:dyDescent="0.25">
      <c r="A12">
        <v>39</v>
      </c>
      <c r="B12" t="s">
        <v>95</v>
      </c>
      <c r="C12" t="s">
        <v>96</v>
      </c>
      <c r="D12" t="s">
        <v>97</v>
      </c>
      <c r="E12" t="s">
        <v>39</v>
      </c>
      <c r="F12" t="s">
        <v>98</v>
      </c>
      <c r="G12" t="s">
        <v>99</v>
      </c>
      <c r="H12" t="s">
        <v>100</v>
      </c>
      <c r="I12" t="s">
        <v>26</v>
      </c>
      <c r="J12" t="s">
        <v>101</v>
      </c>
      <c r="K12" t="s">
        <v>91</v>
      </c>
      <c r="L12">
        <v>77041</v>
      </c>
      <c r="M12" t="s">
        <v>92</v>
      </c>
      <c r="N12" t="s">
        <v>102</v>
      </c>
      <c r="O12" t="s">
        <v>31</v>
      </c>
      <c r="P12" t="s">
        <v>32</v>
      </c>
      <c r="Q12" t="s">
        <v>103</v>
      </c>
      <c r="R12">
        <v>532.39919999999995</v>
      </c>
      <c r="S12">
        <v>3</v>
      </c>
      <c r="T12">
        <v>0.32</v>
      </c>
      <c r="U12">
        <v>-46.976399999999998</v>
      </c>
    </row>
    <row r="13" spans="1:21" x14ac:dyDescent="0.25">
      <c r="A13">
        <v>40</v>
      </c>
      <c r="B13" t="s">
        <v>95</v>
      </c>
      <c r="C13" t="s">
        <v>96</v>
      </c>
      <c r="D13" t="s">
        <v>97</v>
      </c>
      <c r="E13" t="s">
        <v>39</v>
      </c>
      <c r="F13" t="s">
        <v>98</v>
      </c>
      <c r="G13" t="s">
        <v>99</v>
      </c>
      <c r="H13" t="s">
        <v>100</v>
      </c>
      <c r="I13" t="s">
        <v>26</v>
      </c>
      <c r="J13" t="s">
        <v>101</v>
      </c>
      <c r="K13" t="s">
        <v>91</v>
      </c>
      <c r="L13">
        <v>77041</v>
      </c>
      <c r="M13" t="s">
        <v>92</v>
      </c>
      <c r="N13" t="s">
        <v>104</v>
      </c>
      <c r="O13" t="s">
        <v>31</v>
      </c>
      <c r="P13" t="s">
        <v>35</v>
      </c>
      <c r="Q13" t="s">
        <v>105</v>
      </c>
      <c r="R13">
        <v>212.05799999999999</v>
      </c>
      <c r="S13">
        <v>3</v>
      </c>
      <c r="T13">
        <v>0.3</v>
      </c>
      <c r="U13">
        <v>-15.147</v>
      </c>
    </row>
    <row r="14" spans="1:21" x14ac:dyDescent="0.25">
      <c r="A14">
        <v>52</v>
      </c>
      <c r="B14" t="s">
        <v>106</v>
      </c>
      <c r="C14" t="s">
        <v>107</v>
      </c>
      <c r="D14" t="s">
        <v>108</v>
      </c>
      <c r="E14" t="s">
        <v>39</v>
      </c>
      <c r="F14" t="s">
        <v>109</v>
      </c>
      <c r="G14" t="s">
        <v>110</v>
      </c>
      <c r="H14" t="s">
        <v>25</v>
      </c>
      <c r="I14" t="s">
        <v>26</v>
      </c>
      <c r="J14" t="s">
        <v>111</v>
      </c>
      <c r="K14" t="s">
        <v>112</v>
      </c>
      <c r="L14">
        <v>47150</v>
      </c>
      <c r="M14" t="s">
        <v>92</v>
      </c>
      <c r="N14" t="s">
        <v>113</v>
      </c>
      <c r="O14" t="s">
        <v>31</v>
      </c>
      <c r="P14" t="s">
        <v>55</v>
      </c>
      <c r="Q14" t="s">
        <v>114</v>
      </c>
      <c r="R14">
        <v>6.16</v>
      </c>
      <c r="S14">
        <v>2</v>
      </c>
      <c r="T14">
        <v>0</v>
      </c>
      <c r="U14">
        <v>2.9567999999999999</v>
      </c>
    </row>
    <row r="15" spans="1:21" x14ac:dyDescent="0.25">
      <c r="A15">
        <v>53</v>
      </c>
      <c r="B15" t="s">
        <v>106</v>
      </c>
      <c r="C15" t="s">
        <v>107</v>
      </c>
      <c r="D15" t="s">
        <v>108</v>
      </c>
      <c r="E15" t="s">
        <v>39</v>
      </c>
      <c r="F15" t="s">
        <v>109</v>
      </c>
      <c r="G15" t="s">
        <v>110</v>
      </c>
      <c r="H15" t="s">
        <v>25</v>
      </c>
      <c r="I15" t="s">
        <v>26</v>
      </c>
      <c r="J15" t="s">
        <v>111</v>
      </c>
      <c r="K15" t="s">
        <v>112</v>
      </c>
      <c r="L15">
        <v>47150</v>
      </c>
      <c r="M15" t="s">
        <v>92</v>
      </c>
      <c r="N15" t="s">
        <v>115</v>
      </c>
      <c r="O15" t="s">
        <v>31</v>
      </c>
      <c r="P15" t="s">
        <v>35</v>
      </c>
      <c r="Q15" t="s">
        <v>116</v>
      </c>
      <c r="R15">
        <v>89.99</v>
      </c>
      <c r="S15">
        <v>1</v>
      </c>
      <c r="T15">
        <v>0</v>
      </c>
      <c r="U15">
        <v>17.098099999999999</v>
      </c>
    </row>
    <row r="16" spans="1:21" x14ac:dyDescent="0.25">
      <c r="A16">
        <v>58</v>
      </c>
      <c r="B16" t="s">
        <v>117</v>
      </c>
      <c r="C16" t="s">
        <v>118</v>
      </c>
      <c r="D16" t="s">
        <v>119</v>
      </c>
      <c r="E16" t="s">
        <v>86</v>
      </c>
      <c r="F16" t="s">
        <v>120</v>
      </c>
      <c r="G16" t="s">
        <v>121</v>
      </c>
      <c r="H16" t="s">
        <v>25</v>
      </c>
      <c r="I16" t="s">
        <v>26</v>
      </c>
      <c r="J16" t="s">
        <v>122</v>
      </c>
      <c r="K16" t="s">
        <v>123</v>
      </c>
      <c r="L16">
        <v>12180</v>
      </c>
      <c r="M16" t="s">
        <v>66</v>
      </c>
      <c r="N16" t="s">
        <v>124</v>
      </c>
      <c r="O16" t="s">
        <v>31</v>
      </c>
      <c r="P16" t="s">
        <v>35</v>
      </c>
      <c r="Q16" t="s">
        <v>125</v>
      </c>
      <c r="R16">
        <v>319.41000000000003</v>
      </c>
      <c r="S16">
        <v>5</v>
      </c>
      <c r="T16">
        <v>0.1</v>
      </c>
      <c r="U16">
        <v>7.0979999999999999</v>
      </c>
    </row>
    <row r="17" spans="1:21" x14ac:dyDescent="0.25">
      <c r="A17">
        <v>66</v>
      </c>
      <c r="B17" t="s">
        <v>126</v>
      </c>
      <c r="C17" t="s">
        <v>127</v>
      </c>
      <c r="D17" t="s">
        <v>128</v>
      </c>
      <c r="E17" t="s">
        <v>39</v>
      </c>
      <c r="F17" t="s">
        <v>129</v>
      </c>
      <c r="G17" t="s">
        <v>130</v>
      </c>
      <c r="H17" t="s">
        <v>25</v>
      </c>
      <c r="I17" t="s">
        <v>26</v>
      </c>
      <c r="J17" t="s">
        <v>51</v>
      </c>
      <c r="K17" t="s">
        <v>52</v>
      </c>
      <c r="L17">
        <v>90004</v>
      </c>
      <c r="M17" t="s">
        <v>53</v>
      </c>
      <c r="N17" t="s">
        <v>131</v>
      </c>
      <c r="O17" t="s">
        <v>31</v>
      </c>
      <c r="P17" t="s">
        <v>55</v>
      </c>
      <c r="Q17" t="s">
        <v>132</v>
      </c>
      <c r="R17">
        <v>79.760000000000005</v>
      </c>
      <c r="S17">
        <v>4</v>
      </c>
      <c r="T17">
        <v>0</v>
      </c>
      <c r="U17">
        <v>22.332799999999999</v>
      </c>
    </row>
    <row r="18" spans="1:21" x14ac:dyDescent="0.25">
      <c r="A18">
        <v>67</v>
      </c>
      <c r="B18" t="s">
        <v>133</v>
      </c>
      <c r="C18" t="s">
        <v>134</v>
      </c>
      <c r="D18" s="1">
        <v>42129</v>
      </c>
      <c r="E18" t="s">
        <v>39</v>
      </c>
      <c r="F18" t="s">
        <v>135</v>
      </c>
      <c r="G18" t="s">
        <v>136</v>
      </c>
      <c r="H18" t="s">
        <v>100</v>
      </c>
      <c r="I18" t="s">
        <v>26</v>
      </c>
      <c r="J18" t="s">
        <v>137</v>
      </c>
      <c r="K18" t="s">
        <v>138</v>
      </c>
      <c r="L18">
        <v>60610</v>
      </c>
      <c r="M18" t="s">
        <v>92</v>
      </c>
      <c r="N18" t="s">
        <v>139</v>
      </c>
      <c r="O18" t="s">
        <v>31</v>
      </c>
      <c r="P18" t="s">
        <v>35</v>
      </c>
      <c r="Q18" t="s">
        <v>140</v>
      </c>
      <c r="R18">
        <v>213.11500000000001</v>
      </c>
      <c r="S18">
        <v>5</v>
      </c>
      <c r="T18">
        <v>0.3</v>
      </c>
      <c r="U18">
        <v>-15.2225</v>
      </c>
    </row>
    <row r="19" spans="1:21" x14ac:dyDescent="0.25">
      <c r="A19">
        <v>73</v>
      </c>
      <c r="B19" t="s">
        <v>141</v>
      </c>
      <c r="C19" t="s">
        <v>142</v>
      </c>
      <c r="D19" s="1">
        <v>42040</v>
      </c>
      <c r="E19" t="s">
        <v>39</v>
      </c>
      <c r="F19" t="s">
        <v>143</v>
      </c>
      <c r="G19" t="s">
        <v>144</v>
      </c>
      <c r="H19" t="s">
        <v>25</v>
      </c>
      <c r="I19" t="s">
        <v>26</v>
      </c>
      <c r="J19" t="s">
        <v>145</v>
      </c>
      <c r="K19" t="s">
        <v>146</v>
      </c>
      <c r="L19">
        <v>38109</v>
      </c>
      <c r="M19" t="s">
        <v>29</v>
      </c>
      <c r="N19" t="s">
        <v>147</v>
      </c>
      <c r="O19" t="s">
        <v>31</v>
      </c>
      <c r="P19" t="s">
        <v>35</v>
      </c>
      <c r="Q19" t="s">
        <v>148</v>
      </c>
      <c r="R19">
        <v>831.93600000000004</v>
      </c>
      <c r="S19">
        <v>8</v>
      </c>
      <c r="T19">
        <v>0.2</v>
      </c>
      <c r="U19">
        <v>-114.3912</v>
      </c>
    </row>
    <row r="20" spans="1:21" x14ac:dyDescent="0.25">
      <c r="A20">
        <v>74</v>
      </c>
      <c r="B20" t="s">
        <v>141</v>
      </c>
      <c r="C20" t="s">
        <v>142</v>
      </c>
      <c r="D20" s="1">
        <v>42040</v>
      </c>
      <c r="E20" t="s">
        <v>39</v>
      </c>
      <c r="F20" t="s">
        <v>143</v>
      </c>
      <c r="G20" t="s">
        <v>144</v>
      </c>
      <c r="H20" t="s">
        <v>25</v>
      </c>
      <c r="I20" t="s">
        <v>26</v>
      </c>
      <c r="J20" t="s">
        <v>145</v>
      </c>
      <c r="K20" t="s">
        <v>146</v>
      </c>
      <c r="L20">
        <v>38109</v>
      </c>
      <c r="M20" t="s">
        <v>29</v>
      </c>
      <c r="N20" t="s">
        <v>149</v>
      </c>
      <c r="O20" t="s">
        <v>31</v>
      </c>
      <c r="P20" t="s">
        <v>55</v>
      </c>
      <c r="Q20" t="s">
        <v>150</v>
      </c>
      <c r="R20">
        <v>97.04</v>
      </c>
      <c r="S20">
        <v>2</v>
      </c>
      <c r="T20">
        <v>0.2</v>
      </c>
      <c r="U20">
        <v>1.2130000000000001</v>
      </c>
    </row>
    <row r="21" spans="1:21" x14ac:dyDescent="0.25">
      <c r="A21">
        <v>77</v>
      </c>
      <c r="B21" t="s">
        <v>151</v>
      </c>
      <c r="C21" s="1">
        <v>42990</v>
      </c>
      <c r="D21" s="1">
        <v>43051</v>
      </c>
      <c r="E21" t="s">
        <v>86</v>
      </c>
      <c r="F21" t="s">
        <v>152</v>
      </c>
      <c r="G21" t="s">
        <v>153</v>
      </c>
      <c r="H21" t="s">
        <v>89</v>
      </c>
      <c r="I21" t="s">
        <v>26</v>
      </c>
      <c r="J21" t="s">
        <v>101</v>
      </c>
      <c r="K21" t="s">
        <v>91</v>
      </c>
      <c r="L21">
        <v>77041</v>
      </c>
      <c r="M21" t="s">
        <v>92</v>
      </c>
      <c r="N21" t="s">
        <v>154</v>
      </c>
      <c r="O21" t="s">
        <v>31</v>
      </c>
      <c r="P21" t="s">
        <v>55</v>
      </c>
      <c r="Q21" t="s">
        <v>155</v>
      </c>
      <c r="R21">
        <v>9.7080000000000002</v>
      </c>
      <c r="S21">
        <v>3</v>
      </c>
      <c r="T21">
        <v>0.6</v>
      </c>
      <c r="U21">
        <v>-5.8247999999999998</v>
      </c>
    </row>
    <row r="22" spans="1:21" x14ac:dyDescent="0.25">
      <c r="A22">
        <v>79</v>
      </c>
      <c r="B22" t="s">
        <v>156</v>
      </c>
      <c r="C22" t="s">
        <v>157</v>
      </c>
      <c r="D22" s="1">
        <v>41651</v>
      </c>
      <c r="E22" t="s">
        <v>22</v>
      </c>
      <c r="F22" t="s">
        <v>143</v>
      </c>
      <c r="G22" t="s">
        <v>144</v>
      </c>
      <c r="H22" t="s">
        <v>25</v>
      </c>
      <c r="I22" t="s">
        <v>26</v>
      </c>
      <c r="J22" t="s">
        <v>101</v>
      </c>
      <c r="K22" t="s">
        <v>91</v>
      </c>
      <c r="L22">
        <v>77070</v>
      </c>
      <c r="M22" t="s">
        <v>92</v>
      </c>
      <c r="N22" t="s">
        <v>158</v>
      </c>
      <c r="O22" t="s">
        <v>31</v>
      </c>
      <c r="P22" t="s">
        <v>55</v>
      </c>
      <c r="Q22" t="s">
        <v>159</v>
      </c>
      <c r="R22">
        <v>19.3</v>
      </c>
      <c r="S22">
        <v>5</v>
      </c>
      <c r="T22">
        <v>0.6</v>
      </c>
      <c r="U22">
        <v>-14.475</v>
      </c>
    </row>
    <row r="23" spans="1:21" x14ac:dyDescent="0.25">
      <c r="A23">
        <v>86</v>
      </c>
      <c r="B23" t="s">
        <v>160</v>
      </c>
      <c r="C23" t="s">
        <v>161</v>
      </c>
      <c r="D23" t="s">
        <v>162</v>
      </c>
      <c r="E23" t="s">
        <v>22</v>
      </c>
      <c r="F23" t="s">
        <v>163</v>
      </c>
      <c r="G23" t="s">
        <v>164</v>
      </c>
      <c r="H23" t="s">
        <v>25</v>
      </c>
      <c r="I23" t="s">
        <v>26</v>
      </c>
      <c r="J23" t="s">
        <v>165</v>
      </c>
      <c r="K23" t="s">
        <v>166</v>
      </c>
      <c r="L23">
        <v>29203</v>
      </c>
      <c r="M23" t="s">
        <v>29</v>
      </c>
      <c r="N23" t="s">
        <v>167</v>
      </c>
      <c r="O23" t="s">
        <v>31</v>
      </c>
      <c r="P23" t="s">
        <v>35</v>
      </c>
      <c r="Q23" t="s">
        <v>168</v>
      </c>
      <c r="R23">
        <v>301.95999999999998</v>
      </c>
      <c r="S23">
        <v>2</v>
      </c>
      <c r="T23">
        <v>0</v>
      </c>
      <c r="U23">
        <v>33.215600000000002</v>
      </c>
    </row>
    <row r="24" spans="1:21" x14ac:dyDescent="0.25">
      <c r="A24">
        <v>94</v>
      </c>
      <c r="B24" t="s">
        <v>169</v>
      </c>
      <c r="C24" t="s">
        <v>170</v>
      </c>
      <c r="D24" s="1">
        <v>42126</v>
      </c>
      <c r="E24" t="s">
        <v>22</v>
      </c>
      <c r="F24" t="s">
        <v>171</v>
      </c>
      <c r="G24" t="s">
        <v>172</v>
      </c>
      <c r="H24" t="s">
        <v>25</v>
      </c>
      <c r="I24" t="s">
        <v>26</v>
      </c>
      <c r="J24" t="s">
        <v>173</v>
      </c>
      <c r="K24" t="s">
        <v>174</v>
      </c>
      <c r="L24">
        <v>55407</v>
      </c>
      <c r="M24" t="s">
        <v>92</v>
      </c>
      <c r="N24" t="s">
        <v>175</v>
      </c>
      <c r="O24" t="s">
        <v>31</v>
      </c>
      <c r="P24" t="s">
        <v>55</v>
      </c>
      <c r="Q24" t="s">
        <v>176</v>
      </c>
      <c r="R24">
        <v>53.34</v>
      </c>
      <c r="S24">
        <v>3</v>
      </c>
      <c r="T24">
        <v>0</v>
      </c>
      <c r="U24">
        <v>16.535399999999999</v>
      </c>
    </row>
    <row r="25" spans="1:21" x14ac:dyDescent="0.25">
      <c r="A25">
        <v>97</v>
      </c>
      <c r="B25" t="s">
        <v>177</v>
      </c>
      <c r="C25" s="1">
        <v>42989</v>
      </c>
      <c r="D25" s="1">
        <v>43050</v>
      </c>
      <c r="E25" t="s">
        <v>22</v>
      </c>
      <c r="F25" t="s">
        <v>178</v>
      </c>
      <c r="G25" t="s">
        <v>179</v>
      </c>
      <c r="H25" t="s">
        <v>100</v>
      </c>
      <c r="I25" t="s">
        <v>26</v>
      </c>
      <c r="J25" t="s">
        <v>180</v>
      </c>
      <c r="K25" t="s">
        <v>123</v>
      </c>
      <c r="L25">
        <v>10009</v>
      </c>
      <c r="M25" t="s">
        <v>66</v>
      </c>
      <c r="N25" t="s">
        <v>181</v>
      </c>
      <c r="O25" t="s">
        <v>31</v>
      </c>
      <c r="P25" t="s">
        <v>55</v>
      </c>
      <c r="Q25" t="s">
        <v>182</v>
      </c>
      <c r="R25">
        <v>96.53</v>
      </c>
      <c r="S25">
        <v>7</v>
      </c>
      <c r="T25">
        <v>0</v>
      </c>
      <c r="U25">
        <v>40.5426</v>
      </c>
    </row>
    <row r="26" spans="1:21" x14ac:dyDescent="0.25">
      <c r="A26">
        <v>105</v>
      </c>
      <c r="B26" t="s">
        <v>183</v>
      </c>
      <c r="C26" t="s">
        <v>184</v>
      </c>
      <c r="D26" t="s">
        <v>185</v>
      </c>
      <c r="E26" t="s">
        <v>39</v>
      </c>
      <c r="F26" t="s">
        <v>186</v>
      </c>
      <c r="G26" t="s">
        <v>187</v>
      </c>
      <c r="H26" t="s">
        <v>25</v>
      </c>
      <c r="I26" t="s">
        <v>26</v>
      </c>
      <c r="J26" t="s">
        <v>188</v>
      </c>
      <c r="K26" t="s">
        <v>189</v>
      </c>
      <c r="L26">
        <v>80013</v>
      </c>
      <c r="M26" t="s">
        <v>53</v>
      </c>
      <c r="N26" t="s">
        <v>190</v>
      </c>
      <c r="O26" t="s">
        <v>31</v>
      </c>
      <c r="P26" t="s">
        <v>55</v>
      </c>
      <c r="Q26" t="s">
        <v>191</v>
      </c>
      <c r="R26">
        <v>102.36</v>
      </c>
      <c r="S26">
        <v>3</v>
      </c>
      <c r="T26">
        <v>0.2</v>
      </c>
      <c r="U26">
        <v>-3.8384999999999998</v>
      </c>
    </row>
    <row r="27" spans="1:21" x14ac:dyDescent="0.25">
      <c r="A27">
        <v>111</v>
      </c>
      <c r="B27" t="s">
        <v>192</v>
      </c>
      <c r="C27" t="s">
        <v>193</v>
      </c>
      <c r="D27" t="s">
        <v>194</v>
      </c>
      <c r="E27" t="s">
        <v>39</v>
      </c>
      <c r="F27" t="s">
        <v>195</v>
      </c>
      <c r="G27" t="s">
        <v>196</v>
      </c>
      <c r="H27" t="s">
        <v>89</v>
      </c>
      <c r="I27" t="s">
        <v>26</v>
      </c>
      <c r="J27" t="s">
        <v>180</v>
      </c>
      <c r="K27" t="s">
        <v>123</v>
      </c>
      <c r="L27">
        <v>10035</v>
      </c>
      <c r="M27" t="s">
        <v>66</v>
      </c>
      <c r="N27" t="s">
        <v>197</v>
      </c>
      <c r="O27" t="s">
        <v>31</v>
      </c>
      <c r="P27" t="s">
        <v>55</v>
      </c>
      <c r="Q27" t="s">
        <v>198</v>
      </c>
      <c r="R27">
        <v>41.96</v>
      </c>
      <c r="S27">
        <v>2</v>
      </c>
      <c r="T27">
        <v>0</v>
      </c>
      <c r="U27">
        <v>10.909599999999999</v>
      </c>
    </row>
    <row r="28" spans="1:21" x14ac:dyDescent="0.25">
      <c r="A28">
        <v>118</v>
      </c>
      <c r="B28" t="s">
        <v>199</v>
      </c>
      <c r="C28" s="1">
        <v>42038</v>
      </c>
      <c r="D28" s="1">
        <v>42158</v>
      </c>
      <c r="E28" t="s">
        <v>39</v>
      </c>
      <c r="F28" t="s">
        <v>200</v>
      </c>
      <c r="G28" t="s">
        <v>201</v>
      </c>
      <c r="H28" t="s">
        <v>25</v>
      </c>
      <c r="I28" t="s">
        <v>26</v>
      </c>
      <c r="J28" t="s">
        <v>202</v>
      </c>
      <c r="K28" t="s">
        <v>203</v>
      </c>
      <c r="L28">
        <v>98103</v>
      </c>
      <c r="M28" t="s">
        <v>53</v>
      </c>
      <c r="N28" t="s">
        <v>204</v>
      </c>
      <c r="O28" t="s">
        <v>31</v>
      </c>
      <c r="P28" t="s">
        <v>45</v>
      </c>
      <c r="Q28" t="s">
        <v>205</v>
      </c>
      <c r="R28">
        <v>787.53</v>
      </c>
      <c r="S28">
        <v>3</v>
      </c>
      <c r="T28">
        <v>0</v>
      </c>
      <c r="U28">
        <v>165.38130000000001</v>
      </c>
    </row>
    <row r="29" spans="1:21" x14ac:dyDescent="0.25">
      <c r="A29">
        <v>120</v>
      </c>
      <c r="B29" t="s">
        <v>206</v>
      </c>
      <c r="C29" s="1">
        <v>42710</v>
      </c>
      <c r="D29" t="s">
        <v>207</v>
      </c>
      <c r="E29" t="s">
        <v>86</v>
      </c>
      <c r="F29" t="s">
        <v>208</v>
      </c>
      <c r="G29" t="s">
        <v>209</v>
      </c>
      <c r="H29" t="s">
        <v>25</v>
      </c>
      <c r="I29" t="s">
        <v>26</v>
      </c>
      <c r="J29" t="s">
        <v>210</v>
      </c>
      <c r="K29" t="s">
        <v>211</v>
      </c>
      <c r="L29">
        <v>19805</v>
      </c>
      <c r="M29" t="s">
        <v>66</v>
      </c>
      <c r="N29" t="s">
        <v>212</v>
      </c>
      <c r="O29" t="s">
        <v>31</v>
      </c>
      <c r="P29" t="s">
        <v>55</v>
      </c>
      <c r="Q29" t="s">
        <v>213</v>
      </c>
      <c r="R29">
        <v>47.04</v>
      </c>
      <c r="S29">
        <v>3</v>
      </c>
      <c r="T29">
        <v>0</v>
      </c>
      <c r="U29">
        <v>18.345600000000001</v>
      </c>
    </row>
    <row r="30" spans="1:21" x14ac:dyDescent="0.25">
      <c r="A30">
        <v>125</v>
      </c>
      <c r="B30" t="s">
        <v>214</v>
      </c>
      <c r="C30" t="s">
        <v>215</v>
      </c>
      <c r="D30" t="s">
        <v>216</v>
      </c>
      <c r="E30" t="s">
        <v>22</v>
      </c>
      <c r="F30" t="s">
        <v>217</v>
      </c>
      <c r="G30" t="s">
        <v>218</v>
      </c>
      <c r="H30" t="s">
        <v>100</v>
      </c>
      <c r="I30" t="s">
        <v>26</v>
      </c>
      <c r="J30" t="s">
        <v>101</v>
      </c>
      <c r="K30" t="s">
        <v>91</v>
      </c>
      <c r="L30">
        <v>77041</v>
      </c>
      <c r="M30" t="s">
        <v>92</v>
      </c>
      <c r="N30" t="s">
        <v>219</v>
      </c>
      <c r="O30" t="s">
        <v>31</v>
      </c>
      <c r="P30" t="s">
        <v>35</v>
      </c>
      <c r="Q30" t="s">
        <v>220</v>
      </c>
      <c r="R30">
        <v>600.55799999999999</v>
      </c>
      <c r="S30">
        <v>3</v>
      </c>
      <c r="T30">
        <v>0.3</v>
      </c>
      <c r="U30">
        <v>-8.5793999999999997</v>
      </c>
    </row>
    <row r="31" spans="1:21" x14ac:dyDescent="0.25">
      <c r="A31">
        <v>126</v>
      </c>
      <c r="B31" t="s">
        <v>221</v>
      </c>
      <c r="C31" t="s">
        <v>222</v>
      </c>
      <c r="D31" t="s">
        <v>223</v>
      </c>
      <c r="E31" t="s">
        <v>39</v>
      </c>
      <c r="F31" t="s">
        <v>224</v>
      </c>
      <c r="G31" t="s">
        <v>225</v>
      </c>
      <c r="H31" t="s">
        <v>25</v>
      </c>
      <c r="I31" t="s">
        <v>26</v>
      </c>
      <c r="J31" t="s">
        <v>226</v>
      </c>
      <c r="K31" t="s">
        <v>138</v>
      </c>
      <c r="L31">
        <v>61701</v>
      </c>
      <c r="M31" t="s">
        <v>92</v>
      </c>
      <c r="N31" t="s">
        <v>227</v>
      </c>
      <c r="O31" t="s">
        <v>31</v>
      </c>
      <c r="P31" t="s">
        <v>45</v>
      </c>
      <c r="Q31" t="s">
        <v>228</v>
      </c>
      <c r="R31">
        <v>617.70000000000005</v>
      </c>
      <c r="S31">
        <v>6</v>
      </c>
      <c r="T31">
        <v>0.5</v>
      </c>
      <c r="U31">
        <v>-407.68200000000002</v>
      </c>
    </row>
    <row r="32" spans="1:21" x14ac:dyDescent="0.25">
      <c r="A32">
        <v>129</v>
      </c>
      <c r="B32" t="s">
        <v>229</v>
      </c>
      <c r="C32" s="1">
        <v>42532</v>
      </c>
      <c r="D32" s="1">
        <v>42654</v>
      </c>
      <c r="E32" t="s">
        <v>22</v>
      </c>
      <c r="F32" t="s">
        <v>230</v>
      </c>
      <c r="G32" t="s">
        <v>231</v>
      </c>
      <c r="H32" t="s">
        <v>100</v>
      </c>
      <c r="I32" t="s">
        <v>26</v>
      </c>
      <c r="J32" t="s">
        <v>51</v>
      </c>
      <c r="K32" t="s">
        <v>52</v>
      </c>
      <c r="L32">
        <v>90004</v>
      </c>
      <c r="M32" t="s">
        <v>53</v>
      </c>
      <c r="N32" t="s">
        <v>139</v>
      </c>
      <c r="O32" t="s">
        <v>31</v>
      </c>
      <c r="P32" t="s">
        <v>35</v>
      </c>
      <c r="Q32" t="s">
        <v>232</v>
      </c>
      <c r="R32">
        <v>81.424000000000007</v>
      </c>
      <c r="S32">
        <v>2</v>
      </c>
      <c r="T32">
        <v>0.2</v>
      </c>
      <c r="U32">
        <v>-9.1601999999999997</v>
      </c>
    </row>
    <row r="33" spans="1:21" x14ac:dyDescent="0.25">
      <c r="A33">
        <v>130</v>
      </c>
      <c r="B33" t="s">
        <v>229</v>
      </c>
      <c r="C33" s="1">
        <v>42532</v>
      </c>
      <c r="D33" s="1">
        <v>42654</v>
      </c>
      <c r="E33" t="s">
        <v>22</v>
      </c>
      <c r="F33" t="s">
        <v>230</v>
      </c>
      <c r="G33" t="s">
        <v>231</v>
      </c>
      <c r="H33" t="s">
        <v>100</v>
      </c>
      <c r="I33" t="s">
        <v>26</v>
      </c>
      <c r="J33" t="s">
        <v>51</v>
      </c>
      <c r="K33" t="s">
        <v>52</v>
      </c>
      <c r="L33">
        <v>90004</v>
      </c>
      <c r="M33" t="s">
        <v>53</v>
      </c>
      <c r="N33" t="s">
        <v>233</v>
      </c>
      <c r="O33" t="s">
        <v>31</v>
      </c>
      <c r="P33" t="s">
        <v>55</v>
      </c>
      <c r="Q33" t="s">
        <v>234</v>
      </c>
      <c r="R33">
        <v>238.56</v>
      </c>
      <c r="S33">
        <v>3</v>
      </c>
      <c r="T33">
        <v>0</v>
      </c>
      <c r="U33">
        <v>26.241599999999998</v>
      </c>
    </row>
    <row r="34" spans="1:21" x14ac:dyDescent="0.25">
      <c r="A34">
        <v>140</v>
      </c>
      <c r="B34" t="s">
        <v>235</v>
      </c>
      <c r="C34" t="s">
        <v>236</v>
      </c>
      <c r="D34" t="s">
        <v>237</v>
      </c>
      <c r="E34" t="s">
        <v>39</v>
      </c>
      <c r="F34" t="s">
        <v>238</v>
      </c>
      <c r="G34" t="s">
        <v>239</v>
      </c>
      <c r="H34" t="s">
        <v>25</v>
      </c>
      <c r="I34" t="s">
        <v>26</v>
      </c>
      <c r="J34" t="s">
        <v>240</v>
      </c>
      <c r="K34" t="s">
        <v>52</v>
      </c>
      <c r="L34">
        <v>95661</v>
      </c>
      <c r="M34" t="s">
        <v>53</v>
      </c>
      <c r="N34" t="s">
        <v>113</v>
      </c>
      <c r="O34" t="s">
        <v>31</v>
      </c>
      <c r="P34" t="s">
        <v>55</v>
      </c>
      <c r="Q34" t="s">
        <v>114</v>
      </c>
      <c r="R34">
        <v>43.12</v>
      </c>
      <c r="S34">
        <v>14</v>
      </c>
      <c r="T34">
        <v>0</v>
      </c>
      <c r="U34">
        <v>20.697600000000001</v>
      </c>
    </row>
    <row r="35" spans="1:21" x14ac:dyDescent="0.25">
      <c r="A35">
        <v>141</v>
      </c>
      <c r="B35" t="s">
        <v>241</v>
      </c>
      <c r="C35" s="1">
        <v>42499</v>
      </c>
      <c r="D35" s="1">
        <v>42560</v>
      </c>
      <c r="E35" t="s">
        <v>22</v>
      </c>
      <c r="F35" t="s">
        <v>242</v>
      </c>
      <c r="G35" t="s">
        <v>243</v>
      </c>
      <c r="H35" t="s">
        <v>89</v>
      </c>
      <c r="I35" t="s">
        <v>26</v>
      </c>
      <c r="J35" t="s">
        <v>64</v>
      </c>
      <c r="K35" t="s">
        <v>65</v>
      </c>
      <c r="L35">
        <v>19140</v>
      </c>
      <c r="M35" t="s">
        <v>66</v>
      </c>
      <c r="N35" t="s">
        <v>83</v>
      </c>
      <c r="O35" t="s">
        <v>31</v>
      </c>
      <c r="P35" t="s">
        <v>55</v>
      </c>
      <c r="Q35" t="s">
        <v>84</v>
      </c>
      <c r="R35">
        <v>82.8</v>
      </c>
      <c r="S35">
        <v>2</v>
      </c>
      <c r="T35">
        <v>0.2</v>
      </c>
      <c r="U35">
        <v>10.35</v>
      </c>
    </row>
    <row r="36" spans="1:21" x14ac:dyDescent="0.25">
      <c r="A36">
        <v>147</v>
      </c>
      <c r="B36" t="s">
        <v>244</v>
      </c>
      <c r="C36" t="s">
        <v>245</v>
      </c>
      <c r="D36" t="s">
        <v>246</v>
      </c>
      <c r="E36" t="s">
        <v>39</v>
      </c>
      <c r="F36" t="s">
        <v>247</v>
      </c>
      <c r="G36" t="s">
        <v>248</v>
      </c>
      <c r="H36" t="s">
        <v>100</v>
      </c>
      <c r="I36" t="s">
        <v>26</v>
      </c>
      <c r="J36" t="s">
        <v>249</v>
      </c>
      <c r="K36" t="s">
        <v>250</v>
      </c>
      <c r="L36">
        <v>43055</v>
      </c>
      <c r="M36" t="s">
        <v>66</v>
      </c>
      <c r="N36" t="s">
        <v>251</v>
      </c>
      <c r="O36" t="s">
        <v>31</v>
      </c>
      <c r="P36" t="s">
        <v>55</v>
      </c>
      <c r="Q36" t="s">
        <v>252</v>
      </c>
      <c r="R36">
        <v>93.888000000000005</v>
      </c>
      <c r="S36">
        <v>4</v>
      </c>
      <c r="T36">
        <v>0.2</v>
      </c>
      <c r="U36">
        <v>12.909599999999999</v>
      </c>
    </row>
    <row r="37" spans="1:21" x14ac:dyDescent="0.25">
      <c r="A37">
        <v>150</v>
      </c>
      <c r="B37" t="s">
        <v>253</v>
      </c>
      <c r="C37" s="1">
        <v>42502</v>
      </c>
      <c r="D37" s="1">
        <v>42625</v>
      </c>
      <c r="E37" t="s">
        <v>39</v>
      </c>
      <c r="F37" t="s">
        <v>254</v>
      </c>
      <c r="G37" t="s">
        <v>255</v>
      </c>
      <c r="H37" t="s">
        <v>89</v>
      </c>
      <c r="I37" t="s">
        <v>26</v>
      </c>
      <c r="J37" t="s">
        <v>256</v>
      </c>
      <c r="K37" t="s">
        <v>257</v>
      </c>
      <c r="L37">
        <v>53132</v>
      </c>
      <c r="M37" t="s">
        <v>92</v>
      </c>
      <c r="N37" t="s">
        <v>34</v>
      </c>
      <c r="O37" t="s">
        <v>31</v>
      </c>
      <c r="P37" t="s">
        <v>35</v>
      </c>
      <c r="Q37" t="s">
        <v>36</v>
      </c>
      <c r="R37">
        <v>1951.84</v>
      </c>
      <c r="S37">
        <v>8</v>
      </c>
      <c r="T37">
        <v>0</v>
      </c>
      <c r="U37">
        <v>585.55200000000002</v>
      </c>
    </row>
    <row r="38" spans="1:21" x14ac:dyDescent="0.25">
      <c r="A38">
        <v>158</v>
      </c>
      <c r="B38" t="s">
        <v>258</v>
      </c>
      <c r="C38" s="1">
        <v>41642</v>
      </c>
      <c r="D38" s="1">
        <v>41793</v>
      </c>
      <c r="E38" t="s">
        <v>22</v>
      </c>
      <c r="F38" t="s">
        <v>259</v>
      </c>
      <c r="G38" t="s">
        <v>260</v>
      </c>
      <c r="H38" t="s">
        <v>25</v>
      </c>
      <c r="I38" t="s">
        <v>26</v>
      </c>
      <c r="J38" t="s">
        <v>202</v>
      </c>
      <c r="K38" t="s">
        <v>203</v>
      </c>
      <c r="L38">
        <v>98115</v>
      </c>
      <c r="M38" t="s">
        <v>53</v>
      </c>
      <c r="N38" t="s">
        <v>219</v>
      </c>
      <c r="O38" t="s">
        <v>31</v>
      </c>
      <c r="P38" t="s">
        <v>35</v>
      </c>
      <c r="Q38" t="s">
        <v>220</v>
      </c>
      <c r="R38">
        <v>457.56799999999998</v>
      </c>
      <c r="S38">
        <v>2</v>
      </c>
      <c r="T38">
        <v>0.2</v>
      </c>
      <c r="U38">
        <v>51.476399999999998</v>
      </c>
    </row>
    <row r="39" spans="1:21" x14ac:dyDescent="0.25">
      <c r="A39">
        <v>168</v>
      </c>
      <c r="B39" t="s">
        <v>261</v>
      </c>
      <c r="C39" s="1">
        <v>41860</v>
      </c>
      <c r="D39" s="1">
        <v>41982</v>
      </c>
      <c r="E39" t="s">
        <v>39</v>
      </c>
      <c r="F39" t="s">
        <v>262</v>
      </c>
      <c r="G39" t="s">
        <v>263</v>
      </c>
      <c r="H39" t="s">
        <v>25</v>
      </c>
      <c r="I39" t="s">
        <v>26</v>
      </c>
      <c r="J39" t="s">
        <v>264</v>
      </c>
      <c r="K39" t="s">
        <v>91</v>
      </c>
      <c r="L39">
        <v>78207</v>
      </c>
      <c r="M39" t="s">
        <v>92</v>
      </c>
      <c r="N39" t="s">
        <v>265</v>
      </c>
      <c r="O39" t="s">
        <v>31</v>
      </c>
      <c r="P39" t="s">
        <v>35</v>
      </c>
      <c r="Q39" t="s">
        <v>266</v>
      </c>
      <c r="R39">
        <v>1740.06</v>
      </c>
      <c r="S39">
        <v>9</v>
      </c>
      <c r="T39">
        <v>0.3</v>
      </c>
      <c r="U39">
        <v>-24.858000000000001</v>
      </c>
    </row>
    <row r="40" spans="1:21" x14ac:dyDescent="0.25">
      <c r="A40">
        <v>174</v>
      </c>
      <c r="B40" t="s">
        <v>267</v>
      </c>
      <c r="C40" s="1">
        <v>41767</v>
      </c>
      <c r="D40" s="1">
        <v>41890</v>
      </c>
      <c r="E40" t="s">
        <v>39</v>
      </c>
      <c r="F40" t="s">
        <v>268</v>
      </c>
      <c r="G40" t="s">
        <v>269</v>
      </c>
      <c r="H40" t="s">
        <v>25</v>
      </c>
      <c r="I40" t="s">
        <v>26</v>
      </c>
      <c r="J40" t="s">
        <v>51</v>
      </c>
      <c r="K40" t="s">
        <v>52</v>
      </c>
      <c r="L40">
        <v>90004</v>
      </c>
      <c r="M40" t="s">
        <v>53</v>
      </c>
      <c r="N40" t="s">
        <v>270</v>
      </c>
      <c r="O40" t="s">
        <v>31</v>
      </c>
      <c r="P40" t="s">
        <v>35</v>
      </c>
      <c r="Q40" t="s">
        <v>271</v>
      </c>
      <c r="R40">
        <v>340.14400000000001</v>
      </c>
      <c r="S40">
        <v>7</v>
      </c>
      <c r="T40">
        <v>0.2</v>
      </c>
      <c r="U40">
        <v>21.259</v>
      </c>
    </row>
    <row r="41" spans="1:21" x14ac:dyDescent="0.25">
      <c r="A41">
        <v>178</v>
      </c>
      <c r="B41" t="s">
        <v>272</v>
      </c>
      <c r="C41" t="s">
        <v>273</v>
      </c>
      <c r="D41" t="s">
        <v>274</v>
      </c>
      <c r="E41" t="s">
        <v>22</v>
      </c>
      <c r="F41" t="s">
        <v>143</v>
      </c>
      <c r="G41" t="s">
        <v>144</v>
      </c>
      <c r="H41" t="s">
        <v>25</v>
      </c>
      <c r="I41" t="s">
        <v>26</v>
      </c>
      <c r="J41" t="s">
        <v>249</v>
      </c>
      <c r="K41" t="s">
        <v>250</v>
      </c>
      <c r="L41">
        <v>43055</v>
      </c>
      <c r="M41" t="s">
        <v>66</v>
      </c>
      <c r="N41" t="s">
        <v>275</v>
      </c>
      <c r="O41" t="s">
        <v>31</v>
      </c>
      <c r="P41" t="s">
        <v>35</v>
      </c>
      <c r="Q41" t="s">
        <v>276</v>
      </c>
      <c r="R41">
        <v>396.80200000000002</v>
      </c>
      <c r="S41">
        <v>7</v>
      </c>
      <c r="T41">
        <v>0.3</v>
      </c>
      <c r="U41">
        <v>-11.337199999999999</v>
      </c>
    </row>
    <row r="42" spans="1:21" x14ac:dyDescent="0.25">
      <c r="A42">
        <v>190</v>
      </c>
      <c r="B42" t="s">
        <v>277</v>
      </c>
      <c r="C42" s="1">
        <v>42348</v>
      </c>
      <c r="D42" t="s">
        <v>278</v>
      </c>
      <c r="E42" t="s">
        <v>86</v>
      </c>
      <c r="F42" t="s">
        <v>279</v>
      </c>
      <c r="G42" t="s">
        <v>280</v>
      </c>
      <c r="H42" t="s">
        <v>100</v>
      </c>
      <c r="I42" t="s">
        <v>26</v>
      </c>
      <c r="J42" t="s">
        <v>180</v>
      </c>
      <c r="K42" t="s">
        <v>123</v>
      </c>
      <c r="L42">
        <v>10035</v>
      </c>
      <c r="M42" t="s">
        <v>66</v>
      </c>
      <c r="N42" t="s">
        <v>281</v>
      </c>
      <c r="O42" t="s">
        <v>31</v>
      </c>
      <c r="P42" t="s">
        <v>32</v>
      </c>
      <c r="Q42" t="s">
        <v>282</v>
      </c>
      <c r="R42">
        <v>899.13599999999997</v>
      </c>
      <c r="S42">
        <v>4</v>
      </c>
      <c r="T42">
        <v>0.2</v>
      </c>
      <c r="U42">
        <v>112.392</v>
      </c>
    </row>
    <row r="43" spans="1:21" x14ac:dyDescent="0.25">
      <c r="A43">
        <v>193</v>
      </c>
      <c r="B43" t="s">
        <v>277</v>
      </c>
      <c r="C43" s="1">
        <v>42348</v>
      </c>
      <c r="D43" t="s">
        <v>278</v>
      </c>
      <c r="E43" t="s">
        <v>86</v>
      </c>
      <c r="F43" t="s">
        <v>279</v>
      </c>
      <c r="G43" t="s">
        <v>280</v>
      </c>
      <c r="H43" t="s">
        <v>100</v>
      </c>
      <c r="I43" t="s">
        <v>26</v>
      </c>
      <c r="J43" t="s">
        <v>180</v>
      </c>
      <c r="K43" t="s">
        <v>123</v>
      </c>
      <c r="L43">
        <v>10035</v>
      </c>
      <c r="M43" t="s">
        <v>66</v>
      </c>
      <c r="N43" t="s">
        <v>102</v>
      </c>
      <c r="O43" t="s">
        <v>31</v>
      </c>
      <c r="P43" t="s">
        <v>32</v>
      </c>
      <c r="Q43" t="s">
        <v>103</v>
      </c>
      <c r="R43">
        <v>626.35199999999998</v>
      </c>
      <c r="S43">
        <v>3</v>
      </c>
      <c r="T43">
        <v>0.2</v>
      </c>
      <c r="U43">
        <v>46.976399999999998</v>
      </c>
    </row>
    <row r="44" spans="1:21" x14ac:dyDescent="0.25">
      <c r="A44">
        <v>202</v>
      </c>
      <c r="B44" t="s">
        <v>283</v>
      </c>
      <c r="C44" s="1">
        <v>41706</v>
      </c>
      <c r="D44" s="1">
        <v>41767</v>
      </c>
      <c r="E44" t="s">
        <v>86</v>
      </c>
      <c r="F44" t="s">
        <v>284</v>
      </c>
      <c r="G44" t="s">
        <v>285</v>
      </c>
      <c r="H44" t="s">
        <v>25</v>
      </c>
      <c r="I44" t="s">
        <v>26</v>
      </c>
      <c r="J44" t="s">
        <v>286</v>
      </c>
      <c r="K44" t="s">
        <v>189</v>
      </c>
      <c r="L44">
        <v>80219</v>
      </c>
      <c r="M44" t="s">
        <v>53</v>
      </c>
      <c r="N44" t="s">
        <v>287</v>
      </c>
      <c r="O44" t="s">
        <v>31</v>
      </c>
      <c r="P44" t="s">
        <v>45</v>
      </c>
      <c r="Q44" t="s">
        <v>288</v>
      </c>
      <c r="R44">
        <v>218.75</v>
      </c>
      <c r="S44">
        <v>2</v>
      </c>
      <c r="T44">
        <v>0.5</v>
      </c>
      <c r="U44">
        <v>-161.875</v>
      </c>
    </row>
    <row r="45" spans="1:21" x14ac:dyDescent="0.25">
      <c r="A45">
        <v>205</v>
      </c>
      <c r="B45" t="s">
        <v>289</v>
      </c>
      <c r="C45" s="1">
        <v>42800</v>
      </c>
      <c r="D45" s="1">
        <v>42922</v>
      </c>
      <c r="E45" t="s">
        <v>39</v>
      </c>
      <c r="F45" t="s">
        <v>290</v>
      </c>
      <c r="G45" t="s">
        <v>291</v>
      </c>
      <c r="H45" t="s">
        <v>89</v>
      </c>
      <c r="I45" t="s">
        <v>26</v>
      </c>
      <c r="J45" t="s">
        <v>256</v>
      </c>
      <c r="K45" t="s">
        <v>146</v>
      </c>
      <c r="L45">
        <v>37064</v>
      </c>
      <c r="M45" t="s">
        <v>29</v>
      </c>
      <c r="N45" t="s">
        <v>292</v>
      </c>
      <c r="O45" t="s">
        <v>31</v>
      </c>
      <c r="P45" t="s">
        <v>55</v>
      </c>
      <c r="Q45" t="s">
        <v>293</v>
      </c>
      <c r="R45">
        <v>35.167999999999999</v>
      </c>
      <c r="S45">
        <v>7</v>
      </c>
      <c r="T45">
        <v>0.2</v>
      </c>
      <c r="U45">
        <v>9.6712000000000007</v>
      </c>
    </row>
    <row r="46" spans="1:21" x14ac:dyDescent="0.25">
      <c r="A46">
        <v>214</v>
      </c>
      <c r="B46" t="s">
        <v>294</v>
      </c>
      <c r="C46" s="1">
        <v>42036</v>
      </c>
      <c r="D46" s="1">
        <v>42248</v>
      </c>
      <c r="E46" t="s">
        <v>39</v>
      </c>
      <c r="F46" t="s">
        <v>295</v>
      </c>
      <c r="G46" t="s">
        <v>296</v>
      </c>
      <c r="H46" t="s">
        <v>89</v>
      </c>
      <c r="I46" t="s">
        <v>26</v>
      </c>
      <c r="J46" t="s">
        <v>297</v>
      </c>
      <c r="K46" t="s">
        <v>250</v>
      </c>
      <c r="L46">
        <v>44256</v>
      </c>
      <c r="M46" t="s">
        <v>66</v>
      </c>
      <c r="N46" t="s">
        <v>298</v>
      </c>
      <c r="O46" t="s">
        <v>31</v>
      </c>
      <c r="P46" t="s">
        <v>32</v>
      </c>
      <c r="Q46" t="s">
        <v>299</v>
      </c>
      <c r="R46">
        <v>452.45</v>
      </c>
      <c r="S46">
        <v>5</v>
      </c>
      <c r="T46">
        <v>0.5</v>
      </c>
      <c r="U46">
        <v>-244.32300000000001</v>
      </c>
    </row>
    <row r="47" spans="1:21" x14ac:dyDescent="0.25">
      <c r="A47">
        <v>223</v>
      </c>
      <c r="B47" t="s">
        <v>300</v>
      </c>
      <c r="C47" t="s">
        <v>301</v>
      </c>
      <c r="D47" t="s">
        <v>96</v>
      </c>
      <c r="E47" t="s">
        <v>86</v>
      </c>
      <c r="F47" t="s">
        <v>302</v>
      </c>
      <c r="G47" t="s">
        <v>303</v>
      </c>
      <c r="H47" t="s">
        <v>25</v>
      </c>
      <c r="I47" t="s">
        <v>26</v>
      </c>
      <c r="J47" t="s">
        <v>304</v>
      </c>
      <c r="K47" t="s">
        <v>250</v>
      </c>
      <c r="L47">
        <v>43017</v>
      </c>
      <c r="M47" t="s">
        <v>66</v>
      </c>
      <c r="N47" t="s">
        <v>305</v>
      </c>
      <c r="O47" t="s">
        <v>31</v>
      </c>
      <c r="P47" t="s">
        <v>55</v>
      </c>
      <c r="Q47" t="s">
        <v>306</v>
      </c>
      <c r="R47">
        <v>72.703999999999994</v>
      </c>
      <c r="S47">
        <v>4</v>
      </c>
      <c r="T47">
        <v>0.2</v>
      </c>
      <c r="U47">
        <v>19.084800000000001</v>
      </c>
    </row>
    <row r="48" spans="1:21" x14ac:dyDescent="0.25">
      <c r="A48">
        <v>227</v>
      </c>
      <c r="B48" t="s">
        <v>307</v>
      </c>
      <c r="C48" s="1">
        <v>42255</v>
      </c>
      <c r="D48" t="s">
        <v>308</v>
      </c>
      <c r="E48" t="s">
        <v>39</v>
      </c>
      <c r="F48" t="s">
        <v>309</v>
      </c>
      <c r="G48" t="s">
        <v>310</v>
      </c>
      <c r="H48" t="s">
        <v>89</v>
      </c>
      <c r="I48" t="s">
        <v>26</v>
      </c>
      <c r="J48" t="s">
        <v>311</v>
      </c>
      <c r="K48" t="s">
        <v>312</v>
      </c>
      <c r="L48">
        <v>48227</v>
      </c>
      <c r="M48" t="s">
        <v>92</v>
      </c>
      <c r="N48" t="s">
        <v>313</v>
      </c>
      <c r="O48" t="s">
        <v>31</v>
      </c>
      <c r="P48" t="s">
        <v>45</v>
      </c>
      <c r="Q48" t="s">
        <v>314</v>
      </c>
      <c r="R48">
        <v>622.45000000000005</v>
      </c>
      <c r="S48">
        <v>5</v>
      </c>
      <c r="T48">
        <v>0</v>
      </c>
      <c r="U48">
        <v>136.93899999999999</v>
      </c>
    </row>
    <row r="49" spans="1:21" x14ac:dyDescent="0.25">
      <c r="A49">
        <v>229</v>
      </c>
      <c r="B49" t="s">
        <v>315</v>
      </c>
      <c r="C49" t="s">
        <v>316</v>
      </c>
      <c r="D49" s="1">
        <v>42097</v>
      </c>
      <c r="E49" t="s">
        <v>39</v>
      </c>
      <c r="F49" t="s">
        <v>317</v>
      </c>
      <c r="G49" t="s">
        <v>318</v>
      </c>
      <c r="H49" t="s">
        <v>25</v>
      </c>
      <c r="I49" t="s">
        <v>26</v>
      </c>
      <c r="J49" t="s">
        <v>165</v>
      </c>
      <c r="K49" t="s">
        <v>146</v>
      </c>
      <c r="L49">
        <v>38401</v>
      </c>
      <c r="M49" t="s">
        <v>29</v>
      </c>
      <c r="N49" t="s">
        <v>319</v>
      </c>
      <c r="O49" t="s">
        <v>31</v>
      </c>
      <c r="P49" t="s">
        <v>35</v>
      </c>
      <c r="Q49" t="s">
        <v>320</v>
      </c>
      <c r="R49">
        <v>161.56800000000001</v>
      </c>
      <c r="S49">
        <v>2</v>
      </c>
      <c r="T49">
        <v>0.2</v>
      </c>
      <c r="U49">
        <v>-28.2744</v>
      </c>
    </row>
    <row r="50" spans="1:21" x14ac:dyDescent="0.25">
      <c r="A50">
        <v>230</v>
      </c>
      <c r="B50" t="s">
        <v>315</v>
      </c>
      <c r="C50" t="s">
        <v>316</v>
      </c>
      <c r="D50" s="1">
        <v>42097</v>
      </c>
      <c r="E50" t="s">
        <v>39</v>
      </c>
      <c r="F50" t="s">
        <v>317</v>
      </c>
      <c r="G50" t="s">
        <v>318</v>
      </c>
      <c r="H50" t="s">
        <v>25</v>
      </c>
      <c r="I50" t="s">
        <v>26</v>
      </c>
      <c r="J50" t="s">
        <v>165</v>
      </c>
      <c r="K50" t="s">
        <v>146</v>
      </c>
      <c r="L50">
        <v>38401</v>
      </c>
      <c r="M50" t="s">
        <v>29</v>
      </c>
      <c r="N50" t="s">
        <v>321</v>
      </c>
      <c r="O50" t="s">
        <v>31</v>
      </c>
      <c r="P50" t="s">
        <v>35</v>
      </c>
      <c r="Q50" t="s">
        <v>322</v>
      </c>
      <c r="R50">
        <v>389.69600000000003</v>
      </c>
      <c r="S50">
        <v>8</v>
      </c>
      <c r="T50">
        <v>0.2</v>
      </c>
      <c r="U50">
        <v>43.840800000000002</v>
      </c>
    </row>
    <row r="51" spans="1:21" x14ac:dyDescent="0.25">
      <c r="A51">
        <v>232</v>
      </c>
      <c r="B51" t="s">
        <v>323</v>
      </c>
      <c r="C51" s="1">
        <v>42920</v>
      </c>
      <c r="D51" s="1">
        <v>43073</v>
      </c>
      <c r="E51" t="s">
        <v>39</v>
      </c>
      <c r="F51" t="s">
        <v>324</v>
      </c>
      <c r="G51" t="s">
        <v>325</v>
      </c>
      <c r="H51" t="s">
        <v>100</v>
      </c>
      <c r="I51" t="s">
        <v>26</v>
      </c>
      <c r="J51" t="s">
        <v>326</v>
      </c>
      <c r="K51" t="s">
        <v>43</v>
      </c>
      <c r="L51">
        <v>33614</v>
      </c>
      <c r="M51" t="s">
        <v>29</v>
      </c>
      <c r="N51" t="s">
        <v>327</v>
      </c>
      <c r="O51" t="s">
        <v>31</v>
      </c>
      <c r="P51" t="s">
        <v>45</v>
      </c>
      <c r="Q51" t="s">
        <v>328</v>
      </c>
      <c r="R51">
        <v>233.86</v>
      </c>
      <c r="S51">
        <v>2</v>
      </c>
      <c r="T51">
        <v>0.45</v>
      </c>
      <c r="U51">
        <v>-102.048</v>
      </c>
    </row>
    <row r="52" spans="1:21" x14ac:dyDescent="0.25">
      <c r="A52">
        <v>233</v>
      </c>
      <c r="B52" t="s">
        <v>323</v>
      </c>
      <c r="C52" s="1">
        <v>42920</v>
      </c>
      <c r="D52" s="1">
        <v>43073</v>
      </c>
      <c r="E52" t="s">
        <v>39</v>
      </c>
      <c r="F52" t="s">
        <v>324</v>
      </c>
      <c r="G52" t="s">
        <v>325</v>
      </c>
      <c r="H52" t="s">
        <v>100</v>
      </c>
      <c r="I52" t="s">
        <v>26</v>
      </c>
      <c r="J52" t="s">
        <v>326</v>
      </c>
      <c r="K52" t="s">
        <v>43</v>
      </c>
      <c r="L52">
        <v>33614</v>
      </c>
      <c r="M52" t="s">
        <v>29</v>
      </c>
      <c r="N52" t="s">
        <v>329</v>
      </c>
      <c r="O52" t="s">
        <v>31</v>
      </c>
      <c r="P52" t="s">
        <v>45</v>
      </c>
      <c r="Q52" t="s">
        <v>330</v>
      </c>
      <c r="R52">
        <v>620.61450000000002</v>
      </c>
      <c r="S52">
        <v>3</v>
      </c>
      <c r="T52">
        <v>0.45</v>
      </c>
      <c r="U52">
        <v>-248.2458</v>
      </c>
    </row>
    <row r="53" spans="1:21" x14ac:dyDescent="0.25">
      <c r="A53">
        <v>235</v>
      </c>
      <c r="B53" t="s">
        <v>323</v>
      </c>
      <c r="C53" s="1">
        <v>42920</v>
      </c>
      <c r="D53" s="1">
        <v>43073</v>
      </c>
      <c r="E53" t="s">
        <v>39</v>
      </c>
      <c r="F53" t="s">
        <v>324</v>
      </c>
      <c r="G53" t="s">
        <v>325</v>
      </c>
      <c r="H53" t="s">
        <v>100</v>
      </c>
      <c r="I53" t="s">
        <v>26</v>
      </c>
      <c r="J53" t="s">
        <v>326</v>
      </c>
      <c r="K53" t="s">
        <v>43</v>
      </c>
      <c r="L53">
        <v>33614</v>
      </c>
      <c r="M53" t="s">
        <v>29</v>
      </c>
      <c r="N53" t="s">
        <v>331</v>
      </c>
      <c r="O53" t="s">
        <v>31</v>
      </c>
      <c r="P53" t="s">
        <v>55</v>
      </c>
      <c r="Q53" t="s">
        <v>332</v>
      </c>
      <c r="R53">
        <v>258.072</v>
      </c>
      <c r="S53">
        <v>3</v>
      </c>
      <c r="T53">
        <v>0.2</v>
      </c>
      <c r="U53">
        <v>0</v>
      </c>
    </row>
    <row r="54" spans="1:21" x14ac:dyDescent="0.25">
      <c r="A54">
        <v>239</v>
      </c>
      <c r="B54" t="s">
        <v>333</v>
      </c>
      <c r="C54" s="1">
        <v>42466</v>
      </c>
      <c r="D54" s="1">
        <v>42619</v>
      </c>
      <c r="E54" t="s">
        <v>22</v>
      </c>
      <c r="F54" t="s">
        <v>334</v>
      </c>
      <c r="G54" t="s">
        <v>335</v>
      </c>
      <c r="H54" t="s">
        <v>25</v>
      </c>
      <c r="I54" t="s">
        <v>26</v>
      </c>
      <c r="J54" t="s">
        <v>137</v>
      </c>
      <c r="K54" t="s">
        <v>138</v>
      </c>
      <c r="L54">
        <v>60610</v>
      </c>
      <c r="M54" t="s">
        <v>92</v>
      </c>
      <c r="N54" t="s">
        <v>336</v>
      </c>
      <c r="O54" t="s">
        <v>31</v>
      </c>
      <c r="P54" t="s">
        <v>55</v>
      </c>
      <c r="Q54" t="s">
        <v>337</v>
      </c>
      <c r="R54">
        <v>419.68</v>
      </c>
      <c r="S54">
        <v>5</v>
      </c>
      <c r="T54">
        <v>0.6</v>
      </c>
      <c r="U54">
        <v>-356.72800000000001</v>
      </c>
    </row>
    <row r="55" spans="1:21" x14ac:dyDescent="0.25">
      <c r="A55">
        <v>240</v>
      </c>
      <c r="B55" t="s">
        <v>333</v>
      </c>
      <c r="C55" s="1">
        <v>42466</v>
      </c>
      <c r="D55" s="1">
        <v>42619</v>
      </c>
      <c r="E55" t="s">
        <v>22</v>
      </c>
      <c r="F55" t="s">
        <v>334</v>
      </c>
      <c r="G55" t="s">
        <v>335</v>
      </c>
      <c r="H55" t="s">
        <v>25</v>
      </c>
      <c r="I55" t="s">
        <v>26</v>
      </c>
      <c r="J55" t="s">
        <v>137</v>
      </c>
      <c r="K55" t="s">
        <v>138</v>
      </c>
      <c r="L55">
        <v>60610</v>
      </c>
      <c r="M55" t="s">
        <v>92</v>
      </c>
      <c r="N55" t="s">
        <v>338</v>
      </c>
      <c r="O55" t="s">
        <v>31</v>
      </c>
      <c r="P55" t="s">
        <v>55</v>
      </c>
      <c r="Q55" t="s">
        <v>339</v>
      </c>
      <c r="R55">
        <v>11.688000000000001</v>
      </c>
      <c r="S55">
        <v>3</v>
      </c>
      <c r="T55">
        <v>0.6</v>
      </c>
      <c r="U55">
        <v>-4.6752000000000002</v>
      </c>
    </row>
    <row r="56" spans="1:21" x14ac:dyDescent="0.25">
      <c r="A56">
        <v>242</v>
      </c>
      <c r="B56" t="s">
        <v>333</v>
      </c>
      <c r="C56" s="1">
        <v>42466</v>
      </c>
      <c r="D56" s="1">
        <v>42619</v>
      </c>
      <c r="E56" t="s">
        <v>22</v>
      </c>
      <c r="F56" t="s">
        <v>334</v>
      </c>
      <c r="G56" t="s">
        <v>335</v>
      </c>
      <c r="H56" t="s">
        <v>25</v>
      </c>
      <c r="I56" t="s">
        <v>26</v>
      </c>
      <c r="J56" t="s">
        <v>137</v>
      </c>
      <c r="K56" t="s">
        <v>138</v>
      </c>
      <c r="L56">
        <v>60610</v>
      </c>
      <c r="M56" t="s">
        <v>92</v>
      </c>
      <c r="N56" t="s">
        <v>340</v>
      </c>
      <c r="O56" t="s">
        <v>31</v>
      </c>
      <c r="P56" t="s">
        <v>45</v>
      </c>
      <c r="Q56" t="s">
        <v>341</v>
      </c>
      <c r="R56">
        <v>177.22499999999999</v>
      </c>
      <c r="S56">
        <v>5</v>
      </c>
      <c r="T56">
        <v>0.5</v>
      </c>
      <c r="U56">
        <v>-120.51300000000001</v>
      </c>
    </row>
    <row r="57" spans="1:21" x14ac:dyDescent="0.25">
      <c r="A57">
        <v>243</v>
      </c>
      <c r="B57" t="s">
        <v>333</v>
      </c>
      <c r="C57" s="1">
        <v>42466</v>
      </c>
      <c r="D57" s="1">
        <v>42619</v>
      </c>
      <c r="E57" t="s">
        <v>22</v>
      </c>
      <c r="F57" t="s">
        <v>334</v>
      </c>
      <c r="G57" t="s">
        <v>335</v>
      </c>
      <c r="H57" t="s">
        <v>25</v>
      </c>
      <c r="I57" t="s">
        <v>26</v>
      </c>
      <c r="J57" t="s">
        <v>137</v>
      </c>
      <c r="K57" t="s">
        <v>138</v>
      </c>
      <c r="L57">
        <v>60610</v>
      </c>
      <c r="M57" t="s">
        <v>92</v>
      </c>
      <c r="N57" t="s">
        <v>342</v>
      </c>
      <c r="O57" t="s">
        <v>31</v>
      </c>
      <c r="P57" t="s">
        <v>55</v>
      </c>
      <c r="Q57" t="s">
        <v>343</v>
      </c>
      <c r="R57">
        <v>4.0439999999999996</v>
      </c>
      <c r="S57">
        <v>3</v>
      </c>
      <c r="T57">
        <v>0.6</v>
      </c>
      <c r="U57">
        <v>-2.8308</v>
      </c>
    </row>
    <row r="58" spans="1:21" x14ac:dyDescent="0.25">
      <c r="A58">
        <v>245</v>
      </c>
      <c r="B58" t="s">
        <v>344</v>
      </c>
      <c r="C58" s="1">
        <v>41645</v>
      </c>
      <c r="D58" s="1">
        <v>41796</v>
      </c>
      <c r="E58" t="s">
        <v>22</v>
      </c>
      <c r="F58" t="s">
        <v>345</v>
      </c>
      <c r="G58" t="s">
        <v>346</v>
      </c>
      <c r="H58" t="s">
        <v>100</v>
      </c>
      <c r="I58" t="s">
        <v>26</v>
      </c>
      <c r="J58" t="s">
        <v>347</v>
      </c>
      <c r="K58" t="s">
        <v>174</v>
      </c>
      <c r="L58">
        <v>55044</v>
      </c>
      <c r="M58" t="s">
        <v>92</v>
      </c>
      <c r="N58" t="s">
        <v>219</v>
      </c>
      <c r="O58" t="s">
        <v>31</v>
      </c>
      <c r="P58" t="s">
        <v>35</v>
      </c>
      <c r="Q58" t="s">
        <v>220</v>
      </c>
      <c r="R58">
        <v>2001.86</v>
      </c>
      <c r="S58">
        <v>7</v>
      </c>
      <c r="T58">
        <v>0</v>
      </c>
      <c r="U58">
        <v>580.5394</v>
      </c>
    </row>
    <row r="59" spans="1:21" x14ac:dyDescent="0.25">
      <c r="A59">
        <v>250</v>
      </c>
      <c r="B59" t="s">
        <v>348</v>
      </c>
      <c r="C59" s="1">
        <v>42655</v>
      </c>
      <c r="D59" t="s">
        <v>349</v>
      </c>
      <c r="E59" t="s">
        <v>22</v>
      </c>
      <c r="F59" t="s">
        <v>350</v>
      </c>
      <c r="G59" t="s">
        <v>351</v>
      </c>
      <c r="H59" t="s">
        <v>25</v>
      </c>
      <c r="I59" t="s">
        <v>26</v>
      </c>
      <c r="J59" t="s">
        <v>352</v>
      </c>
      <c r="K59" t="s">
        <v>52</v>
      </c>
      <c r="L59">
        <v>94109</v>
      </c>
      <c r="M59" t="s">
        <v>53</v>
      </c>
      <c r="N59" t="s">
        <v>353</v>
      </c>
      <c r="O59" t="s">
        <v>31</v>
      </c>
      <c r="P59" t="s">
        <v>35</v>
      </c>
      <c r="Q59" t="s">
        <v>354</v>
      </c>
      <c r="R59">
        <v>321.56799999999998</v>
      </c>
      <c r="S59">
        <v>2</v>
      </c>
      <c r="T59">
        <v>0.2</v>
      </c>
      <c r="U59">
        <v>28.1372</v>
      </c>
    </row>
    <row r="60" spans="1:21" x14ac:dyDescent="0.25">
      <c r="A60">
        <v>255</v>
      </c>
      <c r="B60" t="s">
        <v>355</v>
      </c>
      <c r="C60" t="s">
        <v>356</v>
      </c>
      <c r="D60" s="1">
        <v>42106</v>
      </c>
      <c r="E60" t="s">
        <v>39</v>
      </c>
      <c r="F60" t="s">
        <v>357</v>
      </c>
      <c r="G60" t="s">
        <v>358</v>
      </c>
      <c r="H60" t="s">
        <v>89</v>
      </c>
      <c r="I60" t="s">
        <v>26</v>
      </c>
      <c r="J60" t="s">
        <v>137</v>
      </c>
      <c r="K60" t="s">
        <v>138</v>
      </c>
      <c r="L60">
        <v>60623</v>
      </c>
      <c r="M60" t="s">
        <v>92</v>
      </c>
      <c r="N60" t="s">
        <v>342</v>
      </c>
      <c r="O60" t="s">
        <v>31</v>
      </c>
      <c r="P60" t="s">
        <v>55</v>
      </c>
      <c r="Q60" t="s">
        <v>343</v>
      </c>
      <c r="R60">
        <v>12.132</v>
      </c>
      <c r="S60">
        <v>9</v>
      </c>
      <c r="T60">
        <v>0.6</v>
      </c>
      <c r="U60">
        <v>-8.4923999999999999</v>
      </c>
    </row>
    <row r="61" spans="1:21" x14ac:dyDescent="0.25">
      <c r="A61">
        <v>273</v>
      </c>
      <c r="B61" t="s">
        <v>359</v>
      </c>
      <c r="C61" t="s">
        <v>360</v>
      </c>
      <c r="D61" t="s">
        <v>361</v>
      </c>
      <c r="E61" t="s">
        <v>86</v>
      </c>
      <c r="F61" t="s">
        <v>362</v>
      </c>
      <c r="G61" t="s">
        <v>363</v>
      </c>
      <c r="H61" t="s">
        <v>25</v>
      </c>
      <c r="I61" t="s">
        <v>26</v>
      </c>
      <c r="J61" t="s">
        <v>352</v>
      </c>
      <c r="K61" t="s">
        <v>52</v>
      </c>
      <c r="L61">
        <v>94109</v>
      </c>
      <c r="M61" t="s">
        <v>53</v>
      </c>
      <c r="N61" t="s">
        <v>364</v>
      </c>
      <c r="O61" t="s">
        <v>31</v>
      </c>
      <c r="P61" t="s">
        <v>55</v>
      </c>
      <c r="Q61" t="s">
        <v>365</v>
      </c>
      <c r="R61">
        <v>5.28</v>
      </c>
      <c r="S61">
        <v>3</v>
      </c>
      <c r="T61">
        <v>0</v>
      </c>
      <c r="U61">
        <v>2.3231999999999999</v>
      </c>
    </row>
    <row r="62" spans="1:21" x14ac:dyDescent="0.25">
      <c r="A62">
        <v>283</v>
      </c>
      <c r="B62" t="s">
        <v>366</v>
      </c>
      <c r="C62" s="1">
        <v>42046</v>
      </c>
      <c r="D62" s="1">
        <v>42166</v>
      </c>
      <c r="E62" t="s">
        <v>39</v>
      </c>
      <c r="F62" t="s">
        <v>367</v>
      </c>
      <c r="G62" t="s">
        <v>368</v>
      </c>
      <c r="H62" t="s">
        <v>25</v>
      </c>
      <c r="I62" t="s">
        <v>26</v>
      </c>
      <c r="J62" t="s">
        <v>51</v>
      </c>
      <c r="K62" t="s">
        <v>52</v>
      </c>
      <c r="L62">
        <v>90004</v>
      </c>
      <c r="M62" t="s">
        <v>53</v>
      </c>
      <c r="N62" t="s">
        <v>369</v>
      </c>
      <c r="O62" t="s">
        <v>31</v>
      </c>
      <c r="P62" t="s">
        <v>45</v>
      </c>
      <c r="Q62" t="s">
        <v>370</v>
      </c>
      <c r="R62">
        <v>1038.8399999999999</v>
      </c>
      <c r="S62">
        <v>5</v>
      </c>
      <c r="T62">
        <v>0.2</v>
      </c>
      <c r="U62">
        <v>51.942</v>
      </c>
    </row>
    <row r="63" spans="1:21" x14ac:dyDescent="0.25">
      <c r="A63">
        <v>293</v>
      </c>
      <c r="B63" t="s">
        <v>371</v>
      </c>
      <c r="C63" t="s">
        <v>372</v>
      </c>
      <c r="D63" t="s">
        <v>373</v>
      </c>
      <c r="E63" t="s">
        <v>22</v>
      </c>
      <c r="F63" t="s">
        <v>374</v>
      </c>
      <c r="G63" t="s">
        <v>375</v>
      </c>
      <c r="H63" t="s">
        <v>100</v>
      </c>
      <c r="I63" t="s">
        <v>26</v>
      </c>
      <c r="J63" t="s">
        <v>376</v>
      </c>
      <c r="K63" t="s">
        <v>250</v>
      </c>
      <c r="L63">
        <v>43229</v>
      </c>
      <c r="M63" t="s">
        <v>66</v>
      </c>
      <c r="N63" t="s">
        <v>377</v>
      </c>
      <c r="O63" t="s">
        <v>31</v>
      </c>
      <c r="P63" t="s">
        <v>32</v>
      </c>
      <c r="Q63" t="s">
        <v>378</v>
      </c>
      <c r="R63">
        <v>86.97</v>
      </c>
      <c r="S63">
        <v>3</v>
      </c>
      <c r="T63">
        <v>0.5</v>
      </c>
      <c r="U63">
        <v>-48.703200000000002</v>
      </c>
    </row>
    <row r="64" spans="1:21" x14ac:dyDescent="0.25">
      <c r="A64">
        <v>294</v>
      </c>
      <c r="B64" t="s">
        <v>379</v>
      </c>
      <c r="C64" t="s">
        <v>215</v>
      </c>
      <c r="D64" t="s">
        <v>216</v>
      </c>
      <c r="E64" t="s">
        <v>86</v>
      </c>
      <c r="F64" t="s">
        <v>380</v>
      </c>
      <c r="G64" t="s">
        <v>381</v>
      </c>
      <c r="H64" t="s">
        <v>89</v>
      </c>
      <c r="I64" t="s">
        <v>26</v>
      </c>
      <c r="J64" t="s">
        <v>382</v>
      </c>
      <c r="K64" t="s">
        <v>189</v>
      </c>
      <c r="L64">
        <v>80906</v>
      </c>
      <c r="M64" t="s">
        <v>53</v>
      </c>
      <c r="N64" t="s">
        <v>383</v>
      </c>
      <c r="O64" t="s">
        <v>31</v>
      </c>
      <c r="P64" t="s">
        <v>55</v>
      </c>
      <c r="Q64" t="s">
        <v>384</v>
      </c>
      <c r="R64">
        <v>300.416</v>
      </c>
      <c r="S64">
        <v>8</v>
      </c>
      <c r="T64">
        <v>0.2</v>
      </c>
      <c r="U64">
        <v>78.859200000000001</v>
      </c>
    </row>
    <row r="65" spans="1:21" x14ac:dyDescent="0.25">
      <c r="A65">
        <v>295</v>
      </c>
      <c r="B65" t="s">
        <v>379</v>
      </c>
      <c r="C65" t="s">
        <v>215</v>
      </c>
      <c r="D65" t="s">
        <v>216</v>
      </c>
      <c r="E65" t="s">
        <v>86</v>
      </c>
      <c r="F65" t="s">
        <v>380</v>
      </c>
      <c r="G65" t="s">
        <v>381</v>
      </c>
      <c r="H65" t="s">
        <v>89</v>
      </c>
      <c r="I65" t="s">
        <v>26</v>
      </c>
      <c r="J65" t="s">
        <v>382</v>
      </c>
      <c r="K65" t="s">
        <v>189</v>
      </c>
      <c r="L65">
        <v>80906</v>
      </c>
      <c r="M65" t="s">
        <v>53</v>
      </c>
      <c r="N65" t="s">
        <v>385</v>
      </c>
      <c r="O65" t="s">
        <v>31</v>
      </c>
      <c r="P65" t="s">
        <v>35</v>
      </c>
      <c r="Q65" t="s">
        <v>386</v>
      </c>
      <c r="R65">
        <v>230.352</v>
      </c>
      <c r="S65">
        <v>3</v>
      </c>
      <c r="T65">
        <v>0.2</v>
      </c>
      <c r="U65">
        <v>20.155799999999999</v>
      </c>
    </row>
    <row r="66" spans="1:21" x14ac:dyDescent="0.25">
      <c r="A66">
        <v>296</v>
      </c>
      <c r="B66" t="s">
        <v>379</v>
      </c>
      <c r="C66" t="s">
        <v>215</v>
      </c>
      <c r="D66" t="s">
        <v>216</v>
      </c>
      <c r="E66" t="s">
        <v>86</v>
      </c>
      <c r="F66" t="s">
        <v>380</v>
      </c>
      <c r="G66" t="s">
        <v>381</v>
      </c>
      <c r="H66" t="s">
        <v>89</v>
      </c>
      <c r="I66" t="s">
        <v>26</v>
      </c>
      <c r="J66" t="s">
        <v>382</v>
      </c>
      <c r="K66" t="s">
        <v>189</v>
      </c>
      <c r="L66">
        <v>80906</v>
      </c>
      <c r="M66" t="s">
        <v>53</v>
      </c>
      <c r="N66" t="s">
        <v>387</v>
      </c>
      <c r="O66" t="s">
        <v>31</v>
      </c>
      <c r="P66" t="s">
        <v>55</v>
      </c>
      <c r="Q66" t="s">
        <v>388</v>
      </c>
      <c r="R66">
        <v>218.352</v>
      </c>
      <c r="S66">
        <v>3</v>
      </c>
      <c r="T66">
        <v>0.2</v>
      </c>
      <c r="U66">
        <v>-24.564599999999999</v>
      </c>
    </row>
    <row r="67" spans="1:21" x14ac:dyDescent="0.25">
      <c r="A67">
        <v>302</v>
      </c>
      <c r="B67" t="s">
        <v>389</v>
      </c>
      <c r="C67" t="s">
        <v>390</v>
      </c>
      <c r="D67" s="1">
        <v>42440</v>
      </c>
      <c r="E67" t="s">
        <v>39</v>
      </c>
      <c r="F67" t="s">
        <v>242</v>
      </c>
      <c r="G67" t="s">
        <v>243</v>
      </c>
      <c r="H67" t="s">
        <v>89</v>
      </c>
      <c r="I67" t="s">
        <v>26</v>
      </c>
      <c r="J67" t="s">
        <v>391</v>
      </c>
      <c r="K67" t="s">
        <v>392</v>
      </c>
      <c r="L67">
        <v>7109</v>
      </c>
      <c r="M67" t="s">
        <v>66</v>
      </c>
      <c r="N67" t="s">
        <v>393</v>
      </c>
      <c r="O67" t="s">
        <v>31</v>
      </c>
      <c r="P67" t="s">
        <v>55</v>
      </c>
      <c r="Q67" t="s">
        <v>394</v>
      </c>
      <c r="R67">
        <v>77.599999999999994</v>
      </c>
      <c r="S67">
        <v>4</v>
      </c>
      <c r="T67">
        <v>0</v>
      </c>
      <c r="U67">
        <v>38.024000000000001</v>
      </c>
    </row>
    <row r="68" spans="1:21" x14ac:dyDescent="0.25">
      <c r="A68">
        <v>304</v>
      </c>
      <c r="B68" t="s">
        <v>395</v>
      </c>
      <c r="C68" t="s">
        <v>396</v>
      </c>
      <c r="D68" t="s">
        <v>397</v>
      </c>
      <c r="E68" t="s">
        <v>39</v>
      </c>
      <c r="F68" t="s">
        <v>398</v>
      </c>
      <c r="G68" t="s">
        <v>399</v>
      </c>
      <c r="H68" t="s">
        <v>25</v>
      </c>
      <c r="I68" t="s">
        <v>26</v>
      </c>
      <c r="J68" t="s">
        <v>137</v>
      </c>
      <c r="K68" t="s">
        <v>138</v>
      </c>
      <c r="L68">
        <v>60623</v>
      </c>
      <c r="M68" t="s">
        <v>92</v>
      </c>
      <c r="N68" t="s">
        <v>400</v>
      </c>
      <c r="O68" t="s">
        <v>31</v>
      </c>
      <c r="P68" t="s">
        <v>45</v>
      </c>
      <c r="Q68" t="s">
        <v>401</v>
      </c>
      <c r="R68">
        <v>219.07499999999999</v>
      </c>
      <c r="S68">
        <v>3</v>
      </c>
      <c r="T68">
        <v>0.5</v>
      </c>
      <c r="U68">
        <v>-131.44499999999999</v>
      </c>
    </row>
    <row r="69" spans="1:21" x14ac:dyDescent="0.25">
      <c r="A69">
        <v>305</v>
      </c>
      <c r="B69" t="s">
        <v>402</v>
      </c>
      <c r="C69" s="1">
        <v>42099</v>
      </c>
      <c r="D69" s="1">
        <v>42252</v>
      </c>
      <c r="E69" t="s">
        <v>22</v>
      </c>
      <c r="F69" t="s">
        <v>403</v>
      </c>
      <c r="G69" t="s">
        <v>404</v>
      </c>
      <c r="H69" t="s">
        <v>89</v>
      </c>
      <c r="I69" t="s">
        <v>26</v>
      </c>
      <c r="J69" t="s">
        <v>180</v>
      </c>
      <c r="K69" t="s">
        <v>123</v>
      </c>
      <c r="L69">
        <v>10024</v>
      </c>
      <c r="M69" t="s">
        <v>66</v>
      </c>
      <c r="N69" t="s">
        <v>405</v>
      </c>
      <c r="O69" t="s">
        <v>31</v>
      </c>
      <c r="P69" t="s">
        <v>55</v>
      </c>
      <c r="Q69" t="s">
        <v>406</v>
      </c>
      <c r="R69">
        <v>26.8</v>
      </c>
      <c r="S69">
        <v>2</v>
      </c>
      <c r="T69">
        <v>0</v>
      </c>
      <c r="U69">
        <v>12.864000000000001</v>
      </c>
    </row>
    <row r="70" spans="1:21" x14ac:dyDescent="0.25">
      <c r="A70">
        <v>310</v>
      </c>
      <c r="B70" t="s">
        <v>407</v>
      </c>
      <c r="C70" s="1">
        <v>42713</v>
      </c>
      <c r="D70" t="s">
        <v>408</v>
      </c>
      <c r="E70" t="s">
        <v>22</v>
      </c>
      <c r="F70" t="s">
        <v>409</v>
      </c>
      <c r="G70" t="s">
        <v>410</v>
      </c>
      <c r="H70" t="s">
        <v>89</v>
      </c>
      <c r="I70" t="s">
        <v>26</v>
      </c>
      <c r="J70" t="s">
        <v>411</v>
      </c>
      <c r="K70" t="s">
        <v>189</v>
      </c>
      <c r="L70">
        <v>80004</v>
      </c>
      <c r="M70" t="s">
        <v>53</v>
      </c>
      <c r="N70" t="s">
        <v>412</v>
      </c>
      <c r="O70" t="s">
        <v>31</v>
      </c>
      <c r="P70" t="s">
        <v>55</v>
      </c>
      <c r="Q70" t="s">
        <v>413</v>
      </c>
      <c r="R70">
        <v>15.135999999999999</v>
      </c>
      <c r="S70">
        <v>4</v>
      </c>
      <c r="T70">
        <v>0.2</v>
      </c>
      <c r="U70">
        <v>3.5948000000000002</v>
      </c>
    </row>
    <row r="71" spans="1:21" x14ac:dyDescent="0.25">
      <c r="A71">
        <v>311</v>
      </c>
      <c r="B71" t="s">
        <v>407</v>
      </c>
      <c r="C71" s="1">
        <v>42713</v>
      </c>
      <c r="D71" t="s">
        <v>408</v>
      </c>
      <c r="E71" t="s">
        <v>22</v>
      </c>
      <c r="F71" t="s">
        <v>409</v>
      </c>
      <c r="G71" t="s">
        <v>410</v>
      </c>
      <c r="H71" t="s">
        <v>89</v>
      </c>
      <c r="I71" t="s">
        <v>26</v>
      </c>
      <c r="J71" t="s">
        <v>411</v>
      </c>
      <c r="K71" t="s">
        <v>189</v>
      </c>
      <c r="L71">
        <v>80004</v>
      </c>
      <c r="M71" t="s">
        <v>53</v>
      </c>
      <c r="N71" t="s">
        <v>414</v>
      </c>
      <c r="O71" t="s">
        <v>31</v>
      </c>
      <c r="P71" t="s">
        <v>35</v>
      </c>
      <c r="Q71" t="s">
        <v>415</v>
      </c>
      <c r="R71">
        <v>466.76799999999997</v>
      </c>
      <c r="S71">
        <v>2</v>
      </c>
      <c r="T71">
        <v>0.2</v>
      </c>
      <c r="U71">
        <v>52.511400000000002</v>
      </c>
    </row>
    <row r="72" spans="1:21" x14ac:dyDescent="0.25">
      <c r="A72">
        <v>312</v>
      </c>
      <c r="B72" t="s">
        <v>407</v>
      </c>
      <c r="C72" s="1">
        <v>42713</v>
      </c>
      <c r="D72" t="s">
        <v>408</v>
      </c>
      <c r="E72" t="s">
        <v>22</v>
      </c>
      <c r="F72" t="s">
        <v>409</v>
      </c>
      <c r="G72" t="s">
        <v>410</v>
      </c>
      <c r="H72" t="s">
        <v>89</v>
      </c>
      <c r="I72" t="s">
        <v>26</v>
      </c>
      <c r="J72" t="s">
        <v>411</v>
      </c>
      <c r="K72" t="s">
        <v>189</v>
      </c>
      <c r="L72">
        <v>80004</v>
      </c>
      <c r="M72" t="s">
        <v>53</v>
      </c>
      <c r="N72" t="s">
        <v>416</v>
      </c>
      <c r="O72" t="s">
        <v>31</v>
      </c>
      <c r="P72" t="s">
        <v>55</v>
      </c>
      <c r="Q72" t="s">
        <v>417</v>
      </c>
      <c r="R72">
        <v>15.231999999999999</v>
      </c>
      <c r="S72">
        <v>1</v>
      </c>
      <c r="T72">
        <v>0.2</v>
      </c>
      <c r="U72">
        <v>1.7136</v>
      </c>
    </row>
    <row r="73" spans="1:21" x14ac:dyDescent="0.25">
      <c r="A73">
        <v>314</v>
      </c>
      <c r="B73" t="s">
        <v>418</v>
      </c>
      <c r="C73" t="s">
        <v>419</v>
      </c>
      <c r="D73" s="1">
        <v>41708</v>
      </c>
      <c r="E73" t="s">
        <v>39</v>
      </c>
      <c r="F73" t="s">
        <v>420</v>
      </c>
      <c r="G73" t="s">
        <v>421</v>
      </c>
      <c r="H73" t="s">
        <v>89</v>
      </c>
      <c r="I73" t="s">
        <v>26</v>
      </c>
      <c r="J73" t="s">
        <v>422</v>
      </c>
      <c r="K73" t="s">
        <v>392</v>
      </c>
      <c r="L73">
        <v>7601</v>
      </c>
      <c r="M73" t="s">
        <v>66</v>
      </c>
      <c r="N73" t="s">
        <v>423</v>
      </c>
      <c r="O73" t="s">
        <v>31</v>
      </c>
      <c r="P73" t="s">
        <v>55</v>
      </c>
      <c r="Q73" t="s">
        <v>424</v>
      </c>
      <c r="R73">
        <v>87.54</v>
      </c>
      <c r="S73">
        <v>3</v>
      </c>
      <c r="T73">
        <v>0</v>
      </c>
      <c r="U73">
        <v>37.642200000000003</v>
      </c>
    </row>
    <row r="74" spans="1:21" x14ac:dyDescent="0.25">
      <c r="A74">
        <v>318</v>
      </c>
      <c r="B74" t="s">
        <v>425</v>
      </c>
      <c r="C74" s="1">
        <v>41740</v>
      </c>
      <c r="D74" s="1">
        <v>41893</v>
      </c>
      <c r="E74" t="s">
        <v>39</v>
      </c>
      <c r="F74" t="s">
        <v>426</v>
      </c>
      <c r="G74" t="s">
        <v>427</v>
      </c>
      <c r="H74" t="s">
        <v>100</v>
      </c>
      <c r="I74" t="s">
        <v>26</v>
      </c>
      <c r="J74" t="s">
        <v>180</v>
      </c>
      <c r="K74" t="s">
        <v>123</v>
      </c>
      <c r="L74">
        <v>10024</v>
      </c>
      <c r="M74" t="s">
        <v>66</v>
      </c>
      <c r="N74" t="s">
        <v>428</v>
      </c>
      <c r="O74" t="s">
        <v>31</v>
      </c>
      <c r="P74" t="s">
        <v>35</v>
      </c>
      <c r="Q74" t="s">
        <v>429</v>
      </c>
      <c r="R74">
        <v>135.88200000000001</v>
      </c>
      <c r="S74">
        <v>1</v>
      </c>
      <c r="T74">
        <v>0.1</v>
      </c>
      <c r="U74">
        <v>24.1568</v>
      </c>
    </row>
    <row r="75" spans="1:21" x14ac:dyDescent="0.25">
      <c r="A75">
        <v>326</v>
      </c>
      <c r="B75" t="s">
        <v>430</v>
      </c>
      <c r="C75" s="1">
        <v>42805</v>
      </c>
      <c r="D75" s="1">
        <v>42866</v>
      </c>
      <c r="E75" t="s">
        <v>22</v>
      </c>
      <c r="F75" t="s">
        <v>431</v>
      </c>
      <c r="G75" t="s">
        <v>432</v>
      </c>
      <c r="H75" t="s">
        <v>89</v>
      </c>
      <c r="I75" t="s">
        <v>26</v>
      </c>
      <c r="J75" t="s">
        <v>433</v>
      </c>
      <c r="K75" t="s">
        <v>146</v>
      </c>
      <c r="L75">
        <v>37130</v>
      </c>
      <c r="M75" t="s">
        <v>29</v>
      </c>
      <c r="N75" t="s">
        <v>434</v>
      </c>
      <c r="O75" t="s">
        <v>31</v>
      </c>
      <c r="P75" t="s">
        <v>55</v>
      </c>
      <c r="Q75" t="s">
        <v>435</v>
      </c>
      <c r="R75">
        <v>15.992000000000001</v>
      </c>
      <c r="S75">
        <v>1</v>
      </c>
      <c r="T75">
        <v>0.2</v>
      </c>
      <c r="U75">
        <v>0.99950000000000006</v>
      </c>
    </row>
    <row r="76" spans="1:21" x14ac:dyDescent="0.25">
      <c r="A76">
        <v>329</v>
      </c>
      <c r="B76" t="s">
        <v>436</v>
      </c>
      <c r="C76" t="s">
        <v>437</v>
      </c>
      <c r="D76" s="1">
        <v>42378</v>
      </c>
      <c r="E76" t="s">
        <v>86</v>
      </c>
      <c r="F76" t="s">
        <v>438</v>
      </c>
      <c r="G76" t="s">
        <v>439</v>
      </c>
      <c r="H76" t="s">
        <v>25</v>
      </c>
      <c r="I76" t="s">
        <v>26</v>
      </c>
      <c r="J76" t="s">
        <v>64</v>
      </c>
      <c r="K76" t="s">
        <v>65</v>
      </c>
      <c r="L76">
        <v>19143</v>
      </c>
      <c r="M76" t="s">
        <v>66</v>
      </c>
      <c r="N76" t="s">
        <v>440</v>
      </c>
      <c r="O76" t="s">
        <v>31</v>
      </c>
      <c r="P76" t="s">
        <v>35</v>
      </c>
      <c r="Q76" t="s">
        <v>441</v>
      </c>
      <c r="R76">
        <v>786.74400000000003</v>
      </c>
      <c r="S76">
        <v>4</v>
      </c>
      <c r="T76">
        <v>0.3</v>
      </c>
      <c r="U76">
        <v>-258.5016</v>
      </c>
    </row>
    <row r="77" spans="1:21" x14ac:dyDescent="0.25">
      <c r="A77">
        <v>339</v>
      </c>
      <c r="B77" t="s">
        <v>442</v>
      </c>
      <c r="C77" s="1">
        <v>41980</v>
      </c>
      <c r="D77" t="s">
        <v>443</v>
      </c>
      <c r="E77" t="s">
        <v>39</v>
      </c>
      <c r="F77" t="s">
        <v>444</v>
      </c>
      <c r="G77" t="s">
        <v>445</v>
      </c>
      <c r="H77" t="s">
        <v>89</v>
      </c>
      <c r="I77" t="s">
        <v>26</v>
      </c>
      <c r="J77" t="s">
        <v>352</v>
      </c>
      <c r="K77" t="s">
        <v>52</v>
      </c>
      <c r="L77">
        <v>94122</v>
      </c>
      <c r="M77" t="s">
        <v>53</v>
      </c>
      <c r="N77" t="s">
        <v>446</v>
      </c>
      <c r="O77" t="s">
        <v>31</v>
      </c>
      <c r="P77" t="s">
        <v>45</v>
      </c>
      <c r="Q77" t="s">
        <v>447</v>
      </c>
      <c r="R77">
        <v>698.35199999999998</v>
      </c>
      <c r="S77">
        <v>3</v>
      </c>
      <c r="T77">
        <v>0.2</v>
      </c>
      <c r="U77">
        <v>-17.4588</v>
      </c>
    </row>
    <row r="78" spans="1:21" x14ac:dyDescent="0.25">
      <c r="A78">
        <v>355</v>
      </c>
      <c r="B78" t="s">
        <v>448</v>
      </c>
      <c r="C78" s="1">
        <v>42586</v>
      </c>
      <c r="D78" t="s">
        <v>449</v>
      </c>
      <c r="E78" t="s">
        <v>39</v>
      </c>
      <c r="F78" t="s">
        <v>450</v>
      </c>
      <c r="G78" t="s">
        <v>451</v>
      </c>
      <c r="H78" t="s">
        <v>25</v>
      </c>
      <c r="I78" t="s">
        <v>26</v>
      </c>
      <c r="J78" t="s">
        <v>180</v>
      </c>
      <c r="K78" t="s">
        <v>123</v>
      </c>
      <c r="L78">
        <v>10035</v>
      </c>
      <c r="M78" t="s">
        <v>66</v>
      </c>
      <c r="N78" t="s">
        <v>452</v>
      </c>
      <c r="O78" t="s">
        <v>31</v>
      </c>
      <c r="P78" t="s">
        <v>32</v>
      </c>
      <c r="Q78" t="s">
        <v>453</v>
      </c>
      <c r="R78">
        <v>388.70400000000001</v>
      </c>
      <c r="S78">
        <v>6</v>
      </c>
      <c r="T78">
        <v>0.2</v>
      </c>
      <c r="U78">
        <v>-4.8587999999999996</v>
      </c>
    </row>
    <row r="79" spans="1:21" x14ac:dyDescent="0.25">
      <c r="A79">
        <v>363</v>
      </c>
      <c r="B79" t="s">
        <v>454</v>
      </c>
      <c r="C79" t="s">
        <v>455</v>
      </c>
      <c r="D79" s="1">
        <v>42745</v>
      </c>
      <c r="E79" t="s">
        <v>39</v>
      </c>
      <c r="F79" t="s">
        <v>456</v>
      </c>
      <c r="G79" t="s">
        <v>457</v>
      </c>
      <c r="H79" t="s">
        <v>25</v>
      </c>
      <c r="I79" t="s">
        <v>26</v>
      </c>
      <c r="J79" t="s">
        <v>180</v>
      </c>
      <c r="K79" t="s">
        <v>123</v>
      </c>
      <c r="L79">
        <v>10009</v>
      </c>
      <c r="M79" t="s">
        <v>66</v>
      </c>
      <c r="N79" t="s">
        <v>458</v>
      </c>
      <c r="O79" t="s">
        <v>31</v>
      </c>
      <c r="P79" t="s">
        <v>35</v>
      </c>
      <c r="Q79" t="s">
        <v>459</v>
      </c>
      <c r="R79">
        <v>488.64600000000002</v>
      </c>
      <c r="S79">
        <v>3</v>
      </c>
      <c r="T79">
        <v>0.1</v>
      </c>
      <c r="U79">
        <v>86.870400000000004</v>
      </c>
    </row>
    <row r="80" spans="1:21" x14ac:dyDescent="0.25">
      <c r="A80">
        <v>365</v>
      </c>
      <c r="B80" t="s">
        <v>454</v>
      </c>
      <c r="C80" t="s">
        <v>455</v>
      </c>
      <c r="D80" s="1">
        <v>42745</v>
      </c>
      <c r="E80" t="s">
        <v>39</v>
      </c>
      <c r="F80" t="s">
        <v>456</v>
      </c>
      <c r="G80" t="s">
        <v>457</v>
      </c>
      <c r="H80" t="s">
        <v>25</v>
      </c>
      <c r="I80" t="s">
        <v>26</v>
      </c>
      <c r="J80" t="s">
        <v>180</v>
      </c>
      <c r="K80" t="s">
        <v>123</v>
      </c>
      <c r="L80">
        <v>10009</v>
      </c>
      <c r="M80" t="s">
        <v>66</v>
      </c>
      <c r="N80" t="s">
        <v>460</v>
      </c>
      <c r="O80" t="s">
        <v>31</v>
      </c>
      <c r="P80" t="s">
        <v>55</v>
      </c>
      <c r="Q80" t="s">
        <v>461</v>
      </c>
      <c r="R80">
        <v>47.12</v>
      </c>
      <c r="S80">
        <v>8</v>
      </c>
      <c r="T80">
        <v>0</v>
      </c>
      <c r="U80">
        <v>20.732800000000001</v>
      </c>
    </row>
    <row r="81" spans="1:21" x14ac:dyDescent="0.25">
      <c r="A81">
        <v>370</v>
      </c>
      <c r="B81" t="s">
        <v>462</v>
      </c>
      <c r="C81" t="s">
        <v>463</v>
      </c>
      <c r="D81" t="s">
        <v>463</v>
      </c>
      <c r="E81" t="s">
        <v>464</v>
      </c>
      <c r="F81" t="s">
        <v>465</v>
      </c>
      <c r="G81" t="s">
        <v>466</v>
      </c>
      <c r="H81" t="s">
        <v>89</v>
      </c>
      <c r="I81" t="s">
        <v>26</v>
      </c>
      <c r="J81" t="s">
        <v>467</v>
      </c>
      <c r="K81" t="s">
        <v>468</v>
      </c>
      <c r="L81">
        <v>6040</v>
      </c>
      <c r="M81" t="s">
        <v>66</v>
      </c>
      <c r="N81" t="s">
        <v>102</v>
      </c>
      <c r="O81" t="s">
        <v>31</v>
      </c>
      <c r="P81" t="s">
        <v>32</v>
      </c>
      <c r="Q81" t="s">
        <v>103</v>
      </c>
      <c r="R81">
        <v>1043.92</v>
      </c>
      <c r="S81">
        <v>4</v>
      </c>
      <c r="T81">
        <v>0</v>
      </c>
      <c r="U81">
        <v>271.41919999999999</v>
      </c>
    </row>
    <row r="82" spans="1:21" x14ac:dyDescent="0.25">
      <c r="A82">
        <v>378</v>
      </c>
      <c r="B82" t="s">
        <v>469</v>
      </c>
      <c r="C82" t="s">
        <v>470</v>
      </c>
      <c r="D82" s="1">
        <v>42744</v>
      </c>
      <c r="E82" t="s">
        <v>39</v>
      </c>
      <c r="F82" t="s">
        <v>471</v>
      </c>
      <c r="G82" t="s">
        <v>472</v>
      </c>
      <c r="H82" t="s">
        <v>89</v>
      </c>
      <c r="I82" t="s">
        <v>26</v>
      </c>
      <c r="J82" t="s">
        <v>256</v>
      </c>
      <c r="K82" t="s">
        <v>473</v>
      </c>
      <c r="L82">
        <v>2038</v>
      </c>
      <c r="M82" t="s">
        <v>66</v>
      </c>
      <c r="N82" t="s">
        <v>474</v>
      </c>
      <c r="O82" t="s">
        <v>31</v>
      </c>
      <c r="P82" t="s">
        <v>45</v>
      </c>
      <c r="Q82" t="s">
        <v>475</v>
      </c>
      <c r="R82">
        <v>1488.424</v>
      </c>
      <c r="S82">
        <v>7</v>
      </c>
      <c r="T82">
        <v>0.3</v>
      </c>
      <c r="U82">
        <v>-297.6848</v>
      </c>
    </row>
    <row r="83" spans="1:21" x14ac:dyDescent="0.25">
      <c r="A83">
        <v>385</v>
      </c>
      <c r="B83" t="s">
        <v>476</v>
      </c>
      <c r="C83" t="s">
        <v>477</v>
      </c>
      <c r="D83" s="1">
        <v>42047</v>
      </c>
      <c r="E83" t="s">
        <v>39</v>
      </c>
      <c r="F83" t="s">
        <v>478</v>
      </c>
      <c r="G83" t="s">
        <v>479</v>
      </c>
      <c r="H83" t="s">
        <v>25</v>
      </c>
      <c r="I83" t="s">
        <v>26</v>
      </c>
      <c r="J83" t="s">
        <v>480</v>
      </c>
      <c r="K83" t="s">
        <v>43</v>
      </c>
      <c r="L83">
        <v>33024</v>
      </c>
      <c r="M83" t="s">
        <v>29</v>
      </c>
      <c r="N83" t="s">
        <v>481</v>
      </c>
      <c r="O83" t="s">
        <v>31</v>
      </c>
      <c r="P83" t="s">
        <v>45</v>
      </c>
      <c r="Q83" t="s">
        <v>482</v>
      </c>
      <c r="R83">
        <v>375.45749999999998</v>
      </c>
      <c r="S83">
        <v>3</v>
      </c>
      <c r="T83">
        <v>0.45</v>
      </c>
      <c r="U83">
        <v>-157.0095</v>
      </c>
    </row>
    <row r="84" spans="1:21" x14ac:dyDescent="0.25">
      <c r="A84">
        <v>388</v>
      </c>
      <c r="B84" t="s">
        <v>483</v>
      </c>
      <c r="C84" s="1">
        <v>42075</v>
      </c>
      <c r="D84" s="1">
        <v>42197</v>
      </c>
      <c r="E84" t="s">
        <v>39</v>
      </c>
      <c r="F84" t="s">
        <v>484</v>
      </c>
      <c r="G84" t="s">
        <v>485</v>
      </c>
      <c r="H84" t="s">
        <v>89</v>
      </c>
      <c r="I84" t="s">
        <v>26</v>
      </c>
      <c r="J84" t="s">
        <v>64</v>
      </c>
      <c r="K84" t="s">
        <v>65</v>
      </c>
      <c r="L84">
        <v>19140</v>
      </c>
      <c r="M84" t="s">
        <v>66</v>
      </c>
      <c r="N84" t="s">
        <v>486</v>
      </c>
      <c r="O84" t="s">
        <v>31</v>
      </c>
      <c r="P84" t="s">
        <v>55</v>
      </c>
      <c r="Q84" t="s">
        <v>487</v>
      </c>
      <c r="R84">
        <v>2.96</v>
      </c>
      <c r="S84">
        <v>1</v>
      </c>
      <c r="T84">
        <v>0.2</v>
      </c>
      <c r="U84">
        <v>0.77700000000000002</v>
      </c>
    </row>
    <row r="85" spans="1:21" x14ac:dyDescent="0.25">
      <c r="A85">
        <v>400</v>
      </c>
      <c r="B85" t="s">
        <v>488</v>
      </c>
      <c r="C85" s="1">
        <v>42591</v>
      </c>
      <c r="D85" s="1">
        <v>42652</v>
      </c>
      <c r="E85" t="s">
        <v>22</v>
      </c>
      <c r="F85" t="s">
        <v>489</v>
      </c>
      <c r="G85" t="s">
        <v>490</v>
      </c>
      <c r="H85" t="s">
        <v>25</v>
      </c>
      <c r="I85" t="s">
        <v>26</v>
      </c>
      <c r="J85" t="s">
        <v>101</v>
      </c>
      <c r="K85" t="s">
        <v>91</v>
      </c>
      <c r="L85">
        <v>77036</v>
      </c>
      <c r="M85" t="s">
        <v>92</v>
      </c>
      <c r="N85" t="s">
        <v>81</v>
      </c>
      <c r="O85" t="s">
        <v>31</v>
      </c>
      <c r="P85" t="s">
        <v>32</v>
      </c>
      <c r="Q85" t="s">
        <v>82</v>
      </c>
      <c r="R85">
        <v>2396.2656000000002</v>
      </c>
      <c r="S85">
        <v>4</v>
      </c>
      <c r="T85">
        <v>0.32</v>
      </c>
      <c r="U85">
        <v>-317.15280000000001</v>
      </c>
    </row>
    <row r="86" spans="1:21" x14ac:dyDescent="0.25">
      <c r="A86">
        <v>409</v>
      </c>
      <c r="B86" t="s">
        <v>491</v>
      </c>
      <c r="C86" s="1">
        <v>42959</v>
      </c>
      <c r="D86" s="1">
        <v>43081</v>
      </c>
      <c r="E86" t="s">
        <v>39</v>
      </c>
      <c r="F86" t="s">
        <v>492</v>
      </c>
      <c r="G86" t="s">
        <v>493</v>
      </c>
      <c r="H86" t="s">
        <v>25</v>
      </c>
      <c r="I86" t="s">
        <v>26</v>
      </c>
      <c r="J86" t="s">
        <v>352</v>
      </c>
      <c r="K86" t="s">
        <v>52</v>
      </c>
      <c r="L86">
        <v>94110</v>
      </c>
      <c r="M86" t="s">
        <v>53</v>
      </c>
      <c r="N86" t="s">
        <v>494</v>
      </c>
      <c r="O86" t="s">
        <v>31</v>
      </c>
      <c r="P86" t="s">
        <v>45</v>
      </c>
      <c r="Q86" t="s">
        <v>495</v>
      </c>
      <c r="R86">
        <v>1004.024</v>
      </c>
      <c r="S86">
        <v>7</v>
      </c>
      <c r="T86">
        <v>0.2</v>
      </c>
      <c r="U86">
        <v>-112.95269999999999</v>
      </c>
    </row>
    <row r="87" spans="1:21" x14ac:dyDescent="0.25">
      <c r="A87">
        <v>413</v>
      </c>
      <c r="B87" t="s">
        <v>491</v>
      </c>
      <c r="C87" s="1">
        <v>42959</v>
      </c>
      <c r="D87" s="1">
        <v>43081</v>
      </c>
      <c r="E87" t="s">
        <v>39</v>
      </c>
      <c r="F87" t="s">
        <v>492</v>
      </c>
      <c r="G87" t="s">
        <v>493</v>
      </c>
      <c r="H87" t="s">
        <v>25</v>
      </c>
      <c r="I87" t="s">
        <v>26</v>
      </c>
      <c r="J87" t="s">
        <v>352</v>
      </c>
      <c r="K87" t="s">
        <v>52</v>
      </c>
      <c r="L87">
        <v>94110</v>
      </c>
      <c r="M87" t="s">
        <v>53</v>
      </c>
      <c r="N87" t="s">
        <v>496</v>
      </c>
      <c r="O87" t="s">
        <v>31</v>
      </c>
      <c r="P87" t="s">
        <v>32</v>
      </c>
      <c r="Q87" t="s">
        <v>497</v>
      </c>
      <c r="R87">
        <v>1336.829</v>
      </c>
      <c r="S87">
        <v>13</v>
      </c>
      <c r="T87">
        <v>0.15</v>
      </c>
      <c r="U87">
        <v>31.454799999999999</v>
      </c>
    </row>
    <row r="88" spans="1:21" x14ac:dyDescent="0.25">
      <c r="A88">
        <v>414</v>
      </c>
      <c r="B88" t="s">
        <v>491</v>
      </c>
      <c r="C88" s="1">
        <v>42959</v>
      </c>
      <c r="D88" s="1">
        <v>43081</v>
      </c>
      <c r="E88" t="s">
        <v>39</v>
      </c>
      <c r="F88" t="s">
        <v>492</v>
      </c>
      <c r="G88" t="s">
        <v>493</v>
      </c>
      <c r="H88" t="s">
        <v>25</v>
      </c>
      <c r="I88" t="s">
        <v>26</v>
      </c>
      <c r="J88" t="s">
        <v>352</v>
      </c>
      <c r="K88" t="s">
        <v>52</v>
      </c>
      <c r="L88">
        <v>94110</v>
      </c>
      <c r="M88" t="s">
        <v>53</v>
      </c>
      <c r="N88" t="s">
        <v>498</v>
      </c>
      <c r="O88" t="s">
        <v>31</v>
      </c>
      <c r="P88" t="s">
        <v>35</v>
      </c>
      <c r="Q88" t="s">
        <v>499</v>
      </c>
      <c r="R88">
        <v>113.568</v>
      </c>
      <c r="S88">
        <v>2</v>
      </c>
      <c r="T88">
        <v>0.2</v>
      </c>
      <c r="U88">
        <v>-18.454799999999999</v>
      </c>
    </row>
    <row r="89" spans="1:21" x14ac:dyDescent="0.25">
      <c r="A89">
        <v>416</v>
      </c>
      <c r="B89" t="s">
        <v>500</v>
      </c>
      <c r="C89" s="1">
        <v>42805</v>
      </c>
      <c r="D89" s="1">
        <v>42927</v>
      </c>
      <c r="E89" t="s">
        <v>39</v>
      </c>
      <c r="F89" t="s">
        <v>501</v>
      </c>
      <c r="G89" t="s">
        <v>502</v>
      </c>
      <c r="H89" t="s">
        <v>89</v>
      </c>
      <c r="I89" t="s">
        <v>26</v>
      </c>
      <c r="J89" t="s">
        <v>202</v>
      </c>
      <c r="K89" t="s">
        <v>203</v>
      </c>
      <c r="L89">
        <v>98105</v>
      </c>
      <c r="M89" t="s">
        <v>53</v>
      </c>
      <c r="N89" t="s">
        <v>385</v>
      </c>
      <c r="O89" t="s">
        <v>31</v>
      </c>
      <c r="P89" t="s">
        <v>35</v>
      </c>
      <c r="Q89" t="s">
        <v>386</v>
      </c>
      <c r="R89">
        <v>307.13600000000002</v>
      </c>
      <c r="S89">
        <v>4</v>
      </c>
      <c r="T89">
        <v>0.2</v>
      </c>
      <c r="U89">
        <v>26.874400000000001</v>
      </c>
    </row>
    <row r="90" spans="1:21" x14ac:dyDescent="0.25">
      <c r="A90">
        <v>418</v>
      </c>
      <c r="B90" t="s">
        <v>503</v>
      </c>
      <c r="C90" t="s">
        <v>504</v>
      </c>
      <c r="D90" t="s">
        <v>505</v>
      </c>
      <c r="E90" t="s">
        <v>39</v>
      </c>
      <c r="F90" t="s">
        <v>506</v>
      </c>
      <c r="G90" t="s">
        <v>507</v>
      </c>
      <c r="H90" t="s">
        <v>25</v>
      </c>
      <c r="I90" t="s">
        <v>26</v>
      </c>
      <c r="J90" t="s">
        <v>51</v>
      </c>
      <c r="K90" t="s">
        <v>52</v>
      </c>
      <c r="L90">
        <v>90004</v>
      </c>
      <c r="M90" t="s">
        <v>53</v>
      </c>
      <c r="N90" t="s">
        <v>508</v>
      </c>
      <c r="O90" t="s">
        <v>31</v>
      </c>
      <c r="P90" t="s">
        <v>35</v>
      </c>
      <c r="Q90" t="s">
        <v>509</v>
      </c>
      <c r="R90">
        <v>383.8</v>
      </c>
      <c r="S90">
        <v>5</v>
      </c>
      <c r="T90">
        <v>0.2</v>
      </c>
      <c r="U90">
        <v>38.380000000000003</v>
      </c>
    </row>
    <row r="91" spans="1:21" x14ac:dyDescent="0.25">
      <c r="A91">
        <v>423</v>
      </c>
      <c r="B91" t="s">
        <v>510</v>
      </c>
      <c r="C91" t="s">
        <v>511</v>
      </c>
      <c r="D91" t="s">
        <v>512</v>
      </c>
      <c r="E91" t="s">
        <v>39</v>
      </c>
      <c r="F91" t="s">
        <v>513</v>
      </c>
      <c r="G91" t="s">
        <v>514</v>
      </c>
      <c r="H91" t="s">
        <v>89</v>
      </c>
      <c r="I91" t="s">
        <v>26</v>
      </c>
      <c r="J91" t="s">
        <v>515</v>
      </c>
      <c r="K91" t="s">
        <v>473</v>
      </c>
      <c r="L91">
        <v>1841</v>
      </c>
      <c r="M91" t="s">
        <v>66</v>
      </c>
      <c r="N91" t="s">
        <v>516</v>
      </c>
      <c r="O91" t="s">
        <v>31</v>
      </c>
      <c r="P91" t="s">
        <v>55</v>
      </c>
      <c r="Q91" t="s">
        <v>517</v>
      </c>
      <c r="R91">
        <v>56.56</v>
      </c>
      <c r="S91">
        <v>4</v>
      </c>
      <c r="T91">
        <v>0</v>
      </c>
      <c r="U91">
        <v>14.7056</v>
      </c>
    </row>
    <row r="92" spans="1:21" x14ac:dyDescent="0.25">
      <c r="A92">
        <v>425</v>
      </c>
      <c r="B92" t="s">
        <v>518</v>
      </c>
      <c r="C92" t="s">
        <v>519</v>
      </c>
      <c r="D92" t="s">
        <v>520</v>
      </c>
      <c r="E92" t="s">
        <v>22</v>
      </c>
      <c r="F92" t="s">
        <v>521</v>
      </c>
      <c r="G92" t="s">
        <v>522</v>
      </c>
      <c r="H92" t="s">
        <v>25</v>
      </c>
      <c r="I92" t="s">
        <v>26</v>
      </c>
      <c r="J92" t="s">
        <v>523</v>
      </c>
      <c r="K92" t="s">
        <v>524</v>
      </c>
      <c r="L92">
        <v>39212</v>
      </c>
      <c r="M92" t="s">
        <v>29</v>
      </c>
      <c r="N92" t="s">
        <v>525</v>
      </c>
      <c r="O92" t="s">
        <v>31</v>
      </c>
      <c r="P92" t="s">
        <v>35</v>
      </c>
      <c r="Q92" t="s">
        <v>526</v>
      </c>
      <c r="R92">
        <v>866.4</v>
      </c>
      <c r="S92">
        <v>4</v>
      </c>
      <c r="T92">
        <v>0</v>
      </c>
      <c r="U92">
        <v>225.26400000000001</v>
      </c>
    </row>
    <row r="93" spans="1:21" x14ac:dyDescent="0.25">
      <c r="A93">
        <v>426</v>
      </c>
      <c r="B93" t="s">
        <v>527</v>
      </c>
      <c r="C93" t="s">
        <v>397</v>
      </c>
      <c r="D93" t="s">
        <v>528</v>
      </c>
      <c r="E93" t="s">
        <v>22</v>
      </c>
      <c r="F93" t="s">
        <v>529</v>
      </c>
      <c r="G93" t="s">
        <v>530</v>
      </c>
      <c r="H93" t="s">
        <v>89</v>
      </c>
      <c r="I93" t="s">
        <v>26</v>
      </c>
      <c r="J93" t="s">
        <v>531</v>
      </c>
      <c r="K93" t="s">
        <v>312</v>
      </c>
      <c r="L93">
        <v>48187</v>
      </c>
      <c r="M93" t="s">
        <v>92</v>
      </c>
      <c r="N93" t="s">
        <v>532</v>
      </c>
      <c r="O93" t="s">
        <v>31</v>
      </c>
      <c r="P93" t="s">
        <v>55</v>
      </c>
      <c r="Q93" t="s">
        <v>533</v>
      </c>
      <c r="R93">
        <v>28.4</v>
      </c>
      <c r="S93">
        <v>2</v>
      </c>
      <c r="T93">
        <v>0</v>
      </c>
      <c r="U93">
        <v>11.076000000000001</v>
      </c>
    </row>
    <row r="94" spans="1:21" x14ac:dyDescent="0.25">
      <c r="A94">
        <v>440</v>
      </c>
      <c r="B94" t="s">
        <v>534</v>
      </c>
      <c r="C94" t="s">
        <v>535</v>
      </c>
      <c r="D94" t="s">
        <v>536</v>
      </c>
      <c r="E94" t="s">
        <v>22</v>
      </c>
      <c r="F94" t="s">
        <v>195</v>
      </c>
      <c r="G94" t="s">
        <v>196</v>
      </c>
      <c r="H94" t="s">
        <v>89</v>
      </c>
      <c r="I94" t="s">
        <v>26</v>
      </c>
      <c r="J94" t="s">
        <v>180</v>
      </c>
      <c r="K94" t="s">
        <v>123</v>
      </c>
      <c r="L94">
        <v>10024</v>
      </c>
      <c r="M94" t="s">
        <v>66</v>
      </c>
      <c r="N94" t="s">
        <v>537</v>
      </c>
      <c r="O94" t="s">
        <v>31</v>
      </c>
      <c r="P94" t="s">
        <v>35</v>
      </c>
      <c r="Q94" t="s">
        <v>538</v>
      </c>
      <c r="R94">
        <v>207.846</v>
      </c>
      <c r="S94">
        <v>3</v>
      </c>
      <c r="T94">
        <v>0.1</v>
      </c>
      <c r="U94">
        <v>2.3094000000000001</v>
      </c>
    </row>
    <row r="95" spans="1:21" x14ac:dyDescent="0.25">
      <c r="A95">
        <v>441</v>
      </c>
      <c r="B95" t="s">
        <v>539</v>
      </c>
      <c r="C95" s="1">
        <v>42499</v>
      </c>
      <c r="D95" s="1">
        <v>42560</v>
      </c>
      <c r="E95" t="s">
        <v>22</v>
      </c>
      <c r="F95" t="s">
        <v>540</v>
      </c>
      <c r="G95" t="s">
        <v>541</v>
      </c>
      <c r="H95" t="s">
        <v>25</v>
      </c>
      <c r="I95" t="s">
        <v>26</v>
      </c>
      <c r="J95" t="s">
        <v>311</v>
      </c>
      <c r="K95" t="s">
        <v>312</v>
      </c>
      <c r="L95">
        <v>48227</v>
      </c>
      <c r="M95" t="s">
        <v>92</v>
      </c>
      <c r="N95" t="s">
        <v>542</v>
      </c>
      <c r="O95" t="s">
        <v>31</v>
      </c>
      <c r="P95" t="s">
        <v>55</v>
      </c>
      <c r="Q95" t="s">
        <v>543</v>
      </c>
      <c r="R95">
        <v>12.22</v>
      </c>
      <c r="S95">
        <v>1</v>
      </c>
      <c r="T95">
        <v>0</v>
      </c>
      <c r="U95">
        <v>3.6659999999999999</v>
      </c>
    </row>
    <row r="96" spans="1:21" x14ac:dyDescent="0.25">
      <c r="A96">
        <v>445</v>
      </c>
      <c r="B96" t="s">
        <v>539</v>
      </c>
      <c r="C96" s="1">
        <v>42499</v>
      </c>
      <c r="D96" s="1">
        <v>42560</v>
      </c>
      <c r="E96" t="s">
        <v>22</v>
      </c>
      <c r="F96" t="s">
        <v>540</v>
      </c>
      <c r="G96" t="s">
        <v>541</v>
      </c>
      <c r="H96" t="s">
        <v>25</v>
      </c>
      <c r="I96" t="s">
        <v>26</v>
      </c>
      <c r="J96" t="s">
        <v>311</v>
      </c>
      <c r="K96" t="s">
        <v>312</v>
      </c>
      <c r="L96">
        <v>48227</v>
      </c>
      <c r="M96" t="s">
        <v>92</v>
      </c>
      <c r="N96" t="s">
        <v>544</v>
      </c>
      <c r="O96" t="s">
        <v>31</v>
      </c>
      <c r="P96" t="s">
        <v>35</v>
      </c>
      <c r="Q96" t="s">
        <v>545</v>
      </c>
      <c r="R96">
        <v>242.94</v>
      </c>
      <c r="S96">
        <v>3</v>
      </c>
      <c r="T96">
        <v>0</v>
      </c>
      <c r="U96">
        <v>29.152799999999999</v>
      </c>
    </row>
    <row r="97" spans="1:21" x14ac:dyDescent="0.25">
      <c r="A97">
        <v>447</v>
      </c>
      <c r="B97" t="s">
        <v>546</v>
      </c>
      <c r="C97" t="s">
        <v>547</v>
      </c>
      <c r="D97" t="s">
        <v>548</v>
      </c>
      <c r="E97" t="s">
        <v>22</v>
      </c>
      <c r="F97" t="s">
        <v>549</v>
      </c>
      <c r="G97" t="s">
        <v>550</v>
      </c>
      <c r="H97" t="s">
        <v>25</v>
      </c>
      <c r="I97" t="s">
        <v>26</v>
      </c>
      <c r="J97" t="s">
        <v>376</v>
      </c>
      <c r="K97" t="s">
        <v>112</v>
      </c>
      <c r="L97">
        <v>47201</v>
      </c>
      <c r="M97" t="s">
        <v>92</v>
      </c>
      <c r="N97" t="s">
        <v>551</v>
      </c>
      <c r="O97" t="s">
        <v>31</v>
      </c>
      <c r="P97" t="s">
        <v>55</v>
      </c>
      <c r="Q97" t="s">
        <v>552</v>
      </c>
      <c r="R97">
        <v>2.91</v>
      </c>
      <c r="S97">
        <v>1</v>
      </c>
      <c r="T97">
        <v>0</v>
      </c>
      <c r="U97">
        <v>1.3676999999999999</v>
      </c>
    </row>
    <row r="98" spans="1:21" x14ac:dyDescent="0.25">
      <c r="A98">
        <v>454</v>
      </c>
      <c r="B98" t="s">
        <v>553</v>
      </c>
      <c r="C98" t="s">
        <v>554</v>
      </c>
      <c r="D98" t="s">
        <v>555</v>
      </c>
      <c r="E98" t="s">
        <v>39</v>
      </c>
      <c r="F98" t="s">
        <v>556</v>
      </c>
      <c r="G98" t="s">
        <v>557</v>
      </c>
      <c r="H98" t="s">
        <v>89</v>
      </c>
      <c r="I98" t="s">
        <v>26</v>
      </c>
      <c r="J98" t="s">
        <v>558</v>
      </c>
      <c r="K98" t="s">
        <v>250</v>
      </c>
      <c r="L98">
        <v>44312</v>
      </c>
      <c r="M98" t="s">
        <v>66</v>
      </c>
      <c r="N98" t="s">
        <v>57</v>
      </c>
      <c r="O98" t="s">
        <v>31</v>
      </c>
      <c r="P98" t="s">
        <v>45</v>
      </c>
      <c r="Q98" t="s">
        <v>58</v>
      </c>
      <c r="R98">
        <v>284.36399999999998</v>
      </c>
      <c r="S98">
        <v>2</v>
      </c>
      <c r="T98">
        <v>0.4</v>
      </c>
      <c r="U98">
        <v>-75.830399999999997</v>
      </c>
    </row>
    <row r="99" spans="1:21" x14ac:dyDescent="0.25">
      <c r="A99">
        <v>457</v>
      </c>
      <c r="B99" t="s">
        <v>559</v>
      </c>
      <c r="C99" s="1">
        <v>41975</v>
      </c>
      <c r="D99" t="s">
        <v>560</v>
      </c>
      <c r="E99" t="s">
        <v>39</v>
      </c>
      <c r="F99" t="s">
        <v>561</v>
      </c>
      <c r="G99" t="s">
        <v>562</v>
      </c>
      <c r="H99" t="s">
        <v>25</v>
      </c>
      <c r="I99" t="s">
        <v>26</v>
      </c>
      <c r="J99" t="s">
        <v>563</v>
      </c>
      <c r="K99" t="s">
        <v>52</v>
      </c>
      <c r="L99">
        <v>94521</v>
      </c>
      <c r="M99" t="s">
        <v>53</v>
      </c>
      <c r="N99" t="s">
        <v>564</v>
      </c>
      <c r="O99" t="s">
        <v>31</v>
      </c>
      <c r="P99" t="s">
        <v>35</v>
      </c>
      <c r="Q99" t="s">
        <v>565</v>
      </c>
      <c r="R99">
        <v>129.56800000000001</v>
      </c>
      <c r="S99">
        <v>2</v>
      </c>
      <c r="T99">
        <v>0.2</v>
      </c>
      <c r="U99">
        <v>-24.294</v>
      </c>
    </row>
    <row r="100" spans="1:21" x14ac:dyDescent="0.25">
      <c r="A100">
        <v>458</v>
      </c>
      <c r="B100" t="s">
        <v>566</v>
      </c>
      <c r="C100" t="s">
        <v>567</v>
      </c>
      <c r="D100" s="1">
        <v>42379</v>
      </c>
      <c r="E100" t="s">
        <v>39</v>
      </c>
      <c r="F100" t="s">
        <v>521</v>
      </c>
      <c r="G100" t="s">
        <v>522</v>
      </c>
      <c r="H100" t="s">
        <v>25</v>
      </c>
      <c r="I100" t="s">
        <v>26</v>
      </c>
      <c r="J100" t="s">
        <v>568</v>
      </c>
      <c r="K100" t="s">
        <v>138</v>
      </c>
      <c r="L100">
        <v>62521</v>
      </c>
      <c r="M100" t="s">
        <v>92</v>
      </c>
      <c r="N100" t="s">
        <v>569</v>
      </c>
      <c r="O100" t="s">
        <v>31</v>
      </c>
      <c r="P100" t="s">
        <v>35</v>
      </c>
      <c r="Q100" t="s">
        <v>570</v>
      </c>
      <c r="R100">
        <v>747.55799999999999</v>
      </c>
      <c r="S100">
        <v>3</v>
      </c>
      <c r="T100">
        <v>0.3</v>
      </c>
      <c r="U100">
        <v>-96.114599999999996</v>
      </c>
    </row>
    <row r="101" spans="1:21" x14ac:dyDescent="0.25">
      <c r="A101">
        <v>463</v>
      </c>
      <c r="B101" t="s">
        <v>571</v>
      </c>
      <c r="C101" t="s">
        <v>572</v>
      </c>
      <c r="D101" t="s">
        <v>573</v>
      </c>
      <c r="E101" t="s">
        <v>39</v>
      </c>
      <c r="F101" t="s">
        <v>574</v>
      </c>
      <c r="G101" t="s">
        <v>575</v>
      </c>
      <c r="H101" t="s">
        <v>100</v>
      </c>
      <c r="I101" t="s">
        <v>26</v>
      </c>
      <c r="J101" t="s">
        <v>576</v>
      </c>
      <c r="K101" t="s">
        <v>577</v>
      </c>
      <c r="L101">
        <v>85023</v>
      </c>
      <c r="M101" t="s">
        <v>53</v>
      </c>
      <c r="N101" t="s">
        <v>460</v>
      </c>
      <c r="O101" t="s">
        <v>31</v>
      </c>
      <c r="P101" t="s">
        <v>55</v>
      </c>
      <c r="Q101" t="s">
        <v>461</v>
      </c>
      <c r="R101">
        <v>23.56</v>
      </c>
      <c r="S101">
        <v>5</v>
      </c>
      <c r="T101">
        <v>0.2</v>
      </c>
      <c r="U101">
        <v>7.0679999999999996</v>
      </c>
    </row>
    <row r="102" spans="1:21" x14ac:dyDescent="0.25">
      <c r="A102">
        <v>464</v>
      </c>
      <c r="B102" t="s">
        <v>571</v>
      </c>
      <c r="C102" t="s">
        <v>572</v>
      </c>
      <c r="D102" t="s">
        <v>573</v>
      </c>
      <c r="E102" t="s">
        <v>39</v>
      </c>
      <c r="F102" t="s">
        <v>574</v>
      </c>
      <c r="G102" t="s">
        <v>575</v>
      </c>
      <c r="H102" t="s">
        <v>100</v>
      </c>
      <c r="I102" t="s">
        <v>26</v>
      </c>
      <c r="J102" t="s">
        <v>576</v>
      </c>
      <c r="K102" t="s">
        <v>577</v>
      </c>
      <c r="L102">
        <v>85023</v>
      </c>
      <c r="M102" t="s">
        <v>53</v>
      </c>
      <c r="N102" t="s">
        <v>578</v>
      </c>
      <c r="O102" t="s">
        <v>31</v>
      </c>
      <c r="P102" t="s">
        <v>45</v>
      </c>
      <c r="Q102" t="s">
        <v>579</v>
      </c>
      <c r="R102">
        <v>1272.6300000000001</v>
      </c>
      <c r="S102">
        <v>6</v>
      </c>
      <c r="T102">
        <v>0.5</v>
      </c>
      <c r="U102">
        <v>-814.48320000000001</v>
      </c>
    </row>
    <row r="103" spans="1:21" x14ac:dyDescent="0.25">
      <c r="A103">
        <v>468</v>
      </c>
      <c r="B103" t="s">
        <v>580</v>
      </c>
      <c r="C103" t="s">
        <v>581</v>
      </c>
      <c r="D103" t="s">
        <v>582</v>
      </c>
      <c r="E103" t="s">
        <v>39</v>
      </c>
      <c r="F103" t="s">
        <v>583</v>
      </c>
      <c r="G103" t="s">
        <v>584</v>
      </c>
      <c r="H103" t="s">
        <v>100</v>
      </c>
      <c r="I103" t="s">
        <v>26</v>
      </c>
      <c r="J103" t="s">
        <v>585</v>
      </c>
      <c r="K103" t="s">
        <v>138</v>
      </c>
      <c r="L103">
        <v>60068</v>
      </c>
      <c r="M103" t="s">
        <v>92</v>
      </c>
      <c r="N103" t="s">
        <v>387</v>
      </c>
      <c r="O103" t="s">
        <v>31</v>
      </c>
      <c r="P103" t="s">
        <v>55</v>
      </c>
      <c r="Q103" t="s">
        <v>388</v>
      </c>
      <c r="R103">
        <v>254.744</v>
      </c>
      <c r="S103">
        <v>7</v>
      </c>
      <c r="T103">
        <v>0.6</v>
      </c>
      <c r="U103">
        <v>-312.06139999999999</v>
      </c>
    </row>
    <row r="104" spans="1:21" x14ac:dyDescent="0.25">
      <c r="A104">
        <v>469</v>
      </c>
      <c r="B104" t="s">
        <v>586</v>
      </c>
      <c r="C104" t="s">
        <v>587</v>
      </c>
      <c r="D104" s="1">
        <v>42829</v>
      </c>
      <c r="E104" t="s">
        <v>39</v>
      </c>
      <c r="F104" t="s">
        <v>309</v>
      </c>
      <c r="G104" t="s">
        <v>310</v>
      </c>
      <c r="H104" t="s">
        <v>89</v>
      </c>
      <c r="I104" t="s">
        <v>26</v>
      </c>
      <c r="J104" t="s">
        <v>588</v>
      </c>
      <c r="K104" t="s">
        <v>91</v>
      </c>
      <c r="L104">
        <v>79109</v>
      </c>
      <c r="M104" t="s">
        <v>92</v>
      </c>
      <c r="N104" t="s">
        <v>589</v>
      </c>
      <c r="O104" t="s">
        <v>31</v>
      </c>
      <c r="P104" t="s">
        <v>32</v>
      </c>
      <c r="Q104" t="s">
        <v>590</v>
      </c>
      <c r="R104">
        <v>205.33279999999999</v>
      </c>
      <c r="S104">
        <v>2</v>
      </c>
      <c r="T104">
        <v>0.32</v>
      </c>
      <c r="U104">
        <v>-36.235199999999999</v>
      </c>
    </row>
    <row r="105" spans="1:21" x14ac:dyDescent="0.25">
      <c r="A105">
        <v>473</v>
      </c>
      <c r="B105" t="s">
        <v>591</v>
      </c>
      <c r="C105" s="1">
        <v>41893</v>
      </c>
      <c r="D105" s="1">
        <v>41954</v>
      </c>
      <c r="E105" t="s">
        <v>22</v>
      </c>
      <c r="F105" t="s">
        <v>592</v>
      </c>
      <c r="G105" t="s">
        <v>593</v>
      </c>
      <c r="H105" t="s">
        <v>25</v>
      </c>
      <c r="I105" t="s">
        <v>26</v>
      </c>
      <c r="J105" t="s">
        <v>352</v>
      </c>
      <c r="K105" t="s">
        <v>52</v>
      </c>
      <c r="L105">
        <v>94110</v>
      </c>
      <c r="M105" t="s">
        <v>53</v>
      </c>
      <c r="N105" t="s">
        <v>594</v>
      </c>
      <c r="O105" t="s">
        <v>31</v>
      </c>
      <c r="P105" t="s">
        <v>32</v>
      </c>
      <c r="Q105" t="s">
        <v>595</v>
      </c>
      <c r="R105">
        <v>222.666</v>
      </c>
      <c r="S105">
        <v>2</v>
      </c>
      <c r="T105">
        <v>0.15</v>
      </c>
      <c r="U105">
        <v>10.478400000000001</v>
      </c>
    </row>
    <row r="106" spans="1:21" x14ac:dyDescent="0.25">
      <c r="A106">
        <v>479</v>
      </c>
      <c r="B106" t="s">
        <v>596</v>
      </c>
      <c r="C106" t="s">
        <v>597</v>
      </c>
      <c r="D106" s="1">
        <v>42411</v>
      </c>
      <c r="E106" t="s">
        <v>39</v>
      </c>
      <c r="F106" t="s">
        <v>598</v>
      </c>
      <c r="G106" t="s">
        <v>599</v>
      </c>
      <c r="H106" t="s">
        <v>25</v>
      </c>
      <c r="I106" t="s">
        <v>26</v>
      </c>
      <c r="J106" t="s">
        <v>122</v>
      </c>
      <c r="K106" t="s">
        <v>123</v>
      </c>
      <c r="L106">
        <v>12180</v>
      </c>
      <c r="M106" t="s">
        <v>66</v>
      </c>
      <c r="N106" t="s">
        <v>405</v>
      </c>
      <c r="O106" t="s">
        <v>31</v>
      </c>
      <c r="P106" t="s">
        <v>55</v>
      </c>
      <c r="Q106" t="s">
        <v>406</v>
      </c>
      <c r="R106">
        <v>40.200000000000003</v>
      </c>
      <c r="S106">
        <v>3</v>
      </c>
      <c r="T106">
        <v>0</v>
      </c>
      <c r="U106">
        <v>19.295999999999999</v>
      </c>
    </row>
    <row r="107" spans="1:21" x14ac:dyDescent="0.25">
      <c r="A107">
        <v>486</v>
      </c>
      <c r="B107" t="s">
        <v>600</v>
      </c>
      <c r="C107" s="1">
        <v>43014</v>
      </c>
      <c r="D107" t="s">
        <v>601</v>
      </c>
      <c r="E107" t="s">
        <v>86</v>
      </c>
      <c r="F107" t="s">
        <v>602</v>
      </c>
      <c r="G107" t="s">
        <v>603</v>
      </c>
      <c r="H107" t="s">
        <v>100</v>
      </c>
      <c r="I107" t="s">
        <v>26</v>
      </c>
      <c r="J107" t="s">
        <v>51</v>
      </c>
      <c r="K107" t="s">
        <v>52</v>
      </c>
      <c r="L107">
        <v>90045</v>
      </c>
      <c r="M107" t="s">
        <v>53</v>
      </c>
      <c r="N107" t="s">
        <v>604</v>
      </c>
      <c r="O107" t="s">
        <v>31</v>
      </c>
      <c r="P107" t="s">
        <v>32</v>
      </c>
      <c r="Q107" t="s">
        <v>605</v>
      </c>
      <c r="R107">
        <v>514.16499999999996</v>
      </c>
      <c r="S107">
        <v>5</v>
      </c>
      <c r="T107">
        <v>0.15</v>
      </c>
      <c r="U107">
        <v>-30.245000000000001</v>
      </c>
    </row>
    <row r="108" spans="1:21" x14ac:dyDescent="0.25">
      <c r="A108">
        <v>495</v>
      </c>
      <c r="B108" t="s">
        <v>606</v>
      </c>
      <c r="C108" t="s">
        <v>607</v>
      </c>
      <c r="D108" t="s">
        <v>608</v>
      </c>
      <c r="E108" t="s">
        <v>22</v>
      </c>
      <c r="F108" t="s">
        <v>609</v>
      </c>
      <c r="G108" t="s">
        <v>610</v>
      </c>
      <c r="H108" t="s">
        <v>25</v>
      </c>
      <c r="I108" t="s">
        <v>26</v>
      </c>
      <c r="J108" t="s">
        <v>145</v>
      </c>
      <c r="K108" t="s">
        <v>146</v>
      </c>
      <c r="L108">
        <v>38109</v>
      </c>
      <c r="M108" t="s">
        <v>29</v>
      </c>
      <c r="N108" t="s">
        <v>611</v>
      </c>
      <c r="O108" t="s">
        <v>31</v>
      </c>
      <c r="P108" t="s">
        <v>45</v>
      </c>
      <c r="Q108" t="s">
        <v>612</v>
      </c>
      <c r="R108">
        <v>189.88200000000001</v>
      </c>
      <c r="S108">
        <v>3</v>
      </c>
      <c r="T108">
        <v>0.4</v>
      </c>
      <c r="U108">
        <v>-94.941000000000003</v>
      </c>
    </row>
    <row r="109" spans="1:21" x14ac:dyDescent="0.25">
      <c r="A109">
        <v>498</v>
      </c>
      <c r="B109" t="s">
        <v>613</v>
      </c>
      <c r="C109" t="s">
        <v>614</v>
      </c>
      <c r="D109" t="s">
        <v>615</v>
      </c>
      <c r="E109" t="s">
        <v>39</v>
      </c>
      <c r="F109" t="s">
        <v>561</v>
      </c>
      <c r="G109" t="s">
        <v>562</v>
      </c>
      <c r="H109" t="s">
        <v>25</v>
      </c>
      <c r="I109" t="s">
        <v>26</v>
      </c>
      <c r="J109" t="s">
        <v>616</v>
      </c>
      <c r="K109" t="s">
        <v>52</v>
      </c>
      <c r="L109">
        <v>92627</v>
      </c>
      <c r="M109" t="s">
        <v>53</v>
      </c>
      <c r="N109" t="s">
        <v>617</v>
      </c>
      <c r="O109" t="s">
        <v>31</v>
      </c>
      <c r="P109" t="s">
        <v>55</v>
      </c>
      <c r="Q109" t="s">
        <v>618</v>
      </c>
      <c r="R109">
        <v>255.76</v>
      </c>
      <c r="S109">
        <v>4</v>
      </c>
      <c r="T109">
        <v>0</v>
      </c>
      <c r="U109">
        <v>81.843199999999996</v>
      </c>
    </row>
    <row r="110" spans="1:21" x14ac:dyDescent="0.25">
      <c r="A110">
        <v>499</v>
      </c>
      <c r="B110" t="s">
        <v>613</v>
      </c>
      <c r="C110" t="s">
        <v>614</v>
      </c>
      <c r="D110" t="s">
        <v>615</v>
      </c>
      <c r="E110" t="s">
        <v>39</v>
      </c>
      <c r="F110" t="s">
        <v>561</v>
      </c>
      <c r="G110" t="s">
        <v>562</v>
      </c>
      <c r="H110" t="s">
        <v>25</v>
      </c>
      <c r="I110" t="s">
        <v>26</v>
      </c>
      <c r="J110" t="s">
        <v>616</v>
      </c>
      <c r="K110" t="s">
        <v>52</v>
      </c>
      <c r="L110">
        <v>92627</v>
      </c>
      <c r="M110" t="s">
        <v>53</v>
      </c>
      <c r="N110" t="s">
        <v>428</v>
      </c>
      <c r="O110" t="s">
        <v>31</v>
      </c>
      <c r="P110" t="s">
        <v>35</v>
      </c>
      <c r="Q110" t="s">
        <v>429</v>
      </c>
      <c r="R110">
        <v>241.56800000000001</v>
      </c>
      <c r="S110">
        <v>2</v>
      </c>
      <c r="T110">
        <v>0.2</v>
      </c>
      <c r="U110">
        <v>18.117599999999999</v>
      </c>
    </row>
    <row r="111" spans="1:21" x14ac:dyDescent="0.25">
      <c r="A111">
        <v>500</v>
      </c>
      <c r="B111" t="s">
        <v>613</v>
      </c>
      <c r="C111" t="s">
        <v>614</v>
      </c>
      <c r="D111" t="s">
        <v>615</v>
      </c>
      <c r="E111" t="s">
        <v>39</v>
      </c>
      <c r="F111" t="s">
        <v>561</v>
      </c>
      <c r="G111" t="s">
        <v>562</v>
      </c>
      <c r="H111" t="s">
        <v>25</v>
      </c>
      <c r="I111" t="s">
        <v>26</v>
      </c>
      <c r="J111" t="s">
        <v>616</v>
      </c>
      <c r="K111" t="s">
        <v>52</v>
      </c>
      <c r="L111">
        <v>92627</v>
      </c>
      <c r="M111" t="s">
        <v>53</v>
      </c>
      <c r="N111" t="s">
        <v>619</v>
      </c>
      <c r="O111" t="s">
        <v>31</v>
      </c>
      <c r="P111" t="s">
        <v>55</v>
      </c>
      <c r="Q111" t="s">
        <v>620</v>
      </c>
      <c r="R111">
        <v>69.3</v>
      </c>
      <c r="S111">
        <v>9</v>
      </c>
      <c r="T111">
        <v>0</v>
      </c>
      <c r="U111">
        <v>22.869</v>
      </c>
    </row>
    <row r="112" spans="1:21" x14ac:dyDescent="0.25">
      <c r="A112">
        <v>503</v>
      </c>
      <c r="B112" t="s">
        <v>621</v>
      </c>
      <c r="C112" t="s">
        <v>622</v>
      </c>
      <c r="D112" s="1">
        <v>42466</v>
      </c>
      <c r="E112" t="s">
        <v>39</v>
      </c>
      <c r="F112" t="s">
        <v>623</v>
      </c>
      <c r="G112" t="s">
        <v>624</v>
      </c>
      <c r="H112" t="s">
        <v>89</v>
      </c>
      <c r="I112" t="s">
        <v>26</v>
      </c>
      <c r="J112" t="s">
        <v>625</v>
      </c>
      <c r="K112" t="s">
        <v>189</v>
      </c>
      <c r="L112">
        <v>80134</v>
      </c>
      <c r="M112" t="s">
        <v>53</v>
      </c>
      <c r="N112" t="s">
        <v>626</v>
      </c>
      <c r="O112" t="s">
        <v>31</v>
      </c>
      <c r="P112" t="s">
        <v>35</v>
      </c>
      <c r="Q112" t="s">
        <v>627</v>
      </c>
      <c r="R112">
        <v>801.56799999999998</v>
      </c>
      <c r="S112">
        <v>2</v>
      </c>
      <c r="T112">
        <v>0.2</v>
      </c>
      <c r="U112">
        <v>50.097999999999999</v>
      </c>
    </row>
    <row r="113" spans="1:21" x14ac:dyDescent="0.25">
      <c r="A113">
        <v>511</v>
      </c>
      <c r="B113" t="s">
        <v>628</v>
      </c>
      <c r="C113" t="s">
        <v>528</v>
      </c>
      <c r="D113" t="s">
        <v>629</v>
      </c>
      <c r="E113" t="s">
        <v>86</v>
      </c>
      <c r="F113" t="s">
        <v>630</v>
      </c>
      <c r="G113" t="s">
        <v>631</v>
      </c>
      <c r="H113" t="s">
        <v>25</v>
      </c>
      <c r="I113" t="s">
        <v>26</v>
      </c>
      <c r="J113" t="s">
        <v>632</v>
      </c>
      <c r="K113" t="s">
        <v>633</v>
      </c>
      <c r="L113">
        <v>64118</v>
      </c>
      <c r="M113" t="s">
        <v>92</v>
      </c>
      <c r="N113" t="s">
        <v>634</v>
      </c>
      <c r="O113" t="s">
        <v>31</v>
      </c>
      <c r="P113" t="s">
        <v>55</v>
      </c>
      <c r="Q113" t="s">
        <v>635</v>
      </c>
      <c r="R113">
        <v>126.3</v>
      </c>
      <c r="S113">
        <v>3</v>
      </c>
      <c r="T113">
        <v>0</v>
      </c>
      <c r="U113">
        <v>40.415999999999997</v>
      </c>
    </row>
    <row r="114" spans="1:21" x14ac:dyDescent="0.25">
      <c r="A114">
        <v>523</v>
      </c>
      <c r="B114" t="s">
        <v>636</v>
      </c>
      <c r="C114" t="s">
        <v>536</v>
      </c>
      <c r="D114" t="s">
        <v>637</v>
      </c>
      <c r="E114" t="s">
        <v>86</v>
      </c>
      <c r="F114" t="s">
        <v>638</v>
      </c>
      <c r="G114" t="s">
        <v>639</v>
      </c>
      <c r="H114" t="s">
        <v>89</v>
      </c>
      <c r="I114" t="s">
        <v>26</v>
      </c>
      <c r="J114" t="s">
        <v>311</v>
      </c>
      <c r="K114" t="s">
        <v>312</v>
      </c>
      <c r="L114">
        <v>48234</v>
      </c>
      <c r="M114" t="s">
        <v>92</v>
      </c>
      <c r="N114" t="s">
        <v>611</v>
      </c>
      <c r="O114" t="s">
        <v>31</v>
      </c>
      <c r="P114" t="s">
        <v>45</v>
      </c>
      <c r="Q114" t="s">
        <v>612</v>
      </c>
      <c r="R114">
        <v>210.98</v>
      </c>
      <c r="S114">
        <v>2</v>
      </c>
      <c r="T114">
        <v>0</v>
      </c>
      <c r="U114">
        <v>21.097999999999999</v>
      </c>
    </row>
    <row r="115" spans="1:21" x14ac:dyDescent="0.25">
      <c r="A115">
        <v>527</v>
      </c>
      <c r="B115" t="s">
        <v>640</v>
      </c>
      <c r="C115" t="s">
        <v>641</v>
      </c>
      <c r="D115" t="s">
        <v>642</v>
      </c>
      <c r="E115" t="s">
        <v>39</v>
      </c>
      <c r="F115" t="s">
        <v>643</v>
      </c>
      <c r="G115" t="s">
        <v>644</v>
      </c>
      <c r="H115" t="s">
        <v>100</v>
      </c>
      <c r="I115" t="s">
        <v>26</v>
      </c>
      <c r="J115" t="s">
        <v>645</v>
      </c>
      <c r="K115" t="s">
        <v>43</v>
      </c>
      <c r="L115">
        <v>33801</v>
      </c>
      <c r="M115" t="s">
        <v>29</v>
      </c>
      <c r="N115" t="s">
        <v>646</v>
      </c>
      <c r="O115" t="s">
        <v>31</v>
      </c>
      <c r="P115" t="s">
        <v>35</v>
      </c>
      <c r="Q115" t="s">
        <v>647</v>
      </c>
      <c r="R115">
        <v>683.952</v>
      </c>
      <c r="S115">
        <v>3</v>
      </c>
      <c r="T115">
        <v>0.2</v>
      </c>
      <c r="U115">
        <v>42.747</v>
      </c>
    </row>
    <row r="116" spans="1:21" x14ac:dyDescent="0.25">
      <c r="A116">
        <v>528</v>
      </c>
      <c r="B116" t="s">
        <v>640</v>
      </c>
      <c r="C116" t="s">
        <v>641</v>
      </c>
      <c r="D116" t="s">
        <v>642</v>
      </c>
      <c r="E116" t="s">
        <v>39</v>
      </c>
      <c r="F116" t="s">
        <v>643</v>
      </c>
      <c r="G116" t="s">
        <v>644</v>
      </c>
      <c r="H116" t="s">
        <v>100</v>
      </c>
      <c r="I116" t="s">
        <v>26</v>
      </c>
      <c r="J116" t="s">
        <v>645</v>
      </c>
      <c r="K116" t="s">
        <v>43</v>
      </c>
      <c r="L116">
        <v>33801</v>
      </c>
      <c r="M116" t="s">
        <v>29</v>
      </c>
      <c r="N116" t="s">
        <v>416</v>
      </c>
      <c r="O116" t="s">
        <v>31</v>
      </c>
      <c r="P116" t="s">
        <v>55</v>
      </c>
      <c r="Q116" t="s">
        <v>417</v>
      </c>
      <c r="R116">
        <v>45.695999999999998</v>
      </c>
      <c r="S116">
        <v>3</v>
      </c>
      <c r="T116">
        <v>0.2</v>
      </c>
      <c r="U116">
        <v>5.1407999999999996</v>
      </c>
    </row>
    <row r="117" spans="1:21" x14ac:dyDescent="0.25">
      <c r="A117">
        <v>532</v>
      </c>
      <c r="B117" t="s">
        <v>648</v>
      </c>
      <c r="C117" s="1">
        <v>42196</v>
      </c>
      <c r="D117" s="1">
        <v>42258</v>
      </c>
      <c r="E117" t="s">
        <v>22</v>
      </c>
      <c r="F117" t="s">
        <v>649</v>
      </c>
      <c r="G117" t="s">
        <v>650</v>
      </c>
      <c r="H117" t="s">
        <v>89</v>
      </c>
      <c r="I117" t="s">
        <v>26</v>
      </c>
      <c r="J117" t="s">
        <v>51</v>
      </c>
      <c r="K117" t="s">
        <v>52</v>
      </c>
      <c r="L117">
        <v>90036</v>
      </c>
      <c r="M117" t="s">
        <v>53</v>
      </c>
      <c r="N117" t="s">
        <v>651</v>
      </c>
      <c r="O117" t="s">
        <v>31</v>
      </c>
      <c r="P117" t="s">
        <v>35</v>
      </c>
      <c r="Q117" t="s">
        <v>652</v>
      </c>
      <c r="R117">
        <v>190.72</v>
      </c>
      <c r="S117">
        <v>1</v>
      </c>
      <c r="T117">
        <v>0.2</v>
      </c>
      <c r="U117">
        <v>11.92</v>
      </c>
    </row>
    <row r="118" spans="1:21" x14ac:dyDescent="0.25">
      <c r="A118">
        <v>533</v>
      </c>
      <c r="B118" t="s">
        <v>653</v>
      </c>
      <c r="C118" s="1">
        <v>42925</v>
      </c>
      <c r="D118" s="1">
        <v>43048</v>
      </c>
      <c r="E118" t="s">
        <v>39</v>
      </c>
      <c r="F118" t="s">
        <v>654</v>
      </c>
      <c r="G118" t="s">
        <v>655</v>
      </c>
      <c r="H118" t="s">
        <v>25</v>
      </c>
      <c r="I118" t="s">
        <v>26</v>
      </c>
      <c r="J118" t="s">
        <v>51</v>
      </c>
      <c r="K118" t="s">
        <v>52</v>
      </c>
      <c r="L118">
        <v>90032</v>
      </c>
      <c r="M118" t="s">
        <v>53</v>
      </c>
      <c r="N118" t="s">
        <v>656</v>
      </c>
      <c r="O118" t="s">
        <v>31</v>
      </c>
      <c r="P118" t="s">
        <v>55</v>
      </c>
      <c r="Q118" t="s">
        <v>657</v>
      </c>
      <c r="R118">
        <v>47.94</v>
      </c>
      <c r="S118">
        <v>3</v>
      </c>
      <c r="T118">
        <v>0</v>
      </c>
      <c r="U118">
        <v>2.3969999999999998</v>
      </c>
    </row>
    <row r="119" spans="1:21" x14ac:dyDescent="0.25">
      <c r="A119">
        <v>540</v>
      </c>
      <c r="B119" t="s">
        <v>658</v>
      </c>
      <c r="C119" s="1">
        <v>42197</v>
      </c>
      <c r="D119" s="1">
        <v>42320</v>
      </c>
      <c r="E119" t="s">
        <v>39</v>
      </c>
      <c r="F119" t="s">
        <v>659</v>
      </c>
      <c r="G119" t="s">
        <v>660</v>
      </c>
      <c r="H119" t="s">
        <v>25</v>
      </c>
      <c r="I119" t="s">
        <v>26</v>
      </c>
      <c r="J119" t="s">
        <v>27</v>
      </c>
      <c r="K119" t="s">
        <v>28</v>
      </c>
      <c r="L119">
        <v>42420</v>
      </c>
      <c r="M119" t="s">
        <v>29</v>
      </c>
      <c r="N119" t="s">
        <v>661</v>
      </c>
      <c r="O119" t="s">
        <v>31</v>
      </c>
      <c r="P119" t="s">
        <v>35</v>
      </c>
      <c r="Q119" t="s">
        <v>662</v>
      </c>
      <c r="R119">
        <v>283.92</v>
      </c>
      <c r="S119">
        <v>4</v>
      </c>
      <c r="T119">
        <v>0</v>
      </c>
      <c r="U119">
        <v>70.98</v>
      </c>
    </row>
    <row r="120" spans="1:21" x14ac:dyDescent="0.25">
      <c r="A120">
        <v>546</v>
      </c>
      <c r="B120" t="s">
        <v>663</v>
      </c>
      <c r="C120" s="1">
        <v>41948</v>
      </c>
      <c r="D120" t="s">
        <v>664</v>
      </c>
      <c r="E120" t="s">
        <v>39</v>
      </c>
      <c r="F120" t="s">
        <v>665</v>
      </c>
      <c r="G120" t="s">
        <v>666</v>
      </c>
      <c r="H120" t="s">
        <v>25</v>
      </c>
      <c r="I120" t="s">
        <v>26</v>
      </c>
      <c r="J120" t="s">
        <v>667</v>
      </c>
      <c r="K120" t="s">
        <v>91</v>
      </c>
      <c r="L120">
        <v>76106</v>
      </c>
      <c r="M120" t="s">
        <v>92</v>
      </c>
      <c r="N120" t="s">
        <v>668</v>
      </c>
      <c r="O120" t="s">
        <v>31</v>
      </c>
      <c r="P120" t="s">
        <v>55</v>
      </c>
      <c r="Q120" t="s">
        <v>669</v>
      </c>
      <c r="R120">
        <v>66.111999999999995</v>
      </c>
      <c r="S120">
        <v>4</v>
      </c>
      <c r="T120">
        <v>0.6</v>
      </c>
      <c r="U120">
        <v>-84.2928</v>
      </c>
    </row>
    <row r="121" spans="1:21" x14ac:dyDescent="0.25">
      <c r="A121">
        <v>552</v>
      </c>
      <c r="B121" t="s">
        <v>670</v>
      </c>
      <c r="C121" t="s">
        <v>671</v>
      </c>
      <c r="D121" t="s">
        <v>672</v>
      </c>
      <c r="E121" t="s">
        <v>22</v>
      </c>
      <c r="F121" t="s">
        <v>673</v>
      </c>
      <c r="G121" t="s">
        <v>674</v>
      </c>
      <c r="H121" t="s">
        <v>25</v>
      </c>
      <c r="I121" t="s">
        <v>26</v>
      </c>
      <c r="J121" t="s">
        <v>352</v>
      </c>
      <c r="K121" t="s">
        <v>52</v>
      </c>
      <c r="L121">
        <v>94110</v>
      </c>
      <c r="M121" t="s">
        <v>53</v>
      </c>
      <c r="N121" t="s">
        <v>675</v>
      </c>
      <c r="O121" t="s">
        <v>31</v>
      </c>
      <c r="P121" t="s">
        <v>35</v>
      </c>
      <c r="Q121" t="s">
        <v>676</v>
      </c>
      <c r="R121">
        <v>1121.568</v>
      </c>
      <c r="S121">
        <v>2</v>
      </c>
      <c r="T121">
        <v>0.2</v>
      </c>
      <c r="U121">
        <v>0</v>
      </c>
    </row>
    <row r="122" spans="1:21" x14ac:dyDescent="0.25">
      <c r="A122">
        <v>553</v>
      </c>
      <c r="B122" t="s">
        <v>677</v>
      </c>
      <c r="C122" s="1">
        <v>43048</v>
      </c>
      <c r="D122" s="1">
        <v>43078</v>
      </c>
      <c r="E122" t="s">
        <v>86</v>
      </c>
      <c r="F122" t="s">
        <v>678</v>
      </c>
      <c r="G122" t="s">
        <v>679</v>
      </c>
      <c r="H122" t="s">
        <v>25</v>
      </c>
      <c r="I122" t="s">
        <v>26</v>
      </c>
      <c r="J122" t="s">
        <v>680</v>
      </c>
      <c r="K122" t="s">
        <v>43</v>
      </c>
      <c r="L122">
        <v>32216</v>
      </c>
      <c r="M122" t="s">
        <v>29</v>
      </c>
      <c r="N122" t="s">
        <v>681</v>
      </c>
      <c r="O122" t="s">
        <v>31</v>
      </c>
      <c r="P122" t="s">
        <v>55</v>
      </c>
      <c r="Q122" t="s">
        <v>682</v>
      </c>
      <c r="R122">
        <v>34.503999999999998</v>
      </c>
      <c r="S122">
        <v>1</v>
      </c>
      <c r="T122">
        <v>0.2</v>
      </c>
      <c r="U122">
        <v>6.0381999999999998</v>
      </c>
    </row>
    <row r="123" spans="1:21" x14ac:dyDescent="0.25">
      <c r="A123">
        <v>558</v>
      </c>
      <c r="B123" t="s">
        <v>683</v>
      </c>
      <c r="C123" s="1">
        <v>42649</v>
      </c>
      <c r="D123" t="s">
        <v>207</v>
      </c>
      <c r="E123" t="s">
        <v>39</v>
      </c>
      <c r="F123" t="s">
        <v>684</v>
      </c>
      <c r="G123" t="s">
        <v>685</v>
      </c>
      <c r="H123" t="s">
        <v>25</v>
      </c>
      <c r="I123" t="s">
        <v>26</v>
      </c>
      <c r="J123" t="s">
        <v>51</v>
      </c>
      <c r="K123" t="s">
        <v>52</v>
      </c>
      <c r="L123">
        <v>90045</v>
      </c>
      <c r="M123" t="s">
        <v>53</v>
      </c>
      <c r="N123" t="s">
        <v>686</v>
      </c>
      <c r="O123" t="s">
        <v>31</v>
      </c>
      <c r="P123" t="s">
        <v>45</v>
      </c>
      <c r="Q123" t="s">
        <v>687</v>
      </c>
      <c r="R123">
        <v>1335.68</v>
      </c>
      <c r="S123">
        <v>4</v>
      </c>
      <c r="T123">
        <v>0.2</v>
      </c>
      <c r="U123">
        <v>-217.048</v>
      </c>
    </row>
    <row r="124" spans="1:21" x14ac:dyDescent="0.25">
      <c r="A124">
        <v>560</v>
      </c>
      <c r="B124" t="s">
        <v>688</v>
      </c>
      <c r="C124" t="s">
        <v>689</v>
      </c>
      <c r="D124" t="s">
        <v>690</v>
      </c>
      <c r="E124" t="s">
        <v>22</v>
      </c>
      <c r="F124" t="s">
        <v>691</v>
      </c>
      <c r="G124" t="s">
        <v>692</v>
      </c>
      <c r="H124" t="s">
        <v>25</v>
      </c>
      <c r="I124" t="s">
        <v>26</v>
      </c>
      <c r="J124" t="s">
        <v>352</v>
      </c>
      <c r="K124" t="s">
        <v>52</v>
      </c>
      <c r="L124">
        <v>94110</v>
      </c>
      <c r="M124" t="s">
        <v>53</v>
      </c>
      <c r="N124" t="s">
        <v>532</v>
      </c>
      <c r="O124" t="s">
        <v>31</v>
      </c>
      <c r="P124" t="s">
        <v>55</v>
      </c>
      <c r="Q124" t="s">
        <v>533</v>
      </c>
      <c r="R124">
        <v>42.6</v>
      </c>
      <c r="S124">
        <v>3</v>
      </c>
      <c r="T124">
        <v>0</v>
      </c>
      <c r="U124">
        <v>16.614000000000001</v>
      </c>
    </row>
    <row r="125" spans="1:21" x14ac:dyDescent="0.25">
      <c r="A125">
        <v>563</v>
      </c>
      <c r="B125" t="s">
        <v>693</v>
      </c>
      <c r="C125" t="s">
        <v>694</v>
      </c>
      <c r="D125" t="s">
        <v>695</v>
      </c>
      <c r="E125" t="s">
        <v>22</v>
      </c>
      <c r="F125" t="s">
        <v>696</v>
      </c>
      <c r="G125" t="s">
        <v>697</v>
      </c>
      <c r="H125" t="s">
        <v>25</v>
      </c>
      <c r="I125" t="s">
        <v>26</v>
      </c>
      <c r="J125" t="s">
        <v>326</v>
      </c>
      <c r="K125" t="s">
        <v>43</v>
      </c>
      <c r="L125">
        <v>33614</v>
      </c>
      <c r="M125" t="s">
        <v>29</v>
      </c>
      <c r="N125" t="s">
        <v>698</v>
      </c>
      <c r="O125" t="s">
        <v>31</v>
      </c>
      <c r="P125" t="s">
        <v>55</v>
      </c>
      <c r="Q125" t="s">
        <v>699</v>
      </c>
      <c r="R125">
        <v>13.128</v>
      </c>
      <c r="S125">
        <v>3</v>
      </c>
      <c r="T125">
        <v>0.2</v>
      </c>
      <c r="U125">
        <v>3.7743000000000002</v>
      </c>
    </row>
    <row r="126" spans="1:21" x14ac:dyDescent="0.25">
      <c r="A126">
        <v>570</v>
      </c>
      <c r="B126" t="s">
        <v>700</v>
      </c>
      <c r="C126" s="1">
        <v>42745</v>
      </c>
      <c r="D126" s="1">
        <v>42957</v>
      </c>
      <c r="E126" t="s">
        <v>39</v>
      </c>
      <c r="F126" t="s">
        <v>701</v>
      </c>
      <c r="G126" t="s">
        <v>702</v>
      </c>
      <c r="H126" t="s">
        <v>89</v>
      </c>
      <c r="I126" t="s">
        <v>26</v>
      </c>
      <c r="J126" t="s">
        <v>202</v>
      </c>
      <c r="K126" t="s">
        <v>203</v>
      </c>
      <c r="L126">
        <v>98105</v>
      </c>
      <c r="M126" t="s">
        <v>53</v>
      </c>
      <c r="N126" t="s">
        <v>703</v>
      </c>
      <c r="O126" t="s">
        <v>31</v>
      </c>
      <c r="P126" t="s">
        <v>35</v>
      </c>
      <c r="Q126" t="s">
        <v>704</v>
      </c>
      <c r="R126">
        <v>451.15199999999999</v>
      </c>
      <c r="S126">
        <v>3</v>
      </c>
      <c r="T126">
        <v>0.2</v>
      </c>
      <c r="U126">
        <v>0</v>
      </c>
    </row>
    <row r="127" spans="1:21" x14ac:dyDescent="0.25">
      <c r="A127">
        <v>580</v>
      </c>
      <c r="B127" t="s">
        <v>705</v>
      </c>
      <c r="C127" t="s">
        <v>706</v>
      </c>
      <c r="D127" t="s">
        <v>707</v>
      </c>
      <c r="E127" t="s">
        <v>39</v>
      </c>
      <c r="F127" t="s">
        <v>708</v>
      </c>
      <c r="G127" t="s">
        <v>709</v>
      </c>
      <c r="H127" t="s">
        <v>25</v>
      </c>
      <c r="I127" t="s">
        <v>26</v>
      </c>
      <c r="J127" t="s">
        <v>137</v>
      </c>
      <c r="K127" t="s">
        <v>138</v>
      </c>
      <c r="L127">
        <v>60610</v>
      </c>
      <c r="M127" t="s">
        <v>92</v>
      </c>
      <c r="N127" t="s">
        <v>710</v>
      </c>
      <c r="O127" t="s">
        <v>31</v>
      </c>
      <c r="P127" t="s">
        <v>55</v>
      </c>
      <c r="Q127" t="s">
        <v>711</v>
      </c>
      <c r="R127">
        <v>8.7919999999999998</v>
      </c>
      <c r="S127">
        <v>1</v>
      </c>
      <c r="T127">
        <v>0.6</v>
      </c>
      <c r="U127">
        <v>-5.7148000000000003</v>
      </c>
    </row>
    <row r="128" spans="1:21" x14ac:dyDescent="0.25">
      <c r="A128">
        <v>587</v>
      </c>
      <c r="B128" t="s">
        <v>712</v>
      </c>
      <c r="C128" s="1">
        <v>42070</v>
      </c>
      <c r="D128" s="1">
        <v>42254</v>
      </c>
      <c r="E128" t="s">
        <v>39</v>
      </c>
      <c r="F128" t="s">
        <v>713</v>
      </c>
      <c r="G128" t="s">
        <v>714</v>
      </c>
      <c r="H128" t="s">
        <v>25</v>
      </c>
      <c r="I128" t="s">
        <v>26</v>
      </c>
      <c r="J128" t="s">
        <v>715</v>
      </c>
      <c r="K128" t="s">
        <v>28</v>
      </c>
      <c r="L128">
        <v>40475</v>
      </c>
      <c r="M128" t="s">
        <v>29</v>
      </c>
      <c r="N128" t="s">
        <v>498</v>
      </c>
      <c r="O128" t="s">
        <v>31</v>
      </c>
      <c r="P128" t="s">
        <v>35</v>
      </c>
      <c r="Q128" t="s">
        <v>499</v>
      </c>
      <c r="R128">
        <v>70.98</v>
      </c>
      <c r="S128">
        <v>1</v>
      </c>
      <c r="T128">
        <v>0</v>
      </c>
      <c r="U128">
        <v>4.9686000000000003</v>
      </c>
    </row>
    <row r="129" spans="1:21" x14ac:dyDescent="0.25">
      <c r="A129">
        <v>598</v>
      </c>
      <c r="B129" t="s">
        <v>716</v>
      </c>
      <c r="C129" s="1">
        <v>41859</v>
      </c>
      <c r="D129" t="s">
        <v>717</v>
      </c>
      <c r="E129" t="s">
        <v>39</v>
      </c>
      <c r="F129" t="s">
        <v>718</v>
      </c>
      <c r="G129" t="s">
        <v>719</v>
      </c>
      <c r="H129" t="s">
        <v>25</v>
      </c>
      <c r="I129" t="s">
        <v>26</v>
      </c>
      <c r="J129" t="s">
        <v>720</v>
      </c>
      <c r="K129" t="s">
        <v>52</v>
      </c>
      <c r="L129">
        <v>92024</v>
      </c>
      <c r="M129" t="s">
        <v>53</v>
      </c>
      <c r="N129" t="s">
        <v>721</v>
      </c>
      <c r="O129" t="s">
        <v>31</v>
      </c>
      <c r="P129" t="s">
        <v>55</v>
      </c>
      <c r="Q129" t="s">
        <v>722</v>
      </c>
      <c r="R129">
        <v>327.76</v>
      </c>
      <c r="S129">
        <v>8</v>
      </c>
      <c r="T129">
        <v>0</v>
      </c>
      <c r="U129">
        <v>91.772800000000004</v>
      </c>
    </row>
    <row r="130" spans="1:21" x14ac:dyDescent="0.25">
      <c r="A130">
        <v>604</v>
      </c>
      <c r="B130" t="s">
        <v>723</v>
      </c>
      <c r="C130" t="s">
        <v>724</v>
      </c>
      <c r="D130" t="s">
        <v>725</v>
      </c>
      <c r="E130" t="s">
        <v>39</v>
      </c>
      <c r="F130" t="s">
        <v>726</v>
      </c>
      <c r="G130" t="s">
        <v>727</v>
      </c>
      <c r="H130" t="s">
        <v>25</v>
      </c>
      <c r="I130" t="s">
        <v>26</v>
      </c>
      <c r="J130" t="s">
        <v>326</v>
      </c>
      <c r="K130" t="s">
        <v>43</v>
      </c>
      <c r="L130">
        <v>33614</v>
      </c>
      <c r="M130" t="s">
        <v>29</v>
      </c>
      <c r="N130" t="s">
        <v>416</v>
      </c>
      <c r="O130" t="s">
        <v>31</v>
      </c>
      <c r="P130" t="s">
        <v>55</v>
      </c>
      <c r="Q130" t="s">
        <v>417</v>
      </c>
      <c r="R130">
        <v>45.695999999999998</v>
      </c>
      <c r="S130">
        <v>3</v>
      </c>
      <c r="T130">
        <v>0.2</v>
      </c>
      <c r="U130">
        <v>5.1407999999999996</v>
      </c>
    </row>
    <row r="131" spans="1:21" x14ac:dyDescent="0.25">
      <c r="A131">
        <v>617</v>
      </c>
      <c r="B131" t="s">
        <v>728</v>
      </c>
      <c r="C131" t="s">
        <v>729</v>
      </c>
      <c r="D131" t="s">
        <v>520</v>
      </c>
      <c r="E131" t="s">
        <v>22</v>
      </c>
      <c r="F131" t="s">
        <v>730</v>
      </c>
      <c r="G131" t="s">
        <v>731</v>
      </c>
      <c r="H131" t="s">
        <v>89</v>
      </c>
      <c r="I131" t="s">
        <v>26</v>
      </c>
      <c r="J131" t="s">
        <v>180</v>
      </c>
      <c r="K131" t="s">
        <v>123</v>
      </c>
      <c r="L131">
        <v>10011</v>
      </c>
      <c r="M131" t="s">
        <v>66</v>
      </c>
      <c r="N131" t="s">
        <v>732</v>
      </c>
      <c r="O131" t="s">
        <v>31</v>
      </c>
      <c r="P131" t="s">
        <v>55</v>
      </c>
      <c r="Q131" t="s">
        <v>733</v>
      </c>
      <c r="R131">
        <v>40.479999999999997</v>
      </c>
      <c r="S131">
        <v>2</v>
      </c>
      <c r="T131">
        <v>0</v>
      </c>
      <c r="U131">
        <v>15.7872</v>
      </c>
    </row>
    <row r="132" spans="1:21" x14ac:dyDescent="0.25">
      <c r="A132">
        <v>618</v>
      </c>
      <c r="B132" t="s">
        <v>728</v>
      </c>
      <c r="C132" t="s">
        <v>729</v>
      </c>
      <c r="D132" t="s">
        <v>520</v>
      </c>
      <c r="E132" t="s">
        <v>22</v>
      </c>
      <c r="F132" t="s">
        <v>730</v>
      </c>
      <c r="G132" t="s">
        <v>731</v>
      </c>
      <c r="H132" t="s">
        <v>89</v>
      </c>
      <c r="I132" t="s">
        <v>26</v>
      </c>
      <c r="J132" t="s">
        <v>180</v>
      </c>
      <c r="K132" t="s">
        <v>123</v>
      </c>
      <c r="L132">
        <v>10011</v>
      </c>
      <c r="M132" t="s">
        <v>66</v>
      </c>
      <c r="N132" t="s">
        <v>734</v>
      </c>
      <c r="O132" t="s">
        <v>31</v>
      </c>
      <c r="P132" t="s">
        <v>55</v>
      </c>
      <c r="Q132" t="s">
        <v>735</v>
      </c>
      <c r="R132">
        <v>9.94</v>
      </c>
      <c r="S132">
        <v>2</v>
      </c>
      <c r="T132">
        <v>0</v>
      </c>
      <c r="U132">
        <v>3.0813999999999999</v>
      </c>
    </row>
    <row r="133" spans="1:21" x14ac:dyDescent="0.25">
      <c r="A133">
        <v>621</v>
      </c>
      <c r="B133" t="s">
        <v>728</v>
      </c>
      <c r="C133" t="s">
        <v>729</v>
      </c>
      <c r="D133" t="s">
        <v>520</v>
      </c>
      <c r="E133" t="s">
        <v>22</v>
      </c>
      <c r="F133" t="s">
        <v>730</v>
      </c>
      <c r="G133" t="s">
        <v>731</v>
      </c>
      <c r="H133" t="s">
        <v>89</v>
      </c>
      <c r="I133" t="s">
        <v>26</v>
      </c>
      <c r="J133" t="s">
        <v>180</v>
      </c>
      <c r="K133" t="s">
        <v>123</v>
      </c>
      <c r="L133">
        <v>10011</v>
      </c>
      <c r="M133" t="s">
        <v>66</v>
      </c>
      <c r="N133" t="s">
        <v>251</v>
      </c>
      <c r="O133" t="s">
        <v>31</v>
      </c>
      <c r="P133" t="s">
        <v>55</v>
      </c>
      <c r="Q133" t="s">
        <v>252</v>
      </c>
      <c r="R133">
        <v>88.02</v>
      </c>
      <c r="S133">
        <v>3</v>
      </c>
      <c r="T133">
        <v>0</v>
      </c>
      <c r="U133">
        <v>27.286200000000001</v>
      </c>
    </row>
    <row r="134" spans="1:21" x14ac:dyDescent="0.25">
      <c r="A134">
        <v>623</v>
      </c>
      <c r="B134" t="s">
        <v>736</v>
      </c>
      <c r="C134" t="s">
        <v>737</v>
      </c>
      <c r="D134" s="1">
        <v>42075</v>
      </c>
      <c r="E134" t="s">
        <v>39</v>
      </c>
      <c r="F134" t="s">
        <v>738</v>
      </c>
      <c r="G134" t="s">
        <v>739</v>
      </c>
      <c r="H134" t="s">
        <v>89</v>
      </c>
      <c r="I134" t="s">
        <v>26</v>
      </c>
      <c r="J134" t="s">
        <v>740</v>
      </c>
      <c r="K134" t="s">
        <v>312</v>
      </c>
      <c r="L134">
        <v>48126</v>
      </c>
      <c r="M134" t="s">
        <v>92</v>
      </c>
      <c r="N134" t="s">
        <v>741</v>
      </c>
      <c r="O134" t="s">
        <v>31</v>
      </c>
      <c r="P134" t="s">
        <v>35</v>
      </c>
      <c r="Q134" t="s">
        <v>742</v>
      </c>
      <c r="R134">
        <v>301.95999999999998</v>
      </c>
      <c r="S134">
        <v>2</v>
      </c>
      <c r="T134">
        <v>0</v>
      </c>
      <c r="U134">
        <v>87.568399999999997</v>
      </c>
    </row>
    <row r="135" spans="1:21" x14ac:dyDescent="0.25">
      <c r="A135">
        <v>627</v>
      </c>
      <c r="B135" t="s">
        <v>743</v>
      </c>
      <c r="C135" t="s">
        <v>744</v>
      </c>
      <c r="D135" t="s">
        <v>745</v>
      </c>
      <c r="E135" t="s">
        <v>39</v>
      </c>
      <c r="F135" t="s">
        <v>746</v>
      </c>
      <c r="G135" t="s">
        <v>747</v>
      </c>
      <c r="H135" t="s">
        <v>100</v>
      </c>
      <c r="I135" t="s">
        <v>26</v>
      </c>
      <c r="J135" t="s">
        <v>180</v>
      </c>
      <c r="K135" t="s">
        <v>123</v>
      </c>
      <c r="L135">
        <v>10009</v>
      </c>
      <c r="M135" t="s">
        <v>66</v>
      </c>
      <c r="N135" t="s">
        <v>748</v>
      </c>
      <c r="O135" t="s">
        <v>31</v>
      </c>
      <c r="P135" t="s">
        <v>55</v>
      </c>
      <c r="Q135" t="s">
        <v>749</v>
      </c>
      <c r="R135">
        <v>35.56</v>
      </c>
      <c r="S135">
        <v>7</v>
      </c>
      <c r="T135">
        <v>0</v>
      </c>
      <c r="U135">
        <v>12.090400000000001</v>
      </c>
    </row>
    <row r="136" spans="1:21" x14ac:dyDescent="0.25">
      <c r="A136">
        <v>636</v>
      </c>
      <c r="B136" t="s">
        <v>750</v>
      </c>
      <c r="C136" s="1">
        <v>42104</v>
      </c>
      <c r="D136" s="1">
        <v>42257</v>
      </c>
      <c r="E136" t="s">
        <v>22</v>
      </c>
      <c r="F136" t="s">
        <v>751</v>
      </c>
      <c r="G136" t="s">
        <v>752</v>
      </c>
      <c r="H136" t="s">
        <v>89</v>
      </c>
      <c r="I136" t="s">
        <v>26</v>
      </c>
      <c r="J136" t="s">
        <v>753</v>
      </c>
      <c r="K136" t="s">
        <v>754</v>
      </c>
      <c r="L136">
        <v>31088</v>
      </c>
      <c r="M136" t="s">
        <v>29</v>
      </c>
      <c r="N136" t="s">
        <v>755</v>
      </c>
      <c r="O136" t="s">
        <v>31</v>
      </c>
      <c r="P136" t="s">
        <v>35</v>
      </c>
      <c r="Q136" t="s">
        <v>756</v>
      </c>
      <c r="R136">
        <v>392.94</v>
      </c>
      <c r="S136">
        <v>3</v>
      </c>
      <c r="T136">
        <v>0</v>
      </c>
      <c r="U136">
        <v>43.223399999999998</v>
      </c>
    </row>
    <row r="137" spans="1:21" x14ac:dyDescent="0.25">
      <c r="A137">
        <v>639</v>
      </c>
      <c r="B137" t="s">
        <v>757</v>
      </c>
      <c r="C137" t="s">
        <v>758</v>
      </c>
      <c r="D137" t="s">
        <v>759</v>
      </c>
      <c r="E137" t="s">
        <v>39</v>
      </c>
      <c r="F137" t="s">
        <v>760</v>
      </c>
      <c r="G137" t="s">
        <v>761</v>
      </c>
      <c r="H137" t="s">
        <v>100</v>
      </c>
      <c r="I137" t="s">
        <v>26</v>
      </c>
      <c r="J137" t="s">
        <v>762</v>
      </c>
      <c r="K137" t="s">
        <v>52</v>
      </c>
      <c r="L137">
        <v>94591</v>
      </c>
      <c r="M137" t="s">
        <v>53</v>
      </c>
      <c r="N137" t="s">
        <v>336</v>
      </c>
      <c r="O137" t="s">
        <v>31</v>
      </c>
      <c r="P137" t="s">
        <v>55</v>
      </c>
      <c r="Q137" t="s">
        <v>337</v>
      </c>
      <c r="R137">
        <v>1049.2</v>
      </c>
      <c r="S137">
        <v>5</v>
      </c>
      <c r="T137">
        <v>0</v>
      </c>
      <c r="U137">
        <v>272.79199999999997</v>
      </c>
    </row>
    <row r="138" spans="1:21" x14ac:dyDescent="0.25">
      <c r="A138">
        <v>641</v>
      </c>
      <c r="B138" t="s">
        <v>763</v>
      </c>
      <c r="C138" t="s">
        <v>764</v>
      </c>
      <c r="D138" t="s">
        <v>765</v>
      </c>
      <c r="E138" t="s">
        <v>39</v>
      </c>
      <c r="F138" t="s">
        <v>766</v>
      </c>
      <c r="G138" t="s">
        <v>767</v>
      </c>
      <c r="H138" t="s">
        <v>89</v>
      </c>
      <c r="I138" t="s">
        <v>26</v>
      </c>
      <c r="J138" t="s">
        <v>173</v>
      </c>
      <c r="K138" t="s">
        <v>174</v>
      </c>
      <c r="L138">
        <v>55407</v>
      </c>
      <c r="M138" t="s">
        <v>92</v>
      </c>
      <c r="N138" t="s">
        <v>768</v>
      </c>
      <c r="O138" t="s">
        <v>31</v>
      </c>
      <c r="P138" t="s">
        <v>55</v>
      </c>
      <c r="Q138" t="s">
        <v>769</v>
      </c>
      <c r="R138">
        <v>18.84</v>
      </c>
      <c r="S138">
        <v>3</v>
      </c>
      <c r="T138">
        <v>0</v>
      </c>
      <c r="U138">
        <v>6.0288000000000004</v>
      </c>
    </row>
    <row r="139" spans="1:21" x14ac:dyDescent="0.25">
      <c r="A139">
        <v>649</v>
      </c>
      <c r="B139" t="s">
        <v>770</v>
      </c>
      <c r="C139" s="1">
        <v>42686</v>
      </c>
      <c r="D139" t="s">
        <v>771</v>
      </c>
      <c r="E139" t="s">
        <v>22</v>
      </c>
      <c r="F139" t="s">
        <v>772</v>
      </c>
      <c r="G139" t="s">
        <v>773</v>
      </c>
      <c r="H139" t="s">
        <v>89</v>
      </c>
      <c r="I139" t="s">
        <v>26</v>
      </c>
      <c r="J139" t="s">
        <v>774</v>
      </c>
      <c r="K139" t="s">
        <v>203</v>
      </c>
      <c r="L139">
        <v>98661</v>
      </c>
      <c r="M139" t="s">
        <v>53</v>
      </c>
      <c r="N139" t="s">
        <v>486</v>
      </c>
      <c r="O139" t="s">
        <v>31</v>
      </c>
      <c r="P139" t="s">
        <v>55</v>
      </c>
      <c r="Q139" t="s">
        <v>487</v>
      </c>
      <c r="R139">
        <v>14.8</v>
      </c>
      <c r="S139">
        <v>4</v>
      </c>
      <c r="T139">
        <v>0</v>
      </c>
      <c r="U139">
        <v>6.0679999999999996</v>
      </c>
    </row>
    <row r="140" spans="1:21" x14ac:dyDescent="0.25">
      <c r="A140">
        <v>658</v>
      </c>
      <c r="B140" t="s">
        <v>775</v>
      </c>
      <c r="C140" t="s">
        <v>776</v>
      </c>
      <c r="D140" t="s">
        <v>776</v>
      </c>
      <c r="E140" t="s">
        <v>464</v>
      </c>
      <c r="F140" t="s">
        <v>777</v>
      </c>
      <c r="G140" t="s">
        <v>778</v>
      </c>
      <c r="H140" t="s">
        <v>100</v>
      </c>
      <c r="I140" t="s">
        <v>26</v>
      </c>
      <c r="J140" t="s">
        <v>188</v>
      </c>
      <c r="K140" t="s">
        <v>138</v>
      </c>
      <c r="L140">
        <v>60505</v>
      </c>
      <c r="M140" t="s">
        <v>92</v>
      </c>
      <c r="N140" t="s">
        <v>626</v>
      </c>
      <c r="O140" t="s">
        <v>31</v>
      </c>
      <c r="P140" t="s">
        <v>35</v>
      </c>
      <c r="Q140" t="s">
        <v>627</v>
      </c>
      <c r="R140">
        <v>701.37199999999996</v>
      </c>
      <c r="S140">
        <v>2</v>
      </c>
      <c r="T140">
        <v>0.3</v>
      </c>
      <c r="U140">
        <v>-50.097999999999999</v>
      </c>
    </row>
    <row r="141" spans="1:21" x14ac:dyDescent="0.25">
      <c r="A141">
        <v>662</v>
      </c>
      <c r="B141" t="s">
        <v>779</v>
      </c>
      <c r="C141" t="s">
        <v>780</v>
      </c>
      <c r="D141" t="s">
        <v>781</v>
      </c>
      <c r="E141" t="s">
        <v>39</v>
      </c>
      <c r="F141" t="s">
        <v>782</v>
      </c>
      <c r="G141" t="s">
        <v>783</v>
      </c>
      <c r="H141" t="s">
        <v>25</v>
      </c>
      <c r="I141" t="s">
        <v>26</v>
      </c>
      <c r="J141" t="s">
        <v>784</v>
      </c>
      <c r="K141" t="s">
        <v>91</v>
      </c>
      <c r="L141">
        <v>76017</v>
      </c>
      <c r="M141" t="s">
        <v>92</v>
      </c>
      <c r="N141" t="s">
        <v>204</v>
      </c>
      <c r="O141" t="s">
        <v>31</v>
      </c>
      <c r="P141" t="s">
        <v>45</v>
      </c>
      <c r="Q141" t="s">
        <v>205</v>
      </c>
      <c r="R141">
        <v>918.78499999999997</v>
      </c>
      <c r="S141">
        <v>5</v>
      </c>
      <c r="T141">
        <v>0.3</v>
      </c>
      <c r="U141">
        <v>-118.12949999999999</v>
      </c>
    </row>
    <row r="142" spans="1:21" x14ac:dyDescent="0.25">
      <c r="A142">
        <v>669</v>
      </c>
      <c r="B142" t="s">
        <v>785</v>
      </c>
      <c r="C142" t="s">
        <v>786</v>
      </c>
      <c r="D142" t="s">
        <v>215</v>
      </c>
      <c r="E142" t="s">
        <v>86</v>
      </c>
      <c r="F142" t="s">
        <v>787</v>
      </c>
      <c r="G142" t="s">
        <v>788</v>
      </c>
      <c r="H142" t="s">
        <v>25</v>
      </c>
      <c r="I142" t="s">
        <v>26</v>
      </c>
      <c r="J142" t="s">
        <v>789</v>
      </c>
      <c r="K142" t="s">
        <v>250</v>
      </c>
      <c r="L142">
        <v>44105</v>
      </c>
      <c r="M142" t="s">
        <v>66</v>
      </c>
      <c r="N142" t="s">
        <v>790</v>
      </c>
      <c r="O142" t="s">
        <v>31</v>
      </c>
      <c r="P142" t="s">
        <v>55</v>
      </c>
      <c r="Q142" t="s">
        <v>791</v>
      </c>
      <c r="R142">
        <v>30.36</v>
      </c>
      <c r="S142">
        <v>5</v>
      </c>
      <c r="T142">
        <v>0.2</v>
      </c>
      <c r="U142">
        <v>8.7285000000000004</v>
      </c>
    </row>
    <row r="143" spans="1:21" x14ac:dyDescent="0.25">
      <c r="A143">
        <v>670</v>
      </c>
      <c r="B143" t="s">
        <v>792</v>
      </c>
      <c r="C143" s="1">
        <v>42984</v>
      </c>
      <c r="D143" t="s">
        <v>601</v>
      </c>
      <c r="E143" t="s">
        <v>39</v>
      </c>
      <c r="F143" t="s">
        <v>746</v>
      </c>
      <c r="G143" t="s">
        <v>747</v>
      </c>
      <c r="H143" t="s">
        <v>100</v>
      </c>
      <c r="I143" t="s">
        <v>26</v>
      </c>
      <c r="J143" t="s">
        <v>137</v>
      </c>
      <c r="K143" t="s">
        <v>138</v>
      </c>
      <c r="L143">
        <v>60653</v>
      </c>
      <c r="M143" t="s">
        <v>92</v>
      </c>
      <c r="N143" t="s">
        <v>793</v>
      </c>
      <c r="O143" t="s">
        <v>31</v>
      </c>
      <c r="P143" t="s">
        <v>55</v>
      </c>
      <c r="Q143" t="s">
        <v>794</v>
      </c>
      <c r="R143">
        <v>23.975999999999999</v>
      </c>
      <c r="S143">
        <v>3</v>
      </c>
      <c r="T143">
        <v>0.6</v>
      </c>
      <c r="U143">
        <v>-14.3856</v>
      </c>
    </row>
    <row r="144" spans="1:21" x14ac:dyDescent="0.25">
      <c r="A144">
        <v>671</v>
      </c>
      <c r="B144" t="s">
        <v>792</v>
      </c>
      <c r="C144" s="1">
        <v>42984</v>
      </c>
      <c r="D144" t="s">
        <v>601</v>
      </c>
      <c r="E144" t="s">
        <v>39</v>
      </c>
      <c r="F144" t="s">
        <v>746</v>
      </c>
      <c r="G144" t="s">
        <v>747</v>
      </c>
      <c r="H144" t="s">
        <v>100</v>
      </c>
      <c r="I144" t="s">
        <v>26</v>
      </c>
      <c r="J144" t="s">
        <v>137</v>
      </c>
      <c r="K144" t="s">
        <v>138</v>
      </c>
      <c r="L144">
        <v>60653</v>
      </c>
      <c r="M144" t="s">
        <v>92</v>
      </c>
      <c r="N144" t="s">
        <v>795</v>
      </c>
      <c r="O144" t="s">
        <v>31</v>
      </c>
      <c r="P144" t="s">
        <v>45</v>
      </c>
      <c r="Q144" t="s">
        <v>796</v>
      </c>
      <c r="R144">
        <v>108.925</v>
      </c>
      <c r="S144">
        <v>1</v>
      </c>
      <c r="T144">
        <v>0.5</v>
      </c>
      <c r="U144">
        <v>-71.890500000000003</v>
      </c>
    </row>
    <row r="145" spans="1:21" x14ac:dyDescent="0.25">
      <c r="A145">
        <v>679</v>
      </c>
      <c r="B145" t="s">
        <v>797</v>
      </c>
      <c r="C145" t="s">
        <v>798</v>
      </c>
      <c r="D145" t="s">
        <v>799</v>
      </c>
      <c r="E145" t="s">
        <v>39</v>
      </c>
      <c r="F145" t="s">
        <v>800</v>
      </c>
      <c r="G145" t="s">
        <v>801</v>
      </c>
      <c r="H145" t="s">
        <v>25</v>
      </c>
      <c r="I145" t="s">
        <v>26</v>
      </c>
      <c r="J145" t="s">
        <v>802</v>
      </c>
      <c r="K145" t="s">
        <v>91</v>
      </c>
      <c r="L145">
        <v>75701</v>
      </c>
      <c r="M145" t="s">
        <v>92</v>
      </c>
      <c r="N145" t="s">
        <v>803</v>
      </c>
      <c r="O145" t="s">
        <v>31</v>
      </c>
      <c r="P145" t="s">
        <v>55</v>
      </c>
      <c r="Q145" t="s">
        <v>804</v>
      </c>
      <c r="R145">
        <v>82.524000000000001</v>
      </c>
      <c r="S145">
        <v>3</v>
      </c>
      <c r="T145">
        <v>0.6</v>
      </c>
      <c r="U145">
        <v>-41.262</v>
      </c>
    </row>
    <row r="146" spans="1:21" x14ac:dyDescent="0.25">
      <c r="A146">
        <v>689</v>
      </c>
      <c r="B146" t="s">
        <v>805</v>
      </c>
      <c r="C146" t="s">
        <v>193</v>
      </c>
      <c r="D146" t="s">
        <v>806</v>
      </c>
      <c r="E146" t="s">
        <v>39</v>
      </c>
      <c r="F146" t="s">
        <v>807</v>
      </c>
      <c r="G146" t="s">
        <v>808</v>
      </c>
      <c r="H146" t="s">
        <v>25</v>
      </c>
      <c r="I146" t="s">
        <v>26</v>
      </c>
      <c r="J146" t="s">
        <v>180</v>
      </c>
      <c r="K146" t="s">
        <v>123</v>
      </c>
      <c r="L146">
        <v>10035</v>
      </c>
      <c r="M146" t="s">
        <v>66</v>
      </c>
      <c r="N146" t="s">
        <v>809</v>
      </c>
      <c r="O146" t="s">
        <v>31</v>
      </c>
      <c r="P146" t="s">
        <v>32</v>
      </c>
      <c r="Q146" t="s">
        <v>810</v>
      </c>
      <c r="R146">
        <v>191.98400000000001</v>
      </c>
      <c r="S146">
        <v>2</v>
      </c>
      <c r="T146">
        <v>0.2</v>
      </c>
      <c r="U146">
        <v>4.7995999999999999</v>
      </c>
    </row>
    <row r="147" spans="1:21" x14ac:dyDescent="0.25">
      <c r="A147">
        <v>690</v>
      </c>
      <c r="B147" t="s">
        <v>811</v>
      </c>
      <c r="C147" t="s">
        <v>812</v>
      </c>
      <c r="D147" t="s">
        <v>813</v>
      </c>
      <c r="E147" t="s">
        <v>22</v>
      </c>
      <c r="F147" t="s">
        <v>814</v>
      </c>
      <c r="G147" t="s">
        <v>815</v>
      </c>
      <c r="H147" t="s">
        <v>25</v>
      </c>
      <c r="I147" t="s">
        <v>26</v>
      </c>
      <c r="J147" t="s">
        <v>816</v>
      </c>
      <c r="K147" t="s">
        <v>817</v>
      </c>
      <c r="L147">
        <v>22980</v>
      </c>
      <c r="M147" t="s">
        <v>29</v>
      </c>
      <c r="N147" t="s">
        <v>818</v>
      </c>
      <c r="O147" t="s">
        <v>31</v>
      </c>
      <c r="P147" t="s">
        <v>55</v>
      </c>
      <c r="Q147" t="s">
        <v>819</v>
      </c>
      <c r="R147">
        <v>104.01</v>
      </c>
      <c r="S147">
        <v>1</v>
      </c>
      <c r="T147">
        <v>0</v>
      </c>
      <c r="U147">
        <v>14.561400000000001</v>
      </c>
    </row>
    <row r="148" spans="1:21" x14ac:dyDescent="0.25">
      <c r="A148">
        <v>702</v>
      </c>
      <c r="B148" t="s">
        <v>820</v>
      </c>
      <c r="C148" s="1">
        <v>42775</v>
      </c>
      <c r="D148" s="1">
        <v>42956</v>
      </c>
      <c r="E148" t="s">
        <v>39</v>
      </c>
      <c r="F148" t="s">
        <v>821</v>
      </c>
      <c r="G148" t="s">
        <v>822</v>
      </c>
      <c r="H148" t="s">
        <v>89</v>
      </c>
      <c r="I148" t="s">
        <v>26</v>
      </c>
      <c r="J148" t="s">
        <v>789</v>
      </c>
      <c r="K148" t="s">
        <v>250</v>
      </c>
      <c r="L148">
        <v>44105</v>
      </c>
      <c r="M148" t="s">
        <v>66</v>
      </c>
      <c r="N148" t="s">
        <v>292</v>
      </c>
      <c r="O148" t="s">
        <v>31</v>
      </c>
      <c r="P148" t="s">
        <v>55</v>
      </c>
      <c r="Q148" t="s">
        <v>293</v>
      </c>
      <c r="R148">
        <v>15.071999999999999</v>
      </c>
      <c r="S148">
        <v>3</v>
      </c>
      <c r="T148">
        <v>0.2</v>
      </c>
      <c r="U148">
        <v>4.1448</v>
      </c>
    </row>
    <row r="149" spans="1:21" x14ac:dyDescent="0.25">
      <c r="A149">
        <v>703</v>
      </c>
      <c r="B149" t="s">
        <v>823</v>
      </c>
      <c r="C149" s="1">
        <v>42471</v>
      </c>
      <c r="D149" s="1">
        <v>42593</v>
      </c>
      <c r="E149" t="s">
        <v>22</v>
      </c>
      <c r="F149" t="s">
        <v>824</v>
      </c>
      <c r="G149" t="s">
        <v>825</v>
      </c>
      <c r="H149" t="s">
        <v>89</v>
      </c>
      <c r="I149" t="s">
        <v>26</v>
      </c>
      <c r="J149" t="s">
        <v>202</v>
      </c>
      <c r="K149" t="s">
        <v>203</v>
      </c>
      <c r="L149">
        <v>98103</v>
      </c>
      <c r="M149" t="s">
        <v>53</v>
      </c>
      <c r="N149" t="s">
        <v>826</v>
      </c>
      <c r="O149" t="s">
        <v>31</v>
      </c>
      <c r="P149" t="s">
        <v>55</v>
      </c>
      <c r="Q149" t="s">
        <v>827</v>
      </c>
      <c r="R149">
        <v>209.88</v>
      </c>
      <c r="S149">
        <v>3</v>
      </c>
      <c r="T149">
        <v>0</v>
      </c>
      <c r="U149">
        <v>35.679600000000001</v>
      </c>
    </row>
    <row r="150" spans="1:21" x14ac:dyDescent="0.25">
      <c r="A150">
        <v>704</v>
      </c>
      <c r="B150" t="s">
        <v>828</v>
      </c>
      <c r="C150" s="1">
        <v>42251</v>
      </c>
      <c r="D150" t="s">
        <v>829</v>
      </c>
      <c r="E150" t="s">
        <v>39</v>
      </c>
      <c r="F150" t="s">
        <v>830</v>
      </c>
      <c r="G150" t="s">
        <v>831</v>
      </c>
      <c r="H150" t="s">
        <v>25</v>
      </c>
      <c r="I150" t="s">
        <v>26</v>
      </c>
      <c r="J150" t="s">
        <v>832</v>
      </c>
      <c r="K150" t="s">
        <v>52</v>
      </c>
      <c r="L150">
        <v>90805</v>
      </c>
      <c r="M150" t="s">
        <v>53</v>
      </c>
      <c r="N150" t="s">
        <v>833</v>
      </c>
      <c r="O150" t="s">
        <v>31</v>
      </c>
      <c r="P150" t="s">
        <v>45</v>
      </c>
      <c r="Q150" t="s">
        <v>834</v>
      </c>
      <c r="R150">
        <v>369.91199999999998</v>
      </c>
      <c r="S150">
        <v>3</v>
      </c>
      <c r="T150">
        <v>0.2</v>
      </c>
      <c r="U150">
        <v>-13.871700000000001</v>
      </c>
    </row>
    <row r="151" spans="1:21" x14ac:dyDescent="0.25">
      <c r="A151">
        <v>709</v>
      </c>
      <c r="B151" t="s">
        <v>835</v>
      </c>
      <c r="C151" s="1">
        <v>41682</v>
      </c>
      <c r="D151" s="1">
        <v>41741</v>
      </c>
      <c r="E151" t="s">
        <v>86</v>
      </c>
      <c r="F151" t="s">
        <v>836</v>
      </c>
      <c r="G151" t="s">
        <v>837</v>
      </c>
      <c r="H151" t="s">
        <v>25</v>
      </c>
      <c r="I151" t="s">
        <v>26</v>
      </c>
      <c r="J151" t="s">
        <v>180</v>
      </c>
      <c r="K151" t="s">
        <v>123</v>
      </c>
      <c r="L151">
        <v>10035</v>
      </c>
      <c r="M151" t="s">
        <v>66</v>
      </c>
      <c r="N151" t="s">
        <v>838</v>
      </c>
      <c r="O151" t="s">
        <v>31</v>
      </c>
      <c r="P151" t="s">
        <v>32</v>
      </c>
      <c r="Q151" t="s">
        <v>839</v>
      </c>
      <c r="R151">
        <v>883.92</v>
      </c>
      <c r="S151">
        <v>5</v>
      </c>
      <c r="T151">
        <v>0.2</v>
      </c>
      <c r="U151">
        <v>-110.49</v>
      </c>
    </row>
    <row r="152" spans="1:21" x14ac:dyDescent="0.25">
      <c r="A152">
        <v>717</v>
      </c>
      <c r="B152" t="s">
        <v>840</v>
      </c>
      <c r="C152" s="1">
        <v>41944</v>
      </c>
      <c r="D152" t="s">
        <v>841</v>
      </c>
      <c r="E152" t="s">
        <v>86</v>
      </c>
      <c r="F152" t="s">
        <v>842</v>
      </c>
      <c r="G152" t="s">
        <v>843</v>
      </c>
      <c r="H152" t="s">
        <v>25</v>
      </c>
      <c r="I152" t="s">
        <v>26</v>
      </c>
      <c r="J152" t="s">
        <v>844</v>
      </c>
      <c r="K152" t="s">
        <v>211</v>
      </c>
      <c r="L152">
        <v>19901</v>
      </c>
      <c r="M152" t="s">
        <v>66</v>
      </c>
      <c r="N152" t="s">
        <v>734</v>
      </c>
      <c r="O152" t="s">
        <v>31</v>
      </c>
      <c r="P152" t="s">
        <v>55</v>
      </c>
      <c r="Q152" t="s">
        <v>735</v>
      </c>
      <c r="R152">
        <v>9.94</v>
      </c>
      <c r="S152">
        <v>2</v>
      </c>
      <c r="T152">
        <v>0</v>
      </c>
      <c r="U152">
        <v>3.0813999999999999</v>
      </c>
    </row>
    <row r="153" spans="1:21" x14ac:dyDescent="0.25">
      <c r="A153">
        <v>718</v>
      </c>
      <c r="B153" t="s">
        <v>845</v>
      </c>
      <c r="C153" t="s">
        <v>846</v>
      </c>
      <c r="D153" t="s">
        <v>847</v>
      </c>
      <c r="E153" t="s">
        <v>39</v>
      </c>
      <c r="F153" t="s">
        <v>848</v>
      </c>
      <c r="G153" t="s">
        <v>849</v>
      </c>
      <c r="H153" t="s">
        <v>25</v>
      </c>
      <c r="I153" t="s">
        <v>26</v>
      </c>
      <c r="J153" t="s">
        <v>249</v>
      </c>
      <c r="K153" t="s">
        <v>250</v>
      </c>
      <c r="L153">
        <v>43055</v>
      </c>
      <c r="M153" t="s">
        <v>66</v>
      </c>
      <c r="N153" t="s">
        <v>850</v>
      </c>
      <c r="O153" t="s">
        <v>31</v>
      </c>
      <c r="P153" t="s">
        <v>55</v>
      </c>
      <c r="Q153" t="s">
        <v>851</v>
      </c>
      <c r="R153">
        <v>103.056</v>
      </c>
      <c r="S153">
        <v>3</v>
      </c>
      <c r="T153">
        <v>0.2</v>
      </c>
      <c r="U153">
        <v>24.4758</v>
      </c>
    </row>
    <row r="154" spans="1:21" x14ac:dyDescent="0.25">
      <c r="A154">
        <v>720</v>
      </c>
      <c r="B154" t="s">
        <v>852</v>
      </c>
      <c r="C154" s="1">
        <v>41676</v>
      </c>
      <c r="D154" s="1">
        <v>41826</v>
      </c>
      <c r="E154" t="s">
        <v>39</v>
      </c>
      <c r="F154" t="s">
        <v>853</v>
      </c>
      <c r="G154" t="s">
        <v>854</v>
      </c>
      <c r="H154" t="s">
        <v>100</v>
      </c>
      <c r="I154" t="s">
        <v>26</v>
      </c>
      <c r="J154" t="s">
        <v>74</v>
      </c>
      <c r="K154" t="s">
        <v>75</v>
      </c>
      <c r="L154">
        <v>84057</v>
      </c>
      <c r="M154" t="s">
        <v>53</v>
      </c>
      <c r="N154" t="s">
        <v>542</v>
      </c>
      <c r="O154" t="s">
        <v>31</v>
      </c>
      <c r="P154" t="s">
        <v>55</v>
      </c>
      <c r="Q154" t="s">
        <v>543</v>
      </c>
      <c r="R154">
        <v>73.319999999999993</v>
      </c>
      <c r="S154">
        <v>6</v>
      </c>
      <c r="T154">
        <v>0</v>
      </c>
      <c r="U154">
        <v>21.995999999999999</v>
      </c>
    </row>
    <row r="155" spans="1:21" x14ac:dyDescent="0.25">
      <c r="A155">
        <v>722</v>
      </c>
      <c r="B155" t="s">
        <v>855</v>
      </c>
      <c r="C155" t="s">
        <v>349</v>
      </c>
      <c r="D155" t="s">
        <v>856</v>
      </c>
      <c r="E155" t="s">
        <v>39</v>
      </c>
      <c r="F155" t="s">
        <v>513</v>
      </c>
      <c r="G155" t="s">
        <v>514</v>
      </c>
      <c r="H155" t="s">
        <v>89</v>
      </c>
      <c r="I155" t="s">
        <v>26</v>
      </c>
      <c r="J155" t="s">
        <v>311</v>
      </c>
      <c r="K155" t="s">
        <v>312</v>
      </c>
      <c r="L155">
        <v>48205</v>
      </c>
      <c r="M155" t="s">
        <v>92</v>
      </c>
      <c r="N155" t="s">
        <v>857</v>
      </c>
      <c r="O155" t="s">
        <v>31</v>
      </c>
      <c r="P155" t="s">
        <v>45</v>
      </c>
      <c r="Q155" t="s">
        <v>858</v>
      </c>
      <c r="R155">
        <v>1652.94</v>
      </c>
      <c r="S155">
        <v>3</v>
      </c>
      <c r="T155">
        <v>0</v>
      </c>
      <c r="U155">
        <v>231.41159999999999</v>
      </c>
    </row>
    <row r="156" spans="1:21" x14ac:dyDescent="0.25">
      <c r="A156">
        <v>724</v>
      </c>
      <c r="B156" t="s">
        <v>859</v>
      </c>
      <c r="C156" s="1">
        <v>41830</v>
      </c>
      <c r="D156" t="s">
        <v>860</v>
      </c>
      <c r="E156" t="s">
        <v>39</v>
      </c>
      <c r="F156" t="s">
        <v>861</v>
      </c>
      <c r="G156" t="s">
        <v>862</v>
      </c>
      <c r="H156" t="s">
        <v>100</v>
      </c>
      <c r="I156" t="s">
        <v>26</v>
      </c>
      <c r="J156" t="s">
        <v>64</v>
      </c>
      <c r="K156" t="s">
        <v>65</v>
      </c>
      <c r="L156">
        <v>19140</v>
      </c>
      <c r="M156" t="s">
        <v>66</v>
      </c>
      <c r="N156" t="s">
        <v>863</v>
      </c>
      <c r="O156" t="s">
        <v>31</v>
      </c>
      <c r="P156" t="s">
        <v>55</v>
      </c>
      <c r="Q156" t="s">
        <v>864</v>
      </c>
      <c r="R156">
        <v>129.91999999999999</v>
      </c>
      <c r="S156">
        <v>5</v>
      </c>
      <c r="T156">
        <v>0.2</v>
      </c>
      <c r="U156">
        <v>21.111999999999998</v>
      </c>
    </row>
    <row r="157" spans="1:21" x14ac:dyDescent="0.25">
      <c r="A157">
        <v>729</v>
      </c>
      <c r="B157" t="s">
        <v>865</v>
      </c>
      <c r="C157" s="1">
        <v>42441</v>
      </c>
      <c r="D157" s="1">
        <v>42533</v>
      </c>
      <c r="E157" t="s">
        <v>86</v>
      </c>
      <c r="F157" t="s">
        <v>866</v>
      </c>
      <c r="G157" t="s">
        <v>867</v>
      </c>
      <c r="H157" t="s">
        <v>25</v>
      </c>
      <c r="I157" t="s">
        <v>26</v>
      </c>
      <c r="J157" t="s">
        <v>868</v>
      </c>
      <c r="K157" t="s">
        <v>123</v>
      </c>
      <c r="L157">
        <v>11572</v>
      </c>
      <c r="M157" t="s">
        <v>66</v>
      </c>
      <c r="N157" t="s">
        <v>869</v>
      </c>
      <c r="O157" t="s">
        <v>31</v>
      </c>
      <c r="P157" t="s">
        <v>45</v>
      </c>
      <c r="Q157" t="s">
        <v>870</v>
      </c>
      <c r="R157">
        <v>400.03199999999998</v>
      </c>
      <c r="S157">
        <v>2</v>
      </c>
      <c r="T157">
        <v>0.4</v>
      </c>
      <c r="U157">
        <v>-153.34559999999999</v>
      </c>
    </row>
    <row r="158" spans="1:21" x14ac:dyDescent="0.25">
      <c r="A158">
        <v>731</v>
      </c>
      <c r="B158" t="s">
        <v>865</v>
      </c>
      <c r="C158" s="1">
        <v>42441</v>
      </c>
      <c r="D158" s="1">
        <v>42533</v>
      </c>
      <c r="E158" t="s">
        <v>86</v>
      </c>
      <c r="F158" t="s">
        <v>866</v>
      </c>
      <c r="G158" t="s">
        <v>867</v>
      </c>
      <c r="H158" t="s">
        <v>25</v>
      </c>
      <c r="I158" t="s">
        <v>26</v>
      </c>
      <c r="J158" t="s">
        <v>868</v>
      </c>
      <c r="K158" t="s">
        <v>123</v>
      </c>
      <c r="L158">
        <v>11572</v>
      </c>
      <c r="M158" t="s">
        <v>66</v>
      </c>
      <c r="N158" t="s">
        <v>353</v>
      </c>
      <c r="O158" t="s">
        <v>31</v>
      </c>
      <c r="P158" t="s">
        <v>35</v>
      </c>
      <c r="Q158" t="s">
        <v>354</v>
      </c>
      <c r="R158">
        <v>542.64599999999996</v>
      </c>
      <c r="S158">
        <v>3</v>
      </c>
      <c r="T158">
        <v>0.1</v>
      </c>
      <c r="U158">
        <v>102.49979999999999</v>
      </c>
    </row>
    <row r="159" spans="1:21" x14ac:dyDescent="0.25">
      <c r="A159">
        <v>737</v>
      </c>
      <c r="B159" t="s">
        <v>871</v>
      </c>
      <c r="C159" t="s">
        <v>872</v>
      </c>
      <c r="D159" t="s">
        <v>637</v>
      </c>
      <c r="E159" t="s">
        <v>39</v>
      </c>
      <c r="F159" t="s">
        <v>873</v>
      </c>
      <c r="G159" t="s">
        <v>874</v>
      </c>
      <c r="H159" t="s">
        <v>100</v>
      </c>
      <c r="I159" t="s">
        <v>26</v>
      </c>
      <c r="J159" t="s">
        <v>202</v>
      </c>
      <c r="K159" t="s">
        <v>203</v>
      </c>
      <c r="L159">
        <v>98115</v>
      </c>
      <c r="M159" t="s">
        <v>53</v>
      </c>
      <c r="N159" t="s">
        <v>875</v>
      </c>
      <c r="O159" t="s">
        <v>31</v>
      </c>
      <c r="P159" t="s">
        <v>32</v>
      </c>
      <c r="Q159" t="s">
        <v>876</v>
      </c>
      <c r="R159">
        <v>84.98</v>
      </c>
      <c r="S159">
        <v>1</v>
      </c>
      <c r="T159">
        <v>0</v>
      </c>
      <c r="U159">
        <v>18.695599999999999</v>
      </c>
    </row>
    <row r="160" spans="1:21" x14ac:dyDescent="0.25">
      <c r="A160">
        <v>747</v>
      </c>
      <c r="B160" t="s">
        <v>877</v>
      </c>
      <c r="C160" t="s">
        <v>878</v>
      </c>
      <c r="D160" t="s">
        <v>878</v>
      </c>
      <c r="E160" t="s">
        <v>464</v>
      </c>
      <c r="F160" t="s">
        <v>879</v>
      </c>
      <c r="G160" t="s">
        <v>880</v>
      </c>
      <c r="H160" t="s">
        <v>89</v>
      </c>
      <c r="I160" t="s">
        <v>26</v>
      </c>
      <c r="J160" t="s">
        <v>720</v>
      </c>
      <c r="K160" t="s">
        <v>52</v>
      </c>
      <c r="L160">
        <v>92105</v>
      </c>
      <c r="M160" t="s">
        <v>53</v>
      </c>
      <c r="N160" t="s">
        <v>340</v>
      </c>
      <c r="O160" t="s">
        <v>31</v>
      </c>
      <c r="P160" t="s">
        <v>45</v>
      </c>
      <c r="Q160" t="s">
        <v>341</v>
      </c>
      <c r="R160">
        <v>567.12</v>
      </c>
      <c r="S160">
        <v>10</v>
      </c>
      <c r="T160">
        <v>0.2</v>
      </c>
      <c r="U160">
        <v>-28.356000000000002</v>
      </c>
    </row>
    <row r="161" spans="1:21" x14ac:dyDescent="0.25">
      <c r="A161">
        <v>751</v>
      </c>
      <c r="B161" t="s">
        <v>881</v>
      </c>
      <c r="C161" s="1">
        <v>42776</v>
      </c>
      <c r="D161" s="1">
        <v>42896</v>
      </c>
      <c r="E161" t="s">
        <v>39</v>
      </c>
      <c r="F161" t="s">
        <v>882</v>
      </c>
      <c r="G161" t="s">
        <v>883</v>
      </c>
      <c r="H161" t="s">
        <v>25</v>
      </c>
      <c r="I161" t="s">
        <v>26</v>
      </c>
      <c r="J161" t="s">
        <v>884</v>
      </c>
      <c r="K161" t="s">
        <v>312</v>
      </c>
      <c r="L161">
        <v>48183</v>
      </c>
      <c r="M161" t="s">
        <v>92</v>
      </c>
      <c r="N161" t="s">
        <v>885</v>
      </c>
      <c r="O161" t="s">
        <v>31</v>
      </c>
      <c r="P161" t="s">
        <v>55</v>
      </c>
      <c r="Q161" t="s">
        <v>886</v>
      </c>
      <c r="R161">
        <v>157.74</v>
      </c>
      <c r="S161">
        <v>11</v>
      </c>
      <c r="T161">
        <v>0</v>
      </c>
      <c r="U161">
        <v>56.7864</v>
      </c>
    </row>
    <row r="162" spans="1:21" x14ac:dyDescent="0.25">
      <c r="A162">
        <v>755</v>
      </c>
      <c r="B162" t="s">
        <v>887</v>
      </c>
      <c r="C162" s="1">
        <v>42197</v>
      </c>
      <c r="D162" s="1">
        <v>42350</v>
      </c>
      <c r="E162" t="s">
        <v>39</v>
      </c>
      <c r="F162" t="s">
        <v>888</v>
      </c>
      <c r="G162" t="s">
        <v>889</v>
      </c>
      <c r="H162" t="s">
        <v>25</v>
      </c>
      <c r="I162" t="s">
        <v>26</v>
      </c>
      <c r="J162" t="s">
        <v>51</v>
      </c>
      <c r="K162" t="s">
        <v>52</v>
      </c>
      <c r="L162">
        <v>90036</v>
      </c>
      <c r="M162" t="s">
        <v>53</v>
      </c>
      <c r="N162" t="s">
        <v>793</v>
      </c>
      <c r="O162" t="s">
        <v>31</v>
      </c>
      <c r="P162" t="s">
        <v>55</v>
      </c>
      <c r="Q162" t="s">
        <v>794</v>
      </c>
      <c r="R162">
        <v>79.92</v>
      </c>
      <c r="S162">
        <v>4</v>
      </c>
      <c r="T162">
        <v>0</v>
      </c>
      <c r="U162">
        <v>28.7712</v>
      </c>
    </row>
    <row r="163" spans="1:21" x14ac:dyDescent="0.25">
      <c r="A163">
        <v>756</v>
      </c>
      <c r="B163" t="s">
        <v>890</v>
      </c>
      <c r="C163" t="s">
        <v>891</v>
      </c>
      <c r="D163" t="s">
        <v>892</v>
      </c>
      <c r="E163" t="s">
        <v>39</v>
      </c>
      <c r="F163" t="s">
        <v>893</v>
      </c>
      <c r="G163" t="s">
        <v>894</v>
      </c>
      <c r="H163" t="s">
        <v>89</v>
      </c>
      <c r="I163" t="s">
        <v>26</v>
      </c>
      <c r="J163" t="s">
        <v>680</v>
      </c>
      <c r="K163" t="s">
        <v>43</v>
      </c>
      <c r="L163">
        <v>32216</v>
      </c>
      <c r="M163" t="s">
        <v>29</v>
      </c>
      <c r="N163" t="s">
        <v>895</v>
      </c>
      <c r="O163" t="s">
        <v>31</v>
      </c>
      <c r="P163" t="s">
        <v>45</v>
      </c>
      <c r="Q163" t="s">
        <v>896</v>
      </c>
      <c r="R163">
        <v>383.43799999999999</v>
      </c>
      <c r="S163">
        <v>4</v>
      </c>
      <c r="T163">
        <v>0.45</v>
      </c>
      <c r="U163">
        <v>-167.3184</v>
      </c>
    </row>
    <row r="164" spans="1:21" x14ac:dyDescent="0.25">
      <c r="A164">
        <v>769</v>
      </c>
      <c r="B164" t="s">
        <v>897</v>
      </c>
      <c r="C164" t="s">
        <v>898</v>
      </c>
      <c r="D164" t="s">
        <v>899</v>
      </c>
      <c r="E164" t="s">
        <v>39</v>
      </c>
      <c r="F164" t="s">
        <v>900</v>
      </c>
      <c r="G164" t="s">
        <v>901</v>
      </c>
      <c r="H164" t="s">
        <v>89</v>
      </c>
      <c r="I164" t="s">
        <v>26</v>
      </c>
      <c r="J164" t="s">
        <v>902</v>
      </c>
      <c r="K164" t="s">
        <v>43</v>
      </c>
      <c r="L164">
        <v>33710</v>
      </c>
      <c r="M164" t="s">
        <v>29</v>
      </c>
      <c r="N164" t="s">
        <v>903</v>
      </c>
      <c r="O164" t="s">
        <v>31</v>
      </c>
      <c r="P164" t="s">
        <v>55</v>
      </c>
      <c r="Q164" t="s">
        <v>904</v>
      </c>
      <c r="R164">
        <v>310.88</v>
      </c>
      <c r="S164">
        <v>2</v>
      </c>
      <c r="T164">
        <v>0.2</v>
      </c>
      <c r="U164">
        <v>23.315999999999999</v>
      </c>
    </row>
    <row r="165" spans="1:21" x14ac:dyDescent="0.25">
      <c r="A165">
        <v>770</v>
      </c>
      <c r="B165" t="s">
        <v>905</v>
      </c>
      <c r="C165" t="s">
        <v>906</v>
      </c>
      <c r="D165" t="s">
        <v>907</v>
      </c>
      <c r="E165" t="s">
        <v>39</v>
      </c>
      <c r="F165" t="s">
        <v>908</v>
      </c>
      <c r="G165" t="s">
        <v>909</v>
      </c>
      <c r="H165" t="s">
        <v>25</v>
      </c>
      <c r="I165" t="s">
        <v>26</v>
      </c>
      <c r="J165" t="s">
        <v>784</v>
      </c>
      <c r="K165" t="s">
        <v>817</v>
      </c>
      <c r="L165">
        <v>22204</v>
      </c>
      <c r="M165" t="s">
        <v>29</v>
      </c>
      <c r="N165" t="s">
        <v>910</v>
      </c>
      <c r="O165" t="s">
        <v>31</v>
      </c>
      <c r="P165" t="s">
        <v>35</v>
      </c>
      <c r="Q165" t="s">
        <v>911</v>
      </c>
      <c r="R165">
        <v>641.96</v>
      </c>
      <c r="S165">
        <v>2</v>
      </c>
      <c r="T165">
        <v>0</v>
      </c>
      <c r="U165">
        <v>179.74879999999999</v>
      </c>
    </row>
    <row r="166" spans="1:21" x14ac:dyDescent="0.25">
      <c r="A166">
        <v>776</v>
      </c>
      <c r="B166" t="s">
        <v>912</v>
      </c>
      <c r="C166" t="s">
        <v>913</v>
      </c>
      <c r="D166" s="1">
        <v>42857</v>
      </c>
      <c r="E166" t="s">
        <v>39</v>
      </c>
      <c r="F166" t="s">
        <v>914</v>
      </c>
      <c r="G166" t="s">
        <v>915</v>
      </c>
      <c r="H166" t="s">
        <v>89</v>
      </c>
      <c r="I166" t="s">
        <v>26</v>
      </c>
      <c r="J166" t="s">
        <v>916</v>
      </c>
      <c r="K166" t="s">
        <v>917</v>
      </c>
      <c r="L166">
        <v>50315</v>
      </c>
      <c r="M166" t="s">
        <v>92</v>
      </c>
      <c r="N166" t="s">
        <v>918</v>
      </c>
      <c r="O166" t="s">
        <v>31</v>
      </c>
      <c r="P166" t="s">
        <v>55</v>
      </c>
      <c r="Q166" t="s">
        <v>919</v>
      </c>
      <c r="R166">
        <v>34.58</v>
      </c>
      <c r="S166">
        <v>7</v>
      </c>
      <c r="T166">
        <v>0</v>
      </c>
      <c r="U166">
        <v>14.5236</v>
      </c>
    </row>
    <row r="167" spans="1:21" x14ac:dyDescent="0.25">
      <c r="A167">
        <v>778</v>
      </c>
      <c r="B167" t="s">
        <v>920</v>
      </c>
      <c r="C167" t="s">
        <v>921</v>
      </c>
      <c r="D167" t="s">
        <v>922</v>
      </c>
      <c r="E167" t="s">
        <v>86</v>
      </c>
      <c r="F167" t="s">
        <v>374</v>
      </c>
      <c r="G167" t="s">
        <v>375</v>
      </c>
      <c r="H167" t="s">
        <v>100</v>
      </c>
      <c r="I167" t="s">
        <v>26</v>
      </c>
      <c r="J167" t="s">
        <v>352</v>
      </c>
      <c r="K167" t="s">
        <v>52</v>
      </c>
      <c r="L167">
        <v>94110</v>
      </c>
      <c r="M167" t="s">
        <v>53</v>
      </c>
      <c r="N167" t="s">
        <v>923</v>
      </c>
      <c r="O167" t="s">
        <v>31</v>
      </c>
      <c r="P167" t="s">
        <v>35</v>
      </c>
      <c r="Q167" t="s">
        <v>924</v>
      </c>
      <c r="R167">
        <v>544.00800000000004</v>
      </c>
      <c r="S167">
        <v>3</v>
      </c>
      <c r="T167">
        <v>0.2</v>
      </c>
      <c r="U167">
        <v>40.800600000000003</v>
      </c>
    </row>
    <row r="168" spans="1:21" x14ac:dyDescent="0.25">
      <c r="A168">
        <v>784</v>
      </c>
      <c r="B168" t="s">
        <v>925</v>
      </c>
      <c r="C168" s="1">
        <v>42073</v>
      </c>
      <c r="D168" s="1">
        <v>42165</v>
      </c>
      <c r="E168" t="s">
        <v>22</v>
      </c>
      <c r="F168" t="s">
        <v>926</v>
      </c>
      <c r="G168" t="s">
        <v>927</v>
      </c>
      <c r="H168" t="s">
        <v>25</v>
      </c>
      <c r="I168" t="s">
        <v>26</v>
      </c>
      <c r="J168" t="s">
        <v>376</v>
      </c>
      <c r="K168" t="s">
        <v>250</v>
      </c>
      <c r="L168">
        <v>43229</v>
      </c>
      <c r="M168" t="s">
        <v>66</v>
      </c>
      <c r="N168" t="s">
        <v>928</v>
      </c>
      <c r="O168" t="s">
        <v>31</v>
      </c>
      <c r="P168" t="s">
        <v>32</v>
      </c>
      <c r="Q168" t="s">
        <v>929</v>
      </c>
      <c r="R168">
        <v>35.49</v>
      </c>
      <c r="S168">
        <v>1</v>
      </c>
      <c r="T168">
        <v>0.5</v>
      </c>
      <c r="U168">
        <v>-15.615600000000001</v>
      </c>
    </row>
    <row r="169" spans="1:21" x14ac:dyDescent="0.25">
      <c r="A169">
        <v>788</v>
      </c>
      <c r="B169" t="s">
        <v>930</v>
      </c>
      <c r="C169" s="1">
        <v>42350</v>
      </c>
      <c r="D169" t="s">
        <v>931</v>
      </c>
      <c r="E169" t="s">
        <v>39</v>
      </c>
      <c r="F169" t="s">
        <v>932</v>
      </c>
      <c r="G169" t="s">
        <v>933</v>
      </c>
      <c r="H169" t="s">
        <v>25</v>
      </c>
      <c r="I169" t="s">
        <v>26</v>
      </c>
      <c r="J169" t="s">
        <v>934</v>
      </c>
      <c r="K169" t="s">
        <v>52</v>
      </c>
      <c r="L169">
        <v>93534</v>
      </c>
      <c r="M169" t="s">
        <v>53</v>
      </c>
      <c r="N169" t="s">
        <v>935</v>
      </c>
      <c r="O169" t="s">
        <v>31</v>
      </c>
      <c r="P169" t="s">
        <v>35</v>
      </c>
      <c r="Q169" t="s">
        <v>936</v>
      </c>
      <c r="R169">
        <v>348.928</v>
      </c>
      <c r="S169">
        <v>2</v>
      </c>
      <c r="T169">
        <v>0.2</v>
      </c>
      <c r="U169">
        <v>34.892800000000001</v>
      </c>
    </row>
    <row r="170" spans="1:21" x14ac:dyDescent="0.25">
      <c r="A170">
        <v>792</v>
      </c>
      <c r="B170" t="s">
        <v>937</v>
      </c>
      <c r="C170" t="s">
        <v>938</v>
      </c>
      <c r="D170" t="s">
        <v>939</v>
      </c>
      <c r="E170" t="s">
        <v>39</v>
      </c>
      <c r="F170" t="s">
        <v>940</v>
      </c>
      <c r="G170" t="s">
        <v>941</v>
      </c>
      <c r="H170" t="s">
        <v>25</v>
      </c>
      <c r="I170" t="s">
        <v>26</v>
      </c>
      <c r="J170" t="s">
        <v>715</v>
      </c>
      <c r="K170" t="s">
        <v>817</v>
      </c>
      <c r="L170">
        <v>23223</v>
      </c>
      <c r="M170" t="s">
        <v>29</v>
      </c>
      <c r="N170" t="s">
        <v>942</v>
      </c>
      <c r="O170" t="s">
        <v>31</v>
      </c>
      <c r="P170" t="s">
        <v>35</v>
      </c>
      <c r="Q170" t="s">
        <v>943</v>
      </c>
      <c r="R170">
        <v>332.94</v>
      </c>
      <c r="S170">
        <v>3</v>
      </c>
      <c r="T170">
        <v>0</v>
      </c>
      <c r="U170">
        <v>79.905600000000007</v>
      </c>
    </row>
    <row r="171" spans="1:21" x14ac:dyDescent="0.25">
      <c r="A171">
        <v>800</v>
      </c>
      <c r="B171" t="s">
        <v>944</v>
      </c>
      <c r="C171" t="s">
        <v>477</v>
      </c>
      <c r="D171" s="1">
        <v>42075</v>
      </c>
      <c r="E171" t="s">
        <v>39</v>
      </c>
      <c r="F171" t="s">
        <v>945</v>
      </c>
      <c r="G171" t="s">
        <v>946</v>
      </c>
      <c r="H171" t="s">
        <v>25</v>
      </c>
      <c r="I171" t="s">
        <v>26</v>
      </c>
      <c r="J171" t="s">
        <v>947</v>
      </c>
      <c r="K171" t="s">
        <v>52</v>
      </c>
      <c r="L171">
        <v>92530</v>
      </c>
      <c r="M171" t="s">
        <v>53</v>
      </c>
      <c r="N171" t="s">
        <v>661</v>
      </c>
      <c r="O171" t="s">
        <v>31</v>
      </c>
      <c r="P171" t="s">
        <v>35</v>
      </c>
      <c r="Q171" t="s">
        <v>662</v>
      </c>
      <c r="R171">
        <v>283.92</v>
      </c>
      <c r="S171">
        <v>5</v>
      </c>
      <c r="T171">
        <v>0.2</v>
      </c>
      <c r="U171">
        <v>17.745000000000001</v>
      </c>
    </row>
    <row r="172" spans="1:21" x14ac:dyDescent="0.25">
      <c r="A172">
        <v>801</v>
      </c>
      <c r="B172" t="s">
        <v>948</v>
      </c>
      <c r="C172" t="s">
        <v>949</v>
      </c>
      <c r="D172" t="s">
        <v>950</v>
      </c>
      <c r="E172" t="s">
        <v>86</v>
      </c>
      <c r="F172" t="s">
        <v>951</v>
      </c>
      <c r="G172" t="s">
        <v>952</v>
      </c>
      <c r="H172" t="s">
        <v>89</v>
      </c>
      <c r="I172" t="s">
        <v>26</v>
      </c>
      <c r="J172" t="s">
        <v>720</v>
      </c>
      <c r="K172" t="s">
        <v>52</v>
      </c>
      <c r="L172">
        <v>92105</v>
      </c>
      <c r="M172" t="s">
        <v>53</v>
      </c>
      <c r="N172" t="s">
        <v>953</v>
      </c>
      <c r="O172" t="s">
        <v>31</v>
      </c>
      <c r="P172" t="s">
        <v>55</v>
      </c>
      <c r="Q172" t="s">
        <v>954</v>
      </c>
      <c r="R172">
        <v>22.23</v>
      </c>
      <c r="S172">
        <v>1</v>
      </c>
      <c r="T172">
        <v>0</v>
      </c>
      <c r="U172">
        <v>7.3358999999999996</v>
      </c>
    </row>
    <row r="173" spans="1:21" x14ac:dyDescent="0.25">
      <c r="A173">
        <v>805</v>
      </c>
      <c r="B173" t="s">
        <v>955</v>
      </c>
      <c r="C173" t="s">
        <v>956</v>
      </c>
      <c r="D173" t="s">
        <v>957</v>
      </c>
      <c r="E173" t="s">
        <v>86</v>
      </c>
      <c r="F173" t="s">
        <v>958</v>
      </c>
      <c r="G173" t="s">
        <v>959</v>
      </c>
      <c r="H173" t="s">
        <v>25</v>
      </c>
      <c r="I173" t="s">
        <v>26</v>
      </c>
      <c r="J173" t="s">
        <v>352</v>
      </c>
      <c r="K173" t="s">
        <v>52</v>
      </c>
      <c r="L173">
        <v>94122</v>
      </c>
      <c r="M173" t="s">
        <v>53</v>
      </c>
      <c r="N173" t="s">
        <v>960</v>
      </c>
      <c r="O173" t="s">
        <v>31</v>
      </c>
      <c r="P173" t="s">
        <v>55</v>
      </c>
      <c r="Q173" t="s">
        <v>961</v>
      </c>
      <c r="R173">
        <v>18.28</v>
      </c>
      <c r="S173">
        <v>2</v>
      </c>
      <c r="T173">
        <v>0</v>
      </c>
      <c r="U173">
        <v>6.2152000000000003</v>
      </c>
    </row>
    <row r="174" spans="1:21" x14ac:dyDescent="0.25">
      <c r="A174">
        <v>808</v>
      </c>
      <c r="B174" t="s">
        <v>962</v>
      </c>
      <c r="C174" s="1">
        <v>42065</v>
      </c>
      <c r="D174" s="1">
        <v>42126</v>
      </c>
      <c r="E174" t="s">
        <v>86</v>
      </c>
      <c r="F174" t="s">
        <v>963</v>
      </c>
      <c r="G174" t="s">
        <v>964</v>
      </c>
      <c r="H174" t="s">
        <v>25</v>
      </c>
      <c r="I174" t="s">
        <v>26</v>
      </c>
      <c r="J174" t="s">
        <v>965</v>
      </c>
      <c r="K174" t="s">
        <v>966</v>
      </c>
      <c r="L174">
        <v>68104</v>
      </c>
      <c r="M174" t="s">
        <v>92</v>
      </c>
      <c r="N174" t="s">
        <v>532</v>
      </c>
      <c r="O174" t="s">
        <v>31</v>
      </c>
      <c r="P174" t="s">
        <v>55</v>
      </c>
      <c r="Q174" t="s">
        <v>533</v>
      </c>
      <c r="R174">
        <v>28.4</v>
      </c>
      <c r="S174">
        <v>2</v>
      </c>
      <c r="T174">
        <v>0</v>
      </c>
      <c r="U174">
        <v>11.076000000000001</v>
      </c>
    </row>
    <row r="175" spans="1:21" x14ac:dyDescent="0.25">
      <c r="A175">
        <v>811</v>
      </c>
      <c r="B175" t="s">
        <v>967</v>
      </c>
      <c r="C175" t="s">
        <v>860</v>
      </c>
      <c r="D175" t="s">
        <v>968</v>
      </c>
      <c r="E175" t="s">
        <v>86</v>
      </c>
      <c r="F175" t="s">
        <v>969</v>
      </c>
      <c r="G175" t="s">
        <v>970</v>
      </c>
      <c r="H175" t="s">
        <v>25</v>
      </c>
      <c r="I175" t="s">
        <v>26</v>
      </c>
      <c r="J175" t="s">
        <v>971</v>
      </c>
      <c r="K175" t="s">
        <v>203</v>
      </c>
      <c r="L175">
        <v>98026</v>
      </c>
      <c r="M175" t="s">
        <v>53</v>
      </c>
      <c r="N175" t="s">
        <v>369</v>
      </c>
      <c r="O175" t="s">
        <v>31</v>
      </c>
      <c r="P175" t="s">
        <v>45</v>
      </c>
      <c r="Q175" t="s">
        <v>370</v>
      </c>
      <c r="R175">
        <v>1298.55</v>
      </c>
      <c r="S175">
        <v>5</v>
      </c>
      <c r="T175">
        <v>0</v>
      </c>
      <c r="U175">
        <v>311.65199999999999</v>
      </c>
    </row>
    <row r="176" spans="1:21" x14ac:dyDescent="0.25">
      <c r="A176">
        <v>814</v>
      </c>
      <c r="B176" t="s">
        <v>972</v>
      </c>
      <c r="C176" t="s">
        <v>973</v>
      </c>
      <c r="D176" t="s">
        <v>973</v>
      </c>
      <c r="E176" t="s">
        <v>464</v>
      </c>
      <c r="F176" t="s">
        <v>974</v>
      </c>
      <c r="G176" t="s">
        <v>975</v>
      </c>
      <c r="H176" t="s">
        <v>25</v>
      </c>
      <c r="I176" t="s">
        <v>26</v>
      </c>
      <c r="J176" t="s">
        <v>976</v>
      </c>
      <c r="K176" t="s">
        <v>52</v>
      </c>
      <c r="L176">
        <v>92704</v>
      </c>
      <c r="M176" t="s">
        <v>53</v>
      </c>
      <c r="N176" t="s">
        <v>960</v>
      </c>
      <c r="O176" t="s">
        <v>31</v>
      </c>
      <c r="P176" t="s">
        <v>55</v>
      </c>
      <c r="Q176" t="s">
        <v>961</v>
      </c>
      <c r="R176">
        <v>18.28</v>
      </c>
      <c r="S176">
        <v>2</v>
      </c>
      <c r="T176">
        <v>0</v>
      </c>
      <c r="U176">
        <v>6.2152000000000003</v>
      </c>
    </row>
    <row r="177" spans="1:21" x14ac:dyDescent="0.25">
      <c r="A177">
        <v>820</v>
      </c>
      <c r="B177" t="s">
        <v>977</v>
      </c>
      <c r="C177" t="s">
        <v>978</v>
      </c>
      <c r="D177" s="1">
        <v>41677</v>
      </c>
      <c r="E177" t="s">
        <v>39</v>
      </c>
      <c r="F177" t="s">
        <v>696</v>
      </c>
      <c r="G177" t="s">
        <v>697</v>
      </c>
      <c r="H177" t="s">
        <v>25</v>
      </c>
      <c r="I177" t="s">
        <v>26</v>
      </c>
      <c r="J177" t="s">
        <v>64</v>
      </c>
      <c r="K177" t="s">
        <v>65</v>
      </c>
      <c r="L177">
        <v>19140</v>
      </c>
      <c r="M177" t="s">
        <v>66</v>
      </c>
      <c r="N177" t="s">
        <v>979</v>
      </c>
      <c r="O177" t="s">
        <v>31</v>
      </c>
      <c r="P177" t="s">
        <v>35</v>
      </c>
      <c r="Q177" t="s">
        <v>980</v>
      </c>
      <c r="R177">
        <v>1228.4649999999999</v>
      </c>
      <c r="S177">
        <v>5</v>
      </c>
      <c r="T177">
        <v>0.3</v>
      </c>
      <c r="U177">
        <v>0</v>
      </c>
    </row>
    <row r="178" spans="1:21" x14ac:dyDescent="0.25">
      <c r="A178">
        <v>830</v>
      </c>
      <c r="B178" t="s">
        <v>981</v>
      </c>
      <c r="C178" t="s">
        <v>982</v>
      </c>
      <c r="D178" t="s">
        <v>983</v>
      </c>
      <c r="E178" t="s">
        <v>22</v>
      </c>
      <c r="F178" t="s">
        <v>143</v>
      </c>
      <c r="G178" t="s">
        <v>144</v>
      </c>
      <c r="H178" t="s">
        <v>25</v>
      </c>
      <c r="I178" t="s">
        <v>26</v>
      </c>
      <c r="J178" t="s">
        <v>984</v>
      </c>
      <c r="K178" t="s">
        <v>28</v>
      </c>
      <c r="L178">
        <v>41042</v>
      </c>
      <c r="M178" t="s">
        <v>29</v>
      </c>
      <c r="N178" t="s">
        <v>985</v>
      </c>
      <c r="O178" t="s">
        <v>31</v>
      </c>
      <c r="P178" t="s">
        <v>35</v>
      </c>
      <c r="Q178" t="s">
        <v>986</v>
      </c>
      <c r="R178">
        <v>301.95999999999998</v>
      </c>
      <c r="S178">
        <v>2</v>
      </c>
      <c r="T178">
        <v>0</v>
      </c>
      <c r="U178">
        <v>90.587999999999994</v>
      </c>
    </row>
    <row r="179" spans="1:21" x14ac:dyDescent="0.25">
      <c r="A179">
        <v>842</v>
      </c>
      <c r="B179" t="s">
        <v>987</v>
      </c>
      <c r="C179" t="s">
        <v>988</v>
      </c>
      <c r="D179" t="s">
        <v>989</v>
      </c>
      <c r="E179" t="s">
        <v>39</v>
      </c>
      <c r="F179" t="s">
        <v>990</v>
      </c>
      <c r="G179" t="s">
        <v>991</v>
      </c>
      <c r="H179" t="s">
        <v>89</v>
      </c>
      <c r="I179" t="s">
        <v>26</v>
      </c>
      <c r="J179" t="s">
        <v>180</v>
      </c>
      <c r="K179" t="s">
        <v>123</v>
      </c>
      <c r="L179">
        <v>10035</v>
      </c>
      <c r="M179" t="s">
        <v>66</v>
      </c>
      <c r="N179" t="s">
        <v>992</v>
      </c>
      <c r="O179" t="s">
        <v>31</v>
      </c>
      <c r="P179" t="s">
        <v>32</v>
      </c>
      <c r="Q179" t="s">
        <v>993</v>
      </c>
      <c r="R179">
        <v>186.048</v>
      </c>
      <c r="S179">
        <v>4</v>
      </c>
      <c r="T179">
        <v>0.2</v>
      </c>
      <c r="U179">
        <v>9.3024000000000004</v>
      </c>
    </row>
    <row r="180" spans="1:21" x14ac:dyDescent="0.25">
      <c r="A180">
        <v>848</v>
      </c>
      <c r="B180" t="s">
        <v>994</v>
      </c>
      <c r="C180" t="s">
        <v>995</v>
      </c>
      <c r="D180" t="s">
        <v>996</v>
      </c>
      <c r="E180" t="s">
        <v>39</v>
      </c>
      <c r="F180" t="s">
        <v>997</v>
      </c>
      <c r="G180" t="s">
        <v>998</v>
      </c>
      <c r="H180" t="s">
        <v>25</v>
      </c>
      <c r="I180" t="s">
        <v>26</v>
      </c>
      <c r="J180" t="s">
        <v>999</v>
      </c>
      <c r="K180" t="s">
        <v>28</v>
      </c>
      <c r="L180">
        <v>40214</v>
      </c>
      <c r="M180" t="s">
        <v>29</v>
      </c>
      <c r="N180" t="s">
        <v>385</v>
      </c>
      <c r="O180" t="s">
        <v>31</v>
      </c>
      <c r="P180" t="s">
        <v>35</v>
      </c>
      <c r="Q180" t="s">
        <v>386</v>
      </c>
      <c r="R180">
        <v>287.94</v>
      </c>
      <c r="S180">
        <v>3</v>
      </c>
      <c r="T180">
        <v>0</v>
      </c>
      <c r="U180">
        <v>77.743799999999993</v>
      </c>
    </row>
    <row r="181" spans="1:21" x14ac:dyDescent="0.25">
      <c r="A181">
        <v>849</v>
      </c>
      <c r="B181" t="s">
        <v>1000</v>
      </c>
      <c r="C181" s="1">
        <v>42736</v>
      </c>
      <c r="D181" s="1">
        <v>42887</v>
      </c>
      <c r="E181" t="s">
        <v>39</v>
      </c>
      <c r="F181" t="s">
        <v>1001</v>
      </c>
      <c r="G181" t="s">
        <v>1002</v>
      </c>
      <c r="H181" t="s">
        <v>25</v>
      </c>
      <c r="I181" t="s">
        <v>26</v>
      </c>
      <c r="J181" t="s">
        <v>1003</v>
      </c>
      <c r="K181" t="s">
        <v>250</v>
      </c>
      <c r="L181">
        <v>44052</v>
      </c>
      <c r="M181" t="s">
        <v>66</v>
      </c>
      <c r="N181" t="s">
        <v>1004</v>
      </c>
      <c r="O181" t="s">
        <v>31</v>
      </c>
      <c r="P181" t="s">
        <v>55</v>
      </c>
      <c r="Q181" t="s">
        <v>1005</v>
      </c>
      <c r="R181">
        <v>48.896000000000001</v>
      </c>
      <c r="S181">
        <v>4</v>
      </c>
      <c r="T181">
        <v>0.2</v>
      </c>
      <c r="U181">
        <v>8.5568000000000008</v>
      </c>
    </row>
    <row r="182" spans="1:21" x14ac:dyDescent="0.25">
      <c r="A182">
        <v>854</v>
      </c>
      <c r="B182" t="s">
        <v>1006</v>
      </c>
      <c r="C182" t="s">
        <v>1007</v>
      </c>
      <c r="D182" t="s">
        <v>1008</v>
      </c>
      <c r="E182" t="s">
        <v>39</v>
      </c>
      <c r="F182" t="s">
        <v>1009</v>
      </c>
      <c r="G182" t="s">
        <v>1010</v>
      </c>
      <c r="H182" t="s">
        <v>25</v>
      </c>
      <c r="I182" t="s">
        <v>26</v>
      </c>
      <c r="J182" t="s">
        <v>180</v>
      </c>
      <c r="K182" t="s">
        <v>123</v>
      </c>
      <c r="L182">
        <v>10035</v>
      </c>
      <c r="M182" t="s">
        <v>66</v>
      </c>
      <c r="N182" t="s">
        <v>953</v>
      </c>
      <c r="O182" t="s">
        <v>31</v>
      </c>
      <c r="P182" t="s">
        <v>55</v>
      </c>
      <c r="Q182" t="s">
        <v>954</v>
      </c>
      <c r="R182">
        <v>44.46</v>
      </c>
      <c r="S182">
        <v>2</v>
      </c>
      <c r="T182">
        <v>0</v>
      </c>
      <c r="U182">
        <v>14.671799999999999</v>
      </c>
    </row>
    <row r="183" spans="1:21" x14ac:dyDescent="0.25">
      <c r="A183">
        <v>867</v>
      </c>
      <c r="B183" t="s">
        <v>1011</v>
      </c>
      <c r="C183" s="1">
        <v>41913</v>
      </c>
      <c r="D183" t="s">
        <v>1012</v>
      </c>
      <c r="E183" t="s">
        <v>39</v>
      </c>
      <c r="F183" t="s">
        <v>1013</v>
      </c>
      <c r="G183" t="s">
        <v>1014</v>
      </c>
      <c r="H183" t="s">
        <v>89</v>
      </c>
      <c r="I183" t="s">
        <v>26</v>
      </c>
      <c r="J183" t="s">
        <v>1015</v>
      </c>
      <c r="K183" t="s">
        <v>817</v>
      </c>
      <c r="L183">
        <v>22153</v>
      </c>
      <c r="M183" t="s">
        <v>29</v>
      </c>
      <c r="N183" t="s">
        <v>1016</v>
      </c>
      <c r="O183" t="s">
        <v>31</v>
      </c>
      <c r="P183" t="s">
        <v>55</v>
      </c>
      <c r="Q183" t="s">
        <v>1017</v>
      </c>
      <c r="R183">
        <v>51.94</v>
      </c>
      <c r="S183">
        <v>1</v>
      </c>
      <c r="T183">
        <v>0</v>
      </c>
      <c r="U183">
        <v>21.295400000000001</v>
      </c>
    </row>
    <row r="184" spans="1:21" x14ac:dyDescent="0.25">
      <c r="A184">
        <v>876</v>
      </c>
      <c r="B184" t="s">
        <v>1018</v>
      </c>
      <c r="C184" t="s">
        <v>1019</v>
      </c>
      <c r="D184" t="s">
        <v>1020</v>
      </c>
      <c r="E184" t="s">
        <v>39</v>
      </c>
      <c r="F184" t="s">
        <v>1021</v>
      </c>
      <c r="G184" t="s">
        <v>1022</v>
      </c>
      <c r="H184" t="s">
        <v>100</v>
      </c>
      <c r="I184" t="s">
        <v>26</v>
      </c>
      <c r="J184" t="s">
        <v>563</v>
      </c>
      <c r="K184" t="s">
        <v>1023</v>
      </c>
      <c r="L184">
        <v>3301</v>
      </c>
      <c r="M184" t="s">
        <v>66</v>
      </c>
      <c r="N184" t="s">
        <v>331</v>
      </c>
      <c r="O184" t="s">
        <v>31</v>
      </c>
      <c r="P184" t="s">
        <v>55</v>
      </c>
      <c r="Q184" t="s">
        <v>332</v>
      </c>
      <c r="R184">
        <v>322.58999999999997</v>
      </c>
      <c r="S184">
        <v>3</v>
      </c>
      <c r="T184">
        <v>0</v>
      </c>
      <c r="U184">
        <v>64.518000000000001</v>
      </c>
    </row>
    <row r="185" spans="1:21" x14ac:dyDescent="0.25">
      <c r="A185">
        <v>881</v>
      </c>
      <c r="B185" t="s">
        <v>1024</v>
      </c>
      <c r="C185" t="s">
        <v>1025</v>
      </c>
      <c r="D185" s="1">
        <v>42778</v>
      </c>
      <c r="E185" t="s">
        <v>22</v>
      </c>
      <c r="F185" t="s">
        <v>1026</v>
      </c>
      <c r="G185" t="s">
        <v>1027</v>
      </c>
      <c r="H185" t="s">
        <v>100</v>
      </c>
      <c r="I185" t="s">
        <v>26</v>
      </c>
      <c r="J185" t="s">
        <v>180</v>
      </c>
      <c r="K185" t="s">
        <v>123</v>
      </c>
      <c r="L185">
        <v>10024</v>
      </c>
      <c r="M185" t="s">
        <v>66</v>
      </c>
      <c r="N185" t="s">
        <v>265</v>
      </c>
      <c r="O185" t="s">
        <v>31</v>
      </c>
      <c r="P185" t="s">
        <v>35</v>
      </c>
      <c r="Q185" t="s">
        <v>266</v>
      </c>
      <c r="R185">
        <v>1242.9000000000001</v>
      </c>
      <c r="S185">
        <v>5</v>
      </c>
      <c r="T185">
        <v>0.1</v>
      </c>
      <c r="U185">
        <v>262.39</v>
      </c>
    </row>
    <row r="186" spans="1:21" x14ac:dyDescent="0.25">
      <c r="A186">
        <v>884</v>
      </c>
      <c r="B186" t="s">
        <v>1028</v>
      </c>
      <c r="C186" t="s">
        <v>1029</v>
      </c>
      <c r="D186" t="s">
        <v>1030</v>
      </c>
      <c r="E186" t="s">
        <v>86</v>
      </c>
      <c r="F186" t="s">
        <v>1031</v>
      </c>
      <c r="G186" t="s">
        <v>1032</v>
      </c>
      <c r="H186" t="s">
        <v>100</v>
      </c>
      <c r="I186" t="s">
        <v>26</v>
      </c>
      <c r="J186" t="s">
        <v>311</v>
      </c>
      <c r="K186" t="s">
        <v>312</v>
      </c>
      <c r="L186">
        <v>48227</v>
      </c>
      <c r="M186" t="s">
        <v>92</v>
      </c>
      <c r="N186" t="s">
        <v>768</v>
      </c>
      <c r="O186" t="s">
        <v>31</v>
      </c>
      <c r="P186" t="s">
        <v>55</v>
      </c>
      <c r="Q186" t="s">
        <v>769</v>
      </c>
      <c r="R186">
        <v>31.4</v>
      </c>
      <c r="S186">
        <v>5</v>
      </c>
      <c r="T186">
        <v>0</v>
      </c>
      <c r="U186">
        <v>10.048</v>
      </c>
    </row>
    <row r="187" spans="1:21" x14ac:dyDescent="0.25">
      <c r="A187">
        <v>885</v>
      </c>
      <c r="B187" t="s">
        <v>1033</v>
      </c>
      <c r="C187" t="s">
        <v>1034</v>
      </c>
      <c r="D187" s="1">
        <v>41734</v>
      </c>
      <c r="E187" t="s">
        <v>39</v>
      </c>
      <c r="F187" t="s">
        <v>1035</v>
      </c>
      <c r="G187" t="s">
        <v>1036</v>
      </c>
      <c r="H187" t="s">
        <v>25</v>
      </c>
      <c r="I187" t="s">
        <v>26</v>
      </c>
      <c r="J187" t="s">
        <v>1037</v>
      </c>
      <c r="K187" t="s">
        <v>123</v>
      </c>
      <c r="L187">
        <v>14609</v>
      </c>
      <c r="M187" t="s">
        <v>66</v>
      </c>
      <c r="N187" t="s">
        <v>1038</v>
      </c>
      <c r="O187" t="s">
        <v>31</v>
      </c>
      <c r="P187" t="s">
        <v>55</v>
      </c>
      <c r="Q187" t="s">
        <v>1039</v>
      </c>
      <c r="R187">
        <v>17.46</v>
      </c>
      <c r="S187">
        <v>2</v>
      </c>
      <c r="T187">
        <v>0</v>
      </c>
      <c r="U187">
        <v>5.9363999999999999</v>
      </c>
    </row>
    <row r="188" spans="1:21" x14ac:dyDescent="0.25">
      <c r="A188">
        <v>907</v>
      </c>
      <c r="B188" t="s">
        <v>1040</v>
      </c>
      <c r="C188" t="s">
        <v>194</v>
      </c>
      <c r="D188" s="1">
        <v>43160</v>
      </c>
      <c r="E188" t="s">
        <v>39</v>
      </c>
      <c r="F188" t="s">
        <v>163</v>
      </c>
      <c r="G188" t="s">
        <v>164</v>
      </c>
      <c r="H188" t="s">
        <v>25</v>
      </c>
      <c r="I188" t="s">
        <v>26</v>
      </c>
      <c r="J188" t="s">
        <v>180</v>
      </c>
      <c r="K188" t="s">
        <v>123</v>
      </c>
      <c r="L188">
        <v>10009</v>
      </c>
      <c r="M188" t="s">
        <v>66</v>
      </c>
      <c r="N188" t="s">
        <v>1041</v>
      </c>
      <c r="O188" t="s">
        <v>31</v>
      </c>
      <c r="P188" t="s">
        <v>32</v>
      </c>
      <c r="Q188" t="s">
        <v>1042</v>
      </c>
      <c r="R188">
        <v>323.13600000000002</v>
      </c>
      <c r="S188">
        <v>4</v>
      </c>
      <c r="T188">
        <v>0.2</v>
      </c>
      <c r="U188">
        <v>12.117599999999999</v>
      </c>
    </row>
    <row r="189" spans="1:21" x14ac:dyDescent="0.25">
      <c r="A189">
        <v>913</v>
      </c>
      <c r="B189" t="s">
        <v>1043</v>
      </c>
      <c r="C189" t="s">
        <v>1044</v>
      </c>
      <c r="D189" s="1">
        <v>42191</v>
      </c>
      <c r="E189" t="s">
        <v>39</v>
      </c>
      <c r="F189" t="s">
        <v>1045</v>
      </c>
      <c r="G189" t="s">
        <v>1046</v>
      </c>
      <c r="H189" t="s">
        <v>100</v>
      </c>
      <c r="I189" t="s">
        <v>26</v>
      </c>
      <c r="J189" t="s">
        <v>1047</v>
      </c>
      <c r="K189" t="s">
        <v>468</v>
      </c>
      <c r="L189">
        <v>6360</v>
      </c>
      <c r="M189" t="s">
        <v>66</v>
      </c>
      <c r="N189" t="s">
        <v>486</v>
      </c>
      <c r="O189" t="s">
        <v>31</v>
      </c>
      <c r="P189" t="s">
        <v>55</v>
      </c>
      <c r="Q189" t="s">
        <v>487</v>
      </c>
      <c r="R189">
        <v>22.2</v>
      </c>
      <c r="S189">
        <v>6</v>
      </c>
      <c r="T189">
        <v>0</v>
      </c>
      <c r="U189">
        <v>9.1020000000000003</v>
      </c>
    </row>
    <row r="190" spans="1:21" x14ac:dyDescent="0.25">
      <c r="A190">
        <v>914</v>
      </c>
      <c r="B190" t="s">
        <v>1048</v>
      </c>
      <c r="C190" t="s">
        <v>629</v>
      </c>
      <c r="D190" t="s">
        <v>1049</v>
      </c>
      <c r="E190" t="s">
        <v>86</v>
      </c>
      <c r="F190" t="s">
        <v>990</v>
      </c>
      <c r="G190" t="s">
        <v>991</v>
      </c>
      <c r="H190" t="s">
        <v>89</v>
      </c>
      <c r="I190" t="s">
        <v>26</v>
      </c>
      <c r="J190" t="s">
        <v>1050</v>
      </c>
      <c r="K190" t="s">
        <v>257</v>
      </c>
      <c r="L190">
        <v>53209</v>
      </c>
      <c r="M190" t="s">
        <v>92</v>
      </c>
      <c r="N190" t="s">
        <v>383</v>
      </c>
      <c r="O190" t="s">
        <v>31</v>
      </c>
      <c r="P190" t="s">
        <v>55</v>
      </c>
      <c r="Q190" t="s">
        <v>384</v>
      </c>
      <c r="R190">
        <v>46.94</v>
      </c>
      <c r="S190">
        <v>1</v>
      </c>
      <c r="T190">
        <v>0</v>
      </c>
      <c r="U190">
        <v>19.2454</v>
      </c>
    </row>
    <row r="191" spans="1:21" x14ac:dyDescent="0.25">
      <c r="A191">
        <v>916</v>
      </c>
      <c r="B191" t="s">
        <v>1051</v>
      </c>
      <c r="C191" t="s">
        <v>1052</v>
      </c>
      <c r="D191" t="s">
        <v>812</v>
      </c>
      <c r="E191" t="s">
        <v>39</v>
      </c>
      <c r="F191" t="s">
        <v>380</v>
      </c>
      <c r="G191" t="s">
        <v>381</v>
      </c>
      <c r="H191" t="s">
        <v>89</v>
      </c>
      <c r="I191" t="s">
        <v>26</v>
      </c>
      <c r="J191" t="s">
        <v>264</v>
      </c>
      <c r="K191" t="s">
        <v>91</v>
      </c>
      <c r="L191">
        <v>78207</v>
      </c>
      <c r="M191" t="s">
        <v>92</v>
      </c>
      <c r="N191" t="s">
        <v>1053</v>
      </c>
      <c r="O191" t="s">
        <v>31</v>
      </c>
      <c r="P191" t="s">
        <v>45</v>
      </c>
      <c r="Q191" t="s">
        <v>1054</v>
      </c>
      <c r="R191">
        <v>99.918000000000006</v>
      </c>
      <c r="S191">
        <v>2</v>
      </c>
      <c r="T191">
        <v>0.3</v>
      </c>
      <c r="U191">
        <v>-18.5562</v>
      </c>
    </row>
    <row r="192" spans="1:21" x14ac:dyDescent="0.25">
      <c r="A192">
        <v>917</v>
      </c>
      <c r="B192" t="s">
        <v>1051</v>
      </c>
      <c r="C192" t="s">
        <v>1052</v>
      </c>
      <c r="D192" t="s">
        <v>812</v>
      </c>
      <c r="E192" t="s">
        <v>39</v>
      </c>
      <c r="F192" t="s">
        <v>380</v>
      </c>
      <c r="G192" t="s">
        <v>381</v>
      </c>
      <c r="H192" t="s">
        <v>89</v>
      </c>
      <c r="I192" t="s">
        <v>26</v>
      </c>
      <c r="J192" t="s">
        <v>264</v>
      </c>
      <c r="K192" t="s">
        <v>91</v>
      </c>
      <c r="L192">
        <v>78207</v>
      </c>
      <c r="M192" t="s">
        <v>92</v>
      </c>
      <c r="N192" t="s">
        <v>646</v>
      </c>
      <c r="O192" t="s">
        <v>31</v>
      </c>
      <c r="P192" t="s">
        <v>35</v>
      </c>
      <c r="Q192" t="s">
        <v>647</v>
      </c>
      <c r="R192">
        <v>797.94399999999996</v>
      </c>
      <c r="S192">
        <v>4</v>
      </c>
      <c r="T192">
        <v>0.3</v>
      </c>
      <c r="U192">
        <v>-56.996000000000002</v>
      </c>
    </row>
    <row r="193" spans="1:21" x14ac:dyDescent="0.25">
      <c r="A193">
        <v>943</v>
      </c>
      <c r="B193" t="s">
        <v>1055</v>
      </c>
      <c r="C193" t="s">
        <v>1056</v>
      </c>
      <c r="D193" t="s">
        <v>1057</v>
      </c>
      <c r="E193" t="s">
        <v>39</v>
      </c>
      <c r="F193" t="s">
        <v>1058</v>
      </c>
      <c r="G193" t="s">
        <v>1059</v>
      </c>
      <c r="H193" t="s">
        <v>89</v>
      </c>
      <c r="I193" t="s">
        <v>26</v>
      </c>
      <c r="J193" t="s">
        <v>1060</v>
      </c>
      <c r="K193" t="s">
        <v>52</v>
      </c>
      <c r="L193">
        <v>90503</v>
      </c>
      <c r="M193" t="s">
        <v>53</v>
      </c>
      <c r="N193" t="s">
        <v>44</v>
      </c>
      <c r="O193" t="s">
        <v>31</v>
      </c>
      <c r="P193" t="s">
        <v>45</v>
      </c>
      <c r="Q193" t="s">
        <v>46</v>
      </c>
      <c r="R193">
        <v>1114.2719999999999</v>
      </c>
      <c r="S193">
        <v>4</v>
      </c>
      <c r="T193">
        <v>0.2</v>
      </c>
      <c r="U193">
        <v>41.785200000000003</v>
      </c>
    </row>
    <row r="194" spans="1:21" x14ac:dyDescent="0.25">
      <c r="A194">
        <v>947</v>
      </c>
      <c r="B194" t="s">
        <v>1061</v>
      </c>
      <c r="C194" t="s">
        <v>1062</v>
      </c>
      <c r="D194" t="s">
        <v>1063</v>
      </c>
      <c r="E194" t="s">
        <v>86</v>
      </c>
      <c r="F194" t="s">
        <v>696</v>
      </c>
      <c r="G194" t="s">
        <v>697</v>
      </c>
      <c r="H194" t="s">
        <v>25</v>
      </c>
      <c r="I194" t="s">
        <v>26</v>
      </c>
      <c r="J194" t="s">
        <v>1064</v>
      </c>
      <c r="K194" t="s">
        <v>577</v>
      </c>
      <c r="L194">
        <v>85204</v>
      </c>
      <c r="M194" t="s">
        <v>53</v>
      </c>
      <c r="N194" t="s">
        <v>1065</v>
      </c>
      <c r="O194" t="s">
        <v>31</v>
      </c>
      <c r="P194" t="s">
        <v>45</v>
      </c>
      <c r="Q194" t="s">
        <v>1066</v>
      </c>
      <c r="R194">
        <v>393.16500000000002</v>
      </c>
      <c r="S194">
        <v>3</v>
      </c>
      <c r="T194">
        <v>0.5</v>
      </c>
      <c r="U194">
        <v>-204.44579999999999</v>
      </c>
    </row>
    <row r="195" spans="1:21" x14ac:dyDescent="0.25">
      <c r="A195">
        <v>948</v>
      </c>
      <c r="B195" t="s">
        <v>1067</v>
      </c>
      <c r="C195" t="s">
        <v>1068</v>
      </c>
      <c r="D195" s="1">
        <v>42778</v>
      </c>
      <c r="E195" t="s">
        <v>39</v>
      </c>
      <c r="F195" t="s">
        <v>1069</v>
      </c>
      <c r="G195" t="s">
        <v>1070</v>
      </c>
      <c r="H195" t="s">
        <v>100</v>
      </c>
      <c r="I195" t="s">
        <v>26</v>
      </c>
      <c r="J195" t="s">
        <v>64</v>
      </c>
      <c r="K195" t="s">
        <v>65</v>
      </c>
      <c r="L195">
        <v>19120</v>
      </c>
      <c r="M195" t="s">
        <v>66</v>
      </c>
      <c r="N195" t="s">
        <v>1071</v>
      </c>
      <c r="O195" t="s">
        <v>31</v>
      </c>
      <c r="P195" t="s">
        <v>55</v>
      </c>
      <c r="Q195" t="s">
        <v>1072</v>
      </c>
      <c r="R195">
        <v>516.48800000000006</v>
      </c>
      <c r="S195">
        <v>7</v>
      </c>
      <c r="T195">
        <v>0.2</v>
      </c>
      <c r="U195">
        <v>-12.9122</v>
      </c>
    </row>
    <row r="196" spans="1:21" x14ac:dyDescent="0.25">
      <c r="A196">
        <v>949</v>
      </c>
      <c r="B196" t="s">
        <v>1067</v>
      </c>
      <c r="C196" t="s">
        <v>1068</v>
      </c>
      <c r="D196" s="1">
        <v>42778</v>
      </c>
      <c r="E196" t="s">
        <v>39</v>
      </c>
      <c r="F196" t="s">
        <v>1069</v>
      </c>
      <c r="G196" t="s">
        <v>1070</v>
      </c>
      <c r="H196" t="s">
        <v>100</v>
      </c>
      <c r="I196" t="s">
        <v>26</v>
      </c>
      <c r="J196" t="s">
        <v>64</v>
      </c>
      <c r="K196" t="s">
        <v>65</v>
      </c>
      <c r="L196">
        <v>19120</v>
      </c>
      <c r="M196" t="s">
        <v>66</v>
      </c>
      <c r="N196" t="s">
        <v>336</v>
      </c>
      <c r="O196" t="s">
        <v>31</v>
      </c>
      <c r="P196" t="s">
        <v>55</v>
      </c>
      <c r="Q196" t="s">
        <v>337</v>
      </c>
      <c r="R196">
        <v>1007.232</v>
      </c>
      <c r="S196">
        <v>6</v>
      </c>
      <c r="T196">
        <v>0.2</v>
      </c>
      <c r="U196">
        <v>75.542400000000001</v>
      </c>
    </row>
    <row r="197" spans="1:21" x14ac:dyDescent="0.25">
      <c r="A197">
        <v>950</v>
      </c>
      <c r="B197" t="s">
        <v>1067</v>
      </c>
      <c r="C197" t="s">
        <v>1068</v>
      </c>
      <c r="D197" s="1">
        <v>42778</v>
      </c>
      <c r="E197" t="s">
        <v>39</v>
      </c>
      <c r="F197" t="s">
        <v>1069</v>
      </c>
      <c r="G197" t="s">
        <v>1070</v>
      </c>
      <c r="H197" t="s">
        <v>100</v>
      </c>
      <c r="I197" t="s">
        <v>26</v>
      </c>
      <c r="J197" t="s">
        <v>64</v>
      </c>
      <c r="K197" t="s">
        <v>65</v>
      </c>
      <c r="L197">
        <v>19120</v>
      </c>
      <c r="M197" t="s">
        <v>66</v>
      </c>
      <c r="N197" t="s">
        <v>1073</v>
      </c>
      <c r="O197" t="s">
        <v>31</v>
      </c>
      <c r="P197" t="s">
        <v>45</v>
      </c>
      <c r="Q197" t="s">
        <v>1074</v>
      </c>
      <c r="R197">
        <v>2065.3200000000002</v>
      </c>
      <c r="S197">
        <v>12</v>
      </c>
      <c r="T197">
        <v>0.4</v>
      </c>
      <c r="U197">
        <v>-619.596</v>
      </c>
    </row>
    <row r="198" spans="1:21" x14ac:dyDescent="0.25">
      <c r="A198">
        <v>953</v>
      </c>
      <c r="B198" t="s">
        <v>1075</v>
      </c>
      <c r="C198" s="1">
        <v>42798</v>
      </c>
      <c r="D198" s="1">
        <v>42920</v>
      </c>
      <c r="E198" t="s">
        <v>39</v>
      </c>
      <c r="F198" t="s">
        <v>1076</v>
      </c>
      <c r="G198" t="s">
        <v>1077</v>
      </c>
      <c r="H198" t="s">
        <v>25</v>
      </c>
      <c r="I198" t="s">
        <v>26</v>
      </c>
      <c r="J198" t="s">
        <v>64</v>
      </c>
      <c r="K198" t="s">
        <v>65</v>
      </c>
      <c r="L198">
        <v>19143</v>
      </c>
      <c r="M198" t="s">
        <v>66</v>
      </c>
      <c r="N198" t="s">
        <v>1078</v>
      </c>
      <c r="O198" t="s">
        <v>31</v>
      </c>
      <c r="P198" t="s">
        <v>55</v>
      </c>
      <c r="Q198" t="s">
        <v>339</v>
      </c>
      <c r="R198">
        <v>25.472000000000001</v>
      </c>
      <c r="S198">
        <v>4</v>
      </c>
      <c r="T198">
        <v>0.2</v>
      </c>
      <c r="U198">
        <v>7.6416000000000004</v>
      </c>
    </row>
    <row r="199" spans="1:21" x14ac:dyDescent="0.25">
      <c r="A199">
        <v>955</v>
      </c>
      <c r="B199" t="s">
        <v>1079</v>
      </c>
      <c r="C199" t="s">
        <v>1080</v>
      </c>
      <c r="D199" s="1">
        <v>43101</v>
      </c>
      <c r="E199" t="s">
        <v>39</v>
      </c>
      <c r="F199" t="s">
        <v>1081</v>
      </c>
      <c r="G199" t="s">
        <v>1082</v>
      </c>
      <c r="H199" t="s">
        <v>25</v>
      </c>
      <c r="I199" t="s">
        <v>26</v>
      </c>
      <c r="J199" t="s">
        <v>1083</v>
      </c>
      <c r="K199" t="s">
        <v>91</v>
      </c>
      <c r="L199">
        <v>78664</v>
      </c>
      <c r="M199" t="s">
        <v>92</v>
      </c>
      <c r="N199" t="s">
        <v>377</v>
      </c>
      <c r="O199" t="s">
        <v>31</v>
      </c>
      <c r="P199" t="s">
        <v>32</v>
      </c>
      <c r="Q199" t="s">
        <v>378</v>
      </c>
      <c r="R199">
        <v>78.852800000000002</v>
      </c>
      <c r="S199">
        <v>2</v>
      </c>
      <c r="T199">
        <v>0.32</v>
      </c>
      <c r="U199">
        <v>-11.596</v>
      </c>
    </row>
    <row r="200" spans="1:21" x14ac:dyDescent="0.25">
      <c r="A200">
        <v>960</v>
      </c>
      <c r="B200" t="s">
        <v>1084</v>
      </c>
      <c r="C200" t="s">
        <v>1085</v>
      </c>
      <c r="D200" t="s">
        <v>1085</v>
      </c>
      <c r="E200" t="s">
        <v>464</v>
      </c>
      <c r="F200" t="s">
        <v>1086</v>
      </c>
      <c r="G200" t="s">
        <v>1087</v>
      </c>
      <c r="H200" t="s">
        <v>25</v>
      </c>
      <c r="I200" t="s">
        <v>26</v>
      </c>
      <c r="J200" t="s">
        <v>868</v>
      </c>
      <c r="K200" t="s">
        <v>52</v>
      </c>
      <c r="L200">
        <v>92054</v>
      </c>
      <c r="M200" t="s">
        <v>53</v>
      </c>
      <c r="N200" t="s">
        <v>1088</v>
      </c>
      <c r="O200" t="s">
        <v>31</v>
      </c>
      <c r="P200" t="s">
        <v>55</v>
      </c>
      <c r="Q200" t="s">
        <v>1089</v>
      </c>
      <c r="R200">
        <v>204.6</v>
      </c>
      <c r="S200">
        <v>2</v>
      </c>
      <c r="T200">
        <v>0</v>
      </c>
      <c r="U200">
        <v>53.195999999999998</v>
      </c>
    </row>
    <row r="201" spans="1:21" x14ac:dyDescent="0.25">
      <c r="A201">
        <v>961</v>
      </c>
      <c r="B201" t="s">
        <v>1090</v>
      </c>
      <c r="C201" t="s">
        <v>1091</v>
      </c>
      <c r="D201" t="s">
        <v>396</v>
      </c>
      <c r="E201" t="s">
        <v>39</v>
      </c>
      <c r="F201" t="s">
        <v>1092</v>
      </c>
      <c r="G201" t="s">
        <v>1093</v>
      </c>
      <c r="H201" t="s">
        <v>89</v>
      </c>
      <c r="I201" t="s">
        <v>26</v>
      </c>
      <c r="J201" t="s">
        <v>352</v>
      </c>
      <c r="K201" t="s">
        <v>52</v>
      </c>
      <c r="L201">
        <v>94110</v>
      </c>
      <c r="M201" t="s">
        <v>53</v>
      </c>
      <c r="N201" t="s">
        <v>353</v>
      </c>
      <c r="O201" t="s">
        <v>31</v>
      </c>
      <c r="P201" t="s">
        <v>35</v>
      </c>
      <c r="Q201" t="s">
        <v>354</v>
      </c>
      <c r="R201">
        <v>321.56799999999998</v>
      </c>
      <c r="S201">
        <v>2</v>
      </c>
      <c r="T201">
        <v>0.2</v>
      </c>
      <c r="U201">
        <v>28.1372</v>
      </c>
    </row>
    <row r="202" spans="1:21" x14ac:dyDescent="0.25">
      <c r="A202">
        <v>971</v>
      </c>
      <c r="B202" t="s">
        <v>1094</v>
      </c>
      <c r="C202" t="s">
        <v>1095</v>
      </c>
      <c r="D202" t="s">
        <v>1096</v>
      </c>
      <c r="E202" t="s">
        <v>22</v>
      </c>
      <c r="F202" t="s">
        <v>1097</v>
      </c>
      <c r="G202" t="s">
        <v>1098</v>
      </c>
      <c r="H202" t="s">
        <v>25</v>
      </c>
      <c r="I202" t="s">
        <v>26</v>
      </c>
      <c r="J202" t="s">
        <v>64</v>
      </c>
      <c r="K202" t="s">
        <v>65</v>
      </c>
      <c r="L202">
        <v>19134</v>
      </c>
      <c r="M202" t="s">
        <v>66</v>
      </c>
      <c r="N202" t="s">
        <v>1099</v>
      </c>
      <c r="O202" t="s">
        <v>31</v>
      </c>
      <c r="P202" t="s">
        <v>55</v>
      </c>
      <c r="Q202" t="s">
        <v>1100</v>
      </c>
      <c r="R202">
        <v>127.104</v>
      </c>
      <c r="S202">
        <v>6</v>
      </c>
      <c r="T202">
        <v>0.2</v>
      </c>
      <c r="U202">
        <v>28.598400000000002</v>
      </c>
    </row>
    <row r="203" spans="1:21" x14ac:dyDescent="0.25">
      <c r="A203">
        <v>981</v>
      </c>
      <c r="B203" t="s">
        <v>1101</v>
      </c>
      <c r="C203" s="1">
        <v>42439</v>
      </c>
      <c r="D203" s="1">
        <v>42592</v>
      </c>
      <c r="E203" t="s">
        <v>39</v>
      </c>
      <c r="F203" t="s">
        <v>72</v>
      </c>
      <c r="G203" t="s">
        <v>73</v>
      </c>
      <c r="H203" t="s">
        <v>25</v>
      </c>
      <c r="I203" t="s">
        <v>26</v>
      </c>
      <c r="J203" t="s">
        <v>180</v>
      </c>
      <c r="K203" t="s">
        <v>123</v>
      </c>
      <c r="L203">
        <v>10035</v>
      </c>
      <c r="M203" t="s">
        <v>66</v>
      </c>
      <c r="N203" t="s">
        <v>942</v>
      </c>
      <c r="O203" t="s">
        <v>31</v>
      </c>
      <c r="P203" t="s">
        <v>35</v>
      </c>
      <c r="Q203" t="s">
        <v>943</v>
      </c>
      <c r="R203">
        <v>599.29200000000003</v>
      </c>
      <c r="S203">
        <v>6</v>
      </c>
      <c r="T203">
        <v>0.1</v>
      </c>
      <c r="U203">
        <v>93.223200000000006</v>
      </c>
    </row>
    <row r="204" spans="1:21" x14ac:dyDescent="0.25">
      <c r="A204">
        <v>984</v>
      </c>
      <c r="B204" t="s">
        <v>1102</v>
      </c>
      <c r="C204" s="1">
        <v>41954</v>
      </c>
      <c r="D204" t="s">
        <v>1103</v>
      </c>
      <c r="E204" t="s">
        <v>22</v>
      </c>
      <c r="F204" t="s">
        <v>1104</v>
      </c>
      <c r="G204" t="s">
        <v>1105</v>
      </c>
      <c r="H204" t="s">
        <v>25</v>
      </c>
      <c r="I204" t="s">
        <v>26</v>
      </c>
      <c r="J204" t="s">
        <v>999</v>
      </c>
      <c r="K204" t="s">
        <v>189</v>
      </c>
      <c r="L204">
        <v>80027</v>
      </c>
      <c r="M204" t="s">
        <v>53</v>
      </c>
      <c r="N204" t="s">
        <v>985</v>
      </c>
      <c r="O204" t="s">
        <v>31</v>
      </c>
      <c r="P204" t="s">
        <v>35</v>
      </c>
      <c r="Q204" t="s">
        <v>986</v>
      </c>
      <c r="R204">
        <v>603.91999999999996</v>
      </c>
      <c r="S204">
        <v>5</v>
      </c>
      <c r="T204">
        <v>0.2</v>
      </c>
      <c r="U204">
        <v>75.489999999999995</v>
      </c>
    </row>
    <row r="205" spans="1:21" x14ac:dyDescent="0.25">
      <c r="A205">
        <v>989</v>
      </c>
      <c r="B205" t="s">
        <v>1106</v>
      </c>
      <c r="C205" t="s">
        <v>1107</v>
      </c>
      <c r="D205" t="s">
        <v>1108</v>
      </c>
      <c r="E205" t="s">
        <v>39</v>
      </c>
      <c r="F205" t="s">
        <v>1109</v>
      </c>
      <c r="G205" t="s">
        <v>1110</v>
      </c>
      <c r="H205" t="s">
        <v>89</v>
      </c>
      <c r="I205" t="s">
        <v>26</v>
      </c>
      <c r="J205" t="s">
        <v>1111</v>
      </c>
      <c r="K205" t="s">
        <v>123</v>
      </c>
      <c r="L205">
        <v>13021</v>
      </c>
      <c r="M205" t="s">
        <v>66</v>
      </c>
      <c r="N205" t="s">
        <v>818</v>
      </c>
      <c r="O205" t="s">
        <v>31</v>
      </c>
      <c r="P205" t="s">
        <v>55</v>
      </c>
      <c r="Q205" t="s">
        <v>819</v>
      </c>
      <c r="R205">
        <v>520.04999999999995</v>
      </c>
      <c r="S205">
        <v>5</v>
      </c>
      <c r="T205">
        <v>0</v>
      </c>
      <c r="U205">
        <v>72.807000000000002</v>
      </c>
    </row>
    <row r="206" spans="1:21" x14ac:dyDescent="0.25">
      <c r="A206">
        <v>991</v>
      </c>
      <c r="B206" t="s">
        <v>1112</v>
      </c>
      <c r="C206" t="s">
        <v>1113</v>
      </c>
      <c r="D206" t="s">
        <v>1114</v>
      </c>
      <c r="E206" t="s">
        <v>22</v>
      </c>
      <c r="F206" t="s">
        <v>1115</v>
      </c>
      <c r="G206" t="s">
        <v>1116</v>
      </c>
      <c r="H206" t="s">
        <v>100</v>
      </c>
      <c r="I206" t="s">
        <v>26</v>
      </c>
      <c r="J206" t="s">
        <v>680</v>
      </c>
      <c r="K206" t="s">
        <v>43</v>
      </c>
      <c r="L206">
        <v>32216</v>
      </c>
      <c r="M206" t="s">
        <v>29</v>
      </c>
      <c r="N206" t="s">
        <v>414</v>
      </c>
      <c r="O206" t="s">
        <v>31</v>
      </c>
      <c r="P206" t="s">
        <v>35</v>
      </c>
      <c r="Q206" t="s">
        <v>415</v>
      </c>
      <c r="R206">
        <v>1166.92</v>
      </c>
      <c r="S206">
        <v>5</v>
      </c>
      <c r="T206">
        <v>0.2</v>
      </c>
      <c r="U206">
        <v>131.27850000000001</v>
      </c>
    </row>
    <row r="207" spans="1:21" x14ac:dyDescent="0.25">
      <c r="A207">
        <v>999</v>
      </c>
      <c r="B207" t="s">
        <v>1117</v>
      </c>
      <c r="C207" t="s">
        <v>1118</v>
      </c>
      <c r="D207" s="1">
        <v>42074</v>
      </c>
      <c r="E207" t="s">
        <v>39</v>
      </c>
      <c r="F207" t="s">
        <v>1119</v>
      </c>
      <c r="G207" t="s">
        <v>1120</v>
      </c>
      <c r="H207" t="s">
        <v>25</v>
      </c>
      <c r="I207" t="s">
        <v>26</v>
      </c>
      <c r="J207" t="s">
        <v>27</v>
      </c>
      <c r="K207" t="s">
        <v>28</v>
      </c>
      <c r="L207">
        <v>42420</v>
      </c>
      <c r="M207" t="s">
        <v>29</v>
      </c>
      <c r="N207" t="s">
        <v>1121</v>
      </c>
      <c r="O207" t="s">
        <v>31</v>
      </c>
      <c r="P207" t="s">
        <v>55</v>
      </c>
      <c r="Q207" t="s">
        <v>1122</v>
      </c>
      <c r="R207">
        <v>24.1</v>
      </c>
      <c r="S207">
        <v>5</v>
      </c>
      <c r="T207">
        <v>0</v>
      </c>
      <c r="U207">
        <v>9.1579999999999995</v>
      </c>
    </row>
    <row r="208" spans="1:21" x14ac:dyDescent="0.25">
      <c r="A208">
        <v>1000</v>
      </c>
      <c r="B208" t="s">
        <v>1117</v>
      </c>
      <c r="C208" t="s">
        <v>1118</v>
      </c>
      <c r="D208" s="1">
        <v>42074</v>
      </c>
      <c r="E208" t="s">
        <v>39</v>
      </c>
      <c r="F208" t="s">
        <v>1119</v>
      </c>
      <c r="G208" t="s">
        <v>1120</v>
      </c>
      <c r="H208" t="s">
        <v>25</v>
      </c>
      <c r="I208" t="s">
        <v>26</v>
      </c>
      <c r="J208" t="s">
        <v>27</v>
      </c>
      <c r="K208" t="s">
        <v>28</v>
      </c>
      <c r="L208">
        <v>42420</v>
      </c>
      <c r="M208" t="s">
        <v>29</v>
      </c>
      <c r="N208" t="s">
        <v>412</v>
      </c>
      <c r="O208" t="s">
        <v>31</v>
      </c>
      <c r="P208" t="s">
        <v>55</v>
      </c>
      <c r="Q208" t="s">
        <v>413</v>
      </c>
      <c r="R208">
        <v>33.11</v>
      </c>
      <c r="S208">
        <v>7</v>
      </c>
      <c r="T208">
        <v>0</v>
      </c>
      <c r="U208">
        <v>12.9129</v>
      </c>
    </row>
    <row r="209" spans="1:21" x14ac:dyDescent="0.25">
      <c r="A209">
        <v>1003</v>
      </c>
      <c r="B209" t="s">
        <v>1123</v>
      </c>
      <c r="C209" t="s">
        <v>361</v>
      </c>
      <c r="D209" t="s">
        <v>361</v>
      </c>
      <c r="E209" t="s">
        <v>464</v>
      </c>
      <c r="F209" t="s">
        <v>1124</v>
      </c>
      <c r="G209" t="s">
        <v>1125</v>
      </c>
      <c r="H209" t="s">
        <v>25</v>
      </c>
      <c r="I209" t="s">
        <v>26</v>
      </c>
      <c r="J209" t="s">
        <v>180</v>
      </c>
      <c r="K209" t="s">
        <v>123</v>
      </c>
      <c r="L209">
        <v>10024</v>
      </c>
      <c r="M209" t="s">
        <v>66</v>
      </c>
      <c r="N209" t="s">
        <v>369</v>
      </c>
      <c r="O209" t="s">
        <v>31</v>
      </c>
      <c r="P209" t="s">
        <v>45</v>
      </c>
      <c r="Q209" t="s">
        <v>370</v>
      </c>
      <c r="R209">
        <v>1090.7819999999999</v>
      </c>
      <c r="S209">
        <v>7</v>
      </c>
      <c r="T209">
        <v>0.4</v>
      </c>
      <c r="U209">
        <v>-290.87520000000001</v>
      </c>
    </row>
    <row r="210" spans="1:21" x14ac:dyDescent="0.25">
      <c r="A210">
        <v>1011</v>
      </c>
      <c r="B210" t="s">
        <v>1126</v>
      </c>
      <c r="C210" t="s">
        <v>1127</v>
      </c>
      <c r="D210" t="s">
        <v>157</v>
      </c>
      <c r="E210" t="s">
        <v>86</v>
      </c>
      <c r="F210" t="s">
        <v>1128</v>
      </c>
      <c r="G210" t="s">
        <v>1129</v>
      </c>
      <c r="H210" t="s">
        <v>25</v>
      </c>
      <c r="I210" t="s">
        <v>26</v>
      </c>
      <c r="J210" t="s">
        <v>720</v>
      </c>
      <c r="K210" t="s">
        <v>52</v>
      </c>
      <c r="L210">
        <v>92037</v>
      </c>
      <c r="M210" t="s">
        <v>53</v>
      </c>
      <c r="N210" t="s">
        <v>1130</v>
      </c>
      <c r="O210" t="s">
        <v>31</v>
      </c>
      <c r="P210" t="s">
        <v>55</v>
      </c>
      <c r="Q210" t="s">
        <v>1131</v>
      </c>
      <c r="R210">
        <v>151.72</v>
      </c>
      <c r="S210">
        <v>4</v>
      </c>
      <c r="T210">
        <v>0</v>
      </c>
      <c r="U210">
        <v>27.3096</v>
      </c>
    </row>
    <row r="211" spans="1:21" x14ac:dyDescent="0.25">
      <c r="A211">
        <v>1012</v>
      </c>
      <c r="B211" t="s">
        <v>1132</v>
      </c>
      <c r="C211" t="s">
        <v>1133</v>
      </c>
      <c r="D211" t="s">
        <v>983</v>
      </c>
      <c r="E211" t="s">
        <v>22</v>
      </c>
      <c r="F211" t="s">
        <v>224</v>
      </c>
      <c r="G211" t="s">
        <v>225</v>
      </c>
      <c r="H211" t="s">
        <v>25</v>
      </c>
      <c r="I211" t="s">
        <v>26</v>
      </c>
      <c r="J211" t="s">
        <v>1134</v>
      </c>
      <c r="K211" t="s">
        <v>203</v>
      </c>
      <c r="L211">
        <v>98502</v>
      </c>
      <c r="M211" t="s">
        <v>53</v>
      </c>
      <c r="N211" t="s">
        <v>83</v>
      </c>
      <c r="O211" t="s">
        <v>31</v>
      </c>
      <c r="P211" t="s">
        <v>55</v>
      </c>
      <c r="Q211" t="s">
        <v>84</v>
      </c>
      <c r="R211">
        <v>155.25</v>
      </c>
      <c r="S211">
        <v>3</v>
      </c>
      <c r="T211">
        <v>0</v>
      </c>
      <c r="U211">
        <v>46.575000000000003</v>
      </c>
    </row>
    <row r="212" spans="1:21" x14ac:dyDescent="0.25">
      <c r="A212">
        <v>1014</v>
      </c>
      <c r="B212" t="s">
        <v>1135</v>
      </c>
      <c r="C212" t="s">
        <v>1136</v>
      </c>
      <c r="D212" t="s">
        <v>301</v>
      </c>
      <c r="E212" t="s">
        <v>22</v>
      </c>
      <c r="F212" t="s">
        <v>1137</v>
      </c>
      <c r="G212" t="s">
        <v>1138</v>
      </c>
      <c r="H212" t="s">
        <v>25</v>
      </c>
      <c r="I212" t="s">
        <v>26</v>
      </c>
      <c r="J212" t="s">
        <v>202</v>
      </c>
      <c r="K212" t="s">
        <v>203</v>
      </c>
      <c r="L212">
        <v>98103</v>
      </c>
      <c r="M212" t="s">
        <v>53</v>
      </c>
      <c r="N212" t="s">
        <v>313</v>
      </c>
      <c r="O212" t="s">
        <v>31</v>
      </c>
      <c r="P212" t="s">
        <v>45</v>
      </c>
      <c r="Q212" t="s">
        <v>314</v>
      </c>
      <c r="R212">
        <v>1618.37</v>
      </c>
      <c r="S212">
        <v>13</v>
      </c>
      <c r="T212">
        <v>0</v>
      </c>
      <c r="U212">
        <v>356.04140000000001</v>
      </c>
    </row>
    <row r="213" spans="1:21" x14ac:dyDescent="0.25">
      <c r="A213">
        <v>1017</v>
      </c>
      <c r="B213" t="s">
        <v>1139</v>
      </c>
      <c r="C213" s="1">
        <v>42162</v>
      </c>
      <c r="D213" s="1">
        <v>42284</v>
      </c>
      <c r="E213" t="s">
        <v>39</v>
      </c>
      <c r="F213" t="s">
        <v>1140</v>
      </c>
      <c r="G213" t="s">
        <v>1141</v>
      </c>
      <c r="H213" t="s">
        <v>89</v>
      </c>
      <c r="I213" t="s">
        <v>26</v>
      </c>
      <c r="J213" t="s">
        <v>180</v>
      </c>
      <c r="K213" t="s">
        <v>123</v>
      </c>
      <c r="L213">
        <v>10011</v>
      </c>
      <c r="M213" t="s">
        <v>66</v>
      </c>
      <c r="N213" t="s">
        <v>1142</v>
      </c>
      <c r="O213" t="s">
        <v>31</v>
      </c>
      <c r="P213" t="s">
        <v>55</v>
      </c>
      <c r="Q213" t="s">
        <v>1143</v>
      </c>
      <c r="R213">
        <v>13.96</v>
      </c>
      <c r="S213">
        <v>2</v>
      </c>
      <c r="T213">
        <v>0</v>
      </c>
      <c r="U213">
        <v>6.7008000000000001</v>
      </c>
    </row>
    <row r="214" spans="1:21" x14ac:dyDescent="0.25">
      <c r="A214">
        <v>1018</v>
      </c>
      <c r="B214" t="s">
        <v>1139</v>
      </c>
      <c r="C214" s="1">
        <v>42162</v>
      </c>
      <c r="D214" s="1">
        <v>42284</v>
      </c>
      <c r="E214" t="s">
        <v>39</v>
      </c>
      <c r="F214" t="s">
        <v>1140</v>
      </c>
      <c r="G214" t="s">
        <v>1141</v>
      </c>
      <c r="H214" t="s">
        <v>89</v>
      </c>
      <c r="I214" t="s">
        <v>26</v>
      </c>
      <c r="J214" t="s">
        <v>180</v>
      </c>
      <c r="K214" t="s">
        <v>123</v>
      </c>
      <c r="L214">
        <v>10011</v>
      </c>
      <c r="M214" t="s">
        <v>66</v>
      </c>
      <c r="N214" t="s">
        <v>1016</v>
      </c>
      <c r="O214" t="s">
        <v>31</v>
      </c>
      <c r="P214" t="s">
        <v>55</v>
      </c>
      <c r="Q214" t="s">
        <v>1017</v>
      </c>
      <c r="R214">
        <v>155.82</v>
      </c>
      <c r="S214">
        <v>3</v>
      </c>
      <c r="T214">
        <v>0</v>
      </c>
      <c r="U214">
        <v>63.886200000000002</v>
      </c>
    </row>
    <row r="215" spans="1:21" x14ac:dyDescent="0.25">
      <c r="A215">
        <v>1022</v>
      </c>
      <c r="B215" t="s">
        <v>1144</v>
      </c>
      <c r="C215" t="s">
        <v>1145</v>
      </c>
      <c r="D215" s="1">
        <v>42068</v>
      </c>
      <c r="E215" t="s">
        <v>39</v>
      </c>
      <c r="F215" t="s">
        <v>1009</v>
      </c>
      <c r="G215" t="s">
        <v>1010</v>
      </c>
      <c r="H215" t="s">
        <v>25</v>
      </c>
      <c r="I215" t="s">
        <v>26</v>
      </c>
      <c r="J215" t="s">
        <v>203</v>
      </c>
      <c r="K215" t="s">
        <v>1146</v>
      </c>
      <c r="L215">
        <v>20016</v>
      </c>
      <c r="M215" t="s">
        <v>66</v>
      </c>
      <c r="N215" t="s">
        <v>1147</v>
      </c>
      <c r="O215" t="s">
        <v>31</v>
      </c>
      <c r="P215" t="s">
        <v>35</v>
      </c>
      <c r="Q215" t="s">
        <v>1148</v>
      </c>
      <c r="R215">
        <v>1267.53</v>
      </c>
      <c r="S215">
        <v>3</v>
      </c>
      <c r="T215">
        <v>0</v>
      </c>
      <c r="U215">
        <v>316.88249999999999</v>
      </c>
    </row>
    <row r="216" spans="1:21" x14ac:dyDescent="0.25">
      <c r="A216">
        <v>1031</v>
      </c>
      <c r="B216" t="s">
        <v>1149</v>
      </c>
      <c r="C216" s="1">
        <v>41950</v>
      </c>
      <c r="D216" t="s">
        <v>1150</v>
      </c>
      <c r="E216" t="s">
        <v>39</v>
      </c>
      <c r="F216" t="s">
        <v>1151</v>
      </c>
      <c r="G216" t="s">
        <v>1152</v>
      </c>
      <c r="H216" t="s">
        <v>89</v>
      </c>
      <c r="I216" t="s">
        <v>26</v>
      </c>
      <c r="J216" t="s">
        <v>422</v>
      </c>
      <c r="K216" t="s">
        <v>392</v>
      </c>
      <c r="L216">
        <v>7601</v>
      </c>
      <c r="M216" t="s">
        <v>66</v>
      </c>
      <c r="N216" t="s">
        <v>646</v>
      </c>
      <c r="O216" t="s">
        <v>31</v>
      </c>
      <c r="P216" t="s">
        <v>35</v>
      </c>
      <c r="Q216" t="s">
        <v>647</v>
      </c>
      <c r="R216">
        <v>854.94</v>
      </c>
      <c r="S216">
        <v>3</v>
      </c>
      <c r="T216">
        <v>0</v>
      </c>
      <c r="U216">
        <v>213.73500000000001</v>
      </c>
    </row>
    <row r="217" spans="1:21" x14ac:dyDescent="0.25">
      <c r="A217">
        <v>1032</v>
      </c>
      <c r="B217" t="s">
        <v>1149</v>
      </c>
      <c r="C217" s="1">
        <v>41950</v>
      </c>
      <c r="D217" t="s">
        <v>1150</v>
      </c>
      <c r="E217" t="s">
        <v>39</v>
      </c>
      <c r="F217" t="s">
        <v>1151</v>
      </c>
      <c r="G217" t="s">
        <v>1152</v>
      </c>
      <c r="H217" t="s">
        <v>89</v>
      </c>
      <c r="I217" t="s">
        <v>26</v>
      </c>
      <c r="J217" t="s">
        <v>422</v>
      </c>
      <c r="K217" t="s">
        <v>392</v>
      </c>
      <c r="L217">
        <v>7601</v>
      </c>
      <c r="M217" t="s">
        <v>66</v>
      </c>
      <c r="N217" t="s">
        <v>181</v>
      </c>
      <c r="O217" t="s">
        <v>31</v>
      </c>
      <c r="P217" t="s">
        <v>55</v>
      </c>
      <c r="Q217" t="s">
        <v>182</v>
      </c>
      <c r="R217">
        <v>124.11</v>
      </c>
      <c r="S217">
        <v>9</v>
      </c>
      <c r="T217">
        <v>0</v>
      </c>
      <c r="U217">
        <v>52.126199999999997</v>
      </c>
    </row>
    <row r="218" spans="1:21" x14ac:dyDescent="0.25">
      <c r="A218">
        <v>1037</v>
      </c>
      <c r="B218" t="s">
        <v>1153</v>
      </c>
      <c r="C218" t="s">
        <v>572</v>
      </c>
      <c r="D218" t="s">
        <v>1154</v>
      </c>
      <c r="E218" t="s">
        <v>39</v>
      </c>
      <c r="F218" t="s">
        <v>1155</v>
      </c>
      <c r="G218" t="s">
        <v>1156</v>
      </c>
      <c r="H218" t="s">
        <v>100</v>
      </c>
      <c r="I218" t="s">
        <v>26</v>
      </c>
      <c r="J218" t="s">
        <v>1157</v>
      </c>
      <c r="K218" t="s">
        <v>633</v>
      </c>
      <c r="L218">
        <v>65109</v>
      </c>
      <c r="M218" t="s">
        <v>92</v>
      </c>
      <c r="N218" t="s">
        <v>1158</v>
      </c>
      <c r="O218" t="s">
        <v>31</v>
      </c>
      <c r="P218" t="s">
        <v>55</v>
      </c>
      <c r="Q218" t="s">
        <v>1159</v>
      </c>
      <c r="R218">
        <v>86.62</v>
      </c>
      <c r="S218">
        <v>2</v>
      </c>
      <c r="T218">
        <v>0</v>
      </c>
      <c r="U218">
        <v>8.6620000000000008</v>
      </c>
    </row>
    <row r="219" spans="1:21" x14ac:dyDescent="0.25">
      <c r="A219">
        <v>1041</v>
      </c>
      <c r="B219" t="s">
        <v>1160</v>
      </c>
      <c r="C219" t="s">
        <v>1161</v>
      </c>
      <c r="D219" t="s">
        <v>1162</v>
      </c>
      <c r="E219" t="s">
        <v>39</v>
      </c>
      <c r="F219" t="s">
        <v>1163</v>
      </c>
      <c r="G219" t="s">
        <v>1164</v>
      </c>
      <c r="H219" t="s">
        <v>100</v>
      </c>
      <c r="I219" t="s">
        <v>26</v>
      </c>
      <c r="J219" t="s">
        <v>1165</v>
      </c>
      <c r="K219" t="s">
        <v>633</v>
      </c>
      <c r="L219">
        <v>63376</v>
      </c>
      <c r="M219" t="s">
        <v>92</v>
      </c>
      <c r="N219" t="s">
        <v>895</v>
      </c>
      <c r="O219" t="s">
        <v>31</v>
      </c>
      <c r="P219" t="s">
        <v>45</v>
      </c>
      <c r="Q219" t="s">
        <v>896</v>
      </c>
      <c r="R219">
        <v>697.16</v>
      </c>
      <c r="S219">
        <v>4</v>
      </c>
      <c r="T219">
        <v>0</v>
      </c>
      <c r="U219">
        <v>146.40360000000001</v>
      </c>
    </row>
    <row r="220" spans="1:21" x14ac:dyDescent="0.25">
      <c r="A220">
        <v>1043</v>
      </c>
      <c r="B220" t="s">
        <v>1166</v>
      </c>
      <c r="C220" s="1">
        <v>42530</v>
      </c>
      <c r="D220" s="1">
        <v>42622</v>
      </c>
      <c r="E220" t="s">
        <v>22</v>
      </c>
      <c r="F220" t="s">
        <v>1167</v>
      </c>
      <c r="G220" t="s">
        <v>1168</v>
      </c>
      <c r="H220" t="s">
        <v>25</v>
      </c>
      <c r="I220" t="s">
        <v>26</v>
      </c>
      <c r="J220" t="s">
        <v>180</v>
      </c>
      <c r="K220" t="s">
        <v>123</v>
      </c>
      <c r="L220">
        <v>10035</v>
      </c>
      <c r="M220" t="s">
        <v>66</v>
      </c>
      <c r="N220" t="s">
        <v>1169</v>
      </c>
      <c r="O220" t="s">
        <v>31</v>
      </c>
      <c r="P220" t="s">
        <v>32</v>
      </c>
      <c r="Q220" t="s">
        <v>1170</v>
      </c>
      <c r="R220">
        <v>722.35199999999998</v>
      </c>
      <c r="S220">
        <v>3</v>
      </c>
      <c r="T220">
        <v>0.2</v>
      </c>
      <c r="U220">
        <v>90.293999999999997</v>
      </c>
    </row>
    <row r="221" spans="1:21" x14ac:dyDescent="0.25">
      <c r="A221">
        <v>1046</v>
      </c>
      <c r="B221" t="s">
        <v>1171</v>
      </c>
      <c r="C221" s="1">
        <v>43079</v>
      </c>
      <c r="D221" t="s">
        <v>1172</v>
      </c>
      <c r="E221" t="s">
        <v>39</v>
      </c>
      <c r="F221" t="s">
        <v>98</v>
      </c>
      <c r="G221" t="s">
        <v>99</v>
      </c>
      <c r="H221" t="s">
        <v>100</v>
      </c>
      <c r="I221" t="s">
        <v>26</v>
      </c>
      <c r="J221" t="s">
        <v>1173</v>
      </c>
      <c r="K221" t="s">
        <v>138</v>
      </c>
      <c r="L221">
        <v>61107</v>
      </c>
      <c r="M221" t="s">
        <v>92</v>
      </c>
      <c r="N221" t="s">
        <v>1174</v>
      </c>
      <c r="O221" t="s">
        <v>31</v>
      </c>
      <c r="P221" t="s">
        <v>35</v>
      </c>
      <c r="Q221" t="s">
        <v>1175</v>
      </c>
      <c r="R221">
        <v>254.60400000000001</v>
      </c>
      <c r="S221">
        <v>14</v>
      </c>
      <c r="T221">
        <v>0.3</v>
      </c>
      <c r="U221">
        <v>-18.186</v>
      </c>
    </row>
    <row r="222" spans="1:21" x14ac:dyDescent="0.25">
      <c r="A222">
        <v>1048</v>
      </c>
      <c r="B222" t="s">
        <v>1176</v>
      </c>
      <c r="C222" s="1">
        <v>42585</v>
      </c>
      <c r="D222" t="s">
        <v>1177</v>
      </c>
      <c r="E222" t="s">
        <v>39</v>
      </c>
      <c r="F222" t="s">
        <v>969</v>
      </c>
      <c r="G222" t="s">
        <v>970</v>
      </c>
      <c r="H222" t="s">
        <v>25</v>
      </c>
      <c r="I222" t="s">
        <v>26</v>
      </c>
      <c r="J222" t="s">
        <v>1178</v>
      </c>
      <c r="K222" t="s">
        <v>43</v>
      </c>
      <c r="L222">
        <v>33142</v>
      </c>
      <c r="M222" t="s">
        <v>29</v>
      </c>
      <c r="N222" t="s">
        <v>190</v>
      </c>
      <c r="O222" t="s">
        <v>31</v>
      </c>
      <c r="P222" t="s">
        <v>55</v>
      </c>
      <c r="Q222" t="s">
        <v>191</v>
      </c>
      <c r="R222">
        <v>102.36</v>
      </c>
      <c r="S222">
        <v>3</v>
      </c>
      <c r="T222">
        <v>0.2</v>
      </c>
      <c r="U222">
        <v>-3.8384999999999998</v>
      </c>
    </row>
    <row r="223" spans="1:21" x14ac:dyDescent="0.25">
      <c r="A223">
        <v>1051</v>
      </c>
      <c r="B223" t="s">
        <v>1179</v>
      </c>
      <c r="C223" s="1">
        <v>42070</v>
      </c>
      <c r="D223" s="1">
        <v>42131</v>
      </c>
      <c r="E223" t="s">
        <v>86</v>
      </c>
      <c r="F223" t="s">
        <v>1180</v>
      </c>
      <c r="G223" t="s">
        <v>1181</v>
      </c>
      <c r="H223" t="s">
        <v>89</v>
      </c>
      <c r="I223" t="s">
        <v>26</v>
      </c>
      <c r="J223" t="s">
        <v>64</v>
      </c>
      <c r="K223" t="s">
        <v>65</v>
      </c>
      <c r="L223">
        <v>19134</v>
      </c>
      <c r="M223" t="s">
        <v>66</v>
      </c>
      <c r="N223" t="s">
        <v>1182</v>
      </c>
      <c r="O223" t="s">
        <v>31</v>
      </c>
      <c r="P223" t="s">
        <v>55</v>
      </c>
      <c r="Q223" t="s">
        <v>1183</v>
      </c>
      <c r="R223">
        <v>168.464</v>
      </c>
      <c r="S223">
        <v>2</v>
      </c>
      <c r="T223">
        <v>0.2</v>
      </c>
      <c r="U223">
        <v>-29.481200000000001</v>
      </c>
    </row>
    <row r="224" spans="1:21" x14ac:dyDescent="0.25">
      <c r="A224">
        <v>1053</v>
      </c>
      <c r="B224" t="s">
        <v>1179</v>
      </c>
      <c r="C224" s="1">
        <v>42070</v>
      </c>
      <c r="D224" s="1">
        <v>42131</v>
      </c>
      <c r="E224" t="s">
        <v>86</v>
      </c>
      <c r="F224" t="s">
        <v>1180</v>
      </c>
      <c r="G224" t="s">
        <v>1181</v>
      </c>
      <c r="H224" t="s">
        <v>89</v>
      </c>
      <c r="I224" t="s">
        <v>26</v>
      </c>
      <c r="J224" t="s">
        <v>64</v>
      </c>
      <c r="K224" t="s">
        <v>65</v>
      </c>
      <c r="L224">
        <v>19134</v>
      </c>
      <c r="M224" t="s">
        <v>66</v>
      </c>
      <c r="N224" t="s">
        <v>1184</v>
      </c>
      <c r="O224" t="s">
        <v>31</v>
      </c>
      <c r="P224" t="s">
        <v>55</v>
      </c>
      <c r="Q224" t="s">
        <v>1185</v>
      </c>
      <c r="R224">
        <v>282.88799999999998</v>
      </c>
      <c r="S224">
        <v>9</v>
      </c>
      <c r="T224">
        <v>0.2</v>
      </c>
      <c r="U224">
        <v>56.577599999999997</v>
      </c>
    </row>
    <row r="225" spans="1:21" x14ac:dyDescent="0.25">
      <c r="A225">
        <v>1055</v>
      </c>
      <c r="B225" t="s">
        <v>1186</v>
      </c>
      <c r="C225" s="1">
        <v>42098</v>
      </c>
      <c r="D225" s="1">
        <v>42220</v>
      </c>
      <c r="E225" t="s">
        <v>39</v>
      </c>
      <c r="F225" t="s">
        <v>1187</v>
      </c>
      <c r="G225" t="s">
        <v>1188</v>
      </c>
      <c r="H225" t="s">
        <v>100</v>
      </c>
      <c r="I225" t="s">
        <v>26</v>
      </c>
      <c r="J225" t="s">
        <v>180</v>
      </c>
      <c r="K225" t="s">
        <v>123</v>
      </c>
      <c r="L225">
        <v>10009</v>
      </c>
      <c r="M225" t="s">
        <v>66</v>
      </c>
      <c r="N225" t="s">
        <v>1189</v>
      </c>
      <c r="O225" t="s">
        <v>31</v>
      </c>
      <c r="P225" t="s">
        <v>55</v>
      </c>
      <c r="Q225" t="s">
        <v>1190</v>
      </c>
      <c r="R225">
        <v>108.4</v>
      </c>
      <c r="S225">
        <v>2</v>
      </c>
      <c r="T225">
        <v>0</v>
      </c>
      <c r="U225">
        <v>22.763999999999999</v>
      </c>
    </row>
    <row r="226" spans="1:21" x14ac:dyDescent="0.25">
      <c r="A226">
        <v>1061</v>
      </c>
      <c r="B226" t="s">
        <v>1191</v>
      </c>
      <c r="C226" t="s">
        <v>1192</v>
      </c>
      <c r="D226" t="s">
        <v>1113</v>
      </c>
      <c r="E226" t="s">
        <v>39</v>
      </c>
      <c r="F226" t="s">
        <v>1193</v>
      </c>
      <c r="G226" t="s">
        <v>1194</v>
      </c>
      <c r="H226" t="s">
        <v>25</v>
      </c>
      <c r="I226" t="s">
        <v>26</v>
      </c>
      <c r="J226" t="s">
        <v>101</v>
      </c>
      <c r="K226" t="s">
        <v>91</v>
      </c>
      <c r="L226">
        <v>77095</v>
      </c>
      <c r="M226" t="s">
        <v>92</v>
      </c>
      <c r="N226" t="s">
        <v>537</v>
      </c>
      <c r="O226" t="s">
        <v>31</v>
      </c>
      <c r="P226" t="s">
        <v>35</v>
      </c>
      <c r="Q226" t="s">
        <v>538</v>
      </c>
      <c r="R226">
        <v>107.77200000000001</v>
      </c>
      <c r="S226">
        <v>2</v>
      </c>
      <c r="T226">
        <v>0.3</v>
      </c>
      <c r="U226">
        <v>-29.252400000000002</v>
      </c>
    </row>
    <row r="227" spans="1:21" x14ac:dyDescent="0.25">
      <c r="A227">
        <v>1068</v>
      </c>
      <c r="B227" t="s">
        <v>1195</v>
      </c>
      <c r="C227" s="1">
        <v>42379</v>
      </c>
      <c r="D227" s="1">
        <v>42410</v>
      </c>
      <c r="E227" t="s">
        <v>86</v>
      </c>
      <c r="F227" t="s">
        <v>1196</v>
      </c>
      <c r="G227" t="s">
        <v>1197</v>
      </c>
      <c r="H227" t="s">
        <v>25</v>
      </c>
      <c r="I227" t="s">
        <v>26</v>
      </c>
      <c r="J227" t="s">
        <v>352</v>
      </c>
      <c r="K227" t="s">
        <v>52</v>
      </c>
      <c r="L227">
        <v>94122</v>
      </c>
      <c r="M227" t="s">
        <v>53</v>
      </c>
      <c r="N227" t="s">
        <v>139</v>
      </c>
      <c r="O227" t="s">
        <v>31</v>
      </c>
      <c r="P227" t="s">
        <v>35</v>
      </c>
      <c r="Q227" t="s">
        <v>140</v>
      </c>
      <c r="R227">
        <v>194.84800000000001</v>
      </c>
      <c r="S227">
        <v>4</v>
      </c>
      <c r="T227">
        <v>0.2</v>
      </c>
      <c r="U227">
        <v>12.178000000000001</v>
      </c>
    </row>
    <row r="228" spans="1:21" x14ac:dyDescent="0.25">
      <c r="A228">
        <v>1082</v>
      </c>
      <c r="B228" t="s">
        <v>1198</v>
      </c>
      <c r="C228" t="s">
        <v>737</v>
      </c>
      <c r="D228" s="1">
        <v>42106</v>
      </c>
      <c r="E228" t="s">
        <v>39</v>
      </c>
      <c r="F228" t="s">
        <v>1199</v>
      </c>
      <c r="G228" t="s">
        <v>1200</v>
      </c>
      <c r="H228" t="s">
        <v>89</v>
      </c>
      <c r="I228" t="s">
        <v>26</v>
      </c>
      <c r="J228" t="s">
        <v>311</v>
      </c>
      <c r="K228" t="s">
        <v>312</v>
      </c>
      <c r="L228">
        <v>48227</v>
      </c>
      <c r="M228" t="s">
        <v>92</v>
      </c>
      <c r="N228" t="s">
        <v>1201</v>
      </c>
      <c r="O228" t="s">
        <v>31</v>
      </c>
      <c r="P228" t="s">
        <v>35</v>
      </c>
      <c r="Q228" t="s">
        <v>1202</v>
      </c>
      <c r="R228">
        <v>1106.9100000000001</v>
      </c>
      <c r="S228">
        <v>9</v>
      </c>
      <c r="T228">
        <v>0</v>
      </c>
      <c r="U228">
        <v>121.76009999999999</v>
      </c>
    </row>
    <row r="229" spans="1:21" x14ac:dyDescent="0.25">
      <c r="A229">
        <v>1083</v>
      </c>
      <c r="B229" t="s">
        <v>1203</v>
      </c>
      <c r="C229" s="1">
        <v>42372</v>
      </c>
      <c r="D229" s="1">
        <v>42493</v>
      </c>
      <c r="E229" t="s">
        <v>39</v>
      </c>
      <c r="F229" t="s">
        <v>1204</v>
      </c>
      <c r="G229" t="s">
        <v>1205</v>
      </c>
      <c r="H229" t="s">
        <v>25</v>
      </c>
      <c r="I229" t="s">
        <v>26</v>
      </c>
      <c r="J229" t="s">
        <v>1206</v>
      </c>
      <c r="K229" t="s">
        <v>123</v>
      </c>
      <c r="L229">
        <v>10701</v>
      </c>
      <c r="M229" t="s">
        <v>66</v>
      </c>
      <c r="N229" t="s">
        <v>895</v>
      </c>
      <c r="O229" t="s">
        <v>31</v>
      </c>
      <c r="P229" t="s">
        <v>45</v>
      </c>
      <c r="Q229" t="s">
        <v>896</v>
      </c>
      <c r="R229">
        <v>836.59199999999998</v>
      </c>
      <c r="S229">
        <v>8</v>
      </c>
      <c r="T229">
        <v>0.4</v>
      </c>
      <c r="U229">
        <v>-264.92079999999999</v>
      </c>
    </row>
    <row r="230" spans="1:21" x14ac:dyDescent="0.25">
      <c r="A230">
        <v>1090</v>
      </c>
      <c r="B230" t="s">
        <v>1207</v>
      </c>
      <c r="C230" s="1">
        <v>42831</v>
      </c>
      <c r="D230" s="1">
        <v>43014</v>
      </c>
      <c r="E230" t="s">
        <v>39</v>
      </c>
      <c r="F230" t="s">
        <v>1092</v>
      </c>
      <c r="G230" t="s">
        <v>1093</v>
      </c>
      <c r="H230" t="s">
        <v>89</v>
      </c>
      <c r="I230" t="s">
        <v>26</v>
      </c>
      <c r="J230" t="s">
        <v>1208</v>
      </c>
      <c r="K230" t="s">
        <v>1209</v>
      </c>
      <c r="L230">
        <v>28110</v>
      </c>
      <c r="M230" t="s">
        <v>29</v>
      </c>
      <c r="N230" t="s">
        <v>434</v>
      </c>
      <c r="O230" t="s">
        <v>31</v>
      </c>
      <c r="P230" t="s">
        <v>55</v>
      </c>
      <c r="Q230" t="s">
        <v>435</v>
      </c>
      <c r="R230">
        <v>31.984000000000002</v>
      </c>
      <c r="S230">
        <v>2</v>
      </c>
      <c r="T230">
        <v>0.2</v>
      </c>
      <c r="U230">
        <v>1.9990000000000001</v>
      </c>
    </row>
    <row r="231" spans="1:21" x14ac:dyDescent="0.25">
      <c r="A231">
        <v>1098</v>
      </c>
      <c r="B231" t="s">
        <v>1210</v>
      </c>
      <c r="C231" t="s">
        <v>1211</v>
      </c>
      <c r="D231" t="s">
        <v>978</v>
      </c>
      <c r="E231" t="s">
        <v>86</v>
      </c>
      <c r="F231" t="s">
        <v>1212</v>
      </c>
      <c r="G231" t="s">
        <v>1213</v>
      </c>
      <c r="H231" t="s">
        <v>89</v>
      </c>
      <c r="I231" t="s">
        <v>26</v>
      </c>
      <c r="J231" t="s">
        <v>51</v>
      </c>
      <c r="K231" t="s">
        <v>52</v>
      </c>
      <c r="L231">
        <v>90049</v>
      </c>
      <c r="M231" t="s">
        <v>53</v>
      </c>
      <c r="N231" t="s">
        <v>1214</v>
      </c>
      <c r="O231" t="s">
        <v>31</v>
      </c>
      <c r="P231" t="s">
        <v>45</v>
      </c>
      <c r="Q231" t="s">
        <v>1215</v>
      </c>
      <c r="R231">
        <v>447.84</v>
      </c>
      <c r="S231">
        <v>5</v>
      </c>
      <c r="T231">
        <v>0.2</v>
      </c>
      <c r="U231">
        <v>11.196</v>
      </c>
    </row>
    <row r="232" spans="1:21" x14ac:dyDescent="0.25">
      <c r="A232">
        <v>1100</v>
      </c>
      <c r="B232" t="s">
        <v>1216</v>
      </c>
      <c r="C232" t="s">
        <v>1217</v>
      </c>
      <c r="D232" t="s">
        <v>118</v>
      </c>
      <c r="E232" t="s">
        <v>86</v>
      </c>
      <c r="F232" t="s">
        <v>1218</v>
      </c>
      <c r="G232" t="s">
        <v>1219</v>
      </c>
      <c r="H232" t="s">
        <v>100</v>
      </c>
      <c r="I232" t="s">
        <v>26</v>
      </c>
      <c r="J232" t="s">
        <v>352</v>
      </c>
      <c r="K232" t="s">
        <v>52</v>
      </c>
      <c r="L232">
        <v>94122</v>
      </c>
      <c r="M232" t="s">
        <v>53</v>
      </c>
      <c r="N232" t="s">
        <v>551</v>
      </c>
      <c r="O232" t="s">
        <v>31</v>
      </c>
      <c r="P232" t="s">
        <v>55</v>
      </c>
      <c r="Q232" t="s">
        <v>552</v>
      </c>
      <c r="R232">
        <v>8.73</v>
      </c>
      <c r="S232">
        <v>3</v>
      </c>
      <c r="T232">
        <v>0</v>
      </c>
      <c r="U232">
        <v>4.1031000000000004</v>
      </c>
    </row>
    <row r="233" spans="1:21" x14ac:dyDescent="0.25">
      <c r="A233">
        <v>1107</v>
      </c>
      <c r="B233" t="s">
        <v>1220</v>
      </c>
      <c r="C233" t="s">
        <v>1221</v>
      </c>
      <c r="D233" t="s">
        <v>373</v>
      </c>
      <c r="E233" t="s">
        <v>39</v>
      </c>
      <c r="F233" t="s">
        <v>1222</v>
      </c>
      <c r="G233" t="s">
        <v>1223</v>
      </c>
      <c r="H233" t="s">
        <v>25</v>
      </c>
      <c r="I233" t="s">
        <v>26</v>
      </c>
      <c r="J233" t="s">
        <v>101</v>
      </c>
      <c r="K233" t="s">
        <v>91</v>
      </c>
      <c r="L233">
        <v>77041</v>
      </c>
      <c r="M233" t="s">
        <v>92</v>
      </c>
      <c r="N233" t="s">
        <v>551</v>
      </c>
      <c r="O233" t="s">
        <v>31</v>
      </c>
      <c r="P233" t="s">
        <v>55</v>
      </c>
      <c r="Q233" t="s">
        <v>552</v>
      </c>
      <c r="R233">
        <v>2.3279999999999998</v>
      </c>
      <c r="S233">
        <v>2</v>
      </c>
      <c r="T233">
        <v>0.6</v>
      </c>
      <c r="U233">
        <v>-0.75660000000000005</v>
      </c>
    </row>
    <row r="234" spans="1:21" x14ac:dyDescent="0.25">
      <c r="A234">
        <v>1115</v>
      </c>
      <c r="B234" t="s">
        <v>1224</v>
      </c>
      <c r="C234" t="s">
        <v>1225</v>
      </c>
      <c r="D234" t="s">
        <v>1226</v>
      </c>
      <c r="E234" t="s">
        <v>22</v>
      </c>
      <c r="F234" t="s">
        <v>1227</v>
      </c>
      <c r="G234" t="s">
        <v>1228</v>
      </c>
      <c r="H234" t="s">
        <v>25</v>
      </c>
      <c r="I234" t="s">
        <v>26</v>
      </c>
      <c r="J234" t="s">
        <v>1229</v>
      </c>
      <c r="K234" t="s">
        <v>52</v>
      </c>
      <c r="L234">
        <v>92024</v>
      </c>
      <c r="M234" t="s">
        <v>53</v>
      </c>
      <c r="N234" t="s">
        <v>1230</v>
      </c>
      <c r="O234" t="s">
        <v>31</v>
      </c>
      <c r="P234" t="s">
        <v>32</v>
      </c>
      <c r="Q234" t="s">
        <v>1231</v>
      </c>
      <c r="R234">
        <v>119.833</v>
      </c>
      <c r="S234">
        <v>1</v>
      </c>
      <c r="T234">
        <v>0.15</v>
      </c>
      <c r="U234">
        <v>-12.6882</v>
      </c>
    </row>
    <row r="235" spans="1:21" x14ac:dyDescent="0.25">
      <c r="A235">
        <v>1124</v>
      </c>
      <c r="B235" t="s">
        <v>1232</v>
      </c>
      <c r="C235" t="s">
        <v>1233</v>
      </c>
      <c r="D235" t="s">
        <v>1234</v>
      </c>
      <c r="E235" t="s">
        <v>39</v>
      </c>
      <c r="F235" t="s">
        <v>1235</v>
      </c>
      <c r="G235" t="s">
        <v>1236</v>
      </c>
      <c r="H235" t="s">
        <v>25</v>
      </c>
      <c r="I235" t="s">
        <v>26</v>
      </c>
      <c r="J235" t="s">
        <v>1237</v>
      </c>
      <c r="K235" t="s">
        <v>1238</v>
      </c>
      <c r="L235">
        <v>72401</v>
      </c>
      <c r="M235" t="s">
        <v>29</v>
      </c>
      <c r="N235" t="s">
        <v>158</v>
      </c>
      <c r="O235" t="s">
        <v>31</v>
      </c>
      <c r="P235" t="s">
        <v>55</v>
      </c>
      <c r="Q235" t="s">
        <v>159</v>
      </c>
      <c r="R235">
        <v>38.6</v>
      </c>
      <c r="S235">
        <v>4</v>
      </c>
      <c r="T235">
        <v>0</v>
      </c>
      <c r="U235">
        <v>11.58</v>
      </c>
    </row>
    <row r="236" spans="1:21" x14ac:dyDescent="0.25">
      <c r="A236">
        <v>1127</v>
      </c>
      <c r="B236" t="s">
        <v>1232</v>
      </c>
      <c r="C236" t="s">
        <v>1233</v>
      </c>
      <c r="D236" t="s">
        <v>1234</v>
      </c>
      <c r="E236" t="s">
        <v>39</v>
      </c>
      <c r="F236" t="s">
        <v>1235</v>
      </c>
      <c r="G236" t="s">
        <v>1236</v>
      </c>
      <c r="H236" t="s">
        <v>25</v>
      </c>
      <c r="I236" t="s">
        <v>26</v>
      </c>
      <c r="J236" t="s">
        <v>1237</v>
      </c>
      <c r="K236" t="s">
        <v>1238</v>
      </c>
      <c r="L236">
        <v>72401</v>
      </c>
      <c r="M236" t="s">
        <v>29</v>
      </c>
      <c r="N236" t="s">
        <v>569</v>
      </c>
      <c r="O236" t="s">
        <v>31</v>
      </c>
      <c r="P236" t="s">
        <v>35</v>
      </c>
      <c r="Q236" t="s">
        <v>570</v>
      </c>
      <c r="R236">
        <v>1067.94</v>
      </c>
      <c r="S236">
        <v>3</v>
      </c>
      <c r="T236">
        <v>0</v>
      </c>
      <c r="U236">
        <v>224.26740000000001</v>
      </c>
    </row>
    <row r="237" spans="1:21" x14ac:dyDescent="0.25">
      <c r="A237">
        <v>1130</v>
      </c>
      <c r="B237" t="s">
        <v>1239</v>
      </c>
      <c r="C237" s="1">
        <v>42708</v>
      </c>
      <c r="D237" t="s">
        <v>1240</v>
      </c>
      <c r="E237" t="s">
        <v>39</v>
      </c>
      <c r="F237" t="s">
        <v>1241</v>
      </c>
      <c r="G237" t="s">
        <v>1242</v>
      </c>
      <c r="H237" t="s">
        <v>25</v>
      </c>
      <c r="I237" t="s">
        <v>26</v>
      </c>
      <c r="J237" t="s">
        <v>1015</v>
      </c>
      <c r="K237" t="s">
        <v>817</v>
      </c>
      <c r="L237">
        <v>22153</v>
      </c>
      <c r="M237" t="s">
        <v>29</v>
      </c>
      <c r="N237" t="s">
        <v>1243</v>
      </c>
      <c r="O237" t="s">
        <v>31</v>
      </c>
      <c r="P237" t="s">
        <v>45</v>
      </c>
      <c r="Q237" t="s">
        <v>1244</v>
      </c>
      <c r="R237">
        <v>343.92</v>
      </c>
      <c r="S237">
        <v>4</v>
      </c>
      <c r="T237">
        <v>0</v>
      </c>
      <c r="U237">
        <v>75.662400000000005</v>
      </c>
    </row>
    <row r="238" spans="1:21" x14ac:dyDescent="0.25">
      <c r="A238">
        <v>1142</v>
      </c>
      <c r="B238" t="s">
        <v>1245</v>
      </c>
      <c r="C238" t="s">
        <v>1246</v>
      </c>
      <c r="D238" s="1">
        <v>41708</v>
      </c>
      <c r="E238" t="s">
        <v>39</v>
      </c>
      <c r="F238" t="s">
        <v>1247</v>
      </c>
      <c r="G238" t="s">
        <v>1248</v>
      </c>
      <c r="H238" t="s">
        <v>25</v>
      </c>
      <c r="I238" t="s">
        <v>26</v>
      </c>
      <c r="J238" t="s">
        <v>51</v>
      </c>
      <c r="K238" t="s">
        <v>52</v>
      </c>
      <c r="L238">
        <v>90045</v>
      </c>
      <c r="M238" t="s">
        <v>53</v>
      </c>
      <c r="N238" t="s">
        <v>1088</v>
      </c>
      <c r="O238" t="s">
        <v>31</v>
      </c>
      <c r="P238" t="s">
        <v>55</v>
      </c>
      <c r="Q238" t="s">
        <v>1089</v>
      </c>
      <c r="R238">
        <v>204.6</v>
      </c>
      <c r="S238">
        <v>2</v>
      </c>
      <c r="T238">
        <v>0</v>
      </c>
      <c r="U238">
        <v>53.195999999999998</v>
      </c>
    </row>
    <row r="239" spans="1:21" x14ac:dyDescent="0.25">
      <c r="A239">
        <v>1152</v>
      </c>
      <c r="B239" t="s">
        <v>1249</v>
      </c>
      <c r="C239" s="1">
        <v>42221</v>
      </c>
      <c r="D239" t="s">
        <v>1250</v>
      </c>
      <c r="E239" t="s">
        <v>39</v>
      </c>
      <c r="F239" t="s">
        <v>1251</v>
      </c>
      <c r="G239" t="s">
        <v>1252</v>
      </c>
      <c r="H239" t="s">
        <v>89</v>
      </c>
      <c r="I239" t="s">
        <v>26</v>
      </c>
      <c r="J239" t="s">
        <v>1253</v>
      </c>
      <c r="K239" t="s">
        <v>250</v>
      </c>
      <c r="L239">
        <v>44221</v>
      </c>
      <c r="M239" t="s">
        <v>66</v>
      </c>
      <c r="N239" t="s">
        <v>1254</v>
      </c>
      <c r="O239" t="s">
        <v>31</v>
      </c>
      <c r="P239" t="s">
        <v>55</v>
      </c>
      <c r="Q239" t="s">
        <v>1255</v>
      </c>
      <c r="R239">
        <v>8.3520000000000003</v>
      </c>
      <c r="S239">
        <v>6</v>
      </c>
      <c r="T239">
        <v>0.2</v>
      </c>
      <c r="U239">
        <v>1.2527999999999999</v>
      </c>
    </row>
    <row r="240" spans="1:21" x14ac:dyDescent="0.25">
      <c r="A240">
        <v>1156</v>
      </c>
      <c r="B240" t="s">
        <v>1256</v>
      </c>
      <c r="C240" t="s">
        <v>1257</v>
      </c>
      <c r="D240" t="s">
        <v>1258</v>
      </c>
      <c r="E240" t="s">
        <v>86</v>
      </c>
      <c r="F240" t="s">
        <v>1259</v>
      </c>
      <c r="G240" t="s">
        <v>1260</v>
      </c>
      <c r="H240" t="s">
        <v>100</v>
      </c>
      <c r="I240" t="s">
        <v>26</v>
      </c>
      <c r="J240" t="s">
        <v>1261</v>
      </c>
      <c r="K240" t="s">
        <v>817</v>
      </c>
      <c r="L240">
        <v>22801</v>
      </c>
      <c r="M240" t="s">
        <v>29</v>
      </c>
      <c r="N240" t="s">
        <v>1262</v>
      </c>
      <c r="O240" t="s">
        <v>31</v>
      </c>
      <c r="P240" t="s">
        <v>45</v>
      </c>
      <c r="Q240" t="s">
        <v>1263</v>
      </c>
      <c r="R240">
        <v>2244.48</v>
      </c>
      <c r="S240">
        <v>7</v>
      </c>
      <c r="T240">
        <v>0</v>
      </c>
      <c r="U240">
        <v>493.78559999999999</v>
      </c>
    </row>
    <row r="241" spans="1:21" x14ac:dyDescent="0.25">
      <c r="A241">
        <v>1158</v>
      </c>
      <c r="B241" t="s">
        <v>1256</v>
      </c>
      <c r="C241" t="s">
        <v>1257</v>
      </c>
      <c r="D241" t="s">
        <v>1258</v>
      </c>
      <c r="E241" t="s">
        <v>86</v>
      </c>
      <c r="F241" t="s">
        <v>1259</v>
      </c>
      <c r="G241" t="s">
        <v>1260</v>
      </c>
      <c r="H241" t="s">
        <v>100</v>
      </c>
      <c r="I241" t="s">
        <v>26</v>
      </c>
      <c r="J241" t="s">
        <v>1261</v>
      </c>
      <c r="K241" t="s">
        <v>817</v>
      </c>
      <c r="L241">
        <v>22801</v>
      </c>
      <c r="M241" t="s">
        <v>29</v>
      </c>
      <c r="N241" t="s">
        <v>481</v>
      </c>
      <c r="O241" t="s">
        <v>31</v>
      </c>
      <c r="P241" t="s">
        <v>45</v>
      </c>
      <c r="Q241" t="s">
        <v>482</v>
      </c>
      <c r="R241">
        <v>455.1</v>
      </c>
      <c r="S241">
        <v>2</v>
      </c>
      <c r="T241">
        <v>0</v>
      </c>
      <c r="U241">
        <v>100.122</v>
      </c>
    </row>
    <row r="242" spans="1:21" x14ac:dyDescent="0.25">
      <c r="A242">
        <v>1159</v>
      </c>
      <c r="B242" t="s">
        <v>1264</v>
      </c>
      <c r="C242" s="1">
        <v>42407</v>
      </c>
      <c r="D242" s="1">
        <v>42558</v>
      </c>
      <c r="E242" t="s">
        <v>22</v>
      </c>
      <c r="F242" t="s">
        <v>1265</v>
      </c>
      <c r="G242" t="s">
        <v>1266</v>
      </c>
      <c r="H242" t="s">
        <v>89</v>
      </c>
      <c r="I242" t="s">
        <v>26</v>
      </c>
      <c r="J242" t="s">
        <v>51</v>
      </c>
      <c r="K242" t="s">
        <v>52</v>
      </c>
      <c r="L242">
        <v>90004</v>
      </c>
      <c r="M242" t="s">
        <v>53</v>
      </c>
      <c r="N242" t="s">
        <v>1267</v>
      </c>
      <c r="O242" t="s">
        <v>31</v>
      </c>
      <c r="P242" t="s">
        <v>35</v>
      </c>
      <c r="Q242" t="s">
        <v>1268</v>
      </c>
      <c r="R242">
        <v>195.184</v>
      </c>
      <c r="S242">
        <v>1</v>
      </c>
      <c r="T242">
        <v>0.2</v>
      </c>
      <c r="U242">
        <v>19.5184</v>
      </c>
    </row>
    <row r="243" spans="1:21" x14ac:dyDescent="0.25">
      <c r="A243">
        <v>1168</v>
      </c>
      <c r="B243" t="s">
        <v>1269</v>
      </c>
      <c r="C243" s="1">
        <v>42959</v>
      </c>
      <c r="D243" s="1">
        <v>43020</v>
      </c>
      <c r="E243" t="s">
        <v>22</v>
      </c>
      <c r="F243" t="s">
        <v>1097</v>
      </c>
      <c r="G243" t="s">
        <v>1098</v>
      </c>
      <c r="H243" t="s">
        <v>25</v>
      </c>
      <c r="I243" t="s">
        <v>26</v>
      </c>
      <c r="J243" t="s">
        <v>180</v>
      </c>
      <c r="K243" t="s">
        <v>123</v>
      </c>
      <c r="L243">
        <v>10035</v>
      </c>
      <c r="M243" t="s">
        <v>66</v>
      </c>
      <c r="N243" t="s">
        <v>1270</v>
      </c>
      <c r="O243" t="s">
        <v>31</v>
      </c>
      <c r="P243" t="s">
        <v>55</v>
      </c>
      <c r="Q243" t="s">
        <v>1271</v>
      </c>
      <c r="R243">
        <v>109.48</v>
      </c>
      <c r="S243">
        <v>2</v>
      </c>
      <c r="T243">
        <v>0</v>
      </c>
      <c r="U243">
        <v>33.938800000000001</v>
      </c>
    </row>
    <row r="244" spans="1:21" x14ac:dyDescent="0.25">
      <c r="A244">
        <v>1178</v>
      </c>
      <c r="B244" t="s">
        <v>1272</v>
      </c>
      <c r="C244" s="1">
        <v>42381</v>
      </c>
      <c r="D244" s="1">
        <v>42502</v>
      </c>
      <c r="E244" t="s">
        <v>39</v>
      </c>
      <c r="F244" t="s">
        <v>143</v>
      </c>
      <c r="G244" t="s">
        <v>144</v>
      </c>
      <c r="H244" t="s">
        <v>25</v>
      </c>
      <c r="I244" t="s">
        <v>26</v>
      </c>
      <c r="J244" t="s">
        <v>1273</v>
      </c>
      <c r="K244" t="s">
        <v>1274</v>
      </c>
      <c r="L244">
        <v>20852</v>
      </c>
      <c r="M244" t="s">
        <v>66</v>
      </c>
      <c r="N244" t="s">
        <v>1275</v>
      </c>
      <c r="O244" t="s">
        <v>31</v>
      </c>
      <c r="P244" t="s">
        <v>35</v>
      </c>
      <c r="Q244" t="s">
        <v>1276</v>
      </c>
      <c r="R244">
        <v>172.5</v>
      </c>
      <c r="S244">
        <v>2</v>
      </c>
      <c r="T244">
        <v>0</v>
      </c>
      <c r="U244">
        <v>51.75</v>
      </c>
    </row>
    <row r="245" spans="1:21" x14ac:dyDescent="0.25">
      <c r="A245">
        <v>1191</v>
      </c>
      <c r="B245" t="s">
        <v>1277</v>
      </c>
      <c r="C245" t="s">
        <v>1278</v>
      </c>
      <c r="D245" t="s">
        <v>1279</v>
      </c>
      <c r="E245" t="s">
        <v>22</v>
      </c>
      <c r="F245" t="s">
        <v>1280</v>
      </c>
      <c r="G245" t="s">
        <v>1281</v>
      </c>
      <c r="H245" t="s">
        <v>100</v>
      </c>
      <c r="I245" t="s">
        <v>26</v>
      </c>
      <c r="J245" t="s">
        <v>51</v>
      </c>
      <c r="K245" t="s">
        <v>52</v>
      </c>
      <c r="L245">
        <v>90036</v>
      </c>
      <c r="M245" t="s">
        <v>53</v>
      </c>
      <c r="N245" t="s">
        <v>1282</v>
      </c>
      <c r="O245" t="s">
        <v>31</v>
      </c>
      <c r="P245" t="s">
        <v>35</v>
      </c>
      <c r="Q245" t="s">
        <v>1283</v>
      </c>
      <c r="R245">
        <v>892.22400000000005</v>
      </c>
      <c r="S245">
        <v>3</v>
      </c>
      <c r="T245">
        <v>0.2</v>
      </c>
      <c r="U245">
        <v>89.222399999999993</v>
      </c>
    </row>
    <row r="246" spans="1:21" x14ac:dyDescent="0.25">
      <c r="A246">
        <v>1195</v>
      </c>
      <c r="B246" t="s">
        <v>1284</v>
      </c>
      <c r="C246" t="s">
        <v>1285</v>
      </c>
      <c r="D246" t="s">
        <v>1285</v>
      </c>
      <c r="E246" t="s">
        <v>464</v>
      </c>
      <c r="F246" t="s">
        <v>730</v>
      </c>
      <c r="G246" t="s">
        <v>731</v>
      </c>
      <c r="H246" t="s">
        <v>89</v>
      </c>
      <c r="I246" t="s">
        <v>26</v>
      </c>
      <c r="J246" t="s">
        <v>1286</v>
      </c>
      <c r="K246" t="s">
        <v>43</v>
      </c>
      <c r="L246">
        <v>33065</v>
      </c>
      <c r="M246" t="s">
        <v>29</v>
      </c>
      <c r="N246" t="s">
        <v>1287</v>
      </c>
      <c r="O246" t="s">
        <v>31</v>
      </c>
      <c r="P246" t="s">
        <v>55</v>
      </c>
      <c r="Q246" t="s">
        <v>1288</v>
      </c>
      <c r="R246">
        <v>15.712</v>
      </c>
      <c r="S246">
        <v>4</v>
      </c>
      <c r="T246">
        <v>0.2</v>
      </c>
      <c r="U246">
        <v>2.5531999999999999</v>
      </c>
    </row>
    <row r="247" spans="1:21" x14ac:dyDescent="0.25">
      <c r="A247">
        <v>1197</v>
      </c>
      <c r="B247" t="s">
        <v>1284</v>
      </c>
      <c r="C247" t="s">
        <v>1285</v>
      </c>
      <c r="D247" t="s">
        <v>1285</v>
      </c>
      <c r="E247" t="s">
        <v>464</v>
      </c>
      <c r="F247" t="s">
        <v>730</v>
      </c>
      <c r="G247" t="s">
        <v>731</v>
      </c>
      <c r="H247" t="s">
        <v>89</v>
      </c>
      <c r="I247" t="s">
        <v>26</v>
      </c>
      <c r="J247" t="s">
        <v>1286</v>
      </c>
      <c r="K247" t="s">
        <v>43</v>
      </c>
      <c r="L247">
        <v>33065</v>
      </c>
      <c r="M247" t="s">
        <v>29</v>
      </c>
      <c r="N247" t="s">
        <v>826</v>
      </c>
      <c r="O247" t="s">
        <v>31</v>
      </c>
      <c r="P247" t="s">
        <v>55</v>
      </c>
      <c r="Q247" t="s">
        <v>827</v>
      </c>
      <c r="R247">
        <v>55.968000000000004</v>
      </c>
      <c r="S247">
        <v>1</v>
      </c>
      <c r="T247">
        <v>0.2</v>
      </c>
      <c r="U247">
        <v>-2.0988000000000002</v>
      </c>
    </row>
    <row r="248" spans="1:21" x14ac:dyDescent="0.25">
      <c r="A248">
        <v>1199</v>
      </c>
      <c r="B248" t="s">
        <v>1289</v>
      </c>
      <c r="C248" s="1">
        <v>42586</v>
      </c>
      <c r="D248" s="1">
        <v>42708</v>
      </c>
      <c r="E248" t="s">
        <v>39</v>
      </c>
      <c r="F248" t="s">
        <v>969</v>
      </c>
      <c r="G248" t="s">
        <v>970</v>
      </c>
      <c r="H248" t="s">
        <v>25</v>
      </c>
      <c r="I248" t="s">
        <v>26</v>
      </c>
      <c r="J248" t="s">
        <v>101</v>
      </c>
      <c r="K248" t="s">
        <v>91</v>
      </c>
      <c r="L248">
        <v>77041</v>
      </c>
      <c r="M248" t="s">
        <v>92</v>
      </c>
      <c r="N248" t="s">
        <v>1290</v>
      </c>
      <c r="O248" t="s">
        <v>31</v>
      </c>
      <c r="P248" t="s">
        <v>35</v>
      </c>
      <c r="Q248" t="s">
        <v>1291</v>
      </c>
      <c r="R248">
        <v>95.983999999999995</v>
      </c>
      <c r="S248">
        <v>4</v>
      </c>
      <c r="T248">
        <v>0.3</v>
      </c>
      <c r="U248">
        <v>-4.1135999999999999</v>
      </c>
    </row>
    <row r="249" spans="1:21" x14ac:dyDescent="0.25">
      <c r="A249">
        <v>1201</v>
      </c>
      <c r="B249" t="s">
        <v>1292</v>
      </c>
      <c r="C249" t="s">
        <v>1293</v>
      </c>
      <c r="D249" t="s">
        <v>1294</v>
      </c>
      <c r="E249" t="s">
        <v>39</v>
      </c>
      <c r="F249" t="s">
        <v>1295</v>
      </c>
      <c r="G249" t="s">
        <v>1296</v>
      </c>
      <c r="H249" t="s">
        <v>89</v>
      </c>
      <c r="I249" t="s">
        <v>26</v>
      </c>
      <c r="J249" t="s">
        <v>286</v>
      </c>
      <c r="K249" t="s">
        <v>189</v>
      </c>
      <c r="L249">
        <v>80219</v>
      </c>
      <c r="M249" t="s">
        <v>53</v>
      </c>
      <c r="N249" t="s">
        <v>923</v>
      </c>
      <c r="O249" t="s">
        <v>31</v>
      </c>
      <c r="P249" t="s">
        <v>35</v>
      </c>
      <c r="Q249" t="s">
        <v>924</v>
      </c>
      <c r="R249">
        <v>544.00800000000004</v>
      </c>
      <c r="S249">
        <v>3</v>
      </c>
      <c r="T249">
        <v>0.2</v>
      </c>
      <c r="U249">
        <v>40.800600000000003</v>
      </c>
    </row>
    <row r="250" spans="1:21" x14ac:dyDescent="0.25">
      <c r="A250">
        <v>1203</v>
      </c>
      <c r="B250" t="s">
        <v>1292</v>
      </c>
      <c r="C250" t="s">
        <v>1293</v>
      </c>
      <c r="D250" t="s">
        <v>1294</v>
      </c>
      <c r="E250" t="s">
        <v>39</v>
      </c>
      <c r="F250" t="s">
        <v>1295</v>
      </c>
      <c r="G250" t="s">
        <v>1296</v>
      </c>
      <c r="H250" t="s">
        <v>89</v>
      </c>
      <c r="I250" t="s">
        <v>26</v>
      </c>
      <c r="J250" t="s">
        <v>286</v>
      </c>
      <c r="K250" t="s">
        <v>189</v>
      </c>
      <c r="L250">
        <v>80219</v>
      </c>
      <c r="M250" t="s">
        <v>53</v>
      </c>
      <c r="N250" t="s">
        <v>569</v>
      </c>
      <c r="O250" t="s">
        <v>31</v>
      </c>
      <c r="P250" t="s">
        <v>35</v>
      </c>
      <c r="Q250" t="s">
        <v>570</v>
      </c>
      <c r="R250">
        <v>854.35199999999998</v>
      </c>
      <c r="S250">
        <v>3</v>
      </c>
      <c r="T250">
        <v>0.2</v>
      </c>
      <c r="U250">
        <v>10.679399999999999</v>
      </c>
    </row>
    <row r="251" spans="1:21" x14ac:dyDescent="0.25">
      <c r="A251">
        <v>1212</v>
      </c>
      <c r="B251" t="s">
        <v>1297</v>
      </c>
      <c r="C251" t="s">
        <v>1298</v>
      </c>
      <c r="D251" t="s">
        <v>1293</v>
      </c>
      <c r="E251" t="s">
        <v>22</v>
      </c>
      <c r="F251" t="s">
        <v>1299</v>
      </c>
      <c r="G251" t="s">
        <v>1300</v>
      </c>
      <c r="H251" t="s">
        <v>89</v>
      </c>
      <c r="I251" t="s">
        <v>26</v>
      </c>
      <c r="J251" t="s">
        <v>180</v>
      </c>
      <c r="K251" t="s">
        <v>123</v>
      </c>
      <c r="L251">
        <v>10009</v>
      </c>
      <c r="M251" t="s">
        <v>66</v>
      </c>
      <c r="N251" t="s">
        <v>298</v>
      </c>
      <c r="O251" t="s">
        <v>31</v>
      </c>
      <c r="P251" t="s">
        <v>32</v>
      </c>
      <c r="Q251" t="s">
        <v>299</v>
      </c>
      <c r="R251">
        <v>579.13599999999997</v>
      </c>
      <c r="S251">
        <v>4</v>
      </c>
      <c r="T251">
        <v>0.2</v>
      </c>
      <c r="U251">
        <v>21.717600000000001</v>
      </c>
    </row>
    <row r="252" spans="1:21" x14ac:dyDescent="0.25">
      <c r="A252">
        <v>1213</v>
      </c>
      <c r="B252" t="s">
        <v>1301</v>
      </c>
      <c r="C252" s="1">
        <v>42987</v>
      </c>
      <c r="D252" t="s">
        <v>1302</v>
      </c>
      <c r="E252" t="s">
        <v>39</v>
      </c>
      <c r="F252" t="s">
        <v>1303</v>
      </c>
      <c r="G252" t="s">
        <v>1304</v>
      </c>
      <c r="H252" t="s">
        <v>89</v>
      </c>
      <c r="I252" t="s">
        <v>26</v>
      </c>
      <c r="J252" t="s">
        <v>64</v>
      </c>
      <c r="K252" t="s">
        <v>65</v>
      </c>
      <c r="L252">
        <v>19134</v>
      </c>
      <c r="M252" t="s">
        <v>66</v>
      </c>
      <c r="N252" t="s">
        <v>319</v>
      </c>
      <c r="O252" t="s">
        <v>31</v>
      </c>
      <c r="P252" t="s">
        <v>35</v>
      </c>
      <c r="Q252" t="s">
        <v>320</v>
      </c>
      <c r="R252">
        <v>141.37200000000001</v>
      </c>
      <c r="S252">
        <v>2</v>
      </c>
      <c r="T252">
        <v>0.3</v>
      </c>
      <c r="U252">
        <v>-48.470399999999998</v>
      </c>
    </row>
    <row r="253" spans="1:21" x14ac:dyDescent="0.25">
      <c r="A253">
        <v>1218</v>
      </c>
      <c r="B253" t="s">
        <v>1301</v>
      </c>
      <c r="C253" s="1">
        <v>42987</v>
      </c>
      <c r="D253" t="s">
        <v>1302</v>
      </c>
      <c r="E253" t="s">
        <v>39</v>
      </c>
      <c r="F253" t="s">
        <v>1303</v>
      </c>
      <c r="G253" t="s">
        <v>1304</v>
      </c>
      <c r="H253" t="s">
        <v>89</v>
      </c>
      <c r="I253" t="s">
        <v>26</v>
      </c>
      <c r="J253" t="s">
        <v>64</v>
      </c>
      <c r="K253" t="s">
        <v>65</v>
      </c>
      <c r="L253">
        <v>19134</v>
      </c>
      <c r="M253" t="s">
        <v>66</v>
      </c>
      <c r="N253" t="s">
        <v>1305</v>
      </c>
      <c r="O253" t="s">
        <v>31</v>
      </c>
      <c r="P253" t="s">
        <v>55</v>
      </c>
      <c r="Q253" t="s">
        <v>1306</v>
      </c>
      <c r="R253">
        <v>17.024000000000001</v>
      </c>
      <c r="S253">
        <v>2</v>
      </c>
      <c r="T253">
        <v>0.2</v>
      </c>
      <c r="U253">
        <v>1.7023999999999999</v>
      </c>
    </row>
    <row r="254" spans="1:21" x14ac:dyDescent="0.25">
      <c r="A254">
        <v>1223</v>
      </c>
      <c r="B254" t="s">
        <v>1307</v>
      </c>
      <c r="C254" s="1">
        <v>42472</v>
      </c>
      <c r="D254" s="1">
        <v>42502</v>
      </c>
      <c r="E254" t="s">
        <v>86</v>
      </c>
      <c r="F254" t="s">
        <v>262</v>
      </c>
      <c r="G254" t="s">
        <v>263</v>
      </c>
      <c r="H254" t="s">
        <v>25</v>
      </c>
      <c r="I254" t="s">
        <v>26</v>
      </c>
      <c r="J254" t="s">
        <v>180</v>
      </c>
      <c r="K254" t="s">
        <v>123</v>
      </c>
      <c r="L254">
        <v>10024</v>
      </c>
      <c r="M254" t="s">
        <v>66</v>
      </c>
      <c r="N254" t="s">
        <v>1130</v>
      </c>
      <c r="O254" t="s">
        <v>31</v>
      </c>
      <c r="P254" t="s">
        <v>55</v>
      </c>
      <c r="Q254" t="s">
        <v>1131</v>
      </c>
      <c r="R254">
        <v>113.79</v>
      </c>
      <c r="S254">
        <v>3</v>
      </c>
      <c r="T254">
        <v>0</v>
      </c>
      <c r="U254">
        <v>20.482199999999999</v>
      </c>
    </row>
    <row r="255" spans="1:21" x14ac:dyDescent="0.25">
      <c r="A255">
        <v>1230</v>
      </c>
      <c r="B255" t="s">
        <v>1308</v>
      </c>
      <c r="C255" s="1">
        <v>42897</v>
      </c>
      <c r="D255" s="1">
        <v>43050</v>
      </c>
      <c r="E255" t="s">
        <v>39</v>
      </c>
      <c r="F255" t="s">
        <v>969</v>
      </c>
      <c r="G255" t="s">
        <v>970</v>
      </c>
      <c r="H255" t="s">
        <v>25</v>
      </c>
      <c r="I255" t="s">
        <v>26</v>
      </c>
      <c r="J255" t="s">
        <v>51</v>
      </c>
      <c r="K255" t="s">
        <v>52</v>
      </c>
      <c r="L255">
        <v>90045</v>
      </c>
      <c r="M255" t="s">
        <v>53</v>
      </c>
      <c r="N255" t="s">
        <v>1038</v>
      </c>
      <c r="O255" t="s">
        <v>31</v>
      </c>
      <c r="P255" t="s">
        <v>55</v>
      </c>
      <c r="Q255" t="s">
        <v>1039</v>
      </c>
      <c r="R255">
        <v>8.73</v>
      </c>
      <c r="S255">
        <v>1</v>
      </c>
      <c r="T255">
        <v>0</v>
      </c>
      <c r="U255">
        <v>2.9681999999999999</v>
      </c>
    </row>
    <row r="256" spans="1:21" x14ac:dyDescent="0.25">
      <c r="A256">
        <v>1235</v>
      </c>
      <c r="B256" t="s">
        <v>1309</v>
      </c>
      <c r="C256" t="s">
        <v>390</v>
      </c>
      <c r="D256" t="s">
        <v>390</v>
      </c>
      <c r="E256" t="s">
        <v>464</v>
      </c>
      <c r="F256" t="s">
        <v>1310</v>
      </c>
      <c r="G256" t="s">
        <v>1311</v>
      </c>
      <c r="H256" t="s">
        <v>25</v>
      </c>
      <c r="I256" t="s">
        <v>26</v>
      </c>
      <c r="J256" t="s">
        <v>1312</v>
      </c>
      <c r="K256" t="s">
        <v>43</v>
      </c>
      <c r="L256">
        <v>33437</v>
      </c>
      <c r="M256" t="s">
        <v>29</v>
      </c>
      <c r="N256" t="s">
        <v>1313</v>
      </c>
      <c r="O256" t="s">
        <v>31</v>
      </c>
      <c r="P256" t="s">
        <v>55</v>
      </c>
      <c r="Q256" t="s">
        <v>1314</v>
      </c>
      <c r="R256">
        <v>47.951999999999998</v>
      </c>
      <c r="S256">
        <v>3</v>
      </c>
      <c r="T256">
        <v>0.2</v>
      </c>
      <c r="U256">
        <v>13.786199999999999</v>
      </c>
    </row>
    <row r="257" spans="1:21" x14ac:dyDescent="0.25">
      <c r="A257">
        <v>1237</v>
      </c>
      <c r="B257" t="s">
        <v>1309</v>
      </c>
      <c r="C257" t="s">
        <v>390</v>
      </c>
      <c r="D257" t="s">
        <v>390</v>
      </c>
      <c r="E257" t="s">
        <v>464</v>
      </c>
      <c r="F257" t="s">
        <v>1310</v>
      </c>
      <c r="G257" t="s">
        <v>1311</v>
      </c>
      <c r="H257" t="s">
        <v>25</v>
      </c>
      <c r="I257" t="s">
        <v>26</v>
      </c>
      <c r="J257" t="s">
        <v>1312</v>
      </c>
      <c r="K257" t="s">
        <v>43</v>
      </c>
      <c r="L257">
        <v>33437</v>
      </c>
      <c r="M257" t="s">
        <v>29</v>
      </c>
      <c r="N257" t="s">
        <v>1315</v>
      </c>
      <c r="O257" t="s">
        <v>31</v>
      </c>
      <c r="P257" t="s">
        <v>55</v>
      </c>
      <c r="Q257" t="s">
        <v>1316</v>
      </c>
      <c r="R257">
        <v>63.968000000000004</v>
      </c>
      <c r="S257">
        <v>2</v>
      </c>
      <c r="T257">
        <v>0.2</v>
      </c>
      <c r="U257">
        <v>0</v>
      </c>
    </row>
    <row r="258" spans="1:21" x14ac:dyDescent="0.25">
      <c r="A258">
        <v>1238</v>
      </c>
      <c r="B258" t="s">
        <v>1309</v>
      </c>
      <c r="C258" t="s">
        <v>390</v>
      </c>
      <c r="D258" t="s">
        <v>390</v>
      </c>
      <c r="E258" t="s">
        <v>464</v>
      </c>
      <c r="F258" t="s">
        <v>1310</v>
      </c>
      <c r="G258" t="s">
        <v>1311</v>
      </c>
      <c r="H258" t="s">
        <v>25</v>
      </c>
      <c r="I258" t="s">
        <v>26</v>
      </c>
      <c r="J258" t="s">
        <v>1312</v>
      </c>
      <c r="K258" t="s">
        <v>43</v>
      </c>
      <c r="L258">
        <v>33437</v>
      </c>
      <c r="M258" t="s">
        <v>29</v>
      </c>
      <c r="N258" t="s">
        <v>803</v>
      </c>
      <c r="O258" t="s">
        <v>31</v>
      </c>
      <c r="P258" t="s">
        <v>55</v>
      </c>
      <c r="Q258" t="s">
        <v>804</v>
      </c>
      <c r="R258">
        <v>165.048</v>
      </c>
      <c r="S258">
        <v>3</v>
      </c>
      <c r="T258">
        <v>0.2</v>
      </c>
      <c r="U258">
        <v>41.262</v>
      </c>
    </row>
    <row r="259" spans="1:21" x14ac:dyDescent="0.25">
      <c r="A259">
        <v>1239</v>
      </c>
      <c r="B259" t="s">
        <v>1317</v>
      </c>
      <c r="C259" s="1">
        <v>41951</v>
      </c>
      <c r="D259" t="s">
        <v>717</v>
      </c>
      <c r="E259" t="s">
        <v>39</v>
      </c>
      <c r="F259" t="s">
        <v>1318</v>
      </c>
      <c r="G259" t="s">
        <v>1319</v>
      </c>
      <c r="H259" t="s">
        <v>25</v>
      </c>
      <c r="I259" t="s">
        <v>26</v>
      </c>
      <c r="J259" t="s">
        <v>202</v>
      </c>
      <c r="K259" t="s">
        <v>203</v>
      </c>
      <c r="L259">
        <v>98105</v>
      </c>
      <c r="M259" t="s">
        <v>53</v>
      </c>
      <c r="N259" t="s">
        <v>1320</v>
      </c>
      <c r="O259" t="s">
        <v>31</v>
      </c>
      <c r="P259" t="s">
        <v>55</v>
      </c>
      <c r="Q259" t="s">
        <v>1321</v>
      </c>
      <c r="R259">
        <v>12.35</v>
      </c>
      <c r="S259">
        <v>1</v>
      </c>
      <c r="T259">
        <v>0</v>
      </c>
      <c r="U259">
        <v>5.4340000000000002</v>
      </c>
    </row>
    <row r="260" spans="1:21" x14ac:dyDescent="0.25">
      <c r="A260">
        <v>1246</v>
      </c>
      <c r="B260" t="s">
        <v>1322</v>
      </c>
      <c r="C260" s="1">
        <v>41985</v>
      </c>
      <c r="D260" t="s">
        <v>1323</v>
      </c>
      <c r="E260" t="s">
        <v>22</v>
      </c>
      <c r="F260" t="s">
        <v>1324</v>
      </c>
      <c r="G260" t="s">
        <v>1325</v>
      </c>
      <c r="H260" t="s">
        <v>25</v>
      </c>
      <c r="I260" t="s">
        <v>26</v>
      </c>
      <c r="J260" t="s">
        <v>1326</v>
      </c>
      <c r="K260" t="s">
        <v>52</v>
      </c>
      <c r="L260">
        <v>93727</v>
      </c>
      <c r="M260" t="s">
        <v>53</v>
      </c>
      <c r="N260" t="s">
        <v>1327</v>
      </c>
      <c r="O260" t="s">
        <v>31</v>
      </c>
      <c r="P260" t="s">
        <v>45</v>
      </c>
      <c r="Q260" t="s">
        <v>1328</v>
      </c>
      <c r="R260">
        <v>764.68799999999999</v>
      </c>
      <c r="S260">
        <v>6</v>
      </c>
      <c r="T260">
        <v>0.2</v>
      </c>
      <c r="U260">
        <v>95.585999999999999</v>
      </c>
    </row>
    <row r="261" spans="1:21" x14ac:dyDescent="0.25">
      <c r="A261">
        <v>1247</v>
      </c>
      <c r="B261" t="s">
        <v>1322</v>
      </c>
      <c r="C261" s="1">
        <v>41985</v>
      </c>
      <c r="D261" t="s">
        <v>1323</v>
      </c>
      <c r="E261" t="s">
        <v>22</v>
      </c>
      <c r="F261" t="s">
        <v>1324</v>
      </c>
      <c r="G261" t="s">
        <v>1325</v>
      </c>
      <c r="H261" t="s">
        <v>25</v>
      </c>
      <c r="I261" t="s">
        <v>26</v>
      </c>
      <c r="J261" t="s">
        <v>1326</v>
      </c>
      <c r="K261" t="s">
        <v>52</v>
      </c>
      <c r="L261">
        <v>93727</v>
      </c>
      <c r="M261" t="s">
        <v>53</v>
      </c>
      <c r="N261" t="s">
        <v>329</v>
      </c>
      <c r="O261" t="s">
        <v>31</v>
      </c>
      <c r="P261" t="s">
        <v>45</v>
      </c>
      <c r="Q261" t="s">
        <v>330</v>
      </c>
      <c r="R261">
        <v>3610.848</v>
      </c>
      <c r="S261">
        <v>12</v>
      </c>
      <c r="T261">
        <v>0.2</v>
      </c>
      <c r="U261">
        <v>135.4068</v>
      </c>
    </row>
    <row r="262" spans="1:21" x14ac:dyDescent="0.25">
      <c r="A262">
        <v>1248</v>
      </c>
      <c r="B262" t="s">
        <v>1322</v>
      </c>
      <c r="C262" s="1">
        <v>41985</v>
      </c>
      <c r="D262" t="s">
        <v>1323</v>
      </c>
      <c r="E262" t="s">
        <v>22</v>
      </c>
      <c r="F262" t="s">
        <v>1324</v>
      </c>
      <c r="G262" t="s">
        <v>1325</v>
      </c>
      <c r="H262" t="s">
        <v>25</v>
      </c>
      <c r="I262" t="s">
        <v>26</v>
      </c>
      <c r="J262" t="s">
        <v>1326</v>
      </c>
      <c r="K262" t="s">
        <v>52</v>
      </c>
      <c r="L262">
        <v>93727</v>
      </c>
      <c r="M262" t="s">
        <v>53</v>
      </c>
      <c r="N262" t="s">
        <v>1329</v>
      </c>
      <c r="O262" t="s">
        <v>31</v>
      </c>
      <c r="P262" t="s">
        <v>32</v>
      </c>
      <c r="Q262" t="s">
        <v>1330</v>
      </c>
      <c r="R262">
        <v>254.97450000000001</v>
      </c>
      <c r="S262">
        <v>3</v>
      </c>
      <c r="T262">
        <v>0.15</v>
      </c>
      <c r="U262">
        <v>11.998799999999999</v>
      </c>
    </row>
    <row r="263" spans="1:21" x14ac:dyDescent="0.25">
      <c r="A263">
        <v>1250</v>
      </c>
      <c r="B263" t="s">
        <v>1331</v>
      </c>
      <c r="C263" t="s">
        <v>1225</v>
      </c>
      <c r="D263" t="s">
        <v>1332</v>
      </c>
      <c r="E263" t="s">
        <v>39</v>
      </c>
      <c r="F263" t="s">
        <v>1333</v>
      </c>
      <c r="G263" t="s">
        <v>1334</v>
      </c>
      <c r="H263" t="s">
        <v>25</v>
      </c>
      <c r="I263" t="s">
        <v>26</v>
      </c>
      <c r="J263" t="s">
        <v>180</v>
      </c>
      <c r="K263" t="s">
        <v>123</v>
      </c>
      <c r="L263">
        <v>10009</v>
      </c>
      <c r="M263" t="s">
        <v>66</v>
      </c>
      <c r="N263" t="s">
        <v>1335</v>
      </c>
      <c r="O263" t="s">
        <v>31</v>
      </c>
      <c r="P263" t="s">
        <v>35</v>
      </c>
      <c r="Q263" t="s">
        <v>1336</v>
      </c>
      <c r="R263">
        <v>1141.9380000000001</v>
      </c>
      <c r="S263">
        <v>9</v>
      </c>
      <c r="T263">
        <v>0.1</v>
      </c>
      <c r="U263">
        <v>139.5702</v>
      </c>
    </row>
    <row r="264" spans="1:21" x14ac:dyDescent="0.25">
      <c r="A264">
        <v>1256</v>
      </c>
      <c r="B264" t="s">
        <v>1337</v>
      </c>
      <c r="C264" s="1">
        <v>43011</v>
      </c>
      <c r="D264" t="s">
        <v>1338</v>
      </c>
      <c r="E264" t="s">
        <v>39</v>
      </c>
      <c r="F264" t="s">
        <v>1339</v>
      </c>
      <c r="G264" t="s">
        <v>1340</v>
      </c>
      <c r="H264" t="s">
        <v>100</v>
      </c>
      <c r="I264" t="s">
        <v>26</v>
      </c>
      <c r="J264" t="s">
        <v>1341</v>
      </c>
      <c r="K264" t="s">
        <v>65</v>
      </c>
      <c r="L264">
        <v>19013</v>
      </c>
      <c r="M264" t="s">
        <v>66</v>
      </c>
      <c r="N264" t="s">
        <v>1342</v>
      </c>
      <c r="O264" t="s">
        <v>31</v>
      </c>
      <c r="P264" t="s">
        <v>55</v>
      </c>
      <c r="Q264" t="s">
        <v>1343</v>
      </c>
      <c r="R264">
        <v>6.6959999999999997</v>
      </c>
      <c r="S264">
        <v>1</v>
      </c>
      <c r="T264">
        <v>0.2</v>
      </c>
      <c r="U264">
        <v>0.50219999999999998</v>
      </c>
    </row>
    <row r="265" spans="1:21" x14ac:dyDescent="0.25">
      <c r="A265">
        <v>1257</v>
      </c>
      <c r="B265" t="s">
        <v>1337</v>
      </c>
      <c r="C265" s="1">
        <v>43011</v>
      </c>
      <c r="D265" t="s">
        <v>1338</v>
      </c>
      <c r="E265" t="s">
        <v>39</v>
      </c>
      <c r="F265" t="s">
        <v>1339</v>
      </c>
      <c r="G265" t="s">
        <v>1340</v>
      </c>
      <c r="H265" t="s">
        <v>100</v>
      </c>
      <c r="I265" t="s">
        <v>26</v>
      </c>
      <c r="J265" t="s">
        <v>1341</v>
      </c>
      <c r="K265" t="s">
        <v>65</v>
      </c>
      <c r="L265">
        <v>19013</v>
      </c>
      <c r="M265" t="s">
        <v>66</v>
      </c>
      <c r="N265" t="s">
        <v>1344</v>
      </c>
      <c r="O265" t="s">
        <v>31</v>
      </c>
      <c r="P265" t="s">
        <v>55</v>
      </c>
      <c r="Q265" t="s">
        <v>1345</v>
      </c>
      <c r="R265">
        <v>43.872</v>
      </c>
      <c r="S265">
        <v>2</v>
      </c>
      <c r="T265">
        <v>0.2</v>
      </c>
      <c r="U265">
        <v>11.516400000000001</v>
      </c>
    </row>
    <row r="266" spans="1:21" x14ac:dyDescent="0.25">
      <c r="A266">
        <v>1265</v>
      </c>
      <c r="B266" t="s">
        <v>1346</v>
      </c>
      <c r="C266" s="1">
        <v>42379</v>
      </c>
      <c r="D266" s="1">
        <v>42410</v>
      </c>
      <c r="E266" t="s">
        <v>86</v>
      </c>
      <c r="F266" t="s">
        <v>1347</v>
      </c>
      <c r="G266" t="s">
        <v>1348</v>
      </c>
      <c r="H266" t="s">
        <v>25</v>
      </c>
      <c r="I266" t="s">
        <v>26</v>
      </c>
      <c r="J266" t="s">
        <v>1349</v>
      </c>
      <c r="K266" t="s">
        <v>112</v>
      </c>
      <c r="L266">
        <v>46350</v>
      </c>
      <c r="M266" t="s">
        <v>92</v>
      </c>
      <c r="N266" t="s">
        <v>1342</v>
      </c>
      <c r="O266" t="s">
        <v>31</v>
      </c>
      <c r="P266" t="s">
        <v>55</v>
      </c>
      <c r="Q266" t="s">
        <v>1343</v>
      </c>
      <c r="R266">
        <v>41.85</v>
      </c>
      <c r="S266">
        <v>5</v>
      </c>
      <c r="T266">
        <v>0</v>
      </c>
      <c r="U266">
        <v>10.881</v>
      </c>
    </row>
    <row r="267" spans="1:21" x14ac:dyDescent="0.25">
      <c r="A267">
        <v>1268</v>
      </c>
      <c r="B267" t="s">
        <v>1350</v>
      </c>
      <c r="C267" t="s">
        <v>786</v>
      </c>
      <c r="D267" t="s">
        <v>1351</v>
      </c>
      <c r="E267" t="s">
        <v>39</v>
      </c>
      <c r="F267" t="s">
        <v>1352</v>
      </c>
      <c r="G267" t="s">
        <v>1353</v>
      </c>
      <c r="H267" t="s">
        <v>89</v>
      </c>
      <c r="I267" t="s">
        <v>26</v>
      </c>
      <c r="J267" t="s">
        <v>51</v>
      </c>
      <c r="K267" t="s">
        <v>52</v>
      </c>
      <c r="L267">
        <v>90045</v>
      </c>
      <c r="M267" t="s">
        <v>53</v>
      </c>
      <c r="N267" t="s">
        <v>139</v>
      </c>
      <c r="O267" t="s">
        <v>31</v>
      </c>
      <c r="P267" t="s">
        <v>35</v>
      </c>
      <c r="Q267" t="s">
        <v>140</v>
      </c>
      <c r="R267">
        <v>292.27199999999999</v>
      </c>
      <c r="S267">
        <v>6</v>
      </c>
      <c r="T267">
        <v>0.2</v>
      </c>
      <c r="U267">
        <v>18.266999999999999</v>
      </c>
    </row>
    <row r="268" spans="1:21" x14ac:dyDescent="0.25">
      <c r="A268">
        <v>1269</v>
      </c>
      <c r="B268" t="s">
        <v>1354</v>
      </c>
      <c r="C268" t="s">
        <v>1355</v>
      </c>
      <c r="D268" t="s">
        <v>1356</v>
      </c>
      <c r="E268" t="s">
        <v>39</v>
      </c>
      <c r="F268" t="s">
        <v>1357</v>
      </c>
      <c r="G268" t="s">
        <v>1358</v>
      </c>
      <c r="H268" t="s">
        <v>89</v>
      </c>
      <c r="I268" t="s">
        <v>26</v>
      </c>
      <c r="J268" t="s">
        <v>999</v>
      </c>
      <c r="K268" t="s">
        <v>189</v>
      </c>
      <c r="L268">
        <v>80027</v>
      </c>
      <c r="M268" t="s">
        <v>53</v>
      </c>
      <c r="N268" t="s">
        <v>542</v>
      </c>
      <c r="O268" t="s">
        <v>31</v>
      </c>
      <c r="P268" t="s">
        <v>55</v>
      </c>
      <c r="Q268" t="s">
        <v>543</v>
      </c>
      <c r="R268">
        <v>29.327999999999999</v>
      </c>
      <c r="S268">
        <v>3</v>
      </c>
      <c r="T268">
        <v>0.2</v>
      </c>
      <c r="U268">
        <v>3.6659999999999999</v>
      </c>
    </row>
    <row r="269" spans="1:21" x14ac:dyDescent="0.25">
      <c r="A269">
        <v>1275</v>
      </c>
      <c r="B269" t="s">
        <v>1359</v>
      </c>
      <c r="C269" t="s">
        <v>1360</v>
      </c>
      <c r="D269" t="s">
        <v>1360</v>
      </c>
      <c r="E269" t="s">
        <v>464</v>
      </c>
      <c r="F269" t="s">
        <v>1361</v>
      </c>
      <c r="G269" t="s">
        <v>1362</v>
      </c>
      <c r="H269" t="s">
        <v>25</v>
      </c>
      <c r="I269" t="s">
        <v>26</v>
      </c>
      <c r="J269" t="s">
        <v>667</v>
      </c>
      <c r="K269" t="s">
        <v>91</v>
      </c>
      <c r="L269">
        <v>76106</v>
      </c>
      <c r="M269" t="s">
        <v>92</v>
      </c>
      <c r="N269" t="s">
        <v>1363</v>
      </c>
      <c r="O269" t="s">
        <v>31</v>
      </c>
      <c r="P269" t="s">
        <v>35</v>
      </c>
      <c r="Q269" t="s">
        <v>1364</v>
      </c>
      <c r="R269">
        <v>388.43</v>
      </c>
      <c r="S269">
        <v>5</v>
      </c>
      <c r="T269">
        <v>0.3</v>
      </c>
      <c r="U269">
        <v>-88.784000000000006</v>
      </c>
    </row>
    <row r="270" spans="1:21" x14ac:dyDescent="0.25">
      <c r="A270">
        <v>1288</v>
      </c>
      <c r="B270" t="s">
        <v>1365</v>
      </c>
      <c r="C270" t="s">
        <v>1366</v>
      </c>
      <c r="D270" t="s">
        <v>1367</v>
      </c>
      <c r="E270" t="s">
        <v>39</v>
      </c>
      <c r="F270" t="s">
        <v>1368</v>
      </c>
      <c r="G270" t="s">
        <v>1369</v>
      </c>
      <c r="H270" t="s">
        <v>89</v>
      </c>
      <c r="I270" t="s">
        <v>26</v>
      </c>
      <c r="J270" t="s">
        <v>180</v>
      </c>
      <c r="K270" t="s">
        <v>123</v>
      </c>
      <c r="L270">
        <v>10009</v>
      </c>
      <c r="M270" t="s">
        <v>66</v>
      </c>
      <c r="N270" t="s">
        <v>131</v>
      </c>
      <c r="O270" t="s">
        <v>31</v>
      </c>
      <c r="P270" t="s">
        <v>55</v>
      </c>
      <c r="Q270" t="s">
        <v>132</v>
      </c>
      <c r="R270">
        <v>39.880000000000003</v>
      </c>
      <c r="S270">
        <v>2</v>
      </c>
      <c r="T270">
        <v>0</v>
      </c>
      <c r="U270">
        <v>11.166399999999999</v>
      </c>
    </row>
    <row r="271" spans="1:21" x14ac:dyDescent="0.25">
      <c r="A271">
        <v>1301</v>
      </c>
      <c r="B271" t="s">
        <v>1370</v>
      </c>
      <c r="C271" t="s">
        <v>1371</v>
      </c>
      <c r="D271" t="s">
        <v>1372</v>
      </c>
      <c r="E271" t="s">
        <v>22</v>
      </c>
      <c r="F271" t="s">
        <v>1373</v>
      </c>
      <c r="G271" t="s">
        <v>1374</v>
      </c>
      <c r="H271" t="s">
        <v>25</v>
      </c>
      <c r="I271" t="s">
        <v>26</v>
      </c>
      <c r="J271" t="s">
        <v>1015</v>
      </c>
      <c r="K271" t="s">
        <v>817</v>
      </c>
      <c r="L271">
        <v>22153</v>
      </c>
      <c r="M271" t="s">
        <v>29</v>
      </c>
      <c r="N271" t="s">
        <v>93</v>
      </c>
      <c r="O271" t="s">
        <v>31</v>
      </c>
      <c r="P271" t="s">
        <v>55</v>
      </c>
      <c r="Q271" t="s">
        <v>94</v>
      </c>
      <c r="R271">
        <v>572.76</v>
      </c>
      <c r="S271">
        <v>6</v>
      </c>
      <c r="T271">
        <v>0</v>
      </c>
      <c r="U271">
        <v>166.10040000000001</v>
      </c>
    </row>
    <row r="272" spans="1:21" x14ac:dyDescent="0.25">
      <c r="A272">
        <v>1302</v>
      </c>
      <c r="B272" t="s">
        <v>1370</v>
      </c>
      <c r="C272" t="s">
        <v>1371</v>
      </c>
      <c r="D272" t="s">
        <v>1372</v>
      </c>
      <c r="E272" t="s">
        <v>22</v>
      </c>
      <c r="F272" t="s">
        <v>1373</v>
      </c>
      <c r="G272" t="s">
        <v>1374</v>
      </c>
      <c r="H272" t="s">
        <v>25</v>
      </c>
      <c r="I272" t="s">
        <v>26</v>
      </c>
      <c r="J272" t="s">
        <v>1015</v>
      </c>
      <c r="K272" t="s">
        <v>817</v>
      </c>
      <c r="L272">
        <v>22153</v>
      </c>
      <c r="M272" t="s">
        <v>29</v>
      </c>
      <c r="N272" t="s">
        <v>93</v>
      </c>
      <c r="O272" t="s">
        <v>31</v>
      </c>
      <c r="P272" t="s">
        <v>55</v>
      </c>
      <c r="Q272" t="s">
        <v>94</v>
      </c>
      <c r="R272">
        <v>286.38</v>
      </c>
      <c r="S272">
        <v>3</v>
      </c>
      <c r="T272">
        <v>0</v>
      </c>
      <c r="U272">
        <v>83.050200000000004</v>
      </c>
    </row>
    <row r="273" spans="1:21" x14ac:dyDescent="0.25">
      <c r="A273">
        <v>1303</v>
      </c>
      <c r="B273" t="s">
        <v>1375</v>
      </c>
      <c r="C273" t="s">
        <v>1376</v>
      </c>
      <c r="D273" t="s">
        <v>1377</v>
      </c>
      <c r="E273" t="s">
        <v>22</v>
      </c>
      <c r="F273" t="s">
        <v>1378</v>
      </c>
      <c r="G273" t="s">
        <v>1379</v>
      </c>
      <c r="H273" t="s">
        <v>100</v>
      </c>
      <c r="I273" t="s">
        <v>26</v>
      </c>
      <c r="J273" t="s">
        <v>784</v>
      </c>
      <c r="K273" t="s">
        <v>817</v>
      </c>
      <c r="L273">
        <v>22204</v>
      </c>
      <c r="M273" t="s">
        <v>29</v>
      </c>
      <c r="N273" t="s">
        <v>1380</v>
      </c>
      <c r="O273" t="s">
        <v>31</v>
      </c>
      <c r="P273" t="s">
        <v>32</v>
      </c>
      <c r="Q273" t="s">
        <v>1381</v>
      </c>
      <c r="R273">
        <v>61.96</v>
      </c>
      <c r="S273">
        <v>2</v>
      </c>
      <c r="T273">
        <v>0</v>
      </c>
      <c r="U273">
        <v>4.3372000000000002</v>
      </c>
    </row>
    <row r="274" spans="1:21" x14ac:dyDescent="0.25">
      <c r="A274">
        <v>1304</v>
      </c>
      <c r="B274" t="s">
        <v>1382</v>
      </c>
      <c r="C274" s="1">
        <v>42801</v>
      </c>
      <c r="D274" s="1">
        <v>42923</v>
      </c>
      <c r="E274" t="s">
        <v>39</v>
      </c>
      <c r="F274" t="s">
        <v>1383</v>
      </c>
      <c r="G274" t="s">
        <v>1384</v>
      </c>
      <c r="H274" t="s">
        <v>25</v>
      </c>
      <c r="I274" t="s">
        <v>26</v>
      </c>
      <c r="J274" t="s">
        <v>376</v>
      </c>
      <c r="K274" t="s">
        <v>754</v>
      </c>
      <c r="L274">
        <v>31907</v>
      </c>
      <c r="M274" t="s">
        <v>29</v>
      </c>
      <c r="N274" t="s">
        <v>1385</v>
      </c>
      <c r="O274" t="s">
        <v>31</v>
      </c>
      <c r="P274" t="s">
        <v>55</v>
      </c>
      <c r="Q274" t="s">
        <v>1386</v>
      </c>
      <c r="R274">
        <v>23.99</v>
      </c>
      <c r="S274">
        <v>1</v>
      </c>
      <c r="T274">
        <v>0</v>
      </c>
      <c r="U274">
        <v>5.5176999999999996</v>
      </c>
    </row>
    <row r="275" spans="1:21" x14ac:dyDescent="0.25">
      <c r="A275">
        <v>1311</v>
      </c>
      <c r="B275" t="s">
        <v>1387</v>
      </c>
      <c r="C275" t="s">
        <v>1388</v>
      </c>
      <c r="D275" t="s">
        <v>1389</v>
      </c>
      <c r="E275" t="s">
        <v>86</v>
      </c>
      <c r="F275" t="s">
        <v>1390</v>
      </c>
      <c r="G275" t="s">
        <v>1391</v>
      </c>
      <c r="H275" t="s">
        <v>25</v>
      </c>
      <c r="I275" t="s">
        <v>26</v>
      </c>
      <c r="J275" t="s">
        <v>1392</v>
      </c>
      <c r="K275" t="s">
        <v>52</v>
      </c>
      <c r="L275">
        <v>91104</v>
      </c>
      <c r="M275" t="s">
        <v>53</v>
      </c>
      <c r="N275" t="s">
        <v>1393</v>
      </c>
      <c r="O275" t="s">
        <v>31</v>
      </c>
      <c r="P275" t="s">
        <v>35</v>
      </c>
      <c r="Q275" t="s">
        <v>1394</v>
      </c>
      <c r="R275">
        <v>161.56800000000001</v>
      </c>
      <c r="S275">
        <v>2</v>
      </c>
      <c r="T275">
        <v>0.2</v>
      </c>
      <c r="U275">
        <v>-8.0784000000000002</v>
      </c>
    </row>
    <row r="276" spans="1:21" x14ac:dyDescent="0.25">
      <c r="A276">
        <v>1314</v>
      </c>
      <c r="B276" t="s">
        <v>1395</v>
      </c>
      <c r="C276" t="s">
        <v>1396</v>
      </c>
      <c r="D276" s="1">
        <v>42379</v>
      </c>
      <c r="E276" t="s">
        <v>39</v>
      </c>
      <c r="F276" t="s">
        <v>540</v>
      </c>
      <c r="G276" t="s">
        <v>541</v>
      </c>
      <c r="H276" t="s">
        <v>25</v>
      </c>
      <c r="I276" t="s">
        <v>26</v>
      </c>
      <c r="J276" t="s">
        <v>376</v>
      </c>
      <c r="K276" t="s">
        <v>250</v>
      </c>
      <c r="L276">
        <v>43229</v>
      </c>
      <c r="M276" t="s">
        <v>66</v>
      </c>
      <c r="N276" t="s">
        <v>942</v>
      </c>
      <c r="O276" t="s">
        <v>31</v>
      </c>
      <c r="P276" t="s">
        <v>35</v>
      </c>
      <c r="Q276" t="s">
        <v>943</v>
      </c>
      <c r="R276">
        <v>155.37200000000001</v>
      </c>
      <c r="S276">
        <v>2</v>
      </c>
      <c r="T276">
        <v>0.3</v>
      </c>
      <c r="U276">
        <v>-13.317600000000001</v>
      </c>
    </row>
    <row r="277" spans="1:21" x14ac:dyDescent="0.25">
      <c r="A277">
        <v>1316</v>
      </c>
      <c r="B277" t="s">
        <v>1397</v>
      </c>
      <c r="C277" t="s">
        <v>764</v>
      </c>
      <c r="D277" t="s">
        <v>1371</v>
      </c>
      <c r="E277" t="s">
        <v>39</v>
      </c>
      <c r="F277" t="s">
        <v>1398</v>
      </c>
      <c r="G277" t="s">
        <v>1399</v>
      </c>
      <c r="H277" t="s">
        <v>89</v>
      </c>
      <c r="I277" t="s">
        <v>26</v>
      </c>
      <c r="J277" t="s">
        <v>51</v>
      </c>
      <c r="K277" t="s">
        <v>52</v>
      </c>
      <c r="L277">
        <v>90032</v>
      </c>
      <c r="M277" t="s">
        <v>53</v>
      </c>
      <c r="N277" t="s">
        <v>1400</v>
      </c>
      <c r="O277" t="s">
        <v>31</v>
      </c>
      <c r="P277" t="s">
        <v>55</v>
      </c>
      <c r="Q277" t="s">
        <v>1401</v>
      </c>
      <c r="R277">
        <v>183.84</v>
      </c>
      <c r="S277">
        <v>8</v>
      </c>
      <c r="T277">
        <v>0</v>
      </c>
      <c r="U277">
        <v>62.505600000000001</v>
      </c>
    </row>
    <row r="278" spans="1:21" x14ac:dyDescent="0.25">
      <c r="A278">
        <v>1327</v>
      </c>
      <c r="B278" t="s">
        <v>1402</v>
      </c>
      <c r="C278" t="s">
        <v>1403</v>
      </c>
      <c r="D278" t="s">
        <v>1404</v>
      </c>
      <c r="E278" t="s">
        <v>39</v>
      </c>
      <c r="F278" t="s">
        <v>217</v>
      </c>
      <c r="G278" t="s">
        <v>218</v>
      </c>
      <c r="H278" t="s">
        <v>100</v>
      </c>
      <c r="I278" t="s">
        <v>26</v>
      </c>
      <c r="J278" t="s">
        <v>64</v>
      </c>
      <c r="K278" t="s">
        <v>65</v>
      </c>
      <c r="L278">
        <v>19120</v>
      </c>
      <c r="M278" t="s">
        <v>66</v>
      </c>
      <c r="N278" t="s">
        <v>1305</v>
      </c>
      <c r="O278" t="s">
        <v>31</v>
      </c>
      <c r="P278" t="s">
        <v>55</v>
      </c>
      <c r="Q278" t="s">
        <v>1306</v>
      </c>
      <c r="R278">
        <v>51.072000000000003</v>
      </c>
      <c r="S278">
        <v>6</v>
      </c>
      <c r="T278">
        <v>0.2</v>
      </c>
      <c r="U278">
        <v>5.1071999999999997</v>
      </c>
    </row>
    <row r="279" spans="1:21" x14ac:dyDescent="0.25">
      <c r="A279">
        <v>1330</v>
      </c>
      <c r="B279" t="s">
        <v>1405</v>
      </c>
      <c r="C279" t="s">
        <v>1406</v>
      </c>
      <c r="D279" t="s">
        <v>1407</v>
      </c>
      <c r="E279" t="s">
        <v>39</v>
      </c>
      <c r="F279" t="s">
        <v>1408</v>
      </c>
      <c r="G279" t="s">
        <v>1409</v>
      </c>
      <c r="H279" t="s">
        <v>25</v>
      </c>
      <c r="I279" t="s">
        <v>26</v>
      </c>
      <c r="J279" t="s">
        <v>352</v>
      </c>
      <c r="K279" t="s">
        <v>52</v>
      </c>
      <c r="L279">
        <v>94109</v>
      </c>
      <c r="M279" t="s">
        <v>53</v>
      </c>
      <c r="N279" t="s">
        <v>1320</v>
      </c>
      <c r="O279" t="s">
        <v>31</v>
      </c>
      <c r="P279" t="s">
        <v>55</v>
      </c>
      <c r="Q279" t="s">
        <v>1321</v>
      </c>
      <c r="R279">
        <v>37.049999999999997</v>
      </c>
      <c r="S279">
        <v>3</v>
      </c>
      <c r="T279">
        <v>0</v>
      </c>
      <c r="U279">
        <v>16.302</v>
      </c>
    </row>
    <row r="280" spans="1:21" x14ac:dyDescent="0.25">
      <c r="A280">
        <v>1337</v>
      </c>
      <c r="B280" t="s">
        <v>1410</v>
      </c>
      <c r="C280" s="1">
        <v>42770</v>
      </c>
      <c r="D280" s="1">
        <v>42920</v>
      </c>
      <c r="E280" t="s">
        <v>39</v>
      </c>
      <c r="F280" t="s">
        <v>1411</v>
      </c>
      <c r="G280" t="s">
        <v>1412</v>
      </c>
      <c r="H280" t="s">
        <v>25</v>
      </c>
      <c r="I280" t="s">
        <v>26</v>
      </c>
      <c r="J280" t="s">
        <v>51</v>
      </c>
      <c r="K280" t="s">
        <v>52</v>
      </c>
      <c r="L280">
        <v>90008</v>
      </c>
      <c r="M280" t="s">
        <v>53</v>
      </c>
      <c r="N280" t="s">
        <v>1342</v>
      </c>
      <c r="O280" t="s">
        <v>31</v>
      </c>
      <c r="P280" t="s">
        <v>55</v>
      </c>
      <c r="Q280" t="s">
        <v>1343</v>
      </c>
      <c r="R280">
        <v>25.11</v>
      </c>
      <c r="S280">
        <v>3</v>
      </c>
      <c r="T280">
        <v>0</v>
      </c>
      <c r="U280">
        <v>6.5286</v>
      </c>
    </row>
    <row r="281" spans="1:21" x14ac:dyDescent="0.25">
      <c r="A281">
        <v>1338</v>
      </c>
      <c r="B281" t="s">
        <v>1413</v>
      </c>
      <c r="C281" t="s">
        <v>587</v>
      </c>
      <c r="D281" s="1">
        <v>42770</v>
      </c>
      <c r="E281" t="s">
        <v>22</v>
      </c>
      <c r="F281" t="s">
        <v>1414</v>
      </c>
      <c r="G281" t="s">
        <v>1415</v>
      </c>
      <c r="H281" t="s">
        <v>25</v>
      </c>
      <c r="I281" t="s">
        <v>26</v>
      </c>
      <c r="J281" t="s">
        <v>180</v>
      </c>
      <c r="K281" t="s">
        <v>123</v>
      </c>
      <c r="L281">
        <v>10011</v>
      </c>
      <c r="M281" t="s">
        <v>66</v>
      </c>
      <c r="N281" t="s">
        <v>1416</v>
      </c>
      <c r="O281" t="s">
        <v>31</v>
      </c>
      <c r="P281" t="s">
        <v>55</v>
      </c>
      <c r="Q281" t="s">
        <v>1417</v>
      </c>
      <c r="R281">
        <v>29.78</v>
      </c>
      <c r="S281">
        <v>2</v>
      </c>
      <c r="T281">
        <v>0</v>
      </c>
      <c r="U281">
        <v>8.0405999999999995</v>
      </c>
    </row>
    <row r="282" spans="1:21" x14ac:dyDescent="0.25">
      <c r="A282">
        <v>1351</v>
      </c>
      <c r="B282" t="s">
        <v>1418</v>
      </c>
      <c r="C282" s="1">
        <v>41708</v>
      </c>
      <c r="D282" s="1">
        <v>41861</v>
      </c>
      <c r="E282" t="s">
        <v>22</v>
      </c>
      <c r="F282" t="s">
        <v>1419</v>
      </c>
      <c r="G282" t="s">
        <v>1420</v>
      </c>
      <c r="H282" t="s">
        <v>25</v>
      </c>
      <c r="I282" t="s">
        <v>26</v>
      </c>
      <c r="J282" t="s">
        <v>1421</v>
      </c>
      <c r="K282" t="s">
        <v>138</v>
      </c>
      <c r="L282">
        <v>60201</v>
      </c>
      <c r="M282" t="s">
        <v>92</v>
      </c>
      <c r="N282" t="s">
        <v>1201</v>
      </c>
      <c r="O282" t="s">
        <v>31</v>
      </c>
      <c r="P282" t="s">
        <v>35</v>
      </c>
      <c r="Q282" t="s">
        <v>1202</v>
      </c>
      <c r="R282">
        <v>258.279</v>
      </c>
      <c r="S282">
        <v>3</v>
      </c>
      <c r="T282">
        <v>0.3</v>
      </c>
      <c r="U282">
        <v>-70.104299999999995</v>
      </c>
    </row>
    <row r="283" spans="1:21" x14ac:dyDescent="0.25">
      <c r="A283">
        <v>1355</v>
      </c>
      <c r="B283" t="s">
        <v>1422</v>
      </c>
      <c r="C283" s="1">
        <v>42830</v>
      </c>
      <c r="D283" s="1">
        <v>42983</v>
      </c>
      <c r="E283" t="s">
        <v>39</v>
      </c>
      <c r="F283" t="s">
        <v>1092</v>
      </c>
      <c r="G283" t="s">
        <v>1093</v>
      </c>
      <c r="H283" t="s">
        <v>89</v>
      </c>
      <c r="I283" t="s">
        <v>26</v>
      </c>
      <c r="J283" t="s">
        <v>352</v>
      </c>
      <c r="K283" t="s">
        <v>52</v>
      </c>
      <c r="L283">
        <v>94109</v>
      </c>
      <c r="M283" t="s">
        <v>53</v>
      </c>
      <c r="N283" t="s">
        <v>329</v>
      </c>
      <c r="O283" t="s">
        <v>31</v>
      </c>
      <c r="P283" t="s">
        <v>45</v>
      </c>
      <c r="Q283" t="s">
        <v>330</v>
      </c>
      <c r="R283">
        <v>300.904</v>
      </c>
      <c r="S283">
        <v>1</v>
      </c>
      <c r="T283">
        <v>0.2</v>
      </c>
      <c r="U283">
        <v>11.283899999999999</v>
      </c>
    </row>
    <row r="284" spans="1:21" x14ac:dyDescent="0.25">
      <c r="A284">
        <v>1359</v>
      </c>
      <c r="B284" t="s">
        <v>1423</v>
      </c>
      <c r="C284" t="s">
        <v>1424</v>
      </c>
      <c r="D284" t="s">
        <v>1425</v>
      </c>
      <c r="E284" t="s">
        <v>86</v>
      </c>
      <c r="F284" t="s">
        <v>1426</v>
      </c>
      <c r="G284" t="s">
        <v>1427</v>
      </c>
      <c r="H284" t="s">
        <v>25</v>
      </c>
      <c r="I284" t="s">
        <v>26</v>
      </c>
      <c r="J284" t="s">
        <v>667</v>
      </c>
      <c r="K284" t="s">
        <v>91</v>
      </c>
      <c r="L284">
        <v>76106</v>
      </c>
      <c r="M284" t="s">
        <v>92</v>
      </c>
      <c r="N284" t="s">
        <v>734</v>
      </c>
      <c r="O284" t="s">
        <v>31</v>
      </c>
      <c r="P284" t="s">
        <v>55</v>
      </c>
      <c r="Q284" t="s">
        <v>735</v>
      </c>
      <c r="R284">
        <v>1.988</v>
      </c>
      <c r="S284">
        <v>1</v>
      </c>
      <c r="T284">
        <v>0.6</v>
      </c>
      <c r="U284">
        <v>-1.4413</v>
      </c>
    </row>
    <row r="285" spans="1:21" x14ac:dyDescent="0.25">
      <c r="A285">
        <v>1360</v>
      </c>
      <c r="B285" t="s">
        <v>1428</v>
      </c>
      <c r="C285" t="s">
        <v>1429</v>
      </c>
      <c r="D285" s="1">
        <v>41649</v>
      </c>
      <c r="E285" t="s">
        <v>22</v>
      </c>
      <c r="F285" t="s">
        <v>1430</v>
      </c>
      <c r="G285" t="s">
        <v>1431</v>
      </c>
      <c r="H285" t="s">
        <v>25</v>
      </c>
      <c r="I285" t="s">
        <v>26</v>
      </c>
      <c r="J285" t="s">
        <v>51</v>
      </c>
      <c r="K285" t="s">
        <v>52</v>
      </c>
      <c r="L285">
        <v>90049</v>
      </c>
      <c r="M285" t="s">
        <v>53</v>
      </c>
      <c r="N285" t="s">
        <v>1432</v>
      </c>
      <c r="O285" t="s">
        <v>31</v>
      </c>
      <c r="P285" t="s">
        <v>35</v>
      </c>
      <c r="Q285" t="s">
        <v>1433</v>
      </c>
      <c r="R285">
        <v>145.56800000000001</v>
      </c>
      <c r="S285">
        <v>2</v>
      </c>
      <c r="T285">
        <v>0.2</v>
      </c>
      <c r="U285">
        <v>0</v>
      </c>
    </row>
    <row r="286" spans="1:21" x14ac:dyDescent="0.25">
      <c r="A286">
        <v>1368</v>
      </c>
      <c r="B286" t="s">
        <v>1434</v>
      </c>
      <c r="C286" s="1">
        <v>43019</v>
      </c>
      <c r="D286" s="1">
        <v>43050</v>
      </c>
      <c r="E286" t="s">
        <v>86</v>
      </c>
      <c r="F286" t="s">
        <v>1435</v>
      </c>
      <c r="G286" t="s">
        <v>1436</v>
      </c>
      <c r="H286" t="s">
        <v>89</v>
      </c>
      <c r="I286" t="s">
        <v>26</v>
      </c>
      <c r="J286" t="s">
        <v>1437</v>
      </c>
      <c r="K286" t="s">
        <v>577</v>
      </c>
      <c r="L286">
        <v>85705</v>
      </c>
      <c r="M286" t="s">
        <v>53</v>
      </c>
      <c r="N286" t="s">
        <v>440</v>
      </c>
      <c r="O286" t="s">
        <v>31</v>
      </c>
      <c r="P286" t="s">
        <v>35</v>
      </c>
      <c r="Q286" t="s">
        <v>441</v>
      </c>
      <c r="R286">
        <v>899.13599999999997</v>
      </c>
      <c r="S286">
        <v>4</v>
      </c>
      <c r="T286">
        <v>0.2</v>
      </c>
      <c r="U286">
        <v>-146.1096</v>
      </c>
    </row>
    <row r="287" spans="1:21" x14ac:dyDescent="0.25">
      <c r="A287">
        <v>1369</v>
      </c>
      <c r="B287" t="s">
        <v>1438</v>
      </c>
      <c r="C287" s="1">
        <v>42954</v>
      </c>
      <c r="D287" s="1">
        <v>43046</v>
      </c>
      <c r="E287" t="s">
        <v>86</v>
      </c>
      <c r="F287" t="s">
        <v>1439</v>
      </c>
      <c r="G287" t="s">
        <v>1440</v>
      </c>
      <c r="H287" t="s">
        <v>100</v>
      </c>
      <c r="I287" t="s">
        <v>26</v>
      </c>
      <c r="J287" t="s">
        <v>1441</v>
      </c>
      <c r="K287" t="s">
        <v>52</v>
      </c>
      <c r="L287">
        <v>90660</v>
      </c>
      <c r="M287" t="s">
        <v>53</v>
      </c>
      <c r="N287" t="s">
        <v>423</v>
      </c>
      <c r="O287" t="s">
        <v>31</v>
      </c>
      <c r="P287" t="s">
        <v>55</v>
      </c>
      <c r="Q287" t="s">
        <v>424</v>
      </c>
      <c r="R287">
        <v>145.9</v>
      </c>
      <c r="S287">
        <v>5</v>
      </c>
      <c r="T287">
        <v>0</v>
      </c>
      <c r="U287">
        <v>62.737000000000002</v>
      </c>
    </row>
    <row r="288" spans="1:21" x14ac:dyDescent="0.25">
      <c r="A288">
        <v>1370</v>
      </c>
      <c r="B288" t="s">
        <v>1442</v>
      </c>
      <c r="C288" t="s">
        <v>301</v>
      </c>
      <c r="D288" t="s">
        <v>1443</v>
      </c>
      <c r="E288" t="s">
        <v>39</v>
      </c>
      <c r="F288" t="s">
        <v>1444</v>
      </c>
      <c r="G288" t="s">
        <v>1445</v>
      </c>
      <c r="H288" t="s">
        <v>25</v>
      </c>
      <c r="I288" t="s">
        <v>26</v>
      </c>
      <c r="J288" t="s">
        <v>382</v>
      </c>
      <c r="K288" t="s">
        <v>189</v>
      </c>
      <c r="L288">
        <v>80906</v>
      </c>
      <c r="M288" t="s">
        <v>53</v>
      </c>
      <c r="N288" t="s">
        <v>281</v>
      </c>
      <c r="O288" t="s">
        <v>31</v>
      </c>
      <c r="P288" t="s">
        <v>32</v>
      </c>
      <c r="Q288" t="s">
        <v>282</v>
      </c>
      <c r="R288">
        <v>590.05799999999999</v>
      </c>
      <c r="S288">
        <v>7</v>
      </c>
      <c r="T288">
        <v>0.7</v>
      </c>
      <c r="U288">
        <v>-786.74400000000003</v>
      </c>
    </row>
    <row r="289" spans="1:21" x14ac:dyDescent="0.25">
      <c r="A289">
        <v>1375</v>
      </c>
      <c r="B289" t="s">
        <v>1446</v>
      </c>
      <c r="C289" t="s">
        <v>1447</v>
      </c>
      <c r="D289" t="s">
        <v>1376</v>
      </c>
      <c r="E289" t="s">
        <v>39</v>
      </c>
      <c r="F289" t="s">
        <v>1448</v>
      </c>
      <c r="G289" t="s">
        <v>1449</v>
      </c>
      <c r="H289" t="s">
        <v>25</v>
      </c>
      <c r="I289" t="s">
        <v>26</v>
      </c>
      <c r="J289" t="s">
        <v>1450</v>
      </c>
      <c r="K289" t="s">
        <v>75</v>
      </c>
      <c r="L289">
        <v>84604</v>
      </c>
      <c r="M289" t="s">
        <v>53</v>
      </c>
      <c r="N289" t="s">
        <v>1451</v>
      </c>
      <c r="O289" t="s">
        <v>31</v>
      </c>
      <c r="P289" t="s">
        <v>45</v>
      </c>
      <c r="Q289" t="s">
        <v>1452</v>
      </c>
      <c r="R289">
        <v>912.75</v>
      </c>
      <c r="S289">
        <v>5</v>
      </c>
      <c r="T289">
        <v>0</v>
      </c>
      <c r="U289">
        <v>118.6575</v>
      </c>
    </row>
    <row r="290" spans="1:21" x14ac:dyDescent="0.25">
      <c r="A290">
        <v>1382</v>
      </c>
      <c r="B290" t="s">
        <v>1453</v>
      </c>
      <c r="C290" s="1">
        <v>42438</v>
      </c>
      <c r="D290" s="1">
        <v>42622</v>
      </c>
      <c r="E290" t="s">
        <v>39</v>
      </c>
      <c r="F290" t="s">
        <v>1454</v>
      </c>
      <c r="G290" t="s">
        <v>1455</v>
      </c>
      <c r="H290" t="s">
        <v>100</v>
      </c>
      <c r="I290" t="s">
        <v>26</v>
      </c>
      <c r="J290" t="s">
        <v>188</v>
      </c>
      <c r="K290" t="s">
        <v>138</v>
      </c>
      <c r="L290">
        <v>60505</v>
      </c>
      <c r="M290" t="s">
        <v>92</v>
      </c>
      <c r="N290" t="s">
        <v>826</v>
      </c>
      <c r="O290" t="s">
        <v>31</v>
      </c>
      <c r="P290" t="s">
        <v>55</v>
      </c>
      <c r="Q290" t="s">
        <v>827</v>
      </c>
      <c r="R290">
        <v>83.951999999999998</v>
      </c>
      <c r="S290">
        <v>3</v>
      </c>
      <c r="T290">
        <v>0.6</v>
      </c>
      <c r="U290">
        <v>-90.248400000000004</v>
      </c>
    </row>
    <row r="291" spans="1:21" x14ac:dyDescent="0.25">
      <c r="A291">
        <v>1386</v>
      </c>
      <c r="B291" t="s">
        <v>1456</v>
      </c>
      <c r="C291" s="1">
        <v>42492</v>
      </c>
      <c r="D291" s="1">
        <v>42492</v>
      </c>
      <c r="E291" t="s">
        <v>464</v>
      </c>
      <c r="F291" t="s">
        <v>1457</v>
      </c>
      <c r="G291" t="s">
        <v>1458</v>
      </c>
      <c r="H291" t="s">
        <v>100</v>
      </c>
      <c r="I291" t="s">
        <v>26</v>
      </c>
      <c r="J291" t="s">
        <v>1459</v>
      </c>
      <c r="K291" t="s">
        <v>754</v>
      </c>
      <c r="L291">
        <v>30080</v>
      </c>
      <c r="M291" t="s">
        <v>29</v>
      </c>
      <c r="N291" t="s">
        <v>383</v>
      </c>
      <c r="O291" t="s">
        <v>31</v>
      </c>
      <c r="P291" t="s">
        <v>55</v>
      </c>
      <c r="Q291" t="s">
        <v>1460</v>
      </c>
      <c r="R291">
        <v>18.84</v>
      </c>
      <c r="S291">
        <v>3</v>
      </c>
      <c r="T291">
        <v>0</v>
      </c>
      <c r="U291">
        <v>7.1592000000000002</v>
      </c>
    </row>
    <row r="292" spans="1:21" x14ac:dyDescent="0.25">
      <c r="A292">
        <v>1387</v>
      </c>
      <c r="B292" t="s">
        <v>1456</v>
      </c>
      <c r="C292" s="1">
        <v>42492</v>
      </c>
      <c r="D292" s="1">
        <v>42492</v>
      </c>
      <c r="E292" t="s">
        <v>464</v>
      </c>
      <c r="F292" t="s">
        <v>1457</v>
      </c>
      <c r="G292" t="s">
        <v>1458</v>
      </c>
      <c r="H292" t="s">
        <v>100</v>
      </c>
      <c r="I292" t="s">
        <v>26</v>
      </c>
      <c r="J292" t="s">
        <v>1459</v>
      </c>
      <c r="K292" t="s">
        <v>754</v>
      </c>
      <c r="L292">
        <v>30080</v>
      </c>
      <c r="M292" t="s">
        <v>29</v>
      </c>
      <c r="N292" t="s">
        <v>809</v>
      </c>
      <c r="O292" t="s">
        <v>31</v>
      </c>
      <c r="P292" t="s">
        <v>32</v>
      </c>
      <c r="Q292" t="s">
        <v>810</v>
      </c>
      <c r="R292">
        <v>239.98</v>
      </c>
      <c r="S292">
        <v>2</v>
      </c>
      <c r="T292">
        <v>0</v>
      </c>
      <c r="U292">
        <v>52.7956</v>
      </c>
    </row>
    <row r="293" spans="1:21" x14ac:dyDescent="0.25">
      <c r="A293">
        <v>1395</v>
      </c>
      <c r="B293" t="s">
        <v>1461</v>
      </c>
      <c r="C293" s="1">
        <v>42988</v>
      </c>
      <c r="D293" t="s">
        <v>1462</v>
      </c>
      <c r="E293" t="s">
        <v>39</v>
      </c>
      <c r="F293" t="s">
        <v>1463</v>
      </c>
      <c r="G293" t="s">
        <v>1464</v>
      </c>
      <c r="H293" t="s">
        <v>89</v>
      </c>
      <c r="I293" t="s">
        <v>26</v>
      </c>
      <c r="J293" t="s">
        <v>188</v>
      </c>
      <c r="K293" t="s">
        <v>138</v>
      </c>
      <c r="L293">
        <v>60505</v>
      </c>
      <c r="M293" t="s">
        <v>92</v>
      </c>
      <c r="N293" t="s">
        <v>1465</v>
      </c>
      <c r="O293" t="s">
        <v>31</v>
      </c>
      <c r="P293" t="s">
        <v>45</v>
      </c>
      <c r="Q293" t="s">
        <v>1466</v>
      </c>
      <c r="R293">
        <v>652.45000000000005</v>
      </c>
      <c r="S293">
        <v>5</v>
      </c>
      <c r="T293">
        <v>0.5</v>
      </c>
      <c r="U293">
        <v>-430.61700000000002</v>
      </c>
    </row>
    <row r="294" spans="1:21" x14ac:dyDescent="0.25">
      <c r="A294">
        <v>1396</v>
      </c>
      <c r="B294" t="s">
        <v>1461</v>
      </c>
      <c r="C294" s="1">
        <v>42988</v>
      </c>
      <c r="D294" t="s">
        <v>1462</v>
      </c>
      <c r="E294" t="s">
        <v>39</v>
      </c>
      <c r="F294" t="s">
        <v>1463</v>
      </c>
      <c r="G294" t="s">
        <v>1464</v>
      </c>
      <c r="H294" t="s">
        <v>89</v>
      </c>
      <c r="I294" t="s">
        <v>26</v>
      </c>
      <c r="J294" t="s">
        <v>188</v>
      </c>
      <c r="K294" t="s">
        <v>138</v>
      </c>
      <c r="L294">
        <v>60505</v>
      </c>
      <c r="M294" t="s">
        <v>92</v>
      </c>
      <c r="N294" t="s">
        <v>1467</v>
      </c>
      <c r="O294" t="s">
        <v>31</v>
      </c>
      <c r="P294" t="s">
        <v>45</v>
      </c>
      <c r="Q294" t="s">
        <v>1468</v>
      </c>
      <c r="R294">
        <v>66.644999999999996</v>
      </c>
      <c r="S294">
        <v>3</v>
      </c>
      <c r="T294">
        <v>0.5</v>
      </c>
      <c r="U294">
        <v>-42.652799999999999</v>
      </c>
    </row>
    <row r="295" spans="1:21" x14ac:dyDescent="0.25">
      <c r="A295">
        <v>1403</v>
      </c>
      <c r="B295" t="s">
        <v>1469</v>
      </c>
      <c r="C295" t="s">
        <v>1470</v>
      </c>
      <c r="D295" t="s">
        <v>1471</v>
      </c>
      <c r="E295" t="s">
        <v>39</v>
      </c>
      <c r="F295" t="s">
        <v>1472</v>
      </c>
      <c r="G295" t="s">
        <v>1473</v>
      </c>
      <c r="H295" t="s">
        <v>100</v>
      </c>
      <c r="I295" t="s">
        <v>26</v>
      </c>
      <c r="J295" t="s">
        <v>376</v>
      </c>
      <c r="K295" t="s">
        <v>250</v>
      </c>
      <c r="L295">
        <v>43229</v>
      </c>
      <c r="M295" t="s">
        <v>66</v>
      </c>
      <c r="N295" t="s">
        <v>1474</v>
      </c>
      <c r="O295" t="s">
        <v>31</v>
      </c>
      <c r="P295" t="s">
        <v>45</v>
      </c>
      <c r="Q295" t="s">
        <v>1475</v>
      </c>
      <c r="R295">
        <v>205.17599999999999</v>
      </c>
      <c r="S295">
        <v>2</v>
      </c>
      <c r="T295">
        <v>0.4</v>
      </c>
      <c r="U295">
        <v>-58.133200000000002</v>
      </c>
    </row>
    <row r="296" spans="1:21" x14ac:dyDescent="0.25">
      <c r="A296">
        <v>1406</v>
      </c>
      <c r="B296" t="s">
        <v>1476</v>
      </c>
      <c r="C296" s="1">
        <v>41794</v>
      </c>
      <c r="D296" s="1">
        <v>41855</v>
      </c>
      <c r="E296" t="s">
        <v>86</v>
      </c>
      <c r="F296" t="s">
        <v>1477</v>
      </c>
      <c r="G296" t="s">
        <v>1478</v>
      </c>
      <c r="H296" t="s">
        <v>100</v>
      </c>
      <c r="I296" t="s">
        <v>26</v>
      </c>
      <c r="J296" t="s">
        <v>64</v>
      </c>
      <c r="K296" t="s">
        <v>65</v>
      </c>
      <c r="L296">
        <v>19143</v>
      </c>
      <c r="M296" t="s">
        <v>66</v>
      </c>
      <c r="N296" t="s">
        <v>1479</v>
      </c>
      <c r="O296" t="s">
        <v>31</v>
      </c>
      <c r="P296" t="s">
        <v>45</v>
      </c>
      <c r="Q296" t="s">
        <v>1244</v>
      </c>
      <c r="R296">
        <v>154.76400000000001</v>
      </c>
      <c r="S296">
        <v>3</v>
      </c>
      <c r="T296">
        <v>0.4</v>
      </c>
      <c r="U296">
        <v>-36.111600000000003</v>
      </c>
    </row>
    <row r="297" spans="1:21" x14ac:dyDescent="0.25">
      <c r="A297">
        <v>1409</v>
      </c>
      <c r="B297" t="s">
        <v>1480</v>
      </c>
      <c r="C297" s="1">
        <v>42409</v>
      </c>
      <c r="D297" s="1">
        <v>42530</v>
      </c>
      <c r="E297" t="s">
        <v>39</v>
      </c>
      <c r="F297" t="s">
        <v>1204</v>
      </c>
      <c r="G297" t="s">
        <v>1205</v>
      </c>
      <c r="H297" t="s">
        <v>25</v>
      </c>
      <c r="I297" t="s">
        <v>26</v>
      </c>
      <c r="J297" t="s">
        <v>180</v>
      </c>
      <c r="K297" t="s">
        <v>123</v>
      </c>
      <c r="L297">
        <v>10024</v>
      </c>
      <c r="M297" t="s">
        <v>66</v>
      </c>
      <c r="N297" t="s">
        <v>434</v>
      </c>
      <c r="O297" t="s">
        <v>31</v>
      </c>
      <c r="P297" t="s">
        <v>55</v>
      </c>
      <c r="Q297" t="s">
        <v>435</v>
      </c>
      <c r="R297">
        <v>39.979999999999997</v>
      </c>
      <c r="S297">
        <v>2</v>
      </c>
      <c r="T297">
        <v>0</v>
      </c>
      <c r="U297">
        <v>9.9949999999999992</v>
      </c>
    </row>
    <row r="298" spans="1:21" x14ac:dyDescent="0.25">
      <c r="A298">
        <v>1410</v>
      </c>
      <c r="B298" t="s">
        <v>1481</v>
      </c>
      <c r="C298" t="s">
        <v>1482</v>
      </c>
      <c r="D298" t="s">
        <v>1483</v>
      </c>
      <c r="E298" t="s">
        <v>39</v>
      </c>
      <c r="F298" t="s">
        <v>1484</v>
      </c>
      <c r="G298" t="s">
        <v>1485</v>
      </c>
      <c r="H298" t="s">
        <v>25</v>
      </c>
      <c r="I298" t="s">
        <v>26</v>
      </c>
      <c r="J298" t="s">
        <v>576</v>
      </c>
      <c r="K298" t="s">
        <v>577</v>
      </c>
      <c r="L298">
        <v>85023</v>
      </c>
      <c r="M298" t="s">
        <v>53</v>
      </c>
      <c r="N298" t="s">
        <v>1065</v>
      </c>
      <c r="O298" t="s">
        <v>31</v>
      </c>
      <c r="P298" t="s">
        <v>45</v>
      </c>
      <c r="Q298" t="s">
        <v>1066</v>
      </c>
      <c r="R298">
        <v>393.16500000000002</v>
      </c>
      <c r="S298">
        <v>3</v>
      </c>
      <c r="T298">
        <v>0.5</v>
      </c>
      <c r="U298">
        <v>-204.44579999999999</v>
      </c>
    </row>
    <row r="299" spans="1:21" x14ac:dyDescent="0.25">
      <c r="A299">
        <v>1412</v>
      </c>
      <c r="B299" t="s">
        <v>1486</v>
      </c>
      <c r="C299" s="1">
        <v>42620</v>
      </c>
      <c r="D299" t="s">
        <v>1487</v>
      </c>
      <c r="E299" t="s">
        <v>39</v>
      </c>
      <c r="F299" t="s">
        <v>242</v>
      </c>
      <c r="G299" t="s">
        <v>243</v>
      </c>
      <c r="H299" t="s">
        <v>89</v>
      </c>
      <c r="I299" t="s">
        <v>26</v>
      </c>
      <c r="J299" t="s">
        <v>180</v>
      </c>
      <c r="K299" t="s">
        <v>123</v>
      </c>
      <c r="L299">
        <v>10035</v>
      </c>
      <c r="M299" t="s">
        <v>66</v>
      </c>
      <c r="N299" t="s">
        <v>923</v>
      </c>
      <c r="O299" t="s">
        <v>31</v>
      </c>
      <c r="P299" t="s">
        <v>35</v>
      </c>
      <c r="Q299" t="s">
        <v>924</v>
      </c>
      <c r="R299">
        <v>408.00599999999997</v>
      </c>
      <c r="S299">
        <v>2</v>
      </c>
      <c r="T299">
        <v>0.1</v>
      </c>
      <c r="U299">
        <v>72.534400000000005</v>
      </c>
    </row>
    <row r="300" spans="1:21" x14ac:dyDescent="0.25">
      <c r="A300">
        <v>1413</v>
      </c>
      <c r="B300" t="s">
        <v>1486</v>
      </c>
      <c r="C300" s="1">
        <v>42620</v>
      </c>
      <c r="D300" t="s">
        <v>1487</v>
      </c>
      <c r="E300" t="s">
        <v>39</v>
      </c>
      <c r="F300" t="s">
        <v>242</v>
      </c>
      <c r="G300" t="s">
        <v>243</v>
      </c>
      <c r="H300" t="s">
        <v>89</v>
      </c>
      <c r="I300" t="s">
        <v>26</v>
      </c>
      <c r="J300" t="s">
        <v>180</v>
      </c>
      <c r="K300" t="s">
        <v>123</v>
      </c>
      <c r="L300">
        <v>10035</v>
      </c>
      <c r="M300" t="s">
        <v>66</v>
      </c>
      <c r="N300" t="s">
        <v>668</v>
      </c>
      <c r="O300" t="s">
        <v>31</v>
      </c>
      <c r="P300" t="s">
        <v>55</v>
      </c>
      <c r="Q300" t="s">
        <v>669</v>
      </c>
      <c r="R300">
        <v>165.28</v>
      </c>
      <c r="S300">
        <v>4</v>
      </c>
      <c r="T300">
        <v>0</v>
      </c>
      <c r="U300">
        <v>14.8752</v>
      </c>
    </row>
    <row r="301" spans="1:21" x14ac:dyDescent="0.25">
      <c r="A301">
        <v>1416</v>
      </c>
      <c r="B301" t="s">
        <v>1488</v>
      </c>
      <c r="C301" t="s">
        <v>1489</v>
      </c>
      <c r="D301" t="s">
        <v>1490</v>
      </c>
      <c r="E301" t="s">
        <v>22</v>
      </c>
      <c r="F301" t="s">
        <v>1491</v>
      </c>
      <c r="G301" t="s">
        <v>1492</v>
      </c>
      <c r="H301" t="s">
        <v>100</v>
      </c>
      <c r="I301" t="s">
        <v>26</v>
      </c>
      <c r="J301" t="s">
        <v>616</v>
      </c>
      <c r="K301" t="s">
        <v>52</v>
      </c>
      <c r="L301">
        <v>92627</v>
      </c>
      <c r="M301" t="s">
        <v>53</v>
      </c>
      <c r="N301" t="s">
        <v>1493</v>
      </c>
      <c r="O301" t="s">
        <v>31</v>
      </c>
      <c r="P301" t="s">
        <v>55</v>
      </c>
      <c r="Q301" t="s">
        <v>1494</v>
      </c>
      <c r="R301">
        <v>37.74</v>
      </c>
      <c r="S301">
        <v>3</v>
      </c>
      <c r="T301">
        <v>0</v>
      </c>
      <c r="U301">
        <v>12.8316</v>
      </c>
    </row>
    <row r="302" spans="1:21" x14ac:dyDescent="0.25">
      <c r="A302">
        <v>1419</v>
      </c>
      <c r="B302" t="s">
        <v>1495</v>
      </c>
      <c r="C302" t="s">
        <v>78</v>
      </c>
      <c r="D302" t="s">
        <v>1377</v>
      </c>
      <c r="E302" t="s">
        <v>86</v>
      </c>
      <c r="F302" t="s">
        <v>1496</v>
      </c>
      <c r="G302" t="s">
        <v>1497</v>
      </c>
      <c r="H302" t="s">
        <v>89</v>
      </c>
      <c r="I302" t="s">
        <v>26</v>
      </c>
      <c r="J302" t="s">
        <v>101</v>
      </c>
      <c r="K302" t="s">
        <v>91</v>
      </c>
      <c r="L302">
        <v>77041</v>
      </c>
      <c r="M302" t="s">
        <v>92</v>
      </c>
      <c r="N302" t="s">
        <v>113</v>
      </c>
      <c r="O302" t="s">
        <v>31</v>
      </c>
      <c r="P302" t="s">
        <v>55</v>
      </c>
      <c r="Q302" t="s">
        <v>114</v>
      </c>
      <c r="R302">
        <v>4.9279999999999999</v>
      </c>
      <c r="S302">
        <v>4</v>
      </c>
      <c r="T302">
        <v>0.6</v>
      </c>
      <c r="U302">
        <v>-1.4783999999999999</v>
      </c>
    </row>
    <row r="303" spans="1:21" x14ac:dyDescent="0.25">
      <c r="A303">
        <v>1434</v>
      </c>
      <c r="B303" t="s">
        <v>1498</v>
      </c>
      <c r="C303" t="s">
        <v>1499</v>
      </c>
      <c r="D303" t="s">
        <v>1258</v>
      </c>
      <c r="E303" t="s">
        <v>22</v>
      </c>
      <c r="F303" t="s">
        <v>1500</v>
      </c>
      <c r="G303" t="s">
        <v>1501</v>
      </c>
      <c r="H303" t="s">
        <v>25</v>
      </c>
      <c r="I303" t="s">
        <v>26</v>
      </c>
      <c r="J303" t="s">
        <v>984</v>
      </c>
      <c r="K303" t="s">
        <v>1502</v>
      </c>
      <c r="L303">
        <v>35630</v>
      </c>
      <c r="M303" t="s">
        <v>29</v>
      </c>
      <c r="N303" t="s">
        <v>147</v>
      </c>
      <c r="O303" t="s">
        <v>31</v>
      </c>
      <c r="P303" t="s">
        <v>35</v>
      </c>
      <c r="Q303" t="s">
        <v>148</v>
      </c>
      <c r="R303">
        <v>1819.86</v>
      </c>
      <c r="S303">
        <v>14</v>
      </c>
      <c r="T303">
        <v>0</v>
      </c>
      <c r="U303">
        <v>163.78739999999999</v>
      </c>
    </row>
    <row r="304" spans="1:21" x14ac:dyDescent="0.25">
      <c r="A304">
        <v>1439</v>
      </c>
      <c r="B304" t="s">
        <v>1503</v>
      </c>
      <c r="C304" t="s">
        <v>1504</v>
      </c>
      <c r="D304" t="s">
        <v>1504</v>
      </c>
      <c r="E304" t="s">
        <v>464</v>
      </c>
      <c r="F304" t="s">
        <v>143</v>
      </c>
      <c r="G304" t="s">
        <v>144</v>
      </c>
      <c r="H304" t="s">
        <v>25</v>
      </c>
      <c r="I304" t="s">
        <v>26</v>
      </c>
      <c r="J304" t="s">
        <v>588</v>
      </c>
      <c r="K304" t="s">
        <v>91</v>
      </c>
      <c r="L304">
        <v>79109</v>
      </c>
      <c r="M304" t="s">
        <v>92</v>
      </c>
      <c r="N304" t="s">
        <v>675</v>
      </c>
      <c r="O304" t="s">
        <v>31</v>
      </c>
      <c r="P304" t="s">
        <v>35</v>
      </c>
      <c r="Q304" t="s">
        <v>676</v>
      </c>
      <c r="R304">
        <v>2453.4299999999998</v>
      </c>
      <c r="S304">
        <v>5</v>
      </c>
      <c r="T304">
        <v>0.3</v>
      </c>
      <c r="U304">
        <v>-350.49</v>
      </c>
    </row>
    <row r="305" spans="1:21" x14ac:dyDescent="0.25">
      <c r="A305">
        <v>1447</v>
      </c>
      <c r="B305" t="s">
        <v>1505</v>
      </c>
      <c r="C305" t="s">
        <v>601</v>
      </c>
      <c r="D305" t="s">
        <v>982</v>
      </c>
      <c r="E305" t="s">
        <v>86</v>
      </c>
      <c r="F305" t="s">
        <v>1477</v>
      </c>
      <c r="G305" t="s">
        <v>1478</v>
      </c>
      <c r="H305" t="s">
        <v>100</v>
      </c>
      <c r="I305" t="s">
        <v>26</v>
      </c>
      <c r="J305" t="s">
        <v>137</v>
      </c>
      <c r="K305" t="s">
        <v>138</v>
      </c>
      <c r="L305">
        <v>60653</v>
      </c>
      <c r="M305" t="s">
        <v>92</v>
      </c>
      <c r="N305" t="s">
        <v>1506</v>
      </c>
      <c r="O305" t="s">
        <v>31</v>
      </c>
      <c r="P305" t="s">
        <v>35</v>
      </c>
      <c r="Q305" t="s">
        <v>1507</v>
      </c>
      <c r="R305">
        <v>470.30200000000002</v>
      </c>
      <c r="S305">
        <v>7</v>
      </c>
      <c r="T305">
        <v>0.3</v>
      </c>
      <c r="U305">
        <v>-87.341800000000006</v>
      </c>
    </row>
    <row r="306" spans="1:21" x14ac:dyDescent="0.25">
      <c r="A306">
        <v>1457</v>
      </c>
      <c r="B306" t="s">
        <v>1508</v>
      </c>
      <c r="C306" s="1">
        <v>43075</v>
      </c>
      <c r="D306" t="s">
        <v>1509</v>
      </c>
      <c r="E306" t="s">
        <v>39</v>
      </c>
      <c r="F306" t="s">
        <v>1510</v>
      </c>
      <c r="G306" t="s">
        <v>1511</v>
      </c>
      <c r="H306" t="s">
        <v>100</v>
      </c>
      <c r="I306" t="s">
        <v>26</v>
      </c>
      <c r="J306" t="s">
        <v>376</v>
      </c>
      <c r="K306" t="s">
        <v>754</v>
      </c>
      <c r="L306">
        <v>31907</v>
      </c>
      <c r="M306" t="s">
        <v>29</v>
      </c>
      <c r="N306" t="s">
        <v>1512</v>
      </c>
      <c r="O306" t="s">
        <v>31</v>
      </c>
      <c r="P306" t="s">
        <v>45</v>
      </c>
      <c r="Q306" t="s">
        <v>1513</v>
      </c>
      <c r="R306">
        <v>452.94</v>
      </c>
      <c r="S306">
        <v>3</v>
      </c>
      <c r="T306">
        <v>0</v>
      </c>
      <c r="U306">
        <v>67.941000000000003</v>
      </c>
    </row>
    <row r="307" spans="1:21" x14ac:dyDescent="0.25">
      <c r="A307">
        <v>1460</v>
      </c>
      <c r="B307" t="s">
        <v>1514</v>
      </c>
      <c r="C307" s="1">
        <v>41734</v>
      </c>
      <c r="D307" s="1">
        <v>41734</v>
      </c>
      <c r="E307" t="s">
        <v>464</v>
      </c>
      <c r="F307" t="s">
        <v>1515</v>
      </c>
      <c r="G307" t="s">
        <v>1516</v>
      </c>
      <c r="H307" t="s">
        <v>25</v>
      </c>
      <c r="I307" t="s">
        <v>26</v>
      </c>
      <c r="J307" t="s">
        <v>1517</v>
      </c>
      <c r="K307" t="s">
        <v>468</v>
      </c>
      <c r="L307">
        <v>6457</v>
      </c>
      <c r="M307" t="s">
        <v>66</v>
      </c>
      <c r="N307" t="s">
        <v>1518</v>
      </c>
      <c r="O307" t="s">
        <v>31</v>
      </c>
      <c r="P307" t="s">
        <v>55</v>
      </c>
      <c r="Q307" t="s">
        <v>1519</v>
      </c>
      <c r="R307">
        <v>27.46</v>
      </c>
      <c r="S307">
        <v>2</v>
      </c>
      <c r="T307">
        <v>0</v>
      </c>
      <c r="U307">
        <v>9.8856000000000002</v>
      </c>
    </row>
    <row r="308" spans="1:21" x14ac:dyDescent="0.25">
      <c r="A308">
        <v>1462</v>
      </c>
      <c r="B308" t="s">
        <v>1520</v>
      </c>
      <c r="C308" s="1">
        <v>42677</v>
      </c>
      <c r="D308" t="s">
        <v>1521</v>
      </c>
      <c r="E308" t="s">
        <v>39</v>
      </c>
      <c r="F308" t="s">
        <v>1522</v>
      </c>
      <c r="G308" t="s">
        <v>1523</v>
      </c>
      <c r="H308" t="s">
        <v>25</v>
      </c>
      <c r="I308" t="s">
        <v>26</v>
      </c>
      <c r="J308" t="s">
        <v>1524</v>
      </c>
      <c r="K308" t="s">
        <v>392</v>
      </c>
      <c r="L308">
        <v>8360</v>
      </c>
      <c r="M308" t="s">
        <v>66</v>
      </c>
      <c r="N308" t="s">
        <v>895</v>
      </c>
      <c r="O308" t="s">
        <v>31</v>
      </c>
      <c r="P308" t="s">
        <v>45</v>
      </c>
      <c r="Q308" t="s">
        <v>896</v>
      </c>
      <c r="R308">
        <v>244.006</v>
      </c>
      <c r="S308">
        <v>2</v>
      </c>
      <c r="T308">
        <v>0.3</v>
      </c>
      <c r="U308">
        <v>-31.372199999999999</v>
      </c>
    </row>
    <row r="309" spans="1:21" x14ac:dyDescent="0.25">
      <c r="A309">
        <v>1464</v>
      </c>
      <c r="B309" t="s">
        <v>1525</v>
      </c>
      <c r="C309" t="s">
        <v>1526</v>
      </c>
      <c r="D309" t="s">
        <v>1527</v>
      </c>
      <c r="E309" t="s">
        <v>86</v>
      </c>
      <c r="F309" t="s">
        <v>1528</v>
      </c>
      <c r="G309" t="s">
        <v>1529</v>
      </c>
      <c r="H309" t="s">
        <v>89</v>
      </c>
      <c r="I309" t="s">
        <v>26</v>
      </c>
      <c r="J309" t="s">
        <v>1392</v>
      </c>
      <c r="K309" t="s">
        <v>91</v>
      </c>
      <c r="L309">
        <v>77506</v>
      </c>
      <c r="M309" t="s">
        <v>92</v>
      </c>
      <c r="N309" t="s">
        <v>1267</v>
      </c>
      <c r="O309" t="s">
        <v>31</v>
      </c>
      <c r="P309" t="s">
        <v>35</v>
      </c>
      <c r="Q309" t="s">
        <v>1268</v>
      </c>
      <c r="R309">
        <v>1024.7159999999999</v>
      </c>
      <c r="S309">
        <v>6</v>
      </c>
      <c r="T309">
        <v>0.3</v>
      </c>
      <c r="U309">
        <v>-29.2776</v>
      </c>
    </row>
    <row r="310" spans="1:21" x14ac:dyDescent="0.25">
      <c r="A310">
        <v>1466</v>
      </c>
      <c r="B310" t="s">
        <v>1530</v>
      </c>
      <c r="C310" s="1">
        <v>41859</v>
      </c>
      <c r="D310" t="s">
        <v>1531</v>
      </c>
      <c r="E310" t="s">
        <v>39</v>
      </c>
      <c r="F310" t="s">
        <v>1532</v>
      </c>
      <c r="G310" t="s">
        <v>1533</v>
      </c>
      <c r="H310" t="s">
        <v>25</v>
      </c>
      <c r="I310" t="s">
        <v>26</v>
      </c>
      <c r="J310" t="s">
        <v>1534</v>
      </c>
      <c r="K310" t="s">
        <v>577</v>
      </c>
      <c r="L310">
        <v>85301</v>
      </c>
      <c r="M310" t="s">
        <v>53</v>
      </c>
      <c r="N310" t="s">
        <v>1130</v>
      </c>
      <c r="O310" t="s">
        <v>31</v>
      </c>
      <c r="P310" t="s">
        <v>55</v>
      </c>
      <c r="Q310" t="s">
        <v>1131</v>
      </c>
      <c r="R310">
        <v>121.376</v>
      </c>
      <c r="S310">
        <v>4</v>
      </c>
      <c r="T310">
        <v>0.2</v>
      </c>
      <c r="U310">
        <v>-3.0344000000000002</v>
      </c>
    </row>
    <row r="311" spans="1:21" x14ac:dyDescent="0.25">
      <c r="A311">
        <v>1469</v>
      </c>
      <c r="B311" t="s">
        <v>1535</v>
      </c>
      <c r="C311" s="1">
        <v>42990</v>
      </c>
      <c r="D311" t="s">
        <v>1536</v>
      </c>
      <c r="E311" t="s">
        <v>39</v>
      </c>
      <c r="F311" t="s">
        <v>1537</v>
      </c>
      <c r="G311" t="s">
        <v>1538</v>
      </c>
      <c r="H311" t="s">
        <v>89</v>
      </c>
      <c r="I311" t="s">
        <v>26</v>
      </c>
      <c r="J311" t="s">
        <v>311</v>
      </c>
      <c r="K311" t="s">
        <v>312</v>
      </c>
      <c r="L311">
        <v>48234</v>
      </c>
      <c r="M311" t="s">
        <v>92</v>
      </c>
      <c r="N311" t="s">
        <v>1539</v>
      </c>
      <c r="O311" t="s">
        <v>31</v>
      </c>
      <c r="P311" t="s">
        <v>35</v>
      </c>
      <c r="Q311" t="s">
        <v>1540</v>
      </c>
      <c r="R311">
        <v>872.94</v>
      </c>
      <c r="S311">
        <v>3</v>
      </c>
      <c r="T311">
        <v>0</v>
      </c>
      <c r="U311">
        <v>226.96440000000001</v>
      </c>
    </row>
    <row r="312" spans="1:21" x14ac:dyDescent="0.25">
      <c r="A312">
        <v>1474</v>
      </c>
      <c r="B312" t="s">
        <v>1541</v>
      </c>
      <c r="C312" s="1">
        <v>42016</v>
      </c>
      <c r="D312" s="1">
        <v>42047</v>
      </c>
      <c r="E312" t="s">
        <v>464</v>
      </c>
      <c r="F312" t="s">
        <v>1542</v>
      </c>
      <c r="G312" t="s">
        <v>1543</v>
      </c>
      <c r="H312" t="s">
        <v>25</v>
      </c>
      <c r="I312" t="s">
        <v>26</v>
      </c>
      <c r="J312" t="s">
        <v>101</v>
      </c>
      <c r="K312" t="s">
        <v>91</v>
      </c>
      <c r="L312">
        <v>77036</v>
      </c>
      <c r="M312" t="s">
        <v>92</v>
      </c>
      <c r="N312" t="s">
        <v>1544</v>
      </c>
      <c r="O312" t="s">
        <v>31</v>
      </c>
      <c r="P312" t="s">
        <v>55</v>
      </c>
      <c r="Q312" t="s">
        <v>1545</v>
      </c>
      <c r="R312">
        <v>6.6879999999999997</v>
      </c>
      <c r="S312">
        <v>4</v>
      </c>
      <c r="T312">
        <v>0.6</v>
      </c>
      <c r="U312">
        <v>-4.0128000000000004</v>
      </c>
    </row>
    <row r="313" spans="1:21" x14ac:dyDescent="0.25">
      <c r="A313">
        <v>1489</v>
      </c>
      <c r="B313" t="s">
        <v>1546</v>
      </c>
      <c r="C313" s="1">
        <v>42074</v>
      </c>
      <c r="D313" s="1">
        <v>42196</v>
      </c>
      <c r="E313" t="s">
        <v>39</v>
      </c>
      <c r="F313" t="s">
        <v>1547</v>
      </c>
      <c r="G313" t="s">
        <v>1548</v>
      </c>
      <c r="H313" t="s">
        <v>100</v>
      </c>
      <c r="I313" t="s">
        <v>26</v>
      </c>
      <c r="J313" t="s">
        <v>51</v>
      </c>
      <c r="K313" t="s">
        <v>52</v>
      </c>
      <c r="L313">
        <v>90008</v>
      </c>
      <c r="M313" t="s">
        <v>53</v>
      </c>
      <c r="N313" t="s">
        <v>532</v>
      </c>
      <c r="O313" t="s">
        <v>31</v>
      </c>
      <c r="P313" t="s">
        <v>55</v>
      </c>
      <c r="Q313" t="s">
        <v>533</v>
      </c>
      <c r="R313">
        <v>42.6</v>
      </c>
      <c r="S313">
        <v>3</v>
      </c>
      <c r="T313">
        <v>0</v>
      </c>
      <c r="U313">
        <v>16.614000000000001</v>
      </c>
    </row>
    <row r="314" spans="1:21" x14ac:dyDescent="0.25">
      <c r="A314">
        <v>1493</v>
      </c>
      <c r="B314" t="s">
        <v>1549</v>
      </c>
      <c r="C314" t="s">
        <v>1550</v>
      </c>
      <c r="D314" t="s">
        <v>1068</v>
      </c>
      <c r="E314" t="s">
        <v>39</v>
      </c>
      <c r="F314" t="s">
        <v>1551</v>
      </c>
      <c r="G314" t="s">
        <v>1552</v>
      </c>
      <c r="H314" t="s">
        <v>89</v>
      </c>
      <c r="I314" t="s">
        <v>26</v>
      </c>
      <c r="J314" t="s">
        <v>180</v>
      </c>
      <c r="K314" t="s">
        <v>123</v>
      </c>
      <c r="L314">
        <v>10035</v>
      </c>
      <c r="M314" t="s">
        <v>66</v>
      </c>
      <c r="N314" t="s">
        <v>458</v>
      </c>
      <c r="O314" t="s">
        <v>31</v>
      </c>
      <c r="P314" t="s">
        <v>35</v>
      </c>
      <c r="Q314" t="s">
        <v>459</v>
      </c>
      <c r="R314">
        <v>977.29200000000003</v>
      </c>
      <c r="S314">
        <v>6</v>
      </c>
      <c r="T314">
        <v>0.1</v>
      </c>
      <c r="U314">
        <v>173.74080000000001</v>
      </c>
    </row>
    <row r="315" spans="1:21" x14ac:dyDescent="0.25">
      <c r="A315">
        <v>1494</v>
      </c>
      <c r="B315" t="s">
        <v>1553</v>
      </c>
      <c r="C315" t="s">
        <v>1554</v>
      </c>
      <c r="D315" s="1">
        <v>42805</v>
      </c>
      <c r="E315" t="s">
        <v>39</v>
      </c>
      <c r="F315" t="s">
        <v>1555</v>
      </c>
      <c r="G315" t="s">
        <v>1556</v>
      </c>
      <c r="H315" t="s">
        <v>89</v>
      </c>
      <c r="I315" t="s">
        <v>26</v>
      </c>
      <c r="J315" t="s">
        <v>774</v>
      </c>
      <c r="K315" t="s">
        <v>203</v>
      </c>
      <c r="L315">
        <v>98661</v>
      </c>
      <c r="M315" t="s">
        <v>53</v>
      </c>
      <c r="N315" t="s">
        <v>1121</v>
      </c>
      <c r="O315" t="s">
        <v>31</v>
      </c>
      <c r="P315" t="s">
        <v>55</v>
      </c>
      <c r="Q315" t="s">
        <v>1122</v>
      </c>
      <c r="R315">
        <v>9.64</v>
      </c>
      <c r="S315">
        <v>2</v>
      </c>
      <c r="T315">
        <v>0</v>
      </c>
      <c r="U315">
        <v>3.6631999999999998</v>
      </c>
    </row>
    <row r="316" spans="1:21" x14ac:dyDescent="0.25">
      <c r="A316">
        <v>1504</v>
      </c>
      <c r="B316" t="s">
        <v>1557</v>
      </c>
      <c r="C316" t="s">
        <v>373</v>
      </c>
      <c r="D316" s="1">
        <v>42381</v>
      </c>
      <c r="E316" t="s">
        <v>39</v>
      </c>
      <c r="F316" t="s">
        <v>1558</v>
      </c>
      <c r="G316" t="s">
        <v>1559</v>
      </c>
      <c r="H316" t="s">
        <v>100</v>
      </c>
      <c r="I316" t="s">
        <v>26</v>
      </c>
      <c r="J316" t="s">
        <v>51</v>
      </c>
      <c r="K316" t="s">
        <v>52</v>
      </c>
      <c r="L316">
        <v>90045</v>
      </c>
      <c r="M316" t="s">
        <v>53</v>
      </c>
      <c r="N316" t="s">
        <v>734</v>
      </c>
      <c r="O316" t="s">
        <v>31</v>
      </c>
      <c r="P316" t="s">
        <v>55</v>
      </c>
      <c r="Q316" t="s">
        <v>735</v>
      </c>
      <c r="R316">
        <v>9.94</v>
      </c>
      <c r="S316">
        <v>2</v>
      </c>
      <c r="T316">
        <v>0</v>
      </c>
      <c r="U316">
        <v>3.0813999999999999</v>
      </c>
    </row>
    <row r="317" spans="1:21" x14ac:dyDescent="0.25">
      <c r="A317">
        <v>1506</v>
      </c>
      <c r="B317" t="s">
        <v>1560</v>
      </c>
      <c r="C317" s="1">
        <v>42012</v>
      </c>
      <c r="D317" s="1">
        <v>42193</v>
      </c>
      <c r="E317" t="s">
        <v>39</v>
      </c>
      <c r="F317" t="s">
        <v>1561</v>
      </c>
      <c r="G317" t="s">
        <v>1562</v>
      </c>
      <c r="H317" t="s">
        <v>100</v>
      </c>
      <c r="I317" t="s">
        <v>26</v>
      </c>
      <c r="J317" t="s">
        <v>51</v>
      </c>
      <c r="K317" t="s">
        <v>52</v>
      </c>
      <c r="L317">
        <v>90004</v>
      </c>
      <c r="M317" t="s">
        <v>53</v>
      </c>
      <c r="N317" t="s">
        <v>1563</v>
      </c>
      <c r="O317" t="s">
        <v>31</v>
      </c>
      <c r="P317" t="s">
        <v>45</v>
      </c>
      <c r="Q317" t="s">
        <v>1564</v>
      </c>
      <c r="R317">
        <v>1004.976</v>
      </c>
      <c r="S317">
        <v>6</v>
      </c>
      <c r="T317">
        <v>0.2</v>
      </c>
      <c r="U317">
        <v>-175.8708</v>
      </c>
    </row>
    <row r="318" spans="1:21" x14ac:dyDescent="0.25">
      <c r="A318">
        <v>1510</v>
      </c>
      <c r="B318" t="s">
        <v>1565</v>
      </c>
      <c r="C318" s="1">
        <v>43078</v>
      </c>
      <c r="D318" t="s">
        <v>744</v>
      </c>
      <c r="E318" t="s">
        <v>86</v>
      </c>
      <c r="F318" t="s">
        <v>1566</v>
      </c>
      <c r="G318" t="s">
        <v>1567</v>
      </c>
      <c r="H318" t="s">
        <v>25</v>
      </c>
      <c r="I318" t="s">
        <v>26</v>
      </c>
      <c r="J318" t="s">
        <v>51</v>
      </c>
      <c r="K318" t="s">
        <v>52</v>
      </c>
      <c r="L318">
        <v>90036</v>
      </c>
      <c r="M318" t="s">
        <v>53</v>
      </c>
      <c r="N318" t="s">
        <v>1544</v>
      </c>
      <c r="O318" t="s">
        <v>31</v>
      </c>
      <c r="P318" t="s">
        <v>55</v>
      </c>
      <c r="Q318" t="s">
        <v>1545</v>
      </c>
      <c r="R318">
        <v>8.36</v>
      </c>
      <c r="S318">
        <v>2</v>
      </c>
      <c r="T318">
        <v>0</v>
      </c>
      <c r="U318">
        <v>3.0095999999999998</v>
      </c>
    </row>
    <row r="319" spans="1:21" x14ac:dyDescent="0.25">
      <c r="A319">
        <v>1516</v>
      </c>
      <c r="B319" t="s">
        <v>1568</v>
      </c>
      <c r="C319" s="1">
        <v>43051</v>
      </c>
      <c r="D319" t="s">
        <v>1569</v>
      </c>
      <c r="E319" t="s">
        <v>39</v>
      </c>
      <c r="F319" t="s">
        <v>1570</v>
      </c>
      <c r="G319" t="s">
        <v>1571</v>
      </c>
      <c r="H319" t="s">
        <v>25</v>
      </c>
      <c r="I319" t="s">
        <v>26</v>
      </c>
      <c r="J319" t="s">
        <v>64</v>
      </c>
      <c r="K319" t="s">
        <v>65</v>
      </c>
      <c r="L319">
        <v>19120</v>
      </c>
      <c r="M319" t="s">
        <v>66</v>
      </c>
      <c r="N319" t="s">
        <v>1432</v>
      </c>
      <c r="O319" t="s">
        <v>31</v>
      </c>
      <c r="P319" t="s">
        <v>35</v>
      </c>
      <c r="Q319" t="s">
        <v>1433</v>
      </c>
      <c r="R319">
        <v>63.686</v>
      </c>
      <c r="S319">
        <v>1</v>
      </c>
      <c r="T319">
        <v>0.3</v>
      </c>
      <c r="U319">
        <v>-9.0980000000000008</v>
      </c>
    </row>
    <row r="320" spans="1:21" x14ac:dyDescent="0.25">
      <c r="A320">
        <v>1517</v>
      </c>
      <c r="B320" t="s">
        <v>1572</v>
      </c>
      <c r="C320" s="1">
        <v>43020</v>
      </c>
      <c r="D320" t="s">
        <v>1573</v>
      </c>
      <c r="E320" t="s">
        <v>22</v>
      </c>
      <c r="F320" t="s">
        <v>1574</v>
      </c>
      <c r="G320" t="s">
        <v>1575</v>
      </c>
      <c r="H320" t="s">
        <v>25</v>
      </c>
      <c r="I320" t="s">
        <v>26</v>
      </c>
      <c r="J320" t="s">
        <v>1576</v>
      </c>
      <c r="K320" t="s">
        <v>1577</v>
      </c>
      <c r="L320">
        <v>89031</v>
      </c>
      <c r="M320" t="s">
        <v>53</v>
      </c>
      <c r="N320" t="s">
        <v>686</v>
      </c>
      <c r="O320" t="s">
        <v>31</v>
      </c>
      <c r="P320" t="s">
        <v>45</v>
      </c>
      <c r="Q320" t="s">
        <v>687</v>
      </c>
      <c r="R320">
        <v>1669.6</v>
      </c>
      <c r="S320">
        <v>4</v>
      </c>
      <c r="T320">
        <v>0</v>
      </c>
      <c r="U320">
        <v>116.872</v>
      </c>
    </row>
    <row r="321" spans="1:21" x14ac:dyDescent="0.25">
      <c r="A321">
        <v>1522</v>
      </c>
      <c r="B321" t="s">
        <v>1578</v>
      </c>
      <c r="C321" s="1">
        <v>42167</v>
      </c>
      <c r="D321" s="1">
        <v>42320</v>
      </c>
      <c r="E321" t="s">
        <v>39</v>
      </c>
      <c r="F321" t="s">
        <v>1579</v>
      </c>
      <c r="G321" t="s">
        <v>1580</v>
      </c>
      <c r="H321" t="s">
        <v>25</v>
      </c>
      <c r="I321" t="s">
        <v>26</v>
      </c>
      <c r="J321" t="s">
        <v>1437</v>
      </c>
      <c r="K321" t="s">
        <v>577</v>
      </c>
      <c r="L321">
        <v>85705</v>
      </c>
      <c r="M321" t="s">
        <v>53</v>
      </c>
      <c r="N321" t="s">
        <v>850</v>
      </c>
      <c r="O321" t="s">
        <v>31</v>
      </c>
      <c r="P321" t="s">
        <v>55</v>
      </c>
      <c r="Q321" t="s">
        <v>851</v>
      </c>
      <c r="R321">
        <v>206.11199999999999</v>
      </c>
      <c r="S321">
        <v>6</v>
      </c>
      <c r="T321">
        <v>0.2</v>
      </c>
      <c r="U321">
        <v>48.951599999999999</v>
      </c>
    </row>
    <row r="322" spans="1:21" x14ac:dyDescent="0.25">
      <c r="A322">
        <v>1528</v>
      </c>
      <c r="B322" t="s">
        <v>1581</v>
      </c>
      <c r="C322" t="s">
        <v>1582</v>
      </c>
      <c r="D322" t="s">
        <v>1583</v>
      </c>
      <c r="E322" t="s">
        <v>39</v>
      </c>
      <c r="F322" t="s">
        <v>1584</v>
      </c>
      <c r="G322" t="s">
        <v>1585</v>
      </c>
      <c r="H322" t="s">
        <v>25</v>
      </c>
      <c r="I322" t="s">
        <v>26</v>
      </c>
      <c r="J322" t="s">
        <v>1586</v>
      </c>
      <c r="K322" t="s">
        <v>65</v>
      </c>
      <c r="L322">
        <v>18103</v>
      </c>
      <c r="M322" t="s">
        <v>66</v>
      </c>
      <c r="N322" t="s">
        <v>1587</v>
      </c>
      <c r="O322" t="s">
        <v>31</v>
      </c>
      <c r="P322" t="s">
        <v>55</v>
      </c>
      <c r="Q322" t="s">
        <v>1588</v>
      </c>
      <c r="R322">
        <v>11.648</v>
      </c>
      <c r="S322">
        <v>2</v>
      </c>
      <c r="T322">
        <v>0.2</v>
      </c>
      <c r="U322">
        <v>3.3488000000000002</v>
      </c>
    </row>
    <row r="323" spans="1:21" x14ac:dyDescent="0.25">
      <c r="A323">
        <v>1535</v>
      </c>
      <c r="B323" t="s">
        <v>1589</v>
      </c>
      <c r="C323" s="1">
        <v>43010</v>
      </c>
      <c r="D323" t="s">
        <v>1590</v>
      </c>
      <c r="E323" t="s">
        <v>39</v>
      </c>
      <c r="F323" t="s">
        <v>1591</v>
      </c>
      <c r="G323" t="s">
        <v>1592</v>
      </c>
      <c r="H323" t="s">
        <v>100</v>
      </c>
      <c r="I323" t="s">
        <v>26</v>
      </c>
      <c r="J323" t="s">
        <v>1593</v>
      </c>
      <c r="K323" t="s">
        <v>52</v>
      </c>
      <c r="L323">
        <v>92677</v>
      </c>
      <c r="M323" t="s">
        <v>53</v>
      </c>
      <c r="N323" t="s">
        <v>809</v>
      </c>
      <c r="O323" t="s">
        <v>31</v>
      </c>
      <c r="P323" t="s">
        <v>32</v>
      </c>
      <c r="Q323" t="s">
        <v>810</v>
      </c>
      <c r="R323">
        <v>203.983</v>
      </c>
      <c r="S323">
        <v>2</v>
      </c>
      <c r="T323">
        <v>0.15</v>
      </c>
      <c r="U323">
        <v>16.7986</v>
      </c>
    </row>
    <row r="324" spans="1:21" x14ac:dyDescent="0.25">
      <c r="A324">
        <v>1540</v>
      </c>
      <c r="B324" t="s">
        <v>1594</v>
      </c>
      <c r="C324" t="s">
        <v>744</v>
      </c>
      <c r="D324" t="s">
        <v>1595</v>
      </c>
      <c r="E324" t="s">
        <v>22</v>
      </c>
      <c r="F324" t="s">
        <v>1596</v>
      </c>
      <c r="G324" t="s">
        <v>1597</v>
      </c>
      <c r="H324" t="s">
        <v>25</v>
      </c>
      <c r="I324" t="s">
        <v>26</v>
      </c>
      <c r="J324" t="s">
        <v>1598</v>
      </c>
      <c r="K324" t="s">
        <v>473</v>
      </c>
      <c r="L324">
        <v>2149</v>
      </c>
      <c r="M324" t="s">
        <v>66</v>
      </c>
      <c r="N324" t="s">
        <v>102</v>
      </c>
      <c r="O324" t="s">
        <v>31</v>
      </c>
      <c r="P324" t="s">
        <v>32</v>
      </c>
      <c r="Q324" t="s">
        <v>103</v>
      </c>
      <c r="R324">
        <v>782.94</v>
      </c>
      <c r="S324">
        <v>3</v>
      </c>
      <c r="T324">
        <v>0</v>
      </c>
      <c r="U324">
        <v>203.56440000000001</v>
      </c>
    </row>
    <row r="325" spans="1:21" x14ac:dyDescent="0.25">
      <c r="A325">
        <v>1542</v>
      </c>
      <c r="B325" t="s">
        <v>1599</v>
      </c>
      <c r="C325" s="1">
        <v>41946</v>
      </c>
      <c r="D325" t="s">
        <v>1600</v>
      </c>
      <c r="E325" t="s">
        <v>22</v>
      </c>
      <c r="F325" t="s">
        <v>1601</v>
      </c>
      <c r="G325" t="s">
        <v>1602</v>
      </c>
      <c r="H325" t="s">
        <v>25</v>
      </c>
      <c r="I325" t="s">
        <v>26</v>
      </c>
      <c r="J325" t="s">
        <v>376</v>
      </c>
      <c r="K325" t="s">
        <v>250</v>
      </c>
      <c r="L325">
        <v>43229</v>
      </c>
      <c r="M325" t="s">
        <v>66</v>
      </c>
      <c r="N325" t="s">
        <v>1603</v>
      </c>
      <c r="O325" t="s">
        <v>31</v>
      </c>
      <c r="P325" t="s">
        <v>55</v>
      </c>
      <c r="Q325" t="s">
        <v>461</v>
      </c>
      <c r="R325">
        <v>8.32</v>
      </c>
      <c r="S325">
        <v>5</v>
      </c>
      <c r="T325">
        <v>0.2</v>
      </c>
      <c r="U325">
        <v>2.2879999999999998</v>
      </c>
    </row>
    <row r="326" spans="1:21" x14ac:dyDescent="0.25">
      <c r="A326">
        <v>1546</v>
      </c>
      <c r="B326" t="s">
        <v>1604</v>
      </c>
      <c r="C326" t="s">
        <v>1605</v>
      </c>
      <c r="D326" s="1">
        <v>42095</v>
      </c>
      <c r="E326" t="s">
        <v>22</v>
      </c>
      <c r="F326" t="s">
        <v>1606</v>
      </c>
      <c r="G326" t="s">
        <v>1607</v>
      </c>
      <c r="H326" t="s">
        <v>89</v>
      </c>
      <c r="I326" t="s">
        <v>26</v>
      </c>
      <c r="J326" t="s">
        <v>1608</v>
      </c>
      <c r="K326" t="s">
        <v>123</v>
      </c>
      <c r="L326">
        <v>13601</v>
      </c>
      <c r="M326" t="s">
        <v>66</v>
      </c>
      <c r="N326" t="s">
        <v>281</v>
      </c>
      <c r="O326" t="s">
        <v>31</v>
      </c>
      <c r="P326" t="s">
        <v>32</v>
      </c>
      <c r="Q326" t="s">
        <v>282</v>
      </c>
      <c r="R326">
        <v>1573.4880000000001</v>
      </c>
      <c r="S326">
        <v>7</v>
      </c>
      <c r="T326">
        <v>0.2</v>
      </c>
      <c r="U326">
        <v>196.68600000000001</v>
      </c>
    </row>
    <row r="327" spans="1:21" x14ac:dyDescent="0.25">
      <c r="A327">
        <v>1559</v>
      </c>
      <c r="B327" t="s">
        <v>1609</v>
      </c>
      <c r="C327" t="s">
        <v>1610</v>
      </c>
      <c r="D327" t="s">
        <v>1611</v>
      </c>
      <c r="E327" t="s">
        <v>22</v>
      </c>
      <c r="F327" t="s">
        <v>598</v>
      </c>
      <c r="G327" t="s">
        <v>599</v>
      </c>
      <c r="H327" t="s">
        <v>25</v>
      </c>
      <c r="I327" t="s">
        <v>26</v>
      </c>
      <c r="J327" t="s">
        <v>202</v>
      </c>
      <c r="K327" t="s">
        <v>203</v>
      </c>
      <c r="L327">
        <v>98103</v>
      </c>
      <c r="M327" t="s">
        <v>53</v>
      </c>
      <c r="N327" t="s">
        <v>1479</v>
      </c>
      <c r="O327" t="s">
        <v>31</v>
      </c>
      <c r="P327" t="s">
        <v>45</v>
      </c>
      <c r="Q327" t="s">
        <v>1244</v>
      </c>
      <c r="R327">
        <v>171.96</v>
      </c>
      <c r="S327">
        <v>2</v>
      </c>
      <c r="T327">
        <v>0</v>
      </c>
      <c r="U327">
        <v>44.709600000000002</v>
      </c>
    </row>
    <row r="328" spans="1:21" x14ac:dyDescent="0.25">
      <c r="A328">
        <v>1563</v>
      </c>
      <c r="B328" t="s">
        <v>1612</v>
      </c>
      <c r="C328" t="s">
        <v>1613</v>
      </c>
      <c r="D328" t="s">
        <v>1613</v>
      </c>
      <c r="E328" t="s">
        <v>464</v>
      </c>
      <c r="F328" t="s">
        <v>1614</v>
      </c>
      <c r="G328" t="s">
        <v>1615</v>
      </c>
      <c r="H328" t="s">
        <v>25</v>
      </c>
      <c r="I328" t="s">
        <v>26</v>
      </c>
      <c r="J328" t="s">
        <v>180</v>
      </c>
      <c r="K328" t="s">
        <v>123</v>
      </c>
      <c r="L328">
        <v>10011</v>
      </c>
      <c r="M328" t="s">
        <v>66</v>
      </c>
      <c r="N328" t="s">
        <v>44</v>
      </c>
      <c r="O328" t="s">
        <v>31</v>
      </c>
      <c r="P328" t="s">
        <v>45</v>
      </c>
      <c r="Q328" t="s">
        <v>46</v>
      </c>
      <c r="R328">
        <v>1044.6300000000001</v>
      </c>
      <c r="S328">
        <v>5</v>
      </c>
      <c r="T328">
        <v>0.4</v>
      </c>
      <c r="U328">
        <v>-295.9785</v>
      </c>
    </row>
    <row r="329" spans="1:21" x14ac:dyDescent="0.25">
      <c r="A329">
        <v>1571</v>
      </c>
      <c r="B329" t="s">
        <v>1616</v>
      </c>
      <c r="C329" t="s">
        <v>1617</v>
      </c>
      <c r="D329" t="s">
        <v>1618</v>
      </c>
      <c r="E329" t="s">
        <v>86</v>
      </c>
      <c r="F329" t="s">
        <v>561</v>
      </c>
      <c r="G329" t="s">
        <v>562</v>
      </c>
      <c r="H329" t="s">
        <v>25</v>
      </c>
      <c r="I329" t="s">
        <v>26</v>
      </c>
      <c r="J329" t="s">
        <v>51</v>
      </c>
      <c r="K329" t="s">
        <v>52</v>
      </c>
      <c r="L329">
        <v>90004</v>
      </c>
      <c r="M329" t="s">
        <v>53</v>
      </c>
      <c r="N329" t="s">
        <v>167</v>
      </c>
      <c r="O329" t="s">
        <v>31</v>
      </c>
      <c r="P329" t="s">
        <v>35</v>
      </c>
      <c r="Q329" t="s">
        <v>168</v>
      </c>
      <c r="R329">
        <v>603.91999999999996</v>
      </c>
      <c r="S329">
        <v>5</v>
      </c>
      <c r="T329">
        <v>0.2</v>
      </c>
      <c r="U329">
        <v>-67.941000000000003</v>
      </c>
    </row>
    <row r="330" spans="1:21" x14ac:dyDescent="0.25">
      <c r="A330">
        <v>1574</v>
      </c>
      <c r="B330" t="s">
        <v>1616</v>
      </c>
      <c r="C330" t="s">
        <v>1617</v>
      </c>
      <c r="D330" t="s">
        <v>1618</v>
      </c>
      <c r="E330" t="s">
        <v>86</v>
      </c>
      <c r="F330" t="s">
        <v>561</v>
      </c>
      <c r="G330" t="s">
        <v>562</v>
      </c>
      <c r="H330" t="s">
        <v>25</v>
      </c>
      <c r="I330" t="s">
        <v>26</v>
      </c>
      <c r="J330" t="s">
        <v>51</v>
      </c>
      <c r="K330" t="s">
        <v>52</v>
      </c>
      <c r="L330">
        <v>90004</v>
      </c>
      <c r="M330" t="s">
        <v>53</v>
      </c>
      <c r="N330" t="s">
        <v>651</v>
      </c>
      <c r="O330" t="s">
        <v>31</v>
      </c>
      <c r="P330" t="s">
        <v>35</v>
      </c>
      <c r="Q330" t="s">
        <v>652</v>
      </c>
      <c r="R330">
        <v>381.44</v>
      </c>
      <c r="S330">
        <v>2</v>
      </c>
      <c r="T330">
        <v>0.2</v>
      </c>
      <c r="U330">
        <v>23.84</v>
      </c>
    </row>
    <row r="331" spans="1:21" x14ac:dyDescent="0.25">
      <c r="A331">
        <v>1576</v>
      </c>
      <c r="B331" t="s">
        <v>1619</v>
      </c>
      <c r="C331" t="s">
        <v>1620</v>
      </c>
      <c r="D331" t="s">
        <v>1621</v>
      </c>
      <c r="E331" t="s">
        <v>86</v>
      </c>
      <c r="F331" t="s">
        <v>1622</v>
      </c>
      <c r="G331" t="s">
        <v>1623</v>
      </c>
      <c r="H331" t="s">
        <v>25</v>
      </c>
      <c r="I331" t="s">
        <v>26</v>
      </c>
      <c r="J331" t="s">
        <v>1624</v>
      </c>
      <c r="K331" t="s">
        <v>91</v>
      </c>
      <c r="L331">
        <v>79907</v>
      </c>
      <c r="M331" t="s">
        <v>92</v>
      </c>
      <c r="N331" t="s">
        <v>935</v>
      </c>
      <c r="O331" t="s">
        <v>31</v>
      </c>
      <c r="P331" t="s">
        <v>35</v>
      </c>
      <c r="Q331" t="s">
        <v>936</v>
      </c>
      <c r="R331">
        <v>763.28</v>
      </c>
      <c r="S331">
        <v>5</v>
      </c>
      <c r="T331">
        <v>0.3</v>
      </c>
      <c r="U331">
        <v>-21.808</v>
      </c>
    </row>
    <row r="332" spans="1:21" x14ac:dyDescent="0.25">
      <c r="A332">
        <v>1581</v>
      </c>
      <c r="B332" t="s">
        <v>1625</v>
      </c>
      <c r="C332" s="1">
        <v>42255</v>
      </c>
      <c r="D332" s="1">
        <v>42346</v>
      </c>
      <c r="E332" t="s">
        <v>86</v>
      </c>
      <c r="F332" t="s">
        <v>814</v>
      </c>
      <c r="G332" t="s">
        <v>815</v>
      </c>
      <c r="H332" t="s">
        <v>25</v>
      </c>
      <c r="I332" t="s">
        <v>26</v>
      </c>
      <c r="J332" t="s">
        <v>180</v>
      </c>
      <c r="K332" t="s">
        <v>123</v>
      </c>
      <c r="L332">
        <v>10024</v>
      </c>
      <c r="M332" t="s">
        <v>66</v>
      </c>
      <c r="N332" t="s">
        <v>340</v>
      </c>
      <c r="O332" t="s">
        <v>31</v>
      </c>
      <c r="P332" t="s">
        <v>45</v>
      </c>
      <c r="Q332" t="s">
        <v>341</v>
      </c>
      <c r="R332">
        <v>382.80599999999998</v>
      </c>
      <c r="S332">
        <v>9</v>
      </c>
      <c r="T332">
        <v>0.4</v>
      </c>
      <c r="U332">
        <v>-153.1224</v>
      </c>
    </row>
    <row r="333" spans="1:21" x14ac:dyDescent="0.25">
      <c r="A333">
        <v>1584</v>
      </c>
      <c r="B333" t="s">
        <v>1625</v>
      </c>
      <c r="C333" s="1">
        <v>42255</v>
      </c>
      <c r="D333" s="1">
        <v>42346</v>
      </c>
      <c r="E333" t="s">
        <v>86</v>
      </c>
      <c r="F333" t="s">
        <v>814</v>
      </c>
      <c r="G333" t="s">
        <v>815</v>
      </c>
      <c r="H333" t="s">
        <v>25</v>
      </c>
      <c r="I333" t="s">
        <v>26</v>
      </c>
      <c r="J333" t="s">
        <v>180</v>
      </c>
      <c r="K333" t="s">
        <v>123</v>
      </c>
      <c r="L333">
        <v>10024</v>
      </c>
      <c r="M333" t="s">
        <v>66</v>
      </c>
      <c r="N333" t="s">
        <v>212</v>
      </c>
      <c r="O333" t="s">
        <v>31</v>
      </c>
      <c r="P333" t="s">
        <v>55</v>
      </c>
      <c r="Q333" t="s">
        <v>213</v>
      </c>
      <c r="R333">
        <v>47.04</v>
      </c>
      <c r="S333">
        <v>3</v>
      </c>
      <c r="T333">
        <v>0</v>
      </c>
      <c r="U333">
        <v>18.345600000000001</v>
      </c>
    </row>
    <row r="334" spans="1:21" x14ac:dyDescent="0.25">
      <c r="A334">
        <v>1585</v>
      </c>
      <c r="B334" t="s">
        <v>1625</v>
      </c>
      <c r="C334" s="1">
        <v>42255</v>
      </c>
      <c r="D334" s="1">
        <v>42346</v>
      </c>
      <c r="E334" t="s">
        <v>86</v>
      </c>
      <c r="F334" t="s">
        <v>814</v>
      </c>
      <c r="G334" t="s">
        <v>815</v>
      </c>
      <c r="H334" t="s">
        <v>25</v>
      </c>
      <c r="I334" t="s">
        <v>26</v>
      </c>
      <c r="J334" t="s">
        <v>180</v>
      </c>
      <c r="K334" t="s">
        <v>123</v>
      </c>
      <c r="L334">
        <v>10024</v>
      </c>
      <c r="M334" t="s">
        <v>66</v>
      </c>
      <c r="N334" t="s">
        <v>113</v>
      </c>
      <c r="O334" t="s">
        <v>31</v>
      </c>
      <c r="P334" t="s">
        <v>55</v>
      </c>
      <c r="Q334" t="s">
        <v>114</v>
      </c>
      <c r="R334">
        <v>6.16</v>
      </c>
      <c r="S334">
        <v>2</v>
      </c>
      <c r="T334">
        <v>0</v>
      </c>
      <c r="U334">
        <v>2.9567999999999999</v>
      </c>
    </row>
    <row r="335" spans="1:21" x14ac:dyDescent="0.25">
      <c r="A335">
        <v>1595</v>
      </c>
      <c r="B335" t="s">
        <v>1626</v>
      </c>
      <c r="C335" t="s">
        <v>1627</v>
      </c>
      <c r="D335" t="s">
        <v>1628</v>
      </c>
      <c r="E335" t="s">
        <v>86</v>
      </c>
      <c r="F335" t="s">
        <v>1629</v>
      </c>
      <c r="G335" t="s">
        <v>1630</v>
      </c>
      <c r="H335" t="s">
        <v>100</v>
      </c>
      <c r="I335" t="s">
        <v>26</v>
      </c>
      <c r="J335" t="s">
        <v>1631</v>
      </c>
      <c r="K335" t="s">
        <v>138</v>
      </c>
      <c r="L335">
        <v>61604</v>
      </c>
      <c r="M335" t="s">
        <v>92</v>
      </c>
      <c r="N335" t="s">
        <v>1632</v>
      </c>
      <c r="O335" t="s">
        <v>31</v>
      </c>
      <c r="P335" t="s">
        <v>32</v>
      </c>
      <c r="Q335" t="s">
        <v>1633</v>
      </c>
      <c r="R335">
        <v>359.05799999999999</v>
      </c>
      <c r="S335">
        <v>3</v>
      </c>
      <c r="T335">
        <v>0.3</v>
      </c>
      <c r="U335">
        <v>-35.905799999999999</v>
      </c>
    </row>
    <row r="336" spans="1:21" x14ac:dyDescent="0.25">
      <c r="A336">
        <v>1596</v>
      </c>
      <c r="B336" t="s">
        <v>1634</v>
      </c>
      <c r="C336" s="1">
        <v>42952</v>
      </c>
      <c r="D336" s="1">
        <v>43074</v>
      </c>
      <c r="E336" t="s">
        <v>39</v>
      </c>
      <c r="F336" t="s">
        <v>1635</v>
      </c>
      <c r="G336" t="s">
        <v>1636</v>
      </c>
      <c r="H336" t="s">
        <v>25</v>
      </c>
      <c r="I336" t="s">
        <v>26</v>
      </c>
      <c r="J336" t="s">
        <v>376</v>
      </c>
      <c r="K336" t="s">
        <v>250</v>
      </c>
      <c r="L336">
        <v>43229</v>
      </c>
      <c r="M336" t="s">
        <v>66</v>
      </c>
      <c r="N336" t="s">
        <v>1290</v>
      </c>
      <c r="O336" t="s">
        <v>31</v>
      </c>
      <c r="P336" t="s">
        <v>35</v>
      </c>
      <c r="Q336" t="s">
        <v>1291</v>
      </c>
      <c r="R336">
        <v>47.991999999999997</v>
      </c>
      <c r="S336">
        <v>2</v>
      </c>
      <c r="T336">
        <v>0.3</v>
      </c>
      <c r="U336">
        <v>-2.0568</v>
      </c>
    </row>
    <row r="337" spans="1:21" x14ac:dyDescent="0.25">
      <c r="A337">
        <v>1597</v>
      </c>
      <c r="B337" t="s">
        <v>1637</v>
      </c>
      <c r="C337" t="s">
        <v>1172</v>
      </c>
      <c r="D337" t="s">
        <v>1638</v>
      </c>
      <c r="E337" t="s">
        <v>86</v>
      </c>
      <c r="F337" t="s">
        <v>623</v>
      </c>
      <c r="G337" t="s">
        <v>624</v>
      </c>
      <c r="H337" t="s">
        <v>89</v>
      </c>
      <c r="I337" t="s">
        <v>26</v>
      </c>
      <c r="J337" t="s">
        <v>180</v>
      </c>
      <c r="K337" t="s">
        <v>123</v>
      </c>
      <c r="L337">
        <v>10011</v>
      </c>
      <c r="M337" t="s">
        <v>66</v>
      </c>
      <c r="N337" t="s">
        <v>634</v>
      </c>
      <c r="O337" t="s">
        <v>31</v>
      </c>
      <c r="P337" t="s">
        <v>55</v>
      </c>
      <c r="Q337" t="s">
        <v>635</v>
      </c>
      <c r="R337">
        <v>547.29999999999995</v>
      </c>
      <c r="S337">
        <v>13</v>
      </c>
      <c r="T337">
        <v>0</v>
      </c>
      <c r="U337">
        <v>175.136</v>
      </c>
    </row>
    <row r="338" spans="1:21" x14ac:dyDescent="0.25">
      <c r="A338">
        <v>1601</v>
      </c>
      <c r="B338" t="s">
        <v>1639</v>
      </c>
      <c r="C338" t="s">
        <v>396</v>
      </c>
      <c r="D338" t="s">
        <v>1640</v>
      </c>
      <c r="E338" t="s">
        <v>22</v>
      </c>
      <c r="F338" t="s">
        <v>1641</v>
      </c>
      <c r="G338" t="s">
        <v>1642</v>
      </c>
      <c r="H338" t="s">
        <v>25</v>
      </c>
      <c r="I338" t="s">
        <v>26</v>
      </c>
      <c r="J338" t="s">
        <v>1643</v>
      </c>
      <c r="K338" t="s">
        <v>91</v>
      </c>
      <c r="L338">
        <v>75007</v>
      </c>
      <c r="M338" t="s">
        <v>92</v>
      </c>
      <c r="N338" t="s">
        <v>434</v>
      </c>
      <c r="O338" t="s">
        <v>31</v>
      </c>
      <c r="P338" t="s">
        <v>55</v>
      </c>
      <c r="Q338" t="s">
        <v>435</v>
      </c>
      <c r="R338">
        <v>15.992000000000001</v>
      </c>
      <c r="S338">
        <v>2</v>
      </c>
      <c r="T338">
        <v>0.6</v>
      </c>
      <c r="U338">
        <v>-13.993</v>
      </c>
    </row>
    <row r="339" spans="1:21" x14ac:dyDescent="0.25">
      <c r="A339">
        <v>1602</v>
      </c>
      <c r="B339" t="s">
        <v>1644</v>
      </c>
      <c r="C339" s="1">
        <v>42587</v>
      </c>
      <c r="D339" t="s">
        <v>1645</v>
      </c>
      <c r="E339" t="s">
        <v>22</v>
      </c>
      <c r="F339" t="s">
        <v>1265</v>
      </c>
      <c r="G339" t="s">
        <v>1266</v>
      </c>
      <c r="H339" t="s">
        <v>89</v>
      </c>
      <c r="I339" t="s">
        <v>26</v>
      </c>
      <c r="J339" t="s">
        <v>844</v>
      </c>
      <c r="K339" t="s">
        <v>211</v>
      </c>
      <c r="L339">
        <v>19901</v>
      </c>
      <c r="M339" t="s">
        <v>66</v>
      </c>
      <c r="N339" t="s">
        <v>1646</v>
      </c>
      <c r="O339" t="s">
        <v>31</v>
      </c>
      <c r="P339" t="s">
        <v>55</v>
      </c>
      <c r="Q339" t="s">
        <v>1647</v>
      </c>
      <c r="R339">
        <v>211.96</v>
      </c>
      <c r="S339">
        <v>2</v>
      </c>
      <c r="T339">
        <v>0</v>
      </c>
      <c r="U339">
        <v>42.392000000000003</v>
      </c>
    </row>
    <row r="340" spans="1:21" x14ac:dyDescent="0.25">
      <c r="A340">
        <v>1611</v>
      </c>
      <c r="B340" t="s">
        <v>1648</v>
      </c>
      <c r="C340" t="s">
        <v>1649</v>
      </c>
      <c r="D340" t="s">
        <v>1650</v>
      </c>
      <c r="E340" t="s">
        <v>39</v>
      </c>
      <c r="F340" t="s">
        <v>1651</v>
      </c>
      <c r="G340" t="s">
        <v>1652</v>
      </c>
      <c r="H340" t="s">
        <v>89</v>
      </c>
      <c r="I340" t="s">
        <v>26</v>
      </c>
      <c r="J340" t="s">
        <v>51</v>
      </c>
      <c r="K340" t="s">
        <v>52</v>
      </c>
      <c r="L340">
        <v>90008</v>
      </c>
      <c r="M340" t="s">
        <v>53</v>
      </c>
      <c r="N340" t="s">
        <v>1632</v>
      </c>
      <c r="O340" t="s">
        <v>31</v>
      </c>
      <c r="P340" t="s">
        <v>32</v>
      </c>
      <c r="Q340" t="s">
        <v>1633</v>
      </c>
      <c r="R340">
        <v>290.666</v>
      </c>
      <c r="S340">
        <v>2</v>
      </c>
      <c r="T340">
        <v>0.15</v>
      </c>
      <c r="U340">
        <v>27.3568</v>
      </c>
    </row>
    <row r="341" spans="1:21" x14ac:dyDescent="0.25">
      <c r="A341">
        <v>1621</v>
      </c>
      <c r="B341" t="s">
        <v>1653</v>
      </c>
      <c r="C341" s="1">
        <v>42954</v>
      </c>
      <c r="D341" t="s">
        <v>1654</v>
      </c>
      <c r="E341" t="s">
        <v>39</v>
      </c>
      <c r="F341" t="s">
        <v>1655</v>
      </c>
      <c r="G341" t="s">
        <v>1656</v>
      </c>
      <c r="H341" t="s">
        <v>25</v>
      </c>
      <c r="I341" t="s">
        <v>26</v>
      </c>
      <c r="J341" t="s">
        <v>1657</v>
      </c>
      <c r="K341" t="s">
        <v>203</v>
      </c>
      <c r="L341">
        <v>98031</v>
      </c>
      <c r="M341" t="s">
        <v>53</v>
      </c>
      <c r="N341" t="s">
        <v>1658</v>
      </c>
      <c r="O341" t="s">
        <v>31</v>
      </c>
      <c r="P341" t="s">
        <v>55</v>
      </c>
      <c r="Q341" t="s">
        <v>1659</v>
      </c>
      <c r="R341">
        <v>198.46</v>
      </c>
      <c r="S341">
        <v>2</v>
      </c>
      <c r="T341">
        <v>0</v>
      </c>
      <c r="U341">
        <v>99.23</v>
      </c>
    </row>
    <row r="342" spans="1:21" x14ac:dyDescent="0.25">
      <c r="A342">
        <v>1628</v>
      </c>
      <c r="B342" t="s">
        <v>1660</v>
      </c>
      <c r="C342" t="s">
        <v>1377</v>
      </c>
      <c r="D342" t="s">
        <v>71</v>
      </c>
      <c r="E342" t="s">
        <v>39</v>
      </c>
      <c r="F342" t="s">
        <v>1661</v>
      </c>
      <c r="G342" t="s">
        <v>1662</v>
      </c>
      <c r="H342" t="s">
        <v>25</v>
      </c>
      <c r="I342" t="s">
        <v>26</v>
      </c>
      <c r="J342" t="s">
        <v>1663</v>
      </c>
      <c r="K342" t="s">
        <v>1664</v>
      </c>
      <c r="L342">
        <v>70506</v>
      </c>
      <c r="M342" t="s">
        <v>29</v>
      </c>
      <c r="N342" t="s">
        <v>1275</v>
      </c>
      <c r="O342" t="s">
        <v>31</v>
      </c>
      <c r="P342" t="s">
        <v>35</v>
      </c>
      <c r="Q342" t="s">
        <v>1276</v>
      </c>
      <c r="R342">
        <v>517.5</v>
      </c>
      <c r="S342">
        <v>6</v>
      </c>
      <c r="T342">
        <v>0</v>
      </c>
      <c r="U342">
        <v>155.25</v>
      </c>
    </row>
    <row r="343" spans="1:21" x14ac:dyDescent="0.25">
      <c r="A343">
        <v>1629</v>
      </c>
      <c r="B343" t="s">
        <v>1665</v>
      </c>
      <c r="C343" t="s">
        <v>983</v>
      </c>
      <c r="D343" t="s">
        <v>1666</v>
      </c>
      <c r="E343" t="s">
        <v>22</v>
      </c>
      <c r="F343" t="s">
        <v>726</v>
      </c>
      <c r="G343" t="s">
        <v>727</v>
      </c>
      <c r="H343" t="s">
        <v>25</v>
      </c>
      <c r="I343" t="s">
        <v>26</v>
      </c>
      <c r="J343" t="s">
        <v>789</v>
      </c>
      <c r="K343" t="s">
        <v>250</v>
      </c>
      <c r="L343">
        <v>44105</v>
      </c>
      <c r="M343" t="s">
        <v>66</v>
      </c>
      <c r="N343" t="s">
        <v>1667</v>
      </c>
      <c r="O343" t="s">
        <v>31</v>
      </c>
      <c r="P343" t="s">
        <v>55</v>
      </c>
      <c r="Q343" t="s">
        <v>1668</v>
      </c>
      <c r="R343">
        <v>17.920000000000002</v>
      </c>
      <c r="S343">
        <v>5</v>
      </c>
      <c r="T343">
        <v>0.2</v>
      </c>
      <c r="U343">
        <v>2.464</v>
      </c>
    </row>
    <row r="344" spans="1:21" x14ac:dyDescent="0.25">
      <c r="A344">
        <v>1642</v>
      </c>
      <c r="B344" t="s">
        <v>1669</v>
      </c>
      <c r="C344" t="s">
        <v>1360</v>
      </c>
      <c r="D344" s="1">
        <v>42375</v>
      </c>
      <c r="E344" t="s">
        <v>39</v>
      </c>
      <c r="F344" t="s">
        <v>1670</v>
      </c>
      <c r="G344" t="s">
        <v>1671</v>
      </c>
      <c r="H344" t="s">
        <v>25</v>
      </c>
      <c r="I344" t="s">
        <v>26</v>
      </c>
      <c r="J344" t="s">
        <v>203</v>
      </c>
      <c r="K344" t="s">
        <v>1146</v>
      </c>
      <c r="L344">
        <v>20016</v>
      </c>
      <c r="M344" t="s">
        <v>66</v>
      </c>
      <c r="N344" t="s">
        <v>181</v>
      </c>
      <c r="O344" t="s">
        <v>31</v>
      </c>
      <c r="P344" t="s">
        <v>55</v>
      </c>
      <c r="Q344" t="s">
        <v>182</v>
      </c>
      <c r="R344">
        <v>41.37</v>
      </c>
      <c r="S344">
        <v>3</v>
      </c>
      <c r="T344">
        <v>0</v>
      </c>
      <c r="U344">
        <v>17.375399999999999</v>
      </c>
    </row>
    <row r="345" spans="1:21" x14ac:dyDescent="0.25">
      <c r="A345">
        <v>1658</v>
      </c>
      <c r="B345" t="s">
        <v>1672</v>
      </c>
      <c r="C345" s="1">
        <v>41978</v>
      </c>
      <c r="D345" t="s">
        <v>1673</v>
      </c>
      <c r="E345" t="s">
        <v>86</v>
      </c>
      <c r="F345" t="s">
        <v>1235</v>
      </c>
      <c r="G345" t="s">
        <v>1236</v>
      </c>
      <c r="H345" t="s">
        <v>25</v>
      </c>
      <c r="I345" t="s">
        <v>26</v>
      </c>
      <c r="J345" t="s">
        <v>1050</v>
      </c>
      <c r="K345" t="s">
        <v>257</v>
      </c>
      <c r="L345">
        <v>53209</v>
      </c>
      <c r="M345" t="s">
        <v>92</v>
      </c>
      <c r="N345" t="s">
        <v>734</v>
      </c>
      <c r="O345" t="s">
        <v>31</v>
      </c>
      <c r="P345" t="s">
        <v>55</v>
      </c>
      <c r="Q345" t="s">
        <v>735</v>
      </c>
      <c r="R345">
        <v>34.79</v>
      </c>
      <c r="S345">
        <v>7</v>
      </c>
      <c r="T345">
        <v>0</v>
      </c>
      <c r="U345">
        <v>10.7849</v>
      </c>
    </row>
    <row r="346" spans="1:21" x14ac:dyDescent="0.25">
      <c r="A346">
        <v>1670</v>
      </c>
      <c r="B346" t="s">
        <v>1674</v>
      </c>
      <c r="C346" s="1">
        <v>42278</v>
      </c>
      <c r="D346" t="s">
        <v>1675</v>
      </c>
      <c r="E346" t="s">
        <v>39</v>
      </c>
      <c r="F346" t="s">
        <v>1676</v>
      </c>
      <c r="G346" t="s">
        <v>1677</v>
      </c>
      <c r="H346" t="s">
        <v>25</v>
      </c>
      <c r="I346" t="s">
        <v>26</v>
      </c>
      <c r="J346" t="s">
        <v>180</v>
      </c>
      <c r="K346" t="s">
        <v>123</v>
      </c>
      <c r="L346">
        <v>10011</v>
      </c>
      <c r="M346" t="s">
        <v>66</v>
      </c>
      <c r="N346" t="s">
        <v>578</v>
      </c>
      <c r="O346" t="s">
        <v>31</v>
      </c>
      <c r="P346" t="s">
        <v>45</v>
      </c>
      <c r="Q346" t="s">
        <v>579</v>
      </c>
      <c r="R346">
        <v>1018.104</v>
      </c>
      <c r="S346">
        <v>4</v>
      </c>
      <c r="T346">
        <v>0.4</v>
      </c>
      <c r="U346">
        <v>-373.3048</v>
      </c>
    </row>
    <row r="347" spans="1:21" x14ac:dyDescent="0.25">
      <c r="A347">
        <v>1675</v>
      </c>
      <c r="B347" t="s">
        <v>1678</v>
      </c>
      <c r="C347" t="s">
        <v>77</v>
      </c>
      <c r="D347" t="s">
        <v>78</v>
      </c>
      <c r="E347" t="s">
        <v>39</v>
      </c>
      <c r="F347" t="s">
        <v>738</v>
      </c>
      <c r="G347" t="s">
        <v>739</v>
      </c>
      <c r="H347" t="s">
        <v>89</v>
      </c>
      <c r="I347" t="s">
        <v>26</v>
      </c>
      <c r="J347" t="s">
        <v>101</v>
      </c>
      <c r="K347" t="s">
        <v>91</v>
      </c>
      <c r="L347">
        <v>77041</v>
      </c>
      <c r="M347" t="s">
        <v>92</v>
      </c>
      <c r="N347" t="s">
        <v>1344</v>
      </c>
      <c r="O347" t="s">
        <v>31</v>
      </c>
      <c r="P347" t="s">
        <v>55</v>
      </c>
      <c r="Q347" t="s">
        <v>1345</v>
      </c>
      <c r="R347">
        <v>21.936</v>
      </c>
      <c r="S347">
        <v>2</v>
      </c>
      <c r="T347">
        <v>0.6</v>
      </c>
      <c r="U347">
        <v>-10.419600000000001</v>
      </c>
    </row>
    <row r="348" spans="1:21" x14ac:dyDescent="0.25">
      <c r="A348">
        <v>1681</v>
      </c>
      <c r="B348" t="s">
        <v>1679</v>
      </c>
      <c r="C348" s="1">
        <v>41829</v>
      </c>
      <c r="D348" t="s">
        <v>1680</v>
      </c>
      <c r="E348" t="s">
        <v>39</v>
      </c>
      <c r="F348" t="s">
        <v>1681</v>
      </c>
      <c r="G348" t="s">
        <v>1682</v>
      </c>
      <c r="H348" t="s">
        <v>89</v>
      </c>
      <c r="I348" t="s">
        <v>26</v>
      </c>
      <c r="J348" t="s">
        <v>64</v>
      </c>
      <c r="K348" t="s">
        <v>65</v>
      </c>
      <c r="L348">
        <v>19134</v>
      </c>
      <c r="M348" t="s">
        <v>66</v>
      </c>
      <c r="N348" t="s">
        <v>1683</v>
      </c>
      <c r="O348" t="s">
        <v>31</v>
      </c>
      <c r="P348" t="s">
        <v>55</v>
      </c>
      <c r="Q348" t="s">
        <v>1684</v>
      </c>
      <c r="R348">
        <v>42.368000000000002</v>
      </c>
      <c r="S348">
        <v>2</v>
      </c>
      <c r="T348">
        <v>0.2</v>
      </c>
      <c r="U348">
        <v>8.4735999999999994</v>
      </c>
    </row>
    <row r="349" spans="1:21" x14ac:dyDescent="0.25">
      <c r="A349">
        <v>1684</v>
      </c>
      <c r="B349" t="s">
        <v>1685</v>
      </c>
      <c r="C349" s="1">
        <v>42562</v>
      </c>
      <c r="D349" s="1">
        <v>42715</v>
      </c>
      <c r="E349" t="s">
        <v>39</v>
      </c>
      <c r="F349" t="s">
        <v>1251</v>
      </c>
      <c r="G349" t="s">
        <v>1252</v>
      </c>
      <c r="H349" t="s">
        <v>89</v>
      </c>
      <c r="I349" t="s">
        <v>26</v>
      </c>
      <c r="J349" t="s">
        <v>352</v>
      </c>
      <c r="K349" t="s">
        <v>52</v>
      </c>
      <c r="L349">
        <v>94110</v>
      </c>
      <c r="M349" t="s">
        <v>53</v>
      </c>
      <c r="N349" t="s">
        <v>918</v>
      </c>
      <c r="O349" t="s">
        <v>31</v>
      </c>
      <c r="P349" t="s">
        <v>55</v>
      </c>
      <c r="Q349" t="s">
        <v>919</v>
      </c>
      <c r="R349">
        <v>14.82</v>
      </c>
      <c r="S349">
        <v>3</v>
      </c>
      <c r="T349">
        <v>0</v>
      </c>
      <c r="U349">
        <v>6.2244000000000002</v>
      </c>
    </row>
    <row r="350" spans="1:21" x14ac:dyDescent="0.25">
      <c r="A350">
        <v>1689</v>
      </c>
      <c r="B350" t="s">
        <v>1686</v>
      </c>
      <c r="C350" s="1">
        <v>43020</v>
      </c>
      <c r="D350" s="1">
        <v>43081</v>
      </c>
      <c r="E350" t="s">
        <v>86</v>
      </c>
      <c r="F350" t="s">
        <v>1687</v>
      </c>
      <c r="G350" t="s">
        <v>1688</v>
      </c>
      <c r="H350" t="s">
        <v>25</v>
      </c>
      <c r="I350" t="s">
        <v>26</v>
      </c>
      <c r="J350" t="s">
        <v>64</v>
      </c>
      <c r="K350" t="s">
        <v>65</v>
      </c>
      <c r="L350">
        <v>19140</v>
      </c>
      <c r="M350" t="s">
        <v>66</v>
      </c>
      <c r="N350" t="s">
        <v>903</v>
      </c>
      <c r="O350" t="s">
        <v>31</v>
      </c>
      <c r="P350" t="s">
        <v>55</v>
      </c>
      <c r="Q350" t="s">
        <v>904</v>
      </c>
      <c r="R350">
        <v>310.88</v>
      </c>
      <c r="S350">
        <v>2</v>
      </c>
      <c r="T350">
        <v>0.2</v>
      </c>
      <c r="U350">
        <v>23.315999999999999</v>
      </c>
    </row>
    <row r="351" spans="1:21" x14ac:dyDescent="0.25">
      <c r="A351">
        <v>1690</v>
      </c>
      <c r="B351" t="s">
        <v>1689</v>
      </c>
      <c r="C351" t="s">
        <v>1690</v>
      </c>
      <c r="D351" t="s">
        <v>1691</v>
      </c>
      <c r="E351" t="s">
        <v>39</v>
      </c>
      <c r="F351" t="s">
        <v>1692</v>
      </c>
      <c r="G351" t="s">
        <v>1693</v>
      </c>
      <c r="H351" t="s">
        <v>25</v>
      </c>
      <c r="I351" t="s">
        <v>26</v>
      </c>
      <c r="J351" t="s">
        <v>64</v>
      </c>
      <c r="K351" t="s">
        <v>65</v>
      </c>
      <c r="L351">
        <v>19143</v>
      </c>
      <c r="M351" t="s">
        <v>66</v>
      </c>
      <c r="N351" t="s">
        <v>57</v>
      </c>
      <c r="O351" t="s">
        <v>31</v>
      </c>
      <c r="P351" t="s">
        <v>45</v>
      </c>
      <c r="Q351" t="s">
        <v>58</v>
      </c>
      <c r="R351">
        <v>853.09199999999998</v>
      </c>
      <c r="S351">
        <v>6</v>
      </c>
      <c r="T351">
        <v>0.4</v>
      </c>
      <c r="U351">
        <v>-227.49119999999999</v>
      </c>
    </row>
    <row r="352" spans="1:21" x14ac:dyDescent="0.25">
      <c r="A352">
        <v>1693</v>
      </c>
      <c r="B352" t="s">
        <v>1694</v>
      </c>
      <c r="C352" t="s">
        <v>1695</v>
      </c>
      <c r="D352" t="s">
        <v>1696</v>
      </c>
      <c r="E352" t="s">
        <v>39</v>
      </c>
      <c r="F352" t="s">
        <v>1697</v>
      </c>
      <c r="G352" t="s">
        <v>1698</v>
      </c>
      <c r="H352" t="s">
        <v>25</v>
      </c>
      <c r="I352" t="s">
        <v>26</v>
      </c>
      <c r="J352" t="s">
        <v>376</v>
      </c>
      <c r="K352" t="s">
        <v>250</v>
      </c>
      <c r="L352">
        <v>43229</v>
      </c>
      <c r="M352" t="s">
        <v>66</v>
      </c>
      <c r="N352" t="s">
        <v>698</v>
      </c>
      <c r="O352" t="s">
        <v>31</v>
      </c>
      <c r="P352" t="s">
        <v>55</v>
      </c>
      <c r="Q352" t="s">
        <v>699</v>
      </c>
      <c r="R352">
        <v>21.88</v>
      </c>
      <c r="S352">
        <v>5</v>
      </c>
      <c r="T352">
        <v>0.2</v>
      </c>
      <c r="U352">
        <v>6.2904999999999998</v>
      </c>
    </row>
    <row r="353" spans="1:21" x14ac:dyDescent="0.25">
      <c r="A353">
        <v>1700</v>
      </c>
      <c r="B353" t="s">
        <v>1699</v>
      </c>
      <c r="C353" s="1">
        <v>41704</v>
      </c>
      <c r="D353" s="1">
        <v>41826</v>
      </c>
      <c r="E353" t="s">
        <v>22</v>
      </c>
      <c r="F353" t="s">
        <v>208</v>
      </c>
      <c r="G353" t="s">
        <v>209</v>
      </c>
      <c r="H353" t="s">
        <v>25</v>
      </c>
      <c r="I353" t="s">
        <v>26</v>
      </c>
      <c r="J353" t="s">
        <v>202</v>
      </c>
      <c r="K353" t="s">
        <v>203</v>
      </c>
      <c r="L353">
        <v>98115</v>
      </c>
      <c r="M353" t="s">
        <v>53</v>
      </c>
      <c r="N353" t="s">
        <v>1243</v>
      </c>
      <c r="O353" t="s">
        <v>31</v>
      </c>
      <c r="P353" t="s">
        <v>45</v>
      </c>
      <c r="Q353" t="s">
        <v>1244</v>
      </c>
      <c r="R353">
        <v>515.88</v>
      </c>
      <c r="S353">
        <v>6</v>
      </c>
      <c r="T353">
        <v>0</v>
      </c>
      <c r="U353">
        <v>113.4936</v>
      </c>
    </row>
    <row r="354" spans="1:21" x14ac:dyDescent="0.25">
      <c r="A354">
        <v>1702</v>
      </c>
      <c r="B354" t="s">
        <v>1700</v>
      </c>
      <c r="C354" t="s">
        <v>1701</v>
      </c>
      <c r="D354" t="s">
        <v>1702</v>
      </c>
      <c r="E354" t="s">
        <v>22</v>
      </c>
      <c r="F354" t="s">
        <v>1703</v>
      </c>
      <c r="G354" t="s">
        <v>1704</v>
      </c>
      <c r="H354" t="s">
        <v>25</v>
      </c>
      <c r="I354" t="s">
        <v>26</v>
      </c>
      <c r="J354" t="s">
        <v>180</v>
      </c>
      <c r="K354" t="s">
        <v>123</v>
      </c>
      <c r="L354">
        <v>10035</v>
      </c>
      <c r="M354" t="s">
        <v>66</v>
      </c>
      <c r="N354" t="s">
        <v>651</v>
      </c>
      <c r="O354" t="s">
        <v>31</v>
      </c>
      <c r="P354" t="s">
        <v>35</v>
      </c>
      <c r="Q354" t="s">
        <v>652</v>
      </c>
      <c r="R354">
        <v>1931.04</v>
      </c>
      <c r="S354">
        <v>9</v>
      </c>
      <c r="T354">
        <v>0.1</v>
      </c>
      <c r="U354">
        <v>321.83999999999997</v>
      </c>
    </row>
    <row r="355" spans="1:21" x14ac:dyDescent="0.25">
      <c r="A355">
        <v>1710</v>
      </c>
      <c r="B355" t="s">
        <v>1705</v>
      </c>
      <c r="C355" t="s">
        <v>1554</v>
      </c>
      <c r="D355" s="1">
        <v>42866</v>
      </c>
      <c r="E355" t="s">
        <v>39</v>
      </c>
      <c r="F355" t="s">
        <v>1706</v>
      </c>
      <c r="G355" t="s">
        <v>1707</v>
      </c>
      <c r="H355" t="s">
        <v>25</v>
      </c>
      <c r="I355" t="s">
        <v>26</v>
      </c>
      <c r="J355" t="s">
        <v>352</v>
      </c>
      <c r="K355" t="s">
        <v>52</v>
      </c>
      <c r="L355">
        <v>94122</v>
      </c>
      <c r="M355" t="s">
        <v>53</v>
      </c>
      <c r="N355" t="s">
        <v>115</v>
      </c>
      <c r="O355" t="s">
        <v>31</v>
      </c>
      <c r="P355" t="s">
        <v>35</v>
      </c>
      <c r="Q355" t="s">
        <v>116</v>
      </c>
      <c r="R355">
        <v>71.992000000000004</v>
      </c>
      <c r="S355">
        <v>1</v>
      </c>
      <c r="T355">
        <v>0.2</v>
      </c>
      <c r="U355">
        <v>-0.89990000000000003</v>
      </c>
    </row>
    <row r="356" spans="1:21" x14ac:dyDescent="0.25">
      <c r="A356">
        <v>1714</v>
      </c>
      <c r="B356" t="s">
        <v>1708</v>
      </c>
      <c r="C356" s="1">
        <v>42956</v>
      </c>
      <c r="D356" t="s">
        <v>1302</v>
      </c>
      <c r="E356" t="s">
        <v>22</v>
      </c>
      <c r="F356" t="s">
        <v>1709</v>
      </c>
      <c r="G356" t="s">
        <v>1710</v>
      </c>
      <c r="H356" t="s">
        <v>25</v>
      </c>
      <c r="I356" t="s">
        <v>26</v>
      </c>
      <c r="J356" t="s">
        <v>137</v>
      </c>
      <c r="K356" t="s">
        <v>138</v>
      </c>
      <c r="L356">
        <v>60610</v>
      </c>
      <c r="M356" t="s">
        <v>92</v>
      </c>
      <c r="N356" t="s">
        <v>287</v>
      </c>
      <c r="O356" t="s">
        <v>31</v>
      </c>
      <c r="P356" t="s">
        <v>45</v>
      </c>
      <c r="Q356" t="s">
        <v>288</v>
      </c>
      <c r="R356">
        <v>765.625</v>
      </c>
      <c r="S356">
        <v>7</v>
      </c>
      <c r="T356">
        <v>0.5</v>
      </c>
      <c r="U356">
        <v>-566.5625</v>
      </c>
    </row>
    <row r="357" spans="1:21" x14ac:dyDescent="0.25">
      <c r="A357">
        <v>1715</v>
      </c>
      <c r="B357" t="s">
        <v>1711</v>
      </c>
      <c r="C357" s="1">
        <v>42926</v>
      </c>
      <c r="D357" t="s">
        <v>1712</v>
      </c>
      <c r="E357" t="s">
        <v>39</v>
      </c>
      <c r="F357" t="s">
        <v>1713</v>
      </c>
      <c r="G357" t="s">
        <v>1714</v>
      </c>
      <c r="H357" t="s">
        <v>25</v>
      </c>
      <c r="I357" t="s">
        <v>26</v>
      </c>
      <c r="J357" t="s">
        <v>352</v>
      </c>
      <c r="K357" t="s">
        <v>52</v>
      </c>
      <c r="L357">
        <v>94110</v>
      </c>
      <c r="M357" t="s">
        <v>53</v>
      </c>
      <c r="N357" t="s">
        <v>1715</v>
      </c>
      <c r="O357" t="s">
        <v>31</v>
      </c>
      <c r="P357" t="s">
        <v>32</v>
      </c>
      <c r="Q357" t="s">
        <v>1716</v>
      </c>
      <c r="R357">
        <v>307.666</v>
      </c>
      <c r="S357">
        <v>2</v>
      </c>
      <c r="T357">
        <v>0.15</v>
      </c>
      <c r="U357">
        <v>-14.478400000000001</v>
      </c>
    </row>
    <row r="358" spans="1:21" x14ac:dyDescent="0.25">
      <c r="A358">
        <v>1719</v>
      </c>
      <c r="B358" t="s">
        <v>1717</v>
      </c>
      <c r="C358" t="s">
        <v>906</v>
      </c>
      <c r="D358" t="s">
        <v>907</v>
      </c>
      <c r="E358" t="s">
        <v>39</v>
      </c>
      <c r="F358" t="s">
        <v>1718</v>
      </c>
      <c r="G358" t="s">
        <v>1719</v>
      </c>
      <c r="H358" t="s">
        <v>25</v>
      </c>
      <c r="I358" t="s">
        <v>26</v>
      </c>
      <c r="J358" t="s">
        <v>180</v>
      </c>
      <c r="K358" t="s">
        <v>123</v>
      </c>
      <c r="L358">
        <v>10011</v>
      </c>
      <c r="M358" t="s">
        <v>66</v>
      </c>
      <c r="N358" t="s">
        <v>1720</v>
      </c>
      <c r="O358" t="s">
        <v>31</v>
      </c>
      <c r="P358" t="s">
        <v>55</v>
      </c>
      <c r="Q358" t="s">
        <v>1721</v>
      </c>
      <c r="R358">
        <v>35.92</v>
      </c>
      <c r="S358">
        <v>4</v>
      </c>
      <c r="T358">
        <v>0</v>
      </c>
      <c r="U358">
        <v>15.086399999999999</v>
      </c>
    </row>
    <row r="359" spans="1:21" x14ac:dyDescent="0.25">
      <c r="A359">
        <v>1720</v>
      </c>
      <c r="B359" t="s">
        <v>1717</v>
      </c>
      <c r="C359" t="s">
        <v>906</v>
      </c>
      <c r="D359" t="s">
        <v>907</v>
      </c>
      <c r="E359" t="s">
        <v>39</v>
      </c>
      <c r="F359" t="s">
        <v>1718</v>
      </c>
      <c r="G359" t="s">
        <v>1719</v>
      </c>
      <c r="H359" t="s">
        <v>25</v>
      </c>
      <c r="I359" t="s">
        <v>26</v>
      </c>
      <c r="J359" t="s">
        <v>180</v>
      </c>
      <c r="K359" t="s">
        <v>123</v>
      </c>
      <c r="L359">
        <v>10011</v>
      </c>
      <c r="M359" t="s">
        <v>66</v>
      </c>
      <c r="N359" t="s">
        <v>734</v>
      </c>
      <c r="O359" t="s">
        <v>31</v>
      </c>
      <c r="P359" t="s">
        <v>55</v>
      </c>
      <c r="Q359" t="s">
        <v>735</v>
      </c>
      <c r="R359">
        <v>39.76</v>
      </c>
      <c r="S359">
        <v>8</v>
      </c>
      <c r="T359">
        <v>0</v>
      </c>
      <c r="U359">
        <v>12.3256</v>
      </c>
    </row>
    <row r="360" spans="1:21" x14ac:dyDescent="0.25">
      <c r="A360">
        <v>1724</v>
      </c>
      <c r="B360" t="s">
        <v>1722</v>
      </c>
      <c r="C360" t="s">
        <v>1723</v>
      </c>
      <c r="D360" t="s">
        <v>1724</v>
      </c>
      <c r="E360" t="s">
        <v>39</v>
      </c>
      <c r="F360" t="s">
        <v>1725</v>
      </c>
      <c r="G360" t="s">
        <v>1726</v>
      </c>
      <c r="H360" t="s">
        <v>25</v>
      </c>
      <c r="I360" t="s">
        <v>26</v>
      </c>
      <c r="J360" t="s">
        <v>137</v>
      </c>
      <c r="K360" t="s">
        <v>138</v>
      </c>
      <c r="L360">
        <v>60623</v>
      </c>
      <c r="M360" t="s">
        <v>92</v>
      </c>
      <c r="N360" t="s">
        <v>1727</v>
      </c>
      <c r="O360" t="s">
        <v>31</v>
      </c>
      <c r="P360" t="s">
        <v>32</v>
      </c>
      <c r="Q360" t="s">
        <v>1728</v>
      </c>
      <c r="R360">
        <v>359.05799999999999</v>
      </c>
      <c r="S360">
        <v>3</v>
      </c>
      <c r="T360">
        <v>0.3</v>
      </c>
      <c r="U360">
        <v>-71.811599999999999</v>
      </c>
    </row>
    <row r="361" spans="1:21" x14ac:dyDescent="0.25">
      <c r="A361">
        <v>1728</v>
      </c>
      <c r="B361" t="s">
        <v>1729</v>
      </c>
      <c r="C361" t="s">
        <v>1730</v>
      </c>
      <c r="D361" s="1">
        <v>42830</v>
      </c>
      <c r="E361" t="s">
        <v>22</v>
      </c>
      <c r="F361" t="s">
        <v>1731</v>
      </c>
      <c r="G361" t="s">
        <v>1732</v>
      </c>
      <c r="H361" t="s">
        <v>89</v>
      </c>
      <c r="I361" t="s">
        <v>26</v>
      </c>
      <c r="J361" t="s">
        <v>304</v>
      </c>
      <c r="K361" t="s">
        <v>250</v>
      </c>
      <c r="L361">
        <v>43017</v>
      </c>
      <c r="M361" t="s">
        <v>66</v>
      </c>
      <c r="N361" t="s">
        <v>1733</v>
      </c>
      <c r="O361" t="s">
        <v>31</v>
      </c>
      <c r="P361" t="s">
        <v>45</v>
      </c>
      <c r="Q361" t="s">
        <v>1734</v>
      </c>
      <c r="R361">
        <v>1048.3499999999999</v>
      </c>
      <c r="S361">
        <v>5</v>
      </c>
      <c r="T361">
        <v>0.4</v>
      </c>
      <c r="U361">
        <v>-69.89</v>
      </c>
    </row>
    <row r="362" spans="1:21" x14ac:dyDescent="0.25">
      <c r="A362">
        <v>1743</v>
      </c>
      <c r="B362" t="s">
        <v>1735</v>
      </c>
      <c r="C362" t="s">
        <v>1554</v>
      </c>
      <c r="D362" s="1">
        <v>42805</v>
      </c>
      <c r="E362" t="s">
        <v>39</v>
      </c>
      <c r="F362" t="s">
        <v>1622</v>
      </c>
      <c r="G362" t="s">
        <v>1623</v>
      </c>
      <c r="H362" t="s">
        <v>25</v>
      </c>
      <c r="I362" t="s">
        <v>26</v>
      </c>
      <c r="J362" t="s">
        <v>64</v>
      </c>
      <c r="K362" t="s">
        <v>65</v>
      </c>
      <c r="L362">
        <v>19140</v>
      </c>
      <c r="M362" t="s">
        <v>66</v>
      </c>
      <c r="N362" t="s">
        <v>1667</v>
      </c>
      <c r="O362" t="s">
        <v>31</v>
      </c>
      <c r="P362" t="s">
        <v>55</v>
      </c>
      <c r="Q362" t="s">
        <v>1668</v>
      </c>
      <c r="R362">
        <v>7.1680000000000001</v>
      </c>
      <c r="S362">
        <v>2</v>
      </c>
      <c r="T362">
        <v>0.2</v>
      </c>
      <c r="U362">
        <v>0.98560000000000003</v>
      </c>
    </row>
    <row r="363" spans="1:21" x14ac:dyDescent="0.25">
      <c r="A363">
        <v>1751</v>
      </c>
      <c r="B363" t="s">
        <v>1736</v>
      </c>
      <c r="C363" t="s">
        <v>1737</v>
      </c>
      <c r="D363" t="s">
        <v>477</v>
      </c>
      <c r="E363" t="s">
        <v>39</v>
      </c>
      <c r="F363" t="s">
        <v>746</v>
      </c>
      <c r="G363" t="s">
        <v>747</v>
      </c>
      <c r="H363" t="s">
        <v>100</v>
      </c>
      <c r="I363" t="s">
        <v>26</v>
      </c>
      <c r="J363" t="s">
        <v>264</v>
      </c>
      <c r="K363" t="s">
        <v>91</v>
      </c>
      <c r="L363">
        <v>78207</v>
      </c>
      <c r="M363" t="s">
        <v>92</v>
      </c>
      <c r="N363" t="s">
        <v>1738</v>
      </c>
      <c r="O363" t="s">
        <v>31</v>
      </c>
      <c r="P363" t="s">
        <v>45</v>
      </c>
      <c r="Q363" t="s">
        <v>1739</v>
      </c>
      <c r="R363">
        <v>206.96199999999999</v>
      </c>
      <c r="S363">
        <v>2</v>
      </c>
      <c r="T363">
        <v>0.3</v>
      </c>
      <c r="U363">
        <v>-32.522599999999997</v>
      </c>
    </row>
    <row r="364" spans="1:21" x14ac:dyDescent="0.25">
      <c r="A364">
        <v>1752</v>
      </c>
      <c r="B364" t="s">
        <v>1740</v>
      </c>
      <c r="C364" t="s">
        <v>1462</v>
      </c>
      <c r="D364" t="s">
        <v>1741</v>
      </c>
      <c r="E364" t="s">
        <v>86</v>
      </c>
      <c r="F364" t="s">
        <v>1742</v>
      </c>
      <c r="G364" t="s">
        <v>1743</v>
      </c>
      <c r="H364" t="s">
        <v>25</v>
      </c>
      <c r="I364" t="s">
        <v>26</v>
      </c>
      <c r="J364" t="s">
        <v>1744</v>
      </c>
      <c r="K364" t="s">
        <v>52</v>
      </c>
      <c r="L364">
        <v>94601</v>
      </c>
      <c r="M364" t="s">
        <v>53</v>
      </c>
      <c r="N364" t="s">
        <v>412</v>
      </c>
      <c r="O364" t="s">
        <v>31</v>
      </c>
      <c r="P364" t="s">
        <v>55</v>
      </c>
      <c r="Q364" t="s">
        <v>413</v>
      </c>
      <c r="R364">
        <v>9.4600000000000009</v>
      </c>
      <c r="S364">
        <v>2</v>
      </c>
      <c r="T364">
        <v>0</v>
      </c>
      <c r="U364">
        <v>3.6894</v>
      </c>
    </row>
    <row r="365" spans="1:21" x14ac:dyDescent="0.25">
      <c r="A365">
        <v>1761</v>
      </c>
      <c r="B365" t="s">
        <v>1745</v>
      </c>
      <c r="C365" s="1">
        <v>42133</v>
      </c>
      <c r="D365" s="1">
        <v>42256</v>
      </c>
      <c r="E365" t="s">
        <v>39</v>
      </c>
      <c r="F365" t="s">
        <v>1746</v>
      </c>
      <c r="G365" t="s">
        <v>1747</v>
      </c>
      <c r="H365" t="s">
        <v>25</v>
      </c>
      <c r="I365" t="s">
        <v>26</v>
      </c>
      <c r="J365" t="s">
        <v>720</v>
      </c>
      <c r="K365" t="s">
        <v>52</v>
      </c>
      <c r="L365">
        <v>92105</v>
      </c>
      <c r="M365" t="s">
        <v>53</v>
      </c>
      <c r="N365" t="s">
        <v>1748</v>
      </c>
      <c r="O365" t="s">
        <v>31</v>
      </c>
      <c r="P365" t="s">
        <v>32</v>
      </c>
      <c r="Q365" t="s">
        <v>1749</v>
      </c>
      <c r="R365">
        <v>411.33199999999999</v>
      </c>
      <c r="S365">
        <v>4</v>
      </c>
      <c r="T365">
        <v>0.15</v>
      </c>
      <c r="U365">
        <v>-4.8391999999999999</v>
      </c>
    </row>
    <row r="366" spans="1:21" x14ac:dyDescent="0.25">
      <c r="A366">
        <v>1763</v>
      </c>
      <c r="B366" t="s">
        <v>1745</v>
      </c>
      <c r="C366" s="1">
        <v>42133</v>
      </c>
      <c r="D366" s="1">
        <v>42256</v>
      </c>
      <c r="E366" t="s">
        <v>39</v>
      </c>
      <c r="F366" t="s">
        <v>1746</v>
      </c>
      <c r="G366" t="s">
        <v>1747</v>
      </c>
      <c r="H366" t="s">
        <v>25</v>
      </c>
      <c r="I366" t="s">
        <v>26</v>
      </c>
      <c r="J366" t="s">
        <v>720</v>
      </c>
      <c r="K366" t="s">
        <v>52</v>
      </c>
      <c r="L366">
        <v>92105</v>
      </c>
      <c r="M366" t="s">
        <v>53</v>
      </c>
      <c r="N366" t="s">
        <v>1750</v>
      </c>
      <c r="O366" t="s">
        <v>31</v>
      </c>
      <c r="P366" t="s">
        <v>32</v>
      </c>
      <c r="Q366" t="s">
        <v>1751</v>
      </c>
      <c r="R366">
        <v>293.19900000000001</v>
      </c>
      <c r="S366">
        <v>3</v>
      </c>
      <c r="T366">
        <v>0.15</v>
      </c>
      <c r="U366">
        <v>-20.696400000000001</v>
      </c>
    </row>
    <row r="367" spans="1:21" x14ac:dyDescent="0.25">
      <c r="A367">
        <v>1766</v>
      </c>
      <c r="B367" t="s">
        <v>1752</v>
      </c>
      <c r="C367" s="1">
        <v>42468</v>
      </c>
      <c r="D367" s="1">
        <v>42590</v>
      </c>
      <c r="E367" t="s">
        <v>39</v>
      </c>
      <c r="F367" t="s">
        <v>1753</v>
      </c>
      <c r="G367" t="s">
        <v>1754</v>
      </c>
      <c r="H367" t="s">
        <v>100</v>
      </c>
      <c r="I367" t="s">
        <v>26</v>
      </c>
      <c r="J367" t="s">
        <v>1755</v>
      </c>
      <c r="K367" t="s">
        <v>817</v>
      </c>
      <c r="L367">
        <v>23434</v>
      </c>
      <c r="M367" t="s">
        <v>29</v>
      </c>
      <c r="N367" t="s">
        <v>1756</v>
      </c>
      <c r="O367" t="s">
        <v>31</v>
      </c>
      <c r="P367" t="s">
        <v>55</v>
      </c>
      <c r="Q367" t="s">
        <v>1757</v>
      </c>
      <c r="R367">
        <v>109.8</v>
      </c>
      <c r="S367">
        <v>9</v>
      </c>
      <c r="T367">
        <v>0</v>
      </c>
      <c r="U367">
        <v>46.116</v>
      </c>
    </row>
    <row r="368" spans="1:21" x14ac:dyDescent="0.25">
      <c r="A368">
        <v>1792</v>
      </c>
      <c r="B368" t="s">
        <v>1758</v>
      </c>
      <c r="C368" s="1">
        <v>41651</v>
      </c>
      <c r="D368" s="1">
        <v>41710</v>
      </c>
      <c r="E368" t="s">
        <v>86</v>
      </c>
      <c r="F368" t="s">
        <v>787</v>
      </c>
      <c r="G368" t="s">
        <v>788</v>
      </c>
      <c r="H368" t="s">
        <v>25</v>
      </c>
      <c r="I368" t="s">
        <v>26</v>
      </c>
      <c r="J368" t="s">
        <v>1759</v>
      </c>
      <c r="K368" t="s">
        <v>257</v>
      </c>
      <c r="L368">
        <v>53711</v>
      </c>
      <c r="M368" t="s">
        <v>92</v>
      </c>
      <c r="N368" t="s">
        <v>1760</v>
      </c>
      <c r="O368" t="s">
        <v>31</v>
      </c>
      <c r="P368" t="s">
        <v>35</v>
      </c>
      <c r="Q368" t="s">
        <v>1761</v>
      </c>
      <c r="R368">
        <v>2807.84</v>
      </c>
      <c r="S368">
        <v>8</v>
      </c>
      <c r="T368">
        <v>0</v>
      </c>
      <c r="U368">
        <v>673.88160000000005</v>
      </c>
    </row>
    <row r="369" spans="1:21" x14ac:dyDescent="0.25">
      <c r="A369">
        <v>1799</v>
      </c>
      <c r="B369" t="s">
        <v>1762</v>
      </c>
      <c r="C369" s="1">
        <v>42558</v>
      </c>
      <c r="D369" s="1">
        <v>42681</v>
      </c>
      <c r="E369" t="s">
        <v>39</v>
      </c>
      <c r="F369" t="s">
        <v>1763</v>
      </c>
      <c r="G369" t="s">
        <v>1764</v>
      </c>
      <c r="H369" t="s">
        <v>25</v>
      </c>
      <c r="I369" t="s">
        <v>26</v>
      </c>
      <c r="J369" t="s">
        <v>1765</v>
      </c>
      <c r="K369" t="s">
        <v>52</v>
      </c>
      <c r="L369">
        <v>95123</v>
      </c>
      <c r="M369" t="s">
        <v>53</v>
      </c>
      <c r="N369" t="s">
        <v>681</v>
      </c>
      <c r="O369" t="s">
        <v>31</v>
      </c>
      <c r="P369" t="s">
        <v>55</v>
      </c>
      <c r="Q369" t="s">
        <v>682</v>
      </c>
      <c r="R369">
        <v>215.65</v>
      </c>
      <c r="S369">
        <v>5</v>
      </c>
      <c r="T369">
        <v>0</v>
      </c>
      <c r="U369">
        <v>73.320999999999998</v>
      </c>
    </row>
    <row r="370" spans="1:21" x14ac:dyDescent="0.25">
      <c r="A370">
        <v>1802</v>
      </c>
      <c r="B370" t="s">
        <v>1766</v>
      </c>
      <c r="C370" t="s">
        <v>1767</v>
      </c>
      <c r="D370" t="s">
        <v>1221</v>
      </c>
      <c r="E370" t="s">
        <v>39</v>
      </c>
      <c r="F370" t="s">
        <v>1768</v>
      </c>
      <c r="G370" t="s">
        <v>1769</v>
      </c>
      <c r="H370" t="s">
        <v>100</v>
      </c>
      <c r="I370" t="s">
        <v>26</v>
      </c>
      <c r="J370" t="s">
        <v>1111</v>
      </c>
      <c r="K370" t="s">
        <v>203</v>
      </c>
      <c r="L370">
        <v>98002</v>
      </c>
      <c r="M370" t="s">
        <v>53</v>
      </c>
      <c r="N370" t="s">
        <v>1544</v>
      </c>
      <c r="O370" t="s">
        <v>31</v>
      </c>
      <c r="P370" t="s">
        <v>55</v>
      </c>
      <c r="Q370" t="s">
        <v>1545</v>
      </c>
      <c r="R370">
        <v>4.18</v>
      </c>
      <c r="S370">
        <v>1</v>
      </c>
      <c r="T370">
        <v>0</v>
      </c>
      <c r="U370">
        <v>1.5047999999999999</v>
      </c>
    </row>
    <row r="371" spans="1:21" x14ac:dyDescent="0.25">
      <c r="A371">
        <v>1810</v>
      </c>
      <c r="B371" t="s">
        <v>1770</v>
      </c>
      <c r="C371" t="s">
        <v>1771</v>
      </c>
      <c r="D371" t="s">
        <v>1772</v>
      </c>
      <c r="E371" t="s">
        <v>39</v>
      </c>
      <c r="F371" t="s">
        <v>290</v>
      </c>
      <c r="G371" t="s">
        <v>291</v>
      </c>
      <c r="H371" t="s">
        <v>89</v>
      </c>
      <c r="I371" t="s">
        <v>26</v>
      </c>
      <c r="J371" t="s">
        <v>137</v>
      </c>
      <c r="K371" t="s">
        <v>138</v>
      </c>
      <c r="L371">
        <v>60610</v>
      </c>
      <c r="M371" t="s">
        <v>92</v>
      </c>
      <c r="N371" t="s">
        <v>1773</v>
      </c>
      <c r="O371" t="s">
        <v>31</v>
      </c>
      <c r="P371" t="s">
        <v>55</v>
      </c>
      <c r="Q371" t="s">
        <v>1774</v>
      </c>
      <c r="R371">
        <v>16.155999999999999</v>
      </c>
      <c r="S371">
        <v>7</v>
      </c>
      <c r="T371">
        <v>0.6</v>
      </c>
      <c r="U371">
        <v>-12.117000000000001</v>
      </c>
    </row>
    <row r="372" spans="1:21" x14ac:dyDescent="0.25">
      <c r="A372">
        <v>1812</v>
      </c>
      <c r="B372" t="s">
        <v>1775</v>
      </c>
      <c r="C372" s="1">
        <v>41888</v>
      </c>
      <c r="D372" s="1">
        <v>41949</v>
      </c>
      <c r="E372" t="s">
        <v>22</v>
      </c>
      <c r="F372" t="s">
        <v>1776</v>
      </c>
      <c r="G372" t="s">
        <v>1777</v>
      </c>
      <c r="H372" t="s">
        <v>25</v>
      </c>
      <c r="I372" t="s">
        <v>26</v>
      </c>
      <c r="J372" t="s">
        <v>1261</v>
      </c>
      <c r="K372" t="s">
        <v>817</v>
      </c>
      <c r="L372">
        <v>22801</v>
      </c>
      <c r="M372" t="s">
        <v>29</v>
      </c>
      <c r="N372" t="s">
        <v>227</v>
      </c>
      <c r="O372" t="s">
        <v>31</v>
      </c>
      <c r="P372" t="s">
        <v>45</v>
      </c>
      <c r="Q372" t="s">
        <v>228</v>
      </c>
      <c r="R372">
        <v>1441.3</v>
      </c>
      <c r="S372">
        <v>7</v>
      </c>
      <c r="T372">
        <v>0</v>
      </c>
      <c r="U372">
        <v>245.02099999999999</v>
      </c>
    </row>
    <row r="373" spans="1:21" x14ac:dyDescent="0.25">
      <c r="A373">
        <v>1813</v>
      </c>
      <c r="B373" t="s">
        <v>1778</v>
      </c>
      <c r="C373" t="s">
        <v>689</v>
      </c>
      <c r="D373" t="s">
        <v>528</v>
      </c>
      <c r="E373" t="s">
        <v>39</v>
      </c>
      <c r="F373" t="s">
        <v>1779</v>
      </c>
      <c r="G373" t="s">
        <v>1780</v>
      </c>
      <c r="H373" t="s">
        <v>25</v>
      </c>
      <c r="I373" t="s">
        <v>26</v>
      </c>
      <c r="J373" t="s">
        <v>249</v>
      </c>
      <c r="K373" t="s">
        <v>250</v>
      </c>
      <c r="L373">
        <v>43055</v>
      </c>
      <c r="M373" t="s">
        <v>66</v>
      </c>
      <c r="N373" t="s">
        <v>393</v>
      </c>
      <c r="O373" t="s">
        <v>31</v>
      </c>
      <c r="P373" t="s">
        <v>55</v>
      </c>
      <c r="Q373" t="s">
        <v>394</v>
      </c>
      <c r="R373">
        <v>77.599999999999994</v>
      </c>
      <c r="S373">
        <v>5</v>
      </c>
      <c r="T373">
        <v>0.2</v>
      </c>
      <c r="U373">
        <v>28.13</v>
      </c>
    </row>
    <row r="374" spans="1:21" x14ac:dyDescent="0.25">
      <c r="A374">
        <v>1814</v>
      </c>
      <c r="B374" t="s">
        <v>1778</v>
      </c>
      <c r="C374" t="s">
        <v>689</v>
      </c>
      <c r="D374" t="s">
        <v>528</v>
      </c>
      <c r="E374" t="s">
        <v>39</v>
      </c>
      <c r="F374" t="s">
        <v>1779</v>
      </c>
      <c r="G374" t="s">
        <v>1780</v>
      </c>
      <c r="H374" t="s">
        <v>25</v>
      </c>
      <c r="I374" t="s">
        <v>26</v>
      </c>
      <c r="J374" t="s">
        <v>249</v>
      </c>
      <c r="K374" t="s">
        <v>250</v>
      </c>
      <c r="L374">
        <v>43055</v>
      </c>
      <c r="M374" t="s">
        <v>66</v>
      </c>
      <c r="N374" t="s">
        <v>551</v>
      </c>
      <c r="O374" t="s">
        <v>31</v>
      </c>
      <c r="P374" t="s">
        <v>55</v>
      </c>
      <c r="Q374" t="s">
        <v>552</v>
      </c>
      <c r="R374">
        <v>4.6559999999999997</v>
      </c>
      <c r="S374">
        <v>2</v>
      </c>
      <c r="T374">
        <v>0.2</v>
      </c>
      <c r="U374">
        <v>1.5713999999999999</v>
      </c>
    </row>
    <row r="375" spans="1:21" x14ac:dyDescent="0.25">
      <c r="A375">
        <v>1815</v>
      </c>
      <c r="B375" t="s">
        <v>1781</v>
      </c>
      <c r="C375" t="s">
        <v>1447</v>
      </c>
      <c r="D375" t="s">
        <v>1782</v>
      </c>
      <c r="E375" t="s">
        <v>39</v>
      </c>
      <c r="F375" t="s">
        <v>1303</v>
      </c>
      <c r="G375" t="s">
        <v>1304</v>
      </c>
      <c r="H375" t="s">
        <v>89</v>
      </c>
      <c r="I375" t="s">
        <v>26</v>
      </c>
      <c r="J375" t="s">
        <v>51</v>
      </c>
      <c r="K375" t="s">
        <v>52</v>
      </c>
      <c r="L375">
        <v>90045</v>
      </c>
      <c r="M375" t="s">
        <v>53</v>
      </c>
      <c r="N375" t="s">
        <v>340</v>
      </c>
      <c r="O375" t="s">
        <v>31</v>
      </c>
      <c r="P375" t="s">
        <v>45</v>
      </c>
      <c r="Q375" t="s">
        <v>341</v>
      </c>
      <c r="R375">
        <v>170.136</v>
      </c>
      <c r="S375">
        <v>3</v>
      </c>
      <c r="T375">
        <v>0.2</v>
      </c>
      <c r="U375">
        <v>-8.5068000000000001</v>
      </c>
    </row>
    <row r="376" spans="1:21" x14ac:dyDescent="0.25">
      <c r="A376">
        <v>1820</v>
      </c>
      <c r="B376" t="s">
        <v>1783</v>
      </c>
      <c r="C376" t="s">
        <v>1784</v>
      </c>
      <c r="D376" t="s">
        <v>1785</v>
      </c>
      <c r="E376" t="s">
        <v>39</v>
      </c>
      <c r="F376" t="s">
        <v>1786</v>
      </c>
      <c r="G376" t="s">
        <v>1787</v>
      </c>
      <c r="H376" t="s">
        <v>25</v>
      </c>
      <c r="I376" t="s">
        <v>26</v>
      </c>
      <c r="J376" t="s">
        <v>137</v>
      </c>
      <c r="K376" t="s">
        <v>138</v>
      </c>
      <c r="L376">
        <v>60623</v>
      </c>
      <c r="M376" t="s">
        <v>92</v>
      </c>
      <c r="N376" t="s">
        <v>1788</v>
      </c>
      <c r="O376" t="s">
        <v>31</v>
      </c>
      <c r="P376" t="s">
        <v>55</v>
      </c>
      <c r="Q376" t="s">
        <v>1789</v>
      </c>
      <c r="R376">
        <v>29.32</v>
      </c>
      <c r="S376">
        <v>2</v>
      </c>
      <c r="T376">
        <v>0.6</v>
      </c>
      <c r="U376">
        <v>-24.189</v>
      </c>
    </row>
    <row r="377" spans="1:21" x14ac:dyDescent="0.25">
      <c r="A377">
        <v>1823</v>
      </c>
      <c r="B377" t="s">
        <v>1790</v>
      </c>
      <c r="C377" t="s">
        <v>1791</v>
      </c>
      <c r="D377" t="s">
        <v>1792</v>
      </c>
      <c r="E377" t="s">
        <v>39</v>
      </c>
      <c r="F377" t="s">
        <v>1793</v>
      </c>
      <c r="G377" t="s">
        <v>1794</v>
      </c>
      <c r="H377" t="s">
        <v>89</v>
      </c>
      <c r="I377" t="s">
        <v>26</v>
      </c>
      <c r="J377" t="s">
        <v>137</v>
      </c>
      <c r="K377" t="s">
        <v>138</v>
      </c>
      <c r="L377">
        <v>60623</v>
      </c>
      <c r="M377" t="s">
        <v>92</v>
      </c>
      <c r="N377" t="s">
        <v>1795</v>
      </c>
      <c r="O377" t="s">
        <v>31</v>
      </c>
      <c r="P377" t="s">
        <v>35</v>
      </c>
      <c r="Q377" t="s">
        <v>1796</v>
      </c>
      <c r="R377">
        <v>62.957999999999998</v>
      </c>
      <c r="S377">
        <v>3</v>
      </c>
      <c r="T377">
        <v>0.3</v>
      </c>
      <c r="U377">
        <v>-2.6981999999999999</v>
      </c>
    </row>
    <row r="378" spans="1:21" x14ac:dyDescent="0.25">
      <c r="A378">
        <v>1826</v>
      </c>
      <c r="B378" t="s">
        <v>1797</v>
      </c>
      <c r="C378" t="s">
        <v>765</v>
      </c>
      <c r="D378" t="s">
        <v>1798</v>
      </c>
      <c r="E378" t="s">
        <v>39</v>
      </c>
      <c r="F378" t="s">
        <v>940</v>
      </c>
      <c r="G378" t="s">
        <v>941</v>
      </c>
      <c r="H378" t="s">
        <v>25</v>
      </c>
      <c r="I378" t="s">
        <v>26</v>
      </c>
      <c r="J378" t="s">
        <v>1799</v>
      </c>
      <c r="K378" t="s">
        <v>1800</v>
      </c>
      <c r="L378">
        <v>97756</v>
      </c>
      <c r="M378" t="s">
        <v>53</v>
      </c>
      <c r="N378" t="s">
        <v>486</v>
      </c>
      <c r="O378" t="s">
        <v>31</v>
      </c>
      <c r="P378" t="s">
        <v>55</v>
      </c>
      <c r="Q378" t="s">
        <v>487</v>
      </c>
      <c r="R378">
        <v>11.84</v>
      </c>
      <c r="S378">
        <v>4</v>
      </c>
      <c r="T378">
        <v>0.2</v>
      </c>
      <c r="U378">
        <v>3.1080000000000001</v>
      </c>
    </row>
    <row r="379" spans="1:21" x14ac:dyDescent="0.25">
      <c r="A379">
        <v>1827</v>
      </c>
      <c r="B379" t="s">
        <v>1797</v>
      </c>
      <c r="C379" t="s">
        <v>765</v>
      </c>
      <c r="D379" t="s">
        <v>1798</v>
      </c>
      <c r="E379" t="s">
        <v>39</v>
      </c>
      <c r="F379" t="s">
        <v>940</v>
      </c>
      <c r="G379" t="s">
        <v>941</v>
      </c>
      <c r="H379" t="s">
        <v>25</v>
      </c>
      <c r="I379" t="s">
        <v>26</v>
      </c>
      <c r="J379" t="s">
        <v>1799</v>
      </c>
      <c r="K379" t="s">
        <v>1800</v>
      </c>
      <c r="L379">
        <v>97756</v>
      </c>
      <c r="M379" t="s">
        <v>53</v>
      </c>
      <c r="N379" t="s">
        <v>1801</v>
      </c>
      <c r="O379" t="s">
        <v>31</v>
      </c>
      <c r="P379" t="s">
        <v>55</v>
      </c>
      <c r="Q379" t="s">
        <v>1802</v>
      </c>
      <c r="R379">
        <v>22.783999999999999</v>
      </c>
      <c r="S379">
        <v>1</v>
      </c>
      <c r="T379">
        <v>0.2</v>
      </c>
      <c r="U379">
        <v>4.8415999999999997</v>
      </c>
    </row>
    <row r="380" spans="1:21" x14ac:dyDescent="0.25">
      <c r="A380">
        <v>1832</v>
      </c>
      <c r="B380" t="s">
        <v>1803</v>
      </c>
      <c r="C380" t="s">
        <v>641</v>
      </c>
      <c r="D380" t="s">
        <v>641</v>
      </c>
      <c r="E380" t="s">
        <v>464</v>
      </c>
      <c r="F380" t="s">
        <v>1115</v>
      </c>
      <c r="G380" t="s">
        <v>1116</v>
      </c>
      <c r="H380" t="s">
        <v>100</v>
      </c>
      <c r="I380" t="s">
        <v>26</v>
      </c>
      <c r="J380" t="s">
        <v>1804</v>
      </c>
      <c r="K380" t="s">
        <v>1805</v>
      </c>
      <c r="L380">
        <v>74403</v>
      </c>
      <c r="M380" t="s">
        <v>92</v>
      </c>
      <c r="N380" t="s">
        <v>1065</v>
      </c>
      <c r="O380" t="s">
        <v>31</v>
      </c>
      <c r="P380" t="s">
        <v>45</v>
      </c>
      <c r="Q380" t="s">
        <v>1066</v>
      </c>
      <c r="R380">
        <v>262.11</v>
      </c>
      <c r="S380">
        <v>1</v>
      </c>
      <c r="T380">
        <v>0</v>
      </c>
      <c r="U380">
        <v>62.906399999999998</v>
      </c>
    </row>
    <row r="381" spans="1:21" x14ac:dyDescent="0.25">
      <c r="A381">
        <v>1833</v>
      </c>
      <c r="B381" t="s">
        <v>1806</v>
      </c>
      <c r="C381" s="1">
        <v>42135</v>
      </c>
      <c r="D381" s="1">
        <v>42258</v>
      </c>
      <c r="E381" t="s">
        <v>39</v>
      </c>
      <c r="F381" t="s">
        <v>1265</v>
      </c>
      <c r="G381" t="s">
        <v>1266</v>
      </c>
      <c r="H381" t="s">
        <v>89</v>
      </c>
      <c r="I381" t="s">
        <v>26</v>
      </c>
      <c r="J381" t="s">
        <v>1208</v>
      </c>
      <c r="K381" t="s">
        <v>1209</v>
      </c>
      <c r="L381">
        <v>28110</v>
      </c>
      <c r="M381" t="s">
        <v>29</v>
      </c>
      <c r="N381" t="s">
        <v>1275</v>
      </c>
      <c r="O381" t="s">
        <v>31</v>
      </c>
      <c r="P381" t="s">
        <v>35</v>
      </c>
      <c r="Q381" t="s">
        <v>1276</v>
      </c>
      <c r="R381">
        <v>207</v>
      </c>
      <c r="S381">
        <v>3</v>
      </c>
      <c r="T381">
        <v>0.2</v>
      </c>
      <c r="U381">
        <v>25.875</v>
      </c>
    </row>
    <row r="382" spans="1:21" x14ac:dyDescent="0.25">
      <c r="A382">
        <v>1839</v>
      </c>
      <c r="B382" t="s">
        <v>1807</v>
      </c>
      <c r="C382" s="1">
        <v>41647</v>
      </c>
      <c r="D382" s="1">
        <v>41767</v>
      </c>
      <c r="E382" t="s">
        <v>39</v>
      </c>
      <c r="F382" t="s">
        <v>1808</v>
      </c>
      <c r="G382" t="s">
        <v>1809</v>
      </c>
      <c r="H382" t="s">
        <v>89</v>
      </c>
      <c r="I382" t="s">
        <v>26</v>
      </c>
      <c r="J382" t="s">
        <v>1810</v>
      </c>
      <c r="K382" t="s">
        <v>1209</v>
      </c>
      <c r="L382">
        <v>28205</v>
      </c>
      <c r="M382" t="s">
        <v>29</v>
      </c>
      <c r="N382" t="s">
        <v>181</v>
      </c>
      <c r="O382" t="s">
        <v>31</v>
      </c>
      <c r="P382" t="s">
        <v>55</v>
      </c>
      <c r="Q382" t="s">
        <v>182</v>
      </c>
      <c r="R382">
        <v>44.128</v>
      </c>
      <c r="S382">
        <v>4</v>
      </c>
      <c r="T382">
        <v>0.2</v>
      </c>
      <c r="U382">
        <v>12.135199999999999</v>
      </c>
    </row>
    <row r="383" spans="1:21" x14ac:dyDescent="0.25">
      <c r="A383">
        <v>1842</v>
      </c>
      <c r="B383" t="s">
        <v>1811</v>
      </c>
      <c r="C383" t="s">
        <v>1293</v>
      </c>
      <c r="D383" t="s">
        <v>1812</v>
      </c>
      <c r="E383" t="s">
        <v>39</v>
      </c>
      <c r="F383" t="s">
        <v>1813</v>
      </c>
      <c r="G383" t="s">
        <v>1814</v>
      </c>
      <c r="H383" t="s">
        <v>89</v>
      </c>
      <c r="I383" t="s">
        <v>26</v>
      </c>
      <c r="J383" t="s">
        <v>1815</v>
      </c>
      <c r="K383" t="s">
        <v>28</v>
      </c>
      <c r="L383">
        <v>42104</v>
      </c>
      <c r="M383" t="s">
        <v>29</v>
      </c>
      <c r="N383" t="s">
        <v>1816</v>
      </c>
      <c r="O383" t="s">
        <v>31</v>
      </c>
      <c r="P383" t="s">
        <v>35</v>
      </c>
      <c r="Q383" t="s">
        <v>1817</v>
      </c>
      <c r="R383">
        <v>140.81</v>
      </c>
      <c r="S383">
        <v>1</v>
      </c>
      <c r="T383">
        <v>0</v>
      </c>
      <c r="U383">
        <v>39.4268</v>
      </c>
    </row>
    <row r="384" spans="1:21" x14ac:dyDescent="0.25">
      <c r="A384">
        <v>1844</v>
      </c>
      <c r="B384" t="s">
        <v>1818</v>
      </c>
      <c r="C384" s="1">
        <v>42249</v>
      </c>
      <c r="D384" s="1">
        <v>42310</v>
      </c>
      <c r="E384" t="s">
        <v>22</v>
      </c>
      <c r="F384" t="s">
        <v>1819</v>
      </c>
      <c r="G384" t="s">
        <v>1820</v>
      </c>
      <c r="H384" t="s">
        <v>89</v>
      </c>
      <c r="I384" t="s">
        <v>26</v>
      </c>
      <c r="J384" t="s">
        <v>264</v>
      </c>
      <c r="K384" t="s">
        <v>91</v>
      </c>
      <c r="L384">
        <v>78207</v>
      </c>
      <c r="M384" t="s">
        <v>92</v>
      </c>
      <c r="N384" t="s">
        <v>1821</v>
      </c>
      <c r="O384" t="s">
        <v>31</v>
      </c>
      <c r="P384" t="s">
        <v>55</v>
      </c>
      <c r="Q384" t="s">
        <v>1822</v>
      </c>
      <c r="R384">
        <v>40.783999999999999</v>
      </c>
      <c r="S384">
        <v>2</v>
      </c>
      <c r="T384">
        <v>0.6</v>
      </c>
      <c r="U384">
        <v>-30.588000000000001</v>
      </c>
    </row>
    <row r="385" spans="1:21" x14ac:dyDescent="0.25">
      <c r="A385">
        <v>1847</v>
      </c>
      <c r="B385" t="s">
        <v>1823</v>
      </c>
      <c r="C385" s="1">
        <v>43070</v>
      </c>
      <c r="D385" t="s">
        <v>1824</v>
      </c>
      <c r="E385" t="s">
        <v>22</v>
      </c>
      <c r="F385" t="s">
        <v>1825</v>
      </c>
      <c r="G385" t="s">
        <v>1826</v>
      </c>
      <c r="H385" t="s">
        <v>100</v>
      </c>
      <c r="I385" t="s">
        <v>26</v>
      </c>
      <c r="J385" t="s">
        <v>203</v>
      </c>
      <c r="K385" t="s">
        <v>1146</v>
      </c>
      <c r="L385">
        <v>20016</v>
      </c>
      <c r="M385" t="s">
        <v>66</v>
      </c>
      <c r="N385" t="s">
        <v>1827</v>
      </c>
      <c r="O385" t="s">
        <v>31</v>
      </c>
      <c r="P385" t="s">
        <v>55</v>
      </c>
      <c r="Q385" t="s">
        <v>1828</v>
      </c>
      <c r="R385">
        <v>37.68</v>
      </c>
      <c r="S385">
        <v>2</v>
      </c>
      <c r="T385">
        <v>0</v>
      </c>
      <c r="U385">
        <v>15.8256</v>
      </c>
    </row>
    <row r="386" spans="1:21" x14ac:dyDescent="0.25">
      <c r="A386">
        <v>1848</v>
      </c>
      <c r="B386" t="s">
        <v>1829</v>
      </c>
      <c r="C386" s="1">
        <v>43017</v>
      </c>
      <c r="D386" s="1">
        <v>43017</v>
      </c>
      <c r="E386" t="s">
        <v>464</v>
      </c>
      <c r="F386" t="s">
        <v>1830</v>
      </c>
      <c r="G386" t="s">
        <v>1831</v>
      </c>
      <c r="H386" t="s">
        <v>89</v>
      </c>
      <c r="I386" t="s">
        <v>26</v>
      </c>
      <c r="J386" t="s">
        <v>51</v>
      </c>
      <c r="K386" t="s">
        <v>52</v>
      </c>
      <c r="L386">
        <v>90004</v>
      </c>
      <c r="M386" t="s">
        <v>53</v>
      </c>
      <c r="N386" t="s">
        <v>428</v>
      </c>
      <c r="O386" t="s">
        <v>31</v>
      </c>
      <c r="P386" t="s">
        <v>35</v>
      </c>
      <c r="Q386" t="s">
        <v>429</v>
      </c>
      <c r="R386">
        <v>362.35199999999998</v>
      </c>
      <c r="S386">
        <v>3</v>
      </c>
      <c r="T386">
        <v>0.2</v>
      </c>
      <c r="U386">
        <v>27.176400000000001</v>
      </c>
    </row>
    <row r="387" spans="1:21" x14ac:dyDescent="0.25">
      <c r="A387">
        <v>1861</v>
      </c>
      <c r="B387" t="s">
        <v>1832</v>
      </c>
      <c r="C387" t="s">
        <v>1833</v>
      </c>
      <c r="D387" t="s">
        <v>1834</v>
      </c>
      <c r="E387" t="s">
        <v>86</v>
      </c>
      <c r="F387" t="s">
        <v>958</v>
      </c>
      <c r="G387" t="s">
        <v>959</v>
      </c>
      <c r="H387" t="s">
        <v>25</v>
      </c>
      <c r="I387" t="s">
        <v>26</v>
      </c>
      <c r="J387" t="s">
        <v>180</v>
      </c>
      <c r="K387" t="s">
        <v>123</v>
      </c>
      <c r="L387">
        <v>10009</v>
      </c>
      <c r="M387" t="s">
        <v>66</v>
      </c>
      <c r="N387" t="s">
        <v>1835</v>
      </c>
      <c r="O387" t="s">
        <v>31</v>
      </c>
      <c r="P387" t="s">
        <v>32</v>
      </c>
      <c r="Q387" t="s">
        <v>1836</v>
      </c>
      <c r="R387">
        <v>257.56799999999998</v>
      </c>
      <c r="S387">
        <v>2</v>
      </c>
      <c r="T387">
        <v>0.2</v>
      </c>
      <c r="U387">
        <v>-28.976400000000002</v>
      </c>
    </row>
    <row r="388" spans="1:21" x14ac:dyDescent="0.25">
      <c r="A388">
        <v>1864</v>
      </c>
      <c r="B388" t="s">
        <v>1837</v>
      </c>
      <c r="C388" t="s">
        <v>236</v>
      </c>
      <c r="D388" t="s">
        <v>1838</v>
      </c>
      <c r="E388" t="s">
        <v>39</v>
      </c>
      <c r="F388" t="s">
        <v>1839</v>
      </c>
      <c r="G388" t="s">
        <v>1840</v>
      </c>
      <c r="H388" t="s">
        <v>89</v>
      </c>
      <c r="I388" t="s">
        <v>26</v>
      </c>
      <c r="J388" t="s">
        <v>188</v>
      </c>
      <c r="K388" t="s">
        <v>189</v>
      </c>
      <c r="L388">
        <v>80013</v>
      </c>
      <c r="M388" t="s">
        <v>53</v>
      </c>
      <c r="N388" t="s">
        <v>446</v>
      </c>
      <c r="O388" t="s">
        <v>31</v>
      </c>
      <c r="P388" t="s">
        <v>45</v>
      </c>
      <c r="Q388" t="s">
        <v>447</v>
      </c>
      <c r="R388">
        <v>727.45</v>
      </c>
      <c r="S388">
        <v>5</v>
      </c>
      <c r="T388">
        <v>0.5</v>
      </c>
      <c r="U388">
        <v>-465.56799999999998</v>
      </c>
    </row>
    <row r="389" spans="1:21" x14ac:dyDescent="0.25">
      <c r="A389">
        <v>1865</v>
      </c>
      <c r="B389" t="s">
        <v>1837</v>
      </c>
      <c r="C389" t="s">
        <v>236</v>
      </c>
      <c r="D389" t="s">
        <v>1838</v>
      </c>
      <c r="E389" t="s">
        <v>39</v>
      </c>
      <c r="F389" t="s">
        <v>1839</v>
      </c>
      <c r="G389" t="s">
        <v>1840</v>
      </c>
      <c r="H389" t="s">
        <v>89</v>
      </c>
      <c r="I389" t="s">
        <v>26</v>
      </c>
      <c r="J389" t="s">
        <v>188</v>
      </c>
      <c r="K389" t="s">
        <v>189</v>
      </c>
      <c r="L389">
        <v>80013</v>
      </c>
      <c r="M389" t="s">
        <v>53</v>
      </c>
      <c r="N389" t="s">
        <v>1841</v>
      </c>
      <c r="O389" t="s">
        <v>31</v>
      </c>
      <c r="P389" t="s">
        <v>55</v>
      </c>
      <c r="Q389" t="s">
        <v>1842</v>
      </c>
      <c r="R389">
        <v>24.96</v>
      </c>
      <c r="S389">
        <v>3</v>
      </c>
      <c r="T389">
        <v>0.2</v>
      </c>
      <c r="U389">
        <v>4.3680000000000003</v>
      </c>
    </row>
    <row r="390" spans="1:21" x14ac:dyDescent="0.25">
      <c r="A390">
        <v>1867</v>
      </c>
      <c r="B390" t="s">
        <v>1843</v>
      </c>
      <c r="C390" t="s">
        <v>1844</v>
      </c>
      <c r="D390" t="s">
        <v>1845</v>
      </c>
      <c r="E390" t="s">
        <v>86</v>
      </c>
      <c r="F390" t="s">
        <v>1846</v>
      </c>
      <c r="G390" t="s">
        <v>1847</v>
      </c>
      <c r="H390" t="s">
        <v>89</v>
      </c>
      <c r="I390" t="s">
        <v>26</v>
      </c>
      <c r="J390" t="s">
        <v>27</v>
      </c>
      <c r="K390" t="s">
        <v>1577</v>
      </c>
      <c r="L390">
        <v>89015</v>
      </c>
      <c r="M390" t="s">
        <v>53</v>
      </c>
      <c r="N390" t="s">
        <v>1184</v>
      </c>
      <c r="O390" t="s">
        <v>31</v>
      </c>
      <c r="P390" t="s">
        <v>55</v>
      </c>
      <c r="Q390" t="s">
        <v>1185</v>
      </c>
      <c r="R390">
        <v>196.45</v>
      </c>
      <c r="S390">
        <v>5</v>
      </c>
      <c r="T390">
        <v>0</v>
      </c>
      <c r="U390">
        <v>70.721999999999994</v>
      </c>
    </row>
    <row r="391" spans="1:21" x14ac:dyDescent="0.25">
      <c r="A391">
        <v>1872</v>
      </c>
      <c r="B391" t="s">
        <v>1848</v>
      </c>
      <c r="C391" t="s">
        <v>1849</v>
      </c>
      <c r="D391" t="s">
        <v>1850</v>
      </c>
      <c r="E391" t="s">
        <v>39</v>
      </c>
      <c r="F391" t="s">
        <v>1851</v>
      </c>
      <c r="G391" t="s">
        <v>1852</v>
      </c>
      <c r="H391" t="s">
        <v>89</v>
      </c>
      <c r="I391" t="s">
        <v>26</v>
      </c>
      <c r="J391" t="s">
        <v>352</v>
      </c>
      <c r="K391" t="s">
        <v>52</v>
      </c>
      <c r="L391">
        <v>94122</v>
      </c>
      <c r="M391" t="s">
        <v>53</v>
      </c>
      <c r="N391" t="s">
        <v>626</v>
      </c>
      <c r="O391" t="s">
        <v>31</v>
      </c>
      <c r="P391" t="s">
        <v>35</v>
      </c>
      <c r="Q391" t="s">
        <v>627</v>
      </c>
      <c r="R391">
        <v>801.56799999999998</v>
      </c>
      <c r="S391">
        <v>2</v>
      </c>
      <c r="T391">
        <v>0.2</v>
      </c>
      <c r="U391">
        <v>50.097999999999999</v>
      </c>
    </row>
    <row r="392" spans="1:21" x14ac:dyDescent="0.25">
      <c r="A392">
        <v>1873</v>
      </c>
      <c r="B392" t="s">
        <v>1848</v>
      </c>
      <c r="C392" t="s">
        <v>1849</v>
      </c>
      <c r="D392" t="s">
        <v>1850</v>
      </c>
      <c r="E392" t="s">
        <v>39</v>
      </c>
      <c r="F392" t="s">
        <v>1851</v>
      </c>
      <c r="G392" t="s">
        <v>1852</v>
      </c>
      <c r="H392" t="s">
        <v>89</v>
      </c>
      <c r="I392" t="s">
        <v>26</v>
      </c>
      <c r="J392" t="s">
        <v>352</v>
      </c>
      <c r="K392" t="s">
        <v>52</v>
      </c>
      <c r="L392">
        <v>94122</v>
      </c>
      <c r="M392" t="s">
        <v>53</v>
      </c>
      <c r="N392" t="s">
        <v>1853</v>
      </c>
      <c r="O392" t="s">
        <v>31</v>
      </c>
      <c r="P392" t="s">
        <v>45</v>
      </c>
      <c r="Q392" t="s">
        <v>1854</v>
      </c>
      <c r="R392">
        <v>272.84800000000001</v>
      </c>
      <c r="S392">
        <v>1</v>
      </c>
      <c r="T392">
        <v>0.2</v>
      </c>
      <c r="U392">
        <v>27.284800000000001</v>
      </c>
    </row>
    <row r="393" spans="1:21" x14ac:dyDescent="0.25">
      <c r="A393">
        <v>1874</v>
      </c>
      <c r="B393" t="s">
        <v>1855</v>
      </c>
      <c r="C393" t="s">
        <v>1640</v>
      </c>
      <c r="D393" t="s">
        <v>1856</v>
      </c>
      <c r="E393" t="s">
        <v>39</v>
      </c>
      <c r="F393" t="s">
        <v>1857</v>
      </c>
      <c r="G393" t="s">
        <v>1858</v>
      </c>
      <c r="H393" t="s">
        <v>25</v>
      </c>
      <c r="I393" t="s">
        <v>26</v>
      </c>
      <c r="J393" t="s">
        <v>1859</v>
      </c>
      <c r="K393" t="s">
        <v>203</v>
      </c>
      <c r="L393">
        <v>99207</v>
      </c>
      <c r="M393" t="s">
        <v>53</v>
      </c>
      <c r="N393" t="s">
        <v>1860</v>
      </c>
      <c r="O393" t="s">
        <v>31</v>
      </c>
      <c r="P393" t="s">
        <v>45</v>
      </c>
      <c r="Q393" t="s">
        <v>1861</v>
      </c>
      <c r="R393">
        <v>70.98</v>
      </c>
      <c r="S393">
        <v>1</v>
      </c>
      <c r="T393">
        <v>0</v>
      </c>
      <c r="U393">
        <v>20.584199999999999</v>
      </c>
    </row>
    <row r="394" spans="1:21" x14ac:dyDescent="0.25">
      <c r="A394">
        <v>1876</v>
      </c>
      <c r="B394" t="s">
        <v>1862</v>
      </c>
      <c r="C394" s="1">
        <v>42646</v>
      </c>
      <c r="D394" t="s">
        <v>1863</v>
      </c>
      <c r="E394" t="s">
        <v>39</v>
      </c>
      <c r="F394" t="s">
        <v>1584</v>
      </c>
      <c r="G394" t="s">
        <v>1585</v>
      </c>
      <c r="H394" t="s">
        <v>25</v>
      </c>
      <c r="I394" t="s">
        <v>26</v>
      </c>
      <c r="J394" t="s">
        <v>832</v>
      </c>
      <c r="K394" t="s">
        <v>123</v>
      </c>
      <c r="L394">
        <v>11561</v>
      </c>
      <c r="M394" t="s">
        <v>66</v>
      </c>
      <c r="N394" t="s">
        <v>838</v>
      </c>
      <c r="O394" t="s">
        <v>31</v>
      </c>
      <c r="P394" t="s">
        <v>32</v>
      </c>
      <c r="Q394" t="s">
        <v>839</v>
      </c>
      <c r="R394">
        <v>176.78399999999999</v>
      </c>
      <c r="S394">
        <v>1</v>
      </c>
      <c r="T394">
        <v>0.2</v>
      </c>
      <c r="U394">
        <v>-22.097999999999999</v>
      </c>
    </row>
    <row r="395" spans="1:21" x14ac:dyDescent="0.25">
      <c r="A395">
        <v>1878</v>
      </c>
      <c r="B395" t="s">
        <v>1864</v>
      </c>
      <c r="C395" t="s">
        <v>806</v>
      </c>
      <c r="D395" s="1">
        <v>43132</v>
      </c>
      <c r="E395" t="s">
        <v>39</v>
      </c>
      <c r="F395" t="s">
        <v>1865</v>
      </c>
      <c r="G395" t="s">
        <v>1866</v>
      </c>
      <c r="H395" t="s">
        <v>25</v>
      </c>
      <c r="I395" t="s">
        <v>26</v>
      </c>
      <c r="J395" t="s">
        <v>51</v>
      </c>
      <c r="K395" t="s">
        <v>52</v>
      </c>
      <c r="L395">
        <v>90049</v>
      </c>
      <c r="M395" t="s">
        <v>53</v>
      </c>
      <c r="N395" t="s">
        <v>1201</v>
      </c>
      <c r="O395" t="s">
        <v>31</v>
      </c>
      <c r="P395" t="s">
        <v>35</v>
      </c>
      <c r="Q395" t="s">
        <v>1202</v>
      </c>
      <c r="R395">
        <v>393.56799999999998</v>
      </c>
      <c r="S395">
        <v>4</v>
      </c>
      <c r="T395">
        <v>0.2</v>
      </c>
      <c r="U395">
        <v>-44.276400000000002</v>
      </c>
    </row>
    <row r="396" spans="1:21" x14ac:dyDescent="0.25">
      <c r="A396">
        <v>1882</v>
      </c>
      <c r="B396" t="s">
        <v>1867</v>
      </c>
      <c r="C396" s="1">
        <v>42127</v>
      </c>
      <c r="D396" s="1">
        <v>42127</v>
      </c>
      <c r="E396" t="s">
        <v>464</v>
      </c>
      <c r="F396" t="s">
        <v>1868</v>
      </c>
      <c r="G396" t="s">
        <v>1869</v>
      </c>
      <c r="H396" t="s">
        <v>25</v>
      </c>
      <c r="I396" t="s">
        <v>26</v>
      </c>
      <c r="J396" t="s">
        <v>180</v>
      </c>
      <c r="K396" t="s">
        <v>123</v>
      </c>
      <c r="L396">
        <v>10011</v>
      </c>
      <c r="M396" t="s">
        <v>66</v>
      </c>
      <c r="N396" t="s">
        <v>139</v>
      </c>
      <c r="O396" t="s">
        <v>31</v>
      </c>
      <c r="P396" t="s">
        <v>35</v>
      </c>
      <c r="Q396" t="s">
        <v>140</v>
      </c>
      <c r="R396">
        <v>383.60700000000003</v>
      </c>
      <c r="S396">
        <v>7</v>
      </c>
      <c r="T396">
        <v>0.1</v>
      </c>
      <c r="U396">
        <v>63.9345</v>
      </c>
    </row>
    <row r="397" spans="1:21" x14ac:dyDescent="0.25">
      <c r="A397">
        <v>1886</v>
      </c>
      <c r="B397" t="s">
        <v>1870</v>
      </c>
      <c r="C397" t="s">
        <v>572</v>
      </c>
      <c r="D397" t="s">
        <v>1154</v>
      </c>
      <c r="E397" t="s">
        <v>22</v>
      </c>
      <c r="F397" t="s">
        <v>665</v>
      </c>
      <c r="G397" t="s">
        <v>666</v>
      </c>
      <c r="H397" t="s">
        <v>25</v>
      </c>
      <c r="I397" t="s">
        <v>26</v>
      </c>
      <c r="J397" t="s">
        <v>352</v>
      </c>
      <c r="K397" t="s">
        <v>52</v>
      </c>
      <c r="L397">
        <v>94122</v>
      </c>
      <c r="M397" t="s">
        <v>53</v>
      </c>
      <c r="N397" t="s">
        <v>1871</v>
      </c>
      <c r="O397" t="s">
        <v>31</v>
      </c>
      <c r="P397" t="s">
        <v>55</v>
      </c>
      <c r="Q397" t="s">
        <v>1872</v>
      </c>
      <c r="R397">
        <v>31.56</v>
      </c>
      <c r="S397">
        <v>3</v>
      </c>
      <c r="T397">
        <v>0</v>
      </c>
      <c r="U397">
        <v>10.4148</v>
      </c>
    </row>
    <row r="398" spans="1:21" x14ac:dyDescent="0.25">
      <c r="A398">
        <v>1890</v>
      </c>
      <c r="B398" t="s">
        <v>1873</v>
      </c>
      <c r="C398" t="s">
        <v>1874</v>
      </c>
      <c r="D398" t="s">
        <v>245</v>
      </c>
      <c r="E398" t="s">
        <v>86</v>
      </c>
      <c r="F398" t="s">
        <v>79</v>
      </c>
      <c r="G398" t="s">
        <v>80</v>
      </c>
      <c r="H398" t="s">
        <v>25</v>
      </c>
      <c r="I398" t="s">
        <v>26</v>
      </c>
      <c r="J398" t="s">
        <v>1875</v>
      </c>
      <c r="K398" t="s">
        <v>250</v>
      </c>
      <c r="L398">
        <v>45014</v>
      </c>
      <c r="M398" t="s">
        <v>66</v>
      </c>
      <c r="N398" t="s">
        <v>481</v>
      </c>
      <c r="O398" t="s">
        <v>31</v>
      </c>
      <c r="P398" t="s">
        <v>45</v>
      </c>
      <c r="Q398" t="s">
        <v>482</v>
      </c>
      <c r="R398">
        <v>409.59</v>
      </c>
      <c r="S398">
        <v>3</v>
      </c>
      <c r="T398">
        <v>0.4</v>
      </c>
      <c r="U398">
        <v>-122.877</v>
      </c>
    </row>
    <row r="399" spans="1:21" x14ac:dyDescent="0.25">
      <c r="A399">
        <v>1900</v>
      </c>
      <c r="B399" t="s">
        <v>1876</v>
      </c>
      <c r="C399" t="s">
        <v>1877</v>
      </c>
      <c r="D399" s="1">
        <v>41679</v>
      </c>
      <c r="E399" t="s">
        <v>22</v>
      </c>
      <c r="F399" t="s">
        <v>1878</v>
      </c>
      <c r="G399" t="s">
        <v>1879</v>
      </c>
      <c r="H399" t="s">
        <v>25</v>
      </c>
      <c r="I399" t="s">
        <v>26</v>
      </c>
      <c r="J399" t="s">
        <v>1178</v>
      </c>
      <c r="K399" t="s">
        <v>43</v>
      </c>
      <c r="L399">
        <v>33178</v>
      </c>
      <c r="M399" t="s">
        <v>29</v>
      </c>
      <c r="N399" t="s">
        <v>611</v>
      </c>
      <c r="O399" t="s">
        <v>31</v>
      </c>
      <c r="P399" t="s">
        <v>45</v>
      </c>
      <c r="Q399" t="s">
        <v>612</v>
      </c>
      <c r="R399">
        <v>174.05850000000001</v>
      </c>
      <c r="S399">
        <v>3</v>
      </c>
      <c r="T399">
        <v>0.45</v>
      </c>
      <c r="U399">
        <v>-110.7645</v>
      </c>
    </row>
    <row r="400" spans="1:21" x14ac:dyDescent="0.25">
      <c r="A400">
        <v>1904</v>
      </c>
      <c r="B400" t="s">
        <v>1880</v>
      </c>
      <c r="C400" t="s">
        <v>641</v>
      </c>
      <c r="D400" t="s">
        <v>1881</v>
      </c>
      <c r="E400" t="s">
        <v>86</v>
      </c>
      <c r="F400" t="s">
        <v>1537</v>
      </c>
      <c r="G400" t="s">
        <v>1538</v>
      </c>
      <c r="H400" t="s">
        <v>89</v>
      </c>
      <c r="I400" t="s">
        <v>26</v>
      </c>
      <c r="J400" t="s">
        <v>1015</v>
      </c>
      <c r="K400" t="s">
        <v>1800</v>
      </c>
      <c r="L400">
        <v>97477</v>
      </c>
      <c r="M400" t="s">
        <v>53</v>
      </c>
      <c r="N400" t="s">
        <v>1882</v>
      </c>
      <c r="O400" t="s">
        <v>31</v>
      </c>
      <c r="P400" t="s">
        <v>35</v>
      </c>
      <c r="Q400" t="s">
        <v>1883</v>
      </c>
      <c r="R400">
        <v>478.48</v>
      </c>
      <c r="S400">
        <v>2</v>
      </c>
      <c r="T400">
        <v>0.2</v>
      </c>
      <c r="U400">
        <v>47.847999999999999</v>
      </c>
    </row>
    <row r="401" spans="1:21" x14ac:dyDescent="0.25">
      <c r="A401">
        <v>1909</v>
      </c>
      <c r="B401" t="s">
        <v>1884</v>
      </c>
      <c r="C401" s="1">
        <v>42065</v>
      </c>
      <c r="D401" s="1">
        <v>42096</v>
      </c>
      <c r="E401" t="s">
        <v>86</v>
      </c>
      <c r="F401" t="s">
        <v>1885</v>
      </c>
      <c r="G401" t="s">
        <v>1886</v>
      </c>
      <c r="H401" t="s">
        <v>89</v>
      </c>
      <c r="I401" t="s">
        <v>26</v>
      </c>
      <c r="J401" t="s">
        <v>51</v>
      </c>
      <c r="K401" t="s">
        <v>52</v>
      </c>
      <c r="L401">
        <v>90008</v>
      </c>
      <c r="M401" t="s">
        <v>53</v>
      </c>
      <c r="N401" t="s">
        <v>1887</v>
      </c>
      <c r="O401" t="s">
        <v>31</v>
      </c>
      <c r="P401" t="s">
        <v>55</v>
      </c>
      <c r="Q401" t="s">
        <v>1888</v>
      </c>
      <c r="R401">
        <v>136.91999999999999</v>
      </c>
      <c r="S401">
        <v>4</v>
      </c>
      <c r="T401">
        <v>0</v>
      </c>
      <c r="U401">
        <v>41.076000000000001</v>
      </c>
    </row>
    <row r="402" spans="1:21" x14ac:dyDescent="0.25">
      <c r="A402">
        <v>1910</v>
      </c>
      <c r="B402" t="s">
        <v>1889</v>
      </c>
      <c r="C402" t="s">
        <v>1225</v>
      </c>
      <c r="D402" t="s">
        <v>1226</v>
      </c>
      <c r="E402" t="s">
        <v>39</v>
      </c>
      <c r="F402" t="s">
        <v>1890</v>
      </c>
      <c r="G402" t="s">
        <v>1891</v>
      </c>
      <c r="H402" t="s">
        <v>25</v>
      </c>
      <c r="I402" t="s">
        <v>26</v>
      </c>
      <c r="J402" t="s">
        <v>868</v>
      </c>
      <c r="K402" t="s">
        <v>123</v>
      </c>
      <c r="L402">
        <v>11572</v>
      </c>
      <c r="M402" t="s">
        <v>66</v>
      </c>
      <c r="N402" t="s">
        <v>1892</v>
      </c>
      <c r="O402" t="s">
        <v>31</v>
      </c>
      <c r="P402" t="s">
        <v>55</v>
      </c>
      <c r="Q402" t="s">
        <v>1893</v>
      </c>
      <c r="R402">
        <v>18.96</v>
      </c>
      <c r="S402">
        <v>2</v>
      </c>
      <c r="T402">
        <v>0</v>
      </c>
      <c r="U402">
        <v>8.532</v>
      </c>
    </row>
    <row r="403" spans="1:21" x14ac:dyDescent="0.25">
      <c r="A403">
        <v>1921</v>
      </c>
      <c r="B403" t="s">
        <v>1894</v>
      </c>
      <c r="C403" t="s">
        <v>1895</v>
      </c>
      <c r="D403" t="s">
        <v>1896</v>
      </c>
      <c r="E403" t="s">
        <v>86</v>
      </c>
      <c r="F403" t="s">
        <v>1897</v>
      </c>
      <c r="G403" t="s">
        <v>1898</v>
      </c>
      <c r="H403" t="s">
        <v>89</v>
      </c>
      <c r="I403" t="s">
        <v>26</v>
      </c>
      <c r="J403" t="s">
        <v>1608</v>
      </c>
      <c r="K403" t="s">
        <v>123</v>
      </c>
      <c r="L403">
        <v>13601</v>
      </c>
      <c r="M403" t="s">
        <v>66</v>
      </c>
      <c r="N403" t="s">
        <v>1899</v>
      </c>
      <c r="O403" t="s">
        <v>31</v>
      </c>
      <c r="P403" t="s">
        <v>35</v>
      </c>
      <c r="Q403" t="s">
        <v>1900</v>
      </c>
      <c r="R403">
        <v>462.56400000000002</v>
      </c>
      <c r="S403">
        <v>2</v>
      </c>
      <c r="T403">
        <v>0.1</v>
      </c>
      <c r="U403">
        <v>97.6524</v>
      </c>
    </row>
    <row r="404" spans="1:21" x14ac:dyDescent="0.25">
      <c r="A404">
        <v>1933</v>
      </c>
      <c r="B404" t="s">
        <v>1901</v>
      </c>
      <c r="C404" s="1">
        <v>42894</v>
      </c>
      <c r="D404" s="1">
        <v>43016</v>
      </c>
      <c r="E404" t="s">
        <v>22</v>
      </c>
      <c r="F404" t="s">
        <v>842</v>
      </c>
      <c r="G404" t="s">
        <v>843</v>
      </c>
      <c r="H404" t="s">
        <v>25</v>
      </c>
      <c r="I404" t="s">
        <v>26</v>
      </c>
      <c r="J404" t="s">
        <v>1663</v>
      </c>
      <c r="K404" t="s">
        <v>1664</v>
      </c>
      <c r="L404">
        <v>70506</v>
      </c>
      <c r="M404" t="s">
        <v>29</v>
      </c>
      <c r="N404" t="s">
        <v>1902</v>
      </c>
      <c r="O404" t="s">
        <v>31</v>
      </c>
      <c r="P404" t="s">
        <v>32</v>
      </c>
      <c r="Q404" t="s">
        <v>1903</v>
      </c>
      <c r="R404">
        <v>145.74</v>
      </c>
      <c r="S404">
        <v>3</v>
      </c>
      <c r="T404">
        <v>0</v>
      </c>
      <c r="U404">
        <v>23.3184</v>
      </c>
    </row>
    <row r="405" spans="1:21" x14ac:dyDescent="0.25">
      <c r="A405">
        <v>1934</v>
      </c>
      <c r="B405" t="s">
        <v>1901</v>
      </c>
      <c r="C405" s="1">
        <v>42894</v>
      </c>
      <c r="D405" s="1">
        <v>43016</v>
      </c>
      <c r="E405" t="s">
        <v>22</v>
      </c>
      <c r="F405" t="s">
        <v>842</v>
      </c>
      <c r="G405" t="s">
        <v>843</v>
      </c>
      <c r="H405" t="s">
        <v>25</v>
      </c>
      <c r="I405" t="s">
        <v>26</v>
      </c>
      <c r="J405" t="s">
        <v>1663</v>
      </c>
      <c r="K405" t="s">
        <v>1664</v>
      </c>
      <c r="L405">
        <v>70506</v>
      </c>
      <c r="M405" t="s">
        <v>29</v>
      </c>
      <c r="N405" t="s">
        <v>113</v>
      </c>
      <c r="O405" t="s">
        <v>31</v>
      </c>
      <c r="P405" t="s">
        <v>55</v>
      </c>
      <c r="Q405" t="s">
        <v>114</v>
      </c>
      <c r="R405">
        <v>15.4</v>
      </c>
      <c r="S405">
        <v>5</v>
      </c>
      <c r="T405">
        <v>0</v>
      </c>
      <c r="U405">
        <v>7.3920000000000003</v>
      </c>
    </row>
    <row r="406" spans="1:21" x14ac:dyDescent="0.25">
      <c r="A406">
        <v>1937</v>
      </c>
      <c r="B406" t="s">
        <v>1904</v>
      </c>
      <c r="C406" t="s">
        <v>1905</v>
      </c>
      <c r="D406" t="s">
        <v>1906</v>
      </c>
      <c r="E406" t="s">
        <v>22</v>
      </c>
      <c r="F406" t="s">
        <v>1907</v>
      </c>
      <c r="G406" t="s">
        <v>1908</v>
      </c>
      <c r="H406" t="s">
        <v>100</v>
      </c>
      <c r="I406" t="s">
        <v>26</v>
      </c>
      <c r="J406" t="s">
        <v>352</v>
      </c>
      <c r="K406" t="s">
        <v>52</v>
      </c>
      <c r="L406">
        <v>94109</v>
      </c>
      <c r="M406" t="s">
        <v>53</v>
      </c>
      <c r="N406" t="s">
        <v>1287</v>
      </c>
      <c r="O406" t="s">
        <v>31</v>
      </c>
      <c r="P406" t="s">
        <v>55</v>
      </c>
      <c r="Q406" t="s">
        <v>1288</v>
      </c>
      <c r="R406">
        <v>14.73</v>
      </c>
      <c r="S406">
        <v>3</v>
      </c>
      <c r="T406">
        <v>0</v>
      </c>
      <c r="U406">
        <v>4.8609</v>
      </c>
    </row>
    <row r="407" spans="1:21" x14ac:dyDescent="0.25">
      <c r="A407">
        <v>1941</v>
      </c>
      <c r="B407" t="s">
        <v>1909</v>
      </c>
      <c r="C407" s="1">
        <v>42589</v>
      </c>
      <c r="D407" s="1">
        <v>42711</v>
      </c>
      <c r="E407" t="s">
        <v>39</v>
      </c>
      <c r="F407" t="s">
        <v>1910</v>
      </c>
      <c r="G407" t="s">
        <v>1911</v>
      </c>
      <c r="H407" t="s">
        <v>25</v>
      </c>
      <c r="I407" t="s">
        <v>26</v>
      </c>
      <c r="J407" t="s">
        <v>1912</v>
      </c>
      <c r="K407" t="s">
        <v>189</v>
      </c>
      <c r="L407">
        <v>80020</v>
      </c>
      <c r="M407" t="s">
        <v>53</v>
      </c>
      <c r="N407" t="s">
        <v>265</v>
      </c>
      <c r="O407" t="s">
        <v>31</v>
      </c>
      <c r="P407" t="s">
        <v>35</v>
      </c>
      <c r="Q407" t="s">
        <v>266</v>
      </c>
      <c r="R407">
        <v>662.88</v>
      </c>
      <c r="S407">
        <v>3</v>
      </c>
      <c r="T407">
        <v>0.2</v>
      </c>
      <c r="U407">
        <v>74.573999999999998</v>
      </c>
    </row>
    <row r="408" spans="1:21" x14ac:dyDescent="0.25">
      <c r="A408">
        <v>1948</v>
      </c>
      <c r="B408" t="s">
        <v>1913</v>
      </c>
      <c r="C408" s="1">
        <v>42775</v>
      </c>
      <c r="D408" s="1">
        <v>42895</v>
      </c>
      <c r="E408" t="s">
        <v>39</v>
      </c>
      <c r="F408" t="s">
        <v>1914</v>
      </c>
      <c r="G408" t="s">
        <v>1915</v>
      </c>
      <c r="H408" t="s">
        <v>89</v>
      </c>
      <c r="I408" t="s">
        <v>26</v>
      </c>
      <c r="J408" t="s">
        <v>180</v>
      </c>
      <c r="K408" t="s">
        <v>123</v>
      </c>
      <c r="L408">
        <v>10009</v>
      </c>
      <c r="M408" t="s">
        <v>66</v>
      </c>
      <c r="N408" t="s">
        <v>1773</v>
      </c>
      <c r="O408" t="s">
        <v>31</v>
      </c>
      <c r="P408" t="s">
        <v>55</v>
      </c>
      <c r="Q408" t="s">
        <v>1774</v>
      </c>
      <c r="R408">
        <v>11.54</v>
      </c>
      <c r="S408">
        <v>2</v>
      </c>
      <c r="T408">
        <v>0</v>
      </c>
      <c r="U408">
        <v>3.4620000000000002</v>
      </c>
    </row>
    <row r="409" spans="1:21" x14ac:dyDescent="0.25">
      <c r="A409">
        <v>1949</v>
      </c>
      <c r="B409" t="s">
        <v>1913</v>
      </c>
      <c r="C409" s="1">
        <v>42775</v>
      </c>
      <c r="D409" s="1">
        <v>42895</v>
      </c>
      <c r="E409" t="s">
        <v>39</v>
      </c>
      <c r="F409" t="s">
        <v>1914</v>
      </c>
      <c r="G409" t="s">
        <v>1915</v>
      </c>
      <c r="H409" t="s">
        <v>89</v>
      </c>
      <c r="I409" t="s">
        <v>26</v>
      </c>
      <c r="J409" t="s">
        <v>180</v>
      </c>
      <c r="K409" t="s">
        <v>123</v>
      </c>
      <c r="L409">
        <v>10009</v>
      </c>
      <c r="M409" t="s">
        <v>66</v>
      </c>
      <c r="N409" t="s">
        <v>578</v>
      </c>
      <c r="O409" t="s">
        <v>31</v>
      </c>
      <c r="P409" t="s">
        <v>45</v>
      </c>
      <c r="Q409" t="s">
        <v>579</v>
      </c>
      <c r="R409">
        <v>254.52600000000001</v>
      </c>
      <c r="S409">
        <v>1</v>
      </c>
      <c r="T409">
        <v>0.4</v>
      </c>
      <c r="U409">
        <v>-93.3262</v>
      </c>
    </row>
    <row r="410" spans="1:21" x14ac:dyDescent="0.25">
      <c r="A410">
        <v>1954</v>
      </c>
      <c r="B410" t="s">
        <v>1913</v>
      </c>
      <c r="C410" s="1">
        <v>42775</v>
      </c>
      <c r="D410" s="1">
        <v>42895</v>
      </c>
      <c r="E410" t="s">
        <v>39</v>
      </c>
      <c r="F410" t="s">
        <v>1914</v>
      </c>
      <c r="G410" t="s">
        <v>1915</v>
      </c>
      <c r="H410" t="s">
        <v>89</v>
      </c>
      <c r="I410" t="s">
        <v>26</v>
      </c>
      <c r="J410" t="s">
        <v>180</v>
      </c>
      <c r="K410" t="s">
        <v>123</v>
      </c>
      <c r="L410">
        <v>10009</v>
      </c>
      <c r="M410" t="s">
        <v>66</v>
      </c>
      <c r="N410" t="s">
        <v>646</v>
      </c>
      <c r="O410" t="s">
        <v>31</v>
      </c>
      <c r="P410" t="s">
        <v>35</v>
      </c>
      <c r="Q410" t="s">
        <v>647</v>
      </c>
      <c r="R410">
        <v>1282.4100000000001</v>
      </c>
      <c r="S410">
        <v>5</v>
      </c>
      <c r="T410">
        <v>0.1</v>
      </c>
      <c r="U410">
        <v>213.73500000000001</v>
      </c>
    </row>
    <row r="411" spans="1:21" x14ac:dyDescent="0.25">
      <c r="A411">
        <v>1978</v>
      </c>
      <c r="B411" t="s">
        <v>1916</v>
      </c>
      <c r="C411" t="s">
        <v>1917</v>
      </c>
      <c r="D411" t="s">
        <v>1918</v>
      </c>
      <c r="E411" t="s">
        <v>22</v>
      </c>
      <c r="F411" t="s">
        <v>403</v>
      </c>
      <c r="G411" t="s">
        <v>404</v>
      </c>
      <c r="H411" t="s">
        <v>89</v>
      </c>
      <c r="I411" t="s">
        <v>26</v>
      </c>
      <c r="J411" t="s">
        <v>1919</v>
      </c>
      <c r="K411" t="s">
        <v>1502</v>
      </c>
      <c r="L411">
        <v>36116</v>
      </c>
      <c r="M411" t="s">
        <v>29</v>
      </c>
      <c r="N411" t="s">
        <v>1920</v>
      </c>
      <c r="O411" t="s">
        <v>31</v>
      </c>
      <c r="P411" t="s">
        <v>35</v>
      </c>
      <c r="Q411" t="s">
        <v>1921</v>
      </c>
      <c r="R411">
        <v>545.88</v>
      </c>
      <c r="S411">
        <v>6</v>
      </c>
      <c r="T411">
        <v>0</v>
      </c>
      <c r="U411">
        <v>70.964399999999998</v>
      </c>
    </row>
    <row r="412" spans="1:21" x14ac:dyDescent="0.25">
      <c r="A412">
        <v>1980</v>
      </c>
      <c r="B412" t="s">
        <v>1922</v>
      </c>
      <c r="C412" t="s">
        <v>504</v>
      </c>
      <c r="D412" t="s">
        <v>504</v>
      </c>
      <c r="E412" t="s">
        <v>464</v>
      </c>
      <c r="F412" t="s">
        <v>1430</v>
      </c>
      <c r="G412" t="s">
        <v>1431</v>
      </c>
      <c r="H412" t="s">
        <v>25</v>
      </c>
      <c r="I412" t="s">
        <v>26</v>
      </c>
      <c r="J412" t="s">
        <v>1534</v>
      </c>
      <c r="K412" t="s">
        <v>577</v>
      </c>
      <c r="L412">
        <v>85301</v>
      </c>
      <c r="M412" t="s">
        <v>53</v>
      </c>
      <c r="N412" t="s">
        <v>414</v>
      </c>
      <c r="O412" t="s">
        <v>31</v>
      </c>
      <c r="P412" t="s">
        <v>35</v>
      </c>
      <c r="Q412" t="s">
        <v>415</v>
      </c>
      <c r="R412">
        <v>933.53599999999994</v>
      </c>
      <c r="S412">
        <v>4</v>
      </c>
      <c r="T412">
        <v>0.2</v>
      </c>
      <c r="U412">
        <v>105.0228</v>
      </c>
    </row>
    <row r="413" spans="1:21" x14ac:dyDescent="0.25">
      <c r="A413">
        <v>1985</v>
      </c>
      <c r="B413" t="s">
        <v>1923</v>
      </c>
      <c r="C413" t="s">
        <v>1618</v>
      </c>
      <c r="D413" t="s">
        <v>1924</v>
      </c>
      <c r="E413" t="s">
        <v>22</v>
      </c>
      <c r="F413" t="s">
        <v>1925</v>
      </c>
      <c r="G413" t="s">
        <v>1926</v>
      </c>
      <c r="H413" t="s">
        <v>89</v>
      </c>
      <c r="I413" t="s">
        <v>26</v>
      </c>
      <c r="J413" t="s">
        <v>1927</v>
      </c>
      <c r="K413" t="s">
        <v>52</v>
      </c>
      <c r="L413">
        <v>94513</v>
      </c>
      <c r="M413" t="s">
        <v>53</v>
      </c>
      <c r="N413" t="s">
        <v>1078</v>
      </c>
      <c r="O413" t="s">
        <v>31</v>
      </c>
      <c r="P413" t="s">
        <v>55</v>
      </c>
      <c r="Q413" t="s">
        <v>339</v>
      </c>
      <c r="R413">
        <v>23.88</v>
      </c>
      <c r="S413">
        <v>3</v>
      </c>
      <c r="T413">
        <v>0</v>
      </c>
      <c r="U413">
        <v>10.507199999999999</v>
      </c>
    </row>
    <row r="414" spans="1:21" x14ac:dyDescent="0.25">
      <c r="A414">
        <v>1989</v>
      </c>
      <c r="B414" t="s">
        <v>1928</v>
      </c>
      <c r="C414" s="1">
        <v>42258</v>
      </c>
      <c r="D414" t="s">
        <v>184</v>
      </c>
      <c r="E414" t="s">
        <v>39</v>
      </c>
      <c r="F414" t="s">
        <v>1929</v>
      </c>
      <c r="G414" t="s">
        <v>1930</v>
      </c>
      <c r="H414" t="s">
        <v>25</v>
      </c>
      <c r="I414" t="s">
        <v>26</v>
      </c>
      <c r="J414" t="s">
        <v>1015</v>
      </c>
      <c r="K414" t="s">
        <v>633</v>
      </c>
      <c r="L414">
        <v>65807</v>
      </c>
      <c r="M414" t="s">
        <v>92</v>
      </c>
      <c r="N414" t="s">
        <v>1931</v>
      </c>
      <c r="O414" t="s">
        <v>31</v>
      </c>
      <c r="P414" t="s">
        <v>45</v>
      </c>
      <c r="Q414" t="s">
        <v>1932</v>
      </c>
      <c r="R414">
        <v>1024.3800000000001</v>
      </c>
      <c r="S414">
        <v>7</v>
      </c>
      <c r="T414">
        <v>0</v>
      </c>
      <c r="U414">
        <v>215.1198</v>
      </c>
    </row>
    <row r="415" spans="1:21" x14ac:dyDescent="0.25">
      <c r="A415">
        <v>1997</v>
      </c>
      <c r="B415" t="s">
        <v>1933</v>
      </c>
      <c r="C415" s="1">
        <v>42778</v>
      </c>
      <c r="D415" s="1">
        <v>42837</v>
      </c>
      <c r="E415" t="s">
        <v>22</v>
      </c>
      <c r="F415" t="s">
        <v>1934</v>
      </c>
      <c r="G415" t="s">
        <v>1935</v>
      </c>
      <c r="H415" t="s">
        <v>25</v>
      </c>
      <c r="I415" t="s">
        <v>26</v>
      </c>
      <c r="J415" t="s">
        <v>101</v>
      </c>
      <c r="K415" t="s">
        <v>91</v>
      </c>
      <c r="L415">
        <v>77036</v>
      </c>
      <c r="M415" t="s">
        <v>92</v>
      </c>
      <c r="N415" t="s">
        <v>698</v>
      </c>
      <c r="O415" t="s">
        <v>31</v>
      </c>
      <c r="P415" t="s">
        <v>55</v>
      </c>
      <c r="Q415" t="s">
        <v>699</v>
      </c>
      <c r="R415">
        <v>8.7520000000000007</v>
      </c>
      <c r="S415">
        <v>4</v>
      </c>
      <c r="T415">
        <v>0.6</v>
      </c>
      <c r="U415">
        <v>-3.7195999999999998</v>
      </c>
    </row>
    <row r="416" spans="1:21" x14ac:dyDescent="0.25">
      <c r="A416">
        <v>2004</v>
      </c>
      <c r="B416" t="s">
        <v>1936</v>
      </c>
      <c r="C416" t="s">
        <v>193</v>
      </c>
      <c r="D416" t="s">
        <v>1080</v>
      </c>
      <c r="E416" t="s">
        <v>22</v>
      </c>
      <c r="F416" t="s">
        <v>1742</v>
      </c>
      <c r="G416" t="s">
        <v>1743</v>
      </c>
      <c r="H416" t="s">
        <v>25</v>
      </c>
      <c r="I416" t="s">
        <v>26</v>
      </c>
      <c r="J416" t="s">
        <v>999</v>
      </c>
      <c r="K416" t="s">
        <v>28</v>
      </c>
      <c r="L416">
        <v>40214</v>
      </c>
      <c r="M416" t="s">
        <v>29</v>
      </c>
      <c r="N416" t="s">
        <v>139</v>
      </c>
      <c r="O416" t="s">
        <v>31</v>
      </c>
      <c r="P416" t="s">
        <v>35</v>
      </c>
      <c r="Q416" t="s">
        <v>140</v>
      </c>
      <c r="R416">
        <v>304.45</v>
      </c>
      <c r="S416">
        <v>5</v>
      </c>
      <c r="T416">
        <v>0</v>
      </c>
      <c r="U416">
        <v>76.112499999999997</v>
      </c>
    </row>
    <row r="417" spans="1:21" x14ac:dyDescent="0.25">
      <c r="A417">
        <v>2008</v>
      </c>
      <c r="B417" t="s">
        <v>1937</v>
      </c>
      <c r="C417" s="1">
        <v>42802</v>
      </c>
      <c r="D417" s="1">
        <v>42833</v>
      </c>
      <c r="E417" t="s">
        <v>86</v>
      </c>
      <c r="F417" t="s">
        <v>1938</v>
      </c>
      <c r="G417" t="s">
        <v>1939</v>
      </c>
      <c r="H417" t="s">
        <v>25</v>
      </c>
      <c r="I417" t="s">
        <v>26</v>
      </c>
      <c r="J417" t="s">
        <v>137</v>
      </c>
      <c r="K417" t="s">
        <v>138</v>
      </c>
      <c r="L417">
        <v>60623</v>
      </c>
      <c r="M417" t="s">
        <v>92</v>
      </c>
      <c r="N417" t="s">
        <v>1940</v>
      </c>
      <c r="O417" t="s">
        <v>31</v>
      </c>
      <c r="P417" t="s">
        <v>32</v>
      </c>
      <c r="Q417" t="s">
        <v>1941</v>
      </c>
      <c r="R417">
        <v>183.37200000000001</v>
      </c>
      <c r="S417">
        <v>2</v>
      </c>
      <c r="T417">
        <v>0.3</v>
      </c>
      <c r="U417">
        <v>-36.674399999999999</v>
      </c>
    </row>
    <row r="418" spans="1:21" x14ac:dyDescent="0.25">
      <c r="A418">
        <v>2014</v>
      </c>
      <c r="B418" t="s">
        <v>1942</v>
      </c>
      <c r="C418" t="s">
        <v>891</v>
      </c>
      <c r="D418" t="s">
        <v>1943</v>
      </c>
      <c r="E418" t="s">
        <v>39</v>
      </c>
      <c r="F418" t="s">
        <v>1944</v>
      </c>
      <c r="G418" t="s">
        <v>1945</v>
      </c>
      <c r="H418" t="s">
        <v>25</v>
      </c>
      <c r="I418" t="s">
        <v>26</v>
      </c>
      <c r="J418" t="s">
        <v>1111</v>
      </c>
      <c r="K418" t="s">
        <v>1502</v>
      </c>
      <c r="L418">
        <v>36830</v>
      </c>
      <c r="M418" t="s">
        <v>29</v>
      </c>
      <c r="N418" t="s">
        <v>1760</v>
      </c>
      <c r="O418" t="s">
        <v>31</v>
      </c>
      <c r="P418" t="s">
        <v>35</v>
      </c>
      <c r="Q418" t="s">
        <v>1761</v>
      </c>
      <c r="R418">
        <v>350.98</v>
      </c>
      <c r="S418">
        <v>1</v>
      </c>
      <c r="T418">
        <v>0</v>
      </c>
      <c r="U418">
        <v>84.235200000000006</v>
      </c>
    </row>
    <row r="419" spans="1:21" x14ac:dyDescent="0.25">
      <c r="A419">
        <v>2024</v>
      </c>
      <c r="B419" t="s">
        <v>1946</v>
      </c>
      <c r="C419" t="s">
        <v>776</v>
      </c>
      <c r="D419" t="s">
        <v>1947</v>
      </c>
      <c r="E419" t="s">
        <v>86</v>
      </c>
      <c r="F419" t="s">
        <v>1948</v>
      </c>
      <c r="G419" t="s">
        <v>1949</v>
      </c>
      <c r="H419" t="s">
        <v>100</v>
      </c>
      <c r="I419" t="s">
        <v>26</v>
      </c>
      <c r="J419" t="s">
        <v>1950</v>
      </c>
      <c r="K419" t="s">
        <v>1951</v>
      </c>
      <c r="L419">
        <v>2908</v>
      </c>
      <c r="M419" t="s">
        <v>66</v>
      </c>
      <c r="N419" t="s">
        <v>935</v>
      </c>
      <c r="O419" t="s">
        <v>31</v>
      </c>
      <c r="P419" t="s">
        <v>35</v>
      </c>
      <c r="Q419" t="s">
        <v>936</v>
      </c>
      <c r="R419">
        <v>872.32</v>
      </c>
      <c r="S419">
        <v>4</v>
      </c>
      <c r="T419">
        <v>0</v>
      </c>
      <c r="U419">
        <v>244.24959999999999</v>
      </c>
    </row>
    <row r="420" spans="1:21" x14ac:dyDescent="0.25">
      <c r="A420">
        <v>2026</v>
      </c>
      <c r="B420" t="s">
        <v>1952</v>
      </c>
      <c r="C420" t="s">
        <v>1953</v>
      </c>
      <c r="D420" t="s">
        <v>1954</v>
      </c>
      <c r="E420" t="s">
        <v>86</v>
      </c>
      <c r="F420" t="s">
        <v>1661</v>
      </c>
      <c r="G420" t="s">
        <v>1662</v>
      </c>
      <c r="H420" t="s">
        <v>25</v>
      </c>
      <c r="I420" t="s">
        <v>26</v>
      </c>
      <c r="J420" t="s">
        <v>202</v>
      </c>
      <c r="K420" t="s">
        <v>203</v>
      </c>
      <c r="L420">
        <v>98103</v>
      </c>
      <c r="M420" t="s">
        <v>53</v>
      </c>
      <c r="N420" t="s">
        <v>928</v>
      </c>
      <c r="O420" t="s">
        <v>31</v>
      </c>
      <c r="P420" t="s">
        <v>32</v>
      </c>
      <c r="Q420" t="s">
        <v>929</v>
      </c>
      <c r="R420">
        <v>141.96</v>
      </c>
      <c r="S420">
        <v>2</v>
      </c>
      <c r="T420">
        <v>0</v>
      </c>
      <c r="U420">
        <v>39.748800000000003</v>
      </c>
    </row>
    <row r="421" spans="1:21" x14ac:dyDescent="0.25">
      <c r="A421">
        <v>2036</v>
      </c>
      <c r="B421" t="s">
        <v>1955</v>
      </c>
      <c r="C421" t="s">
        <v>455</v>
      </c>
      <c r="D421" t="s">
        <v>847</v>
      </c>
      <c r="E421" t="s">
        <v>39</v>
      </c>
      <c r="F421" t="s">
        <v>1956</v>
      </c>
      <c r="G421" t="s">
        <v>1957</v>
      </c>
      <c r="H421" t="s">
        <v>25</v>
      </c>
      <c r="I421" t="s">
        <v>26</v>
      </c>
      <c r="J421" t="s">
        <v>1037</v>
      </c>
      <c r="K421" t="s">
        <v>174</v>
      </c>
      <c r="L421">
        <v>55901</v>
      </c>
      <c r="M421" t="s">
        <v>92</v>
      </c>
      <c r="N421" t="s">
        <v>115</v>
      </c>
      <c r="O421" t="s">
        <v>31</v>
      </c>
      <c r="P421" t="s">
        <v>35</v>
      </c>
      <c r="Q421" t="s">
        <v>116</v>
      </c>
      <c r="R421">
        <v>269.97000000000003</v>
      </c>
      <c r="S421">
        <v>3</v>
      </c>
      <c r="T421">
        <v>0</v>
      </c>
      <c r="U421">
        <v>51.2943</v>
      </c>
    </row>
    <row r="422" spans="1:21" x14ac:dyDescent="0.25">
      <c r="A422">
        <v>2042</v>
      </c>
      <c r="B422" t="s">
        <v>1958</v>
      </c>
      <c r="C422" t="s">
        <v>1404</v>
      </c>
      <c r="D422" t="s">
        <v>1959</v>
      </c>
      <c r="E422" t="s">
        <v>39</v>
      </c>
      <c r="F422" t="s">
        <v>1960</v>
      </c>
      <c r="G422" t="s">
        <v>1961</v>
      </c>
      <c r="H422" t="s">
        <v>100</v>
      </c>
      <c r="I422" t="s">
        <v>26</v>
      </c>
      <c r="J422" t="s">
        <v>1631</v>
      </c>
      <c r="K422" t="s">
        <v>577</v>
      </c>
      <c r="L422">
        <v>85345</v>
      </c>
      <c r="M422" t="s">
        <v>53</v>
      </c>
      <c r="N422" t="s">
        <v>1827</v>
      </c>
      <c r="O422" t="s">
        <v>31</v>
      </c>
      <c r="P422" t="s">
        <v>55</v>
      </c>
      <c r="Q422" t="s">
        <v>1828</v>
      </c>
      <c r="R422">
        <v>75.36</v>
      </c>
      <c r="S422">
        <v>5</v>
      </c>
      <c r="T422">
        <v>0.2</v>
      </c>
      <c r="U422">
        <v>20.724</v>
      </c>
    </row>
    <row r="423" spans="1:21" x14ac:dyDescent="0.25">
      <c r="A423">
        <v>2049</v>
      </c>
      <c r="B423" t="s">
        <v>1962</v>
      </c>
      <c r="C423" s="1">
        <v>42315</v>
      </c>
      <c r="D423" t="s">
        <v>1701</v>
      </c>
      <c r="E423" t="s">
        <v>86</v>
      </c>
      <c r="F423" t="s">
        <v>1963</v>
      </c>
      <c r="G423" t="s">
        <v>1964</v>
      </c>
      <c r="H423" t="s">
        <v>25</v>
      </c>
      <c r="I423" t="s">
        <v>26</v>
      </c>
      <c r="J423" t="s">
        <v>64</v>
      </c>
      <c r="K423" t="s">
        <v>65</v>
      </c>
      <c r="L423">
        <v>19134</v>
      </c>
      <c r="M423" t="s">
        <v>66</v>
      </c>
      <c r="N423" t="s">
        <v>83</v>
      </c>
      <c r="O423" t="s">
        <v>31</v>
      </c>
      <c r="P423" t="s">
        <v>55</v>
      </c>
      <c r="Q423" t="s">
        <v>84</v>
      </c>
      <c r="R423">
        <v>289.8</v>
      </c>
      <c r="S423">
        <v>7</v>
      </c>
      <c r="T423">
        <v>0.2</v>
      </c>
      <c r="U423">
        <v>36.225000000000001</v>
      </c>
    </row>
    <row r="424" spans="1:21" x14ac:dyDescent="0.25">
      <c r="A424">
        <v>2052</v>
      </c>
      <c r="B424" t="s">
        <v>1962</v>
      </c>
      <c r="C424" s="1">
        <v>42315</v>
      </c>
      <c r="D424" t="s">
        <v>1701</v>
      </c>
      <c r="E424" t="s">
        <v>86</v>
      </c>
      <c r="F424" t="s">
        <v>1963</v>
      </c>
      <c r="G424" t="s">
        <v>1964</v>
      </c>
      <c r="H424" t="s">
        <v>25</v>
      </c>
      <c r="I424" t="s">
        <v>26</v>
      </c>
      <c r="J424" t="s">
        <v>64</v>
      </c>
      <c r="K424" t="s">
        <v>65</v>
      </c>
      <c r="L424">
        <v>19134</v>
      </c>
      <c r="M424" t="s">
        <v>66</v>
      </c>
      <c r="N424" t="s">
        <v>1965</v>
      </c>
      <c r="O424" t="s">
        <v>31</v>
      </c>
      <c r="P424" t="s">
        <v>35</v>
      </c>
      <c r="Q424" t="s">
        <v>1966</v>
      </c>
      <c r="R424">
        <v>341.488</v>
      </c>
      <c r="S424">
        <v>8</v>
      </c>
      <c r="T424">
        <v>0.3</v>
      </c>
      <c r="U424">
        <v>-73.176000000000002</v>
      </c>
    </row>
    <row r="425" spans="1:21" x14ac:dyDescent="0.25">
      <c r="A425">
        <v>2054</v>
      </c>
      <c r="B425" t="s">
        <v>1962</v>
      </c>
      <c r="C425" s="1">
        <v>42315</v>
      </c>
      <c r="D425" t="s">
        <v>1701</v>
      </c>
      <c r="E425" t="s">
        <v>86</v>
      </c>
      <c r="F425" t="s">
        <v>1963</v>
      </c>
      <c r="G425" t="s">
        <v>1964</v>
      </c>
      <c r="H425" t="s">
        <v>25</v>
      </c>
      <c r="I425" t="s">
        <v>26</v>
      </c>
      <c r="J425" t="s">
        <v>64</v>
      </c>
      <c r="K425" t="s">
        <v>65</v>
      </c>
      <c r="L425">
        <v>19134</v>
      </c>
      <c r="M425" t="s">
        <v>66</v>
      </c>
      <c r="N425" t="s">
        <v>1967</v>
      </c>
      <c r="O425" t="s">
        <v>31</v>
      </c>
      <c r="P425" t="s">
        <v>55</v>
      </c>
      <c r="Q425" t="s">
        <v>1968</v>
      </c>
      <c r="R425">
        <v>25.344000000000001</v>
      </c>
      <c r="S425">
        <v>6</v>
      </c>
      <c r="T425">
        <v>0.2</v>
      </c>
      <c r="U425">
        <v>3.4847999999999999</v>
      </c>
    </row>
    <row r="426" spans="1:21" x14ac:dyDescent="0.25">
      <c r="A426">
        <v>2055</v>
      </c>
      <c r="B426" t="s">
        <v>1969</v>
      </c>
      <c r="C426" s="1">
        <v>42381</v>
      </c>
      <c r="D426" s="1">
        <v>42563</v>
      </c>
      <c r="E426" t="s">
        <v>39</v>
      </c>
      <c r="F426" t="s">
        <v>1970</v>
      </c>
      <c r="G426" t="s">
        <v>1971</v>
      </c>
      <c r="H426" t="s">
        <v>25</v>
      </c>
      <c r="I426" t="s">
        <v>26</v>
      </c>
      <c r="J426" t="s">
        <v>715</v>
      </c>
      <c r="K426" t="s">
        <v>112</v>
      </c>
      <c r="L426">
        <v>47374</v>
      </c>
      <c r="M426" t="s">
        <v>92</v>
      </c>
      <c r="N426" t="s">
        <v>1773</v>
      </c>
      <c r="O426" t="s">
        <v>31</v>
      </c>
      <c r="P426" t="s">
        <v>55</v>
      </c>
      <c r="Q426" t="s">
        <v>1774</v>
      </c>
      <c r="R426">
        <v>17.309999999999999</v>
      </c>
      <c r="S426">
        <v>3</v>
      </c>
      <c r="T426">
        <v>0</v>
      </c>
      <c r="U426">
        <v>5.1929999999999996</v>
      </c>
    </row>
    <row r="427" spans="1:21" x14ac:dyDescent="0.25">
      <c r="A427">
        <v>2057</v>
      </c>
      <c r="B427" t="s">
        <v>1972</v>
      </c>
      <c r="C427" t="s">
        <v>1973</v>
      </c>
      <c r="D427" t="s">
        <v>193</v>
      </c>
      <c r="E427" t="s">
        <v>86</v>
      </c>
      <c r="F427" t="s">
        <v>1974</v>
      </c>
      <c r="G427" t="s">
        <v>1975</v>
      </c>
      <c r="H427" t="s">
        <v>25</v>
      </c>
      <c r="I427" t="s">
        <v>26</v>
      </c>
      <c r="J427" t="s">
        <v>311</v>
      </c>
      <c r="K427" t="s">
        <v>312</v>
      </c>
      <c r="L427">
        <v>48227</v>
      </c>
      <c r="M427" t="s">
        <v>92</v>
      </c>
      <c r="N427" t="s">
        <v>923</v>
      </c>
      <c r="O427" t="s">
        <v>31</v>
      </c>
      <c r="P427" t="s">
        <v>35</v>
      </c>
      <c r="Q427" t="s">
        <v>924</v>
      </c>
      <c r="R427">
        <v>1586.69</v>
      </c>
      <c r="S427">
        <v>7</v>
      </c>
      <c r="T427">
        <v>0</v>
      </c>
      <c r="U427">
        <v>412.5394</v>
      </c>
    </row>
    <row r="428" spans="1:21" x14ac:dyDescent="0.25">
      <c r="A428">
        <v>2059</v>
      </c>
      <c r="B428" t="s">
        <v>1972</v>
      </c>
      <c r="C428" t="s">
        <v>1973</v>
      </c>
      <c r="D428" t="s">
        <v>193</v>
      </c>
      <c r="E428" t="s">
        <v>86</v>
      </c>
      <c r="F428" t="s">
        <v>1974</v>
      </c>
      <c r="G428" t="s">
        <v>1975</v>
      </c>
      <c r="H428" t="s">
        <v>25</v>
      </c>
      <c r="I428" t="s">
        <v>26</v>
      </c>
      <c r="J428" t="s">
        <v>311</v>
      </c>
      <c r="K428" t="s">
        <v>312</v>
      </c>
      <c r="L428">
        <v>48227</v>
      </c>
      <c r="M428" t="s">
        <v>92</v>
      </c>
      <c r="N428" t="s">
        <v>227</v>
      </c>
      <c r="O428" t="s">
        <v>31</v>
      </c>
      <c r="P428" t="s">
        <v>45</v>
      </c>
      <c r="Q428" t="s">
        <v>228</v>
      </c>
      <c r="R428">
        <v>411.8</v>
      </c>
      <c r="S428">
        <v>2</v>
      </c>
      <c r="T428">
        <v>0</v>
      </c>
      <c r="U428">
        <v>70.006</v>
      </c>
    </row>
    <row r="429" spans="1:21" x14ac:dyDescent="0.25">
      <c r="A429">
        <v>2066</v>
      </c>
      <c r="B429" t="s">
        <v>1976</v>
      </c>
      <c r="C429" t="s">
        <v>1977</v>
      </c>
      <c r="D429" s="1">
        <v>41740</v>
      </c>
      <c r="E429" t="s">
        <v>39</v>
      </c>
      <c r="F429" t="s">
        <v>1978</v>
      </c>
      <c r="G429" t="s">
        <v>1979</v>
      </c>
      <c r="H429" t="s">
        <v>89</v>
      </c>
      <c r="I429" t="s">
        <v>26</v>
      </c>
      <c r="J429" t="s">
        <v>51</v>
      </c>
      <c r="K429" t="s">
        <v>52</v>
      </c>
      <c r="L429">
        <v>90049</v>
      </c>
      <c r="M429" t="s">
        <v>53</v>
      </c>
      <c r="N429" t="s">
        <v>1965</v>
      </c>
      <c r="O429" t="s">
        <v>31</v>
      </c>
      <c r="P429" t="s">
        <v>35</v>
      </c>
      <c r="Q429" t="s">
        <v>1966</v>
      </c>
      <c r="R429">
        <v>146.352</v>
      </c>
      <c r="S429">
        <v>3</v>
      </c>
      <c r="T429">
        <v>0.2</v>
      </c>
      <c r="U429">
        <v>-9.1470000000000002</v>
      </c>
    </row>
    <row r="430" spans="1:21" x14ac:dyDescent="0.25">
      <c r="A430">
        <v>2070</v>
      </c>
      <c r="B430" t="s">
        <v>1980</v>
      </c>
      <c r="C430" t="s">
        <v>1981</v>
      </c>
      <c r="D430" t="s">
        <v>1982</v>
      </c>
      <c r="E430" t="s">
        <v>39</v>
      </c>
      <c r="F430" t="s">
        <v>969</v>
      </c>
      <c r="G430" t="s">
        <v>970</v>
      </c>
      <c r="H430" t="s">
        <v>25</v>
      </c>
      <c r="I430" t="s">
        <v>26</v>
      </c>
      <c r="J430" t="s">
        <v>1983</v>
      </c>
      <c r="K430" t="s">
        <v>52</v>
      </c>
      <c r="L430">
        <v>91767</v>
      </c>
      <c r="M430" t="s">
        <v>53</v>
      </c>
      <c r="N430" t="s">
        <v>1984</v>
      </c>
      <c r="O430" t="s">
        <v>31</v>
      </c>
      <c r="P430" t="s">
        <v>45</v>
      </c>
      <c r="Q430" t="s">
        <v>1985</v>
      </c>
      <c r="R430">
        <v>710.83199999999999</v>
      </c>
      <c r="S430">
        <v>3</v>
      </c>
      <c r="T430">
        <v>0.2</v>
      </c>
      <c r="U430">
        <v>-97.739400000000003</v>
      </c>
    </row>
    <row r="431" spans="1:21" x14ac:dyDescent="0.25">
      <c r="A431">
        <v>2072</v>
      </c>
      <c r="B431" t="s">
        <v>1986</v>
      </c>
      <c r="C431" t="s">
        <v>689</v>
      </c>
      <c r="D431" t="s">
        <v>1856</v>
      </c>
      <c r="E431" t="s">
        <v>39</v>
      </c>
      <c r="F431" t="s">
        <v>1987</v>
      </c>
      <c r="G431" t="s">
        <v>1988</v>
      </c>
      <c r="H431" t="s">
        <v>25</v>
      </c>
      <c r="I431" t="s">
        <v>26</v>
      </c>
      <c r="J431" t="s">
        <v>1989</v>
      </c>
      <c r="K431" t="s">
        <v>52</v>
      </c>
      <c r="L431">
        <v>91761</v>
      </c>
      <c r="M431" t="s">
        <v>53</v>
      </c>
      <c r="N431" t="s">
        <v>498</v>
      </c>
      <c r="O431" t="s">
        <v>31</v>
      </c>
      <c r="P431" t="s">
        <v>35</v>
      </c>
      <c r="Q431" t="s">
        <v>499</v>
      </c>
      <c r="R431">
        <v>283.92</v>
      </c>
      <c r="S431">
        <v>5</v>
      </c>
      <c r="T431">
        <v>0.2</v>
      </c>
      <c r="U431">
        <v>-46.137</v>
      </c>
    </row>
    <row r="432" spans="1:21" x14ac:dyDescent="0.25">
      <c r="A432">
        <v>2076</v>
      </c>
      <c r="B432" t="s">
        <v>1990</v>
      </c>
      <c r="C432" s="1">
        <v>41651</v>
      </c>
      <c r="D432" s="1">
        <v>41771</v>
      </c>
      <c r="E432" t="s">
        <v>39</v>
      </c>
      <c r="F432" t="s">
        <v>1991</v>
      </c>
      <c r="G432" t="s">
        <v>1992</v>
      </c>
      <c r="H432" t="s">
        <v>25</v>
      </c>
      <c r="I432" t="s">
        <v>26</v>
      </c>
      <c r="J432" t="s">
        <v>352</v>
      </c>
      <c r="K432" t="s">
        <v>52</v>
      </c>
      <c r="L432">
        <v>94122</v>
      </c>
      <c r="M432" t="s">
        <v>53</v>
      </c>
      <c r="N432" t="s">
        <v>393</v>
      </c>
      <c r="O432" t="s">
        <v>31</v>
      </c>
      <c r="P432" t="s">
        <v>55</v>
      </c>
      <c r="Q432" t="s">
        <v>394</v>
      </c>
      <c r="R432">
        <v>58.2</v>
      </c>
      <c r="S432">
        <v>3</v>
      </c>
      <c r="T432">
        <v>0</v>
      </c>
      <c r="U432">
        <v>28.518000000000001</v>
      </c>
    </row>
    <row r="433" spans="1:21" x14ac:dyDescent="0.25">
      <c r="A433">
        <v>2082</v>
      </c>
      <c r="B433" t="s">
        <v>1993</v>
      </c>
      <c r="C433" t="s">
        <v>301</v>
      </c>
      <c r="D433" t="s">
        <v>1994</v>
      </c>
      <c r="E433" t="s">
        <v>39</v>
      </c>
      <c r="F433" t="s">
        <v>1995</v>
      </c>
      <c r="G433" t="s">
        <v>1996</v>
      </c>
      <c r="H433" t="s">
        <v>25</v>
      </c>
      <c r="I433" t="s">
        <v>26</v>
      </c>
      <c r="J433" t="s">
        <v>576</v>
      </c>
      <c r="K433" t="s">
        <v>577</v>
      </c>
      <c r="L433">
        <v>85023</v>
      </c>
      <c r="M433" t="s">
        <v>53</v>
      </c>
      <c r="N433" t="s">
        <v>1121</v>
      </c>
      <c r="O433" t="s">
        <v>31</v>
      </c>
      <c r="P433" t="s">
        <v>55</v>
      </c>
      <c r="Q433" t="s">
        <v>1122</v>
      </c>
      <c r="R433">
        <v>7.7119999999999997</v>
      </c>
      <c r="S433">
        <v>2</v>
      </c>
      <c r="T433">
        <v>0.2</v>
      </c>
      <c r="U433">
        <v>1.7352000000000001</v>
      </c>
    </row>
    <row r="434" spans="1:21" x14ac:dyDescent="0.25">
      <c r="A434">
        <v>2092</v>
      </c>
      <c r="B434" t="s">
        <v>1997</v>
      </c>
      <c r="C434" t="s">
        <v>1654</v>
      </c>
      <c r="D434" t="s">
        <v>1998</v>
      </c>
      <c r="E434" t="s">
        <v>39</v>
      </c>
      <c r="F434" t="s">
        <v>1999</v>
      </c>
      <c r="G434" t="s">
        <v>2000</v>
      </c>
      <c r="H434" t="s">
        <v>25</v>
      </c>
      <c r="I434" t="s">
        <v>26</v>
      </c>
      <c r="J434" t="s">
        <v>210</v>
      </c>
      <c r="K434" t="s">
        <v>211</v>
      </c>
      <c r="L434">
        <v>19805</v>
      </c>
      <c r="M434" t="s">
        <v>66</v>
      </c>
      <c r="N434" t="s">
        <v>1738</v>
      </c>
      <c r="O434" t="s">
        <v>31</v>
      </c>
      <c r="P434" t="s">
        <v>45</v>
      </c>
      <c r="Q434" t="s">
        <v>1739</v>
      </c>
      <c r="R434">
        <v>310.44299999999998</v>
      </c>
      <c r="S434">
        <v>3</v>
      </c>
      <c r="T434">
        <v>0.3</v>
      </c>
      <c r="U434">
        <v>-48.783900000000003</v>
      </c>
    </row>
    <row r="435" spans="1:21" x14ac:dyDescent="0.25">
      <c r="A435">
        <v>2093</v>
      </c>
      <c r="B435" t="s">
        <v>2001</v>
      </c>
      <c r="C435" t="s">
        <v>2002</v>
      </c>
      <c r="D435" t="s">
        <v>2003</v>
      </c>
      <c r="E435" t="s">
        <v>39</v>
      </c>
      <c r="F435" t="s">
        <v>279</v>
      </c>
      <c r="G435" t="s">
        <v>280</v>
      </c>
      <c r="H435" t="s">
        <v>100</v>
      </c>
      <c r="I435" t="s">
        <v>26</v>
      </c>
      <c r="J435" t="s">
        <v>2004</v>
      </c>
      <c r="K435" t="s">
        <v>174</v>
      </c>
      <c r="L435">
        <v>56560</v>
      </c>
      <c r="M435" t="s">
        <v>92</v>
      </c>
      <c r="N435" t="s">
        <v>1506</v>
      </c>
      <c r="O435" t="s">
        <v>31</v>
      </c>
      <c r="P435" t="s">
        <v>35</v>
      </c>
      <c r="Q435" t="s">
        <v>1507</v>
      </c>
      <c r="R435">
        <v>479.9</v>
      </c>
      <c r="S435">
        <v>5</v>
      </c>
      <c r="T435">
        <v>0</v>
      </c>
      <c r="U435">
        <v>81.582999999999998</v>
      </c>
    </row>
    <row r="436" spans="1:21" x14ac:dyDescent="0.25">
      <c r="A436">
        <v>2103</v>
      </c>
      <c r="B436" t="s">
        <v>2005</v>
      </c>
      <c r="C436" t="s">
        <v>2006</v>
      </c>
      <c r="D436" t="s">
        <v>2006</v>
      </c>
      <c r="E436" t="s">
        <v>464</v>
      </c>
      <c r="F436" t="s">
        <v>2007</v>
      </c>
      <c r="G436" t="s">
        <v>2008</v>
      </c>
      <c r="H436" t="s">
        <v>100</v>
      </c>
      <c r="I436" t="s">
        <v>26</v>
      </c>
      <c r="J436" t="s">
        <v>1437</v>
      </c>
      <c r="K436" t="s">
        <v>577</v>
      </c>
      <c r="L436">
        <v>85705</v>
      </c>
      <c r="M436" t="s">
        <v>53</v>
      </c>
      <c r="N436" t="s">
        <v>544</v>
      </c>
      <c r="O436" t="s">
        <v>31</v>
      </c>
      <c r="P436" t="s">
        <v>35</v>
      </c>
      <c r="Q436" t="s">
        <v>545</v>
      </c>
      <c r="R436">
        <v>259.13600000000002</v>
      </c>
      <c r="S436">
        <v>4</v>
      </c>
      <c r="T436">
        <v>0.2</v>
      </c>
      <c r="U436">
        <v>-25.913599999999999</v>
      </c>
    </row>
    <row r="437" spans="1:21" x14ac:dyDescent="0.25">
      <c r="A437">
        <v>2112</v>
      </c>
      <c r="B437" t="s">
        <v>2009</v>
      </c>
      <c r="C437" t="s">
        <v>2010</v>
      </c>
      <c r="D437" t="s">
        <v>2010</v>
      </c>
      <c r="E437" t="s">
        <v>464</v>
      </c>
      <c r="F437" t="s">
        <v>2011</v>
      </c>
      <c r="G437" t="s">
        <v>2012</v>
      </c>
      <c r="H437" t="s">
        <v>25</v>
      </c>
      <c r="I437" t="s">
        <v>26</v>
      </c>
      <c r="J437" t="s">
        <v>2013</v>
      </c>
      <c r="K437" t="s">
        <v>52</v>
      </c>
      <c r="L437">
        <v>92374</v>
      </c>
      <c r="M437" t="s">
        <v>53</v>
      </c>
      <c r="N437" t="s">
        <v>104</v>
      </c>
      <c r="O437" t="s">
        <v>31</v>
      </c>
      <c r="P437" t="s">
        <v>35</v>
      </c>
      <c r="Q437" t="s">
        <v>105</v>
      </c>
      <c r="R437">
        <v>323.13600000000002</v>
      </c>
      <c r="S437">
        <v>4</v>
      </c>
      <c r="T437">
        <v>0.2</v>
      </c>
      <c r="U437">
        <v>20.196000000000002</v>
      </c>
    </row>
    <row r="438" spans="1:21" x14ac:dyDescent="0.25">
      <c r="A438">
        <v>2116</v>
      </c>
      <c r="B438" t="s">
        <v>2009</v>
      </c>
      <c r="C438" t="s">
        <v>2010</v>
      </c>
      <c r="D438" t="s">
        <v>2010</v>
      </c>
      <c r="E438" t="s">
        <v>464</v>
      </c>
      <c r="F438" t="s">
        <v>2011</v>
      </c>
      <c r="G438" t="s">
        <v>2012</v>
      </c>
      <c r="H438" t="s">
        <v>25</v>
      </c>
      <c r="I438" t="s">
        <v>26</v>
      </c>
      <c r="J438" t="s">
        <v>2013</v>
      </c>
      <c r="K438" t="s">
        <v>52</v>
      </c>
      <c r="L438">
        <v>92374</v>
      </c>
      <c r="M438" t="s">
        <v>53</v>
      </c>
      <c r="N438" t="s">
        <v>2014</v>
      </c>
      <c r="O438" t="s">
        <v>31</v>
      </c>
      <c r="P438" t="s">
        <v>32</v>
      </c>
      <c r="Q438" t="s">
        <v>2015</v>
      </c>
      <c r="R438">
        <v>425.83300000000003</v>
      </c>
      <c r="S438">
        <v>1</v>
      </c>
      <c r="T438">
        <v>0.15</v>
      </c>
      <c r="U438">
        <v>20.039200000000001</v>
      </c>
    </row>
    <row r="439" spans="1:21" x14ac:dyDescent="0.25">
      <c r="A439">
        <v>2117</v>
      </c>
      <c r="B439" t="s">
        <v>2016</v>
      </c>
      <c r="C439" s="1">
        <v>42348</v>
      </c>
      <c r="D439" t="s">
        <v>996</v>
      </c>
      <c r="E439" t="s">
        <v>22</v>
      </c>
      <c r="F439" t="s">
        <v>2017</v>
      </c>
      <c r="G439" t="s">
        <v>2018</v>
      </c>
      <c r="H439" t="s">
        <v>25</v>
      </c>
      <c r="I439" t="s">
        <v>26</v>
      </c>
      <c r="J439" t="s">
        <v>1037</v>
      </c>
      <c r="K439" t="s">
        <v>123</v>
      </c>
      <c r="L439">
        <v>14609</v>
      </c>
      <c r="M439" t="s">
        <v>66</v>
      </c>
      <c r="N439" t="s">
        <v>1733</v>
      </c>
      <c r="O439" t="s">
        <v>31</v>
      </c>
      <c r="P439" t="s">
        <v>45</v>
      </c>
      <c r="Q439" t="s">
        <v>1734</v>
      </c>
      <c r="R439">
        <v>209.67</v>
      </c>
      <c r="S439">
        <v>1</v>
      </c>
      <c r="T439">
        <v>0.4</v>
      </c>
      <c r="U439">
        <v>-13.978</v>
      </c>
    </row>
    <row r="440" spans="1:21" x14ac:dyDescent="0.25">
      <c r="A440">
        <v>2122</v>
      </c>
      <c r="B440" t="s">
        <v>2019</v>
      </c>
      <c r="C440" s="1">
        <v>42989</v>
      </c>
      <c r="D440" s="1">
        <v>43050</v>
      </c>
      <c r="E440" t="s">
        <v>86</v>
      </c>
      <c r="F440" t="s">
        <v>2020</v>
      </c>
      <c r="G440" t="s">
        <v>2021</v>
      </c>
      <c r="H440" t="s">
        <v>89</v>
      </c>
      <c r="I440" t="s">
        <v>26</v>
      </c>
      <c r="J440" t="s">
        <v>2022</v>
      </c>
      <c r="K440" t="s">
        <v>52</v>
      </c>
      <c r="L440">
        <v>94086</v>
      </c>
      <c r="M440" t="s">
        <v>53</v>
      </c>
      <c r="N440" t="s">
        <v>115</v>
      </c>
      <c r="O440" t="s">
        <v>31</v>
      </c>
      <c r="P440" t="s">
        <v>35</v>
      </c>
      <c r="Q440" t="s">
        <v>116</v>
      </c>
      <c r="R440">
        <v>215.976</v>
      </c>
      <c r="S440">
        <v>3</v>
      </c>
      <c r="T440">
        <v>0.2</v>
      </c>
      <c r="U440">
        <v>-2.6997</v>
      </c>
    </row>
    <row r="441" spans="1:21" x14ac:dyDescent="0.25">
      <c r="A441">
        <v>2123</v>
      </c>
      <c r="B441" t="s">
        <v>2023</v>
      </c>
      <c r="C441" t="s">
        <v>2024</v>
      </c>
      <c r="D441" t="s">
        <v>846</v>
      </c>
      <c r="E441" t="s">
        <v>22</v>
      </c>
      <c r="F441" t="s">
        <v>2025</v>
      </c>
      <c r="G441" t="s">
        <v>2026</v>
      </c>
      <c r="H441" t="s">
        <v>100</v>
      </c>
      <c r="I441" t="s">
        <v>26</v>
      </c>
      <c r="J441" t="s">
        <v>2027</v>
      </c>
      <c r="K441" t="s">
        <v>312</v>
      </c>
      <c r="L441">
        <v>48911</v>
      </c>
      <c r="M441" t="s">
        <v>92</v>
      </c>
      <c r="N441" t="s">
        <v>496</v>
      </c>
      <c r="O441" t="s">
        <v>31</v>
      </c>
      <c r="P441" t="s">
        <v>32</v>
      </c>
      <c r="Q441" t="s">
        <v>497</v>
      </c>
      <c r="R441">
        <v>241.96</v>
      </c>
      <c r="S441">
        <v>2</v>
      </c>
      <c r="T441">
        <v>0</v>
      </c>
      <c r="U441">
        <v>41.133200000000002</v>
      </c>
    </row>
    <row r="442" spans="1:21" x14ac:dyDescent="0.25">
      <c r="A442">
        <v>2128</v>
      </c>
      <c r="B442" t="s">
        <v>2028</v>
      </c>
      <c r="C442" s="1">
        <v>42104</v>
      </c>
      <c r="D442" s="1">
        <v>42257</v>
      </c>
      <c r="E442" t="s">
        <v>39</v>
      </c>
      <c r="F442" t="s">
        <v>1454</v>
      </c>
      <c r="G442" t="s">
        <v>1455</v>
      </c>
      <c r="H442" t="s">
        <v>100</v>
      </c>
      <c r="I442" t="s">
        <v>26</v>
      </c>
      <c r="J442" t="s">
        <v>64</v>
      </c>
      <c r="K442" t="s">
        <v>65</v>
      </c>
      <c r="L442">
        <v>19134</v>
      </c>
      <c r="M442" t="s">
        <v>66</v>
      </c>
      <c r="N442" t="s">
        <v>2029</v>
      </c>
      <c r="O442" t="s">
        <v>31</v>
      </c>
      <c r="P442" t="s">
        <v>55</v>
      </c>
      <c r="Q442" t="s">
        <v>2030</v>
      </c>
      <c r="R442">
        <v>64.944000000000003</v>
      </c>
      <c r="S442">
        <v>3</v>
      </c>
      <c r="T442">
        <v>0.2</v>
      </c>
      <c r="U442">
        <v>6.4943999999999997</v>
      </c>
    </row>
    <row r="443" spans="1:21" x14ac:dyDescent="0.25">
      <c r="A443">
        <v>2132</v>
      </c>
      <c r="B443" t="s">
        <v>2031</v>
      </c>
      <c r="C443" t="s">
        <v>899</v>
      </c>
      <c r="D443" t="s">
        <v>2032</v>
      </c>
      <c r="E443" t="s">
        <v>22</v>
      </c>
      <c r="F443" t="s">
        <v>2033</v>
      </c>
      <c r="G443" t="s">
        <v>2034</v>
      </c>
      <c r="H443" t="s">
        <v>89</v>
      </c>
      <c r="I443" t="s">
        <v>26</v>
      </c>
      <c r="J443" t="s">
        <v>844</v>
      </c>
      <c r="K443" t="s">
        <v>1023</v>
      </c>
      <c r="L443">
        <v>3820</v>
      </c>
      <c r="M443" t="s">
        <v>66</v>
      </c>
      <c r="N443" t="s">
        <v>1313</v>
      </c>
      <c r="O443" t="s">
        <v>31</v>
      </c>
      <c r="P443" t="s">
        <v>55</v>
      </c>
      <c r="Q443" t="s">
        <v>1314</v>
      </c>
      <c r="R443">
        <v>139.86000000000001</v>
      </c>
      <c r="S443">
        <v>7</v>
      </c>
      <c r="T443">
        <v>0</v>
      </c>
      <c r="U443">
        <v>60.139800000000001</v>
      </c>
    </row>
    <row r="444" spans="1:21" x14ac:dyDescent="0.25">
      <c r="A444">
        <v>2137</v>
      </c>
      <c r="B444" t="s">
        <v>2035</v>
      </c>
      <c r="C444" t="s">
        <v>97</v>
      </c>
      <c r="D444" s="1">
        <v>42491</v>
      </c>
      <c r="E444" t="s">
        <v>39</v>
      </c>
      <c r="F444" t="s">
        <v>2036</v>
      </c>
      <c r="G444" t="s">
        <v>2037</v>
      </c>
      <c r="H444" t="s">
        <v>25</v>
      </c>
      <c r="I444" t="s">
        <v>26</v>
      </c>
      <c r="J444" t="s">
        <v>2038</v>
      </c>
      <c r="K444" t="s">
        <v>91</v>
      </c>
      <c r="L444">
        <v>75051</v>
      </c>
      <c r="M444" t="s">
        <v>92</v>
      </c>
      <c r="N444" t="s">
        <v>2039</v>
      </c>
      <c r="O444" t="s">
        <v>31</v>
      </c>
      <c r="P444" t="s">
        <v>55</v>
      </c>
      <c r="Q444" t="s">
        <v>2040</v>
      </c>
      <c r="R444">
        <v>14.76</v>
      </c>
      <c r="S444">
        <v>5</v>
      </c>
      <c r="T444">
        <v>0.6</v>
      </c>
      <c r="U444">
        <v>-11.439</v>
      </c>
    </row>
    <row r="445" spans="1:21" x14ac:dyDescent="0.25">
      <c r="A445">
        <v>2142</v>
      </c>
      <c r="B445" t="s">
        <v>2041</v>
      </c>
      <c r="C445" s="1">
        <v>41796</v>
      </c>
      <c r="D445" s="1">
        <v>41949</v>
      </c>
      <c r="E445" t="s">
        <v>39</v>
      </c>
      <c r="F445" t="s">
        <v>2042</v>
      </c>
      <c r="G445" t="s">
        <v>2043</v>
      </c>
      <c r="H445" t="s">
        <v>89</v>
      </c>
      <c r="I445" t="s">
        <v>26</v>
      </c>
      <c r="J445" t="s">
        <v>832</v>
      </c>
      <c r="K445" t="s">
        <v>123</v>
      </c>
      <c r="L445">
        <v>11561</v>
      </c>
      <c r="M445" t="s">
        <v>66</v>
      </c>
      <c r="N445" t="s">
        <v>2044</v>
      </c>
      <c r="O445" t="s">
        <v>31</v>
      </c>
      <c r="P445" t="s">
        <v>45</v>
      </c>
      <c r="Q445" t="s">
        <v>2045</v>
      </c>
      <c r="R445">
        <v>991.76400000000001</v>
      </c>
      <c r="S445">
        <v>3</v>
      </c>
      <c r="T445">
        <v>0.4</v>
      </c>
      <c r="U445">
        <v>-347.11739999999998</v>
      </c>
    </row>
    <row r="446" spans="1:21" x14ac:dyDescent="0.25">
      <c r="A446">
        <v>2146</v>
      </c>
      <c r="B446" t="s">
        <v>2046</v>
      </c>
      <c r="C446" t="s">
        <v>2047</v>
      </c>
      <c r="D446" t="s">
        <v>2048</v>
      </c>
      <c r="E446" t="s">
        <v>39</v>
      </c>
      <c r="F446" t="s">
        <v>2049</v>
      </c>
      <c r="G446" t="s">
        <v>2050</v>
      </c>
      <c r="H446" t="s">
        <v>89</v>
      </c>
      <c r="I446" t="s">
        <v>26</v>
      </c>
      <c r="J446" t="s">
        <v>2051</v>
      </c>
      <c r="K446" t="s">
        <v>65</v>
      </c>
      <c r="L446">
        <v>17403</v>
      </c>
      <c r="M446" t="s">
        <v>66</v>
      </c>
      <c r="N446" t="s">
        <v>353</v>
      </c>
      <c r="O446" t="s">
        <v>31</v>
      </c>
      <c r="P446" t="s">
        <v>35</v>
      </c>
      <c r="Q446" t="s">
        <v>354</v>
      </c>
      <c r="R446">
        <v>422.05799999999999</v>
      </c>
      <c r="S446">
        <v>3</v>
      </c>
      <c r="T446">
        <v>0.3</v>
      </c>
      <c r="U446">
        <v>-18.088200000000001</v>
      </c>
    </row>
    <row r="447" spans="1:21" x14ac:dyDescent="0.25">
      <c r="A447">
        <v>2149</v>
      </c>
      <c r="B447" t="s">
        <v>2052</v>
      </c>
      <c r="C447" s="1">
        <v>41985</v>
      </c>
      <c r="D447" t="s">
        <v>2053</v>
      </c>
      <c r="E447" t="s">
        <v>39</v>
      </c>
      <c r="F447" t="s">
        <v>2054</v>
      </c>
      <c r="G447" t="s">
        <v>2055</v>
      </c>
      <c r="H447" t="s">
        <v>25</v>
      </c>
      <c r="I447" t="s">
        <v>26</v>
      </c>
      <c r="J447" t="s">
        <v>563</v>
      </c>
      <c r="K447" t="s">
        <v>52</v>
      </c>
      <c r="L447">
        <v>94521</v>
      </c>
      <c r="M447" t="s">
        <v>53</v>
      </c>
      <c r="N447" t="s">
        <v>1158</v>
      </c>
      <c r="O447" t="s">
        <v>31</v>
      </c>
      <c r="P447" t="s">
        <v>55</v>
      </c>
      <c r="Q447" t="s">
        <v>1159</v>
      </c>
      <c r="R447">
        <v>43.31</v>
      </c>
      <c r="S447">
        <v>1</v>
      </c>
      <c r="T447">
        <v>0</v>
      </c>
      <c r="U447">
        <v>4.3310000000000004</v>
      </c>
    </row>
    <row r="448" spans="1:21" x14ac:dyDescent="0.25">
      <c r="A448">
        <v>2151</v>
      </c>
      <c r="B448" t="s">
        <v>2056</v>
      </c>
      <c r="C448" t="s">
        <v>396</v>
      </c>
      <c r="D448" t="s">
        <v>528</v>
      </c>
      <c r="E448" t="s">
        <v>39</v>
      </c>
      <c r="F448" t="s">
        <v>2057</v>
      </c>
      <c r="G448" t="s">
        <v>2058</v>
      </c>
      <c r="H448" t="s">
        <v>25</v>
      </c>
      <c r="I448" t="s">
        <v>26</v>
      </c>
      <c r="J448" t="s">
        <v>2059</v>
      </c>
      <c r="K448" t="s">
        <v>91</v>
      </c>
      <c r="L448">
        <v>77840</v>
      </c>
      <c r="M448" t="s">
        <v>92</v>
      </c>
      <c r="N448" t="s">
        <v>1363</v>
      </c>
      <c r="O448" t="s">
        <v>31</v>
      </c>
      <c r="P448" t="s">
        <v>35</v>
      </c>
      <c r="Q448" t="s">
        <v>1364</v>
      </c>
      <c r="R448">
        <v>233.05799999999999</v>
      </c>
      <c r="S448">
        <v>3</v>
      </c>
      <c r="T448">
        <v>0.3</v>
      </c>
      <c r="U448">
        <v>-53.270400000000002</v>
      </c>
    </row>
    <row r="449" spans="1:21" x14ac:dyDescent="0.25">
      <c r="A449">
        <v>2155</v>
      </c>
      <c r="B449" t="s">
        <v>2060</v>
      </c>
      <c r="C449" t="s">
        <v>2061</v>
      </c>
      <c r="D449" s="1">
        <v>42495</v>
      </c>
      <c r="E449" t="s">
        <v>39</v>
      </c>
      <c r="F449" t="s">
        <v>2062</v>
      </c>
      <c r="G449" t="s">
        <v>2063</v>
      </c>
      <c r="H449" t="s">
        <v>100</v>
      </c>
      <c r="I449" t="s">
        <v>26</v>
      </c>
      <c r="J449" t="s">
        <v>2064</v>
      </c>
      <c r="K449" t="s">
        <v>91</v>
      </c>
      <c r="L449">
        <v>75081</v>
      </c>
      <c r="M449" t="s">
        <v>92</v>
      </c>
      <c r="N449" t="s">
        <v>1827</v>
      </c>
      <c r="O449" t="s">
        <v>31</v>
      </c>
      <c r="P449" t="s">
        <v>55</v>
      </c>
      <c r="Q449" t="s">
        <v>1828</v>
      </c>
      <c r="R449">
        <v>22.608000000000001</v>
      </c>
      <c r="S449">
        <v>3</v>
      </c>
      <c r="T449">
        <v>0.6</v>
      </c>
      <c r="U449">
        <v>-10.1736</v>
      </c>
    </row>
    <row r="450" spans="1:21" x14ac:dyDescent="0.25">
      <c r="A450">
        <v>2161</v>
      </c>
      <c r="B450" t="s">
        <v>2065</v>
      </c>
      <c r="C450" t="s">
        <v>2066</v>
      </c>
      <c r="D450" t="s">
        <v>2066</v>
      </c>
      <c r="E450" t="s">
        <v>464</v>
      </c>
      <c r="F450" t="s">
        <v>350</v>
      </c>
      <c r="G450" t="s">
        <v>351</v>
      </c>
      <c r="H450" t="s">
        <v>25</v>
      </c>
      <c r="I450" t="s">
        <v>26</v>
      </c>
      <c r="J450" t="s">
        <v>2067</v>
      </c>
      <c r="K450" t="s">
        <v>250</v>
      </c>
      <c r="L450">
        <v>45231</v>
      </c>
      <c r="M450" t="s">
        <v>66</v>
      </c>
      <c r="N450" t="s">
        <v>1658</v>
      </c>
      <c r="O450" t="s">
        <v>31</v>
      </c>
      <c r="P450" t="s">
        <v>55</v>
      </c>
      <c r="Q450" t="s">
        <v>1659</v>
      </c>
      <c r="R450">
        <v>79.384</v>
      </c>
      <c r="S450">
        <v>1</v>
      </c>
      <c r="T450">
        <v>0.2</v>
      </c>
      <c r="U450">
        <v>29.768999999999998</v>
      </c>
    </row>
    <row r="451" spans="1:21" x14ac:dyDescent="0.25">
      <c r="A451">
        <v>2166</v>
      </c>
      <c r="B451" t="s">
        <v>2068</v>
      </c>
      <c r="C451" t="s">
        <v>236</v>
      </c>
      <c r="D451" t="s">
        <v>237</v>
      </c>
      <c r="E451" t="s">
        <v>39</v>
      </c>
      <c r="F451" t="s">
        <v>362</v>
      </c>
      <c r="G451" t="s">
        <v>363</v>
      </c>
      <c r="H451" t="s">
        <v>25</v>
      </c>
      <c r="I451" t="s">
        <v>26</v>
      </c>
      <c r="J451" t="s">
        <v>2069</v>
      </c>
      <c r="K451" t="s">
        <v>91</v>
      </c>
      <c r="L451">
        <v>78041</v>
      </c>
      <c r="M451" t="s">
        <v>92</v>
      </c>
      <c r="N451" t="s">
        <v>826</v>
      </c>
      <c r="O451" t="s">
        <v>31</v>
      </c>
      <c r="P451" t="s">
        <v>55</v>
      </c>
      <c r="Q451" t="s">
        <v>827</v>
      </c>
      <c r="R451">
        <v>139.91999999999999</v>
      </c>
      <c r="S451">
        <v>5</v>
      </c>
      <c r="T451">
        <v>0.6</v>
      </c>
      <c r="U451">
        <v>-150.41399999999999</v>
      </c>
    </row>
    <row r="452" spans="1:21" x14ac:dyDescent="0.25">
      <c r="A452">
        <v>2172</v>
      </c>
      <c r="B452" t="s">
        <v>2070</v>
      </c>
      <c r="C452" t="s">
        <v>396</v>
      </c>
      <c r="D452" t="s">
        <v>1856</v>
      </c>
      <c r="E452" t="s">
        <v>39</v>
      </c>
      <c r="F452" t="s">
        <v>1528</v>
      </c>
      <c r="G452" t="s">
        <v>1529</v>
      </c>
      <c r="H452" t="s">
        <v>89</v>
      </c>
      <c r="I452" t="s">
        <v>26</v>
      </c>
      <c r="J452" t="s">
        <v>2071</v>
      </c>
      <c r="K452" t="s">
        <v>91</v>
      </c>
      <c r="L452">
        <v>76903</v>
      </c>
      <c r="M452" t="s">
        <v>92</v>
      </c>
      <c r="N452" t="s">
        <v>935</v>
      </c>
      <c r="O452" t="s">
        <v>31</v>
      </c>
      <c r="P452" t="s">
        <v>35</v>
      </c>
      <c r="Q452" t="s">
        <v>936</v>
      </c>
      <c r="R452">
        <v>305.31200000000001</v>
      </c>
      <c r="S452">
        <v>2</v>
      </c>
      <c r="T452">
        <v>0.3</v>
      </c>
      <c r="U452">
        <v>-8.7232000000000003</v>
      </c>
    </row>
    <row r="453" spans="1:21" x14ac:dyDescent="0.25">
      <c r="A453">
        <v>2182</v>
      </c>
      <c r="B453" t="s">
        <v>2072</v>
      </c>
      <c r="C453" s="1">
        <v>42556</v>
      </c>
      <c r="D453" s="1">
        <v>42679</v>
      </c>
      <c r="E453" t="s">
        <v>39</v>
      </c>
      <c r="F453" t="s">
        <v>1584</v>
      </c>
      <c r="G453" t="s">
        <v>1585</v>
      </c>
      <c r="H453" t="s">
        <v>25</v>
      </c>
      <c r="I453" t="s">
        <v>26</v>
      </c>
      <c r="J453" t="s">
        <v>180</v>
      </c>
      <c r="K453" t="s">
        <v>123</v>
      </c>
      <c r="L453">
        <v>10009</v>
      </c>
      <c r="M453" t="s">
        <v>66</v>
      </c>
      <c r="N453" t="s">
        <v>2073</v>
      </c>
      <c r="O453" t="s">
        <v>31</v>
      </c>
      <c r="P453" t="s">
        <v>35</v>
      </c>
      <c r="Q453" t="s">
        <v>2074</v>
      </c>
      <c r="R453">
        <v>442.76400000000001</v>
      </c>
      <c r="S453">
        <v>4</v>
      </c>
      <c r="T453">
        <v>0.1</v>
      </c>
      <c r="U453">
        <v>59.035200000000003</v>
      </c>
    </row>
    <row r="454" spans="1:21" x14ac:dyDescent="0.25">
      <c r="A454">
        <v>2185</v>
      </c>
      <c r="B454" t="s">
        <v>2072</v>
      </c>
      <c r="C454" s="1">
        <v>42556</v>
      </c>
      <c r="D454" s="1">
        <v>42679</v>
      </c>
      <c r="E454" t="s">
        <v>39</v>
      </c>
      <c r="F454" t="s">
        <v>1584</v>
      </c>
      <c r="G454" t="s">
        <v>1585</v>
      </c>
      <c r="H454" t="s">
        <v>25</v>
      </c>
      <c r="I454" t="s">
        <v>26</v>
      </c>
      <c r="J454" t="s">
        <v>180</v>
      </c>
      <c r="K454" t="s">
        <v>123</v>
      </c>
      <c r="L454">
        <v>10009</v>
      </c>
      <c r="M454" t="s">
        <v>66</v>
      </c>
      <c r="N454" t="s">
        <v>1078</v>
      </c>
      <c r="O454" t="s">
        <v>31</v>
      </c>
      <c r="P454" t="s">
        <v>55</v>
      </c>
      <c r="Q454" t="s">
        <v>339</v>
      </c>
      <c r="R454">
        <v>63.68</v>
      </c>
      <c r="S454">
        <v>8</v>
      </c>
      <c r="T454">
        <v>0</v>
      </c>
      <c r="U454">
        <v>28.019200000000001</v>
      </c>
    </row>
    <row r="455" spans="1:21" x14ac:dyDescent="0.25">
      <c r="A455">
        <v>2189</v>
      </c>
      <c r="B455" t="s">
        <v>2075</v>
      </c>
      <c r="C455" s="1">
        <v>43016</v>
      </c>
      <c r="D455" t="s">
        <v>2076</v>
      </c>
      <c r="E455" t="s">
        <v>39</v>
      </c>
      <c r="F455" t="s">
        <v>2077</v>
      </c>
      <c r="G455" t="s">
        <v>2078</v>
      </c>
      <c r="H455" t="s">
        <v>25</v>
      </c>
      <c r="I455" t="s">
        <v>26</v>
      </c>
      <c r="J455" t="s">
        <v>376</v>
      </c>
      <c r="K455" t="s">
        <v>112</v>
      </c>
      <c r="L455">
        <v>47201</v>
      </c>
      <c r="M455" t="s">
        <v>92</v>
      </c>
      <c r="N455" t="s">
        <v>149</v>
      </c>
      <c r="O455" t="s">
        <v>31</v>
      </c>
      <c r="P455" t="s">
        <v>55</v>
      </c>
      <c r="Q455" t="s">
        <v>150</v>
      </c>
      <c r="R455">
        <v>121.3</v>
      </c>
      <c r="S455">
        <v>2</v>
      </c>
      <c r="T455">
        <v>0</v>
      </c>
      <c r="U455">
        <v>25.472999999999999</v>
      </c>
    </row>
    <row r="456" spans="1:21" x14ac:dyDescent="0.25">
      <c r="A456">
        <v>2201</v>
      </c>
      <c r="B456" t="s">
        <v>2079</v>
      </c>
      <c r="C456" s="1">
        <v>41645</v>
      </c>
      <c r="D456" s="1">
        <v>41796</v>
      </c>
      <c r="E456" t="s">
        <v>39</v>
      </c>
      <c r="F456" t="s">
        <v>932</v>
      </c>
      <c r="G456" t="s">
        <v>933</v>
      </c>
      <c r="H456" t="s">
        <v>25</v>
      </c>
      <c r="I456" t="s">
        <v>26</v>
      </c>
      <c r="J456" t="s">
        <v>2080</v>
      </c>
      <c r="K456" t="s">
        <v>1238</v>
      </c>
      <c r="L456">
        <v>72209</v>
      </c>
      <c r="M456" t="s">
        <v>29</v>
      </c>
      <c r="N456" t="s">
        <v>486</v>
      </c>
      <c r="O456" t="s">
        <v>31</v>
      </c>
      <c r="P456" t="s">
        <v>55</v>
      </c>
      <c r="Q456" t="s">
        <v>487</v>
      </c>
      <c r="R456">
        <v>22.2</v>
      </c>
      <c r="S456">
        <v>6</v>
      </c>
      <c r="T456">
        <v>0</v>
      </c>
      <c r="U456">
        <v>9.1020000000000003</v>
      </c>
    </row>
    <row r="457" spans="1:21" x14ac:dyDescent="0.25">
      <c r="A457">
        <v>2204</v>
      </c>
      <c r="B457" t="s">
        <v>2081</v>
      </c>
      <c r="C457" s="1">
        <v>42164</v>
      </c>
      <c r="D457" s="1">
        <v>42347</v>
      </c>
      <c r="E457" t="s">
        <v>39</v>
      </c>
      <c r="F457" t="s">
        <v>1491</v>
      </c>
      <c r="G457" t="s">
        <v>1492</v>
      </c>
      <c r="H457" t="s">
        <v>100</v>
      </c>
      <c r="I457" t="s">
        <v>26</v>
      </c>
      <c r="J457" t="s">
        <v>202</v>
      </c>
      <c r="K457" t="s">
        <v>203</v>
      </c>
      <c r="L457">
        <v>98103</v>
      </c>
      <c r="M457" t="s">
        <v>53</v>
      </c>
      <c r="N457" t="s">
        <v>2082</v>
      </c>
      <c r="O457" t="s">
        <v>31</v>
      </c>
      <c r="P457" t="s">
        <v>55</v>
      </c>
      <c r="Q457" t="s">
        <v>2083</v>
      </c>
      <c r="R457">
        <v>191.82</v>
      </c>
      <c r="S457">
        <v>3</v>
      </c>
      <c r="T457">
        <v>0</v>
      </c>
      <c r="U457">
        <v>74.809799999999996</v>
      </c>
    </row>
    <row r="458" spans="1:21" x14ac:dyDescent="0.25">
      <c r="A458">
        <v>2205</v>
      </c>
      <c r="B458" t="s">
        <v>2084</v>
      </c>
      <c r="C458" t="s">
        <v>2085</v>
      </c>
      <c r="D458" s="1">
        <v>42131</v>
      </c>
      <c r="E458" t="s">
        <v>39</v>
      </c>
      <c r="F458" t="s">
        <v>208</v>
      </c>
      <c r="G458" t="s">
        <v>209</v>
      </c>
      <c r="H458" t="s">
        <v>25</v>
      </c>
      <c r="I458" t="s">
        <v>26</v>
      </c>
      <c r="J458" t="s">
        <v>934</v>
      </c>
      <c r="K458" t="s">
        <v>65</v>
      </c>
      <c r="L458">
        <v>17602</v>
      </c>
      <c r="M458" t="s">
        <v>66</v>
      </c>
      <c r="N458" t="s">
        <v>1518</v>
      </c>
      <c r="O458" t="s">
        <v>31</v>
      </c>
      <c r="P458" t="s">
        <v>55</v>
      </c>
      <c r="Q458" t="s">
        <v>2086</v>
      </c>
      <c r="R458">
        <v>20.103999999999999</v>
      </c>
      <c r="S458">
        <v>1</v>
      </c>
      <c r="T458">
        <v>0.2</v>
      </c>
      <c r="U458">
        <v>1.7591000000000001</v>
      </c>
    </row>
    <row r="459" spans="1:21" x14ac:dyDescent="0.25">
      <c r="A459">
        <v>2213</v>
      </c>
      <c r="B459" t="s">
        <v>2087</v>
      </c>
      <c r="C459" t="s">
        <v>1640</v>
      </c>
      <c r="D459" t="s">
        <v>1856</v>
      </c>
      <c r="E459" t="s">
        <v>39</v>
      </c>
      <c r="F459" t="s">
        <v>2088</v>
      </c>
      <c r="G459" t="s">
        <v>2089</v>
      </c>
      <c r="H459" t="s">
        <v>25</v>
      </c>
      <c r="I459" t="s">
        <v>26</v>
      </c>
      <c r="J459" t="s">
        <v>180</v>
      </c>
      <c r="K459" t="s">
        <v>123</v>
      </c>
      <c r="L459">
        <v>10035</v>
      </c>
      <c r="M459" t="s">
        <v>66</v>
      </c>
      <c r="N459" t="s">
        <v>1344</v>
      </c>
      <c r="O459" t="s">
        <v>31</v>
      </c>
      <c r="P459" t="s">
        <v>55</v>
      </c>
      <c r="Q459" t="s">
        <v>1345</v>
      </c>
      <c r="R459">
        <v>27.42</v>
      </c>
      <c r="S459">
        <v>1</v>
      </c>
      <c r="T459">
        <v>0</v>
      </c>
      <c r="U459">
        <v>11.2422</v>
      </c>
    </row>
    <row r="460" spans="1:21" x14ac:dyDescent="0.25">
      <c r="A460">
        <v>2217</v>
      </c>
      <c r="B460" t="s">
        <v>2090</v>
      </c>
      <c r="C460" s="1">
        <v>42745</v>
      </c>
      <c r="D460" s="1">
        <v>42776</v>
      </c>
      <c r="E460" t="s">
        <v>86</v>
      </c>
      <c r="F460" t="s">
        <v>2091</v>
      </c>
      <c r="G460" t="s">
        <v>2092</v>
      </c>
      <c r="H460" t="s">
        <v>25</v>
      </c>
      <c r="I460" t="s">
        <v>26</v>
      </c>
      <c r="J460" t="s">
        <v>1765</v>
      </c>
      <c r="K460" t="s">
        <v>52</v>
      </c>
      <c r="L460">
        <v>95123</v>
      </c>
      <c r="M460" t="s">
        <v>53</v>
      </c>
      <c r="N460" t="s">
        <v>2093</v>
      </c>
      <c r="O460" t="s">
        <v>31</v>
      </c>
      <c r="P460" t="s">
        <v>35</v>
      </c>
      <c r="Q460" t="s">
        <v>2094</v>
      </c>
      <c r="R460">
        <v>108.608</v>
      </c>
      <c r="S460">
        <v>4</v>
      </c>
      <c r="T460">
        <v>0.2</v>
      </c>
      <c r="U460">
        <v>9.5031999999999996</v>
      </c>
    </row>
    <row r="461" spans="1:21" x14ac:dyDescent="0.25">
      <c r="A461">
        <v>2224</v>
      </c>
      <c r="B461" t="s">
        <v>2095</v>
      </c>
      <c r="C461" s="1">
        <v>42167</v>
      </c>
      <c r="D461" s="1">
        <v>42167</v>
      </c>
      <c r="E461" t="s">
        <v>464</v>
      </c>
      <c r="F461" t="s">
        <v>2096</v>
      </c>
      <c r="G461" t="s">
        <v>2097</v>
      </c>
      <c r="H461" t="s">
        <v>25</v>
      </c>
      <c r="I461" t="s">
        <v>26</v>
      </c>
      <c r="J461" t="s">
        <v>2098</v>
      </c>
      <c r="K461" t="s">
        <v>250</v>
      </c>
      <c r="L461">
        <v>43302</v>
      </c>
      <c r="M461" t="s">
        <v>66</v>
      </c>
      <c r="N461" t="s">
        <v>319</v>
      </c>
      <c r="O461" t="s">
        <v>31</v>
      </c>
      <c r="P461" t="s">
        <v>35</v>
      </c>
      <c r="Q461" t="s">
        <v>320</v>
      </c>
      <c r="R461">
        <v>70.686000000000007</v>
      </c>
      <c r="S461">
        <v>1</v>
      </c>
      <c r="T461">
        <v>0.3</v>
      </c>
      <c r="U461">
        <v>-24.235199999999999</v>
      </c>
    </row>
    <row r="462" spans="1:21" x14ac:dyDescent="0.25">
      <c r="A462">
        <v>2226</v>
      </c>
      <c r="B462" t="s">
        <v>2099</v>
      </c>
      <c r="C462" t="s">
        <v>1696</v>
      </c>
      <c r="D462" t="s">
        <v>608</v>
      </c>
      <c r="E462" t="s">
        <v>22</v>
      </c>
      <c r="F462" t="s">
        <v>2100</v>
      </c>
      <c r="G462" t="s">
        <v>2101</v>
      </c>
      <c r="H462" t="s">
        <v>25</v>
      </c>
      <c r="I462" t="s">
        <v>26</v>
      </c>
      <c r="J462" t="s">
        <v>2102</v>
      </c>
      <c r="K462" t="s">
        <v>189</v>
      </c>
      <c r="L462">
        <v>80122</v>
      </c>
      <c r="M462" t="s">
        <v>53</v>
      </c>
      <c r="N462" t="s">
        <v>2103</v>
      </c>
      <c r="O462" t="s">
        <v>31</v>
      </c>
      <c r="P462" t="s">
        <v>32</v>
      </c>
      <c r="Q462" t="s">
        <v>2104</v>
      </c>
      <c r="R462">
        <v>72.293999999999997</v>
      </c>
      <c r="S462">
        <v>1</v>
      </c>
      <c r="T462">
        <v>0.7</v>
      </c>
      <c r="U462">
        <v>-98.8018</v>
      </c>
    </row>
    <row r="463" spans="1:21" x14ac:dyDescent="0.25">
      <c r="A463">
        <v>2229</v>
      </c>
      <c r="B463" t="s">
        <v>2105</v>
      </c>
      <c r="C463" s="1">
        <v>42379</v>
      </c>
      <c r="D463" s="1">
        <v>42500</v>
      </c>
      <c r="E463" t="s">
        <v>39</v>
      </c>
      <c r="F463" t="s">
        <v>1318</v>
      </c>
      <c r="G463" t="s">
        <v>1319</v>
      </c>
      <c r="H463" t="s">
        <v>25</v>
      </c>
      <c r="I463" t="s">
        <v>26</v>
      </c>
      <c r="J463" t="s">
        <v>180</v>
      </c>
      <c r="K463" t="s">
        <v>123</v>
      </c>
      <c r="L463">
        <v>10024</v>
      </c>
      <c r="M463" t="s">
        <v>66</v>
      </c>
      <c r="N463" t="s">
        <v>2044</v>
      </c>
      <c r="O463" t="s">
        <v>31</v>
      </c>
      <c r="P463" t="s">
        <v>45</v>
      </c>
      <c r="Q463" t="s">
        <v>2045</v>
      </c>
      <c r="R463">
        <v>330.58800000000002</v>
      </c>
      <c r="S463">
        <v>1</v>
      </c>
      <c r="T463">
        <v>0.4</v>
      </c>
      <c r="U463">
        <v>-115.7058</v>
      </c>
    </row>
    <row r="464" spans="1:21" x14ac:dyDescent="0.25">
      <c r="A464">
        <v>2232</v>
      </c>
      <c r="B464" t="s">
        <v>2106</v>
      </c>
      <c r="C464" t="s">
        <v>2107</v>
      </c>
      <c r="D464" s="1">
        <v>42742</v>
      </c>
      <c r="E464" t="s">
        <v>39</v>
      </c>
      <c r="F464" t="s">
        <v>2108</v>
      </c>
      <c r="G464" t="s">
        <v>2109</v>
      </c>
      <c r="H464" t="s">
        <v>25</v>
      </c>
      <c r="I464" t="s">
        <v>26</v>
      </c>
      <c r="J464" t="s">
        <v>1349</v>
      </c>
      <c r="K464" t="s">
        <v>112</v>
      </c>
      <c r="L464">
        <v>46350</v>
      </c>
      <c r="M464" t="s">
        <v>92</v>
      </c>
      <c r="N464" t="s">
        <v>1182</v>
      </c>
      <c r="O464" t="s">
        <v>31</v>
      </c>
      <c r="P464" t="s">
        <v>55</v>
      </c>
      <c r="Q464" t="s">
        <v>1183</v>
      </c>
      <c r="R464">
        <v>526.45000000000005</v>
      </c>
      <c r="S464">
        <v>5</v>
      </c>
      <c r="T464">
        <v>0</v>
      </c>
      <c r="U464">
        <v>31.587</v>
      </c>
    </row>
    <row r="465" spans="1:21" x14ac:dyDescent="0.25">
      <c r="A465">
        <v>2239</v>
      </c>
      <c r="B465" t="s">
        <v>2110</v>
      </c>
      <c r="C465" t="s">
        <v>2111</v>
      </c>
      <c r="D465" t="s">
        <v>1424</v>
      </c>
      <c r="E465" t="s">
        <v>39</v>
      </c>
      <c r="F465" t="s">
        <v>2112</v>
      </c>
      <c r="G465" t="s">
        <v>2113</v>
      </c>
      <c r="H465" t="s">
        <v>100</v>
      </c>
      <c r="I465" t="s">
        <v>26</v>
      </c>
      <c r="J465" t="s">
        <v>137</v>
      </c>
      <c r="K465" t="s">
        <v>138</v>
      </c>
      <c r="L465">
        <v>60610</v>
      </c>
      <c r="M465" t="s">
        <v>92</v>
      </c>
      <c r="N465" t="s">
        <v>2114</v>
      </c>
      <c r="O465" t="s">
        <v>31</v>
      </c>
      <c r="P465" t="s">
        <v>55</v>
      </c>
      <c r="Q465" t="s">
        <v>2115</v>
      </c>
      <c r="R465">
        <v>44.4</v>
      </c>
      <c r="S465">
        <v>2</v>
      </c>
      <c r="T465">
        <v>0.6</v>
      </c>
      <c r="U465">
        <v>-52.17</v>
      </c>
    </row>
    <row r="466" spans="1:21" x14ac:dyDescent="0.25">
      <c r="A466">
        <v>2257</v>
      </c>
      <c r="B466" t="s">
        <v>2116</v>
      </c>
      <c r="C466" t="s">
        <v>2117</v>
      </c>
      <c r="D466" t="s">
        <v>892</v>
      </c>
      <c r="E466" t="s">
        <v>39</v>
      </c>
      <c r="F466" t="s">
        <v>1151</v>
      </c>
      <c r="G466" t="s">
        <v>1152</v>
      </c>
      <c r="H466" t="s">
        <v>89</v>
      </c>
      <c r="I466" t="s">
        <v>26</v>
      </c>
      <c r="J466" t="s">
        <v>2118</v>
      </c>
      <c r="K466" t="s">
        <v>2119</v>
      </c>
      <c r="L466">
        <v>4401</v>
      </c>
      <c r="M466" t="s">
        <v>66</v>
      </c>
      <c r="N466" t="s">
        <v>1270</v>
      </c>
      <c r="O466" t="s">
        <v>31</v>
      </c>
      <c r="P466" t="s">
        <v>55</v>
      </c>
      <c r="Q466" t="s">
        <v>1271</v>
      </c>
      <c r="R466">
        <v>109.48</v>
      </c>
      <c r="S466">
        <v>2</v>
      </c>
      <c r="T466">
        <v>0</v>
      </c>
      <c r="U466">
        <v>33.938800000000001</v>
      </c>
    </row>
    <row r="467" spans="1:21" x14ac:dyDescent="0.25">
      <c r="A467">
        <v>2258</v>
      </c>
      <c r="B467" t="s">
        <v>2120</v>
      </c>
      <c r="C467" t="s">
        <v>982</v>
      </c>
      <c r="D467" t="s">
        <v>1509</v>
      </c>
      <c r="E467" t="s">
        <v>86</v>
      </c>
      <c r="F467" t="s">
        <v>1692</v>
      </c>
      <c r="G467" t="s">
        <v>1693</v>
      </c>
      <c r="H467" t="s">
        <v>25</v>
      </c>
      <c r="I467" t="s">
        <v>26</v>
      </c>
      <c r="J467" t="s">
        <v>352</v>
      </c>
      <c r="K467" t="s">
        <v>52</v>
      </c>
      <c r="L467">
        <v>94122</v>
      </c>
      <c r="M467" t="s">
        <v>53</v>
      </c>
      <c r="N467" t="s">
        <v>525</v>
      </c>
      <c r="O467" t="s">
        <v>31</v>
      </c>
      <c r="P467" t="s">
        <v>35</v>
      </c>
      <c r="Q467" t="s">
        <v>526</v>
      </c>
      <c r="R467">
        <v>1212.96</v>
      </c>
      <c r="S467">
        <v>7</v>
      </c>
      <c r="T467">
        <v>0.2</v>
      </c>
      <c r="U467">
        <v>90.971999999999994</v>
      </c>
    </row>
    <row r="468" spans="1:21" x14ac:dyDescent="0.25">
      <c r="A468">
        <v>2263</v>
      </c>
      <c r="B468" t="s">
        <v>2121</v>
      </c>
      <c r="C468" s="1">
        <v>42888</v>
      </c>
      <c r="D468" s="1">
        <v>42980</v>
      </c>
      <c r="E468" t="s">
        <v>86</v>
      </c>
      <c r="F468" t="s">
        <v>2122</v>
      </c>
      <c r="G468" t="s">
        <v>2123</v>
      </c>
      <c r="H468" t="s">
        <v>25</v>
      </c>
      <c r="I468" t="s">
        <v>26</v>
      </c>
      <c r="J468" t="s">
        <v>784</v>
      </c>
      <c r="K468" t="s">
        <v>817</v>
      </c>
      <c r="L468">
        <v>22204</v>
      </c>
      <c r="M468" t="s">
        <v>29</v>
      </c>
      <c r="N468" t="s">
        <v>809</v>
      </c>
      <c r="O468" t="s">
        <v>31</v>
      </c>
      <c r="P468" t="s">
        <v>32</v>
      </c>
      <c r="Q468" t="s">
        <v>810</v>
      </c>
      <c r="R468">
        <v>359.97</v>
      </c>
      <c r="S468">
        <v>3</v>
      </c>
      <c r="T468">
        <v>0</v>
      </c>
      <c r="U468">
        <v>79.193399999999997</v>
      </c>
    </row>
    <row r="469" spans="1:21" x14ac:dyDescent="0.25">
      <c r="A469">
        <v>2273</v>
      </c>
      <c r="B469" t="s">
        <v>2124</v>
      </c>
      <c r="C469" s="1">
        <v>42158</v>
      </c>
      <c r="D469" s="1">
        <v>42311</v>
      </c>
      <c r="E469" t="s">
        <v>39</v>
      </c>
      <c r="F469" t="s">
        <v>2125</v>
      </c>
      <c r="G469" t="s">
        <v>2126</v>
      </c>
      <c r="H469" t="s">
        <v>25</v>
      </c>
      <c r="I469" t="s">
        <v>26</v>
      </c>
      <c r="J469" t="s">
        <v>352</v>
      </c>
      <c r="K469" t="s">
        <v>52</v>
      </c>
      <c r="L469">
        <v>94122</v>
      </c>
      <c r="M469" t="s">
        <v>53</v>
      </c>
      <c r="N469" t="s">
        <v>2127</v>
      </c>
      <c r="O469" t="s">
        <v>31</v>
      </c>
      <c r="P469" t="s">
        <v>55</v>
      </c>
      <c r="Q469" t="s">
        <v>2128</v>
      </c>
      <c r="R469">
        <v>435.26</v>
      </c>
      <c r="S469">
        <v>7</v>
      </c>
      <c r="T469">
        <v>0</v>
      </c>
      <c r="U469">
        <v>95.757199999999997</v>
      </c>
    </row>
    <row r="470" spans="1:21" x14ac:dyDescent="0.25">
      <c r="A470">
        <v>2275</v>
      </c>
      <c r="B470" t="s">
        <v>2129</v>
      </c>
      <c r="C470" s="1">
        <v>41708</v>
      </c>
      <c r="D470" s="1">
        <v>41861</v>
      </c>
      <c r="E470" t="s">
        <v>22</v>
      </c>
      <c r="F470" t="s">
        <v>471</v>
      </c>
      <c r="G470" t="s">
        <v>472</v>
      </c>
      <c r="H470" t="s">
        <v>89</v>
      </c>
      <c r="I470" t="s">
        <v>26</v>
      </c>
      <c r="J470" t="s">
        <v>51</v>
      </c>
      <c r="K470" t="s">
        <v>52</v>
      </c>
      <c r="L470">
        <v>90036</v>
      </c>
      <c r="M470" t="s">
        <v>53</v>
      </c>
      <c r="N470" t="s">
        <v>2130</v>
      </c>
      <c r="O470" t="s">
        <v>31</v>
      </c>
      <c r="P470" t="s">
        <v>45</v>
      </c>
      <c r="Q470" t="s">
        <v>2131</v>
      </c>
      <c r="R470">
        <v>143.43199999999999</v>
      </c>
      <c r="S470">
        <v>1</v>
      </c>
      <c r="T470">
        <v>0.2</v>
      </c>
      <c r="U470">
        <v>3.5857999999999999</v>
      </c>
    </row>
    <row r="471" spans="1:21" x14ac:dyDescent="0.25">
      <c r="A471">
        <v>2276</v>
      </c>
      <c r="B471" t="s">
        <v>2129</v>
      </c>
      <c r="C471" s="1">
        <v>41708</v>
      </c>
      <c r="D471" s="1">
        <v>41861</v>
      </c>
      <c r="E471" t="s">
        <v>22</v>
      </c>
      <c r="F471" t="s">
        <v>471</v>
      </c>
      <c r="G471" t="s">
        <v>472</v>
      </c>
      <c r="H471" t="s">
        <v>89</v>
      </c>
      <c r="I471" t="s">
        <v>26</v>
      </c>
      <c r="J471" t="s">
        <v>51</v>
      </c>
      <c r="K471" t="s">
        <v>52</v>
      </c>
      <c r="L471">
        <v>90036</v>
      </c>
      <c r="M471" t="s">
        <v>53</v>
      </c>
      <c r="N471" t="s">
        <v>67</v>
      </c>
      <c r="O471" t="s">
        <v>31</v>
      </c>
      <c r="P471" t="s">
        <v>35</v>
      </c>
      <c r="Q471" t="s">
        <v>68</v>
      </c>
      <c r="R471">
        <v>122.352</v>
      </c>
      <c r="S471">
        <v>3</v>
      </c>
      <c r="T471">
        <v>0.2</v>
      </c>
      <c r="U471">
        <v>13.7646</v>
      </c>
    </row>
    <row r="472" spans="1:21" x14ac:dyDescent="0.25">
      <c r="A472">
        <v>2278</v>
      </c>
      <c r="B472" t="s">
        <v>2132</v>
      </c>
      <c r="C472" t="s">
        <v>2133</v>
      </c>
      <c r="D472" s="1">
        <v>41646</v>
      </c>
      <c r="E472" t="s">
        <v>39</v>
      </c>
      <c r="F472" t="s">
        <v>2134</v>
      </c>
      <c r="G472" t="s">
        <v>2135</v>
      </c>
      <c r="H472" t="s">
        <v>25</v>
      </c>
      <c r="I472" t="s">
        <v>26</v>
      </c>
      <c r="J472" t="s">
        <v>2136</v>
      </c>
      <c r="K472" t="s">
        <v>524</v>
      </c>
      <c r="L472">
        <v>38671</v>
      </c>
      <c r="M472" t="s">
        <v>29</v>
      </c>
      <c r="N472" t="s">
        <v>1479</v>
      </c>
      <c r="O472" t="s">
        <v>31</v>
      </c>
      <c r="P472" t="s">
        <v>45</v>
      </c>
      <c r="Q472" t="s">
        <v>1244</v>
      </c>
      <c r="R472">
        <v>85.98</v>
      </c>
      <c r="S472">
        <v>1</v>
      </c>
      <c r="T472">
        <v>0</v>
      </c>
      <c r="U472">
        <v>22.354800000000001</v>
      </c>
    </row>
    <row r="473" spans="1:21" x14ac:dyDescent="0.25">
      <c r="A473">
        <v>2280</v>
      </c>
      <c r="B473" t="s">
        <v>2137</v>
      </c>
      <c r="C473" t="s">
        <v>1554</v>
      </c>
      <c r="D473" s="1">
        <v>42777</v>
      </c>
      <c r="E473" t="s">
        <v>86</v>
      </c>
      <c r="F473" t="s">
        <v>2138</v>
      </c>
      <c r="G473" t="s">
        <v>2139</v>
      </c>
      <c r="H473" t="s">
        <v>25</v>
      </c>
      <c r="I473" t="s">
        <v>26</v>
      </c>
      <c r="J473" t="s">
        <v>202</v>
      </c>
      <c r="K473" t="s">
        <v>203</v>
      </c>
      <c r="L473">
        <v>98115</v>
      </c>
      <c r="M473" t="s">
        <v>53</v>
      </c>
      <c r="N473" t="s">
        <v>1965</v>
      </c>
      <c r="O473" t="s">
        <v>31</v>
      </c>
      <c r="P473" t="s">
        <v>35</v>
      </c>
      <c r="Q473" t="s">
        <v>1966</v>
      </c>
      <c r="R473">
        <v>97.567999999999998</v>
      </c>
      <c r="S473">
        <v>2</v>
      </c>
      <c r="T473">
        <v>0.2</v>
      </c>
      <c r="U473">
        <v>-6.0979999999999999</v>
      </c>
    </row>
    <row r="474" spans="1:21" x14ac:dyDescent="0.25">
      <c r="A474">
        <v>2281</v>
      </c>
      <c r="B474" t="s">
        <v>2137</v>
      </c>
      <c r="C474" t="s">
        <v>1554</v>
      </c>
      <c r="D474" s="1">
        <v>42777</v>
      </c>
      <c r="E474" t="s">
        <v>86</v>
      </c>
      <c r="F474" t="s">
        <v>2138</v>
      </c>
      <c r="G474" t="s">
        <v>2139</v>
      </c>
      <c r="H474" t="s">
        <v>25</v>
      </c>
      <c r="I474" t="s">
        <v>26</v>
      </c>
      <c r="J474" t="s">
        <v>202</v>
      </c>
      <c r="K474" t="s">
        <v>203</v>
      </c>
      <c r="L474">
        <v>98115</v>
      </c>
      <c r="M474" t="s">
        <v>53</v>
      </c>
      <c r="N474" t="s">
        <v>1506</v>
      </c>
      <c r="O474" t="s">
        <v>31</v>
      </c>
      <c r="P474" t="s">
        <v>35</v>
      </c>
      <c r="Q474" t="s">
        <v>1507</v>
      </c>
      <c r="R474">
        <v>614.27200000000005</v>
      </c>
      <c r="S474">
        <v>8</v>
      </c>
      <c r="T474">
        <v>0.2</v>
      </c>
      <c r="U474">
        <v>-23.0352</v>
      </c>
    </row>
    <row r="475" spans="1:21" x14ac:dyDescent="0.25">
      <c r="A475">
        <v>2282</v>
      </c>
      <c r="B475" t="s">
        <v>2137</v>
      </c>
      <c r="C475" t="s">
        <v>1554</v>
      </c>
      <c r="D475" s="1">
        <v>42777</v>
      </c>
      <c r="E475" t="s">
        <v>86</v>
      </c>
      <c r="F475" t="s">
        <v>2138</v>
      </c>
      <c r="G475" t="s">
        <v>2139</v>
      </c>
      <c r="H475" t="s">
        <v>25</v>
      </c>
      <c r="I475" t="s">
        <v>26</v>
      </c>
      <c r="J475" t="s">
        <v>202</v>
      </c>
      <c r="K475" t="s">
        <v>203</v>
      </c>
      <c r="L475">
        <v>98115</v>
      </c>
      <c r="M475" t="s">
        <v>53</v>
      </c>
      <c r="N475" t="s">
        <v>1329</v>
      </c>
      <c r="O475" t="s">
        <v>31</v>
      </c>
      <c r="P475" t="s">
        <v>32</v>
      </c>
      <c r="Q475" t="s">
        <v>1330</v>
      </c>
      <c r="R475">
        <v>199.98</v>
      </c>
      <c r="S475">
        <v>2</v>
      </c>
      <c r="T475">
        <v>0</v>
      </c>
      <c r="U475">
        <v>37.996200000000002</v>
      </c>
    </row>
    <row r="476" spans="1:21" x14ac:dyDescent="0.25">
      <c r="A476">
        <v>2290</v>
      </c>
      <c r="B476" t="s">
        <v>2140</v>
      </c>
      <c r="C476" s="1">
        <v>42948</v>
      </c>
      <c r="D476" s="1">
        <v>43040</v>
      </c>
      <c r="E476" t="s">
        <v>86</v>
      </c>
      <c r="F476" t="s">
        <v>2141</v>
      </c>
      <c r="G476" t="s">
        <v>2142</v>
      </c>
      <c r="H476" t="s">
        <v>89</v>
      </c>
      <c r="I476" t="s">
        <v>26</v>
      </c>
      <c r="J476" t="s">
        <v>202</v>
      </c>
      <c r="K476" t="s">
        <v>203</v>
      </c>
      <c r="L476">
        <v>98115</v>
      </c>
      <c r="M476" t="s">
        <v>53</v>
      </c>
      <c r="N476" t="s">
        <v>2143</v>
      </c>
      <c r="O476" t="s">
        <v>31</v>
      </c>
      <c r="P476" t="s">
        <v>45</v>
      </c>
      <c r="Q476" t="s">
        <v>2144</v>
      </c>
      <c r="R476">
        <v>892.98</v>
      </c>
      <c r="S476">
        <v>2</v>
      </c>
      <c r="T476">
        <v>0</v>
      </c>
      <c r="U476">
        <v>80.368200000000002</v>
      </c>
    </row>
    <row r="477" spans="1:21" x14ac:dyDescent="0.25">
      <c r="A477">
        <v>2292</v>
      </c>
      <c r="B477" t="s">
        <v>2145</v>
      </c>
      <c r="C477" t="s">
        <v>2146</v>
      </c>
      <c r="D477" t="s">
        <v>2147</v>
      </c>
      <c r="E477" t="s">
        <v>39</v>
      </c>
      <c r="F477" t="s">
        <v>2049</v>
      </c>
      <c r="G477" t="s">
        <v>2050</v>
      </c>
      <c r="H477" t="s">
        <v>89</v>
      </c>
      <c r="I477" t="s">
        <v>26</v>
      </c>
      <c r="J477" t="s">
        <v>376</v>
      </c>
      <c r="K477" t="s">
        <v>754</v>
      </c>
      <c r="L477">
        <v>31907</v>
      </c>
      <c r="M477" t="s">
        <v>29</v>
      </c>
      <c r="N477" t="s">
        <v>1658</v>
      </c>
      <c r="O477" t="s">
        <v>31</v>
      </c>
      <c r="P477" t="s">
        <v>55</v>
      </c>
      <c r="Q477" t="s">
        <v>1659</v>
      </c>
      <c r="R477">
        <v>595.38</v>
      </c>
      <c r="S477">
        <v>6</v>
      </c>
      <c r="T477">
        <v>0</v>
      </c>
      <c r="U477">
        <v>297.69</v>
      </c>
    </row>
    <row r="478" spans="1:21" x14ac:dyDescent="0.25">
      <c r="A478">
        <v>2295</v>
      </c>
      <c r="B478" t="s">
        <v>2148</v>
      </c>
      <c r="C478" t="s">
        <v>1226</v>
      </c>
      <c r="D478" t="s">
        <v>2149</v>
      </c>
      <c r="E478" t="s">
        <v>39</v>
      </c>
      <c r="F478" t="s">
        <v>1731</v>
      </c>
      <c r="G478" t="s">
        <v>1732</v>
      </c>
      <c r="H478" t="s">
        <v>89</v>
      </c>
      <c r="I478" t="s">
        <v>26</v>
      </c>
      <c r="J478" t="s">
        <v>1517</v>
      </c>
      <c r="K478" t="s">
        <v>468</v>
      </c>
      <c r="L478">
        <v>6457</v>
      </c>
      <c r="M478" t="s">
        <v>66</v>
      </c>
      <c r="N478" t="s">
        <v>149</v>
      </c>
      <c r="O478" t="s">
        <v>31</v>
      </c>
      <c r="P478" t="s">
        <v>55</v>
      </c>
      <c r="Q478" t="s">
        <v>150</v>
      </c>
      <c r="R478">
        <v>181.95</v>
      </c>
      <c r="S478">
        <v>3</v>
      </c>
      <c r="T478">
        <v>0</v>
      </c>
      <c r="U478">
        <v>38.209499999999998</v>
      </c>
    </row>
    <row r="479" spans="1:21" x14ac:dyDescent="0.25">
      <c r="A479">
        <v>2297</v>
      </c>
      <c r="B479" t="s">
        <v>2150</v>
      </c>
      <c r="C479" s="1">
        <v>42015</v>
      </c>
      <c r="D479" s="1">
        <v>42135</v>
      </c>
      <c r="E479" t="s">
        <v>39</v>
      </c>
      <c r="F479" t="s">
        <v>317</v>
      </c>
      <c r="G479" t="s">
        <v>318</v>
      </c>
      <c r="H479" t="s">
        <v>25</v>
      </c>
      <c r="I479" t="s">
        <v>26</v>
      </c>
      <c r="J479" t="s">
        <v>180</v>
      </c>
      <c r="K479" t="s">
        <v>123</v>
      </c>
      <c r="L479">
        <v>10011</v>
      </c>
      <c r="M479" t="s">
        <v>66</v>
      </c>
      <c r="N479" t="s">
        <v>1016</v>
      </c>
      <c r="O479" t="s">
        <v>31</v>
      </c>
      <c r="P479" t="s">
        <v>55</v>
      </c>
      <c r="Q479" t="s">
        <v>1017</v>
      </c>
      <c r="R479">
        <v>259.7</v>
      </c>
      <c r="S479">
        <v>5</v>
      </c>
      <c r="T479">
        <v>0</v>
      </c>
      <c r="U479">
        <v>106.477</v>
      </c>
    </row>
    <row r="480" spans="1:21" x14ac:dyDescent="0.25">
      <c r="A480">
        <v>2304</v>
      </c>
      <c r="B480" t="s">
        <v>2151</v>
      </c>
      <c r="C480" t="s">
        <v>1595</v>
      </c>
      <c r="D480" t="s">
        <v>2024</v>
      </c>
      <c r="E480" t="s">
        <v>22</v>
      </c>
      <c r="F480" t="s">
        <v>746</v>
      </c>
      <c r="G480" t="s">
        <v>747</v>
      </c>
      <c r="H480" t="s">
        <v>100</v>
      </c>
      <c r="I480" t="s">
        <v>26</v>
      </c>
      <c r="J480" t="s">
        <v>2152</v>
      </c>
      <c r="K480" t="s">
        <v>754</v>
      </c>
      <c r="L480">
        <v>30076</v>
      </c>
      <c r="M480" t="s">
        <v>29</v>
      </c>
      <c r="N480" t="s">
        <v>458</v>
      </c>
      <c r="O480" t="s">
        <v>31</v>
      </c>
      <c r="P480" t="s">
        <v>35</v>
      </c>
      <c r="Q480" t="s">
        <v>459</v>
      </c>
      <c r="R480">
        <v>723.92</v>
      </c>
      <c r="S480">
        <v>4</v>
      </c>
      <c r="T480">
        <v>0</v>
      </c>
      <c r="U480">
        <v>188.2192</v>
      </c>
    </row>
    <row r="481" spans="1:21" x14ac:dyDescent="0.25">
      <c r="A481">
        <v>2306</v>
      </c>
      <c r="B481" t="s">
        <v>2153</v>
      </c>
      <c r="C481" t="s">
        <v>1371</v>
      </c>
      <c r="D481" t="s">
        <v>2154</v>
      </c>
      <c r="E481" t="s">
        <v>86</v>
      </c>
      <c r="F481" t="s">
        <v>409</v>
      </c>
      <c r="G481" t="s">
        <v>410</v>
      </c>
      <c r="H481" t="s">
        <v>89</v>
      </c>
      <c r="I481" t="s">
        <v>26</v>
      </c>
      <c r="J481" t="s">
        <v>137</v>
      </c>
      <c r="K481" t="s">
        <v>138</v>
      </c>
      <c r="L481">
        <v>60623</v>
      </c>
      <c r="M481" t="s">
        <v>92</v>
      </c>
      <c r="N481" t="s">
        <v>1041</v>
      </c>
      <c r="O481" t="s">
        <v>31</v>
      </c>
      <c r="P481" t="s">
        <v>32</v>
      </c>
      <c r="Q481" t="s">
        <v>1042</v>
      </c>
      <c r="R481">
        <v>141.37200000000001</v>
      </c>
      <c r="S481">
        <v>2</v>
      </c>
      <c r="T481">
        <v>0.3</v>
      </c>
      <c r="U481">
        <v>-14.1372</v>
      </c>
    </row>
    <row r="482" spans="1:21" x14ac:dyDescent="0.25">
      <c r="A482">
        <v>2309</v>
      </c>
      <c r="B482" t="s">
        <v>2155</v>
      </c>
      <c r="C482" s="1">
        <v>43045</v>
      </c>
      <c r="D482" s="1">
        <v>43075</v>
      </c>
      <c r="E482" t="s">
        <v>86</v>
      </c>
      <c r="F482" t="s">
        <v>2156</v>
      </c>
      <c r="G482" t="s">
        <v>2157</v>
      </c>
      <c r="H482" t="s">
        <v>100</v>
      </c>
      <c r="I482" t="s">
        <v>26</v>
      </c>
      <c r="J482" t="s">
        <v>1631</v>
      </c>
      <c r="K482" t="s">
        <v>577</v>
      </c>
      <c r="L482">
        <v>85345</v>
      </c>
      <c r="M482" t="s">
        <v>53</v>
      </c>
      <c r="N482" t="s">
        <v>979</v>
      </c>
      <c r="O482" t="s">
        <v>31</v>
      </c>
      <c r="P482" t="s">
        <v>35</v>
      </c>
      <c r="Q482" t="s">
        <v>980</v>
      </c>
      <c r="R482">
        <v>280.79199999999997</v>
      </c>
      <c r="S482">
        <v>1</v>
      </c>
      <c r="T482">
        <v>0.2</v>
      </c>
      <c r="U482">
        <v>35.098999999999997</v>
      </c>
    </row>
    <row r="483" spans="1:21" x14ac:dyDescent="0.25">
      <c r="A483">
        <v>2317</v>
      </c>
      <c r="B483" t="s">
        <v>2158</v>
      </c>
      <c r="C483" t="s">
        <v>706</v>
      </c>
      <c r="D483" t="s">
        <v>2159</v>
      </c>
      <c r="E483" t="s">
        <v>39</v>
      </c>
      <c r="F483" t="s">
        <v>2160</v>
      </c>
      <c r="G483" t="s">
        <v>2161</v>
      </c>
      <c r="H483" t="s">
        <v>89</v>
      </c>
      <c r="I483" t="s">
        <v>26</v>
      </c>
      <c r="J483" t="s">
        <v>2162</v>
      </c>
      <c r="K483" t="s">
        <v>2163</v>
      </c>
      <c r="L483">
        <v>57103</v>
      </c>
      <c r="M483" t="s">
        <v>92</v>
      </c>
      <c r="N483" t="s">
        <v>1965</v>
      </c>
      <c r="O483" t="s">
        <v>31</v>
      </c>
      <c r="P483" t="s">
        <v>35</v>
      </c>
      <c r="Q483" t="s">
        <v>1966</v>
      </c>
      <c r="R483">
        <v>182.94</v>
      </c>
      <c r="S483">
        <v>3</v>
      </c>
      <c r="T483">
        <v>0</v>
      </c>
      <c r="U483">
        <v>27.440999999999999</v>
      </c>
    </row>
    <row r="484" spans="1:21" x14ac:dyDescent="0.25">
      <c r="A484">
        <v>2327</v>
      </c>
      <c r="B484" t="s">
        <v>2164</v>
      </c>
      <c r="C484" t="s">
        <v>1285</v>
      </c>
      <c r="D484" t="s">
        <v>1376</v>
      </c>
      <c r="E484" t="s">
        <v>22</v>
      </c>
      <c r="F484" t="s">
        <v>2165</v>
      </c>
      <c r="G484" t="s">
        <v>2166</v>
      </c>
      <c r="H484" t="s">
        <v>89</v>
      </c>
      <c r="I484" t="s">
        <v>26</v>
      </c>
      <c r="J484" t="s">
        <v>180</v>
      </c>
      <c r="K484" t="s">
        <v>123</v>
      </c>
      <c r="L484">
        <v>10035</v>
      </c>
      <c r="M484" t="s">
        <v>66</v>
      </c>
      <c r="N484" t="s">
        <v>377</v>
      </c>
      <c r="O484" t="s">
        <v>31</v>
      </c>
      <c r="P484" t="s">
        <v>32</v>
      </c>
      <c r="Q484" t="s">
        <v>378</v>
      </c>
      <c r="R484">
        <v>46.384</v>
      </c>
      <c r="S484">
        <v>1</v>
      </c>
      <c r="T484">
        <v>0.2</v>
      </c>
      <c r="U484">
        <v>1.1596</v>
      </c>
    </row>
    <row r="485" spans="1:21" x14ac:dyDescent="0.25">
      <c r="A485">
        <v>2330</v>
      </c>
      <c r="B485" t="s">
        <v>2167</v>
      </c>
      <c r="C485" t="s">
        <v>1724</v>
      </c>
      <c r="D485" t="s">
        <v>1994</v>
      </c>
      <c r="E485" t="s">
        <v>39</v>
      </c>
      <c r="F485" t="s">
        <v>766</v>
      </c>
      <c r="G485" t="s">
        <v>767</v>
      </c>
      <c r="H485" t="s">
        <v>89</v>
      </c>
      <c r="I485" t="s">
        <v>26</v>
      </c>
      <c r="J485" t="s">
        <v>64</v>
      </c>
      <c r="K485" t="s">
        <v>65</v>
      </c>
      <c r="L485">
        <v>19140</v>
      </c>
      <c r="M485" t="s">
        <v>66</v>
      </c>
      <c r="N485" t="s">
        <v>2168</v>
      </c>
      <c r="O485" t="s">
        <v>31</v>
      </c>
      <c r="P485" t="s">
        <v>55</v>
      </c>
      <c r="Q485" t="s">
        <v>2169</v>
      </c>
      <c r="R485">
        <v>547.13599999999997</v>
      </c>
      <c r="S485">
        <v>4</v>
      </c>
      <c r="T485">
        <v>0.2</v>
      </c>
      <c r="U485">
        <v>-68.391999999999996</v>
      </c>
    </row>
    <row r="486" spans="1:21" x14ac:dyDescent="0.25">
      <c r="A486">
        <v>2342</v>
      </c>
      <c r="B486" t="s">
        <v>2170</v>
      </c>
      <c r="C486" t="s">
        <v>1605</v>
      </c>
      <c r="D486" s="1">
        <v>42064</v>
      </c>
      <c r="E486" t="s">
        <v>86</v>
      </c>
      <c r="F486" t="s">
        <v>1472</v>
      </c>
      <c r="G486" t="s">
        <v>1473</v>
      </c>
      <c r="H486" t="s">
        <v>100</v>
      </c>
      <c r="I486" t="s">
        <v>26</v>
      </c>
      <c r="J486" t="s">
        <v>256</v>
      </c>
      <c r="K486" t="s">
        <v>473</v>
      </c>
      <c r="L486">
        <v>2038</v>
      </c>
      <c r="M486" t="s">
        <v>66</v>
      </c>
      <c r="N486" t="s">
        <v>2171</v>
      </c>
      <c r="O486" t="s">
        <v>31</v>
      </c>
      <c r="P486" t="s">
        <v>55</v>
      </c>
      <c r="Q486" t="s">
        <v>2172</v>
      </c>
      <c r="R486">
        <v>63.2</v>
      </c>
      <c r="S486">
        <v>5</v>
      </c>
      <c r="T486">
        <v>0</v>
      </c>
      <c r="U486">
        <v>23.384</v>
      </c>
    </row>
    <row r="487" spans="1:21" x14ac:dyDescent="0.25">
      <c r="A487">
        <v>2348</v>
      </c>
      <c r="B487" t="s">
        <v>2173</v>
      </c>
      <c r="C487" t="s">
        <v>1177</v>
      </c>
      <c r="D487" t="s">
        <v>607</v>
      </c>
      <c r="E487" t="s">
        <v>39</v>
      </c>
      <c r="F487" t="s">
        <v>932</v>
      </c>
      <c r="G487" t="s">
        <v>933</v>
      </c>
      <c r="H487" t="s">
        <v>25</v>
      </c>
      <c r="I487" t="s">
        <v>26</v>
      </c>
      <c r="J487" t="s">
        <v>264</v>
      </c>
      <c r="K487" t="s">
        <v>91</v>
      </c>
      <c r="L487">
        <v>78207</v>
      </c>
      <c r="M487" t="s">
        <v>92</v>
      </c>
      <c r="N487" t="s">
        <v>1327</v>
      </c>
      <c r="O487" t="s">
        <v>31</v>
      </c>
      <c r="P487" t="s">
        <v>45</v>
      </c>
      <c r="Q487" t="s">
        <v>1328</v>
      </c>
      <c r="R487">
        <v>557.58500000000004</v>
      </c>
      <c r="S487">
        <v>5</v>
      </c>
      <c r="T487">
        <v>0.3</v>
      </c>
      <c r="U487">
        <v>0</v>
      </c>
    </row>
    <row r="488" spans="1:21" x14ac:dyDescent="0.25">
      <c r="A488">
        <v>2354</v>
      </c>
      <c r="B488" t="s">
        <v>2174</v>
      </c>
      <c r="C488" t="s">
        <v>2175</v>
      </c>
      <c r="D488" s="1">
        <v>42044</v>
      </c>
      <c r="E488" t="s">
        <v>86</v>
      </c>
      <c r="F488" t="s">
        <v>2176</v>
      </c>
      <c r="G488" t="s">
        <v>2177</v>
      </c>
      <c r="H488" t="s">
        <v>89</v>
      </c>
      <c r="I488" t="s">
        <v>26</v>
      </c>
      <c r="J488" t="s">
        <v>352</v>
      </c>
      <c r="K488" t="s">
        <v>52</v>
      </c>
      <c r="L488">
        <v>94122</v>
      </c>
      <c r="M488" t="s">
        <v>53</v>
      </c>
      <c r="N488" t="s">
        <v>102</v>
      </c>
      <c r="O488" t="s">
        <v>31</v>
      </c>
      <c r="P488" t="s">
        <v>32</v>
      </c>
      <c r="Q488" t="s">
        <v>103</v>
      </c>
      <c r="R488">
        <v>1552.8309999999999</v>
      </c>
      <c r="S488">
        <v>7</v>
      </c>
      <c r="T488">
        <v>0.15</v>
      </c>
      <c r="U488">
        <v>200.9546</v>
      </c>
    </row>
    <row r="489" spans="1:21" x14ac:dyDescent="0.25">
      <c r="A489">
        <v>2358</v>
      </c>
      <c r="B489" t="s">
        <v>2178</v>
      </c>
      <c r="C489" t="s">
        <v>2179</v>
      </c>
      <c r="D489" t="s">
        <v>2180</v>
      </c>
      <c r="E489" t="s">
        <v>39</v>
      </c>
      <c r="F489" t="s">
        <v>2181</v>
      </c>
      <c r="G489" t="s">
        <v>2182</v>
      </c>
      <c r="H489" t="s">
        <v>89</v>
      </c>
      <c r="I489" t="s">
        <v>26</v>
      </c>
      <c r="J489" t="s">
        <v>180</v>
      </c>
      <c r="K489" t="s">
        <v>123</v>
      </c>
      <c r="L489">
        <v>10024</v>
      </c>
      <c r="M489" t="s">
        <v>66</v>
      </c>
      <c r="N489" t="s">
        <v>329</v>
      </c>
      <c r="O489" t="s">
        <v>31</v>
      </c>
      <c r="P489" t="s">
        <v>45</v>
      </c>
      <c r="Q489" t="s">
        <v>330</v>
      </c>
      <c r="R489">
        <v>1579.7460000000001</v>
      </c>
      <c r="S489">
        <v>7</v>
      </c>
      <c r="T489">
        <v>0.4</v>
      </c>
      <c r="U489">
        <v>-447.59469999999999</v>
      </c>
    </row>
    <row r="490" spans="1:21" x14ac:dyDescent="0.25">
      <c r="A490">
        <v>2359</v>
      </c>
      <c r="B490" t="s">
        <v>2178</v>
      </c>
      <c r="C490" t="s">
        <v>2179</v>
      </c>
      <c r="D490" t="s">
        <v>2180</v>
      </c>
      <c r="E490" t="s">
        <v>39</v>
      </c>
      <c r="F490" t="s">
        <v>2181</v>
      </c>
      <c r="G490" t="s">
        <v>2182</v>
      </c>
      <c r="H490" t="s">
        <v>89</v>
      </c>
      <c r="I490" t="s">
        <v>26</v>
      </c>
      <c r="J490" t="s">
        <v>180</v>
      </c>
      <c r="K490" t="s">
        <v>123</v>
      </c>
      <c r="L490">
        <v>10024</v>
      </c>
      <c r="M490" t="s">
        <v>66</v>
      </c>
      <c r="N490" t="s">
        <v>2143</v>
      </c>
      <c r="O490" t="s">
        <v>31</v>
      </c>
      <c r="P490" t="s">
        <v>45</v>
      </c>
      <c r="Q490" t="s">
        <v>2144</v>
      </c>
      <c r="R490">
        <v>1071.576</v>
      </c>
      <c r="S490">
        <v>4</v>
      </c>
      <c r="T490">
        <v>0.4</v>
      </c>
      <c r="U490">
        <v>-553.64760000000001</v>
      </c>
    </row>
    <row r="491" spans="1:21" x14ac:dyDescent="0.25">
      <c r="A491">
        <v>2360</v>
      </c>
      <c r="B491" t="s">
        <v>2178</v>
      </c>
      <c r="C491" t="s">
        <v>2179</v>
      </c>
      <c r="D491" t="s">
        <v>2180</v>
      </c>
      <c r="E491" t="s">
        <v>39</v>
      </c>
      <c r="F491" t="s">
        <v>2181</v>
      </c>
      <c r="G491" t="s">
        <v>2182</v>
      </c>
      <c r="H491" t="s">
        <v>89</v>
      </c>
      <c r="I491" t="s">
        <v>26</v>
      </c>
      <c r="J491" t="s">
        <v>180</v>
      </c>
      <c r="K491" t="s">
        <v>123</v>
      </c>
      <c r="L491">
        <v>10024</v>
      </c>
      <c r="M491" t="s">
        <v>66</v>
      </c>
      <c r="N491" t="s">
        <v>1853</v>
      </c>
      <c r="O491" t="s">
        <v>31</v>
      </c>
      <c r="P491" t="s">
        <v>45</v>
      </c>
      <c r="Q491" t="s">
        <v>1854</v>
      </c>
      <c r="R491">
        <v>613.90800000000002</v>
      </c>
      <c r="S491">
        <v>3</v>
      </c>
      <c r="T491">
        <v>0.4</v>
      </c>
      <c r="U491">
        <v>-122.7816</v>
      </c>
    </row>
    <row r="492" spans="1:21" x14ac:dyDescent="0.25">
      <c r="A492">
        <v>2364</v>
      </c>
      <c r="B492" t="s">
        <v>2183</v>
      </c>
      <c r="C492" t="s">
        <v>1177</v>
      </c>
      <c r="D492" t="s">
        <v>607</v>
      </c>
      <c r="E492" t="s">
        <v>39</v>
      </c>
      <c r="F492" t="s">
        <v>2184</v>
      </c>
      <c r="G492" t="s">
        <v>2185</v>
      </c>
      <c r="H492" t="s">
        <v>100</v>
      </c>
      <c r="I492" t="s">
        <v>26</v>
      </c>
      <c r="J492" t="s">
        <v>816</v>
      </c>
      <c r="K492" t="s">
        <v>817</v>
      </c>
      <c r="L492">
        <v>22980</v>
      </c>
      <c r="M492" t="s">
        <v>29</v>
      </c>
      <c r="N492" t="s">
        <v>617</v>
      </c>
      <c r="O492" t="s">
        <v>31</v>
      </c>
      <c r="P492" t="s">
        <v>55</v>
      </c>
      <c r="Q492" t="s">
        <v>618</v>
      </c>
      <c r="R492">
        <v>127.88</v>
      </c>
      <c r="S492">
        <v>2</v>
      </c>
      <c r="T492">
        <v>0</v>
      </c>
      <c r="U492">
        <v>40.921599999999998</v>
      </c>
    </row>
    <row r="493" spans="1:21" x14ac:dyDescent="0.25">
      <c r="A493">
        <v>2367</v>
      </c>
      <c r="B493" t="s">
        <v>2186</v>
      </c>
      <c r="C493" t="s">
        <v>1127</v>
      </c>
      <c r="D493" t="s">
        <v>157</v>
      </c>
      <c r="E493" t="s">
        <v>22</v>
      </c>
      <c r="F493" t="s">
        <v>2187</v>
      </c>
      <c r="G493" t="s">
        <v>2188</v>
      </c>
      <c r="H493" t="s">
        <v>25</v>
      </c>
      <c r="I493" t="s">
        <v>26</v>
      </c>
      <c r="J493" t="s">
        <v>2189</v>
      </c>
      <c r="K493" t="s">
        <v>52</v>
      </c>
      <c r="L493">
        <v>95823</v>
      </c>
      <c r="M493" t="s">
        <v>53</v>
      </c>
      <c r="N493" t="s">
        <v>2190</v>
      </c>
      <c r="O493" t="s">
        <v>31</v>
      </c>
      <c r="P493" t="s">
        <v>35</v>
      </c>
      <c r="Q493" t="s">
        <v>2191</v>
      </c>
      <c r="R493">
        <v>120.712</v>
      </c>
      <c r="S493">
        <v>1</v>
      </c>
      <c r="T493">
        <v>0.2</v>
      </c>
      <c r="U493">
        <v>-18.1068</v>
      </c>
    </row>
    <row r="494" spans="1:21" x14ac:dyDescent="0.25">
      <c r="A494">
        <v>2369</v>
      </c>
      <c r="B494" t="s">
        <v>2192</v>
      </c>
      <c r="C494" t="s">
        <v>1943</v>
      </c>
      <c r="D494" t="s">
        <v>2193</v>
      </c>
      <c r="E494" t="s">
        <v>39</v>
      </c>
      <c r="F494" t="s">
        <v>380</v>
      </c>
      <c r="G494" t="s">
        <v>381</v>
      </c>
      <c r="H494" t="s">
        <v>89</v>
      </c>
      <c r="I494" t="s">
        <v>26</v>
      </c>
      <c r="J494" t="s">
        <v>1875</v>
      </c>
      <c r="K494" t="s">
        <v>250</v>
      </c>
      <c r="L494">
        <v>45014</v>
      </c>
      <c r="M494" t="s">
        <v>66</v>
      </c>
      <c r="N494" t="s">
        <v>2194</v>
      </c>
      <c r="O494" t="s">
        <v>31</v>
      </c>
      <c r="P494" t="s">
        <v>55</v>
      </c>
      <c r="Q494" t="s">
        <v>2195</v>
      </c>
      <c r="R494">
        <v>532.70399999999995</v>
      </c>
      <c r="S494">
        <v>6</v>
      </c>
      <c r="T494">
        <v>0.2</v>
      </c>
      <c r="U494">
        <v>-26.635200000000001</v>
      </c>
    </row>
    <row r="495" spans="1:21" x14ac:dyDescent="0.25">
      <c r="A495">
        <v>2372</v>
      </c>
      <c r="B495" t="s">
        <v>2196</v>
      </c>
      <c r="C495" s="1">
        <v>42558</v>
      </c>
      <c r="D495" s="1">
        <v>42681</v>
      </c>
      <c r="E495" t="s">
        <v>22</v>
      </c>
      <c r="F495" t="s">
        <v>2197</v>
      </c>
      <c r="G495" t="s">
        <v>2198</v>
      </c>
      <c r="H495" t="s">
        <v>89</v>
      </c>
      <c r="I495" t="s">
        <v>26</v>
      </c>
      <c r="J495" t="s">
        <v>188</v>
      </c>
      <c r="K495" t="s">
        <v>138</v>
      </c>
      <c r="L495">
        <v>60505</v>
      </c>
      <c r="M495" t="s">
        <v>92</v>
      </c>
      <c r="N495" t="s">
        <v>1827</v>
      </c>
      <c r="O495" t="s">
        <v>31</v>
      </c>
      <c r="P495" t="s">
        <v>55</v>
      </c>
      <c r="Q495" t="s">
        <v>1828</v>
      </c>
      <c r="R495">
        <v>60.287999999999997</v>
      </c>
      <c r="S495">
        <v>8</v>
      </c>
      <c r="T495">
        <v>0.6</v>
      </c>
      <c r="U495">
        <v>-27.1296</v>
      </c>
    </row>
    <row r="496" spans="1:21" x14ac:dyDescent="0.25">
      <c r="A496">
        <v>2375</v>
      </c>
      <c r="B496" t="s">
        <v>2196</v>
      </c>
      <c r="C496" s="1">
        <v>42558</v>
      </c>
      <c r="D496" s="1">
        <v>42681</v>
      </c>
      <c r="E496" t="s">
        <v>22</v>
      </c>
      <c r="F496" t="s">
        <v>2197</v>
      </c>
      <c r="G496" t="s">
        <v>2198</v>
      </c>
      <c r="H496" t="s">
        <v>89</v>
      </c>
      <c r="I496" t="s">
        <v>26</v>
      </c>
      <c r="J496" t="s">
        <v>188</v>
      </c>
      <c r="K496" t="s">
        <v>138</v>
      </c>
      <c r="L496">
        <v>60505</v>
      </c>
      <c r="M496" t="s">
        <v>92</v>
      </c>
      <c r="N496" t="s">
        <v>458</v>
      </c>
      <c r="O496" t="s">
        <v>31</v>
      </c>
      <c r="P496" t="s">
        <v>35</v>
      </c>
      <c r="Q496" t="s">
        <v>459</v>
      </c>
      <c r="R496">
        <v>253.37200000000001</v>
      </c>
      <c r="S496">
        <v>2</v>
      </c>
      <c r="T496">
        <v>0.3</v>
      </c>
      <c r="U496">
        <v>-14.478400000000001</v>
      </c>
    </row>
    <row r="497" spans="1:21" x14ac:dyDescent="0.25">
      <c r="A497">
        <v>2382</v>
      </c>
      <c r="B497" t="s">
        <v>2199</v>
      </c>
      <c r="C497" s="1">
        <v>42526</v>
      </c>
      <c r="D497" s="1">
        <v>42648</v>
      </c>
      <c r="E497" t="s">
        <v>39</v>
      </c>
      <c r="F497" t="s">
        <v>2200</v>
      </c>
      <c r="G497" t="s">
        <v>2201</v>
      </c>
      <c r="H497" t="s">
        <v>100</v>
      </c>
      <c r="I497" t="s">
        <v>26</v>
      </c>
      <c r="J497" t="s">
        <v>1003</v>
      </c>
      <c r="K497" t="s">
        <v>250</v>
      </c>
      <c r="L497">
        <v>44052</v>
      </c>
      <c r="M497" t="s">
        <v>66</v>
      </c>
      <c r="N497" t="s">
        <v>83</v>
      </c>
      <c r="O497" t="s">
        <v>31</v>
      </c>
      <c r="P497" t="s">
        <v>55</v>
      </c>
      <c r="Q497" t="s">
        <v>2202</v>
      </c>
      <c r="R497">
        <v>54.712000000000003</v>
      </c>
      <c r="S497">
        <v>7</v>
      </c>
      <c r="T497">
        <v>0.2</v>
      </c>
      <c r="U497">
        <v>11.626300000000001</v>
      </c>
    </row>
    <row r="498" spans="1:21" x14ac:dyDescent="0.25">
      <c r="A498">
        <v>2393</v>
      </c>
      <c r="B498" t="s">
        <v>2203</v>
      </c>
      <c r="C498" s="1">
        <v>42167</v>
      </c>
      <c r="D498" s="1">
        <v>42289</v>
      </c>
      <c r="E498" t="s">
        <v>39</v>
      </c>
      <c r="F498" t="s">
        <v>2204</v>
      </c>
      <c r="G498" t="s">
        <v>2205</v>
      </c>
      <c r="H498" t="s">
        <v>25</v>
      </c>
      <c r="I498" t="s">
        <v>26</v>
      </c>
      <c r="J498" t="s">
        <v>180</v>
      </c>
      <c r="K498" t="s">
        <v>123</v>
      </c>
      <c r="L498">
        <v>10009</v>
      </c>
      <c r="M498" t="s">
        <v>66</v>
      </c>
      <c r="N498" t="s">
        <v>1801</v>
      </c>
      <c r="O498" t="s">
        <v>31</v>
      </c>
      <c r="P498" t="s">
        <v>55</v>
      </c>
      <c r="Q498" t="s">
        <v>1802</v>
      </c>
      <c r="R498">
        <v>113.92</v>
      </c>
      <c r="S498">
        <v>4</v>
      </c>
      <c r="T498">
        <v>0</v>
      </c>
      <c r="U498">
        <v>42.150399999999998</v>
      </c>
    </row>
    <row r="499" spans="1:21" x14ac:dyDescent="0.25">
      <c r="A499">
        <v>2404</v>
      </c>
      <c r="B499" t="s">
        <v>2206</v>
      </c>
      <c r="C499" t="s">
        <v>2193</v>
      </c>
      <c r="D499" s="1">
        <v>42439</v>
      </c>
      <c r="E499" t="s">
        <v>39</v>
      </c>
      <c r="F499" t="s">
        <v>2207</v>
      </c>
      <c r="G499" t="s">
        <v>2208</v>
      </c>
      <c r="H499" t="s">
        <v>89</v>
      </c>
      <c r="I499" t="s">
        <v>26</v>
      </c>
      <c r="J499" t="s">
        <v>2209</v>
      </c>
      <c r="K499" t="s">
        <v>91</v>
      </c>
      <c r="L499">
        <v>77340</v>
      </c>
      <c r="M499" t="s">
        <v>92</v>
      </c>
      <c r="N499" t="s">
        <v>2210</v>
      </c>
      <c r="O499" t="s">
        <v>31</v>
      </c>
      <c r="P499" t="s">
        <v>32</v>
      </c>
      <c r="Q499" t="s">
        <v>2211</v>
      </c>
      <c r="R499">
        <v>956.66480000000001</v>
      </c>
      <c r="S499">
        <v>7</v>
      </c>
      <c r="T499">
        <v>0.32</v>
      </c>
      <c r="U499">
        <v>-225.0976</v>
      </c>
    </row>
    <row r="500" spans="1:21" x14ac:dyDescent="0.25">
      <c r="A500">
        <v>2410</v>
      </c>
      <c r="B500" t="s">
        <v>2212</v>
      </c>
      <c r="C500" t="s">
        <v>799</v>
      </c>
      <c r="D500" t="s">
        <v>548</v>
      </c>
      <c r="E500" t="s">
        <v>86</v>
      </c>
      <c r="F500" t="s">
        <v>2213</v>
      </c>
      <c r="G500" t="s">
        <v>2214</v>
      </c>
      <c r="H500" t="s">
        <v>100</v>
      </c>
      <c r="I500" t="s">
        <v>26</v>
      </c>
      <c r="J500" t="s">
        <v>352</v>
      </c>
      <c r="K500" t="s">
        <v>52</v>
      </c>
      <c r="L500">
        <v>94122</v>
      </c>
      <c r="M500" t="s">
        <v>53</v>
      </c>
      <c r="N500" t="s">
        <v>1683</v>
      </c>
      <c r="O500" t="s">
        <v>31</v>
      </c>
      <c r="P500" t="s">
        <v>55</v>
      </c>
      <c r="Q500" t="s">
        <v>1684</v>
      </c>
      <c r="R500">
        <v>211.84</v>
      </c>
      <c r="S500">
        <v>8</v>
      </c>
      <c r="T500">
        <v>0</v>
      </c>
      <c r="U500">
        <v>76.2624</v>
      </c>
    </row>
    <row r="501" spans="1:21" x14ac:dyDescent="0.25">
      <c r="A501">
        <v>2414</v>
      </c>
      <c r="B501" t="s">
        <v>2215</v>
      </c>
      <c r="C501" s="1">
        <v>41984</v>
      </c>
      <c r="D501" t="s">
        <v>2216</v>
      </c>
      <c r="E501" t="s">
        <v>39</v>
      </c>
      <c r="F501" t="s">
        <v>2217</v>
      </c>
      <c r="G501" t="s">
        <v>2218</v>
      </c>
      <c r="H501" t="s">
        <v>25</v>
      </c>
      <c r="I501" t="s">
        <v>26</v>
      </c>
      <c r="J501" t="s">
        <v>51</v>
      </c>
      <c r="K501" t="s">
        <v>52</v>
      </c>
      <c r="L501">
        <v>90045</v>
      </c>
      <c r="M501" t="s">
        <v>53</v>
      </c>
      <c r="N501" t="s">
        <v>1065</v>
      </c>
      <c r="O501" t="s">
        <v>31</v>
      </c>
      <c r="P501" t="s">
        <v>45</v>
      </c>
      <c r="Q501" t="s">
        <v>1066</v>
      </c>
      <c r="R501">
        <v>629.06399999999996</v>
      </c>
      <c r="S501">
        <v>3</v>
      </c>
      <c r="T501">
        <v>0.2</v>
      </c>
      <c r="U501">
        <v>31.453199999999999</v>
      </c>
    </row>
    <row r="502" spans="1:21" x14ac:dyDescent="0.25">
      <c r="A502">
        <v>2415</v>
      </c>
      <c r="B502" t="s">
        <v>2219</v>
      </c>
      <c r="C502" t="s">
        <v>2220</v>
      </c>
      <c r="D502" s="1">
        <v>42767</v>
      </c>
      <c r="E502" t="s">
        <v>39</v>
      </c>
      <c r="F502" t="s">
        <v>549</v>
      </c>
      <c r="G502" t="s">
        <v>550</v>
      </c>
      <c r="H502" t="s">
        <v>25</v>
      </c>
      <c r="I502" t="s">
        <v>26</v>
      </c>
      <c r="J502" t="s">
        <v>1050</v>
      </c>
      <c r="K502" t="s">
        <v>257</v>
      </c>
      <c r="L502">
        <v>53209</v>
      </c>
      <c r="M502" t="s">
        <v>92</v>
      </c>
      <c r="N502" t="s">
        <v>2190</v>
      </c>
      <c r="O502" t="s">
        <v>31</v>
      </c>
      <c r="P502" t="s">
        <v>35</v>
      </c>
      <c r="Q502" t="s">
        <v>2191</v>
      </c>
      <c r="R502">
        <v>754.45</v>
      </c>
      <c r="S502">
        <v>5</v>
      </c>
      <c r="T502">
        <v>0</v>
      </c>
      <c r="U502">
        <v>60.356000000000002</v>
      </c>
    </row>
    <row r="503" spans="1:21" x14ac:dyDescent="0.25">
      <c r="A503">
        <v>2416</v>
      </c>
      <c r="B503" t="s">
        <v>2221</v>
      </c>
      <c r="C503" s="1">
        <v>42162</v>
      </c>
      <c r="D503" s="1">
        <v>42315</v>
      </c>
      <c r="E503" t="s">
        <v>39</v>
      </c>
      <c r="F503" t="s">
        <v>1457</v>
      </c>
      <c r="G503" t="s">
        <v>1458</v>
      </c>
      <c r="H503" t="s">
        <v>100</v>
      </c>
      <c r="I503" t="s">
        <v>26</v>
      </c>
      <c r="J503" t="s">
        <v>2222</v>
      </c>
      <c r="K503" t="s">
        <v>473</v>
      </c>
      <c r="L503">
        <v>1040</v>
      </c>
      <c r="M503" t="s">
        <v>66</v>
      </c>
      <c r="N503" t="s">
        <v>589</v>
      </c>
      <c r="O503" t="s">
        <v>31</v>
      </c>
      <c r="P503" t="s">
        <v>32</v>
      </c>
      <c r="Q503" t="s">
        <v>590</v>
      </c>
      <c r="R503">
        <v>301.95999999999998</v>
      </c>
      <c r="S503">
        <v>2</v>
      </c>
      <c r="T503">
        <v>0</v>
      </c>
      <c r="U503">
        <v>60.392000000000003</v>
      </c>
    </row>
    <row r="504" spans="1:21" x14ac:dyDescent="0.25">
      <c r="A504">
        <v>2426</v>
      </c>
      <c r="B504" t="s">
        <v>2223</v>
      </c>
      <c r="C504" t="s">
        <v>193</v>
      </c>
      <c r="D504" t="s">
        <v>194</v>
      </c>
      <c r="E504" t="s">
        <v>39</v>
      </c>
      <c r="F504" t="s">
        <v>2224</v>
      </c>
      <c r="G504" t="s">
        <v>2225</v>
      </c>
      <c r="H504" t="s">
        <v>25</v>
      </c>
      <c r="I504" t="s">
        <v>26</v>
      </c>
      <c r="J504" t="s">
        <v>1875</v>
      </c>
      <c r="K504" t="s">
        <v>250</v>
      </c>
      <c r="L504">
        <v>45014</v>
      </c>
      <c r="M504" t="s">
        <v>66</v>
      </c>
      <c r="N504" t="s">
        <v>2226</v>
      </c>
      <c r="O504" t="s">
        <v>31</v>
      </c>
      <c r="P504" t="s">
        <v>45</v>
      </c>
      <c r="Q504" t="s">
        <v>2227</v>
      </c>
      <c r="R504">
        <v>273.06</v>
      </c>
      <c r="S504">
        <v>2</v>
      </c>
      <c r="T504">
        <v>0.4</v>
      </c>
      <c r="U504">
        <v>-104.673</v>
      </c>
    </row>
    <row r="505" spans="1:21" x14ac:dyDescent="0.25">
      <c r="A505">
        <v>2430</v>
      </c>
      <c r="B505" t="s">
        <v>2228</v>
      </c>
      <c r="C505" s="1">
        <v>42680</v>
      </c>
      <c r="D505" t="s">
        <v>118</v>
      </c>
      <c r="E505" t="s">
        <v>39</v>
      </c>
      <c r="F505" t="s">
        <v>2229</v>
      </c>
      <c r="G505" t="s">
        <v>2230</v>
      </c>
      <c r="H505" t="s">
        <v>89</v>
      </c>
      <c r="I505" t="s">
        <v>26</v>
      </c>
      <c r="J505" t="s">
        <v>784</v>
      </c>
      <c r="K505" t="s">
        <v>91</v>
      </c>
      <c r="L505">
        <v>76017</v>
      </c>
      <c r="M505" t="s">
        <v>92</v>
      </c>
      <c r="N505" t="s">
        <v>1667</v>
      </c>
      <c r="O505" t="s">
        <v>31</v>
      </c>
      <c r="P505" t="s">
        <v>55</v>
      </c>
      <c r="Q505" t="s">
        <v>1668</v>
      </c>
      <c r="R505">
        <v>12.544</v>
      </c>
      <c r="S505">
        <v>7</v>
      </c>
      <c r="T505">
        <v>0.6</v>
      </c>
      <c r="U505">
        <v>-9.0944000000000003</v>
      </c>
    </row>
    <row r="506" spans="1:21" x14ac:dyDescent="0.25">
      <c r="A506">
        <v>2432</v>
      </c>
      <c r="B506" t="s">
        <v>2231</v>
      </c>
      <c r="C506" t="s">
        <v>1080</v>
      </c>
      <c r="D506" s="1">
        <v>43132</v>
      </c>
      <c r="E506" t="s">
        <v>39</v>
      </c>
      <c r="F506" t="s">
        <v>2207</v>
      </c>
      <c r="G506" t="s">
        <v>2208</v>
      </c>
      <c r="H506" t="s">
        <v>89</v>
      </c>
      <c r="I506" t="s">
        <v>26</v>
      </c>
      <c r="J506" t="s">
        <v>202</v>
      </c>
      <c r="K506" t="s">
        <v>203</v>
      </c>
      <c r="L506">
        <v>98103</v>
      </c>
      <c r="M506" t="s">
        <v>53</v>
      </c>
      <c r="N506" t="s">
        <v>486</v>
      </c>
      <c r="O506" t="s">
        <v>31</v>
      </c>
      <c r="P506" t="s">
        <v>55</v>
      </c>
      <c r="Q506" t="s">
        <v>487</v>
      </c>
      <c r="R506">
        <v>7.4</v>
      </c>
      <c r="S506">
        <v>2</v>
      </c>
      <c r="T506">
        <v>0</v>
      </c>
      <c r="U506">
        <v>3.0339999999999998</v>
      </c>
    </row>
    <row r="507" spans="1:21" x14ac:dyDescent="0.25">
      <c r="A507">
        <v>2433</v>
      </c>
      <c r="B507" t="s">
        <v>2232</v>
      </c>
      <c r="C507" t="s">
        <v>2233</v>
      </c>
      <c r="D507" s="1">
        <v>41643</v>
      </c>
      <c r="E507" t="s">
        <v>39</v>
      </c>
      <c r="F507" t="s">
        <v>2234</v>
      </c>
      <c r="G507" t="s">
        <v>2235</v>
      </c>
      <c r="H507" t="s">
        <v>25</v>
      </c>
      <c r="I507" t="s">
        <v>26</v>
      </c>
      <c r="J507" t="s">
        <v>180</v>
      </c>
      <c r="K507" t="s">
        <v>123</v>
      </c>
      <c r="L507">
        <v>10009</v>
      </c>
      <c r="M507" t="s">
        <v>66</v>
      </c>
      <c r="N507" t="s">
        <v>2236</v>
      </c>
      <c r="O507" t="s">
        <v>31</v>
      </c>
      <c r="P507" t="s">
        <v>35</v>
      </c>
      <c r="Q507" t="s">
        <v>2237</v>
      </c>
      <c r="R507">
        <v>366.786</v>
      </c>
      <c r="S507">
        <v>7</v>
      </c>
      <c r="T507">
        <v>0.1</v>
      </c>
      <c r="U507">
        <v>65.206400000000002</v>
      </c>
    </row>
    <row r="508" spans="1:21" x14ac:dyDescent="0.25">
      <c r="A508">
        <v>2437</v>
      </c>
      <c r="B508" t="s">
        <v>2238</v>
      </c>
      <c r="C508" s="1">
        <v>42801</v>
      </c>
      <c r="D508" s="1">
        <v>43015</v>
      </c>
      <c r="E508" t="s">
        <v>39</v>
      </c>
      <c r="F508" t="s">
        <v>1448</v>
      </c>
      <c r="G508" t="s">
        <v>1449</v>
      </c>
      <c r="H508" t="s">
        <v>25</v>
      </c>
      <c r="I508" t="s">
        <v>26</v>
      </c>
      <c r="J508" t="s">
        <v>2239</v>
      </c>
      <c r="K508" t="s">
        <v>2240</v>
      </c>
      <c r="L508">
        <v>87401</v>
      </c>
      <c r="M508" t="s">
        <v>53</v>
      </c>
      <c r="N508" t="s">
        <v>149</v>
      </c>
      <c r="O508" t="s">
        <v>31</v>
      </c>
      <c r="P508" t="s">
        <v>55</v>
      </c>
      <c r="Q508" t="s">
        <v>150</v>
      </c>
      <c r="R508">
        <v>545.85</v>
      </c>
      <c r="S508">
        <v>9</v>
      </c>
      <c r="T508">
        <v>0</v>
      </c>
      <c r="U508">
        <v>114.6285</v>
      </c>
    </row>
    <row r="509" spans="1:21" x14ac:dyDescent="0.25">
      <c r="A509">
        <v>2438</v>
      </c>
      <c r="B509" t="s">
        <v>2241</v>
      </c>
      <c r="C509" t="s">
        <v>2242</v>
      </c>
      <c r="D509" t="s">
        <v>2243</v>
      </c>
      <c r="E509" t="s">
        <v>22</v>
      </c>
      <c r="F509" t="s">
        <v>2244</v>
      </c>
      <c r="G509" t="s">
        <v>2245</v>
      </c>
      <c r="H509" t="s">
        <v>25</v>
      </c>
      <c r="I509" t="s">
        <v>26</v>
      </c>
      <c r="J509" t="s">
        <v>999</v>
      </c>
      <c r="K509" t="s">
        <v>189</v>
      </c>
      <c r="L509">
        <v>80027</v>
      </c>
      <c r="M509" t="s">
        <v>53</v>
      </c>
      <c r="N509" t="s">
        <v>2246</v>
      </c>
      <c r="O509" t="s">
        <v>31</v>
      </c>
      <c r="P509" t="s">
        <v>45</v>
      </c>
      <c r="Q509" t="s">
        <v>2247</v>
      </c>
      <c r="R509">
        <v>145.97999999999999</v>
      </c>
      <c r="S509">
        <v>2</v>
      </c>
      <c r="T509">
        <v>0.5</v>
      </c>
      <c r="U509">
        <v>-99.266400000000004</v>
      </c>
    </row>
    <row r="510" spans="1:21" x14ac:dyDescent="0.25">
      <c r="A510">
        <v>2440</v>
      </c>
      <c r="B510" t="s">
        <v>2248</v>
      </c>
      <c r="C510" t="s">
        <v>2249</v>
      </c>
      <c r="D510" t="s">
        <v>2250</v>
      </c>
      <c r="E510" t="s">
        <v>39</v>
      </c>
      <c r="F510" t="s">
        <v>2251</v>
      </c>
      <c r="G510" t="s">
        <v>2252</v>
      </c>
      <c r="H510" t="s">
        <v>25</v>
      </c>
      <c r="I510" t="s">
        <v>26</v>
      </c>
      <c r="J510" t="s">
        <v>326</v>
      </c>
      <c r="K510" t="s">
        <v>43</v>
      </c>
      <c r="L510">
        <v>33614</v>
      </c>
      <c r="M510" t="s">
        <v>29</v>
      </c>
      <c r="N510" t="s">
        <v>918</v>
      </c>
      <c r="O510" t="s">
        <v>31</v>
      </c>
      <c r="P510" t="s">
        <v>55</v>
      </c>
      <c r="Q510" t="s">
        <v>919</v>
      </c>
      <c r="R510">
        <v>7.9039999999999999</v>
      </c>
      <c r="S510">
        <v>2</v>
      </c>
      <c r="T510">
        <v>0.2</v>
      </c>
      <c r="U510">
        <v>2.1736</v>
      </c>
    </row>
    <row r="511" spans="1:21" x14ac:dyDescent="0.25">
      <c r="A511">
        <v>2442</v>
      </c>
      <c r="B511" t="s">
        <v>2253</v>
      </c>
      <c r="C511" t="s">
        <v>2254</v>
      </c>
      <c r="D511" t="s">
        <v>1407</v>
      </c>
      <c r="E511" t="s">
        <v>39</v>
      </c>
      <c r="F511" t="s">
        <v>2057</v>
      </c>
      <c r="G511" t="s">
        <v>2058</v>
      </c>
      <c r="H511" t="s">
        <v>25</v>
      </c>
      <c r="I511" t="s">
        <v>26</v>
      </c>
      <c r="J511" t="s">
        <v>2255</v>
      </c>
      <c r="K511" t="s">
        <v>392</v>
      </c>
      <c r="L511">
        <v>7055</v>
      </c>
      <c r="M511" t="s">
        <v>66</v>
      </c>
      <c r="N511" t="s">
        <v>313</v>
      </c>
      <c r="O511" t="s">
        <v>31</v>
      </c>
      <c r="P511" t="s">
        <v>45</v>
      </c>
      <c r="Q511" t="s">
        <v>314</v>
      </c>
      <c r="R511">
        <v>174.286</v>
      </c>
      <c r="S511">
        <v>2</v>
      </c>
      <c r="T511">
        <v>0.3</v>
      </c>
      <c r="U511">
        <v>-19.918399999999998</v>
      </c>
    </row>
    <row r="512" spans="1:21" x14ac:dyDescent="0.25">
      <c r="A512">
        <v>2448</v>
      </c>
      <c r="B512" t="s">
        <v>2256</v>
      </c>
      <c r="C512" t="s">
        <v>2257</v>
      </c>
      <c r="D512" s="1">
        <v>42532</v>
      </c>
      <c r="E512" t="s">
        <v>39</v>
      </c>
      <c r="F512" t="s">
        <v>673</v>
      </c>
      <c r="G512" t="s">
        <v>674</v>
      </c>
      <c r="H512" t="s">
        <v>25</v>
      </c>
      <c r="I512" t="s">
        <v>26</v>
      </c>
      <c r="J512" t="s">
        <v>64</v>
      </c>
      <c r="K512" t="s">
        <v>65</v>
      </c>
      <c r="L512">
        <v>19143</v>
      </c>
      <c r="M512" t="s">
        <v>66</v>
      </c>
      <c r="N512" t="s">
        <v>1816</v>
      </c>
      <c r="O512" t="s">
        <v>31</v>
      </c>
      <c r="P512" t="s">
        <v>35</v>
      </c>
      <c r="Q512" t="s">
        <v>1817</v>
      </c>
      <c r="R512">
        <v>492.83499999999998</v>
      </c>
      <c r="S512">
        <v>5</v>
      </c>
      <c r="T512">
        <v>0.3</v>
      </c>
      <c r="U512">
        <v>-14.081</v>
      </c>
    </row>
    <row r="513" spans="1:21" x14ac:dyDescent="0.25">
      <c r="A513">
        <v>2471</v>
      </c>
      <c r="B513" t="s">
        <v>2258</v>
      </c>
      <c r="C513" t="s">
        <v>2259</v>
      </c>
      <c r="D513" t="s">
        <v>2260</v>
      </c>
      <c r="E513" t="s">
        <v>39</v>
      </c>
      <c r="F513" t="s">
        <v>2261</v>
      </c>
      <c r="G513" t="s">
        <v>2262</v>
      </c>
      <c r="H513" t="s">
        <v>25</v>
      </c>
      <c r="I513" t="s">
        <v>26</v>
      </c>
      <c r="J513" t="s">
        <v>2263</v>
      </c>
      <c r="K513" t="s">
        <v>1209</v>
      </c>
      <c r="L513">
        <v>28314</v>
      </c>
      <c r="M513" t="s">
        <v>29</v>
      </c>
      <c r="N513" t="s">
        <v>2264</v>
      </c>
      <c r="O513" t="s">
        <v>31</v>
      </c>
      <c r="P513" t="s">
        <v>55</v>
      </c>
      <c r="Q513" t="s">
        <v>2265</v>
      </c>
      <c r="R513">
        <v>14.272</v>
      </c>
      <c r="S513">
        <v>8</v>
      </c>
      <c r="T513">
        <v>0.2</v>
      </c>
      <c r="U513">
        <v>4.2816000000000001</v>
      </c>
    </row>
    <row r="514" spans="1:21" x14ac:dyDescent="0.25">
      <c r="A514">
        <v>2472</v>
      </c>
      <c r="B514" t="s">
        <v>2258</v>
      </c>
      <c r="C514" t="s">
        <v>2259</v>
      </c>
      <c r="D514" t="s">
        <v>2260</v>
      </c>
      <c r="E514" t="s">
        <v>39</v>
      </c>
      <c r="F514" t="s">
        <v>2261</v>
      </c>
      <c r="G514" t="s">
        <v>2262</v>
      </c>
      <c r="H514" t="s">
        <v>25</v>
      </c>
      <c r="I514" t="s">
        <v>26</v>
      </c>
      <c r="J514" t="s">
        <v>2263</v>
      </c>
      <c r="K514" t="s">
        <v>1209</v>
      </c>
      <c r="L514">
        <v>28314</v>
      </c>
      <c r="M514" t="s">
        <v>29</v>
      </c>
      <c r="N514" t="s">
        <v>2014</v>
      </c>
      <c r="O514" t="s">
        <v>31</v>
      </c>
      <c r="P514" t="s">
        <v>32</v>
      </c>
      <c r="Q514" t="s">
        <v>2266</v>
      </c>
      <c r="R514">
        <v>451.13600000000002</v>
      </c>
      <c r="S514">
        <v>4</v>
      </c>
      <c r="T514">
        <v>0.2</v>
      </c>
      <c r="U514">
        <v>-67.670400000000001</v>
      </c>
    </row>
    <row r="515" spans="1:21" x14ac:dyDescent="0.25">
      <c r="A515">
        <v>2474</v>
      </c>
      <c r="B515" t="s">
        <v>2267</v>
      </c>
      <c r="C515" s="1">
        <v>42440</v>
      </c>
      <c r="D515" s="1">
        <v>42532</v>
      </c>
      <c r="E515" t="s">
        <v>86</v>
      </c>
      <c r="F515" t="s">
        <v>2268</v>
      </c>
      <c r="G515" t="s">
        <v>2269</v>
      </c>
      <c r="H515" t="s">
        <v>25</v>
      </c>
      <c r="I515" t="s">
        <v>26</v>
      </c>
      <c r="J515" t="s">
        <v>51</v>
      </c>
      <c r="K515" t="s">
        <v>52</v>
      </c>
      <c r="L515">
        <v>90032</v>
      </c>
      <c r="M515" t="s">
        <v>53</v>
      </c>
      <c r="N515" t="s">
        <v>2270</v>
      </c>
      <c r="O515" t="s">
        <v>31</v>
      </c>
      <c r="P515" t="s">
        <v>35</v>
      </c>
      <c r="Q515" t="s">
        <v>2271</v>
      </c>
      <c r="R515">
        <v>217.584</v>
      </c>
      <c r="S515">
        <v>2</v>
      </c>
      <c r="T515">
        <v>0.2</v>
      </c>
      <c r="U515">
        <v>-29.9178</v>
      </c>
    </row>
    <row r="516" spans="1:21" x14ac:dyDescent="0.25">
      <c r="A516">
        <v>2478</v>
      </c>
      <c r="B516" t="s">
        <v>2272</v>
      </c>
      <c r="C516" s="1">
        <v>42834</v>
      </c>
      <c r="D516" s="1">
        <v>42956</v>
      </c>
      <c r="E516" t="s">
        <v>22</v>
      </c>
      <c r="F516" t="s">
        <v>2273</v>
      </c>
      <c r="G516" t="s">
        <v>2274</v>
      </c>
      <c r="H516" t="s">
        <v>89</v>
      </c>
      <c r="I516" t="s">
        <v>26</v>
      </c>
      <c r="J516" t="s">
        <v>51</v>
      </c>
      <c r="K516" t="s">
        <v>52</v>
      </c>
      <c r="L516">
        <v>90036</v>
      </c>
      <c r="M516" t="s">
        <v>53</v>
      </c>
      <c r="N516" t="s">
        <v>857</v>
      </c>
      <c r="O516" t="s">
        <v>31</v>
      </c>
      <c r="P516" t="s">
        <v>45</v>
      </c>
      <c r="Q516" t="s">
        <v>858</v>
      </c>
      <c r="R516">
        <v>1322.3520000000001</v>
      </c>
      <c r="S516">
        <v>3</v>
      </c>
      <c r="T516">
        <v>0.2</v>
      </c>
      <c r="U516">
        <v>-99.176400000000001</v>
      </c>
    </row>
    <row r="517" spans="1:21" x14ac:dyDescent="0.25">
      <c r="A517">
        <v>2484</v>
      </c>
      <c r="B517" t="s">
        <v>2275</v>
      </c>
      <c r="C517" t="s">
        <v>2276</v>
      </c>
      <c r="D517" s="1">
        <v>42803</v>
      </c>
      <c r="E517" t="s">
        <v>39</v>
      </c>
      <c r="F517" t="s">
        <v>2277</v>
      </c>
      <c r="G517" t="s">
        <v>2278</v>
      </c>
      <c r="H517" t="s">
        <v>100</v>
      </c>
      <c r="I517" t="s">
        <v>26</v>
      </c>
      <c r="J517" t="s">
        <v>202</v>
      </c>
      <c r="K517" t="s">
        <v>203</v>
      </c>
      <c r="L517">
        <v>98105</v>
      </c>
      <c r="M517" t="s">
        <v>53</v>
      </c>
      <c r="N517" t="s">
        <v>481</v>
      </c>
      <c r="O517" t="s">
        <v>31</v>
      </c>
      <c r="P517" t="s">
        <v>45</v>
      </c>
      <c r="Q517" t="s">
        <v>482</v>
      </c>
      <c r="R517">
        <v>1137.75</v>
      </c>
      <c r="S517">
        <v>5</v>
      </c>
      <c r="T517">
        <v>0</v>
      </c>
      <c r="U517">
        <v>250.30500000000001</v>
      </c>
    </row>
    <row r="518" spans="1:21" x14ac:dyDescent="0.25">
      <c r="A518">
        <v>2494</v>
      </c>
      <c r="B518" t="s">
        <v>2279</v>
      </c>
      <c r="C518" s="1">
        <v>42652</v>
      </c>
      <c r="D518" t="s">
        <v>408</v>
      </c>
      <c r="E518" t="s">
        <v>22</v>
      </c>
      <c r="F518" t="s">
        <v>2280</v>
      </c>
      <c r="G518" t="s">
        <v>2281</v>
      </c>
      <c r="H518" t="s">
        <v>25</v>
      </c>
      <c r="I518" t="s">
        <v>26</v>
      </c>
      <c r="J518" t="s">
        <v>101</v>
      </c>
      <c r="K518" t="s">
        <v>91</v>
      </c>
      <c r="L518">
        <v>77095</v>
      </c>
      <c r="M518" t="s">
        <v>92</v>
      </c>
      <c r="N518" t="s">
        <v>1243</v>
      </c>
      <c r="O518" t="s">
        <v>31</v>
      </c>
      <c r="P518" t="s">
        <v>45</v>
      </c>
      <c r="Q518" t="s">
        <v>1244</v>
      </c>
      <c r="R518">
        <v>300.93</v>
      </c>
      <c r="S518">
        <v>5</v>
      </c>
      <c r="T518">
        <v>0.3</v>
      </c>
      <c r="U518">
        <v>-34.392000000000003</v>
      </c>
    </row>
    <row r="519" spans="1:21" x14ac:dyDescent="0.25">
      <c r="A519">
        <v>2496</v>
      </c>
      <c r="B519" t="s">
        <v>2282</v>
      </c>
      <c r="C519" t="s">
        <v>2283</v>
      </c>
      <c r="D519" t="s">
        <v>2284</v>
      </c>
      <c r="E519" t="s">
        <v>39</v>
      </c>
      <c r="F519" t="s">
        <v>2285</v>
      </c>
      <c r="G519" t="s">
        <v>2286</v>
      </c>
      <c r="H519" t="s">
        <v>25</v>
      </c>
      <c r="I519" t="s">
        <v>26</v>
      </c>
      <c r="J519" t="s">
        <v>2287</v>
      </c>
      <c r="K519" t="s">
        <v>112</v>
      </c>
      <c r="L519">
        <v>46544</v>
      </c>
      <c r="M519" t="s">
        <v>92</v>
      </c>
      <c r="N519" t="s">
        <v>564</v>
      </c>
      <c r="O519" t="s">
        <v>31</v>
      </c>
      <c r="P519" t="s">
        <v>35</v>
      </c>
      <c r="Q519" t="s">
        <v>565</v>
      </c>
      <c r="R519">
        <v>647.84</v>
      </c>
      <c r="S519">
        <v>8</v>
      </c>
      <c r="T519">
        <v>0</v>
      </c>
      <c r="U519">
        <v>32.392000000000003</v>
      </c>
    </row>
    <row r="520" spans="1:21" x14ac:dyDescent="0.25">
      <c r="A520">
        <v>2507</v>
      </c>
      <c r="B520" t="s">
        <v>2288</v>
      </c>
      <c r="C520" t="s">
        <v>1850</v>
      </c>
      <c r="D520" t="s">
        <v>2289</v>
      </c>
      <c r="E520" t="s">
        <v>22</v>
      </c>
      <c r="F520" t="s">
        <v>334</v>
      </c>
      <c r="G520" t="s">
        <v>335</v>
      </c>
      <c r="H520" t="s">
        <v>25</v>
      </c>
      <c r="I520" t="s">
        <v>26</v>
      </c>
      <c r="J520" t="s">
        <v>352</v>
      </c>
      <c r="K520" t="s">
        <v>52</v>
      </c>
      <c r="L520">
        <v>94122</v>
      </c>
      <c r="M520" t="s">
        <v>53</v>
      </c>
      <c r="N520" t="s">
        <v>338</v>
      </c>
      <c r="O520" t="s">
        <v>31</v>
      </c>
      <c r="P520" t="s">
        <v>55</v>
      </c>
      <c r="Q520" t="s">
        <v>339</v>
      </c>
      <c r="R520">
        <v>77.92</v>
      </c>
      <c r="S520">
        <v>8</v>
      </c>
      <c r="T520">
        <v>0</v>
      </c>
      <c r="U520">
        <v>34.284799999999997</v>
      </c>
    </row>
    <row r="521" spans="1:21" x14ac:dyDescent="0.25">
      <c r="A521">
        <v>2515</v>
      </c>
      <c r="B521" t="s">
        <v>2290</v>
      </c>
      <c r="C521" s="1">
        <v>42685</v>
      </c>
      <c r="D521" t="s">
        <v>2291</v>
      </c>
      <c r="E521" t="s">
        <v>39</v>
      </c>
      <c r="F521" t="s">
        <v>2292</v>
      </c>
      <c r="G521" t="s">
        <v>2293</v>
      </c>
      <c r="H521" t="s">
        <v>89</v>
      </c>
      <c r="I521" t="s">
        <v>26</v>
      </c>
      <c r="J521" t="s">
        <v>137</v>
      </c>
      <c r="K521" t="s">
        <v>138</v>
      </c>
      <c r="L521">
        <v>60623</v>
      </c>
      <c r="M521" t="s">
        <v>92</v>
      </c>
      <c r="N521" t="s">
        <v>1290</v>
      </c>
      <c r="O521" t="s">
        <v>31</v>
      </c>
      <c r="P521" t="s">
        <v>35</v>
      </c>
      <c r="Q521" t="s">
        <v>1291</v>
      </c>
      <c r="R521">
        <v>47.991999999999997</v>
      </c>
      <c r="S521">
        <v>2</v>
      </c>
      <c r="T521">
        <v>0.3</v>
      </c>
      <c r="U521">
        <v>-2.0568</v>
      </c>
    </row>
    <row r="522" spans="1:21" x14ac:dyDescent="0.25">
      <c r="A522">
        <v>2518</v>
      </c>
      <c r="B522" t="s">
        <v>2294</v>
      </c>
      <c r="C522" s="1">
        <v>42771</v>
      </c>
      <c r="D522" s="1">
        <v>42921</v>
      </c>
      <c r="E522" t="s">
        <v>39</v>
      </c>
      <c r="F522" t="s">
        <v>2295</v>
      </c>
      <c r="G522" t="s">
        <v>2296</v>
      </c>
      <c r="H522" t="s">
        <v>89</v>
      </c>
      <c r="I522" t="s">
        <v>26</v>
      </c>
      <c r="J522" t="s">
        <v>2297</v>
      </c>
      <c r="K522" t="s">
        <v>392</v>
      </c>
      <c r="L522">
        <v>7090</v>
      </c>
      <c r="M522" t="s">
        <v>66</v>
      </c>
      <c r="N522" t="s">
        <v>1158</v>
      </c>
      <c r="O522" t="s">
        <v>31</v>
      </c>
      <c r="P522" t="s">
        <v>55</v>
      </c>
      <c r="Q522" t="s">
        <v>1159</v>
      </c>
      <c r="R522">
        <v>129.93</v>
      </c>
      <c r="S522">
        <v>3</v>
      </c>
      <c r="T522">
        <v>0</v>
      </c>
      <c r="U522">
        <v>12.993</v>
      </c>
    </row>
    <row r="523" spans="1:21" x14ac:dyDescent="0.25">
      <c r="A523">
        <v>2537</v>
      </c>
      <c r="B523" t="s">
        <v>2298</v>
      </c>
      <c r="C523" t="s">
        <v>2299</v>
      </c>
      <c r="D523" t="s">
        <v>2300</v>
      </c>
      <c r="E523" t="s">
        <v>22</v>
      </c>
      <c r="F523" t="s">
        <v>842</v>
      </c>
      <c r="G523" t="s">
        <v>843</v>
      </c>
      <c r="H523" t="s">
        <v>25</v>
      </c>
      <c r="I523" t="s">
        <v>26</v>
      </c>
      <c r="J523" t="s">
        <v>789</v>
      </c>
      <c r="K523" t="s">
        <v>250</v>
      </c>
      <c r="L523">
        <v>44105</v>
      </c>
      <c r="M523" t="s">
        <v>66</v>
      </c>
      <c r="N523" t="s">
        <v>147</v>
      </c>
      <c r="O523" t="s">
        <v>31</v>
      </c>
      <c r="P523" t="s">
        <v>35</v>
      </c>
      <c r="Q523" t="s">
        <v>148</v>
      </c>
      <c r="R523">
        <v>181.98599999999999</v>
      </c>
      <c r="S523">
        <v>2</v>
      </c>
      <c r="T523">
        <v>0.3</v>
      </c>
      <c r="U523">
        <v>-54.595799999999997</v>
      </c>
    </row>
    <row r="524" spans="1:21" x14ac:dyDescent="0.25">
      <c r="A524">
        <v>2540</v>
      </c>
      <c r="B524" t="s">
        <v>2301</v>
      </c>
      <c r="C524" t="s">
        <v>2302</v>
      </c>
      <c r="D524" t="s">
        <v>2302</v>
      </c>
      <c r="E524" t="s">
        <v>464</v>
      </c>
      <c r="F524" t="s">
        <v>2303</v>
      </c>
      <c r="G524" t="s">
        <v>2304</v>
      </c>
      <c r="H524" t="s">
        <v>89</v>
      </c>
      <c r="I524" t="s">
        <v>26</v>
      </c>
      <c r="J524" t="s">
        <v>352</v>
      </c>
      <c r="K524" t="s">
        <v>52</v>
      </c>
      <c r="L524">
        <v>94122</v>
      </c>
      <c r="M524" t="s">
        <v>53</v>
      </c>
      <c r="N524" t="s">
        <v>440</v>
      </c>
      <c r="O524" t="s">
        <v>31</v>
      </c>
      <c r="P524" t="s">
        <v>35</v>
      </c>
      <c r="Q524" t="s">
        <v>441</v>
      </c>
      <c r="R524">
        <v>1348.704</v>
      </c>
      <c r="S524">
        <v>6</v>
      </c>
      <c r="T524">
        <v>0.2</v>
      </c>
      <c r="U524">
        <v>-219.1644</v>
      </c>
    </row>
    <row r="525" spans="1:21" x14ac:dyDescent="0.25">
      <c r="A525">
        <v>2541</v>
      </c>
      <c r="B525" t="s">
        <v>2301</v>
      </c>
      <c r="C525" t="s">
        <v>2302</v>
      </c>
      <c r="D525" t="s">
        <v>2302</v>
      </c>
      <c r="E525" t="s">
        <v>464</v>
      </c>
      <c r="F525" t="s">
        <v>2303</v>
      </c>
      <c r="G525" t="s">
        <v>2304</v>
      </c>
      <c r="H525" t="s">
        <v>89</v>
      </c>
      <c r="I525" t="s">
        <v>26</v>
      </c>
      <c r="J525" t="s">
        <v>352</v>
      </c>
      <c r="K525" t="s">
        <v>52</v>
      </c>
      <c r="L525">
        <v>94122</v>
      </c>
      <c r="M525" t="s">
        <v>53</v>
      </c>
      <c r="N525" t="s">
        <v>414</v>
      </c>
      <c r="O525" t="s">
        <v>31</v>
      </c>
      <c r="P525" t="s">
        <v>35</v>
      </c>
      <c r="Q525" t="s">
        <v>415</v>
      </c>
      <c r="R525">
        <v>700.15200000000004</v>
      </c>
      <c r="S525">
        <v>3</v>
      </c>
      <c r="T525">
        <v>0.2</v>
      </c>
      <c r="U525">
        <v>78.767099999999999</v>
      </c>
    </row>
    <row r="526" spans="1:21" x14ac:dyDescent="0.25">
      <c r="A526">
        <v>2542</v>
      </c>
      <c r="B526" t="s">
        <v>2305</v>
      </c>
      <c r="C526" t="s">
        <v>2061</v>
      </c>
      <c r="D526" s="1">
        <v>42465</v>
      </c>
      <c r="E526" t="s">
        <v>39</v>
      </c>
      <c r="F526" t="s">
        <v>2306</v>
      </c>
      <c r="G526" t="s">
        <v>2307</v>
      </c>
      <c r="H526" t="s">
        <v>89</v>
      </c>
      <c r="I526" t="s">
        <v>26</v>
      </c>
      <c r="J526" t="s">
        <v>2308</v>
      </c>
      <c r="K526" t="s">
        <v>577</v>
      </c>
      <c r="L526">
        <v>85254</v>
      </c>
      <c r="M526" t="s">
        <v>53</v>
      </c>
      <c r="N526" t="s">
        <v>793</v>
      </c>
      <c r="O526" t="s">
        <v>31</v>
      </c>
      <c r="P526" t="s">
        <v>55</v>
      </c>
      <c r="Q526" t="s">
        <v>794</v>
      </c>
      <c r="R526">
        <v>111.88800000000001</v>
      </c>
      <c r="S526">
        <v>7</v>
      </c>
      <c r="T526">
        <v>0.2</v>
      </c>
      <c r="U526">
        <v>22.377600000000001</v>
      </c>
    </row>
    <row r="527" spans="1:21" x14ac:dyDescent="0.25">
      <c r="A527">
        <v>2544</v>
      </c>
      <c r="B527" t="s">
        <v>2309</v>
      </c>
      <c r="C527" s="1">
        <v>42591</v>
      </c>
      <c r="D527" t="s">
        <v>408</v>
      </c>
      <c r="E527" t="s">
        <v>39</v>
      </c>
      <c r="F527" t="s">
        <v>2310</v>
      </c>
      <c r="G527" t="s">
        <v>2311</v>
      </c>
      <c r="H527" t="s">
        <v>100</v>
      </c>
      <c r="I527" t="s">
        <v>26</v>
      </c>
      <c r="J527" t="s">
        <v>2312</v>
      </c>
      <c r="K527" t="s">
        <v>473</v>
      </c>
      <c r="L527">
        <v>2148</v>
      </c>
      <c r="M527" t="s">
        <v>66</v>
      </c>
      <c r="N527" t="s">
        <v>2313</v>
      </c>
      <c r="O527" t="s">
        <v>31</v>
      </c>
      <c r="P527" t="s">
        <v>32</v>
      </c>
      <c r="Q527" t="s">
        <v>2314</v>
      </c>
      <c r="R527">
        <v>173.94</v>
      </c>
      <c r="S527">
        <v>3</v>
      </c>
      <c r="T527">
        <v>0</v>
      </c>
      <c r="U527">
        <v>13.9152</v>
      </c>
    </row>
    <row r="528" spans="1:21" x14ac:dyDescent="0.25">
      <c r="A528">
        <v>2547</v>
      </c>
      <c r="B528" t="s">
        <v>2315</v>
      </c>
      <c r="C528" t="s">
        <v>2316</v>
      </c>
      <c r="D528" t="s">
        <v>2111</v>
      </c>
      <c r="E528" t="s">
        <v>39</v>
      </c>
      <c r="F528" t="s">
        <v>143</v>
      </c>
      <c r="G528" t="s">
        <v>144</v>
      </c>
      <c r="H528" t="s">
        <v>25</v>
      </c>
      <c r="I528" t="s">
        <v>26</v>
      </c>
      <c r="J528" t="s">
        <v>1765</v>
      </c>
      <c r="K528" t="s">
        <v>52</v>
      </c>
      <c r="L528">
        <v>95123</v>
      </c>
      <c r="M528" t="s">
        <v>53</v>
      </c>
      <c r="N528" t="s">
        <v>604</v>
      </c>
      <c r="O528" t="s">
        <v>31</v>
      </c>
      <c r="P528" t="s">
        <v>32</v>
      </c>
      <c r="Q528" t="s">
        <v>605</v>
      </c>
      <c r="R528">
        <v>102.833</v>
      </c>
      <c r="S528">
        <v>1</v>
      </c>
      <c r="T528">
        <v>0.15</v>
      </c>
      <c r="U528">
        <v>-6.0490000000000004</v>
      </c>
    </row>
    <row r="529" spans="1:21" x14ac:dyDescent="0.25">
      <c r="A529">
        <v>2552</v>
      </c>
      <c r="B529" t="s">
        <v>2317</v>
      </c>
      <c r="C529" t="s">
        <v>396</v>
      </c>
      <c r="D529" t="s">
        <v>397</v>
      </c>
      <c r="E529" t="s">
        <v>39</v>
      </c>
      <c r="F529" t="s">
        <v>1484</v>
      </c>
      <c r="G529" t="s">
        <v>1485</v>
      </c>
      <c r="H529" t="s">
        <v>25</v>
      </c>
      <c r="I529" t="s">
        <v>26</v>
      </c>
      <c r="J529" t="s">
        <v>27</v>
      </c>
      <c r="K529" t="s">
        <v>28</v>
      </c>
      <c r="L529">
        <v>42420</v>
      </c>
      <c r="M529" t="s">
        <v>29</v>
      </c>
      <c r="N529" t="s">
        <v>2318</v>
      </c>
      <c r="O529" t="s">
        <v>31</v>
      </c>
      <c r="P529" t="s">
        <v>55</v>
      </c>
      <c r="Q529" t="s">
        <v>2319</v>
      </c>
      <c r="R529">
        <v>821.88</v>
      </c>
      <c r="S529">
        <v>6</v>
      </c>
      <c r="T529">
        <v>0</v>
      </c>
      <c r="U529">
        <v>213.68879999999999</v>
      </c>
    </row>
    <row r="530" spans="1:21" x14ac:dyDescent="0.25">
      <c r="A530">
        <v>2557</v>
      </c>
      <c r="B530" t="s">
        <v>2320</v>
      </c>
      <c r="C530" s="1">
        <v>42592</v>
      </c>
      <c r="D530" t="s">
        <v>2321</v>
      </c>
      <c r="E530" t="s">
        <v>39</v>
      </c>
      <c r="F530" t="s">
        <v>2322</v>
      </c>
      <c r="G530" t="s">
        <v>2323</v>
      </c>
      <c r="H530" t="s">
        <v>89</v>
      </c>
      <c r="I530" t="s">
        <v>26</v>
      </c>
      <c r="J530" t="s">
        <v>101</v>
      </c>
      <c r="K530" t="s">
        <v>91</v>
      </c>
      <c r="L530">
        <v>77070</v>
      </c>
      <c r="M530" t="s">
        <v>92</v>
      </c>
      <c r="N530" t="s">
        <v>2324</v>
      </c>
      <c r="O530" t="s">
        <v>31</v>
      </c>
      <c r="P530" t="s">
        <v>55</v>
      </c>
      <c r="Q530" t="s">
        <v>2325</v>
      </c>
      <c r="R530">
        <v>51.712000000000003</v>
      </c>
      <c r="S530">
        <v>8</v>
      </c>
      <c r="T530">
        <v>0.6</v>
      </c>
      <c r="U530">
        <v>-32.32</v>
      </c>
    </row>
    <row r="531" spans="1:21" x14ac:dyDescent="0.25">
      <c r="A531">
        <v>2559</v>
      </c>
      <c r="B531" t="s">
        <v>2326</v>
      </c>
      <c r="C531" t="s">
        <v>1044</v>
      </c>
      <c r="D531" s="1">
        <v>42100</v>
      </c>
      <c r="E531" t="s">
        <v>39</v>
      </c>
      <c r="F531" t="s">
        <v>2327</v>
      </c>
      <c r="G531" t="s">
        <v>2328</v>
      </c>
      <c r="H531" t="s">
        <v>25</v>
      </c>
      <c r="I531" t="s">
        <v>26</v>
      </c>
      <c r="J531" t="s">
        <v>74</v>
      </c>
      <c r="K531" t="s">
        <v>75</v>
      </c>
      <c r="L531">
        <v>84057</v>
      </c>
      <c r="M531" t="s">
        <v>53</v>
      </c>
      <c r="N531" t="s">
        <v>2329</v>
      </c>
      <c r="O531" t="s">
        <v>31</v>
      </c>
      <c r="P531" t="s">
        <v>32</v>
      </c>
      <c r="Q531" t="s">
        <v>2330</v>
      </c>
      <c r="R531">
        <v>1406.86</v>
      </c>
      <c r="S531">
        <v>7</v>
      </c>
      <c r="T531">
        <v>0</v>
      </c>
      <c r="U531">
        <v>140.68600000000001</v>
      </c>
    </row>
    <row r="532" spans="1:21" x14ac:dyDescent="0.25">
      <c r="A532">
        <v>2568</v>
      </c>
      <c r="B532" t="s">
        <v>2331</v>
      </c>
      <c r="C532" s="1">
        <v>42746</v>
      </c>
      <c r="D532" s="1">
        <v>42805</v>
      </c>
      <c r="E532" t="s">
        <v>22</v>
      </c>
      <c r="F532" t="s">
        <v>2332</v>
      </c>
      <c r="G532" t="s">
        <v>2333</v>
      </c>
      <c r="H532" t="s">
        <v>25</v>
      </c>
      <c r="I532" t="s">
        <v>26</v>
      </c>
      <c r="J532" t="s">
        <v>2334</v>
      </c>
      <c r="K532" t="s">
        <v>203</v>
      </c>
      <c r="L532">
        <v>98226</v>
      </c>
      <c r="M532" t="s">
        <v>53</v>
      </c>
      <c r="N532" t="s">
        <v>1984</v>
      </c>
      <c r="O532" t="s">
        <v>31</v>
      </c>
      <c r="P532" t="s">
        <v>45</v>
      </c>
      <c r="Q532" t="s">
        <v>1985</v>
      </c>
      <c r="R532">
        <v>2665.62</v>
      </c>
      <c r="S532">
        <v>9</v>
      </c>
      <c r="T532">
        <v>0</v>
      </c>
      <c r="U532">
        <v>239.9058</v>
      </c>
    </row>
    <row r="533" spans="1:21" x14ac:dyDescent="0.25">
      <c r="A533">
        <v>2574</v>
      </c>
      <c r="B533" t="s">
        <v>2335</v>
      </c>
      <c r="C533" s="1">
        <v>42985</v>
      </c>
      <c r="D533" t="s">
        <v>2336</v>
      </c>
      <c r="E533" t="s">
        <v>39</v>
      </c>
      <c r="F533" t="s">
        <v>2337</v>
      </c>
      <c r="G533" t="s">
        <v>2338</v>
      </c>
      <c r="H533" t="s">
        <v>100</v>
      </c>
      <c r="I533" t="s">
        <v>26</v>
      </c>
      <c r="J533" t="s">
        <v>1663</v>
      </c>
      <c r="K533" t="s">
        <v>112</v>
      </c>
      <c r="L533">
        <v>47905</v>
      </c>
      <c r="M533" t="s">
        <v>92</v>
      </c>
      <c r="N533" t="s">
        <v>1182</v>
      </c>
      <c r="O533" t="s">
        <v>31</v>
      </c>
      <c r="P533" t="s">
        <v>55</v>
      </c>
      <c r="Q533" t="s">
        <v>1183</v>
      </c>
      <c r="R533">
        <v>526.45000000000005</v>
      </c>
      <c r="S533">
        <v>5</v>
      </c>
      <c r="T533">
        <v>0</v>
      </c>
      <c r="U533">
        <v>31.587</v>
      </c>
    </row>
    <row r="534" spans="1:21" x14ac:dyDescent="0.25">
      <c r="A534">
        <v>2579</v>
      </c>
      <c r="B534" t="s">
        <v>2339</v>
      </c>
      <c r="C534" t="s">
        <v>1234</v>
      </c>
      <c r="D534" t="s">
        <v>2340</v>
      </c>
      <c r="E534" t="s">
        <v>39</v>
      </c>
      <c r="F534" t="s">
        <v>1477</v>
      </c>
      <c r="G534" t="s">
        <v>1478</v>
      </c>
      <c r="H534" t="s">
        <v>100</v>
      </c>
      <c r="I534" t="s">
        <v>26</v>
      </c>
      <c r="J534" t="s">
        <v>2341</v>
      </c>
      <c r="K534" t="s">
        <v>817</v>
      </c>
      <c r="L534">
        <v>22304</v>
      </c>
      <c r="M534" t="s">
        <v>29</v>
      </c>
      <c r="N534" t="s">
        <v>2342</v>
      </c>
      <c r="O534" t="s">
        <v>31</v>
      </c>
      <c r="P534" t="s">
        <v>55</v>
      </c>
      <c r="Q534" t="s">
        <v>2343</v>
      </c>
      <c r="R534">
        <v>62.82</v>
      </c>
      <c r="S534">
        <v>3</v>
      </c>
      <c r="T534">
        <v>0</v>
      </c>
      <c r="U534">
        <v>30.7818</v>
      </c>
    </row>
    <row r="535" spans="1:21" x14ac:dyDescent="0.25">
      <c r="A535">
        <v>2584</v>
      </c>
      <c r="B535" t="s">
        <v>2339</v>
      </c>
      <c r="C535" t="s">
        <v>1234</v>
      </c>
      <c r="D535" t="s">
        <v>2340</v>
      </c>
      <c r="E535" t="s">
        <v>39</v>
      </c>
      <c r="F535" t="s">
        <v>1477</v>
      </c>
      <c r="G535" t="s">
        <v>1478</v>
      </c>
      <c r="H535" t="s">
        <v>100</v>
      </c>
      <c r="I535" t="s">
        <v>26</v>
      </c>
      <c r="J535" t="s">
        <v>2341</v>
      </c>
      <c r="K535" t="s">
        <v>817</v>
      </c>
      <c r="L535">
        <v>22304</v>
      </c>
      <c r="M535" t="s">
        <v>29</v>
      </c>
      <c r="N535" t="s">
        <v>2344</v>
      </c>
      <c r="O535" t="s">
        <v>31</v>
      </c>
      <c r="P535" t="s">
        <v>55</v>
      </c>
      <c r="Q535" t="s">
        <v>2345</v>
      </c>
      <c r="R535">
        <v>12.42</v>
      </c>
      <c r="S535">
        <v>3</v>
      </c>
      <c r="T535">
        <v>0</v>
      </c>
      <c r="U535">
        <v>4.4711999999999996</v>
      </c>
    </row>
    <row r="536" spans="1:21" x14ac:dyDescent="0.25">
      <c r="A536">
        <v>2588</v>
      </c>
      <c r="B536" t="s">
        <v>2346</v>
      </c>
      <c r="C536" t="s">
        <v>1613</v>
      </c>
      <c r="D536" s="1">
        <v>42893</v>
      </c>
      <c r="E536" t="s">
        <v>39</v>
      </c>
      <c r="F536" t="s">
        <v>807</v>
      </c>
      <c r="G536" t="s">
        <v>808</v>
      </c>
      <c r="H536" t="s">
        <v>25</v>
      </c>
      <c r="I536" t="s">
        <v>26</v>
      </c>
      <c r="J536" t="s">
        <v>180</v>
      </c>
      <c r="K536" t="s">
        <v>123</v>
      </c>
      <c r="L536">
        <v>10024</v>
      </c>
      <c r="M536" t="s">
        <v>66</v>
      </c>
      <c r="N536" t="s">
        <v>2347</v>
      </c>
      <c r="O536" t="s">
        <v>31</v>
      </c>
      <c r="P536" t="s">
        <v>55</v>
      </c>
      <c r="Q536" t="s">
        <v>2348</v>
      </c>
      <c r="R536">
        <v>22.23</v>
      </c>
      <c r="S536">
        <v>1</v>
      </c>
      <c r="T536">
        <v>0</v>
      </c>
      <c r="U536">
        <v>9.7812000000000001</v>
      </c>
    </row>
    <row r="537" spans="1:21" x14ac:dyDescent="0.25">
      <c r="A537">
        <v>2591</v>
      </c>
      <c r="B537" t="s">
        <v>2349</v>
      </c>
      <c r="C537" s="1">
        <v>42591</v>
      </c>
      <c r="D537" t="s">
        <v>408</v>
      </c>
      <c r="E537" t="s">
        <v>39</v>
      </c>
      <c r="F537" t="s">
        <v>2350</v>
      </c>
      <c r="G537" t="s">
        <v>2351</v>
      </c>
      <c r="H537" t="s">
        <v>25</v>
      </c>
      <c r="I537" t="s">
        <v>26</v>
      </c>
      <c r="J537" t="s">
        <v>2352</v>
      </c>
      <c r="K537" t="s">
        <v>138</v>
      </c>
      <c r="L537">
        <v>60090</v>
      </c>
      <c r="M537" t="s">
        <v>92</v>
      </c>
      <c r="N537" t="s">
        <v>2353</v>
      </c>
      <c r="O537" t="s">
        <v>31</v>
      </c>
      <c r="P537" t="s">
        <v>55</v>
      </c>
      <c r="Q537" t="s">
        <v>2354</v>
      </c>
      <c r="R537">
        <v>14.135999999999999</v>
      </c>
      <c r="S537">
        <v>2</v>
      </c>
      <c r="T537">
        <v>0.6</v>
      </c>
      <c r="U537">
        <v>-7.7747999999999999</v>
      </c>
    </row>
    <row r="538" spans="1:21" x14ac:dyDescent="0.25">
      <c r="A538">
        <v>2592</v>
      </c>
      <c r="B538" t="s">
        <v>2349</v>
      </c>
      <c r="C538" s="1">
        <v>42591</v>
      </c>
      <c r="D538" t="s">
        <v>408</v>
      </c>
      <c r="E538" t="s">
        <v>39</v>
      </c>
      <c r="F538" t="s">
        <v>2350</v>
      </c>
      <c r="G538" t="s">
        <v>2351</v>
      </c>
      <c r="H538" t="s">
        <v>25</v>
      </c>
      <c r="I538" t="s">
        <v>26</v>
      </c>
      <c r="J538" t="s">
        <v>2352</v>
      </c>
      <c r="K538" t="s">
        <v>138</v>
      </c>
      <c r="L538">
        <v>60090</v>
      </c>
      <c r="M538" t="s">
        <v>92</v>
      </c>
      <c r="N538" t="s">
        <v>2355</v>
      </c>
      <c r="O538" t="s">
        <v>31</v>
      </c>
      <c r="P538" t="s">
        <v>45</v>
      </c>
      <c r="Q538" t="s">
        <v>2356</v>
      </c>
      <c r="R538">
        <v>601.47</v>
      </c>
      <c r="S538">
        <v>3</v>
      </c>
      <c r="T538">
        <v>0.5</v>
      </c>
      <c r="U538">
        <v>-300.73500000000001</v>
      </c>
    </row>
    <row r="539" spans="1:21" x14ac:dyDescent="0.25">
      <c r="A539">
        <v>2604</v>
      </c>
      <c r="B539" t="s">
        <v>2357</v>
      </c>
      <c r="C539" s="1">
        <v>42466</v>
      </c>
      <c r="D539" s="1">
        <v>42466</v>
      </c>
      <c r="E539" t="s">
        <v>464</v>
      </c>
      <c r="F539" t="s">
        <v>2358</v>
      </c>
      <c r="G539" t="s">
        <v>2359</v>
      </c>
      <c r="H539" t="s">
        <v>25</v>
      </c>
      <c r="I539" t="s">
        <v>26</v>
      </c>
      <c r="J539" t="s">
        <v>180</v>
      </c>
      <c r="K539" t="s">
        <v>123</v>
      </c>
      <c r="L539">
        <v>10035</v>
      </c>
      <c r="M539" t="s">
        <v>66</v>
      </c>
      <c r="N539" t="s">
        <v>1632</v>
      </c>
      <c r="O539" t="s">
        <v>31</v>
      </c>
      <c r="P539" t="s">
        <v>32</v>
      </c>
      <c r="Q539" t="s">
        <v>1633</v>
      </c>
      <c r="R539">
        <v>136.78399999999999</v>
      </c>
      <c r="S539">
        <v>1</v>
      </c>
      <c r="T539">
        <v>0.2</v>
      </c>
      <c r="U539">
        <v>5.1294000000000004</v>
      </c>
    </row>
    <row r="540" spans="1:21" x14ac:dyDescent="0.25">
      <c r="A540">
        <v>2605</v>
      </c>
      <c r="B540" t="s">
        <v>2357</v>
      </c>
      <c r="C540" s="1">
        <v>42466</v>
      </c>
      <c r="D540" s="1">
        <v>42466</v>
      </c>
      <c r="E540" t="s">
        <v>464</v>
      </c>
      <c r="F540" t="s">
        <v>2358</v>
      </c>
      <c r="G540" t="s">
        <v>2359</v>
      </c>
      <c r="H540" t="s">
        <v>25</v>
      </c>
      <c r="I540" t="s">
        <v>26</v>
      </c>
      <c r="J540" t="s">
        <v>180</v>
      </c>
      <c r="K540" t="s">
        <v>123</v>
      </c>
      <c r="L540">
        <v>10035</v>
      </c>
      <c r="M540" t="s">
        <v>66</v>
      </c>
      <c r="N540" t="s">
        <v>1004</v>
      </c>
      <c r="O540" t="s">
        <v>31</v>
      </c>
      <c r="P540" t="s">
        <v>55</v>
      </c>
      <c r="Q540" t="s">
        <v>1005</v>
      </c>
      <c r="R540">
        <v>61.12</v>
      </c>
      <c r="S540">
        <v>4</v>
      </c>
      <c r="T540">
        <v>0</v>
      </c>
      <c r="U540">
        <v>20.780799999999999</v>
      </c>
    </row>
    <row r="541" spans="1:21" x14ac:dyDescent="0.25">
      <c r="A541">
        <v>2610</v>
      </c>
      <c r="B541" t="s">
        <v>2360</v>
      </c>
      <c r="C541" t="s">
        <v>1618</v>
      </c>
      <c r="D541" t="s">
        <v>2361</v>
      </c>
      <c r="E541" t="s">
        <v>39</v>
      </c>
      <c r="F541" t="s">
        <v>2362</v>
      </c>
      <c r="G541" t="s">
        <v>2363</v>
      </c>
      <c r="H541" t="s">
        <v>89</v>
      </c>
      <c r="I541" t="s">
        <v>26</v>
      </c>
      <c r="J541" t="s">
        <v>784</v>
      </c>
      <c r="K541" t="s">
        <v>91</v>
      </c>
      <c r="L541">
        <v>76017</v>
      </c>
      <c r="M541" t="s">
        <v>92</v>
      </c>
      <c r="N541" t="s">
        <v>44</v>
      </c>
      <c r="O541" t="s">
        <v>31</v>
      </c>
      <c r="P541" t="s">
        <v>45</v>
      </c>
      <c r="Q541" t="s">
        <v>46</v>
      </c>
      <c r="R541">
        <v>1218.7349999999999</v>
      </c>
      <c r="S541">
        <v>5</v>
      </c>
      <c r="T541">
        <v>0.3</v>
      </c>
      <c r="U541">
        <v>-121.87350000000001</v>
      </c>
    </row>
    <row r="542" spans="1:21" x14ac:dyDescent="0.25">
      <c r="A542">
        <v>2613</v>
      </c>
      <c r="B542" t="s">
        <v>2360</v>
      </c>
      <c r="C542" t="s">
        <v>1618</v>
      </c>
      <c r="D542" t="s">
        <v>2361</v>
      </c>
      <c r="E542" t="s">
        <v>39</v>
      </c>
      <c r="F542" t="s">
        <v>2362</v>
      </c>
      <c r="G542" t="s">
        <v>2363</v>
      </c>
      <c r="H542" t="s">
        <v>89</v>
      </c>
      <c r="I542" t="s">
        <v>26</v>
      </c>
      <c r="J542" t="s">
        <v>784</v>
      </c>
      <c r="K542" t="s">
        <v>91</v>
      </c>
      <c r="L542">
        <v>76017</v>
      </c>
      <c r="M542" t="s">
        <v>92</v>
      </c>
      <c r="N542" t="s">
        <v>748</v>
      </c>
      <c r="O542" t="s">
        <v>31</v>
      </c>
      <c r="P542" t="s">
        <v>55</v>
      </c>
      <c r="Q542" t="s">
        <v>749</v>
      </c>
      <c r="R542">
        <v>6.0960000000000001</v>
      </c>
      <c r="S542">
        <v>3</v>
      </c>
      <c r="T542">
        <v>0.6</v>
      </c>
      <c r="U542">
        <v>-3.9624000000000001</v>
      </c>
    </row>
    <row r="543" spans="1:21" x14ac:dyDescent="0.25">
      <c r="A543">
        <v>2614</v>
      </c>
      <c r="B543" t="s">
        <v>2364</v>
      </c>
      <c r="C543" t="s">
        <v>2365</v>
      </c>
      <c r="D543" s="1">
        <v>42495</v>
      </c>
      <c r="E543" t="s">
        <v>39</v>
      </c>
      <c r="F543" t="s">
        <v>2366</v>
      </c>
      <c r="G543" t="s">
        <v>2367</v>
      </c>
      <c r="H543" t="s">
        <v>89</v>
      </c>
      <c r="I543" t="s">
        <v>26</v>
      </c>
      <c r="J543" t="s">
        <v>51</v>
      </c>
      <c r="K543" t="s">
        <v>52</v>
      </c>
      <c r="L543">
        <v>90045</v>
      </c>
      <c r="M543" t="s">
        <v>53</v>
      </c>
      <c r="N543" t="s">
        <v>1174</v>
      </c>
      <c r="O543" t="s">
        <v>31</v>
      </c>
      <c r="P543" t="s">
        <v>35</v>
      </c>
      <c r="Q543" t="s">
        <v>1175</v>
      </c>
      <c r="R543">
        <v>41.567999999999998</v>
      </c>
      <c r="S543">
        <v>2</v>
      </c>
      <c r="T543">
        <v>0.2</v>
      </c>
      <c r="U543">
        <v>2.5979999999999999</v>
      </c>
    </row>
    <row r="544" spans="1:21" x14ac:dyDescent="0.25">
      <c r="A544">
        <v>2615</v>
      </c>
      <c r="B544" t="s">
        <v>2368</v>
      </c>
      <c r="C544" t="s">
        <v>2369</v>
      </c>
      <c r="D544" s="1">
        <v>41703</v>
      </c>
      <c r="E544" t="s">
        <v>39</v>
      </c>
      <c r="F544" t="s">
        <v>2370</v>
      </c>
      <c r="G544" t="s">
        <v>2371</v>
      </c>
      <c r="H544" t="s">
        <v>89</v>
      </c>
      <c r="I544" t="s">
        <v>26</v>
      </c>
      <c r="J544" t="s">
        <v>51</v>
      </c>
      <c r="K544" t="s">
        <v>52</v>
      </c>
      <c r="L544">
        <v>90049</v>
      </c>
      <c r="M544" t="s">
        <v>53</v>
      </c>
      <c r="N544" t="s">
        <v>508</v>
      </c>
      <c r="O544" t="s">
        <v>31</v>
      </c>
      <c r="P544" t="s">
        <v>35</v>
      </c>
      <c r="Q544" t="s">
        <v>509</v>
      </c>
      <c r="R544">
        <v>230.28</v>
      </c>
      <c r="S544">
        <v>3</v>
      </c>
      <c r="T544">
        <v>0.2</v>
      </c>
      <c r="U544">
        <v>23.027999999999999</v>
      </c>
    </row>
    <row r="545" spans="1:21" x14ac:dyDescent="0.25">
      <c r="A545">
        <v>2632</v>
      </c>
      <c r="B545" t="s">
        <v>2372</v>
      </c>
      <c r="C545" t="s">
        <v>2373</v>
      </c>
      <c r="D545" t="s">
        <v>2374</v>
      </c>
      <c r="E545" t="s">
        <v>39</v>
      </c>
      <c r="F545" t="s">
        <v>2375</v>
      </c>
      <c r="G545" t="s">
        <v>2376</v>
      </c>
      <c r="H545" t="s">
        <v>25</v>
      </c>
      <c r="I545" t="s">
        <v>26</v>
      </c>
      <c r="J545" t="s">
        <v>202</v>
      </c>
      <c r="K545" t="s">
        <v>203</v>
      </c>
      <c r="L545">
        <v>98103</v>
      </c>
      <c r="M545" t="s">
        <v>53</v>
      </c>
      <c r="N545" t="s">
        <v>1313</v>
      </c>
      <c r="O545" t="s">
        <v>31</v>
      </c>
      <c r="P545" t="s">
        <v>55</v>
      </c>
      <c r="Q545" t="s">
        <v>1314</v>
      </c>
      <c r="R545">
        <v>39.96</v>
      </c>
      <c r="S545">
        <v>2</v>
      </c>
      <c r="T545">
        <v>0</v>
      </c>
      <c r="U545">
        <v>17.1828</v>
      </c>
    </row>
    <row r="546" spans="1:21" x14ac:dyDescent="0.25">
      <c r="A546">
        <v>2633</v>
      </c>
      <c r="B546" t="s">
        <v>2372</v>
      </c>
      <c r="C546" t="s">
        <v>2373</v>
      </c>
      <c r="D546" t="s">
        <v>2374</v>
      </c>
      <c r="E546" t="s">
        <v>39</v>
      </c>
      <c r="F546" t="s">
        <v>2375</v>
      </c>
      <c r="G546" t="s">
        <v>2376</v>
      </c>
      <c r="H546" t="s">
        <v>25</v>
      </c>
      <c r="I546" t="s">
        <v>26</v>
      </c>
      <c r="J546" t="s">
        <v>202</v>
      </c>
      <c r="K546" t="s">
        <v>203</v>
      </c>
      <c r="L546">
        <v>98103</v>
      </c>
      <c r="M546" t="s">
        <v>53</v>
      </c>
      <c r="N546" t="s">
        <v>2377</v>
      </c>
      <c r="O546" t="s">
        <v>31</v>
      </c>
      <c r="P546" t="s">
        <v>35</v>
      </c>
      <c r="Q546" t="s">
        <v>2378</v>
      </c>
      <c r="R546">
        <v>42.624000000000002</v>
      </c>
      <c r="S546">
        <v>2</v>
      </c>
      <c r="T546">
        <v>0.2</v>
      </c>
      <c r="U546">
        <v>4.2624000000000004</v>
      </c>
    </row>
    <row r="547" spans="1:21" x14ac:dyDescent="0.25">
      <c r="A547">
        <v>2634</v>
      </c>
      <c r="B547" t="s">
        <v>2372</v>
      </c>
      <c r="C547" t="s">
        <v>2373</v>
      </c>
      <c r="D547" t="s">
        <v>2374</v>
      </c>
      <c r="E547" t="s">
        <v>39</v>
      </c>
      <c r="F547" t="s">
        <v>2375</v>
      </c>
      <c r="G547" t="s">
        <v>2376</v>
      </c>
      <c r="H547" t="s">
        <v>25</v>
      </c>
      <c r="I547" t="s">
        <v>26</v>
      </c>
      <c r="J547" t="s">
        <v>202</v>
      </c>
      <c r="K547" t="s">
        <v>203</v>
      </c>
      <c r="L547">
        <v>98103</v>
      </c>
      <c r="M547" t="s">
        <v>53</v>
      </c>
      <c r="N547" t="s">
        <v>265</v>
      </c>
      <c r="O547" t="s">
        <v>31</v>
      </c>
      <c r="P547" t="s">
        <v>35</v>
      </c>
      <c r="Q547" t="s">
        <v>266</v>
      </c>
      <c r="R547">
        <v>220.96</v>
      </c>
      <c r="S547">
        <v>1</v>
      </c>
      <c r="T547">
        <v>0.2</v>
      </c>
      <c r="U547">
        <v>24.858000000000001</v>
      </c>
    </row>
    <row r="548" spans="1:21" x14ac:dyDescent="0.25">
      <c r="A548">
        <v>2635</v>
      </c>
      <c r="B548" t="s">
        <v>2379</v>
      </c>
      <c r="C548" s="1">
        <v>42131</v>
      </c>
      <c r="D548" s="1">
        <v>42284</v>
      </c>
      <c r="E548" t="s">
        <v>22</v>
      </c>
      <c r="F548" t="s">
        <v>1808</v>
      </c>
      <c r="G548" t="s">
        <v>1809</v>
      </c>
      <c r="H548" t="s">
        <v>89</v>
      </c>
      <c r="I548" t="s">
        <v>26</v>
      </c>
      <c r="J548" t="s">
        <v>2263</v>
      </c>
      <c r="K548" t="s">
        <v>1209</v>
      </c>
      <c r="L548">
        <v>28314</v>
      </c>
      <c r="M548" t="s">
        <v>29</v>
      </c>
      <c r="N548" t="s">
        <v>2380</v>
      </c>
      <c r="O548" t="s">
        <v>31</v>
      </c>
      <c r="P548" t="s">
        <v>55</v>
      </c>
      <c r="Q548" t="s">
        <v>2381</v>
      </c>
      <c r="R548">
        <v>4.9279999999999999</v>
      </c>
      <c r="S548">
        <v>2</v>
      </c>
      <c r="T548">
        <v>0.2</v>
      </c>
      <c r="U548">
        <v>0.73919999999999997</v>
      </c>
    </row>
    <row r="549" spans="1:21" x14ac:dyDescent="0.25">
      <c r="A549">
        <v>2641</v>
      </c>
      <c r="B549" t="s">
        <v>2382</v>
      </c>
      <c r="C549" s="1">
        <v>43075</v>
      </c>
      <c r="D549" t="s">
        <v>2383</v>
      </c>
      <c r="E549" t="s">
        <v>39</v>
      </c>
      <c r="F549" t="s">
        <v>2384</v>
      </c>
      <c r="G549" t="s">
        <v>2385</v>
      </c>
      <c r="H549" t="s">
        <v>25</v>
      </c>
      <c r="I549" t="s">
        <v>26</v>
      </c>
      <c r="J549" t="s">
        <v>180</v>
      </c>
      <c r="K549" t="s">
        <v>123</v>
      </c>
      <c r="L549">
        <v>10035</v>
      </c>
      <c r="M549" t="s">
        <v>66</v>
      </c>
      <c r="N549" t="s">
        <v>651</v>
      </c>
      <c r="O549" t="s">
        <v>31</v>
      </c>
      <c r="P549" t="s">
        <v>35</v>
      </c>
      <c r="Q549" t="s">
        <v>652</v>
      </c>
      <c r="R549">
        <v>858.24</v>
      </c>
      <c r="S549">
        <v>4</v>
      </c>
      <c r="T549">
        <v>0.1</v>
      </c>
      <c r="U549">
        <v>143.04</v>
      </c>
    </row>
    <row r="550" spans="1:21" x14ac:dyDescent="0.25">
      <c r="A550">
        <v>2645</v>
      </c>
      <c r="B550" t="s">
        <v>2386</v>
      </c>
      <c r="C550" t="s">
        <v>672</v>
      </c>
      <c r="D550" t="s">
        <v>2387</v>
      </c>
      <c r="E550" t="s">
        <v>22</v>
      </c>
      <c r="F550" t="s">
        <v>2062</v>
      </c>
      <c r="G550" t="s">
        <v>2063</v>
      </c>
      <c r="H550" t="s">
        <v>100</v>
      </c>
      <c r="I550" t="s">
        <v>26</v>
      </c>
      <c r="J550" t="s">
        <v>2388</v>
      </c>
      <c r="K550" t="s">
        <v>1209</v>
      </c>
      <c r="L550">
        <v>27604</v>
      </c>
      <c r="M550" t="s">
        <v>29</v>
      </c>
      <c r="N550" t="s">
        <v>551</v>
      </c>
      <c r="O550" t="s">
        <v>31</v>
      </c>
      <c r="P550" t="s">
        <v>55</v>
      </c>
      <c r="Q550" t="s">
        <v>552</v>
      </c>
      <c r="R550">
        <v>18.623999999999999</v>
      </c>
      <c r="S550">
        <v>8</v>
      </c>
      <c r="T550">
        <v>0.2</v>
      </c>
      <c r="U550">
        <v>6.2855999999999996</v>
      </c>
    </row>
    <row r="551" spans="1:21" x14ac:dyDescent="0.25">
      <c r="A551">
        <v>2646</v>
      </c>
      <c r="B551" t="s">
        <v>2389</v>
      </c>
      <c r="C551" s="1">
        <v>41829</v>
      </c>
      <c r="D551" s="1">
        <v>41982</v>
      </c>
      <c r="E551" t="s">
        <v>22</v>
      </c>
      <c r="F551" t="s">
        <v>2390</v>
      </c>
      <c r="G551" t="s">
        <v>2391</v>
      </c>
      <c r="H551" t="s">
        <v>25</v>
      </c>
      <c r="I551" t="s">
        <v>26</v>
      </c>
      <c r="J551" t="s">
        <v>2392</v>
      </c>
      <c r="K551" t="s">
        <v>1805</v>
      </c>
      <c r="L551">
        <v>74133</v>
      </c>
      <c r="M551" t="s">
        <v>92</v>
      </c>
      <c r="N551" t="s">
        <v>1544</v>
      </c>
      <c r="O551" t="s">
        <v>31</v>
      </c>
      <c r="P551" t="s">
        <v>55</v>
      </c>
      <c r="Q551" t="s">
        <v>2393</v>
      </c>
      <c r="R551">
        <v>57.69</v>
      </c>
      <c r="S551">
        <v>3</v>
      </c>
      <c r="T551">
        <v>0</v>
      </c>
      <c r="U551">
        <v>23.652899999999999</v>
      </c>
    </row>
    <row r="552" spans="1:21" x14ac:dyDescent="0.25">
      <c r="A552">
        <v>2649</v>
      </c>
      <c r="B552" t="s">
        <v>2389</v>
      </c>
      <c r="C552" s="1">
        <v>41829</v>
      </c>
      <c r="D552" s="1">
        <v>41982</v>
      </c>
      <c r="E552" t="s">
        <v>22</v>
      </c>
      <c r="F552" t="s">
        <v>2390</v>
      </c>
      <c r="G552" t="s">
        <v>2391</v>
      </c>
      <c r="H552" t="s">
        <v>25</v>
      </c>
      <c r="I552" t="s">
        <v>26</v>
      </c>
      <c r="J552" t="s">
        <v>2392</v>
      </c>
      <c r="K552" t="s">
        <v>1805</v>
      </c>
      <c r="L552">
        <v>74133</v>
      </c>
      <c r="M552" t="s">
        <v>92</v>
      </c>
      <c r="N552" t="s">
        <v>2318</v>
      </c>
      <c r="O552" t="s">
        <v>31</v>
      </c>
      <c r="P552" t="s">
        <v>55</v>
      </c>
      <c r="Q552" t="s">
        <v>2319</v>
      </c>
      <c r="R552">
        <v>821.88</v>
      </c>
      <c r="S552">
        <v>6</v>
      </c>
      <c r="T552">
        <v>0</v>
      </c>
      <c r="U552">
        <v>213.68879999999999</v>
      </c>
    </row>
    <row r="553" spans="1:21" x14ac:dyDescent="0.25">
      <c r="A553">
        <v>2651</v>
      </c>
      <c r="B553" t="s">
        <v>2394</v>
      </c>
      <c r="C553" t="s">
        <v>567</v>
      </c>
      <c r="D553" s="1">
        <v>42379</v>
      </c>
      <c r="E553" t="s">
        <v>39</v>
      </c>
      <c r="F553" t="s">
        <v>2395</v>
      </c>
      <c r="G553" t="s">
        <v>2396</v>
      </c>
      <c r="H553" t="s">
        <v>89</v>
      </c>
      <c r="I553" t="s">
        <v>26</v>
      </c>
      <c r="J553" t="s">
        <v>2397</v>
      </c>
      <c r="K553" t="s">
        <v>52</v>
      </c>
      <c r="L553">
        <v>92345</v>
      </c>
      <c r="M553" t="s">
        <v>53</v>
      </c>
      <c r="N553" t="s">
        <v>1329</v>
      </c>
      <c r="O553" t="s">
        <v>31</v>
      </c>
      <c r="P553" t="s">
        <v>32</v>
      </c>
      <c r="Q553" t="s">
        <v>1330</v>
      </c>
      <c r="R553">
        <v>424.95749999999998</v>
      </c>
      <c r="S553">
        <v>5</v>
      </c>
      <c r="T553">
        <v>0.15</v>
      </c>
      <c r="U553">
        <v>19.998000000000001</v>
      </c>
    </row>
    <row r="554" spans="1:21" x14ac:dyDescent="0.25">
      <c r="A554">
        <v>2655</v>
      </c>
      <c r="B554" t="s">
        <v>2398</v>
      </c>
      <c r="C554" t="s">
        <v>1595</v>
      </c>
      <c r="D554" t="s">
        <v>2399</v>
      </c>
      <c r="E554" t="s">
        <v>22</v>
      </c>
      <c r="F554" t="s">
        <v>403</v>
      </c>
      <c r="G554" t="s">
        <v>404</v>
      </c>
      <c r="H554" t="s">
        <v>89</v>
      </c>
      <c r="I554" t="s">
        <v>26</v>
      </c>
      <c r="J554" t="s">
        <v>1450</v>
      </c>
      <c r="K554" t="s">
        <v>75</v>
      </c>
      <c r="L554">
        <v>84604</v>
      </c>
      <c r="M554" t="s">
        <v>53</v>
      </c>
      <c r="N554" t="s">
        <v>2400</v>
      </c>
      <c r="O554" t="s">
        <v>31</v>
      </c>
      <c r="P554" t="s">
        <v>32</v>
      </c>
      <c r="Q554" t="s">
        <v>2401</v>
      </c>
      <c r="R554">
        <v>1292.94</v>
      </c>
      <c r="S554">
        <v>3</v>
      </c>
      <c r="T554">
        <v>0</v>
      </c>
      <c r="U554">
        <v>77.576400000000007</v>
      </c>
    </row>
    <row r="555" spans="1:21" x14ac:dyDescent="0.25">
      <c r="A555">
        <v>2660</v>
      </c>
      <c r="B555" t="s">
        <v>2402</v>
      </c>
      <c r="C555" t="s">
        <v>301</v>
      </c>
      <c r="D555" t="s">
        <v>1443</v>
      </c>
      <c r="E555" t="s">
        <v>39</v>
      </c>
      <c r="F555" t="s">
        <v>2403</v>
      </c>
      <c r="G555" t="s">
        <v>2404</v>
      </c>
      <c r="H555" t="s">
        <v>89</v>
      </c>
      <c r="I555" t="s">
        <v>26</v>
      </c>
      <c r="J555" t="s">
        <v>2405</v>
      </c>
      <c r="K555" t="s">
        <v>577</v>
      </c>
      <c r="L555">
        <v>85234</v>
      </c>
      <c r="M555" t="s">
        <v>53</v>
      </c>
      <c r="N555" t="s">
        <v>265</v>
      </c>
      <c r="O555" t="s">
        <v>31</v>
      </c>
      <c r="P555" t="s">
        <v>35</v>
      </c>
      <c r="Q555" t="s">
        <v>266</v>
      </c>
      <c r="R555">
        <v>883.84</v>
      </c>
      <c r="S555">
        <v>4</v>
      </c>
      <c r="T555">
        <v>0.2</v>
      </c>
      <c r="U555">
        <v>99.432000000000002</v>
      </c>
    </row>
    <row r="556" spans="1:21" x14ac:dyDescent="0.25">
      <c r="A556">
        <v>2665</v>
      </c>
      <c r="B556" t="s">
        <v>2406</v>
      </c>
      <c r="C556" s="1">
        <v>42374</v>
      </c>
      <c r="D556" s="1">
        <v>42465</v>
      </c>
      <c r="E556" t="s">
        <v>86</v>
      </c>
      <c r="F556" t="s">
        <v>2407</v>
      </c>
      <c r="G556" t="s">
        <v>2408</v>
      </c>
      <c r="H556" t="s">
        <v>25</v>
      </c>
      <c r="I556" t="s">
        <v>26</v>
      </c>
      <c r="J556" t="s">
        <v>145</v>
      </c>
      <c r="K556" t="s">
        <v>146</v>
      </c>
      <c r="L556">
        <v>38109</v>
      </c>
      <c r="M556" t="s">
        <v>29</v>
      </c>
      <c r="N556" t="s">
        <v>227</v>
      </c>
      <c r="O556" t="s">
        <v>31</v>
      </c>
      <c r="P556" t="s">
        <v>45</v>
      </c>
      <c r="Q556" t="s">
        <v>228</v>
      </c>
      <c r="R556">
        <v>370.62</v>
      </c>
      <c r="S556">
        <v>3</v>
      </c>
      <c r="T556">
        <v>0.4</v>
      </c>
      <c r="U556">
        <v>-142.071</v>
      </c>
    </row>
    <row r="557" spans="1:21" x14ac:dyDescent="0.25">
      <c r="A557">
        <v>2669</v>
      </c>
      <c r="B557" t="s">
        <v>2409</v>
      </c>
      <c r="C557" t="s">
        <v>2410</v>
      </c>
      <c r="D557" t="s">
        <v>2411</v>
      </c>
      <c r="E557" t="s">
        <v>39</v>
      </c>
      <c r="F557" t="s">
        <v>2412</v>
      </c>
      <c r="G557" t="s">
        <v>2413</v>
      </c>
      <c r="H557" t="s">
        <v>100</v>
      </c>
      <c r="I557" t="s">
        <v>26</v>
      </c>
      <c r="J557" t="s">
        <v>51</v>
      </c>
      <c r="K557" t="s">
        <v>52</v>
      </c>
      <c r="L557">
        <v>90045</v>
      </c>
      <c r="M557" t="s">
        <v>53</v>
      </c>
      <c r="N557" t="s">
        <v>67</v>
      </c>
      <c r="O557" t="s">
        <v>31</v>
      </c>
      <c r="P557" t="s">
        <v>35</v>
      </c>
      <c r="Q557" t="s">
        <v>68</v>
      </c>
      <c r="R557">
        <v>40.783999999999999</v>
      </c>
      <c r="S557">
        <v>1</v>
      </c>
      <c r="T557">
        <v>0.2</v>
      </c>
      <c r="U557">
        <v>4.5881999999999996</v>
      </c>
    </row>
    <row r="558" spans="1:21" x14ac:dyDescent="0.25">
      <c r="A558">
        <v>2672</v>
      </c>
      <c r="B558" t="s">
        <v>2414</v>
      </c>
      <c r="C558" s="1">
        <v>41891</v>
      </c>
      <c r="D558" s="1">
        <v>41982</v>
      </c>
      <c r="E558" t="s">
        <v>22</v>
      </c>
      <c r="F558" t="s">
        <v>2415</v>
      </c>
      <c r="G558" t="s">
        <v>2416</v>
      </c>
      <c r="H558" t="s">
        <v>89</v>
      </c>
      <c r="I558" t="s">
        <v>26</v>
      </c>
      <c r="J558" t="s">
        <v>2417</v>
      </c>
      <c r="K558" t="s">
        <v>473</v>
      </c>
      <c r="L558">
        <v>1852</v>
      </c>
      <c r="M558" t="s">
        <v>66</v>
      </c>
      <c r="N558" t="s">
        <v>2418</v>
      </c>
      <c r="O558" t="s">
        <v>31</v>
      </c>
      <c r="P558" t="s">
        <v>35</v>
      </c>
      <c r="Q558" t="s">
        <v>2419</v>
      </c>
      <c r="R558">
        <v>785.88</v>
      </c>
      <c r="S558">
        <v>6</v>
      </c>
      <c r="T558">
        <v>0</v>
      </c>
      <c r="U558">
        <v>212.1876</v>
      </c>
    </row>
    <row r="559" spans="1:21" x14ac:dyDescent="0.25">
      <c r="A559">
        <v>2694</v>
      </c>
      <c r="B559" t="s">
        <v>2420</v>
      </c>
      <c r="C559" t="s">
        <v>2259</v>
      </c>
      <c r="D559" t="s">
        <v>2260</v>
      </c>
      <c r="E559" t="s">
        <v>39</v>
      </c>
      <c r="F559" t="s">
        <v>900</v>
      </c>
      <c r="G559" t="s">
        <v>901</v>
      </c>
      <c r="H559" t="s">
        <v>89</v>
      </c>
      <c r="I559" t="s">
        <v>26</v>
      </c>
      <c r="J559" t="s">
        <v>202</v>
      </c>
      <c r="K559" t="s">
        <v>203</v>
      </c>
      <c r="L559">
        <v>98115</v>
      </c>
      <c r="M559" t="s">
        <v>53</v>
      </c>
      <c r="N559" t="s">
        <v>710</v>
      </c>
      <c r="O559" t="s">
        <v>31</v>
      </c>
      <c r="P559" t="s">
        <v>55</v>
      </c>
      <c r="Q559" t="s">
        <v>711</v>
      </c>
      <c r="R559">
        <v>109.9</v>
      </c>
      <c r="S559">
        <v>5</v>
      </c>
      <c r="T559">
        <v>0</v>
      </c>
      <c r="U559">
        <v>37.366</v>
      </c>
    </row>
    <row r="560" spans="1:21" x14ac:dyDescent="0.25">
      <c r="A560">
        <v>2695</v>
      </c>
      <c r="B560" t="s">
        <v>2421</v>
      </c>
      <c r="C560" t="s">
        <v>968</v>
      </c>
      <c r="D560" t="s">
        <v>1918</v>
      </c>
      <c r="E560" t="s">
        <v>39</v>
      </c>
      <c r="F560" t="s">
        <v>2422</v>
      </c>
      <c r="G560" t="s">
        <v>2423</v>
      </c>
      <c r="H560" t="s">
        <v>25</v>
      </c>
      <c r="I560" t="s">
        <v>26</v>
      </c>
      <c r="J560" t="s">
        <v>2424</v>
      </c>
      <c r="K560" t="s">
        <v>43</v>
      </c>
      <c r="L560">
        <v>33012</v>
      </c>
      <c r="M560" t="s">
        <v>29</v>
      </c>
      <c r="N560" t="s">
        <v>1544</v>
      </c>
      <c r="O560" t="s">
        <v>31</v>
      </c>
      <c r="P560" t="s">
        <v>55</v>
      </c>
      <c r="Q560" t="s">
        <v>2393</v>
      </c>
      <c r="R560">
        <v>15.384</v>
      </c>
      <c r="S560">
        <v>1</v>
      </c>
      <c r="T560">
        <v>0.2</v>
      </c>
      <c r="U560">
        <v>4.0382999999999996</v>
      </c>
    </row>
    <row r="561" spans="1:21" x14ac:dyDescent="0.25">
      <c r="A561">
        <v>2701</v>
      </c>
      <c r="B561" t="s">
        <v>2425</v>
      </c>
      <c r="C561" t="s">
        <v>2426</v>
      </c>
      <c r="D561" t="s">
        <v>2427</v>
      </c>
      <c r="E561" t="s">
        <v>39</v>
      </c>
      <c r="F561" t="s">
        <v>2337</v>
      </c>
      <c r="G561" t="s">
        <v>2338</v>
      </c>
      <c r="H561" t="s">
        <v>100</v>
      </c>
      <c r="I561" t="s">
        <v>26</v>
      </c>
      <c r="J561" t="s">
        <v>680</v>
      </c>
      <c r="K561" t="s">
        <v>43</v>
      </c>
      <c r="L561">
        <v>32216</v>
      </c>
      <c r="M561" t="s">
        <v>29</v>
      </c>
      <c r="N561" t="s">
        <v>1544</v>
      </c>
      <c r="O561" t="s">
        <v>31</v>
      </c>
      <c r="P561" t="s">
        <v>55</v>
      </c>
      <c r="Q561" t="s">
        <v>2393</v>
      </c>
      <c r="R561">
        <v>30.768000000000001</v>
      </c>
      <c r="S561">
        <v>2</v>
      </c>
      <c r="T561">
        <v>0.2</v>
      </c>
      <c r="U561">
        <v>8.0765999999999991</v>
      </c>
    </row>
    <row r="562" spans="1:21" x14ac:dyDescent="0.25">
      <c r="A562">
        <v>2703</v>
      </c>
      <c r="B562" t="s">
        <v>2425</v>
      </c>
      <c r="C562" t="s">
        <v>2426</v>
      </c>
      <c r="D562" t="s">
        <v>2427</v>
      </c>
      <c r="E562" t="s">
        <v>39</v>
      </c>
      <c r="F562" t="s">
        <v>2337</v>
      </c>
      <c r="G562" t="s">
        <v>2338</v>
      </c>
      <c r="H562" t="s">
        <v>100</v>
      </c>
      <c r="I562" t="s">
        <v>26</v>
      </c>
      <c r="J562" t="s">
        <v>680</v>
      </c>
      <c r="K562" t="s">
        <v>43</v>
      </c>
      <c r="L562">
        <v>32216</v>
      </c>
      <c r="M562" t="s">
        <v>29</v>
      </c>
      <c r="N562" t="s">
        <v>1821</v>
      </c>
      <c r="O562" t="s">
        <v>31</v>
      </c>
      <c r="P562" t="s">
        <v>55</v>
      </c>
      <c r="Q562" t="s">
        <v>1822</v>
      </c>
      <c r="R562">
        <v>122.352</v>
      </c>
      <c r="S562">
        <v>3</v>
      </c>
      <c r="T562">
        <v>0.2</v>
      </c>
      <c r="U562">
        <v>15.294</v>
      </c>
    </row>
    <row r="563" spans="1:21" x14ac:dyDescent="0.25">
      <c r="A563">
        <v>2709</v>
      </c>
      <c r="B563" t="s">
        <v>2428</v>
      </c>
      <c r="C563" t="s">
        <v>2429</v>
      </c>
      <c r="D563" s="1">
        <v>42157</v>
      </c>
      <c r="E563" t="s">
        <v>39</v>
      </c>
      <c r="F563" t="s">
        <v>2430</v>
      </c>
      <c r="G563" t="s">
        <v>2431</v>
      </c>
      <c r="H563" t="s">
        <v>25</v>
      </c>
      <c r="I563" t="s">
        <v>26</v>
      </c>
      <c r="J563" t="s">
        <v>51</v>
      </c>
      <c r="K563" t="s">
        <v>52</v>
      </c>
      <c r="L563">
        <v>90049</v>
      </c>
      <c r="M563" t="s">
        <v>53</v>
      </c>
      <c r="N563" t="s">
        <v>2432</v>
      </c>
      <c r="O563" t="s">
        <v>31</v>
      </c>
      <c r="P563" t="s">
        <v>55</v>
      </c>
      <c r="Q563" t="s">
        <v>2433</v>
      </c>
      <c r="R563">
        <v>227.36</v>
      </c>
      <c r="S563">
        <v>7</v>
      </c>
      <c r="T563">
        <v>0</v>
      </c>
      <c r="U563">
        <v>81.849599999999995</v>
      </c>
    </row>
    <row r="564" spans="1:21" x14ac:dyDescent="0.25">
      <c r="A564">
        <v>2712</v>
      </c>
      <c r="B564" t="s">
        <v>2434</v>
      </c>
      <c r="C564" s="1">
        <v>42988</v>
      </c>
      <c r="D564" s="1">
        <v>43049</v>
      </c>
      <c r="E564" t="s">
        <v>86</v>
      </c>
      <c r="F564" t="s">
        <v>2435</v>
      </c>
      <c r="G564" t="s">
        <v>2436</v>
      </c>
      <c r="H564" t="s">
        <v>89</v>
      </c>
      <c r="I564" t="s">
        <v>26</v>
      </c>
      <c r="J564" t="s">
        <v>2437</v>
      </c>
      <c r="K564" t="s">
        <v>250</v>
      </c>
      <c r="L564">
        <v>44107</v>
      </c>
      <c r="M564" t="s">
        <v>66</v>
      </c>
      <c r="N564" t="s">
        <v>885</v>
      </c>
      <c r="O564" t="s">
        <v>31</v>
      </c>
      <c r="P564" t="s">
        <v>55</v>
      </c>
      <c r="Q564" t="s">
        <v>886</v>
      </c>
      <c r="R564">
        <v>45.887999999999998</v>
      </c>
      <c r="S564">
        <v>4</v>
      </c>
      <c r="T564">
        <v>0.2</v>
      </c>
      <c r="U564">
        <v>9.1776</v>
      </c>
    </row>
    <row r="565" spans="1:21" x14ac:dyDescent="0.25">
      <c r="A565">
        <v>2720</v>
      </c>
      <c r="B565" t="s">
        <v>2438</v>
      </c>
      <c r="C565" s="1">
        <v>41802</v>
      </c>
      <c r="D565" s="1">
        <v>41863</v>
      </c>
      <c r="E565" t="s">
        <v>22</v>
      </c>
      <c r="F565" t="s">
        <v>1868</v>
      </c>
      <c r="G565" t="s">
        <v>1869</v>
      </c>
      <c r="H565" t="s">
        <v>25</v>
      </c>
      <c r="I565" t="s">
        <v>26</v>
      </c>
      <c r="J565" t="s">
        <v>101</v>
      </c>
      <c r="K565" t="s">
        <v>91</v>
      </c>
      <c r="L565">
        <v>77095</v>
      </c>
      <c r="M565" t="s">
        <v>92</v>
      </c>
      <c r="N565" t="s">
        <v>793</v>
      </c>
      <c r="O565" t="s">
        <v>31</v>
      </c>
      <c r="P565" t="s">
        <v>55</v>
      </c>
      <c r="Q565" t="s">
        <v>794</v>
      </c>
      <c r="R565">
        <v>23.975999999999999</v>
      </c>
      <c r="S565">
        <v>3</v>
      </c>
      <c r="T565">
        <v>0.6</v>
      </c>
      <c r="U565">
        <v>-14.3856</v>
      </c>
    </row>
    <row r="566" spans="1:21" x14ac:dyDescent="0.25">
      <c r="A566">
        <v>2727</v>
      </c>
      <c r="B566" t="s">
        <v>2439</v>
      </c>
      <c r="C566" s="1">
        <v>42927</v>
      </c>
      <c r="D566" t="s">
        <v>2440</v>
      </c>
      <c r="E566" t="s">
        <v>39</v>
      </c>
      <c r="F566" t="s">
        <v>2441</v>
      </c>
      <c r="G566" t="s">
        <v>2442</v>
      </c>
      <c r="H566" t="s">
        <v>25</v>
      </c>
      <c r="I566" t="s">
        <v>26</v>
      </c>
      <c r="J566" t="s">
        <v>64</v>
      </c>
      <c r="K566" t="s">
        <v>65</v>
      </c>
      <c r="L566">
        <v>19120</v>
      </c>
      <c r="M566" t="s">
        <v>66</v>
      </c>
      <c r="N566" t="s">
        <v>2246</v>
      </c>
      <c r="O566" t="s">
        <v>31</v>
      </c>
      <c r="P566" t="s">
        <v>45</v>
      </c>
      <c r="Q566" t="s">
        <v>2247</v>
      </c>
      <c r="R566">
        <v>350.35199999999998</v>
      </c>
      <c r="S566">
        <v>4</v>
      </c>
      <c r="T566">
        <v>0.4</v>
      </c>
      <c r="U566">
        <v>-140.14080000000001</v>
      </c>
    </row>
    <row r="567" spans="1:21" x14ac:dyDescent="0.25">
      <c r="A567">
        <v>2732</v>
      </c>
      <c r="B567" t="s">
        <v>2443</v>
      </c>
      <c r="C567" t="s">
        <v>2444</v>
      </c>
      <c r="D567" t="s">
        <v>2445</v>
      </c>
      <c r="E567" t="s">
        <v>39</v>
      </c>
      <c r="F567" t="s">
        <v>2446</v>
      </c>
      <c r="G567" t="s">
        <v>2447</v>
      </c>
      <c r="H567" t="s">
        <v>25</v>
      </c>
      <c r="I567" t="s">
        <v>26</v>
      </c>
      <c r="J567" t="s">
        <v>202</v>
      </c>
      <c r="K567" t="s">
        <v>203</v>
      </c>
      <c r="L567">
        <v>98105</v>
      </c>
      <c r="M567" t="s">
        <v>53</v>
      </c>
      <c r="N567" t="s">
        <v>331</v>
      </c>
      <c r="O567" t="s">
        <v>31</v>
      </c>
      <c r="P567" t="s">
        <v>55</v>
      </c>
      <c r="Q567" t="s">
        <v>332</v>
      </c>
      <c r="R567">
        <v>107.53</v>
      </c>
      <c r="S567">
        <v>1</v>
      </c>
      <c r="T567">
        <v>0</v>
      </c>
      <c r="U567">
        <v>21.506</v>
      </c>
    </row>
    <row r="568" spans="1:21" x14ac:dyDescent="0.25">
      <c r="A568">
        <v>2738</v>
      </c>
      <c r="B568" t="s">
        <v>2448</v>
      </c>
      <c r="C568" t="s">
        <v>184</v>
      </c>
      <c r="D568" t="s">
        <v>2449</v>
      </c>
      <c r="E568" t="s">
        <v>39</v>
      </c>
      <c r="F568" t="s">
        <v>334</v>
      </c>
      <c r="G568" t="s">
        <v>335</v>
      </c>
      <c r="H568" t="s">
        <v>25</v>
      </c>
      <c r="I568" t="s">
        <v>26</v>
      </c>
      <c r="J568" t="s">
        <v>249</v>
      </c>
      <c r="K568" t="s">
        <v>211</v>
      </c>
      <c r="L568">
        <v>19711</v>
      </c>
      <c r="M568" t="s">
        <v>66</v>
      </c>
      <c r="N568" t="s">
        <v>1329</v>
      </c>
      <c r="O568" t="s">
        <v>31</v>
      </c>
      <c r="P568" t="s">
        <v>32</v>
      </c>
      <c r="Q568" t="s">
        <v>1330</v>
      </c>
      <c r="R568">
        <v>299.97000000000003</v>
      </c>
      <c r="S568">
        <v>3</v>
      </c>
      <c r="T568">
        <v>0</v>
      </c>
      <c r="U568">
        <v>56.994300000000003</v>
      </c>
    </row>
    <row r="569" spans="1:21" x14ac:dyDescent="0.25">
      <c r="A569">
        <v>2743</v>
      </c>
      <c r="B569" t="s">
        <v>2450</v>
      </c>
      <c r="C569" s="1">
        <v>41740</v>
      </c>
      <c r="D569" s="1">
        <v>41862</v>
      </c>
      <c r="E569" t="s">
        <v>39</v>
      </c>
      <c r="F569" t="s">
        <v>2451</v>
      </c>
      <c r="G569" t="s">
        <v>2452</v>
      </c>
      <c r="H569" t="s">
        <v>25</v>
      </c>
      <c r="I569" t="s">
        <v>26</v>
      </c>
      <c r="J569" t="s">
        <v>720</v>
      </c>
      <c r="K569" t="s">
        <v>52</v>
      </c>
      <c r="L569">
        <v>92037</v>
      </c>
      <c r="M569" t="s">
        <v>53</v>
      </c>
      <c r="N569" t="s">
        <v>2353</v>
      </c>
      <c r="O569" t="s">
        <v>31</v>
      </c>
      <c r="P569" t="s">
        <v>55</v>
      </c>
      <c r="Q569" t="s">
        <v>2354</v>
      </c>
      <c r="R569">
        <v>35.340000000000003</v>
      </c>
      <c r="S569">
        <v>2</v>
      </c>
      <c r="T569">
        <v>0</v>
      </c>
      <c r="U569">
        <v>13.4292</v>
      </c>
    </row>
    <row r="570" spans="1:21" x14ac:dyDescent="0.25">
      <c r="A570">
        <v>2744</v>
      </c>
      <c r="B570" t="s">
        <v>2453</v>
      </c>
      <c r="C570" t="s">
        <v>2454</v>
      </c>
      <c r="D570" t="s">
        <v>2455</v>
      </c>
      <c r="E570" t="s">
        <v>22</v>
      </c>
      <c r="F570" t="s">
        <v>2456</v>
      </c>
      <c r="G570" t="s">
        <v>2457</v>
      </c>
      <c r="H570" t="s">
        <v>89</v>
      </c>
      <c r="I570" t="s">
        <v>26</v>
      </c>
      <c r="J570" t="s">
        <v>352</v>
      </c>
      <c r="K570" t="s">
        <v>52</v>
      </c>
      <c r="L570">
        <v>94122</v>
      </c>
      <c r="M570" t="s">
        <v>53</v>
      </c>
      <c r="N570" t="s">
        <v>850</v>
      </c>
      <c r="O570" t="s">
        <v>31</v>
      </c>
      <c r="P570" t="s">
        <v>55</v>
      </c>
      <c r="Q570" t="s">
        <v>851</v>
      </c>
      <c r="R570">
        <v>257.64</v>
      </c>
      <c r="S570">
        <v>6</v>
      </c>
      <c r="T570">
        <v>0</v>
      </c>
      <c r="U570">
        <v>100.4796</v>
      </c>
    </row>
    <row r="571" spans="1:21" x14ac:dyDescent="0.25">
      <c r="A571">
        <v>2747</v>
      </c>
      <c r="B571" t="s">
        <v>2458</v>
      </c>
      <c r="C571" s="1">
        <v>41978</v>
      </c>
      <c r="D571" t="s">
        <v>2459</v>
      </c>
      <c r="E571" t="s">
        <v>39</v>
      </c>
      <c r="F571" t="s">
        <v>2280</v>
      </c>
      <c r="G571" t="s">
        <v>2281</v>
      </c>
      <c r="H571" t="s">
        <v>25</v>
      </c>
      <c r="I571" t="s">
        <v>26</v>
      </c>
      <c r="J571" t="s">
        <v>256</v>
      </c>
      <c r="K571" t="s">
        <v>473</v>
      </c>
      <c r="L571">
        <v>2038</v>
      </c>
      <c r="M571" t="s">
        <v>66</v>
      </c>
      <c r="N571" t="s">
        <v>869</v>
      </c>
      <c r="O571" t="s">
        <v>31</v>
      </c>
      <c r="P571" t="s">
        <v>45</v>
      </c>
      <c r="Q571" t="s">
        <v>870</v>
      </c>
      <c r="R571">
        <v>700.05600000000004</v>
      </c>
      <c r="S571">
        <v>3</v>
      </c>
      <c r="T571">
        <v>0.3</v>
      </c>
      <c r="U571">
        <v>-130.0104</v>
      </c>
    </row>
    <row r="572" spans="1:21" x14ac:dyDescent="0.25">
      <c r="A572">
        <v>2750</v>
      </c>
      <c r="B572" t="s">
        <v>2460</v>
      </c>
      <c r="C572" s="1">
        <v>41857</v>
      </c>
      <c r="D572" t="s">
        <v>48</v>
      </c>
      <c r="E572" t="s">
        <v>39</v>
      </c>
      <c r="F572" t="s">
        <v>708</v>
      </c>
      <c r="G572" t="s">
        <v>709</v>
      </c>
      <c r="H572" t="s">
        <v>25</v>
      </c>
      <c r="I572" t="s">
        <v>26</v>
      </c>
      <c r="J572" t="s">
        <v>202</v>
      </c>
      <c r="K572" t="s">
        <v>203</v>
      </c>
      <c r="L572">
        <v>98115</v>
      </c>
      <c r="M572" t="s">
        <v>53</v>
      </c>
      <c r="N572" t="s">
        <v>2461</v>
      </c>
      <c r="O572" t="s">
        <v>31</v>
      </c>
      <c r="P572" t="s">
        <v>35</v>
      </c>
      <c r="Q572" t="s">
        <v>2462</v>
      </c>
      <c r="R572">
        <v>585.55200000000002</v>
      </c>
      <c r="S572">
        <v>3</v>
      </c>
      <c r="T572">
        <v>0.2</v>
      </c>
      <c r="U572">
        <v>73.194000000000003</v>
      </c>
    </row>
    <row r="573" spans="1:21" x14ac:dyDescent="0.25">
      <c r="A573">
        <v>2752</v>
      </c>
      <c r="B573" t="s">
        <v>2463</v>
      </c>
      <c r="C573" t="s">
        <v>1649</v>
      </c>
      <c r="D573" t="s">
        <v>1650</v>
      </c>
      <c r="E573" t="s">
        <v>39</v>
      </c>
      <c r="F573" t="s">
        <v>2407</v>
      </c>
      <c r="G573" t="s">
        <v>2408</v>
      </c>
      <c r="H573" t="s">
        <v>25</v>
      </c>
      <c r="I573" t="s">
        <v>26</v>
      </c>
      <c r="J573" t="s">
        <v>51</v>
      </c>
      <c r="K573" t="s">
        <v>52</v>
      </c>
      <c r="L573">
        <v>90008</v>
      </c>
      <c r="M573" t="s">
        <v>53</v>
      </c>
      <c r="N573" t="s">
        <v>1816</v>
      </c>
      <c r="O573" t="s">
        <v>31</v>
      </c>
      <c r="P573" t="s">
        <v>35</v>
      </c>
      <c r="Q573" t="s">
        <v>1817</v>
      </c>
      <c r="R573">
        <v>225.29599999999999</v>
      </c>
      <c r="S573">
        <v>2</v>
      </c>
      <c r="T573">
        <v>0.2</v>
      </c>
      <c r="U573">
        <v>22.529599999999999</v>
      </c>
    </row>
    <row r="574" spans="1:21" x14ac:dyDescent="0.25">
      <c r="A574">
        <v>2759</v>
      </c>
      <c r="B574" t="s">
        <v>2464</v>
      </c>
      <c r="C574" s="1">
        <v>42677</v>
      </c>
      <c r="D574" t="s">
        <v>1521</v>
      </c>
      <c r="E574" t="s">
        <v>39</v>
      </c>
      <c r="F574" t="s">
        <v>2465</v>
      </c>
      <c r="G574" t="s">
        <v>2466</v>
      </c>
      <c r="H574" t="s">
        <v>100</v>
      </c>
      <c r="I574" t="s">
        <v>26</v>
      </c>
      <c r="J574" t="s">
        <v>376</v>
      </c>
      <c r="K574" t="s">
        <v>754</v>
      </c>
      <c r="L574">
        <v>31907</v>
      </c>
      <c r="M574" t="s">
        <v>29</v>
      </c>
      <c r="N574" t="s">
        <v>1544</v>
      </c>
      <c r="O574" t="s">
        <v>31</v>
      </c>
      <c r="P574" t="s">
        <v>55</v>
      </c>
      <c r="Q574" t="s">
        <v>2393</v>
      </c>
      <c r="R574">
        <v>76.92</v>
      </c>
      <c r="S574">
        <v>4</v>
      </c>
      <c r="T574">
        <v>0</v>
      </c>
      <c r="U574">
        <v>31.537199999999999</v>
      </c>
    </row>
    <row r="575" spans="1:21" x14ac:dyDescent="0.25">
      <c r="A575">
        <v>2773</v>
      </c>
      <c r="B575" t="s">
        <v>2467</v>
      </c>
      <c r="C575" s="1">
        <v>43020</v>
      </c>
      <c r="D575" s="1">
        <v>43081</v>
      </c>
      <c r="E575" t="s">
        <v>86</v>
      </c>
      <c r="F575" t="s">
        <v>1779</v>
      </c>
      <c r="G575" t="s">
        <v>1780</v>
      </c>
      <c r="H575" t="s">
        <v>25</v>
      </c>
      <c r="I575" t="s">
        <v>26</v>
      </c>
      <c r="J575" t="s">
        <v>42</v>
      </c>
      <c r="K575" t="s">
        <v>43</v>
      </c>
      <c r="L575">
        <v>33311</v>
      </c>
      <c r="M575" t="s">
        <v>29</v>
      </c>
      <c r="N575" t="s">
        <v>1078</v>
      </c>
      <c r="O575" t="s">
        <v>31</v>
      </c>
      <c r="P575" t="s">
        <v>55</v>
      </c>
      <c r="Q575" t="s">
        <v>339</v>
      </c>
      <c r="R575">
        <v>19.103999999999999</v>
      </c>
      <c r="S575">
        <v>3</v>
      </c>
      <c r="T575">
        <v>0.2</v>
      </c>
      <c r="U575">
        <v>5.7312000000000003</v>
      </c>
    </row>
    <row r="576" spans="1:21" x14ac:dyDescent="0.25">
      <c r="A576">
        <v>2778</v>
      </c>
      <c r="B576" t="s">
        <v>2468</v>
      </c>
      <c r="C576" t="s">
        <v>2469</v>
      </c>
      <c r="D576" t="s">
        <v>2470</v>
      </c>
      <c r="E576" t="s">
        <v>22</v>
      </c>
      <c r="F576" t="s">
        <v>1566</v>
      </c>
      <c r="G576" t="s">
        <v>1567</v>
      </c>
      <c r="H576" t="s">
        <v>25</v>
      </c>
      <c r="I576" t="s">
        <v>26</v>
      </c>
      <c r="J576" t="s">
        <v>2471</v>
      </c>
      <c r="K576" t="s">
        <v>52</v>
      </c>
      <c r="L576">
        <v>93309</v>
      </c>
      <c r="M576" t="s">
        <v>53</v>
      </c>
      <c r="N576" t="s">
        <v>1750</v>
      </c>
      <c r="O576" t="s">
        <v>31</v>
      </c>
      <c r="P576" t="s">
        <v>32</v>
      </c>
      <c r="Q576" t="s">
        <v>1751</v>
      </c>
      <c r="R576">
        <v>195.46600000000001</v>
      </c>
      <c r="S576">
        <v>2</v>
      </c>
      <c r="T576">
        <v>0.15</v>
      </c>
      <c r="U576">
        <v>-13.797599999999999</v>
      </c>
    </row>
    <row r="577" spans="1:21" x14ac:dyDescent="0.25">
      <c r="A577">
        <v>2779</v>
      </c>
      <c r="B577" t="s">
        <v>2472</v>
      </c>
      <c r="C577" t="s">
        <v>2473</v>
      </c>
      <c r="D577" s="1">
        <v>42860</v>
      </c>
      <c r="E577" t="s">
        <v>39</v>
      </c>
      <c r="F577" t="s">
        <v>2474</v>
      </c>
      <c r="G577" t="s">
        <v>2475</v>
      </c>
      <c r="H577" t="s">
        <v>89</v>
      </c>
      <c r="I577" t="s">
        <v>26</v>
      </c>
      <c r="J577" t="s">
        <v>2476</v>
      </c>
      <c r="K577" t="s">
        <v>43</v>
      </c>
      <c r="L577">
        <v>33068</v>
      </c>
      <c r="M577" t="s">
        <v>29</v>
      </c>
      <c r="N577" t="s">
        <v>486</v>
      </c>
      <c r="O577" t="s">
        <v>31</v>
      </c>
      <c r="P577" t="s">
        <v>55</v>
      </c>
      <c r="Q577" t="s">
        <v>487</v>
      </c>
      <c r="R577">
        <v>23.68</v>
      </c>
      <c r="S577">
        <v>8</v>
      </c>
      <c r="T577">
        <v>0.2</v>
      </c>
      <c r="U577">
        <v>6.2160000000000002</v>
      </c>
    </row>
    <row r="578" spans="1:21" x14ac:dyDescent="0.25">
      <c r="A578">
        <v>2786</v>
      </c>
      <c r="B578" t="s">
        <v>2477</v>
      </c>
      <c r="C578" t="s">
        <v>78</v>
      </c>
      <c r="D578" t="s">
        <v>2478</v>
      </c>
      <c r="E578" t="s">
        <v>86</v>
      </c>
      <c r="F578" t="s">
        <v>2479</v>
      </c>
      <c r="G578" t="s">
        <v>2480</v>
      </c>
      <c r="H578" t="s">
        <v>100</v>
      </c>
      <c r="I578" t="s">
        <v>26</v>
      </c>
      <c r="J578" t="s">
        <v>51</v>
      </c>
      <c r="K578" t="s">
        <v>52</v>
      </c>
      <c r="L578">
        <v>90036</v>
      </c>
      <c r="M578" t="s">
        <v>53</v>
      </c>
      <c r="N578" t="s">
        <v>703</v>
      </c>
      <c r="O578" t="s">
        <v>31</v>
      </c>
      <c r="P578" t="s">
        <v>35</v>
      </c>
      <c r="Q578" t="s">
        <v>704</v>
      </c>
      <c r="R578">
        <v>601.53599999999994</v>
      </c>
      <c r="S578">
        <v>4</v>
      </c>
      <c r="T578">
        <v>0.2</v>
      </c>
      <c r="U578">
        <v>0</v>
      </c>
    </row>
    <row r="579" spans="1:21" x14ac:dyDescent="0.25">
      <c r="A579">
        <v>2788</v>
      </c>
      <c r="B579" t="s">
        <v>2481</v>
      </c>
      <c r="C579" s="1">
        <v>41682</v>
      </c>
      <c r="D579" s="1">
        <v>41802</v>
      </c>
      <c r="E579" t="s">
        <v>39</v>
      </c>
      <c r="F579" t="s">
        <v>2482</v>
      </c>
      <c r="G579" t="s">
        <v>2483</v>
      </c>
      <c r="H579" t="s">
        <v>89</v>
      </c>
      <c r="I579" t="s">
        <v>26</v>
      </c>
      <c r="J579" t="s">
        <v>2484</v>
      </c>
      <c r="K579" t="s">
        <v>91</v>
      </c>
      <c r="L579">
        <v>78415</v>
      </c>
      <c r="M579" t="s">
        <v>92</v>
      </c>
      <c r="N579" t="s">
        <v>423</v>
      </c>
      <c r="O579" t="s">
        <v>31</v>
      </c>
      <c r="P579" t="s">
        <v>55</v>
      </c>
      <c r="Q579" t="s">
        <v>424</v>
      </c>
      <c r="R579">
        <v>58.36</v>
      </c>
      <c r="S579">
        <v>5</v>
      </c>
      <c r="T579">
        <v>0.6</v>
      </c>
      <c r="U579">
        <v>-24.803000000000001</v>
      </c>
    </row>
    <row r="580" spans="1:21" x14ac:dyDescent="0.25">
      <c r="A580">
        <v>2790</v>
      </c>
      <c r="B580" t="s">
        <v>2481</v>
      </c>
      <c r="C580" s="1">
        <v>41682</v>
      </c>
      <c r="D580" s="1">
        <v>41802</v>
      </c>
      <c r="E580" t="s">
        <v>39</v>
      </c>
      <c r="F580" t="s">
        <v>2482</v>
      </c>
      <c r="G580" t="s">
        <v>2483</v>
      </c>
      <c r="H580" t="s">
        <v>89</v>
      </c>
      <c r="I580" t="s">
        <v>26</v>
      </c>
      <c r="J580" t="s">
        <v>2484</v>
      </c>
      <c r="K580" t="s">
        <v>91</v>
      </c>
      <c r="L580">
        <v>78415</v>
      </c>
      <c r="M580" t="s">
        <v>92</v>
      </c>
      <c r="N580" t="s">
        <v>793</v>
      </c>
      <c r="O580" t="s">
        <v>31</v>
      </c>
      <c r="P580" t="s">
        <v>55</v>
      </c>
      <c r="Q580" t="s">
        <v>794</v>
      </c>
      <c r="R580">
        <v>39.96</v>
      </c>
      <c r="S580">
        <v>5</v>
      </c>
      <c r="T580">
        <v>0.6</v>
      </c>
      <c r="U580">
        <v>-23.975999999999999</v>
      </c>
    </row>
    <row r="581" spans="1:21" x14ac:dyDescent="0.25">
      <c r="A581">
        <v>2797</v>
      </c>
      <c r="B581" t="s">
        <v>2485</v>
      </c>
      <c r="C581" s="1">
        <v>41977</v>
      </c>
      <c r="D581" t="s">
        <v>2486</v>
      </c>
      <c r="E581" t="s">
        <v>39</v>
      </c>
      <c r="F581" t="s">
        <v>2487</v>
      </c>
      <c r="G581" t="s">
        <v>2488</v>
      </c>
      <c r="H581" t="s">
        <v>89</v>
      </c>
      <c r="I581" t="s">
        <v>26</v>
      </c>
      <c r="J581" t="s">
        <v>2489</v>
      </c>
      <c r="K581" t="s">
        <v>52</v>
      </c>
      <c r="L581">
        <v>90278</v>
      </c>
      <c r="M581" t="s">
        <v>53</v>
      </c>
      <c r="N581" t="s">
        <v>604</v>
      </c>
      <c r="O581" t="s">
        <v>31</v>
      </c>
      <c r="P581" t="s">
        <v>32</v>
      </c>
      <c r="Q581" t="s">
        <v>605</v>
      </c>
      <c r="R581">
        <v>308.49900000000002</v>
      </c>
      <c r="S581">
        <v>3</v>
      </c>
      <c r="T581">
        <v>0.15</v>
      </c>
      <c r="U581">
        <v>-18.146999999999998</v>
      </c>
    </row>
    <row r="582" spans="1:21" x14ac:dyDescent="0.25">
      <c r="A582">
        <v>2803</v>
      </c>
      <c r="B582" t="s">
        <v>2490</v>
      </c>
      <c r="C582" s="1">
        <v>42805</v>
      </c>
      <c r="D582" s="1">
        <v>42958</v>
      </c>
      <c r="E582" t="s">
        <v>39</v>
      </c>
      <c r="F582" t="s">
        <v>2491</v>
      </c>
      <c r="G582" t="s">
        <v>2492</v>
      </c>
      <c r="H582" t="s">
        <v>25</v>
      </c>
      <c r="I582" t="s">
        <v>26</v>
      </c>
      <c r="J582" t="s">
        <v>2493</v>
      </c>
      <c r="K582" t="s">
        <v>2240</v>
      </c>
      <c r="L582">
        <v>88001</v>
      </c>
      <c r="M582" t="s">
        <v>53</v>
      </c>
      <c r="N582" t="s">
        <v>181</v>
      </c>
      <c r="O582" t="s">
        <v>31</v>
      </c>
      <c r="P582" t="s">
        <v>55</v>
      </c>
      <c r="Q582" t="s">
        <v>182</v>
      </c>
      <c r="R582">
        <v>41.37</v>
      </c>
      <c r="S582">
        <v>3</v>
      </c>
      <c r="T582">
        <v>0</v>
      </c>
      <c r="U582">
        <v>17.375399999999999</v>
      </c>
    </row>
    <row r="583" spans="1:21" x14ac:dyDescent="0.25">
      <c r="A583">
        <v>2806</v>
      </c>
      <c r="B583" t="s">
        <v>2494</v>
      </c>
      <c r="C583" s="1">
        <v>42194</v>
      </c>
      <c r="D583" s="1">
        <v>42317</v>
      </c>
      <c r="E583" t="s">
        <v>39</v>
      </c>
      <c r="F583" t="s">
        <v>2430</v>
      </c>
      <c r="G583" t="s">
        <v>2431</v>
      </c>
      <c r="H583" t="s">
        <v>25</v>
      </c>
      <c r="I583" t="s">
        <v>26</v>
      </c>
      <c r="J583" t="s">
        <v>1624</v>
      </c>
      <c r="K583" t="s">
        <v>91</v>
      </c>
      <c r="L583">
        <v>79907</v>
      </c>
      <c r="M583" t="s">
        <v>92</v>
      </c>
      <c r="N583" t="s">
        <v>2093</v>
      </c>
      <c r="O583" t="s">
        <v>31</v>
      </c>
      <c r="P583" t="s">
        <v>35</v>
      </c>
      <c r="Q583" t="s">
        <v>2094</v>
      </c>
      <c r="R583">
        <v>47.515999999999998</v>
      </c>
      <c r="S583">
        <v>2</v>
      </c>
      <c r="T583">
        <v>0.3</v>
      </c>
      <c r="U583">
        <v>-2.0364</v>
      </c>
    </row>
    <row r="584" spans="1:21" x14ac:dyDescent="0.25">
      <c r="A584">
        <v>2809</v>
      </c>
      <c r="B584" t="s">
        <v>2495</v>
      </c>
      <c r="C584" t="s">
        <v>2496</v>
      </c>
      <c r="D584" t="s">
        <v>2497</v>
      </c>
      <c r="E584" t="s">
        <v>22</v>
      </c>
      <c r="F584" t="s">
        <v>2498</v>
      </c>
      <c r="G584" t="s">
        <v>2499</v>
      </c>
      <c r="H584" t="s">
        <v>25</v>
      </c>
      <c r="I584" t="s">
        <v>26</v>
      </c>
      <c r="J584" t="s">
        <v>202</v>
      </c>
      <c r="K584" t="s">
        <v>203</v>
      </c>
      <c r="L584">
        <v>98115</v>
      </c>
      <c r="M584" t="s">
        <v>53</v>
      </c>
      <c r="N584" t="s">
        <v>2014</v>
      </c>
      <c r="O584" t="s">
        <v>31</v>
      </c>
      <c r="P584" t="s">
        <v>32</v>
      </c>
      <c r="Q584" t="s">
        <v>2266</v>
      </c>
      <c r="R584">
        <v>704.9</v>
      </c>
      <c r="S584">
        <v>5</v>
      </c>
      <c r="T584">
        <v>0</v>
      </c>
      <c r="U584">
        <v>56.392000000000003</v>
      </c>
    </row>
    <row r="585" spans="1:21" x14ac:dyDescent="0.25">
      <c r="A585">
        <v>2810</v>
      </c>
      <c r="B585" t="s">
        <v>2495</v>
      </c>
      <c r="C585" t="s">
        <v>2496</v>
      </c>
      <c r="D585" t="s">
        <v>2497</v>
      </c>
      <c r="E585" t="s">
        <v>22</v>
      </c>
      <c r="F585" t="s">
        <v>2498</v>
      </c>
      <c r="G585" t="s">
        <v>2499</v>
      </c>
      <c r="H585" t="s">
        <v>25</v>
      </c>
      <c r="I585" t="s">
        <v>26</v>
      </c>
      <c r="J585" t="s">
        <v>202</v>
      </c>
      <c r="K585" t="s">
        <v>203</v>
      </c>
      <c r="L585">
        <v>98115</v>
      </c>
      <c r="M585" t="s">
        <v>53</v>
      </c>
      <c r="N585" t="s">
        <v>1760</v>
      </c>
      <c r="O585" t="s">
        <v>31</v>
      </c>
      <c r="P585" t="s">
        <v>35</v>
      </c>
      <c r="Q585" t="s">
        <v>1761</v>
      </c>
      <c r="R585">
        <v>561.56799999999998</v>
      </c>
      <c r="S585">
        <v>2</v>
      </c>
      <c r="T585">
        <v>0.2</v>
      </c>
      <c r="U585">
        <v>28.078399999999998</v>
      </c>
    </row>
    <row r="586" spans="1:21" x14ac:dyDescent="0.25">
      <c r="A586">
        <v>2812</v>
      </c>
      <c r="B586" t="s">
        <v>2500</v>
      </c>
      <c r="C586" t="s">
        <v>2501</v>
      </c>
      <c r="D586" t="s">
        <v>2502</v>
      </c>
      <c r="E586" t="s">
        <v>22</v>
      </c>
      <c r="F586" t="s">
        <v>1591</v>
      </c>
      <c r="G586" t="s">
        <v>1592</v>
      </c>
      <c r="H586" t="s">
        <v>100</v>
      </c>
      <c r="I586" t="s">
        <v>26</v>
      </c>
      <c r="J586" t="s">
        <v>1050</v>
      </c>
      <c r="K586" t="s">
        <v>257</v>
      </c>
      <c r="L586">
        <v>53209</v>
      </c>
      <c r="M586" t="s">
        <v>92</v>
      </c>
      <c r="N586" t="s">
        <v>2503</v>
      </c>
      <c r="O586" t="s">
        <v>31</v>
      </c>
      <c r="P586" t="s">
        <v>55</v>
      </c>
      <c r="Q586" t="s">
        <v>2504</v>
      </c>
      <c r="R586">
        <v>185.58</v>
      </c>
      <c r="S586">
        <v>6</v>
      </c>
      <c r="T586">
        <v>0</v>
      </c>
      <c r="U586">
        <v>76.087800000000001</v>
      </c>
    </row>
    <row r="587" spans="1:21" x14ac:dyDescent="0.25">
      <c r="A587">
        <v>2813</v>
      </c>
      <c r="B587" t="s">
        <v>2500</v>
      </c>
      <c r="C587" t="s">
        <v>2501</v>
      </c>
      <c r="D587" t="s">
        <v>2502</v>
      </c>
      <c r="E587" t="s">
        <v>22</v>
      </c>
      <c r="F587" t="s">
        <v>1591</v>
      </c>
      <c r="G587" t="s">
        <v>1592</v>
      </c>
      <c r="H587" t="s">
        <v>100</v>
      </c>
      <c r="I587" t="s">
        <v>26</v>
      </c>
      <c r="J587" t="s">
        <v>1050</v>
      </c>
      <c r="K587" t="s">
        <v>257</v>
      </c>
      <c r="L587">
        <v>53209</v>
      </c>
      <c r="M587" t="s">
        <v>92</v>
      </c>
      <c r="N587" t="s">
        <v>1053</v>
      </c>
      <c r="O587" t="s">
        <v>31</v>
      </c>
      <c r="P587" t="s">
        <v>45</v>
      </c>
      <c r="Q587" t="s">
        <v>1054</v>
      </c>
      <c r="R587">
        <v>214.11</v>
      </c>
      <c r="S587">
        <v>3</v>
      </c>
      <c r="T587">
        <v>0</v>
      </c>
      <c r="U587">
        <v>36.398699999999998</v>
      </c>
    </row>
    <row r="588" spans="1:21" x14ac:dyDescent="0.25">
      <c r="A588">
        <v>2815</v>
      </c>
      <c r="B588" t="s">
        <v>2500</v>
      </c>
      <c r="C588" t="s">
        <v>2501</v>
      </c>
      <c r="D588" t="s">
        <v>2502</v>
      </c>
      <c r="E588" t="s">
        <v>22</v>
      </c>
      <c r="F588" t="s">
        <v>1591</v>
      </c>
      <c r="G588" t="s">
        <v>1592</v>
      </c>
      <c r="H588" t="s">
        <v>100</v>
      </c>
      <c r="I588" t="s">
        <v>26</v>
      </c>
      <c r="J588" t="s">
        <v>1050</v>
      </c>
      <c r="K588" t="s">
        <v>257</v>
      </c>
      <c r="L588">
        <v>53209</v>
      </c>
      <c r="M588" t="s">
        <v>92</v>
      </c>
      <c r="N588" t="s">
        <v>795</v>
      </c>
      <c r="O588" t="s">
        <v>31</v>
      </c>
      <c r="P588" t="s">
        <v>45</v>
      </c>
      <c r="Q588" t="s">
        <v>796</v>
      </c>
      <c r="R588">
        <v>653.54999999999995</v>
      </c>
      <c r="S588">
        <v>3</v>
      </c>
      <c r="T588">
        <v>0</v>
      </c>
      <c r="U588">
        <v>111.1035</v>
      </c>
    </row>
    <row r="589" spans="1:21" x14ac:dyDescent="0.25">
      <c r="A589">
        <v>2817</v>
      </c>
      <c r="B589" t="s">
        <v>2505</v>
      </c>
      <c r="C589" s="1">
        <v>42013</v>
      </c>
      <c r="D589" s="1">
        <v>42225</v>
      </c>
      <c r="E589" t="s">
        <v>39</v>
      </c>
      <c r="F589" t="s">
        <v>2506</v>
      </c>
      <c r="G589" t="s">
        <v>2507</v>
      </c>
      <c r="H589" t="s">
        <v>100</v>
      </c>
      <c r="I589" t="s">
        <v>26</v>
      </c>
      <c r="J589" t="s">
        <v>256</v>
      </c>
      <c r="K589" t="s">
        <v>473</v>
      </c>
      <c r="L589">
        <v>2038</v>
      </c>
      <c r="M589" t="s">
        <v>66</v>
      </c>
      <c r="N589" t="s">
        <v>270</v>
      </c>
      <c r="O589" t="s">
        <v>31</v>
      </c>
      <c r="P589" t="s">
        <v>35</v>
      </c>
      <c r="Q589" t="s">
        <v>271</v>
      </c>
      <c r="R589">
        <v>60.74</v>
      </c>
      <c r="S589">
        <v>1</v>
      </c>
      <c r="T589">
        <v>0</v>
      </c>
      <c r="U589">
        <v>15.185</v>
      </c>
    </row>
    <row r="590" spans="1:21" x14ac:dyDescent="0.25">
      <c r="A590">
        <v>2818</v>
      </c>
      <c r="B590" t="s">
        <v>2505</v>
      </c>
      <c r="C590" s="1">
        <v>42013</v>
      </c>
      <c r="D590" s="1">
        <v>42225</v>
      </c>
      <c r="E590" t="s">
        <v>39</v>
      </c>
      <c r="F590" t="s">
        <v>2506</v>
      </c>
      <c r="G590" t="s">
        <v>2507</v>
      </c>
      <c r="H590" t="s">
        <v>100</v>
      </c>
      <c r="I590" t="s">
        <v>26</v>
      </c>
      <c r="J590" t="s">
        <v>256</v>
      </c>
      <c r="K590" t="s">
        <v>473</v>
      </c>
      <c r="L590">
        <v>2038</v>
      </c>
      <c r="M590" t="s">
        <v>66</v>
      </c>
      <c r="N590" t="s">
        <v>2127</v>
      </c>
      <c r="O590" t="s">
        <v>31</v>
      </c>
      <c r="P590" t="s">
        <v>55</v>
      </c>
      <c r="Q590" t="s">
        <v>2128</v>
      </c>
      <c r="R590">
        <v>124.36</v>
      </c>
      <c r="S590">
        <v>2</v>
      </c>
      <c r="T590">
        <v>0</v>
      </c>
      <c r="U590">
        <v>27.359200000000001</v>
      </c>
    </row>
    <row r="591" spans="1:21" x14ac:dyDescent="0.25">
      <c r="A591">
        <v>2821</v>
      </c>
      <c r="B591" t="s">
        <v>2508</v>
      </c>
      <c r="C591" s="1">
        <v>42495</v>
      </c>
      <c r="D591" s="1">
        <v>42587</v>
      </c>
      <c r="E591" t="s">
        <v>86</v>
      </c>
      <c r="F591" t="s">
        <v>2509</v>
      </c>
      <c r="G591" t="s">
        <v>2510</v>
      </c>
      <c r="H591" t="s">
        <v>25</v>
      </c>
      <c r="I591" t="s">
        <v>26</v>
      </c>
      <c r="J591" t="s">
        <v>1229</v>
      </c>
      <c r="K591" t="s">
        <v>52</v>
      </c>
      <c r="L591">
        <v>92024</v>
      </c>
      <c r="M591" t="s">
        <v>53</v>
      </c>
      <c r="N591" t="s">
        <v>313</v>
      </c>
      <c r="O591" t="s">
        <v>31</v>
      </c>
      <c r="P591" t="s">
        <v>45</v>
      </c>
      <c r="Q591" t="s">
        <v>314</v>
      </c>
      <c r="R591">
        <v>298.77600000000001</v>
      </c>
      <c r="S591">
        <v>3</v>
      </c>
      <c r="T591">
        <v>0.2</v>
      </c>
      <c r="U591">
        <v>7.4694000000000003</v>
      </c>
    </row>
    <row r="592" spans="1:21" x14ac:dyDescent="0.25">
      <c r="A592">
        <v>2826</v>
      </c>
      <c r="B592" t="s">
        <v>2511</v>
      </c>
      <c r="C592" t="s">
        <v>223</v>
      </c>
      <c r="D592" t="s">
        <v>2512</v>
      </c>
      <c r="E592" t="s">
        <v>39</v>
      </c>
      <c r="F592" t="s">
        <v>602</v>
      </c>
      <c r="G592" t="s">
        <v>603</v>
      </c>
      <c r="H592" t="s">
        <v>100</v>
      </c>
      <c r="I592" t="s">
        <v>26</v>
      </c>
      <c r="J592" t="s">
        <v>101</v>
      </c>
      <c r="K592" t="s">
        <v>91</v>
      </c>
      <c r="L592">
        <v>77041</v>
      </c>
      <c r="M592" t="s">
        <v>92</v>
      </c>
      <c r="N592" t="s">
        <v>838</v>
      </c>
      <c r="O592" t="s">
        <v>31</v>
      </c>
      <c r="P592" t="s">
        <v>32</v>
      </c>
      <c r="Q592" t="s">
        <v>839</v>
      </c>
      <c r="R592">
        <v>300.53280000000001</v>
      </c>
      <c r="S592">
        <v>2</v>
      </c>
      <c r="T592">
        <v>0.32</v>
      </c>
      <c r="U592">
        <v>-97.231200000000001</v>
      </c>
    </row>
    <row r="593" spans="1:21" x14ac:dyDescent="0.25">
      <c r="A593">
        <v>2841</v>
      </c>
      <c r="B593" t="s">
        <v>2513</v>
      </c>
      <c r="C593" t="s">
        <v>2514</v>
      </c>
      <c r="D593" t="s">
        <v>725</v>
      </c>
      <c r="E593" t="s">
        <v>39</v>
      </c>
      <c r="F593" t="s">
        <v>853</v>
      </c>
      <c r="G593" t="s">
        <v>854</v>
      </c>
      <c r="H593" t="s">
        <v>100</v>
      </c>
      <c r="I593" t="s">
        <v>26</v>
      </c>
      <c r="J593" t="s">
        <v>2515</v>
      </c>
      <c r="K593" t="s">
        <v>817</v>
      </c>
      <c r="L593">
        <v>23320</v>
      </c>
      <c r="M593" t="s">
        <v>29</v>
      </c>
      <c r="N593" t="s">
        <v>646</v>
      </c>
      <c r="O593" t="s">
        <v>31</v>
      </c>
      <c r="P593" t="s">
        <v>35</v>
      </c>
      <c r="Q593" t="s">
        <v>647</v>
      </c>
      <c r="R593">
        <v>1139.92</v>
      </c>
      <c r="S593">
        <v>4</v>
      </c>
      <c r="T593">
        <v>0</v>
      </c>
      <c r="U593">
        <v>284.98</v>
      </c>
    </row>
    <row r="594" spans="1:21" x14ac:dyDescent="0.25">
      <c r="A594">
        <v>2845</v>
      </c>
      <c r="B594" t="s">
        <v>2516</v>
      </c>
      <c r="C594" t="s">
        <v>2517</v>
      </c>
      <c r="D594" t="s">
        <v>2518</v>
      </c>
      <c r="E594" t="s">
        <v>39</v>
      </c>
      <c r="F594" t="s">
        <v>1357</v>
      </c>
      <c r="G594" t="s">
        <v>1358</v>
      </c>
      <c r="H594" t="s">
        <v>89</v>
      </c>
      <c r="I594" t="s">
        <v>26</v>
      </c>
      <c r="J594" t="s">
        <v>2519</v>
      </c>
      <c r="K594" t="s">
        <v>138</v>
      </c>
      <c r="L594">
        <v>60098</v>
      </c>
      <c r="M594" t="s">
        <v>92</v>
      </c>
      <c r="N594" t="s">
        <v>741</v>
      </c>
      <c r="O594" t="s">
        <v>31</v>
      </c>
      <c r="P594" t="s">
        <v>35</v>
      </c>
      <c r="Q594" t="s">
        <v>742</v>
      </c>
      <c r="R594">
        <v>845.48800000000006</v>
      </c>
      <c r="S594">
        <v>8</v>
      </c>
      <c r="T594">
        <v>0.3</v>
      </c>
      <c r="U594">
        <v>-12.0784</v>
      </c>
    </row>
    <row r="595" spans="1:21" x14ac:dyDescent="0.25">
      <c r="A595">
        <v>2848</v>
      </c>
      <c r="B595" t="s">
        <v>2520</v>
      </c>
      <c r="C595" s="1">
        <v>42951</v>
      </c>
      <c r="D595" t="s">
        <v>1844</v>
      </c>
      <c r="E595" t="s">
        <v>39</v>
      </c>
      <c r="F595" t="s">
        <v>2521</v>
      </c>
      <c r="G595" t="s">
        <v>2522</v>
      </c>
      <c r="H595" t="s">
        <v>89</v>
      </c>
      <c r="I595" t="s">
        <v>26</v>
      </c>
      <c r="J595" t="s">
        <v>2152</v>
      </c>
      <c r="K595" t="s">
        <v>754</v>
      </c>
      <c r="L595">
        <v>30076</v>
      </c>
      <c r="M595" t="s">
        <v>29</v>
      </c>
      <c r="N595" t="s">
        <v>2523</v>
      </c>
      <c r="O595" t="s">
        <v>31</v>
      </c>
      <c r="P595" t="s">
        <v>55</v>
      </c>
      <c r="Q595" t="s">
        <v>2524</v>
      </c>
      <c r="R595">
        <v>56.28</v>
      </c>
      <c r="S595">
        <v>6</v>
      </c>
      <c r="T595">
        <v>0</v>
      </c>
      <c r="U595">
        <v>15.7584</v>
      </c>
    </row>
    <row r="596" spans="1:21" x14ac:dyDescent="0.25">
      <c r="A596">
        <v>2853</v>
      </c>
      <c r="B596" t="s">
        <v>2525</v>
      </c>
      <c r="C596" t="s">
        <v>1696</v>
      </c>
      <c r="D596" t="s">
        <v>608</v>
      </c>
      <c r="E596" t="s">
        <v>22</v>
      </c>
      <c r="F596" t="s">
        <v>2224</v>
      </c>
      <c r="G596" t="s">
        <v>2225</v>
      </c>
      <c r="H596" t="s">
        <v>25</v>
      </c>
      <c r="I596" t="s">
        <v>26</v>
      </c>
      <c r="J596" t="s">
        <v>868</v>
      </c>
      <c r="K596" t="s">
        <v>123</v>
      </c>
      <c r="L596">
        <v>11572</v>
      </c>
      <c r="M596" t="s">
        <v>66</v>
      </c>
      <c r="N596" t="s">
        <v>2526</v>
      </c>
      <c r="O596" t="s">
        <v>31</v>
      </c>
      <c r="P596" t="s">
        <v>55</v>
      </c>
      <c r="Q596" t="s">
        <v>2527</v>
      </c>
      <c r="R596">
        <v>14.98</v>
      </c>
      <c r="S596">
        <v>1</v>
      </c>
      <c r="T596">
        <v>0</v>
      </c>
      <c r="U596">
        <v>6.8907999999999996</v>
      </c>
    </row>
    <row r="597" spans="1:21" x14ac:dyDescent="0.25">
      <c r="A597">
        <v>2854</v>
      </c>
      <c r="B597" t="s">
        <v>2525</v>
      </c>
      <c r="C597" t="s">
        <v>1696</v>
      </c>
      <c r="D597" t="s">
        <v>608</v>
      </c>
      <c r="E597" t="s">
        <v>22</v>
      </c>
      <c r="F597" t="s">
        <v>2224</v>
      </c>
      <c r="G597" t="s">
        <v>2225</v>
      </c>
      <c r="H597" t="s">
        <v>25</v>
      </c>
      <c r="I597" t="s">
        <v>26</v>
      </c>
      <c r="J597" t="s">
        <v>868</v>
      </c>
      <c r="K597" t="s">
        <v>123</v>
      </c>
      <c r="L597">
        <v>11572</v>
      </c>
      <c r="M597" t="s">
        <v>66</v>
      </c>
      <c r="N597" t="s">
        <v>748</v>
      </c>
      <c r="O597" t="s">
        <v>31</v>
      </c>
      <c r="P597" t="s">
        <v>55</v>
      </c>
      <c r="Q597" t="s">
        <v>749</v>
      </c>
      <c r="R597">
        <v>20.32</v>
      </c>
      <c r="S597">
        <v>4</v>
      </c>
      <c r="T597">
        <v>0</v>
      </c>
      <c r="U597">
        <v>6.9088000000000003</v>
      </c>
    </row>
    <row r="598" spans="1:21" x14ac:dyDescent="0.25">
      <c r="A598">
        <v>2857</v>
      </c>
      <c r="B598" t="s">
        <v>2528</v>
      </c>
      <c r="C598" t="s">
        <v>1526</v>
      </c>
      <c r="D598" t="s">
        <v>2529</v>
      </c>
      <c r="E598" t="s">
        <v>86</v>
      </c>
      <c r="F598" t="s">
        <v>431</v>
      </c>
      <c r="G598" t="s">
        <v>432</v>
      </c>
      <c r="H598" t="s">
        <v>89</v>
      </c>
      <c r="I598" t="s">
        <v>26</v>
      </c>
      <c r="J598" t="s">
        <v>720</v>
      </c>
      <c r="K598" t="s">
        <v>52</v>
      </c>
      <c r="L598">
        <v>92037</v>
      </c>
      <c r="M598" t="s">
        <v>53</v>
      </c>
      <c r="N598" t="s">
        <v>626</v>
      </c>
      <c r="O598" t="s">
        <v>31</v>
      </c>
      <c r="P598" t="s">
        <v>35</v>
      </c>
      <c r="Q598" t="s">
        <v>627</v>
      </c>
      <c r="R598">
        <v>1603.136</v>
      </c>
      <c r="S598">
        <v>4</v>
      </c>
      <c r="T598">
        <v>0.2</v>
      </c>
      <c r="U598">
        <v>100.196</v>
      </c>
    </row>
    <row r="599" spans="1:21" x14ac:dyDescent="0.25">
      <c r="A599">
        <v>2858</v>
      </c>
      <c r="B599" t="s">
        <v>2530</v>
      </c>
      <c r="C599" t="s">
        <v>2531</v>
      </c>
      <c r="D599" t="s">
        <v>2532</v>
      </c>
      <c r="E599" t="s">
        <v>22</v>
      </c>
      <c r="F599" t="s">
        <v>2533</v>
      </c>
      <c r="G599" t="s">
        <v>2534</v>
      </c>
      <c r="H599" t="s">
        <v>25</v>
      </c>
      <c r="I599" t="s">
        <v>26</v>
      </c>
      <c r="J599" t="s">
        <v>2263</v>
      </c>
      <c r="K599" t="s">
        <v>1209</v>
      </c>
      <c r="L599">
        <v>28314</v>
      </c>
      <c r="M599" t="s">
        <v>29</v>
      </c>
      <c r="N599" t="s">
        <v>1816</v>
      </c>
      <c r="O599" t="s">
        <v>31</v>
      </c>
      <c r="P599" t="s">
        <v>35</v>
      </c>
      <c r="Q599" t="s">
        <v>1817</v>
      </c>
      <c r="R599">
        <v>225.29599999999999</v>
      </c>
      <c r="S599">
        <v>2</v>
      </c>
      <c r="T599">
        <v>0.2</v>
      </c>
      <c r="U599">
        <v>22.529599999999999</v>
      </c>
    </row>
    <row r="600" spans="1:21" x14ac:dyDescent="0.25">
      <c r="A600">
        <v>2861</v>
      </c>
      <c r="B600" t="s">
        <v>2535</v>
      </c>
      <c r="C600" t="s">
        <v>2536</v>
      </c>
      <c r="D600" t="s">
        <v>2537</v>
      </c>
      <c r="E600" t="s">
        <v>39</v>
      </c>
      <c r="F600" t="s">
        <v>2538</v>
      </c>
      <c r="G600" t="s">
        <v>2539</v>
      </c>
      <c r="H600" t="s">
        <v>25</v>
      </c>
      <c r="I600" t="s">
        <v>26</v>
      </c>
      <c r="J600" t="s">
        <v>2540</v>
      </c>
      <c r="K600" t="s">
        <v>754</v>
      </c>
      <c r="L600">
        <v>30318</v>
      </c>
      <c r="M600" t="s">
        <v>29</v>
      </c>
      <c r="N600" t="s">
        <v>298</v>
      </c>
      <c r="O600" t="s">
        <v>31</v>
      </c>
      <c r="P600" t="s">
        <v>32</v>
      </c>
      <c r="Q600" t="s">
        <v>299</v>
      </c>
      <c r="R600">
        <v>1628.82</v>
      </c>
      <c r="S600">
        <v>9</v>
      </c>
      <c r="T600">
        <v>0</v>
      </c>
      <c r="U600">
        <v>374.62860000000001</v>
      </c>
    </row>
    <row r="601" spans="1:21" x14ac:dyDescent="0.25">
      <c r="A601">
        <v>2870</v>
      </c>
      <c r="B601" t="s">
        <v>2541</v>
      </c>
      <c r="C601" s="1">
        <v>43075</v>
      </c>
      <c r="D601" t="s">
        <v>1509</v>
      </c>
      <c r="E601" t="s">
        <v>39</v>
      </c>
      <c r="F601" t="s">
        <v>238</v>
      </c>
      <c r="G601" t="s">
        <v>239</v>
      </c>
      <c r="H601" t="s">
        <v>25</v>
      </c>
      <c r="I601" t="s">
        <v>26</v>
      </c>
      <c r="J601" t="s">
        <v>902</v>
      </c>
      <c r="K601" t="s">
        <v>43</v>
      </c>
      <c r="L601">
        <v>33710</v>
      </c>
      <c r="M601" t="s">
        <v>29</v>
      </c>
      <c r="N601" t="s">
        <v>2542</v>
      </c>
      <c r="O601" t="s">
        <v>31</v>
      </c>
      <c r="P601" t="s">
        <v>55</v>
      </c>
      <c r="Q601" t="s">
        <v>2543</v>
      </c>
      <c r="R601">
        <v>17.088000000000001</v>
      </c>
      <c r="S601">
        <v>2</v>
      </c>
      <c r="T601">
        <v>0.2</v>
      </c>
      <c r="U601">
        <v>1.0680000000000001</v>
      </c>
    </row>
    <row r="602" spans="1:21" x14ac:dyDescent="0.25">
      <c r="A602">
        <v>2872</v>
      </c>
      <c r="B602" t="s">
        <v>2544</v>
      </c>
      <c r="C602" t="s">
        <v>2545</v>
      </c>
      <c r="D602" t="s">
        <v>2546</v>
      </c>
      <c r="E602" t="s">
        <v>39</v>
      </c>
      <c r="F602" t="s">
        <v>2547</v>
      </c>
      <c r="G602" t="s">
        <v>2548</v>
      </c>
      <c r="H602" t="s">
        <v>89</v>
      </c>
      <c r="I602" t="s">
        <v>26</v>
      </c>
      <c r="J602" t="s">
        <v>1437</v>
      </c>
      <c r="K602" t="s">
        <v>577</v>
      </c>
      <c r="L602">
        <v>85705</v>
      </c>
      <c r="M602" t="s">
        <v>53</v>
      </c>
      <c r="N602" t="s">
        <v>755</v>
      </c>
      <c r="O602" t="s">
        <v>31</v>
      </c>
      <c r="P602" t="s">
        <v>35</v>
      </c>
      <c r="Q602" t="s">
        <v>756</v>
      </c>
      <c r="R602">
        <v>314.35199999999998</v>
      </c>
      <c r="S602">
        <v>3</v>
      </c>
      <c r="T602">
        <v>0.2</v>
      </c>
      <c r="U602">
        <v>-35.364600000000003</v>
      </c>
    </row>
    <row r="603" spans="1:21" x14ac:dyDescent="0.25">
      <c r="A603">
        <v>2876</v>
      </c>
      <c r="B603" t="s">
        <v>2549</v>
      </c>
      <c r="C603" t="s">
        <v>1020</v>
      </c>
      <c r="D603" t="s">
        <v>2550</v>
      </c>
      <c r="E603" t="s">
        <v>22</v>
      </c>
      <c r="F603" t="s">
        <v>2551</v>
      </c>
      <c r="G603" t="s">
        <v>2552</v>
      </c>
      <c r="H603" t="s">
        <v>25</v>
      </c>
      <c r="I603" t="s">
        <v>26</v>
      </c>
      <c r="J603" t="s">
        <v>720</v>
      </c>
      <c r="K603" t="s">
        <v>52</v>
      </c>
      <c r="L603">
        <v>92037</v>
      </c>
      <c r="M603" t="s">
        <v>53</v>
      </c>
      <c r="N603" t="s">
        <v>1506</v>
      </c>
      <c r="O603" t="s">
        <v>31</v>
      </c>
      <c r="P603" t="s">
        <v>35</v>
      </c>
      <c r="Q603" t="s">
        <v>1507</v>
      </c>
      <c r="R603">
        <v>153.56800000000001</v>
      </c>
      <c r="S603">
        <v>2</v>
      </c>
      <c r="T603">
        <v>0.2</v>
      </c>
      <c r="U603">
        <v>-5.7587999999999999</v>
      </c>
    </row>
    <row r="604" spans="1:21" x14ac:dyDescent="0.25">
      <c r="A604">
        <v>2877</v>
      </c>
      <c r="B604" t="s">
        <v>2549</v>
      </c>
      <c r="C604" t="s">
        <v>1020</v>
      </c>
      <c r="D604" t="s">
        <v>2550</v>
      </c>
      <c r="E604" t="s">
        <v>22</v>
      </c>
      <c r="F604" t="s">
        <v>2551</v>
      </c>
      <c r="G604" t="s">
        <v>2552</v>
      </c>
      <c r="H604" t="s">
        <v>25</v>
      </c>
      <c r="I604" t="s">
        <v>26</v>
      </c>
      <c r="J604" t="s">
        <v>720</v>
      </c>
      <c r="K604" t="s">
        <v>52</v>
      </c>
      <c r="L604">
        <v>92037</v>
      </c>
      <c r="M604" t="s">
        <v>53</v>
      </c>
      <c r="N604" t="s">
        <v>458</v>
      </c>
      <c r="O604" t="s">
        <v>31</v>
      </c>
      <c r="P604" t="s">
        <v>35</v>
      </c>
      <c r="Q604" t="s">
        <v>459</v>
      </c>
      <c r="R604">
        <v>1013.4880000000001</v>
      </c>
      <c r="S604">
        <v>7</v>
      </c>
      <c r="T604">
        <v>0.2</v>
      </c>
      <c r="U604">
        <v>76.011600000000001</v>
      </c>
    </row>
    <row r="605" spans="1:21" x14ac:dyDescent="0.25">
      <c r="A605">
        <v>2884</v>
      </c>
      <c r="B605" t="s">
        <v>2553</v>
      </c>
      <c r="C605" s="1">
        <v>42685</v>
      </c>
      <c r="D605" t="s">
        <v>2554</v>
      </c>
      <c r="E605" t="s">
        <v>22</v>
      </c>
      <c r="F605" t="s">
        <v>2555</v>
      </c>
      <c r="G605" t="s">
        <v>2556</v>
      </c>
      <c r="H605" t="s">
        <v>25</v>
      </c>
      <c r="I605" t="s">
        <v>26</v>
      </c>
      <c r="J605" t="s">
        <v>352</v>
      </c>
      <c r="K605" t="s">
        <v>52</v>
      </c>
      <c r="L605">
        <v>94110</v>
      </c>
      <c r="M605" t="s">
        <v>53</v>
      </c>
      <c r="N605" t="s">
        <v>1254</v>
      </c>
      <c r="O605" t="s">
        <v>31</v>
      </c>
      <c r="P605" t="s">
        <v>55</v>
      </c>
      <c r="Q605" t="s">
        <v>1255</v>
      </c>
      <c r="R605">
        <v>6.96</v>
      </c>
      <c r="S605">
        <v>4</v>
      </c>
      <c r="T605">
        <v>0</v>
      </c>
      <c r="U605">
        <v>2.2271999999999998</v>
      </c>
    </row>
    <row r="606" spans="1:21" x14ac:dyDescent="0.25">
      <c r="A606">
        <v>2886</v>
      </c>
      <c r="B606" t="s">
        <v>2557</v>
      </c>
      <c r="C606" t="s">
        <v>2558</v>
      </c>
      <c r="D606" t="s">
        <v>1029</v>
      </c>
      <c r="E606" t="s">
        <v>39</v>
      </c>
      <c r="F606" t="s">
        <v>2441</v>
      </c>
      <c r="G606" t="s">
        <v>2442</v>
      </c>
      <c r="H606" t="s">
        <v>25</v>
      </c>
      <c r="I606" t="s">
        <v>26</v>
      </c>
      <c r="J606" t="s">
        <v>2559</v>
      </c>
      <c r="K606" t="s">
        <v>577</v>
      </c>
      <c r="L606">
        <v>85281</v>
      </c>
      <c r="M606" t="s">
        <v>53</v>
      </c>
      <c r="N606" t="s">
        <v>537</v>
      </c>
      <c r="O606" t="s">
        <v>31</v>
      </c>
      <c r="P606" t="s">
        <v>35</v>
      </c>
      <c r="Q606" t="s">
        <v>538</v>
      </c>
      <c r="R606">
        <v>307.92</v>
      </c>
      <c r="S606">
        <v>5</v>
      </c>
      <c r="T606">
        <v>0.2</v>
      </c>
      <c r="U606">
        <v>-34.640999999999998</v>
      </c>
    </row>
    <row r="607" spans="1:21" x14ac:dyDescent="0.25">
      <c r="A607">
        <v>2891</v>
      </c>
      <c r="B607" t="s">
        <v>2560</v>
      </c>
      <c r="C607" t="s">
        <v>1034</v>
      </c>
      <c r="D607" s="1">
        <v>41644</v>
      </c>
      <c r="E607" t="s">
        <v>22</v>
      </c>
      <c r="F607" t="s">
        <v>2561</v>
      </c>
      <c r="G607" t="s">
        <v>2562</v>
      </c>
      <c r="H607" t="s">
        <v>25</v>
      </c>
      <c r="I607" t="s">
        <v>26</v>
      </c>
      <c r="J607" t="s">
        <v>2563</v>
      </c>
      <c r="K607" t="s">
        <v>1664</v>
      </c>
      <c r="L607">
        <v>70601</v>
      </c>
      <c r="M607" t="s">
        <v>29</v>
      </c>
      <c r="N607" t="s">
        <v>1174</v>
      </c>
      <c r="O607" t="s">
        <v>31</v>
      </c>
      <c r="P607" t="s">
        <v>35</v>
      </c>
      <c r="Q607" t="s">
        <v>1175</v>
      </c>
      <c r="R607">
        <v>51.96</v>
      </c>
      <c r="S607">
        <v>2</v>
      </c>
      <c r="T607">
        <v>0</v>
      </c>
      <c r="U607">
        <v>12.99</v>
      </c>
    </row>
    <row r="608" spans="1:21" x14ac:dyDescent="0.25">
      <c r="A608">
        <v>2895</v>
      </c>
      <c r="B608" t="s">
        <v>2564</v>
      </c>
      <c r="C608" t="s">
        <v>512</v>
      </c>
      <c r="D608" t="s">
        <v>2565</v>
      </c>
      <c r="E608" t="s">
        <v>39</v>
      </c>
      <c r="F608" t="s">
        <v>1352</v>
      </c>
      <c r="G608" t="s">
        <v>1353</v>
      </c>
      <c r="H608" t="s">
        <v>89</v>
      </c>
      <c r="I608" t="s">
        <v>26</v>
      </c>
      <c r="J608" t="s">
        <v>1037</v>
      </c>
      <c r="K608" t="s">
        <v>123</v>
      </c>
      <c r="L608">
        <v>14609</v>
      </c>
      <c r="M608" t="s">
        <v>66</v>
      </c>
      <c r="N608" t="s">
        <v>2566</v>
      </c>
      <c r="O608" t="s">
        <v>31</v>
      </c>
      <c r="P608" t="s">
        <v>55</v>
      </c>
      <c r="Q608" t="s">
        <v>2567</v>
      </c>
      <c r="R608">
        <v>69.08</v>
      </c>
      <c r="S608">
        <v>11</v>
      </c>
      <c r="T608">
        <v>0</v>
      </c>
      <c r="U608">
        <v>29.0136</v>
      </c>
    </row>
    <row r="609" spans="1:21" x14ac:dyDescent="0.25">
      <c r="A609">
        <v>2899</v>
      </c>
      <c r="B609" t="s">
        <v>2568</v>
      </c>
      <c r="C609" t="s">
        <v>142</v>
      </c>
      <c r="D609" t="s">
        <v>134</v>
      </c>
      <c r="E609" t="s">
        <v>39</v>
      </c>
      <c r="F609" t="s">
        <v>2244</v>
      </c>
      <c r="G609" t="s">
        <v>2245</v>
      </c>
      <c r="H609" t="s">
        <v>25</v>
      </c>
      <c r="I609" t="s">
        <v>26</v>
      </c>
      <c r="J609" t="s">
        <v>101</v>
      </c>
      <c r="K609" t="s">
        <v>91</v>
      </c>
      <c r="L609">
        <v>77036</v>
      </c>
      <c r="M609" t="s">
        <v>92</v>
      </c>
      <c r="N609" t="s">
        <v>414</v>
      </c>
      <c r="O609" t="s">
        <v>31</v>
      </c>
      <c r="P609" t="s">
        <v>35</v>
      </c>
      <c r="Q609" t="s">
        <v>415</v>
      </c>
      <c r="R609">
        <v>408.42200000000003</v>
      </c>
      <c r="S609">
        <v>2</v>
      </c>
      <c r="T609">
        <v>0.3</v>
      </c>
      <c r="U609">
        <v>-5.8346</v>
      </c>
    </row>
    <row r="610" spans="1:21" x14ac:dyDescent="0.25">
      <c r="A610">
        <v>2905</v>
      </c>
      <c r="B610" t="s">
        <v>2569</v>
      </c>
      <c r="C610" t="s">
        <v>2570</v>
      </c>
      <c r="D610" s="1">
        <v>42376</v>
      </c>
      <c r="E610" t="s">
        <v>39</v>
      </c>
      <c r="F610" t="s">
        <v>1813</v>
      </c>
      <c r="G610" t="s">
        <v>1814</v>
      </c>
      <c r="H610" t="s">
        <v>89</v>
      </c>
      <c r="I610" t="s">
        <v>26</v>
      </c>
      <c r="J610" t="s">
        <v>2571</v>
      </c>
      <c r="K610" t="s">
        <v>138</v>
      </c>
      <c r="L610">
        <v>60035</v>
      </c>
      <c r="M610" t="s">
        <v>92</v>
      </c>
      <c r="N610" t="s">
        <v>1899</v>
      </c>
      <c r="O610" t="s">
        <v>31</v>
      </c>
      <c r="P610" t="s">
        <v>35</v>
      </c>
      <c r="Q610" t="s">
        <v>1900</v>
      </c>
      <c r="R610">
        <v>539.65800000000002</v>
      </c>
      <c r="S610">
        <v>3</v>
      </c>
      <c r="T610">
        <v>0.3</v>
      </c>
      <c r="U610">
        <v>-7.7093999999999996</v>
      </c>
    </row>
    <row r="611" spans="1:21" x14ac:dyDescent="0.25">
      <c r="A611">
        <v>2920</v>
      </c>
      <c r="B611" t="s">
        <v>2572</v>
      </c>
      <c r="C611" t="s">
        <v>2573</v>
      </c>
      <c r="D611" t="s">
        <v>2573</v>
      </c>
      <c r="E611" t="s">
        <v>464</v>
      </c>
      <c r="F611" t="s">
        <v>2574</v>
      </c>
      <c r="G611" t="s">
        <v>2575</v>
      </c>
      <c r="H611" t="s">
        <v>89</v>
      </c>
      <c r="I611" t="s">
        <v>26</v>
      </c>
      <c r="J611" t="s">
        <v>64</v>
      </c>
      <c r="K611" t="s">
        <v>65</v>
      </c>
      <c r="L611">
        <v>19140</v>
      </c>
      <c r="M611" t="s">
        <v>66</v>
      </c>
      <c r="N611" t="s">
        <v>1720</v>
      </c>
      <c r="O611" t="s">
        <v>31</v>
      </c>
      <c r="P611" t="s">
        <v>55</v>
      </c>
      <c r="Q611" t="s">
        <v>1721</v>
      </c>
      <c r="R611">
        <v>14.368</v>
      </c>
      <c r="S611">
        <v>2</v>
      </c>
      <c r="T611">
        <v>0.2</v>
      </c>
      <c r="U611">
        <v>3.9512</v>
      </c>
    </row>
    <row r="612" spans="1:21" x14ac:dyDescent="0.25">
      <c r="A612">
        <v>2921</v>
      </c>
      <c r="B612" t="s">
        <v>2572</v>
      </c>
      <c r="C612" t="s">
        <v>2573</v>
      </c>
      <c r="D612" t="s">
        <v>2573</v>
      </c>
      <c r="E612" t="s">
        <v>464</v>
      </c>
      <c r="F612" t="s">
        <v>2574</v>
      </c>
      <c r="G612" t="s">
        <v>2575</v>
      </c>
      <c r="H612" t="s">
        <v>89</v>
      </c>
      <c r="I612" t="s">
        <v>26</v>
      </c>
      <c r="J612" t="s">
        <v>64</v>
      </c>
      <c r="K612" t="s">
        <v>65</v>
      </c>
      <c r="L612">
        <v>19140</v>
      </c>
      <c r="M612" t="s">
        <v>66</v>
      </c>
      <c r="N612" t="s">
        <v>1493</v>
      </c>
      <c r="O612" t="s">
        <v>31</v>
      </c>
      <c r="P612" t="s">
        <v>55</v>
      </c>
      <c r="Q612" t="s">
        <v>1494</v>
      </c>
      <c r="R612">
        <v>70.447999999999993</v>
      </c>
      <c r="S612">
        <v>7</v>
      </c>
      <c r="T612">
        <v>0.2</v>
      </c>
      <c r="U612">
        <v>12.3284</v>
      </c>
    </row>
    <row r="613" spans="1:21" x14ac:dyDescent="0.25">
      <c r="A613">
        <v>2926</v>
      </c>
      <c r="B613" t="s">
        <v>2576</v>
      </c>
      <c r="C613" s="1">
        <v>41679</v>
      </c>
      <c r="D613" s="1">
        <v>41768</v>
      </c>
      <c r="E613" t="s">
        <v>86</v>
      </c>
      <c r="F613" t="s">
        <v>2577</v>
      </c>
      <c r="G613" t="s">
        <v>2578</v>
      </c>
      <c r="H613" t="s">
        <v>25</v>
      </c>
      <c r="I613" t="s">
        <v>26</v>
      </c>
      <c r="J613" t="s">
        <v>1608</v>
      </c>
      <c r="K613" t="s">
        <v>123</v>
      </c>
      <c r="L613">
        <v>13601</v>
      </c>
      <c r="M613" t="s">
        <v>66</v>
      </c>
      <c r="N613" t="s">
        <v>2579</v>
      </c>
      <c r="O613" t="s">
        <v>31</v>
      </c>
      <c r="P613" t="s">
        <v>55</v>
      </c>
      <c r="Q613" t="s">
        <v>2580</v>
      </c>
      <c r="R613">
        <v>70.709999999999994</v>
      </c>
      <c r="S613">
        <v>1</v>
      </c>
      <c r="T613">
        <v>0</v>
      </c>
      <c r="U613">
        <v>4.9497</v>
      </c>
    </row>
    <row r="614" spans="1:21" x14ac:dyDescent="0.25">
      <c r="A614">
        <v>2927</v>
      </c>
      <c r="B614" t="s">
        <v>2581</v>
      </c>
      <c r="C614" s="1">
        <v>43015</v>
      </c>
      <c r="D614" t="s">
        <v>2336</v>
      </c>
      <c r="E614" t="s">
        <v>22</v>
      </c>
      <c r="F614" t="s">
        <v>2582</v>
      </c>
      <c r="G614" t="s">
        <v>2583</v>
      </c>
      <c r="H614" t="s">
        <v>25</v>
      </c>
      <c r="I614" t="s">
        <v>26</v>
      </c>
      <c r="J614" t="s">
        <v>376</v>
      </c>
      <c r="K614" t="s">
        <v>754</v>
      </c>
      <c r="L614">
        <v>31907</v>
      </c>
      <c r="M614" t="s">
        <v>29</v>
      </c>
      <c r="N614" t="s">
        <v>2566</v>
      </c>
      <c r="O614" t="s">
        <v>31</v>
      </c>
      <c r="P614" t="s">
        <v>55</v>
      </c>
      <c r="Q614" t="s">
        <v>2567</v>
      </c>
      <c r="R614">
        <v>18.84</v>
      </c>
      <c r="S614">
        <v>3</v>
      </c>
      <c r="T614">
        <v>0</v>
      </c>
      <c r="U614">
        <v>7.9127999999999998</v>
      </c>
    </row>
    <row r="615" spans="1:21" x14ac:dyDescent="0.25">
      <c r="A615">
        <v>2930</v>
      </c>
      <c r="B615" t="s">
        <v>2584</v>
      </c>
      <c r="C615" t="s">
        <v>2585</v>
      </c>
      <c r="D615" t="s">
        <v>1550</v>
      </c>
      <c r="E615" t="s">
        <v>39</v>
      </c>
      <c r="F615" t="s">
        <v>1510</v>
      </c>
      <c r="G615" t="s">
        <v>1511</v>
      </c>
      <c r="H615" t="s">
        <v>100</v>
      </c>
      <c r="I615" t="s">
        <v>26</v>
      </c>
      <c r="J615" t="s">
        <v>2586</v>
      </c>
      <c r="K615" t="s">
        <v>312</v>
      </c>
      <c r="L615">
        <v>48601</v>
      </c>
      <c r="M615" t="s">
        <v>92</v>
      </c>
      <c r="N615" t="s">
        <v>918</v>
      </c>
      <c r="O615" t="s">
        <v>31</v>
      </c>
      <c r="P615" t="s">
        <v>55</v>
      </c>
      <c r="Q615" t="s">
        <v>919</v>
      </c>
      <c r="R615">
        <v>19.760000000000002</v>
      </c>
      <c r="S615">
        <v>4</v>
      </c>
      <c r="T615">
        <v>0</v>
      </c>
      <c r="U615">
        <v>8.2992000000000008</v>
      </c>
    </row>
    <row r="616" spans="1:21" x14ac:dyDescent="0.25">
      <c r="A616">
        <v>2933</v>
      </c>
      <c r="B616" t="s">
        <v>2587</v>
      </c>
      <c r="C616" s="1">
        <v>42224</v>
      </c>
      <c r="D616" s="1">
        <v>42224</v>
      </c>
      <c r="E616" t="s">
        <v>464</v>
      </c>
      <c r="F616" t="s">
        <v>2588</v>
      </c>
      <c r="G616" t="s">
        <v>2589</v>
      </c>
      <c r="H616" t="s">
        <v>25</v>
      </c>
      <c r="I616" t="s">
        <v>26</v>
      </c>
      <c r="J616" t="s">
        <v>352</v>
      </c>
      <c r="K616" t="s">
        <v>52</v>
      </c>
      <c r="L616">
        <v>94109</v>
      </c>
      <c r="M616" t="s">
        <v>53</v>
      </c>
      <c r="N616" t="s">
        <v>458</v>
      </c>
      <c r="O616" t="s">
        <v>31</v>
      </c>
      <c r="P616" t="s">
        <v>35</v>
      </c>
      <c r="Q616" t="s">
        <v>459</v>
      </c>
      <c r="R616">
        <v>144.78399999999999</v>
      </c>
      <c r="S616">
        <v>1</v>
      </c>
      <c r="T616">
        <v>0.2</v>
      </c>
      <c r="U616">
        <v>10.8588</v>
      </c>
    </row>
    <row r="617" spans="1:21" x14ac:dyDescent="0.25">
      <c r="A617">
        <v>2941</v>
      </c>
      <c r="B617" t="s">
        <v>2590</v>
      </c>
      <c r="C617" t="s">
        <v>548</v>
      </c>
      <c r="D617" t="s">
        <v>587</v>
      </c>
      <c r="E617" t="s">
        <v>39</v>
      </c>
      <c r="F617" t="s">
        <v>766</v>
      </c>
      <c r="G617" t="s">
        <v>767</v>
      </c>
      <c r="H617" t="s">
        <v>89</v>
      </c>
      <c r="I617" t="s">
        <v>26</v>
      </c>
      <c r="J617" t="s">
        <v>1050</v>
      </c>
      <c r="K617" t="s">
        <v>257</v>
      </c>
      <c r="L617">
        <v>53209</v>
      </c>
      <c r="M617" t="s">
        <v>92</v>
      </c>
      <c r="N617" t="s">
        <v>2591</v>
      </c>
      <c r="O617" t="s">
        <v>31</v>
      </c>
      <c r="P617" t="s">
        <v>35</v>
      </c>
      <c r="Q617" t="s">
        <v>2592</v>
      </c>
      <c r="R617">
        <v>90.99</v>
      </c>
      <c r="S617">
        <v>1</v>
      </c>
      <c r="T617">
        <v>0</v>
      </c>
      <c r="U617">
        <v>14.558400000000001</v>
      </c>
    </row>
    <row r="618" spans="1:21" x14ac:dyDescent="0.25">
      <c r="A618">
        <v>2942</v>
      </c>
      <c r="B618" t="s">
        <v>2590</v>
      </c>
      <c r="C618" t="s">
        <v>548</v>
      </c>
      <c r="D618" t="s">
        <v>587</v>
      </c>
      <c r="E618" t="s">
        <v>39</v>
      </c>
      <c r="F618" t="s">
        <v>766</v>
      </c>
      <c r="G618" t="s">
        <v>767</v>
      </c>
      <c r="H618" t="s">
        <v>89</v>
      </c>
      <c r="I618" t="s">
        <v>26</v>
      </c>
      <c r="J618" t="s">
        <v>1050</v>
      </c>
      <c r="K618" t="s">
        <v>257</v>
      </c>
      <c r="L618">
        <v>53209</v>
      </c>
      <c r="M618" t="s">
        <v>92</v>
      </c>
      <c r="N618" t="s">
        <v>935</v>
      </c>
      <c r="O618" t="s">
        <v>31</v>
      </c>
      <c r="P618" t="s">
        <v>35</v>
      </c>
      <c r="Q618" t="s">
        <v>936</v>
      </c>
      <c r="R618">
        <v>1526.56</v>
      </c>
      <c r="S618">
        <v>7</v>
      </c>
      <c r="T618">
        <v>0</v>
      </c>
      <c r="U618">
        <v>427.43680000000001</v>
      </c>
    </row>
    <row r="619" spans="1:21" x14ac:dyDescent="0.25">
      <c r="A619">
        <v>2943</v>
      </c>
      <c r="B619" t="s">
        <v>2590</v>
      </c>
      <c r="C619" t="s">
        <v>548</v>
      </c>
      <c r="D619" t="s">
        <v>587</v>
      </c>
      <c r="E619" t="s">
        <v>39</v>
      </c>
      <c r="F619" t="s">
        <v>766</v>
      </c>
      <c r="G619" t="s">
        <v>767</v>
      </c>
      <c r="H619" t="s">
        <v>89</v>
      </c>
      <c r="I619" t="s">
        <v>26</v>
      </c>
      <c r="J619" t="s">
        <v>1050</v>
      </c>
      <c r="K619" t="s">
        <v>257</v>
      </c>
      <c r="L619">
        <v>53209</v>
      </c>
      <c r="M619" t="s">
        <v>92</v>
      </c>
      <c r="N619" t="s">
        <v>1201</v>
      </c>
      <c r="O619" t="s">
        <v>31</v>
      </c>
      <c r="P619" t="s">
        <v>35</v>
      </c>
      <c r="Q619" t="s">
        <v>1202</v>
      </c>
      <c r="R619">
        <v>368.97</v>
      </c>
      <c r="S619">
        <v>3</v>
      </c>
      <c r="T619">
        <v>0</v>
      </c>
      <c r="U619">
        <v>40.5867</v>
      </c>
    </row>
    <row r="620" spans="1:21" x14ac:dyDescent="0.25">
      <c r="A620">
        <v>2945</v>
      </c>
      <c r="B620" t="s">
        <v>2593</v>
      </c>
      <c r="C620" t="s">
        <v>396</v>
      </c>
      <c r="D620" t="s">
        <v>1550</v>
      </c>
      <c r="E620" t="s">
        <v>39</v>
      </c>
      <c r="F620" t="s">
        <v>1622</v>
      </c>
      <c r="G620" t="s">
        <v>1623</v>
      </c>
      <c r="H620" t="s">
        <v>25</v>
      </c>
      <c r="I620" t="s">
        <v>26</v>
      </c>
      <c r="J620" t="s">
        <v>51</v>
      </c>
      <c r="K620" t="s">
        <v>52</v>
      </c>
      <c r="L620">
        <v>90049</v>
      </c>
      <c r="M620" t="s">
        <v>53</v>
      </c>
      <c r="N620" t="s">
        <v>2594</v>
      </c>
      <c r="O620" t="s">
        <v>31</v>
      </c>
      <c r="P620" t="s">
        <v>55</v>
      </c>
      <c r="Q620" t="s">
        <v>2595</v>
      </c>
      <c r="R620">
        <v>18.7</v>
      </c>
      <c r="S620">
        <v>1</v>
      </c>
      <c r="T620">
        <v>0</v>
      </c>
      <c r="U620">
        <v>7.1059999999999999</v>
      </c>
    </row>
    <row r="621" spans="1:21" x14ac:dyDescent="0.25">
      <c r="A621">
        <v>2946</v>
      </c>
      <c r="B621" t="s">
        <v>2596</v>
      </c>
      <c r="C621" s="1">
        <v>42471</v>
      </c>
      <c r="D621" s="1">
        <v>42501</v>
      </c>
      <c r="E621" t="s">
        <v>86</v>
      </c>
      <c r="F621" t="s">
        <v>2597</v>
      </c>
      <c r="G621" t="s">
        <v>2598</v>
      </c>
      <c r="H621" t="s">
        <v>25</v>
      </c>
      <c r="I621" t="s">
        <v>26</v>
      </c>
      <c r="J621" t="s">
        <v>352</v>
      </c>
      <c r="K621" t="s">
        <v>52</v>
      </c>
      <c r="L621">
        <v>94122</v>
      </c>
      <c r="M621" t="s">
        <v>53</v>
      </c>
      <c r="N621" t="s">
        <v>698</v>
      </c>
      <c r="O621" t="s">
        <v>31</v>
      </c>
      <c r="P621" t="s">
        <v>55</v>
      </c>
      <c r="Q621" t="s">
        <v>699</v>
      </c>
      <c r="R621">
        <v>38.29</v>
      </c>
      <c r="S621">
        <v>7</v>
      </c>
      <c r="T621">
        <v>0</v>
      </c>
      <c r="U621">
        <v>16.464700000000001</v>
      </c>
    </row>
    <row r="622" spans="1:21" x14ac:dyDescent="0.25">
      <c r="A622">
        <v>2947</v>
      </c>
      <c r="B622" t="s">
        <v>2599</v>
      </c>
      <c r="C622" t="s">
        <v>1573</v>
      </c>
      <c r="D622" t="s">
        <v>1225</v>
      </c>
      <c r="E622" t="s">
        <v>39</v>
      </c>
      <c r="F622" t="s">
        <v>1591</v>
      </c>
      <c r="G622" t="s">
        <v>1592</v>
      </c>
      <c r="H622" t="s">
        <v>100</v>
      </c>
      <c r="I622" t="s">
        <v>26</v>
      </c>
      <c r="J622" t="s">
        <v>720</v>
      </c>
      <c r="K622" t="s">
        <v>52</v>
      </c>
      <c r="L622">
        <v>92024</v>
      </c>
      <c r="M622" t="s">
        <v>53</v>
      </c>
      <c r="N622" t="s">
        <v>2600</v>
      </c>
      <c r="O622" t="s">
        <v>31</v>
      </c>
      <c r="P622" t="s">
        <v>55</v>
      </c>
      <c r="Q622" t="s">
        <v>2601</v>
      </c>
      <c r="R622">
        <v>26.25</v>
      </c>
      <c r="S622">
        <v>3</v>
      </c>
      <c r="T622">
        <v>0</v>
      </c>
      <c r="U622">
        <v>11.025</v>
      </c>
    </row>
    <row r="623" spans="1:21" x14ac:dyDescent="0.25">
      <c r="A623">
        <v>2952</v>
      </c>
      <c r="B623" t="s">
        <v>2602</v>
      </c>
      <c r="C623" s="1">
        <v>43080</v>
      </c>
      <c r="D623" s="1">
        <v>43080</v>
      </c>
      <c r="E623" t="s">
        <v>464</v>
      </c>
      <c r="F623" t="s">
        <v>2603</v>
      </c>
      <c r="G623" t="s">
        <v>2604</v>
      </c>
      <c r="H623" t="s">
        <v>100</v>
      </c>
      <c r="I623" t="s">
        <v>26</v>
      </c>
      <c r="J623" t="s">
        <v>1534</v>
      </c>
      <c r="K623" t="s">
        <v>577</v>
      </c>
      <c r="L623">
        <v>85301</v>
      </c>
      <c r="M623" t="s">
        <v>53</v>
      </c>
      <c r="N623" t="s">
        <v>2605</v>
      </c>
      <c r="O623" t="s">
        <v>31</v>
      </c>
      <c r="P623" t="s">
        <v>35</v>
      </c>
      <c r="Q623" t="s">
        <v>2606</v>
      </c>
      <c r="R623">
        <v>113.88800000000001</v>
      </c>
      <c r="S623">
        <v>2</v>
      </c>
      <c r="T623">
        <v>0.2</v>
      </c>
      <c r="U623">
        <v>9.9651999999999994</v>
      </c>
    </row>
    <row r="624" spans="1:21" x14ac:dyDescent="0.25">
      <c r="A624">
        <v>2953</v>
      </c>
      <c r="B624" t="s">
        <v>2602</v>
      </c>
      <c r="C624" s="1">
        <v>43080</v>
      </c>
      <c r="D624" s="1">
        <v>43080</v>
      </c>
      <c r="E624" t="s">
        <v>464</v>
      </c>
      <c r="F624" t="s">
        <v>2603</v>
      </c>
      <c r="G624" t="s">
        <v>2604</v>
      </c>
      <c r="H624" t="s">
        <v>100</v>
      </c>
      <c r="I624" t="s">
        <v>26</v>
      </c>
      <c r="J624" t="s">
        <v>1534</v>
      </c>
      <c r="K624" t="s">
        <v>577</v>
      </c>
      <c r="L624">
        <v>85301</v>
      </c>
      <c r="M624" t="s">
        <v>53</v>
      </c>
      <c r="N624" t="s">
        <v>2607</v>
      </c>
      <c r="O624" t="s">
        <v>31</v>
      </c>
      <c r="P624" t="s">
        <v>55</v>
      </c>
      <c r="Q624" t="s">
        <v>2608</v>
      </c>
      <c r="R624">
        <v>113.568</v>
      </c>
      <c r="S624">
        <v>2</v>
      </c>
      <c r="T624">
        <v>0.2</v>
      </c>
      <c r="U624">
        <v>-5.6783999999999999</v>
      </c>
    </row>
    <row r="625" spans="1:21" x14ac:dyDescent="0.25">
      <c r="A625">
        <v>2957</v>
      </c>
      <c r="B625" t="s">
        <v>2609</v>
      </c>
      <c r="C625" t="s">
        <v>2610</v>
      </c>
      <c r="D625" s="1">
        <v>42832</v>
      </c>
      <c r="E625" t="s">
        <v>39</v>
      </c>
      <c r="F625" t="s">
        <v>2611</v>
      </c>
      <c r="G625" t="s">
        <v>2612</v>
      </c>
      <c r="H625" t="s">
        <v>100</v>
      </c>
      <c r="I625" t="s">
        <v>26</v>
      </c>
      <c r="J625" t="s">
        <v>1608</v>
      </c>
      <c r="K625" t="s">
        <v>123</v>
      </c>
      <c r="L625">
        <v>13601</v>
      </c>
      <c r="M625" t="s">
        <v>66</v>
      </c>
      <c r="N625" t="s">
        <v>661</v>
      </c>
      <c r="O625" t="s">
        <v>31</v>
      </c>
      <c r="P625" t="s">
        <v>35</v>
      </c>
      <c r="Q625" t="s">
        <v>662</v>
      </c>
      <c r="R625">
        <v>191.64599999999999</v>
      </c>
      <c r="S625">
        <v>3</v>
      </c>
      <c r="T625">
        <v>0.1</v>
      </c>
      <c r="U625">
        <v>31.940999999999999</v>
      </c>
    </row>
    <row r="626" spans="1:21" x14ac:dyDescent="0.25">
      <c r="A626">
        <v>2963</v>
      </c>
      <c r="B626" t="s">
        <v>2613</v>
      </c>
      <c r="C626" t="s">
        <v>2614</v>
      </c>
      <c r="D626" t="s">
        <v>2615</v>
      </c>
      <c r="E626" t="s">
        <v>22</v>
      </c>
      <c r="F626" t="s">
        <v>2616</v>
      </c>
      <c r="G626" t="s">
        <v>2617</v>
      </c>
      <c r="H626" t="s">
        <v>89</v>
      </c>
      <c r="I626" t="s">
        <v>26</v>
      </c>
      <c r="J626" t="s">
        <v>868</v>
      </c>
      <c r="K626" t="s">
        <v>52</v>
      </c>
      <c r="L626">
        <v>92054</v>
      </c>
      <c r="M626" t="s">
        <v>53</v>
      </c>
      <c r="N626" t="s">
        <v>67</v>
      </c>
      <c r="O626" t="s">
        <v>31</v>
      </c>
      <c r="P626" t="s">
        <v>35</v>
      </c>
      <c r="Q626" t="s">
        <v>68</v>
      </c>
      <c r="R626">
        <v>81.567999999999998</v>
      </c>
      <c r="S626">
        <v>2</v>
      </c>
      <c r="T626">
        <v>0.2</v>
      </c>
      <c r="U626">
        <v>9.1763999999999992</v>
      </c>
    </row>
    <row r="627" spans="1:21" x14ac:dyDescent="0.25">
      <c r="A627">
        <v>2964</v>
      </c>
      <c r="B627" t="s">
        <v>2613</v>
      </c>
      <c r="C627" t="s">
        <v>2614</v>
      </c>
      <c r="D627" t="s">
        <v>2615</v>
      </c>
      <c r="E627" t="s">
        <v>22</v>
      </c>
      <c r="F627" t="s">
        <v>2616</v>
      </c>
      <c r="G627" t="s">
        <v>2617</v>
      </c>
      <c r="H627" t="s">
        <v>89</v>
      </c>
      <c r="I627" t="s">
        <v>26</v>
      </c>
      <c r="J627" t="s">
        <v>868</v>
      </c>
      <c r="K627" t="s">
        <v>52</v>
      </c>
      <c r="L627">
        <v>92054</v>
      </c>
      <c r="M627" t="s">
        <v>53</v>
      </c>
      <c r="N627" t="s">
        <v>270</v>
      </c>
      <c r="O627" t="s">
        <v>31</v>
      </c>
      <c r="P627" t="s">
        <v>35</v>
      </c>
      <c r="Q627" t="s">
        <v>271</v>
      </c>
      <c r="R627">
        <v>97.183999999999997</v>
      </c>
      <c r="S627">
        <v>2</v>
      </c>
      <c r="T627">
        <v>0.2</v>
      </c>
      <c r="U627">
        <v>6.0739999999999998</v>
      </c>
    </row>
    <row r="628" spans="1:21" x14ac:dyDescent="0.25">
      <c r="A628">
        <v>2966</v>
      </c>
      <c r="B628" t="s">
        <v>2613</v>
      </c>
      <c r="C628" t="s">
        <v>2614</v>
      </c>
      <c r="D628" t="s">
        <v>2615</v>
      </c>
      <c r="E628" t="s">
        <v>22</v>
      </c>
      <c r="F628" t="s">
        <v>2616</v>
      </c>
      <c r="G628" t="s">
        <v>2617</v>
      </c>
      <c r="H628" t="s">
        <v>89</v>
      </c>
      <c r="I628" t="s">
        <v>26</v>
      </c>
      <c r="J628" t="s">
        <v>868</v>
      </c>
      <c r="K628" t="s">
        <v>52</v>
      </c>
      <c r="L628">
        <v>92054</v>
      </c>
      <c r="M628" t="s">
        <v>53</v>
      </c>
      <c r="N628" t="s">
        <v>2618</v>
      </c>
      <c r="O628" t="s">
        <v>31</v>
      </c>
      <c r="P628" t="s">
        <v>55</v>
      </c>
      <c r="Q628" t="s">
        <v>2619</v>
      </c>
      <c r="R628">
        <v>18.96</v>
      </c>
      <c r="S628">
        <v>2</v>
      </c>
      <c r="T628">
        <v>0</v>
      </c>
      <c r="U628">
        <v>7.5839999999999996</v>
      </c>
    </row>
    <row r="629" spans="1:21" x14ac:dyDescent="0.25">
      <c r="A629">
        <v>2967</v>
      </c>
      <c r="B629" t="s">
        <v>2620</v>
      </c>
      <c r="C629" t="s">
        <v>2621</v>
      </c>
      <c r="D629" t="s">
        <v>1605</v>
      </c>
      <c r="E629" t="s">
        <v>39</v>
      </c>
      <c r="F629" t="s">
        <v>2622</v>
      </c>
      <c r="G629" t="s">
        <v>2623</v>
      </c>
      <c r="H629" t="s">
        <v>25</v>
      </c>
      <c r="I629" t="s">
        <v>26</v>
      </c>
      <c r="J629" t="s">
        <v>2624</v>
      </c>
      <c r="K629" t="s">
        <v>138</v>
      </c>
      <c r="L629">
        <v>60076</v>
      </c>
      <c r="M629" t="s">
        <v>92</v>
      </c>
      <c r="N629" t="s">
        <v>1518</v>
      </c>
      <c r="O629" t="s">
        <v>31</v>
      </c>
      <c r="P629" t="s">
        <v>55</v>
      </c>
      <c r="Q629" t="s">
        <v>1519</v>
      </c>
      <c r="R629">
        <v>32.951999999999998</v>
      </c>
      <c r="S629">
        <v>6</v>
      </c>
      <c r="T629">
        <v>0.6</v>
      </c>
      <c r="U629">
        <v>-19.7712</v>
      </c>
    </row>
    <row r="630" spans="1:21" x14ac:dyDescent="0.25">
      <c r="A630">
        <v>2972</v>
      </c>
      <c r="B630" t="s">
        <v>2625</v>
      </c>
      <c r="C630" s="1">
        <v>42897</v>
      </c>
      <c r="D630" s="1">
        <v>42989</v>
      </c>
      <c r="E630" t="s">
        <v>22</v>
      </c>
      <c r="F630" t="s">
        <v>2626</v>
      </c>
      <c r="G630" t="s">
        <v>2627</v>
      </c>
      <c r="H630" t="s">
        <v>25</v>
      </c>
      <c r="I630" t="s">
        <v>26</v>
      </c>
      <c r="J630" t="s">
        <v>2263</v>
      </c>
      <c r="K630" t="s">
        <v>1209</v>
      </c>
      <c r="L630">
        <v>28314</v>
      </c>
      <c r="M630" t="s">
        <v>29</v>
      </c>
      <c r="N630" t="s">
        <v>2353</v>
      </c>
      <c r="O630" t="s">
        <v>31</v>
      </c>
      <c r="P630" t="s">
        <v>55</v>
      </c>
      <c r="Q630" t="s">
        <v>2354</v>
      </c>
      <c r="R630">
        <v>28.271999999999998</v>
      </c>
      <c r="S630">
        <v>2</v>
      </c>
      <c r="T630">
        <v>0.2</v>
      </c>
      <c r="U630">
        <v>6.3612000000000002</v>
      </c>
    </row>
    <row r="631" spans="1:21" x14ac:dyDescent="0.25">
      <c r="A631">
        <v>2975</v>
      </c>
      <c r="B631" t="s">
        <v>2628</v>
      </c>
      <c r="C631" s="1">
        <v>42190</v>
      </c>
      <c r="D631" s="1">
        <v>42343</v>
      </c>
      <c r="E631" t="s">
        <v>39</v>
      </c>
      <c r="F631" t="s">
        <v>489</v>
      </c>
      <c r="G631" t="s">
        <v>490</v>
      </c>
      <c r="H631" t="s">
        <v>25</v>
      </c>
      <c r="I631" t="s">
        <v>26</v>
      </c>
      <c r="J631" t="s">
        <v>2629</v>
      </c>
      <c r="K631" t="s">
        <v>91</v>
      </c>
      <c r="L631">
        <v>75002</v>
      </c>
      <c r="M631" t="s">
        <v>92</v>
      </c>
      <c r="N631" t="s">
        <v>895</v>
      </c>
      <c r="O631" t="s">
        <v>31</v>
      </c>
      <c r="P631" t="s">
        <v>45</v>
      </c>
      <c r="Q631" t="s">
        <v>896</v>
      </c>
      <c r="R631">
        <v>244.006</v>
      </c>
      <c r="S631">
        <v>2</v>
      </c>
      <c r="T631">
        <v>0.3</v>
      </c>
      <c r="U631">
        <v>-31.372199999999999</v>
      </c>
    </row>
    <row r="632" spans="1:21" x14ac:dyDescent="0.25">
      <c r="A632">
        <v>2977</v>
      </c>
      <c r="B632" t="s">
        <v>2630</v>
      </c>
      <c r="C632" s="1">
        <v>42837</v>
      </c>
      <c r="D632" s="1">
        <v>42837</v>
      </c>
      <c r="E632" t="s">
        <v>464</v>
      </c>
      <c r="F632" t="s">
        <v>2631</v>
      </c>
      <c r="G632" t="s">
        <v>2632</v>
      </c>
      <c r="H632" t="s">
        <v>89</v>
      </c>
      <c r="I632" t="s">
        <v>26</v>
      </c>
      <c r="J632" t="s">
        <v>64</v>
      </c>
      <c r="K632" t="s">
        <v>65</v>
      </c>
      <c r="L632">
        <v>19143</v>
      </c>
      <c r="M632" t="s">
        <v>66</v>
      </c>
      <c r="N632" t="s">
        <v>2633</v>
      </c>
      <c r="O632" t="s">
        <v>31</v>
      </c>
      <c r="P632" t="s">
        <v>35</v>
      </c>
      <c r="Q632" t="s">
        <v>2634</v>
      </c>
      <c r="R632">
        <v>188.55199999999999</v>
      </c>
      <c r="S632">
        <v>7</v>
      </c>
      <c r="T632">
        <v>0.3</v>
      </c>
      <c r="U632">
        <v>-2.6936</v>
      </c>
    </row>
    <row r="633" spans="1:21" x14ac:dyDescent="0.25">
      <c r="A633">
        <v>2979</v>
      </c>
      <c r="B633" t="s">
        <v>2635</v>
      </c>
      <c r="C633" t="s">
        <v>2636</v>
      </c>
      <c r="D633" t="s">
        <v>1095</v>
      </c>
      <c r="E633" t="s">
        <v>22</v>
      </c>
      <c r="F633" t="s">
        <v>1703</v>
      </c>
      <c r="G633" t="s">
        <v>1704</v>
      </c>
      <c r="H633" t="s">
        <v>25</v>
      </c>
      <c r="I633" t="s">
        <v>26</v>
      </c>
      <c r="J633" t="s">
        <v>2637</v>
      </c>
      <c r="K633" t="s">
        <v>166</v>
      </c>
      <c r="L633">
        <v>29464</v>
      </c>
      <c r="M633" t="s">
        <v>29</v>
      </c>
      <c r="N633" t="s">
        <v>2591</v>
      </c>
      <c r="O633" t="s">
        <v>31</v>
      </c>
      <c r="P633" t="s">
        <v>35</v>
      </c>
      <c r="Q633" t="s">
        <v>2592</v>
      </c>
      <c r="R633">
        <v>545.94000000000005</v>
      </c>
      <c r="S633">
        <v>6</v>
      </c>
      <c r="T633">
        <v>0</v>
      </c>
      <c r="U633">
        <v>87.350399999999993</v>
      </c>
    </row>
    <row r="634" spans="1:21" x14ac:dyDescent="0.25">
      <c r="A634">
        <v>2981</v>
      </c>
      <c r="B634" t="s">
        <v>2638</v>
      </c>
      <c r="C634" s="1">
        <v>42344</v>
      </c>
      <c r="D634" t="s">
        <v>2639</v>
      </c>
      <c r="E634" t="s">
        <v>39</v>
      </c>
      <c r="F634" t="s">
        <v>2640</v>
      </c>
      <c r="G634" t="s">
        <v>2641</v>
      </c>
      <c r="H634" t="s">
        <v>25</v>
      </c>
      <c r="I634" t="s">
        <v>26</v>
      </c>
      <c r="J634" t="s">
        <v>64</v>
      </c>
      <c r="K634" t="s">
        <v>65</v>
      </c>
      <c r="L634">
        <v>19134</v>
      </c>
      <c r="M634" t="s">
        <v>66</v>
      </c>
      <c r="N634" t="s">
        <v>2029</v>
      </c>
      <c r="O634" t="s">
        <v>31</v>
      </c>
      <c r="P634" t="s">
        <v>55</v>
      </c>
      <c r="Q634" t="s">
        <v>2030</v>
      </c>
      <c r="R634">
        <v>43.295999999999999</v>
      </c>
      <c r="S634">
        <v>2</v>
      </c>
      <c r="T634">
        <v>0.2</v>
      </c>
      <c r="U634">
        <v>4.3296000000000001</v>
      </c>
    </row>
    <row r="635" spans="1:21" x14ac:dyDescent="0.25">
      <c r="A635">
        <v>2982</v>
      </c>
      <c r="B635" t="s">
        <v>2642</v>
      </c>
      <c r="C635" s="1">
        <v>41980</v>
      </c>
      <c r="D635" t="s">
        <v>2006</v>
      </c>
      <c r="E635" t="s">
        <v>39</v>
      </c>
      <c r="F635" t="s">
        <v>2643</v>
      </c>
      <c r="G635" t="s">
        <v>2644</v>
      </c>
      <c r="H635" t="s">
        <v>25</v>
      </c>
      <c r="I635" t="s">
        <v>26</v>
      </c>
      <c r="J635" t="s">
        <v>202</v>
      </c>
      <c r="K635" t="s">
        <v>203</v>
      </c>
      <c r="L635">
        <v>98115</v>
      </c>
      <c r="M635" t="s">
        <v>53</v>
      </c>
      <c r="N635" t="s">
        <v>2633</v>
      </c>
      <c r="O635" t="s">
        <v>31</v>
      </c>
      <c r="P635" t="s">
        <v>35</v>
      </c>
      <c r="Q635" t="s">
        <v>2634</v>
      </c>
      <c r="R635">
        <v>123.136</v>
      </c>
      <c r="S635">
        <v>4</v>
      </c>
      <c r="T635">
        <v>0.2</v>
      </c>
      <c r="U635">
        <v>13.8528</v>
      </c>
    </row>
    <row r="636" spans="1:21" x14ac:dyDescent="0.25">
      <c r="A636">
        <v>2985</v>
      </c>
      <c r="B636" t="s">
        <v>2645</v>
      </c>
      <c r="C636" s="1">
        <v>41802</v>
      </c>
      <c r="D636" s="1">
        <v>41955</v>
      </c>
      <c r="E636" t="s">
        <v>22</v>
      </c>
      <c r="F636" t="s">
        <v>678</v>
      </c>
      <c r="G636" t="s">
        <v>679</v>
      </c>
      <c r="H636" t="s">
        <v>25</v>
      </c>
      <c r="I636" t="s">
        <v>26</v>
      </c>
      <c r="J636" t="s">
        <v>1015</v>
      </c>
      <c r="K636" t="s">
        <v>1800</v>
      </c>
      <c r="L636">
        <v>97477</v>
      </c>
      <c r="M636" t="s">
        <v>53</v>
      </c>
      <c r="N636" t="s">
        <v>2044</v>
      </c>
      <c r="O636" t="s">
        <v>31</v>
      </c>
      <c r="P636" t="s">
        <v>45</v>
      </c>
      <c r="Q636" t="s">
        <v>2045</v>
      </c>
      <c r="R636">
        <v>275.49</v>
      </c>
      <c r="S636">
        <v>1</v>
      </c>
      <c r="T636">
        <v>0.5</v>
      </c>
      <c r="U636">
        <v>-170.8038</v>
      </c>
    </row>
    <row r="637" spans="1:21" x14ac:dyDescent="0.25">
      <c r="A637">
        <v>2986</v>
      </c>
      <c r="B637" t="s">
        <v>2646</v>
      </c>
      <c r="C637" t="s">
        <v>759</v>
      </c>
      <c r="D637" t="s">
        <v>622</v>
      </c>
      <c r="E637" t="s">
        <v>39</v>
      </c>
      <c r="F637" t="s">
        <v>2647</v>
      </c>
      <c r="G637" t="s">
        <v>2648</v>
      </c>
      <c r="H637" t="s">
        <v>100</v>
      </c>
      <c r="I637" t="s">
        <v>26</v>
      </c>
      <c r="J637" t="s">
        <v>376</v>
      </c>
      <c r="K637" t="s">
        <v>754</v>
      </c>
      <c r="L637">
        <v>31907</v>
      </c>
      <c r="M637" t="s">
        <v>29</v>
      </c>
      <c r="N637" t="s">
        <v>2649</v>
      </c>
      <c r="O637" t="s">
        <v>31</v>
      </c>
      <c r="P637" t="s">
        <v>55</v>
      </c>
      <c r="Q637" t="s">
        <v>2650</v>
      </c>
      <c r="R637">
        <v>24.96</v>
      </c>
      <c r="S637">
        <v>4</v>
      </c>
      <c r="T637">
        <v>0</v>
      </c>
      <c r="U637">
        <v>6.24</v>
      </c>
    </row>
    <row r="638" spans="1:21" x14ac:dyDescent="0.25">
      <c r="A638">
        <v>2998</v>
      </c>
      <c r="B638" t="s">
        <v>2651</v>
      </c>
      <c r="C638" t="s">
        <v>812</v>
      </c>
      <c r="D638" t="s">
        <v>1211</v>
      </c>
      <c r="E638" t="s">
        <v>39</v>
      </c>
      <c r="F638" t="s">
        <v>2652</v>
      </c>
      <c r="G638" t="s">
        <v>2653</v>
      </c>
      <c r="H638" t="s">
        <v>25</v>
      </c>
      <c r="I638" t="s">
        <v>26</v>
      </c>
      <c r="J638" t="s">
        <v>64</v>
      </c>
      <c r="K638" t="s">
        <v>65</v>
      </c>
      <c r="L638">
        <v>19120</v>
      </c>
      <c r="M638" t="s">
        <v>66</v>
      </c>
      <c r="N638" t="s">
        <v>2654</v>
      </c>
      <c r="O638" t="s">
        <v>31</v>
      </c>
      <c r="P638" t="s">
        <v>55</v>
      </c>
      <c r="Q638" t="s">
        <v>2655</v>
      </c>
      <c r="R638">
        <v>3.984</v>
      </c>
      <c r="S638">
        <v>1</v>
      </c>
      <c r="T638">
        <v>0.2</v>
      </c>
      <c r="U638">
        <v>0.64739999999999998</v>
      </c>
    </row>
    <row r="639" spans="1:21" x14ac:dyDescent="0.25">
      <c r="A639">
        <v>3009</v>
      </c>
      <c r="B639" t="s">
        <v>2656</v>
      </c>
      <c r="C639" s="1">
        <v>42502</v>
      </c>
      <c r="D639" s="1">
        <v>42533</v>
      </c>
      <c r="E639" t="s">
        <v>86</v>
      </c>
      <c r="F639" t="s">
        <v>1865</v>
      </c>
      <c r="G639" t="s">
        <v>1866</v>
      </c>
      <c r="H639" t="s">
        <v>25</v>
      </c>
      <c r="I639" t="s">
        <v>26</v>
      </c>
      <c r="J639" t="s">
        <v>2657</v>
      </c>
      <c r="K639" t="s">
        <v>28</v>
      </c>
      <c r="L639">
        <v>42071</v>
      </c>
      <c r="M639" t="s">
        <v>29</v>
      </c>
      <c r="N639" t="s">
        <v>2082</v>
      </c>
      <c r="O639" t="s">
        <v>31</v>
      </c>
      <c r="P639" t="s">
        <v>55</v>
      </c>
      <c r="Q639" t="s">
        <v>2083</v>
      </c>
      <c r="R639">
        <v>191.82</v>
      </c>
      <c r="S639">
        <v>3</v>
      </c>
      <c r="T639">
        <v>0</v>
      </c>
      <c r="U639">
        <v>74.809799999999996</v>
      </c>
    </row>
    <row r="640" spans="1:21" x14ac:dyDescent="0.25">
      <c r="A640">
        <v>3016</v>
      </c>
      <c r="B640" t="s">
        <v>2658</v>
      </c>
      <c r="C640" t="s">
        <v>77</v>
      </c>
      <c r="D640" t="s">
        <v>78</v>
      </c>
      <c r="E640" t="s">
        <v>39</v>
      </c>
      <c r="F640" t="s">
        <v>230</v>
      </c>
      <c r="G640" t="s">
        <v>231</v>
      </c>
      <c r="H640" t="s">
        <v>100</v>
      </c>
      <c r="I640" t="s">
        <v>26</v>
      </c>
      <c r="J640" t="s">
        <v>180</v>
      </c>
      <c r="K640" t="s">
        <v>123</v>
      </c>
      <c r="L640">
        <v>10035</v>
      </c>
      <c r="M640" t="s">
        <v>66</v>
      </c>
      <c r="N640" t="s">
        <v>1073</v>
      </c>
      <c r="O640" t="s">
        <v>31</v>
      </c>
      <c r="P640" t="s">
        <v>45</v>
      </c>
      <c r="Q640" t="s">
        <v>1074</v>
      </c>
      <c r="R640">
        <v>344.22</v>
      </c>
      <c r="S640">
        <v>2</v>
      </c>
      <c r="T640">
        <v>0.4</v>
      </c>
      <c r="U640">
        <v>-103.26600000000001</v>
      </c>
    </row>
    <row r="641" spans="1:21" x14ac:dyDescent="0.25">
      <c r="A641">
        <v>3018</v>
      </c>
      <c r="B641" t="s">
        <v>2659</v>
      </c>
      <c r="C641" t="s">
        <v>2660</v>
      </c>
      <c r="D641" t="s">
        <v>437</v>
      </c>
      <c r="E641" t="s">
        <v>39</v>
      </c>
      <c r="F641" t="s">
        <v>1339</v>
      </c>
      <c r="G641" t="s">
        <v>1340</v>
      </c>
      <c r="H641" t="s">
        <v>100</v>
      </c>
      <c r="I641" t="s">
        <v>26</v>
      </c>
      <c r="J641" t="s">
        <v>2661</v>
      </c>
      <c r="K641" t="s">
        <v>91</v>
      </c>
      <c r="L641">
        <v>78577</v>
      </c>
      <c r="M641" t="s">
        <v>92</v>
      </c>
      <c r="N641" t="s">
        <v>1827</v>
      </c>
      <c r="O641" t="s">
        <v>31</v>
      </c>
      <c r="P641" t="s">
        <v>55</v>
      </c>
      <c r="Q641" t="s">
        <v>1828</v>
      </c>
      <c r="R641">
        <v>22.608000000000001</v>
      </c>
      <c r="S641">
        <v>3</v>
      </c>
      <c r="T641">
        <v>0.6</v>
      </c>
      <c r="U641">
        <v>-10.1736</v>
      </c>
    </row>
    <row r="642" spans="1:21" x14ac:dyDescent="0.25">
      <c r="A642">
        <v>3022</v>
      </c>
      <c r="B642" t="s">
        <v>2662</v>
      </c>
      <c r="C642" s="1">
        <v>42227</v>
      </c>
      <c r="D642" t="s">
        <v>2663</v>
      </c>
      <c r="E642" t="s">
        <v>39</v>
      </c>
      <c r="F642" t="s">
        <v>561</v>
      </c>
      <c r="G642" t="s">
        <v>562</v>
      </c>
      <c r="H642" t="s">
        <v>25</v>
      </c>
      <c r="I642" t="s">
        <v>26</v>
      </c>
      <c r="J642" t="s">
        <v>2664</v>
      </c>
      <c r="K642" t="s">
        <v>75</v>
      </c>
      <c r="L642">
        <v>84084</v>
      </c>
      <c r="M642" t="s">
        <v>53</v>
      </c>
      <c r="N642" t="s">
        <v>953</v>
      </c>
      <c r="O642" t="s">
        <v>31</v>
      </c>
      <c r="P642" t="s">
        <v>55</v>
      </c>
      <c r="Q642" t="s">
        <v>954</v>
      </c>
      <c r="R642">
        <v>66.69</v>
      </c>
      <c r="S642">
        <v>3</v>
      </c>
      <c r="T642">
        <v>0</v>
      </c>
      <c r="U642">
        <v>22.0077</v>
      </c>
    </row>
    <row r="643" spans="1:21" x14ac:dyDescent="0.25">
      <c r="A643">
        <v>3024</v>
      </c>
      <c r="B643" t="s">
        <v>2665</v>
      </c>
      <c r="C643" t="s">
        <v>2666</v>
      </c>
      <c r="D643" t="s">
        <v>397</v>
      </c>
      <c r="E643" t="s">
        <v>39</v>
      </c>
      <c r="F643" t="s">
        <v>2667</v>
      </c>
      <c r="G643" t="s">
        <v>2668</v>
      </c>
      <c r="H643" t="s">
        <v>25</v>
      </c>
      <c r="I643" t="s">
        <v>26</v>
      </c>
      <c r="J643" t="s">
        <v>2669</v>
      </c>
      <c r="K643" t="s">
        <v>91</v>
      </c>
      <c r="L643">
        <v>78521</v>
      </c>
      <c r="M643" t="s">
        <v>92</v>
      </c>
      <c r="N643" t="s">
        <v>2103</v>
      </c>
      <c r="O643" t="s">
        <v>31</v>
      </c>
      <c r="P643" t="s">
        <v>32</v>
      </c>
      <c r="Q643" t="s">
        <v>2104</v>
      </c>
      <c r="R643">
        <v>327.7328</v>
      </c>
      <c r="S643">
        <v>2</v>
      </c>
      <c r="T643">
        <v>0.32</v>
      </c>
      <c r="U643">
        <v>-14.4588</v>
      </c>
    </row>
    <row r="644" spans="1:21" x14ac:dyDescent="0.25">
      <c r="A644">
        <v>3027</v>
      </c>
      <c r="B644" t="s">
        <v>2670</v>
      </c>
      <c r="C644" t="s">
        <v>956</v>
      </c>
      <c r="D644" t="s">
        <v>1424</v>
      </c>
      <c r="E644" t="s">
        <v>39</v>
      </c>
      <c r="F644" t="s">
        <v>746</v>
      </c>
      <c r="G644" t="s">
        <v>747</v>
      </c>
      <c r="H644" t="s">
        <v>100</v>
      </c>
      <c r="I644" t="s">
        <v>26</v>
      </c>
      <c r="J644" t="s">
        <v>64</v>
      </c>
      <c r="K644" t="s">
        <v>65</v>
      </c>
      <c r="L644">
        <v>19140</v>
      </c>
      <c r="M644" t="s">
        <v>66</v>
      </c>
      <c r="N644" t="s">
        <v>1646</v>
      </c>
      <c r="O644" t="s">
        <v>31</v>
      </c>
      <c r="P644" t="s">
        <v>55</v>
      </c>
      <c r="Q644" t="s">
        <v>1647</v>
      </c>
      <c r="R644">
        <v>254.352</v>
      </c>
      <c r="S644">
        <v>3</v>
      </c>
      <c r="T644">
        <v>0.2</v>
      </c>
      <c r="U644">
        <v>0</v>
      </c>
    </row>
    <row r="645" spans="1:21" x14ac:dyDescent="0.25">
      <c r="A645">
        <v>3029</v>
      </c>
      <c r="B645" t="s">
        <v>2671</v>
      </c>
      <c r="C645" t="s">
        <v>1569</v>
      </c>
      <c r="D645" t="s">
        <v>2615</v>
      </c>
      <c r="E645" t="s">
        <v>39</v>
      </c>
      <c r="F645" t="s">
        <v>1570</v>
      </c>
      <c r="G645" t="s">
        <v>1571</v>
      </c>
      <c r="H645" t="s">
        <v>25</v>
      </c>
      <c r="I645" t="s">
        <v>26</v>
      </c>
      <c r="J645" t="s">
        <v>2515</v>
      </c>
      <c r="K645" t="s">
        <v>817</v>
      </c>
      <c r="L645">
        <v>23320</v>
      </c>
      <c r="M645" t="s">
        <v>29</v>
      </c>
      <c r="N645" t="s">
        <v>1393</v>
      </c>
      <c r="O645" t="s">
        <v>31</v>
      </c>
      <c r="P645" t="s">
        <v>35</v>
      </c>
      <c r="Q645" t="s">
        <v>1394</v>
      </c>
      <c r="R645">
        <v>504.9</v>
      </c>
      <c r="S645">
        <v>5</v>
      </c>
      <c r="T645">
        <v>0</v>
      </c>
      <c r="U645">
        <v>80.784000000000006</v>
      </c>
    </row>
    <row r="646" spans="1:21" x14ac:dyDescent="0.25">
      <c r="A646">
        <v>3031</v>
      </c>
      <c r="B646" t="s">
        <v>2672</v>
      </c>
      <c r="C646" t="s">
        <v>78</v>
      </c>
      <c r="D646" t="s">
        <v>2673</v>
      </c>
      <c r="E646" t="s">
        <v>39</v>
      </c>
      <c r="F646" t="s">
        <v>2674</v>
      </c>
      <c r="G646" t="s">
        <v>2675</v>
      </c>
      <c r="H646" t="s">
        <v>89</v>
      </c>
      <c r="I646" t="s">
        <v>26</v>
      </c>
      <c r="J646" t="s">
        <v>2676</v>
      </c>
      <c r="K646" t="s">
        <v>312</v>
      </c>
      <c r="L646">
        <v>48146</v>
      </c>
      <c r="M646" t="s">
        <v>92</v>
      </c>
      <c r="N646" t="s">
        <v>1902</v>
      </c>
      <c r="O646" t="s">
        <v>31</v>
      </c>
      <c r="P646" t="s">
        <v>32</v>
      </c>
      <c r="Q646" t="s">
        <v>1903</v>
      </c>
      <c r="R646">
        <v>194.32</v>
      </c>
      <c r="S646">
        <v>4</v>
      </c>
      <c r="T646">
        <v>0</v>
      </c>
      <c r="U646">
        <v>31.091200000000001</v>
      </c>
    </row>
    <row r="647" spans="1:21" x14ac:dyDescent="0.25">
      <c r="A647">
        <v>3033</v>
      </c>
      <c r="B647" t="s">
        <v>2677</v>
      </c>
      <c r="C647" t="s">
        <v>2678</v>
      </c>
      <c r="D647" t="s">
        <v>1367</v>
      </c>
      <c r="E647" t="s">
        <v>39</v>
      </c>
      <c r="F647" t="s">
        <v>2679</v>
      </c>
      <c r="G647" t="s">
        <v>2680</v>
      </c>
      <c r="H647" t="s">
        <v>25</v>
      </c>
      <c r="I647" t="s">
        <v>26</v>
      </c>
      <c r="J647" t="s">
        <v>2681</v>
      </c>
      <c r="K647" t="s">
        <v>1800</v>
      </c>
      <c r="L647">
        <v>97030</v>
      </c>
      <c r="M647" t="s">
        <v>53</v>
      </c>
      <c r="N647" t="s">
        <v>1965</v>
      </c>
      <c r="O647" t="s">
        <v>31</v>
      </c>
      <c r="P647" t="s">
        <v>35</v>
      </c>
      <c r="Q647" t="s">
        <v>1966</v>
      </c>
      <c r="R647">
        <v>195.136</v>
      </c>
      <c r="S647">
        <v>4</v>
      </c>
      <c r="T647">
        <v>0.2</v>
      </c>
      <c r="U647">
        <v>-12.196</v>
      </c>
    </row>
    <row r="648" spans="1:21" x14ac:dyDescent="0.25">
      <c r="A648">
        <v>3039</v>
      </c>
      <c r="B648" t="s">
        <v>2682</v>
      </c>
      <c r="C648" s="1">
        <v>42314</v>
      </c>
      <c r="D648" t="s">
        <v>2683</v>
      </c>
      <c r="E648" t="s">
        <v>39</v>
      </c>
      <c r="F648" t="s">
        <v>1241</v>
      </c>
      <c r="G648" t="s">
        <v>1242</v>
      </c>
      <c r="H648" t="s">
        <v>25</v>
      </c>
      <c r="I648" t="s">
        <v>26</v>
      </c>
      <c r="J648" t="s">
        <v>1208</v>
      </c>
      <c r="K648" t="s">
        <v>1664</v>
      </c>
      <c r="L648">
        <v>71203</v>
      </c>
      <c r="M648" t="s">
        <v>29</v>
      </c>
      <c r="N648" t="s">
        <v>2684</v>
      </c>
      <c r="O648" t="s">
        <v>31</v>
      </c>
      <c r="P648" t="s">
        <v>55</v>
      </c>
      <c r="Q648" t="s">
        <v>2685</v>
      </c>
      <c r="R648">
        <v>29.16</v>
      </c>
      <c r="S648">
        <v>2</v>
      </c>
      <c r="T648">
        <v>0</v>
      </c>
      <c r="U648">
        <v>10.789199999999999</v>
      </c>
    </row>
    <row r="649" spans="1:21" x14ac:dyDescent="0.25">
      <c r="A649">
        <v>3040</v>
      </c>
      <c r="B649" t="s">
        <v>2686</v>
      </c>
      <c r="C649" s="1">
        <v>42804</v>
      </c>
      <c r="D649" s="1">
        <v>42957</v>
      </c>
      <c r="E649" t="s">
        <v>39</v>
      </c>
      <c r="F649" t="s">
        <v>2687</v>
      </c>
      <c r="G649" t="s">
        <v>2688</v>
      </c>
      <c r="H649" t="s">
        <v>89</v>
      </c>
      <c r="I649" t="s">
        <v>26</v>
      </c>
      <c r="J649" t="s">
        <v>1392</v>
      </c>
      <c r="K649" t="s">
        <v>52</v>
      </c>
      <c r="L649">
        <v>91104</v>
      </c>
      <c r="M649" t="s">
        <v>53</v>
      </c>
      <c r="N649" t="s">
        <v>1053</v>
      </c>
      <c r="O649" t="s">
        <v>31</v>
      </c>
      <c r="P649" t="s">
        <v>45</v>
      </c>
      <c r="Q649" t="s">
        <v>1054</v>
      </c>
      <c r="R649">
        <v>171.28800000000001</v>
      </c>
      <c r="S649">
        <v>3</v>
      </c>
      <c r="T649">
        <v>0.2</v>
      </c>
      <c r="U649">
        <v>-6.4233000000000002</v>
      </c>
    </row>
    <row r="650" spans="1:21" x14ac:dyDescent="0.25">
      <c r="A650">
        <v>3041</v>
      </c>
      <c r="B650" t="s">
        <v>2689</v>
      </c>
      <c r="C650" s="1">
        <v>42495</v>
      </c>
      <c r="D650" s="1">
        <v>42618</v>
      </c>
      <c r="E650" t="s">
        <v>39</v>
      </c>
      <c r="F650" t="s">
        <v>2690</v>
      </c>
      <c r="G650" t="s">
        <v>2691</v>
      </c>
      <c r="H650" t="s">
        <v>25</v>
      </c>
      <c r="I650" t="s">
        <v>26</v>
      </c>
      <c r="J650" t="s">
        <v>2692</v>
      </c>
      <c r="K650" t="s">
        <v>146</v>
      </c>
      <c r="L650">
        <v>37421</v>
      </c>
      <c r="M650" t="s">
        <v>29</v>
      </c>
      <c r="N650" t="s">
        <v>1544</v>
      </c>
      <c r="O650" t="s">
        <v>31</v>
      </c>
      <c r="P650" t="s">
        <v>55</v>
      </c>
      <c r="Q650" t="s">
        <v>1545</v>
      </c>
      <c r="R650">
        <v>16.72</v>
      </c>
      <c r="S650">
        <v>5</v>
      </c>
      <c r="T650">
        <v>0.2</v>
      </c>
      <c r="U650">
        <v>3.3439999999999999</v>
      </c>
    </row>
    <row r="651" spans="1:21" x14ac:dyDescent="0.25">
      <c r="A651">
        <v>3044</v>
      </c>
      <c r="B651" t="s">
        <v>2693</v>
      </c>
      <c r="C651" s="1">
        <v>43048</v>
      </c>
      <c r="D651" s="1">
        <v>43078</v>
      </c>
      <c r="E651" t="s">
        <v>464</v>
      </c>
      <c r="F651" t="s">
        <v>2694</v>
      </c>
      <c r="G651" t="s">
        <v>2695</v>
      </c>
      <c r="H651" t="s">
        <v>100</v>
      </c>
      <c r="I651" t="s">
        <v>26</v>
      </c>
      <c r="J651" t="s">
        <v>832</v>
      </c>
      <c r="K651" t="s">
        <v>52</v>
      </c>
      <c r="L651">
        <v>90805</v>
      </c>
      <c r="M651" t="s">
        <v>53</v>
      </c>
      <c r="N651" t="s">
        <v>2696</v>
      </c>
      <c r="O651" t="s">
        <v>31</v>
      </c>
      <c r="P651" t="s">
        <v>35</v>
      </c>
      <c r="Q651" t="s">
        <v>2697</v>
      </c>
      <c r="R651">
        <v>2054.2719999999999</v>
      </c>
      <c r="S651">
        <v>8</v>
      </c>
      <c r="T651">
        <v>0.2</v>
      </c>
      <c r="U651">
        <v>256.78399999999999</v>
      </c>
    </row>
    <row r="652" spans="1:21" x14ac:dyDescent="0.25">
      <c r="A652">
        <v>3049</v>
      </c>
      <c r="B652" t="s">
        <v>2698</v>
      </c>
      <c r="C652" s="1">
        <v>42770</v>
      </c>
      <c r="D652" s="1">
        <v>42829</v>
      </c>
      <c r="E652" t="s">
        <v>86</v>
      </c>
      <c r="F652" t="s">
        <v>2699</v>
      </c>
      <c r="G652" t="s">
        <v>2700</v>
      </c>
      <c r="H652" t="s">
        <v>100</v>
      </c>
      <c r="I652" t="s">
        <v>26</v>
      </c>
      <c r="J652" t="s">
        <v>376</v>
      </c>
      <c r="K652" t="s">
        <v>754</v>
      </c>
      <c r="L652">
        <v>31907</v>
      </c>
      <c r="M652" t="s">
        <v>29</v>
      </c>
      <c r="N652" t="s">
        <v>227</v>
      </c>
      <c r="O652" t="s">
        <v>31</v>
      </c>
      <c r="P652" t="s">
        <v>45</v>
      </c>
      <c r="Q652" t="s">
        <v>228</v>
      </c>
      <c r="R652">
        <v>411.8</v>
      </c>
      <c r="S652">
        <v>2</v>
      </c>
      <c r="T652">
        <v>0</v>
      </c>
      <c r="U652">
        <v>70.006</v>
      </c>
    </row>
    <row r="653" spans="1:21" x14ac:dyDescent="0.25">
      <c r="A653">
        <v>3051</v>
      </c>
      <c r="B653" t="s">
        <v>2701</v>
      </c>
      <c r="C653" s="1">
        <v>42896</v>
      </c>
      <c r="D653" s="1">
        <v>43049</v>
      </c>
      <c r="E653" t="s">
        <v>39</v>
      </c>
      <c r="F653" t="s">
        <v>374</v>
      </c>
      <c r="G653" t="s">
        <v>375</v>
      </c>
      <c r="H653" t="s">
        <v>100</v>
      </c>
      <c r="I653" t="s">
        <v>26</v>
      </c>
      <c r="J653" t="s">
        <v>2702</v>
      </c>
      <c r="K653" t="s">
        <v>2703</v>
      </c>
      <c r="L653">
        <v>83642</v>
      </c>
      <c r="M653" t="s">
        <v>53</v>
      </c>
      <c r="N653" t="s">
        <v>2704</v>
      </c>
      <c r="O653" t="s">
        <v>31</v>
      </c>
      <c r="P653" t="s">
        <v>55</v>
      </c>
      <c r="Q653" t="s">
        <v>2705</v>
      </c>
      <c r="R653">
        <v>41.96</v>
      </c>
      <c r="S653">
        <v>2</v>
      </c>
      <c r="T653">
        <v>0</v>
      </c>
      <c r="U653">
        <v>2.9371999999999998</v>
      </c>
    </row>
    <row r="654" spans="1:21" x14ac:dyDescent="0.25">
      <c r="A654">
        <v>3059</v>
      </c>
      <c r="B654" t="s">
        <v>2706</v>
      </c>
      <c r="C654" t="s">
        <v>511</v>
      </c>
      <c r="D654" t="s">
        <v>555</v>
      </c>
      <c r="E654" t="s">
        <v>22</v>
      </c>
      <c r="F654" t="s">
        <v>2707</v>
      </c>
      <c r="G654" t="s">
        <v>2708</v>
      </c>
      <c r="H654" t="s">
        <v>89</v>
      </c>
      <c r="I654" t="s">
        <v>26</v>
      </c>
      <c r="J654" t="s">
        <v>352</v>
      </c>
      <c r="K654" t="s">
        <v>52</v>
      </c>
      <c r="L654">
        <v>94110</v>
      </c>
      <c r="M654" t="s">
        <v>53</v>
      </c>
      <c r="N654" t="s">
        <v>1004</v>
      </c>
      <c r="O654" t="s">
        <v>31</v>
      </c>
      <c r="P654" t="s">
        <v>55</v>
      </c>
      <c r="Q654" t="s">
        <v>1005</v>
      </c>
      <c r="R654">
        <v>30.56</v>
      </c>
      <c r="S654">
        <v>2</v>
      </c>
      <c r="T654">
        <v>0</v>
      </c>
      <c r="U654">
        <v>10.3904</v>
      </c>
    </row>
    <row r="655" spans="1:21" x14ac:dyDescent="0.25">
      <c r="A655">
        <v>3060</v>
      </c>
      <c r="B655" t="s">
        <v>2706</v>
      </c>
      <c r="C655" t="s">
        <v>511</v>
      </c>
      <c r="D655" t="s">
        <v>555</v>
      </c>
      <c r="E655" t="s">
        <v>22</v>
      </c>
      <c r="F655" t="s">
        <v>2707</v>
      </c>
      <c r="G655" t="s">
        <v>2708</v>
      </c>
      <c r="H655" t="s">
        <v>89</v>
      </c>
      <c r="I655" t="s">
        <v>26</v>
      </c>
      <c r="J655" t="s">
        <v>352</v>
      </c>
      <c r="K655" t="s">
        <v>52</v>
      </c>
      <c r="L655">
        <v>94110</v>
      </c>
      <c r="M655" t="s">
        <v>53</v>
      </c>
      <c r="N655" t="s">
        <v>2709</v>
      </c>
      <c r="O655" t="s">
        <v>31</v>
      </c>
      <c r="P655" t="s">
        <v>45</v>
      </c>
      <c r="Q655" t="s">
        <v>2710</v>
      </c>
      <c r="R655">
        <v>24.367999999999999</v>
      </c>
      <c r="S655">
        <v>2</v>
      </c>
      <c r="T655">
        <v>0.2</v>
      </c>
      <c r="U655">
        <v>-3.3506</v>
      </c>
    </row>
    <row r="656" spans="1:21" x14ac:dyDescent="0.25">
      <c r="A656">
        <v>3072</v>
      </c>
      <c r="B656" t="s">
        <v>2711</v>
      </c>
      <c r="C656" t="s">
        <v>2002</v>
      </c>
      <c r="D656" t="s">
        <v>2712</v>
      </c>
      <c r="E656" t="s">
        <v>39</v>
      </c>
      <c r="F656" t="s">
        <v>2713</v>
      </c>
      <c r="G656" t="s">
        <v>2714</v>
      </c>
      <c r="H656" t="s">
        <v>89</v>
      </c>
      <c r="I656" t="s">
        <v>26</v>
      </c>
      <c r="J656" t="s">
        <v>249</v>
      </c>
      <c r="K656" t="s">
        <v>211</v>
      </c>
      <c r="L656">
        <v>19711</v>
      </c>
      <c r="M656" t="s">
        <v>66</v>
      </c>
      <c r="N656" t="s">
        <v>2715</v>
      </c>
      <c r="O656" t="s">
        <v>31</v>
      </c>
      <c r="P656" t="s">
        <v>55</v>
      </c>
      <c r="Q656" t="s">
        <v>2716</v>
      </c>
      <c r="R656">
        <v>124.41</v>
      </c>
      <c r="S656">
        <v>3</v>
      </c>
      <c r="T656">
        <v>0</v>
      </c>
      <c r="U656">
        <v>14.9292</v>
      </c>
    </row>
    <row r="657" spans="1:21" x14ac:dyDescent="0.25">
      <c r="A657">
        <v>3075</v>
      </c>
      <c r="B657" t="s">
        <v>2717</v>
      </c>
      <c r="C657" s="1">
        <v>42073</v>
      </c>
      <c r="D657" s="1">
        <v>42226</v>
      </c>
      <c r="E657" t="s">
        <v>39</v>
      </c>
      <c r="F657" t="s">
        <v>284</v>
      </c>
      <c r="G657" t="s">
        <v>285</v>
      </c>
      <c r="H657" t="s">
        <v>25</v>
      </c>
      <c r="I657" t="s">
        <v>26</v>
      </c>
      <c r="J657" t="s">
        <v>51</v>
      </c>
      <c r="K657" t="s">
        <v>52</v>
      </c>
      <c r="L657">
        <v>90032</v>
      </c>
      <c r="M657" t="s">
        <v>53</v>
      </c>
      <c r="N657" t="s">
        <v>928</v>
      </c>
      <c r="O657" t="s">
        <v>31</v>
      </c>
      <c r="P657" t="s">
        <v>32</v>
      </c>
      <c r="Q657" t="s">
        <v>929</v>
      </c>
      <c r="R657">
        <v>120.666</v>
      </c>
      <c r="S657">
        <v>2</v>
      </c>
      <c r="T657">
        <v>0.15</v>
      </c>
      <c r="U657">
        <v>18.454799999999999</v>
      </c>
    </row>
    <row r="658" spans="1:21" x14ac:dyDescent="0.25">
      <c r="A658">
        <v>3077</v>
      </c>
      <c r="B658" t="s">
        <v>2718</v>
      </c>
      <c r="C658" t="s">
        <v>2719</v>
      </c>
      <c r="D658" t="s">
        <v>2720</v>
      </c>
      <c r="E658" t="s">
        <v>39</v>
      </c>
      <c r="F658" t="s">
        <v>2721</v>
      </c>
      <c r="G658" t="s">
        <v>2722</v>
      </c>
      <c r="H658" t="s">
        <v>100</v>
      </c>
      <c r="I658" t="s">
        <v>26</v>
      </c>
      <c r="J658" t="s">
        <v>2064</v>
      </c>
      <c r="K658" t="s">
        <v>91</v>
      </c>
      <c r="L658">
        <v>75217</v>
      </c>
      <c r="M658" t="s">
        <v>92</v>
      </c>
      <c r="N658" t="s">
        <v>1342</v>
      </c>
      <c r="O658" t="s">
        <v>31</v>
      </c>
      <c r="P658" t="s">
        <v>55</v>
      </c>
      <c r="Q658" t="s">
        <v>1343</v>
      </c>
      <c r="R658">
        <v>16.739999999999998</v>
      </c>
      <c r="S658">
        <v>5</v>
      </c>
      <c r="T658">
        <v>0.6</v>
      </c>
      <c r="U658">
        <v>-14.228999999999999</v>
      </c>
    </row>
    <row r="659" spans="1:21" x14ac:dyDescent="0.25">
      <c r="A659">
        <v>3078</v>
      </c>
      <c r="B659" t="s">
        <v>2718</v>
      </c>
      <c r="C659" t="s">
        <v>2719</v>
      </c>
      <c r="D659" t="s">
        <v>2720</v>
      </c>
      <c r="E659" t="s">
        <v>39</v>
      </c>
      <c r="F659" t="s">
        <v>2721</v>
      </c>
      <c r="G659" t="s">
        <v>2722</v>
      </c>
      <c r="H659" t="s">
        <v>100</v>
      </c>
      <c r="I659" t="s">
        <v>26</v>
      </c>
      <c r="J659" t="s">
        <v>2064</v>
      </c>
      <c r="K659" t="s">
        <v>91</v>
      </c>
      <c r="L659">
        <v>75217</v>
      </c>
      <c r="M659" t="s">
        <v>92</v>
      </c>
      <c r="N659" t="s">
        <v>675</v>
      </c>
      <c r="O659" t="s">
        <v>31</v>
      </c>
      <c r="P659" t="s">
        <v>35</v>
      </c>
      <c r="Q659" t="s">
        <v>676</v>
      </c>
      <c r="R659">
        <v>981.37199999999996</v>
      </c>
      <c r="S659">
        <v>2</v>
      </c>
      <c r="T659">
        <v>0.3</v>
      </c>
      <c r="U659">
        <v>-140.196</v>
      </c>
    </row>
    <row r="660" spans="1:21" x14ac:dyDescent="0.25">
      <c r="A660">
        <v>3087</v>
      </c>
      <c r="B660" t="s">
        <v>2723</v>
      </c>
      <c r="C660" s="1">
        <v>42980</v>
      </c>
      <c r="D660" t="s">
        <v>1590</v>
      </c>
      <c r="E660" t="s">
        <v>39</v>
      </c>
      <c r="F660" t="s">
        <v>2724</v>
      </c>
      <c r="G660" t="s">
        <v>2725</v>
      </c>
      <c r="H660" t="s">
        <v>25</v>
      </c>
      <c r="I660" t="s">
        <v>26</v>
      </c>
      <c r="J660" t="s">
        <v>101</v>
      </c>
      <c r="K660" t="s">
        <v>91</v>
      </c>
      <c r="L660">
        <v>77070</v>
      </c>
      <c r="M660" t="s">
        <v>92</v>
      </c>
      <c r="N660" t="s">
        <v>2654</v>
      </c>
      <c r="O660" t="s">
        <v>31</v>
      </c>
      <c r="P660" t="s">
        <v>55</v>
      </c>
      <c r="Q660" t="s">
        <v>2655</v>
      </c>
      <c r="R660">
        <v>3.984</v>
      </c>
      <c r="S660">
        <v>2</v>
      </c>
      <c r="T660">
        <v>0.6</v>
      </c>
      <c r="U660">
        <v>-2.6892</v>
      </c>
    </row>
    <row r="661" spans="1:21" x14ac:dyDescent="0.25">
      <c r="A661">
        <v>3089</v>
      </c>
      <c r="B661" t="s">
        <v>2726</v>
      </c>
      <c r="C661" t="s">
        <v>587</v>
      </c>
      <c r="D661" s="1">
        <v>42770</v>
      </c>
      <c r="E661" t="s">
        <v>22</v>
      </c>
      <c r="F661" t="s">
        <v>2727</v>
      </c>
      <c r="G661" t="s">
        <v>2728</v>
      </c>
      <c r="H661" t="s">
        <v>100</v>
      </c>
      <c r="I661" t="s">
        <v>26</v>
      </c>
      <c r="J661" t="s">
        <v>27</v>
      </c>
      <c r="K661" t="s">
        <v>28</v>
      </c>
      <c r="L661">
        <v>42420</v>
      </c>
      <c r="M661" t="s">
        <v>29</v>
      </c>
      <c r="N661" t="s">
        <v>1756</v>
      </c>
      <c r="O661" t="s">
        <v>31</v>
      </c>
      <c r="P661" t="s">
        <v>55</v>
      </c>
      <c r="Q661" t="s">
        <v>1757</v>
      </c>
      <c r="R661">
        <v>61</v>
      </c>
      <c r="S661">
        <v>5</v>
      </c>
      <c r="T661">
        <v>0</v>
      </c>
      <c r="U661">
        <v>25.62</v>
      </c>
    </row>
    <row r="662" spans="1:21" x14ac:dyDescent="0.25">
      <c r="A662">
        <v>3099</v>
      </c>
      <c r="B662" t="s">
        <v>2729</v>
      </c>
      <c r="C662" t="s">
        <v>1425</v>
      </c>
      <c r="D662" s="1">
        <v>42740</v>
      </c>
      <c r="E662" t="s">
        <v>39</v>
      </c>
      <c r="F662" t="s">
        <v>195</v>
      </c>
      <c r="G662" t="s">
        <v>196</v>
      </c>
      <c r="H662" t="s">
        <v>89</v>
      </c>
      <c r="I662" t="s">
        <v>26</v>
      </c>
      <c r="J662" t="s">
        <v>667</v>
      </c>
      <c r="K662" t="s">
        <v>91</v>
      </c>
      <c r="L662">
        <v>76106</v>
      </c>
      <c r="M662" t="s">
        <v>92</v>
      </c>
      <c r="N662" t="s">
        <v>452</v>
      </c>
      <c r="O662" t="s">
        <v>31</v>
      </c>
      <c r="P662" t="s">
        <v>32</v>
      </c>
      <c r="Q662" t="s">
        <v>453</v>
      </c>
      <c r="R662">
        <v>220.26560000000001</v>
      </c>
      <c r="S662">
        <v>4</v>
      </c>
      <c r="T662">
        <v>0.32</v>
      </c>
      <c r="U662">
        <v>-42.1096</v>
      </c>
    </row>
    <row r="663" spans="1:21" x14ac:dyDescent="0.25">
      <c r="A663">
        <v>3101</v>
      </c>
      <c r="B663" t="s">
        <v>2730</v>
      </c>
      <c r="C663" t="s">
        <v>2731</v>
      </c>
      <c r="D663" t="s">
        <v>2732</v>
      </c>
      <c r="E663" t="s">
        <v>39</v>
      </c>
      <c r="F663" t="s">
        <v>2733</v>
      </c>
      <c r="G663" t="s">
        <v>2734</v>
      </c>
      <c r="H663" t="s">
        <v>25</v>
      </c>
      <c r="I663" t="s">
        <v>26</v>
      </c>
      <c r="J663" t="s">
        <v>180</v>
      </c>
      <c r="K663" t="s">
        <v>123</v>
      </c>
      <c r="L663">
        <v>10024</v>
      </c>
      <c r="M663" t="s">
        <v>66</v>
      </c>
      <c r="N663" t="s">
        <v>1041</v>
      </c>
      <c r="O663" t="s">
        <v>31</v>
      </c>
      <c r="P663" t="s">
        <v>32</v>
      </c>
      <c r="Q663" t="s">
        <v>1042</v>
      </c>
      <c r="R663">
        <v>242.352</v>
      </c>
      <c r="S663">
        <v>3</v>
      </c>
      <c r="T663">
        <v>0.2</v>
      </c>
      <c r="U663">
        <v>9.0882000000000005</v>
      </c>
    </row>
    <row r="664" spans="1:21" x14ac:dyDescent="0.25">
      <c r="A664">
        <v>3103</v>
      </c>
      <c r="B664" t="s">
        <v>2735</v>
      </c>
      <c r="C664" t="s">
        <v>1973</v>
      </c>
      <c r="D664" t="s">
        <v>2149</v>
      </c>
      <c r="E664" t="s">
        <v>22</v>
      </c>
      <c r="F664" t="s">
        <v>2736</v>
      </c>
      <c r="G664" t="s">
        <v>2737</v>
      </c>
      <c r="H664" t="s">
        <v>89</v>
      </c>
      <c r="I664" t="s">
        <v>26</v>
      </c>
      <c r="J664" t="s">
        <v>1950</v>
      </c>
      <c r="K664" t="s">
        <v>1951</v>
      </c>
      <c r="L664">
        <v>2908</v>
      </c>
      <c r="M664" t="s">
        <v>66</v>
      </c>
      <c r="N664" t="s">
        <v>2738</v>
      </c>
      <c r="O664" t="s">
        <v>31</v>
      </c>
      <c r="P664" t="s">
        <v>32</v>
      </c>
      <c r="Q664" t="s">
        <v>2739</v>
      </c>
      <c r="R664">
        <v>220.98</v>
      </c>
      <c r="S664">
        <v>1</v>
      </c>
      <c r="T664">
        <v>0</v>
      </c>
      <c r="U664">
        <v>50.825400000000002</v>
      </c>
    </row>
    <row r="665" spans="1:21" x14ac:dyDescent="0.25">
      <c r="A665">
        <v>3116</v>
      </c>
      <c r="B665" t="s">
        <v>2740</v>
      </c>
      <c r="C665" t="s">
        <v>2660</v>
      </c>
      <c r="D665" t="s">
        <v>437</v>
      </c>
      <c r="E665" t="s">
        <v>39</v>
      </c>
      <c r="F665" t="s">
        <v>2741</v>
      </c>
      <c r="G665" t="s">
        <v>2742</v>
      </c>
      <c r="H665" t="s">
        <v>25</v>
      </c>
      <c r="I665" t="s">
        <v>26</v>
      </c>
      <c r="J665" t="s">
        <v>202</v>
      </c>
      <c r="K665" t="s">
        <v>203</v>
      </c>
      <c r="L665">
        <v>98105</v>
      </c>
      <c r="M665" t="s">
        <v>53</v>
      </c>
      <c r="N665" t="s">
        <v>1363</v>
      </c>
      <c r="O665" t="s">
        <v>31</v>
      </c>
      <c r="P665" t="s">
        <v>35</v>
      </c>
      <c r="Q665" t="s">
        <v>1364</v>
      </c>
      <c r="R665">
        <v>532.70399999999995</v>
      </c>
      <c r="S665">
        <v>6</v>
      </c>
      <c r="T665">
        <v>0.2</v>
      </c>
      <c r="U665">
        <v>-39.952800000000003</v>
      </c>
    </row>
    <row r="666" spans="1:21" x14ac:dyDescent="0.25">
      <c r="A666">
        <v>3119</v>
      </c>
      <c r="B666" t="s">
        <v>2743</v>
      </c>
      <c r="C666" s="1">
        <v>42314</v>
      </c>
      <c r="D666" s="1">
        <v>42344</v>
      </c>
      <c r="E666" t="s">
        <v>86</v>
      </c>
      <c r="F666" t="s">
        <v>2744</v>
      </c>
      <c r="G666" t="s">
        <v>2745</v>
      </c>
      <c r="H666" t="s">
        <v>89</v>
      </c>
      <c r="I666" t="s">
        <v>26</v>
      </c>
      <c r="J666" t="s">
        <v>645</v>
      </c>
      <c r="K666" t="s">
        <v>43</v>
      </c>
      <c r="L666">
        <v>33801</v>
      </c>
      <c r="M666" t="s">
        <v>29</v>
      </c>
      <c r="N666" t="s">
        <v>440</v>
      </c>
      <c r="O666" t="s">
        <v>31</v>
      </c>
      <c r="P666" t="s">
        <v>35</v>
      </c>
      <c r="Q666" t="s">
        <v>441</v>
      </c>
      <c r="R666">
        <v>1123.92</v>
      </c>
      <c r="S666">
        <v>5</v>
      </c>
      <c r="T666">
        <v>0.2</v>
      </c>
      <c r="U666">
        <v>-182.637</v>
      </c>
    </row>
    <row r="667" spans="1:21" x14ac:dyDescent="0.25">
      <c r="A667">
        <v>3121</v>
      </c>
      <c r="B667" t="s">
        <v>2743</v>
      </c>
      <c r="C667" s="1">
        <v>42314</v>
      </c>
      <c r="D667" s="1">
        <v>42344</v>
      </c>
      <c r="E667" t="s">
        <v>86</v>
      </c>
      <c r="F667" t="s">
        <v>2744</v>
      </c>
      <c r="G667" t="s">
        <v>2745</v>
      </c>
      <c r="H667" t="s">
        <v>89</v>
      </c>
      <c r="I667" t="s">
        <v>26</v>
      </c>
      <c r="J667" t="s">
        <v>645</v>
      </c>
      <c r="K667" t="s">
        <v>43</v>
      </c>
      <c r="L667">
        <v>33801</v>
      </c>
      <c r="M667" t="s">
        <v>29</v>
      </c>
      <c r="N667" t="s">
        <v>2746</v>
      </c>
      <c r="O667" t="s">
        <v>31</v>
      </c>
      <c r="P667" t="s">
        <v>55</v>
      </c>
      <c r="Q667" t="s">
        <v>2747</v>
      </c>
      <c r="R667">
        <v>48.671999999999997</v>
      </c>
      <c r="S667">
        <v>3</v>
      </c>
      <c r="T667">
        <v>0.2</v>
      </c>
      <c r="U667">
        <v>7.3007999999999997</v>
      </c>
    </row>
    <row r="668" spans="1:21" x14ac:dyDescent="0.25">
      <c r="A668">
        <v>3129</v>
      </c>
      <c r="B668" t="s">
        <v>2748</v>
      </c>
      <c r="C668" t="s">
        <v>2749</v>
      </c>
      <c r="D668" t="s">
        <v>2053</v>
      </c>
      <c r="E668" t="s">
        <v>86</v>
      </c>
      <c r="F668" t="s">
        <v>2750</v>
      </c>
      <c r="G668" t="s">
        <v>2751</v>
      </c>
      <c r="H668" t="s">
        <v>100</v>
      </c>
      <c r="I668" t="s">
        <v>26</v>
      </c>
      <c r="J668" t="s">
        <v>51</v>
      </c>
      <c r="K668" t="s">
        <v>52</v>
      </c>
      <c r="L668">
        <v>90049</v>
      </c>
      <c r="M668" t="s">
        <v>53</v>
      </c>
      <c r="N668" t="s">
        <v>953</v>
      </c>
      <c r="O668" t="s">
        <v>31</v>
      </c>
      <c r="P668" t="s">
        <v>55</v>
      </c>
      <c r="Q668" t="s">
        <v>954</v>
      </c>
      <c r="R668">
        <v>44.46</v>
      </c>
      <c r="S668">
        <v>2</v>
      </c>
      <c r="T668">
        <v>0</v>
      </c>
      <c r="U668">
        <v>14.671799999999999</v>
      </c>
    </row>
    <row r="669" spans="1:21" x14ac:dyDescent="0.25">
      <c r="A669">
        <v>3130</v>
      </c>
      <c r="B669" t="s">
        <v>2748</v>
      </c>
      <c r="C669" t="s">
        <v>2749</v>
      </c>
      <c r="D669" t="s">
        <v>2053</v>
      </c>
      <c r="E669" t="s">
        <v>86</v>
      </c>
      <c r="F669" t="s">
        <v>2750</v>
      </c>
      <c r="G669" t="s">
        <v>2751</v>
      </c>
      <c r="H669" t="s">
        <v>100</v>
      </c>
      <c r="I669" t="s">
        <v>26</v>
      </c>
      <c r="J669" t="s">
        <v>51</v>
      </c>
      <c r="K669" t="s">
        <v>52</v>
      </c>
      <c r="L669">
        <v>90049</v>
      </c>
      <c r="M669" t="s">
        <v>53</v>
      </c>
      <c r="N669" t="s">
        <v>428</v>
      </c>
      <c r="O669" t="s">
        <v>31</v>
      </c>
      <c r="P669" t="s">
        <v>35</v>
      </c>
      <c r="Q669" t="s">
        <v>429</v>
      </c>
      <c r="R669">
        <v>241.56800000000001</v>
      </c>
      <c r="S669">
        <v>2</v>
      </c>
      <c r="T669">
        <v>0.2</v>
      </c>
      <c r="U669">
        <v>18.117599999999999</v>
      </c>
    </row>
    <row r="670" spans="1:21" x14ac:dyDescent="0.25">
      <c r="A670">
        <v>3133</v>
      </c>
      <c r="B670" t="s">
        <v>2752</v>
      </c>
      <c r="C670" t="s">
        <v>2753</v>
      </c>
      <c r="D670" t="s">
        <v>2754</v>
      </c>
      <c r="E670" t="s">
        <v>86</v>
      </c>
      <c r="F670" t="s">
        <v>2755</v>
      </c>
      <c r="G670" t="s">
        <v>2756</v>
      </c>
      <c r="H670" t="s">
        <v>89</v>
      </c>
      <c r="I670" t="s">
        <v>26</v>
      </c>
      <c r="J670" t="s">
        <v>868</v>
      </c>
      <c r="K670" t="s">
        <v>123</v>
      </c>
      <c r="L670">
        <v>11572</v>
      </c>
      <c r="M670" t="s">
        <v>66</v>
      </c>
      <c r="N670" t="s">
        <v>2757</v>
      </c>
      <c r="O670" t="s">
        <v>31</v>
      </c>
      <c r="P670" t="s">
        <v>55</v>
      </c>
      <c r="Q670" t="s">
        <v>2758</v>
      </c>
      <c r="R670">
        <v>13.28</v>
      </c>
      <c r="S670">
        <v>2</v>
      </c>
      <c r="T670">
        <v>0</v>
      </c>
      <c r="U670">
        <v>6.3743999999999996</v>
      </c>
    </row>
    <row r="671" spans="1:21" x14ac:dyDescent="0.25">
      <c r="A671">
        <v>3140</v>
      </c>
      <c r="B671" t="s">
        <v>2759</v>
      </c>
      <c r="C671" s="1">
        <v>43080</v>
      </c>
      <c r="D671" t="s">
        <v>2585</v>
      </c>
      <c r="E671" t="s">
        <v>39</v>
      </c>
      <c r="F671" t="s">
        <v>230</v>
      </c>
      <c r="G671" t="s">
        <v>231</v>
      </c>
      <c r="H671" t="s">
        <v>100</v>
      </c>
      <c r="I671" t="s">
        <v>26</v>
      </c>
      <c r="J671" t="s">
        <v>2064</v>
      </c>
      <c r="K671" t="s">
        <v>91</v>
      </c>
      <c r="L671">
        <v>75081</v>
      </c>
      <c r="M671" t="s">
        <v>92</v>
      </c>
      <c r="N671" t="s">
        <v>416</v>
      </c>
      <c r="O671" t="s">
        <v>31</v>
      </c>
      <c r="P671" t="s">
        <v>55</v>
      </c>
      <c r="Q671" t="s">
        <v>417</v>
      </c>
      <c r="R671">
        <v>22.847999999999999</v>
      </c>
      <c r="S671">
        <v>3</v>
      </c>
      <c r="T671">
        <v>0.6</v>
      </c>
      <c r="U671">
        <v>-17.7072</v>
      </c>
    </row>
    <row r="672" spans="1:21" x14ac:dyDescent="0.25">
      <c r="A672">
        <v>3145</v>
      </c>
      <c r="B672" t="s">
        <v>2760</v>
      </c>
      <c r="C672" s="1">
        <v>42499</v>
      </c>
      <c r="D672" s="1">
        <v>42683</v>
      </c>
      <c r="E672" t="s">
        <v>39</v>
      </c>
      <c r="F672" t="s">
        <v>772</v>
      </c>
      <c r="G672" t="s">
        <v>773</v>
      </c>
      <c r="H672" t="s">
        <v>89</v>
      </c>
      <c r="I672" t="s">
        <v>26</v>
      </c>
      <c r="J672" t="s">
        <v>2761</v>
      </c>
      <c r="K672" t="s">
        <v>91</v>
      </c>
      <c r="L672">
        <v>78745</v>
      </c>
      <c r="M672" t="s">
        <v>92</v>
      </c>
      <c r="N672" t="s">
        <v>661</v>
      </c>
      <c r="O672" t="s">
        <v>31</v>
      </c>
      <c r="P672" t="s">
        <v>35</v>
      </c>
      <c r="Q672" t="s">
        <v>662</v>
      </c>
      <c r="R672">
        <v>347.80200000000002</v>
      </c>
      <c r="S672">
        <v>7</v>
      </c>
      <c r="T672">
        <v>0.3</v>
      </c>
      <c r="U672">
        <v>-24.843</v>
      </c>
    </row>
    <row r="673" spans="1:21" x14ac:dyDescent="0.25">
      <c r="A673">
        <v>3146</v>
      </c>
      <c r="B673" t="s">
        <v>2762</v>
      </c>
      <c r="C673" s="1">
        <v>43041</v>
      </c>
      <c r="D673" t="s">
        <v>2444</v>
      </c>
      <c r="E673" t="s">
        <v>22</v>
      </c>
      <c r="F673" t="s">
        <v>2763</v>
      </c>
      <c r="G673" t="s">
        <v>2764</v>
      </c>
      <c r="H673" t="s">
        <v>89</v>
      </c>
      <c r="I673" t="s">
        <v>26</v>
      </c>
      <c r="J673" t="s">
        <v>202</v>
      </c>
      <c r="K673" t="s">
        <v>203</v>
      </c>
      <c r="L673">
        <v>98105</v>
      </c>
      <c r="M673" t="s">
        <v>53</v>
      </c>
      <c r="N673" t="s">
        <v>2765</v>
      </c>
      <c r="O673" t="s">
        <v>31</v>
      </c>
      <c r="P673" t="s">
        <v>35</v>
      </c>
      <c r="Q673" t="s">
        <v>2766</v>
      </c>
      <c r="R673">
        <v>963.13599999999997</v>
      </c>
      <c r="S673">
        <v>4</v>
      </c>
      <c r="T673">
        <v>0.2</v>
      </c>
      <c r="U673">
        <v>108.3528</v>
      </c>
    </row>
    <row r="674" spans="1:21" x14ac:dyDescent="0.25">
      <c r="A674">
        <v>3154</v>
      </c>
      <c r="B674" t="s">
        <v>2767</v>
      </c>
      <c r="C674" t="s">
        <v>2768</v>
      </c>
      <c r="D674" t="s">
        <v>2769</v>
      </c>
      <c r="E674" t="s">
        <v>86</v>
      </c>
      <c r="F674" t="s">
        <v>521</v>
      </c>
      <c r="G674" t="s">
        <v>522</v>
      </c>
      <c r="H674" t="s">
        <v>25</v>
      </c>
      <c r="I674" t="s">
        <v>26</v>
      </c>
      <c r="J674" t="s">
        <v>249</v>
      </c>
      <c r="K674" t="s">
        <v>250</v>
      </c>
      <c r="L674">
        <v>43055</v>
      </c>
      <c r="M674" t="s">
        <v>66</v>
      </c>
      <c r="N674" t="s">
        <v>383</v>
      </c>
      <c r="O674" t="s">
        <v>31</v>
      </c>
      <c r="P674" t="s">
        <v>55</v>
      </c>
      <c r="Q674" t="s">
        <v>384</v>
      </c>
      <c r="R674">
        <v>262.86399999999998</v>
      </c>
      <c r="S674">
        <v>7</v>
      </c>
      <c r="T674">
        <v>0.2</v>
      </c>
      <c r="U674">
        <v>69.001800000000003</v>
      </c>
    </row>
    <row r="675" spans="1:21" x14ac:dyDescent="0.25">
      <c r="A675">
        <v>3157</v>
      </c>
      <c r="B675" t="s">
        <v>2770</v>
      </c>
      <c r="C675" t="s">
        <v>780</v>
      </c>
      <c r="D675" t="s">
        <v>781</v>
      </c>
      <c r="E675" t="s">
        <v>39</v>
      </c>
      <c r="F675" t="s">
        <v>2303</v>
      </c>
      <c r="G675" t="s">
        <v>2304</v>
      </c>
      <c r="H675" t="s">
        <v>89</v>
      </c>
      <c r="I675" t="s">
        <v>26</v>
      </c>
      <c r="J675" t="s">
        <v>180</v>
      </c>
      <c r="K675" t="s">
        <v>123</v>
      </c>
      <c r="L675">
        <v>10009</v>
      </c>
      <c r="M675" t="s">
        <v>66</v>
      </c>
      <c r="N675" t="s">
        <v>57</v>
      </c>
      <c r="O675" t="s">
        <v>31</v>
      </c>
      <c r="P675" t="s">
        <v>45</v>
      </c>
      <c r="Q675" t="s">
        <v>58</v>
      </c>
      <c r="R675">
        <v>284.36399999999998</v>
      </c>
      <c r="S675">
        <v>2</v>
      </c>
      <c r="T675">
        <v>0.4</v>
      </c>
      <c r="U675">
        <v>-75.830399999999997</v>
      </c>
    </row>
    <row r="676" spans="1:21" x14ac:dyDescent="0.25">
      <c r="A676">
        <v>3168</v>
      </c>
      <c r="B676" t="s">
        <v>2771</v>
      </c>
      <c r="C676" t="s">
        <v>1772</v>
      </c>
      <c r="D676" t="s">
        <v>2257</v>
      </c>
      <c r="E676" t="s">
        <v>86</v>
      </c>
      <c r="F676" t="s">
        <v>456</v>
      </c>
      <c r="G676" t="s">
        <v>457</v>
      </c>
      <c r="H676" t="s">
        <v>25</v>
      </c>
      <c r="I676" t="s">
        <v>26</v>
      </c>
      <c r="J676" t="s">
        <v>2027</v>
      </c>
      <c r="K676" t="s">
        <v>312</v>
      </c>
      <c r="L676">
        <v>48911</v>
      </c>
      <c r="M676" t="s">
        <v>92</v>
      </c>
      <c r="N676" t="s">
        <v>405</v>
      </c>
      <c r="O676" t="s">
        <v>31</v>
      </c>
      <c r="P676" t="s">
        <v>55</v>
      </c>
      <c r="Q676" t="s">
        <v>406</v>
      </c>
      <c r="R676">
        <v>67</v>
      </c>
      <c r="S676">
        <v>5</v>
      </c>
      <c r="T676">
        <v>0</v>
      </c>
      <c r="U676">
        <v>32.159999999999997</v>
      </c>
    </row>
    <row r="677" spans="1:21" x14ac:dyDescent="0.25">
      <c r="A677">
        <v>3169</v>
      </c>
      <c r="B677" t="s">
        <v>2772</v>
      </c>
      <c r="C677" t="s">
        <v>2773</v>
      </c>
      <c r="D677" s="1">
        <v>42435</v>
      </c>
      <c r="E677" t="s">
        <v>39</v>
      </c>
      <c r="F677" t="s">
        <v>501</v>
      </c>
      <c r="G677" t="s">
        <v>502</v>
      </c>
      <c r="H677" t="s">
        <v>89</v>
      </c>
      <c r="I677" t="s">
        <v>26</v>
      </c>
      <c r="J677" t="s">
        <v>2774</v>
      </c>
      <c r="K677" t="s">
        <v>43</v>
      </c>
      <c r="L677">
        <v>32303</v>
      </c>
      <c r="M677" t="s">
        <v>29</v>
      </c>
      <c r="N677" t="s">
        <v>1965</v>
      </c>
      <c r="O677" t="s">
        <v>31</v>
      </c>
      <c r="P677" t="s">
        <v>35</v>
      </c>
      <c r="Q677" t="s">
        <v>1966</v>
      </c>
      <c r="R677">
        <v>390.27199999999999</v>
      </c>
      <c r="S677">
        <v>8</v>
      </c>
      <c r="T677">
        <v>0.2</v>
      </c>
      <c r="U677">
        <v>-24.391999999999999</v>
      </c>
    </row>
    <row r="678" spans="1:21" x14ac:dyDescent="0.25">
      <c r="A678">
        <v>3173</v>
      </c>
      <c r="B678" t="s">
        <v>2775</v>
      </c>
      <c r="C678" t="s">
        <v>608</v>
      </c>
      <c r="D678" t="s">
        <v>2776</v>
      </c>
      <c r="E678" t="s">
        <v>39</v>
      </c>
      <c r="F678" t="s">
        <v>1430</v>
      </c>
      <c r="G678" t="s">
        <v>1431</v>
      </c>
      <c r="H678" t="s">
        <v>25</v>
      </c>
      <c r="I678" t="s">
        <v>26</v>
      </c>
      <c r="J678" t="s">
        <v>137</v>
      </c>
      <c r="K678" t="s">
        <v>138</v>
      </c>
      <c r="L678">
        <v>60623</v>
      </c>
      <c r="M678" t="s">
        <v>92</v>
      </c>
      <c r="N678" t="s">
        <v>985</v>
      </c>
      <c r="O678" t="s">
        <v>31</v>
      </c>
      <c r="P678" t="s">
        <v>35</v>
      </c>
      <c r="Q678" t="s">
        <v>986</v>
      </c>
      <c r="R678">
        <v>528.42999999999995</v>
      </c>
      <c r="S678">
        <v>5</v>
      </c>
      <c r="T678">
        <v>0.3</v>
      </c>
      <c r="U678">
        <v>0</v>
      </c>
    </row>
    <row r="679" spans="1:21" x14ac:dyDescent="0.25">
      <c r="A679">
        <v>3176</v>
      </c>
      <c r="B679" t="s">
        <v>2777</v>
      </c>
      <c r="C679" t="s">
        <v>1355</v>
      </c>
      <c r="D679" t="s">
        <v>847</v>
      </c>
      <c r="E679" t="s">
        <v>39</v>
      </c>
      <c r="F679" t="s">
        <v>1247</v>
      </c>
      <c r="G679" t="s">
        <v>1248</v>
      </c>
      <c r="H679" t="s">
        <v>25</v>
      </c>
      <c r="I679" t="s">
        <v>26</v>
      </c>
      <c r="J679" t="s">
        <v>2778</v>
      </c>
      <c r="K679" t="s">
        <v>189</v>
      </c>
      <c r="L679">
        <v>80525</v>
      </c>
      <c r="M679" t="s">
        <v>53</v>
      </c>
      <c r="N679" t="s">
        <v>1169</v>
      </c>
      <c r="O679" t="s">
        <v>31</v>
      </c>
      <c r="P679" t="s">
        <v>32</v>
      </c>
      <c r="Q679" t="s">
        <v>1170</v>
      </c>
      <c r="R679">
        <v>180.58799999999999</v>
      </c>
      <c r="S679">
        <v>2</v>
      </c>
      <c r="T679">
        <v>0.7</v>
      </c>
      <c r="U679">
        <v>-240.78399999999999</v>
      </c>
    </row>
    <row r="680" spans="1:21" x14ac:dyDescent="0.25">
      <c r="A680">
        <v>3179</v>
      </c>
      <c r="B680" t="s">
        <v>2779</v>
      </c>
      <c r="C680" s="1">
        <v>42867</v>
      </c>
      <c r="D680" s="1">
        <v>43051</v>
      </c>
      <c r="E680" t="s">
        <v>39</v>
      </c>
      <c r="F680" t="s">
        <v>2780</v>
      </c>
      <c r="G680" t="s">
        <v>2781</v>
      </c>
      <c r="H680" t="s">
        <v>89</v>
      </c>
      <c r="I680" t="s">
        <v>26</v>
      </c>
      <c r="J680" t="s">
        <v>180</v>
      </c>
      <c r="K680" t="s">
        <v>123</v>
      </c>
      <c r="L680">
        <v>10011</v>
      </c>
      <c r="M680" t="s">
        <v>66</v>
      </c>
      <c r="N680" t="s">
        <v>54</v>
      </c>
      <c r="O680" t="s">
        <v>31</v>
      </c>
      <c r="P680" t="s">
        <v>55</v>
      </c>
      <c r="Q680" t="s">
        <v>56</v>
      </c>
      <c r="R680">
        <v>20.94</v>
      </c>
      <c r="S680">
        <v>3</v>
      </c>
      <c r="T680">
        <v>0</v>
      </c>
      <c r="U680">
        <v>6.0726000000000004</v>
      </c>
    </row>
    <row r="681" spans="1:21" x14ac:dyDescent="0.25">
      <c r="A681">
        <v>3180</v>
      </c>
      <c r="B681" t="s">
        <v>2779</v>
      </c>
      <c r="C681" s="1">
        <v>42867</v>
      </c>
      <c r="D681" s="1">
        <v>43051</v>
      </c>
      <c r="E681" t="s">
        <v>39</v>
      </c>
      <c r="F681" t="s">
        <v>2780</v>
      </c>
      <c r="G681" t="s">
        <v>2781</v>
      </c>
      <c r="H681" t="s">
        <v>89</v>
      </c>
      <c r="I681" t="s">
        <v>26</v>
      </c>
      <c r="J681" t="s">
        <v>180</v>
      </c>
      <c r="K681" t="s">
        <v>123</v>
      </c>
      <c r="L681">
        <v>10011</v>
      </c>
      <c r="M681" t="s">
        <v>66</v>
      </c>
      <c r="N681" t="s">
        <v>251</v>
      </c>
      <c r="O681" t="s">
        <v>31</v>
      </c>
      <c r="P681" t="s">
        <v>55</v>
      </c>
      <c r="Q681" t="s">
        <v>252</v>
      </c>
      <c r="R681">
        <v>58.68</v>
      </c>
      <c r="S681">
        <v>2</v>
      </c>
      <c r="T681">
        <v>0</v>
      </c>
      <c r="U681">
        <v>18.190799999999999</v>
      </c>
    </row>
    <row r="682" spans="1:21" x14ac:dyDescent="0.25">
      <c r="A682">
        <v>3201</v>
      </c>
      <c r="B682" t="s">
        <v>2782</v>
      </c>
      <c r="C682" t="s">
        <v>2783</v>
      </c>
      <c r="D682" t="s">
        <v>899</v>
      </c>
      <c r="E682" t="s">
        <v>22</v>
      </c>
      <c r="F682" t="s">
        <v>2784</v>
      </c>
      <c r="G682" t="s">
        <v>2785</v>
      </c>
      <c r="H682" t="s">
        <v>25</v>
      </c>
      <c r="I682" t="s">
        <v>26</v>
      </c>
      <c r="J682" t="s">
        <v>558</v>
      </c>
      <c r="K682" t="s">
        <v>250</v>
      </c>
      <c r="L682">
        <v>44312</v>
      </c>
      <c r="M682" t="s">
        <v>66</v>
      </c>
      <c r="N682" t="s">
        <v>2127</v>
      </c>
      <c r="O682" t="s">
        <v>31</v>
      </c>
      <c r="P682" t="s">
        <v>55</v>
      </c>
      <c r="Q682" t="s">
        <v>2128</v>
      </c>
      <c r="R682">
        <v>149.232</v>
      </c>
      <c r="S682">
        <v>3</v>
      </c>
      <c r="T682">
        <v>0.2</v>
      </c>
      <c r="U682">
        <v>3.7307999999999999</v>
      </c>
    </row>
    <row r="683" spans="1:21" x14ac:dyDescent="0.25">
      <c r="A683">
        <v>3205</v>
      </c>
      <c r="B683" t="s">
        <v>2786</v>
      </c>
      <c r="C683" s="1">
        <v>41923</v>
      </c>
      <c r="D683" t="s">
        <v>2216</v>
      </c>
      <c r="E683" t="s">
        <v>39</v>
      </c>
      <c r="F683" t="s">
        <v>2787</v>
      </c>
      <c r="G683" t="s">
        <v>2788</v>
      </c>
      <c r="H683" t="s">
        <v>25</v>
      </c>
      <c r="I683" t="s">
        <v>26</v>
      </c>
      <c r="J683" t="s">
        <v>720</v>
      </c>
      <c r="K683" t="s">
        <v>52</v>
      </c>
      <c r="L683">
        <v>92037</v>
      </c>
      <c r="M683" t="s">
        <v>53</v>
      </c>
      <c r="N683" t="s">
        <v>131</v>
      </c>
      <c r="O683" t="s">
        <v>31</v>
      </c>
      <c r="P683" t="s">
        <v>55</v>
      </c>
      <c r="Q683" t="s">
        <v>132</v>
      </c>
      <c r="R683">
        <v>39.880000000000003</v>
      </c>
      <c r="S683">
        <v>2</v>
      </c>
      <c r="T683">
        <v>0</v>
      </c>
      <c r="U683">
        <v>11.166399999999999</v>
      </c>
    </row>
    <row r="684" spans="1:21" x14ac:dyDescent="0.25">
      <c r="A684">
        <v>3207</v>
      </c>
      <c r="B684" t="s">
        <v>2786</v>
      </c>
      <c r="C684" s="1">
        <v>41923</v>
      </c>
      <c r="D684" t="s">
        <v>2216</v>
      </c>
      <c r="E684" t="s">
        <v>39</v>
      </c>
      <c r="F684" t="s">
        <v>2787</v>
      </c>
      <c r="G684" t="s">
        <v>2788</v>
      </c>
      <c r="H684" t="s">
        <v>25</v>
      </c>
      <c r="I684" t="s">
        <v>26</v>
      </c>
      <c r="J684" t="s">
        <v>720</v>
      </c>
      <c r="K684" t="s">
        <v>52</v>
      </c>
      <c r="L684">
        <v>92037</v>
      </c>
      <c r="M684" t="s">
        <v>53</v>
      </c>
      <c r="N684" t="s">
        <v>1305</v>
      </c>
      <c r="O684" t="s">
        <v>31</v>
      </c>
      <c r="P684" t="s">
        <v>55</v>
      </c>
      <c r="Q684" t="s">
        <v>1306</v>
      </c>
      <c r="R684">
        <v>53.2</v>
      </c>
      <c r="S684">
        <v>5</v>
      </c>
      <c r="T684">
        <v>0</v>
      </c>
      <c r="U684">
        <v>14.896000000000001</v>
      </c>
    </row>
    <row r="685" spans="1:21" x14ac:dyDescent="0.25">
      <c r="A685">
        <v>3231</v>
      </c>
      <c r="B685" t="s">
        <v>2789</v>
      </c>
      <c r="C685" s="1">
        <v>42744</v>
      </c>
      <c r="D685" s="1">
        <v>42864</v>
      </c>
      <c r="E685" t="s">
        <v>22</v>
      </c>
      <c r="F685" t="s">
        <v>1718</v>
      </c>
      <c r="G685" t="s">
        <v>1719</v>
      </c>
      <c r="H685" t="s">
        <v>25</v>
      </c>
      <c r="I685" t="s">
        <v>26</v>
      </c>
      <c r="J685" t="s">
        <v>180</v>
      </c>
      <c r="K685" t="s">
        <v>123</v>
      </c>
      <c r="L685">
        <v>10009</v>
      </c>
      <c r="M685" t="s">
        <v>66</v>
      </c>
      <c r="N685" t="s">
        <v>1400</v>
      </c>
      <c r="O685" t="s">
        <v>31</v>
      </c>
      <c r="P685" t="s">
        <v>55</v>
      </c>
      <c r="Q685" t="s">
        <v>1401</v>
      </c>
      <c r="R685">
        <v>114.9</v>
      </c>
      <c r="S685">
        <v>5</v>
      </c>
      <c r="T685">
        <v>0</v>
      </c>
      <c r="U685">
        <v>39.066000000000003</v>
      </c>
    </row>
    <row r="686" spans="1:21" x14ac:dyDescent="0.25">
      <c r="A686">
        <v>3236</v>
      </c>
      <c r="B686" t="s">
        <v>2790</v>
      </c>
      <c r="C686" t="s">
        <v>2791</v>
      </c>
      <c r="D686" t="s">
        <v>2791</v>
      </c>
      <c r="E686" t="s">
        <v>464</v>
      </c>
      <c r="F686" t="s">
        <v>1390</v>
      </c>
      <c r="G686" t="s">
        <v>1391</v>
      </c>
      <c r="H686" t="s">
        <v>25</v>
      </c>
      <c r="I686" t="s">
        <v>26</v>
      </c>
      <c r="J686" t="s">
        <v>1875</v>
      </c>
      <c r="K686" t="s">
        <v>468</v>
      </c>
      <c r="L686">
        <v>6824</v>
      </c>
      <c r="M686" t="s">
        <v>66</v>
      </c>
      <c r="N686" t="s">
        <v>369</v>
      </c>
      <c r="O686" t="s">
        <v>31</v>
      </c>
      <c r="P686" t="s">
        <v>45</v>
      </c>
      <c r="Q686" t="s">
        <v>370</v>
      </c>
      <c r="R686">
        <v>181.797</v>
      </c>
      <c r="S686">
        <v>1</v>
      </c>
      <c r="T686">
        <v>0.3</v>
      </c>
      <c r="U686">
        <v>-15.582599999999999</v>
      </c>
    </row>
    <row r="687" spans="1:21" x14ac:dyDescent="0.25">
      <c r="A687">
        <v>3239</v>
      </c>
      <c r="B687" t="s">
        <v>2792</v>
      </c>
      <c r="C687" t="s">
        <v>372</v>
      </c>
      <c r="D687" t="s">
        <v>2793</v>
      </c>
      <c r="E687" t="s">
        <v>39</v>
      </c>
      <c r="F687" t="s">
        <v>2794</v>
      </c>
      <c r="G687" t="s">
        <v>2795</v>
      </c>
      <c r="H687" t="s">
        <v>89</v>
      </c>
      <c r="I687" t="s">
        <v>26</v>
      </c>
      <c r="J687" t="s">
        <v>101</v>
      </c>
      <c r="K687" t="s">
        <v>91</v>
      </c>
      <c r="L687">
        <v>77095</v>
      </c>
      <c r="M687" t="s">
        <v>92</v>
      </c>
      <c r="N687" t="s">
        <v>1920</v>
      </c>
      <c r="O687" t="s">
        <v>31</v>
      </c>
      <c r="P687" t="s">
        <v>35</v>
      </c>
      <c r="Q687" t="s">
        <v>1921</v>
      </c>
      <c r="R687">
        <v>318.43</v>
      </c>
      <c r="S687">
        <v>5</v>
      </c>
      <c r="T687">
        <v>0.3</v>
      </c>
      <c r="U687">
        <v>-77.332999999999998</v>
      </c>
    </row>
    <row r="688" spans="1:21" x14ac:dyDescent="0.25">
      <c r="A688">
        <v>3241</v>
      </c>
      <c r="B688" t="s">
        <v>2792</v>
      </c>
      <c r="C688" t="s">
        <v>372</v>
      </c>
      <c r="D688" t="s">
        <v>2793</v>
      </c>
      <c r="E688" t="s">
        <v>39</v>
      </c>
      <c r="F688" t="s">
        <v>2794</v>
      </c>
      <c r="G688" t="s">
        <v>2795</v>
      </c>
      <c r="H688" t="s">
        <v>89</v>
      </c>
      <c r="I688" t="s">
        <v>26</v>
      </c>
      <c r="J688" t="s">
        <v>101</v>
      </c>
      <c r="K688" t="s">
        <v>91</v>
      </c>
      <c r="L688">
        <v>77095</v>
      </c>
      <c r="M688" t="s">
        <v>92</v>
      </c>
      <c r="N688" t="s">
        <v>460</v>
      </c>
      <c r="O688" t="s">
        <v>31</v>
      </c>
      <c r="P688" t="s">
        <v>55</v>
      </c>
      <c r="Q688" t="s">
        <v>461</v>
      </c>
      <c r="R688">
        <v>7.0679999999999996</v>
      </c>
      <c r="S688">
        <v>3</v>
      </c>
      <c r="T688">
        <v>0.6</v>
      </c>
      <c r="U688">
        <v>-2.8271999999999999</v>
      </c>
    </row>
    <row r="689" spans="1:21" x14ac:dyDescent="0.25">
      <c r="A689">
        <v>3245</v>
      </c>
      <c r="B689" t="s">
        <v>2796</v>
      </c>
      <c r="C689" s="1">
        <v>42747</v>
      </c>
      <c r="D689" s="1">
        <v>42867</v>
      </c>
      <c r="E689" t="s">
        <v>39</v>
      </c>
      <c r="F689" t="s">
        <v>2797</v>
      </c>
      <c r="G689" t="s">
        <v>2798</v>
      </c>
      <c r="H689" t="s">
        <v>25</v>
      </c>
      <c r="I689" t="s">
        <v>26</v>
      </c>
      <c r="J689" t="s">
        <v>2038</v>
      </c>
      <c r="K689" t="s">
        <v>91</v>
      </c>
      <c r="L689">
        <v>75051</v>
      </c>
      <c r="M689" t="s">
        <v>92</v>
      </c>
      <c r="N689" t="s">
        <v>428</v>
      </c>
      <c r="O689" t="s">
        <v>31</v>
      </c>
      <c r="P689" t="s">
        <v>35</v>
      </c>
      <c r="Q689" t="s">
        <v>429</v>
      </c>
      <c r="R689">
        <v>317.05799999999999</v>
      </c>
      <c r="S689">
        <v>3</v>
      </c>
      <c r="T689">
        <v>0.3</v>
      </c>
      <c r="U689">
        <v>-18.117599999999999</v>
      </c>
    </row>
    <row r="690" spans="1:21" x14ac:dyDescent="0.25">
      <c r="A690">
        <v>3249</v>
      </c>
      <c r="B690" t="s">
        <v>2799</v>
      </c>
      <c r="C690" t="s">
        <v>2117</v>
      </c>
      <c r="D690" t="s">
        <v>1947</v>
      </c>
      <c r="E690" t="s">
        <v>39</v>
      </c>
      <c r="F690" t="s">
        <v>2112</v>
      </c>
      <c r="G690" t="s">
        <v>2113</v>
      </c>
      <c r="H690" t="s">
        <v>100</v>
      </c>
      <c r="I690" t="s">
        <v>26</v>
      </c>
      <c r="J690" t="s">
        <v>202</v>
      </c>
      <c r="K690" t="s">
        <v>203</v>
      </c>
      <c r="L690">
        <v>98103</v>
      </c>
      <c r="M690" t="s">
        <v>53</v>
      </c>
      <c r="N690" t="s">
        <v>2605</v>
      </c>
      <c r="O690" t="s">
        <v>31</v>
      </c>
      <c r="P690" t="s">
        <v>35</v>
      </c>
      <c r="Q690" t="s">
        <v>2606</v>
      </c>
      <c r="R690">
        <v>113.88800000000001</v>
      </c>
      <c r="S690">
        <v>2</v>
      </c>
      <c r="T690">
        <v>0.2</v>
      </c>
      <c r="U690">
        <v>9.9651999999999994</v>
      </c>
    </row>
    <row r="691" spans="1:21" x14ac:dyDescent="0.25">
      <c r="A691">
        <v>3252</v>
      </c>
      <c r="B691" t="s">
        <v>2800</v>
      </c>
      <c r="C691" t="s">
        <v>2801</v>
      </c>
      <c r="D691" t="s">
        <v>2732</v>
      </c>
      <c r="E691" t="s">
        <v>86</v>
      </c>
      <c r="F691" t="s">
        <v>2802</v>
      </c>
      <c r="G691" t="s">
        <v>2803</v>
      </c>
      <c r="H691" t="s">
        <v>25</v>
      </c>
      <c r="I691" t="s">
        <v>26</v>
      </c>
      <c r="J691" t="s">
        <v>64</v>
      </c>
      <c r="K691" t="s">
        <v>65</v>
      </c>
      <c r="L691">
        <v>19120</v>
      </c>
      <c r="M691" t="s">
        <v>66</v>
      </c>
      <c r="N691" t="s">
        <v>1518</v>
      </c>
      <c r="O691" t="s">
        <v>31</v>
      </c>
      <c r="P691" t="s">
        <v>55</v>
      </c>
      <c r="Q691" t="s">
        <v>2086</v>
      </c>
      <c r="R691">
        <v>60.311999999999998</v>
      </c>
      <c r="S691">
        <v>3</v>
      </c>
      <c r="T691">
        <v>0.2</v>
      </c>
      <c r="U691">
        <v>5.2773000000000003</v>
      </c>
    </row>
    <row r="692" spans="1:21" x14ac:dyDescent="0.25">
      <c r="A692">
        <v>3258</v>
      </c>
      <c r="B692" t="s">
        <v>2804</v>
      </c>
      <c r="C692" s="1">
        <v>42625</v>
      </c>
      <c r="D692" t="s">
        <v>2805</v>
      </c>
      <c r="E692" t="s">
        <v>22</v>
      </c>
      <c r="F692" t="s">
        <v>1537</v>
      </c>
      <c r="G692" t="s">
        <v>1538</v>
      </c>
      <c r="H692" t="s">
        <v>89</v>
      </c>
      <c r="I692" t="s">
        <v>26</v>
      </c>
      <c r="J692" t="s">
        <v>256</v>
      </c>
      <c r="K692" t="s">
        <v>146</v>
      </c>
      <c r="L692">
        <v>37064</v>
      </c>
      <c r="M692" t="s">
        <v>29</v>
      </c>
      <c r="N692" t="s">
        <v>1467</v>
      </c>
      <c r="O692" t="s">
        <v>31</v>
      </c>
      <c r="P692" t="s">
        <v>45</v>
      </c>
      <c r="Q692" t="s">
        <v>1468</v>
      </c>
      <c r="R692">
        <v>79.974000000000004</v>
      </c>
      <c r="S692">
        <v>3</v>
      </c>
      <c r="T692">
        <v>0.4</v>
      </c>
      <c r="U692">
        <v>-29.323799999999999</v>
      </c>
    </row>
    <row r="693" spans="1:21" x14ac:dyDescent="0.25">
      <c r="A693">
        <v>3273</v>
      </c>
      <c r="B693" t="s">
        <v>2806</v>
      </c>
      <c r="C693" s="1">
        <v>42249</v>
      </c>
      <c r="D693" t="s">
        <v>2807</v>
      </c>
      <c r="E693" t="s">
        <v>39</v>
      </c>
      <c r="F693" t="s">
        <v>2797</v>
      </c>
      <c r="G693" t="s">
        <v>2798</v>
      </c>
      <c r="H693" t="s">
        <v>25</v>
      </c>
      <c r="I693" t="s">
        <v>26</v>
      </c>
      <c r="J693" t="s">
        <v>51</v>
      </c>
      <c r="K693" t="s">
        <v>52</v>
      </c>
      <c r="L693">
        <v>90049</v>
      </c>
      <c r="M693" t="s">
        <v>53</v>
      </c>
      <c r="N693" t="s">
        <v>67</v>
      </c>
      <c r="O693" t="s">
        <v>31</v>
      </c>
      <c r="P693" t="s">
        <v>35</v>
      </c>
      <c r="Q693" t="s">
        <v>68</v>
      </c>
      <c r="R693">
        <v>203.92</v>
      </c>
      <c r="S693">
        <v>5</v>
      </c>
      <c r="T693">
        <v>0.2</v>
      </c>
      <c r="U693">
        <v>22.940999999999999</v>
      </c>
    </row>
    <row r="694" spans="1:21" x14ac:dyDescent="0.25">
      <c r="A694">
        <v>3284</v>
      </c>
      <c r="B694" t="s">
        <v>2808</v>
      </c>
      <c r="C694" t="s">
        <v>2512</v>
      </c>
      <c r="D694" s="1">
        <v>41800</v>
      </c>
      <c r="E694" t="s">
        <v>39</v>
      </c>
      <c r="F694" t="s">
        <v>879</v>
      </c>
      <c r="G694" t="s">
        <v>880</v>
      </c>
      <c r="H694" t="s">
        <v>89</v>
      </c>
      <c r="I694" t="s">
        <v>26</v>
      </c>
      <c r="J694" t="s">
        <v>180</v>
      </c>
      <c r="K694" t="s">
        <v>123</v>
      </c>
      <c r="L694">
        <v>10035</v>
      </c>
      <c r="M694" t="s">
        <v>66</v>
      </c>
      <c r="N694" t="s">
        <v>748</v>
      </c>
      <c r="O694" t="s">
        <v>31</v>
      </c>
      <c r="P694" t="s">
        <v>55</v>
      </c>
      <c r="Q694" t="s">
        <v>749</v>
      </c>
      <c r="R694">
        <v>15.24</v>
      </c>
      <c r="S694">
        <v>3</v>
      </c>
      <c r="T694">
        <v>0</v>
      </c>
      <c r="U694">
        <v>5.1816000000000004</v>
      </c>
    </row>
    <row r="695" spans="1:21" x14ac:dyDescent="0.25">
      <c r="A695">
        <v>3294</v>
      </c>
      <c r="B695" t="s">
        <v>2809</v>
      </c>
      <c r="C695" t="s">
        <v>215</v>
      </c>
      <c r="D695" t="s">
        <v>2810</v>
      </c>
      <c r="E695" t="s">
        <v>39</v>
      </c>
      <c r="F695" t="s">
        <v>1963</v>
      </c>
      <c r="G695" t="s">
        <v>1964</v>
      </c>
      <c r="H695" t="s">
        <v>25</v>
      </c>
      <c r="I695" t="s">
        <v>26</v>
      </c>
      <c r="J695" t="s">
        <v>720</v>
      </c>
      <c r="K695" t="s">
        <v>52</v>
      </c>
      <c r="L695">
        <v>92024</v>
      </c>
      <c r="M695" t="s">
        <v>53</v>
      </c>
      <c r="N695" t="s">
        <v>1254</v>
      </c>
      <c r="O695" t="s">
        <v>31</v>
      </c>
      <c r="P695" t="s">
        <v>55</v>
      </c>
      <c r="Q695" t="s">
        <v>1255</v>
      </c>
      <c r="R695">
        <v>3.48</v>
      </c>
      <c r="S695">
        <v>2</v>
      </c>
      <c r="T695">
        <v>0</v>
      </c>
      <c r="U695">
        <v>1.1135999999999999</v>
      </c>
    </row>
    <row r="696" spans="1:21" x14ac:dyDescent="0.25">
      <c r="A696">
        <v>3303</v>
      </c>
      <c r="B696" t="s">
        <v>2811</v>
      </c>
      <c r="C696" t="s">
        <v>2242</v>
      </c>
      <c r="D696" t="s">
        <v>2712</v>
      </c>
      <c r="E696" t="s">
        <v>39</v>
      </c>
      <c r="F696" t="s">
        <v>708</v>
      </c>
      <c r="G696" t="s">
        <v>709</v>
      </c>
      <c r="H696" t="s">
        <v>25</v>
      </c>
      <c r="I696" t="s">
        <v>26</v>
      </c>
      <c r="J696" t="s">
        <v>64</v>
      </c>
      <c r="K696" t="s">
        <v>65</v>
      </c>
      <c r="L696">
        <v>19140</v>
      </c>
      <c r="M696" t="s">
        <v>66</v>
      </c>
      <c r="N696" t="s">
        <v>1518</v>
      </c>
      <c r="O696" t="s">
        <v>31</v>
      </c>
      <c r="P696" t="s">
        <v>55</v>
      </c>
      <c r="Q696" t="s">
        <v>2086</v>
      </c>
      <c r="R696">
        <v>60.311999999999998</v>
      </c>
      <c r="S696">
        <v>3</v>
      </c>
      <c r="T696">
        <v>0.2</v>
      </c>
      <c r="U696">
        <v>5.2773000000000003</v>
      </c>
    </row>
    <row r="697" spans="1:21" x14ac:dyDescent="0.25">
      <c r="A697">
        <v>3312</v>
      </c>
      <c r="B697" t="s">
        <v>2812</v>
      </c>
      <c r="C697" t="s">
        <v>1161</v>
      </c>
      <c r="D697" t="s">
        <v>2813</v>
      </c>
      <c r="E697" t="s">
        <v>22</v>
      </c>
      <c r="F697" t="s">
        <v>2814</v>
      </c>
      <c r="G697" t="s">
        <v>2815</v>
      </c>
      <c r="H697" t="s">
        <v>89</v>
      </c>
      <c r="I697" t="s">
        <v>26</v>
      </c>
      <c r="J697" t="s">
        <v>2816</v>
      </c>
      <c r="K697" t="s">
        <v>524</v>
      </c>
      <c r="L697">
        <v>39503</v>
      </c>
      <c r="M697" t="s">
        <v>29</v>
      </c>
      <c r="N697" t="s">
        <v>1320</v>
      </c>
      <c r="O697" t="s">
        <v>31</v>
      </c>
      <c r="P697" t="s">
        <v>55</v>
      </c>
      <c r="Q697" t="s">
        <v>1321</v>
      </c>
      <c r="R697">
        <v>86.45</v>
      </c>
      <c r="S697">
        <v>7</v>
      </c>
      <c r="T697">
        <v>0</v>
      </c>
      <c r="U697">
        <v>38.037999999999997</v>
      </c>
    </row>
    <row r="698" spans="1:21" x14ac:dyDescent="0.25">
      <c r="A698">
        <v>3313</v>
      </c>
      <c r="B698" t="s">
        <v>2817</v>
      </c>
      <c r="C698" t="s">
        <v>419</v>
      </c>
      <c r="D698" s="1">
        <v>41649</v>
      </c>
      <c r="E698" t="s">
        <v>39</v>
      </c>
      <c r="F698" t="s">
        <v>2818</v>
      </c>
      <c r="G698" t="s">
        <v>2819</v>
      </c>
      <c r="H698" t="s">
        <v>25</v>
      </c>
      <c r="I698" t="s">
        <v>26</v>
      </c>
      <c r="J698" t="s">
        <v>720</v>
      </c>
      <c r="K698" t="s">
        <v>52</v>
      </c>
      <c r="L698">
        <v>92037</v>
      </c>
      <c r="M698" t="s">
        <v>53</v>
      </c>
      <c r="N698" t="s">
        <v>428</v>
      </c>
      <c r="O698" t="s">
        <v>31</v>
      </c>
      <c r="P698" t="s">
        <v>35</v>
      </c>
      <c r="Q698" t="s">
        <v>429</v>
      </c>
      <c r="R698">
        <v>603.91999999999996</v>
      </c>
      <c r="S698">
        <v>5</v>
      </c>
      <c r="T698">
        <v>0.2</v>
      </c>
      <c r="U698">
        <v>45.293999999999997</v>
      </c>
    </row>
    <row r="699" spans="1:21" x14ac:dyDescent="0.25">
      <c r="A699">
        <v>3315</v>
      </c>
      <c r="B699" t="s">
        <v>2820</v>
      </c>
      <c r="C699" t="s">
        <v>1332</v>
      </c>
      <c r="D699" t="s">
        <v>1080</v>
      </c>
      <c r="E699" t="s">
        <v>39</v>
      </c>
      <c r="F699" t="s">
        <v>2821</v>
      </c>
      <c r="G699" t="s">
        <v>2822</v>
      </c>
      <c r="H699" t="s">
        <v>25</v>
      </c>
      <c r="I699" t="s">
        <v>26</v>
      </c>
      <c r="J699" t="s">
        <v>868</v>
      </c>
      <c r="K699" t="s">
        <v>123</v>
      </c>
      <c r="L699">
        <v>11572</v>
      </c>
      <c r="M699" t="s">
        <v>66</v>
      </c>
      <c r="N699" t="s">
        <v>428</v>
      </c>
      <c r="O699" t="s">
        <v>31</v>
      </c>
      <c r="P699" t="s">
        <v>35</v>
      </c>
      <c r="Q699" t="s">
        <v>429</v>
      </c>
      <c r="R699">
        <v>271.76400000000001</v>
      </c>
      <c r="S699">
        <v>2</v>
      </c>
      <c r="T699">
        <v>0.1</v>
      </c>
      <c r="U699">
        <v>48.313600000000001</v>
      </c>
    </row>
    <row r="700" spans="1:21" x14ac:dyDescent="0.25">
      <c r="A700">
        <v>3317</v>
      </c>
      <c r="B700" t="s">
        <v>2823</v>
      </c>
      <c r="C700" s="1">
        <v>43019</v>
      </c>
      <c r="D700" t="s">
        <v>2824</v>
      </c>
      <c r="E700" t="s">
        <v>22</v>
      </c>
      <c r="F700" t="s">
        <v>2825</v>
      </c>
      <c r="G700" t="s">
        <v>2826</v>
      </c>
      <c r="H700" t="s">
        <v>89</v>
      </c>
      <c r="I700" t="s">
        <v>26</v>
      </c>
      <c r="J700" t="s">
        <v>1083</v>
      </c>
      <c r="K700" t="s">
        <v>91</v>
      </c>
      <c r="L700">
        <v>78664</v>
      </c>
      <c r="M700" t="s">
        <v>92</v>
      </c>
      <c r="N700" t="s">
        <v>2168</v>
      </c>
      <c r="O700" t="s">
        <v>31</v>
      </c>
      <c r="P700" t="s">
        <v>55</v>
      </c>
      <c r="Q700" t="s">
        <v>2169</v>
      </c>
      <c r="R700">
        <v>341.96</v>
      </c>
      <c r="S700">
        <v>5</v>
      </c>
      <c r="T700">
        <v>0.6</v>
      </c>
      <c r="U700">
        <v>-427.45</v>
      </c>
    </row>
    <row r="701" spans="1:21" x14ac:dyDescent="0.25">
      <c r="A701">
        <v>3321</v>
      </c>
      <c r="B701" t="s">
        <v>2827</v>
      </c>
      <c r="C701" t="s">
        <v>1257</v>
      </c>
      <c r="D701" t="s">
        <v>2828</v>
      </c>
      <c r="E701" t="s">
        <v>39</v>
      </c>
      <c r="F701" t="s">
        <v>2829</v>
      </c>
      <c r="G701" t="s">
        <v>2830</v>
      </c>
      <c r="H701" t="s">
        <v>25</v>
      </c>
      <c r="I701" t="s">
        <v>26</v>
      </c>
      <c r="J701" t="s">
        <v>165</v>
      </c>
      <c r="K701" t="s">
        <v>146</v>
      </c>
      <c r="L701">
        <v>38401</v>
      </c>
      <c r="M701" t="s">
        <v>29</v>
      </c>
      <c r="N701" t="s">
        <v>265</v>
      </c>
      <c r="O701" t="s">
        <v>31</v>
      </c>
      <c r="P701" t="s">
        <v>35</v>
      </c>
      <c r="Q701" t="s">
        <v>266</v>
      </c>
      <c r="R701">
        <v>662.88</v>
      </c>
      <c r="S701">
        <v>3</v>
      </c>
      <c r="T701">
        <v>0.2</v>
      </c>
      <c r="U701">
        <v>74.573999999999998</v>
      </c>
    </row>
    <row r="702" spans="1:21" x14ac:dyDescent="0.25">
      <c r="A702">
        <v>3324</v>
      </c>
      <c r="B702" t="s">
        <v>2831</v>
      </c>
      <c r="C702" t="s">
        <v>2832</v>
      </c>
      <c r="D702" t="s">
        <v>2497</v>
      </c>
      <c r="E702" t="s">
        <v>39</v>
      </c>
      <c r="F702" t="s">
        <v>2833</v>
      </c>
      <c r="G702" t="s">
        <v>2834</v>
      </c>
      <c r="H702" t="s">
        <v>100</v>
      </c>
      <c r="I702" t="s">
        <v>26</v>
      </c>
      <c r="J702" t="s">
        <v>180</v>
      </c>
      <c r="K702" t="s">
        <v>123</v>
      </c>
      <c r="L702">
        <v>10009</v>
      </c>
      <c r="M702" t="s">
        <v>66</v>
      </c>
      <c r="N702" t="s">
        <v>850</v>
      </c>
      <c r="O702" t="s">
        <v>31</v>
      </c>
      <c r="P702" t="s">
        <v>55</v>
      </c>
      <c r="Q702" t="s">
        <v>851</v>
      </c>
      <c r="R702">
        <v>128.82</v>
      </c>
      <c r="S702">
        <v>3</v>
      </c>
      <c r="T702">
        <v>0</v>
      </c>
      <c r="U702">
        <v>50.239800000000002</v>
      </c>
    </row>
    <row r="703" spans="1:21" x14ac:dyDescent="0.25">
      <c r="A703">
        <v>3334</v>
      </c>
      <c r="B703" t="s">
        <v>2835</v>
      </c>
      <c r="C703" t="s">
        <v>1573</v>
      </c>
      <c r="D703" t="s">
        <v>2836</v>
      </c>
      <c r="E703" t="s">
        <v>39</v>
      </c>
      <c r="F703" t="s">
        <v>1472</v>
      </c>
      <c r="G703" t="s">
        <v>1473</v>
      </c>
      <c r="H703" t="s">
        <v>100</v>
      </c>
      <c r="I703" t="s">
        <v>26</v>
      </c>
      <c r="J703" t="s">
        <v>137</v>
      </c>
      <c r="K703" t="s">
        <v>138</v>
      </c>
      <c r="L703">
        <v>60653</v>
      </c>
      <c r="M703" t="s">
        <v>92</v>
      </c>
      <c r="N703" t="s">
        <v>2837</v>
      </c>
      <c r="O703" t="s">
        <v>31</v>
      </c>
      <c r="P703" t="s">
        <v>55</v>
      </c>
      <c r="Q703" t="s">
        <v>2838</v>
      </c>
      <c r="R703">
        <v>2.032</v>
      </c>
      <c r="S703">
        <v>1</v>
      </c>
      <c r="T703">
        <v>0.6</v>
      </c>
      <c r="U703">
        <v>-1.3208</v>
      </c>
    </row>
    <row r="704" spans="1:21" x14ac:dyDescent="0.25">
      <c r="A704">
        <v>3337</v>
      </c>
      <c r="B704" t="s">
        <v>2839</v>
      </c>
      <c r="C704" t="s">
        <v>519</v>
      </c>
      <c r="D704" t="s">
        <v>2840</v>
      </c>
      <c r="E704" t="s">
        <v>86</v>
      </c>
      <c r="F704" t="s">
        <v>2841</v>
      </c>
      <c r="G704" t="s">
        <v>2842</v>
      </c>
      <c r="H704" t="s">
        <v>25</v>
      </c>
      <c r="I704" t="s">
        <v>26</v>
      </c>
      <c r="J704" t="s">
        <v>1744</v>
      </c>
      <c r="K704" t="s">
        <v>52</v>
      </c>
      <c r="L704">
        <v>94601</v>
      </c>
      <c r="M704" t="s">
        <v>53</v>
      </c>
      <c r="N704" t="s">
        <v>2843</v>
      </c>
      <c r="O704" t="s">
        <v>31</v>
      </c>
      <c r="P704" t="s">
        <v>55</v>
      </c>
      <c r="Q704" t="s">
        <v>2844</v>
      </c>
      <c r="R704">
        <v>129.91999999999999</v>
      </c>
      <c r="S704">
        <v>4</v>
      </c>
      <c r="T704">
        <v>0</v>
      </c>
      <c r="U704">
        <v>10.393599999999999</v>
      </c>
    </row>
    <row r="705" spans="1:21" x14ac:dyDescent="0.25">
      <c r="A705">
        <v>3338</v>
      </c>
      <c r="B705" t="s">
        <v>2839</v>
      </c>
      <c r="C705" t="s">
        <v>519</v>
      </c>
      <c r="D705" t="s">
        <v>2840</v>
      </c>
      <c r="E705" t="s">
        <v>86</v>
      </c>
      <c r="F705" t="s">
        <v>2841</v>
      </c>
      <c r="G705" t="s">
        <v>2842</v>
      </c>
      <c r="H705" t="s">
        <v>25</v>
      </c>
      <c r="I705" t="s">
        <v>26</v>
      </c>
      <c r="J705" t="s">
        <v>1744</v>
      </c>
      <c r="K705" t="s">
        <v>52</v>
      </c>
      <c r="L705">
        <v>94601</v>
      </c>
      <c r="M705" t="s">
        <v>53</v>
      </c>
      <c r="N705" t="s">
        <v>57</v>
      </c>
      <c r="O705" t="s">
        <v>31</v>
      </c>
      <c r="P705" t="s">
        <v>45</v>
      </c>
      <c r="Q705" t="s">
        <v>58</v>
      </c>
      <c r="R705">
        <v>568.72799999999995</v>
      </c>
      <c r="S705">
        <v>3</v>
      </c>
      <c r="T705">
        <v>0.2</v>
      </c>
      <c r="U705">
        <v>28.436399999999999</v>
      </c>
    </row>
    <row r="706" spans="1:21" x14ac:dyDescent="0.25">
      <c r="A706">
        <v>3343</v>
      </c>
      <c r="B706" t="s">
        <v>2845</v>
      </c>
      <c r="C706" t="s">
        <v>2846</v>
      </c>
      <c r="D706" s="1">
        <v>42378</v>
      </c>
      <c r="E706" t="s">
        <v>22</v>
      </c>
      <c r="F706" t="s">
        <v>120</v>
      </c>
      <c r="G706" t="s">
        <v>121</v>
      </c>
      <c r="H706" t="s">
        <v>25</v>
      </c>
      <c r="I706" t="s">
        <v>26</v>
      </c>
      <c r="J706" t="s">
        <v>2847</v>
      </c>
      <c r="K706" t="s">
        <v>473</v>
      </c>
      <c r="L706">
        <v>2169</v>
      </c>
      <c r="M706" t="s">
        <v>66</v>
      </c>
      <c r="N706" t="s">
        <v>1733</v>
      </c>
      <c r="O706" t="s">
        <v>31</v>
      </c>
      <c r="P706" t="s">
        <v>45</v>
      </c>
      <c r="Q706" t="s">
        <v>1734</v>
      </c>
      <c r="R706">
        <v>244.61500000000001</v>
      </c>
      <c r="S706">
        <v>1</v>
      </c>
      <c r="T706">
        <v>0.3</v>
      </c>
      <c r="U706">
        <v>20.966999999999999</v>
      </c>
    </row>
    <row r="707" spans="1:21" x14ac:dyDescent="0.25">
      <c r="A707">
        <v>3352</v>
      </c>
      <c r="B707" t="s">
        <v>2848</v>
      </c>
      <c r="C707" t="s">
        <v>2849</v>
      </c>
      <c r="D707" t="s">
        <v>2850</v>
      </c>
      <c r="E707" t="s">
        <v>39</v>
      </c>
      <c r="F707" t="s">
        <v>990</v>
      </c>
      <c r="G707" t="s">
        <v>991</v>
      </c>
      <c r="H707" t="s">
        <v>89</v>
      </c>
      <c r="I707" t="s">
        <v>26</v>
      </c>
      <c r="J707" t="s">
        <v>720</v>
      </c>
      <c r="K707" t="s">
        <v>52</v>
      </c>
      <c r="L707">
        <v>92037</v>
      </c>
      <c r="M707" t="s">
        <v>53</v>
      </c>
      <c r="N707" t="s">
        <v>2851</v>
      </c>
      <c r="O707" t="s">
        <v>31</v>
      </c>
      <c r="P707" t="s">
        <v>32</v>
      </c>
      <c r="Q707" t="s">
        <v>2852</v>
      </c>
      <c r="R707">
        <v>435.99900000000002</v>
      </c>
      <c r="S707">
        <v>3</v>
      </c>
      <c r="T707">
        <v>0.15</v>
      </c>
      <c r="U707">
        <v>20.517600000000002</v>
      </c>
    </row>
    <row r="708" spans="1:21" x14ac:dyDescent="0.25">
      <c r="A708">
        <v>3355</v>
      </c>
      <c r="B708" t="s">
        <v>2853</v>
      </c>
      <c r="C708" t="s">
        <v>2854</v>
      </c>
      <c r="D708" t="s">
        <v>2720</v>
      </c>
      <c r="E708" t="s">
        <v>39</v>
      </c>
      <c r="F708" t="s">
        <v>2855</v>
      </c>
      <c r="G708" t="s">
        <v>2856</v>
      </c>
      <c r="H708" t="s">
        <v>89</v>
      </c>
      <c r="I708" t="s">
        <v>26</v>
      </c>
      <c r="J708" t="s">
        <v>2857</v>
      </c>
      <c r="K708" t="s">
        <v>468</v>
      </c>
      <c r="L708">
        <v>6010</v>
      </c>
      <c r="M708" t="s">
        <v>66</v>
      </c>
      <c r="N708" t="s">
        <v>2858</v>
      </c>
      <c r="O708" t="s">
        <v>31</v>
      </c>
      <c r="P708" t="s">
        <v>45</v>
      </c>
      <c r="Q708" t="s">
        <v>2859</v>
      </c>
      <c r="R708">
        <v>70.56</v>
      </c>
      <c r="S708">
        <v>1</v>
      </c>
      <c r="T708">
        <v>0.3</v>
      </c>
      <c r="U708">
        <v>-4.032</v>
      </c>
    </row>
    <row r="709" spans="1:21" x14ac:dyDescent="0.25">
      <c r="A709">
        <v>3362</v>
      </c>
      <c r="B709" t="s">
        <v>2860</v>
      </c>
      <c r="C709" s="1">
        <v>42100</v>
      </c>
      <c r="D709" s="1">
        <v>42222</v>
      </c>
      <c r="E709" t="s">
        <v>22</v>
      </c>
      <c r="F709" t="s">
        <v>1378</v>
      </c>
      <c r="G709" t="s">
        <v>1379</v>
      </c>
      <c r="H709" t="s">
        <v>100</v>
      </c>
      <c r="I709" t="s">
        <v>26</v>
      </c>
      <c r="J709" t="s">
        <v>180</v>
      </c>
      <c r="K709" t="s">
        <v>123</v>
      </c>
      <c r="L709">
        <v>10024</v>
      </c>
      <c r="M709" t="s">
        <v>66</v>
      </c>
      <c r="N709" t="s">
        <v>2861</v>
      </c>
      <c r="O709" t="s">
        <v>31</v>
      </c>
      <c r="P709" t="s">
        <v>55</v>
      </c>
      <c r="Q709" t="s">
        <v>2862</v>
      </c>
      <c r="R709">
        <v>35.28</v>
      </c>
      <c r="S709">
        <v>3</v>
      </c>
      <c r="T709">
        <v>0</v>
      </c>
      <c r="U709">
        <v>11.995200000000001</v>
      </c>
    </row>
    <row r="710" spans="1:21" x14ac:dyDescent="0.25">
      <c r="A710">
        <v>3365</v>
      </c>
      <c r="B710" t="s">
        <v>2863</v>
      </c>
      <c r="C710" t="s">
        <v>2864</v>
      </c>
      <c r="D710" t="s">
        <v>1293</v>
      </c>
      <c r="E710" t="s">
        <v>22</v>
      </c>
      <c r="F710" t="s">
        <v>2865</v>
      </c>
      <c r="G710" t="s">
        <v>2866</v>
      </c>
      <c r="H710" t="s">
        <v>89</v>
      </c>
      <c r="I710" t="s">
        <v>26</v>
      </c>
      <c r="J710" t="s">
        <v>101</v>
      </c>
      <c r="K710" t="s">
        <v>91</v>
      </c>
      <c r="L710">
        <v>77036</v>
      </c>
      <c r="M710" t="s">
        <v>92</v>
      </c>
      <c r="N710" t="s">
        <v>1078</v>
      </c>
      <c r="O710" t="s">
        <v>31</v>
      </c>
      <c r="P710" t="s">
        <v>55</v>
      </c>
      <c r="Q710" t="s">
        <v>339</v>
      </c>
      <c r="R710">
        <v>9.5519999999999996</v>
      </c>
      <c r="S710">
        <v>3</v>
      </c>
      <c r="T710">
        <v>0.6</v>
      </c>
      <c r="U710">
        <v>-3.8208000000000002</v>
      </c>
    </row>
    <row r="711" spans="1:21" x14ac:dyDescent="0.25">
      <c r="A711">
        <v>3366</v>
      </c>
      <c r="B711" t="s">
        <v>2867</v>
      </c>
      <c r="C711" t="s">
        <v>2340</v>
      </c>
      <c r="D711" s="1">
        <v>41672</v>
      </c>
      <c r="E711" t="s">
        <v>86</v>
      </c>
      <c r="F711" t="s">
        <v>2868</v>
      </c>
      <c r="G711" t="s">
        <v>2869</v>
      </c>
      <c r="H711" t="s">
        <v>25</v>
      </c>
      <c r="I711" t="s">
        <v>26</v>
      </c>
      <c r="J711" t="s">
        <v>2870</v>
      </c>
      <c r="K711" t="s">
        <v>52</v>
      </c>
      <c r="L711">
        <v>92691</v>
      </c>
      <c r="M711" t="s">
        <v>53</v>
      </c>
      <c r="N711" t="s">
        <v>1727</v>
      </c>
      <c r="O711" t="s">
        <v>31</v>
      </c>
      <c r="P711" t="s">
        <v>32</v>
      </c>
      <c r="Q711" t="s">
        <v>1728</v>
      </c>
      <c r="R711">
        <v>290.666</v>
      </c>
      <c r="S711">
        <v>2</v>
      </c>
      <c r="T711">
        <v>0.15</v>
      </c>
      <c r="U711">
        <v>3.4196</v>
      </c>
    </row>
    <row r="712" spans="1:21" x14ac:dyDescent="0.25">
      <c r="A712">
        <v>3369</v>
      </c>
      <c r="B712" t="s">
        <v>2871</v>
      </c>
      <c r="C712" t="s">
        <v>273</v>
      </c>
      <c r="D712" t="s">
        <v>989</v>
      </c>
      <c r="E712" t="s">
        <v>39</v>
      </c>
      <c r="F712" t="s">
        <v>2652</v>
      </c>
      <c r="G712" t="s">
        <v>2653</v>
      </c>
      <c r="H712" t="s">
        <v>25</v>
      </c>
      <c r="I712" t="s">
        <v>26</v>
      </c>
      <c r="J712" t="s">
        <v>2872</v>
      </c>
      <c r="K712" t="s">
        <v>1577</v>
      </c>
      <c r="L712">
        <v>89115</v>
      </c>
      <c r="M712" t="s">
        <v>53</v>
      </c>
      <c r="N712" t="s">
        <v>2873</v>
      </c>
      <c r="O712" t="s">
        <v>31</v>
      </c>
      <c r="P712" t="s">
        <v>32</v>
      </c>
      <c r="Q712" t="s">
        <v>2874</v>
      </c>
      <c r="R712">
        <v>141.96</v>
      </c>
      <c r="S712">
        <v>2</v>
      </c>
      <c r="T712">
        <v>0</v>
      </c>
      <c r="U712">
        <v>41.168399999999998</v>
      </c>
    </row>
    <row r="713" spans="1:21" x14ac:dyDescent="0.25">
      <c r="A713">
        <v>3374</v>
      </c>
      <c r="B713" t="s">
        <v>2875</v>
      </c>
      <c r="C713" s="1">
        <v>42106</v>
      </c>
      <c r="D713" s="1">
        <v>42289</v>
      </c>
      <c r="E713" t="s">
        <v>39</v>
      </c>
      <c r="F713" t="s">
        <v>40</v>
      </c>
      <c r="G713" t="s">
        <v>41</v>
      </c>
      <c r="H713" t="s">
        <v>25</v>
      </c>
      <c r="I713" t="s">
        <v>26</v>
      </c>
      <c r="J713" t="s">
        <v>2876</v>
      </c>
      <c r="K713" t="s">
        <v>123</v>
      </c>
      <c r="L713">
        <v>11550</v>
      </c>
      <c r="M713" t="s">
        <v>66</v>
      </c>
      <c r="N713" t="s">
        <v>2618</v>
      </c>
      <c r="O713" t="s">
        <v>31</v>
      </c>
      <c r="P713" t="s">
        <v>55</v>
      </c>
      <c r="Q713" t="s">
        <v>2619</v>
      </c>
      <c r="R713">
        <v>28.44</v>
      </c>
      <c r="S713">
        <v>3</v>
      </c>
      <c r="T713">
        <v>0</v>
      </c>
      <c r="U713">
        <v>11.375999999999999</v>
      </c>
    </row>
    <row r="714" spans="1:21" x14ac:dyDescent="0.25">
      <c r="A714">
        <v>3375</v>
      </c>
      <c r="B714" t="s">
        <v>2875</v>
      </c>
      <c r="C714" s="1">
        <v>42106</v>
      </c>
      <c r="D714" s="1">
        <v>42289</v>
      </c>
      <c r="E714" t="s">
        <v>39</v>
      </c>
      <c r="F714" t="s">
        <v>40</v>
      </c>
      <c r="G714" t="s">
        <v>41</v>
      </c>
      <c r="H714" t="s">
        <v>25</v>
      </c>
      <c r="I714" t="s">
        <v>26</v>
      </c>
      <c r="J714" t="s">
        <v>2876</v>
      </c>
      <c r="K714" t="s">
        <v>123</v>
      </c>
      <c r="L714">
        <v>11550</v>
      </c>
      <c r="M714" t="s">
        <v>66</v>
      </c>
      <c r="N714" t="s">
        <v>544</v>
      </c>
      <c r="O714" t="s">
        <v>31</v>
      </c>
      <c r="P714" t="s">
        <v>35</v>
      </c>
      <c r="Q714" t="s">
        <v>545</v>
      </c>
      <c r="R714">
        <v>364.41</v>
      </c>
      <c r="S714">
        <v>5</v>
      </c>
      <c r="T714">
        <v>0.1</v>
      </c>
      <c r="U714">
        <v>8.0980000000000008</v>
      </c>
    </row>
    <row r="715" spans="1:21" x14ac:dyDescent="0.25">
      <c r="A715">
        <v>3377</v>
      </c>
      <c r="B715" t="s">
        <v>2875</v>
      </c>
      <c r="C715" s="1">
        <v>42106</v>
      </c>
      <c r="D715" s="1">
        <v>42289</v>
      </c>
      <c r="E715" t="s">
        <v>39</v>
      </c>
      <c r="F715" t="s">
        <v>40</v>
      </c>
      <c r="G715" t="s">
        <v>41</v>
      </c>
      <c r="H715" t="s">
        <v>25</v>
      </c>
      <c r="I715" t="s">
        <v>26</v>
      </c>
      <c r="J715" t="s">
        <v>2876</v>
      </c>
      <c r="K715" t="s">
        <v>123</v>
      </c>
      <c r="L715">
        <v>11550</v>
      </c>
      <c r="M715" t="s">
        <v>66</v>
      </c>
      <c r="N715" t="s">
        <v>353</v>
      </c>
      <c r="O715" t="s">
        <v>31</v>
      </c>
      <c r="P715" t="s">
        <v>35</v>
      </c>
      <c r="Q715" t="s">
        <v>354</v>
      </c>
      <c r="R715">
        <v>361.76400000000001</v>
      </c>
      <c r="S715">
        <v>2</v>
      </c>
      <c r="T715">
        <v>0.1</v>
      </c>
      <c r="U715">
        <v>68.333200000000005</v>
      </c>
    </row>
    <row r="716" spans="1:21" x14ac:dyDescent="0.25">
      <c r="A716">
        <v>3381</v>
      </c>
      <c r="B716" t="s">
        <v>2877</v>
      </c>
      <c r="C716" t="s">
        <v>397</v>
      </c>
      <c r="D716" t="s">
        <v>1550</v>
      </c>
      <c r="E716" t="s">
        <v>86</v>
      </c>
      <c r="F716" t="s">
        <v>2551</v>
      </c>
      <c r="G716" t="s">
        <v>2552</v>
      </c>
      <c r="H716" t="s">
        <v>25</v>
      </c>
      <c r="I716" t="s">
        <v>26</v>
      </c>
      <c r="J716" t="s">
        <v>64</v>
      </c>
      <c r="K716" t="s">
        <v>65</v>
      </c>
      <c r="L716">
        <v>19120</v>
      </c>
      <c r="M716" t="s">
        <v>66</v>
      </c>
      <c r="N716" t="s">
        <v>2878</v>
      </c>
      <c r="O716" t="s">
        <v>31</v>
      </c>
      <c r="P716" t="s">
        <v>55</v>
      </c>
      <c r="Q716" t="s">
        <v>2879</v>
      </c>
      <c r="R716">
        <v>24.047999999999998</v>
      </c>
      <c r="S716">
        <v>9</v>
      </c>
      <c r="T716">
        <v>0.2</v>
      </c>
      <c r="U716">
        <v>7.2144000000000004</v>
      </c>
    </row>
    <row r="717" spans="1:21" x14ac:dyDescent="0.25">
      <c r="A717">
        <v>3384</v>
      </c>
      <c r="B717" t="s">
        <v>2880</v>
      </c>
      <c r="C717" s="1">
        <v>42106</v>
      </c>
      <c r="D717" s="1">
        <v>42259</v>
      </c>
      <c r="E717" t="s">
        <v>22</v>
      </c>
      <c r="F717" t="s">
        <v>1995</v>
      </c>
      <c r="G717" t="s">
        <v>1996</v>
      </c>
      <c r="H717" t="s">
        <v>25</v>
      </c>
      <c r="I717" t="s">
        <v>26</v>
      </c>
      <c r="J717" t="s">
        <v>180</v>
      </c>
      <c r="K717" t="s">
        <v>123</v>
      </c>
      <c r="L717">
        <v>10035</v>
      </c>
      <c r="M717" t="s">
        <v>66</v>
      </c>
      <c r="N717" t="s">
        <v>2881</v>
      </c>
      <c r="O717" t="s">
        <v>31</v>
      </c>
      <c r="P717" t="s">
        <v>35</v>
      </c>
      <c r="Q717" t="s">
        <v>2882</v>
      </c>
      <c r="R717">
        <v>384.17399999999998</v>
      </c>
      <c r="S717">
        <v>7</v>
      </c>
      <c r="T717">
        <v>0.1</v>
      </c>
      <c r="U717">
        <v>29.880199999999999</v>
      </c>
    </row>
    <row r="718" spans="1:21" x14ac:dyDescent="0.25">
      <c r="A718">
        <v>3390</v>
      </c>
      <c r="B718" t="s">
        <v>2883</v>
      </c>
      <c r="C718" s="1">
        <v>42926</v>
      </c>
      <c r="D718" s="1">
        <v>43049</v>
      </c>
      <c r="E718" t="s">
        <v>39</v>
      </c>
      <c r="F718" t="s">
        <v>2884</v>
      </c>
      <c r="G718" t="s">
        <v>2885</v>
      </c>
      <c r="H718" t="s">
        <v>100</v>
      </c>
      <c r="I718" t="s">
        <v>26</v>
      </c>
      <c r="J718" t="s">
        <v>1810</v>
      </c>
      <c r="K718" t="s">
        <v>1209</v>
      </c>
      <c r="L718">
        <v>28205</v>
      </c>
      <c r="M718" t="s">
        <v>29</v>
      </c>
      <c r="N718" t="s">
        <v>1479</v>
      </c>
      <c r="O718" t="s">
        <v>31</v>
      </c>
      <c r="P718" t="s">
        <v>45</v>
      </c>
      <c r="Q718" t="s">
        <v>1244</v>
      </c>
      <c r="R718">
        <v>154.76400000000001</v>
      </c>
      <c r="S718">
        <v>3</v>
      </c>
      <c r="T718">
        <v>0.4</v>
      </c>
      <c r="U718">
        <v>-36.111600000000003</v>
      </c>
    </row>
    <row r="719" spans="1:21" x14ac:dyDescent="0.25">
      <c r="A719">
        <v>3403</v>
      </c>
      <c r="B719" t="s">
        <v>2886</v>
      </c>
      <c r="C719" s="1">
        <v>42099</v>
      </c>
      <c r="D719" s="1">
        <v>42129</v>
      </c>
      <c r="E719" t="s">
        <v>86</v>
      </c>
      <c r="F719" t="s">
        <v>1151</v>
      </c>
      <c r="G719" t="s">
        <v>1152</v>
      </c>
      <c r="H719" t="s">
        <v>89</v>
      </c>
      <c r="I719" t="s">
        <v>26</v>
      </c>
      <c r="J719" t="s">
        <v>2887</v>
      </c>
      <c r="K719" t="s">
        <v>138</v>
      </c>
      <c r="L719">
        <v>60477</v>
      </c>
      <c r="M719" t="s">
        <v>92</v>
      </c>
      <c r="N719" t="s">
        <v>1078</v>
      </c>
      <c r="O719" t="s">
        <v>31</v>
      </c>
      <c r="P719" t="s">
        <v>55</v>
      </c>
      <c r="Q719" t="s">
        <v>339</v>
      </c>
      <c r="R719">
        <v>22.288</v>
      </c>
      <c r="S719">
        <v>7</v>
      </c>
      <c r="T719">
        <v>0.6</v>
      </c>
      <c r="U719">
        <v>-8.9152000000000005</v>
      </c>
    </row>
    <row r="720" spans="1:21" x14ac:dyDescent="0.25">
      <c r="A720">
        <v>3404</v>
      </c>
      <c r="B720" t="s">
        <v>2888</v>
      </c>
      <c r="C720" t="s">
        <v>2889</v>
      </c>
      <c r="D720" s="1">
        <v>42861</v>
      </c>
      <c r="E720" t="s">
        <v>39</v>
      </c>
      <c r="F720" t="s">
        <v>1697</v>
      </c>
      <c r="G720" t="s">
        <v>1698</v>
      </c>
      <c r="H720" t="s">
        <v>25</v>
      </c>
      <c r="I720" t="s">
        <v>26</v>
      </c>
      <c r="J720" t="s">
        <v>101</v>
      </c>
      <c r="K720" t="s">
        <v>91</v>
      </c>
      <c r="L720">
        <v>77095</v>
      </c>
      <c r="M720" t="s">
        <v>92</v>
      </c>
      <c r="N720" t="s">
        <v>2890</v>
      </c>
      <c r="O720" t="s">
        <v>31</v>
      </c>
      <c r="P720" t="s">
        <v>55</v>
      </c>
      <c r="Q720" t="s">
        <v>2891</v>
      </c>
      <c r="R720">
        <v>65.424000000000007</v>
      </c>
      <c r="S720">
        <v>4</v>
      </c>
      <c r="T720">
        <v>0.6</v>
      </c>
      <c r="U720">
        <v>-52.339199999999998</v>
      </c>
    </row>
    <row r="721" spans="1:21" x14ac:dyDescent="0.25">
      <c r="A721">
        <v>3406</v>
      </c>
      <c r="B721" t="s">
        <v>2892</v>
      </c>
      <c r="C721" t="s">
        <v>2893</v>
      </c>
      <c r="D721" t="s">
        <v>2894</v>
      </c>
      <c r="E721" t="s">
        <v>39</v>
      </c>
      <c r="F721" t="s">
        <v>2895</v>
      </c>
      <c r="G721" t="s">
        <v>2896</v>
      </c>
      <c r="H721" t="s">
        <v>100</v>
      </c>
      <c r="I721" t="s">
        <v>26</v>
      </c>
      <c r="J721" t="s">
        <v>376</v>
      </c>
      <c r="K721" t="s">
        <v>250</v>
      </c>
      <c r="L721">
        <v>43229</v>
      </c>
      <c r="M721" t="s">
        <v>66</v>
      </c>
      <c r="N721" t="s">
        <v>353</v>
      </c>
      <c r="O721" t="s">
        <v>31</v>
      </c>
      <c r="P721" t="s">
        <v>35</v>
      </c>
      <c r="Q721" t="s">
        <v>354</v>
      </c>
      <c r="R721">
        <v>281.37200000000001</v>
      </c>
      <c r="S721">
        <v>2</v>
      </c>
      <c r="T721">
        <v>0.3</v>
      </c>
      <c r="U721">
        <v>-12.0588</v>
      </c>
    </row>
    <row r="722" spans="1:21" x14ac:dyDescent="0.25">
      <c r="A722">
        <v>3407</v>
      </c>
      <c r="B722" t="s">
        <v>2892</v>
      </c>
      <c r="C722" t="s">
        <v>2893</v>
      </c>
      <c r="D722" t="s">
        <v>2894</v>
      </c>
      <c r="E722" t="s">
        <v>39</v>
      </c>
      <c r="F722" t="s">
        <v>2895</v>
      </c>
      <c r="G722" t="s">
        <v>2896</v>
      </c>
      <c r="H722" t="s">
        <v>100</v>
      </c>
      <c r="I722" t="s">
        <v>26</v>
      </c>
      <c r="J722" t="s">
        <v>376</v>
      </c>
      <c r="K722" t="s">
        <v>250</v>
      </c>
      <c r="L722">
        <v>43229</v>
      </c>
      <c r="M722" t="s">
        <v>66</v>
      </c>
      <c r="N722" t="s">
        <v>353</v>
      </c>
      <c r="O722" t="s">
        <v>31</v>
      </c>
      <c r="P722" t="s">
        <v>35</v>
      </c>
      <c r="Q722" t="s">
        <v>354</v>
      </c>
      <c r="R722">
        <v>281.37200000000001</v>
      </c>
      <c r="S722">
        <v>2</v>
      </c>
      <c r="T722">
        <v>0.3</v>
      </c>
      <c r="U722">
        <v>-12.0588</v>
      </c>
    </row>
    <row r="723" spans="1:21" x14ac:dyDescent="0.25">
      <c r="A723">
        <v>3409</v>
      </c>
      <c r="B723" t="s">
        <v>2892</v>
      </c>
      <c r="C723" t="s">
        <v>2893</v>
      </c>
      <c r="D723" t="s">
        <v>2894</v>
      </c>
      <c r="E723" t="s">
        <v>39</v>
      </c>
      <c r="F723" t="s">
        <v>2895</v>
      </c>
      <c r="G723" t="s">
        <v>2896</v>
      </c>
      <c r="H723" t="s">
        <v>100</v>
      </c>
      <c r="I723" t="s">
        <v>26</v>
      </c>
      <c r="J723" t="s">
        <v>376</v>
      </c>
      <c r="K723" t="s">
        <v>250</v>
      </c>
      <c r="L723">
        <v>43229</v>
      </c>
      <c r="M723" t="s">
        <v>66</v>
      </c>
      <c r="N723" t="s">
        <v>1142</v>
      </c>
      <c r="O723" t="s">
        <v>31</v>
      </c>
      <c r="P723" t="s">
        <v>55</v>
      </c>
      <c r="Q723" t="s">
        <v>1143</v>
      </c>
      <c r="R723">
        <v>22.335999999999999</v>
      </c>
      <c r="S723">
        <v>4</v>
      </c>
      <c r="T723">
        <v>0.2</v>
      </c>
      <c r="U723">
        <v>7.8175999999999997</v>
      </c>
    </row>
    <row r="724" spans="1:21" x14ac:dyDescent="0.25">
      <c r="A724">
        <v>3420</v>
      </c>
      <c r="B724" t="s">
        <v>2897</v>
      </c>
      <c r="C724" s="1">
        <v>42164</v>
      </c>
      <c r="D724" t="s">
        <v>2898</v>
      </c>
      <c r="E724" t="s">
        <v>39</v>
      </c>
      <c r="F724" t="s">
        <v>1021</v>
      </c>
      <c r="G724" t="s">
        <v>1022</v>
      </c>
      <c r="H724" t="s">
        <v>100</v>
      </c>
      <c r="I724" t="s">
        <v>26</v>
      </c>
      <c r="J724" t="s">
        <v>180</v>
      </c>
      <c r="K724" t="s">
        <v>123</v>
      </c>
      <c r="L724">
        <v>10024</v>
      </c>
      <c r="M724" t="s">
        <v>66</v>
      </c>
      <c r="N724" t="s">
        <v>985</v>
      </c>
      <c r="O724" t="s">
        <v>31</v>
      </c>
      <c r="P724" t="s">
        <v>35</v>
      </c>
      <c r="Q724" t="s">
        <v>986</v>
      </c>
      <c r="R724">
        <v>271.76400000000001</v>
      </c>
      <c r="S724">
        <v>2</v>
      </c>
      <c r="T724">
        <v>0.1</v>
      </c>
      <c r="U724">
        <v>60.392000000000003</v>
      </c>
    </row>
    <row r="725" spans="1:21" x14ac:dyDescent="0.25">
      <c r="A725">
        <v>3427</v>
      </c>
      <c r="B725" t="s">
        <v>2899</v>
      </c>
      <c r="C725" t="s">
        <v>1377</v>
      </c>
      <c r="D725" t="s">
        <v>2900</v>
      </c>
      <c r="E725" t="s">
        <v>39</v>
      </c>
      <c r="F725" t="s">
        <v>2901</v>
      </c>
      <c r="G725" t="s">
        <v>2902</v>
      </c>
      <c r="H725" t="s">
        <v>100</v>
      </c>
      <c r="I725" t="s">
        <v>26</v>
      </c>
      <c r="J725" t="s">
        <v>2903</v>
      </c>
      <c r="K725" t="s">
        <v>917</v>
      </c>
      <c r="L725">
        <v>52001</v>
      </c>
      <c r="M725" t="s">
        <v>92</v>
      </c>
      <c r="N725" t="s">
        <v>1816</v>
      </c>
      <c r="O725" t="s">
        <v>31</v>
      </c>
      <c r="P725" t="s">
        <v>35</v>
      </c>
      <c r="Q725" t="s">
        <v>1817</v>
      </c>
      <c r="R725">
        <v>1408.1</v>
      </c>
      <c r="S725">
        <v>10</v>
      </c>
      <c r="T725">
        <v>0</v>
      </c>
      <c r="U725">
        <v>394.26799999999997</v>
      </c>
    </row>
    <row r="726" spans="1:21" x14ac:dyDescent="0.25">
      <c r="A726">
        <v>3429</v>
      </c>
      <c r="B726" t="s">
        <v>2904</v>
      </c>
      <c r="C726" s="1">
        <v>42801</v>
      </c>
      <c r="D726" s="1">
        <v>42893</v>
      </c>
      <c r="E726" t="s">
        <v>22</v>
      </c>
      <c r="F726" t="s">
        <v>1439</v>
      </c>
      <c r="G726" t="s">
        <v>1440</v>
      </c>
      <c r="H726" t="s">
        <v>100</v>
      </c>
      <c r="I726" t="s">
        <v>26</v>
      </c>
      <c r="J726" t="s">
        <v>934</v>
      </c>
      <c r="K726" t="s">
        <v>250</v>
      </c>
      <c r="L726">
        <v>43130</v>
      </c>
      <c r="M726" t="s">
        <v>66</v>
      </c>
      <c r="N726" t="s">
        <v>494</v>
      </c>
      <c r="O726" t="s">
        <v>31</v>
      </c>
      <c r="P726" t="s">
        <v>45</v>
      </c>
      <c r="Q726" t="s">
        <v>495</v>
      </c>
      <c r="R726">
        <v>215.148</v>
      </c>
      <c r="S726">
        <v>2</v>
      </c>
      <c r="T726">
        <v>0.4</v>
      </c>
      <c r="U726">
        <v>-103.98820000000001</v>
      </c>
    </row>
    <row r="727" spans="1:21" x14ac:dyDescent="0.25">
      <c r="A727">
        <v>3432</v>
      </c>
      <c r="B727" t="s">
        <v>2905</v>
      </c>
      <c r="C727" s="1">
        <v>42959</v>
      </c>
      <c r="D727" s="1">
        <v>42990</v>
      </c>
      <c r="E727" t="s">
        <v>86</v>
      </c>
      <c r="F727" t="s">
        <v>1868</v>
      </c>
      <c r="G727" t="s">
        <v>1869</v>
      </c>
      <c r="H727" t="s">
        <v>25</v>
      </c>
      <c r="I727" t="s">
        <v>26</v>
      </c>
      <c r="J727" t="s">
        <v>2906</v>
      </c>
      <c r="K727" t="s">
        <v>52</v>
      </c>
      <c r="L727">
        <v>90301</v>
      </c>
      <c r="M727" t="s">
        <v>53</v>
      </c>
      <c r="N727" t="s">
        <v>2907</v>
      </c>
      <c r="O727" t="s">
        <v>31</v>
      </c>
      <c r="P727" t="s">
        <v>55</v>
      </c>
      <c r="Q727" t="s">
        <v>2908</v>
      </c>
      <c r="R727">
        <v>128.9</v>
      </c>
      <c r="S727">
        <v>2</v>
      </c>
      <c r="T727">
        <v>0</v>
      </c>
      <c r="U727">
        <v>15.468</v>
      </c>
    </row>
    <row r="728" spans="1:21" x14ac:dyDescent="0.25">
      <c r="A728">
        <v>3437</v>
      </c>
      <c r="B728" t="s">
        <v>2909</v>
      </c>
      <c r="C728" t="s">
        <v>2673</v>
      </c>
      <c r="D728" t="s">
        <v>2910</v>
      </c>
      <c r="E728" t="s">
        <v>86</v>
      </c>
      <c r="F728" t="s">
        <v>1542</v>
      </c>
      <c r="G728" t="s">
        <v>1543</v>
      </c>
      <c r="H728" t="s">
        <v>25</v>
      </c>
      <c r="I728" t="s">
        <v>26</v>
      </c>
      <c r="J728" t="s">
        <v>137</v>
      </c>
      <c r="K728" t="s">
        <v>138</v>
      </c>
      <c r="L728">
        <v>60610</v>
      </c>
      <c r="M728" t="s">
        <v>92</v>
      </c>
      <c r="N728" t="s">
        <v>732</v>
      </c>
      <c r="O728" t="s">
        <v>31</v>
      </c>
      <c r="P728" t="s">
        <v>55</v>
      </c>
      <c r="Q728" t="s">
        <v>733</v>
      </c>
      <c r="R728">
        <v>24.288</v>
      </c>
      <c r="S728">
        <v>3</v>
      </c>
      <c r="T728">
        <v>0.6</v>
      </c>
      <c r="U728">
        <v>-12.751200000000001</v>
      </c>
    </row>
    <row r="729" spans="1:21" x14ac:dyDescent="0.25">
      <c r="A729">
        <v>3438</v>
      </c>
      <c r="B729" t="s">
        <v>2911</v>
      </c>
      <c r="C729" t="s">
        <v>1554</v>
      </c>
      <c r="D729" t="s">
        <v>1554</v>
      </c>
      <c r="E729" t="s">
        <v>464</v>
      </c>
      <c r="F729" t="s">
        <v>1878</v>
      </c>
      <c r="G729" t="s">
        <v>1879</v>
      </c>
      <c r="H729" t="s">
        <v>25</v>
      </c>
      <c r="I729" t="s">
        <v>26</v>
      </c>
      <c r="J729" t="s">
        <v>2064</v>
      </c>
      <c r="K729" t="s">
        <v>91</v>
      </c>
      <c r="L729">
        <v>75217</v>
      </c>
      <c r="M729" t="s">
        <v>92</v>
      </c>
      <c r="N729" t="s">
        <v>732</v>
      </c>
      <c r="O729" t="s">
        <v>31</v>
      </c>
      <c r="P729" t="s">
        <v>55</v>
      </c>
      <c r="Q729" t="s">
        <v>733</v>
      </c>
      <c r="R729">
        <v>16.192</v>
      </c>
      <c r="S729">
        <v>2</v>
      </c>
      <c r="T729">
        <v>0.6</v>
      </c>
      <c r="U729">
        <v>-8.5007999999999999</v>
      </c>
    </row>
    <row r="730" spans="1:21" x14ac:dyDescent="0.25">
      <c r="A730">
        <v>3439</v>
      </c>
      <c r="B730" t="s">
        <v>2911</v>
      </c>
      <c r="C730" t="s">
        <v>1554</v>
      </c>
      <c r="D730" t="s">
        <v>1554</v>
      </c>
      <c r="E730" t="s">
        <v>464</v>
      </c>
      <c r="F730" t="s">
        <v>1878</v>
      </c>
      <c r="G730" t="s">
        <v>1879</v>
      </c>
      <c r="H730" t="s">
        <v>25</v>
      </c>
      <c r="I730" t="s">
        <v>26</v>
      </c>
      <c r="J730" t="s">
        <v>2064</v>
      </c>
      <c r="K730" t="s">
        <v>91</v>
      </c>
      <c r="L730">
        <v>75217</v>
      </c>
      <c r="M730" t="s">
        <v>92</v>
      </c>
      <c r="N730" t="s">
        <v>494</v>
      </c>
      <c r="O730" t="s">
        <v>31</v>
      </c>
      <c r="P730" t="s">
        <v>45</v>
      </c>
      <c r="Q730" t="s">
        <v>495</v>
      </c>
      <c r="R730">
        <v>251.006</v>
      </c>
      <c r="S730">
        <v>2</v>
      </c>
      <c r="T730">
        <v>0.3</v>
      </c>
      <c r="U730">
        <v>-68.130200000000002</v>
      </c>
    </row>
    <row r="731" spans="1:21" x14ac:dyDescent="0.25">
      <c r="A731">
        <v>3458</v>
      </c>
      <c r="B731" t="s">
        <v>2912</v>
      </c>
      <c r="C731" t="s">
        <v>2913</v>
      </c>
      <c r="D731" t="s">
        <v>2914</v>
      </c>
      <c r="E731" t="s">
        <v>86</v>
      </c>
      <c r="F731" t="s">
        <v>1929</v>
      </c>
      <c r="G731" t="s">
        <v>1930</v>
      </c>
      <c r="H731" t="s">
        <v>25</v>
      </c>
      <c r="I731" t="s">
        <v>26</v>
      </c>
      <c r="J731" t="s">
        <v>64</v>
      </c>
      <c r="K731" t="s">
        <v>65</v>
      </c>
      <c r="L731">
        <v>19143</v>
      </c>
      <c r="M731" t="s">
        <v>66</v>
      </c>
      <c r="N731" t="s">
        <v>2523</v>
      </c>
      <c r="O731" t="s">
        <v>31</v>
      </c>
      <c r="P731" t="s">
        <v>55</v>
      </c>
      <c r="Q731" t="s">
        <v>2524</v>
      </c>
      <c r="R731">
        <v>22.512</v>
      </c>
      <c r="S731">
        <v>3</v>
      </c>
      <c r="T731">
        <v>0.2</v>
      </c>
      <c r="U731">
        <v>2.2511999999999999</v>
      </c>
    </row>
    <row r="732" spans="1:21" x14ac:dyDescent="0.25">
      <c r="A732">
        <v>3467</v>
      </c>
      <c r="B732" t="s">
        <v>2915</v>
      </c>
      <c r="C732" s="1">
        <v>42286</v>
      </c>
      <c r="D732" t="s">
        <v>1447</v>
      </c>
      <c r="E732" t="s">
        <v>39</v>
      </c>
      <c r="F732" t="s">
        <v>1897</v>
      </c>
      <c r="G732" t="s">
        <v>1898</v>
      </c>
      <c r="H732" t="s">
        <v>89</v>
      </c>
      <c r="I732" t="s">
        <v>26</v>
      </c>
      <c r="J732" t="s">
        <v>2916</v>
      </c>
      <c r="K732" t="s">
        <v>473</v>
      </c>
      <c r="L732">
        <v>2151</v>
      </c>
      <c r="M732" t="s">
        <v>66</v>
      </c>
      <c r="N732" t="s">
        <v>298</v>
      </c>
      <c r="O732" t="s">
        <v>31</v>
      </c>
      <c r="P732" t="s">
        <v>32</v>
      </c>
      <c r="Q732" t="s">
        <v>299</v>
      </c>
      <c r="R732">
        <v>361.96</v>
      </c>
      <c r="S732">
        <v>2</v>
      </c>
      <c r="T732">
        <v>0</v>
      </c>
      <c r="U732">
        <v>83.250799999999998</v>
      </c>
    </row>
    <row r="733" spans="1:21" x14ac:dyDescent="0.25">
      <c r="A733">
        <v>3469</v>
      </c>
      <c r="B733" t="s">
        <v>2917</v>
      </c>
      <c r="C733" t="s">
        <v>2805</v>
      </c>
      <c r="D733" t="s">
        <v>856</v>
      </c>
      <c r="E733" t="s">
        <v>39</v>
      </c>
      <c r="F733" t="s">
        <v>1574</v>
      </c>
      <c r="G733" t="s">
        <v>1575</v>
      </c>
      <c r="H733" t="s">
        <v>25</v>
      </c>
      <c r="I733" t="s">
        <v>26</v>
      </c>
      <c r="J733" t="s">
        <v>523</v>
      </c>
      <c r="K733" t="s">
        <v>524</v>
      </c>
      <c r="L733">
        <v>39212</v>
      </c>
      <c r="M733" t="s">
        <v>29</v>
      </c>
      <c r="N733" t="s">
        <v>2347</v>
      </c>
      <c r="O733" t="s">
        <v>31</v>
      </c>
      <c r="P733" t="s">
        <v>55</v>
      </c>
      <c r="Q733" t="s">
        <v>2348</v>
      </c>
      <c r="R733">
        <v>133.38</v>
      </c>
      <c r="S733">
        <v>6</v>
      </c>
      <c r="T733">
        <v>0</v>
      </c>
      <c r="U733">
        <v>58.687199999999997</v>
      </c>
    </row>
    <row r="734" spans="1:21" x14ac:dyDescent="0.25">
      <c r="A734">
        <v>3471</v>
      </c>
      <c r="B734" t="s">
        <v>2918</v>
      </c>
      <c r="C734" s="1">
        <v>42381</v>
      </c>
      <c r="D734" s="1">
        <v>42502</v>
      </c>
      <c r="E734" t="s">
        <v>39</v>
      </c>
      <c r="F734" t="s">
        <v>1596</v>
      </c>
      <c r="G734" t="s">
        <v>1597</v>
      </c>
      <c r="H734" t="s">
        <v>25</v>
      </c>
      <c r="I734" t="s">
        <v>26</v>
      </c>
      <c r="J734" t="s">
        <v>352</v>
      </c>
      <c r="K734" t="s">
        <v>52</v>
      </c>
      <c r="L734">
        <v>94122</v>
      </c>
      <c r="M734" t="s">
        <v>53</v>
      </c>
      <c r="N734" t="s">
        <v>1342</v>
      </c>
      <c r="O734" t="s">
        <v>31</v>
      </c>
      <c r="P734" t="s">
        <v>55</v>
      </c>
      <c r="Q734" t="s">
        <v>1343</v>
      </c>
      <c r="R734">
        <v>16.739999999999998</v>
      </c>
      <c r="S734">
        <v>2</v>
      </c>
      <c r="T734">
        <v>0</v>
      </c>
      <c r="U734">
        <v>4.3524000000000003</v>
      </c>
    </row>
    <row r="735" spans="1:21" x14ac:dyDescent="0.25">
      <c r="A735">
        <v>3474</v>
      </c>
      <c r="B735" t="s">
        <v>2919</v>
      </c>
      <c r="C735" s="1">
        <v>42797</v>
      </c>
      <c r="D735" s="1">
        <v>43011</v>
      </c>
      <c r="E735" t="s">
        <v>39</v>
      </c>
      <c r="F735" t="s">
        <v>2441</v>
      </c>
      <c r="G735" t="s">
        <v>2442</v>
      </c>
      <c r="H735" t="s">
        <v>25</v>
      </c>
      <c r="I735" t="s">
        <v>26</v>
      </c>
      <c r="J735" t="s">
        <v>2920</v>
      </c>
      <c r="K735" t="s">
        <v>312</v>
      </c>
      <c r="L735">
        <v>48127</v>
      </c>
      <c r="M735" t="s">
        <v>92</v>
      </c>
      <c r="N735" t="s">
        <v>458</v>
      </c>
      <c r="O735" t="s">
        <v>31</v>
      </c>
      <c r="P735" t="s">
        <v>35</v>
      </c>
      <c r="Q735" t="s">
        <v>459</v>
      </c>
      <c r="R735">
        <v>180.98</v>
      </c>
      <c r="S735">
        <v>1</v>
      </c>
      <c r="T735">
        <v>0</v>
      </c>
      <c r="U735">
        <v>47.0548</v>
      </c>
    </row>
    <row r="736" spans="1:21" x14ac:dyDescent="0.25">
      <c r="A736">
        <v>3481</v>
      </c>
      <c r="B736" t="s">
        <v>2921</v>
      </c>
      <c r="C736" s="1">
        <v>42594</v>
      </c>
      <c r="D736" t="s">
        <v>2805</v>
      </c>
      <c r="E736" t="s">
        <v>39</v>
      </c>
      <c r="F736" t="s">
        <v>1303</v>
      </c>
      <c r="G736" t="s">
        <v>1304</v>
      </c>
      <c r="H736" t="s">
        <v>89</v>
      </c>
      <c r="I736" t="s">
        <v>26</v>
      </c>
      <c r="J736" t="s">
        <v>352</v>
      </c>
      <c r="K736" t="s">
        <v>52</v>
      </c>
      <c r="L736">
        <v>94110</v>
      </c>
      <c r="M736" t="s">
        <v>53</v>
      </c>
      <c r="N736" t="s">
        <v>1984</v>
      </c>
      <c r="O736" t="s">
        <v>31</v>
      </c>
      <c r="P736" t="s">
        <v>45</v>
      </c>
      <c r="Q736" t="s">
        <v>1985</v>
      </c>
      <c r="R736">
        <v>1421.664</v>
      </c>
      <c r="S736">
        <v>6</v>
      </c>
      <c r="T736">
        <v>0.2</v>
      </c>
      <c r="U736">
        <v>-195.47880000000001</v>
      </c>
    </row>
    <row r="737" spans="1:21" x14ac:dyDescent="0.25">
      <c r="A737">
        <v>3482</v>
      </c>
      <c r="B737" t="s">
        <v>2922</v>
      </c>
      <c r="C737" s="1">
        <v>41824</v>
      </c>
      <c r="D737" s="1">
        <v>41916</v>
      </c>
      <c r="E737" t="s">
        <v>86</v>
      </c>
      <c r="F737" t="s">
        <v>974</v>
      </c>
      <c r="G737" t="s">
        <v>975</v>
      </c>
      <c r="H737" t="s">
        <v>25</v>
      </c>
      <c r="I737" t="s">
        <v>26</v>
      </c>
      <c r="J737" t="s">
        <v>2923</v>
      </c>
      <c r="K737" t="s">
        <v>1502</v>
      </c>
      <c r="L737">
        <v>36608</v>
      </c>
      <c r="M737" t="s">
        <v>29</v>
      </c>
      <c r="N737" t="s">
        <v>1667</v>
      </c>
      <c r="O737" t="s">
        <v>31</v>
      </c>
      <c r="P737" t="s">
        <v>55</v>
      </c>
      <c r="Q737" t="s">
        <v>1668</v>
      </c>
      <c r="R737">
        <v>8.9600000000000009</v>
      </c>
      <c r="S737">
        <v>2</v>
      </c>
      <c r="T737">
        <v>0</v>
      </c>
      <c r="U737">
        <v>2.7776000000000001</v>
      </c>
    </row>
    <row r="738" spans="1:21" x14ac:dyDescent="0.25">
      <c r="A738">
        <v>3484</v>
      </c>
      <c r="B738" t="s">
        <v>2924</v>
      </c>
      <c r="C738" t="s">
        <v>2925</v>
      </c>
      <c r="D738" t="s">
        <v>1877</v>
      </c>
      <c r="E738" t="s">
        <v>86</v>
      </c>
      <c r="F738" t="s">
        <v>2926</v>
      </c>
      <c r="G738" t="s">
        <v>2927</v>
      </c>
      <c r="H738" t="s">
        <v>89</v>
      </c>
      <c r="I738" t="s">
        <v>26</v>
      </c>
      <c r="J738" t="s">
        <v>1015</v>
      </c>
      <c r="K738" t="s">
        <v>817</v>
      </c>
      <c r="L738">
        <v>22153</v>
      </c>
      <c r="M738" t="s">
        <v>29</v>
      </c>
      <c r="N738" t="s">
        <v>1587</v>
      </c>
      <c r="O738" t="s">
        <v>31</v>
      </c>
      <c r="P738" t="s">
        <v>55</v>
      </c>
      <c r="Q738" t="s">
        <v>1588</v>
      </c>
      <c r="R738">
        <v>29.12</v>
      </c>
      <c r="S738">
        <v>4</v>
      </c>
      <c r="T738">
        <v>0</v>
      </c>
      <c r="U738">
        <v>12.521599999999999</v>
      </c>
    </row>
    <row r="739" spans="1:21" x14ac:dyDescent="0.25">
      <c r="A739">
        <v>3485</v>
      </c>
      <c r="B739" t="s">
        <v>2924</v>
      </c>
      <c r="C739" t="s">
        <v>2925</v>
      </c>
      <c r="D739" t="s">
        <v>1877</v>
      </c>
      <c r="E739" t="s">
        <v>86</v>
      </c>
      <c r="F739" t="s">
        <v>2926</v>
      </c>
      <c r="G739" t="s">
        <v>2927</v>
      </c>
      <c r="H739" t="s">
        <v>89</v>
      </c>
      <c r="I739" t="s">
        <v>26</v>
      </c>
      <c r="J739" t="s">
        <v>1015</v>
      </c>
      <c r="K739" t="s">
        <v>817</v>
      </c>
      <c r="L739">
        <v>22153</v>
      </c>
      <c r="M739" t="s">
        <v>29</v>
      </c>
      <c r="N739" t="s">
        <v>2355</v>
      </c>
      <c r="O739" t="s">
        <v>31</v>
      </c>
      <c r="P739" t="s">
        <v>45</v>
      </c>
      <c r="Q739" t="s">
        <v>2356</v>
      </c>
      <c r="R739">
        <v>1202.94</v>
      </c>
      <c r="S739">
        <v>3</v>
      </c>
      <c r="T739">
        <v>0</v>
      </c>
      <c r="U739">
        <v>300.73500000000001</v>
      </c>
    </row>
    <row r="740" spans="1:21" x14ac:dyDescent="0.25">
      <c r="A740">
        <v>3489</v>
      </c>
      <c r="B740" t="s">
        <v>2928</v>
      </c>
      <c r="C740" s="1">
        <v>42042</v>
      </c>
      <c r="D740" s="1">
        <v>42162</v>
      </c>
      <c r="E740" t="s">
        <v>39</v>
      </c>
      <c r="F740" t="s">
        <v>2929</v>
      </c>
      <c r="G740" t="s">
        <v>2930</v>
      </c>
      <c r="H740" t="s">
        <v>25</v>
      </c>
      <c r="I740" t="s">
        <v>26</v>
      </c>
      <c r="J740" t="s">
        <v>2931</v>
      </c>
      <c r="K740" t="s">
        <v>138</v>
      </c>
      <c r="L740">
        <v>60188</v>
      </c>
      <c r="M740" t="s">
        <v>92</v>
      </c>
      <c r="N740" t="s">
        <v>414</v>
      </c>
      <c r="O740" t="s">
        <v>31</v>
      </c>
      <c r="P740" t="s">
        <v>35</v>
      </c>
      <c r="Q740" t="s">
        <v>415</v>
      </c>
      <c r="R740">
        <v>408.42200000000003</v>
      </c>
      <c r="S740">
        <v>2</v>
      </c>
      <c r="T740">
        <v>0.3</v>
      </c>
      <c r="U740">
        <v>-5.8346</v>
      </c>
    </row>
    <row r="741" spans="1:21" x14ac:dyDescent="0.25">
      <c r="A741">
        <v>3490</v>
      </c>
      <c r="B741" t="s">
        <v>2928</v>
      </c>
      <c r="C741" s="1">
        <v>42042</v>
      </c>
      <c r="D741" s="1">
        <v>42162</v>
      </c>
      <c r="E741" t="s">
        <v>39</v>
      </c>
      <c r="F741" t="s">
        <v>2929</v>
      </c>
      <c r="G741" t="s">
        <v>2930</v>
      </c>
      <c r="H741" t="s">
        <v>25</v>
      </c>
      <c r="I741" t="s">
        <v>26</v>
      </c>
      <c r="J741" t="s">
        <v>2931</v>
      </c>
      <c r="K741" t="s">
        <v>138</v>
      </c>
      <c r="L741">
        <v>60188</v>
      </c>
      <c r="M741" t="s">
        <v>92</v>
      </c>
      <c r="N741" t="s">
        <v>1920</v>
      </c>
      <c r="O741" t="s">
        <v>31</v>
      </c>
      <c r="P741" t="s">
        <v>35</v>
      </c>
      <c r="Q741" t="s">
        <v>1921</v>
      </c>
      <c r="R741">
        <v>382.11599999999999</v>
      </c>
      <c r="S741">
        <v>6</v>
      </c>
      <c r="T741">
        <v>0.3</v>
      </c>
      <c r="U741">
        <v>-92.799599999999998</v>
      </c>
    </row>
    <row r="742" spans="1:21" x14ac:dyDescent="0.25">
      <c r="A742">
        <v>3496</v>
      </c>
      <c r="B742" t="s">
        <v>2932</v>
      </c>
      <c r="C742" t="s">
        <v>846</v>
      </c>
      <c r="D742" t="s">
        <v>2933</v>
      </c>
      <c r="E742" t="s">
        <v>39</v>
      </c>
      <c r="F742" t="s">
        <v>649</v>
      </c>
      <c r="G742" t="s">
        <v>650</v>
      </c>
      <c r="H742" t="s">
        <v>89</v>
      </c>
      <c r="I742" t="s">
        <v>26</v>
      </c>
      <c r="J742" t="s">
        <v>2934</v>
      </c>
      <c r="K742" t="s">
        <v>174</v>
      </c>
      <c r="L742">
        <v>56301</v>
      </c>
      <c r="M742" t="s">
        <v>92</v>
      </c>
      <c r="N742" t="s">
        <v>985</v>
      </c>
      <c r="O742" t="s">
        <v>31</v>
      </c>
      <c r="P742" t="s">
        <v>35</v>
      </c>
      <c r="Q742" t="s">
        <v>986</v>
      </c>
      <c r="R742">
        <v>603.91999999999996</v>
      </c>
      <c r="S742">
        <v>4</v>
      </c>
      <c r="T742">
        <v>0</v>
      </c>
      <c r="U742">
        <v>181.17599999999999</v>
      </c>
    </row>
    <row r="743" spans="1:21" x14ac:dyDescent="0.25">
      <c r="A743">
        <v>3497</v>
      </c>
      <c r="B743" t="s">
        <v>2935</v>
      </c>
      <c r="C743" s="1">
        <v>42590</v>
      </c>
      <c r="D743" t="s">
        <v>2531</v>
      </c>
      <c r="E743" t="s">
        <v>39</v>
      </c>
      <c r="F743" t="s">
        <v>2936</v>
      </c>
      <c r="G743" t="s">
        <v>2937</v>
      </c>
      <c r="H743" t="s">
        <v>100</v>
      </c>
      <c r="I743" t="s">
        <v>26</v>
      </c>
      <c r="J743" t="s">
        <v>51</v>
      </c>
      <c r="K743" t="s">
        <v>52</v>
      </c>
      <c r="L743">
        <v>90036</v>
      </c>
      <c r="M743" t="s">
        <v>53</v>
      </c>
      <c r="N743" t="s">
        <v>1262</v>
      </c>
      <c r="O743" t="s">
        <v>31</v>
      </c>
      <c r="P743" t="s">
        <v>45</v>
      </c>
      <c r="Q743" t="s">
        <v>1263</v>
      </c>
      <c r="R743">
        <v>513.024</v>
      </c>
      <c r="S743">
        <v>2</v>
      </c>
      <c r="T743">
        <v>0.2</v>
      </c>
      <c r="U743">
        <v>12.8256</v>
      </c>
    </row>
    <row r="744" spans="1:21" x14ac:dyDescent="0.25">
      <c r="A744">
        <v>3508</v>
      </c>
      <c r="B744" t="s">
        <v>2938</v>
      </c>
      <c r="C744" t="s">
        <v>2939</v>
      </c>
      <c r="D744" t="s">
        <v>2940</v>
      </c>
      <c r="E744" t="s">
        <v>39</v>
      </c>
      <c r="F744" t="s">
        <v>2941</v>
      </c>
      <c r="G744" t="s">
        <v>2942</v>
      </c>
      <c r="H744" t="s">
        <v>25</v>
      </c>
      <c r="I744" t="s">
        <v>26</v>
      </c>
      <c r="J744" t="s">
        <v>2943</v>
      </c>
      <c r="K744" t="s">
        <v>91</v>
      </c>
      <c r="L744">
        <v>75023</v>
      </c>
      <c r="M744" t="s">
        <v>92</v>
      </c>
      <c r="N744" t="s">
        <v>2944</v>
      </c>
      <c r="O744" t="s">
        <v>31</v>
      </c>
      <c r="P744" t="s">
        <v>32</v>
      </c>
      <c r="Q744" t="s">
        <v>2945</v>
      </c>
      <c r="R744">
        <v>193.06559999999999</v>
      </c>
      <c r="S744">
        <v>4</v>
      </c>
      <c r="T744">
        <v>0.32</v>
      </c>
      <c r="U744">
        <v>-19.874400000000001</v>
      </c>
    </row>
    <row r="745" spans="1:21" x14ac:dyDescent="0.25">
      <c r="A745">
        <v>3513</v>
      </c>
      <c r="B745" t="s">
        <v>2946</v>
      </c>
      <c r="C745" s="1">
        <v>42834</v>
      </c>
      <c r="D745" s="1">
        <v>42895</v>
      </c>
      <c r="E745" t="s">
        <v>86</v>
      </c>
      <c r="F745" t="s">
        <v>951</v>
      </c>
      <c r="G745" t="s">
        <v>952</v>
      </c>
      <c r="H745" t="s">
        <v>89</v>
      </c>
      <c r="I745" t="s">
        <v>26</v>
      </c>
      <c r="J745" t="s">
        <v>137</v>
      </c>
      <c r="K745" t="s">
        <v>138</v>
      </c>
      <c r="L745">
        <v>60653</v>
      </c>
      <c r="M745" t="s">
        <v>92</v>
      </c>
      <c r="N745" t="s">
        <v>2947</v>
      </c>
      <c r="O745" t="s">
        <v>31</v>
      </c>
      <c r="P745" t="s">
        <v>32</v>
      </c>
      <c r="Q745" t="s">
        <v>2948</v>
      </c>
      <c r="R745">
        <v>825.17399999999998</v>
      </c>
      <c r="S745">
        <v>9</v>
      </c>
      <c r="T745">
        <v>0.3</v>
      </c>
      <c r="U745">
        <v>-117.88200000000001</v>
      </c>
    </row>
    <row r="746" spans="1:21" x14ac:dyDescent="0.25">
      <c r="A746">
        <v>3520</v>
      </c>
      <c r="B746" t="s">
        <v>2949</v>
      </c>
      <c r="C746" t="s">
        <v>2950</v>
      </c>
      <c r="D746" t="s">
        <v>2455</v>
      </c>
      <c r="E746" t="s">
        <v>86</v>
      </c>
      <c r="F746" t="s">
        <v>2951</v>
      </c>
      <c r="G746" t="s">
        <v>2952</v>
      </c>
      <c r="H746" t="s">
        <v>100</v>
      </c>
      <c r="I746" t="s">
        <v>26</v>
      </c>
      <c r="J746" t="s">
        <v>188</v>
      </c>
      <c r="K746" t="s">
        <v>138</v>
      </c>
      <c r="L746">
        <v>60505</v>
      </c>
      <c r="M746" t="s">
        <v>92</v>
      </c>
      <c r="N746" t="s">
        <v>2226</v>
      </c>
      <c r="O746" t="s">
        <v>31</v>
      </c>
      <c r="P746" t="s">
        <v>45</v>
      </c>
      <c r="Q746" t="s">
        <v>2227</v>
      </c>
      <c r="R746">
        <v>796.42499999999995</v>
      </c>
      <c r="S746">
        <v>7</v>
      </c>
      <c r="T746">
        <v>0.5</v>
      </c>
      <c r="U746">
        <v>-525.64049999999997</v>
      </c>
    </row>
    <row r="747" spans="1:21" x14ac:dyDescent="0.25">
      <c r="A747">
        <v>3542</v>
      </c>
      <c r="B747" t="s">
        <v>2953</v>
      </c>
      <c r="C747" t="s">
        <v>891</v>
      </c>
      <c r="D747" t="s">
        <v>2954</v>
      </c>
      <c r="E747" t="s">
        <v>86</v>
      </c>
      <c r="F747" t="s">
        <v>842</v>
      </c>
      <c r="G747" t="s">
        <v>843</v>
      </c>
      <c r="H747" t="s">
        <v>25</v>
      </c>
      <c r="I747" t="s">
        <v>26</v>
      </c>
      <c r="J747" t="s">
        <v>376</v>
      </c>
      <c r="K747" t="s">
        <v>250</v>
      </c>
      <c r="L747">
        <v>43229</v>
      </c>
      <c r="M747" t="s">
        <v>66</v>
      </c>
      <c r="N747" t="s">
        <v>2264</v>
      </c>
      <c r="O747" t="s">
        <v>31</v>
      </c>
      <c r="P747" t="s">
        <v>55</v>
      </c>
      <c r="Q747" t="s">
        <v>2265</v>
      </c>
      <c r="R747">
        <v>5.3520000000000003</v>
      </c>
      <c r="S747">
        <v>3</v>
      </c>
      <c r="T747">
        <v>0.2</v>
      </c>
      <c r="U747">
        <v>1.6055999999999999</v>
      </c>
    </row>
    <row r="748" spans="1:21" x14ac:dyDescent="0.25">
      <c r="A748">
        <v>3543</v>
      </c>
      <c r="B748" t="s">
        <v>2953</v>
      </c>
      <c r="C748" t="s">
        <v>891</v>
      </c>
      <c r="D748" t="s">
        <v>2954</v>
      </c>
      <c r="E748" t="s">
        <v>86</v>
      </c>
      <c r="F748" t="s">
        <v>842</v>
      </c>
      <c r="G748" t="s">
        <v>843</v>
      </c>
      <c r="H748" t="s">
        <v>25</v>
      </c>
      <c r="I748" t="s">
        <v>26</v>
      </c>
      <c r="J748" t="s">
        <v>376</v>
      </c>
      <c r="K748" t="s">
        <v>250</v>
      </c>
      <c r="L748">
        <v>43229</v>
      </c>
      <c r="M748" t="s">
        <v>66</v>
      </c>
      <c r="N748" t="s">
        <v>661</v>
      </c>
      <c r="O748" t="s">
        <v>31</v>
      </c>
      <c r="P748" t="s">
        <v>35</v>
      </c>
      <c r="Q748" t="s">
        <v>662</v>
      </c>
      <c r="R748">
        <v>99.372</v>
      </c>
      <c r="S748">
        <v>2</v>
      </c>
      <c r="T748">
        <v>0.3</v>
      </c>
      <c r="U748">
        <v>-7.0979999999999999</v>
      </c>
    </row>
    <row r="749" spans="1:21" x14ac:dyDescent="0.25">
      <c r="A749">
        <v>3549</v>
      </c>
      <c r="B749" t="s">
        <v>2955</v>
      </c>
      <c r="C749" t="s">
        <v>1554</v>
      </c>
      <c r="D749" s="1">
        <v>42746</v>
      </c>
      <c r="E749" t="s">
        <v>86</v>
      </c>
      <c r="F749" t="s">
        <v>2956</v>
      </c>
      <c r="G749" t="s">
        <v>2957</v>
      </c>
      <c r="H749" t="s">
        <v>100</v>
      </c>
      <c r="I749" t="s">
        <v>26</v>
      </c>
      <c r="J749" t="s">
        <v>715</v>
      </c>
      <c r="K749" t="s">
        <v>28</v>
      </c>
      <c r="L749">
        <v>40475</v>
      </c>
      <c r="M749" t="s">
        <v>29</v>
      </c>
      <c r="N749" t="s">
        <v>2093</v>
      </c>
      <c r="O749" t="s">
        <v>31</v>
      </c>
      <c r="P749" t="s">
        <v>35</v>
      </c>
      <c r="Q749" t="s">
        <v>2094</v>
      </c>
      <c r="R749">
        <v>33.94</v>
      </c>
      <c r="S749">
        <v>1</v>
      </c>
      <c r="T749">
        <v>0</v>
      </c>
      <c r="U749">
        <v>9.1638000000000002</v>
      </c>
    </row>
    <row r="750" spans="1:21" x14ac:dyDescent="0.25">
      <c r="A750">
        <v>3552</v>
      </c>
      <c r="B750" t="s">
        <v>2958</v>
      </c>
      <c r="C750" t="s">
        <v>2959</v>
      </c>
      <c r="D750" s="1">
        <v>42404</v>
      </c>
      <c r="E750" t="s">
        <v>22</v>
      </c>
      <c r="F750" t="s">
        <v>1510</v>
      </c>
      <c r="G750" t="s">
        <v>1511</v>
      </c>
      <c r="H750" t="s">
        <v>100</v>
      </c>
      <c r="I750" t="s">
        <v>26</v>
      </c>
      <c r="J750" t="s">
        <v>137</v>
      </c>
      <c r="K750" t="s">
        <v>138</v>
      </c>
      <c r="L750">
        <v>60653</v>
      </c>
      <c r="M750" t="s">
        <v>92</v>
      </c>
      <c r="N750" t="s">
        <v>353</v>
      </c>
      <c r="O750" t="s">
        <v>31</v>
      </c>
      <c r="P750" t="s">
        <v>35</v>
      </c>
      <c r="Q750" t="s">
        <v>354</v>
      </c>
      <c r="R750">
        <v>844.11599999999999</v>
      </c>
      <c r="S750">
        <v>6</v>
      </c>
      <c r="T750">
        <v>0.3</v>
      </c>
      <c r="U750">
        <v>-36.176400000000001</v>
      </c>
    </row>
    <row r="751" spans="1:21" x14ac:dyDescent="0.25">
      <c r="A751">
        <v>3568</v>
      </c>
      <c r="B751" t="s">
        <v>2960</v>
      </c>
      <c r="C751" s="1">
        <v>42622</v>
      </c>
      <c r="D751" t="s">
        <v>408</v>
      </c>
      <c r="E751" t="s">
        <v>22</v>
      </c>
      <c r="F751" t="s">
        <v>2727</v>
      </c>
      <c r="G751" t="s">
        <v>2728</v>
      </c>
      <c r="H751" t="s">
        <v>100</v>
      </c>
      <c r="I751" t="s">
        <v>26</v>
      </c>
      <c r="J751" t="s">
        <v>2064</v>
      </c>
      <c r="K751" t="s">
        <v>91</v>
      </c>
      <c r="L751">
        <v>75220</v>
      </c>
      <c r="M751" t="s">
        <v>92</v>
      </c>
      <c r="N751" t="s">
        <v>2523</v>
      </c>
      <c r="O751" t="s">
        <v>31</v>
      </c>
      <c r="P751" t="s">
        <v>55</v>
      </c>
      <c r="Q751" t="s">
        <v>2524</v>
      </c>
      <c r="R751">
        <v>15.007999999999999</v>
      </c>
      <c r="S751">
        <v>4</v>
      </c>
      <c r="T751">
        <v>0.6</v>
      </c>
      <c r="U751">
        <v>-12.006399999999999</v>
      </c>
    </row>
    <row r="752" spans="1:21" x14ac:dyDescent="0.25">
      <c r="A752">
        <v>3581</v>
      </c>
      <c r="B752" t="s">
        <v>2961</v>
      </c>
      <c r="C752" t="s">
        <v>614</v>
      </c>
      <c r="D752" t="s">
        <v>2962</v>
      </c>
      <c r="E752" t="s">
        <v>39</v>
      </c>
      <c r="F752" t="s">
        <v>2963</v>
      </c>
      <c r="G752" t="s">
        <v>2964</v>
      </c>
      <c r="H752" t="s">
        <v>25</v>
      </c>
      <c r="I752" t="s">
        <v>26</v>
      </c>
      <c r="J752" t="s">
        <v>523</v>
      </c>
      <c r="K752" t="s">
        <v>524</v>
      </c>
      <c r="L752">
        <v>39212</v>
      </c>
      <c r="M752" t="s">
        <v>29</v>
      </c>
      <c r="N752" t="s">
        <v>474</v>
      </c>
      <c r="O752" t="s">
        <v>31</v>
      </c>
      <c r="P752" t="s">
        <v>45</v>
      </c>
      <c r="Q752" t="s">
        <v>475</v>
      </c>
      <c r="R752">
        <v>2430.08</v>
      </c>
      <c r="S752">
        <v>8</v>
      </c>
      <c r="T752">
        <v>0</v>
      </c>
      <c r="U752">
        <v>388.81279999999998</v>
      </c>
    </row>
    <row r="753" spans="1:21" x14ac:dyDescent="0.25">
      <c r="A753">
        <v>3584</v>
      </c>
      <c r="B753" t="s">
        <v>2965</v>
      </c>
      <c r="C753" s="1">
        <v>42289</v>
      </c>
      <c r="D753" t="s">
        <v>931</v>
      </c>
      <c r="E753" t="s">
        <v>39</v>
      </c>
      <c r="F753" t="s">
        <v>2966</v>
      </c>
      <c r="G753" t="s">
        <v>2967</v>
      </c>
      <c r="H753" t="s">
        <v>89</v>
      </c>
      <c r="I753" t="s">
        <v>26</v>
      </c>
      <c r="J753" t="s">
        <v>523</v>
      </c>
      <c r="K753" t="s">
        <v>312</v>
      </c>
      <c r="L753">
        <v>49201</v>
      </c>
      <c r="M753" t="s">
        <v>92</v>
      </c>
      <c r="N753" t="s">
        <v>2355</v>
      </c>
      <c r="O753" t="s">
        <v>31</v>
      </c>
      <c r="P753" t="s">
        <v>45</v>
      </c>
      <c r="Q753" t="s">
        <v>2356</v>
      </c>
      <c r="R753">
        <v>801.96</v>
      </c>
      <c r="S753">
        <v>2</v>
      </c>
      <c r="T753">
        <v>0</v>
      </c>
      <c r="U753">
        <v>200.49</v>
      </c>
    </row>
    <row r="754" spans="1:21" x14ac:dyDescent="0.25">
      <c r="A754">
        <v>3585</v>
      </c>
      <c r="B754" t="s">
        <v>2965</v>
      </c>
      <c r="C754" s="1">
        <v>42289</v>
      </c>
      <c r="D754" t="s">
        <v>931</v>
      </c>
      <c r="E754" t="s">
        <v>39</v>
      </c>
      <c r="F754" t="s">
        <v>2966</v>
      </c>
      <c r="G754" t="s">
        <v>2967</v>
      </c>
      <c r="H754" t="s">
        <v>89</v>
      </c>
      <c r="I754" t="s">
        <v>26</v>
      </c>
      <c r="J754" t="s">
        <v>523</v>
      </c>
      <c r="K754" t="s">
        <v>312</v>
      </c>
      <c r="L754">
        <v>49201</v>
      </c>
      <c r="M754" t="s">
        <v>92</v>
      </c>
      <c r="N754" t="s">
        <v>1506</v>
      </c>
      <c r="O754" t="s">
        <v>31</v>
      </c>
      <c r="P754" t="s">
        <v>35</v>
      </c>
      <c r="Q754" t="s">
        <v>1507</v>
      </c>
      <c r="R754">
        <v>191.96</v>
      </c>
      <c r="S754">
        <v>2</v>
      </c>
      <c r="T754">
        <v>0</v>
      </c>
      <c r="U754">
        <v>32.633200000000002</v>
      </c>
    </row>
    <row r="755" spans="1:21" x14ac:dyDescent="0.25">
      <c r="A755">
        <v>3599</v>
      </c>
      <c r="B755" t="s">
        <v>2968</v>
      </c>
      <c r="C755" s="1">
        <v>41891</v>
      </c>
      <c r="D755" t="s">
        <v>694</v>
      </c>
      <c r="E755" t="s">
        <v>22</v>
      </c>
      <c r="F755" t="s">
        <v>1373</v>
      </c>
      <c r="G755" t="s">
        <v>1374</v>
      </c>
      <c r="H755" t="s">
        <v>25</v>
      </c>
      <c r="I755" t="s">
        <v>26</v>
      </c>
      <c r="J755" t="s">
        <v>64</v>
      </c>
      <c r="K755" t="s">
        <v>65</v>
      </c>
      <c r="L755">
        <v>19140</v>
      </c>
      <c r="M755" t="s">
        <v>66</v>
      </c>
      <c r="N755" t="s">
        <v>1587</v>
      </c>
      <c r="O755" t="s">
        <v>31</v>
      </c>
      <c r="P755" t="s">
        <v>55</v>
      </c>
      <c r="Q755" t="s">
        <v>1588</v>
      </c>
      <c r="R755">
        <v>17.472000000000001</v>
      </c>
      <c r="S755">
        <v>3</v>
      </c>
      <c r="T755">
        <v>0.2</v>
      </c>
      <c r="U755">
        <v>5.0232000000000001</v>
      </c>
    </row>
    <row r="756" spans="1:21" x14ac:dyDescent="0.25">
      <c r="A756">
        <v>3603</v>
      </c>
      <c r="B756" t="s">
        <v>2969</v>
      </c>
      <c r="C756" t="s">
        <v>2002</v>
      </c>
      <c r="D756" t="s">
        <v>1127</v>
      </c>
      <c r="E756" t="s">
        <v>39</v>
      </c>
      <c r="F756" t="s">
        <v>2970</v>
      </c>
      <c r="G756" t="s">
        <v>2971</v>
      </c>
      <c r="H756" t="s">
        <v>25</v>
      </c>
      <c r="I756" t="s">
        <v>26</v>
      </c>
      <c r="J756" t="s">
        <v>64</v>
      </c>
      <c r="K756" t="s">
        <v>65</v>
      </c>
      <c r="L756">
        <v>19143</v>
      </c>
      <c r="M756" t="s">
        <v>66</v>
      </c>
      <c r="N756" t="s">
        <v>703</v>
      </c>
      <c r="O756" t="s">
        <v>31</v>
      </c>
      <c r="P756" t="s">
        <v>35</v>
      </c>
      <c r="Q756" t="s">
        <v>704</v>
      </c>
      <c r="R756">
        <v>657.93</v>
      </c>
      <c r="S756">
        <v>5</v>
      </c>
      <c r="T756">
        <v>0.3</v>
      </c>
      <c r="U756">
        <v>-93.99</v>
      </c>
    </row>
    <row r="757" spans="1:21" x14ac:dyDescent="0.25">
      <c r="A757">
        <v>3605</v>
      </c>
      <c r="B757" t="s">
        <v>2972</v>
      </c>
      <c r="C757" t="s">
        <v>519</v>
      </c>
      <c r="D757" t="s">
        <v>470</v>
      </c>
      <c r="E757" t="s">
        <v>39</v>
      </c>
      <c r="F757" t="s">
        <v>2833</v>
      </c>
      <c r="G757" t="s">
        <v>2834</v>
      </c>
      <c r="H757" t="s">
        <v>100</v>
      </c>
      <c r="I757" t="s">
        <v>26</v>
      </c>
      <c r="J757" t="s">
        <v>165</v>
      </c>
      <c r="K757" t="s">
        <v>1274</v>
      </c>
      <c r="L757">
        <v>21044</v>
      </c>
      <c r="M757" t="s">
        <v>66</v>
      </c>
      <c r="N757" t="s">
        <v>1493</v>
      </c>
      <c r="O757" t="s">
        <v>31</v>
      </c>
      <c r="P757" t="s">
        <v>55</v>
      </c>
      <c r="Q757" t="s">
        <v>1494</v>
      </c>
      <c r="R757">
        <v>25.16</v>
      </c>
      <c r="S757">
        <v>2</v>
      </c>
      <c r="T757">
        <v>0</v>
      </c>
      <c r="U757">
        <v>8.5543999999999993</v>
      </c>
    </row>
    <row r="758" spans="1:21" x14ac:dyDescent="0.25">
      <c r="A758">
        <v>3606</v>
      </c>
      <c r="B758" t="s">
        <v>2972</v>
      </c>
      <c r="C758" t="s">
        <v>519</v>
      </c>
      <c r="D758" t="s">
        <v>470</v>
      </c>
      <c r="E758" t="s">
        <v>39</v>
      </c>
      <c r="F758" t="s">
        <v>2833</v>
      </c>
      <c r="G758" t="s">
        <v>2834</v>
      </c>
      <c r="H758" t="s">
        <v>100</v>
      </c>
      <c r="I758" t="s">
        <v>26</v>
      </c>
      <c r="J758" t="s">
        <v>165</v>
      </c>
      <c r="K758" t="s">
        <v>1274</v>
      </c>
      <c r="L758">
        <v>21044</v>
      </c>
      <c r="M758" t="s">
        <v>66</v>
      </c>
      <c r="N758" t="s">
        <v>1400</v>
      </c>
      <c r="O758" t="s">
        <v>31</v>
      </c>
      <c r="P758" t="s">
        <v>55</v>
      </c>
      <c r="Q758" t="s">
        <v>1401</v>
      </c>
      <c r="R758">
        <v>91.92</v>
      </c>
      <c r="S758">
        <v>4</v>
      </c>
      <c r="T758">
        <v>0</v>
      </c>
      <c r="U758">
        <v>31.252800000000001</v>
      </c>
    </row>
    <row r="759" spans="1:21" x14ac:dyDescent="0.25">
      <c r="A759">
        <v>3615</v>
      </c>
      <c r="B759" t="s">
        <v>2973</v>
      </c>
      <c r="C759" t="s">
        <v>396</v>
      </c>
      <c r="D759" t="s">
        <v>1640</v>
      </c>
      <c r="E759" t="s">
        <v>86</v>
      </c>
      <c r="F759" t="s">
        <v>2456</v>
      </c>
      <c r="G759" t="s">
        <v>2457</v>
      </c>
      <c r="H759" t="s">
        <v>89</v>
      </c>
      <c r="I759" t="s">
        <v>26</v>
      </c>
      <c r="J759" t="s">
        <v>264</v>
      </c>
      <c r="K759" t="s">
        <v>91</v>
      </c>
      <c r="L759">
        <v>78207</v>
      </c>
      <c r="M759" t="s">
        <v>92</v>
      </c>
      <c r="N759" t="s">
        <v>1474</v>
      </c>
      <c r="O759" t="s">
        <v>31</v>
      </c>
      <c r="P759" t="s">
        <v>45</v>
      </c>
      <c r="Q759" t="s">
        <v>1475</v>
      </c>
      <c r="R759">
        <v>718.11599999999999</v>
      </c>
      <c r="S759">
        <v>6</v>
      </c>
      <c r="T759">
        <v>0.3</v>
      </c>
      <c r="U759">
        <v>-71.811599999999999</v>
      </c>
    </row>
    <row r="760" spans="1:21" x14ac:dyDescent="0.25">
      <c r="A760">
        <v>3623</v>
      </c>
      <c r="B760" t="s">
        <v>2974</v>
      </c>
      <c r="C760" t="s">
        <v>694</v>
      </c>
      <c r="D760" t="s">
        <v>2975</v>
      </c>
      <c r="E760" t="s">
        <v>39</v>
      </c>
      <c r="F760" t="s">
        <v>2976</v>
      </c>
      <c r="G760" t="s">
        <v>2977</v>
      </c>
      <c r="H760" t="s">
        <v>25</v>
      </c>
      <c r="I760" t="s">
        <v>26</v>
      </c>
      <c r="J760" t="s">
        <v>2978</v>
      </c>
      <c r="K760" t="s">
        <v>754</v>
      </c>
      <c r="L760">
        <v>31204</v>
      </c>
      <c r="M760" t="s">
        <v>29</v>
      </c>
      <c r="N760" t="s">
        <v>1801</v>
      </c>
      <c r="O760" t="s">
        <v>31</v>
      </c>
      <c r="P760" t="s">
        <v>55</v>
      </c>
      <c r="Q760" t="s">
        <v>1802</v>
      </c>
      <c r="R760">
        <v>142.4</v>
      </c>
      <c r="S760">
        <v>5</v>
      </c>
      <c r="T760">
        <v>0</v>
      </c>
      <c r="U760">
        <v>52.688000000000002</v>
      </c>
    </row>
    <row r="761" spans="1:21" x14ac:dyDescent="0.25">
      <c r="A761">
        <v>3625</v>
      </c>
      <c r="B761" t="s">
        <v>2979</v>
      </c>
      <c r="C761" t="s">
        <v>2536</v>
      </c>
      <c r="D761" t="s">
        <v>1107</v>
      </c>
      <c r="E761" t="s">
        <v>22</v>
      </c>
      <c r="F761" t="s">
        <v>2156</v>
      </c>
      <c r="G761" t="s">
        <v>2157</v>
      </c>
      <c r="H761" t="s">
        <v>100</v>
      </c>
      <c r="I761" t="s">
        <v>26</v>
      </c>
      <c r="J761" t="s">
        <v>352</v>
      </c>
      <c r="K761" t="s">
        <v>52</v>
      </c>
      <c r="L761">
        <v>94109</v>
      </c>
      <c r="M761" t="s">
        <v>53</v>
      </c>
      <c r="N761" t="s">
        <v>661</v>
      </c>
      <c r="O761" t="s">
        <v>31</v>
      </c>
      <c r="P761" t="s">
        <v>35</v>
      </c>
      <c r="Q761" t="s">
        <v>662</v>
      </c>
      <c r="R761">
        <v>681.40800000000002</v>
      </c>
      <c r="S761">
        <v>12</v>
      </c>
      <c r="T761">
        <v>0.2</v>
      </c>
      <c r="U761">
        <v>42.588000000000001</v>
      </c>
    </row>
    <row r="762" spans="1:21" x14ac:dyDescent="0.25">
      <c r="A762">
        <v>3639</v>
      </c>
      <c r="B762" t="s">
        <v>2980</v>
      </c>
      <c r="C762" s="1">
        <v>42654</v>
      </c>
      <c r="D762" t="s">
        <v>2981</v>
      </c>
      <c r="E762" t="s">
        <v>39</v>
      </c>
      <c r="F762" t="s">
        <v>1457</v>
      </c>
      <c r="G762" t="s">
        <v>1458</v>
      </c>
      <c r="H762" t="s">
        <v>100</v>
      </c>
      <c r="I762" t="s">
        <v>26</v>
      </c>
      <c r="J762" t="s">
        <v>1015</v>
      </c>
      <c r="K762" t="s">
        <v>250</v>
      </c>
      <c r="L762">
        <v>45503</v>
      </c>
      <c r="M762" t="s">
        <v>66</v>
      </c>
      <c r="N762" t="s">
        <v>1683</v>
      </c>
      <c r="O762" t="s">
        <v>31</v>
      </c>
      <c r="P762" t="s">
        <v>55</v>
      </c>
      <c r="Q762" t="s">
        <v>1684</v>
      </c>
      <c r="R762">
        <v>148.28800000000001</v>
      </c>
      <c r="S762">
        <v>7</v>
      </c>
      <c r="T762">
        <v>0.2</v>
      </c>
      <c r="U762">
        <v>29.657599999999999</v>
      </c>
    </row>
    <row r="763" spans="1:21" x14ac:dyDescent="0.25">
      <c r="A763">
        <v>3659</v>
      </c>
      <c r="B763" t="s">
        <v>2982</v>
      </c>
      <c r="C763" s="1">
        <v>42341</v>
      </c>
      <c r="D763" t="s">
        <v>2983</v>
      </c>
      <c r="E763" t="s">
        <v>39</v>
      </c>
      <c r="F763" t="s">
        <v>2825</v>
      </c>
      <c r="G763" t="s">
        <v>2826</v>
      </c>
      <c r="H763" t="s">
        <v>89</v>
      </c>
      <c r="I763" t="s">
        <v>26</v>
      </c>
      <c r="J763" t="s">
        <v>2984</v>
      </c>
      <c r="K763" t="s">
        <v>43</v>
      </c>
      <c r="L763">
        <v>33317</v>
      </c>
      <c r="M763" t="s">
        <v>29</v>
      </c>
      <c r="N763" t="s">
        <v>158</v>
      </c>
      <c r="O763" t="s">
        <v>31</v>
      </c>
      <c r="P763" t="s">
        <v>55</v>
      </c>
      <c r="Q763" t="s">
        <v>159</v>
      </c>
      <c r="R763">
        <v>30.88</v>
      </c>
      <c r="S763">
        <v>4</v>
      </c>
      <c r="T763">
        <v>0.2</v>
      </c>
      <c r="U763">
        <v>3.86</v>
      </c>
    </row>
    <row r="764" spans="1:21" x14ac:dyDescent="0.25">
      <c r="A764">
        <v>3660</v>
      </c>
      <c r="B764" t="s">
        <v>2982</v>
      </c>
      <c r="C764" s="1">
        <v>42341</v>
      </c>
      <c r="D764" t="s">
        <v>2983</v>
      </c>
      <c r="E764" t="s">
        <v>39</v>
      </c>
      <c r="F764" t="s">
        <v>2825</v>
      </c>
      <c r="G764" t="s">
        <v>2826</v>
      </c>
      <c r="H764" t="s">
        <v>89</v>
      </c>
      <c r="I764" t="s">
        <v>26</v>
      </c>
      <c r="J764" t="s">
        <v>2984</v>
      </c>
      <c r="K764" t="s">
        <v>43</v>
      </c>
      <c r="L764">
        <v>33317</v>
      </c>
      <c r="M764" t="s">
        <v>29</v>
      </c>
      <c r="N764" t="s">
        <v>2985</v>
      </c>
      <c r="O764" t="s">
        <v>31</v>
      </c>
      <c r="P764" t="s">
        <v>55</v>
      </c>
      <c r="Q764" t="s">
        <v>2986</v>
      </c>
      <c r="R764">
        <v>6.4080000000000004</v>
      </c>
      <c r="S764">
        <v>3</v>
      </c>
      <c r="T764">
        <v>0.2</v>
      </c>
      <c r="U764">
        <v>1.4418</v>
      </c>
    </row>
    <row r="765" spans="1:21" x14ac:dyDescent="0.25">
      <c r="A765">
        <v>3675</v>
      </c>
      <c r="B765" t="s">
        <v>2987</v>
      </c>
      <c r="C765" s="1">
        <v>42897</v>
      </c>
      <c r="D765" s="1">
        <v>43050</v>
      </c>
      <c r="E765" t="s">
        <v>39</v>
      </c>
      <c r="F765" t="s">
        <v>2988</v>
      </c>
      <c r="G765" t="s">
        <v>2989</v>
      </c>
      <c r="H765" t="s">
        <v>25</v>
      </c>
      <c r="I765" t="s">
        <v>26</v>
      </c>
      <c r="J765" t="s">
        <v>64</v>
      </c>
      <c r="K765" t="s">
        <v>65</v>
      </c>
      <c r="L765">
        <v>19143</v>
      </c>
      <c r="M765" t="s">
        <v>66</v>
      </c>
      <c r="N765" t="s">
        <v>1920</v>
      </c>
      <c r="O765" t="s">
        <v>31</v>
      </c>
      <c r="P765" t="s">
        <v>35</v>
      </c>
      <c r="Q765" t="s">
        <v>1921</v>
      </c>
      <c r="R765">
        <v>127.372</v>
      </c>
      <c r="S765">
        <v>2</v>
      </c>
      <c r="T765">
        <v>0.3</v>
      </c>
      <c r="U765">
        <v>-30.933199999999999</v>
      </c>
    </row>
    <row r="766" spans="1:21" x14ac:dyDescent="0.25">
      <c r="A766">
        <v>3677</v>
      </c>
      <c r="B766" t="s">
        <v>2990</v>
      </c>
      <c r="C766" s="1">
        <v>42136</v>
      </c>
      <c r="D766" s="1">
        <v>42259</v>
      </c>
      <c r="E766" t="s">
        <v>39</v>
      </c>
      <c r="F766" t="s">
        <v>2991</v>
      </c>
      <c r="G766" t="s">
        <v>2992</v>
      </c>
      <c r="H766" t="s">
        <v>89</v>
      </c>
      <c r="I766" t="s">
        <v>26</v>
      </c>
      <c r="J766" t="s">
        <v>720</v>
      </c>
      <c r="K766" t="s">
        <v>52</v>
      </c>
      <c r="L766">
        <v>92105</v>
      </c>
      <c r="M766" t="s">
        <v>53</v>
      </c>
      <c r="N766" t="s">
        <v>953</v>
      </c>
      <c r="O766" t="s">
        <v>31</v>
      </c>
      <c r="P766" t="s">
        <v>55</v>
      </c>
      <c r="Q766" t="s">
        <v>954</v>
      </c>
      <c r="R766">
        <v>44.46</v>
      </c>
      <c r="S766">
        <v>2</v>
      </c>
      <c r="T766">
        <v>0</v>
      </c>
      <c r="U766">
        <v>14.671799999999999</v>
      </c>
    </row>
    <row r="767" spans="1:21" x14ac:dyDescent="0.25">
      <c r="A767">
        <v>3680</v>
      </c>
      <c r="B767" t="s">
        <v>2993</v>
      </c>
      <c r="C767" s="1">
        <v>42254</v>
      </c>
      <c r="D767" t="s">
        <v>2994</v>
      </c>
      <c r="E767" t="s">
        <v>39</v>
      </c>
      <c r="F767" t="s">
        <v>1779</v>
      </c>
      <c r="G767" t="s">
        <v>1780</v>
      </c>
      <c r="H767" t="s">
        <v>25</v>
      </c>
      <c r="I767" t="s">
        <v>26</v>
      </c>
      <c r="J767" t="s">
        <v>2995</v>
      </c>
      <c r="K767" t="s">
        <v>1274</v>
      </c>
      <c r="L767">
        <v>20735</v>
      </c>
      <c r="M767" t="s">
        <v>66</v>
      </c>
      <c r="N767" t="s">
        <v>387</v>
      </c>
      <c r="O767" t="s">
        <v>31</v>
      </c>
      <c r="P767" t="s">
        <v>55</v>
      </c>
      <c r="Q767" t="s">
        <v>388</v>
      </c>
      <c r="R767">
        <v>181.96</v>
      </c>
      <c r="S767">
        <v>2</v>
      </c>
      <c r="T767">
        <v>0</v>
      </c>
      <c r="U767">
        <v>20.015599999999999</v>
      </c>
    </row>
    <row r="768" spans="1:21" x14ac:dyDescent="0.25">
      <c r="A768">
        <v>3694</v>
      </c>
      <c r="B768" t="s">
        <v>2996</v>
      </c>
      <c r="C768" t="s">
        <v>2997</v>
      </c>
      <c r="D768" s="1">
        <v>42046</v>
      </c>
      <c r="E768" t="s">
        <v>22</v>
      </c>
      <c r="F768" t="s">
        <v>1819</v>
      </c>
      <c r="G768" t="s">
        <v>1820</v>
      </c>
      <c r="H768" t="s">
        <v>89</v>
      </c>
      <c r="I768" t="s">
        <v>26</v>
      </c>
      <c r="J768" t="s">
        <v>286</v>
      </c>
      <c r="K768" t="s">
        <v>189</v>
      </c>
      <c r="L768">
        <v>80219</v>
      </c>
      <c r="M768" t="s">
        <v>53</v>
      </c>
      <c r="N768" t="s">
        <v>2998</v>
      </c>
      <c r="O768" t="s">
        <v>31</v>
      </c>
      <c r="P768" t="s">
        <v>55</v>
      </c>
      <c r="Q768" t="s">
        <v>2999</v>
      </c>
      <c r="R768">
        <v>15.488</v>
      </c>
      <c r="S768">
        <v>4</v>
      </c>
      <c r="T768">
        <v>0.2</v>
      </c>
      <c r="U768">
        <v>3.6783999999999999</v>
      </c>
    </row>
    <row r="769" spans="1:21" x14ac:dyDescent="0.25">
      <c r="A769">
        <v>3698</v>
      </c>
      <c r="B769" t="s">
        <v>3000</v>
      </c>
      <c r="C769" t="s">
        <v>2449</v>
      </c>
      <c r="D769" t="s">
        <v>273</v>
      </c>
      <c r="E769" t="s">
        <v>22</v>
      </c>
      <c r="F769" t="s">
        <v>2699</v>
      </c>
      <c r="G769" t="s">
        <v>2700</v>
      </c>
      <c r="H769" t="s">
        <v>100</v>
      </c>
      <c r="I769" t="s">
        <v>26</v>
      </c>
      <c r="J769" t="s">
        <v>202</v>
      </c>
      <c r="K769" t="s">
        <v>203</v>
      </c>
      <c r="L769">
        <v>98115</v>
      </c>
      <c r="M769" t="s">
        <v>53</v>
      </c>
      <c r="N769" t="s">
        <v>2607</v>
      </c>
      <c r="O769" t="s">
        <v>31</v>
      </c>
      <c r="P769" t="s">
        <v>55</v>
      </c>
      <c r="Q769" t="s">
        <v>2608</v>
      </c>
      <c r="R769">
        <v>141.96</v>
      </c>
      <c r="S769">
        <v>2</v>
      </c>
      <c r="T769">
        <v>0</v>
      </c>
      <c r="U769">
        <v>22.7136</v>
      </c>
    </row>
    <row r="770" spans="1:21" x14ac:dyDescent="0.25">
      <c r="A770">
        <v>3701</v>
      </c>
      <c r="B770" t="s">
        <v>3001</v>
      </c>
      <c r="C770" t="s">
        <v>1332</v>
      </c>
      <c r="D770" t="s">
        <v>806</v>
      </c>
      <c r="E770" t="s">
        <v>39</v>
      </c>
      <c r="F770" t="s">
        <v>1914</v>
      </c>
      <c r="G770" t="s">
        <v>1915</v>
      </c>
      <c r="H770" t="s">
        <v>89</v>
      </c>
      <c r="I770" t="s">
        <v>26</v>
      </c>
      <c r="J770" t="s">
        <v>1037</v>
      </c>
      <c r="K770" t="s">
        <v>123</v>
      </c>
      <c r="L770">
        <v>14609</v>
      </c>
      <c r="M770" t="s">
        <v>66</v>
      </c>
      <c r="N770" t="s">
        <v>1130</v>
      </c>
      <c r="O770" t="s">
        <v>31</v>
      </c>
      <c r="P770" t="s">
        <v>55</v>
      </c>
      <c r="Q770" t="s">
        <v>1131</v>
      </c>
      <c r="R770">
        <v>37.93</v>
      </c>
      <c r="S770">
        <v>1</v>
      </c>
      <c r="T770">
        <v>0</v>
      </c>
      <c r="U770">
        <v>6.8273999999999999</v>
      </c>
    </row>
    <row r="771" spans="1:21" x14ac:dyDescent="0.25">
      <c r="A771">
        <v>3702</v>
      </c>
      <c r="B771" t="s">
        <v>3002</v>
      </c>
      <c r="C771" s="1">
        <v>42614</v>
      </c>
      <c r="D771" t="s">
        <v>3003</v>
      </c>
      <c r="E771" t="s">
        <v>22</v>
      </c>
      <c r="F771" t="s">
        <v>3004</v>
      </c>
      <c r="G771" t="s">
        <v>3005</v>
      </c>
      <c r="H771" t="s">
        <v>89</v>
      </c>
      <c r="I771" t="s">
        <v>26</v>
      </c>
      <c r="J771" t="s">
        <v>3006</v>
      </c>
      <c r="K771" t="s">
        <v>250</v>
      </c>
      <c r="L771">
        <v>43615</v>
      </c>
      <c r="M771" t="s">
        <v>66</v>
      </c>
      <c r="N771" t="s">
        <v>2618</v>
      </c>
      <c r="O771" t="s">
        <v>31</v>
      </c>
      <c r="P771" t="s">
        <v>55</v>
      </c>
      <c r="Q771" t="s">
        <v>2619</v>
      </c>
      <c r="R771">
        <v>15.167999999999999</v>
      </c>
      <c r="S771">
        <v>2</v>
      </c>
      <c r="T771">
        <v>0.2</v>
      </c>
      <c r="U771">
        <v>3.7919999999999998</v>
      </c>
    </row>
    <row r="772" spans="1:21" x14ac:dyDescent="0.25">
      <c r="A772">
        <v>3708</v>
      </c>
      <c r="B772" t="s">
        <v>3007</v>
      </c>
      <c r="C772" t="s">
        <v>1617</v>
      </c>
      <c r="D772" t="s">
        <v>1924</v>
      </c>
      <c r="E772" t="s">
        <v>39</v>
      </c>
      <c r="F772" t="s">
        <v>2474</v>
      </c>
      <c r="G772" t="s">
        <v>2475</v>
      </c>
      <c r="H772" t="s">
        <v>89</v>
      </c>
      <c r="I772" t="s">
        <v>26</v>
      </c>
      <c r="J772" t="s">
        <v>3008</v>
      </c>
      <c r="K772" t="s">
        <v>91</v>
      </c>
      <c r="L772">
        <v>75150</v>
      </c>
      <c r="M772" t="s">
        <v>92</v>
      </c>
      <c r="N772" t="s">
        <v>1078</v>
      </c>
      <c r="O772" t="s">
        <v>31</v>
      </c>
      <c r="P772" t="s">
        <v>55</v>
      </c>
      <c r="Q772" t="s">
        <v>339</v>
      </c>
      <c r="R772">
        <v>6.3680000000000003</v>
      </c>
      <c r="S772">
        <v>2</v>
      </c>
      <c r="T772">
        <v>0.6</v>
      </c>
      <c r="U772">
        <v>-2.5472000000000001</v>
      </c>
    </row>
    <row r="773" spans="1:21" x14ac:dyDescent="0.25">
      <c r="A773">
        <v>3711</v>
      </c>
      <c r="B773" t="s">
        <v>3009</v>
      </c>
      <c r="C773" t="s">
        <v>3010</v>
      </c>
      <c r="D773" t="s">
        <v>1741</v>
      </c>
      <c r="E773" t="s">
        <v>86</v>
      </c>
      <c r="F773" t="s">
        <v>3011</v>
      </c>
      <c r="G773" t="s">
        <v>3012</v>
      </c>
      <c r="H773" t="s">
        <v>89</v>
      </c>
      <c r="I773" t="s">
        <v>26</v>
      </c>
      <c r="J773" t="s">
        <v>51</v>
      </c>
      <c r="K773" t="s">
        <v>52</v>
      </c>
      <c r="L773">
        <v>90045</v>
      </c>
      <c r="M773" t="s">
        <v>53</v>
      </c>
      <c r="N773" t="s">
        <v>327</v>
      </c>
      <c r="O773" t="s">
        <v>31</v>
      </c>
      <c r="P773" t="s">
        <v>45</v>
      </c>
      <c r="Q773" t="s">
        <v>328</v>
      </c>
      <c r="R773">
        <v>510.24</v>
      </c>
      <c r="S773">
        <v>3</v>
      </c>
      <c r="T773">
        <v>0.2</v>
      </c>
      <c r="U773">
        <v>6.3780000000000001</v>
      </c>
    </row>
    <row r="774" spans="1:21" x14ac:dyDescent="0.25">
      <c r="A774">
        <v>3714</v>
      </c>
      <c r="B774" t="s">
        <v>3013</v>
      </c>
      <c r="C774" t="s">
        <v>3014</v>
      </c>
      <c r="D774" t="s">
        <v>957</v>
      </c>
      <c r="E774" t="s">
        <v>86</v>
      </c>
      <c r="F774" t="s">
        <v>1742</v>
      </c>
      <c r="G774" t="s">
        <v>1743</v>
      </c>
      <c r="H774" t="s">
        <v>25</v>
      </c>
      <c r="I774" t="s">
        <v>26</v>
      </c>
      <c r="J774" t="s">
        <v>202</v>
      </c>
      <c r="K774" t="s">
        <v>203</v>
      </c>
      <c r="L774">
        <v>98103</v>
      </c>
      <c r="M774" t="s">
        <v>53</v>
      </c>
      <c r="N774" t="s">
        <v>1189</v>
      </c>
      <c r="O774" t="s">
        <v>31</v>
      </c>
      <c r="P774" t="s">
        <v>55</v>
      </c>
      <c r="Q774" t="s">
        <v>1190</v>
      </c>
      <c r="R774">
        <v>162.6</v>
      </c>
      <c r="S774">
        <v>3</v>
      </c>
      <c r="T774">
        <v>0</v>
      </c>
      <c r="U774">
        <v>34.146000000000001</v>
      </c>
    </row>
    <row r="775" spans="1:21" x14ac:dyDescent="0.25">
      <c r="A775">
        <v>3716</v>
      </c>
      <c r="B775" t="s">
        <v>3015</v>
      </c>
      <c r="C775" s="1">
        <v>41863</v>
      </c>
      <c r="D775" s="1">
        <v>41924</v>
      </c>
      <c r="E775" t="s">
        <v>22</v>
      </c>
      <c r="F775" t="s">
        <v>2138</v>
      </c>
      <c r="G775" t="s">
        <v>2139</v>
      </c>
      <c r="H775" t="s">
        <v>25</v>
      </c>
      <c r="I775" t="s">
        <v>26</v>
      </c>
      <c r="J775" t="s">
        <v>1134</v>
      </c>
      <c r="K775" t="s">
        <v>203</v>
      </c>
      <c r="L775">
        <v>98502</v>
      </c>
      <c r="M775" t="s">
        <v>53</v>
      </c>
      <c r="N775" t="s">
        <v>428</v>
      </c>
      <c r="O775" t="s">
        <v>31</v>
      </c>
      <c r="P775" t="s">
        <v>35</v>
      </c>
      <c r="Q775" t="s">
        <v>429</v>
      </c>
      <c r="R775">
        <v>603.91999999999996</v>
      </c>
      <c r="S775">
        <v>5</v>
      </c>
      <c r="T775">
        <v>0.2</v>
      </c>
      <c r="U775">
        <v>45.293999999999997</v>
      </c>
    </row>
    <row r="776" spans="1:21" x14ac:dyDescent="0.25">
      <c r="A776">
        <v>3721</v>
      </c>
      <c r="B776" t="s">
        <v>3016</v>
      </c>
      <c r="C776" t="s">
        <v>1057</v>
      </c>
      <c r="D776" t="s">
        <v>2154</v>
      </c>
      <c r="E776" t="s">
        <v>39</v>
      </c>
      <c r="F776" t="s">
        <v>3017</v>
      </c>
      <c r="G776" t="s">
        <v>3018</v>
      </c>
      <c r="H776" t="s">
        <v>100</v>
      </c>
      <c r="I776" t="s">
        <v>26</v>
      </c>
      <c r="J776" t="s">
        <v>523</v>
      </c>
      <c r="K776" t="s">
        <v>524</v>
      </c>
      <c r="L776">
        <v>39212</v>
      </c>
      <c r="M776" t="s">
        <v>29</v>
      </c>
      <c r="N776" t="s">
        <v>412</v>
      </c>
      <c r="O776" t="s">
        <v>31</v>
      </c>
      <c r="P776" t="s">
        <v>55</v>
      </c>
      <c r="Q776" t="s">
        <v>413</v>
      </c>
      <c r="R776">
        <v>18.920000000000002</v>
      </c>
      <c r="S776">
        <v>4</v>
      </c>
      <c r="T776">
        <v>0</v>
      </c>
      <c r="U776">
        <v>7.3788</v>
      </c>
    </row>
    <row r="777" spans="1:21" x14ac:dyDescent="0.25">
      <c r="A777">
        <v>3736</v>
      </c>
      <c r="B777" t="s">
        <v>3019</v>
      </c>
      <c r="C777" s="1">
        <v>42889</v>
      </c>
      <c r="D777" s="1">
        <v>43042</v>
      </c>
      <c r="E777" t="s">
        <v>22</v>
      </c>
      <c r="F777" t="s">
        <v>3020</v>
      </c>
      <c r="G777" t="s">
        <v>3021</v>
      </c>
      <c r="H777" t="s">
        <v>25</v>
      </c>
      <c r="I777" t="s">
        <v>26</v>
      </c>
      <c r="J777" t="s">
        <v>180</v>
      </c>
      <c r="K777" t="s">
        <v>123</v>
      </c>
      <c r="L777">
        <v>10011</v>
      </c>
      <c r="M777" t="s">
        <v>66</v>
      </c>
      <c r="N777" t="s">
        <v>1385</v>
      </c>
      <c r="O777" t="s">
        <v>31</v>
      </c>
      <c r="P777" t="s">
        <v>55</v>
      </c>
      <c r="Q777" t="s">
        <v>1386</v>
      </c>
      <c r="R777">
        <v>71.97</v>
      </c>
      <c r="S777">
        <v>3</v>
      </c>
      <c r="T777">
        <v>0</v>
      </c>
      <c r="U777">
        <v>16.553100000000001</v>
      </c>
    </row>
    <row r="778" spans="1:21" x14ac:dyDescent="0.25">
      <c r="A778">
        <v>3747</v>
      </c>
      <c r="B778" t="s">
        <v>3022</v>
      </c>
      <c r="C778" t="s">
        <v>1943</v>
      </c>
      <c r="D778" t="s">
        <v>3023</v>
      </c>
      <c r="E778" t="s">
        <v>22</v>
      </c>
      <c r="F778" t="s">
        <v>1227</v>
      </c>
      <c r="G778" t="s">
        <v>1228</v>
      </c>
      <c r="H778" t="s">
        <v>25</v>
      </c>
      <c r="I778" t="s">
        <v>26</v>
      </c>
      <c r="J778" t="s">
        <v>376</v>
      </c>
      <c r="K778" t="s">
        <v>754</v>
      </c>
      <c r="L778">
        <v>31907</v>
      </c>
      <c r="M778" t="s">
        <v>29</v>
      </c>
      <c r="N778" t="s">
        <v>2073</v>
      </c>
      <c r="O778" t="s">
        <v>31</v>
      </c>
      <c r="P778" t="s">
        <v>35</v>
      </c>
      <c r="Q778" t="s">
        <v>2074</v>
      </c>
      <c r="R778">
        <v>368.97</v>
      </c>
      <c r="S778">
        <v>3</v>
      </c>
      <c r="T778">
        <v>0</v>
      </c>
      <c r="U778">
        <v>81.173400000000001</v>
      </c>
    </row>
    <row r="779" spans="1:21" x14ac:dyDescent="0.25">
      <c r="A779">
        <v>3748</v>
      </c>
      <c r="B779" t="s">
        <v>3024</v>
      </c>
      <c r="C779" t="s">
        <v>470</v>
      </c>
      <c r="D779" t="s">
        <v>3025</v>
      </c>
      <c r="E779" t="s">
        <v>22</v>
      </c>
      <c r="F779" t="s">
        <v>357</v>
      </c>
      <c r="G779" t="s">
        <v>358</v>
      </c>
      <c r="H779" t="s">
        <v>89</v>
      </c>
      <c r="I779" t="s">
        <v>26</v>
      </c>
      <c r="J779" t="s">
        <v>2906</v>
      </c>
      <c r="K779" t="s">
        <v>52</v>
      </c>
      <c r="L779">
        <v>90301</v>
      </c>
      <c r="M779" t="s">
        <v>53</v>
      </c>
      <c r="N779" t="s">
        <v>1658</v>
      </c>
      <c r="O779" t="s">
        <v>31</v>
      </c>
      <c r="P779" t="s">
        <v>55</v>
      </c>
      <c r="Q779" t="s">
        <v>1659</v>
      </c>
      <c r="R779">
        <v>198.46</v>
      </c>
      <c r="S779">
        <v>2</v>
      </c>
      <c r="T779">
        <v>0</v>
      </c>
      <c r="U779">
        <v>99.23</v>
      </c>
    </row>
    <row r="780" spans="1:21" x14ac:dyDescent="0.25">
      <c r="A780">
        <v>3752</v>
      </c>
      <c r="B780" t="s">
        <v>3024</v>
      </c>
      <c r="C780" t="s">
        <v>470</v>
      </c>
      <c r="D780" t="s">
        <v>3025</v>
      </c>
      <c r="E780" t="s">
        <v>22</v>
      </c>
      <c r="F780" t="s">
        <v>357</v>
      </c>
      <c r="G780" t="s">
        <v>358</v>
      </c>
      <c r="H780" t="s">
        <v>89</v>
      </c>
      <c r="I780" t="s">
        <v>26</v>
      </c>
      <c r="J780" t="s">
        <v>2906</v>
      </c>
      <c r="K780" t="s">
        <v>52</v>
      </c>
      <c r="L780">
        <v>90301</v>
      </c>
      <c r="M780" t="s">
        <v>53</v>
      </c>
      <c r="N780" t="s">
        <v>508</v>
      </c>
      <c r="O780" t="s">
        <v>31</v>
      </c>
      <c r="P780" t="s">
        <v>35</v>
      </c>
      <c r="Q780" t="s">
        <v>509</v>
      </c>
      <c r="R780">
        <v>230.28</v>
      </c>
      <c r="S780">
        <v>3</v>
      </c>
      <c r="T780">
        <v>0.2</v>
      </c>
      <c r="U780">
        <v>23.027999999999999</v>
      </c>
    </row>
    <row r="781" spans="1:21" x14ac:dyDescent="0.25">
      <c r="A781">
        <v>3757</v>
      </c>
      <c r="B781" t="s">
        <v>3026</v>
      </c>
      <c r="C781" s="1">
        <v>42432</v>
      </c>
      <c r="D781" s="1">
        <v>42524</v>
      </c>
      <c r="E781" t="s">
        <v>86</v>
      </c>
      <c r="F781" t="s">
        <v>2736</v>
      </c>
      <c r="G781" t="s">
        <v>2737</v>
      </c>
      <c r="H781" t="s">
        <v>89</v>
      </c>
      <c r="I781" t="s">
        <v>26</v>
      </c>
      <c r="J781" t="s">
        <v>3027</v>
      </c>
      <c r="K781" t="s">
        <v>91</v>
      </c>
      <c r="L781">
        <v>79762</v>
      </c>
      <c r="M781" t="s">
        <v>92</v>
      </c>
      <c r="N781" t="s">
        <v>3028</v>
      </c>
      <c r="O781" t="s">
        <v>31</v>
      </c>
      <c r="P781" t="s">
        <v>35</v>
      </c>
      <c r="Q781" t="s">
        <v>3029</v>
      </c>
      <c r="R781">
        <v>563.42999999999995</v>
      </c>
      <c r="S781">
        <v>5</v>
      </c>
      <c r="T781">
        <v>0.3</v>
      </c>
      <c r="U781">
        <v>-56.343000000000004</v>
      </c>
    </row>
    <row r="782" spans="1:21" x14ac:dyDescent="0.25">
      <c r="A782">
        <v>3761</v>
      </c>
      <c r="B782" t="s">
        <v>3030</v>
      </c>
      <c r="C782" t="s">
        <v>1782</v>
      </c>
      <c r="D782" t="s">
        <v>2478</v>
      </c>
      <c r="E782" t="s">
        <v>39</v>
      </c>
      <c r="F782" t="s">
        <v>1265</v>
      </c>
      <c r="G782" t="s">
        <v>1266</v>
      </c>
      <c r="H782" t="s">
        <v>89</v>
      </c>
      <c r="I782" t="s">
        <v>26</v>
      </c>
      <c r="J782" t="s">
        <v>51</v>
      </c>
      <c r="K782" t="s">
        <v>52</v>
      </c>
      <c r="L782">
        <v>90049</v>
      </c>
      <c r="M782" t="s">
        <v>53</v>
      </c>
      <c r="N782" t="s">
        <v>1756</v>
      </c>
      <c r="O782" t="s">
        <v>31</v>
      </c>
      <c r="P782" t="s">
        <v>55</v>
      </c>
      <c r="Q782" t="s">
        <v>1757</v>
      </c>
      <c r="R782">
        <v>24.4</v>
      </c>
      <c r="S782">
        <v>2</v>
      </c>
      <c r="T782">
        <v>0</v>
      </c>
      <c r="U782">
        <v>10.247999999999999</v>
      </c>
    </row>
    <row r="783" spans="1:21" x14ac:dyDescent="0.25">
      <c r="A783">
        <v>3763</v>
      </c>
      <c r="B783" t="s">
        <v>3031</v>
      </c>
      <c r="C783" t="s">
        <v>3032</v>
      </c>
      <c r="D783" t="s">
        <v>3033</v>
      </c>
      <c r="E783" t="s">
        <v>22</v>
      </c>
      <c r="F783" t="s">
        <v>2049</v>
      </c>
      <c r="G783" t="s">
        <v>2050</v>
      </c>
      <c r="H783" t="s">
        <v>89</v>
      </c>
      <c r="I783" t="s">
        <v>26</v>
      </c>
      <c r="J783" t="s">
        <v>3034</v>
      </c>
      <c r="K783" t="s">
        <v>257</v>
      </c>
      <c r="L783">
        <v>53214</v>
      </c>
      <c r="M783" t="s">
        <v>92</v>
      </c>
      <c r="N783" t="s">
        <v>604</v>
      </c>
      <c r="O783" t="s">
        <v>31</v>
      </c>
      <c r="P783" t="s">
        <v>32</v>
      </c>
      <c r="Q783" t="s">
        <v>605</v>
      </c>
      <c r="R783">
        <v>241.96</v>
      </c>
      <c r="S783">
        <v>2</v>
      </c>
      <c r="T783">
        <v>0</v>
      </c>
      <c r="U783">
        <v>24.196000000000002</v>
      </c>
    </row>
    <row r="784" spans="1:21" x14ac:dyDescent="0.25">
      <c r="A784">
        <v>3766</v>
      </c>
      <c r="B784" t="s">
        <v>3035</v>
      </c>
      <c r="C784" t="s">
        <v>608</v>
      </c>
      <c r="D784" t="s">
        <v>2813</v>
      </c>
      <c r="E784" t="s">
        <v>39</v>
      </c>
      <c r="F784" t="s">
        <v>2674</v>
      </c>
      <c r="G784" t="s">
        <v>2675</v>
      </c>
      <c r="H784" t="s">
        <v>89</v>
      </c>
      <c r="I784" t="s">
        <v>26</v>
      </c>
      <c r="J784" t="s">
        <v>101</v>
      </c>
      <c r="K784" t="s">
        <v>91</v>
      </c>
      <c r="L784">
        <v>77036</v>
      </c>
      <c r="M784" t="s">
        <v>92</v>
      </c>
      <c r="N784" t="s">
        <v>1860</v>
      </c>
      <c r="O784" t="s">
        <v>31</v>
      </c>
      <c r="P784" t="s">
        <v>45</v>
      </c>
      <c r="Q784" t="s">
        <v>1861</v>
      </c>
      <c r="R784">
        <v>99.372</v>
      </c>
      <c r="S784">
        <v>2</v>
      </c>
      <c r="T784">
        <v>0.3</v>
      </c>
      <c r="U784">
        <v>-1.4196</v>
      </c>
    </row>
    <row r="785" spans="1:21" x14ac:dyDescent="0.25">
      <c r="A785">
        <v>3769</v>
      </c>
      <c r="B785" t="s">
        <v>3036</v>
      </c>
      <c r="C785" t="s">
        <v>2749</v>
      </c>
      <c r="D785" t="s">
        <v>1257</v>
      </c>
      <c r="E785" t="s">
        <v>22</v>
      </c>
      <c r="F785" t="s">
        <v>3037</v>
      </c>
      <c r="G785" t="s">
        <v>3038</v>
      </c>
      <c r="H785" t="s">
        <v>89</v>
      </c>
      <c r="I785" t="s">
        <v>26</v>
      </c>
      <c r="J785" t="s">
        <v>2424</v>
      </c>
      <c r="K785" t="s">
        <v>43</v>
      </c>
      <c r="L785">
        <v>33012</v>
      </c>
      <c r="M785" t="s">
        <v>29</v>
      </c>
      <c r="N785" t="s">
        <v>1816</v>
      </c>
      <c r="O785" t="s">
        <v>31</v>
      </c>
      <c r="P785" t="s">
        <v>35</v>
      </c>
      <c r="Q785" t="s">
        <v>1817</v>
      </c>
      <c r="R785">
        <v>1013.832</v>
      </c>
      <c r="S785">
        <v>9</v>
      </c>
      <c r="T785">
        <v>0.2</v>
      </c>
      <c r="U785">
        <v>101.3832</v>
      </c>
    </row>
    <row r="786" spans="1:21" x14ac:dyDescent="0.25">
      <c r="A786">
        <v>3771</v>
      </c>
      <c r="B786" t="s">
        <v>3039</v>
      </c>
      <c r="C786" t="s">
        <v>3040</v>
      </c>
      <c r="D786" t="s">
        <v>3041</v>
      </c>
      <c r="E786" t="s">
        <v>39</v>
      </c>
      <c r="F786" t="s">
        <v>3042</v>
      </c>
      <c r="G786" t="s">
        <v>3043</v>
      </c>
      <c r="H786" t="s">
        <v>25</v>
      </c>
      <c r="I786" t="s">
        <v>26</v>
      </c>
      <c r="J786" t="s">
        <v>352</v>
      </c>
      <c r="K786" t="s">
        <v>52</v>
      </c>
      <c r="L786">
        <v>94122</v>
      </c>
      <c r="M786" t="s">
        <v>53</v>
      </c>
      <c r="N786" t="s">
        <v>686</v>
      </c>
      <c r="O786" t="s">
        <v>31</v>
      </c>
      <c r="P786" t="s">
        <v>45</v>
      </c>
      <c r="Q786" t="s">
        <v>687</v>
      </c>
      <c r="R786">
        <v>2003.52</v>
      </c>
      <c r="S786">
        <v>6</v>
      </c>
      <c r="T786">
        <v>0.2</v>
      </c>
      <c r="U786">
        <v>-325.572</v>
      </c>
    </row>
    <row r="787" spans="1:21" x14ac:dyDescent="0.25">
      <c r="A787">
        <v>3778</v>
      </c>
      <c r="B787" t="s">
        <v>3044</v>
      </c>
      <c r="C787" s="1">
        <v>42068</v>
      </c>
      <c r="D787" s="1">
        <v>42221</v>
      </c>
      <c r="E787" t="s">
        <v>39</v>
      </c>
      <c r="F787" t="s">
        <v>2647</v>
      </c>
      <c r="G787" t="s">
        <v>2648</v>
      </c>
      <c r="H787" t="s">
        <v>100</v>
      </c>
      <c r="I787" t="s">
        <v>26</v>
      </c>
      <c r="J787" t="s">
        <v>3045</v>
      </c>
      <c r="K787" t="s">
        <v>52</v>
      </c>
      <c r="L787">
        <v>91911</v>
      </c>
      <c r="M787" t="s">
        <v>53</v>
      </c>
      <c r="N787" t="s">
        <v>2194</v>
      </c>
      <c r="O787" t="s">
        <v>31</v>
      </c>
      <c r="P787" t="s">
        <v>55</v>
      </c>
      <c r="Q787" t="s">
        <v>2195</v>
      </c>
      <c r="R787">
        <v>665.88</v>
      </c>
      <c r="S787">
        <v>6</v>
      </c>
      <c r="T787">
        <v>0</v>
      </c>
      <c r="U787">
        <v>106.5408</v>
      </c>
    </row>
    <row r="788" spans="1:21" x14ac:dyDescent="0.25">
      <c r="A788">
        <v>3796</v>
      </c>
      <c r="B788" t="s">
        <v>3046</v>
      </c>
      <c r="C788" t="s">
        <v>3047</v>
      </c>
      <c r="D788" s="1">
        <v>41672</v>
      </c>
      <c r="E788" t="s">
        <v>39</v>
      </c>
      <c r="F788" t="s">
        <v>3048</v>
      </c>
      <c r="G788" t="s">
        <v>3049</v>
      </c>
      <c r="H788" t="s">
        <v>25</v>
      </c>
      <c r="I788" t="s">
        <v>26</v>
      </c>
      <c r="J788" t="s">
        <v>720</v>
      </c>
      <c r="K788" t="s">
        <v>52</v>
      </c>
      <c r="L788">
        <v>92037</v>
      </c>
      <c r="M788" t="s">
        <v>53</v>
      </c>
      <c r="N788" t="s">
        <v>3050</v>
      </c>
      <c r="O788" t="s">
        <v>31</v>
      </c>
      <c r="P788" t="s">
        <v>45</v>
      </c>
      <c r="Q788" t="s">
        <v>3051</v>
      </c>
      <c r="R788">
        <v>333</v>
      </c>
      <c r="S788">
        <v>3</v>
      </c>
      <c r="T788">
        <v>0.2</v>
      </c>
      <c r="U788">
        <v>-16.649999999999999</v>
      </c>
    </row>
    <row r="789" spans="1:21" x14ac:dyDescent="0.25">
      <c r="A789">
        <v>3799</v>
      </c>
      <c r="B789" t="s">
        <v>3052</v>
      </c>
      <c r="C789" s="1">
        <v>42836</v>
      </c>
      <c r="D789" s="1">
        <v>42866</v>
      </c>
      <c r="E789" t="s">
        <v>86</v>
      </c>
      <c r="F789" t="s">
        <v>380</v>
      </c>
      <c r="G789" t="s">
        <v>381</v>
      </c>
      <c r="H789" t="s">
        <v>89</v>
      </c>
      <c r="I789" t="s">
        <v>26</v>
      </c>
      <c r="J789" t="s">
        <v>3053</v>
      </c>
      <c r="K789" t="s">
        <v>1209</v>
      </c>
      <c r="L789">
        <v>27405</v>
      </c>
      <c r="M789" t="s">
        <v>29</v>
      </c>
      <c r="N789" t="s">
        <v>446</v>
      </c>
      <c r="O789" t="s">
        <v>31</v>
      </c>
      <c r="P789" t="s">
        <v>45</v>
      </c>
      <c r="Q789" t="s">
        <v>447</v>
      </c>
      <c r="R789">
        <v>523.76400000000001</v>
      </c>
      <c r="S789">
        <v>3</v>
      </c>
      <c r="T789">
        <v>0.4</v>
      </c>
      <c r="U789">
        <v>-192.04679999999999</v>
      </c>
    </row>
    <row r="790" spans="1:21" x14ac:dyDescent="0.25">
      <c r="A790">
        <v>3801</v>
      </c>
      <c r="B790" t="s">
        <v>3054</v>
      </c>
      <c r="C790" t="s">
        <v>2321</v>
      </c>
      <c r="D790" t="s">
        <v>3055</v>
      </c>
      <c r="E790" t="s">
        <v>39</v>
      </c>
      <c r="F790" t="s">
        <v>3056</v>
      </c>
      <c r="G790" t="s">
        <v>3057</v>
      </c>
      <c r="H790" t="s">
        <v>25</v>
      </c>
      <c r="I790" t="s">
        <v>26</v>
      </c>
      <c r="J790" t="s">
        <v>680</v>
      </c>
      <c r="K790" t="s">
        <v>1209</v>
      </c>
      <c r="L790">
        <v>28540</v>
      </c>
      <c r="M790" t="s">
        <v>29</v>
      </c>
      <c r="N790" t="s">
        <v>3058</v>
      </c>
      <c r="O790" t="s">
        <v>31</v>
      </c>
      <c r="P790" t="s">
        <v>35</v>
      </c>
      <c r="Q790" t="s">
        <v>3059</v>
      </c>
      <c r="R790">
        <v>102.592</v>
      </c>
      <c r="S790">
        <v>1</v>
      </c>
      <c r="T790">
        <v>0.2</v>
      </c>
      <c r="U790">
        <v>10.2592</v>
      </c>
    </row>
    <row r="791" spans="1:21" x14ac:dyDescent="0.25">
      <c r="A791">
        <v>3810</v>
      </c>
      <c r="B791" t="s">
        <v>3060</v>
      </c>
      <c r="C791" s="1">
        <v>42349</v>
      </c>
      <c r="D791" t="s">
        <v>2449</v>
      </c>
      <c r="E791" t="s">
        <v>39</v>
      </c>
      <c r="F791" t="s">
        <v>3061</v>
      </c>
      <c r="G791" t="s">
        <v>3062</v>
      </c>
      <c r="H791" t="s">
        <v>89</v>
      </c>
      <c r="I791" t="s">
        <v>26</v>
      </c>
      <c r="J791" t="s">
        <v>2984</v>
      </c>
      <c r="K791" t="s">
        <v>43</v>
      </c>
      <c r="L791">
        <v>33317</v>
      </c>
      <c r="M791" t="s">
        <v>29</v>
      </c>
      <c r="N791" t="s">
        <v>3063</v>
      </c>
      <c r="O791" t="s">
        <v>31</v>
      </c>
      <c r="P791" t="s">
        <v>35</v>
      </c>
      <c r="Q791" t="s">
        <v>3064</v>
      </c>
      <c r="R791">
        <v>523.91999999999996</v>
      </c>
      <c r="S791">
        <v>5</v>
      </c>
      <c r="T791">
        <v>0.2</v>
      </c>
      <c r="U791">
        <v>-72.039000000000001</v>
      </c>
    </row>
    <row r="792" spans="1:21" x14ac:dyDescent="0.25">
      <c r="A792">
        <v>3812</v>
      </c>
      <c r="B792" t="s">
        <v>3060</v>
      </c>
      <c r="C792" s="1">
        <v>42349</v>
      </c>
      <c r="D792" t="s">
        <v>2449</v>
      </c>
      <c r="E792" t="s">
        <v>39</v>
      </c>
      <c r="F792" t="s">
        <v>3061</v>
      </c>
      <c r="G792" t="s">
        <v>3062</v>
      </c>
      <c r="H792" t="s">
        <v>89</v>
      </c>
      <c r="I792" t="s">
        <v>26</v>
      </c>
      <c r="J792" t="s">
        <v>2984</v>
      </c>
      <c r="K792" t="s">
        <v>43</v>
      </c>
      <c r="L792">
        <v>33317</v>
      </c>
      <c r="M792" t="s">
        <v>29</v>
      </c>
      <c r="N792" t="s">
        <v>321</v>
      </c>
      <c r="O792" t="s">
        <v>31</v>
      </c>
      <c r="P792" t="s">
        <v>35</v>
      </c>
      <c r="Q792" t="s">
        <v>322</v>
      </c>
      <c r="R792">
        <v>146.136</v>
      </c>
      <c r="S792">
        <v>3</v>
      </c>
      <c r="T792">
        <v>0.2</v>
      </c>
      <c r="U792">
        <v>16.440300000000001</v>
      </c>
    </row>
    <row r="793" spans="1:21" x14ac:dyDescent="0.25">
      <c r="A793">
        <v>3817</v>
      </c>
      <c r="B793" t="s">
        <v>3065</v>
      </c>
      <c r="C793" t="s">
        <v>1285</v>
      </c>
      <c r="D793" t="s">
        <v>1376</v>
      </c>
      <c r="E793" t="s">
        <v>39</v>
      </c>
      <c r="F793" t="s">
        <v>2652</v>
      </c>
      <c r="G793" t="s">
        <v>2653</v>
      </c>
      <c r="H793" t="s">
        <v>25</v>
      </c>
      <c r="I793" t="s">
        <v>26</v>
      </c>
      <c r="J793" t="s">
        <v>2923</v>
      </c>
      <c r="K793" t="s">
        <v>1502</v>
      </c>
      <c r="L793">
        <v>36608</v>
      </c>
      <c r="M793" t="s">
        <v>29</v>
      </c>
      <c r="N793" t="s">
        <v>2355</v>
      </c>
      <c r="O793" t="s">
        <v>31</v>
      </c>
      <c r="P793" t="s">
        <v>45</v>
      </c>
      <c r="Q793" t="s">
        <v>2356</v>
      </c>
      <c r="R793">
        <v>801.96</v>
      </c>
      <c r="S793">
        <v>2</v>
      </c>
      <c r="T793">
        <v>0</v>
      </c>
      <c r="U793">
        <v>200.49</v>
      </c>
    </row>
    <row r="794" spans="1:21" x14ac:dyDescent="0.25">
      <c r="A794">
        <v>3819</v>
      </c>
      <c r="B794" t="s">
        <v>3065</v>
      </c>
      <c r="C794" t="s">
        <v>1285</v>
      </c>
      <c r="D794" t="s">
        <v>1376</v>
      </c>
      <c r="E794" t="s">
        <v>39</v>
      </c>
      <c r="F794" t="s">
        <v>2652</v>
      </c>
      <c r="G794" t="s">
        <v>2653</v>
      </c>
      <c r="H794" t="s">
        <v>25</v>
      </c>
      <c r="I794" t="s">
        <v>26</v>
      </c>
      <c r="J794" t="s">
        <v>2923</v>
      </c>
      <c r="K794" t="s">
        <v>1502</v>
      </c>
      <c r="L794">
        <v>36608</v>
      </c>
      <c r="M794" t="s">
        <v>29</v>
      </c>
      <c r="N794" t="s">
        <v>741</v>
      </c>
      <c r="O794" t="s">
        <v>31</v>
      </c>
      <c r="P794" t="s">
        <v>35</v>
      </c>
      <c r="Q794" t="s">
        <v>742</v>
      </c>
      <c r="R794">
        <v>1056.8599999999999</v>
      </c>
      <c r="S794">
        <v>7</v>
      </c>
      <c r="T794">
        <v>0</v>
      </c>
      <c r="U794">
        <v>306.48939999999999</v>
      </c>
    </row>
    <row r="795" spans="1:21" x14ac:dyDescent="0.25">
      <c r="A795">
        <v>3821</v>
      </c>
      <c r="B795" t="s">
        <v>3066</v>
      </c>
      <c r="C795" s="1">
        <v>42988</v>
      </c>
      <c r="D795" t="s">
        <v>1462</v>
      </c>
      <c r="E795" t="s">
        <v>39</v>
      </c>
      <c r="F795" t="s">
        <v>2561</v>
      </c>
      <c r="G795" t="s">
        <v>2562</v>
      </c>
      <c r="H795" t="s">
        <v>25</v>
      </c>
      <c r="I795" t="s">
        <v>26</v>
      </c>
      <c r="J795" t="s">
        <v>180</v>
      </c>
      <c r="K795" t="s">
        <v>123</v>
      </c>
      <c r="L795">
        <v>10024</v>
      </c>
      <c r="M795" t="s">
        <v>66</v>
      </c>
      <c r="N795" t="s">
        <v>1940</v>
      </c>
      <c r="O795" t="s">
        <v>31</v>
      </c>
      <c r="P795" t="s">
        <v>32</v>
      </c>
      <c r="Q795" t="s">
        <v>1941</v>
      </c>
      <c r="R795">
        <v>314.35199999999998</v>
      </c>
      <c r="S795">
        <v>3</v>
      </c>
      <c r="T795">
        <v>0.2</v>
      </c>
      <c r="U795">
        <v>-15.717599999999999</v>
      </c>
    </row>
    <row r="796" spans="1:21" x14ac:dyDescent="0.25">
      <c r="A796">
        <v>3828</v>
      </c>
      <c r="B796" t="s">
        <v>3067</v>
      </c>
      <c r="C796" s="1">
        <v>42921</v>
      </c>
      <c r="D796" s="1">
        <v>43044</v>
      </c>
      <c r="E796" t="s">
        <v>39</v>
      </c>
      <c r="F796" t="s">
        <v>1885</v>
      </c>
      <c r="G796" t="s">
        <v>1886</v>
      </c>
      <c r="H796" t="s">
        <v>89</v>
      </c>
      <c r="I796" t="s">
        <v>26</v>
      </c>
      <c r="J796" t="s">
        <v>311</v>
      </c>
      <c r="K796" t="s">
        <v>312</v>
      </c>
      <c r="L796">
        <v>48234</v>
      </c>
      <c r="M796" t="s">
        <v>92</v>
      </c>
      <c r="N796" t="s">
        <v>414</v>
      </c>
      <c r="O796" t="s">
        <v>31</v>
      </c>
      <c r="P796" t="s">
        <v>35</v>
      </c>
      <c r="Q796" t="s">
        <v>415</v>
      </c>
      <c r="R796">
        <v>1458.65</v>
      </c>
      <c r="S796">
        <v>5</v>
      </c>
      <c r="T796">
        <v>0</v>
      </c>
      <c r="U796">
        <v>423.00850000000003</v>
      </c>
    </row>
    <row r="797" spans="1:21" x14ac:dyDescent="0.25">
      <c r="A797">
        <v>3829</v>
      </c>
      <c r="B797" t="s">
        <v>3067</v>
      </c>
      <c r="C797" s="1">
        <v>42921</v>
      </c>
      <c r="D797" s="1">
        <v>43044</v>
      </c>
      <c r="E797" t="s">
        <v>39</v>
      </c>
      <c r="F797" t="s">
        <v>1885</v>
      </c>
      <c r="G797" t="s">
        <v>1886</v>
      </c>
      <c r="H797" t="s">
        <v>89</v>
      </c>
      <c r="I797" t="s">
        <v>26</v>
      </c>
      <c r="J797" t="s">
        <v>311</v>
      </c>
      <c r="K797" t="s">
        <v>312</v>
      </c>
      <c r="L797">
        <v>48234</v>
      </c>
      <c r="M797" t="s">
        <v>92</v>
      </c>
      <c r="N797" t="s">
        <v>2377</v>
      </c>
      <c r="O797" t="s">
        <v>31</v>
      </c>
      <c r="P797" t="s">
        <v>35</v>
      </c>
      <c r="Q797" t="s">
        <v>2378</v>
      </c>
      <c r="R797">
        <v>26.64</v>
      </c>
      <c r="S797">
        <v>1</v>
      </c>
      <c r="T797">
        <v>0</v>
      </c>
      <c r="U797">
        <v>7.4592000000000001</v>
      </c>
    </row>
    <row r="798" spans="1:21" x14ac:dyDescent="0.25">
      <c r="A798">
        <v>3830</v>
      </c>
      <c r="B798" t="s">
        <v>3067</v>
      </c>
      <c r="C798" s="1">
        <v>42921</v>
      </c>
      <c r="D798" s="1">
        <v>43044</v>
      </c>
      <c r="E798" t="s">
        <v>39</v>
      </c>
      <c r="F798" t="s">
        <v>1885</v>
      </c>
      <c r="G798" t="s">
        <v>1886</v>
      </c>
      <c r="H798" t="s">
        <v>89</v>
      </c>
      <c r="I798" t="s">
        <v>26</v>
      </c>
      <c r="J798" t="s">
        <v>311</v>
      </c>
      <c r="K798" t="s">
        <v>312</v>
      </c>
      <c r="L798">
        <v>48234</v>
      </c>
      <c r="M798" t="s">
        <v>92</v>
      </c>
      <c r="N798" t="s">
        <v>651</v>
      </c>
      <c r="O798" t="s">
        <v>31</v>
      </c>
      <c r="P798" t="s">
        <v>35</v>
      </c>
      <c r="Q798" t="s">
        <v>652</v>
      </c>
      <c r="R798">
        <v>476.8</v>
      </c>
      <c r="S798">
        <v>2</v>
      </c>
      <c r="T798">
        <v>0</v>
      </c>
      <c r="U798">
        <v>119.2</v>
      </c>
    </row>
    <row r="799" spans="1:21" x14ac:dyDescent="0.25">
      <c r="A799">
        <v>3832</v>
      </c>
      <c r="B799" t="s">
        <v>3068</v>
      </c>
      <c r="C799" t="s">
        <v>2663</v>
      </c>
      <c r="D799" t="s">
        <v>2449</v>
      </c>
      <c r="E799" t="s">
        <v>39</v>
      </c>
      <c r="F799" t="s">
        <v>3069</v>
      </c>
      <c r="G799" t="s">
        <v>3070</v>
      </c>
      <c r="H799" t="s">
        <v>25</v>
      </c>
      <c r="I799" t="s">
        <v>26</v>
      </c>
      <c r="J799" t="s">
        <v>844</v>
      </c>
      <c r="K799" t="s">
        <v>211</v>
      </c>
      <c r="L799">
        <v>19901</v>
      </c>
      <c r="M799" t="s">
        <v>66</v>
      </c>
      <c r="N799" t="s">
        <v>331</v>
      </c>
      <c r="O799" t="s">
        <v>31</v>
      </c>
      <c r="P799" t="s">
        <v>55</v>
      </c>
      <c r="Q799" t="s">
        <v>3071</v>
      </c>
      <c r="R799">
        <v>76.14</v>
      </c>
      <c r="S799">
        <v>3</v>
      </c>
      <c r="T799">
        <v>0</v>
      </c>
      <c r="U799">
        <v>26.649000000000001</v>
      </c>
    </row>
    <row r="800" spans="1:21" x14ac:dyDescent="0.25">
      <c r="A800">
        <v>3835</v>
      </c>
      <c r="B800" t="s">
        <v>3072</v>
      </c>
      <c r="C800" t="s">
        <v>1127</v>
      </c>
      <c r="D800" t="s">
        <v>1127</v>
      </c>
      <c r="E800" t="s">
        <v>464</v>
      </c>
      <c r="F800" t="s">
        <v>3073</v>
      </c>
      <c r="G800" t="s">
        <v>3074</v>
      </c>
      <c r="H800" t="s">
        <v>89</v>
      </c>
      <c r="I800" t="s">
        <v>26</v>
      </c>
      <c r="J800" t="s">
        <v>376</v>
      </c>
      <c r="K800" t="s">
        <v>250</v>
      </c>
      <c r="L800">
        <v>43229</v>
      </c>
      <c r="M800" t="s">
        <v>66</v>
      </c>
      <c r="N800" t="s">
        <v>1539</v>
      </c>
      <c r="O800" t="s">
        <v>31</v>
      </c>
      <c r="P800" t="s">
        <v>35</v>
      </c>
      <c r="Q800" t="s">
        <v>1540</v>
      </c>
      <c r="R800">
        <v>611.05799999999999</v>
      </c>
      <c r="S800">
        <v>3</v>
      </c>
      <c r="T800">
        <v>0.3</v>
      </c>
      <c r="U800">
        <v>-34.9176</v>
      </c>
    </row>
    <row r="801" spans="1:21" x14ac:dyDescent="0.25">
      <c r="A801">
        <v>3839</v>
      </c>
      <c r="B801" t="s">
        <v>3075</v>
      </c>
      <c r="C801" t="s">
        <v>3076</v>
      </c>
      <c r="D801" s="1">
        <v>41678</v>
      </c>
      <c r="E801" t="s">
        <v>39</v>
      </c>
      <c r="F801" t="s">
        <v>129</v>
      </c>
      <c r="G801" t="s">
        <v>130</v>
      </c>
      <c r="H801" t="s">
        <v>25</v>
      </c>
      <c r="I801" t="s">
        <v>26</v>
      </c>
      <c r="J801" t="s">
        <v>1576</v>
      </c>
      <c r="K801" t="s">
        <v>1577</v>
      </c>
      <c r="L801">
        <v>89031</v>
      </c>
      <c r="M801" t="s">
        <v>53</v>
      </c>
      <c r="N801" t="s">
        <v>440</v>
      </c>
      <c r="O801" t="s">
        <v>31</v>
      </c>
      <c r="P801" t="s">
        <v>35</v>
      </c>
      <c r="Q801" t="s">
        <v>441</v>
      </c>
      <c r="R801">
        <v>674.35199999999998</v>
      </c>
      <c r="S801">
        <v>3</v>
      </c>
      <c r="T801">
        <v>0.2</v>
      </c>
      <c r="U801">
        <v>-109.5822</v>
      </c>
    </row>
    <row r="802" spans="1:21" x14ac:dyDescent="0.25">
      <c r="A802">
        <v>3840</v>
      </c>
      <c r="B802" t="s">
        <v>3075</v>
      </c>
      <c r="C802" t="s">
        <v>3076</v>
      </c>
      <c r="D802" s="1">
        <v>41678</v>
      </c>
      <c r="E802" t="s">
        <v>39</v>
      </c>
      <c r="F802" t="s">
        <v>129</v>
      </c>
      <c r="G802" t="s">
        <v>130</v>
      </c>
      <c r="H802" t="s">
        <v>25</v>
      </c>
      <c r="I802" t="s">
        <v>26</v>
      </c>
      <c r="J802" t="s">
        <v>1576</v>
      </c>
      <c r="K802" t="s">
        <v>1577</v>
      </c>
      <c r="L802">
        <v>89031</v>
      </c>
      <c r="M802" t="s">
        <v>53</v>
      </c>
      <c r="N802" t="s">
        <v>1416</v>
      </c>
      <c r="O802" t="s">
        <v>31</v>
      </c>
      <c r="P802" t="s">
        <v>55</v>
      </c>
      <c r="Q802" t="s">
        <v>1417</v>
      </c>
      <c r="R802">
        <v>134.01</v>
      </c>
      <c r="S802">
        <v>9</v>
      </c>
      <c r="T802">
        <v>0</v>
      </c>
      <c r="U802">
        <v>36.182699999999997</v>
      </c>
    </row>
    <row r="803" spans="1:21" x14ac:dyDescent="0.25">
      <c r="A803">
        <v>3842</v>
      </c>
      <c r="B803" t="s">
        <v>3077</v>
      </c>
      <c r="C803" s="1">
        <v>41857</v>
      </c>
      <c r="D803" s="1">
        <v>41979</v>
      </c>
      <c r="E803" t="s">
        <v>39</v>
      </c>
      <c r="F803" t="s">
        <v>3078</v>
      </c>
      <c r="G803" t="s">
        <v>3079</v>
      </c>
      <c r="H803" t="s">
        <v>89</v>
      </c>
      <c r="I803" t="s">
        <v>26</v>
      </c>
      <c r="J803" t="s">
        <v>2857</v>
      </c>
      <c r="K803" t="s">
        <v>146</v>
      </c>
      <c r="L803">
        <v>37620</v>
      </c>
      <c r="M803" t="s">
        <v>29</v>
      </c>
      <c r="N803" t="s">
        <v>661</v>
      </c>
      <c r="O803" t="s">
        <v>31</v>
      </c>
      <c r="P803" t="s">
        <v>35</v>
      </c>
      <c r="Q803" t="s">
        <v>662</v>
      </c>
      <c r="R803">
        <v>170.352</v>
      </c>
      <c r="S803">
        <v>3</v>
      </c>
      <c r="T803">
        <v>0.2</v>
      </c>
      <c r="U803">
        <v>10.647</v>
      </c>
    </row>
    <row r="804" spans="1:21" x14ac:dyDescent="0.25">
      <c r="A804">
        <v>3846</v>
      </c>
      <c r="B804" t="s">
        <v>3080</v>
      </c>
      <c r="C804" t="s">
        <v>246</v>
      </c>
      <c r="D804" t="s">
        <v>1977</v>
      </c>
      <c r="E804" t="s">
        <v>86</v>
      </c>
      <c r="F804" t="s">
        <v>1551</v>
      </c>
      <c r="G804" t="s">
        <v>1552</v>
      </c>
      <c r="H804" t="s">
        <v>89</v>
      </c>
      <c r="I804" t="s">
        <v>26</v>
      </c>
      <c r="J804" t="s">
        <v>51</v>
      </c>
      <c r="K804" t="s">
        <v>52</v>
      </c>
      <c r="L804">
        <v>90049</v>
      </c>
      <c r="M804" t="s">
        <v>53</v>
      </c>
      <c r="N804" t="s">
        <v>604</v>
      </c>
      <c r="O804" t="s">
        <v>31</v>
      </c>
      <c r="P804" t="s">
        <v>32</v>
      </c>
      <c r="Q804" t="s">
        <v>605</v>
      </c>
      <c r="R804">
        <v>616.99800000000005</v>
      </c>
      <c r="S804">
        <v>6</v>
      </c>
      <c r="T804">
        <v>0.15</v>
      </c>
      <c r="U804">
        <v>-36.293999999999997</v>
      </c>
    </row>
    <row r="805" spans="1:21" x14ac:dyDescent="0.25">
      <c r="A805">
        <v>3852</v>
      </c>
      <c r="B805" t="s">
        <v>3081</v>
      </c>
      <c r="C805" t="s">
        <v>78</v>
      </c>
      <c r="D805" t="s">
        <v>78</v>
      </c>
      <c r="E805" t="s">
        <v>464</v>
      </c>
      <c r="F805" t="s">
        <v>3082</v>
      </c>
      <c r="G805" t="s">
        <v>3083</v>
      </c>
      <c r="H805" t="s">
        <v>100</v>
      </c>
      <c r="I805" t="s">
        <v>26</v>
      </c>
      <c r="J805" t="s">
        <v>2847</v>
      </c>
      <c r="K805" t="s">
        <v>473</v>
      </c>
      <c r="L805">
        <v>2169</v>
      </c>
      <c r="M805" t="s">
        <v>66</v>
      </c>
      <c r="N805" t="s">
        <v>190</v>
      </c>
      <c r="O805" t="s">
        <v>31</v>
      </c>
      <c r="P805" t="s">
        <v>55</v>
      </c>
      <c r="Q805" t="s">
        <v>191</v>
      </c>
      <c r="R805">
        <v>85.3</v>
      </c>
      <c r="S805">
        <v>2</v>
      </c>
      <c r="T805">
        <v>0</v>
      </c>
      <c r="U805">
        <v>14.500999999999999</v>
      </c>
    </row>
    <row r="806" spans="1:21" x14ac:dyDescent="0.25">
      <c r="A806">
        <v>3854</v>
      </c>
      <c r="B806" t="s">
        <v>3084</v>
      </c>
      <c r="C806" s="1">
        <v>42892</v>
      </c>
      <c r="D806" s="1">
        <v>43014</v>
      </c>
      <c r="E806" t="s">
        <v>39</v>
      </c>
      <c r="F806" t="s">
        <v>3085</v>
      </c>
      <c r="G806" t="s">
        <v>3086</v>
      </c>
      <c r="H806" t="s">
        <v>100</v>
      </c>
      <c r="I806" t="s">
        <v>26</v>
      </c>
      <c r="J806" t="s">
        <v>352</v>
      </c>
      <c r="K806" t="s">
        <v>52</v>
      </c>
      <c r="L806">
        <v>94122</v>
      </c>
      <c r="M806" t="s">
        <v>53</v>
      </c>
      <c r="N806" t="s">
        <v>3087</v>
      </c>
      <c r="O806" t="s">
        <v>31</v>
      </c>
      <c r="P806" t="s">
        <v>55</v>
      </c>
      <c r="Q806" t="s">
        <v>3088</v>
      </c>
      <c r="R806">
        <v>4.95</v>
      </c>
      <c r="S806">
        <v>1</v>
      </c>
      <c r="T806">
        <v>0</v>
      </c>
      <c r="U806">
        <v>2.1779999999999999</v>
      </c>
    </row>
    <row r="807" spans="1:21" x14ac:dyDescent="0.25">
      <c r="A807">
        <v>3860</v>
      </c>
      <c r="B807" t="s">
        <v>3089</v>
      </c>
      <c r="C807" t="s">
        <v>3090</v>
      </c>
      <c r="D807" t="s">
        <v>3091</v>
      </c>
      <c r="E807" t="s">
        <v>39</v>
      </c>
      <c r="F807" t="s">
        <v>1454</v>
      </c>
      <c r="G807" t="s">
        <v>1455</v>
      </c>
      <c r="H807" t="s">
        <v>100</v>
      </c>
      <c r="I807" t="s">
        <v>26</v>
      </c>
      <c r="J807" t="s">
        <v>137</v>
      </c>
      <c r="K807" t="s">
        <v>138</v>
      </c>
      <c r="L807">
        <v>60653</v>
      </c>
      <c r="M807" t="s">
        <v>92</v>
      </c>
      <c r="N807" t="s">
        <v>1262</v>
      </c>
      <c r="O807" t="s">
        <v>31</v>
      </c>
      <c r="P807" t="s">
        <v>45</v>
      </c>
      <c r="Q807" t="s">
        <v>1263</v>
      </c>
      <c r="R807">
        <v>480.96</v>
      </c>
      <c r="S807">
        <v>3</v>
      </c>
      <c r="T807">
        <v>0.5</v>
      </c>
      <c r="U807">
        <v>-269.33760000000001</v>
      </c>
    </row>
    <row r="808" spans="1:21" x14ac:dyDescent="0.25">
      <c r="A808">
        <v>3865</v>
      </c>
      <c r="B808" t="s">
        <v>3092</v>
      </c>
      <c r="C808" t="s">
        <v>356</v>
      </c>
      <c r="D808" s="1">
        <v>42075</v>
      </c>
      <c r="E808" t="s">
        <v>39</v>
      </c>
      <c r="F808" t="s">
        <v>238</v>
      </c>
      <c r="G808" t="s">
        <v>239</v>
      </c>
      <c r="H808" t="s">
        <v>25</v>
      </c>
      <c r="I808" t="s">
        <v>26</v>
      </c>
      <c r="J808" t="s">
        <v>3093</v>
      </c>
      <c r="K808" t="s">
        <v>138</v>
      </c>
      <c r="L808">
        <v>61821</v>
      </c>
      <c r="M808" t="s">
        <v>92</v>
      </c>
      <c r="N808" t="s">
        <v>3094</v>
      </c>
      <c r="O808" t="s">
        <v>31</v>
      </c>
      <c r="P808" t="s">
        <v>55</v>
      </c>
      <c r="Q808" t="s">
        <v>3095</v>
      </c>
      <c r="R808">
        <v>151.96</v>
      </c>
      <c r="S808">
        <v>5</v>
      </c>
      <c r="T808">
        <v>0.6</v>
      </c>
      <c r="U808">
        <v>-182.352</v>
      </c>
    </row>
    <row r="809" spans="1:21" x14ac:dyDescent="0.25">
      <c r="A809">
        <v>3869</v>
      </c>
      <c r="B809" t="s">
        <v>3096</v>
      </c>
      <c r="C809" t="s">
        <v>3097</v>
      </c>
      <c r="D809" t="s">
        <v>3098</v>
      </c>
      <c r="E809" t="s">
        <v>22</v>
      </c>
      <c r="F809" t="s">
        <v>3099</v>
      </c>
      <c r="G809" t="s">
        <v>3100</v>
      </c>
      <c r="H809" t="s">
        <v>25</v>
      </c>
      <c r="I809" t="s">
        <v>26</v>
      </c>
      <c r="J809" t="s">
        <v>720</v>
      </c>
      <c r="K809" t="s">
        <v>52</v>
      </c>
      <c r="L809">
        <v>92105</v>
      </c>
      <c r="M809" t="s">
        <v>53</v>
      </c>
      <c r="N809" t="s">
        <v>2765</v>
      </c>
      <c r="O809" t="s">
        <v>31</v>
      </c>
      <c r="P809" t="s">
        <v>35</v>
      </c>
      <c r="Q809" t="s">
        <v>2766</v>
      </c>
      <c r="R809">
        <v>240.78399999999999</v>
      </c>
      <c r="S809">
        <v>1</v>
      </c>
      <c r="T809">
        <v>0.2</v>
      </c>
      <c r="U809">
        <v>27.088200000000001</v>
      </c>
    </row>
    <row r="810" spans="1:21" x14ac:dyDescent="0.25">
      <c r="A810">
        <v>3870</v>
      </c>
      <c r="B810" t="s">
        <v>3096</v>
      </c>
      <c r="C810" t="s">
        <v>3097</v>
      </c>
      <c r="D810" t="s">
        <v>3098</v>
      </c>
      <c r="E810" t="s">
        <v>22</v>
      </c>
      <c r="F810" t="s">
        <v>3099</v>
      </c>
      <c r="G810" t="s">
        <v>3100</v>
      </c>
      <c r="H810" t="s">
        <v>25</v>
      </c>
      <c r="I810" t="s">
        <v>26</v>
      </c>
      <c r="J810" t="s">
        <v>720</v>
      </c>
      <c r="K810" t="s">
        <v>52</v>
      </c>
      <c r="L810">
        <v>92105</v>
      </c>
      <c r="M810" t="s">
        <v>53</v>
      </c>
      <c r="N810" t="s">
        <v>1290</v>
      </c>
      <c r="O810" t="s">
        <v>31</v>
      </c>
      <c r="P810" t="s">
        <v>35</v>
      </c>
      <c r="Q810" t="s">
        <v>1291</v>
      </c>
      <c r="R810">
        <v>191.96799999999999</v>
      </c>
      <c r="S810">
        <v>7</v>
      </c>
      <c r="T810">
        <v>0.2</v>
      </c>
      <c r="U810">
        <v>16.7972</v>
      </c>
    </row>
    <row r="811" spans="1:21" x14ac:dyDescent="0.25">
      <c r="A811">
        <v>3873</v>
      </c>
      <c r="B811" t="s">
        <v>3096</v>
      </c>
      <c r="C811" t="s">
        <v>3097</v>
      </c>
      <c r="D811" t="s">
        <v>3098</v>
      </c>
      <c r="E811" t="s">
        <v>22</v>
      </c>
      <c r="F811" t="s">
        <v>3099</v>
      </c>
      <c r="G811" t="s">
        <v>3100</v>
      </c>
      <c r="H811" t="s">
        <v>25</v>
      </c>
      <c r="I811" t="s">
        <v>26</v>
      </c>
      <c r="J811" t="s">
        <v>720</v>
      </c>
      <c r="K811" t="s">
        <v>52</v>
      </c>
      <c r="L811">
        <v>92105</v>
      </c>
      <c r="M811" t="s">
        <v>53</v>
      </c>
      <c r="N811" t="s">
        <v>1760</v>
      </c>
      <c r="O811" t="s">
        <v>31</v>
      </c>
      <c r="P811" t="s">
        <v>35</v>
      </c>
      <c r="Q811" t="s">
        <v>1761</v>
      </c>
      <c r="R811">
        <v>842.35199999999998</v>
      </c>
      <c r="S811">
        <v>3</v>
      </c>
      <c r="T811">
        <v>0.2</v>
      </c>
      <c r="U811">
        <v>42.117600000000003</v>
      </c>
    </row>
    <row r="812" spans="1:21" x14ac:dyDescent="0.25">
      <c r="A812">
        <v>3883</v>
      </c>
      <c r="B812" t="s">
        <v>3101</v>
      </c>
      <c r="C812" t="s">
        <v>3102</v>
      </c>
      <c r="D812" t="s">
        <v>2454</v>
      </c>
      <c r="E812" t="s">
        <v>39</v>
      </c>
      <c r="F812" t="s">
        <v>3103</v>
      </c>
      <c r="G812" t="s">
        <v>3104</v>
      </c>
      <c r="H812" t="s">
        <v>25</v>
      </c>
      <c r="I812" t="s">
        <v>26</v>
      </c>
      <c r="J812" t="s">
        <v>2405</v>
      </c>
      <c r="K812" t="s">
        <v>577</v>
      </c>
      <c r="L812">
        <v>85234</v>
      </c>
      <c r="M812" t="s">
        <v>53</v>
      </c>
      <c r="N812" t="s">
        <v>3094</v>
      </c>
      <c r="O812" t="s">
        <v>31</v>
      </c>
      <c r="P812" t="s">
        <v>55</v>
      </c>
      <c r="Q812" t="s">
        <v>3095</v>
      </c>
      <c r="R812">
        <v>364.70400000000001</v>
      </c>
      <c r="S812">
        <v>6</v>
      </c>
      <c r="T812">
        <v>0.2</v>
      </c>
      <c r="U812">
        <v>-36.470399999999998</v>
      </c>
    </row>
    <row r="813" spans="1:21" x14ac:dyDescent="0.25">
      <c r="A813">
        <v>3884</v>
      </c>
      <c r="B813" t="s">
        <v>3101</v>
      </c>
      <c r="C813" t="s">
        <v>3102</v>
      </c>
      <c r="D813" t="s">
        <v>2454</v>
      </c>
      <c r="E813" t="s">
        <v>39</v>
      </c>
      <c r="F813" t="s">
        <v>3103</v>
      </c>
      <c r="G813" t="s">
        <v>3104</v>
      </c>
      <c r="H813" t="s">
        <v>25</v>
      </c>
      <c r="I813" t="s">
        <v>26</v>
      </c>
      <c r="J813" t="s">
        <v>2405</v>
      </c>
      <c r="K813" t="s">
        <v>577</v>
      </c>
      <c r="L813">
        <v>85234</v>
      </c>
      <c r="M813" t="s">
        <v>53</v>
      </c>
      <c r="N813" t="s">
        <v>3105</v>
      </c>
      <c r="O813" t="s">
        <v>31</v>
      </c>
      <c r="P813" t="s">
        <v>55</v>
      </c>
      <c r="Q813" t="s">
        <v>3106</v>
      </c>
      <c r="R813">
        <v>40.256</v>
      </c>
      <c r="S813">
        <v>4</v>
      </c>
      <c r="T813">
        <v>0.2</v>
      </c>
      <c r="U813">
        <v>11.070399999999999</v>
      </c>
    </row>
    <row r="814" spans="1:21" x14ac:dyDescent="0.25">
      <c r="A814">
        <v>3892</v>
      </c>
      <c r="B814" t="s">
        <v>3107</v>
      </c>
      <c r="C814" t="s">
        <v>373</v>
      </c>
      <c r="D814" t="s">
        <v>3108</v>
      </c>
      <c r="E814" t="s">
        <v>39</v>
      </c>
      <c r="F814" t="s">
        <v>3109</v>
      </c>
      <c r="G814" t="s">
        <v>3110</v>
      </c>
      <c r="H814" t="s">
        <v>89</v>
      </c>
      <c r="I814" t="s">
        <v>26</v>
      </c>
      <c r="J814" t="s">
        <v>51</v>
      </c>
      <c r="K814" t="s">
        <v>52</v>
      </c>
      <c r="L814">
        <v>90036</v>
      </c>
      <c r="M814" t="s">
        <v>53</v>
      </c>
      <c r="N814" t="s">
        <v>979</v>
      </c>
      <c r="O814" t="s">
        <v>31</v>
      </c>
      <c r="P814" t="s">
        <v>35</v>
      </c>
      <c r="Q814" t="s">
        <v>980</v>
      </c>
      <c r="R814">
        <v>1684.752</v>
      </c>
      <c r="S814">
        <v>6</v>
      </c>
      <c r="T814">
        <v>0.2</v>
      </c>
      <c r="U814">
        <v>210.59399999999999</v>
      </c>
    </row>
    <row r="815" spans="1:21" x14ac:dyDescent="0.25">
      <c r="A815">
        <v>3907</v>
      </c>
      <c r="B815" t="s">
        <v>3111</v>
      </c>
      <c r="C815" s="1">
        <v>42128</v>
      </c>
      <c r="D815" s="1">
        <v>42281</v>
      </c>
      <c r="E815" t="s">
        <v>39</v>
      </c>
      <c r="F815" t="s">
        <v>3112</v>
      </c>
      <c r="G815" t="s">
        <v>3113</v>
      </c>
      <c r="H815" t="s">
        <v>100</v>
      </c>
      <c r="I815" t="s">
        <v>26</v>
      </c>
      <c r="J815" t="s">
        <v>64</v>
      </c>
      <c r="K815" t="s">
        <v>65</v>
      </c>
      <c r="L815">
        <v>19143</v>
      </c>
      <c r="M815" t="s">
        <v>66</v>
      </c>
      <c r="N815" t="s">
        <v>2168</v>
      </c>
      <c r="O815" t="s">
        <v>31</v>
      </c>
      <c r="P815" t="s">
        <v>55</v>
      </c>
      <c r="Q815" t="s">
        <v>2169</v>
      </c>
      <c r="R815">
        <v>547.13599999999997</v>
      </c>
      <c r="S815">
        <v>4</v>
      </c>
      <c r="T815">
        <v>0.2</v>
      </c>
      <c r="U815">
        <v>-68.391999999999996</v>
      </c>
    </row>
    <row r="816" spans="1:21" x14ac:dyDescent="0.25">
      <c r="A816">
        <v>3910</v>
      </c>
      <c r="B816" t="s">
        <v>3111</v>
      </c>
      <c r="C816" s="1">
        <v>42128</v>
      </c>
      <c r="D816" s="1">
        <v>42281</v>
      </c>
      <c r="E816" t="s">
        <v>39</v>
      </c>
      <c r="F816" t="s">
        <v>3112</v>
      </c>
      <c r="G816" t="s">
        <v>3113</v>
      </c>
      <c r="H816" t="s">
        <v>100</v>
      </c>
      <c r="I816" t="s">
        <v>26</v>
      </c>
      <c r="J816" t="s">
        <v>64</v>
      </c>
      <c r="K816" t="s">
        <v>65</v>
      </c>
      <c r="L816">
        <v>19143</v>
      </c>
      <c r="M816" t="s">
        <v>66</v>
      </c>
      <c r="N816" t="s">
        <v>1892</v>
      </c>
      <c r="O816" t="s">
        <v>31</v>
      </c>
      <c r="P816" t="s">
        <v>55</v>
      </c>
      <c r="Q816" t="s">
        <v>1893</v>
      </c>
      <c r="R816">
        <v>7.5839999999999996</v>
      </c>
      <c r="S816">
        <v>1</v>
      </c>
      <c r="T816">
        <v>0.2</v>
      </c>
      <c r="U816">
        <v>2.37</v>
      </c>
    </row>
    <row r="817" spans="1:21" x14ac:dyDescent="0.25">
      <c r="A817">
        <v>3911</v>
      </c>
      <c r="B817" t="s">
        <v>3111</v>
      </c>
      <c r="C817" s="1">
        <v>42128</v>
      </c>
      <c r="D817" s="1">
        <v>42281</v>
      </c>
      <c r="E817" t="s">
        <v>39</v>
      </c>
      <c r="F817" t="s">
        <v>3112</v>
      </c>
      <c r="G817" t="s">
        <v>3113</v>
      </c>
      <c r="H817" t="s">
        <v>100</v>
      </c>
      <c r="I817" t="s">
        <v>26</v>
      </c>
      <c r="J817" t="s">
        <v>64</v>
      </c>
      <c r="K817" t="s">
        <v>65</v>
      </c>
      <c r="L817">
        <v>19143</v>
      </c>
      <c r="M817" t="s">
        <v>66</v>
      </c>
      <c r="N817" t="s">
        <v>3114</v>
      </c>
      <c r="O817" t="s">
        <v>31</v>
      </c>
      <c r="P817" t="s">
        <v>32</v>
      </c>
      <c r="Q817" t="s">
        <v>3115</v>
      </c>
      <c r="R817">
        <v>352.45</v>
      </c>
      <c r="S817">
        <v>5</v>
      </c>
      <c r="T817">
        <v>0.5</v>
      </c>
      <c r="U817">
        <v>-211.47</v>
      </c>
    </row>
    <row r="818" spans="1:21" x14ac:dyDescent="0.25">
      <c r="A818">
        <v>3914</v>
      </c>
      <c r="B818" t="s">
        <v>3116</v>
      </c>
      <c r="C818" t="s">
        <v>2914</v>
      </c>
      <c r="D818" t="s">
        <v>455</v>
      </c>
      <c r="E818" t="s">
        <v>39</v>
      </c>
      <c r="F818" t="s">
        <v>3117</v>
      </c>
      <c r="G818" t="s">
        <v>3118</v>
      </c>
      <c r="H818" t="s">
        <v>89</v>
      </c>
      <c r="I818" t="s">
        <v>26</v>
      </c>
      <c r="J818" t="s">
        <v>180</v>
      </c>
      <c r="K818" t="s">
        <v>123</v>
      </c>
      <c r="L818">
        <v>10035</v>
      </c>
      <c r="M818" t="s">
        <v>66</v>
      </c>
      <c r="N818" t="s">
        <v>1287</v>
      </c>
      <c r="O818" t="s">
        <v>31</v>
      </c>
      <c r="P818" t="s">
        <v>55</v>
      </c>
      <c r="Q818" t="s">
        <v>1288</v>
      </c>
      <c r="R818">
        <v>9.82</v>
      </c>
      <c r="S818">
        <v>2</v>
      </c>
      <c r="T818">
        <v>0</v>
      </c>
      <c r="U818">
        <v>3.2406000000000001</v>
      </c>
    </row>
    <row r="819" spans="1:21" x14ac:dyDescent="0.25">
      <c r="A819">
        <v>3915</v>
      </c>
      <c r="B819" t="s">
        <v>3119</v>
      </c>
      <c r="C819" t="s">
        <v>61</v>
      </c>
      <c r="D819" t="s">
        <v>3120</v>
      </c>
      <c r="E819" t="s">
        <v>39</v>
      </c>
      <c r="F819" t="s">
        <v>2988</v>
      </c>
      <c r="G819" t="s">
        <v>2989</v>
      </c>
      <c r="H819" t="s">
        <v>25</v>
      </c>
      <c r="I819" t="s">
        <v>26</v>
      </c>
      <c r="J819" t="s">
        <v>576</v>
      </c>
      <c r="K819" t="s">
        <v>577</v>
      </c>
      <c r="L819">
        <v>85023</v>
      </c>
      <c r="M819" t="s">
        <v>53</v>
      </c>
      <c r="N819" t="s">
        <v>1262</v>
      </c>
      <c r="O819" t="s">
        <v>31</v>
      </c>
      <c r="P819" t="s">
        <v>45</v>
      </c>
      <c r="Q819" t="s">
        <v>1263</v>
      </c>
      <c r="R819">
        <v>801.6</v>
      </c>
      <c r="S819">
        <v>5</v>
      </c>
      <c r="T819">
        <v>0.5</v>
      </c>
      <c r="U819">
        <v>-448.89600000000002</v>
      </c>
    </row>
    <row r="820" spans="1:21" x14ac:dyDescent="0.25">
      <c r="A820">
        <v>3916</v>
      </c>
      <c r="B820" t="s">
        <v>3119</v>
      </c>
      <c r="C820" t="s">
        <v>61</v>
      </c>
      <c r="D820" t="s">
        <v>3120</v>
      </c>
      <c r="E820" t="s">
        <v>39</v>
      </c>
      <c r="F820" t="s">
        <v>2988</v>
      </c>
      <c r="G820" t="s">
        <v>2989</v>
      </c>
      <c r="H820" t="s">
        <v>25</v>
      </c>
      <c r="I820" t="s">
        <v>26</v>
      </c>
      <c r="J820" t="s">
        <v>576</v>
      </c>
      <c r="K820" t="s">
        <v>577</v>
      </c>
      <c r="L820">
        <v>85023</v>
      </c>
      <c r="M820" t="s">
        <v>53</v>
      </c>
      <c r="N820" t="s">
        <v>104</v>
      </c>
      <c r="O820" t="s">
        <v>31</v>
      </c>
      <c r="P820" t="s">
        <v>35</v>
      </c>
      <c r="Q820" t="s">
        <v>105</v>
      </c>
      <c r="R820">
        <v>161.56800000000001</v>
      </c>
      <c r="S820">
        <v>2</v>
      </c>
      <c r="T820">
        <v>0.2</v>
      </c>
      <c r="U820">
        <v>10.098000000000001</v>
      </c>
    </row>
    <row r="821" spans="1:21" x14ac:dyDescent="0.25">
      <c r="A821">
        <v>3919</v>
      </c>
      <c r="B821" t="s">
        <v>3119</v>
      </c>
      <c r="C821" t="s">
        <v>61</v>
      </c>
      <c r="D821" t="s">
        <v>3120</v>
      </c>
      <c r="E821" t="s">
        <v>39</v>
      </c>
      <c r="F821" t="s">
        <v>2988</v>
      </c>
      <c r="G821" t="s">
        <v>2989</v>
      </c>
      <c r="H821" t="s">
        <v>25</v>
      </c>
      <c r="I821" t="s">
        <v>26</v>
      </c>
      <c r="J821" t="s">
        <v>576</v>
      </c>
      <c r="K821" t="s">
        <v>577</v>
      </c>
      <c r="L821">
        <v>85023</v>
      </c>
      <c r="M821" t="s">
        <v>53</v>
      </c>
      <c r="N821" t="s">
        <v>147</v>
      </c>
      <c r="O821" t="s">
        <v>31</v>
      </c>
      <c r="P821" t="s">
        <v>35</v>
      </c>
      <c r="Q821" t="s">
        <v>148</v>
      </c>
      <c r="R821">
        <v>311.976</v>
      </c>
      <c r="S821">
        <v>3</v>
      </c>
      <c r="T821">
        <v>0.2</v>
      </c>
      <c r="U821">
        <v>-42.896700000000003</v>
      </c>
    </row>
    <row r="822" spans="1:21" x14ac:dyDescent="0.25">
      <c r="A822">
        <v>3927</v>
      </c>
      <c r="B822" t="s">
        <v>3121</v>
      </c>
      <c r="C822" t="s">
        <v>3122</v>
      </c>
      <c r="D822" t="s">
        <v>3123</v>
      </c>
      <c r="E822" t="s">
        <v>39</v>
      </c>
      <c r="F822" t="s">
        <v>1718</v>
      </c>
      <c r="G822" t="s">
        <v>1719</v>
      </c>
      <c r="H822" t="s">
        <v>25</v>
      </c>
      <c r="I822" t="s">
        <v>26</v>
      </c>
      <c r="J822" t="s">
        <v>202</v>
      </c>
      <c r="K822" t="s">
        <v>203</v>
      </c>
      <c r="L822">
        <v>98103</v>
      </c>
      <c r="M822" t="s">
        <v>53</v>
      </c>
      <c r="N822" t="s">
        <v>2353</v>
      </c>
      <c r="O822" t="s">
        <v>31</v>
      </c>
      <c r="P822" t="s">
        <v>55</v>
      </c>
      <c r="Q822" t="s">
        <v>2354</v>
      </c>
      <c r="R822">
        <v>35.340000000000003</v>
      </c>
      <c r="S822">
        <v>2</v>
      </c>
      <c r="T822">
        <v>0</v>
      </c>
      <c r="U822">
        <v>13.4292</v>
      </c>
    </row>
    <row r="823" spans="1:21" x14ac:dyDescent="0.25">
      <c r="A823">
        <v>3929</v>
      </c>
      <c r="B823" t="s">
        <v>3124</v>
      </c>
      <c r="C823" t="s">
        <v>1695</v>
      </c>
      <c r="D823" t="s">
        <v>3125</v>
      </c>
      <c r="E823" t="s">
        <v>86</v>
      </c>
      <c r="F823" t="s">
        <v>1137</v>
      </c>
      <c r="G823" t="s">
        <v>1138</v>
      </c>
      <c r="H823" t="s">
        <v>25</v>
      </c>
      <c r="I823" t="s">
        <v>26</v>
      </c>
      <c r="J823" t="s">
        <v>3126</v>
      </c>
      <c r="K823" t="s">
        <v>91</v>
      </c>
      <c r="L823">
        <v>78550</v>
      </c>
      <c r="M823" t="s">
        <v>92</v>
      </c>
      <c r="N823" t="s">
        <v>928</v>
      </c>
      <c r="O823" t="s">
        <v>31</v>
      </c>
      <c r="P823" t="s">
        <v>32</v>
      </c>
      <c r="Q823" t="s">
        <v>929</v>
      </c>
      <c r="R823">
        <v>241.33199999999999</v>
      </c>
      <c r="S823">
        <v>5</v>
      </c>
      <c r="T823">
        <v>0.32</v>
      </c>
      <c r="U823">
        <v>-14.196</v>
      </c>
    </row>
    <row r="824" spans="1:21" x14ac:dyDescent="0.25">
      <c r="A824">
        <v>3939</v>
      </c>
      <c r="B824" t="s">
        <v>3127</v>
      </c>
      <c r="C824" t="s">
        <v>2683</v>
      </c>
      <c r="D824" t="s">
        <v>2454</v>
      </c>
      <c r="E824" t="s">
        <v>39</v>
      </c>
      <c r="F824" t="s">
        <v>3069</v>
      </c>
      <c r="G824" t="s">
        <v>3070</v>
      </c>
      <c r="H824" t="s">
        <v>25</v>
      </c>
      <c r="I824" t="s">
        <v>26</v>
      </c>
      <c r="J824" t="s">
        <v>2038</v>
      </c>
      <c r="K824" t="s">
        <v>91</v>
      </c>
      <c r="L824">
        <v>75051</v>
      </c>
      <c r="M824" t="s">
        <v>92</v>
      </c>
      <c r="N824" t="s">
        <v>1335</v>
      </c>
      <c r="O824" t="s">
        <v>31</v>
      </c>
      <c r="P824" t="s">
        <v>35</v>
      </c>
      <c r="Q824" t="s">
        <v>1336</v>
      </c>
      <c r="R824">
        <v>197.37200000000001</v>
      </c>
      <c r="S824">
        <v>2</v>
      </c>
      <c r="T824">
        <v>0.3</v>
      </c>
      <c r="U824">
        <v>-25.3764</v>
      </c>
    </row>
    <row r="825" spans="1:21" x14ac:dyDescent="0.25">
      <c r="A825">
        <v>3940</v>
      </c>
      <c r="B825" t="s">
        <v>3128</v>
      </c>
      <c r="C825" s="1">
        <v>42655</v>
      </c>
      <c r="D825" s="1">
        <v>42655</v>
      </c>
      <c r="E825" t="s">
        <v>464</v>
      </c>
      <c r="F825" t="s">
        <v>3129</v>
      </c>
      <c r="G825" t="s">
        <v>3130</v>
      </c>
      <c r="H825" t="s">
        <v>25</v>
      </c>
      <c r="I825" t="s">
        <v>26</v>
      </c>
      <c r="J825" t="s">
        <v>3131</v>
      </c>
      <c r="K825" t="s">
        <v>112</v>
      </c>
      <c r="L825">
        <v>46142</v>
      </c>
      <c r="M825" t="s">
        <v>92</v>
      </c>
      <c r="N825" t="s">
        <v>646</v>
      </c>
      <c r="O825" t="s">
        <v>31</v>
      </c>
      <c r="P825" t="s">
        <v>35</v>
      </c>
      <c r="Q825" t="s">
        <v>647</v>
      </c>
      <c r="R825">
        <v>1424.9</v>
      </c>
      <c r="S825">
        <v>5</v>
      </c>
      <c r="T825">
        <v>0</v>
      </c>
      <c r="U825">
        <v>356.22500000000002</v>
      </c>
    </row>
    <row r="826" spans="1:21" x14ac:dyDescent="0.25">
      <c r="A826">
        <v>3941</v>
      </c>
      <c r="B826" t="s">
        <v>3132</v>
      </c>
      <c r="C826" t="s">
        <v>3133</v>
      </c>
      <c r="D826" t="s">
        <v>2537</v>
      </c>
      <c r="E826" t="s">
        <v>39</v>
      </c>
      <c r="F826" t="s">
        <v>3134</v>
      </c>
      <c r="G826" t="s">
        <v>3135</v>
      </c>
      <c r="H826" t="s">
        <v>25</v>
      </c>
      <c r="I826" t="s">
        <v>26</v>
      </c>
      <c r="J826" t="s">
        <v>180</v>
      </c>
      <c r="K826" t="s">
        <v>123</v>
      </c>
      <c r="L826">
        <v>10024</v>
      </c>
      <c r="M826" t="s">
        <v>66</v>
      </c>
      <c r="N826" t="s">
        <v>1587</v>
      </c>
      <c r="O826" t="s">
        <v>31</v>
      </c>
      <c r="P826" t="s">
        <v>55</v>
      </c>
      <c r="Q826" t="s">
        <v>1588</v>
      </c>
      <c r="R826">
        <v>14.56</v>
      </c>
      <c r="S826">
        <v>2</v>
      </c>
      <c r="T826">
        <v>0</v>
      </c>
      <c r="U826">
        <v>6.2607999999999997</v>
      </c>
    </row>
    <row r="827" spans="1:21" x14ac:dyDescent="0.25">
      <c r="A827">
        <v>3951</v>
      </c>
      <c r="B827" t="s">
        <v>3136</v>
      </c>
      <c r="C827" t="s">
        <v>3137</v>
      </c>
      <c r="D827" t="s">
        <v>1366</v>
      </c>
      <c r="E827" t="s">
        <v>39</v>
      </c>
      <c r="F827" t="s">
        <v>98</v>
      </c>
      <c r="G827" t="s">
        <v>99</v>
      </c>
      <c r="H827" t="s">
        <v>100</v>
      </c>
      <c r="I827" t="s">
        <v>26</v>
      </c>
      <c r="J827" t="s">
        <v>1392</v>
      </c>
      <c r="K827" t="s">
        <v>91</v>
      </c>
      <c r="L827">
        <v>77506</v>
      </c>
      <c r="M827" t="s">
        <v>92</v>
      </c>
      <c r="N827" t="s">
        <v>270</v>
      </c>
      <c r="O827" t="s">
        <v>31</v>
      </c>
      <c r="P827" t="s">
        <v>35</v>
      </c>
      <c r="Q827" t="s">
        <v>271</v>
      </c>
      <c r="R827">
        <v>255.108</v>
      </c>
      <c r="S827">
        <v>6</v>
      </c>
      <c r="T827">
        <v>0.3</v>
      </c>
      <c r="U827">
        <v>-18.222000000000001</v>
      </c>
    </row>
    <row r="828" spans="1:21" x14ac:dyDescent="0.25">
      <c r="A828">
        <v>3955</v>
      </c>
      <c r="B828" t="s">
        <v>3138</v>
      </c>
      <c r="C828" s="1">
        <v>41733</v>
      </c>
      <c r="D828" s="1">
        <v>41886</v>
      </c>
      <c r="E828" t="s">
        <v>39</v>
      </c>
      <c r="F828" t="s">
        <v>1361</v>
      </c>
      <c r="G828" t="s">
        <v>1362</v>
      </c>
      <c r="H828" t="s">
        <v>25</v>
      </c>
      <c r="I828" t="s">
        <v>26</v>
      </c>
      <c r="J828" t="s">
        <v>311</v>
      </c>
      <c r="K828" t="s">
        <v>312</v>
      </c>
      <c r="L828">
        <v>48205</v>
      </c>
      <c r="M828" t="s">
        <v>92</v>
      </c>
      <c r="N828" t="s">
        <v>698</v>
      </c>
      <c r="O828" t="s">
        <v>31</v>
      </c>
      <c r="P828" t="s">
        <v>55</v>
      </c>
      <c r="Q828" t="s">
        <v>699</v>
      </c>
      <c r="R828">
        <v>5.47</v>
      </c>
      <c r="S828">
        <v>1</v>
      </c>
      <c r="T828">
        <v>0</v>
      </c>
      <c r="U828">
        <v>2.3521000000000001</v>
      </c>
    </row>
    <row r="829" spans="1:21" x14ac:dyDescent="0.25">
      <c r="A829">
        <v>3957</v>
      </c>
      <c r="B829" t="s">
        <v>3139</v>
      </c>
      <c r="C829" t="s">
        <v>3140</v>
      </c>
      <c r="D829" s="1">
        <v>42436</v>
      </c>
      <c r="E829" t="s">
        <v>39</v>
      </c>
      <c r="F829" t="s">
        <v>3141</v>
      </c>
      <c r="G829" t="s">
        <v>3142</v>
      </c>
      <c r="H829" t="s">
        <v>25</v>
      </c>
      <c r="I829" t="s">
        <v>26</v>
      </c>
      <c r="J829" t="s">
        <v>352</v>
      </c>
      <c r="K829" t="s">
        <v>52</v>
      </c>
      <c r="L829">
        <v>94109</v>
      </c>
      <c r="M829" t="s">
        <v>53</v>
      </c>
      <c r="N829" t="s">
        <v>2039</v>
      </c>
      <c r="O829" t="s">
        <v>31</v>
      </c>
      <c r="P829" t="s">
        <v>55</v>
      </c>
      <c r="Q829" t="s">
        <v>2040</v>
      </c>
      <c r="R829">
        <v>22.14</v>
      </c>
      <c r="S829">
        <v>3</v>
      </c>
      <c r="T829">
        <v>0</v>
      </c>
      <c r="U829">
        <v>6.4206000000000003</v>
      </c>
    </row>
    <row r="830" spans="1:21" x14ac:dyDescent="0.25">
      <c r="A830">
        <v>3960</v>
      </c>
      <c r="B830" t="s">
        <v>3143</v>
      </c>
      <c r="C830" t="s">
        <v>3144</v>
      </c>
      <c r="D830" s="1">
        <v>42406</v>
      </c>
      <c r="E830" t="s">
        <v>39</v>
      </c>
      <c r="F830" t="s">
        <v>3145</v>
      </c>
      <c r="G830" t="s">
        <v>3146</v>
      </c>
      <c r="H830" t="s">
        <v>25</v>
      </c>
      <c r="I830" t="s">
        <v>26</v>
      </c>
      <c r="J830" t="s">
        <v>3147</v>
      </c>
      <c r="K830" t="s">
        <v>146</v>
      </c>
      <c r="L830">
        <v>37211</v>
      </c>
      <c r="M830" t="s">
        <v>29</v>
      </c>
      <c r="N830" t="s">
        <v>3148</v>
      </c>
      <c r="O830" t="s">
        <v>31</v>
      </c>
      <c r="P830" t="s">
        <v>55</v>
      </c>
      <c r="Q830" t="s">
        <v>3149</v>
      </c>
      <c r="R830">
        <v>44.76</v>
      </c>
      <c r="S830">
        <v>3</v>
      </c>
      <c r="T830">
        <v>0.2</v>
      </c>
      <c r="U830">
        <v>14.547000000000001</v>
      </c>
    </row>
    <row r="831" spans="1:21" x14ac:dyDescent="0.25">
      <c r="A831">
        <v>3964</v>
      </c>
      <c r="B831" t="s">
        <v>3150</v>
      </c>
      <c r="C831" t="s">
        <v>2445</v>
      </c>
      <c r="D831" t="s">
        <v>949</v>
      </c>
      <c r="E831" t="s">
        <v>86</v>
      </c>
      <c r="F831" t="s">
        <v>3151</v>
      </c>
      <c r="G831" t="s">
        <v>3152</v>
      </c>
      <c r="H831" t="s">
        <v>100</v>
      </c>
      <c r="I831" t="s">
        <v>26</v>
      </c>
      <c r="J831" t="s">
        <v>51</v>
      </c>
      <c r="K831" t="s">
        <v>52</v>
      </c>
      <c r="L831">
        <v>90045</v>
      </c>
      <c r="M831" t="s">
        <v>53</v>
      </c>
      <c r="N831" t="s">
        <v>1416</v>
      </c>
      <c r="O831" t="s">
        <v>31</v>
      </c>
      <c r="P831" t="s">
        <v>55</v>
      </c>
      <c r="Q831" t="s">
        <v>1417</v>
      </c>
      <c r="R831">
        <v>44.67</v>
      </c>
      <c r="S831">
        <v>3</v>
      </c>
      <c r="T831">
        <v>0</v>
      </c>
      <c r="U831">
        <v>12.0609</v>
      </c>
    </row>
    <row r="832" spans="1:21" x14ac:dyDescent="0.25">
      <c r="A832">
        <v>3975</v>
      </c>
      <c r="B832" t="s">
        <v>3153</v>
      </c>
      <c r="C832" t="s">
        <v>2959</v>
      </c>
      <c r="D832" s="1">
        <v>42404</v>
      </c>
      <c r="E832" t="s">
        <v>39</v>
      </c>
      <c r="F832" t="s">
        <v>3154</v>
      </c>
      <c r="G832" t="s">
        <v>3155</v>
      </c>
      <c r="H832" t="s">
        <v>25</v>
      </c>
      <c r="I832" t="s">
        <v>26</v>
      </c>
      <c r="J832" t="s">
        <v>180</v>
      </c>
      <c r="K832" t="s">
        <v>123</v>
      </c>
      <c r="L832">
        <v>10009</v>
      </c>
      <c r="M832" t="s">
        <v>66</v>
      </c>
      <c r="N832" t="s">
        <v>83</v>
      </c>
      <c r="O832" t="s">
        <v>31</v>
      </c>
      <c r="P832" t="s">
        <v>55</v>
      </c>
      <c r="Q832" t="s">
        <v>84</v>
      </c>
      <c r="R832">
        <v>414</v>
      </c>
      <c r="S832">
        <v>8</v>
      </c>
      <c r="T832">
        <v>0</v>
      </c>
      <c r="U832">
        <v>124.2</v>
      </c>
    </row>
    <row r="833" spans="1:21" x14ac:dyDescent="0.25">
      <c r="A833">
        <v>3977</v>
      </c>
      <c r="B833" t="s">
        <v>3156</v>
      </c>
      <c r="C833" t="s">
        <v>1029</v>
      </c>
      <c r="D833" t="s">
        <v>1030</v>
      </c>
      <c r="E833" t="s">
        <v>86</v>
      </c>
      <c r="F833" t="s">
        <v>3157</v>
      </c>
      <c r="G833" t="s">
        <v>3158</v>
      </c>
      <c r="H833" t="s">
        <v>25</v>
      </c>
      <c r="I833" t="s">
        <v>26</v>
      </c>
      <c r="J833" t="s">
        <v>715</v>
      </c>
      <c r="K833" t="s">
        <v>817</v>
      </c>
      <c r="L833">
        <v>23223</v>
      </c>
      <c r="M833" t="s">
        <v>29</v>
      </c>
      <c r="N833" t="s">
        <v>3159</v>
      </c>
      <c r="O833" t="s">
        <v>31</v>
      </c>
      <c r="P833" t="s">
        <v>55</v>
      </c>
      <c r="Q833" t="s">
        <v>3160</v>
      </c>
      <c r="R833">
        <v>39.92</v>
      </c>
      <c r="S833">
        <v>4</v>
      </c>
      <c r="T833">
        <v>0</v>
      </c>
      <c r="U833">
        <v>11.1776</v>
      </c>
    </row>
    <row r="834" spans="1:21" x14ac:dyDescent="0.25">
      <c r="A834">
        <v>3980</v>
      </c>
      <c r="B834" t="s">
        <v>3161</v>
      </c>
      <c r="C834" t="s">
        <v>3162</v>
      </c>
      <c r="D834" t="s">
        <v>2621</v>
      </c>
      <c r="E834" t="s">
        <v>39</v>
      </c>
      <c r="F834" t="s">
        <v>3163</v>
      </c>
      <c r="G834" t="s">
        <v>3164</v>
      </c>
      <c r="H834" t="s">
        <v>89</v>
      </c>
      <c r="I834" t="s">
        <v>26</v>
      </c>
      <c r="J834" t="s">
        <v>180</v>
      </c>
      <c r="K834" t="s">
        <v>123</v>
      </c>
      <c r="L834">
        <v>10024</v>
      </c>
      <c r="M834" t="s">
        <v>66</v>
      </c>
      <c r="N834" t="s">
        <v>1467</v>
      </c>
      <c r="O834" t="s">
        <v>31</v>
      </c>
      <c r="P834" t="s">
        <v>45</v>
      </c>
      <c r="Q834" t="s">
        <v>1468</v>
      </c>
      <c r="R834">
        <v>53.316000000000003</v>
      </c>
      <c r="S834">
        <v>2</v>
      </c>
      <c r="T834">
        <v>0.4</v>
      </c>
      <c r="U834">
        <v>-19.549199999999999</v>
      </c>
    </row>
    <row r="835" spans="1:21" x14ac:dyDescent="0.25">
      <c r="A835">
        <v>3982</v>
      </c>
      <c r="B835" t="s">
        <v>3165</v>
      </c>
      <c r="C835" t="s">
        <v>3166</v>
      </c>
      <c r="D835" t="s">
        <v>2836</v>
      </c>
      <c r="E835" t="s">
        <v>39</v>
      </c>
      <c r="F835" t="s">
        <v>3167</v>
      </c>
      <c r="G835" t="s">
        <v>3168</v>
      </c>
      <c r="H835" t="s">
        <v>100</v>
      </c>
      <c r="I835" t="s">
        <v>26</v>
      </c>
      <c r="J835" t="s">
        <v>202</v>
      </c>
      <c r="K835" t="s">
        <v>203</v>
      </c>
      <c r="L835">
        <v>98115</v>
      </c>
      <c r="M835" t="s">
        <v>53</v>
      </c>
      <c r="N835" t="s">
        <v>790</v>
      </c>
      <c r="O835" t="s">
        <v>31</v>
      </c>
      <c r="P835" t="s">
        <v>55</v>
      </c>
      <c r="Q835" t="s">
        <v>791</v>
      </c>
      <c r="R835">
        <v>22.77</v>
      </c>
      <c r="S835">
        <v>3</v>
      </c>
      <c r="T835">
        <v>0</v>
      </c>
      <c r="U835">
        <v>9.7911000000000001</v>
      </c>
    </row>
    <row r="836" spans="1:21" x14ac:dyDescent="0.25">
      <c r="A836">
        <v>3983</v>
      </c>
      <c r="B836" t="s">
        <v>3169</v>
      </c>
      <c r="C836" s="1">
        <v>42558</v>
      </c>
      <c r="D836" s="1">
        <v>42620</v>
      </c>
      <c r="E836" t="s">
        <v>22</v>
      </c>
      <c r="F836" t="s">
        <v>2533</v>
      </c>
      <c r="G836" t="s">
        <v>2534</v>
      </c>
      <c r="H836" t="s">
        <v>25</v>
      </c>
      <c r="I836" t="s">
        <v>26</v>
      </c>
      <c r="J836" t="s">
        <v>51</v>
      </c>
      <c r="K836" t="s">
        <v>52</v>
      </c>
      <c r="L836">
        <v>90045</v>
      </c>
      <c r="M836" t="s">
        <v>53</v>
      </c>
      <c r="N836" t="s">
        <v>115</v>
      </c>
      <c r="O836" t="s">
        <v>31</v>
      </c>
      <c r="P836" t="s">
        <v>35</v>
      </c>
      <c r="Q836" t="s">
        <v>116</v>
      </c>
      <c r="R836">
        <v>287.96800000000002</v>
      </c>
      <c r="S836">
        <v>4</v>
      </c>
      <c r="T836">
        <v>0.2</v>
      </c>
      <c r="U836">
        <v>-3.5996000000000001</v>
      </c>
    </row>
    <row r="837" spans="1:21" x14ac:dyDescent="0.25">
      <c r="A837">
        <v>3986</v>
      </c>
      <c r="B837" t="s">
        <v>3170</v>
      </c>
      <c r="C837" t="s">
        <v>672</v>
      </c>
      <c r="D837" t="s">
        <v>2387</v>
      </c>
      <c r="E837" t="s">
        <v>39</v>
      </c>
      <c r="F837" t="s">
        <v>1566</v>
      </c>
      <c r="G837" t="s">
        <v>1567</v>
      </c>
      <c r="H837" t="s">
        <v>25</v>
      </c>
      <c r="I837" t="s">
        <v>26</v>
      </c>
      <c r="J837" t="s">
        <v>2437</v>
      </c>
      <c r="K837" t="s">
        <v>52</v>
      </c>
      <c r="L837">
        <v>90712</v>
      </c>
      <c r="M837" t="s">
        <v>53</v>
      </c>
      <c r="N837" t="s">
        <v>1041</v>
      </c>
      <c r="O837" t="s">
        <v>31</v>
      </c>
      <c r="P837" t="s">
        <v>32</v>
      </c>
      <c r="Q837" t="s">
        <v>1042</v>
      </c>
      <c r="R837">
        <v>257.49900000000002</v>
      </c>
      <c r="S837">
        <v>3</v>
      </c>
      <c r="T837">
        <v>0.15</v>
      </c>
      <c r="U837">
        <v>24.235199999999999</v>
      </c>
    </row>
    <row r="838" spans="1:21" x14ac:dyDescent="0.25">
      <c r="A838">
        <v>3989</v>
      </c>
      <c r="B838" t="s">
        <v>3171</v>
      </c>
      <c r="C838" t="s">
        <v>672</v>
      </c>
      <c r="D838" t="s">
        <v>572</v>
      </c>
      <c r="E838" t="s">
        <v>39</v>
      </c>
      <c r="F838" t="s">
        <v>3172</v>
      </c>
      <c r="G838" t="s">
        <v>3173</v>
      </c>
      <c r="H838" t="s">
        <v>89</v>
      </c>
      <c r="I838" t="s">
        <v>26</v>
      </c>
      <c r="J838" t="s">
        <v>165</v>
      </c>
      <c r="K838" t="s">
        <v>146</v>
      </c>
      <c r="L838">
        <v>38401</v>
      </c>
      <c r="M838" t="s">
        <v>29</v>
      </c>
      <c r="N838" t="s">
        <v>3174</v>
      </c>
      <c r="O838" t="s">
        <v>31</v>
      </c>
      <c r="P838" t="s">
        <v>55</v>
      </c>
      <c r="Q838" t="s">
        <v>3175</v>
      </c>
      <c r="R838">
        <v>79.12</v>
      </c>
      <c r="S838">
        <v>5</v>
      </c>
      <c r="T838">
        <v>0.2</v>
      </c>
      <c r="U838">
        <v>13.846</v>
      </c>
    </row>
    <row r="839" spans="1:21" x14ac:dyDescent="0.25">
      <c r="A839">
        <v>3990</v>
      </c>
      <c r="B839" t="s">
        <v>3176</v>
      </c>
      <c r="C839" t="s">
        <v>1618</v>
      </c>
      <c r="D839" t="s">
        <v>1924</v>
      </c>
      <c r="E839" t="s">
        <v>22</v>
      </c>
      <c r="F839" t="s">
        <v>3177</v>
      </c>
      <c r="G839" t="s">
        <v>3178</v>
      </c>
      <c r="H839" t="s">
        <v>25</v>
      </c>
      <c r="I839" t="s">
        <v>26</v>
      </c>
      <c r="J839" t="s">
        <v>3179</v>
      </c>
      <c r="K839" t="s">
        <v>1951</v>
      </c>
      <c r="L839">
        <v>2895</v>
      </c>
      <c r="M839" t="s">
        <v>66</v>
      </c>
      <c r="N839" t="s">
        <v>1099</v>
      </c>
      <c r="O839" t="s">
        <v>31</v>
      </c>
      <c r="P839" t="s">
        <v>55</v>
      </c>
      <c r="Q839" t="s">
        <v>1100</v>
      </c>
      <c r="R839">
        <v>52.96</v>
      </c>
      <c r="S839">
        <v>2</v>
      </c>
      <c r="T839">
        <v>0</v>
      </c>
      <c r="U839">
        <v>20.1248</v>
      </c>
    </row>
    <row r="840" spans="1:21" x14ac:dyDescent="0.25">
      <c r="A840">
        <v>3992</v>
      </c>
      <c r="B840" t="s">
        <v>3180</v>
      </c>
      <c r="C840" s="1">
        <v>42009</v>
      </c>
      <c r="D840" s="1">
        <v>42129</v>
      </c>
      <c r="E840" t="s">
        <v>39</v>
      </c>
      <c r="F840" t="s">
        <v>3181</v>
      </c>
      <c r="G840" t="s">
        <v>3182</v>
      </c>
      <c r="H840" t="s">
        <v>89</v>
      </c>
      <c r="I840" t="s">
        <v>26</v>
      </c>
      <c r="J840" t="s">
        <v>326</v>
      </c>
      <c r="K840" t="s">
        <v>43</v>
      </c>
      <c r="L840">
        <v>33614</v>
      </c>
      <c r="M840" t="s">
        <v>29</v>
      </c>
      <c r="N840" t="s">
        <v>1099</v>
      </c>
      <c r="O840" t="s">
        <v>31</v>
      </c>
      <c r="P840" t="s">
        <v>55</v>
      </c>
      <c r="Q840" t="s">
        <v>1100</v>
      </c>
      <c r="R840">
        <v>63.552</v>
      </c>
      <c r="S840">
        <v>3</v>
      </c>
      <c r="T840">
        <v>0.2</v>
      </c>
      <c r="U840">
        <v>14.299200000000001</v>
      </c>
    </row>
    <row r="841" spans="1:21" x14ac:dyDescent="0.25">
      <c r="A841">
        <v>3995</v>
      </c>
      <c r="B841" t="s">
        <v>3183</v>
      </c>
      <c r="C841" s="1">
        <v>42219</v>
      </c>
      <c r="D841" s="1">
        <v>42341</v>
      </c>
      <c r="E841" t="s">
        <v>39</v>
      </c>
      <c r="F841" t="s">
        <v>3184</v>
      </c>
      <c r="G841" t="s">
        <v>3185</v>
      </c>
      <c r="H841" t="s">
        <v>25</v>
      </c>
      <c r="I841" t="s">
        <v>26</v>
      </c>
      <c r="J841" t="s">
        <v>3186</v>
      </c>
      <c r="K841" t="s">
        <v>257</v>
      </c>
      <c r="L841">
        <v>53142</v>
      </c>
      <c r="M841" t="s">
        <v>92</v>
      </c>
      <c r="N841" t="s">
        <v>2851</v>
      </c>
      <c r="O841" t="s">
        <v>31</v>
      </c>
      <c r="P841" t="s">
        <v>32</v>
      </c>
      <c r="Q841" t="s">
        <v>2852</v>
      </c>
      <c r="R841">
        <v>512.94000000000005</v>
      </c>
      <c r="S841">
        <v>3</v>
      </c>
      <c r="T841">
        <v>0</v>
      </c>
      <c r="U841">
        <v>97.458600000000004</v>
      </c>
    </row>
    <row r="842" spans="1:21" x14ac:dyDescent="0.25">
      <c r="A842">
        <v>3996</v>
      </c>
      <c r="B842" t="s">
        <v>3183</v>
      </c>
      <c r="C842" s="1">
        <v>42219</v>
      </c>
      <c r="D842" s="1">
        <v>42341</v>
      </c>
      <c r="E842" t="s">
        <v>39</v>
      </c>
      <c r="F842" t="s">
        <v>3184</v>
      </c>
      <c r="G842" t="s">
        <v>3185</v>
      </c>
      <c r="H842" t="s">
        <v>25</v>
      </c>
      <c r="I842" t="s">
        <v>26</v>
      </c>
      <c r="J842" t="s">
        <v>3186</v>
      </c>
      <c r="K842" t="s">
        <v>257</v>
      </c>
      <c r="L842">
        <v>53142</v>
      </c>
      <c r="M842" t="s">
        <v>92</v>
      </c>
      <c r="N842" t="s">
        <v>2073</v>
      </c>
      <c r="O842" t="s">
        <v>31</v>
      </c>
      <c r="P842" t="s">
        <v>35</v>
      </c>
      <c r="Q842" t="s">
        <v>2074</v>
      </c>
      <c r="R842">
        <v>860.93</v>
      </c>
      <c r="S842">
        <v>7</v>
      </c>
      <c r="T842">
        <v>0</v>
      </c>
      <c r="U842">
        <v>189.40459999999999</v>
      </c>
    </row>
    <row r="843" spans="1:21" x14ac:dyDescent="0.25">
      <c r="A843">
        <v>3999</v>
      </c>
      <c r="B843" t="s">
        <v>3183</v>
      </c>
      <c r="C843" s="1">
        <v>42219</v>
      </c>
      <c r="D843" s="1">
        <v>42341</v>
      </c>
      <c r="E843" t="s">
        <v>39</v>
      </c>
      <c r="F843" t="s">
        <v>3184</v>
      </c>
      <c r="G843" t="s">
        <v>3185</v>
      </c>
      <c r="H843" t="s">
        <v>25</v>
      </c>
      <c r="I843" t="s">
        <v>26</v>
      </c>
      <c r="J843" t="s">
        <v>3186</v>
      </c>
      <c r="K843" t="s">
        <v>257</v>
      </c>
      <c r="L843">
        <v>53142</v>
      </c>
      <c r="M843" t="s">
        <v>92</v>
      </c>
      <c r="N843" t="s">
        <v>2127</v>
      </c>
      <c r="O843" t="s">
        <v>31</v>
      </c>
      <c r="P843" t="s">
        <v>55</v>
      </c>
      <c r="Q843" t="s">
        <v>2128</v>
      </c>
      <c r="R843">
        <v>373.08</v>
      </c>
      <c r="S843">
        <v>6</v>
      </c>
      <c r="T843">
        <v>0</v>
      </c>
      <c r="U843">
        <v>82.077600000000004</v>
      </c>
    </row>
    <row r="844" spans="1:21" x14ac:dyDescent="0.25">
      <c r="A844">
        <v>4000</v>
      </c>
      <c r="B844" t="s">
        <v>3187</v>
      </c>
      <c r="C844" t="s">
        <v>2469</v>
      </c>
      <c r="D844" t="s">
        <v>3188</v>
      </c>
      <c r="E844" t="s">
        <v>22</v>
      </c>
      <c r="F844" t="s">
        <v>513</v>
      </c>
      <c r="G844" t="s">
        <v>514</v>
      </c>
      <c r="H844" t="s">
        <v>89</v>
      </c>
      <c r="I844" t="s">
        <v>26</v>
      </c>
      <c r="J844" t="s">
        <v>3189</v>
      </c>
      <c r="K844" t="s">
        <v>43</v>
      </c>
      <c r="L844">
        <v>34952</v>
      </c>
      <c r="M844" t="s">
        <v>29</v>
      </c>
      <c r="N844" t="s">
        <v>377</v>
      </c>
      <c r="O844" t="s">
        <v>31</v>
      </c>
      <c r="P844" t="s">
        <v>32</v>
      </c>
      <c r="Q844" t="s">
        <v>378</v>
      </c>
      <c r="R844">
        <v>231.92</v>
      </c>
      <c r="S844">
        <v>5</v>
      </c>
      <c r="T844">
        <v>0.2</v>
      </c>
      <c r="U844">
        <v>5.798</v>
      </c>
    </row>
    <row r="845" spans="1:21" x14ac:dyDescent="0.25">
      <c r="A845">
        <v>4001</v>
      </c>
      <c r="B845" t="s">
        <v>3190</v>
      </c>
      <c r="C845" s="1">
        <v>41953</v>
      </c>
      <c r="D845" t="s">
        <v>3191</v>
      </c>
      <c r="E845" t="s">
        <v>39</v>
      </c>
      <c r="F845" t="s">
        <v>2884</v>
      </c>
      <c r="G845" t="s">
        <v>2885</v>
      </c>
      <c r="H845" t="s">
        <v>100</v>
      </c>
      <c r="I845" t="s">
        <v>26</v>
      </c>
      <c r="J845" t="s">
        <v>202</v>
      </c>
      <c r="K845" t="s">
        <v>203</v>
      </c>
      <c r="L845">
        <v>98115</v>
      </c>
      <c r="M845" t="s">
        <v>53</v>
      </c>
      <c r="N845" t="s">
        <v>1773</v>
      </c>
      <c r="O845" t="s">
        <v>31</v>
      </c>
      <c r="P845" t="s">
        <v>55</v>
      </c>
      <c r="Q845" t="s">
        <v>1774</v>
      </c>
      <c r="R845">
        <v>63.47</v>
      </c>
      <c r="S845">
        <v>11</v>
      </c>
      <c r="T845">
        <v>0</v>
      </c>
      <c r="U845">
        <v>19.041</v>
      </c>
    </row>
    <row r="846" spans="1:21" x14ac:dyDescent="0.25">
      <c r="A846">
        <v>4003</v>
      </c>
      <c r="B846" t="s">
        <v>3192</v>
      </c>
      <c r="C846" s="1">
        <v>42432</v>
      </c>
      <c r="D846" s="1">
        <v>42585</v>
      </c>
      <c r="E846" t="s">
        <v>39</v>
      </c>
      <c r="F846" t="s">
        <v>1347</v>
      </c>
      <c r="G846" t="s">
        <v>1348</v>
      </c>
      <c r="H846" t="s">
        <v>25</v>
      </c>
      <c r="I846" t="s">
        <v>26</v>
      </c>
      <c r="J846" t="s">
        <v>264</v>
      </c>
      <c r="K846" t="s">
        <v>91</v>
      </c>
      <c r="L846">
        <v>78207</v>
      </c>
      <c r="M846" t="s">
        <v>92</v>
      </c>
      <c r="N846" t="s">
        <v>474</v>
      </c>
      <c r="O846" t="s">
        <v>31</v>
      </c>
      <c r="P846" t="s">
        <v>45</v>
      </c>
      <c r="Q846" t="s">
        <v>475</v>
      </c>
      <c r="R846">
        <v>637.89599999999996</v>
      </c>
      <c r="S846">
        <v>3</v>
      </c>
      <c r="T846">
        <v>0.3</v>
      </c>
      <c r="U846">
        <v>-127.5792</v>
      </c>
    </row>
    <row r="847" spans="1:21" x14ac:dyDescent="0.25">
      <c r="A847">
        <v>4010</v>
      </c>
      <c r="B847" t="s">
        <v>3193</v>
      </c>
      <c r="C847" s="1">
        <v>42736</v>
      </c>
      <c r="D847" s="1">
        <v>42856</v>
      </c>
      <c r="E847" t="s">
        <v>39</v>
      </c>
      <c r="F847" t="s">
        <v>208</v>
      </c>
      <c r="G847" t="s">
        <v>209</v>
      </c>
      <c r="H847" t="s">
        <v>25</v>
      </c>
      <c r="I847" t="s">
        <v>26</v>
      </c>
      <c r="J847" t="s">
        <v>51</v>
      </c>
      <c r="K847" t="s">
        <v>52</v>
      </c>
      <c r="L847">
        <v>90036</v>
      </c>
      <c r="M847" t="s">
        <v>53</v>
      </c>
      <c r="N847" t="s">
        <v>3194</v>
      </c>
      <c r="O847" t="s">
        <v>31</v>
      </c>
      <c r="P847" t="s">
        <v>55</v>
      </c>
      <c r="Q847" t="s">
        <v>3195</v>
      </c>
      <c r="R847">
        <v>474.43</v>
      </c>
      <c r="S847">
        <v>11</v>
      </c>
      <c r="T847">
        <v>0</v>
      </c>
      <c r="U847">
        <v>199.26060000000001</v>
      </c>
    </row>
    <row r="848" spans="1:21" x14ac:dyDescent="0.25">
      <c r="A848">
        <v>4021</v>
      </c>
      <c r="B848" t="s">
        <v>3196</v>
      </c>
      <c r="C848" t="s">
        <v>2284</v>
      </c>
      <c r="D848" t="s">
        <v>2133</v>
      </c>
      <c r="E848" t="s">
        <v>39</v>
      </c>
      <c r="F848" t="s">
        <v>3197</v>
      </c>
      <c r="G848" t="s">
        <v>3198</v>
      </c>
      <c r="H848" t="s">
        <v>25</v>
      </c>
      <c r="I848" t="s">
        <v>26</v>
      </c>
      <c r="J848" t="s">
        <v>1341</v>
      </c>
      <c r="K848" t="s">
        <v>65</v>
      </c>
      <c r="L848">
        <v>19013</v>
      </c>
      <c r="M848" t="s">
        <v>66</v>
      </c>
      <c r="N848" t="s">
        <v>275</v>
      </c>
      <c r="O848" t="s">
        <v>31</v>
      </c>
      <c r="P848" t="s">
        <v>35</v>
      </c>
      <c r="Q848" t="s">
        <v>276</v>
      </c>
      <c r="R848">
        <v>170.05799999999999</v>
      </c>
      <c r="S848">
        <v>3</v>
      </c>
      <c r="T848">
        <v>0.3</v>
      </c>
      <c r="U848">
        <v>-4.8587999999999996</v>
      </c>
    </row>
    <row r="849" spans="1:21" x14ac:dyDescent="0.25">
      <c r="A849">
        <v>4023</v>
      </c>
      <c r="B849" t="s">
        <v>3196</v>
      </c>
      <c r="C849" t="s">
        <v>2284</v>
      </c>
      <c r="D849" t="s">
        <v>2133</v>
      </c>
      <c r="E849" t="s">
        <v>39</v>
      </c>
      <c r="F849" t="s">
        <v>3197</v>
      </c>
      <c r="G849" t="s">
        <v>3198</v>
      </c>
      <c r="H849" t="s">
        <v>25</v>
      </c>
      <c r="I849" t="s">
        <v>26</v>
      </c>
      <c r="J849" t="s">
        <v>1341</v>
      </c>
      <c r="K849" t="s">
        <v>65</v>
      </c>
      <c r="L849">
        <v>19013</v>
      </c>
      <c r="M849" t="s">
        <v>66</v>
      </c>
      <c r="N849" t="s">
        <v>34</v>
      </c>
      <c r="O849" t="s">
        <v>31</v>
      </c>
      <c r="P849" t="s">
        <v>35</v>
      </c>
      <c r="Q849" t="s">
        <v>36</v>
      </c>
      <c r="R849">
        <v>853.93</v>
      </c>
      <c r="S849">
        <v>5</v>
      </c>
      <c r="T849">
        <v>0.3</v>
      </c>
      <c r="U849">
        <v>0</v>
      </c>
    </row>
    <row r="850" spans="1:21" x14ac:dyDescent="0.25">
      <c r="A850">
        <v>4024</v>
      </c>
      <c r="B850" t="s">
        <v>3199</v>
      </c>
      <c r="C850" t="s">
        <v>3200</v>
      </c>
      <c r="D850" t="s">
        <v>3201</v>
      </c>
      <c r="E850" t="s">
        <v>86</v>
      </c>
      <c r="F850" t="s">
        <v>3202</v>
      </c>
      <c r="G850" t="s">
        <v>3203</v>
      </c>
      <c r="H850" t="s">
        <v>89</v>
      </c>
      <c r="I850" t="s">
        <v>26</v>
      </c>
      <c r="J850" t="s">
        <v>352</v>
      </c>
      <c r="K850" t="s">
        <v>52</v>
      </c>
      <c r="L850">
        <v>94110</v>
      </c>
      <c r="M850" t="s">
        <v>53</v>
      </c>
      <c r="N850" t="s">
        <v>1940</v>
      </c>
      <c r="O850" t="s">
        <v>31</v>
      </c>
      <c r="P850" t="s">
        <v>32</v>
      </c>
      <c r="Q850" t="s">
        <v>1941</v>
      </c>
      <c r="R850">
        <v>556.66499999999996</v>
      </c>
      <c r="S850">
        <v>5</v>
      </c>
      <c r="T850">
        <v>0.15</v>
      </c>
      <c r="U850">
        <v>6.5490000000000004</v>
      </c>
    </row>
    <row r="851" spans="1:21" x14ac:dyDescent="0.25">
      <c r="A851">
        <v>4031</v>
      </c>
      <c r="B851" t="s">
        <v>3204</v>
      </c>
      <c r="C851" t="s">
        <v>1332</v>
      </c>
      <c r="D851" t="s">
        <v>1080</v>
      </c>
      <c r="E851" t="s">
        <v>39</v>
      </c>
      <c r="F851" t="s">
        <v>2733</v>
      </c>
      <c r="G851" t="s">
        <v>2734</v>
      </c>
      <c r="H851" t="s">
        <v>25</v>
      </c>
      <c r="I851" t="s">
        <v>26</v>
      </c>
      <c r="J851" t="s">
        <v>1663</v>
      </c>
      <c r="K851" t="s">
        <v>1664</v>
      </c>
      <c r="L851">
        <v>70506</v>
      </c>
      <c r="M851" t="s">
        <v>29</v>
      </c>
      <c r="N851" t="s">
        <v>2236</v>
      </c>
      <c r="O851" t="s">
        <v>31</v>
      </c>
      <c r="P851" t="s">
        <v>35</v>
      </c>
      <c r="Q851" t="s">
        <v>2237</v>
      </c>
      <c r="R851">
        <v>232.88</v>
      </c>
      <c r="S851">
        <v>4</v>
      </c>
      <c r="T851">
        <v>0</v>
      </c>
      <c r="U851">
        <v>60.5488</v>
      </c>
    </row>
    <row r="852" spans="1:21" x14ac:dyDescent="0.25">
      <c r="A852">
        <v>4038</v>
      </c>
      <c r="B852" t="s">
        <v>3205</v>
      </c>
      <c r="C852" t="s">
        <v>1351</v>
      </c>
      <c r="D852" s="1">
        <v>42036</v>
      </c>
      <c r="E852" t="s">
        <v>39</v>
      </c>
      <c r="F852" t="s">
        <v>900</v>
      </c>
      <c r="G852" t="s">
        <v>901</v>
      </c>
      <c r="H852" t="s">
        <v>89</v>
      </c>
      <c r="I852" t="s">
        <v>26</v>
      </c>
      <c r="J852" t="s">
        <v>352</v>
      </c>
      <c r="K852" t="s">
        <v>52</v>
      </c>
      <c r="L852">
        <v>94110</v>
      </c>
      <c r="M852" t="s">
        <v>53</v>
      </c>
      <c r="N852" t="s">
        <v>2654</v>
      </c>
      <c r="O852" t="s">
        <v>31</v>
      </c>
      <c r="P852" t="s">
        <v>55</v>
      </c>
      <c r="Q852" t="s">
        <v>2655</v>
      </c>
      <c r="R852">
        <v>24.9</v>
      </c>
      <c r="S852">
        <v>5</v>
      </c>
      <c r="T852">
        <v>0</v>
      </c>
      <c r="U852">
        <v>8.2170000000000005</v>
      </c>
    </row>
    <row r="853" spans="1:21" x14ac:dyDescent="0.25">
      <c r="A853">
        <v>4044</v>
      </c>
      <c r="B853" t="s">
        <v>3205</v>
      </c>
      <c r="C853" t="s">
        <v>1351</v>
      </c>
      <c r="D853" s="1">
        <v>42036</v>
      </c>
      <c r="E853" t="s">
        <v>39</v>
      </c>
      <c r="F853" t="s">
        <v>900</v>
      </c>
      <c r="G853" t="s">
        <v>901</v>
      </c>
      <c r="H853" t="s">
        <v>89</v>
      </c>
      <c r="I853" t="s">
        <v>26</v>
      </c>
      <c r="J853" t="s">
        <v>352</v>
      </c>
      <c r="K853" t="s">
        <v>52</v>
      </c>
      <c r="L853">
        <v>94110</v>
      </c>
      <c r="M853" t="s">
        <v>53</v>
      </c>
      <c r="N853" t="s">
        <v>2861</v>
      </c>
      <c r="O853" t="s">
        <v>31</v>
      </c>
      <c r="P853" t="s">
        <v>55</v>
      </c>
      <c r="Q853" t="s">
        <v>2862</v>
      </c>
      <c r="R853">
        <v>70.56</v>
      </c>
      <c r="S853">
        <v>6</v>
      </c>
      <c r="T853">
        <v>0</v>
      </c>
      <c r="U853">
        <v>23.990400000000001</v>
      </c>
    </row>
    <row r="854" spans="1:21" x14ac:dyDescent="0.25">
      <c r="A854">
        <v>4045</v>
      </c>
      <c r="B854" t="s">
        <v>3206</v>
      </c>
      <c r="C854" t="s">
        <v>2455</v>
      </c>
      <c r="D854" t="s">
        <v>939</v>
      </c>
      <c r="E854" t="s">
        <v>39</v>
      </c>
      <c r="F854" t="s">
        <v>2626</v>
      </c>
      <c r="G854" t="s">
        <v>2627</v>
      </c>
      <c r="H854" t="s">
        <v>25</v>
      </c>
      <c r="I854" t="s">
        <v>26</v>
      </c>
      <c r="J854" t="s">
        <v>352</v>
      </c>
      <c r="K854" t="s">
        <v>52</v>
      </c>
      <c r="L854">
        <v>94110</v>
      </c>
      <c r="M854" t="s">
        <v>53</v>
      </c>
      <c r="N854" t="s">
        <v>721</v>
      </c>
      <c r="O854" t="s">
        <v>31</v>
      </c>
      <c r="P854" t="s">
        <v>55</v>
      </c>
      <c r="Q854" t="s">
        <v>722</v>
      </c>
      <c r="R854">
        <v>204.85</v>
      </c>
      <c r="S854">
        <v>5</v>
      </c>
      <c r="T854">
        <v>0</v>
      </c>
      <c r="U854">
        <v>57.357999999999997</v>
      </c>
    </row>
    <row r="855" spans="1:21" x14ac:dyDescent="0.25">
      <c r="A855">
        <v>4050</v>
      </c>
      <c r="B855" t="s">
        <v>3207</v>
      </c>
      <c r="C855" t="s">
        <v>3208</v>
      </c>
      <c r="D855" t="s">
        <v>2107</v>
      </c>
      <c r="E855" t="s">
        <v>22</v>
      </c>
      <c r="F855" t="s">
        <v>3209</v>
      </c>
      <c r="G855" t="s">
        <v>3210</v>
      </c>
      <c r="H855" t="s">
        <v>25</v>
      </c>
      <c r="I855" t="s">
        <v>26</v>
      </c>
      <c r="J855" t="s">
        <v>180</v>
      </c>
      <c r="K855" t="s">
        <v>123</v>
      </c>
      <c r="L855">
        <v>10011</v>
      </c>
      <c r="M855" t="s">
        <v>66</v>
      </c>
      <c r="N855" t="s">
        <v>1071</v>
      </c>
      <c r="O855" t="s">
        <v>31</v>
      </c>
      <c r="P855" t="s">
        <v>55</v>
      </c>
      <c r="Q855" t="s">
        <v>1072</v>
      </c>
      <c r="R855">
        <v>276.69</v>
      </c>
      <c r="S855">
        <v>3</v>
      </c>
      <c r="T855">
        <v>0</v>
      </c>
      <c r="U855">
        <v>49.804200000000002</v>
      </c>
    </row>
    <row r="856" spans="1:21" x14ac:dyDescent="0.25">
      <c r="A856">
        <v>4051</v>
      </c>
      <c r="B856" t="s">
        <v>3207</v>
      </c>
      <c r="C856" t="s">
        <v>3208</v>
      </c>
      <c r="D856" t="s">
        <v>2107</v>
      </c>
      <c r="E856" t="s">
        <v>22</v>
      </c>
      <c r="F856" t="s">
        <v>3209</v>
      </c>
      <c r="G856" t="s">
        <v>3210</v>
      </c>
      <c r="H856" t="s">
        <v>25</v>
      </c>
      <c r="I856" t="s">
        <v>26</v>
      </c>
      <c r="J856" t="s">
        <v>180</v>
      </c>
      <c r="K856" t="s">
        <v>123</v>
      </c>
      <c r="L856">
        <v>10011</v>
      </c>
      <c r="M856" t="s">
        <v>66</v>
      </c>
      <c r="N856" t="s">
        <v>385</v>
      </c>
      <c r="O856" t="s">
        <v>31</v>
      </c>
      <c r="P856" t="s">
        <v>35</v>
      </c>
      <c r="Q856" t="s">
        <v>386</v>
      </c>
      <c r="R856">
        <v>172.76400000000001</v>
      </c>
      <c r="S856">
        <v>2</v>
      </c>
      <c r="T856">
        <v>0.1</v>
      </c>
      <c r="U856">
        <v>32.633200000000002</v>
      </c>
    </row>
    <row r="857" spans="1:21" x14ac:dyDescent="0.25">
      <c r="A857">
        <v>4053</v>
      </c>
      <c r="B857" t="s">
        <v>3211</v>
      </c>
      <c r="C857" t="s">
        <v>1246</v>
      </c>
      <c r="D857" s="1">
        <v>41708</v>
      </c>
      <c r="E857" t="s">
        <v>39</v>
      </c>
      <c r="F857" t="s">
        <v>2780</v>
      </c>
      <c r="G857" t="s">
        <v>2781</v>
      </c>
      <c r="H857" t="s">
        <v>89</v>
      </c>
      <c r="I857" t="s">
        <v>26</v>
      </c>
      <c r="J857" t="s">
        <v>64</v>
      </c>
      <c r="K857" t="s">
        <v>65</v>
      </c>
      <c r="L857">
        <v>19134</v>
      </c>
      <c r="M857" t="s">
        <v>66</v>
      </c>
      <c r="N857" t="s">
        <v>1853</v>
      </c>
      <c r="O857" t="s">
        <v>31</v>
      </c>
      <c r="P857" t="s">
        <v>45</v>
      </c>
      <c r="Q857" t="s">
        <v>1854</v>
      </c>
      <c r="R857">
        <v>409.27199999999999</v>
      </c>
      <c r="S857">
        <v>2</v>
      </c>
      <c r="T857">
        <v>0.4</v>
      </c>
      <c r="U857">
        <v>-81.854399999999998</v>
      </c>
    </row>
    <row r="858" spans="1:21" x14ac:dyDescent="0.25">
      <c r="A858">
        <v>4057</v>
      </c>
      <c r="B858" t="s">
        <v>3211</v>
      </c>
      <c r="C858" t="s">
        <v>1246</v>
      </c>
      <c r="D858" s="1">
        <v>41708</v>
      </c>
      <c r="E858" t="s">
        <v>39</v>
      </c>
      <c r="F858" t="s">
        <v>2780</v>
      </c>
      <c r="G858" t="s">
        <v>2781</v>
      </c>
      <c r="H858" t="s">
        <v>89</v>
      </c>
      <c r="I858" t="s">
        <v>26</v>
      </c>
      <c r="J858" t="s">
        <v>64</v>
      </c>
      <c r="K858" t="s">
        <v>65</v>
      </c>
      <c r="L858">
        <v>19134</v>
      </c>
      <c r="M858" t="s">
        <v>66</v>
      </c>
      <c r="N858" t="s">
        <v>1214</v>
      </c>
      <c r="O858" t="s">
        <v>31</v>
      </c>
      <c r="P858" t="s">
        <v>45</v>
      </c>
      <c r="Q858" t="s">
        <v>1215</v>
      </c>
      <c r="R858">
        <v>67.176000000000002</v>
      </c>
      <c r="S858">
        <v>1</v>
      </c>
      <c r="T858">
        <v>0.4</v>
      </c>
      <c r="U858">
        <v>-20.152799999999999</v>
      </c>
    </row>
    <row r="859" spans="1:21" x14ac:dyDescent="0.25">
      <c r="A859">
        <v>4060</v>
      </c>
      <c r="B859" t="s">
        <v>3212</v>
      </c>
      <c r="C859" t="s">
        <v>988</v>
      </c>
      <c r="D859" t="s">
        <v>127</v>
      </c>
      <c r="E859" t="s">
        <v>39</v>
      </c>
      <c r="F859" t="s">
        <v>238</v>
      </c>
      <c r="G859" t="s">
        <v>239</v>
      </c>
      <c r="H859" t="s">
        <v>25</v>
      </c>
      <c r="I859" t="s">
        <v>26</v>
      </c>
      <c r="J859" t="s">
        <v>1744</v>
      </c>
      <c r="K859" t="s">
        <v>52</v>
      </c>
      <c r="L859">
        <v>94601</v>
      </c>
      <c r="M859" t="s">
        <v>53</v>
      </c>
      <c r="N859" t="s">
        <v>651</v>
      </c>
      <c r="O859" t="s">
        <v>31</v>
      </c>
      <c r="P859" t="s">
        <v>35</v>
      </c>
      <c r="Q859" t="s">
        <v>652</v>
      </c>
      <c r="R859">
        <v>572.16</v>
      </c>
      <c r="S859">
        <v>3</v>
      </c>
      <c r="T859">
        <v>0.2</v>
      </c>
      <c r="U859">
        <v>35.76</v>
      </c>
    </row>
    <row r="860" spans="1:21" x14ac:dyDescent="0.25">
      <c r="A860">
        <v>4072</v>
      </c>
      <c r="B860" t="s">
        <v>3213</v>
      </c>
      <c r="C860" t="s">
        <v>1527</v>
      </c>
      <c r="D860" t="s">
        <v>3214</v>
      </c>
      <c r="E860" t="s">
        <v>86</v>
      </c>
      <c r="F860" t="s">
        <v>2724</v>
      </c>
      <c r="G860" t="s">
        <v>2725</v>
      </c>
      <c r="H860" t="s">
        <v>25</v>
      </c>
      <c r="I860" t="s">
        <v>26</v>
      </c>
      <c r="J860" t="s">
        <v>2064</v>
      </c>
      <c r="K860" t="s">
        <v>91</v>
      </c>
      <c r="L860">
        <v>75081</v>
      </c>
      <c r="M860" t="s">
        <v>92</v>
      </c>
      <c r="N860" t="s">
        <v>1750</v>
      </c>
      <c r="O860" t="s">
        <v>31</v>
      </c>
      <c r="P860" t="s">
        <v>32</v>
      </c>
      <c r="Q860" t="s">
        <v>1751</v>
      </c>
      <c r="R860">
        <v>156.37280000000001</v>
      </c>
      <c r="S860">
        <v>2</v>
      </c>
      <c r="T860">
        <v>0.32</v>
      </c>
      <c r="U860">
        <v>-52.890799999999999</v>
      </c>
    </row>
    <row r="861" spans="1:21" x14ac:dyDescent="0.25">
      <c r="A861">
        <v>4075</v>
      </c>
      <c r="B861" t="s">
        <v>3215</v>
      </c>
      <c r="C861" t="s">
        <v>2824</v>
      </c>
      <c r="D861" t="s">
        <v>689</v>
      </c>
      <c r="E861" t="s">
        <v>39</v>
      </c>
      <c r="F861" t="s">
        <v>3184</v>
      </c>
      <c r="G861" t="s">
        <v>3185</v>
      </c>
      <c r="H861" t="s">
        <v>25</v>
      </c>
      <c r="I861" t="s">
        <v>26</v>
      </c>
      <c r="J861" t="s">
        <v>3216</v>
      </c>
      <c r="K861" t="s">
        <v>43</v>
      </c>
      <c r="L861">
        <v>33023</v>
      </c>
      <c r="M861" t="s">
        <v>29</v>
      </c>
      <c r="N861" t="s">
        <v>803</v>
      </c>
      <c r="O861" t="s">
        <v>31</v>
      </c>
      <c r="P861" t="s">
        <v>55</v>
      </c>
      <c r="Q861" t="s">
        <v>804</v>
      </c>
      <c r="R861">
        <v>220.06399999999999</v>
      </c>
      <c r="S861">
        <v>4</v>
      </c>
      <c r="T861">
        <v>0.2</v>
      </c>
      <c r="U861">
        <v>55.015999999999998</v>
      </c>
    </row>
    <row r="862" spans="1:21" x14ac:dyDescent="0.25">
      <c r="A862">
        <v>4076</v>
      </c>
      <c r="B862" t="s">
        <v>3215</v>
      </c>
      <c r="C862" t="s">
        <v>2824</v>
      </c>
      <c r="D862" t="s">
        <v>689</v>
      </c>
      <c r="E862" t="s">
        <v>39</v>
      </c>
      <c r="F862" t="s">
        <v>3184</v>
      </c>
      <c r="G862" t="s">
        <v>3185</v>
      </c>
      <c r="H862" t="s">
        <v>25</v>
      </c>
      <c r="I862" t="s">
        <v>26</v>
      </c>
      <c r="J862" t="s">
        <v>3216</v>
      </c>
      <c r="K862" t="s">
        <v>43</v>
      </c>
      <c r="L862">
        <v>33023</v>
      </c>
      <c r="M862" t="s">
        <v>29</v>
      </c>
      <c r="N862" t="s">
        <v>1646</v>
      </c>
      <c r="O862" t="s">
        <v>31</v>
      </c>
      <c r="P862" t="s">
        <v>55</v>
      </c>
      <c r="Q862" t="s">
        <v>1647</v>
      </c>
      <c r="R862">
        <v>339.13600000000002</v>
      </c>
      <c r="S862">
        <v>4</v>
      </c>
      <c r="T862">
        <v>0.2</v>
      </c>
      <c r="U862">
        <v>0</v>
      </c>
    </row>
    <row r="863" spans="1:21" x14ac:dyDescent="0.25">
      <c r="A863">
        <v>4089</v>
      </c>
      <c r="B863" t="s">
        <v>3217</v>
      </c>
      <c r="C863" t="s">
        <v>3218</v>
      </c>
      <c r="D863" t="s">
        <v>2754</v>
      </c>
      <c r="E863" t="s">
        <v>39</v>
      </c>
      <c r="F863" t="s">
        <v>3219</v>
      </c>
      <c r="G863" t="s">
        <v>3220</v>
      </c>
      <c r="H863" t="s">
        <v>25</v>
      </c>
      <c r="I863" t="s">
        <v>26</v>
      </c>
      <c r="J863" t="s">
        <v>1237</v>
      </c>
      <c r="K863" t="s">
        <v>1238</v>
      </c>
      <c r="L863">
        <v>72401</v>
      </c>
      <c r="M863" t="s">
        <v>29</v>
      </c>
      <c r="N863" t="s">
        <v>3221</v>
      </c>
      <c r="O863" t="s">
        <v>31</v>
      </c>
      <c r="P863" t="s">
        <v>32</v>
      </c>
      <c r="Q863" t="s">
        <v>3222</v>
      </c>
      <c r="R863">
        <v>638.82000000000005</v>
      </c>
      <c r="S863">
        <v>9</v>
      </c>
      <c r="T863">
        <v>0</v>
      </c>
      <c r="U863">
        <v>172.48140000000001</v>
      </c>
    </row>
    <row r="864" spans="1:21" x14ac:dyDescent="0.25">
      <c r="A864">
        <v>4104</v>
      </c>
      <c r="B864" t="s">
        <v>3223</v>
      </c>
      <c r="C864" t="s">
        <v>2615</v>
      </c>
      <c r="D864" t="s">
        <v>2615</v>
      </c>
      <c r="E864" t="s">
        <v>464</v>
      </c>
      <c r="F864" t="s">
        <v>760</v>
      </c>
      <c r="G864" t="s">
        <v>761</v>
      </c>
      <c r="H864" t="s">
        <v>100</v>
      </c>
      <c r="I864" t="s">
        <v>26</v>
      </c>
      <c r="J864" t="s">
        <v>3224</v>
      </c>
      <c r="K864" t="s">
        <v>966</v>
      </c>
      <c r="L864">
        <v>68025</v>
      </c>
      <c r="M864" t="s">
        <v>92</v>
      </c>
      <c r="N864" t="s">
        <v>1078</v>
      </c>
      <c r="O864" t="s">
        <v>31</v>
      </c>
      <c r="P864" t="s">
        <v>55</v>
      </c>
      <c r="Q864" t="s">
        <v>339</v>
      </c>
      <c r="R864">
        <v>15.92</v>
      </c>
      <c r="S864">
        <v>2</v>
      </c>
      <c r="T864">
        <v>0</v>
      </c>
      <c r="U864">
        <v>7.0048000000000004</v>
      </c>
    </row>
    <row r="865" spans="1:21" x14ac:dyDescent="0.25">
      <c r="A865">
        <v>4109</v>
      </c>
      <c r="B865" t="s">
        <v>3225</v>
      </c>
      <c r="C865" s="1">
        <v>42194</v>
      </c>
      <c r="D865" s="1">
        <v>42194</v>
      </c>
      <c r="E865" t="s">
        <v>464</v>
      </c>
      <c r="F865" t="s">
        <v>1661</v>
      </c>
      <c r="G865" t="s">
        <v>1662</v>
      </c>
      <c r="H865" t="s">
        <v>25</v>
      </c>
      <c r="I865" t="s">
        <v>26</v>
      </c>
      <c r="J865" t="s">
        <v>180</v>
      </c>
      <c r="K865" t="s">
        <v>123</v>
      </c>
      <c r="L865">
        <v>10011</v>
      </c>
      <c r="M865" t="s">
        <v>66</v>
      </c>
      <c r="N865" t="s">
        <v>2709</v>
      </c>
      <c r="O865" t="s">
        <v>31</v>
      </c>
      <c r="P865" t="s">
        <v>45</v>
      </c>
      <c r="Q865" t="s">
        <v>2710</v>
      </c>
      <c r="R865">
        <v>27.414000000000001</v>
      </c>
      <c r="S865">
        <v>3</v>
      </c>
      <c r="T865">
        <v>0.4</v>
      </c>
      <c r="U865">
        <v>-14.1639</v>
      </c>
    </row>
    <row r="866" spans="1:21" x14ac:dyDescent="0.25">
      <c r="A866">
        <v>4111</v>
      </c>
      <c r="B866" t="s">
        <v>3226</v>
      </c>
      <c r="C866" t="s">
        <v>1724</v>
      </c>
      <c r="D866" s="1">
        <v>42370</v>
      </c>
      <c r="E866" t="s">
        <v>39</v>
      </c>
      <c r="F866" t="s">
        <v>3227</v>
      </c>
      <c r="G866" t="s">
        <v>3228</v>
      </c>
      <c r="H866" t="s">
        <v>89</v>
      </c>
      <c r="I866" t="s">
        <v>26</v>
      </c>
      <c r="J866" t="s">
        <v>311</v>
      </c>
      <c r="K866" t="s">
        <v>312</v>
      </c>
      <c r="L866">
        <v>48227</v>
      </c>
      <c r="M866" t="s">
        <v>92</v>
      </c>
      <c r="N866" t="s">
        <v>3229</v>
      </c>
      <c r="O866" t="s">
        <v>31</v>
      </c>
      <c r="P866" t="s">
        <v>32</v>
      </c>
      <c r="Q866" t="s">
        <v>3230</v>
      </c>
      <c r="R866">
        <v>160.97999999999999</v>
      </c>
      <c r="S866">
        <v>1</v>
      </c>
      <c r="T866">
        <v>0</v>
      </c>
      <c r="U866">
        <v>20.927399999999999</v>
      </c>
    </row>
    <row r="867" spans="1:21" x14ac:dyDescent="0.25">
      <c r="A867">
        <v>4126</v>
      </c>
      <c r="B867" t="s">
        <v>3231</v>
      </c>
      <c r="C867" t="s">
        <v>3232</v>
      </c>
      <c r="D867" t="s">
        <v>3233</v>
      </c>
      <c r="E867" t="s">
        <v>22</v>
      </c>
      <c r="F867" t="s">
        <v>3234</v>
      </c>
      <c r="G867" t="s">
        <v>3235</v>
      </c>
      <c r="H867" t="s">
        <v>25</v>
      </c>
      <c r="I867" t="s">
        <v>26</v>
      </c>
      <c r="J867" t="s">
        <v>680</v>
      </c>
      <c r="K867" t="s">
        <v>43</v>
      </c>
      <c r="L867">
        <v>32216</v>
      </c>
      <c r="M867" t="s">
        <v>29</v>
      </c>
      <c r="N867" t="s">
        <v>1130</v>
      </c>
      <c r="O867" t="s">
        <v>31</v>
      </c>
      <c r="P867" t="s">
        <v>55</v>
      </c>
      <c r="Q867" t="s">
        <v>1131</v>
      </c>
      <c r="R867">
        <v>91.031999999999996</v>
      </c>
      <c r="S867">
        <v>3</v>
      </c>
      <c r="T867">
        <v>0.2</v>
      </c>
      <c r="U867">
        <v>-2.2757999999999998</v>
      </c>
    </row>
    <row r="868" spans="1:21" x14ac:dyDescent="0.25">
      <c r="A868">
        <v>4141</v>
      </c>
      <c r="B868" t="s">
        <v>3236</v>
      </c>
      <c r="C868" s="1">
        <v>42747</v>
      </c>
      <c r="D868" s="1">
        <v>42837</v>
      </c>
      <c r="E868" t="s">
        <v>86</v>
      </c>
      <c r="F868" t="s">
        <v>807</v>
      </c>
      <c r="G868" t="s">
        <v>808</v>
      </c>
      <c r="H868" t="s">
        <v>25</v>
      </c>
      <c r="I868" t="s">
        <v>26</v>
      </c>
      <c r="J868" t="s">
        <v>64</v>
      </c>
      <c r="K868" t="s">
        <v>65</v>
      </c>
      <c r="L868">
        <v>19120</v>
      </c>
      <c r="M868" t="s">
        <v>66</v>
      </c>
      <c r="N868" t="s">
        <v>3174</v>
      </c>
      <c r="O868" t="s">
        <v>31</v>
      </c>
      <c r="P868" t="s">
        <v>55</v>
      </c>
      <c r="Q868" t="s">
        <v>3175</v>
      </c>
      <c r="R868">
        <v>79.12</v>
      </c>
      <c r="S868">
        <v>5</v>
      </c>
      <c r="T868">
        <v>0.2</v>
      </c>
      <c r="U868">
        <v>13.846</v>
      </c>
    </row>
    <row r="869" spans="1:21" x14ac:dyDescent="0.25">
      <c r="A869">
        <v>4146</v>
      </c>
      <c r="B869" t="s">
        <v>3237</v>
      </c>
      <c r="C869" t="s">
        <v>913</v>
      </c>
      <c r="D869" s="1">
        <v>42888</v>
      </c>
      <c r="E869" t="s">
        <v>39</v>
      </c>
      <c r="F869" t="s">
        <v>777</v>
      </c>
      <c r="G869" t="s">
        <v>778</v>
      </c>
      <c r="H869" t="s">
        <v>100</v>
      </c>
      <c r="I869" t="s">
        <v>26</v>
      </c>
      <c r="J869" t="s">
        <v>352</v>
      </c>
      <c r="K869" t="s">
        <v>52</v>
      </c>
      <c r="L869">
        <v>94110</v>
      </c>
      <c r="M869" t="s">
        <v>53</v>
      </c>
      <c r="N869" t="s">
        <v>167</v>
      </c>
      <c r="O869" t="s">
        <v>31</v>
      </c>
      <c r="P869" t="s">
        <v>35</v>
      </c>
      <c r="Q869" t="s">
        <v>168</v>
      </c>
      <c r="R869">
        <v>120.78400000000001</v>
      </c>
      <c r="S869">
        <v>1</v>
      </c>
      <c r="T869">
        <v>0.2</v>
      </c>
      <c r="U869">
        <v>-13.588200000000001</v>
      </c>
    </row>
    <row r="870" spans="1:21" x14ac:dyDescent="0.25">
      <c r="A870">
        <v>4147</v>
      </c>
      <c r="B870" t="s">
        <v>3238</v>
      </c>
      <c r="C870" t="s">
        <v>356</v>
      </c>
      <c r="D870" s="1">
        <v>42106</v>
      </c>
      <c r="E870" t="s">
        <v>39</v>
      </c>
      <c r="F870" t="s">
        <v>2724</v>
      </c>
      <c r="G870" t="s">
        <v>2725</v>
      </c>
      <c r="H870" t="s">
        <v>25</v>
      </c>
      <c r="I870" t="s">
        <v>26</v>
      </c>
      <c r="J870" t="s">
        <v>3239</v>
      </c>
      <c r="K870" t="s">
        <v>123</v>
      </c>
      <c r="L870">
        <v>11520</v>
      </c>
      <c r="M870" t="s">
        <v>66</v>
      </c>
      <c r="N870" t="s">
        <v>331</v>
      </c>
      <c r="O870" t="s">
        <v>31</v>
      </c>
      <c r="P870" t="s">
        <v>55</v>
      </c>
      <c r="Q870" t="s">
        <v>332</v>
      </c>
      <c r="R870">
        <v>322.58999999999997</v>
      </c>
      <c r="S870">
        <v>3</v>
      </c>
      <c r="T870">
        <v>0</v>
      </c>
      <c r="U870">
        <v>64.518000000000001</v>
      </c>
    </row>
    <row r="871" spans="1:21" x14ac:dyDescent="0.25">
      <c r="A871">
        <v>4169</v>
      </c>
      <c r="B871" t="s">
        <v>3240</v>
      </c>
      <c r="C871" s="1">
        <v>41953</v>
      </c>
      <c r="D871" t="s">
        <v>860</v>
      </c>
      <c r="E871" t="s">
        <v>86</v>
      </c>
      <c r="F871" t="s">
        <v>362</v>
      </c>
      <c r="G871" t="s">
        <v>363</v>
      </c>
      <c r="H871" t="s">
        <v>25</v>
      </c>
      <c r="I871" t="s">
        <v>26</v>
      </c>
      <c r="J871" t="s">
        <v>1392</v>
      </c>
      <c r="K871" t="s">
        <v>52</v>
      </c>
      <c r="L871">
        <v>91104</v>
      </c>
      <c r="M871" t="s">
        <v>53</v>
      </c>
      <c r="N871" t="s">
        <v>3241</v>
      </c>
      <c r="O871" t="s">
        <v>31</v>
      </c>
      <c r="P871" t="s">
        <v>35</v>
      </c>
      <c r="Q871" t="s">
        <v>3242</v>
      </c>
      <c r="R871">
        <v>433.56799999999998</v>
      </c>
      <c r="S871">
        <v>2</v>
      </c>
      <c r="T871">
        <v>0.2</v>
      </c>
      <c r="U871">
        <v>-65.035200000000003</v>
      </c>
    </row>
    <row r="872" spans="1:21" x14ac:dyDescent="0.25">
      <c r="A872">
        <v>4185</v>
      </c>
      <c r="B872" t="s">
        <v>3243</v>
      </c>
      <c r="C872" s="1">
        <v>42502</v>
      </c>
      <c r="D872" s="1">
        <v>42563</v>
      </c>
      <c r="E872" t="s">
        <v>86</v>
      </c>
      <c r="F872" t="s">
        <v>2370</v>
      </c>
      <c r="G872" t="s">
        <v>2371</v>
      </c>
      <c r="H872" t="s">
        <v>89</v>
      </c>
      <c r="I872" t="s">
        <v>26</v>
      </c>
      <c r="J872" t="s">
        <v>256</v>
      </c>
      <c r="K872" t="s">
        <v>473</v>
      </c>
      <c r="L872">
        <v>2038</v>
      </c>
      <c r="M872" t="s">
        <v>66</v>
      </c>
      <c r="N872" t="s">
        <v>3244</v>
      </c>
      <c r="O872" t="s">
        <v>31</v>
      </c>
      <c r="P872" t="s">
        <v>32</v>
      </c>
      <c r="Q872" t="s">
        <v>3245</v>
      </c>
      <c r="R872">
        <v>81.94</v>
      </c>
      <c r="S872">
        <v>1</v>
      </c>
      <c r="T872">
        <v>0</v>
      </c>
      <c r="U872">
        <v>20.484999999999999</v>
      </c>
    </row>
    <row r="873" spans="1:21" x14ac:dyDescent="0.25">
      <c r="A873">
        <v>4193</v>
      </c>
      <c r="B873" t="s">
        <v>3246</v>
      </c>
      <c r="C873" t="s">
        <v>2501</v>
      </c>
      <c r="D873" t="s">
        <v>988</v>
      </c>
      <c r="E873" t="s">
        <v>39</v>
      </c>
      <c r="F873" t="s">
        <v>290</v>
      </c>
      <c r="G873" t="s">
        <v>291</v>
      </c>
      <c r="H873" t="s">
        <v>89</v>
      </c>
      <c r="I873" t="s">
        <v>26</v>
      </c>
      <c r="J873" t="s">
        <v>3247</v>
      </c>
      <c r="K873" t="s">
        <v>2703</v>
      </c>
      <c r="L873">
        <v>83704</v>
      </c>
      <c r="M873" t="s">
        <v>53</v>
      </c>
      <c r="N873" t="s">
        <v>44</v>
      </c>
      <c r="O873" t="s">
        <v>31</v>
      </c>
      <c r="P873" t="s">
        <v>45</v>
      </c>
      <c r="Q873" t="s">
        <v>46</v>
      </c>
      <c r="R873">
        <v>696.42</v>
      </c>
      <c r="S873">
        <v>2</v>
      </c>
      <c r="T873">
        <v>0</v>
      </c>
      <c r="U873">
        <v>160.17660000000001</v>
      </c>
    </row>
    <row r="874" spans="1:21" x14ac:dyDescent="0.25">
      <c r="A874">
        <v>4196</v>
      </c>
      <c r="B874" t="s">
        <v>3248</v>
      </c>
      <c r="C874" s="1">
        <v>42586</v>
      </c>
      <c r="D874" t="s">
        <v>504</v>
      </c>
      <c r="E874" t="s">
        <v>39</v>
      </c>
      <c r="F874" t="s">
        <v>1963</v>
      </c>
      <c r="G874" t="s">
        <v>1964</v>
      </c>
      <c r="H874" t="s">
        <v>25</v>
      </c>
      <c r="I874" t="s">
        <v>26</v>
      </c>
      <c r="J874" t="s">
        <v>51</v>
      </c>
      <c r="K874" t="s">
        <v>52</v>
      </c>
      <c r="L874">
        <v>90032</v>
      </c>
      <c r="M874" t="s">
        <v>53</v>
      </c>
      <c r="N874" t="s">
        <v>918</v>
      </c>
      <c r="O874" t="s">
        <v>31</v>
      </c>
      <c r="P874" t="s">
        <v>55</v>
      </c>
      <c r="Q874" t="s">
        <v>919</v>
      </c>
      <c r="R874">
        <v>24.7</v>
      </c>
      <c r="S874">
        <v>5</v>
      </c>
      <c r="T874">
        <v>0</v>
      </c>
      <c r="U874">
        <v>10.374000000000001</v>
      </c>
    </row>
    <row r="875" spans="1:21" x14ac:dyDescent="0.25">
      <c r="A875">
        <v>4206</v>
      </c>
      <c r="B875" t="s">
        <v>3249</v>
      </c>
      <c r="C875" t="s">
        <v>1977</v>
      </c>
      <c r="D875" s="1">
        <v>41681</v>
      </c>
      <c r="E875" t="s">
        <v>22</v>
      </c>
      <c r="F875" t="s">
        <v>1944</v>
      </c>
      <c r="G875" t="s">
        <v>1945</v>
      </c>
      <c r="H875" t="s">
        <v>25</v>
      </c>
      <c r="I875" t="s">
        <v>26</v>
      </c>
      <c r="J875" t="s">
        <v>3250</v>
      </c>
      <c r="K875" t="s">
        <v>1951</v>
      </c>
      <c r="L875">
        <v>2920</v>
      </c>
      <c r="M875" t="s">
        <v>66</v>
      </c>
      <c r="N875" t="s">
        <v>2039</v>
      </c>
      <c r="O875" t="s">
        <v>31</v>
      </c>
      <c r="P875" t="s">
        <v>55</v>
      </c>
      <c r="Q875" t="s">
        <v>2040</v>
      </c>
      <c r="R875">
        <v>14.76</v>
      </c>
      <c r="S875">
        <v>2</v>
      </c>
      <c r="T875">
        <v>0</v>
      </c>
      <c r="U875">
        <v>4.2804000000000002</v>
      </c>
    </row>
    <row r="876" spans="1:21" x14ac:dyDescent="0.25">
      <c r="A876">
        <v>4208</v>
      </c>
      <c r="B876" t="s">
        <v>3249</v>
      </c>
      <c r="C876" t="s">
        <v>1977</v>
      </c>
      <c r="D876" s="1">
        <v>41681</v>
      </c>
      <c r="E876" t="s">
        <v>22</v>
      </c>
      <c r="F876" t="s">
        <v>1944</v>
      </c>
      <c r="G876" t="s">
        <v>1945</v>
      </c>
      <c r="H876" t="s">
        <v>25</v>
      </c>
      <c r="I876" t="s">
        <v>26</v>
      </c>
      <c r="J876" t="s">
        <v>3250</v>
      </c>
      <c r="K876" t="s">
        <v>1951</v>
      </c>
      <c r="L876">
        <v>2920</v>
      </c>
      <c r="M876" t="s">
        <v>66</v>
      </c>
      <c r="N876" t="s">
        <v>460</v>
      </c>
      <c r="O876" t="s">
        <v>31</v>
      </c>
      <c r="P876" t="s">
        <v>55</v>
      </c>
      <c r="Q876" t="s">
        <v>461</v>
      </c>
      <c r="R876">
        <v>17.670000000000002</v>
      </c>
      <c r="S876">
        <v>3</v>
      </c>
      <c r="T876">
        <v>0</v>
      </c>
      <c r="U876">
        <v>7.7747999999999999</v>
      </c>
    </row>
    <row r="877" spans="1:21" x14ac:dyDescent="0.25">
      <c r="A877">
        <v>4209</v>
      </c>
      <c r="B877" t="s">
        <v>3249</v>
      </c>
      <c r="C877" t="s">
        <v>1977</v>
      </c>
      <c r="D877" s="1">
        <v>41681</v>
      </c>
      <c r="E877" t="s">
        <v>22</v>
      </c>
      <c r="F877" t="s">
        <v>1944</v>
      </c>
      <c r="G877" t="s">
        <v>1945</v>
      </c>
      <c r="H877" t="s">
        <v>25</v>
      </c>
      <c r="I877" t="s">
        <v>26</v>
      </c>
      <c r="J877" t="s">
        <v>3250</v>
      </c>
      <c r="K877" t="s">
        <v>1951</v>
      </c>
      <c r="L877">
        <v>2920</v>
      </c>
      <c r="M877" t="s">
        <v>66</v>
      </c>
      <c r="N877" t="s">
        <v>2696</v>
      </c>
      <c r="O877" t="s">
        <v>31</v>
      </c>
      <c r="P877" t="s">
        <v>35</v>
      </c>
      <c r="Q877" t="s">
        <v>2697</v>
      </c>
      <c r="R877">
        <v>1604.9</v>
      </c>
      <c r="S877">
        <v>5</v>
      </c>
      <c r="T877">
        <v>0</v>
      </c>
      <c r="U877">
        <v>481.47</v>
      </c>
    </row>
    <row r="878" spans="1:21" x14ac:dyDescent="0.25">
      <c r="A878">
        <v>4210</v>
      </c>
      <c r="B878" t="s">
        <v>3249</v>
      </c>
      <c r="C878" t="s">
        <v>1977</v>
      </c>
      <c r="D878" s="1">
        <v>41681</v>
      </c>
      <c r="E878" t="s">
        <v>22</v>
      </c>
      <c r="F878" t="s">
        <v>1944</v>
      </c>
      <c r="G878" t="s">
        <v>1945</v>
      </c>
      <c r="H878" t="s">
        <v>25</v>
      </c>
      <c r="I878" t="s">
        <v>26</v>
      </c>
      <c r="J878" t="s">
        <v>3250</v>
      </c>
      <c r="K878" t="s">
        <v>1951</v>
      </c>
      <c r="L878">
        <v>2920</v>
      </c>
      <c r="M878" t="s">
        <v>66</v>
      </c>
      <c r="N878" t="s">
        <v>2044</v>
      </c>
      <c r="O878" t="s">
        <v>31</v>
      </c>
      <c r="P878" t="s">
        <v>45</v>
      </c>
      <c r="Q878" t="s">
        <v>2045</v>
      </c>
      <c r="R878">
        <v>385.68599999999998</v>
      </c>
      <c r="S878">
        <v>1</v>
      </c>
      <c r="T878">
        <v>0.3</v>
      </c>
      <c r="U878">
        <v>-60.607799999999997</v>
      </c>
    </row>
    <row r="879" spans="1:21" x14ac:dyDescent="0.25">
      <c r="A879">
        <v>4218</v>
      </c>
      <c r="B879" t="s">
        <v>3251</v>
      </c>
      <c r="C879" s="1">
        <v>42739</v>
      </c>
      <c r="D879" s="1">
        <v>42798</v>
      </c>
      <c r="E879" t="s">
        <v>86</v>
      </c>
      <c r="F879" t="s">
        <v>3252</v>
      </c>
      <c r="G879" t="s">
        <v>3253</v>
      </c>
      <c r="H879" t="s">
        <v>89</v>
      </c>
      <c r="I879" t="s">
        <v>26</v>
      </c>
      <c r="J879" t="s">
        <v>352</v>
      </c>
      <c r="K879" t="s">
        <v>52</v>
      </c>
      <c r="L879">
        <v>94110</v>
      </c>
      <c r="M879" t="s">
        <v>53</v>
      </c>
      <c r="N879" t="s">
        <v>3254</v>
      </c>
      <c r="O879" t="s">
        <v>31</v>
      </c>
      <c r="P879" t="s">
        <v>32</v>
      </c>
      <c r="Q879" t="s">
        <v>3255</v>
      </c>
      <c r="R879">
        <v>482.66399999999999</v>
      </c>
      <c r="S879">
        <v>8</v>
      </c>
      <c r="T879">
        <v>0.15</v>
      </c>
      <c r="U879">
        <v>85.176000000000002</v>
      </c>
    </row>
    <row r="880" spans="1:21" x14ac:dyDescent="0.25">
      <c r="A880">
        <v>4224</v>
      </c>
      <c r="B880" t="s">
        <v>3256</v>
      </c>
      <c r="C880" s="1">
        <v>43045</v>
      </c>
      <c r="D880" t="s">
        <v>601</v>
      </c>
      <c r="E880" t="s">
        <v>22</v>
      </c>
      <c r="F880" t="s">
        <v>2390</v>
      </c>
      <c r="G880" t="s">
        <v>2391</v>
      </c>
      <c r="H880" t="s">
        <v>25</v>
      </c>
      <c r="I880" t="s">
        <v>26</v>
      </c>
      <c r="J880" t="s">
        <v>202</v>
      </c>
      <c r="K880" t="s">
        <v>203</v>
      </c>
      <c r="L880">
        <v>98103</v>
      </c>
      <c r="M880" t="s">
        <v>53</v>
      </c>
      <c r="N880" t="s">
        <v>992</v>
      </c>
      <c r="O880" t="s">
        <v>31</v>
      </c>
      <c r="P880" t="s">
        <v>32</v>
      </c>
      <c r="Q880" t="s">
        <v>993</v>
      </c>
      <c r="R880">
        <v>174.42</v>
      </c>
      <c r="S880">
        <v>3</v>
      </c>
      <c r="T880">
        <v>0</v>
      </c>
      <c r="U880">
        <v>41.860799999999998</v>
      </c>
    </row>
    <row r="881" spans="1:21" x14ac:dyDescent="0.25">
      <c r="A881">
        <v>4226</v>
      </c>
      <c r="B881" t="s">
        <v>3257</v>
      </c>
      <c r="C881" t="s">
        <v>3258</v>
      </c>
      <c r="D881" t="s">
        <v>2053</v>
      </c>
      <c r="E881" t="s">
        <v>39</v>
      </c>
      <c r="F881" t="s">
        <v>701</v>
      </c>
      <c r="G881" t="s">
        <v>702</v>
      </c>
      <c r="H881" t="s">
        <v>89</v>
      </c>
      <c r="I881" t="s">
        <v>26</v>
      </c>
      <c r="J881" t="s">
        <v>137</v>
      </c>
      <c r="K881" t="s">
        <v>138</v>
      </c>
      <c r="L881">
        <v>60623</v>
      </c>
      <c r="M881" t="s">
        <v>92</v>
      </c>
      <c r="N881" t="s">
        <v>3259</v>
      </c>
      <c r="O881" t="s">
        <v>31</v>
      </c>
      <c r="P881" t="s">
        <v>55</v>
      </c>
      <c r="Q881" t="s">
        <v>3260</v>
      </c>
      <c r="R881">
        <v>94.427999999999997</v>
      </c>
      <c r="S881">
        <v>3</v>
      </c>
      <c r="T881">
        <v>0.6</v>
      </c>
      <c r="U881">
        <v>-42.492600000000003</v>
      </c>
    </row>
    <row r="882" spans="1:21" x14ac:dyDescent="0.25">
      <c r="A882">
        <v>4228</v>
      </c>
      <c r="B882" t="s">
        <v>3261</v>
      </c>
      <c r="C882" s="1">
        <v>42125</v>
      </c>
      <c r="D882" s="1">
        <v>42278</v>
      </c>
      <c r="E882" t="s">
        <v>39</v>
      </c>
      <c r="F882" t="s">
        <v>3262</v>
      </c>
      <c r="G882" t="s">
        <v>3263</v>
      </c>
      <c r="H882" t="s">
        <v>100</v>
      </c>
      <c r="I882" t="s">
        <v>26</v>
      </c>
      <c r="J882" t="s">
        <v>202</v>
      </c>
      <c r="K882" t="s">
        <v>203</v>
      </c>
      <c r="L882">
        <v>98103</v>
      </c>
      <c r="M882" t="s">
        <v>53</v>
      </c>
      <c r="N882" t="s">
        <v>537</v>
      </c>
      <c r="O882" t="s">
        <v>31</v>
      </c>
      <c r="P882" t="s">
        <v>35</v>
      </c>
      <c r="Q882" t="s">
        <v>538</v>
      </c>
      <c r="R882">
        <v>61.584000000000003</v>
      </c>
      <c r="S882">
        <v>1</v>
      </c>
      <c r="T882">
        <v>0.2</v>
      </c>
      <c r="U882">
        <v>-6.9282000000000004</v>
      </c>
    </row>
    <row r="883" spans="1:21" x14ac:dyDescent="0.25">
      <c r="A883">
        <v>4230</v>
      </c>
      <c r="B883" t="s">
        <v>3264</v>
      </c>
      <c r="C883" s="1">
        <v>42862</v>
      </c>
      <c r="D883" s="1">
        <v>43015</v>
      </c>
      <c r="E883" t="s">
        <v>39</v>
      </c>
      <c r="F883" t="s">
        <v>1295</v>
      </c>
      <c r="G883" t="s">
        <v>1296</v>
      </c>
      <c r="H883" t="s">
        <v>89</v>
      </c>
      <c r="I883" t="s">
        <v>26</v>
      </c>
      <c r="J883" t="s">
        <v>2064</v>
      </c>
      <c r="K883" t="s">
        <v>91</v>
      </c>
      <c r="L883">
        <v>75220</v>
      </c>
      <c r="M883" t="s">
        <v>92</v>
      </c>
      <c r="N883" t="s">
        <v>1071</v>
      </c>
      <c r="O883" t="s">
        <v>31</v>
      </c>
      <c r="P883" t="s">
        <v>55</v>
      </c>
      <c r="Q883" t="s">
        <v>1072</v>
      </c>
      <c r="R883">
        <v>332.02800000000002</v>
      </c>
      <c r="S883">
        <v>9</v>
      </c>
      <c r="T883">
        <v>0.6</v>
      </c>
      <c r="U883">
        <v>-348.62939999999998</v>
      </c>
    </row>
    <row r="884" spans="1:21" x14ac:dyDescent="0.25">
      <c r="A884">
        <v>4247</v>
      </c>
      <c r="B884" t="s">
        <v>3265</v>
      </c>
      <c r="C884" t="s">
        <v>1068</v>
      </c>
      <c r="D884" s="1">
        <v>42837</v>
      </c>
      <c r="E884" t="s">
        <v>39</v>
      </c>
      <c r="F884" t="s">
        <v>230</v>
      </c>
      <c r="G884" t="s">
        <v>231</v>
      </c>
      <c r="H884" t="s">
        <v>100</v>
      </c>
      <c r="I884" t="s">
        <v>26</v>
      </c>
      <c r="J884" t="s">
        <v>3266</v>
      </c>
      <c r="K884" t="s">
        <v>1274</v>
      </c>
      <c r="L884">
        <v>21215</v>
      </c>
      <c r="M884" t="s">
        <v>66</v>
      </c>
      <c r="N884" t="s">
        <v>336</v>
      </c>
      <c r="O884" t="s">
        <v>31</v>
      </c>
      <c r="P884" t="s">
        <v>55</v>
      </c>
      <c r="Q884" t="s">
        <v>337</v>
      </c>
      <c r="R884">
        <v>1049.2</v>
      </c>
      <c r="S884">
        <v>5</v>
      </c>
      <c r="T884">
        <v>0</v>
      </c>
      <c r="U884">
        <v>272.79199999999997</v>
      </c>
    </row>
    <row r="885" spans="1:21" x14ac:dyDescent="0.25">
      <c r="A885">
        <v>4248</v>
      </c>
      <c r="B885" t="s">
        <v>3265</v>
      </c>
      <c r="C885" t="s">
        <v>1068</v>
      </c>
      <c r="D885" s="1">
        <v>42837</v>
      </c>
      <c r="E885" t="s">
        <v>39</v>
      </c>
      <c r="F885" t="s">
        <v>230</v>
      </c>
      <c r="G885" t="s">
        <v>231</v>
      </c>
      <c r="H885" t="s">
        <v>100</v>
      </c>
      <c r="I885" t="s">
        <v>26</v>
      </c>
      <c r="J885" t="s">
        <v>3266</v>
      </c>
      <c r="K885" t="s">
        <v>1274</v>
      </c>
      <c r="L885">
        <v>21215</v>
      </c>
      <c r="M885" t="s">
        <v>66</v>
      </c>
      <c r="N885" t="s">
        <v>1544</v>
      </c>
      <c r="O885" t="s">
        <v>31</v>
      </c>
      <c r="P885" t="s">
        <v>55</v>
      </c>
      <c r="Q885" t="s">
        <v>1545</v>
      </c>
      <c r="R885">
        <v>20.9</v>
      </c>
      <c r="S885">
        <v>5</v>
      </c>
      <c r="T885">
        <v>0</v>
      </c>
      <c r="U885">
        <v>7.524</v>
      </c>
    </row>
    <row r="886" spans="1:21" x14ac:dyDescent="0.25">
      <c r="A886">
        <v>4250</v>
      </c>
      <c r="B886" t="s">
        <v>3267</v>
      </c>
      <c r="C886" s="1">
        <v>42381</v>
      </c>
      <c r="D886" s="1">
        <v>42502</v>
      </c>
      <c r="E886" t="s">
        <v>22</v>
      </c>
      <c r="F886" t="s">
        <v>3268</v>
      </c>
      <c r="G886" t="s">
        <v>3269</v>
      </c>
      <c r="H886" t="s">
        <v>25</v>
      </c>
      <c r="I886" t="s">
        <v>26</v>
      </c>
      <c r="J886" t="s">
        <v>1875</v>
      </c>
      <c r="K886" t="s">
        <v>468</v>
      </c>
      <c r="L886">
        <v>6824</v>
      </c>
      <c r="M886" t="s">
        <v>66</v>
      </c>
      <c r="N886" t="s">
        <v>703</v>
      </c>
      <c r="O886" t="s">
        <v>31</v>
      </c>
      <c r="P886" t="s">
        <v>35</v>
      </c>
      <c r="Q886" t="s">
        <v>704</v>
      </c>
      <c r="R886">
        <v>751.92</v>
      </c>
      <c r="S886">
        <v>4</v>
      </c>
      <c r="T886">
        <v>0</v>
      </c>
      <c r="U886">
        <v>150.38399999999999</v>
      </c>
    </row>
    <row r="887" spans="1:21" x14ac:dyDescent="0.25">
      <c r="A887">
        <v>4251</v>
      </c>
      <c r="B887" t="s">
        <v>3270</v>
      </c>
      <c r="C887" t="s">
        <v>2975</v>
      </c>
      <c r="D887" t="s">
        <v>2975</v>
      </c>
      <c r="E887" t="s">
        <v>464</v>
      </c>
      <c r="F887" t="s">
        <v>3271</v>
      </c>
      <c r="G887" t="s">
        <v>3272</v>
      </c>
      <c r="H887" t="s">
        <v>89</v>
      </c>
      <c r="I887" t="s">
        <v>26</v>
      </c>
      <c r="J887" t="s">
        <v>180</v>
      </c>
      <c r="K887" t="s">
        <v>123</v>
      </c>
      <c r="L887">
        <v>10011</v>
      </c>
      <c r="M887" t="s">
        <v>66</v>
      </c>
      <c r="N887" t="s">
        <v>1816</v>
      </c>
      <c r="O887" t="s">
        <v>31</v>
      </c>
      <c r="P887" t="s">
        <v>35</v>
      </c>
      <c r="Q887" t="s">
        <v>1817</v>
      </c>
      <c r="R887">
        <v>887.10299999999995</v>
      </c>
      <c r="S887">
        <v>7</v>
      </c>
      <c r="T887">
        <v>0.1</v>
      </c>
      <c r="U887">
        <v>177.42060000000001</v>
      </c>
    </row>
    <row r="888" spans="1:21" x14ac:dyDescent="0.25">
      <c r="A888">
        <v>4257</v>
      </c>
      <c r="B888" t="s">
        <v>3273</v>
      </c>
      <c r="C888" t="s">
        <v>1712</v>
      </c>
      <c r="D888" t="s">
        <v>1172</v>
      </c>
      <c r="E888" t="s">
        <v>86</v>
      </c>
      <c r="F888" t="s">
        <v>1692</v>
      </c>
      <c r="G888" t="s">
        <v>1693</v>
      </c>
      <c r="H888" t="s">
        <v>25</v>
      </c>
      <c r="I888" t="s">
        <v>26</v>
      </c>
      <c r="J888" t="s">
        <v>3239</v>
      </c>
      <c r="K888" t="s">
        <v>138</v>
      </c>
      <c r="L888">
        <v>61032</v>
      </c>
      <c r="M888" t="s">
        <v>92</v>
      </c>
      <c r="N888" t="s">
        <v>1038</v>
      </c>
      <c r="O888" t="s">
        <v>31</v>
      </c>
      <c r="P888" t="s">
        <v>55</v>
      </c>
      <c r="Q888" t="s">
        <v>1039</v>
      </c>
      <c r="R888">
        <v>10.476000000000001</v>
      </c>
      <c r="S888">
        <v>3</v>
      </c>
      <c r="T888">
        <v>0.6</v>
      </c>
      <c r="U888">
        <v>-6.8094000000000001</v>
      </c>
    </row>
    <row r="889" spans="1:21" x14ac:dyDescent="0.25">
      <c r="A889">
        <v>4259</v>
      </c>
      <c r="B889" t="s">
        <v>3274</v>
      </c>
      <c r="C889" t="s">
        <v>1695</v>
      </c>
      <c r="D889" t="s">
        <v>1863</v>
      </c>
      <c r="E889" t="s">
        <v>86</v>
      </c>
      <c r="F889" t="s">
        <v>3117</v>
      </c>
      <c r="G889" t="s">
        <v>3118</v>
      </c>
      <c r="H889" t="s">
        <v>89</v>
      </c>
      <c r="I889" t="s">
        <v>26</v>
      </c>
      <c r="J889" t="s">
        <v>202</v>
      </c>
      <c r="K889" t="s">
        <v>203</v>
      </c>
      <c r="L889">
        <v>98103</v>
      </c>
      <c r="M889" t="s">
        <v>53</v>
      </c>
      <c r="N889" t="s">
        <v>1201</v>
      </c>
      <c r="O889" t="s">
        <v>31</v>
      </c>
      <c r="P889" t="s">
        <v>35</v>
      </c>
      <c r="Q889" t="s">
        <v>1202</v>
      </c>
      <c r="R889">
        <v>196.78399999999999</v>
      </c>
      <c r="S889">
        <v>2</v>
      </c>
      <c r="T889">
        <v>0.2</v>
      </c>
      <c r="U889">
        <v>-22.138200000000001</v>
      </c>
    </row>
    <row r="890" spans="1:21" x14ac:dyDescent="0.25">
      <c r="A890">
        <v>4265</v>
      </c>
      <c r="B890" t="s">
        <v>3275</v>
      </c>
      <c r="C890" s="1">
        <v>42501</v>
      </c>
      <c r="D890" s="1">
        <v>42624</v>
      </c>
      <c r="E890" t="s">
        <v>39</v>
      </c>
      <c r="F890" t="s">
        <v>2441</v>
      </c>
      <c r="G890" t="s">
        <v>2442</v>
      </c>
      <c r="H890" t="s">
        <v>25</v>
      </c>
      <c r="I890" t="s">
        <v>26</v>
      </c>
      <c r="J890" t="s">
        <v>101</v>
      </c>
      <c r="K890" t="s">
        <v>91</v>
      </c>
      <c r="L890">
        <v>77036</v>
      </c>
      <c r="M890" t="s">
        <v>92</v>
      </c>
      <c r="N890" t="s">
        <v>833</v>
      </c>
      <c r="O890" t="s">
        <v>31</v>
      </c>
      <c r="P890" t="s">
        <v>45</v>
      </c>
      <c r="Q890" t="s">
        <v>834</v>
      </c>
      <c r="R890">
        <v>863.12800000000004</v>
      </c>
      <c r="S890">
        <v>8</v>
      </c>
      <c r="T890">
        <v>0.3</v>
      </c>
      <c r="U890">
        <v>-160.29519999999999</v>
      </c>
    </row>
    <row r="891" spans="1:21" x14ac:dyDescent="0.25">
      <c r="A891">
        <v>4267</v>
      </c>
      <c r="B891" t="s">
        <v>3275</v>
      </c>
      <c r="C891" s="1">
        <v>42501</v>
      </c>
      <c r="D891" s="1">
        <v>42624</v>
      </c>
      <c r="E891" t="s">
        <v>39</v>
      </c>
      <c r="F891" t="s">
        <v>2441</v>
      </c>
      <c r="G891" t="s">
        <v>2442</v>
      </c>
      <c r="H891" t="s">
        <v>25</v>
      </c>
      <c r="I891" t="s">
        <v>26</v>
      </c>
      <c r="J891" t="s">
        <v>101</v>
      </c>
      <c r="K891" t="s">
        <v>91</v>
      </c>
      <c r="L891">
        <v>77036</v>
      </c>
      <c r="M891" t="s">
        <v>92</v>
      </c>
      <c r="N891" t="s">
        <v>2210</v>
      </c>
      <c r="O891" t="s">
        <v>31</v>
      </c>
      <c r="P891" t="s">
        <v>32</v>
      </c>
      <c r="Q891" t="s">
        <v>2211</v>
      </c>
      <c r="R891">
        <v>956.66480000000001</v>
      </c>
      <c r="S891">
        <v>7</v>
      </c>
      <c r="T891">
        <v>0.32</v>
      </c>
      <c r="U891">
        <v>-225.0976</v>
      </c>
    </row>
    <row r="892" spans="1:21" x14ac:dyDescent="0.25">
      <c r="A892">
        <v>4270</v>
      </c>
      <c r="B892" t="s">
        <v>3276</v>
      </c>
      <c r="C892" t="s">
        <v>1666</v>
      </c>
      <c r="D892" t="s">
        <v>3277</v>
      </c>
      <c r="E892" t="s">
        <v>22</v>
      </c>
      <c r="F892" t="s">
        <v>1944</v>
      </c>
      <c r="G892" t="s">
        <v>1945</v>
      </c>
      <c r="H892" t="s">
        <v>25</v>
      </c>
      <c r="I892" t="s">
        <v>26</v>
      </c>
      <c r="J892" t="s">
        <v>202</v>
      </c>
      <c r="K892" t="s">
        <v>203</v>
      </c>
      <c r="L892">
        <v>98115</v>
      </c>
      <c r="M892" t="s">
        <v>53</v>
      </c>
      <c r="N892" t="s">
        <v>795</v>
      </c>
      <c r="O892" t="s">
        <v>31</v>
      </c>
      <c r="P892" t="s">
        <v>45</v>
      </c>
      <c r="Q892" t="s">
        <v>796</v>
      </c>
      <c r="R892">
        <v>871.4</v>
      </c>
      <c r="S892">
        <v>4</v>
      </c>
      <c r="T892">
        <v>0</v>
      </c>
      <c r="U892">
        <v>148.13800000000001</v>
      </c>
    </row>
    <row r="893" spans="1:21" x14ac:dyDescent="0.25">
      <c r="A893">
        <v>4271</v>
      </c>
      <c r="B893" t="s">
        <v>3278</v>
      </c>
      <c r="C893" t="s">
        <v>3279</v>
      </c>
      <c r="D893" t="s">
        <v>128</v>
      </c>
      <c r="E893" t="s">
        <v>39</v>
      </c>
      <c r="F893" t="s">
        <v>3280</v>
      </c>
      <c r="G893" t="s">
        <v>3281</v>
      </c>
      <c r="H893" t="s">
        <v>89</v>
      </c>
      <c r="I893" t="s">
        <v>26</v>
      </c>
      <c r="J893" t="s">
        <v>523</v>
      </c>
      <c r="K893" t="s">
        <v>146</v>
      </c>
      <c r="L893">
        <v>38301</v>
      </c>
      <c r="M893" t="s">
        <v>29</v>
      </c>
      <c r="N893" t="s">
        <v>3259</v>
      </c>
      <c r="O893" t="s">
        <v>31</v>
      </c>
      <c r="P893" t="s">
        <v>55</v>
      </c>
      <c r="Q893" t="s">
        <v>3260</v>
      </c>
      <c r="R893">
        <v>692.47199999999998</v>
      </c>
      <c r="S893">
        <v>11</v>
      </c>
      <c r="T893">
        <v>0.2</v>
      </c>
      <c r="U893">
        <v>190.4298</v>
      </c>
    </row>
    <row r="894" spans="1:21" x14ac:dyDescent="0.25">
      <c r="A894">
        <v>4272</v>
      </c>
      <c r="B894" t="s">
        <v>3282</v>
      </c>
      <c r="C894" t="s">
        <v>373</v>
      </c>
      <c r="D894" t="s">
        <v>2793</v>
      </c>
      <c r="E894" t="s">
        <v>22</v>
      </c>
      <c r="F894" t="s">
        <v>1151</v>
      </c>
      <c r="G894" t="s">
        <v>1152</v>
      </c>
      <c r="H894" t="s">
        <v>89</v>
      </c>
      <c r="I894" t="s">
        <v>26</v>
      </c>
      <c r="J894" t="s">
        <v>3266</v>
      </c>
      <c r="K894" t="s">
        <v>1274</v>
      </c>
      <c r="L894">
        <v>21215</v>
      </c>
      <c r="M894" t="s">
        <v>66</v>
      </c>
      <c r="N894" t="s">
        <v>1016</v>
      </c>
      <c r="O894" t="s">
        <v>31</v>
      </c>
      <c r="P894" t="s">
        <v>55</v>
      </c>
      <c r="Q894" t="s">
        <v>1017</v>
      </c>
      <c r="R894">
        <v>207.76</v>
      </c>
      <c r="S894">
        <v>4</v>
      </c>
      <c r="T894">
        <v>0</v>
      </c>
      <c r="U894">
        <v>85.181600000000003</v>
      </c>
    </row>
    <row r="895" spans="1:21" x14ac:dyDescent="0.25">
      <c r="A895">
        <v>4279</v>
      </c>
      <c r="B895" t="s">
        <v>3283</v>
      </c>
      <c r="C895" t="s">
        <v>1240</v>
      </c>
      <c r="D895" t="s">
        <v>3284</v>
      </c>
      <c r="E895" t="s">
        <v>39</v>
      </c>
      <c r="F895" t="s">
        <v>3271</v>
      </c>
      <c r="G895" t="s">
        <v>3272</v>
      </c>
      <c r="H895" t="s">
        <v>89</v>
      </c>
      <c r="I895" t="s">
        <v>26</v>
      </c>
      <c r="J895" t="s">
        <v>2437</v>
      </c>
      <c r="K895" t="s">
        <v>392</v>
      </c>
      <c r="L895">
        <v>8701</v>
      </c>
      <c r="M895" t="s">
        <v>66</v>
      </c>
      <c r="N895" t="s">
        <v>2654</v>
      </c>
      <c r="O895" t="s">
        <v>31</v>
      </c>
      <c r="P895" t="s">
        <v>55</v>
      </c>
      <c r="Q895" t="s">
        <v>2655</v>
      </c>
      <c r="R895">
        <v>9.9600000000000009</v>
      </c>
      <c r="S895">
        <v>2</v>
      </c>
      <c r="T895">
        <v>0</v>
      </c>
      <c r="U895">
        <v>3.2867999999999999</v>
      </c>
    </row>
    <row r="896" spans="1:21" x14ac:dyDescent="0.25">
      <c r="A896">
        <v>4282</v>
      </c>
      <c r="B896" t="s">
        <v>3285</v>
      </c>
      <c r="C896" t="s">
        <v>1103</v>
      </c>
      <c r="D896" t="s">
        <v>2242</v>
      </c>
      <c r="E896" t="s">
        <v>39</v>
      </c>
      <c r="F896" t="s">
        <v>3286</v>
      </c>
      <c r="G896" t="s">
        <v>3287</v>
      </c>
      <c r="H896" t="s">
        <v>100</v>
      </c>
      <c r="I896" t="s">
        <v>26</v>
      </c>
      <c r="J896" t="s">
        <v>180</v>
      </c>
      <c r="K896" t="s">
        <v>123</v>
      </c>
      <c r="L896">
        <v>10011</v>
      </c>
      <c r="M896" t="s">
        <v>66</v>
      </c>
      <c r="N896" t="s">
        <v>2633</v>
      </c>
      <c r="O896" t="s">
        <v>31</v>
      </c>
      <c r="P896" t="s">
        <v>35</v>
      </c>
      <c r="Q896" t="s">
        <v>2634</v>
      </c>
      <c r="R896">
        <v>69.263999999999996</v>
      </c>
      <c r="S896">
        <v>2</v>
      </c>
      <c r="T896">
        <v>0.1</v>
      </c>
      <c r="U896">
        <v>14.622400000000001</v>
      </c>
    </row>
    <row r="897" spans="1:21" x14ac:dyDescent="0.25">
      <c r="A897">
        <v>4285</v>
      </c>
      <c r="B897" t="s">
        <v>3288</v>
      </c>
      <c r="C897" t="s">
        <v>273</v>
      </c>
      <c r="D897" t="s">
        <v>3279</v>
      </c>
      <c r="E897" t="s">
        <v>22</v>
      </c>
      <c r="F897" t="s">
        <v>3289</v>
      </c>
      <c r="G897" t="s">
        <v>3290</v>
      </c>
      <c r="H897" t="s">
        <v>89</v>
      </c>
      <c r="I897" t="s">
        <v>26</v>
      </c>
      <c r="J897" t="s">
        <v>3291</v>
      </c>
      <c r="K897" t="s">
        <v>91</v>
      </c>
      <c r="L897">
        <v>77642</v>
      </c>
      <c r="M897" t="s">
        <v>92</v>
      </c>
      <c r="N897" t="s">
        <v>1715</v>
      </c>
      <c r="O897" t="s">
        <v>31</v>
      </c>
      <c r="P897" t="s">
        <v>32</v>
      </c>
      <c r="Q897" t="s">
        <v>1716</v>
      </c>
      <c r="R897">
        <v>246.1328</v>
      </c>
      <c r="S897">
        <v>2</v>
      </c>
      <c r="T897">
        <v>0.32</v>
      </c>
      <c r="U897">
        <v>-76.011600000000001</v>
      </c>
    </row>
    <row r="898" spans="1:21" x14ac:dyDescent="0.25">
      <c r="A898">
        <v>4292</v>
      </c>
      <c r="B898" t="s">
        <v>3292</v>
      </c>
      <c r="C898" s="1">
        <v>42990</v>
      </c>
      <c r="D898" t="s">
        <v>1536</v>
      </c>
      <c r="E898" t="s">
        <v>22</v>
      </c>
      <c r="F898" t="s">
        <v>1558</v>
      </c>
      <c r="G898" t="s">
        <v>1559</v>
      </c>
      <c r="H898" t="s">
        <v>100</v>
      </c>
      <c r="I898" t="s">
        <v>26</v>
      </c>
      <c r="J898" t="s">
        <v>51</v>
      </c>
      <c r="K898" t="s">
        <v>52</v>
      </c>
      <c r="L898">
        <v>90004</v>
      </c>
      <c r="M898" t="s">
        <v>53</v>
      </c>
      <c r="N898" t="s">
        <v>313</v>
      </c>
      <c r="O898" t="s">
        <v>31</v>
      </c>
      <c r="P898" t="s">
        <v>45</v>
      </c>
      <c r="Q898" t="s">
        <v>314</v>
      </c>
      <c r="R898">
        <v>896.32799999999997</v>
      </c>
      <c r="S898">
        <v>9</v>
      </c>
      <c r="T898">
        <v>0.2</v>
      </c>
      <c r="U898">
        <v>22.408200000000001</v>
      </c>
    </row>
    <row r="899" spans="1:21" x14ac:dyDescent="0.25">
      <c r="A899">
        <v>4295</v>
      </c>
      <c r="B899" t="s">
        <v>3293</v>
      </c>
      <c r="C899" t="s">
        <v>1881</v>
      </c>
      <c r="D899" t="s">
        <v>3200</v>
      </c>
      <c r="E899" t="s">
        <v>39</v>
      </c>
      <c r="F899" t="s">
        <v>2794</v>
      </c>
      <c r="G899" t="s">
        <v>2795</v>
      </c>
      <c r="H899" t="s">
        <v>89</v>
      </c>
      <c r="I899" t="s">
        <v>26</v>
      </c>
      <c r="J899" t="s">
        <v>1799</v>
      </c>
      <c r="K899" t="s">
        <v>1800</v>
      </c>
      <c r="L899">
        <v>97756</v>
      </c>
      <c r="M899" t="s">
        <v>53</v>
      </c>
      <c r="N899" t="s">
        <v>340</v>
      </c>
      <c r="O899" t="s">
        <v>31</v>
      </c>
      <c r="P899" t="s">
        <v>45</v>
      </c>
      <c r="Q899" t="s">
        <v>341</v>
      </c>
      <c r="R899">
        <v>177.22499999999999</v>
      </c>
      <c r="S899">
        <v>5</v>
      </c>
      <c r="T899">
        <v>0.5</v>
      </c>
      <c r="U899">
        <v>-120.51300000000001</v>
      </c>
    </row>
    <row r="900" spans="1:21" x14ac:dyDescent="0.25">
      <c r="A900">
        <v>4296</v>
      </c>
      <c r="B900" t="s">
        <v>3294</v>
      </c>
      <c r="C900" s="1">
        <v>42801</v>
      </c>
      <c r="D900" s="1">
        <v>43015</v>
      </c>
      <c r="E900" t="s">
        <v>39</v>
      </c>
      <c r="F900" t="s">
        <v>1532</v>
      </c>
      <c r="G900" t="s">
        <v>1533</v>
      </c>
      <c r="H900" t="s">
        <v>25</v>
      </c>
      <c r="I900" t="s">
        <v>26</v>
      </c>
      <c r="J900" t="s">
        <v>3295</v>
      </c>
      <c r="K900" t="s">
        <v>52</v>
      </c>
      <c r="L900">
        <v>95610</v>
      </c>
      <c r="M900" t="s">
        <v>53</v>
      </c>
      <c r="N900" t="s">
        <v>3194</v>
      </c>
      <c r="O900" t="s">
        <v>31</v>
      </c>
      <c r="P900" t="s">
        <v>55</v>
      </c>
      <c r="Q900" t="s">
        <v>3195</v>
      </c>
      <c r="R900">
        <v>129.38999999999999</v>
      </c>
      <c r="S900">
        <v>3</v>
      </c>
      <c r="T900">
        <v>0</v>
      </c>
      <c r="U900">
        <v>54.343800000000002</v>
      </c>
    </row>
    <row r="901" spans="1:21" x14ac:dyDescent="0.25">
      <c r="A901">
        <v>4301</v>
      </c>
      <c r="B901" t="s">
        <v>3296</v>
      </c>
      <c r="C901" t="s">
        <v>520</v>
      </c>
      <c r="D901" t="s">
        <v>3297</v>
      </c>
      <c r="E901" t="s">
        <v>22</v>
      </c>
      <c r="F901" t="s">
        <v>438</v>
      </c>
      <c r="G901" t="s">
        <v>439</v>
      </c>
      <c r="H901" t="s">
        <v>25</v>
      </c>
      <c r="I901" t="s">
        <v>26</v>
      </c>
      <c r="J901" t="s">
        <v>2774</v>
      </c>
      <c r="K901" t="s">
        <v>43</v>
      </c>
      <c r="L901">
        <v>32303</v>
      </c>
      <c r="M901" t="s">
        <v>29</v>
      </c>
      <c r="N901" t="s">
        <v>1254</v>
      </c>
      <c r="O901" t="s">
        <v>31</v>
      </c>
      <c r="P901" t="s">
        <v>55</v>
      </c>
      <c r="Q901" t="s">
        <v>1255</v>
      </c>
      <c r="R901">
        <v>2.7839999999999998</v>
      </c>
      <c r="S901">
        <v>2</v>
      </c>
      <c r="T901">
        <v>0.2</v>
      </c>
      <c r="U901">
        <v>0.41760000000000003</v>
      </c>
    </row>
    <row r="902" spans="1:21" x14ac:dyDescent="0.25">
      <c r="A902">
        <v>4305</v>
      </c>
      <c r="B902" t="s">
        <v>3298</v>
      </c>
      <c r="C902" t="s">
        <v>3299</v>
      </c>
      <c r="D902" t="s">
        <v>3300</v>
      </c>
      <c r="E902" t="s">
        <v>22</v>
      </c>
      <c r="F902" t="s">
        <v>3301</v>
      </c>
      <c r="G902" t="s">
        <v>3302</v>
      </c>
      <c r="H902" t="s">
        <v>25</v>
      </c>
      <c r="I902" t="s">
        <v>26</v>
      </c>
      <c r="J902" t="s">
        <v>202</v>
      </c>
      <c r="K902" t="s">
        <v>203</v>
      </c>
      <c r="L902">
        <v>98105</v>
      </c>
      <c r="M902" t="s">
        <v>53</v>
      </c>
      <c r="N902" t="s">
        <v>656</v>
      </c>
      <c r="O902" t="s">
        <v>31</v>
      </c>
      <c r="P902" t="s">
        <v>55</v>
      </c>
      <c r="Q902" t="s">
        <v>657</v>
      </c>
      <c r="R902">
        <v>63.92</v>
      </c>
      <c r="S902">
        <v>4</v>
      </c>
      <c r="T902">
        <v>0</v>
      </c>
      <c r="U902">
        <v>3.1960000000000002</v>
      </c>
    </row>
    <row r="903" spans="1:21" x14ac:dyDescent="0.25">
      <c r="A903">
        <v>4310</v>
      </c>
      <c r="B903" t="s">
        <v>3303</v>
      </c>
      <c r="C903" s="1">
        <v>41740</v>
      </c>
      <c r="D903" s="1">
        <v>41954</v>
      </c>
      <c r="E903" t="s">
        <v>39</v>
      </c>
      <c r="F903" t="s">
        <v>2054</v>
      </c>
      <c r="G903" t="s">
        <v>2055</v>
      </c>
      <c r="H903" t="s">
        <v>25</v>
      </c>
      <c r="I903" t="s">
        <v>26</v>
      </c>
      <c r="J903" t="s">
        <v>51</v>
      </c>
      <c r="K903" t="s">
        <v>52</v>
      </c>
      <c r="L903">
        <v>90045</v>
      </c>
      <c r="M903" t="s">
        <v>53</v>
      </c>
      <c r="N903" t="s">
        <v>494</v>
      </c>
      <c r="O903" t="s">
        <v>31</v>
      </c>
      <c r="P903" t="s">
        <v>45</v>
      </c>
      <c r="Q903" t="s">
        <v>495</v>
      </c>
      <c r="R903">
        <v>573.72799999999995</v>
      </c>
      <c r="S903">
        <v>4</v>
      </c>
      <c r="T903">
        <v>0.2</v>
      </c>
      <c r="U903">
        <v>-64.544399999999996</v>
      </c>
    </row>
    <row r="904" spans="1:21" x14ac:dyDescent="0.25">
      <c r="A904">
        <v>4319</v>
      </c>
      <c r="B904" t="s">
        <v>3304</v>
      </c>
      <c r="C904" s="1">
        <v>42928</v>
      </c>
      <c r="D904" s="1">
        <v>43051</v>
      </c>
      <c r="E904" t="s">
        <v>39</v>
      </c>
      <c r="F904" t="s">
        <v>1713</v>
      </c>
      <c r="G904" t="s">
        <v>1714</v>
      </c>
      <c r="H904" t="s">
        <v>25</v>
      </c>
      <c r="I904" t="s">
        <v>26</v>
      </c>
      <c r="J904" t="s">
        <v>715</v>
      </c>
      <c r="K904" t="s">
        <v>817</v>
      </c>
      <c r="L904">
        <v>23223</v>
      </c>
      <c r="M904" t="s">
        <v>29</v>
      </c>
      <c r="N904" t="s">
        <v>3305</v>
      </c>
      <c r="O904" t="s">
        <v>31</v>
      </c>
      <c r="P904" t="s">
        <v>55</v>
      </c>
      <c r="Q904" t="s">
        <v>3306</v>
      </c>
      <c r="R904">
        <v>82.38</v>
      </c>
      <c r="S904">
        <v>6</v>
      </c>
      <c r="T904">
        <v>0</v>
      </c>
      <c r="U904">
        <v>25.537800000000001</v>
      </c>
    </row>
    <row r="905" spans="1:21" x14ac:dyDescent="0.25">
      <c r="A905">
        <v>4337</v>
      </c>
      <c r="B905" t="s">
        <v>3307</v>
      </c>
      <c r="C905" t="s">
        <v>1723</v>
      </c>
      <c r="D905" t="s">
        <v>301</v>
      </c>
      <c r="E905" t="s">
        <v>39</v>
      </c>
      <c r="F905" t="s">
        <v>3308</v>
      </c>
      <c r="G905" t="s">
        <v>3309</v>
      </c>
      <c r="H905" t="s">
        <v>25</v>
      </c>
      <c r="I905" t="s">
        <v>26</v>
      </c>
      <c r="J905" t="s">
        <v>3310</v>
      </c>
      <c r="K905" t="s">
        <v>577</v>
      </c>
      <c r="L905">
        <v>86442</v>
      </c>
      <c r="M905" t="s">
        <v>53</v>
      </c>
      <c r="N905" t="s">
        <v>1720</v>
      </c>
      <c r="O905" t="s">
        <v>31</v>
      </c>
      <c r="P905" t="s">
        <v>55</v>
      </c>
      <c r="Q905" t="s">
        <v>1721</v>
      </c>
      <c r="R905">
        <v>14.368</v>
      </c>
      <c r="S905">
        <v>2</v>
      </c>
      <c r="T905">
        <v>0.2</v>
      </c>
      <c r="U905">
        <v>3.9512</v>
      </c>
    </row>
    <row r="906" spans="1:21" x14ac:dyDescent="0.25">
      <c r="A906">
        <v>4347</v>
      </c>
      <c r="B906" t="s">
        <v>3311</v>
      </c>
      <c r="C906" t="s">
        <v>891</v>
      </c>
      <c r="D906" t="s">
        <v>1482</v>
      </c>
      <c r="E906" t="s">
        <v>39</v>
      </c>
      <c r="F906" t="s">
        <v>1999</v>
      </c>
      <c r="G906" t="s">
        <v>2000</v>
      </c>
      <c r="H906" t="s">
        <v>25</v>
      </c>
      <c r="I906" t="s">
        <v>26</v>
      </c>
      <c r="J906" t="s">
        <v>3312</v>
      </c>
      <c r="K906" t="s">
        <v>123</v>
      </c>
      <c r="L906">
        <v>10801</v>
      </c>
      <c r="M906" t="s">
        <v>66</v>
      </c>
      <c r="N906" t="s">
        <v>979</v>
      </c>
      <c r="O906" t="s">
        <v>31</v>
      </c>
      <c r="P906" t="s">
        <v>35</v>
      </c>
      <c r="Q906" t="s">
        <v>980</v>
      </c>
      <c r="R906">
        <v>631.78200000000004</v>
      </c>
      <c r="S906">
        <v>2</v>
      </c>
      <c r="T906">
        <v>0.1</v>
      </c>
      <c r="U906">
        <v>140.39599999999999</v>
      </c>
    </row>
    <row r="907" spans="1:21" x14ac:dyDescent="0.25">
      <c r="A907">
        <v>4348</v>
      </c>
      <c r="B907" t="s">
        <v>3311</v>
      </c>
      <c r="C907" t="s">
        <v>891</v>
      </c>
      <c r="D907" t="s">
        <v>1482</v>
      </c>
      <c r="E907" t="s">
        <v>39</v>
      </c>
      <c r="F907" t="s">
        <v>1999</v>
      </c>
      <c r="G907" t="s">
        <v>2000</v>
      </c>
      <c r="H907" t="s">
        <v>25</v>
      </c>
      <c r="I907" t="s">
        <v>26</v>
      </c>
      <c r="J907" t="s">
        <v>3312</v>
      </c>
      <c r="K907" t="s">
        <v>123</v>
      </c>
      <c r="L907">
        <v>10801</v>
      </c>
      <c r="M907" t="s">
        <v>66</v>
      </c>
      <c r="N907" t="s">
        <v>3313</v>
      </c>
      <c r="O907" t="s">
        <v>31</v>
      </c>
      <c r="P907" t="s">
        <v>55</v>
      </c>
      <c r="Q907" t="s">
        <v>3314</v>
      </c>
      <c r="R907">
        <v>60.72</v>
      </c>
      <c r="S907">
        <v>3</v>
      </c>
      <c r="T907">
        <v>0</v>
      </c>
      <c r="U907">
        <v>26.1096</v>
      </c>
    </row>
    <row r="908" spans="1:21" x14ac:dyDescent="0.25">
      <c r="A908">
        <v>4359</v>
      </c>
      <c r="B908" t="s">
        <v>3315</v>
      </c>
      <c r="C908" s="1">
        <v>43051</v>
      </c>
      <c r="D908" s="1">
        <v>43051</v>
      </c>
      <c r="E908" t="s">
        <v>464</v>
      </c>
      <c r="F908" t="s">
        <v>3316</v>
      </c>
      <c r="G908" t="s">
        <v>3317</v>
      </c>
      <c r="H908" t="s">
        <v>25</v>
      </c>
      <c r="I908" t="s">
        <v>26</v>
      </c>
      <c r="J908" t="s">
        <v>188</v>
      </c>
      <c r="K908" t="s">
        <v>138</v>
      </c>
      <c r="L908">
        <v>60505</v>
      </c>
      <c r="M908" t="s">
        <v>92</v>
      </c>
      <c r="N908" t="s">
        <v>903</v>
      </c>
      <c r="O908" t="s">
        <v>31</v>
      </c>
      <c r="P908" t="s">
        <v>55</v>
      </c>
      <c r="Q908" t="s">
        <v>904</v>
      </c>
      <c r="R908">
        <v>77.72</v>
      </c>
      <c r="S908">
        <v>1</v>
      </c>
      <c r="T908">
        <v>0.6</v>
      </c>
      <c r="U908">
        <v>-66.061999999999998</v>
      </c>
    </row>
    <row r="909" spans="1:21" x14ac:dyDescent="0.25">
      <c r="A909">
        <v>4360</v>
      </c>
      <c r="B909" t="s">
        <v>3315</v>
      </c>
      <c r="C909" s="1">
        <v>43051</v>
      </c>
      <c r="D909" s="1">
        <v>43051</v>
      </c>
      <c r="E909" t="s">
        <v>464</v>
      </c>
      <c r="F909" t="s">
        <v>3316</v>
      </c>
      <c r="G909" t="s">
        <v>3317</v>
      </c>
      <c r="H909" t="s">
        <v>25</v>
      </c>
      <c r="I909" t="s">
        <v>26</v>
      </c>
      <c r="J909" t="s">
        <v>188</v>
      </c>
      <c r="K909" t="s">
        <v>138</v>
      </c>
      <c r="L909">
        <v>60505</v>
      </c>
      <c r="M909" t="s">
        <v>92</v>
      </c>
      <c r="N909" t="s">
        <v>1282</v>
      </c>
      <c r="O909" t="s">
        <v>31</v>
      </c>
      <c r="P909" t="s">
        <v>35</v>
      </c>
      <c r="Q909" t="s">
        <v>1283</v>
      </c>
      <c r="R909">
        <v>520.46400000000006</v>
      </c>
      <c r="S909">
        <v>2</v>
      </c>
      <c r="T909">
        <v>0.3</v>
      </c>
      <c r="U909">
        <v>-14.8704</v>
      </c>
    </row>
    <row r="910" spans="1:21" x14ac:dyDescent="0.25">
      <c r="A910">
        <v>4376</v>
      </c>
      <c r="B910" t="s">
        <v>3318</v>
      </c>
      <c r="C910" t="s">
        <v>3319</v>
      </c>
      <c r="D910" t="s">
        <v>3320</v>
      </c>
      <c r="E910" t="s">
        <v>39</v>
      </c>
      <c r="F910" t="s">
        <v>1491</v>
      </c>
      <c r="G910" t="s">
        <v>1492</v>
      </c>
      <c r="H910" t="s">
        <v>100</v>
      </c>
      <c r="I910" t="s">
        <v>26</v>
      </c>
      <c r="J910" t="s">
        <v>3321</v>
      </c>
      <c r="K910" t="s">
        <v>52</v>
      </c>
      <c r="L910">
        <v>91776</v>
      </c>
      <c r="M910" t="s">
        <v>53</v>
      </c>
      <c r="N910" t="s">
        <v>149</v>
      </c>
      <c r="O910" t="s">
        <v>31</v>
      </c>
      <c r="P910" t="s">
        <v>55</v>
      </c>
      <c r="Q910" t="s">
        <v>150</v>
      </c>
      <c r="R910">
        <v>303.25</v>
      </c>
      <c r="S910">
        <v>5</v>
      </c>
      <c r="T910">
        <v>0</v>
      </c>
      <c r="U910">
        <v>63.682499999999997</v>
      </c>
    </row>
    <row r="911" spans="1:21" x14ac:dyDescent="0.25">
      <c r="A911">
        <v>4378</v>
      </c>
      <c r="B911" t="s">
        <v>3318</v>
      </c>
      <c r="C911" t="s">
        <v>3319</v>
      </c>
      <c r="D911" t="s">
        <v>3320</v>
      </c>
      <c r="E911" t="s">
        <v>39</v>
      </c>
      <c r="F911" t="s">
        <v>1491</v>
      </c>
      <c r="G911" t="s">
        <v>1492</v>
      </c>
      <c r="H911" t="s">
        <v>100</v>
      </c>
      <c r="I911" t="s">
        <v>26</v>
      </c>
      <c r="J911" t="s">
        <v>3321</v>
      </c>
      <c r="K911" t="s">
        <v>52</v>
      </c>
      <c r="L911">
        <v>91776</v>
      </c>
      <c r="M911" t="s">
        <v>53</v>
      </c>
      <c r="N911" t="s">
        <v>1282</v>
      </c>
      <c r="O911" t="s">
        <v>31</v>
      </c>
      <c r="P911" t="s">
        <v>35</v>
      </c>
      <c r="Q911" t="s">
        <v>1283</v>
      </c>
      <c r="R911">
        <v>1487.04</v>
      </c>
      <c r="S911">
        <v>5</v>
      </c>
      <c r="T911">
        <v>0.2</v>
      </c>
      <c r="U911">
        <v>148.70400000000001</v>
      </c>
    </row>
    <row r="912" spans="1:21" x14ac:dyDescent="0.25">
      <c r="A912">
        <v>4382</v>
      </c>
      <c r="B912" t="s">
        <v>3322</v>
      </c>
      <c r="C912" t="s">
        <v>3323</v>
      </c>
      <c r="D912" t="s">
        <v>2997</v>
      </c>
      <c r="E912" t="s">
        <v>39</v>
      </c>
      <c r="F912" t="s">
        <v>2036</v>
      </c>
      <c r="G912" t="s">
        <v>2037</v>
      </c>
      <c r="H912" t="s">
        <v>25</v>
      </c>
      <c r="I912" t="s">
        <v>26</v>
      </c>
      <c r="J912" t="s">
        <v>352</v>
      </c>
      <c r="K912" t="s">
        <v>52</v>
      </c>
      <c r="L912">
        <v>94110</v>
      </c>
      <c r="M912" t="s">
        <v>53</v>
      </c>
      <c r="N912" t="s">
        <v>611</v>
      </c>
      <c r="O912" t="s">
        <v>31</v>
      </c>
      <c r="P912" t="s">
        <v>45</v>
      </c>
      <c r="Q912" t="s">
        <v>612</v>
      </c>
      <c r="R912">
        <v>253.17599999999999</v>
      </c>
      <c r="S912">
        <v>3</v>
      </c>
      <c r="T912">
        <v>0.2</v>
      </c>
      <c r="U912">
        <v>-31.646999999999998</v>
      </c>
    </row>
    <row r="913" spans="1:21" x14ac:dyDescent="0.25">
      <c r="A913">
        <v>4384</v>
      </c>
      <c r="B913" t="s">
        <v>3324</v>
      </c>
      <c r="C913" t="s">
        <v>3188</v>
      </c>
      <c r="D913" t="s">
        <v>2497</v>
      </c>
      <c r="E913" t="s">
        <v>39</v>
      </c>
      <c r="F913" t="s">
        <v>1227</v>
      </c>
      <c r="G913" t="s">
        <v>1228</v>
      </c>
      <c r="H913" t="s">
        <v>25</v>
      </c>
      <c r="I913" t="s">
        <v>26</v>
      </c>
      <c r="J913" t="s">
        <v>2571</v>
      </c>
      <c r="K913" t="s">
        <v>138</v>
      </c>
      <c r="L913">
        <v>60035</v>
      </c>
      <c r="M913" t="s">
        <v>92</v>
      </c>
      <c r="N913" t="s">
        <v>3325</v>
      </c>
      <c r="O913" t="s">
        <v>31</v>
      </c>
      <c r="P913" t="s">
        <v>32</v>
      </c>
      <c r="Q913" t="s">
        <v>3326</v>
      </c>
      <c r="R913">
        <v>384.94400000000002</v>
      </c>
      <c r="S913">
        <v>4</v>
      </c>
      <c r="T913">
        <v>0.3</v>
      </c>
      <c r="U913">
        <v>-126.4816</v>
      </c>
    </row>
    <row r="914" spans="1:21" x14ac:dyDescent="0.25">
      <c r="A914">
        <v>4386</v>
      </c>
      <c r="B914" t="s">
        <v>3324</v>
      </c>
      <c r="C914" t="s">
        <v>3188</v>
      </c>
      <c r="D914" t="s">
        <v>2497</v>
      </c>
      <c r="E914" t="s">
        <v>39</v>
      </c>
      <c r="F914" t="s">
        <v>1227</v>
      </c>
      <c r="G914" t="s">
        <v>1228</v>
      </c>
      <c r="H914" t="s">
        <v>25</v>
      </c>
      <c r="I914" t="s">
        <v>26</v>
      </c>
      <c r="J914" t="s">
        <v>2571</v>
      </c>
      <c r="K914" t="s">
        <v>138</v>
      </c>
      <c r="L914">
        <v>60035</v>
      </c>
      <c r="M914" t="s">
        <v>92</v>
      </c>
      <c r="N914" t="s">
        <v>102</v>
      </c>
      <c r="O914" t="s">
        <v>31</v>
      </c>
      <c r="P914" t="s">
        <v>32</v>
      </c>
      <c r="Q914" t="s">
        <v>103</v>
      </c>
      <c r="R914">
        <v>913.43</v>
      </c>
      <c r="S914">
        <v>5</v>
      </c>
      <c r="T914">
        <v>0.3</v>
      </c>
      <c r="U914">
        <v>-52.195999999999998</v>
      </c>
    </row>
    <row r="915" spans="1:21" x14ac:dyDescent="0.25">
      <c r="A915">
        <v>4390</v>
      </c>
      <c r="B915" t="s">
        <v>3327</v>
      </c>
      <c r="C915" t="s">
        <v>689</v>
      </c>
      <c r="D915" t="s">
        <v>690</v>
      </c>
      <c r="E915" t="s">
        <v>86</v>
      </c>
      <c r="F915" t="s">
        <v>945</v>
      </c>
      <c r="G915" t="s">
        <v>946</v>
      </c>
      <c r="H915" t="s">
        <v>25</v>
      </c>
      <c r="I915" t="s">
        <v>26</v>
      </c>
      <c r="J915" t="s">
        <v>180</v>
      </c>
      <c r="K915" t="s">
        <v>123</v>
      </c>
      <c r="L915">
        <v>10035</v>
      </c>
      <c r="M915" t="s">
        <v>66</v>
      </c>
      <c r="N915" t="s">
        <v>1750</v>
      </c>
      <c r="O915" t="s">
        <v>31</v>
      </c>
      <c r="P915" t="s">
        <v>32</v>
      </c>
      <c r="Q915" t="s">
        <v>1751</v>
      </c>
      <c r="R915">
        <v>183.96799999999999</v>
      </c>
      <c r="S915">
        <v>2</v>
      </c>
      <c r="T915">
        <v>0.2</v>
      </c>
      <c r="U915">
        <v>-25.2956</v>
      </c>
    </row>
    <row r="916" spans="1:21" x14ac:dyDescent="0.25">
      <c r="A916">
        <v>4398</v>
      </c>
      <c r="B916" t="s">
        <v>3328</v>
      </c>
      <c r="C916" s="1">
        <v>41827</v>
      </c>
      <c r="D916" s="1">
        <v>41950</v>
      </c>
      <c r="E916" t="s">
        <v>39</v>
      </c>
      <c r="F916" t="s">
        <v>3329</v>
      </c>
      <c r="G916" t="s">
        <v>3330</v>
      </c>
      <c r="H916" t="s">
        <v>25</v>
      </c>
      <c r="I916" t="s">
        <v>26</v>
      </c>
      <c r="J916" t="s">
        <v>64</v>
      </c>
      <c r="K916" t="s">
        <v>65</v>
      </c>
      <c r="L916">
        <v>19120</v>
      </c>
      <c r="M916" t="s">
        <v>66</v>
      </c>
      <c r="N916" t="s">
        <v>1201</v>
      </c>
      <c r="O916" t="s">
        <v>31</v>
      </c>
      <c r="P916" t="s">
        <v>35</v>
      </c>
      <c r="Q916" t="s">
        <v>1202</v>
      </c>
      <c r="R916">
        <v>172.18600000000001</v>
      </c>
      <c r="S916">
        <v>2</v>
      </c>
      <c r="T916">
        <v>0.3</v>
      </c>
      <c r="U916">
        <v>-46.736199999999997</v>
      </c>
    </row>
    <row r="917" spans="1:21" x14ac:dyDescent="0.25">
      <c r="A917">
        <v>4399</v>
      </c>
      <c r="B917" t="s">
        <v>3328</v>
      </c>
      <c r="C917" s="1">
        <v>41827</v>
      </c>
      <c r="D917" s="1">
        <v>41950</v>
      </c>
      <c r="E917" t="s">
        <v>39</v>
      </c>
      <c r="F917" t="s">
        <v>3329</v>
      </c>
      <c r="G917" t="s">
        <v>3330</v>
      </c>
      <c r="H917" t="s">
        <v>25</v>
      </c>
      <c r="I917" t="s">
        <v>26</v>
      </c>
      <c r="J917" t="s">
        <v>64</v>
      </c>
      <c r="K917" t="s">
        <v>65</v>
      </c>
      <c r="L917">
        <v>19120</v>
      </c>
      <c r="M917" t="s">
        <v>66</v>
      </c>
      <c r="N917" t="s">
        <v>681</v>
      </c>
      <c r="O917" t="s">
        <v>31</v>
      </c>
      <c r="P917" t="s">
        <v>55</v>
      </c>
      <c r="Q917" t="s">
        <v>682</v>
      </c>
      <c r="R917">
        <v>69.007999999999996</v>
      </c>
      <c r="S917">
        <v>2</v>
      </c>
      <c r="T917">
        <v>0.2</v>
      </c>
      <c r="U917">
        <v>12.0764</v>
      </c>
    </row>
    <row r="918" spans="1:21" x14ac:dyDescent="0.25">
      <c r="A918">
        <v>4402</v>
      </c>
      <c r="B918" t="s">
        <v>3331</v>
      </c>
      <c r="C918" t="s">
        <v>3125</v>
      </c>
      <c r="D918" t="s">
        <v>3125</v>
      </c>
      <c r="E918" t="s">
        <v>464</v>
      </c>
      <c r="F918" t="s">
        <v>3308</v>
      </c>
      <c r="G918" t="s">
        <v>3309</v>
      </c>
      <c r="H918" t="s">
        <v>25</v>
      </c>
      <c r="I918" t="s">
        <v>26</v>
      </c>
      <c r="J918" t="s">
        <v>165</v>
      </c>
      <c r="K918" t="s">
        <v>1274</v>
      </c>
      <c r="L918">
        <v>21044</v>
      </c>
      <c r="M918" t="s">
        <v>66</v>
      </c>
      <c r="N918" t="s">
        <v>903</v>
      </c>
      <c r="O918" t="s">
        <v>31</v>
      </c>
      <c r="P918" t="s">
        <v>55</v>
      </c>
      <c r="Q918" t="s">
        <v>904</v>
      </c>
      <c r="R918">
        <v>971.5</v>
      </c>
      <c r="S918">
        <v>5</v>
      </c>
      <c r="T918">
        <v>0</v>
      </c>
      <c r="U918">
        <v>252.59</v>
      </c>
    </row>
    <row r="919" spans="1:21" x14ac:dyDescent="0.25">
      <c r="A919">
        <v>4419</v>
      </c>
      <c r="B919" t="s">
        <v>3332</v>
      </c>
      <c r="C919" t="s">
        <v>1257</v>
      </c>
      <c r="D919" t="s">
        <v>2621</v>
      </c>
      <c r="E919" t="s">
        <v>39</v>
      </c>
      <c r="F919" t="s">
        <v>3129</v>
      </c>
      <c r="G919" t="s">
        <v>3130</v>
      </c>
      <c r="H919" t="s">
        <v>25</v>
      </c>
      <c r="I919" t="s">
        <v>26</v>
      </c>
      <c r="J919" t="s">
        <v>3333</v>
      </c>
      <c r="K919" t="s">
        <v>250</v>
      </c>
      <c r="L919">
        <v>45011</v>
      </c>
      <c r="M919" t="s">
        <v>66</v>
      </c>
      <c r="N919" t="s">
        <v>233</v>
      </c>
      <c r="O919" t="s">
        <v>31</v>
      </c>
      <c r="P919" t="s">
        <v>55</v>
      </c>
      <c r="Q919" t="s">
        <v>234</v>
      </c>
      <c r="R919">
        <v>190.84800000000001</v>
      </c>
      <c r="S919">
        <v>3</v>
      </c>
      <c r="T919">
        <v>0.2</v>
      </c>
      <c r="U919">
        <v>-21.470400000000001</v>
      </c>
    </row>
    <row r="920" spans="1:21" x14ac:dyDescent="0.25">
      <c r="A920">
        <v>4424</v>
      </c>
      <c r="B920" t="s">
        <v>3334</v>
      </c>
      <c r="C920" t="s">
        <v>3133</v>
      </c>
      <c r="D920" t="s">
        <v>2536</v>
      </c>
      <c r="E920" t="s">
        <v>86</v>
      </c>
      <c r="F920" t="s">
        <v>1368</v>
      </c>
      <c r="G920" t="s">
        <v>1369</v>
      </c>
      <c r="H920" t="s">
        <v>89</v>
      </c>
      <c r="I920" t="s">
        <v>26</v>
      </c>
      <c r="J920" t="s">
        <v>3335</v>
      </c>
      <c r="K920" t="s">
        <v>754</v>
      </c>
      <c r="L920">
        <v>30328</v>
      </c>
      <c r="M920" t="s">
        <v>29</v>
      </c>
      <c r="N920" t="s">
        <v>3336</v>
      </c>
      <c r="O920" t="s">
        <v>31</v>
      </c>
      <c r="P920" t="s">
        <v>32</v>
      </c>
      <c r="Q920" t="s">
        <v>3337</v>
      </c>
      <c r="R920">
        <v>302.94</v>
      </c>
      <c r="S920">
        <v>3</v>
      </c>
      <c r="T920">
        <v>0</v>
      </c>
      <c r="U920">
        <v>75.734999999999999</v>
      </c>
    </row>
    <row r="921" spans="1:21" x14ac:dyDescent="0.25">
      <c r="A921">
        <v>4429</v>
      </c>
      <c r="B921" t="s">
        <v>3338</v>
      </c>
      <c r="C921" t="s">
        <v>3339</v>
      </c>
      <c r="D921" t="s">
        <v>1834</v>
      </c>
      <c r="E921" t="s">
        <v>39</v>
      </c>
      <c r="F921" t="s">
        <v>2643</v>
      </c>
      <c r="G921" t="s">
        <v>2644</v>
      </c>
      <c r="H921" t="s">
        <v>25</v>
      </c>
      <c r="I921" t="s">
        <v>26</v>
      </c>
      <c r="J921" t="s">
        <v>2392</v>
      </c>
      <c r="K921" t="s">
        <v>1805</v>
      </c>
      <c r="L921">
        <v>74133</v>
      </c>
      <c r="M921" t="s">
        <v>92</v>
      </c>
      <c r="N921" t="s">
        <v>2765</v>
      </c>
      <c r="O921" t="s">
        <v>31</v>
      </c>
      <c r="P921" t="s">
        <v>35</v>
      </c>
      <c r="Q921" t="s">
        <v>2766</v>
      </c>
      <c r="R921">
        <v>1805.88</v>
      </c>
      <c r="S921">
        <v>6</v>
      </c>
      <c r="T921">
        <v>0</v>
      </c>
      <c r="U921">
        <v>523.70519999999999</v>
      </c>
    </row>
    <row r="922" spans="1:21" x14ac:dyDescent="0.25">
      <c r="A922">
        <v>4433</v>
      </c>
      <c r="B922" t="s">
        <v>3340</v>
      </c>
      <c r="C922" s="1">
        <v>42440</v>
      </c>
      <c r="D922" s="1">
        <v>42593</v>
      </c>
      <c r="E922" t="s">
        <v>22</v>
      </c>
      <c r="F922" t="s">
        <v>1247</v>
      </c>
      <c r="G922" t="s">
        <v>1248</v>
      </c>
      <c r="H922" t="s">
        <v>25</v>
      </c>
      <c r="I922" t="s">
        <v>26</v>
      </c>
      <c r="J922" t="s">
        <v>27</v>
      </c>
      <c r="K922" t="s">
        <v>28</v>
      </c>
      <c r="L922">
        <v>42420</v>
      </c>
      <c r="M922" t="s">
        <v>29</v>
      </c>
      <c r="N922" t="s">
        <v>1121</v>
      </c>
      <c r="O922" t="s">
        <v>31</v>
      </c>
      <c r="P922" t="s">
        <v>55</v>
      </c>
      <c r="Q922" t="s">
        <v>1122</v>
      </c>
      <c r="R922">
        <v>24.1</v>
      </c>
      <c r="S922">
        <v>5</v>
      </c>
      <c r="T922">
        <v>0</v>
      </c>
      <c r="U922">
        <v>9.1579999999999995</v>
      </c>
    </row>
    <row r="923" spans="1:21" x14ac:dyDescent="0.25">
      <c r="A923">
        <v>4435</v>
      </c>
      <c r="B923" t="s">
        <v>3340</v>
      </c>
      <c r="C923" s="1">
        <v>42440</v>
      </c>
      <c r="D923" s="1">
        <v>42593</v>
      </c>
      <c r="E923" t="s">
        <v>22</v>
      </c>
      <c r="F923" t="s">
        <v>1247</v>
      </c>
      <c r="G923" t="s">
        <v>1248</v>
      </c>
      <c r="H923" t="s">
        <v>25</v>
      </c>
      <c r="I923" t="s">
        <v>26</v>
      </c>
      <c r="J923" t="s">
        <v>27</v>
      </c>
      <c r="K923" t="s">
        <v>28</v>
      </c>
      <c r="L923">
        <v>42420</v>
      </c>
      <c r="M923" t="s">
        <v>29</v>
      </c>
      <c r="N923" t="s">
        <v>3341</v>
      </c>
      <c r="O923" t="s">
        <v>31</v>
      </c>
      <c r="P923" t="s">
        <v>45</v>
      </c>
      <c r="Q923" t="s">
        <v>3342</v>
      </c>
      <c r="R923">
        <v>842.94</v>
      </c>
      <c r="S923">
        <v>3</v>
      </c>
      <c r="T923">
        <v>0</v>
      </c>
      <c r="U923">
        <v>160.15860000000001</v>
      </c>
    </row>
    <row r="924" spans="1:21" x14ac:dyDescent="0.25">
      <c r="A924">
        <v>4449</v>
      </c>
      <c r="B924" t="s">
        <v>3343</v>
      </c>
      <c r="C924" t="s">
        <v>3344</v>
      </c>
      <c r="D924" t="s">
        <v>1959</v>
      </c>
      <c r="E924" t="s">
        <v>39</v>
      </c>
      <c r="F924" t="s">
        <v>350</v>
      </c>
      <c r="G924" t="s">
        <v>351</v>
      </c>
      <c r="H924" t="s">
        <v>25</v>
      </c>
      <c r="I924" t="s">
        <v>26</v>
      </c>
      <c r="J924" t="s">
        <v>51</v>
      </c>
      <c r="K924" t="s">
        <v>52</v>
      </c>
      <c r="L924">
        <v>90032</v>
      </c>
      <c r="M924" t="s">
        <v>53</v>
      </c>
      <c r="N924" t="s">
        <v>768</v>
      </c>
      <c r="O924" t="s">
        <v>31</v>
      </c>
      <c r="P924" t="s">
        <v>55</v>
      </c>
      <c r="Q924" t="s">
        <v>769</v>
      </c>
      <c r="R924">
        <v>12.56</v>
      </c>
      <c r="S924">
        <v>2</v>
      </c>
      <c r="T924">
        <v>0</v>
      </c>
      <c r="U924">
        <v>4.0191999999999997</v>
      </c>
    </row>
    <row r="925" spans="1:21" x14ac:dyDescent="0.25">
      <c r="A925">
        <v>4452</v>
      </c>
      <c r="B925" t="s">
        <v>3345</v>
      </c>
      <c r="C925" s="1">
        <v>42467</v>
      </c>
      <c r="D925" s="1">
        <v>42528</v>
      </c>
      <c r="E925" t="s">
        <v>86</v>
      </c>
      <c r="F925" t="s">
        <v>3197</v>
      </c>
      <c r="G925" t="s">
        <v>3198</v>
      </c>
      <c r="H925" t="s">
        <v>25</v>
      </c>
      <c r="I925" t="s">
        <v>26</v>
      </c>
      <c r="J925" t="s">
        <v>352</v>
      </c>
      <c r="K925" t="s">
        <v>52</v>
      </c>
      <c r="L925">
        <v>94109</v>
      </c>
      <c r="M925" t="s">
        <v>53</v>
      </c>
      <c r="N925" t="s">
        <v>748</v>
      </c>
      <c r="O925" t="s">
        <v>31</v>
      </c>
      <c r="P925" t="s">
        <v>55</v>
      </c>
      <c r="Q925" t="s">
        <v>749</v>
      </c>
      <c r="R925">
        <v>25.4</v>
      </c>
      <c r="S925">
        <v>5</v>
      </c>
      <c r="T925">
        <v>0</v>
      </c>
      <c r="U925">
        <v>8.6359999999999992</v>
      </c>
    </row>
    <row r="926" spans="1:21" x14ac:dyDescent="0.25">
      <c r="A926">
        <v>4454</v>
      </c>
      <c r="B926" t="s">
        <v>3345</v>
      </c>
      <c r="C926" s="1">
        <v>42467</v>
      </c>
      <c r="D926" s="1">
        <v>42528</v>
      </c>
      <c r="E926" t="s">
        <v>86</v>
      </c>
      <c r="F926" t="s">
        <v>3197</v>
      </c>
      <c r="G926" t="s">
        <v>3198</v>
      </c>
      <c r="H926" t="s">
        <v>25</v>
      </c>
      <c r="I926" t="s">
        <v>26</v>
      </c>
      <c r="J926" t="s">
        <v>352</v>
      </c>
      <c r="K926" t="s">
        <v>52</v>
      </c>
      <c r="L926">
        <v>94109</v>
      </c>
      <c r="M926" t="s">
        <v>53</v>
      </c>
      <c r="N926" t="s">
        <v>1169</v>
      </c>
      <c r="O926" t="s">
        <v>31</v>
      </c>
      <c r="P926" t="s">
        <v>32</v>
      </c>
      <c r="Q926" t="s">
        <v>1170</v>
      </c>
      <c r="R926">
        <v>1279.165</v>
      </c>
      <c r="S926">
        <v>5</v>
      </c>
      <c r="T926">
        <v>0.15</v>
      </c>
      <c r="U926">
        <v>225.73500000000001</v>
      </c>
    </row>
    <row r="927" spans="1:21" x14ac:dyDescent="0.25">
      <c r="A927">
        <v>4456</v>
      </c>
      <c r="B927" t="s">
        <v>3346</v>
      </c>
      <c r="C927" s="1">
        <v>42072</v>
      </c>
      <c r="D927" s="1">
        <v>42225</v>
      </c>
      <c r="E927" t="s">
        <v>39</v>
      </c>
      <c r="F927" t="s">
        <v>3347</v>
      </c>
      <c r="G927" t="s">
        <v>3348</v>
      </c>
      <c r="H927" t="s">
        <v>100</v>
      </c>
      <c r="I927" t="s">
        <v>26</v>
      </c>
      <c r="J927" t="s">
        <v>352</v>
      </c>
      <c r="K927" t="s">
        <v>52</v>
      </c>
      <c r="L927">
        <v>94110</v>
      </c>
      <c r="M927" t="s">
        <v>53</v>
      </c>
      <c r="N927" t="s">
        <v>544</v>
      </c>
      <c r="O927" t="s">
        <v>31</v>
      </c>
      <c r="P927" t="s">
        <v>35</v>
      </c>
      <c r="Q927" t="s">
        <v>545</v>
      </c>
      <c r="R927">
        <v>129.56800000000001</v>
      </c>
      <c r="S927">
        <v>2</v>
      </c>
      <c r="T927">
        <v>0.2</v>
      </c>
      <c r="U927">
        <v>-12.956799999999999</v>
      </c>
    </row>
    <row r="928" spans="1:21" x14ac:dyDescent="0.25">
      <c r="A928">
        <v>4460</v>
      </c>
      <c r="B928" t="s">
        <v>3349</v>
      </c>
      <c r="C928" t="s">
        <v>2933</v>
      </c>
      <c r="D928" s="1">
        <v>42745</v>
      </c>
      <c r="E928" t="s">
        <v>86</v>
      </c>
      <c r="F928" t="s">
        <v>873</v>
      </c>
      <c r="G928" t="s">
        <v>874</v>
      </c>
      <c r="H928" t="s">
        <v>100</v>
      </c>
      <c r="I928" t="s">
        <v>26</v>
      </c>
      <c r="J928" t="s">
        <v>188</v>
      </c>
      <c r="K928" t="s">
        <v>189</v>
      </c>
      <c r="L928">
        <v>80013</v>
      </c>
      <c r="M928" t="s">
        <v>53</v>
      </c>
      <c r="N928" t="s">
        <v>721</v>
      </c>
      <c r="O928" t="s">
        <v>31</v>
      </c>
      <c r="P928" t="s">
        <v>55</v>
      </c>
      <c r="Q928" t="s">
        <v>722</v>
      </c>
      <c r="R928">
        <v>32.776000000000003</v>
      </c>
      <c r="S928">
        <v>1</v>
      </c>
      <c r="T928">
        <v>0.2</v>
      </c>
      <c r="U928">
        <v>3.2776000000000001</v>
      </c>
    </row>
    <row r="929" spans="1:21" x14ac:dyDescent="0.25">
      <c r="A929">
        <v>4469</v>
      </c>
      <c r="B929" t="s">
        <v>3350</v>
      </c>
      <c r="C929" t="s">
        <v>1550</v>
      </c>
      <c r="D929" s="1">
        <v>42747</v>
      </c>
      <c r="E929" t="s">
        <v>39</v>
      </c>
      <c r="F929" t="s">
        <v>1987</v>
      </c>
      <c r="G929" t="s">
        <v>1988</v>
      </c>
      <c r="H929" t="s">
        <v>25</v>
      </c>
      <c r="I929" t="s">
        <v>26</v>
      </c>
      <c r="J929" t="s">
        <v>180</v>
      </c>
      <c r="K929" t="s">
        <v>123</v>
      </c>
      <c r="L929">
        <v>10035</v>
      </c>
      <c r="M929" t="s">
        <v>66</v>
      </c>
      <c r="N929" t="s">
        <v>2210</v>
      </c>
      <c r="O929" t="s">
        <v>31</v>
      </c>
      <c r="P929" t="s">
        <v>32</v>
      </c>
      <c r="Q929" t="s">
        <v>2211</v>
      </c>
      <c r="R929">
        <v>321.56799999999998</v>
      </c>
      <c r="S929">
        <v>2</v>
      </c>
      <c r="T929">
        <v>0.2</v>
      </c>
      <c r="U929">
        <v>-16.078399999999998</v>
      </c>
    </row>
    <row r="930" spans="1:21" x14ac:dyDescent="0.25">
      <c r="A930">
        <v>4471</v>
      </c>
      <c r="B930" t="s">
        <v>3351</v>
      </c>
      <c r="C930" s="1">
        <v>42952</v>
      </c>
      <c r="D930" s="1">
        <v>43074</v>
      </c>
      <c r="E930" t="s">
        <v>39</v>
      </c>
      <c r="F930" t="s">
        <v>431</v>
      </c>
      <c r="G930" t="s">
        <v>432</v>
      </c>
      <c r="H930" t="s">
        <v>89</v>
      </c>
      <c r="I930" t="s">
        <v>26</v>
      </c>
      <c r="J930" t="s">
        <v>64</v>
      </c>
      <c r="K930" t="s">
        <v>65</v>
      </c>
      <c r="L930">
        <v>19140</v>
      </c>
      <c r="M930" t="s">
        <v>66</v>
      </c>
      <c r="N930" t="s">
        <v>2881</v>
      </c>
      <c r="O930" t="s">
        <v>31</v>
      </c>
      <c r="P930" t="s">
        <v>35</v>
      </c>
      <c r="Q930" t="s">
        <v>2882</v>
      </c>
      <c r="R930">
        <v>128.05799999999999</v>
      </c>
      <c r="S930">
        <v>3</v>
      </c>
      <c r="T930">
        <v>0.3</v>
      </c>
      <c r="U930">
        <v>-23.7822</v>
      </c>
    </row>
    <row r="931" spans="1:21" x14ac:dyDescent="0.25">
      <c r="A931">
        <v>4472</v>
      </c>
      <c r="B931" t="s">
        <v>3352</v>
      </c>
      <c r="C931" t="s">
        <v>847</v>
      </c>
      <c r="D931" t="s">
        <v>847</v>
      </c>
      <c r="E931" t="s">
        <v>464</v>
      </c>
      <c r="F931" t="s">
        <v>247</v>
      </c>
      <c r="G931" t="s">
        <v>248</v>
      </c>
      <c r="H931" t="s">
        <v>100</v>
      </c>
      <c r="I931" t="s">
        <v>26</v>
      </c>
      <c r="J931" t="s">
        <v>3353</v>
      </c>
      <c r="K931" t="s">
        <v>250</v>
      </c>
      <c r="L931">
        <v>44060</v>
      </c>
      <c r="M931" t="s">
        <v>66</v>
      </c>
      <c r="N931" t="s">
        <v>1920</v>
      </c>
      <c r="O931" t="s">
        <v>31</v>
      </c>
      <c r="P931" t="s">
        <v>35</v>
      </c>
      <c r="Q931" t="s">
        <v>1921</v>
      </c>
      <c r="R931">
        <v>63.686</v>
      </c>
      <c r="S931">
        <v>1</v>
      </c>
      <c r="T931">
        <v>0.3</v>
      </c>
      <c r="U931">
        <v>-15.4666</v>
      </c>
    </row>
    <row r="932" spans="1:21" x14ac:dyDescent="0.25">
      <c r="A932">
        <v>4474</v>
      </c>
      <c r="B932" t="s">
        <v>3352</v>
      </c>
      <c r="C932" t="s">
        <v>847</v>
      </c>
      <c r="D932" t="s">
        <v>847</v>
      </c>
      <c r="E932" t="s">
        <v>464</v>
      </c>
      <c r="F932" t="s">
        <v>247</v>
      </c>
      <c r="G932" t="s">
        <v>248</v>
      </c>
      <c r="H932" t="s">
        <v>100</v>
      </c>
      <c r="I932" t="s">
        <v>26</v>
      </c>
      <c r="J932" t="s">
        <v>3353</v>
      </c>
      <c r="K932" t="s">
        <v>250</v>
      </c>
      <c r="L932">
        <v>44060</v>
      </c>
      <c r="M932" t="s">
        <v>66</v>
      </c>
      <c r="N932" t="s">
        <v>3354</v>
      </c>
      <c r="O932" t="s">
        <v>31</v>
      </c>
      <c r="P932" t="s">
        <v>45</v>
      </c>
      <c r="Q932" t="s">
        <v>3355</v>
      </c>
      <c r="R932">
        <v>344.22</v>
      </c>
      <c r="S932">
        <v>2</v>
      </c>
      <c r="T932">
        <v>0.4</v>
      </c>
      <c r="U932">
        <v>-189.321</v>
      </c>
    </row>
    <row r="933" spans="1:21" x14ac:dyDescent="0.25">
      <c r="A933">
        <v>4476</v>
      </c>
      <c r="B933" t="s">
        <v>3352</v>
      </c>
      <c r="C933" t="s">
        <v>847</v>
      </c>
      <c r="D933" t="s">
        <v>847</v>
      </c>
      <c r="E933" t="s">
        <v>464</v>
      </c>
      <c r="F933" t="s">
        <v>247</v>
      </c>
      <c r="G933" t="s">
        <v>248</v>
      </c>
      <c r="H933" t="s">
        <v>100</v>
      </c>
      <c r="I933" t="s">
        <v>26</v>
      </c>
      <c r="J933" t="s">
        <v>3353</v>
      </c>
      <c r="K933" t="s">
        <v>250</v>
      </c>
      <c r="L933">
        <v>44060</v>
      </c>
      <c r="M933" t="s">
        <v>66</v>
      </c>
      <c r="N933" t="s">
        <v>2757</v>
      </c>
      <c r="O933" t="s">
        <v>31</v>
      </c>
      <c r="P933" t="s">
        <v>55</v>
      </c>
      <c r="Q933" t="s">
        <v>2758</v>
      </c>
      <c r="R933">
        <v>21.248000000000001</v>
      </c>
      <c r="S933">
        <v>4</v>
      </c>
      <c r="T933">
        <v>0.2</v>
      </c>
      <c r="U933">
        <v>7.4367999999999999</v>
      </c>
    </row>
    <row r="934" spans="1:21" x14ac:dyDescent="0.25">
      <c r="A934">
        <v>4479</v>
      </c>
      <c r="B934" t="s">
        <v>3356</v>
      </c>
      <c r="C934" t="s">
        <v>1881</v>
      </c>
      <c r="D934" t="s">
        <v>1881</v>
      </c>
      <c r="E934" t="s">
        <v>464</v>
      </c>
      <c r="F934" t="s">
        <v>1196</v>
      </c>
      <c r="G934" t="s">
        <v>1197</v>
      </c>
      <c r="H934" t="s">
        <v>25</v>
      </c>
      <c r="I934" t="s">
        <v>26</v>
      </c>
      <c r="J934" t="s">
        <v>3357</v>
      </c>
      <c r="K934" t="s">
        <v>1805</v>
      </c>
      <c r="L934">
        <v>73505</v>
      </c>
      <c r="M934" t="s">
        <v>92</v>
      </c>
      <c r="N934" t="s">
        <v>313</v>
      </c>
      <c r="O934" t="s">
        <v>31</v>
      </c>
      <c r="P934" t="s">
        <v>45</v>
      </c>
      <c r="Q934" t="s">
        <v>314</v>
      </c>
      <c r="R934">
        <v>248.98</v>
      </c>
      <c r="S934">
        <v>2</v>
      </c>
      <c r="T934">
        <v>0</v>
      </c>
      <c r="U934">
        <v>54.775599999999997</v>
      </c>
    </row>
    <row r="935" spans="1:21" x14ac:dyDescent="0.25">
      <c r="A935">
        <v>4491</v>
      </c>
      <c r="B935" t="s">
        <v>3358</v>
      </c>
      <c r="C935" t="s">
        <v>3359</v>
      </c>
      <c r="D935" t="s">
        <v>519</v>
      </c>
      <c r="E935" t="s">
        <v>39</v>
      </c>
      <c r="F935" t="s">
        <v>3154</v>
      </c>
      <c r="G935" t="s">
        <v>3155</v>
      </c>
      <c r="H935" t="s">
        <v>25</v>
      </c>
      <c r="I935" t="s">
        <v>26</v>
      </c>
      <c r="J935" t="s">
        <v>51</v>
      </c>
      <c r="K935" t="s">
        <v>52</v>
      </c>
      <c r="L935">
        <v>90032</v>
      </c>
      <c r="M935" t="s">
        <v>53</v>
      </c>
      <c r="N935" t="s">
        <v>895</v>
      </c>
      <c r="O935" t="s">
        <v>31</v>
      </c>
      <c r="P935" t="s">
        <v>45</v>
      </c>
      <c r="Q935" t="s">
        <v>896</v>
      </c>
      <c r="R935">
        <v>418.29599999999999</v>
      </c>
      <c r="S935">
        <v>3</v>
      </c>
      <c r="T935">
        <v>0.2</v>
      </c>
      <c r="U935">
        <v>5.2286999999999999</v>
      </c>
    </row>
    <row r="936" spans="1:21" x14ac:dyDescent="0.25">
      <c r="A936">
        <v>4493</v>
      </c>
      <c r="B936" t="s">
        <v>3360</v>
      </c>
      <c r="C936" s="1">
        <v>41651</v>
      </c>
      <c r="D936" s="1">
        <v>41710</v>
      </c>
      <c r="E936" t="s">
        <v>22</v>
      </c>
      <c r="F936" t="s">
        <v>3361</v>
      </c>
      <c r="G936" t="s">
        <v>3362</v>
      </c>
      <c r="H936" t="s">
        <v>25</v>
      </c>
      <c r="I936" t="s">
        <v>26</v>
      </c>
      <c r="J936" t="s">
        <v>376</v>
      </c>
      <c r="K936" t="s">
        <v>250</v>
      </c>
      <c r="L936">
        <v>43229</v>
      </c>
      <c r="M936" t="s">
        <v>66</v>
      </c>
      <c r="N936" t="s">
        <v>748</v>
      </c>
      <c r="O936" t="s">
        <v>31</v>
      </c>
      <c r="P936" t="s">
        <v>55</v>
      </c>
      <c r="Q936" t="s">
        <v>749</v>
      </c>
      <c r="R936">
        <v>8.1280000000000001</v>
      </c>
      <c r="S936">
        <v>2</v>
      </c>
      <c r="T936">
        <v>0.2</v>
      </c>
      <c r="U936">
        <v>1.4224000000000001</v>
      </c>
    </row>
    <row r="937" spans="1:21" x14ac:dyDescent="0.25">
      <c r="A937">
        <v>4495</v>
      </c>
      <c r="B937" t="s">
        <v>3360</v>
      </c>
      <c r="C937" s="1">
        <v>41651</v>
      </c>
      <c r="D937" s="1">
        <v>41710</v>
      </c>
      <c r="E937" t="s">
        <v>22</v>
      </c>
      <c r="F937" t="s">
        <v>3361</v>
      </c>
      <c r="G937" t="s">
        <v>3362</v>
      </c>
      <c r="H937" t="s">
        <v>25</v>
      </c>
      <c r="I937" t="s">
        <v>26</v>
      </c>
      <c r="J937" t="s">
        <v>376</v>
      </c>
      <c r="K937" t="s">
        <v>250</v>
      </c>
      <c r="L937">
        <v>43229</v>
      </c>
      <c r="M937" t="s">
        <v>66</v>
      </c>
      <c r="N937" t="s">
        <v>525</v>
      </c>
      <c r="O937" t="s">
        <v>31</v>
      </c>
      <c r="P937" t="s">
        <v>35</v>
      </c>
      <c r="Q937" t="s">
        <v>526</v>
      </c>
      <c r="R937">
        <v>909.72</v>
      </c>
      <c r="S937">
        <v>6</v>
      </c>
      <c r="T937">
        <v>0.3</v>
      </c>
      <c r="U937">
        <v>-51.984000000000002</v>
      </c>
    </row>
    <row r="938" spans="1:21" x14ac:dyDescent="0.25">
      <c r="A938">
        <v>4496</v>
      </c>
      <c r="B938" t="s">
        <v>3363</v>
      </c>
      <c r="C938" t="s">
        <v>2383</v>
      </c>
      <c r="D938" t="s">
        <v>3364</v>
      </c>
      <c r="E938" t="s">
        <v>39</v>
      </c>
      <c r="F938" t="s">
        <v>3365</v>
      </c>
      <c r="G938" t="s">
        <v>3366</v>
      </c>
      <c r="H938" t="s">
        <v>25</v>
      </c>
      <c r="I938" t="s">
        <v>26</v>
      </c>
      <c r="J938" t="s">
        <v>51</v>
      </c>
      <c r="K938" t="s">
        <v>52</v>
      </c>
      <c r="L938">
        <v>90032</v>
      </c>
      <c r="M938" t="s">
        <v>53</v>
      </c>
      <c r="N938" t="s">
        <v>809</v>
      </c>
      <c r="O938" t="s">
        <v>31</v>
      </c>
      <c r="P938" t="s">
        <v>32</v>
      </c>
      <c r="Q938" t="s">
        <v>810</v>
      </c>
      <c r="R938">
        <v>917.92349999999999</v>
      </c>
      <c r="S938">
        <v>9</v>
      </c>
      <c r="T938">
        <v>0.15</v>
      </c>
      <c r="U938">
        <v>75.593699999999998</v>
      </c>
    </row>
    <row r="939" spans="1:21" x14ac:dyDescent="0.25">
      <c r="A939">
        <v>4509</v>
      </c>
      <c r="B939" t="s">
        <v>3367</v>
      </c>
      <c r="C939" t="s">
        <v>786</v>
      </c>
      <c r="D939" t="s">
        <v>1351</v>
      </c>
      <c r="E939" t="s">
        <v>39</v>
      </c>
      <c r="F939" t="s">
        <v>2062</v>
      </c>
      <c r="G939" t="s">
        <v>2063</v>
      </c>
      <c r="H939" t="s">
        <v>100</v>
      </c>
      <c r="I939" t="s">
        <v>26</v>
      </c>
      <c r="J939" t="s">
        <v>51</v>
      </c>
      <c r="K939" t="s">
        <v>52</v>
      </c>
      <c r="L939">
        <v>90045</v>
      </c>
      <c r="M939" t="s">
        <v>53</v>
      </c>
      <c r="N939" t="s">
        <v>1385</v>
      </c>
      <c r="O939" t="s">
        <v>31</v>
      </c>
      <c r="P939" t="s">
        <v>55</v>
      </c>
      <c r="Q939" t="s">
        <v>1386</v>
      </c>
      <c r="R939">
        <v>23.99</v>
      </c>
      <c r="S939">
        <v>1</v>
      </c>
      <c r="T939">
        <v>0</v>
      </c>
      <c r="U939">
        <v>5.5176999999999996</v>
      </c>
    </row>
    <row r="940" spans="1:21" x14ac:dyDescent="0.25">
      <c r="A940">
        <v>4510</v>
      </c>
      <c r="B940" t="s">
        <v>3368</v>
      </c>
      <c r="C940" t="s">
        <v>2537</v>
      </c>
      <c r="D940" t="s">
        <v>2889</v>
      </c>
      <c r="E940" t="s">
        <v>39</v>
      </c>
      <c r="F940" t="s">
        <v>3369</v>
      </c>
      <c r="G940" t="s">
        <v>3370</v>
      </c>
      <c r="H940" t="s">
        <v>25</v>
      </c>
      <c r="I940" t="s">
        <v>26</v>
      </c>
      <c r="J940" t="s">
        <v>51</v>
      </c>
      <c r="K940" t="s">
        <v>52</v>
      </c>
      <c r="L940">
        <v>90036</v>
      </c>
      <c r="M940" t="s">
        <v>53</v>
      </c>
      <c r="N940" t="s">
        <v>1053</v>
      </c>
      <c r="O940" t="s">
        <v>31</v>
      </c>
      <c r="P940" t="s">
        <v>45</v>
      </c>
      <c r="Q940" t="s">
        <v>1054</v>
      </c>
      <c r="R940">
        <v>171.28800000000001</v>
      </c>
      <c r="S940">
        <v>3</v>
      </c>
      <c r="T940">
        <v>0.2</v>
      </c>
      <c r="U940">
        <v>-6.4233000000000002</v>
      </c>
    </row>
    <row r="941" spans="1:21" x14ac:dyDescent="0.25">
      <c r="A941">
        <v>4511</v>
      </c>
      <c r="B941" t="s">
        <v>3371</v>
      </c>
      <c r="C941" s="1">
        <v>42654</v>
      </c>
      <c r="D941" t="s">
        <v>2981</v>
      </c>
      <c r="E941" t="s">
        <v>39</v>
      </c>
      <c r="F941" t="s">
        <v>1140</v>
      </c>
      <c r="G941" t="s">
        <v>1141</v>
      </c>
      <c r="H941" t="s">
        <v>89</v>
      </c>
      <c r="I941" t="s">
        <v>26</v>
      </c>
      <c r="J941" t="s">
        <v>1015</v>
      </c>
      <c r="K941" t="s">
        <v>633</v>
      </c>
      <c r="L941">
        <v>65807</v>
      </c>
      <c r="M941" t="s">
        <v>92</v>
      </c>
      <c r="N941" t="s">
        <v>3148</v>
      </c>
      <c r="O941" t="s">
        <v>31</v>
      </c>
      <c r="P941" t="s">
        <v>55</v>
      </c>
      <c r="Q941" t="s">
        <v>3149</v>
      </c>
      <c r="R941">
        <v>37.299999999999997</v>
      </c>
      <c r="S941">
        <v>2</v>
      </c>
      <c r="T941">
        <v>0</v>
      </c>
      <c r="U941">
        <v>17.158000000000001</v>
      </c>
    </row>
    <row r="942" spans="1:21" x14ac:dyDescent="0.25">
      <c r="A942">
        <v>4515</v>
      </c>
      <c r="B942" t="s">
        <v>3372</v>
      </c>
      <c r="C942" t="s">
        <v>597</v>
      </c>
      <c r="D942" s="1">
        <v>42380</v>
      </c>
      <c r="E942" t="s">
        <v>22</v>
      </c>
      <c r="F942" t="s">
        <v>3373</v>
      </c>
      <c r="G942" t="s">
        <v>3374</v>
      </c>
      <c r="H942" t="s">
        <v>25</v>
      </c>
      <c r="I942" t="s">
        <v>26</v>
      </c>
      <c r="J942" t="s">
        <v>3375</v>
      </c>
      <c r="K942" t="s">
        <v>817</v>
      </c>
      <c r="L942">
        <v>23666</v>
      </c>
      <c r="M942" t="s">
        <v>29</v>
      </c>
      <c r="N942" t="s">
        <v>1539</v>
      </c>
      <c r="O942" t="s">
        <v>31</v>
      </c>
      <c r="P942" t="s">
        <v>35</v>
      </c>
      <c r="Q942" t="s">
        <v>1540</v>
      </c>
      <c r="R942">
        <v>290.98</v>
      </c>
      <c r="S942">
        <v>1</v>
      </c>
      <c r="T942">
        <v>0</v>
      </c>
      <c r="U942">
        <v>75.654799999999994</v>
      </c>
    </row>
    <row r="943" spans="1:21" x14ac:dyDescent="0.25">
      <c r="A943">
        <v>4522</v>
      </c>
      <c r="B943" t="s">
        <v>3376</v>
      </c>
      <c r="C943" t="s">
        <v>3377</v>
      </c>
      <c r="D943" t="s">
        <v>3378</v>
      </c>
      <c r="E943" t="s">
        <v>39</v>
      </c>
      <c r="F943" t="s">
        <v>1528</v>
      </c>
      <c r="G943" t="s">
        <v>1529</v>
      </c>
      <c r="H943" t="s">
        <v>89</v>
      </c>
      <c r="I943" t="s">
        <v>26</v>
      </c>
      <c r="J943" t="s">
        <v>715</v>
      </c>
      <c r="K943" t="s">
        <v>112</v>
      </c>
      <c r="L943">
        <v>47374</v>
      </c>
      <c r="M943" t="s">
        <v>92</v>
      </c>
      <c r="N943" t="s">
        <v>748</v>
      </c>
      <c r="O943" t="s">
        <v>31</v>
      </c>
      <c r="P943" t="s">
        <v>55</v>
      </c>
      <c r="Q943" t="s">
        <v>749</v>
      </c>
      <c r="R943">
        <v>20.32</v>
      </c>
      <c r="S943">
        <v>4</v>
      </c>
      <c r="T943">
        <v>0</v>
      </c>
      <c r="U943">
        <v>6.9088000000000003</v>
      </c>
    </row>
    <row r="944" spans="1:21" x14ac:dyDescent="0.25">
      <c r="A944">
        <v>4525</v>
      </c>
      <c r="B944" t="s">
        <v>3379</v>
      </c>
      <c r="C944" s="1">
        <v>41681</v>
      </c>
      <c r="D944" s="1">
        <v>41801</v>
      </c>
      <c r="E944" t="s">
        <v>39</v>
      </c>
      <c r="F944" t="s">
        <v>3380</v>
      </c>
      <c r="G944" t="s">
        <v>3381</v>
      </c>
      <c r="H944" t="s">
        <v>25</v>
      </c>
      <c r="I944" t="s">
        <v>26</v>
      </c>
      <c r="J944" t="s">
        <v>180</v>
      </c>
      <c r="K944" t="s">
        <v>123</v>
      </c>
      <c r="L944">
        <v>10024</v>
      </c>
      <c r="M944" t="s">
        <v>66</v>
      </c>
      <c r="N944" t="s">
        <v>1416</v>
      </c>
      <c r="O944" t="s">
        <v>31</v>
      </c>
      <c r="P944" t="s">
        <v>55</v>
      </c>
      <c r="Q944" t="s">
        <v>1417</v>
      </c>
      <c r="R944">
        <v>89.34</v>
      </c>
      <c r="S944">
        <v>6</v>
      </c>
      <c r="T944">
        <v>0</v>
      </c>
      <c r="U944">
        <v>24.1218</v>
      </c>
    </row>
    <row r="945" spans="1:21" x14ac:dyDescent="0.25">
      <c r="A945">
        <v>4528</v>
      </c>
      <c r="B945" t="s">
        <v>3382</v>
      </c>
      <c r="C945" t="s">
        <v>2249</v>
      </c>
      <c r="D945" t="s">
        <v>3120</v>
      </c>
      <c r="E945" t="s">
        <v>39</v>
      </c>
      <c r="F945" t="s">
        <v>2213</v>
      </c>
      <c r="G945" t="s">
        <v>2214</v>
      </c>
      <c r="H945" t="s">
        <v>100</v>
      </c>
      <c r="I945" t="s">
        <v>26</v>
      </c>
      <c r="J945" t="s">
        <v>3383</v>
      </c>
      <c r="K945" t="s">
        <v>123</v>
      </c>
      <c r="L945">
        <v>13440</v>
      </c>
      <c r="M945" t="s">
        <v>66</v>
      </c>
      <c r="N945" t="s">
        <v>83</v>
      </c>
      <c r="O945" t="s">
        <v>31</v>
      </c>
      <c r="P945" t="s">
        <v>55</v>
      </c>
      <c r="Q945" t="s">
        <v>2202</v>
      </c>
      <c r="R945">
        <v>39.08</v>
      </c>
      <c r="S945">
        <v>4</v>
      </c>
      <c r="T945">
        <v>0</v>
      </c>
      <c r="U945">
        <v>14.4596</v>
      </c>
    </row>
    <row r="946" spans="1:21" x14ac:dyDescent="0.25">
      <c r="A946">
        <v>4531</v>
      </c>
      <c r="B946" t="s">
        <v>3384</v>
      </c>
      <c r="C946" t="s">
        <v>2981</v>
      </c>
      <c r="D946" t="s">
        <v>2291</v>
      </c>
      <c r="E946" t="s">
        <v>86</v>
      </c>
      <c r="F946" t="s">
        <v>1532</v>
      </c>
      <c r="G946" t="s">
        <v>1533</v>
      </c>
      <c r="H946" t="s">
        <v>25</v>
      </c>
      <c r="I946" t="s">
        <v>26</v>
      </c>
      <c r="J946" t="s">
        <v>180</v>
      </c>
      <c r="K946" t="s">
        <v>123</v>
      </c>
      <c r="L946">
        <v>10009</v>
      </c>
      <c r="M946" t="s">
        <v>66</v>
      </c>
      <c r="N946" t="s">
        <v>923</v>
      </c>
      <c r="O946" t="s">
        <v>31</v>
      </c>
      <c r="P946" t="s">
        <v>35</v>
      </c>
      <c r="Q946" t="s">
        <v>924</v>
      </c>
      <c r="R946">
        <v>408.00599999999997</v>
      </c>
      <c r="S946">
        <v>2</v>
      </c>
      <c r="T946">
        <v>0.1</v>
      </c>
      <c r="U946">
        <v>72.534400000000005</v>
      </c>
    </row>
    <row r="947" spans="1:21" x14ac:dyDescent="0.25">
      <c r="A947">
        <v>4533</v>
      </c>
      <c r="B947" t="s">
        <v>3385</v>
      </c>
      <c r="C947" s="1">
        <v>41922</v>
      </c>
      <c r="D947" s="1">
        <v>41922</v>
      </c>
      <c r="E947" t="s">
        <v>464</v>
      </c>
      <c r="F947" t="s">
        <v>574</v>
      </c>
      <c r="G947" t="s">
        <v>575</v>
      </c>
      <c r="H947" t="s">
        <v>100</v>
      </c>
      <c r="I947" t="s">
        <v>26</v>
      </c>
      <c r="J947" t="s">
        <v>3386</v>
      </c>
      <c r="K947" t="s">
        <v>52</v>
      </c>
      <c r="L947">
        <v>95336</v>
      </c>
      <c r="M947" t="s">
        <v>53</v>
      </c>
      <c r="N947" t="s">
        <v>67</v>
      </c>
      <c r="O947" t="s">
        <v>31</v>
      </c>
      <c r="P947" t="s">
        <v>35</v>
      </c>
      <c r="Q947" t="s">
        <v>68</v>
      </c>
      <c r="R947">
        <v>122.352</v>
      </c>
      <c r="S947">
        <v>3</v>
      </c>
      <c r="T947">
        <v>0.2</v>
      </c>
      <c r="U947">
        <v>13.7646</v>
      </c>
    </row>
    <row r="948" spans="1:21" x14ac:dyDescent="0.25">
      <c r="A948">
        <v>4536</v>
      </c>
      <c r="B948" t="s">
        <v>3387</v>
      </c>
      <c r="C948" s="1">
        <v>42954</v>
      </c>
      <c r="D948" s="1">
        <v>43076</v>
      </c>
      <c r="E948" t="s">
        <v>39</v>
      </c>
      <c r="F948" t="s">
        <v>3388</v>
      </c>
      <c r="G948" t="s">
        <v>3389</v>
      </c>
      <c r="H948" t="s">
        <v>100</v>
      </c>
      <c r="I948" t="s">
        <v>26</v>
      </c>
      <c r="J948" t="s">
        <v>202</v>
      </c>
      <c r="K948" t="s">
        <v>203</v>
      </c>
      <c r="L948">
        <v>98115</v>
      </c>
      <c r="M948" t="s">
        <v>53</v>
      </c>
      <c r="N948" t="s">
        <v>1967</v>
      </c>
      <c r="O948" t="s">
        <v>31</v>
      </c>
      <c r="P948" t="s">
        <v>55</v>
      </c>
      <c r="Q948" t="s">
        <v>1968</v>
      </c>
      <c r="R948">
        <v>15.84</v>
      </c>
      <c r="S948">
        <v>3</v>
      </c>
      <c r="T948">
        <v>0</v>
      </c>
      <c r="U948">
        <v>4.9104000000000001</v>
      </c>
    </row>
    <row r="949" spans="1:21" x14ac:dyDescent="0.25">
      <c r="A949">
        <v>4541</v>
      </c>
      <c r="B949" t="s">
        <v>3390</v>
      </c>
      <c r="C949" t="s">
        <v>3391</v>
      </c>
      <c r="D949" s="1">
        <v>42038</v>
      </c>
      <c r="E949" t="s">
        <v>39</v>
      </c>
      <c r="F949" t="s">
        <v>3392</v>
      </c>
      <c r="G949" t="s">
        <v>3393</v>
      </c>
      <c r="H949" t="s">
        <v>89</v>
      </c>
      <c r="I949" t="s">
        <v>26</v>
      </c>
      <c r="J949" t="s">
        <v>1950</v>
      </c>
      <c r="K949" t="s">
        <v>1951</v>
      </c>
      <c r="L949">
        <v>2908</v>
      </c>
      <c r="M949" t="s">
        <v>66</v>
      </c>
      <c r="N949" t="s">
        <v>2858</v>
      </c>
      <c r="O949" t="s">
        <v>31</v>
      </c>
      <c r="P949" t="s">
        <v>45</v>
      </c>
      <c r="Q949" t="s">
        <v>2859</v>
      </c>
      <c r="R949">
        <v>493.92</v>
      </c>
      <c r="S949">
        <v>7</v>
      </c>
      <c r="T949">
        <v>0.3</v>
      </c>
      <c r="U949">
        <v>-28.224</v>
      </c>
    </row>
    <row r="950" spans="1:21" x14ac:dyDescent="0.25">
      <c r="A950">
        <v>4544</v>
      </c>
      <c r="B950" t="s">
        <v>3394</v>
      </c>
      <c r="C950" s="1">
        <v>42345</v>
      </c>
      <c r="D950" t="s">
        <v>2469</v>
      </c>
      <c r="E950" t="s">
        <v>22</v>
      </c>
      <c r="F950" t="s">
        <v>3395</v>
      </c>
      <c r="G950" t="s">
        <v>3396</v>
      </c>
      <c r="H950" t="s">
        <v>25</v>
      </c>
      <c r="I950" t="s">
        <v>26</v>
      </c>
      <c r="J950" t="s">
        <v>137</v>
      </c>
      <c r="K950" t="s">
        <v>138</v>
      </c>
      <c r="L950">
        <v>60610</v>
      </c>
      <c r="M950" t="s">
        <v>92</v>
      </c>
      <c r="N950" t="s">
        <v>321</v>
      </c>
      <c r="O950" t="s">
        <v>31</v>
      </c>
      <c r="P950" t="s">
        <v>35</v>
      </c>
      <c r="Q950" t="s">
        <v>322</v>
      </c>
      <c r="R950">
        <v>383.60700000000003</v>
      </c>
      <c r="S950">
        <v>9</v>
      </c>
      <c r="T950">
        <v>0.3</v>
      </c>
      <c r="U950">
        <v>-5.4801000000000002</v>
      </c>
    </row>
    <row r="951" spans="1:21" x14ac:dyDescent="0.25">
      <c r="A951">
        <v>4549</v>
      </c>
      <c r="B951" t="s">
        <v>3394</v>
      </c>
      <c r="C951" s="1">
        <v>42345</v>
      </c>
      <c r="D951" t="s">
        <v>2469</v>
      </c>
      <c r="E951" t="s">
        <v>22</v>
      </c>
      <c r="F951" t="s">
        <v>3395</v>
      </c>
      <c r="G951" t="s">
        <v>3396</v>
      </c>
      <c r="H951" t="s">
        <v>25</v>
      </c>
      <c r="I951" t="s">
        <v>26</v>
      </c>
      <c r="J951" t="s">
        <v>137</v>
      </c>
      <c r="K951" t="s">
        <v>138</v>
      </c>
      <c r="L951">
        <v>60610</v>
      </c>
      <c r="M951" t="s">
        <v>92</v>
      </c>
      <c r="N951" t="s">
        <v>393</v>
      </c>
      <c r="O951" t="s">
        <v>31</v>
      </c>
      <c r="P951" t="s">
        <v>55</v>
      </c>
      <c r="Q951" t="s">
        <v>394</v>
      </c>
      <c r="R951">
        <v>7.76</v>
      </c>
      <c r="S951">
        <v>1</v>
      </c>
      <c r="T951">
        <v>0.6</v>
      </c>
      <c r="U951">
        <v>-2.1339999999999999</v>
      </c>
    </row>
    <row r="952" spans="1:21" x14ac:dyDescent="0.25">
      <c r="A952">
        <v>4552</v>
      </c>
      <c r="B952" t="s">
        <v>3397</v>
      </c>
      <c r="C952" t="s">
        <v>3398</v>
      </c>
      <c r="D952" t="s">
        <v>443</v>
      </c>
      <c r="E952" t="s">
        <v>39</v>
      </c>
      <c r="F952" t="s">
        <v>3399</v>
      </c>
      <c r="G952" t="s">
        <v>3400</v>
      </c>
      <c r="H952" t="s">
        <v>89</v>
      </c>
      <c r="I952" t="s">
        <v>26</v>
      </c>
      <c r="J952" t="s">
        <v>51</v>
      </c>
      <c r="K952" t="s">
        <v>52</v>
      </c>
      <c r="L952">
        <v>90049</v>
      </c>
      <c r="M952" t="s">
        <v>53</v>
      </c>
      <c r="N952" t="s">
        <v>1931</v>
      </c>
      <c r="O952" t="s">
        <v>31</v>
      </c>
      <c r="P952" t="s">
        <v>45</v>
      </c>
      <c r="Q952" t="s">
        <v>1932</v>
      </c>
      <c r="R952">
        <v>351.21600000000001</v>
      </c>
      <c r="S952">
        <v>3</v>
      </c>
      <c r="T952">
        <v>0.2</v>
      </c>
      <c r="U952">
        <v>4.3902000000000001</v>
      </c>
    </row>
    <row r="953" spans="1:21" x14ac:dyDescent="0.25">
      <c r="A953">
        <v>4553</v>
      </c>
      <c r="B953" t="s">
        <v>3401</v>
      </c>
      <c r="C953" t="s">
        <v>2621</v>
      </c>
      <c r="D953" s="1">
        <v>42036</v>
      </c>
      <c r="E953" t="s">
        <v>39</v>
      </c>
      <c r="F953" t="s">
        <v>3402</v>
      </c>
      <c r="G953" t="s">
        <v>3403</v>
      </c>
      <c r="H953" t="s">
        <v>25</v>
      </c>
      <c r="I953" t="s">
        <v>26</v>
      </c>
      <c r="J953" t="s">
        <v>352</v>
      </c>
      <c r="K953" t="s">
        <v>52</v>
      </c>
      <c r="L953">
        <v>94122</v>
      </c>
      <c r="M953" t="s">
        <v>53</v>
      </c>
      <c r="N953" t="s">
        <v>508</v>
      </c>
      <c r="O953" t="s">
        <v>31</v>
      </c>
      <c r="P953" t="s">
        <v>35</v>
      </c>
      <c r="Q953" t="s">
        <v>509</v>
      </c>
      <c r="R953">
        <v>230.28</v>
      </c>
      <c r="S953">
        <v>3</v>
      </c>
      <c r="T953">
        <v>0.2</v>
      </c>
      <c r="U953">
        <v>23.027999999999999</v>
      </c>
    </row>
    <row r="954" spans="1:21" x14ac:dyDescent="0.25">
      <c r="A954">
        <v>4560</v>
      </c>
      <c r="B954" t="s">
        <v>3404</v>
      </c>
      <c r="C954" s="1">
        <v>41764</v>
      </c>
      <c r="D954" s="1">
        <v>41856</v>
      </c>
      <c r="E954" t="s">
        <v>86</v>
      </c>
      <c r="F954" t="s">
        <v>72</v>
      </c>
      <c r="G954" t="s">
        <v>73</v>
      </c>
      <c r="H954" t="s">
        <v>25</v>
      </c>
      <c r="I954" t="s">
        <v>26</v>
      </c>
      <c r="J954" t="s">
        <v>264</v>
      </c>
      <c r="K954" t="s">
        <v>91</v>
      </c>
      <c r="L954">
        <v>78207</v>
      </c>
      <c r="M954" t="s">
        <v>92</v>
      </c>
      <c r="N954" t="s">
        <v>139</v>
      </c>
      <c r="O954" t="s">
        <v>31</v>
      </c>
      <c r="P954" t="s">
        <v>35</v>
      </c>
      <c r="Q954" t="s">
        <v>140</v>
      </c>
      <c r="R954">
        <v>127.869</v>
      </c>
      <c r="S954">
        <v>3</v>
      </c>
      <c r="T954">
        <v>0.3</v>
      </c>
      <c r="U954">
        <v>-9.1334999999999997</v>
      </c>
    </row>
    <row r="955" spans="1:21" x14ac:dyDescent="0.25">
      <c r="A955">
        <v>4563</v>
      </c>
      <c r="B955" t="s">
        <v>3405</v>
      </c>
      <c r="C955" s="1">
        <v>42106</v>
      </c>
      <c r="D955" s="1">
        <v>42259</v>
      </c>
      <c r="E955" t="s">
        <v>22</v>
      </c>
      <c r="F955" t="s">
        <v>2207</v>
      </c>
      <c r="G955" t="s">
        <v>2208</v>
      </c>
      <c r="H955" t="s">
        <v>89</v>
      </c>
      <c r="I955" t="s">
        <v>26</v>
      </c>
      <c r="J955" t="s">
        <v>51</v>
      </c>
      <c r="K955" t="s">
        <v>52</v>
      </c>
      <c r="L955">
        <v>90049</v>
      </c>
      <c r="M955" t="s">
        <v>53</v>
      </c>
      <c r="N955" t="s">
        <v>3406</v>
      </c>
      <c r="O955" t="s">
        <v>31</v>
      </c>
      <c r="P955" t="s">
        <v>55</v>
      </c>
      <c r="Q955" t="s">
        <v>3407</v>
      </c>
      <c r="R955">
        <v>36.4</v>
      </c>
      <c r="S955">
        <v>5</v>
      </c>
      <c r="T955">
        <v>0</v>
      </c>
      <c r="U955">
        <v>13.832000000000001</v>
      </c>
    </row>
    <row r="956" spans="1:21" x14ac:dyDescent="0.25">
      <c r="A956">
        <v>4564</v>
      </c>
      <c r="B956" t="s">
        <v>3408</v>
      </c>
      <c r="C956" t="s">
        <v>3409</v>
      </c>
      <c r="D956" t="s">
        <v>3410</v>
      </c>
      <c r="E956" t="s">
        <v>39</v>
      </c>
      <c r="F956" t="s">
        <v>2112</v>
      </c>
      <c r="G956" t="s">
        <v>2113</v>
      </c>
      <c r="H956" t="s">
        <v>100</v>
      </c>
      <c r="I956" t="s">
        <v>26</v>
      </c>
      <c r="J956" t="s">
        <v>3216</v>
      </c>
      <c r="K956" t="s">
        <v>43</v>
      </c>
      <c r="L956">
        <v>33023</v>
      </c>
      <c r="M956" t="s">
        <v>29</v>
      </c>
      <c r="N956" t="s">
        <v>3063</v>
      </c>
      <c r="O956" t="s">
        <v>31</v>
      </c>
      <c r="P956" t="s">
        <v>35</v>
      </c>
      <c r="Q956" t="s">
        <v>3064</v>
      </c>
      <c r="R956">
        <v>419.13600000000002</v>
      </c>
      <c r="S956">
        <v>4</v>
      </c>
      <c r="T956">
        <v>0.2</v>
      </c>
      <c r="U956">
        <v>-57.6312</v>
      </c>
    </row>
    <row r="957" spans="1:21" x14ac:dyDescent="0.25">
      <c r="A957">
        <v>4570</v>
      </c>
      <c r="B957" t="s">
        <v>3411</v>
      </c>
      <c r="C957" t="s">
        <v>3412</v>
      </c>
      <c r="D957" t="s">
        <v>3413</v>
      </c>
      <c r="E957" t="s">
        <v>22</v>
      </c>
      <c r="F957" t="s">
        <v>1187</v>
      </c>
      <c r="G957" t="s">
        <v>1188</v>
      </c>
      <c r="H957" t="s">
        <v>100</v>
      </c>
      <c r="I957" t="s">
        <v>26</v>
      </c>
      <c r="J957" t="s">
        <v>1765</v>
      </c>
      <c r="K957" t="s">
        <v>52</v>
      </c>
      <c r="L957">
        <v>95123</v>
      </c>
      <c r="M957" t="s">
        <v>53</v>
      </c>
      <c r="N957" t="s">
        <v>331</v>
      </c>
      <c r="O957" t="s">
        <v>31</v>
      </c>
      <c r="P957" t="s">
        <v>55</v>
      </c>
      <c r="Q957" t="s">
        <v>3071</v>
      </c>
      <c r="R957">
        <v>76.14</v>
      </c>
      <c r="S957">
        <v>3</v>
      </c>
      <c r="T957">
        <v>0</v>
      </c>
      <c r="U957">
        <v>26.649000000000001</v>
      </c>
    </row>
    <row r="958" spans="1:21" x14ac:dyDescent="0.25">
      <c r="A958">
        <v>4575</v>
      </c>
      <c r="B958" t="s">
        <v>3414</v>
      </c>
      <c r="C958" s="1">
        <v>42716</v>
      </c>
      <c r="D958" t="s">
        <v>764</v>
      </c>
      <c r="E958" t="s">
        <v>39</v>
      </c>
      <c r="F958" t="s">
        <v>3415</v>
      </c>
      <c r="G958" t="s">
        <v>3416</v>
      </c>
      <c r="H958" t="s">
        <v>100</v>
      </c>
      <c r="I958" t="s">
        <v>26</v>
      </c>
      <c r="J958" t="s">
        <v>523</v>
      </c>
      <c r="K958" t="s">
        <v>312</v>
      </c>
      <c r="L958">
        <v>49201</v>
      </c>
      <c r="M958" t="s">
        <v>92</v>
      </c>
      <c r="N958" t="s">
        <v>1342</v>
      </c>
      <c r="O958" t="s">
        <v>31</v>
      </c>
      <c r="P958" t="s">
        <v>55</v>
      </c>
      <c r="Q958" t="s">
        <v>1343</v>
      </c>
      <c r="R958">
        <v>33.479999999999997</v>
      </c>
      <c r="S958">
        <v>4</v>
      </c>
      <c r="T958">
        <v>0</v>
      </c>
      <c r="U958">
        <v>8.7048000000000005</v>
      </c>
    </row>
    <row r="959" spans="1:21" x14ac:dyDescent="0.25">
      <c r="A959">
        <v>4582</v>
      </c>
      <c r="B959" t="s">
        <v>3417</v>
      </c>
      <c r="C959" t="s">
        <v>776</v>
      </c>
      <c r="D959" t="s">
        <v>892</v>
      </c>
      <c r="E959" t="s">
        <v>86</v>
      </c>
      <c r="F959" t="s">
        <v>2310</v>
      </c>
      <c r="G959" t="s">
        <v>2311</v>
      </c>
      <c r="H959" t="s">
        <v>100</v>
      </c>
      <c r="I959" t="s">
        <v>26</v>
      </c>
      <c r="J959" t="s">
        <v>64</v>
      </c>
      <c r="K959" t="s">
        <v>65</v>
      </c>
      <c r="L959">
        <v>19140</v>
      </c>
      <c r="M959" t="s">
        <v>66</v>
      </c>
      <c r="N959" t="s">
        <v>3418</v>
      </c>
      <c r="O959" t="s">
        <v>31</v>
      </c>
      <c r="P959" t="s">
        <v>55</v>
      </c>
      <c r="Q959" t="s">
        <v>3419</v>
      </c>
      <c r="R959">
        <v>25.632000000000001</v>
      </c>
      <c r="S959">
        <v>3</v>
      </c>
      <c r="T959">
        <v>0.2</v>
      </c>
      <c r="U959">
        <v>3.8448000000000002</v>
      </c>
    </row>
    <row r="960" spans="1:21" x14ac:dyDescent="0.25">
      <c r="A960">
        <v>4589</v>
      </c>
      <c r="B960" t="s">
        <v>3420</v>
      </c>
      <c r="C960" s="1">
        <v>42777</v>
      </c>
      <c r="D960" s="1">
        <v>42836</v>
      </c>
      <c r="E960" t="s">
        <v>22</v>
      </c>
      <c r="F960" t="s">
        <v>2412</v>
      </c>
      <c r="G960" t="s">
        <v>2413</v>
      </c>
      <c r="H960" t="s">
        <v>100</v>
      </c>
      <c r="I960" t="s">
        <v>26</v>
      </c>
      <c r="J960" t="s">
        <v>3421</v>
      </c>
      <c r="K960" t="s">
        <v>52</v>
      </c>
      <c r="L960">
        <v>94526</v>
      </c>
      <c r="M960" t="s">
        <v>53</v>
      </c>
      <c r="N960" t="s">
        <v>3422</v>
      </c>
      <c r="O960" t="s">
        <v>31</v>
      </c>
      <c r="P960" t="s">
        <v>55</v>
      </c>
      <c r="Q960" t="s">
        <v>3423</v>
      </c>
      <c r="R960">
        <v>25.02</v>
      </c>
      <c r="S960">
        <v>3</v>
      </c>
      <c r="T960">
        <v>0</v>
      </c>
      <c r="U960">
        <v>10.5084</v>
      </c>
    </row>
    <row r="961" spans="1:21" x14ac:dyDescent="0.25">
      <c r="A961">
        <v>4593</v>
      </c>
      <c r="B961" t="s">
        <v>3424</v>
      </c>
      <c r="C961" t="s">
        <v>3425</v>
      </c>
      <c r="D961" t="s">
        <v>2518</v>
      </c>
      <c r="E961" t="s">
        <v>39</v>
      </c>
      <c r="F961" t="s">
        <v>3426</v>
      </c>
      <c r="G961" t="s">
        <v>3427</v>
      </c>
      <c r="H961" t="s">
        <v>89</v>
      </c>
      <c r="I961" t="s">
        <v>26</v>
      </c>
      <c r="J961" t="s">
        <v>51</v>
      </c>
      <c r="K961" t="s">
        <v>52</v>
      </c>
      <c r="L961">
        <v>90004</v>
      </c>
      <c r="M961" t="s">
        <v>53</v>
      </c>
      <c r="N961" t="s">
        <v>2881</v>
      </c>
      <c r="O961" t="s">
        <v>31</v>
      </c>
      <c r="P961" t="s">
        <v>35</v>
      </c>
      <c r="Q961" t="s">
        <v>2882</v>
      </c>
      <c r="R961">
        <v>146.352</v>
      </c>
      <c r="S961">
        <v>3</v>
      </c>
      <c r="T961">
        <v>0.2</v>
      </c>
      <c r="U961">
        <v>-5.4882</v>
      </c>
    </row>
    <row r="962" spans="1:21" x14ac:dyDescent="0.25">
      <c r="A962">
        <v>4595</v>
      </c>
      <c r="B962" t="s">
        <v>3424</v>
      </c>
      <c r="C962" t="s">
        <v>3425</v>
      </c>
      <c r="D962" t="s">
        <v>2518</v>
      </c>
      <c r="E962" t="s">
        <v>39</v>
      </c>
      <c r="F962" t="s">
        <v>3426</v>
      </c>
      <c r="G962" t="s">
        <v>3427</v>
      </c>
      <c r="H962" t="s">
        <v>89</v>
      </c>
      <c r="I962" t="s">
        <v>26</v>
      </c>
      <c r="J962" t="s">
        <v>51</v>
      </c>
      <c r="K962" t="s">
        <v>52</v>
      </c>
      <c r="L962">
        <v>90004</v>
      </c>
      <c r="M962" t="s">
        <v>53</v>
      </c>
      <c r="N962" t="s">
        <v>329</v>
      </c>
      <c r="O962" t="s">
        <v>31</v>
      </c>
      <c r="P962" t="s">
        <v>45</v>
      </c>
      <c r="Q962" t="s">
        <v>330</v>
      </c>
      <c r="R962">
        <v>902.71199999999999</v>
      </c>
      <c r="S962">
        <v>3</v>
      </c>
      <c r="T962">
        <v>0.2</v>
      </c>
      <c r="U962">
        <v>33.851700000000001</v>
      </c>
    </row>
    <row r="963" spans="1:21" x14ac:dyDescent="0.25">
      <c r="A963">
        <v>4600</v>
      </c>
      <c r="B963" t="s">
        <v>3428</v>
      </c>
      <c r="C963" t="s">
        <v>2302</v>
      </c>
      <c r="D963" t="s">
        <v>3188</v>
      </c>
      <c r="E963" t="s">
        <v>39</v>
      </c>
      <c r="F963" t="s">
        <v>3429</v>
      </c>
      <c r="G963" t="s">
        <v>3430</v>
      </c>
      <c r="H963" t="s">
        <v>100</v>
      </c>
      <c r="I963" t="s">
        <v>26</v>
      </c>
      <c r="J963" t="s">
        <v>3266</v>
      </c>
      <c r="K963" t="s">
        <v>1274</v>
      </c>
      <c r="L963">
        <v>21215</v>
      </c>
      <c r="M963" t="s">
        <v>66</v>
      </c>
      <c r="N963" t="s">
        <v>741</v>
      </c>
      <c r="O963" t="s">
        <v>31</v>
      </c>
      <c r="P963" t="s">
        <v>35</v>
      </c>
      <c r="Q963" t="s">
        <v>742</v>
      </c>
      <c r="R963">
        <v>150.97999999999999</v>
      </c>
      <c r="S963">
        <v>1</v>
      </c>
      <c r="T963">
        <v>0</v>
      </c>
      <c r="U963">
        <v>43.784199999999998</v>
      </c>
    </row>
    <row r="964" spans="1:21" x14ac:dyDescent="0.25">
      <c r="A964">
        <v>4611</v>
      </c>
      <c r="B964" t="s">
        <v>3431</v>
      </c>
      <c r="C964" s="1">
        <v>42989</v>
      </c>
      <c r="D964" t="s">
        <v>1091</v>
      </c>
      <c r="E964" t="s">
        <v>39</v>
      </c>
      <c r="F964" t="s">
        <v>143</v>
      </c>
      <c r="G964" t="s">
        <v>144</v>
      </c>
      <c r="H964" t="s">
        <v>25</v>
      </c>
      <c r="I964" t="s">
        <v>26</v>
      </c>
      <c r="J964" t="s">
        <v>868</v>
      </c>
      <c r="K964" t="s">
        <v>52</v>
      </c>
      <c r="L964">
        <v>92054</v>
      </c>
      <c r="M964" t="s">
        <v>53</v>
      </c>
      <c r="N964" t="s">
        <v>460</v>
      </c>
      <c r="O964" t="s">
        <v>31</v>
      </c>
      <c r="P964" t="s">
        <v>55</v>
      </c>
      <c r="Q964" t="s">
        <v>461</v>
      </c>
      <c r="R964">
        <v>47.12</v>
      </c>
      <c r="S964">
        <v>8</v>
      </c>
      <c r="T964">
        <v>0</v>
      </c>
      <c r="U964">
        <v>20.732800000000001</v>
      </c>
    </row>
    <row r="965" spans="1:21" x14ac:dyDescent="0.25">
      <c r="A965">
        <v>4619</v>
      </c>
      <c r="B965" t="s">
        <v>3432</v>
      </c>
      <c r="C965" t="s">
        <v>78</v>
      </c>
      <c r="D965" t="s">
        <v>3433</v>
      </c>
      <c r="E965" t="s">
        <v>39</v>
      </c>
      <c r="F965" t="s">
        <v>2833</v>
      </c>
      <c r="G965" t="s">
        <v>2834</v>
      </c>
      <c r="H965" t="s">
        <v>100</v>
      </c>
      <c r="I965" t="s">
        <v>26</v>
      </c>
      <c r="J965" t="s">
        <v>1598</v>
      </c>
      <c r="K965" t="s">
        <v>473</v>
      </c>
      <c r="L965">
        <v>2149</v>
      </c>
      <c r="M965" t="s">
        <v>66</v>
      </c>
      <c r="N965" t="s">
        <v>458</v>
      </c>
      <c r="O965" t="s">
        <v>31</v>
      </c>
      <c r="P965" t="s">
        <v>35</v>
      </c>
      <c r="Q965" t="s">
        <v>459</v>
      </c>
      <c r="R965">
        <v>542.94000000000005</v>
      </c>
      <c r="S965">
        <v>3</v>
      </c>
      <c r="T965">
        <v>0</v>
      </c>
      <c r="U965">
        <v>141.1644</v>
      </c>
    </row>
    <row r="966" spans="1:21" x14ac:dyDescent="0.25">
      <c r="A966">
        <v>4626</v>
      </c>
      <c r="B966" t="s">
        <v>3434</v>
      </c>
      <c r="C966" s="1">
        <v>42987</v>
      </c>
      <c r="D966" t="s">
        <v>3435</v>
      </c>
      <c r="E966" t="s">
        <v>39</v>
      </c>
      <c r="F966" t="s">
        <v>40</v>
      </c>
      <c r="G966" t="s">
        <v>41</v>
      </c>
      <c r="H966" t="s">
        <v>25</v>
      </c>
      <c r="I966" t="s">
        <v>26</v>
      </c>
      <c r="J966" t="s">
        <v>165</v>
      </c>
      <c r="K966" t="s">
        <v>146</v>
      </c>
      <c r="L966">
        <v>38401</v>
      </c>
      <c r="M966" t="s">
        <v>29</v>
      </c>
      <c r="N966" t="s">
        <v>460</v>
      </c>
      <c r="O966" t="s">
        <v>31</v>
      </c>
      <c r="P966" t="s">
        <v>55</v>
      </c>
      <c r="Q966" t="s">
        <v>461</v>
      </c>
      <c r="R966">
        <v>14.135999999999999</v>
      </c>
      <c r="S966">
        <v>3</v>
      </c>
      <c r="T966">
        <v>0.2</v>
      </c>
      <c r="U966">
        <v>4.2408000000000001</v>
      </c>
    </row>
    <row r="967" spans="1:21" x14ac:dyDescent="0.25">
      <c r="A967">
        <v>4631</v>
      </c>
      <c r="B967" t="s">
        <v>3436</v>
      </c>
      <c r="C967" t="s">
        <v>1504</v>
      </c>
      <c r="D967" t="s">
        <v>1504</v>
      </c>
      <c r="E967" t="s">
        <v>464</v>
      </c>
      <c r="F967" t="s">
        <v>1001</v>
      </c>
      <c r="G967" t="s">
        <v>1002</v>
      </c>
      <c r="H967" t="s">
        <v>25</v>
      </c>
      <c r="I967" t="s">
        <v>26</v>
      </c>
      <c r="J967" t="s">
        <v>2637</v>
      </c>
      <c r="K967" t="s">
        <v>312</v>
      </c>
      <c r="L967">
        <v>48858</v>
      </c>
      <c r="M967" t="s">
        <v>92</v>
      </c>
      <c r="N967" t="s">
        <v>3437</v>
      </c>
      <c r="O967" t="s">
        <v>31</v>
      </c>
      <c r="P967" t="s">
        <v>55</v>
      </c>
      <c r="Q967" t="s">
        <v>3438</v>
      </c>
      <c r="R967">
        <v>17.14</v>
      </c>
      <c r="S967">
        <v>2</v>
      </c>
      <c r="T967">
        <v>0</v>
      </c>
      <c r="U967">
        <v>6.1703999999999999</v>
      </c>
    </row>
    <row r="968" spans="1:21" x14ac:dyDescent="0.25">
      <c r="A968">
        <v>4633</v>
      </c>
      <c r="B968" t="s">
        <v>3439</v>
      </c>
      <c r="C968" s="1">
        <v>42802</v>
      </c>
      <c r="D968" s="1">
        <v>42955</v>
      </c>
      <c r="E968" t="s">
        <v>22</v>
      </c>
      <c r="F968" t="s">
        <v>713</v>
      </c>
      <c r="G968" t="s">
        <v>714</v>
      </c>
      <c r="H968" t="s">
        <v>25</v>
      </c>
      <c r="I968" t="s">
        <v>26</v>
      </c>
      <c r="J968" t="s">
        <v>352</v>
      </c>
      <c r="K968" t="s">
        <v>52</v>
      </c>
      <c r="L968">
        <v>94122</v>
      </c>
      <c r="M968" t="s">
        <v>53</v>
      </c>
      <c r="N968" t="s">
        <v>668</v>
      </c>
      <c r="O968" t="s">
        <v>31</v>
      </c>
      <c r="P968" t="s">
        <v>55</v>
      </c>
      <c r="Q968" t="s">
        <v>669</v>
      </c>
      <c r="R968">
        <v>123.96</v>
      </c>
      <c r="S968">
        <v>3</v>
      </c>
      <c r="T968">
        <v>0</v>
      </c>
      <c r="U968">
        <v>11.1564</v>
      </c>
    </row>
    <row r="969" spans="1:21" x14ac:dyDescent="0.25">
      <c r="A969">
        <v>4634</v>
      </c>
      <c r="B969" t="s">
        <v>3440</v>
      </c>
      <c r="C969" t="s">
        <v>921</v>
      </c>
      <c r="D969" t="s">
        <v>3441</v>
      </c>
      <c r="E969" t="s">
        <v>39</v>
      </c>
      <c r="F969" t="s">
        <v>309</v>
      </c>
      <c r="G969" t="s">
        <v>310</v>
      </c>
      <c r="H969" t="s">
        <v>89</v>
      </c>
      <c r="I969" t="s">
        <v>26</v>
      </c>
      <c r="J969" t="s">
        <v>352</v>
      </c>
      <c r="K969" t="s">
        <v>52</v>
      </c>
      <c r="L969">
        <v>94122</v>
      </c>
      <c r="M969" t="s">
        <v>53</v>
      </c>
      <c r="N969" t="s">
        <v>3442</v>
      </c>
      <c r="O969" t="s">
        <v>31</v>
      </c>
      <c r="P969" t="s">
        <v>32</v>
      </c>
      <c r="Q969" t="s">
        <v>3443</v>
      </c>
      <c r="R969">
        <v>586.39800000000002</v>
      </c>
      <c r="S969">
        <v>6</v>
      </c>
      <c r="T969">
        <v>0.15</v>
      </c>
      <c r="U969">
        <v>34.494</v>
      </c>
    </row>
    <row r="970" spans="1:21" x14ac:dyDescent="0.25">
      <c r="A970">
        <v>4643</v>
      </c>
      <c r="B970" t="s">
        <v>3444</v>
      </c>
      <c r="C970" t="s">
        <v>1881</v>
      </c>
      <c r="D970" t="s">
        <v>555</v>
      </c>
      <c r="E970" t="s">
        <v>22</v>
      </c>
      <c r="F970" t="s">
        <v>3445</v>
      </c>
      <c r="G970" t="s">
        <v>3446</v>
      </c>
      <c r="H970" t="s">
        <v>25</v>
      </c>
      <c r="I970" t="s">
        <v>26</v>
      </c>
      <c r="J970" t="s">
        <v>2778</v>
      </c>
      <c r="K970" t="s">
        <v>189</v>
      </c>
      <c r="L970">
        <v>80525</v>
      </c>
      <c r="M970" t="s">
        <v>53</v>
      </c>
      <c r="N970" t="s">
        <v>3447</v>
      </c>
      <c r="O970" t="s">
        <v>31</v>
      </c>
      <c r="P970" t="s">
        <v>35</v>
      </c>
      <c r="Q970" t="s">
        <v>3448</v>
      </c>
      <c r="R970">
        <v>579.13599999999997</v>
      </c>
      <c r="S970">
        <v>4</v>
      </c>
      <c r="T970">
        <v>0.2</v>
      </c>
      <c r="U970">
        <v>-28.956800000000001</v>
      </c>
    </row>
    <row r="971" spans="1:21" x14ac:dyDescent="0.25">
      <c r="A971">
        <v>4646</v>
      </c>
      <c r="B971" t="s">
        <v>3449</v>
      </c>
      <c r="C971" s="1">
        <v>42712</v>
      </c>
      <c r="D971" t="s">
        <v>3450</v>
      </c>
      <c r="E971" t="s">
        <v>39</v>
      </c>
      <c r="F971" t="s">
        <v>2156</v>
      </c>
      <c r="G971" t="s">
        <v>2157</v>
      </c>
      <c r="H971" t="s">
        <v>100</v>
      </c>
      <c r="I971" t="s">
        <v>26</v>
      </c>
      <c r="J971" t="s">
        <v>180</v>
      </c>
      <c r="K971" t="s">
        <v>123</v>
      </c>
      <c r="L971">
        <v>10011</v>
      </c>
      <c r="M971" t="s">
        <v>66</v>
      </c>
      <c r="N971" t="s">
        <v>564</v>
      </c>
      <c r="O971" t="s">
        <v>31</v>
      </c>
      <c r="P971" t="s">
        <v>35</v>
      </c>
      <c r="Q971" t="s">
        <v>565</v>
      </c>
      <c r="R971">
        <v>145.76400000000001</v>
      </c>
      <c r="S971">
        <v>2</v>
      </c>
      <c r="T971">
        <v>0.1</v>
      </c>
      <c r="U971">
        <v>-8.0980000000000008</v>
      </c>
    </row>
    <row r="972" spans="1:21" x14ac:dyDescent="0.25">
      <c r="A972">
        <v>4648</v>
      </c>
      <c r="B972" t="s">
        <v>3451</v>
      </c>
      <c r="C972" t="s">
        <v>1154</v>
      </c>
      <c r="D972" s="1">
        <v>42374</v>
      </c>
      <c r="E972" t="s">
        <v>39</v>
      </c>
      <c r="F972" t="s">
        <v>3452</v>
      </c>
      <c r="G972" t="s">
        <v>3453</v>
      </c>
      <c r="H972" t="s">
        <v>100</v>
      </c>
      <c r="I972" t="s">
        <v>26</v>
      </c>
      <c r="J972" t="s">
        <v>180</v>
      </c>
      <c r="K972" t="s">
        <v>123</v>
      </c>
      <c r="L972">
        <v>10009</v>
      </c>
      <c r="M972" t="s">
        <v>66</v>
      </c>
      <c r="N972" t="s">
        <v>3028</v>
      </c>
      <c r="O972" t="s">
        <v>31</v>
      </c>
      <c r="P972" t="s">
        <v>35</v>
      </c>
      <c r="Q972" t="s">
        <v>3029</v>
      </c>
      <c r="R972">
        <v>434.64600000000002</v>
      </c>
      <c r="S972">
        <v>3</v>
      </c>
      <c r="T972">
        <v>0.1</v>
      </c>
      <c r="U972">
        <v>62.782200000000003</v>
      </c>
    </row>
    <row r="973" spans="1:21" x14ac:dyDescent="0.25">
      <c r="A973">
        <v>4662</v>
      </c>
      <c r="B973" t="s">
        <v>3454</v>
      </c>
      <c r="C973" s="1">
        <v>42068</v>
      </c>
      <c r="D973" s="1">
        <v>42190</v>
      </c>
      <c r="E973" t="s">
        <v>39</v>
      </c>
      <c r="F973" t="s">
        <v>3455</v>
      </c>
      <c r="G973" t="s">
        <v>3456</v>
      </c>
      <c r="H973" t="s">
        <v>25</v>
      </c>
      <c r="I973" t="s">
        <v>26</v>
      </c>
      <c r="J973" t="s">
        <v>64</v>
      </c>
      <c r="K973" t="s">
        <v>65</v>
      </c>
      <c r="L973">
        <v>19140</v>
      </c>
      <c r="M973" t="s">
        <v>66</v>
      </c>
      <c r="N973" t="s">
        <v>353</v>
      </c>
      <c r="O973" t="s">
        <v>31</v>
      </c>
      <c r="P973" t="s">
        <v>35</v>
      </c>
      <c r="Q973" t="s">
        <v>354</v>
      </c>
      <c r="R973">
        <v>844.11599999999999</v>
      </c>
      <c r="S973">
        <v>6</v>
      </c>
      <c r="T973">
        <v>0.3</v>
      </c>
      <c r="U973">
        <v>-36.176400000000001</v>
      </c>
    </row>
    <row r="974" spans="1:21" x14ac:dyDescent="0.25">
      <c r="A974">
        <v>4667</v>
      </c>
      <c r="B974" t="s">
        <v>3457</v>
      </c>
      <c r="C974" s="1">
        <v>42644</v>
      </c>
      <c r="D974" t="s">
        <v>1019</v>
      </c>
      <c r="E974" t="s">
        <v>39</v>
      </c>
      <c r="F974" t="s">
        <v>3037</v>
      </c>
      <c r="G974" t="s">
        <v>3038</v>
      </c>
      <c r="H974" t="s">
        <v>89</v>
      </c>
      <c r="I974" t="s">
        <v>26</v>
      </c>
      <c r="J974" t="s">
        <v>202</v>
      </c>
      <c r="K974" t="s">
        <v>203</v>
      </c>
      <c r="L974">
        <v>98115</v>
      </c>
      <c r="M974" t="s">
        <v>53</v>
      </c>
      <c r="N974" t="s">
        <v>1313</v>
      </c>
      <c r="O974" t="s">
        <v>31</v>
      </c>
      <c r="P974" t="s">
        <v>55</v>
      </c>
      <c r="Q974" t="s">
        <v>1314</v>
      </c>
      <c r="R974">
        <v>79.92</v>
      </c>
      <c r="S974">
        <v>4</v>
      </c>
      <c r="T974">
        <v>0</v>
      </c>
      <c r="U974">
        <v>34.365600000000001</v>
      </c>
    </row>
    <row r="975" spans="1:21" x14ac:dyDescent="0.25">
      <c r="A975">
        <v>4670</v>
      </c>
      <c r="B975" t="s">
        <v>3458</v>
      </c>
      <c r="C975" s="1">
        <v>42891</v>
      </c>
      <c r="D975" s="1">
        <v>43044</v>
      </c>
      <c r="E975" t="s">
        <v>39</v>
      </c>
      <c r="F975" t="s">
        <v>3459</v>
      </c>
      <c r="G975" t="s">
        <v>3460</v>
      </c>
      <c r="H975" t="s">
        <v>89</v>
      </c>
      <c r="I975" t="s">
        <v>26</v>
      </c>
      <c r="J975" t="s">
        <v>667</v>
      </c>
      <c r="K975" t="s">
        <v>91</v>
      </c>
      <c r="L975">
        <v>76106</v>
      </c>
      <c r="M975" t="s">
        <v>92</v>
      </c>
      <c r="N975" t="s">
        <v>594</v>
      </c>
      <c r="O975" t="s">
        <v>31</v>
      </c>
      <c r="P975" t="s">
        <v>32</v>
      </c>
      <c r="Q975" t="s">
        <v>595</v>
      </c>
      <c r="R975">
        <v>623.46479999999997</v>
      </c>
      <c r="S975">
        <v>7</v>
      </c>
      <c r="T975">
        <v>0.32</v>
      </c>
      <c r="U975">
        <v>-119.1918</v>
      </c>
    </row>
    <row r="976" spans="1:21" x14ac:dyDescent="0.25">
      <c r="A976">
        <v>4675</v>
      </c>
      <c r="B976" t="s">
        <v>3461</v>
      </c>
      <c r="C976" t="s">
        <v>615</v>
      </c>
      <c r="D976" s="1">
        <v>42529</v>
      </c>
      <c r="E976" t="s">
        <v>39</v>
      </c>
      <c r="F976" t="s">
        <v>334</v>
      </c>
      <c r="G976" t="s">
        <v>335</v>
      </c>
      <c r="H976" t="s">
        <v>25</v>
      </c>
      <c r="I976" t="s">
        <v>26</v>
      </c>
      <c r="J976" t="s">
        <v>311</v>
      </c>
      <c r="K976" t="s">
        <v>312</v>
      </c>
      <c r="L976">
        <v>48205</v>
      </c>
      <c r="M976" t="s">
        <v>92</v>
      </c>
      <c r="N976" t="s">
        <v>387</v>
      </c>
      <c r="O976" t="s">
        <v>31</v>
      </c>
      <c r="P976" t="s">
        <v>55</v>
      </c>
      <c r="Q976" t="s">
        <v>388</v>
      </c>
      <c r="R976">
        <v>272.94</v>
      </c>
      <c r="S976">
        <v>3</v>
      </c>
      <c r="T976">
        <v>0</v>
      </c>
      <c r="U976">
        <v>30.023399999999999</v>
      </c>
    </row>
    <row r="977" spans="1:21" x14ac:dyDescent="0.25">
      <c r="A977">
        <v>4676</v>
      </c>
      <c r="B977" t="s">
        <v>3462</v>
      </c>
      <c r="C977" t="s">
        <v>1834</v>
      </c>
      <c r="D977" t="s">
        <v>3463</v>
      </c>
      <c r="E977" t="s">
        <v>22</v>
      </c>
      <c r="F977" t="s">
        <v>3464</v>
      </c>
      <c r="G977" t="s">
        <v>3465</v>
      </c>
      <c r="H977" t="s">
        <v>25</v>
      </c>
      <c r="I977" t="s">
        <v>26</v>
      </c>
      <c r="J977" t="s">
        <v>64</v>
      </c>
      <c r="K977" t="s">
        <v>65</v>
      </c>
      <c r="L977">
        <v>19120</v>
      </c>
      <c r="M977" t="s">
        <v>66</v>
      </c>
      <c r="N977" t="s">
        <v>2523</v>
      </c>
      <c r="O977" t="s">
        <v>31</v>
      </c>
      <c r="P977" t="s">
        <v>55</v>
      </c>
      <c r="Q977" t="s">
        <v>2524</v>
      </c>
      <c r="R977">
        <v>15.007999999999999</v>
      </c>
      <c r="S977">
        <v>2</v>
      </c>
      <c r="T977">
        <v>0.2</v>
      </c>
      <c r="U977">
        <v>1.5007999999999999</v>
      </c>
    </row>
    <row r="978" spans="1:21" x14ac:dyDescent="0.25">
      <c r="A978">
        <v>4684</v>
      </c>
      <c r="B978" t="s">
        <v>3466</v>
      </c>
      <c r="C978" t="s">
        <v>2529</v>
      </c>
      <c r="D978" s="1">
        <v>42438</v>
      </c>
      <c r="E978" t="s">
        <v>39</v>
      </c>
      <c r="F978" t="s">
        <v>1265</v>
      </c>
      <c r="G978" t="s">
        <v>1266</v>
      </c>
      <c r="H978" t="s">
        <v>89</v>
      </c>
      <c r="I978" t="s">
        <v>26</v>
      </c>
      <c r="J978" t="s">
        <v>64</v>
      </c>
      <c r="K978" t="s">
        <v>65</v>
      </c>
      <c r="L978">
        <v>19120</v>
      </c>
      <c r="M978" t="s">
        <v>66</v>
      </c>
      <c r="N978" t="s">
        <v>2858</v>
      </c>
      <c r="O978" t="s">
        <v>31</v>
      </c>
      <c r="P978" t="s">
        <v>45</v>
      </c>
      <c r="Q978" t="s">
        <v>2859</v>
      </c>
      <c r="R978">
        <v>241.92</v>
      </c>
      <c r="S978">
        <v>4</v>
      </c>
      <c r="T978">
        <v>0.4</v>
      </c>
      <c r="U978">
        <v>-56.448</v>
      </c>
    </row>
    <row r="979" spans="1:21" x14ac:dyDescent="0.25">
      <c r="A979">
        <v>4685</v>
      </c>
      <c r="B979" t="s">
        <v>3466</v>
      </c>
      <c r="C979" t="s">
        <v>2529</v>
      </c>
      <c r="D979" s="1">
        <v>42438</v>
      </c>
      <c r="E979" t="s">
        <v>39</v>
      </c>
      <c r="F979" t="s">
        <v>1265</v>
      </c>
      <c r="G979" t="s">
        <v>1266</v>
      </c>
      <c r="H979" t="s">
        <v>89</v>
      </c>
      <c r="I979" t="s">
        <v>26</v>
      </c>
      <c r="J979" t="s">
        <v>64</v>
      </c>
      <c r="K979" t="s">
        <v>65</v>
      </c>
      <c r="L979">
        <v>19120</v>
      </c>
      <c r="M979" t="s">
        <v>66</v>
      </c>
      <c r="N979" t="s">
        <v>3244</v>
      </c>
      <c r="O979" t="s">
        <v>31</v>
      </c>
      <c r="P979" t="s">
        <v>32</v>
      </c>
      <c r="Q979" t="s">
        <v>3245</v>
      </c>
      <c r="R979">
        <v>163.88</v>
      </c>
      <c r="S979">
        <v>4</v>
      </c>
      <c r="T979">
        <v>0.5</v>
      </c>
      <c r="U979">
        <v>-81.94</v>
      </c>
    </row>
    <row r="980" spans="1:21" x14ac:dyDescent="0.25">
      <c r="A980">
        <v>4690</v>
      </c>
      <c r="B980" t="s">
        <v>3467</v>
      </c>
      <c r="C980" t="s">
        <v>1257</v>
      </c>
      <c r="D980" t="s">
        <v>3468</v>
      </c>
      <c r="E980" t="s">
        <v>86</v>
      </c>
      <c r="F980" t="s">
        <v>1956</v>
      </c>
      <c r="G980" t="s">
        <v>1957</v>
      </c>
      <c r="H980" t="s">
        <v>25</v>
      </c>
      <c r="I980" t="s">
        <v>26</v>
      </c>
      <c r="J980" t="s">
        <v>1437</v>
      </c>
      <c r="K980" t="s">
        <v>577</v>
      </c>
      <c r="L980">
        <v>85705</v>
      </c>
      <c r="M980" t="s">
        <v>53</v>
      </c>
      <c r="N980" t="s">
        <v>2432</v>
      </c>
      <c r="O980" t="s">
        <v>31</v>
      </c>
      <c r="P980" t="s">
        <v>55</v>
      </c>
      <c r="Q980" t="s">
        <v>2433</v>
      </c>
      <c r="R980">
        <v>51.968000000000004</v>
      </c>
      <c r="S980">
        <v>2</v>
      </c>
      <c r="T980">
        <v>0.2</v>
      </c>
      <c r="U980">
        <v>10.393599999999999</v>
      </c>
    </row>
    <row r="981" spans="1:21" x14ac:dyDescent="0.25">
      <c r="A981">
        <v>4692</v>
      </c>
      <c r="B981" t="s">
        <v>3467</v>
      </c>
      <c r="C981" t="s">
        <v>1257</v>
      </c>
      <c r="D981" t="s">
        <v>3468</v>
      </c>
      <c r="E981" t="s">
        <v>86</v>
      </c>
      <c r="F981" t="s">
        <v>1956</v>
      </c>
      <c r="G981" t="s">
        <v>1957</v>
      </c>
      <c r="H981" t="s">
        <v>25</v>
      </c>
      <c r="I981" t="s">
        <v>26</v>
      </c>
      <c r="J981" t="s">
        <v>1437</v>
      </c>
      <c r="K981" t="s">
        <v>577</v>
      </c>
      <c r="L981">
        <v>85705</v>
      </c>
      <c r="M981" t="s">
        <v>53</v>
      </c>
      <c r="N981" t="s">
        <v>319</v>
      </c>
      <c r="O981" t="s">
        <v>31</v>
      </c>
      <c r="P981" t="s">
        <v>35</v>
      </c>
      <c r="Q981" t="s">
        <v>320</v>
      </c>
      <c r="R981">
        <v>242.352</v>
      </c>
      <c r="S981">
        <v>3</v>
      </c>
      <c r="T981">
        <v>0.2</v>
      </c>
      <c r="U981">
        <v>-42.4116</v>
      </c>
    </row>
    <row r="982" spans="1:21" x14ac:dyDescent="0.25">
      <c r="A982">
        <v>4696</v>
      </c>
      <c r="B982" t="s">
        <v>3469</v>
      </c>
      <c r="C982" t="s">
        <v>3470</v>
      </c>
      <c r="D982" t="s">
        <v>3470</v>
      </c>
      <c r="E982" t="s">
        <v>464</v>
      </c>
      <c r="F982" t="s">
        <v>3329</v>
      </c>
      <c r="G982" t="s">
        <v>3330</v>
      </c>
      <c r="H982" t="s">
        <v>25</v>
      </c>
      <c r="I982" t="s">
        <v>26</v>
      </c>
      <c r="J982" t="s">
        <v>311</v>
      </c>
      <c r="K982" t="s">
        <v>312</v>
      </c>
      <c r="L982">
        <v>48205</v>
      </c>
      <c r="M982" t="s">
        <v>92</v>
      </c>
      <c r="N982" t="s">
        <v>1393</v>
      </c>
      <c r="O982" t="s">
        <v>31</v>
      </c>
      <c r="P982" t="s">
        <v>35</v>
      </c>
      <c r="Q982" t="s">
        <v>1394</v>
      </c>
      <c r="R982">
        <v>302.94</v>
      </c>
      <c r="S982">
        <v>3</v>
      </c>
      <c r="T982">
        <v>0</v>
      </c>
      <c r="U982">
        <v>48.470399999999998</v>
      </c>
    </row>
    <row r="983" spans="1:21" x14ac:dyDescent="0.25">
      <c r="A983">
        <v>4697</v>
      </c>
      <c r="B983" t="s">
        <v>3469</v>
      </c>
      <c r="C983" t="s">
        <v>3470</v>
      </c>
      <c r="D983" t="s">
        <v>3470</v>
      </c>
      <c r="E983" t="s">
        <v>464</v>
      </c>
      <c r="F983" t="s">
        <v>3329</v>
      </c>
      <c r="G983" t="s">
        <v>3330</v>
      </c>
      <c r="H983" t="s">
        <v>25</v>
      </c>
      <c r="I983" t="s">
        <v>26</v>
      </c>
      <c r="J983" t="s">
        <v>311</v>
      </c>
      <c r="K983" t="s">
        <v>312</v>
      </c>
      <c r="L983">
        <v>48205</v>
      </c>
      <c r="M983" t="s">
        <v>92</v>
      </c>
      <c r="N983" t="s">
        <v>2605</v>
      </c>
      <c r="O983" t="s">
        <v>31</v>
      </c>
      <c r="P983" t="s">
        <v>35</v>
      </c>
      <c r="Q983" t="s">
        <v>2606</v>
      </c>
      <c r="R983">
        <v>142.36000000000001</v>
      </c>
      <c r="S983">
        <v>2</v>
      </c>
      <c r="T983">
        <v>0</v>
      </c>
      <c r="U983">
        <v>38.437199999999997</v>
      </c>
    </row>
    <row r="984" spans="1:21" x14ac:dyDescent="0.25">
      <c r="A984">
        <v>4698</v>
      </c>
      <c r="B984" t="s">
        <v>3469</v>
      </c>
      <c r="C984" t="s">
        <v>3470</v>
      </c>
      <c r="D984" t="s">
        <v>3470</v>
      </c>
      <c r="E984" t="s">
        <v>464</v>
      </c>
      <c r="F984" t="s">
        <v>3329</v>
      </c>
      <c r="G984" t="s">
        <v>3330</v>
      </c>
      <c r="H984" t="s">
        <v>25</v>
      </c>
      <c r="I984" t="s">
        <v>26</v>
      </c>
      <c r="J984" t="s">
        <v>311</v>
      </c>
      <c r="K984" t="s">
        <v>312</v>
      </c>
      <c r="L984">
        <v>48205</v>
      </c>
      <c r="M984" t="s">
        <v>92</v>
      </c>
      <c r="N984" t="s">
        <v>270</v>
      </c>
      <c r="O984" t="s">
        <v>31</v>
      </c>
      <c r="P984" t="s">
        <v>35</v>
      </c>
      <c r="Q984" t="s">
        <v>271</v>
      </c>
      <c r="R984">
        <v>546.66</v>
      </c>
      <c r="S984">
        <v>9</v>
      </c>
      <c r="T984">
        <v>0</v>
      </c>
      <c r="U984">
        <v>136.66499999999999</v>
      </c>
    </row>
    <row r="985" spans="1:21" x14ac:dyDescent="0.25">
      <c r="A985">
        <v>4699</v>
      </c>
      <c r="B985" t="s">
        <v>3469</v>
      </c>
      <c r="C985" t="s">
        <v>3470</v>
      </c>
      <c r="D985" t="s">
        <v>3470</v>
      </c>
      <c r="E985" t="s">
        <v>464</v>
      </c>
      <c r="F985" t="s">
        <v>3329</v>
      </c>
      <c r="G985" t="s">
        <v>3330</v>
      </c>
      <c r="H985" t="s">
        <v>25</v>
      </c>
      <c r="I985" t="s">
        <v>26</v>
      </c>
      <c r="J985" t="s">
        <v>311</v>
      </c>
      <c r="K985" t="s">
        <v>312</v>
      </c>
      <c r="L985">
        <v>48205</v>
      </c>
      <c r="M985" t="s">
        <v>92</v>
      </c>
      <c r="N985" t="s">
        <v>2579</v>
      </c>
      <c r="O985" t="s">
        <v>31</v>
      </c>
      <c r="P985" t="s">
        <v>55</v>
      </c>
      <c r="Q985" t="s">
        <v>2580</v>
      </c>
      <c r="R985">
        <v>212.13</v>
      </c>
      <c r="S985">
        <v>3</v>
      </c>
      <c r="T985">
        <v>0</v>
      </c>
      <c r="U985">
        <v>14.8491</v>
      </c>
    </row>
    <row r="986" spans="1:21" x14ac:dyDescent="0.25">
      <c r="A986">
        <v>4703</v>
      </c>
      <c r="B986" t="s">
        <v>3471</v>
      </c>
      <c r="C986" s="1">
        <v>43044</v>
      </c>
      <c r="D986" t="s">
        <v>3472</v>
      </c>
      <c r="E986" t="s">
        <v>39</v>
      </c>
      <c r="F986" t="s">
        <v>1454</v>
      </c>
      <c r="G986" t="s">
        <v>1455</v>
      </c>
      <c r="H986" t="s">
        <v>100</v>
      </c>
      <c r="I986" t="s">
        <v>26</v>
      </c>
      <c r="J986" t="s">
        <v>2761</v>
      </c>
      <c r="K986" t="s">
        <v>91</v>
      </c>
      <c r="L986">
        <v>78745</v>
      </c>
      <c r="M986" t="s">
        <v>92</v>
      </c>
      <c r="N986" t="s">
        <v>434</v>
      </c>
      <c r="O986" t="s">
        <v>31</v>
      </c>
      <c r="P986" t="s">
        <v>55</v>
      </c>
      <c r="Q986" t="s">
        <v>435</v>
      </c>
      <c r="R986">
        <v>7.9960000000000004</v>
      </c>
      <c r="S986">
        <v>1</v>
      </c>
      <c r="T986">
        <v>0.6</v>
      </c>
      <c r="U986">
        <v>-6.9965000000000002</v>
      </c>
    </row>
    <row r="987" spans="1:21" x14ac:dyDescent="0.25">
      <c r="A987">
        <v>4707</v>
      </c>
      <c r="B987" t="s">
        <v>3473</v>
      </c>
      <c r="C987" t="s">
        <v>3474</v>
      </c>
      <c r="D987" t="s">
        <v>3475</v>
      </c>
      <c r="E987" t="s">
        <v>86</v>
      </c>
      <c r="F987" t="s">
        <v>1746</v>
      </c>
      <c r="G987" t="s">
        <v>1747</v>
      </c>
      <c r="H987" t="s">
        <v>25</v>
      </c>
      <c r="I987" t="s">
        <v>26</v>
      </c>
      <c r="J987" t="s">
        <v>3476</v>
      </c>
      <c r="K987" t="s">
        <v>468</v>
      </c>
      <c r="L987">
        <v>6708</v>
      </c>
      <c r="M987" t="s">
        <v>66</v>
      </c>
      <c r="N987" t="s">
        <v>1158</v>
      </c>
      <c r="O987" t="s">
        <v>31</v>
      </c>
      <c r="P987" t="s">
        <v>55</v>
      </c>
      <c r="Q987" t="s">
        <v>1159</v>
      </c>
      <c r="R987">
        <v>173.24</v>
      </c>
      <c r="S987">
        <v>4</v>
      </c>
      <c r="T987">
        <v>0</v>
      </c>
      <c r="U987">
        <v>17.324000000000002</v>
      </c>
    </row>
    <row r="988" spans="1:21" x14ac:dyDescent="0.25">
      <c r="A988">
        <v>4714</v>
      </c>
      <c r="B988" t="s">
        <v>3477</v>
      </c>
      <c r="C988" t="s">
        <v>2749</v>
      </c>
      <c r="D988" t="s">
        <v>1258</v>
      </c>
      <c r="E988" t="s">
        <v>39</v>
      </c>
      <c r="F988" t="s">
        <v>3048</v>
      </c>
      <c r="G988" t="s">
        <v>3049</v>
      </c>
      <c r="H988" t="s">
        <v>25</v>
      </c>
      <c r="I988" t="s">
        <v>26</v>
      </c>
      <c r="J988" t="s">
        <v>2209</v>
      </c>
      <c r="K988" t="s">
        <v>91</v>
      </c>
      <c r="L988">
        <v>77340</v>
      </c>
      <c r="M988" t="s">
        <v>92</v>
      </c>
      <c r="N988" t="s">
        <v>2579</v>
      </c>
      <c r="O988" t="s">
        <v>31</v>
      </c>
      <c r="P988" t="s">
        <v>55</v>
      </c>
      <c r="Q988" t="s">
        <v>2580</v>
      </c>
      <c r="R988">
        <v>56.567999999999998</v>
      </c>
      <c r="S988">
        <v>2</v>
      </c>
      <c r="T988">
        <v>0.6</v>
      </c>
      <c r="U988">
        <v>-74.952600000000004</v>
      </c>
    </row>
    <row r="989" spans="1:21" x14ac:dyDescent="0.25">
      <c r="A989">
        <v>4717</v>
      </c>
      <c r="B989" t="s">
        <v>3478</v>
      </c>
      <c r="C989" s="1">
        <v>42806</v>
      </c>
      <c r="D989" s="1">
        <v>42928</v>
      </c>
      <c r="E989" t="s">
        <v>22</v>
      </c>
      <c r="F989" t="s">
        <v>1547</v>
      </c>
      <c r="G989" t="s">
        <v>1548</v>
      </c>
      <c r="H989" t="s">
        <v>100</v>
      </c>
      <c r="I989" t="s">
        <v>26</v>
      </c>
      <c r="J989" t="s">
        <v>202</v>
      </c>
      <c r="K989" t="s">
        <v>203</v>
      </c>
      <c r="L989">
        <v>98115</v>
      </c>
      <c r="M989" t="s">
        <v>53</v>
      </c>
      <c r="N989" t="s">
        <v>1465</v>
      </c>
      <c r="O989" t="s">
        <v>31</v>
      </c>
      <c r="P989" t="s">
        <v>45</v>
      </c>
      <c r="Q989" t="s">
        <v>1466</v>
      </c>
      <c r="R989">
        <v>521.96</v>
      </c>
      <c r="S989">
        <v>2</v>
      </c>
      <c r="T989">
        <v>0</v>
      </c>
      <c r="U989">
        <v>88.733199999999997</v>
      </c>
    </row>
    <row r="990" spans="1:21" x14ac:dyDescent="0.25">
      <c r="A990">
        <v>4722</v>
      </c>
      <c r="B990" t="s">
        <v>3479</v>
      </c>
      <c r="C990" s="1">
        <v>41826</v>
      </c>
      <c r="D990" s="1">
        <v>41949</v>
      </c>
      <c r="E990" t="s">
        <v>22</v>
      </c>
      <c r="F990" t="s">
        <v>3480</v>
      </c>
      <c r="G990" t="s">
        <v>3481</v>
      </c>
      <c r="H990" t="s">
        <v>25</v>
      </c>
      <c r="I990" t="s">
        <v>26</v>
      </c>
      <c r="J990" t="s">
        <v>188</v>
      </c>
      <c r="K990" t="s">
        <v>138</v>
      </c>
      <c r="L990">
        <v>60505</v>
      </c>
      <c r="M990" t="s">
        <v>92</v>
      </c>
      <c r="N990" t="s">
        <v>494</v>
      </c>
      <c r="O990" t="s">
        <v>31</v>
      </c>
      <c r="P990" t="s">
        <v>45</v>
      </c>
      <c r="Q990" t="s">
        <v>495</v>
      </c>
      <c r="R990">
        <v>268.935</v>
      </c>
      <c r="S990">
        <v>3</v>
      </c>
      <c r="T990">
        <v>0.5</v>
      </c>
      <c r="U990">
        <v>-209.76929999999999</v>
      </c>
    </row>
    <row r="991" spans="1:21" x14ac:dyDescent="0.25">
      <c r="A991">
        <v>4728</v>
      </c>
      <c r="B991" t="s">
        <v>3482</v>
      </c>
      <c r="C991" t="s">
        <v>1618</v>
      </c>
      <c r="D991" t="s">
        <v>3483</v>
      </c>
      <c r="E991" t="s">
        <v>22</v>
      </c>
      <c r="F991" t="s">
        <v>1591</v>
      </c>
      <c r="G991" t="s">
        <v>1592</v>
      </c>
      <c r="H991" t="s">
        <v>100</v>
      </c>
      <c r="I991" t="s">
        <v>26</v>
      </c>
      <c r="J991" t="s">
        <v>180</v>
      </c>
      <c r="K991" t="s">
        <v>123</v>
      </c>
      <c r="L991">
        <v>10009</v>
      </c>
      <c r="M991" t="s">
        <v>66</v>
      </c>
      <c r="N991" t="s">
        <v>1750</v>
      </c>
      <c r="O991" t="s">
        <v>31</v>
      </c>
      <c r="P991" t="s">
        <v>32</v>
      </c>
      <c r="Q991" t="s">
        <v>1751</v>
      </c>
      <c r="R991">
        <v>275.952</v>
      </c>
      <c r="S991">
        <v>3</v>
      </c>
      <c r="T991">
        <v>0.2</v>
      </c>
      <c r="U991">
        <v>-37.943399999999997</v>
      </c>
    </row>
    <row r="992" spans="1:21" x14ac:dyDescent="0.25">
      <c r="A992">
        <v>4734</v>
      </c>
      <c r="B992" t="s">
        <v>3484</v>
      </c>
      <c r="C992" t="s">
        <v>1113</v>
      </c>
      <c r="D992" t="s">
        <v>1114</v>
      </c>
      <c r="E992" t="s">
        <v>22</v>
      </c>
      <c r="F992" t="s">
        <v>3485</v>
      </c>
      <c r="G992" t="s">
        <v>3486</v>
      </c>
      <c r="H992" t="s">
        <v>25</v>
      </c>
      <c r="I992" t="s">
        <v>26</v>
      </c>
      <c r="J992" t="s">
        <v>720</v>
      </c>
      <c r="K992" t="s">
        <v>52</v>
      </c>
      <c r="L992">
        <v>92105</v>
      </c>
      <c r="M992" t="s">
        <v>53</v>
      </c>
      <c r="N992" t="s">
        <v>2757</v>
      </c>
      <c r="O992" t="s">
        <v>31</v>
      </c>
      <c r="P992" t="s">
        <v>55</v>
      </c>
      <c r="Q992" t="s">
        <v>2758</v>
      </c>
      <c r="R992">
        <v>19.920000000000002</v>
      </c>
      <c r="S992">
        <v>3</v>
      </c>
      <c r="T992">
        <v>0</v>
      </c>
      <c r="U992">
        <v>9.5616000000000003</v>
      </c>
    </row>
    <row r="993" spans="1:21" x14ac:dyDescent="0.25">
      <c r="A993">
        <v>4735</v>
      </c>
      <c r="B993" t="s">
        <v>3487</v>
      </c>
      <c r="C993" s="1">
        <v>42555</v>
      </c>
      <c r="D993" s="1">
        <v>42708</v>
      </c>
      <c r="E993" t="s">
        <v>39</v>
      </c>
      <c r="F993" t="s">
        <v>821</v>
      </c>
      <c r="G993" t="s">
        <v>822</v>
      </c>
      <c r="H993" t="s">
        <v>89</v>
      </c>
      <c r="I993" t="s">
        <v>26</v>
      </c>
      <c r="J993" t="s">
        <v>180</v>
      </c>
      <c r="K993" t="s">
        <v>123</v>
      </c>
      <c r="L993">
        <v>10035</v>
      </c>
      <c r="M993" t="s">
        <v>66</v>
      </c>
      <c r="N993" t="s">
        <v>34</v>
      </c>
      <c r="O993" t="s">
        <v>31</v>
      </c>
      <c r="P993" t="s">
        <v>35</v>
      </c>
      <c r="Q993" t="s">
        <v>36</v>
      </c>
      <c r="R993">
        <v>658.74599999999998</v>
      </c>
      <c r="S993">
        <v>3</v>
      </c>
      <c r="T993">
        <v>0.1</v>
      </c>
      <c r="U993">
        <v>146.38800000000001</v>
      </c>
    </row>
    <row r="994" spans="1:21" x14ac:dyDescent="0.25">
      <c r="A994">
        <v>4740</v>
      </c>
      <c r="B994" t="s">
        <v>3488</v>
      </c>
      <c r="C994" t="s">
        <v>3489</v>
      </c>
      <c r="D994" t="s">
        <v>3490</v>
      </c>
      <c r="E994" t="s">
        <v>39</v>
      </c>
      <c r="F994" t="s">
        <v>3491</v>
      </c>
      <c r="G994" t="s">
        <v>3492</v>
      </c>
      <c r="H994" t="s">
        <v>25</v>
      </c>
      <c r="I994" t="s">
        <v>26</v>
      </c>
      <c r="J994" t="s">
        <v>832</v>
      </c>
      <c r="K994" t="s">
        <v>52</v>
      </c>
      <c r="L994">
        <v>90805</v>
      </c>
      <c r="M994" t="s">
        <v>53</v>
      </c>
      <c r="N994" t="s">
        <v>1467</v>
      </c>
      <c r="O994" t="s">
        <v>31</v>
      </c>
      <c r="P994" t="s">
        <v>45</v>
      </c>
      <c r="Q994" t="s">
        <v>1468</v>
      </c>
      <c r="R994">
        <v>35.543999999999997</v>
      </c>
      <c r="S994">
        <v>1</v>
      </c>
      <c r="T994">
        <v>0.2</v>
      </c>
      <c r="U994">
        <v>-0.88859999999999995</v>
      </c>
    </row>
    <row r="995" spans="1:21" x14ac:dyDescent="0.25">
      <c r="A995">
        <v>4749</v>
      </c>
      <c r="B995" t="s">
        <v>3493</v>
      </c>
      <c r="C995" s="1">
        <v>42432</v>
      </c>
      <c r="D995" s="1">
        <v>42432</v>
      </c>
      <c r="E995" t="s">
        <v>464</v>
      </c>
      <c r="F995" t="s">
        <v>2049</v>
      </c>
      <c r="G995" t="s">
        <v>2050</v>
      </c>
      <c r="H995" t="s">
        <v>89</v>
      </c>
      <c r="I995" t="s">
        <v>26</v>
      </c>
      <c r="J995" t="s">
        <v>352</v>
      </c>
      <c r="K995" t="s">
        <v>52</v>
      </c>
      <c r="L995">
        <v>94110</v>
      </c>
      <c r="M995" t="s">
        <v>53</v>
      </c>
      <c r="N995" t="s">
        <v>2861</v>
      </c>
      <c r="O995" t="s">
        <v>31</v>
      </c>
      <c r="P995" t="s">
        <v>55</v>
      </c>
      <c r="Q995" t="s">
        <v>2862</v>
      </c>
      <c r="R995">
        <v>35.28</v>
      </c>
      <c r="S995">
        <v>3</v>
      </c>
      <c r="T995">
        <v>0</v>
      </c>
      <c r="U995">
        <v>11.995200000000001</v>
      </c>
    </row>
    <row r="996" spans="1:21" x14ac:dyDescent="0.25">
      <c r="A996">
        <v>4753</v>
      </c>
      <c r="B996" t="s">
        <v>3494</v>
      </c>
      <c r="C996" t="s">
        <v>689</v>
      </c>
      <c r="D996" t="s">
        <v>1550</v>
      </c>
      <c r="E996" t="s">
        <v>39</v>
      </c>
      <c r="F996" t="s">
        <v>3495</v>
      </c>
      <c r="G996" t="s">
        <v>3496</v>
      </c>
      <c r="H996" t="s">
        <v>25</v>
      </c>
      <c r="I996" t="s">
        <v>26</v>
      </c>
      <c r="J996" t="s">
        <v>523</v>
      </c>
      <c r="K996" t="s">
        <v>146</v>
      </c>
      <c r="L996">
        <v>38301</v>
      </c>
      <c r="M996" t="s">
        <v>29</v>
      </c>
      <c r="N996" t="s">
        <v>755</v>
      </c>
      <c r="O996" t="s">
        <v>31</v>
      </c>
      <c r="P996" t="s">
        <v>35</v>
      </c>
      <c r="Q996" t="s">
        <v>756</v>
      </c>
      <c r="R996">
        <v>209.56800000000001</v>
      </c>
      <c r="S996">
        <v>2</v>
      </c>
      <c r="T996">
        <v>0.2</v>
      </c>
      <c r="U996">
        <v>-23.5764</v>
      </c>
    </row>
    <row r="997" spans="1:21" x14ac:dyDescent="0.25">
      <c r="A997">
        <v>4773</v>
      </c>
      <c r="B997" t="s">
        <v>3497</v>
      </c>
      <c r="C997" t="s">
        <v>397</v>
      </c>
      <c r="D997" t="s">
        <v>629</v>
      </c>
      <c r="E997" t="s">
        <v>39</v>
      </c>
      <c r="F997" t="s">
        <v>3498</v>
      </c>
      <c r="G997" t="s">
        <v>3499</v>
      </c>
      <c r="H997" t="s">
        <v>25</v>
      </c>
      <c r="I997" t="s">
        <v>26</v>
      </c>
      <c r="J997" t="s">
        <v>137</v>
      </c>
      <c r="K997" t="s">
        <v>138</v>
      </c>
      <c r="L997">
        <v>60610</v>
      </c>
      <c r="M997" t="s">
        <v>92</v>
      </c>
      <c r="N997" t="s">
        <v>2324</v>
      </c>
      <c r="O997" t="s">
        <v>31</v>
      </c>
      <c r="P997" t="s">
        <v>55</v>
      </c>
      <c r="Q997" t="s">
        <v>2325</v>
      </c>
      <c r="R997">
        <v>6.4640000000000004</v>
      </c>
      <c r="S997">
        <v>1</v>
      </c>
      <c r="T997">
        <v>0.6</v>
      </c>
      <c r="U997">
        <v>-4.04</v>
      </c>
    </row>
    <row r="998" spans="1:21" x14ac:dyDescent="0.25">
      <c r="A998">
        <v>4780</v>
      </c>
      <c r="B998" t="s">
        <v>3500</v>
      </c>
      <c r="C998" s="1">
        <v>41858</v>
      </c>
      <c r="D998" s="1">
        <v>41919</v>
      </c>
      <c r="E998" t="s">
        <v>86</v>
      </c>
      <c r="F998" t="s">
        <v>2498</v>
      </c>
      <c r="G998" t="s">
        <v>2499</v>
      </c>
      <c r="H998" t="s">
        <v>25</v>
      </c>
      <c r="I998" t="s">
        <v>26</v>
      </c>
      <c r="J998" t="s">
        <v>3501</v>
      </c>
      <c r="K998" t="s">
        <v>123</v>
      </c>
      <c r="L998">
        <v>14215</v>
      </c>
      <c r="M998" t="s">
        <v>66</v>
      </c>
      <c r="N998" t="s">
        <v>661</v>
      </c>
      <c r="O998" t="s">
        <v>31</v>
      </c>
      <c r="P998" t="s">
        <v>35</v>
      </c>
      <c r="Q998" t="s">
        <v>662</v>
      </c>
      <c r="R998">
        <v>63.881999999999998</v>
      </c>
      <c r="S998">
        <v>1</v>
      </c>
      <c r="T998">
        <v>0.1</v>
      </c>
      <c r="U998">
        <v>10.647</v>
      </c>
    </row>
    <row r="999" spans="1:21" x14ac:dyDescent="0.25">
      <c r="A999">
        <v>4781</v>
      </c>
      <c r="B999" t="s">
        <v>3502</v>
      </c>
      <c r="C999" s="1">
        <v>41831</v>
      </c>
      <c r="D999" s="1">
        <v>41984</v>
      </c>
      <c r="E999" t="s">
        <v>39</v>
      </c>
      <c r="F999" t="s">
        <v>208</v>
      </c>
      <c r="G999" t="s">
        <v>209</v>
      </c>
      <c r="H999" t="s">
        <v>25</v>
      </c>
      <c r="I999" t="s">
        <v>26</v>
      </c>
      <c r="J999" t="s">
        <v>101</v>
      </c>
      <c r="K999" t="s">
        <v>91</v>
      </c>
      <c r="L999">
        <v>77070</v>
      </c>
      <c r="M999" t="s">
        <v>92</v>
      </c>
      <c r="N999" t="s">
        <v>2461</v>
      </c>
      <c r="O999" t="s">
        <v>31</v>
      </c>
      <c r="P999" t="s">
        <v>35</v>
      </c>
      <c r="Q999" t="s">
        <v>2462</v>
      </c>
      <c r="R999">
        <v>683.14400000000001</v>
      </c>
      <c r="S999">
        <v>4</v>
      </c>
      <c r="T999">
        <v>0.3</v>
      </c>
      <c r="U999">
        <v>0</v>
      </c>
    </row>
    <row r="1000" spans="1:21" x14ac:dyDescent="0.25">
      <c r="A1000">
        <v>4786</v>
      </c>
      <c r="B1000" t="s">
        <v>3503</v>
      </c>
      <c r="C1000" s="1">
        <v>42320</v>
      </c>
      <c r="D1000" t="s">
        <v>931</v>
      </c>
      <c r="E1000" t="s">
        <v>39</v>
      </c>
      <c r="F1000" t="s">
        <v>1500</v>
      </c>
      <c r="G1000" t="s">
        <v>1501</v>
      </c>
      <c r="H1000" t="s">
        <v>25</v>
      </c>
      <c r="I1000" t="s">
        <v>26</v>
      </c>
      <c r="J1000" t="s">
        <v>382</v>
      </c>
      <c r="K1000" t="s">
        <v>189</v>
      </c>
      <c r="L1000">
        <v>80906</v>
      </c>
      <c r="M1000" t="s">
        <v>53</v>
      </c>
      <c r="N1000" t="s">
        <v>2313</v>
      </c>
      <c r="O1000" t="s">
        <v>31</v>
      </c>
      <c r="P1000" t="s">
        <v>32</v>
      </c>
      <c r="Q1000" t="s">
        <v>2314</v>
      </c>
      <c r="R1000">
        <v>69.575999999999993</v>
      </c>
      <c r="S1000">
        <v>4</v>
      </c>
      <c r="T1000">
        <v>0.7</v>
      </c>
      <c r="U1000">
        <v>-143.79040000000001</v>
      </c>
    </row>
    <row r="1001" spans="1:21" x14ac:dyDescent="0.25">
      <c r="A1001">
        <v>4789</v>
      </c>
      <c r="B1001" t="s">
        <v>3503</v>
      </c>
      <c r="C1001" s="1">
        <v>42320</v>
      </c>
      <c r="D1001" t="s">
        <v>931</v>
      </c>
      <c r="E1001" t="s">
        <v>39</v>
      </c>
      <c r="F1001" t="s">
        <v>1500</v>
      </c>
      <c r="G1001" t="s">
        <v>1501</v>
      </c>
      <c r="H1001" t="s">
        <v>25</v>
      </c>
      <c r="I1001" t="s">
        <v>26</v>
      </c>
      <c r="J1001" t="s">
        <v>382</v>
      </c>
      <c r="K1001" t="s">
        <v>189</v>
      </c>
      <c r="L1001">
        <v>80906</v>
      </c>
      <c r="M1001" t="s">
        <v>53</v>
      </c>
      <c r="N1001" t="s">
        <v>1587</v>
      </c>
      <c r="O1001" t="s">
        <v>31</v>
      </c>
      <c r="P1001" t="s">
        <v>55</v>
      </c>
      <c r="Q1001" t="s">
        <v>1588</v>
      </c>
      <c r="R1001">
        <v>52.415999999999997</v>
      </c>
      <c r="S1001">
        <v>9</v>
      </c>
      <c r="T1001">
        <v>0.2</v>
      </c>
      <c r="U1001">
        <v>15.069599999999999</v>
      </c>
    </row>
    <row r="1002" spans="1:21" x14ac:dyDescent="0.25">
      <c r="A1002">
        <v>4790</v>
      </c>
      <c r="B1002" t="s">
        <v>3503</v>
      </c>
      <c r="C1002" s="1">
        <v>42320</v>
      </c>
      <c r="D1002" t="s">
        <v>931</v>
      </c>
      <c r="E1002" t="s">
        <v>39</v>
      </c>
      <c r="F1002" t="s">
        <v>1500</v>
      </c>
      <c r="G1002" t="s">
        <v>1501</v>
      </c>
      <c r="H1002" t="s">
        <v>25</v>
      </c>
      <c r="I1002" t="s">
        <v>26</v>
      </c>
      <c r="J1002" t="s">
        <v>382</v>
      </c>
      <c r="K1002" t="s">
        <v>189</v>
      </c>
      <c r="L1002">
        <v>80906</v>
      </c>
      <c r="M1002" t="s">
        <v>53</v>
      </c>
      <c r="N1002" t="s">
        <v>1518</v>
      </c>
      <c r="O1002" t="s">
        <v>31</v>
      </c>
      <c r="P1002" t="s">
        <v>55</v>
      </c>
      <c r="Q1002" t="s">
        <v>1519</v>
      </c>
      <c r="R1002">
        <v>54.92</v>
      </c>
      <c r="S1002">
        <v>5</v>
      </c>
      <c r="T1002">
        <v>0.2</v>
      </c>
      <c r="U1002">
        <v>10.984</v>
      </c>
    </row>
    <row r="1003" spans="1:21" x14ac:dyDescent="0.25">
      <c r="A1003">
        <v>4791</v>
      </c>
      <c r="B1003" t="s">
        <v>3503</v>
      </c>
      <c r="C1003" s="1">
        <v>42320</v>
      </c>
      <c r="D1003" t="s">
        <v>931</v>
      </c>
      <c r="E1003" t="s">
        <v>39</v>
      </c>
      <c r="F1003" t="s">
        <v>1500</v>
      </c>
      <c r="G1003" t="s">
        <v>1501</v>
      </c>
      <c r="H1003" t="s">
        <v>25</v>
      </c>
      <c r="I1003" t="s">
        <v>26</v>
      </c>
      <c r="J1003" t="s">
        <v>382</v>
      </c>
      <c r="K1003" t="s">
        <v>189</v>
      </c>
      <c r="L1003">
        <v>80906</v>
      </c>
      <c r="M1003" t="s">
        <v>53</v>
      </c>
      <c r="N1003" t="s">
        <v>2246</v>
      </c>
      <c r="O1003" t="s">
        <v>31</v>
      </c>
      <c r="P1003" t="s">
        <v>45</v>
      </c>
      <c r="Q1003" t="s">
        <v>2247</v>
      </c>
      <c r="R1003">
        <v>364.95</v>
      </c>
      <c r="S1003">
        <v>5</v>
      </c>
      <c r="T1003">
        <v>0.5</v>
      </c>
      <c r="U1003">
        <v>-248.166</v>
      </c>
    </row>
    <row r="1004" spans="1:21" x14ac:dyDescent="0.25">
      <c r="A1004">
        <v>4795</v>
      </c>
      <c r="B1004" t="s">
        <v>3504</v>
      </c>
      <c r="C1004" t="s">
        <v>1610</v>
      </c>
      <c r="D1004" t="s">
        <v>1192</v>
      </c>
      <c r="E1004" t="s">
        <v>39</v>
      </c>
      <c r="F1004" t="s">
        <v>3505</v>
      </c>
      <c r="G1004" t="s">
        <v>3506</v>
      </c>
      <c r="H1004" t="s">
        <v>89</v>
      </c>
      <c r="I1004" t="s">
        <v>26</v>
      </c>
      <c r="J1004" t="s">
        <v>51</v>
      </c>
      <c r="K1004" t="s">
        <v>52</v>
      </c>
      <c r="L1004">
        <v>90036</v>
      </c>
      <c r="M1004" t="s">
        <v>53</v>
      </c>
      <c r="N1004" t="s">
        <v>3194</v>
      </c>
      <c r="O1004" t="s">
        <v>31</v>
      </c>
      <c r="P1004" t="s">
        <v>55</v>
      </c>
      <c r="Q1004" t="s">
        <v>3195</v>
      </c>
      <c r="R1004">
        <v>43.13</v>
      </c>
      <c r="S1004">
        <v>1</v>
      </c>
      <c r="T1004">
        <v>0</v>
      </c>
      <c r="U1004">
        <v>18.114599999999999</v>
      </c>
    </row>
    <row r="1005" spans="1:21" x14ac:dyDescent="0.25">
      <c r="A1005">
        <v>4799</v>
      </c>
      <c r="B1005" t="s">
        <v>3507</v>
      </c>
      <c r="C1005" t="s">
        <v>2066</v>
      </c>
      <c r="D1005" t="s">
        <v>906</v>
      </c>
      <c r="E1005" t="s">
        <v>39</v>
      </c>
      <c r="F1005" t="s">
        <v>465</v>
      </c>
      <c r="G1005" t="s">
        <v>466</v>
      </c>
      <c r="H1005" t="s">
        <v>89</v>
      </c>
      <c r="I1005" t="s">
        <v>26</v>
      </c>
      <c r="J1005" t="s">
        <v>680</v>
      </c>
      <c r="K1005" t="s">
        <v>43</v>
      </c>
      <c r="L1005">
        <v>32216</v>
      </c>
      <c r="M1005" t="s">
        <v>29</v>
      </c>
      <c r="N1005" t="s">
        <v>3105</v>
      </c>
      <c r="O1005" t="s">
        <v>31</v>
      </c>
      <c r="P1005" t="s">
        <v>55</v>
      </c>
      <c r="Q1005" t="s">
        <v>3106</v>
      </c>
      <c r="R1005">
        <v>30.192</v>
      </c>
      <c r="S1005">
        <v>3</v>
      </c>
      <c r="T1005">
        <v>0.2</v>
      </c>
      <c r="U1005">
        <v>8.3027999999999995</v>
      </c>
    </row>
    <row r="1006" spans="1:21" x14ac:dyDescent="0.25">
      <c r="A1006">
        <v>4805</v>
      </c>
      <c r="B1006" t="s">
        <v>3508</v>
      </c>
      <c r="C1006" t="s">
        <v>3509</v>
      </c>
      <c r="D1006" t="s">
        <v>2249</v>
      </c>
      <c r="E1006" t="s">
        <v>22</v>
      </c>
      <c r="F1006" t="s">
        <v>3129</v>
      </c>
      <c r="G1006" t="s">
        <v>3130</v>
      </c>
      <c r="H1006" t="s">
        <v>25</v>
      </c>
      <c r="I1006" t="s">
        <v>26</v>
      </c>
      <c r="J1006" t="s">
        <v>64</v>
      </c>
      <c r="K1006" t="s">
        <v>65</v>
      </c>
      <c r="L1006">
        <v>19140</v>
      </c>
      <c r="M1006" t="s">
        <v>66</v>
      </c>
      <c r="N1006" t="s">
        <v>2171</v>
      </c>
      <c r="O1006" t="s">
        <v>31</v>
      </c>
      <c r="P1006" t="s">
        <v>55</v>
      </c>
      <c r="Q1006" t="s">
        <v>2172</v>
      </c>
      <c r="R1006">
        <v>91.007999999999996</v>
      </c>
      <c r="S1006">
        <v>9</v>
      </c>
      <c r="T1006">
        <v>0.2</v>
      </c>
      <c r="U1006">
        <v>19.339200000000002</v>
      </c>
    </row>
    <row r="1007" spans="1:21" x14ac:dyDescent="0.25">
      <c r="A1007">
        <v>4812</v>
      </c>
      <c r="B1007" t="s">
        <v>3510</v>
      </c>
      <c r="C1007" t="s">
        <v>2981</v>
      </c>
      <c r="D1007" t="s">
        <v>1221</v>
      </c>
      <c r="E1007" t="s">
        <v>22</v>
      </c>
      <c r="F1007" t="s">
        <v>3511</v>
      </c>
      <c r="G1007" t="s">
        <v>3512</v>
      </c>
      <c r="H1007" t="s">
        <v>25</v>
      </c>
      <c r="I1007" t="s">
        <v>26</v>
      </c>
      <c r="J1007" t="s">
        <v>64</v>
      </c>
      <c r="K1007" t="s">
        <v>65</v>
      </c>
      <c r="L1007">
        <v>19134</v>
      </c>
      <c r="M1007" t="s">
        <v>66</v>
      </c>
      <c r="N1007" t="s">
        <v>458</v>
      </c>
      <c r="O1007" t="s">
        <v>31</v>
      </c>
      <c r="P1007" t="s">
        <v>35</v>
      </c>
      <c r="Q1007" t="s">
        <v>459</v>
      </c>
      <c r="R1007">
        <v>380.05799999999999</v>
      </c>
      <c r="S1007">
        <v>3</v>
      </c>
      <c r="T1007">
        <v>0.3</v>
      </c>
      <c r="U1007">
        <v>-21.717600000000001</v>
      </c>
    </row>
    <row r="1008" spans="1:21" x14ac:dyDescent="0.25">
      <c r="A1008">
        <v>4814</v>
      </c>
      <c r="B1008" t="s">
        <v>3510</v>
      </c>
      <c r="C1008" t="s">
        <v>2981</v>
      </c>
      <c r="D1008" t="s">
        <v>1221</v>
      </c>
      <c r="E1008" t="s">
        <v>22</v>
      </c>
      <c r="F1008" t="s">
        <v>3511</v>
      </c>
      <c r="G1008" t="s">
        <v>3512</v>
      </c>
      <c r="H1008" t="s">
        <v>25</v>
      </c>
      <c r="I1008" t="s">
        <v>26</v>
      </c>
      <c r="J1008" t="s">
        <v>64</v>
      </c>
      <c r="K1008" t="s">
        <v>65</v>
      </c>
      <c r="L1008">
        <v>19134</v>
      </c>
      <c r="M1008" t="s">
        <v>66</v>
      </c>
      <c r="N1008" t="s">
        <v>3513</v>
      </c>
      <c r="O1008" t="s">
        <v>31</v>
      </c>
      <c r="P1008" t="s">
        <v>55</v>
      </c>
      <c r="Q1008" t="s">
        <v>3514</v>
      </c>
      <c r="R1008">
        <v>48.576000000000001</v>
      </c>
      <c r="S1008">
        <v>3</v>
      </c>
      <c r="T1008">
        <v>0.2</v>
      </c>
      <c r="U1008">
        <v>9.7151999999999994</v>
      </c>
    </row>
    <row r="1009" spans="1:21" x14ac:dyDescent="0.25">
      <c r="A1009">
        <v>4825</v>
      </c>
      <c r="B1009" t="s">
        <v>3515</v>
      </c>
      <c r="C1009" t="s">
        <v>2678</v>
      </c>
      <c r="D1009" t="s">
        <v>1367</v>
      </c>
      <c r="E1009" t="s">
        <v>39</v>
      </c>
      <c r="F1009" t="s">
        <v>1601</v>
      </c>
      <c r="G1009" t="s">
        <v>1602</v>
      </c>
      <c r="H1009" t="s">
        <v>25</v>
      </c>
      <c r="I1009" t="s">
        <v>26</v>
      </c>
      <c r="J1009" t="s">
        <v>376</v>
      </c>
      <c r="K1009" t="s">
        <v>250</v>
      </c>
      <c r="L1009">
        <v>43229</v>
      </c>
      <c r="M1009" t="s">
        <v>66</v>
      </c>
      <c r="N1009" t="s">
        <v>270</v>
      </c>
      <c r="O1009" t="s">
        <v>31</v>
      </c>
      <c r="P1009" t="s">
        <v>35</v>
      </c>
      <c r="Q1009" t="s">
        <v>271</v>
      </c>
      <c r="R1009">
        <v>127.554</v>
      </c>
      <c r="S1009">
        <v>3</v>
      </c>
      <c r="T1009">
        <v>0.3</v>
      </c>
      <c r="U1009">
        <v>-9.1110000000000007</v>
      </c>
    </row>
    <row r="1010" spans="1:21" x14ac:dyDescent="0.25">
      <c r="A1010">
        <v>4826</v>
      </c>
      <c r="B1010" t="s">
        <v>3515</v>
      </c>
      <c r="C1010" t="s">
        <v>2678</v>
      </c>
      <c r="D1010" t="s">
        <v>1367</v>
      </c>
      <c r="E1010" t="s">
        <v>39</v>
      </c>
      <c r="F1010" t="s">
        <v>1601</v>
      </c>
      <c r="G1010" t="s">
        <v>1602</v>
      </c>
      <c r="H1010" t="s">
        <v>25</v>
      </c>
      <c r="I1010" t="s">
        <v>26</v>
      </c>
      <c r="J1010" t="s">
        <v>376</v>
      </c>
      <c r="K1010" t="s">
        <v>250</v>
      </c>
      <c r="L1010">
        <v>43229</v>
      </c>
      <c r="M1010" t="s">
        <v>66</v>
      </c>
      <c r="N1010" t="s">
        <v>2432</v>
      </c>
      <c r="O1010" t="s">
        <v>31</v>
      </c>
      <c r="P1010" t="s">
        <v>55</v>
      </c>
      <c r="Q1010" t="s">
        <v>2433</v>
      </c>
      <c r="R1010">
        <v>77.951999999999998</v>
      </c>
      <c r="S1010">
        <v>3</v>
      </c>
      <c r="T1010">
        <v>0.2</v>
      </c>
      <c r="U1010">
        <v>15.590400000000001</v>
      </c>
    </row>
    <row r="1011" spans="1:21" x14ac:dyDescent="0.25">
      <c r="A1011">
        <v>4841</v>
      </c>
      <c r="B1011" t="s">
        <v>3516</v>
      </c>
      <c r="C1011" t="s">
        <v>689</v>
      </c>
      <c r="D1011" t="s">
        <v>1856</v>
      </c>
      <c r="E1011" t="s">
        <v>39</v>
      </c>
      <c r="F1011" t="s">
        <v>1045</v>
      </c>
      <c r="G1011" t="s">
        <v>1046</v>
      </c>
      <c r="H1011" t="s">
        <v>100</v>
      </c>
      <c r="I1011" t="s">
        <v>26</v>
      </c>
      <c r="J1011" t="s">
        <v>27</v>
      </c>
      <c r="K1011" t="s">
        <v>28</v>
      </c>
      <c r="L1011">
        <v>42420</v>
      </c>
      <c r="M1011" t="s">
        <v>29</v>
      </c>
      <c r="N1011" t="s">
        <v>181</v>
      </c>
      <c r="O1011" t="s">
        <v>31</v>
      </c>
      <c r="P1011" t="s">
        <v>55</v>
      </c>
      <c r="Q1011" t="s">
        <v>182</v>
      </c>
      <c r="R1011">
        <v>27.58</v>
      </c>
      <c r="S1011">
        <v>2</v>
      </c>
      <c r="T1011">
        <v>0</v>
      </c>
      <c r="U1011">
        <v>11.583600000000001</v>
      </c>
    </row>
    <row r="1012" spans="1:21" x14ac:dyDescent="0.25">
      <c r="A1012">
        <v>4851</v>
      </c>
      <c r="B1012" t="s">
        <v>3517</v>
      </c>
      <c r="C1012" s="1">
        <v>41860</v>
      </c>
      <c r="D1012" t="s">
        <v>694</v>
      </c>
      <c r="E1012" t="s">
        <v>39</v>
      </c>
      <c r="F1012" t="s">
        <v>1661</v>
      </c>
      <c r="G1012" t="s">
        <v>1662</v>
      </c>
      <c r="H1012" t="s">
        <v>25</v>
      </c>
      <c r="I1012" t="s">
        <v>26</v>
      </c>
      <c r="J1012" t="s">
        <v>3518</v>
      </c>
      <c r="K1012" t="s">
        <v>203</v>
      </c>
      <c r="L1012">
        <v>99301</v>
      </c>
      <c r="M1012" t="s">
        <v>53</v>
      </c>
      <c r="N1012" t="s">
        <v>34</v>
      </c>
      <c r="O1012" t="s">
        <v>31</v>
      </c>
      <c r="P1012" t="s">
        <v>35</v>
      </c>
      <c r="Q1012" t="s">
        <v>36</v>
      </c>
      <c r="R1012">
        <v>975.92</v>
      </c>
      <c r="S1012">
        <v>5</v>
      </c>
      <c r="T1012">
        <v>0.2</v>
      </c>
      <c r="U1012">
        <v>121.99</v>
      </c>
    </row>
    <row r="1013" spans="1:21" x14ac:dyDescent="0.25">
      <c r="A1013">
        <v>4854</v>
      </c>
      <c r="B1013" t="s">
        <v>3519</v>
      </c>
      <c r="C1013" s="1">
        <v>41985</v>
      </c>
      <c r="D1013" t="s">
        <v>1620</v>
      </c>
      <c r="E1013" t="s">
        <v>22</v>
      </c>
      <c r="F1013" t="s">
        <v>350</v>
      </c>
      <c r="G1013" t="s">
        <v>351</v>
      </c>
      <c r="H1013" t="s">
        <v>25</v>
      </c>
      <c r="I1013" t="s">
        <v>26</v>
      </c>
      <c r="J1013" t="s">
        <v>1744</v>
      </c>
      <c r="K1013" t="s">
        <v>52</v>
      </c>
      <c r="L1013">
        <v>94601</v>
      </c>
      <c r="M1013" t="s">
        <v>53</v>
      </c>
      <c r="N1013" t="s">
        <v>1544</v>
      </c>
      <c r="O1013" t="s">
        <v>31</v>
      </c>
      <c r="P1013" t="s">
        <v>55</v>
      </c>
      <c r="Q1013" t="s">
        <v>1545</v>
      </c>
      <c r="R1013">
        <v>12.54</v>
      </c>
      <c r="S1013">
        <v>3</v>
      </c>
      <c r="T1013">
        <v>0</v>
      </c>
      <c r="U1013">
        <v>4.5144000000000002</v>
      </c>
    </row>
    <row r="1014" spans="1:21" x14ac:dyDescent="0.25">
      <c r="A1014">
        <v>4856</v>
      </c>
      <c r="B1014" t="s">
        <v>3519</v>
      </c>
      <c r="C1014" s="1">
        <v>41985</v>
      </c>
      <c r="D1014" t="s">
        <v>1620</v>
      </c>
      <c r="E1014" t="s">
        <v>22</v>
      </c>
      <c r="F1014" t="s">
        <v>350</v>
      </c>
      <c r="G1014" t="s">
        <v>351</v>
      </c>
      <c r="H1014" t="s">
        <v>25</v>
      </c>
      <c r="I1014" t="s">
        <v>26</v>
      </c>
      <c r="J1014" t="s">
        <v>1744</v>
      </c>
      <c r="K1014" t="s">
        <v>52</v>
      </c>
      <c r="L1014">
        <v>94601</v>
      </c>
      <c r="M1014" t="s">
        <v>53</v>
      </c>
      <c r="N1014" t="s">
        <v>113</v>
      </c>
      <c r="O1014" t="s">
        <v>31</v>
      </c>
      <c r="P1014" t="s">
        <v>55</v>
      </c>
      <c r="Q1014" t="s">
        <v>114</v>
      </c>
      <c r="R1014">
        <v>9.24</v>
      </c>
      <c r="S1014">
        <v>3</v>
      </c>
      <c r="T1014">
        <v>0</v>
      </c>
      <c r="U1014">
        <v>4.4352</v>
      </c>
    </row>
    <row r="1015" spans="1:21" x14ac:dyDescent="0.25">
      <c r="A1015">
        <v>4858</v>
      </c>
      <c r="B1015" t="s">
        <v>3520</v>
      </c>
      <c r="C1015" t="s">
        <v>3521</v>
      </c>
      <c r="D1015" t="s">
        <v>581</v>
      </c>
      <c r="E1015" t="s">
        <v>39</v>
      </c>
      <c r="F1015" t="s">
        <v>506</v>
      </c>
      <c r="G1015" t="s">
        <v>507</v>
      </c>
      <c r="H1015" t="s">
        <v>25</v>
      </c>
      <c r="I1015" t="s">
        <v>26</v>
      </c>
      <c r="J1015" t="s">
        <v>51</v>
      </c>
      <c r="K1015" t="s">
        <v>52</v>
      </c>
      <c r="L1015">
        <v>90004</v>
      </c>
      <c r="M1015" t="s">
        <v>53</v>
      </c>
      <c r="N1015" t="s">
        <v>393</v>
      </c>
      <c r="O1015" t="s">
        <v>31</v>
      </c>
      <c r="P1015" t="s">
        <v>55</v>
      </c>
      <c r="Q1015" t="s">
        <v>394</v>
      </c>
      <c r="R1015">
        <v>77.599999999999994</v>
      </c>
      <c r="S1015">
        <v>4</v>
      </c>
      <c r="T1015">
        <v>0</v>
      </c>
      <c r="U1015">
        <v>38.024000000000001</v>
      </c>
    </row>
    <row r="1016" spans="1:21" x14ac:dyDescent="0.25">
      <c r="A1016">
        <v>4859</v>
      </c>
      <c r="B1016" t="s">
        <v>3520</v>
      </c>
      <c r="C1016" t="s">
        <v>3521</v>
      </c>
      <c r="D1016" t="s">
        <v>581</v>
      </c>
      <c r="E1016" t="s">
        <v>39</v>
      </c>
      <c r="F1016" t="s">
        <v>506</v>
      </c>
      <c r="G1016" t="s">
        <v>507</v>
      </c>
      <c r="H1016" t="s">
        <v>25</v>
      </c>
      <c r="I1016" t="s">
        <v>26</v>
      </c>
      <c r="J1016" t="s">
        <v>51</v>
      </c>
      <c r="K1016" t="s">
        <v>52</v>
      </c>
      <c r="L1016">
        <v>90004</v>
      </c>
      <c r="M1016" t="s">
        <v>53</v>
      </c>
      <c r="N1016" t="s">
        <v>3522</v>
      </c>
      <c r="O1016" t="s">
        <v>31</v>
      </c>
      <c r="P1016" t="s">
        <v>55</v>
      </c>
      <c r="Q1016" t="s">
        <v>3523</v>
      </c>
      <c r="R1016">
        <v>464.85</v>
      </c>
      <c r="S1016">
        <v>9</v>
      </c>
      <c r="T1016">
        <v>0</v>
      </c>
      <c r="U1016">
        <v>92.97</v>
      </c>
    </row>
    <row r="1017" spans="1:21" x14ac:dyDescent="0.25">
      <c r="A1017">
        <v>4866</v>
      </c>
      <c r="B1017" t="s">
        <v>3524</v>
      </c>
      <c r="C1017" t="s">
        <v>2440</v>
      </c>
      <c r="D1017" t="s">
        <v>2585</v>
      </c>
      <c r="E1017" t="s">
        <v>39</v>
      </c>
      <c r="F1017" t="s">
        <v>2784</v>
      </c>
      <c r="G1017" t="s">
        <v>2785</v>
      </c>
      <c r="H1017" t="s">
        <v>25</v>
      </c>
      <c r="I1017" t="s">
        <v>26</v>
      </c>
      <c r="J1017" t="s">
        <v>202</v>
      </c>
      <c r="K1017" t="s">
        <v>203</v>
      </c>
      <c r="L1017">
        <v>98103</v>
      </c>
      <c r="M1017" t="s">
        <v>53</v>
      </c>
      <c r="N1017" t="s">
        <v>626</v>
      </c>
      <c r="O1017" t="s">
        <v>31</v>
      </c>
      <c r="P1017" t="s">
        <v>35</v>
      </c>
      <c r="Q1017" t="s">
        <v>627</v>
      </c>
      <c r="R1017">
        <v>2404.7040000000002</v>
      </c>
      <c r="S1017">
        <v>6</v>
      </c>
      <c r="T1017">
        <v>0.2</v>
      </c>
      <c r="U1017">
        <v>150.29400000000001</v>
      </c>
    </row>
    <row r="1018" spans="1:21" x14ac:dyDescent="0.25">
      <c r="A1018">
        <v>4881</v>
      </c>
      <c r="B1018" t="s">
        <v>3525</v>
      </c>
      <c r="C1018" s="1">
        <v>42777</v>
      </c>
      <c r="D1018" s="1">
        <v>42866</v>
      </c>
      <c r="E1018" t="s">
        <v>22</v>
      </c>
      <c r="F1018" t="s">
        <v>3526</v>
      </c>
      <c r="G1018" t="s">
        <v>3527</v>
      </c>
      <c r="H1018" t="s">
        <v>89</v>
      </c>
      <c r="I1018" t="s">
        <v>26</v>
      </c>
      <c r="J1018" t="s">
        <v>27</v>
      </c>
      <c r="K1018" t="s">
        <v>28</v>
      </c>
      <c r="L1018">
        <v>42420</v>
      </c>
      <c r="M1018" t="s">
        <v>29</v>
      </c>
      <c r="N1018" t="s">
        <v>34</v>
      </c>
      <c r="O1018" t="s">
        <v>31</v>
      </c>
      <c r="P1018" t="s">
        <v>35</v>
      </c>
      <c r="Q1018" t="s">
        <v>36</v>
      </c>
      <c r="R1018">
        <v>975.92</v>
      </c>
      <c r="S1018">
        <v>4</v>
      </c>
      <c r="T1018">
        <v>0</v>
      </c>
      <c r="U1018">
        <v>292.77600000000001</v>
      </c>
    </row>
    <row r="1019" spans="1:21" x14ac:dyDescent="0.25">
      <c r="A1019">
        <v>4887</v>
      </c>
      <c r="B1019" t="s">
        <v>3528</v>
      </c>
      <c r="C1019" t="s">
        <v>3529</v>
      </c>
      <c r="D1019" s="1">
        <v>42381</v>
      </c>
      <c r="E1019" t="s">
        <v>22</v>
      </c>
      <c r="F1019" t="s">
        <v>2033</v>
      </c>
      <c r="G1019" t="s">
        <v>2034</v>
      </c>
      <c r="H1019" t="s">
        <v>89</v>
      </c>
      <c r="I1019" t="s">
        <v>26</v>
      </c>
      <c r="J1019" t="s">
        <v>3530</v>
      </c>
      <c r="K1019" t="s">
        <v>754</v>
      </c>
      <c r="L1019">
        <v>30062</v>
      </c>
      <c r="M1019" t="s">
        <v>29</v>
      </c>
      <c r="N1019" t="s">
        <v>321</v>
      </c>
      <c r="O1019" t="s">
        <v>31</v>
      </c>
      <c r="P1019" t="s">
        <v>35</v>
      </c>
      <c r="Q1019" t="s">
        <v>322</v>
      </c>
      <c r="R1019">
        <v>182.67</v>
      </c>
      <c r="S1019">
        <v>3</v>
      </c>
      <c r="T1019">
        <v>0</v>
      </c>
      <c r="U1019">
        <v>52.974299999999999</v>
      </c>
    </row>
    <row r="1020" spans="1:21" x14ac:dyDescent="0.25">
      <c r="A1020">
        <v>4898</v>
      </c>
      <c r="B1020" t="s">
        <v>3531</v>
      </c>
      <c r="C1020" t="s">
        <v>968</v>
      </c>
      <c r="D1020" t="s">
        <v>3532</v>
      </c>
      <c r="E1020" t="s">
        <v>86</v>
      </c>
      <c r="F1020" t="s">
        <v>3533</v>
      </c>
      <c r="G1020" t="s">
        <v>3534</v>
      </c>
      <c r="H1020" t="s">
        <v>25</v>
      </c>
      <c r="I1020" t="s">
        <v>26</v>
      </c>
      <c r="J1020" t="s">
        <v>3535</v>
      </c>
      <c r="K1020" t="s">
        <v>250</v>
      </c>
      <c r="L1020">
        <v>44134</v>
      </c>
      <c r="M1020" t="s">
        <v>66</v>
      </c>
      <c r="N1020" t="s">
        <v>2418</v>
      </c>
      <c r="O1020" t="s">
        <v>31</v>
      </c>
      <c r="P1020" t="s">
        <v>35</v>
      </c>
      <c r="Q1020" t="s">
        <v>2419</v>
      </c>
      <c r="R1020">
        <v>183.37200000000001</v>
      </c>
      <c r="S1020">
        <v>2</v>
      </c>
      <c r="T1020">
        <v>0.3</v>
      </c>
      <c r="U1020">
        <v>-7.8587999999999996</v>
      </c>
    </row>
    <row r="1021" spans="1:21" x14ac:dyDescent="0.25">
      <c r="A1021">
        <v>4905</v>
      </c>
      <c r="B1021" t="s">
        <v>3536</v>
      </c>
      <c r="C1021" s="1">
        <v>41651</v>
      </c>
      <c r="D1021" s="1">
        <v>41710</v>
      </c>
      <c r="E1021" t="s">
        <v>22</v>
      </c>
      <c r="F1021" t="s">
        <v>638</v>
      </c>
      <c r="G1021" t="s">
        <v>639</v>
      </c>
      <c r="H1021" t="s">
        <v>89</v>
      </c>
      <c r="I1021" t="s">
        <v>26</v>
      </c>
      <c r="J1021" t="s">
        <v>101</v>
      </c>
      <c r="K1021" t="s">
        <v>91</v>
      </c>
      <c r="L1021">
        <v>77070</v>
      </c>
      <c r="M1021" t="s">
        <v>92</v>
      </c>
      <c r="N1021" t="s">
        <v>910</v>
      </c>
      <c r="O1021" t="s">
        <v>31</v>
      </c>
      <c r="P1021" t="s">
        <v>35</v>
      </c>
      <c r="Q1021" t="s">
        <v>911</v>
      </c>
      <c r="R1021">
        <v>674.05799999999999</v>
      </c>
      <c r="S1021">
        <v>3</v>
      </c>
      <c r="T1021">
        <v>0.3</v>
      </c>
      <c r="U1021">
        <v>-19.258800000000001</v>
      </c>
    </row>
    <row r="1022" spans="1:21" x14ac:dyDescent="0.25">
      <c r="A1022">
        <v>4918</v>
      </c>
      <c r="B1022" t="s">
        <v>3537</v>
      </c>
      <c r="C1022" s="1">
        <v>42988</v>
      </c>
      <c r="D1022" s="1">
        <v>43049</v>
      </c>
      <c r="E1022" t="s">
        <v>22</v>
      </c>
      <c r="F1022" t="s">
        <v>1532</v>
      </c>
      <c r="G1022" t="s">
        <v>1533</v>
      </c>
      <c r="H1022" t="s">
        <v>25</v>
      </c>
      <c r="I1022" t="s">
        <v>26</v>
      </c>
      <c r="J1022" t="s">
        <v>3538</v>
      </c>
      <c r="K1022" t="s">
        <v>91</v>
      </c>
      <c r="L1022">
        <v>77573</v>
      </c>
      <c r="M1022" t="s">
        <v>92</v>
      </c>
      <c r="N1022" t="s">
        <v>3539</v>
      </c>
      <c r="O1022" t="s">
        <v>31</v>
      </c>
      <c r="P1022" t="s">
        <v>35</v>
      </c>
      <c r="Q1022" t="s">
        <v>3540</v>
      </c>
      <c r="R1022">
        <v>254.05799999999999</v>
      </c>
      <c r="S1022">
        <v>3</v>
      </c>
      <c r="T1022">
        <v>0.3</v>
      </c>
      <c r="U1022">
        <v>-32.6646</v>
      </c>
    </row>
    <row r="1023" spans="1:21" x14ac:dyDescent="0.25">
      <c r="A1023">
        <v>4919</v>
      </c>
      <c r="B1023" t="s">
        <v>3541</v>
      </c>
      <c r="C1023" s="1">
        <v>42401</v>
      </c>
      <c r="D1023" s="1">
        <v>42552</v>
      </c>
      <c r="E1023" t="s">
        <v>39</v>
      </c>
      <c r="F1023" t="s">
        <v>2165</v>
      </c>
      <c r="G1023" t="s">
        <v>2166</v>
      </c>
      <c r="H1023" t="s">
        <v>89</v>
      </c>
      <c r="I1023" t="s">
        <v>26</v>
      </c>
      <c r="J1023" t="s">
        <v>3542</v>
      </c>
      <c r="K1023" t="s">
        <v>1274</v>
      </c>
      <c r="L1023">
        <v>20877</v>
      </c>
      <c r="M1023" t="s">
        <v>66</v>
      </c>
      <c r="N1023" t="s">
        <v>377</v>
      </c>
      <c r="O1023" t="s">
        <v>31</v>
      </c>
      <c r="P1023" t="s">
        <v>32</v>
      </c>
      <c r="Q1023" t="s">
        <v>378</v>
      </c>
      <c r="R1023">
        <v>173.94</v>
      </c>
      <c r="S1023">
        <v>3</v>
      </c>
      <c r="T1023">
        <v>0</v>
      </c>
      <c r="U1023">
        <v>38.266800000000003</v>
      </c>
    </row>
    <row r="1024" spans="1:21" x14ac:dyDescent="0.25">
      <c r="A1024">
        <v>4927</v>
      </c>
      <c r="B1024" t="s">
        <v>3543</v>
      </c>
      <c r="C1024" t="s">
        <v>511</v>
      </c>
      <c r="D1024" t="s">
        <v>512</v>
      </c>
      <c r="E1024" t="s">
        <v>39</v>
      </c>
      <c r="F1024" t="s">
        <v>1167</v>
      </c>
      <c r="G1024" t="s">
        <v>1168</v>
      </c>
      <c r="H1024" t="s">
        <v>25</v>
      </c>
      <c r="I1024" t="s">
        <v>26</v>
      </c>
      <c r="J1024" t="s">
        <v>137</v>
      </c>
      <c r="K1024" t="s">
        <v>138</v>
      </c>
      <c r="L1024">
        <v>60623</v>
      </c>
      <c r="M1024" t="s">
        <v>92</v>
      </c>
      <c r="N1024" t="s">
        <v>1451</v>
      </c>
      <c r="O1024" t="s">
        <v>31</v>
      </c>
      <c r="P1024" t="s">
        <v>45</v>
      </c>
      <c r="Q1024" t="s">
        <v>1452</v>
      </c>
      <c r="R1024">
        <v>91.275000000000006</v>
      </c>
      <c r="S1024">
        <v>1</v>
      </c>
      <c r="T1024">
        <v>0.5</v>
      </c>
      <c r="U1024">
        <v>-67.543499999999995</v>
      </c>
    </row>
    <row r="1025" spans="1:21" x14ac:dyDescent="0.25">
      <c r="A1025">
        <v>4929</v>
      </c>
      <c r="B1025" t="s">
        <v>3544</v>
      </c>
      <c r="C1025" s="1">
        <v>42747</v>
      </c>
      <c r="D1025" s="1">
        <v>42898</v>
      </c>
      <c r="E1025" t="s">
        <v>39</v>
      </c>
      <c r="F1025" t="s">
        <v>217</v>
      </c>
      <c r="G1025" t="s">
        <v>218</v>
      </c>
      <c r="H1025" t="s">
        <v>100</v>
      </c>
      <c r="I1025" t="s">
        <v>26</v>
      </c>
      <c r="J1025" t="s">
        <v>1875</v>
      </c>
      <c r="K1025" t="s">
        <v>468</v>
      </c>
      <c r="L1025">
        <v>6824</v>
      </c>
      <c r="M1025" t="s">
        <v>66</v>
      </c>
      <c r="N1025" t="s">
        <v>1882</v>
      </c>
      <c r="O1025" t="s">
        <v>31</v>
      </c>
      <c r="P1025" t="s">
        <v>35</v>
      </c>
      <c r="Q1025" t="s">
        <v>1883</v>
      </c>
      <c r="R1025">
        <v>897.15</v>
      </c>
      <c r="S1025">
        <v>3</v>
      </c>
      <c r="T1025">
        <v>0</v>
      </c>
      <c r="U1025">
        <v>251.202</v>
      </c>
    </row>
    <row r="1026" spans="1:21" x14ac:dyDescent="0.25">
      <c r="A1026">
        <v>4939</v>
      </c>
      <c r="B1026" t="s">
        <v>3545</v>
      </c>
      <c r="C1026" t="s">
        <v>2636</v>
      </c>
      <c r="D1026" t="s">
        <v>1096</v>
      </c>
      <c r="E1026" t="s">
        <v>39</v>
      </c>
      <c r="F1026" t="s">
        <v>1241</v>
      </c>
      <c r="G1026" t="s">
        <v>1242</v>
      </c>
      <c r="H1026" t="s">
        <v>25</v>
      </c>
      <c r="I1026" t="s">
        <v>26</v>
      </c>
      <c r="J1026" t="s">
        <v>352</v>
      </c>
      <c r="K1026" t="s">
        <v>52</v>
      </c>
      <c r="L1026">
        <v>94109</v>
      </c>
      <c r="M1026" t="s">
        <v>53</v>
      </c>
      <c r="N1026" t="s">
        <v>1940</v>
      </c>
      <c r="O1026" t="s">
        <v>31</v>
      </c>
      <c r="P1026" t="s">
        <v>32</v>
      </c>
      <c r="Q1026" t="s">
        <v>1941</v>
      </c>
      <c r="R1026">
        <v>333.99900000000002</v>
      </c>
      <c r="S1026">
        <v>3</v>
      </c>
      <c r="T1026">
        <v>0.15</v>
      </c>
      <c r="U1026">
        <v>3.9293999999999998</v>
      </c>
    </row>
    <row r="1027" spans="1:21" x14ac:dyDescent="0.25">
      <c r="A1027">
        <v>4941</v>
      </c>
      <c r="B1027" t="s">
        <v>3546</v>
      </c>
      <c r="C1027" s="1">
        <v>42157</v>
      </c>
      <c r="D1027" t="s">
        <v>3547</v>
      </c>
      <c r="E1027" t="s">
        <v>39</v>
      </c>
      <c r="F1027" t="s">
        <v>2077</v>
      </c>
      <c r="G1027" t="s">
        <v>2078</v>
      </c>
      <c r="H1027" t="s">
        <v>25</v>
      </c>
      <c r="I1027" t="s">
        <v>26</v>
      </c>
      <c r="J1027" t="s">
        <v>210</v>
      </c>
      <c r="K1027" t="s">
        <v>211</v>
      </c>
      <c r="L1027">
        <v>19805</v>
      </c>
      <c r="M1027" t="s">
        <v>66</v>
      </c>
      <c r="N1027" t="s">
        <v>1335</v>
      </c>
      <c r="O1027" t="s">
        <v>31</v>
      </c>
      <c r="P1027" t="s">
        <v>35</v>
      </c>
      <c r="Q1027" t="s">
        <v>1336</v>
      </c>
      <c r="R1027">
        <v>1268.82</v>
      </c>
      <c r="S1027">
        <v>9</v>
      </c>
      <c r="T1027">
        <v>0</v>
      </c>
      <c r="U1027">
        <v>266.4522</v>
      </c>
    </row>
    <row r="1028" spans="1:21" x14ac:dyDescent="0.25">
      <c r="A1028">
        <v>4942</v>
      </c>
      <c r="B1028" t="s">
        <v>3546</v>
      </c>
      <c r="C1028" s="1">
        <v>42157</v>
      </c>
      <c r="D1028" t="s">
        <v>3547</v>
      </c>
      <c r="E1028" t="s">
        <v>39</v>
      </c>
      <c r="F1028" t="s">
        <v>2077</v>
      </c>
      <c r="G1028" t="s">
        <v>2078</v>
      </c>
      <c r="H1028" t="s">
        <v>25</v>
      </c>
      <c r="I1028" t="s">
        <v>26</v>
      </c>
      <c r="J1028" t="s">
        <v>210</v>
      </c>
      <c r="K1028" t="s">
        <v>211</v>
      </c>
      <c r="L1028">
        <v>19805</v>
      </c>
      <c r="M1028" t="s">
        <v>66</v>
      </c>
      <c r="N1028" t="s">
        <v>2873</v>
      </c>
      <c r="O1028" t="s">
        <v>31</v>
      </c>
      <c r="P1028" t="s">
        <v>32</v>
      </c>
      <c r="Q1028" t="s">
        <v>2874</v>
      </c>
      <c r="R1028">
        <v>283.92</v>
      </c>
      <c r="S1028">
        <v>4</v>
      </c>
      <c r="T1028">
        <v>0</v>
      </c>
      <c r="U1028">
        <v>82.336799999999997</v>
      </c>
    </row>
    <row r="1029" spans="1:21" x14ac:dyDescent="0.25">
      <c r="A1029">
        <v>4950</v>
      </c>
      <c r="B1029" t="s">
        <v>3548</v>
      </c>
      <c r="C1029" t="s">
        <v>629</v>
      </c>
      <c r="D1029" s="1">
        <v>42778</v>
      </c>
      <c r="E1029" t="s">
        <v>39</v>
      </c>
      <c r="F1029" t="s">
        <v>673</v>
      </c>
      <c r="G1029" t="s">
        <v>674</v>
      </c>
      <c r="H1029" t="s">
        <v>25</v>
      </c>
      <c r="I1029" t="s">
        <v>26</v>
      </c>
      <c r="J1029" t="s">
        <v>51</v>
      </c>
      <c r="K1029" t="s">
        <v>52</v>
      </c>
      <c r="L1029">
        <v>90045</v>
      </c>
      <c r="M1029" t="s">
        <v>53</v>
      </c>
      <c r="N1029" t="s">
        <v>768</v>
      </c>
      <c r="O1029" t="s">
        <v>31</v>
      </c>
      <c r="P1029" t="s">
        <v>55</v>
      </c>
      <c r="Q1029" t="s">
        <v>769</v>
      </c>
      <c r="R1029">
        <v>18.84</v>
      </c>
      <c r="S1029">
        <v>3</v>
      </c>
      <c r="T1029">
        <v>0</v>
      </c>
      <c r="U1029">
        <v>6.0288000000000004</v>
      </c>
    </row>
    <row r="1030" spans="1:21" x14ac:dyDescent="0.25">
      <c r="A1030">
        <v>4957</v>
      </c>
      <c r="B1030" t="s">
        <v>3549</v>
      </c>
      <c r="C1030" s="1">
        <v>41888</v>
      </c>
      <c r="D1030" t="s">
        <v>3550</v>
      </c>
      <c r="E1030" t="s">
        <v>22</v>
      </c>
      <c r="F1030" t="s">
        <v>420</v>
      </c>
      <c r="G1030" t="s">
        <v>421</v>
      </c>
      <c r="H1030" t="s">
        <v>89</v>
      </c>
      <c r="I1030" t="s">
        <v>26</v>
      </c>
      <c r="J1030" t="s">
        <v>1576</v>
      </c>
      <c r="K1030" t="s">
        <v>1577</v>
      </c>
      <c r="L1030">
        <v>89031</v>
      </c>
      <c r="M1030" t="s">
        <v>53</v>
      </c>
      <c r="N1030" t="s">
        <v>2594</v>
      </c>
      <c r="O1030" t="s">
        <v>31</v>
      </c>
      <c r="P1030" t="s">
        <v>55</v>
      </c>
      <c r="Q1030" t="s">
        <v>2595</v>
      </c>
      <c r="R1030">
        <v>37.4</v>
      </c>
      <c r="S1030">
        <v>2</v>
      </c>
      <c r="T1030">
        <v>0</v>
      </c>
      <c r="U1030">
        <v>14.212</v>
      </c>
    </row>
    <row r="1031" spans="1:21" x14ac:dyDescent="0.25">
      <c r="A1031">
        <v>4962</v>
      </c>
      <c r="B1031" t="s">
        <v>3551</v>
      </c>
      <c r="C1031" s="1">
        <v>41823</v>
      </c>
      <c r="D1031" s="1">
        <v>41854</v>
      </c>
      <c r="E1031" t="s">
        <v>86</v>
      </c>
      <c r="F1031" t="s">
        <v>3552</v>
      </c>
      <c r="G1031" t="s">
        <v>3553</v>
      </c>
      <c r="H1031" t="s">
        <v>25</v>
      </c>
      <c r="I1031" t="s">
        <v>26</v>
      </c>
      <c r="J1031" t="s">
        <v>202</v>
      </c>
      <c r="K1031" t="s">
        <v>203</v>
      </c>
      <c r="L1031">
        <v>98103</v>
      </c>
      <c r="M1031" t="s">
        <v>53</v>
      </c>
      <c r="N1031" t="s">
        <v>321</v>
      </c>
      <c r="O1031" t="s">
        <v>31</v>
      </c>
      <c r="P1031" t="s">
        <v>35</v>
      </c>
      <c r="Q1031" t="s">
        <v>322</v>
      </c>
      <c r="R1031">
        <v>48.712000000000003</v>
      </c>
      <c r="S1031">
        <v>1</v>
      </c>
      <c r="T1031">
        <v>0.2</v>
      </c>
      <c r="U1031">
        <v>5.4801000000000002</v>
      </c>
    </row>
    <row r="1032" spans="1:21" x14ac:dyDescent="0.25">
      <c r="A1032">
        <v>4970</v>
      </c>
      <c r="B1032" t="s">
        <v>3554</v>
      </c>
      <c r="C1032" s="1">
        <v>42043</v>
      </c>
      <c r="D1032" s="1">
        <v>42132</v>
      </c>
      <c r="E1032" t="s">
        <v>22</v>
      </c>
      <c r="F1032" t="s">
        <v>2200</v>
      </c>
      <c r="G1032" t="s">
        <v>2201</v>
      </c>
      <c r="H1032" t="s">
        <v>100</v>
      </c>
      <c r="I1032" t="s">
        <v>26</v>
      </c>
      <c r="J1032" t="s">
        <v>1950</v>
      </c>
      <c r="K1032" t="s">
        <v>1951</v>
      </c>
      <c r="L1032">
        <v>2908</v>
      </c>
      <c r="M1032" t="s">
        <v>66</v>
      </c>
      <c r="N1032" t="s">
        <v>1363</v>
      </c>
      <c r="O1032" t="s">
        <v>31</v>
      </c>
      <c r="P1032" t="s">
        <v>35</v>
      </c>
      <c r="Q1032" t="s">
        <v>1364</v>
      </c>
      <c r="R1032">
        <v>110.98</v>
      </c>
      <c r="S1032">
        <v>1</v>
      </c>
      <c r="T1032">
        <v>0</v>
      </c>
      <c r="U1032">
        <v>15.5372</v>
      </c>
    </row>
    <row r="1033" spans="1:21" x14ac:dyDescent="0.25">
      <c r="A1033">
        <v>4971</v>
      </c>
      <c r="B1033" t="s">
        <v>3555</v>
      </c>
      <c r="C1033" s="1">
        <v>42532</v>
      </c>
      <c r="D1033" s="1">
        <v>42624</v>
      </c>
      <c r="E1033" t="s">
        <v>86</v>
      </c>
      <c r="F1033" t="s">
        <v>380</v>
      </c>
      <c r="G1033" t="s">
        <v>381</v>
      </c>
      <c r="H1033" t="s">
        <v>89</v>
      </c>
      <c r="I1033" t="s">
        <v>26</v>
      </c>
      <c r="J1033" t="s">
        <v>680</v>
      </c>
      <c r="K1033" t="s">
        <v>43</v>
      </c>
      <c r="L1033">
        <v>32216</v>
      </c>
      <c r="M1033" t="s">
        <v>29</v>
      </c>
      <c r="N1033" t="s">
        <v>147</v>
      </c>
      <c r="O1033" t="s">
        <v>31</v>
      </c>
      <c r="P1033" t="s">
        <v>35</v>
      </c>
      <c r="Q1033" t="s">
        <v>148</v>
      </c>
      <c r="R1033">
        <v>207.98400000000001</v>
      </c>
      <c r="S1033">
        <v>2</v>
      </c>
      <c r="T1033">
        <v>0.2</v>
      </c>
      <c r="U1033">
        <v>-28.597799999999999</v>
      </c>
    </row>
    <row r="1034" spans="1:21" x14ac:dyDescent="0.25">
      <c r="A1034">
        <v>4973</v>
      </c>
      <c r="B1034" t="s">
        <v>3555</v>
      </c>
      <c r="C1034" s="1">
        <v>42532</v>
      </c>
      <c r="D1034" s="1">
        <v>42624</v>
      </c>
      <c r="E1034" t="s">
        <v>86</v>
      </c>
      <c r="F1034" t="s">
        <v>380</v>
      </c>
      <c r="G1034" t="s">
        <v>381</v>
      </c>
      <c r="H1034" t="s">
        <v>89</v>
      </c>
      <c r="I1034" t="s">
        <v>26</v>
      </c>
      <c r="J1034" t="s">
        <v>680</v>
      </c>
      <c r="K1034" t="s">
        <v>43</v>
      </c>
      <c r="L1034">
        <v>32216</v>
      </c>
      <c r="M1034" t="s">
        <v>29</v>
      </c>
      <c r="N1034" t="s">
        <v>953</v>
      </c>
      <c r="O1034" t="s">
        <v>31</v>
      </c>
      <c r="P1034" t="s">
        <v>55</v>
      </c>
      <c r="Q1034" t="s">
        <v>954</v>
      </c>
      <c r="R1034">
        <v>35.567999999999998</v>
      </c>
      <c r="S1034">
        <v>2</v>
      </c>
      <c r="T1034">
        <v>0.2</v>
      </c>
      <c r="U1034">
        <v>5.7797999999999998</v>
      </c>
    </row>
    <row r="1035" spans="1:21" x14ac:dyDescent="0.25">
      <c r="A1035">
        <v>4988</v>
      </c>
      <c r="B1035" t="s">
        <v>3556</v>
      </c>
      <c r="C1035" t="s">
        <v>3557</v>
      </c>
      <c r="D1035" t="s">
        <v>2365</v>
      </c>
      <c r="E1035" t="s">
        <v>39</v>
      </c>
      <c r="F1035" t="s">
        <v>3558</v>
      </c>
      <c r="G1035" t="s">
        <v>3559</v>
      </c>
      <c r="H1035" t="s">
        <v>100</v>
      </c>
      <c r="I1035" t="s">
        <v>26</v>
      </c>
      <c r="J1035" t="s">
        <v>382</v>
      </c>
      <c r="K1035" t="s">
        <v>189</v>
      </c>
      <c r="L1035">
        <v>80906</v>
      </c>
      <c r="M1035" t="s">
        <v>53</v>
      </c>
      <c r="N1035" t="s">
        <v>265</v>
      </c>
      <c r="O1035" t="s">
        <v>31</v>
      </c>
      <c r="P1035" t="s">
        <v>35</v>
      </c>
      <c r="Q1035" t="s">
        <v>266</v>
      </c>
      <c r="R1035">
        <v>1325.76</v>
      </c>
      <c r="S1035">
        <v>6</v>
      </c>
      <c r="T1035">
        <v>0.2</v>
      </c>
      <c r="U1035">
        <v>149.148</v>
      </c>
    </row>
    <row r="1036" spans="1:21" x14ac:dyDescent="0.25">
      <c r="A1036">
        <v>4995</v>
      </c>
      <c r="B1036" t="s">
        <v>3560</v>
      </c>
      <c r="C1036" t="s">
        <v>2769</v>
      </c>
      <c r="D1036" t="s">
        <v>1724</v>
      </c>
      <c r="E1036" t="s">
        <v>39</v>
      </c>
      <c r="F1036" t="s">
        <v>3561</v>
      </c>
      <c r="G1036" t="s">
        <v>3562</v>
      </c>
      <c r="H1036" t="s">
        <v>89</v>
      </c>
      <c r="I1036" t="s">
        <v>26</v>
      </c>
      <c r="J1036" t="s">
        <v>145</v>
      </c>
      <c r="K1036" t="s">
        <v>146</v>
      </c>
      <c r="L1036">
        <v>38109</v>
      </c>
      <c r="M1036" t="s">
        <v>29</v>
      </c>
      <c r="N1036" t="s">
        <v>748</v>
      </c>
      <c r="O1036" t="s">
        <v>31</v>
      </c>
      <c r="P1036" t="s">
        <v>55</v>
      </c>
      <c r="Q1036" t="s">
        <v>749</v>
      </c>
      <c r="R1036">
        <v>20.32</v>
      </c>
      <c r="S1036">
        <v>5</v>
      </c>
      <c r="T1036">
        <v>0.2</v>
      </c>
      <c r="U1036">
        <v>3.556</v>
      </c>
    </row>
    <row r="1037" spans="1:21" x14ac:dyDescent="0.25">
      <c r="A1037">
        <v>5012</v>
      </c>
      <c r="B1037" t="s">
        <v>3563</v>
      </c>
      <c r="C1037" s="1">
        <v>43044</v>
      </c>
      <c r="D1037" t="s">
        <v>3564</v>
      </c>
      <c r="E1037" t="s">
        <v>86</v>
      </c>
      <c r="F1037" t="s">
        <v>1551</v>
      </c>
      <c r="G1037" t="s">
        <v>1552</v>
      </c>
      <c r="H1037" t="s">
        <v>89</v>
      </c>
      <c r="I1037" t="s">
        <v>26</v>
      </c>
      <c r="J1037" t="s">
        <v>576</v>
      </c>
      <c r="K1037" t="s">
        <v>577</v>
      </c>
      <c r="L1037">
        <v>85023</v>
      </c>
      <c r="M1037" t="s">
        <v>53</v>
      </c>
      <c r="N1037" t="s">
        <v>1329</v>
      </c>
      <c r="O1037" t="s">
        <v>31</v>
      </c>
      <c r="P1037" t="s">
        <v>32</v>
      </c>
      <c r="Q1037" t="s">
        <v>1330</v>
      </c>
      <c r="R1037">
        <v>209.97900000000001</v>
      </c>
      <c r="S1037">
        <v>7</v>
      </c>
      <c r="T1037">
        <v>0.7</v>
      </c>
      <c r="U1037">
        <v>-356.96429999999998</v>
      </c>
    </row>
    <row r="1038" spans="1:21" x14ac:dyDescent="0.25">
      <c r="A1038">
        <v>5016</v>
      </c>
      <c r="B1038" t="s">
        <v>3565</v>
      </c>
      <c r="C1038" t="s">
        <v>1127</v>
      </c>
      <c r="D1038" t="s">
        <v>3483</v>
      </c>
      <c r="E1038" t="s">
        <v>39</v>
      </c>
      <c r="F1038" t="s">
        <v>2818</v>
      </c>
      <c r="G1038" t="s">
        <v>2819</v>
      </c>
      <c r="H1038" t="s">
        <v>25</v>
      </c>
      <c r="I1038" t="s">
        <v>26</v>
      </c>
      <c r="J1038" t="s">
        <v>3006</v>
      </c>
      <c r="K1038" t="s">
        <v>250</v>
      </c>
      <c r="L1038">
        <v>43615</v>
      </c>
      <c r="M1038" t="s">
        <v>66</v>
      </c>
      <c r="N1038" t="s">
        <v>292</v>
      </c>
      <c r="O1038" t="s">
        <v>31</v>
      </c>
      <c r="P1038" t="s">
        <v>55</v>
      </c>
      <c r="Q1038" t="s">
        <v>293</v>
      </c>
      <c r="R1038">
        <v>35.167999999999999</v>
      </c>
      <c r="S1038">
        <v>7</v>
      </c>
      <c r="T1038">
        <v>0.2</v>
      </c>
      <c r="U1038">
        <v>9.6712000000000007</v>
      </c>
    </row>
    <row r="1039" spans="1:21" x14ac:dyDescent="0.25">
      <c r="A1039">
        <v>5018</v>
      </c>
      <c r="B1039" t="s">
        <v>3566</v>
      </c>
      <c r="C1039" t="s">
        <v>3567</v>
      </c>
      <c r="D1039" t="s">
        <v>2242</v>
      </c>
      <c r="E1039" t="s">
        <v>86</v>
      </c>
      <c r="F1039" t="s">
        <v>3568</v>
      </c>
      <c r="G1039" t="s">
        <v>3569</v>
      </c>
      <c r="H1039" t="s">
        <v>25</v>
      </c>
      <c r="I1039" t="s">
        <v>26</v>
      </c>
      <c r="J1039" t="s">
        <v>51</v>
      </c>
      <c r="K1039" t="s">
        <v>52</v>
      </c>
      <c r="L1039">
        <v>90008</v>
      </c>
      <c r="M1039" t="s">
        <v>53</v>
      </c>
      <c r="N1039" t="s">
        <v>342</v>
      </c>
      <c r="O1039" t="s">
        <v>31</v>
      </c>
      <c r="P1039" t="s">
        <v>55</v>
      </c>
      <c r="Q1039" t="s">
        <v>343</v>
      </c>
      <c r="R1039">
        <v>10.11</v>
      </c>
      <c r="S1039">
        <v>3</v>
      </c>
      <c r="T1039">
        <v>0</v>
      </c>
      <c r="U1039">
        <v>3.2351999999999999</v>
      </c>
    </row>
    <row r="1040" spans="1:21" x14ac:dyDescent="0.25">
      <c r="A1040">
        <v>5024</v>
      </c>
      <c r="B1040" t="s">
        <v>3570</v>
      </c>
      <c r="C1040" t="s">
        <v>764</v>
      </c>
      <c r="D1040" t="s">
        <v>2154</v>
      </c>
      <c r="E1040" t="s">
        <v>39</v>
      </c>
      <c r="F1040" t="s">
        <v>598</v>
      </c>
      <c r="G1040" t="s">
        <v>599</v>
      </c>
      <c r="H1040" t="s">
        <v>25</v>
      </c>
      <c r="I1040" t="s">
        <v>26</v>
      </c>
      <c r="J1040" t="s">
        <v>720</v>
      </c>
      <c r="K1040" t="s">
        <v>52</v>
      </c>
      <c r="L1040">
        <v>92037</v>
      </c>
      <c r="M1040" t="s">
        <v>53</v>
      </c>
      <c r="N1040" t="s">
        <v>3159</v>
      </c>
      <c r="O1040" t="s">
        <v>31</v>
      </c>
      <c r="P1040" t="s">
        <v>55</v>
      </c>
      <c r="Q1040" t="s">
        <v>3160</v>
      </c>
      <c r="R1040">
        <v>39.92</v>
      </c>
      <c r="S1040">
        <v>4</v>
      </c>
      <c r="T1040">
        <v>0</v>
      </c>
      <c r="U1040">
        <v>11.1776</v>
      </c>
    </row>
    <row r="1041" spans="1:21" x14ac:dyDescent="0.25">
      <c r="A1041">
        <v>5028</v>
      </c>
      <c r="B1041" t="s">
        <v>3571</v>
      </c>
      <c r="C1041" t="s">
        <v>3572</v>
      </c>
      <c r="D1041" s="1">
        <v>42802</v>
      </c>
      <c r="E1041" t="s">
        <v>39</v>
      </c>
      <c r="F1041" t="s">
        <v>882</v>
      </c>
      <c r="G1041" t="s">
        <v>883</v>
      </c>
      <c r="H1041" t="s">
        <v>25</v>
      </c>
      <c r="I1041" t="s">
        <v>26</v>
      </c>
      <c r="J1041" t="s">
        <v>3573</v>
      </c>
      <c r="K1041" t="s">
        <v>1805</v>
      </c>
      <c r="L1041">
        <v>73120</v>
      </c>
      <c r="M1041" t="s">
        <v>92</v>
      </c>
      <c r="N1041" t="s">
        <v>3574</v>
      </c>
      <c r="O1041" t="s">
        <v>31</v>
      </c>
      <c r="P1041" t="s">
        <v>35</v>
      </c>
      <c r="Q1041" t="s">
        <v>3575</v>
      </c>
      <c r="R1041">
        <v>302.67</v>
      </c>
      <c r="S1041">
        <v>3</v>
      </c>
      <c r="T1041">
        <v>0</v>
      </c>
      <c r="U1041">
        <v>72.640799999999999</v>
      </c>
    </row>
    <row r="1042" spans="1:21" x14ac:dyDescent="0.25">
      <c r="A1042">
        <v>5033</v>
      </c>
      <c r="B1042" t="s">
        <v>3576</v>
      </c>
      <c r="C1042" t="s">
        <v>3425</v>
      </c>
      <c r="D1042" s="1">
        <v>42767</v>
      </c>
      <c r="E1042" t="s">
        <v>39</v>
      </c>
      <c r="F1042" t="s">
        <v>2292</v>
      </c>
      <c r="G1042" t="s">
        <v>2293</v>
      </c>
      <c r="H1042" t="s">
        <v>89</v>
      </c>
      <c r="I1042" t="s">
        <v>26</v>
      </c>
      <c r="J1042" t="s">
        <v>1524</v>
      </c>
      <c r="K1042" t="s">
        <v>392</v>
      </c>
      <c r="L1042">
        <v>8360</v>
      </c>
      <c r="M1042" t="s">
        <v>66</v>
      </c>
      <c r="N1042" t="s">
        <v>124</v>
      </c>
      <c r="O1042" t="s">
        <v>31</v>
      </c>
      <c r="P1042" t="s">
        <v>35</v>
      </c>
      <c r="Q1042" t="s">
        <v>125</v>
      </c>
      <c r="R1042">
        <v>212.94</v>
      </c>
      <c r="S1042">
        <v>3</v>
      </c>
      <c r="T1042">
        <v>0</v>
      </c>
      <c r="U1042">
        <v>25.552800000000001</v>
      </c>
    </row>
    <row r="1043" spans="1:21" x14ac:dyDescent="0.25">
      <c r="A1043">
        <v>5035</v>
      </c>
      <c r="B1043" t="s">
        <v>3577</v>
      </c>
      <c r="C1043" s="1">
        <v>42255</v>
      </c>
      <c r="D1043" t="s">
        <v>3578</v>
      </c>
      <c r="E1043" t="s">
        <v>22</v>
      </c>
      <c r="F1043" t="s">
        <v>3579</v>
      </c>
      <c r="G1043" t="s">
        <v>3580</v>
      </c>
      <c r="H1043" t="s">
        <v>100</v>
      </c>
      <c r="I1043" t="s">
        <v>26</v>
      </c>
      <c r="J1043" t="s">
        <v>1050</v>
      </c>
      <c r="K1043" t="s">
        <v>257</v>
      </c>
      <c r="L1043">
        <v>53209</v>
      </c>
      <c r="M1043" t="s">
        <v>92</v>
      </c>
      <c r="N1043" t="s">
        <v>3325</v>
      </c>
      <c r="O1043" t="s">
        <v>31</v>
      </c>
      <c r="P1043" t="s">
        <v>32</v>
      </c>
      <c r="Q1043" t="s">
        <v>3326</v>
      </c>
      <c r="R1043">
        <v>687.4</v>
      </c>
      <c r="S1043">
        <v>5</v>
      </c>
      <c r="T1043">
        <v>0</v>
      </c>
      <c r="U1043">
        <v>48.118000000000002</v>
      </c>
    </row>
    <row r="1044" spans="1:21" x14ac:dyDescent="0.25">
      <c r="A1044">
        <v>5036</v>
      </c>
      <c r="B1044" t="s">
        <v>3581</v>
      </c>
      <c r="C1044" s="1">
        <v>41794</v>
      </c>
      <c r="D1044" s="1">
        <v>41977</v>
      </c>
      <c r="E1044" t="s">
        <v>39</v>
      </c>
      <c r="F1044" t="s">
        <v>2176</v>
      </c>
      <c r="G1044" t="s">
        <v>2177</v>
      </c>
      <c r="H1044" t="s">
        <v>89</v>
      </c>
      <c r="I1044" t="s">
        <v>26</v>
      </c>
      <c r="J1044" t="s">
        <v>202</v>
      </c>
      <c r="K1044" t="s">
        <v>203</v>
      </c>
      <c r="L1044">
        <v>98115</v>
      </c>
      <c r="M1044" t="s">
        <v>53</v>
      </c>
      <c r="N1044" t="s">
        <v>795</v>
      </c>
      <c r="O1044" t="s">
        <v>31</v>
      </c>
      <c r="P1044" t="s">
        <v>45</v>
      </c>
      <c r="Q1044" t="s">
        <v>796</v>
      </c>
      <c r="R1044">
        <v>653.54999999999995</v>
      </c>
      <c r="S1044">
        <v>3</v>
      </c>
      <c r="T1044">
        <v>0</v>
      </c>
      <c r="U1044">
        <v>111.1035</v>
      </c>
    </row>
    <row r="1045" spans="1:21" x14ac:dyDescent="0.25">
      <c r="A1045">
        <v>5039</v>
      </c>
      <c r="B1045" t="s">
        <v>3582</v>
      </c>
      <c r="C1045" s="1">
        <v>42315</v>
      </c>
      <c r="D1045" s="1">
        <v>42345</v>
      </c>
      <c r="E1045" t="s">
        <v>86</v>
      </c>
      <c r="F1045" t="s">
        <v>1551</v>
      </c>
      <c r="G1045" t="s">
        <v>1552</v>
      </c>
      <c r="H1045" t="s">
        <v>89</v>
      </c>
      <c r="I1045" t="s">
        <v>26</v>
      </c>
      <c r="J1045" t="s">
        <v>210</v>
      </c>
      <c r="K1045" t="s">
        <v>211</v>
      </c>
      <c r="L1045">
        <v>19805</v>
      </c>
      <c r="M1045" t="s">
        <v>66</v>
      </c>
      <c r="N1045" t="s">
        <v>1053</v>
      </c>
      <c r="O1045" t="s">
        <v>31</v>
      </c>
      <c r="P1045" t="s">
        <v>45</v>
      </c>
      <c r="Q1045" t="s">
        <v>1054</v>
      </c>
      <c r="R1045">
        <v>199.83600000000001</v>
      </c>
      <c r="S1045">
        <v>4</v>
      </c>
      <c r="T1045">
        <v>0.3</v>
      </c>
      <c r="U1045">
        <v>-37.112400000000001</v>
      </c>
    </row>
    <row r="1046" spans="1:21" x14ac:dyDescent="0.25">
      <c r="A1046">
        <v>5044</v>
      </c>
      <c r="B1046" t="s">
        <v>3583</v>
      </c>
      <c r="C1046" s="1">
        <v>42654</v>
      </c>
      <c r="D1046" t="s">
        <v>1767</v>
      </c>
      <c r="E1046" t="s">
        <v>22</v>
      </c>
      <c r="F1046" t="s">
        <v>1570</v>
      </c>
      <c r="G1046" t="s">
        <v>1571</v>
      </c>
      <c r="H1046" t="s">
        <v>25</v>
      </c>
      <c r="I1046" t="s">
        <v>26</v>
      </c>
      <c r="J1046" t="s">
        <v>51</v>
      </c>
      <c r="K1046" t="s">
        <v>52</v>
      </c>
      <c r="L1046">
        <v>90036</v>
      </c>
      <c r="M1046" t="s">
        <v>53</v>
      </c>
      <c r="N1046" t="s">
        <v>1016</v>
      </c>
      <c r="O1046" t="s">
        <v>31</v>
      </c>
      <c r="P1046" t="s">
        <v>55</v>
      </c>
      <c r="Q1046" t="s">
        <v>1017</v>
      </c>
      <c r="R1046">
        <v>467.46</v>
      </c>
      <c r="S1046">
        <v>9</v>
      </c>
      <c r="T1046">
        <v>0</v>
      </c>
      <c r="U1046">
        <v>191.65860000000001</v>
      </c>
    </row>
    <row r="1047" spans="1:21" x14ac:dyDescent="0.25">
      <c r="A1047">
        <v>5056</v>
      </c>
      <c r="B1047" t="s">
        <v>3584</v>
      </c>
      <c r="C1047" s="1">
        <v>42064</v>
      </c>
      <c r="D1047" s="1">
        <v>42217</v>
      </c>
      <c r="E1047" t="s">
        <v>22</v>
      </c>
      <c r="F1047" t="s">
        <v>3585</v>
      </c>
      <c r="G1047" t="s">
        <v>3586</v>
      </c>
      <c r="H1047" t="s">
        <v>25</v>
      </c>
      <c r="I1047" t="s">
        <v>26</v>
      </c>
      <c r="J1047" t="s">
        <v>2064</v>
      </c>
      <c r="K1047" t="s">
        <v>91</v>
      </c>
      <c r="L1047">
        <v>75217</v>
      </c>
      <c r="M1047" t="s">
        <v>92</v>
      </c>
      <c r="N1047" t="s">
        <v>838</v>
      </c>
      <c r="O1047" t="s">
        <v>31</v>
      </c>
      <c r="P1047" t="s">
        <v>32</v>
      </c>
      <c r="Q1047" t="s">
        <v>839</v>
      </c>
      <c r="R1047">
        <v>1352.3976</v>
      </c>
      <c r="S1047">
        <v>9</v>
      </c>
      <c r="T1047">
        <v>0.32</v>
      </c>
      <c r="U1047">
        <v>-437.54039999999998</v>
      </c>
    </row>
    <row r="1048" spans="1:21" x14ac:dyDescent="0.25">
      <c r="A1048">
        <v>5064</v>
      </c>
      <c r="B1048" t="s">
        <v>3587</v>
      </c>
      <c r="C1048" s="1">
        <v>42221</v>
      </c>
      <c r="D1048" s="1">
        <v>42343</v>
      </c>
      <c r="E1048" t="s">
        <v>39</v>
      </c>
      <c r="F1048" t="s">
        <v>1086</v>
      </c>
      <c r="G1048" t="s">
        <v>1087</v>
      </c>
      <c r="H1048" t="s">
        <v>25</v>
      </c>
      <c r="I1048" t="s">
        <v>26</v>
      </c>
      <c r="J1048" t="s">
        <v>173</v>
      </c>
      <c r="K1048" t="s">
        <v>174</v>
      </c>
      <c r="L1048">
        <v>55407</v>
      </c>
      <c r="M1048" t="s">
        <v>92</v>
      </c>
      <c r="N1048" t="s">
        <v>668</v>
      </c>
      <c r="O1048" t="s">
        <v>31</v>
      </c>
      <c r="P1048" t="s">
        <v>55</v>
      </c>
      <c r="Q1048" t="s">
        <v>669</v>
      </c>
      <c r="R1048">
        <v>123.96</v>
      </c>
      <c r="S1048">
        <v>3</v>
      </c>
      <c r="T1048">
        <v>0</v>
      </c>
      <c r="U1048">
        <v>11.1564</v>
      </c>
    </row>
    <row r="1049" spans="1:21" x14ac:dyDescent="0.25">
      <c r="A1049">
        <v>5067</v>
      </c>
      <c r="B1049" t="s">
        <v>3588</v>
      </c>
      <c r="C1049" t="s">
        <v>1025</v>
      </c>
      <c r="D1049" s="1">
        <v>42928</v>
      </c>
      <c r="E1049" t="s">
        <v>39</v>
      </c>
      <c r="F1049" t="s">
        <v>2538</v>
      </c>
      <c r="G1049" t="s">
        <v>2539</v>
      </c>
      <c r="H1049" t="s">
        <v>25</v>
      </c>
      <c r="I1049" t="s">
        <v>26</v>
      </c>
      <c r="J1049" t="s">
        <v>3589</v>
      </c>
      <c r="K1049" t="s">
        <v>1209</v>
      </c>
      <c r="L1049">
        <v>27217</v>
      </c>
      <c r="M1049" t="s">
        <v>29</v>
      </c>
      <c r="N1049" t="s">
        <v>578</v>
      </c>
      <c r="O1049" t="s">
        <v>31</v>
      </c>
      <c r="P1049" t="s">
        <v>45</v>
      </c>
      <c r="Q1049" t="s">
        <v>579</v>
      </c>
      <c r="R1049">
        <v>1781.682</v>
      </c>
      <c r="S1049">
        <v>7</v>
      </c>
      <c r="T1049">
        <v>0.4</v>
      </c>
      <c r="U1049">
        <v>-653.28340000000003</v>
      </c>
    </row>
    <row r="1050" spans="1:21" x14ac:dyDescent="0.25">
      <c r="A1050">
        <v>5072</v>
      </c>
      <c r="B1050" t="s">
        <v>3590</v>
      </c>
      <c r="C1050" s="1">
        <v>41859</v>
      </c>
      <c r="D1050" s="1">
        <v>41981</v>
      </c>
      <c r="E1050" t="s">
        <v>39</v>
      </c>
      <c r="F1050" t="s">
        <v>3591</v>
      </c>
      <c r="G1050" t="s">
        <v>3592</v>
      </c>
      <c r="H1050" t="s">
        <v>100</v>
      </c>
      <c r="I1050" t="s">
        <v>26</v>
      </c>
      <c r="J1050" t="s">
        <v>884</v>
      </c>
      <c r="K1050" t="s">
        <v>312</v>
      </c>
      <c r="L1050">
        <v>48183</v>
      </c>
      <c r="M1050" t="s">
        <v>92</v>
      </c>
      <c r="N1050" t="s">
        <v>1720</v>
      </c>
      <c r="O1050" t="s">
        <v>31</v>
      </c>
      <c r="P1050" t="s">
        <v>55</v>
      </c>
      <c r="Q1050" t="s">
        <v>1721</v>
      </c>
      <c r="R1050">
        <v>53.88</v>
      </c>
      <c r="S1050">
        <v>6</v>
      </c>
      <c r="T1050">
        <v>0</v>
      </c>
      <c r="U1050">
        <v>22.6296</v>
      </c>
    </row>
    <row r="1051" spans="1:21" x14ac:dyDescent="0.25">
      <c r="A1051">
        <v>5076</v>
      </c>
      <c r="B1051" t="s">
        <v>3593</v>
      </c>
      <c r="C1051" t="s">
        <v>3594</v>
      </c>
      <c r="D1051" t="s">
        <v>3595</v>
      </c>
      <c r="E1051" t="s">
        <v>22</v>
      </c>
      <c r="F1051" t="s">
        <v>842</v>
      </c>
      <c r="G1051" t="s">
        <v>843</v>
      </c>
      <c r="H1051" t="s">
        <v>25</v>
      </c>
      <c r="I1051" t="s">
        <v>26</v>
      </c>
      <c r="J1051" t="s">
        <v>101</v>
      </c>
      <c r="K1051" t="s">
        <v>91</v>
      </c>
      <c r="L1051">
        <v>77070</v>
      </c>
      <c r="M1051" t="s">
        <v>92</v>
      </c>
      <c r="N1051" t="s">
        <v>327</v>
      </c>
      <c r="O1051" t="s">
        <v>31</v>
      </c>
      <c r="P1051" t="s">
        <v>45</v>
      </c>
      <c r="Q1051" t="s">
        <v>328</v>
      </c>
      <c r="R1051">
        <v>744.1</v>
      </c>
      <c r="S1051">
        <v>5</v>
      </c>
      <c r="T1051">
        <v>0.3</v>
      </c>
      <c r="U1051">
        <v>-95.67</v>
      </c>
    </row>
    <row r="1052" spans="1:21" x14ac:dyDescent="0.25">
      <c r="A1052">
        <v>5078</v>
      </c>
      <c r="B1052" t="s">
        <v>3593</v>
      </c>
      <c r="C1052" t="s">
        <v>3594</v>
      </c>
      <c r="D1052" t="s">
        <v>3595</v>
      </c>
      <c r="E1052" t="s">
        <v>22</v>
      </c>
      <c r="F1052" t="s">
        <v>842</v>
      </c>
      <c r="G1052" t="s">
        <v>843</v>
      </c>
      <c r="H1052" t="s">
        <v>25</v>
      </c>
      <c r="I1052" t="s">
        <v>26</v>
      </c>
      <c r="J1052" t="s">
        <v>101</v>
      </c>
      <c r="K1052" t="s">
        <v>91</v>
      </c>
      <c r="L1052">
        <v>77070</v>
      </c>
      <c r="M1052" t="s">
        <v>92</v>
      </c>
      <c r="N1052" t="s">
        <v>3354</v>
      </c>
      <c r="O1052" t="s">
        <v>31</v>
      </c>
      <c r="P1052" t="s">
        <v>45</v>
      </c>
      <c r="Q1052" t="s">
        <v>3355</v>
      </c>
      <c r="R1052">
        <v>401.59</v>
      </c>
      <c r="S1052">
        <v>2</v>
      </c>
      <c r="T1052">
        <v>0.3</v>
      </c>
      <c r="U1052">
        <v>-131.95099999999999</v>
      </c>
    </row>
    <row r="1053" spans="1:21" x14ac:dyDescent="0.25">
      <c r="A1053">
        <v>5080</v>
      </c>
      <c r="B1053" t="s">
        <v>3596</v>
      </c>
      <c r="C1053" t="s">
        <v>1856</v>
      </c>
      <c r="D1053" t="s">
        <v>1049</v>
      </c>
      <c r="E1053" t="s">
        <v>39</v>
      </c>
      <c r="F1053" t="s">
        <v>3597</v>
      </c>
      <c r="G1053" t="s">
        <v>3598</v>
      </c>
      <c r="H1053" t="s">
        <v>25</v>
      </c>
      <c r="I1053" t="s">
        <v>26</v>
      </c>
      <c r="J1053" t="s">
        <v>352</v>
      </c>
      <c r="K1053" t="s">
        <v>52</v>
      </c>
      <c r="L1053">
        <v>94122</v>
      </c>
      <c r="M1053" t="s">
        <v>53</v>
      </c>
      <c r="N1053" t="s">
        <v>2014</v>
      </c>
      <c r="O1053" t="s">
        <v>31</v>
      </c>
      <c r="P1053" t="s">
        <v>32</v>
      </c>
      <c r="Q1053" t="s">
        <v>2266</v>
      </c>
      <c r="R1053">
        <v>359.49900000000002</v>
      </c>
      <c r="S1053">
        <v>3</v>
      </c>
      <c r="T1053">
        <v>0.15</v>
      </c>
      <c r="U1053">
        <v>-29.605799999999999</v>
      </c>
    </row>
    <row r="1054" spans="1:21" x14ac:dyDescent="0.25">
      <c r="A1054">
        <v>5095</v>
      </c>
      <c r="B1054" t="s">
        <v>3599</v>
      </c>
      <c r="C1054" s="1">
        <v>41802</v>
      </c>
      <c r="D1054" s="1">
        <v>41924</v>
      </c>
      <c r="E1054" t="s">
        <v>39</v>
      </c>
      <c r="F1054" t="s">
        <v>2555</v>
      </c>
      <c r="G1054" t="s">
        <v>2556</v>
      </c>
      <c r="H1054" t="s">
        <v>25</v>
      </c>
      <c r="I1054" t="s">
        <v>26</v>
      </c>
      <c r="J1054" t="s">
        <v>137</v>
      </c>
      <c r="K1054" t="s">
        <v>138</v>
      </c>
      <c r="L1054">
        <v>60610</v>
      </c>
      <c r="M1054" t="s">
        <v>92</v>
      </c>
      <c r="N1054" t="s">
        <v>1243</v>
      </c>
      <c r="O1054" t="s">
        <v>31</v>
      </c>
      <c r="P1054" t="s">
        <v>45</v>
      </c>
      <c r="Q1054" t="s">
        <v>1244</v>
      </c>
      <c r="R1054">
        <v>214.95</v>
      </c>
      <c r="S1054">
        <v>5</v>
      </c>
      <c r="T1054">
        <v>0.5</v>
      </c>
      <c r="U1054">
        <v>-120.372</v>
      </c>
    </row>
    <row r="1055" spans="1:21" x14ac:dyDescent="0.25">
      <c r="A1055">
        <v>5097</v>
      </c>
      <c r="B1055" t="s">
        <v>3599</v>
      </c>
      <c r="C1055" s="1">
        <v>41802</v>
      </c>
      <c r="D1055" s="1">
        <v>41924</v>
      </c>
      <c r="E1055" t="s">
        <v>39</v>
      </c>
      <c r="F1055" t="s">
        <v>2555</v>
      </c>
      <c r="G1055" t="s">
        <v>2556</v>
      </c>
      <c r="H1055" t="s">
        <v>25</v>
      </c>
      <c r="I1055" t="s">
        <v>26</v>
      </c>
      <c r="J1055" t="s">
        <v>137</v>
      </c>
      <c r="K1055" t="s">
        <v>138</v>
      </c>
      <c r="L1055">
        <v>60610</v>
      </c>
      <c r="M1055" t="s">
        <v>92</v>
      </c>
      <c r="N1055" t="s">
        <v>1720</v>
      </c>
      <c r="O1055" t="s">
        <v>31</v>
      </c>
      <c r="P1055" t="s">
        <v>55</v>
      </c>
      <c r="Q1055" t="s">
        <v>1721</v>
      </c>
      <c r="R1055">
        <v>10.776</v>
      </c>
      <c r="S1055">
        <v>3</v>
      </c>
      <c r="T1055">
        <v>0.6</v>
      </c>
      <c r="U1055">
        <v>-4.8491999999999997</v>
      </c>
    </row>
    <row r="1056" spans="1:21" x14ac:dyDescent="0.25">
      <c r="A1056">
        <v>5106</v>
      </c>
      <c r="B1056" t="s">
        <v>3600</v>
      </c>
      <c r="C1056" t="s">
        <v>1323</v>
      </c>
      <c r="D1056" t="s">
        <v>1257</v>
      </c>
      <c r="E1056" t="s">
        <v>39</v>
      </c>
      <c r="F1056" t="s">
        <v>926</v>
      </c>
      <c r="G1056" t="s">
        <v>927</v>
      </c>
      <c r="H1056" t="s">
        <v>25</v>
      </c>
      <c r="I1056" t="s">
        <v>26</v>
      </c>
      <c r="J1056" t="s">
        <v>3601</v>
      </c>
      <c r="K1056" t="s">
        <v>43</v>
      </c>
      <c r="L1056">
        <v>32725</v>
      </c>
      <c r="M1056" t="s">
        <v>29</v>
      </c>
      <c r="N1056" t="s">
        <v>2236</v>
      </c>
      <c r="O1056" t="s">
        <v>31</v>
      </c>
      <c r="P1056" t="s">
        <v>35</v>
      </c>
      <c r="Q1056" t="s">
        <v>2237</v>
      </c>
      <c r="R1056">
        <v>186.304</v>
      </c>
      <c r="S1056">
        <v>4</v>
      </c>
      <c r="T1056">
        <v>0.2</v>
      </c>
      <c r="U1056">
        <v>13.972799999999999</v>
      </c>
    </row>
    <row r="1057" spans="1:21" x14ac:dyDescent="0.25">
      <c r="A1057">
        <v>5113</v>
      </c>
      <c r="B1057" t="s">
        <v>3602</v>
      </c>
      <c r="C1057" t="s">
        <v>184</v>
      </c>
      <c r="D1057" t="s">
        <v>184</v>
      </c>
      <c r="E1057" t="s">
        <v>464</v>
      </c>
      <c r="F1057" t="s">
        <v>3445</v>
      </c>
      <c r="G1057" t="s">
        <v>3446</v>
      </c>
      <c r="H1057" t="s">
        <v>25</v>
      </c>
      <c r="I1057" t="s">
        <v>26</v>
      </c>
      <c r="J1057" t="s">
        <v>137</v>
      </c>
      <c r="K1057" t="s">
        <v>138</v>
      </c>
      <c r="L1057">
        <v>60610</v>
      </c>
      <c r="M1057" t="s">
        <v>92</v>
      </c>
      <c r="N1057" t="s">
        <v>3603</v>
      </c>
      <c r="O1057" t="s">
        <v>31</v>
      </c>
      <c r="P1057" t="s">
        <v>55</v>
      </c>
      <c r="Q1057" t="s">
        <v>3604</v>
      </c>
      <c r="R1057">
        <v>17.495999999999999</v>
      </c>
      <c r="S1057">
        <v>9</v>
      </c>
      <c r="T1057">
        <v>0.6</v>
      </c>
      <c r="U1057">
        <v>-7.4358000000000004</v>
      </c>
    </row>
    <row r="1058" spans="1:21" x14ac:dyDescent="0.25">
      <c r="A1058">
        <v>5125</v>
      </c>
      <c r="B1058" t="s">
        <v>3605</v>
      </c>
      <c r="C1058" t="s">
        <v>694</v>
      </c>
      <c r="D1058" t="s">
        <v>694</v>
      </c>
      <c r="E1058" t="s">
        <v>464</v>
      </c>
      <c r="F1058" t="s">
        <v>2509</v>
      </c>
      <c r="G1058" t="s">
        <v>2510</v>
      </c>
      <c r="H1058" t="s">
        <v>25</v>
      </c>
      <c r="I1058" t="s">
        <v>26</v>
      </c>
      <c r="J1058" t="s">
        <v>180</v>
      </c>
      <c r="K1058" t="s">
        <v>123</v>
      </c>
      <c r="L1058">
        <v>10009</v>
      </c>
      <c r="M1058" t="s">
        <v>66</v>
      </c>
      <c r="N1058" t="s">
        <v>1479</v>
      </c>
      <c r="O1058" t="s">
        <v>31</v>
      </c>
      <c r="P1058" t="s">
        <v>45</v>
      </c>
      <c r="Q1058" t="s">
        <v>1244</v>
      </c>
      <c r="R1058">
        <v>464.29199999999997</v>
      </c>
      <c r="S1058">
        <v>9</v>
      </c>
      <c r="T1058">
        <v>0.4</v>
      </c>
      <c r="U1058">
        <v>-108.3348</v>
      </c>
    </row>
    <row r="1059" spans="1:21" x14ac:dyDescent="0.25">
      <c r="A1059">
        <v>5132</v>
      </c>
      <c r="B1059" t="s">
        <v>3606</v>
      </c>
      <c r="C1059" t="s">
        <v>806</v>
      </c>
      <c r="D1059" s="1">
        <v>43221</v>
      </c>
      <c r="E1059" t="s">
        <v>39</v>
      </c>
      <c r="F1059" t="s">
        <v>409</v>
      </c>
      <c r="G1059" t="s">
        <v>410</v>
      </c>
      <c r="H1059" t="s">
        <v>89</v>
      </c>
      <c r="I1059" t="s">
        <v>26</v>
      </c>
      <c r="J1059" t="s">
        <v>3607</v>
      </c>
      <c r="K1059" t="s">
        <v>52</v>
      </c>
      <c r="L1059">
        <v>92804</v>
      </c>
      <c r="M1059" t="s">
        <v>53</v>
      </c>
      <c r="N1059" t="s">
        <v>2171</v>
      </c>
      <c r="O1059" t="s">
        <v>31</v>
      </c>
      <c r="P1059" t="s">
        <v>55</v>
      </c>
      <c r="Q1059" t="s">
        <v>2172</v>
      </c>
      <c r="R1059">
        <v>101.12</v>
      </c>
      <c r="S1059">
        <v>8</v>
      </c>
      <c r="T1059">
        <v>0</v>
      </c>
      <c r="U1059">
        <v>37.414400000000001</v>
      </c>
    </row>
    <row r="1060" spans="1:21" x14ac:dyDescent="0.25">
      <c r="A1060">
        <v>5138</v>
      </c>
      <c r="B1060" t="s">
        <v>3608</v>
      </c>
      <c r="C1060" t="s">
        <v>1767</v>
      </c>
      <c r="D1060" t="s">
        <v>2291</v>
      </c>
      <c r="E1060" t="s">
        <v>39</v>
      </c>
      <c r="F1060" t="s">
        <v>3609</v>
      </c>
      <c r="G1060" t="s">
        <v>3610</v>
      </c>
      <c r="H1060" t="s">
        <v>89</v>
      </c>
      <c r="I1060" t="s">
        <v>26</v>
      </c>
      <c r="J1060" t="s">
        <v>3573</v>
      </c>
      <c r="K1060" t="s">
        <v>1805</v>
      </c>
      <c r="L1060">
        <v>73120</v>
      </c>
      <c r="M1060" t="s">
        <v>92</v>
      </c>
      <c r="N1060" t="s">
        <v>790</v>
      </c>
      <c r="O1060" t="s">
        <v>31</v>
      </c>
      <c r="P1060" t="s">
        <v>55</v>
      </c>
      <c r="Q1060" t="s">
        <v>791</v>
      </c>
      <c r="R1060">
        <v>30.36</v>
      </c>
      <c r="S1060">
        <v>4</v>
      </c>
      <c r="T1060">
        <v>0</v>
      </c>
      <c r="U1060">
        <v>13.0548</v>
      </c>
    </row>
    <row r="1061" spans="1:21" x14ac:dyDescent="0.25">
      <c r="A1061">
        <v>5142</v>
      </c>
      <c r="B1061" t="s">
        <v>3611</v>
      </c>
      <c r="C1061" s="1">
        <v>42373</v>
      </c>
      <c r="D1061" s="1">
        <v>42494</v>
      </c>
      <c r="E1061" t="s">
        <v>39</v>
      </c>
      <c r="F1061" t="s">
        <v>3612</v>
      </c>
      <c r="G1061" t="s">
        <v>3613</v>
      </c>
      <c r="H1061" t="s">
        <v>25</v>
      </c>
      <c r="I1061" t="s">
        <v>26</v>
      </c>
      <c r="J1061" t="s">
        <v>180</v>
      </c>
      <c r="K1061" t="s">
        <v>123</v>
      </c>
      <c r="L1061">
        <v>10009</v>
      </c>
      <c r="M1061" t="s">
        <v>66</v>
      </c>
      <c r="N1061" t="s">
        <v>34</v>
      </c>
      <c r="O1061" t="s">
        <v>31</v>
      </c>
      <c r="P1061" t="s">
        <v>35</v>
      </c>
      <c r="Q1061" t="s">
        <v>36</v>
      </c>
      <c r="R1061">
        <v>1317.492</v>
      </c>
      <c r="S1061">
        <v>6</v>
      </c>
      <c r="T1061">
        <v>0.1</v>
      </c>
      <c r="U1061">
        <v>292.77600000000001</v>
      </c>
    </row>
    <row r="1062" spans="1:21" x14ac:dyDescent="0.25">
      <c r="A1062">
        <v>5145</v>
      </c>
      <c r="B1062" t="s">
        <v>3614</v>
      </c>
      <c r="C1062" s="1">
        <v>42768</v>
      </c>
      <c r="D1062" s="1">
        <v>42918</v>
      </c>
      <c r="E1062" t="s">
        <v>39</v>
      </c>
      <c r="F1062" t="s">
        <v>3329</v>
      </c>
      <c r="G1062" t="s">
        <v>3330</v>
      </c>
      <c r="H1062" t="s">
        <v>25</v>
      </c>
      <c r="I1062" t="s">
        <v>26</v>
      </c>
      <c r="J1062" t="s">
        <v>51</v>
      </c>
      <c r="K1062" t="s">
        <v>52</v>
      </c>
      <c r="L1062">
        <v>90045</v>
      </c>
      <c r="M1062" t="s">
        <v>53</v>
      </c>
      <c r="N1062" t="s">
        <v>681</v>
      </c>
      <c r="O1062" t="s">
        <v>31</v>
      </c>
      <c r="P1062" t="s">
        <v>55</v>
      </c>
      <c r="Q1062" t="s">
        <v>682</v>
      </c>
      <c r="R1062">
        <v>86.26</v>
      </c>
      <c r="S1062">
        <v>2</v>
      </c>
      <c r="T1062">
        <v>0</v>
      </c>
      <c r="U1062">
        <v>29.328399999999998</v>
      </c>
    </row>
    <row r="1063" spans="1:21" x14ac:dyDescent="0.25">
      <c r="A1063">
        <v>5148</v>
      </c>
      <c r="B1063" t="s">
        <v>3615</v>
      </c>
      <c r="C1063" t="s">
        <v>1332</v>
      </c>
      <c r="D1063" t="s">
        <v>3616</v>
      </c>
      <c r="E1063" t="s">
        <v>39</v>
      </c>
      <c r="F1063" t="s">
        <v>3617</v>
      </c>
      <c r="G1063" t="s">
        <v>3618</v>
      </c>
      <c r="H1063" t="s">
        <v>100</v>
      </c>
      <c r="I1063" t="s">
        <v>26</v>
      </c>
      <c r="J1063" t="s">
        <v>3619</v>
      </c>
      <c r="K1063" t="s">
        <v>577</v>
      </c>
      <c r="L1063">
        <v>85224</v>
      </c>
      <c r="M1063" t="s">
        <v>53</v>
      </c>
      <c r="N1063" t="s">
        <v>2985</v>
      </c>
      <c r="O1063" t="s">
        <v>31</v>
      </c>
      <c r="P1063" t="s">
        <v>55</v>
      </c>
      <c r="Q1063" t="s">
        <v>2986</v>
      </c>
      <c r="R1063">
        <v>8.5440000000000005</v>
      </c>
      <c r="S1063">
        <v>4</v>
      </c>
      <c r="T1063">
        <v>0.2</v>
      </c>
      <c r="U1063">
        <v>1.9224000000000001</v>
      </c>
    </row>
    <row r="1064" spans="1:21" x14ac:dyDescent="0.25">
      <c r="A1064">
        <v>5149</v>
      </c>
      <c r="B1064" t="s">
        <v>3615</v>
      </c>
      <c r="C1064" t="s">
        <v>1332</v>
      </c>
      <c r="D1064" t="s">
        <v>3616</v>
      </c>
      <c r="E1064" t="s">
        <v>39</v>
      </c>
      <c r="F1064" t="s">
        <v>3617</v>
      </c>
      <c r="G1064" t="s">
        <v>3618</v>
      </c>
      <c r="H1064" t="s">
        <v>100</v>
      </c>
      <c r="I1064" t="s">
        <v>26</v>
      </c>
      <c r="J1064" t="s">
        <v>3619</v>
      </c>
      <c r="K1064" t="s">
        <v>577</v>
      </c>
      <c r="L1064">
        <v>85224</v>
      </c>
      <c r="M1064" t="s">
        <v>53</v>
      </c>
      <c r="N1064" t="s">
        <v>979</v>
      </c>
      <c r="O1064" t="s">
        <v>31</v>
      </c>
      <c r="P1064" t="s">
        <v>35</v>
      </c>
      <c r="Q1064" t="s">
        <v>980</v>
      </c>
      <c r="R1064">
        <v>842.37599999999998</v>
      </c>
      <c r="S1064">
        <v>3</v>
      </c>
      <c r="T1064">
        <v>0.2</v>
      </c>
      <c r="U1064">
        <v>105.297</v>
      </c>
    </row>
    <row r="1065" spans="1:21" x14ac:dyDescent="0.25">
      <c r="A1065">
        <v>5156</v>
      </c>
      <c r="B1065" t="s">
        <v>3620</v>
      </c>
      <c r="C1065" s="1">
        <v>42193</v>
      </c>
      <c r="D1065" s="1">
        <v>42224</v>
      </c>
      <c r="E1065" t="s">
        <v>86</v>
      </c>
      <c r="F1065" t="s">
        <v>3621</v>
      </c>
      <c r="G1065" t="s">
        <v>3622</v>
      </c>
      <c r="H1065" t="s">
        <v>25</v>
      </c>
      <c r="I1065" t="s">
        <v>26</v>
      </c>
      <c r="J1065" t="s">
        <v>3623</v>
      </c>
      <c r="K1065" t="s">
        <v>633</v>
      </c>
      <c r="L1065">
        <v>63122</v>
      </c>
      <c r="M1065" t="s">
        <v>92</v>
      </c>
      <c r="N1065" t="s">
        <v>2607</v>
      </c>
      <c r="O1065" t="s">
        <v>31</v>
      </c>
      <c r="P1065" t="s">
        <v>55</v>
      </c>
      <c r="Q1065" t="s">
        <v>2608</v>
      </c>
      <c r="R1065">
        <v>212.94</v>
      </c>
      <c r="S1065">
        <v>3</v>
      </c>
      <c r="T1065">
        <v>0</v>
      </c>
      <c r="U1065">
        <v>34.070399999999999</v>
      </c>
    </row>
    <row r="1066" spans="1:21" x14ac:dyDescent="0.25">
      <c r="A1066">
        <v>5158</v>
      </c>
      <c r="B1066" t="s">
        <v>3624</v>
      </c>
      <c r="C1066" t="s">
        <v>1613</v>
      </c>
      <c r="D1066" s="1">
        <v>42832</v>
      </c>
      <c r="E1066" t="s">
        <v>22</v>
      </c>
      <c r="F1066" t="s">
        <v>3085</v>
      </c>
      <c r="G1066" t="s">
        <v>3086</v>
      </c>
      <c r="H1066" t="s">
        <v>100</v>
      </c>
      <c r="I1066" t="s">
        <v>26</v>
      </c>
      <c r="J1066" t="s">
        <v>137</v>
      </c>
      <c r="K1066" t="s">
        <v>138</v>
      </c>
      <c r="L1066">
        <v>60653</v>
      </c>
      <c r="M1066" t="s">
        <v>92</v>
      </c>
      <c r="N1066" t="s">
        <v>3241</v>
      </c>
      <c r="O1066" t="s">
        <v>31</v>
      </c>
      <c r="P1066" t="s">
        <v>35</v>
      </c>
      <c r="Q1066" t="s">
        <v>3242</v>
      </c>
      <c r="R1066">
        <v>569.05799999999999</v>
      </c>
      <c r="S1066">
        <v>3</v>
      </c>
      <c r="T1066">
        <v>0.3</v>
      </c>
      <c r="U1066">
        <v>-178.8468</v>
      </c>
    </row>
    <row r="1067" spans="1:21" x14ac:dyDescent="0.25">
      <c r="A1067">
        <v>5159</v>
      </c>
      <c r="B1067" t="s">
        <v>3624</v>
      </c>
      <c r="C1067" t="s">
        <v>1613</v>
      </c>
      <c r="D1067" s="1">
        <v>42832</v>
      </c>
      <c r="E1067" t="s">
        <v>22</v>
      </c>
      <c r="F1067" t="s">
        <v>3085</v>
      </c>
      <c r="G1067" t="s">
        <v>3086</v>
      </c>
      <c r="H1067" t="s">
        <v>100</v>
      </c>
      <c r="I1067" t="s">
        <v>26</v>
      </c>
      <c r="J1067" t="s">
        <v>137</v>
      </c>
      <c r="K1067" t="s">
        <v>138</v>
      </c>
      <c r="L1067">
        <v>60653</v>
      </c>
      <c r="M1067" t="s">
        <v>92</v>
      </c>
      <c r="N1067" t="s">
        <v>175</v>
      </c>
      <c r="O1067" t="s">
        <v>31</v>
      </c>
      <c r="P1067" t="s">
        <v>55</v>
      </c>
      <c r="Q1067" t="s">
        <v>176</v>
      </c>
      <c r="R1067">
        <v>14.224</v>
      </c>
      <c r="S1067">
        <v>2</v>
      </c>
      <c r="T1067">
        <v>0.6</v>
      </c>
      <c r="U1067">
        <v>-10.3124</v>
      </c>
    </row>
    <row r="1068" spans="1:21" x14ac:dyDescent="0.25">
      <c r="A1068">
        <v>5162</v>
      </c>
      <c r="B1068" t="s">
        <v>3625</v>
      </c>
      <c r="C1068" t="s">
        <v>3626</v>
      </c>
      <c r="D1068" s="1">
        <v>41767</v>
      </c>
      <c r="E1068" t="s">
        <v>39</v>
      </c>
      <c r="F1068" t="s">
        <v>3609</v>
      </c>
      <c r="G1068" t="s">
        <v>3610</v>
      </c>
      <c r="H1068" t="s">
        <v>89</v>
      </c>
      <c r="I1068" t="s">
        <v>26</v>
      </c>
      <c r="J1068" t="s">
        <v>202</v>
      </c>
      <c r="K1068" t="s">
        <v>203</v>
      </c>
      <c r="L1068">
        <v>98103</v>
      </c>
      <c r="M1068" t="s">
        <v>53</v>
      </c>
      <c r="N1068" t="s">
        <v>2851</v>
      </c>
      <c r="O1068" t="s">
        <v>31</v>
      </c>
      <c r="P1068" t="s">
        <v>32</v>
      </c>
      <c r="Q1068" t="s">
        <v>2852</v>
      </c>
      <c r="R1068">
        <v>1367.84</v>
      </c>
      <c r="S1068">
        <v>8</v>
      </c>
      <c r="T1068">
        <v>0</v>
      </c>
      <c r="U1068">
        <v>259.88959999999997</v>
      </c>
    </row>
    <row r="1069" spans="1:21" x14ac:dyDescent="0.25">
      <c r="A1069">
        <v>5163</v>
      </c>
      <c r="B1069" t="s">
        <v>3627</v>
      </c>
      <c r="C1069" t="s">
        <v>3137</v>
      </c>
      <c r="D1069" t="s">
        <v>2573</v>
      </c>
      <c r="E1069" t="s">
        <v>22</v>
      </c>
      <c r="F1069" t="s">
        <v>3628</v>
      </c>
      <c r="G1069" t="s">
        <v>3629</v>
      </c>
      <c r="H1069" t="s">
        <v>25</v>
      </c>
      <c r="I1069" t="s">
        <v>26</v>
      </c>
      <c r="J1069" t="s">
        <v>3630</v>
      </c>
      <c r="K1069" t="s">
        <v>312</v>
      </c>
      <c r="L1069">
        <v>48180</v>
      </c>
      <c r="M1069" t="s">
        <v>92</v>
      </c>
      <c r="N1069" t="s">
        <v>167</v>
      </c>
      <c r="O1069" t="s">
        <v>31</v>
      </c>
      <c r="P1069" t="s">
        <v>35</v>
      </c>
      <c r="Q1069" t="s">
        <v>168</v>
      </c>
      <c r="R1069">
        <v>301.95999999999998</v>
      </c>
      <c r="S1069">
        <v>2</v>
      </c>
      <c r="T1069">
        <v>0</v>
      </c>
      <c r="U1069">
        <v>33.215600000000002</v>
      </c>
    </row>
    <row r="1070" spans="1:21" x14ac:dyDescent="0.25">
      <c r="A1070">
        <v>5164</v>
      </c>
      <c r="B1070" t="s">
        <v>3631</v>
      </c>
      <c r="C1070" s="1">
        <v>42162</v>
      </c>
      <c r="D1070" s="1">
        <v>42315</v>
      </c>
      <c r="E1070" t="s">
        <v>39</v>
      </c>
      <c r="F1070" t="s">
        <v>2797</v>
      </c>
      <c r="G1070" t="s">
        <v>2798</v>
      </c>
      <c r="H1070" t="s">
        <v>25</v>
      </c>
      <c r="I1070" t="s">
        <v>26</v>
      </c>
      <c r="J1070" t="s">
        <v>1392</v>
      </c>
      <c r="K1070" t="s">
        <v>52</v>
      </c>
      <c r="L1070">
        <v>91104</v>
      </c>
      <c r="M1070" t="s">
        <v>53</v>
      </c>
      <c r="N1070" t="s">
        <v>124</v>
      </c>
      <c r="O1070" t="s">
        <v>31</v>
      </c>
      <c r="P1070" t="s">
        <v>35</v>
      </c>
      <c r="Q1070" t="s">
        <v>125</v>
      </c>
      <c r="R1070">
        <v>170.352</v>
      </c>
      <c r="S1070">
        <v>3</v>
      </c>
      <c r="T1070">
        <v>0.2</v>
      </c>
      <c r="U1070">
        <v>-17.0352</v>
      </c>
    </row>
    <row r="1071" spans="1:21" x14ac:dyDescent="0.25">
      <c r="A1071">
        <v>5168</v>
      </c>
      <c r="B1071" t="s">
        <v>3632</v>
      </c>
      <c r="C1071" s="1">
        <v>41923</v>
      </c>
      <c r="D1071" t="s">
        <v>2216</v>
      </c>
      <c r="E1071" t="s">
        <v>39</v>
      </c>
      <c r="F1071" t="s">
        <v>2941</v>
      </c>
      <c r="G1071" t="s">
        <v>2942</v>
      </c>
      <c r="H1071" t="s">
        <v>25</v>
      </c>
      <c r="I1071" t="s">
        <v>26</v>
      </c>
      <c r="J1071" t="s">
        <v>3633</v>
      </c>
      <c r="K1071" t="s">
        <v>312</v>
      </c>
      <c r="L1071">
        <v>48640</v>
      </c>
      <c r="M1071" t="s">
        <v>92</v>
      </c>
      <c r="N1071" t="s">
        <v>703</v>
      </c>
      <c r="O1071" t="s">
        <v>31</v>
      </c>
      <c r="P1071" t="s">
        <v>35</v>
      </c>
      <c r="Q1071" t="s">
        <v>704</v>
      </c>
      <c r="R1071">
        <v>563.94000000000005</v>
      </c>
      <c r="S1071">
        <v>3</v>
      </c>
      <c r="T1071">
        <v>0</v>
      </c>
      <c r="U1071">
        <v>112.788</v>
      </c>
    </row>
    <row r="1072" spans="1:21" x14ac:dyDescent="0.25">
      <c r="A1072">
        <v>5171</v>
      </c>
      <c r="B1072" t="s">
        <v>3634</v>
      </c>
      <c r="C1072" t="s">
        <v>1407</v>
      </c>
      <c r="D1072" t="s">
        <v>3144</v>
      </c>
      <c r="E1072" t="s">
        <v>22</v>
      </c>
      <c r="F1072" t="s">
        <v>1151</v>
      </c>
      <c r="G1072" t="s">
        <v>1152</v>
      </c>
      <c r="H1072" t="s">
        <v>89</v>
      </c>
      <c r="I1072" t="s">
        <v>26</v>
      </c>
      <c r="J1072" t="s">
        <v>311</v>
      </c>
      <c r="K1072" t="s">
        <v>312</v>
      </c>
      <c r="L1072">
        <v>48205</v>
      </c>
      <c r="M1072" t="s">
        <v>92</v>
      </c>
      <c r="N1072" t="s">
        <v>675</v>
      </c>
      <c r="O1072" t="s">
        <v>31</v>
      </c>
      <c r="P1072" t="s">
        <v>35</v>
      </c>
      <c r="Q1072" t="s">
        <v>676</v>
      </c>
      <c r="R1072">
        <v>3504.9</v>
      </c>
      <c r="S1072">
        <v>5</v>
      </c>
      <c r="T1072">
        <v>0</v>
      </c>
      <c r="U1072">
        <v>700.98</v>
      </c>
    </row>
    <row r="1073" spans="1:21" x14ac:dyDescent="0.25">
      <c r="A1073">
        <v>5176</v>
      </c>
      <c r="B1073" t="s">
        <v>3635</v>
      </c>
      <c r="C1073" t="s">
        <v>511</v>
      </c>
      <c r="D1073" t="s">
        <v>555</v>
      </c>
      <c r="E1073" t="s">
        <v>39</v>
      </c>
      <c r="F1073" t="s">
        <v>1448</v>
      </c>
      <c r="G1073" t="s">
        <v>1449</v>
      </c>
      <c r="H1073" t="s">
        <v>25</v>
      </c>
      <c r="I1073" t="s">
        <v>26</v>
      </c>
      <c r="J1073" t="s">
        <v>3636</v>
      </c>
      <c r="K1073" t="s">
        <v>91</v>
      </c>
      <c r="L1073">
        <v>76706</v>
      </c>
      <c r="M1073" t="s">
        <v>92</v>
      </c>
      <c r="N1073" t="s">
        <v>3229</v>
      </c>
      <c r="O1073" t="s">
        <v>31</v>
      </c>
      <c r="P1073" t="s">
        <v>32</v>
      </c>
      <c r="Q1073" t="s">
        <v>3230</v>
      </c>
      <c r="R1073">
        <v>328.39920000000001</v>
      </c>
      <c r="S1073">
        <v>3</v>
      </c>
      <c r="T1073">
        <v>0.32</v>
      </c>
      <c r="U1073">
        <v>-91.758600000000001</v>
      </c>
    </row>
    <row r="1074" spans="1:21" x14ac:dyDescent="0.25">
      <c r="A1074">
        <v>5179</v>
      </c>
      <c r="B1074" t="s">
        <v>3637</v>
      </c>
      <c r="C1074" t="s">
        <v>1981</v>
      </c>
      <c r="D1074" t="s">
        <v>1982</v>
      </c>
      <c r="E1074" t="s">
        <v>39</v>
      </c>
      <c r="F1074" t="s">
        <v>1199</v>
      </c>
      <c r="G1074" t="s">
        <v>1200</v>
      </c>
      <c r="H1074" t="s">
        <v>89</v>
      </c>
      <c r="I1074" t="s">
        <v>26</v>
      </c>
      <c r="J1074" t="s">
        <v>51</v>
      </c>
      <c r="K1074" t="s">
        <v>52</v>
      </c>
      <c r="L1074">
        <v>90036</v>
      </c>
      <c r="M1074" t="s">
        <v>53</v>
      </c>
      <c r="N1074" t="s">
        <v>1827</v>
      </c>
      <c r="O1074" t="s">
        <v>31</v>
      </c>
      <c r="P1074" t="s">
        <v>55</v>
      </c>
      <c r="Q1074" t="s">
        <v>1828</v>
      </c>
      <c r="R1074">
        <v>37.68</v>
      </c>
      <c r="S1074">
        <v>2</v>
      </c>
      <c r="T1074">
        <v>0</v>
      </c>
      <c r="U1074">
        <v>15.8256</v>
      </c>
    </row>
    <row r="1075" spans="1:21" x14ac:dyDescent="0.25">
      <c r="A1075">
        <v>5189</v>
      </c>
      <c r="B1075" t="s">
        <v>3638</v>
      </c>
      <c r="C1075" t="s">
        <v>2898</v>
      </c>
      <c r="D1075" t="s">
        <v>1782</v>
      </c>
      <c r="E1075" t="s">
        <v>39</v>
      </c>
      <c r="F1075" t="s">
        <v>969</v>
      </c>
      <c r="G1075" t="s">
        <v>970</v>
      </c>
      <c r="H1075" t="s">
        <v>25</v>
      </c>
      <c r="I1075" t="s">
        <v>26</v>
      </c>
      <c r="J1075" t="s">
        <v>376</v>
      </c>
      <c r="K1075" t="s">
        <v>112</v>
      </c>
      <c r="L1075">
        <v>47201</v>
      </c>
      <c r="M1075" t="s">
        <v>92</v>
      </c>
      <c r="N1075" t="s">
        <v>525</v>
      </c>
      <c r="O1075" t="s">
        <v>31</v>
      </c>
      <c r="P1075" t="s">
        <v>35</v>
      </c>
      <c r="Q1075" t="s">
        <v>526</v>
      </c>
      <c r="R1075">
        <v>1516.2</v>
      </c>
      <c r="S1075">
        <v>7</v>
      </c>
      <c r="T1075">
        <v>0</v>
      </c>
      <c r="U1075">
        <v>394.21199999999999</v>
      </c>
    </row>
    <row r="1076" spans="1:21" x14ac:dyDescent="0.25">
      <c r="A1076">
        <v>5193</v>
      </c>
      <c r="B1076" t="s">
        <v>3639</v>
      </c>
      <c r="C1076" t="s">
        <v>3640</v>
      </c>
      <c r="D1076" s="1">
        <v>41651</v>
      </c>
      <c r="E1076" t="s">
        <v>22</v>
      </c>
      <c r="F1076" t="s">
        <v>3641</v>
      </c>
      <c r="G1076" t="s">
        <v>3642</v>
      </c>
      <c r="H1076" t="s">
        <v>89</v>
      </c>
      <c r="I1076" t="s">
        <v>26</v>
      </c>
      <c r="J1076" t="s">
        <v>165</v>
      </c>
      <c r="K1076" t="s">
        <v>166</v>
      </c>
      <c r="L1076">
        <v>29203</v>
      </c>
      <c r="M1076" t="s">
        <v>29</v>
      </c>
      <c r="N1076" t="s">
        <v>233</v>
      </c>
      <c r="O1076" t="s">
        <v>31</v>
      </c>
      <c r="P1076" t="s">
        <v>55</v>
      </c>
      <c r="Q1076" t="s">
        <v>234</v>
      </c>
      <c r="R1076">
        <v>397.6</v>
      </c>
      <c r="S1076">
        <v>5</v>
      </c>
      <c r="T1076">
        <v>0</v>
      </c>
      <c r="U1076">
        <v>43.735999999999997</v>
      </c>
    </row>
    <row r="1077" spans="1:21" x14ac:dyDescent="0.25">
      <c r="A1077">
        <v>5203</v>
      </c>
      <c r="B1077" t="s">
        <v>3643</v>
      </c>
      <c r="C1077" t="s">
        <v>3644</v>
      </c>
      <c r="D1077" t="s">
        <v>3645</v>
      </c>
      <c r="E1077" t="s">
        <v>39</v>
      </c>
      <c r="F1077" t="s">
        <v>3646</v>
      </c>
      <c r="G1077" t="s">
        <v>3647</v>
      </c>
      <c r="H1077" t="s">
        <v>25</v>
      </c>
      <c r="I1077" t="s">
        <v>26</v>
      </c>
      <c r="J1077" t="s">
        <v>1744</v>
      </c>
      <c r="K1077" t="s">
        <v>52</v>
      </c>
      <c r="L1077">
        <v>94601</v>
      </c>
      <c r="M1077" t="s">
        <v>53</v>
      </c>
      <c r="N1077" t="s">
        <v>1416</v>
      </c>
      <c r="O1077" t="s">
        <v>31</v>
      </c>
      <c r="P1077" t="s">
        <v>55</v>
      </c>
      <c r="Q1077" t="s">
        <v>1417</v>
      </c>
      <c r="R1077">
        <v>104.23</v>
      </c>
      <c r="S1077">
        <v>7</v>
      </c>
      <c r="T1077">
        <v>0</v>
      </c>
      <c r="U1077">
        <v>28.142099999999999</v>
      </c>
    </row>
    <row r="1078" spans="1:21" x14ac:dyDescent="0.25">
      <c r="A1078">
        <v>5220</v>
      </c>
      <c r="B1078" t="s">
        <v>3648</v>
      </c>
      <c r="C1078" s="1">
        <v>42744</v>
      </c>
      <c r="D1078" s="1">
        <v>42744</v>
      </c>
      <c r="E1078" t="s">
        <v>464</v>
      </c>
      <c r="F1078" t="s">
        <v>696</v>
      </c>
      <c r="G1078" t="s">
        <v>697</v>
      </c>
      <c r="H1078" t="s">
        <v>25</v>
      </c>
      <c r="I1078" t="s">
        <v>26</v>
      </c>
      <c r="J1078" t="s">
        <v>311</v>
      </c>
      <c r="K1078" t="s">
        <v>312</v>
      </c>
      <c r="L1078">
        <v>48205</v>
      </c>
      <c r="M1078" t="s">
        <v>92</v>
      </c>
      <c r="N1078" t="s">
        <v>2605</v>
      </c>
      <c r="O1078" t="s">
        <v>31</v>
      </c>
      <c r="P1078" t="s">
        <v>35</v>
      </c>
      <c r="Q1078" t="s">
        <v>2606</v>
      </c>
      <c r="R1078">
        <v>498.26</v>
      </c>
      <c r="S1078">
        <v>7</v>
      </c>
      <c r="T1078">
        <v>0</v>
      </c>
      <c r="U1078">
        <v>134.53020000000001</v>
      </c>
    </row>
    <row r="1079" spans="1:21" x14ac:dyDescent="0.25">
      <c r="A1079">
        <v>5221</v>
      </c>
      <c r="B1079" t="s">
        <v>3649</v>
      </c>
      <c r="C1079" t="s">
        <v>48</v>
      </c>
      <c r="D1079" t="s">
        <v>2939</v>
      </c>
      <c r="E1079" t="s">
        <v>39</v>
      </c>
      <c r="F1079" t="s">
        <v>3650</v>
      </c>
      <c r="G1079" t="s">
        <v>3651</v>
      </c>
      <c r="H1079" t="s">
        <v>100</v>
      </c>
      <c r="I1079" t="s">
        <v>26</v>
      </c>
      <c r="J1079" t="s">
        <v>311</v>
      </c>
      <c r="K1079" t="s">
        <v>312</v>
      </c>
      <c r="L1079">
        <v>48234</v>
      </c>
      <c r="M1079" t="s">
        <v>92</v>
      </c>
      <c r="N1079" t="s">
        <v>3221</v>
      </c>
      <c r="O1079" t="s">
        <v>31</v>
      </c>
      <c r="P1079" t="s">
        <v>32</v>
      </c>
      <c r="Q1079" t="s">
        <v>3222</v>
      </c>
      <c r="R1079">
        <v>212.94</v>
      </c>
      <c r="S1079">
        <v>3</v>
      </c>
      <c r="T1079">
        <v>0</v>
      </c>
      <c r="U1079">
        <v>57.4938</v>
      </c>
    </row>
    <row r="1080" spans="1:21" x14ac:dyDescent="0.25">
      <c r="A1080">
        <v>5228</v>
      </c>
      <c r="B1080" t="s">
        <v>3652</v>
      </c>
      <c r="C1080" t="s">
        <v>1389</v>
      </c>
      <c r="D1080" t="s">
        <v>3140</v>
      </c>
      <c r="E1080" t="s">
        <v>39</v>
      </c>
      <c r="F1080" t="s">
        <v>1929</v>
      </c>
      <c r="G1080" t="s">
        <v>1930</v>
      </c>
      <c r="H1080" t="s">
        <v>25</v>
      </c>
      <c r="I1080" t="s">
        <v>26</v>
      </c>
      <c r="J1080" t="s">
        <v>180</v>
      </c>
      <c r="K1080" t="s">
        <v>123</v>
      </c>
      <c r="L1080">
        <v>10011</v>
      </c>
      <c r="M1080" t="s">
        <v>66</v>
      </c>
      <c r="N1080" t="s">
        <v>838</v>
      </c>
      <c r="O1080" t="s">
        <v>31</v>
      </c>
      <c r="P1080" t="s">
        <v>32</v>
      </c>
      <c r="Q1080" t="s">
        <v>839</v>
      </c>
      <c r="R1080">
        <v>353.56799999999998</v>
      </c>
      <c r="S1080">
        <v>2</v>
      </c>
      <c r="T1080">
        <v>0.2</v>
      </c>
      <c r="U1080">
        <v>-44.195999999999998</v>
      </c>
    </row>
    <row r="1081" spans="1:21" x14ac:dyDescent="0.25">
      <c r="A1081">
        <v>5231</v>
      </c>
      <c r="B1081" t="s">
        <v>3653</v>
      </c>
      <c r="C1081" t="s">
        <v>3654</v>
      </c>
      <c r="D1081" t="s">
        <v>3655</v>
      </c>
      <c r="E1081" t="s">
        <v>22</v>
      </c>
      <c r="F1081" t="s">
        <v>940</v>
      </c>
      <c r="G1081" t="s">
        <v>941</v>
      </c>
      <c r="H1081" t="s">
        <v>25</v>
      </c>
      <c r="I1081" t="s">
        <v>26</v>
      </c>
      <c r="J1081" t="s">
        <v>1326</v>
      </c>
      <c r="K1081" t="s">
        <v>52</v>
      </c>
      <c r="L1081">
        <v>93727</v>
      </c>
      <c r="M1081" t="s">
        <v>53</v>
      </c>
      <c r="N1081" t="s">
        <v>895</v>
      </c>
      <c r="O1081" t="s">
        <v>31</v>
      </c>
      <c r="P1081" t="s">
        <v>45</v>
      </c>
      <c r="Q1081" t="s">
        <v>896</v>
      </c>
      <c r="R1081">
        <v>697.16</v>
      </c>
      <c r="S1081">
        <v>5</v>
      </c>
      <c r="T1081">
        <v>0.2</v>
      </c>
      <c r="U1081">
        <v>8.7144999999999992</v>
      </c>
    </row>
    <row r="1082" spans="1:21" x14ac:dyDescent="0.25">
      <c r="A1082">
        <v>5232</v>
      </c>
      <c r="B1082" t="s">
        <v>3653</v>
      </c>
      <c r="C1082" t="s">
        <v>3654</v>
      </c>
      <c r="D1082" t="s">
        <v>3655</v>
      </c>
      <c r="E1082" t="s">
        <v>22</v>
      </c>
      <c r="F1082" t="s">
        <v>940</v>
      </c>
      <c r="G1082" t="s">
        <v>941</v>
      </c>
      <c r="H1082" t="s">
        <v>25</v>
      </c>
      <c r="I1082" t="s">
        <v>26</v>
      </c>
      <c r="J1082" t="s">
        <v>1326</v>
      </c>
      <c r="K1082" t="s">
        <v>52</v>
      </c>
      <c r="L1082">
        <v>93727</v>
      </c>
      <c r="M1082" t="s">
        <v>53</v>
      </c>
      <c r="N1082" t="s">
        <v>2503</v>
      </c>
      <c r="O1082" t="s">
        <v>31</v>
      </c>
      <c r="P1082" t="s">
        <v>55</v>
      </c>
      <c r="Q1082" t="s">
        <v>2504</v>
      </c>
      <c r="R1082">
        <v>30.93</v>
      </c>
      <c r="S1082">
        <v>1</v>
      </c>
      <c r="T1082">
        <v>0</v>
      </c>
      <c r="U1082">
        <v>12.6813</v>
      </c>
    </row>
    <row r="1083" spans="1:21" x14ac:dyDescent="0.25">
      <c r="A1083">
        <v>5234</v>
      </c>
      <c r="B1083" t="s">
        <v>3656</v>
      </c>
      <c r="C1083" t="s">
        <v>1917</v>
      </c>
      <c r="D1083" t="s">
        <v>245</v>
      </c>
      <c r="E1083" t="s">
        <v>39</v>
      </c>
      <c r="F1083" t="s">
        <v>2574</v>
      </c>
      <c r="G1083" t="s">
        <v>2575</v>
      </c>
      <c r="H1083" t="s">
        <v>89</v>
      </c>
      <c r="I1083" t="s">
        <v>26</v>
      </c>
      <c r="J1083" t="s">
        <v>3657</v>
      </c>
      <c r="K1083" t="s">
        <v>1238</v>
      </c>
      <c r="L1083">
        <v>71854</v>
      </c>
      <c r="M1083" t="s">
        <v>29</v>
      </c>
      <c r="N1083" t="s">
        <v>3574</v>
      </c>
      <c r="O1083" t="s">
        <v>31</v>
      </c>
      <c r="P1083" t="s">
        <v>35</v>
      </c>
      <c r="Q1083" t="s">
        <v>3575</v>
      </c>
      <c r="R1083">
        <v>605.34</v>
      </c>
      <c r="S1083">
        <v>6</v>
      </c>
      <c r="T1083">
        <v>0</v>
      </c>
      <c r="U1083">
        <v>145.2816</v>
      </c>
    </row>
    <row r="1084" spans="1:21" x14ac:dyDescent="0.25">
      <c r="A1084">
        <v>5235</v>
      </c>
      <c r="B1084" t="s">
        <v>3658</v>
      </c>
      <c r="C1084" t="s">
        <v>2840</v>
      </c>
      <c r="D1084" t="s">
        <v>520</v>
      </c>
      <c r="E1084" t="s">
        <v>86</v>
      </c>
      <c r="F1084" t="s">
        <v>3659</v>
      </c>
      <c r="G1084" t="s">
        <v>3660</v>
      </c>
      <c r="H1084" t="s">
        <v>25</v>
      </c>
      <c r="I1084" t="s">
        <v>26</v>
      </c>
      <c r="J1084" t="s">
        <v>352</v>
      </c>
      <c r="K1084" t="s">
        <v>52</v>
      </c>
      <c r="L1084">
        <v>94110</v>
      </c>
      <c r="M1084" t="s">
        <v>53</v>
      </c>
      <c r="N1084" t="s">
        <v>204</v>
      </c>
      <c r="O1084" t="s">
        <v>31</v>
      </c>
      <c r="P1084" t="s">
        <v>45</v>
      </c>
      <c r="Q1084" t="s">
        <v>205</v>
      </c>
      <c r="R1084">
        <v>210.00800000000001</v>
      </c>
      <c r="S1084">
        <v>1</v>
      </c>
      <c r="T1084">
        <v>0.2</v>
      </c>
      <c r="U1084">
        <v>2.6251000000000002</v>
      </c>
    </row>
    <row r="1085" spans="1:21" x14ac:dyDescent="0.25">
      <c r="A1085">
        <v>5237</v>
      </c>
      <c r="B1085" t="s">
        <v>3661</v>
      </c>
      <c r="C1085" t="s">
        <v>222</v>
      </c>
      <c r="D1085" t="s">
        <v>3662</v>
      </c>
      <c r="E1085" t="s">
        <v>39</v>
      </c>
      <c r="F1085" t="s">
        <v>3141</v>
      </c>
      <c r="G1085" t="s">
        <v>3142</v>
      </c>
      <c r="H1085" t="s">
        <v>25</v>
      </c>
      <c r="I1085" t="s">
        <v>26</v>
      </c>
      <c r="J1085" t="s">
        <v>165</v>
      </c>
      <c r="K1085" t="s">
        <v>1274</v>
      </c>
      <c r="L1085">
        <v>21044</v>
      </c>
      <c r="M1085" t="s">
        <v>66</v>
      </c>
      <c r="N1085" t="s">
        <v>1270</v>
      </c>
      <c r="O1085" t="s">
        <v>31</v>
      </c>
      <c r="P1085" t="s">
        <v>55</v>
      </c>
      <c r="Q1085" t="s">
        <v>1271</v>
      </c>
      <c r="R1085">
        <v>164.22</v>
      </c>
      <c r="S1085">
        <v>3</v>
      </c>
      <c r="T1085">
        <v>0</v>
      </c>
      <c r="U1085">
        <v>50.908200000000001</v>
      </c>
    </row>
    <row r="1086" spans="1:21" x14ac:dyDescent="0.25">
      <c r="A1086">
        <v>5238</v>
      </c>
      <c r="B1086" t="s">
        <v>3661</v>
      </c>
      <c r="C1086" t="s">
        <v>222</v>
      </c>
      <c r="D1086" t="s">
        <v>3662</v>
      </c>
      <c r="E1086" t="s">
        <v>39</v>
      </c>
      <c r="F1086" t="s">
        <v>3141</v>
      </c>
      <c r="G1086" t="s">
        <v>3142</v>
      </c>
      <c r="H1086" t="s">
        <v>25</v>
      </c>
      <c r="I1086" t="s">
        <v>26</v>
      </c>
      <c r="J1086" t="s">
        <v>165</v>
      </c>
      <c r="K1086" t="s">
        <v>1274</v>
      </c>
      <c r="L1086">
        <v>21044</v>
      </c>
      <c r="M1086" t="s">
        <v>66</v>
      </c>
      <c r="N1086" t="s">
        <v>604</v>
      </c>
      <c r="O1086" t="s">
        <v>31</v>
      </c>
      <c r="P1086" t="s">
        <v>32</v>
      </c>
      <c r="Q1086" t="s">
        <v>605</v>
      </c>
      <c r="R1086">
        <v>362.94</v>
      </c>
      <c r="S1086">
        <v>3</v>
      </c>
      <c r="T1086">
        <v>0</v>
      </c>
      <c r="U1086">
        <v>36.293999999999997</v>
      </c>
    </row>
    <row r="1087" spans="1:21" x14ac:dyDescent="0.25">
      <c r="A1087">
        <v>5245</v>
      </c>
      <c r="B1087" t="s">
        <v>3663</v>
      </c>
      <c r="C1087" s="1">
        <v>42408</v>
      </c>
      <c r="D1087" s="1">
        <v>42468</v>
      </c>
      <c r="E1087" t="s">
        <v>22</v>
      </c>
      <c r="F1087" t="s">
        <v>2197</v>
      </c>
      <c r="G1087" t="s">
        <v>2198</v>
      </c>
      <c r="H1087" t="s">
        <v>89</v>
      </c>
      <c r="I1087" t="s">
        <v>26</v>
      </c>
      <c r="J1087" t="s">
        <v>51</v>
      </c>
      <c r="K1087" t="s">
        <v>52</v>
      </c>
      <c r="L1087">
        <v>90032</v>
      </c>
      <c r="M1087" t="s">
        <v>53</v>
      </c>
      <c r="N1087" t="s">
        <v>3664</v>
      </c>
      <c r="O1087" t="s">
        <v>31</v>
      </c>
      <c r="P1087" t="s">
        <v>45</v>
      </c>
      <c r="Q1087" t="s">
        <v>3665</v>
      </c>
      <c r="R1087">
        <v>136.464</v>
      </c>
      <c r="S1087">
        <v>2</v>
      </c>
      <c r="T1087">
        <v>0.2</v>
      </c>
      <c r="U1087">
        <v>15.3522</v>
      </c>
    </row>
    <row r="1088" spans="1:21" x14ac:dyDescent="0.25">
      <c r="A1088">
        <v>5255</v>
      </c>
      <c r="B1088" t="s">
        <v>3666</v>
      </c>
      <c r="C1088" s="1">
        <v>42127</v>
      </c>
      <c r="D1088" s="1">
        <v>42188</v>
      </c>
      <c r="E1088" t="s">
        <v>22</v>
      </c>
      <c r="F1088" t="s">
        <v>3667</v>
      </c>
      <c r="G1088" t="s">
        <v>3668</v>
      </c>
      <c r="H1088" t="s">
        <v>89</v>
      </c>
      <c r="I1088" t="s">
        <v>26</v>
      </c>
      <c r="J1088" t="s">
        <v>3669</v>
      </c>
      <c r="K1088" t="s">
        <v>65</v>
      </c>
      <c r="L1088">
        <v>18018</v>
      </c>
      <c r="M1088" t="s">
        <v>66</v>
      </c>
      <c r="N1088" t="s">
        <v>661</v>
      </c>
      <c r="O1088" t="s">
        <v>31</v>
      </c>
      <c r="P1088" t="s">
        <v>35</v>
      </c>
      <c r="Q1088" t="s">
        <v>662</v>
      </c>
      <c r="R1088">
        <v>99.372</v>
      </c>
      <c r="S1088">
        <v>2</v>
      </c>
      <c r="T1088">
        <v>0.3</v>
      </c>
      <c r="U1088">
        <v>-7.0979999999999999</v>
      </c>
    </row>
    <row r="1089" spans="1:21" x14ac:dyDescent="0.25">
      <c r="A1089">
        <v>5256</v>
      </c>
      <c r="B1089" t="s">
        <v>3666</v>
      </c>
      <c r="C1089" s="1">
        <v>42127</v>
      </c>
      <c r="D1089" s="1">
        <v>42188</v>
      </c>
      <c r="E1089" t="s">
        <v>22</v>
      </c>
      <c r="F1089" t="s">
        <v>3667</v>
      </c>
      <c r="G1089" t="s">
        <v>3668</v>
      </c>
      <c r="H1089" t="s">
        <v>89</v>
      </c>
      <c r="I1089" t="s">
        <v>26</v>
      </c>
      <c r="J1089" t="s">
        <v>3669</v>
      </c>
      <c r="K1089" t="s">
        <v>65</v>
      </c>
      <c r="L1089">
        <v>18018</v>
      </c>
      <c r="M1089" t="s">
        <v>66</v>
      </c>
      <c r="N1089" t="s">
        <v>2704</v>
      </c>
      <c r="O1089" t="s">
        <v>31</v>
      </c>
      <c r="P1089" t="s">
        <v>55</v>
      </c>
      <c r="Q1089" t="s">
        <v>2705</v>
      </c>
      <c r="R1089">
        <v>33.567999999999998</v>
      </c>
      <c r="S1089">
        <v>2</v>
      </c>
      <c r="T1089">
        <v>0.2</v>
      </c>
      <c r="U1089">
        <v>-5.4547999999999996</v>
      </c>
    </row>
    <row r="1090" spans="1:21" x14ac:dyDescent="0.25">
      <c r="A1090">
        <v>5263</v>
      </c>
      <c r="B1090" t="s">
        <v>3670</v>
      </c>
      <c r="C1090" s="1">
        <v>41829</v>
      </c>
      <c r="D1090" s="1">
        <v>41921</v>
      </c>
      <c r="E1090" t="s">
        <v>86</v>
      </c>
      <c r="F1090" t="s">
        <v>1439</v>
      </c>
      <c r="G1090" t="s">
        <v>1440</v>
      </c>
      <c r="H1090" t="s">
        <v>100</v>
      </c>
      <c r="I1090" t="s">
        <v>26</v>
      </c>
      <c r="J1090" t="s">
        <v>101</v>
      </c>
      <c r="K1090" t="s">
        <v>91</v>
      </c>
      <c r="L1090">
        <v>77036</v>
      </c>
      <c r="M1090" t="s">
        <v>92</v>
      </c>
      <c r="N1090" t="s">
        <v>1073</v>
      </c>
      <c r="O1090" t="s">
        <v>31</v>
      </c>
      <c r="P1090" t="s">
        <v>45</v>
      </c>
      <c r="Q1090" t="s">
        <v>1074</v>
      </c>
      <c r="R1090">
        <v>200.79499999999999</v>
      </c>
      <c r="S1090">
        <v>1</v>
      </c>
      <c r="T1090">
        <v>0.3</v>
      </c>
      <c r="U1090">
        <v>-22.948</v>
      </c>
    </row>
    <row r="1091" spans="1:21" x14ac:dyDescent="0.25">
      <c r="A1091">
        <v>5270</v>
      </c>
      <c r="B1091" t="s">
        <v>3671</v>
      </c>
      <c r="C1091" s="1">
        <v>43048</v>
      </c>
      <c r="D1091" s="1">
        <v>43048</v>
      </c>
      <c r="E1091" t="s">
        <v>464</v>
      </c>
      <c r="F1091" t="s">
        <v>782</v>
      </c>
      <c r="G1091" t="s">
        <v>783</v>
      </c>
      <c r="H1091" t="s">
        <v>25</v>
      </c>
      <c r="I1091" t="s">
        <v>26</v>
      </c>
      <c r="J1091" t="s">
        <v>352</v>
      </c>
      <c r="K1091" t="s">
        <v>52</v>
      </c>
      <c r="L1091">
        <v>94110</v>
      </c>
      <c r="M1091" t="s">
        <v>53</v>
      </c>
      <c r="N1091" t="s">
        <v>154</v>
      </c>
      <c r="O1091" t="s">
        <v>31</v>
      </c>
      <c r="P1091" t="s">
        <v>55</v>
      </c>
      <c r="Q1091" t="s">
        <v>155</v>
      </c>
      <c r="R1091">
        <v>32.36</v>
      </c>
      <c r="S1091">
        <v>4</v>
      </c>
      <c r="T1091">
        <v>0</v>
      </c>
      <c r="U1091">
        <v>11.6496</v>
      </c>
    </row>
    <row r="1092" spans="1:21" x14ac:dyDescent="0.25">
      <c r="A1092">
        <v>5272</v>
      </c>
      <c r="B1092" t="s">
        <v>3672</v>
      </c>
      <c r="C1092" t="s">
        <v>3673</v>
      </c>
      <c r="D1092" t="s">
        <v>3673</v>
      </c>
      <c r="E1092" t="s">
        <v>464</v>
      </c>
      <c r="F1092" t="s">
        <v>3202</v>
      </c>
      <c r="G1092" t="s">
        <v>3203</v>
      </c>
      <c r="H1092" t="s">
        <v>89</v>
      </c>
      <c r="I1092" t="s">
        <v>26</v>
      </c>
      <c r="J1092" t="s">
        <v>51</v>
      </c>
      <c r="K1092" t="s">
        <v>52</v>
      </c>
      <c r="L1092">
        <v>90008</v>
      </c>
      <c r="M1092" t="s">
        <v>53</v>
      </c>
      <c r="N1092" t="s">
        <v>54</v>
      </c>
      <c r="O1092" t="s">
        <v>31</v>
      </c>
      <c r="P1092" t="s">
        <v>55</v>
      </c>
      <c r="Q1092" t="s">
        <v>56</v>
      </c>
      <c r="R1092">
        <v>27.92</v>
      </c>
      <c r="S1092">
        <v>4</v>
      </c>
      <c r="T1092">
        <v>0</v>
      </c>
      <c r="U1092">
        <v>8.0968</v>
      </c>
    </row>
    <row r="1093" spans="1:21" x14ac:dyDescent="0.25">
      <c r="A1093">
        <v>5273</v>
      </c>
      <c r="B1093" t="s">
        <v>3672</v>
      </c>
      <c r="C1093" t="s">
        <v>3673</v>
      </c>
      <c r="D1093" t="s">
        <v>3673</v>
      </c>
      <c r="E1093" t="s">
        <v>464</v>
      </c>
      <c r="F1093" t="s">
        <v>3202</v>
      </c>
      <c r="G1093" t="s">
        <v>3203</v>
      </c>
      <c r="H1093" t="s">
        <v>89</v>
      </c>
      <c r="I1093" t="s">
        <v>26</v>
      </c>
      <c r="J1093" t="s">
        <v>51</v>
      </c>
      <c r="K1093" t="s">
        <v>52</v>
      </c>
      <c r="L1093">
        <v>90008</v>
      </c>
      <c r="M1093" t="s">
        <v>53</v>
      </c>
      <c r="N1093" t="s">
        <v>1053</v>
      </c>
      <c r="O1093" t="s">
        <v>31</v>
      </c>
      <c r="P1093" t="s">
        <v>45</v>
      </c>
      <c r="Q1093" t="s">
        <v>1054</v>
      </c>
      <c r="R1093">
        <v>399.67200000000003</v>
      </c>
      <c r="S1093">
        <v>7</v>
      </c>
      <c r="T1093">
        <v>0.2</v>
      </c>
      <c r="U1093">
        <v>-14.9877</v>
      </c>
    </row>
    <row r="1094" spans="1:21" x14ac:dyDescent="0.25">
      <c r="A1094">
        <v>5275</v>
      </c>
      <c r="B1094" t="s">
        <v>3674</v>
      </c>
      <c r="C1094" s="1">
        <v>42196</v>
      </c>
      <c r="D1094" s="1">
        <v>42258</v>
      </c>
      <c r="E1094" t="s">
        <v>22</v>
      </c>
      <c r="F1094" t="s">
        <v>3455</v>
      </c>
      <c r="G1094" t="s">
        <v>3456</v>
      </c>
      <c r="H1094" t="s">
        <v>25</v>
      </c>
      <c r="I1094" t="s">
        <v>26</v>
      </c>
      <c r="J1094" t="s">
        <v>3589</v>
      </c>
      <c r="K1094" t="s">
        <v>3675</v>
      </c>
      <c r="L1094">
        <v>5408</v>
      </c>
      <c r="M1094" t="s">
        <v>66</v>
      </c>
      <c r="N1094" t="s">
        <v>651</v>
      </c>
      <c r="O1094" t="s">
        <v>31</v>
      </c>
      <c r="P1094" t="s">
        <v>35</v>
      </c>
      <c r="Q1094" t="s">
        <v>652</v>
      </c>
      <c r="R1094">
        <v>715.2</v>
      </c>
      <c r="S1094">
        <v>3</v>
      </c>
      <c r="T1094">
        <v>0</v>
      </c>
      <c r="U1094">
        <v>178.8</v>
      </c>
    </row>
    <row r="1095" spans="1:21" x14ac:dyDescent="0.25">
      <c r="A1095">
        <v>5278</v>
      </c>
      <c r="B1095" t="s">
        <v>3676</v>
      </c>
      <c r="C1095" t="s">
        <v>1680</v>
      </c>
      <c r="D1095" t="s">
        <v>3122</v>
      </c>
      <c r="E1095" t="s">
        <v>39</v>
      </c>
      <c r="F1095" t="s">
        <v>2156</v>
      </c>
      <c r="G1095" t="s">
        <v>2157</v>
      </c>
      <c r="H1095" t="s">
        <v>100</v>
      </c>
      <c r="I1095" t="s">
        <v>26</v>
      </c>
      <c r="J1095" t="s">
        <v>3027</v>
      </c>
      <c r="K1095" t="s">
        <v>91</v>
      </c>
      <c r="L1095">
        <v>79762</v>
      </c>
      <c r="M1095" t="s">
        <v>92</v>
      </c>
      <c r="N1095" t="s">
        <v>275</v>
      </c>
      <c r="O1095" t="s">
        <v>31</v>
      </c>
      <c r="P1095" t="s">
        <v>35</v>
      </c>
      <c r="Q1095" t="s">
        <v>276</v>
      </c>
      <c r="R1095">
        <v>340.11599999999999</v>
      </c>
      <c r="S1095">
        <v>6</v>
      </c>
      <c r="T1095">
        <v>0.3</v>
      </c>
      <c r="U1095">
        <v>-9.7175999999999991</v>
      </c>
    </row>
    <row r="1096" spans="1:21" x14ac:dyDescent="0.25">
      <c r="A1096">
        <v>5282</v>
      </c>
      <c r="B1096" t="s">
        <v>3677</v>
      </c>
      <c r="C1096" s="1">
        <v>42133</v>
      </c>
      <c r="D1096" s="1">
        <v>42286</v>
      </c>
      <c r="E1096" t="s">
        <v>39</v>
      </c>
      <c r="F1096" t="s">
        <v>3109</v>
      </c>
      <c r="G1096" t="s">
        <v>3110</v>
      </c>
      <c r="H1096" t="s">
        <v>89</v>
      </c>
      <c r="I1096" t="s">
        <v>26</v>
      </c>
      <c r="J1096" t="s">
        <v>1037</v>
      </c>
      <c r="K1096" t="s">
        <v>174</v>
      </c>
      <c r="L1096">
        <v>55901</v>
      </c>
      <c r="M1096" t="s">
        <v>92</v>
      </c>
      <c r="N1096" t="s">
        <v>113</v>
      </c>
      <c r="O1096" t="s">
        <v>31</v>
      </c>
      <c r="P1096" t="s">
        <v>55</v>
      </c>
      <c r="Q1096" t="s">
        <v>114</v>
      </c>
      <c r="R1096">
        <v>6.16</v>
      </c>
      <c r="S1096">
        <v>2</v>
      </c>
      <c r="T1096">
        <v>0</v>
      </c>
      <c r="U1096">
        <v>2.9567999999999999</v>
      </c>
    </row>
    <row r="1097" spans="1:21" x14ac:dyDescent="0.25">
      <c r="A1097">
        <v>5288</v>
      </c>
      <c r="B1097" t="s">
        <v>3678</v>
      </c>
      <c r="C1097" s="1">
        <v>42860</v>
      </c>
      <c r="D1097" s="1">
        <v>42891</v>
      </c>
      <c r="E1097" t="s">
        <v>86</v>
      </c>
      <c r="F1097" t="s">
        <v>2597</v>
      </c>
      <c r="G1097" t="s">
        <v>2598</v>
      </c>
      <c r="H1097" t="s">
        <v>25</v>
      </c>
      <c r="I1097" t="s">
        <v>26</v>
      </c>
      <c r="J1097" t="s">
        <v>999</v>
      </c>
      <c r="K1097" t="s">
        <v>189</v>
      </c>
      <c r="L1097">
        <v>80027</v>
      </c>
      <c r="M1097" t="s">
        <v>53</v>
      </c>
      <c r="N1097" t="s">
        <v>1329</v>
      </c>
      <c r="O1097" t="s">
        <v>31</v>
      </c>
      <c r="P1097" t="s">
        <v>32</v>
      </c>
      <c r="Q1097" t="s">
        <v>1330</v>
      </c>
      <c r="R1097">
        <v>89.991</v>
      </c>
      <c r="S1097">
        <v>3</v>
      </c>
      <c r="T1097">
        <v>0.7</v>
      </c>
      <c r="U1097">
        <v>-152.9847</v>
      </c>
    </row>
    <row r="1098" spans="1:21" x14ac:dyDescent="0.25">
      <c r="A1098">
        <v>5291</v>
      </c>
      <c r="B1098" t="s">
        <v>3679</v>
      </c>
      <c r="C1098" s="1">
        <v>41860</v>
      </c>
      <c r="D1098" t="s">
        <v>3680</v>
      </c>
      <c r="E1098" t="s">
        <v>39</v>
      </c>
      <c r="F1098" t="s">
        <v>1430</v>
      </c>
      <c r="G1098" t="s">
        <v>1431</v>
      </c>
      <c r="H1098" t="s">
        <v>25</v>
      </c>
      <c r="I1098" t="s">
        <v>26</v>
      </c>
      <c r="J1098" t="s">
        <v>101</v>
      </c>
      <c r="K1098" t="s">
        <v>91</v>
      </c>
      <c r="L1098">
        <v>77036</v>
      </c>
      <c r="M1098" t="s">
        <v>92</v>
      </c>
      <c r="N1098" t="s">
        <v>265</v>
      </c>
      <c r="O1098" t="s">
        <v>31</v>
      </c>
      <c r="P1098" t="s">
        <v>35</v>
      </c>
      <c r="Q1098" t="s">
        <v>266</v>
      </c>
      <c r="R1098">
        <v>966.7</v>
      </c>
      <c r="S1098">
        <v>5</v>
      </c>
      <c r="T1098">
        <v>0.3</v>
      </c>
      <c r="U1098">
        <v>-13.81</v>
      </c>
    </row>
    <row r="1099" spans="1:21" x14ac:dyDescent="0.25">
      <c r="A1099">
        <v>5294</v>
      </c>
      <c r="B1099" t="s">
        <v>3681</v>
      </c>
      <c r="C1099" t="s">
        <v>3682</v>
      </c>
      <c r="D1099" t="s">
        <v>3683</v>
      </c>
      <c r="E1099" t="s">
        <v>39</v>
      </c>
      <c r="F1099" t="s">
        <v>1622</v>
      </c>
      <c r="G1099" t="s">
        <v>1623</v>
      </c>
      <c r="H1099" t="s">
        <v>25</v>
      </c>
      <c r="I1099" t="s">
        <v>26</v>
      </c>
      <c r="J1099" t="s">
        <v>297</v>
      </c>
      <c r="K1099" t="s">
        <v>250</v>
      </c>
      <c r="L1099">
        <v>44256</v>
      </c>
      <c r="M1099" t="s">
        <v>66</v>
      </c>
      <c r="N1099" t="s">
        <v>1243</v>
      </c>
      <c r="O1099" t="s">
        <v>31</v>
      </c>
      <c r="P1099" t="s">
        <v>45</v>
      </c>
      <c r="Q1099" t="s">
        <v>1244</v>
      </c>
      <c r="R1099">
        <v>51.588000000000001</v>
      </c>
      <c r="S1099">
        <v>1</v>
      </c>
      <c r="T1099">
        <v>0.4</v>
      </c>
      <c r="U1099">
        <v>-15.4764</v>
      </c>
    </row>
    <row r="1100" spans="1:21" x14ac:dyDescent="0.25">
      <c r="A1100">
        <v>5297</v>
      </c>
      <c r="B1100" t="s">
        <v>3684</v>
      </c>
      <c r="C1100" t="s">
        <v>3232</v>
      </c>
      <c r="D1100" t="s">
        <v>3233</v>
      </c>
      <c r="E1100" t="s">
        <v>39</v>
      </c>
      <c r="F1100" t="s">
        <v>3659</v>
      </c>
      <c r="G1100" t="s">
        <v>3660</v>
      </c>
      <c r="H1100" t="s">
        <v>25</v>
      </c>
      <c r="I1100" t="s">
        <v>26</v>
      </c>
      <c r="J1100" t="s">
        <v>1206</v>
      </c>
      <c r="K1100" t="s">
        <v>123</v>
      </c>
      <c r="L1100">
        <v>10701</v>
      </c>
      <c r="M1100" t="s">
        <v>66</v>
      </c>
      <c r="N1100" t="s">
        <v>1416</v>
      </c>
      <c r="O1100" t="s">
        <v>31</v>
      </c>
      <c r="P1100" t="s">
        <v>55</v>
      </c>
      <c r="Q1100" t="s">
        <v>1417</v>
      </c>
      <c r="R1100">
        <v>14.89</v>
      </c>
      <c r="S1100">
        <v>1</v>
      </c>
      <c r="T1100">
        <v>0</v>
      </c>
      <c r="U1100">
        <v>4.0202999999999998</v>
      </c>
    </row>
    <row r="1101" spans="1:21" x14ac:dyDescent="0.25">
      <c r="A1101">
        <v>5301</v>
      </c>
      <c r="B1101" t="s">
        <v>3685</v>
      </c>
      <c r="C1101" t="s">
        <v>622</v>
      </c>
      <c r="D1101" s="1">
        <v>42435</v>
      </c>
      <c r="E1101" t="s">
        <v>39</v>
      </c>
      <c r="F1101" t="s">
        <v>3061</v>
      </c>
      <c r="G1101" t="s">
        <v>3062</v>
      </c>
      <c r="H1101" t="s">
        <v>89</v>
      </c>
      <c r="I1101" t="s">
        <v>26</v>
      </c>
      <c r="J1101" t="s">
        <v>1015</v>
      </c>
      <c r="K1101" t="s">
        <v>817</v>
      </c>
      <c r="L1101">
        <v>22153</v>
      </c>
      <c r="M1101" t="s">
        <v>29</v>
      </c>
      <c r="N1101" t="s">
        <v>2226</v>
      </c>
      <c r="O1101" t="s">
        <v>31</v>
      </c>
      <c r="P1101" t="s">
        <v>45</v>
      </c>
      <c r="Q1101" t="s">
        <v>2227</v>
      </c>
      <c r="R1101">
        <v>2275.5</v>
      </c>
      <c r="S1101">
        <v>10</v>
      </c>
      <c r="T1101">
        <v>0</v>
      </c>
      <c r="U1101">
        <v>386.83499999999998</v>
      </c>
    </row>
    <row r="1102" spans="1:21" x14ac:dyDescent="0.25">
      <c r="A1102">
        <v>5304</v>
      </c>
      <c r="B1102" t="s">
        <v>3686</v>
      </c>
      <c r="C1102" t="s">
        <v>2216</v>
      </c>
      <c r="D1102" t="s">
        <v>2243</v>
      </c>
      <c r="E1102" t="s">
        <v>39</v>
      </c>
      <c r="F1102" t="s">
        <v>3687</v>
      </c>
      <c r="G1102" t="s">
        <v>3688</v>
      </c>
      <c r="H1102" t="s">
        <v>25</v>
      </c>
      <c r="I1102" t="s">
        <v>26</v>
      </c>
      <c r="J1102" t="s">
        <v>568</v>
      </c>
      <c r="K1102" t="s">
        <v>138</v>
      </c>
      <c r="L1102">
        <v>62521</v>
      </c>
      <c r="M1102" t="s">
        <v>92</v>
      </c>
      <c r="N1102" t="s">
        <v>2377</v>
      </c>
      <c r="O1102" t="s">
        <v>31</v>
      </c>
      <c r="P1102" t="s">
        <v>35</v>
      </c>
      <c r="Q1102" t="s">
        <v>2378</v>
      </c>
      <c r="R1102">
        <v>37.295999999999999</v>
      </c>
      <c r="S1102">
        <v>2</v>
      </c>
      <c r="T1102">
        <v>0.3</v>
      </c>
      <c r="U1102">
        <v>-1.0656000000000001</v>
      </c>
    </row>
    <row r="1103" spans="1:21" x14ac:dyDescent="0.25">
      <c r="A1103">
        <v>5305</v>
      </c>
      <c r="B1103" t="s">
        <v>3689</v>
      </c>
      <c r="C1103" t="s">
        <v>3123</v>
      </c>
      <c r="D1103" t="s">
        <v>2849</v>
      </c>
      <c r="E1103" t="s">
        <v>86</v>
      </c>
      <c r="F1103" t="s">
        <v>583</v>
      </c>
      <c r="G1103" t="s">
        <v>584</v>
      </c>
      <c r="H1103" t="s">
        <v>100</v>
      </c>
      <c r="I1103" t="s">
        <v>26</v>
      </c>
      <c r="J1103" t="s">
        <v>3690</v>
      </c>
      <c r="K1103" t="s">
        <v>91</v>
      </c>
      <c r="L1103">
        <v>75043</v>
      </c>
      <c r="M1103" t="s">
        <v>92</v>
      </c>
      <c r="N1103" t="s">
        <v>2542</v>
      </c>
      <c r="O1103" t="s">
        <v>31</v>
      </c>
      <c r="P1103" t="s">
        <v>55</v>
      </c>
      <c r="Q1103" t="s">
        <v>2543</v>
      </c>
      <c r="R1103">
        <v>8.5440000000000005</v>
      </c>
      <c r="S1103">
        <v>2</v>
      </c>
      <c r="T1103">
        <v>0.6</v>
      </c>
      <c r="U1103">
        <v>-7.476</v>
      </c>
    </row>
    <row r="1104" spans="1:21" x14ac:dyDescent="0.25">
      <c r="A1104">
        <v>5306</v>
      </c>
      <c r="B1104" t="s">
        <v>3691</v>
      </c>
      <c r="C1104" t="s">
        <v>3692</v>
      </c>
      <c r="D1104" t="s">
        <v>3693</v>
      </c>
      <c r="E1104" t="s">
        <v>39</v>
      </c>
      <c r="F1104" t="s">
        <v>914</v>
      </c>
      <c r="G1104" t="s">
        <v>915</v>
      </c>
      <c r="H1104" t="s">
        <v>89</v>
      </c>
      <c r="I1104" t="s">
        <v>26</v>
      </c>
      <c r="J1104" t="s">
        <v>868</v>
      </c>
      <c r="K1104" t="s">
        <v>123</v>
      </c>
      <c r="L1104">
        <v>11572</v>
      </c>
      <c r="M1104" t="s">
        <v>66</v>
      </c>
      <c r="N1104" t="s">
        <v>181</v>
      </c>
      <c r="O1104" t="s">
        <v>31</v>
      </c>
      <c r="P1104" t="s">
        <v>55</v>
      </c>
      <c r="Q1104" t="s">
        <v>182</v>
      </c>
      <c r="R1104">
        <v>68.95</v>
      </c>
      <c r="S1104">
        <v>5</v>
      </c>
      <c r="T1104">
        <v>0</v>
      </c>
      <c r="U1104">
        <v>28.959</v>
      </c>
    </row>
    <row r="1105" spans="1:21" x14ac:dyDescent="0.25">
      <c r="A1105">
        <v>5309</v>
      </c>
      <c r="B1105" t="s">
        <v>3694</v>
      </c>
      <c r="C1105" t="s">
        <v>396</v>
      </c>
      <c r="D1105" t="s">
        <v>1640</v>
      </c>
      <c r="E1105" t="s">
        <v>86</v>
      </c>
      <c r="F1105" t="s">
        <v>3056</v>
      </c>
      <c r="G1105" t="s">
        <v>3057</v>
      </c>
      <c r="H1105" t="s">
        <v>25</v>
      </c>
      <c r="I1105" t="s">
        <v>26</v>
      </c>
      <c r="J1105" t="s">
        <v>101</v>
      </c>
      <c r="K1105" t="s">
        <v>91</v>
      </c>
      <c r="L1105">
        <v>77095</v>
      </c>
      <c r="M1105" t="s">
        <v>92</v>
      </c>
      <c r="N1105" t="s">
        <v>1920</v>
      </c>
      <c r="O1105" t="s">
        <v>31</v>
      </c>
      <c r="P1105" t="s">
        <v>35</v>
      </c>
      <c r="Q1105" t="s">
        <v>1921</v>
      </c>
      <c r="R1105">
        <v>191.05799999999999</v>
      </c>
      <c r="S1105">
        <v>3</v>
      </c>
      <c r="T1105">
        <v>0.3</v>
      </c>
      <c r="U1105">
        <v>-46.399799999999999</v>
      </c>
    </row>
    <row r="1106" spans="1:21" x14ac:dyDescent="0.25">
      <c r="A1106">
        <v>5314</v>
      </c>
      <c r="B1106" t="s">
        <v>3695</v>
      </c>
      <c r="C1106" t="s">
        <v>2473</v>
      </c>
      <c r="D1106" s="1">
        <v>42860</v>
      </c>
      <c r="E1106" t="s">
        <v>39</v>
      </c>
      <c r="F1106" t="s">
        <v>431</v>
      </c>
      <c r="G1106" t="s">
        <v>432</v>
      </c>
      <c r="H1106" t="s">
        <v>89</v>
      </c>
      <c r="I1106" t="s">
        <v>26</v>
      </c>
      <c r="J1106" t="s">
        <v>352</v>
      </c>
      <c r="K1106" t="s">
        <v>52</v>
      </c>
      <c r="L1106">
        <v>94110</v>
      </c>
      <c r="M1106" t="s">
        <v>53</v>
      </c>
      <c r="N1106" t="s">
        <v>863</v>
      </c>
      <c r="O1106" t="s">
        <v>31</v>
      </c>
      <c r="P1106" t="s">
        <v>55</v>
      </c>
      <c r="Q1106" t="s">
        <v>864</v>
      </c>
      <c r="R1106">
        <v>64.959999999999994</v>
      </c>
      <c r="S1106">
        <v>2</v>
      </c>
      <c r="T1106">
        <v>0</v>
      </c>
      <c r="U1106">
        <v>21.436800000000002</v>
      </c>
    </row>
    <row r="1107" spans="1:21" x14ac:dyDescent="0.25">
      <c r="A1107">
        <v>5316</v>
      </c>
      <c r="B1107" t="s">
        <v>3696</v>
      </c>
      <c r="C1107" s="1">
        <v>42405</v>
      </c>
      <c r="D1107" s="1">
        <v>42587</v>
      </c>
      <c r="E1107" t="s">
        <v>39</v>
      </c>
      <c r="F1107" t="s">
        <v>2422</v>
      </c>
      <c r="G1107" t="s">
        <v>2423</v>
      </c>
      <c r="H1107" t="s">
        <v>25</v>
      </c>
      <c r="I1107" t="s">
        <v>26</v>
      </c>
      <c r="J1107" t="s">
        <v>3053</v>
      </c>
      <c r="K1107" t="s">
        <v>1209</v>
      </c>
      <c r="L1107">
        <v>27405</v>
      </c>
      <c r="M1107" t="s">
        <v>29</v>
      </c>
      <c r="N1107" t="s">
        <v>1174</v>
      </c>
      <c r="O1107" t="s">
        <v>31</v>
      </c>
      <c r="P1107" t="s">
        <v>35</v>
      </c>
      <c r="Q1107" t="s">
        <v>1175</v>
      </c>
      <c r="R1107">
        <v>187.05600000000001</v>
      </c>
      <c r="S1107">
        <v>9</v>
      </c>
      <c r="T1107">
        <v>0.2</v>
      </c>
      <c r="U1107">
        <v>11.691000000000001</v>
      </c>
    </row>
    <row r="1108" spans="1:21" x14ac:dyDescent="0.25">
      <c r="A1108">
        <v>5317</v>
      </c>
      <c r="B1108" t="s">
        <v>3697</v>
      </c>
      <c r="C1108" s="1">
        <v>42776</v>
      </c>
      <c r="D1108" s="1">
        <v>42865</v>
      </c>
      <c r="E1108" t="s">
        <v>86</v>
      </c>
      <c r="F1108" t="s">
        <v>2884</v>
      </c>
      <c r="G1108" t="s">
        <v>2885</v>
      </c>
      <c r="H1108" t="s">
        <v>100</v>
      </c>
      <c r="I1108" t="s">
        <v>26</v>
      </c>
      <c r="J1108" t="s">
        <v>3698</v>
      </c>
      <c r="K1108" t="s">
        <v>146</v>
      </c>
      <c r="L1108">
        <v>37918</v>
      </c>
      <c r="M1108" t="s">
        <v>29</v>
      </c>
      <c r="N1108" t="s">
        <v>2039</v>
      </c>
      <c r="O1108" t="s">
        <v>31</v>
      </c>
      <c r="P1108" t="s">
        <v>55</v>
      </c>
      <c r="Q1108" t="s">
        <v>2040</v>
      </c>
      <c r="R1108">
        <v>11.808</v>
      </c>
      <c r="S1108">
        <v>2</v>
      </c>
      <c r="T1108">
        <v>0.2</v>
      </c>
      <c r="U1108">
        <v>1.3284</v>
      </c>
    </row>
    <row r="1109" spans="1:21" x14ac:dyDescent="0.25">
      <c r="A1109">
        <v>5318</v>
      </c>
      <c r="B1109" t="s">
        <v>3697</v>
      </c>
      <c r="C1109" s="1">
        <v>42776</v>
      </c>
      <c r="D1109" s="1">
        <v>42865</v>
      </c>
      <c r="E1109" t="s">
        <v>86</v>
      </c>
      <c r="F1109" t="s">
        <v>2884</v>
      </c>
      <c r="G1109" t="s">
        <v>2885</v>
      </c>
      <c r="H1109" t="s">
        <v>100</v>
      </c>
      <c r="I1109" t="s">
        <v>26</v>
      </c>
      <c r="J1109" t="s">
        <v>3698</v>
      </c>
      <c r="K1109" t="s">
        <v>146</v>
      </c>
      <c r="L1109">
        <v>37918</v>
      </c>
      <c r="M1109" t="s">
        <v>29</v>
      </c>
      <c r="N1109" t="s">
        <v>617</v>
      </c>
      <c r="O1109" t="s">
        <v>31</v>
      </c>
      <c r="P1109" t="s">
        <v>55</v>
      </c>
      <c r="Q1109" t="s">
        <v>3699</v>
      </c>
      <c r="R1109">
        <v>9.6560000000000006</v>
      </c>
      <c r="S1109">
        <v>1</v>
      </c>
      <c r="T1109">
        <v>0.2</v>
      </c>
      <c r="U1109">
        <v>1.5690999999999999</v>
      </c>
    </row>
    <row r="1110" spans="1:21" x14ac:dyDescent="0.25">
      <c r="A1110">
        <v>5321</v>
      </c>
      <c r="B1110" t="s">
        <v>3697</v>
      </c>
      <c r="C1110" s="1">
        <v>42776</v>
      </c>
      <c r="D1110" s="1">
        <v>42865</v>
      </c>
      <c r="E1110" t="s">
        <v>86</v>
      </c>
      <c r="F1110" t="s">
        <v>2884</v>
      </c>
      <c r="G1110" t="s">
        <v>2885</v>
      </c>
      <c r="H1110" t="s">
        <v>100</v>
      </c>
      <c r="I1110" t="s">
        <v>26</v>
      </c>
      <c r="J1110" t="s">
        <v>3698</v>
      </c>
      <c r="K1110" t="s">
        <v>146</v>
      </c>
      <c r="L1110">
        <v>37918</v>
      </c>
      <c r="M1110" t="s">
        <v>29</v>
      </c>
      <c r="N1110" t="s">
        <v>857</v>
      </c>
      <c r="O1110" t="s">
        <v>31</v>
      </c>
      <c r="P1110" t="s">
        <v>45</v>
      </c>
      <c r="Q1110" t="s">
        <v>858</v>
      </c>
      <c r="R1110">
        <v>2314.116</v>
      </c>
      <c r="S1110">
        <v>7</v>
      </c>
      <c r="T1110">
        <v>0.4</v>
      </c>
      <c r="U1110">
        <v>-1002.7836</v>
      </c>
    </row>
    <row r="1111" spans="1:21" x14ac:dyDescent="0.25">
      <c r="A1111">
        <v>5323</v>
      </c>
      <c r="B1111" t="s">
        <v>3697</v>
      </c>
      <c r="C1111" s="1">
        <v>42776</v>
      </c>
      <c r="D1111" s="1">
        <v>42865</v>
      </c>
      <c r="E1111" t="s">
        <v>86</v>
      </c>
      <c r="F1111" t="s">
        <v>2884</v>
      </c>
      <c r="G1111" t="s">
        <v>2885</v>
      </c>
      <c r="H1111" t="s">
        <v>100</v>
      </c>
      <c r="I1111" t="s">
        <v>26</v>
      </c>
      <c r="J1111" t="s">
        <v>3698</v>
      </c>
      <c r="K1111" t="s">
        <v>146</v>
      </c>
      <c r="L1111">
        <v>37918</v>
      </c>
      <c r="M1111" t="s">
        <v>29</v>
      </c>
      <c r="N1111" t="s">
        <v>1320</v>
      </c>
      <c r="O1111" t="s">
        <v>31</v>
      </c>
      <c r="P1111" t="s">
        <v>55</v>
      </c>
      <c r="Q1111" t="s">
        <v>1321</v>
      </c>
      <c r="R1111">
        <v>19.760000000000002</v>
      </c>
      <c r="S1111">
        <v>2</v>
      </c>
      <c r="T1111">
        <v>0.2</v>
      </c>
      <c r="U1111">
        <v>5.9279999999999999</v>
      </c>
    </row>
    <row r="1112" spans="1:21" x14ac:dyDescent="0.25">
      <c r="A1112">
        <v>5326</v>
      </c>
      <c r="B1112" t="s">
        <v>3700</v>
      </c>
      <c r="C1112" s="1">
        <v>42106</v>
      </c>
      <c r="D1112" s="1">
        <v>42259</v>
      </c>
      <c r="E1112" t="s">
        <v>39</v>
      </c>
      <c r="F1112" t="s">
        <v>1104</v>
      </c>
      <c r="G1112" t="s">
        <v>1105</v>
      </c>
      <c r="H1112" t="s">
        <v>25</v>
      </c>
      <c r="I1112" t="s">
        <v>26</v>
      </c>
      <c r="J1112" t="s">
        <v>2437</v>
      </c>
      <c r="K1112" t="s">
        <v>52</v>
      </c>
      <c r="L1112">
        <v>90712</v>
      </c>
      <c r="M1112" t="s">
        <v>53</v>
      </c>
      <c r="N1112" t="s">
        <v>1544</v>
      </c>
      <c r="O1112" t="s">
        <v>31</v>
      </c>
      <c r="P1112" t="s">
        <v>55</v>
      </c>
      <c r="Q1112" t="s">
        <v>1545</v>
      </c>
      <c r="R1112">
        <v>25.08</v>
      </c>
      <c r="S1112">
        <v>6</v>
      </c>
      <c r="T1112">
        <v>0</v>
      </c>
      <c r="U1112">
        <v>9.0288000000000004</v>
      </c>
    </row>
    <row r="1113" spans="1:21" x14ac:dyDescent="0.25">
      <c r="A1113">
        <v>5331</v>
      </c>
      <c r="B1113" t="s">
        <v>3701</v>
      </c>
      <c r="C1113" s="1">
        <v>42469</v>
      </c>
      <c r="D1113" s="1">
        <v>42591</v>
      </c>
      <c r="E1113" t="s">
        <v>39</v>
      </c>
      <c r="F1113" t="s">
        <v>3702</v>
      </c>
      <c r="G1113" t="s">
        <v>3703</v>
      </c>
      <c r="H1113" t="s">
        <v>25</v>
      </c>
      <c r="I1113" t="s">
        <v>26</v>
      </c>
      <c r="J1113" t="s">
        <v>180</v>
      </c>
      <c r="K1113" t="s">
        <v>123</v>
      </c>
      <c r="L1113">
        <v>10011</v>
      </c>
      <c r="M1113" t="s">
        <v>66</v>
      </c>
      <c r="N1113" t="s">
        <v>2082</v>
      </c>
      <c r="O1113" t="s">
        <v>31</v>
      </c>
      <c r="P1113" t="s">
        <v>55</v>
      </c>
      <c r="Q1113" t="s">
        <v>2083</v>
      </c>
      <c r="R1113">
        <v>63.94</v>
      </c>
      <c r="S1113">
        <v>1</v>
      </c>
      <c r="T1113">
        <v>0</v>
      </c>
      <c r="U1113">
        <v>24.936599999999999</v>
      </c>
    </row>
    <row r="1114" spans="1:21" x14ac:dyDescent="0.25">
      <c r="A1114">
        <v>5334</v>
      </c>
      <c r="B1114" t="s">
        <v>3704</v>
      </c>
      <c r="C1114" t="s">
        <v>2754</v>
      </c>
      <c r="D1114" s="1">
        <v>41648</v>
      </c>
      <c r="E1114" t="s">
        <v>39</v>
      </c>
      <c r="F1114" t="s">
        <v>171</v>
      </c>
      <c r="G1114" t="s">
        <v>172</v>
      </c>
      <c r="H1114" t="s">
        <v>25</v>
      </c>
      <c r="I1114" t="s">
        <v>26</v>
      </c>
      <c r="J1114" t="s">
        <v>249</v>
      </c>
      <c r="K1114" t="s">
        <v>211</v>
      </c>
      <c r="L1114">
        <v>19711</v>
      </c>
      <c r="M1114" t="s">
        <v>66</v>
      </c>
      <c r="N1114" t="s">
        <v>2985</v>
      </c>
      <c r="O1114" t="s">
        <v>31</v>
      </c>
      <c r="P1114" t="s">
        <v>55</v>
      </c>
      <c r="Q1114" t="s">
        <v>2986</v>
      </c>
      <c r="R1114">
        <v>10.68</v>
      </c>
      <c r="S1114">
        <v>4</v>
      </c>
      <c r="T1114">
        <v>0</v>
      </c>
      <c r="U1114">
        <v>4.0583999999999998</v>
      </c>
    </row>
    <row r="1115" spans="1:21" x14ac:dyDescent="0.25">
      <c r="A1115">
        <v>5355</v>
      </c>
      <c r="B1115" t="s">
        <v>3705</v>
      </c>
      <c r="C1115" t="s">
        <v>3706</v>
      </c>
      <c r="D1115" t="s">
        <v>3707</v>
      </c>
      <c r="E1115" t="s">
        <v>39</v>
      </c>
      <c r="F1115" t="s">
        <v>2814</v>
      </c>
      <c r="G1115" t="s">
        <v>2815</v>
      </c>
      <c r="H1115" t="s">
        <v>89</v>
      </c>
      <c r="I1115" t="s">
        <v>26</v>
      </c>
      <c r="J1115" t="s">
        <v>51</v>
      </c>
      <c r="K1115" t="s">
        <v>52</v>
      </c>
      <c r="L1115">
        <v>90004</v>
      </c>
      <c r="M1115" t="s">
        <v>53</v>
      </c>
      <c r="N1115" t="s">
        <v>2236</v>
      </c>
      <c r="O1115" t="s">
        <v>31</v>
      </c>
      <c r="P1115" t="s">
        <v>35</v>
      </c>
      <c r="Q1115" t="s">
        <v>2237</v>
      </c>
      <c r="R1115">
        <v>279.45600000000002</v>
      </c>
      <c r="S1115">
        <v>6</v>
      </c>
      <c r="T1115">
        <v>0.2</v>
      </c>
      <c r="U1115">
        <v>20.959199999999999</v>
      </c>
    </row>
    <row r="1116" spans="1:21" x14ac:dyDescent="0.25">
      <c r="A1116">
        <v>5361</v>
      </c>
      <c r="B1116" t="s">
        <v>3708</v>
      </c>
      <c r="C1116" t="s">
        <v>2731</v>
      </c>
      <c r="D1116" t="s">
        <v>1845</v>
      </c>
      <c r="E1116" t="s">
        <v>39</v>
      </c>
      <c r="F1116" t="s">
        <v>2295</v>
      </c>
      <c r="G1116" t="s">
        <v>2296</v>
      </c>
      <c r="H1116" t="s">
        <v>89</v>
      </c>
      <c r="I1116" t="s">
        <v>26</v>
      </c>
      <c r="J1116" t="s">
        <v>2263</v>
      </c>
      <c r="K1116" t="s">
        <v>1209</v>
      </c>
      <c r="L1116">
        <v>28314</v>
      </c>
      <c r="M1116" t="s">
        <v>29</v>
      </c>
      <c r="N1116" t="s">
        <v>1380</v>
      </c>
      <c r="O1116" t="s">
        <v>31</v>
      </c>
      <c r="P1116" t="s">
        <v>32</v>
      </c>
      <c r="Q1116" t="s">
        <v>1381</v>
      </c>
      <c r="R1116">
        <v>198.27199999999999</v>
      </c>
      <c r="S1116">
        <v>8</v>
      </c>
      <c r="T1116">
        <v>0.2</v>
      </c>
      <c r="U1116">
        <v>-32.219200000000001</v>
      </c>
    </row>
    <row r="1117" spans="1:21" x14ac:dyDescent="0.25">
      <c r="A1117">
        <v>5363</v>
      </c>
      <c r="B1117" t="s">
        <v>3709</v>
      </c>
      <c r="C1117" t="s">
        <v>2220</v>
      </c>
      <c r="D1117" s="1">
        <v>42767</v>
      </c>
      <c r="E1117" t="s">
        <v>39</v>
      </c>
      <c r="F1117" t="s">
        <v>945</v>
      </c>
      <c r="G1117" t="s">
        <v>946</v>
      </c>
      <c r="H1117" t="s">
        <v>25</v>
      </c>
      <c r="I1117" t="s">
        <v>26</v>
      </c>
      <c r="J1117" t="s">
        <v>3710</v>
      </c>
      <c r="K1117" t="s">
        <v>3711</v>
      </c>
      <c r="L1117">
        <v>67212</v>
      </c>
      <c r="M1117" t="s">
        <v>92</v>
      </c>
      <c r="N1117" t="s">
        <v>2861</v>
      </c>
      <c r="O1117" t="s">
        <v>31</v>
      </c>
      <c r="P1117" t="s">
        <v>55</v>
      </c>
      <c r="Q1117" t="s">
        <v>2862</v>
      </c>
      <c r="R1117">
        <v>70.56</v>
      </c>
      <c r="S1117">
        <v>6</v>
      </c>
      <c r="T1117">
        <v>0</v>
      </c>
      <c r="U1117">
        <v>23.990400000000001</v>
      </c>
    </row>
    <row r="1118" spans="1:21" x14ac:dyDescent="0.25">
      <c r="A1118">
        <v>5371</v>
      </c>
      <c r="B1118" t="s">
        <v>3712</v>
      </c>
      <c r="C1118" s="1">
        <v>42951</v>
      </c>
      <c r="D1118" s="1">
        <v>43073</v>
      </c>
      <c r="E1118" t="s">
        <v>39</v>
      </c>
      <c r="F1118" t="s">
        <v>3713</v>
      </c>
      <c r="G1118" t="s">
        <v>3714</v>
      </c>
      <c r="H1118" t="s">
        <v>89</v>
      </c>
      <c r="I1118" t="s">
        <v>26</v>
      </c>
      <c r="J1118" t="s">
        <v>3715</v>
      </c>
      <c r="K1118" t="s">
        <v>312</v>
      </c>
      <c r="L1118">
        <v>48237</v>
      </c>
      <c r="M1118" t="s">
        <v>92</v>
      </c>
      <c r="N1118" t="s">
        <v>2318</v>
      </c>
      <c r="O1118" t="s">
        <v>31</v>
      </c>
      <c r="P1118" t="s">
        <v>55</v>
      </c>
      <c r="Q1118" t="s">
        <v>2319</v>
      </c>
      <c r="R1118">
        <v>273.95999999999998</v>
      </c>
      <c r="S1118">
        <v>2</v>
      </c>
      <c r="T1118">
        <v>0</v>
      </c>
      <c r="U1118">
        <v>71.229600000000005</v>
      </c>
    </row>
    <row r="1119" spans="1:21" x14ac:dyDescent="0.25">
      <c r="A1119">
        <v>5372</v>
      </c>
      <c r="B1119" t="s">
        <v>3712</v>
      </c>
      <c r="C1119" s="1">
        <v>42951</v>
      </c>
      <c r="D1119" s="1">
        <v>43073</v>
      </c>
      <c r="E1119" t="s">
        <v>39</v>
      </c>
      <c r="F1119" t="s">
        <v>3713</v>
      </c>
      <c r="G1119" t="s">
        <v>3714</v>
      </c>
      <c r="H1119" t="s">
        <v>89</v>
      </c>
      <c r="I1119" t="s">
        <v>26</v>
      </c>
      <c r="J1119" t="s">
        <v>3715</v>
      </c>
      <c r="K1119" t="s">
        <v>312</v>
      </c>
      <c r="L1119">
        <v>48237</v>
      </c>
      <c r="M1119" t="s">
        <v>92</v>
      </c>
      <c r="N1119" t="s">
        <v>1088</v>
      </c>
      <c r="O1119" t="s">
        <v>31</v>
      </c>
      <c r="P1119" t="s">
        <v>55</v>
      </c>
      <c r="Q1119" t="s">
        <v>1089</v>
      </c>
      <c r="R1119">
        <v>306.89999999999998</v>
      </c>
      <c r="S1119">
        <v>3</v>
      </c>
      <c r="T1119">
        <v>0</v>
      </c>
      <c r="U1119">
        <v>79.793999999999997</v>
      </c>
    </row>
    <row r="1120" spans="1:21" x14ac:dyDescent="0.25">
      <c r="A1120">
        <v>5374</v>
      </c>
      <c r="B1120" t="s">
        <v>3716</v>
      </c>
      <c r="C1120" t="s">
        <v>3717</v>
      </c>
      <c r="D1120" t="s">
        <v>2997</v>
      </c>
      <c r="E1120" t="s">
        <v>39</v>
      </c>
      <c r="F1120" t="s">
        <v>3718</v>
      </c>
      <c r="G1120" t="s">
        <v>3719</v>
      </c>
      <c r="H1120" t="s">
        <v>89</v>
      </c>
      <c r="I1120" t="s">
        <v>26</v>
      </c>
      <c r="J1120" t="s">
        <v>101</v>
      </c>
      <c r="K1120" t="s">
        <v>91</v>
      </c>
      <c r="L1120">
        <v>77041</v>
      </c>
      <c r="M1120" t="s">
        <v>92</v>
      </c>
      <c r="N1120" t="s">
        <v>340</v>
      </c>
      <c r="O1120" t="s">
        <v>31</v>
      </c>
      <c r="P1120" t="s">
        <v>45</v>
      </c>
      <c r="Q1120" t="s">
        <v>341</v>
      </c>
      <c r="R1120">
        <v>347.36099999999999</v>
      </c>
      <c r="S1120">
        <v>7</v>
      </c>
      <c r="T1120">
        <v>0.3</v>
      </c>
      <c r="U1120">
        <v>-69.472200000000001</v>
      </c>
    </row>
    <row r="1121" spans="1:21" x14ac:dyDescent="0.25">
      <c r="A1121">
        <v>5395</v>
      </c>
      <c r="B1121" t="s">
        <v>3720</v>
      </c>
      <c r="C1121" t="s">
        <v>3721</v>
      </c>
      <c r="D1121" t="s">
        <v>1618</v>
      </c>
      <c r="E1121" t="s">
        <v>39</v>
      </c>
      <c r="F1121" t="s">
        <v>3722</v>
      </c>
      <c r="G1121" t="s">
        <v>3723</v>
      </c>
      <c r="H1121" t="s">
        <v>89</v>
      </c>
      <c r="I1121" t="s">
        <v>26</v>
      </c>
      <c r="J1121" t="s">
        <v>210</v>
      </c>
      <c r="K1121" t="s">
        <v>211</v>
      </c>
      <c r="L1121">
        <v>19805</v>
      </c>
      <c r="M1121" t="s">
        <v>66</v>
      </c>
      <c r="N1121" t="s">
        <v>1632</v>
      </c>
      <c r="O1121" t="s">
        <v>31</v>
      </c>
      <c r="P1121" t="s">
        <v>32</v>
      </c>
      <c r="Q1121" t="s">
        <v>1633</v>
      </c>
      <c r="R1121">
        <v>1025.8800000000001</v>
      </c>
      <c r="S1121">
        <v>6</v>
      </c>
      <c r="T1121">
        <v>0</v>
      </c>
      <c r="U1121">
        <v>235.95240000000001</v>
      </c>
    </row>
    <row r="1122" spans="1:21" x14ac:dyDescent="0.25">
      <c r="A1122">
        <v>5397</v>
      </c>
      <c r="B1122" t="s">
        <v>3724</v>
      </c>
      <c r="C1122" t="s">
        <v>1396</v>
      </c>
      <c r="D1122" t="s">
        <v>1396</v>
      </c>
      <c r="E1122" t="s">
        <v>464</v>
      </c>
      <c r="F1122" t="s">
        <v>2825</v>
      </c>
      <c r="G1122" t="s">
        <v>2826</v>
      </c>
      <c r="H1122" t="s">
        <v>89</v>
      </c>
      <c r="I1122" t="s">
        <v>26</v>
      </c>
      <c r="J1122" t="s">
        <v>352</v>
      </c>
      <c r="K1122" t="s">
        <v>52</v>
      </c>
      <c r="L1122">
        <v>94110</v>
      </c>
      <c r="M1122" t="s">
        <v>53</v>
      </c>
      <c r="N1122" t="s">
        <v>2171</v>
      </c>
      <c r="O1122" t="s">
        <v>31</v>
      </c>
      <c r="P1122" t="s">
        <v>55</v>
      </c>
      <c r="Q1122" t="s">
        <v>2172</v>
      </c>
      <c r="R1122">
        <v>63.2</v>
      </c>
      <c r="S1122">
        <v>5</v>
      </c>
      <c r="T1122">
        <v>0</v>
      </c>
      <c r="U1122">
        <v>23.384</v>
      </c>
    </row>
    <row r="1123" spans="1:21" x14ac:dyDescent="0.25">
      <c r="A1123">
        <v>5400</v>
      </c>
      <c r="B1123" t="s">
        <v>3725</v>
      </c>
      <c r="C1123" s="1">
        <v>42617</v>
      </c>
      <c r="D1123" t="s">
        <v>504</v>
      </c>
      <c r="E1123" t="s">
        <v>39</v>
      </c>
      <c r="F1123" t="s">
        <v>2407</v>
      </c>
      <c r="G1123" t="s">
        <v>2408</v>
      </c>
      <c r="H1123" t="s">
        <v>25</v>
      </c>
      <c r="I1123" t="s">
        <v>26</v>
      </c>
      <c r="J1123" t="s">
        <v>51</v>
      </c>
      <c r="K1123" t="s">
        <v>52</v>
      </c>
      <c r="L1123">
        <v>90004</v>
      </c>
      <c r="M1123" t="s">
        <v>53</v>
      </c>
      <c r="N1123" t="s">
        <v>30</v>
      </c>
      <c r="O1123" t="s">
        <v>31</v>
      </c>
      <c r="P1123" t="s">
        <v>32</v>
      </c>
      <c r="Q1123" t="s">
        <v>33</v>
      </c>
      <c r="R1123">
        <v>556.66499999999996</v>
      </c>
      <c r="S1123">
        <v>5</v>
      </c>
      <c r="T1123">
        <v>0.15</v>
      </c>
      <c r="U1123">
        <v>6.5490000000000004</v>
      </c>
    </row>
    <row r="1124" spans="1:21" x14ac:dyDescent="0.25">
      <c r="A1124">
        <v>5427</v>
      </c>
      <c r="B1124" t="s">
        <v>3726</v>
      </c>
      <c r="C1124" s="1">
        <v>42441</v>
      </c>
      <c r="D1124" s="1">
        <v>42533</v>
      </c>
      <c r="E1124" t="s">
        <v>86</v>
      </c>
      <c r="F1124" t="s">
        <v>1542</v>
      </c>
      <c r="G1124" t="s">
        <v>1543</v>
      </c>
      <c r="H1124" t="s">
        <v>25</v>
      </c>
      <c r="I1124" t="s">
        <v>26</v>
      </c>
      <c r="J1124" t="s">
        <v>51</v>
      </c>
      <c r="K1124" t="s">
        <v>52</v>
      </c>
      <c r="L1124">
        <v>90045</v>
      </c>
      <c r="M1124" t="s">
        <v>53</v>
      </c>
      <c r="N1124" t="s">
        <v>3148</v>
      </c>
      <c r="O1124" t="s">
        <v>31</v>
      </c>
      <c r="P1124" t="s">
        <v>55</v>
      </c>
      <c r="Q1124" t="s">
        <v>3149</v>
      </c>
      <c r="R1124">
        <v>111.9</v>
      </c>
      <c r="S1124">
        <v>6</v>
      </c>
      <c r="T1124">
        <v>0</v>
      </c>
      <c r="U1124">
        <v>51.473999999999997</v>
      </c>
    </row>
    <row r="1125" spans="1:21" x14ac:dyDescent="0.25">
      <c r="A1125">
        <v>5428</v>
      </c>
      <c r="B1125" t="s">
        <v>3727</v>
      </c>
      <c r="C1125" t="s">
        <v>1217</v>
      </c>
      <c r="D1125" t="s">
        <v>1217</v>
      </c>
      <c r="E1125" t="s">
        <v>464</v>
      </c>
      <c r="F1125" t="s">
        <v>3728</v>
      </c>
      <c r="G1125" t="s">
        <v>3729</v>
      </c>
      <c r="H1125" t="s">
        <v>100</v>
      </c>
      <c r="I1125" t="s">
        <v>26</v>
      </c>
      <c r="J1125" t="s">
        <v>51</v>
      </c>
      <c r="K1125" t="s">
        <v>52</v>
      </c>
      <c r="L1125">
        <v>90036</v>
      </c>
      <c r="M1125" t="s">
        <v>53</v>
      </c>
      <c r="N1125" t="s">
        <v>3114</v>
      </c>
      <c r="O1125" t="s">
        <v>31</v>
      </c>
      <c r="P1125" t="s">
        <v>32</v>
      </c>
      <c r="Q1125" t="s">
        <v>3115</v>
      </c>
      <c r="R1125">
        <v>599.16499999999996</v>
      </c>
      <c r="S1125">
        <v>5</v>
      </c>
      <c r="T1125">
        <v>0.15</v>
      </c>
      <c r="U1125">
        <v>35.244999999999997</v>
      </c>
    </row>
    <row r="1126" spans="1:21" x14ac:dyDescent="0.25">
      <c r="A1126">
        <v>5430</v>
      </c>
      <c r="B1126" t="s">
        <v>3730</v>
      </c>
      <c r="C1126" s="1">
        <v>41768</v>
      </c>
      <c r="D1126" s="1">
        <v>41829</v>
      </c>
      <c r="E1126" t="s">
        <v>86</v>
      </c>
      <c r="F1126" t="s">
        <v>2841</v>
      </c>
      <c r="G1126" t="s">
        <v>2842</v>
      </c>
      <c r="H1126" t="s">
        <v>25</v>
      </c>
      <c r="I1126" t="s">
        <v>26</v>
      </c>
      <c r="J1126" t="s">
        <v>902</v>
      </c>
      <c r="K1126" t="s">
        <v>43</v>
      </c>
      <c r="L1126">
        <v>33710</v>
      </c>
      <c r="M1126" t="s">
        <v>29</v>
      </c>
      <c r="N1126" t="s">
        <v>434</v>
      </c>
      <c r="O1126" t="s">
        <v>31</v>
      </c>
      <c r="P1126" t="s">
        <v>55</v>
      </c>
      <c r="Q1126" t="s">
        <v>435</v>
      </c>
      <c r="R1126">
        <v>31.984000000000002</v>
      </c>
      <c r="S1126">
        <v>2</v>
      </c>
      <c r="T1126">
        <v>0.2</v>
      </c>
      <c r="U1126">
        <v>1.9990000000000001</v>
      </c>
    </row>
    <row r="1127" spans="1:21" x14ac:dyDescent="0.25">
      <c r="A1127">
        <v>5437</v>
      </c>
      <c r="B1127" t="s">
        <v>3731</v>
      </c>
      <c r="C1127" s="1">
        <v>41766</v>
      </c>
      <c r="D1127" s="1">
        <v>41858</v>
      </c>
      <c r="E1127" t="s">
        <v>86</v>
      </c>
      <c r="F1127" t="s">
        <v>3732</v>
      </c>
      <c r="G1127" t="s">
        <v>3733</v>
      </c>
      <c r="H1127" t="s">
        <v>89</v>
      </c>
      <c r="I1127" t="s">
        <v>26</v>
      </c>
      <c r="J1127" t="s">
        <v>3734</v>
      </c>
      <c r="K1127" t="s">
        <v>43</v>
      </c>
      <c r="L1127">
        <v>32137</v>
      </c>
      <c r="M1127" t="s">
        <v>29</v>
      </c>
      <c r="N1127" t="s">
        <v>1756</v>
      </c>
      <c r="O1127" t="s">
        <v>31</v>
      </c>
      <c r="P1127" t="s">
        <v>55</v>
      </c>
      <c r="Q1127" t="s">
        <v>1757</v>
      </c>
      <c r="R1127">
        <v>19.52</v>
      </c>
      <c r="S1127">
        <v>2</v>
      </c>
      <c r="T1127">
        <v>0.2</v>
      </c>
      <c r="U1127">
        <v>5.3680000000000003</v>
      </c>
    </row>
    <row r="1128" spans="1:21" x14ac:dyDescent="0.25">
      <c r="A1128">
        <v>5439</v>
      </c>
      <c r="B1128" t="s">
        <v>3731</v>
      </c>
      <c r="C1128" s="1">
        <v>41766</v>
      </c>
      <c r="D1128" s="1">
        <v>41858</v>
      </c>
      <c r="E1128" t="s">
        <v>86</v>
      </c>
      <c r="F1128" t="s">
        <v>3732</v>
      </c>
      <c r="G1128" t="s">
        <v>3733</v>
      </c>
      <c r="H1128" t="s">
        <v>89</v>
      </c>
      <c r="I1128" t="s">
        <v>26</v>
      </c>
      <c r="J1128" t="s">
        <v>3734</v>
      </c>
      <c r="K1128" t="s">
        <v>43</v>
      </c>
      <c r="L1128">
        <v>32137</v>
      </c>
      <c r="M1128" t="s">
        <v>29</v>
      </c>
      <c r="N1128" t="s">
        <v>3735</v>
      </c>
      <c r="O1128" t="s">
        <v>31</v>
      </c>
      <c r="P1128" t="s">
        <v>55</v>
      </c>
      <c r="Q1128" t="s">
        <v>3736</v>
      </c>
      <c r="R1128">
        <v>213.21600000000001</v>
      </c>
      <c r="S1128">
        <v>3</v>
      </c>
      <c r="T1128">
        <v>0.2</v>
      </c>
      <c r="U1128">
        <v>15.991199999999999</v>
      </c>
    </row>
    <row r="1129" spans="1:21" x14ac:dyDescent="0.25">
      <c r="A1129">
        <v>5452</v>
      </c>
      <c r="B1129" t="s">
        <v>3737</v>
      </c>
      <c r="C1129" s="1">
        <v>41982</v>
      </c>
      <c r="D1129" t="s">
        <v>2975</v>
      </c>
      <c r="E1129" t="s">
        <v>39</v>
      </c>
      <c r="F1129" t="s">
        <v>3738</v>
      </c>
      <c r="G1129" t="s">
        <v>3739</v>
      </c>
      <c r="H1129" t="s">
        <v>100</v>
      </c>
      <c r="I1129" t="s">
        <v>26</v>
      </c>
      <c r="J1129" t="s">
        <v>3740</v>
      </c>
      <c r="K1129" t="s">
        <v>3711</v>
      </c>
      <c r="L1129">
        <v>66062</v>
      </c>
      <c r="M1129" t="s">
        <v>92</v>
      </c>
      <c r="N1129" t="s">
        <v>2746</v>
      </c>
      <c r="O1129" t="s">
        <v>31</v>
      </c>
      <c r="P1129" t="s">
        <v>55</v>
      </c>
      <c r="Q1129" t="s">
        <v>2747</v>
      </c>
      <c r="R1129">
        <v>40.56</v>
      </c>
      <c r="S1129">
        <v>2</v>
      </c>
      <c r="T1129">
        <v>0</v>
      </c>
      <c r="U1129">
        <v>12.979200000000001</v>
      </c>
    </row>
    <row r="1130" spans="1:21" x14ac:dyDescent="0.25">
      <c r="A1130">
        <v>5458</v>
      </c>
      <c r="B1130" t="s">
        <v>3741</v>
      </c>
      <c r="C1130" t="s">
        <v>806</v>
      </c>
      <c r="D1130" s="1">
        <v>43132</v>
      </c>
      <c r="E1130" t="s">
        <v>39</v>
      </c>
      <c r="F1130" t="s">
        <v>284</v>
      </c>
      <c r="G1130" t="s">
        <v>285</v>
      </c>
      <c r="H1130" t="s">
        <v>25</v>
      </c>
      <c r="I1130" t="s">
        <v>26</v>
      </c>
      <c r="J1130" t="s">
        <v>971</v>
      </c>
      <c r="K1130" t="s">
        <v>203</v>
      </c>
      <c r="L1130">
        <v>98026</v>
      </c>
      <c r="M1130" t="s">
        <v>53</v>
      </c>
      <c r="N1130" t="s">
        <v>1887</v>
      </c>
      <c r="O1130" t="s">
        <v>31</v>
      </c>
      <c r="P1130" t="s">
        <v>55</v>
      </c>
      <c r="Q1130" t="s">
        <v>1888</v>
      </c>
      <c r="R1130">
        <v>68.459999999999994</v>
      </c>
      <c r="S1130">
        <v>2</v>
      </c>
      <c r="T1130">
        <v>0</v>
      </c>
      <c r="U1130">
        <v>20.538</v>
      </c>
    </row>
    <row r="1131" spans="1:21" x14ac:dyDescent="0.25">
      <c r="A1131">
        <v>5460</v>
      </c>
      <c r="B1131" t="s">
        <v>3742</v>
      </c>
      <c r="C1131" s="1">
        <v>42834</v>
      </c>
      <c r="D1131" s="1">
        <v>42895</v>
      </c>
      <c r="E1131" t="s">
        <v>22</v>
      </c>
      <c r="F1131" t="s">
        <v>540</v>
      </c>
      <c r="G1131" t="s">
        <v>541</v>
      </c>
      <c r="H1131" t="s">
        <v>25</v>
      </c>
      <c r="I1131" t="s">
        <v>26</v>
      </c>
      <c r="J1131" t="s">
        <v>352</v>
      </c>
      <c r="K1131" t="s">
        <v>52</v>
      </c>
      <c r="L1131">
        <v>94122</v>
      </c>
      <c r="M1131" t="s">
        <v>53</v>
      </c>
      <c r="N1131" t="s">
        <v>3743</v>
      </c>
      <c r="O1131" t="s">
        <v>31</v>
      </c>
      <c r="P1131" t="s">
        <v>45</v>
      </c>
      <c r="Q1131" t="s">
        <v>3744</v>
      </c>
      <c r="R1131">
        <v>1478.2719999999999</v>
      </c>
      <c r="S1131">
        <v>8</v>
      </c>
      <c r="T1131">
        <v>0.2</v>
      </c>
      <c r="U1131">
        <v>92.391999999999996</v>
      </c>
    </row>
    <row r="1132" spans="1:21" x14ac:dyDescent="0.25">
      <c r="A1132">
        <v>5462</v>
      </c>
      <c r="B1132" t="s">
        <v>3745</v>
      </c>
      <c r="C1132" t="s">
        <v>2933</v>
      </c>
      <c r="D1132" s="1">
        <v>42835</v>
      </c>
      <c r="E1132" t="s">
        <v>39</v>
      </c>
      <c r="F1132" t="s">
        <v>713</v>
      </c>
      <c r="G1132" t="s">
        <v>714</v>
      </c>
      <c r="H1132" t="s">
        <v>25</v>
      </c>
      <c r="I1132" t="s">
        <v>26</v>
      </c>
      <c r="J1132" t="s">
        <v>51</v>
      </c>
      <c r="K1132" t="s">
        <v>52</v>
      </c>
      <c r="L1132">
        <v>90032</v>
      </c>
      <c r="M1132" t="s">
        <v>53</v>
      </c>
      <c r="N1132" t="s">
        <v>113</v>
      </c>
      <c r="O1132" t="s">
        <v>31</v>
      </c>
      <c r="P1132" t="s">
        <v>55</v>
      </c>
      <c r="Q1132" t="s">
        <v>114</v>
      </c>
      <c r="R1132">
        <v>9.24</v>
      </c>
      <c r="S1132">
        <v>3</v>
      </c>
      <c r="T1132">
        <v>0</v>
      </c>
      <c r="U1132">
        <v>4.4352</v>
      </c>
    </row>
    <row r="1133" spans="1:21" x14ac:dyDescent="0.25">
      <c r="A1133">
        <v>5466</v>
      </c>
      <c r="B1133" t="s">
        <v>3746</v>
      </c>
      <c r="C1133" t="s">
        <v>3747</v>
      </c>
      <c r="D1133" t="s">
        <v>1233</v>
      </c>
      <c r="E1133" t="s">
        <v>86</v>
      </c>
      <c r="F1133" t="s">
        <v>3134</v>
      </c>
      <c r="G1133" t="s">
        <v>3135</v>
      </c>
      <c r="H1133" t="s">
        <v>25</v>
      </c>
      <c r="I1133" t="s">
        <v>26</v>
      </c>
      <c r="J1133" t="s">
        <v>2308</v>
      </c>
      <c r="K1133" t="s">
        <v>577</v>
      </c>
      <c r="L1133">
        <v>85254</v>
      </c>
      <c r="M1133" t="s">
        <v>53</v>
      </c>
      <c r="N1133" t="s">
        <v>496</v>
      </c>
      <c r="O1133" t="s">
        <v>31</v>
      </c>
      <c r="P1133" t="s">
        <v>32</v>
      </c>
      <c r="Q1133" t="s">
        <v>497</v>
      </c>
      <c r="R1133">
        <v>181.47</v>
      </c>
      <c r="S1133">
        <v>5</v>
      </c>
      <c r="T1133">
        <v>0.7</v>
      </c>
      <c r="U1133">
        <v>-320.59699999999998</v>
      </c>
    </row>
    <row r="1134" spans="1:21" x14ac:dyDescent="0.25">
      <c r="A1134">
        <v>5468</v>
      </c>
      <c r="B1134" t="s">
        <v>3748</v>
      </c>
      <c r="C1134" s="1">
        <v>42619</v>
      </c>
      <c r="D1134" t="s">
        <v>1217</v>
      </c>
      <c r="E1134" t="s">
        <v>39</v>
      </c>
      <c r="F1134" t="s">
        <v>3749</v>
      </c>
      <c r="G1134" t="s">
        <v>3750</v>
      </c>
      <c r="H1134" t="s">
        <v>25</v>
      </c>
      <c r="I1134" t="s">
        <v>26</v>
      </c>
      <c r="J1134" t="s">
        <v>352</v>
      </c>
      <c r="K1134" t="s">
        <v>52</v>
      </c>
      <c r="L1134">
        <v>94109</v>
      </c>
      <c r="M1134" t="s">
        <v>53</v>
      </c>
      <c r="N1134" t="s">
        <v>67</v>
      </c>
      <c r="O1134" t="s">
        <v>31</v>
      </c>
      <c r="P1134" t="s">
        <v>35</v>
      </c>
      <c r="Q1134" t="s">
        <v>68</v>
      </c>
      <c r="R1134">
        <v>122.352</v>
      </c>
      <c r="S1134">
        <v>3</v>
      </c>
      <c r="T1134">
        <v>0.2</v>
      </c>
      <c r="U1134">
        <v>13.7646</v>
      </c>
    </row>
    <row r="1135" spans="1:21" x14ac:dyDescent="0.25">
      <c r="A1135">
        <v>5469</v>
      </c>
      <c r="B1135" t="s">
        <v>3751</v>
      </c>
      <c r="C1135" t="s">
        <v>1429</v>
      </c>
      <c r="D1135" t="s">
        <v>419</v>
      </c>
      <c r="E1135" t="s">
        <v>86</v>
      </c>
      <c r="F1135" t="s">
        <v>2694</v>
      </c>
      <c r="G1135" t="s">
        <v>2695</v>
      </c>
      <c r="H1135" t="s">
        <v>100</v>
      </c>
      <c r="I1135" t="s">
        <v>26</v>
      </c>
      <c r="J1135" t="s">
        <v>720</v>
      </c>
      <c r="K1135" t="s">
        <v>52</v>
      </c>
      <c r="L1135">
        <v>92105</v>
      </c>
      <c r="M1135" t="s">
        <v>53</v>
      </c>
      <c r="N1135" t="s">
        <v>34</v>
      </c>
      <c r="O1135" t="s">
        <v>31</v>
      </c>
      <c r="P1135" t="s">
        <v>35</v>
      </c>
      <c r="Q1135" t="s">
        <v>36</v>
      </c>
      <c r="R1135">
        <v>585.55200000000002</v>
      </c>
      <c r="S1135">
        <v>3</v>
      </c>
      <c r="T1135">
        <v>0.2</v>
      </c>
      <c r="U1135">
        <v>73.194000000000003</v>
      </c>
    </row>
    <row r="1136" spans="1:21" x14ac:dyDescent="0.25">
      <c r="A1136">
        <v>5472</v>
      </c>
      <c r="B1136" t="s">
        <v>3752</v>
      </c>
      <c r="C1136" t="s">
        <v>3753</v>
      </c>
      <c r="D1136" t="s">
        <v>1226</v>
      </c>
      <c r="E1136" t="s">
        <v>39</v>
      </c>
      <c r="F1136" t="s">
        <v>2829</v>
      </c>
      <c r="G1136" t="s">
        <v>2830</v>
      </c>
      <c r="H1136" t="s">
        <v>25</v>
      </c>
      <c r="I1136" t="s">
        <v>26</v>
      </c>
      <c r="J1136" t="s">
        <v>625</v>
      </c>
      <c r="K1136" t="s">
        <v>189</v>
      </c>
      <c r="L1136">
        <v>80134</v>
      </c>
      <c r="M1136" t="s">
        <v>53</v>
      </c>
      <c r="N1136" t="s">
        <v>2878</v>
      </c>
      <c r="O1136" t="s">
        <v>31</v>
      </c>
      <c r="P1136" t="s">
        <v>55</v>
      </c>
      <c r="Q1136" t="s">
        <v>2879</v>
      </c>
      <c r="R1136">
        <v>13.36</v>
      </c>
      <c r="S1136">
        <v>5</v>
      </c>
      <c r="T1136">
        <v>0.2</v>
      </c>
      <c r="U1136">
        <v>4.008</v>
      </c>
    </row>
    <row r="1137" spans="1:21" x14ac:dyDescent="0.25">
      <c r="A1137">
        <v>5474</v>
      </c>
      <c r="B1137" t="s">
        <v>3752</v>
      </c>
      <c r="C1137" t="s">
        <v>3753</v>
      </c>
      <c r="D1137" t="s">
        <v>1226</v>
      </c>
      <c r="E1137" t="s">
        <v>39</v>
      </c>
      <c r="F1137" t="s">
        <v>2829</v>
      </c>
      <c r="G1137" t="s">
        <v>2830</v>
      </c>
      <c r="H1137" t="s">
        <v>25</v>
      </c>
      <c r="I1137" t="s">
        <v>26</v>
      </c>
      <c r="J1137" t="s">
        <v>625</v>
      </c>
      <c r="K1137" t="s">
        <v>189</v>
      </c>
      <c r="L1137">
        <v>80134</v>
      </c>
      <c r="M1137" t="s">
        <v>53</v>
      </c>
      <c r="N1137" t="s">
        <v>1902</v>
      </c>
      <c r="O1137" t="s">
        <v>31</v>
      </c>
      <c r="P1137" t="s">
        <v>32</v>
      </c>
      <c r="Q1137" t="s">
        <v>1903</v>
      </c>
      <c r="R1137">
        <v>102.018</v>
      </c>
      <c r="S1137">
        <v>7</v>
      </c>
      <c r="T1137">
        <v>0.7</v>
      </c>
      <c r="U1137">
        <v>-183.63239999999999</v>
      </c>
    </row>
    <row r="1138" spans="1:21" x14ac:dyDescent="0.25">
      <c r="A1138">
        <v>5485</v>
      </c>
      <c r="B1138" t="s">
        <v>3754</v>
      </c>
      <c r="C1138" t="s">
        <v>913</v>
      </c>
      <c r="D1138" s="1">
        <v>42827</v>
      </c>
      <c r="E1138" t="s">
        <v>39</v>
      </c>
      <c r="F1138" t="s">
        <v>72</v>
      </c>
      <c r="G1138" t="s">
        <v>73</v>
      </c>
      <c r="H1138" t="s">
        <v>25</v>
      </c>
      <c r="I1138" t="s">
        <v>26</v>
      </c>
      <c r="J1138" t="s">
        <v>1178</v>
      </c>
      <c r="K1138" t="s">
        <v>43</v>
      </c>
      <c r="L1138">
        <v>33142</v>
      </c>
      <c r="M1138" t="s">
        <v>29</v>
      </c>
      <c r="N1138" t="s">
        <v>3755</v>
      </c>
      <c r="O1138" t="s">
        <v>31</v>
      </c>
      <c r="P1138" t="s">
        <v>35</v>
      </c>
      <c r="Q1138" t="s">
        <v>3756</v>
      </c>
      <c r="R1138">
        <v>419.13600000000002</v>
      </c>
      <c r="S1138">
        <v>4</v>
      </c>
      <c r="T1138">
        <v>0.2</v>
      </c>
      <c r="U1138">
        <v>-68.1096</v>
      </c>
    </row>
    <row r="1139" spans="1:21" x14ac:dyDescent="0.25">
      <c r="A1139">
        <v>5491</v>
      </c>
      <c r="B1139" t="s">
        <v>3757</v>
      </c>
      <c r="C1139" s="1">
        <v>42739</v>
      </c>
      <c r="D1139" s="1">
        <v>42829</v>
      </c>
      <c r="E1139" t="s">
        <v>22</v>
      </c>
      <c r="F1139" t="s">
        <v>2197</v>
      </c>
      <c r="G1139" t="s">
        <v>2198</v>
      </c>
      <c r="H1139" t="s">
        <v>89</v>
      </c>
      <c r="I1139" t="s">
        <v>26</v>
      </c>
      <c r="J1139" t="s">
        <v>680</v>
      </c>
      <c r="K1139" t="s">
        <v>43</v>
      </c>
      <c r="L1139">
        <v>32216</v>
      </c>
      <c r="M1139" t="s">
        <v>29</v>
      </c>
      <c r="N1139" t="s">
        <v>1920</v>
      </c>
      <c r="O1139" t="s">
        <v>31</v>
      </c>
      <c r="P1139" t="s">
        <v>35</v>
      </c>
      <c r="Q1139" t="s">
        <v>1921</v>
      </c>
      <c r="R1139">
        <v>218.352</v>
      </c>
      <c r="S1139">
        <v>3</v>
      </c>
      <c r="T1139">
        <v>0.2</v>
      </c>
      <c r="U1139">
        <v>-19.105799999999999</v>
      </c>
    </row>
    <row r="1140" spans="1:21" x14ac:dyDescent="0.25">
      <c r="A1140">
        <v>5495</v>
      </c>
      <c r="B1140" t="s">
        <v>3758</v>
      </c>
      <c r="C1140" t="s">
        <v>3640</v>
      </c>
      <c r="D1140" t="s">
        <v>3640</v>
      </c>
      <c r="E1140" t="s">
        <v>464</v>
      </c>
      <c r="F1140" t="s">
        <v>3082</v>
      </c>
      <c r="G1140" t="s">
        <v>3083</v>
      </c>
      <c r="H1140" t="s">
        <v>100</v>
      </c>
      <c r="I1140" t="s">
        <v>26</v>
      </c>
      <c r="J1140" t="s">
        <v>352</v>
      </c>
      <c r="K1140" t="s">
        <v>52</v>
      </c>
      <c r="L1140">
        <v>94122</v>
      </c>
      <c r="M1140" t="s">
        <v>53</v>
      </c>
      <c r="N1140" t="s">
        <v>1748</v>
      </c>
      <c r="O1140" t="s">
        <v>31</v>
      </c>
      <c r="P1140" t="s">
        <v>32</v>
      </c>
      <c r="Q1140" t="s">
        <v>1749</v>
      </c>
      <c r="R1140">
        <v>411.33199999999999</v>
      </c>
      <c r="S1140">
        <v>4</v>
      </c>
      <c r="T1140">
        <v>0.15</v>
      </c>
      <c r="U1140">
        <v>-4.8391999999999999</v>
      </c>
    </row>
    <row r="1141" spans="1:21" x14ac:dyDescent="0.25">
      <c r="A1141">
        <v>5501</v>
      </c>
      <c r="B1141" t="s">
        <v>3759</v>
      </c>
      <c r="C1141" t="s">
        <v>1654</v>
      </c>
      <c r="D1141" t="s">
        <v>61</v>
      </c>
      <c r="E1141" t="s">
        <v>22</v>
      </c>
      <c r="F1141" t="s">
        <v>1709</v>
      </c>
      <c r="G1141" t="s">
        <v>1710</v>
      </c>
      <c r="H1141" t="s">
        <v>25</v>
      </c>
      <c r="I1141" t="s">
        <v>26</v>
      </c>
      <c r="J1141" t="s">
        <v>180</v>
      </c>
      <c r="K1141" t="s">
        <v>123</v>
      </c>
      <c r="L1141">
        <v>10024</v>
      </c>
      <c r="M1141" t="s">
        <v>66</v>
      </c>
      <c r="N1141" t="s">
        <v>2073</v>
      </c>
      <c r="O1141" t="s">
        <v>31</v>
      </c>
      <c r="P1141" t="s">
        <v>35</v>
      </c>
      <c r="Q1141" t="s">
        <v>2074</v>
      </c>
      <c r="R1141">
        <v>664.14599999999996</v>
      </c>
      <c r="S1141">
        <v>6</v>
      </c>
      <c r="T1141">
        <v>0.1</v>
      </c>
      <c r="U1141">
        <v>88.552800000000005</v>
      </c>
    </row>
    <row r="1142" spans="1:21" x14ac:dyDescent="0.25">
      <c r="A1142">
        <v>5503</v>
      </c>
      <c r="B1142" t="s">
        <v>3760</v>
      </c>
      <c r="C1142" s="1">
        <v>42777</v>
      </c>
      <c r="D1142" s="1">
        <v>42897</v>
      </c>
      <c r="E1142" t="s">
        <v>39</v>
      </c>
      <c r="F1142" t="s">
        <v>3761</v>
      </c>
      <c r="G1142" t="s">
        <v>3762</v>
      </c>
      <c r="H1142" t="s">
        <v>89</v>
      </c>
      <c r="I1142" t="s">
        <v>26</v>
      </c>
      <c r="J1142" t="s">
        <v>64</v>
      </c>
      <c r="K1142" t="s">
        <v>65</v>
      </c>
      <c r="L1142">
        <v>19140</v>
      </c>
      <c r="M1142" t="s">
        <v>66</v>
      </c>
      <c r="N1142" t="s">
        <v>2344</v>
      </c>
      <c r="O1142" t="s">
        <v>31</v>
      </c>
      <c r="P1142" t="s">
        <v>55</v>
      </c>
      <c r="Q1142" t="s">
        <v>2345</v>
      </c>
      <c r="R1142">
        <v>3.3119999999999998</v>
      </c>
      <c r="S1142">
        <v>1</v>
      </c>
      <c r="T1142">
        <v>0.2</v>
      </c>
      <c r="U1142">
        <v>0.66239999999999999</v>
      </c>
    </row>
    <row r="1143" spans="1:21" x14ac:dyDescent="0.25">
      <c r="A1143">
        <v>5509</v>
      </c>
      <c r="B1143" t="s">
        <v>3763</v>
      </c>
      <c r="C1143" s="1">
        <v>42226</v>
      </c>
      <c r="D1143" s="1">
        <v>42348</v>
      </c>
      <c r="E1143" t="s">
        <v>39</v>
      </c>
      <c r="F1143" t="s">
        <v>1532</v>
      </c>
      <c r="G1143" t="s">
        <v>1533</v>
      </c>
      <c r="H1143" t="s">
        <v>25</v>
      </c>
      <c r="I1143" t="s">
        <v>26</v>
      </c>
      <c r="J1143" t="s">
        <v>352</v>
      </c>
      <c r="K1143" t="s">
        <v>52</v>
      </c>
      <c r="L1143">
        <v>94122</v>
      </c>
      <c r="M1143" t="s">
        <v>53</v>
      </c>
      <c r="N1143" t="s">
        <v>423</v>
      </c>
      <c r="O1143" t="s">
        <v>31</v>
      </c>
      <c r="P1143" t="s">
        <v>55</v>
      </c>
      <c r="Q1143" t="s">
        <v>424</v>
      </c>
      <c r="R1143">
        <v>145.9</v>
      </c>
      <c r="S1143">
        <v>5</v>
      </c>
      <c r="T1143">
        <v>0</v>
      </c>
      <c r="U1143">
        <v>62.737000000000002</v>
      </c>
    </row>
    <row r="1144" spans="1:21" x14ac:dyDescent="0.25">
      <c r="A1144">
        <v>5518</v>
      </c>
      <c r="B1144" t="s">
        <v>3764</v>
      </c>
      <c r="C1144" s="1">
        <v>42837</v>
      </c>
      <c r="D1144" s="1">
        <v>42990</v>
      </c>
      <c r="E1144" t="s">
        <v>39</v>
      </c>
      <c r="F1144" t="s">
        <v>3765</v>
      </c>
      <c r="G1144" t="s">
        <v>3766</v>
      </c>
      <c r="H1144" t="s">
        <v>89</v>
      </c>
      <c r="I1144" t="s">
        <v>26</v>
      </c>
      <c r="J1144" t="s">
        <v>64</v>
      </c>
      <c r="K1144" t="s">
        <v>65</v>
      </c>
      <c r="L1144">
        <v>19134</v>
      </c>
      <c r="M1144" t="s">
        <v>66</v>
      </c>
      <c r="N1144" t="s">
        <v>1290</v>
      </c>
      <c r="O1144" t="s">
        <v>31</v>
      </c>
      <c r="P1144" t="s">
        <v>35</v>
      </c>
      <c r="Q1144" t="s">
        <v>1291</v>
      </c>
      <c r="R1144">
        <v>239.96</v>
      </c>
      <c r="S1144">
        <v>10</v>
      </c>
      <c r="T1144">
        <v>0.3</v>
      </c>
      <c r="U1144">
        <v>-10.284000000000001</v>
      </c>
    </row>
    <row r="1145" spans="1:21" x14ac:dyDescent="0.25">
      <c r="A1145">
        <v>5519</v>
      </c>
      <c r="B1145" t="s">
        <v>3764</v>
      </c>
      <c r="C1145" s="1">
        <v>42837</v>
      </c>
      <c r="D1145" s="1">
        <v>42990</v>
      </c>
      <c r="E1145" t="s">
        <v>39</v>
      </c>
      <c r="F1145" t="s">
        <v>3765</v>
      </c>
      <c r="G1145" t="s">
        <v>3766</v>
      </c>
      <c r="H1145" t="s">
        <v>89</v>
      </c>
      <c r="I1145" t="s">
        <v>26</v>
      </c>
      <c r="J1145" t="s">
        <v>64</v>
      </c>
      <c r="K1145" t="s">
        <v>65</v>
      </c>
      <c r="L1145">
        <v>19134</v>
      </c>
      <c r="M1145" t="s">
        <v>66</v>
      </c>
      <c r="N1145" t="s">
        <v>1887</v>
      </c>
      <c r="O1145" t="s">
        <v>31</v>
      </c>
      <c r="P1145" t="s">
        <v>55</v>
      </c>
      <c r="Q1145" t="s">
        <v>1888</v>
      </c>
      <c r="R1145">
        <v>54.768000000000001</v>
      </c>
      <c r="S1145">
        <v>2</v>
      </c>
      <c r="T1145">
        <v>0.2</v>
      </c>
      <c r="U1145">
        <v>6.8460000000000001</v>
      </c>
    </row>
    <row r="1146" spans="1:21" x14ac:dyDescent="0.25">
      <c r="A1146">
        <v>5540</v>
      </c>
      <c r="B1146" t="s">
        <v>3767</v>
      </c>
      <c r="C1146" t="s">
        <v>3768</v>
      </c>
      <c r="D1146" t="s">
        <v>1108</v>
      </c>
      <c r="E1146" t="s">
        <v>39</v>
      </c>
      <c r="F1146" t="s">
        <v>908</v>
      </c>
      <c r="G1146" t="s">
        <v>909</v>
      </c>
      <c r="H1146" t="s">
        <v>25</v>
      </c>
      <c r="I1146" t="s">
        <v>26</v>
      </c>
      <c r="J1146" t="s">
        <v>137</v>
      </c>
      <c r="K1146" t="s">
        <v>138</v>
      </c>
      <c r="L1146">
        <v>60653</v>
      </c>
      <c r="M1146" t="s">
        <v>92</v>
      </c>
      <c r="N1146" t="s">
        <v>147</v>
      </c>
      <c r="O1146" t="s">
        <v>31</v>
      </c>
      <c r="P1146" t="s">
        <v>35</v>
      </c>
      <c r="Q1146" t="s">
        <v>148</v>
      </c>
      <c r="R1146">
        <v>181.98599999999999</v>
      </c>
      <c r="S1146">
        <v>2</v>
      </c>
      <c r="T1146">
        <v>0.3</v>
      </c>
      <c r="U1146">
        <v>-54.595799999999997</v>
      </c>
    </row>
    <row r="1147" spans="1:21" x14ac:dyDescent="0.25">
      <c r="A1147">
        <v>5543</v>
      </c>
      <c r="B1147" t="s">
        <v>3769</v>
      </c>
      <c r="C1147" t="s">
        <v>856</v>
      </c>
      <c r="D1147" t="s">
        <v>1372</v>
      </c>
      <c r="E1147" t="s">
        <v>39</v>
      </c>
      <c r="F1147" t="s">
        <v>3392</v>
      </c>
      <c r="G1147" t="s">
        <v>3393</v>
      </c>
      <c r="H1147" t="s">
        <v>89</v>
      </c>
      <c r="I1147" t="s">
        <v>26</v>
      </c>
      <c r="J1147" t="s">
        <v>1437</v>
      </c>
      <c r="K1147" t="s">
        <v>577</v>
      </c>
      <c r="L1147">
        <v>85705</v>
      </c>
      <c r="M1147" t="s">
        <v>53</v>
      </c>
      <c r="N1147" t="s">
        <v>3770</v>
      </c>
      <c r="O1147" t="s">
        <v>31</v>
      </c>
      <c r="P1147" t="s">
        <v>45</v>
      </c>
      <c r="Q1147" t="s">
        <v>3771</v>
      </c>
      <c r="R1147">
        <v>455.97</v>
      </c>
      <c r="S1147">
        <v>6</v>
      </c>
      <c r="T1147">
        <v>0.5</v>
      </c>
      <c r="U1147">
        <v>-218.8656</v>
      </c>
    </row>
    <row r="1148" spans="1:21" x14ac:dyDescent="0.25">
      <c r="A1148">
        <v>5547</v>
      </c>
      <c r="B1148" t="s">
        <v>3772</v>
      </c>
      <c r="C1148" s="1">
        <v>42925</v>
      </c>
      <c r="D1148" s="1">
        <v>42956</v>
      </c>
      <c r="E1148" t="s">
        <v>86</v>
      </c>
      <c r="F1148" t="s">
        <v>2577</v>
      </c>
      <c r="G1148" t="s">
        <v>2578</v>
      </c>
      <c r="H1148" t="s">
        <v>25</v>
      </c>
      <c r="I1148" t="s">
        <v>26</v>
      </c>
      <c r="J1148" t="s">
        <v>3773</v>
      </c>
      <c r="K1148" t="s">
        <v>75</v>
      </c>
      <c r="L1148">
        <v>84020</v>
      </c>
      <c r="M1148" t="s">
        <v>53</v>
      </c>
      <c r="N1148" t="s">
        <v>3105</v>
      </c>
      <c r="O1148" t="s">
        <v>31</v>
      </c>
      <c r="P1148" t="s">
        <v>55</v>
      </c>
      <c r="Q1148" t="s">
        <v>3106</v>
      </c>
      <c r="R1148">
        <v>25.16</v>
      </c>
      <c r="S1148">
        <v>2</v>
      </c>
      <c r="T1148">
        <v>0</v>
      </c>
      <c r="U1148">
        <v>10.5672</v>
      </c>
    </row>
    <row r="1149" spans="1:21" x14ac:dyDescent="0.25">
      <c r="A1149">
        <v>5555</v>
      </c>
      <c r="B1149" t="s">
        <v>3774</v>
      </c>
      <c r="C1149" s="1">
        <v>41984</v>
      </c>
      <c r="D1149" t="s">
        <v>2216</v>
      </c>
      <c r="E1149" t="s">
        <v>39</v>
      </c>
      <c r="F1149" t="s">
        <v>3775</v>
      </c>
      <c r="G1149" t="s">
        <v>3776</v>
      </c>
      <c r="H1149" t="s">
        <v>89</v>
      </c>
      <c r="I1149" t="s">
        <v>26</v>
      </c>
      <c r="J1149" t="s">
        <v>101</v>
      </c>
      <c r="K1149" t="s">
        <v>91</v>
      </c>
      <c r="L1149">
        <v>77036</v>
      </c>
      <c r="M1149" t="s">
        <v>92</v>
      </c>
      <c r="N1149" t="s">
        <v>1329</v>
      </c>
      <c r="O1149" t="s">
        <v>31</v>
      </c>
      <c r="P1149" t="s">
        <v>32</v>
      </c>
      <c r="Q1149" t="s">
        <v>1330</v>
      </c>
      <c r="R1149">
        <v>67.993200000000002</v>
      </c>
      <c r="S1149">
        <v>1</v>
      </c>
      <c r="T1149">
        <v>0.32</v>
      </c>
      <c r="U1149">
        <v>-12.998699999999999</v>
      </c>
    </row>
    <row r="1150" spans="1:21" x14ac:dyDescent="0.25">
      <c r="A1150">
        <v>5556</v>
      </c>
      <c r="B1150" t="s">
        <v>3777</v>
      </c>
      <c r="C1150" s="1">
        <v>42776</v>
      </c>
      <c r="D1150" s="1">
        <v>42896</v>
      </c>
      <c r="E1150" t="s">
        <v>22</v>
      </c>
      <c r="F1150" t="s">
        <v>1555</v>
      </c>
      <c r="G1150" t="s">
        <v>1556</v>
      </c>
      <c r="H1150" t="s">
        <v>89</v>
      </c>
      <c r="I1150" t="s">
        <v>26</v>
      </c>
      <c r="J1150" t="s">
        <v>1919</v>
      </c>
      <c r="K1150" t="s">
        <v>1502</v>
      </c>
      <c r="L1150">
        <v>36116</v>
      </c>
      <c r="M1150" t="s">
        <v>29</v>
      </c>
      <c r="N1150" t="s">
        <v>2837</v>
      </c>
      <c r="O1150" t="s">
        <v>31</v>
      </c>
      <c r="P1150" t="s">
        <v>55</v>
      </c>
      <c r="Q1150" t="s">
        <v>2838</v>
      </c>
      <c r="R1150">
        <v>10.16</v>
      </c>
      <c r="S1150">
        <v>2</v>
      </c>
      <c r="T1150">
        <v>0</v>
      </c>
      <c r="U1150">
        <v>3.4544000000000001</v>
      </c>
    </row>
    <row r="1151" spans="1:21" x14ac:dyDescent="0.25">
      <c r="A1151">
        <v>5557</v>
      </c>
      <c r="B1151" t="s">
        <v>3778</v>
      </c>
      <c r="C1151" t="s">
        <v>3779</v>
      </c>
      <c r="D1151" t="s">
        <v>2769</v>
      </c>
      <c r="E1151" t="s">
        <v>39</v>
      </c>
      <c r="F1151" t="s">
        <v>2966</v>
      </c>
      <c r="G1151" t="s">
        <v>2967</v>
      </c>
      <c r="H1151" t="s">
        <v>89</v>
      </c>
      <c r="I1151" t="s">
        <v>26</v>
      </c>
      <c r="J1151" t="s">
        <v>523</v>
      </c>
      <c r="K1151" t="s">
        <v>524</v>
      </c>
      <c r="L1151">
        <v>39212</v>
      </c>
      <c r="M1151" t="s">
        <v>29</v>
      </c>
      <c r="N1151" t="s">
        <v>2380</v>
      </c>
      <c r="O1151" t="s">
        <v>31</v>
      </c>
      <c r="P1151" t="s">
        <v>55</v>
      </c>
      <c r="Q1151" t="s">
        <v>2381</v>
      </c>
      <c r="R1151">
        <v>6.16</v>
      </c>
      <c r="S1151">
        <v>2</v>
      </c>
      <c r="T1151">
        <v>0</v>
      </c>
      <c r="U1151">
        <v>1.9712000000000001</v>
      </c>
    </row>
    <row r="1152" spans="1:21" x14ac:dyDescent="0.25">
      <c r="A1152">
        <v>5568</v>
      </c>
      <c r="B1152" t="s">
        <v>3780</v>
      </c>
      <c r="C1152" t="s">
        <v>3781</v>
      </c>
      <c r="D1152" t="s">
        <v>3781</v>
      </c>
      <c r="E1152" t="s">
        <v>464</v>
      </c>
      <c r="F1152" t="s">
        <v>3782</v>
      </c>
      <c r="G1152" t="s">
        <v>3783</v>
      </c>
      <c r="H1152" t="s">
        <v>100</v>
      </c>
      <c r="I1152" t="s">
        <v>26</v>
      </c>
      <c r="J1152" t="s">
        <v>137</v>
      </c>
      <c r="K1152" t="s">
        <v>138</v>
      </c>
      <c r="L1152">
        <v>60610</v>
      </c>
      <c r="M1152" t="s">
        <v>92</v>
      </c>
      <c r="N1152" t="s">
        <v>3058</v>
      </c>
      <c r="O1152" t="s">
        <v>31</v>
      </c>
      <c r="P1152" t="s">
        <v>35</v>
      </c>
      <c r="Q1152" t="s">
        <v>3059</v>
      </c>
      <c r="R1152">
        <v>89.768000000000001</v>
      </c>
      <c r="S1152">
        <v>1</v>
      </c>
      <c r="T1152">
        <v>0.3</v>
      </c>
      <c r="U1152">
        <v>-2.5648</v>
      </c>
    </row>
    <row r="1153" spans="1:21" x14ac:dyDescent="0.25">
      <c r="A1153">
        <v>5577</v>
      </c>
      <c r="B1153" t="s">
        <v>3784</v>
      </c>
      <c r="C1153" s="1">
        <v>42716</v>
      </c>
      <c r="D1153" t="s">
        <v>771</v>
      </c>
      <c r="E1153" t="s">
        <v>39</v>
      </c>
      <c r="F1153" t="s">
        <v>3785</v>
      </c>
      <c r="G1153" t="s">
        <v>3786</v>
      </c>
      <c r="H1153" t="s">
        <v>25</v>
      </c>
      <c r="I1153" t="s">
        <v>26</v>
      </c>
      <c r="J1153" t="s">
        <v>1392</v>
      </c>
      <c r="K1153" t="s">
        <v>52</v>
      </c>
      <c r="L1153">
        <v>91104</v>
      </c>
      <c r="M1153" t="s">
        <v>53</v>
      </c>
      <c r="N1153" t="s">
        <v>617</v>
      </c>
      <c r="O1153" t="s">
        <v>31</v>
      </c>
      <c r="P1153" t="s">
        <v>55</v>
      </c>
      <c r="Q1153" t="s">
        <v>618</v>
      </c>
      <c r="R1153">
        <v>383.64</v>
      </c>
      <c r="S1153">
        <v>6</v>
      </c>
      <c r="T1153">
        <v>0</v>
      </c>
      <c r="U1153">
        <v>122.76479999999999</v>
      </c>
    </row>
    <row r="1154" spans="1:21" x14ac:dyDescent="0.25">
      <c r="A1154">
        <v>5580</v>
      </c>
      <c r="B1154" t="s">
        <v>3787</v>
      </c>
      <c r="C1154" s="1">
        <v>42987</v>
      </c>
      <c r="D1154" t="s">
        <v>3435</v>
      </c>
      <c r="E1154" t="s">
        <v>22</v>
      </c>
      <c r="F1154" t="s">
        <v>2868</v>
      </c>
      <c r="G1154" t="s">
        <v>2869</v>
      </c>
      <c r="H1154" t="s">
        <v>25</v>
      </c>
      <c r="I1154" t="s">
        <v>26</v>
      </c>
      <c r="J1154" t="s">
        <v>51</v>
      </c>
      <c r="K1154" t="s">
        <v>52</v>
      </c>
      <c r="L1154">
        <v>90004</v>
      </c>
      <c r="M1154" t="s">
        <v>53</v>
      </c>
      <c r="N1154" t="s">
        <v>1965</v>
      </c>
      <c r="O1154" t="s">
        <v>31</v>
      </c>
      <c r="P1154" t="s">
        <v>35</v>
      </c>
      <c r="Q1154" t="s">
        <v>1966</v>
      </c>
      <c r="R1154">
        <v>243.92</v>
      </c>
      <c r="S1154">
        <v>5</v>
      </c>
      <c r="T1154">
        <v>0.2</v>
      </c>
      <c r="U1154">
        <v>-15.244999999999999</v>
      </c>
    </row>
    <row r="1155" spans="1:21" x14ac:dyDescent="0.25">
      <c r="A1155">
        <v>5582</v>
      </c>
      <c r="B1155" t="s">
        <v>3788</v>
      </c>
      <c r="C1155" s="1">
        <v>42835</v>
      </c>
      <c r="D1155" s="1">
        <v>42957</v>
      </c>
      <c r="E1155" t="s">
        <v>39</v>
      </c>
      <c r="F1155" t="s">
        <v>135</v>
      </c>
      <c r="G1155" t="s">
        <v>136</v>
      </c>
      <c r="H1155" t="s">
        <v>100</v>
      </c>
      <c r="I1155" t="s">
        <v>26</v>
      </c>
      <c r="J1155" t="s">
        <v>2995</v>
      </c>
      <c r="K1155" t="s">
        <v>1274</v>
      </c>
      <c r="L1155">
        <v>20735</v>
      </c>
      <c r="M1155" t="s">
        <v>66</v>
      </c>
      <c r="N1155" t="s">
        <v>1313</v>
      </c>
      <c r="O1155" t="s">
        <v>31</v>
      </c>
      <c r="P1155" t="s">
        <v>55</v>
      </c>
      <c r="Q1155" t="s">
        <v>1314</v>
      </c>
      <c r="R1155">
        <v>19.98</v>
      </c>
      <c r="S1155">
        <v>1</v>
      </c>
      <c r="T1155">
        <v>0</v>
      </c>
      <c r="U1155">
        <v>8.5914000000000001</v>
      </c>
    </row>
    <row r="1156" spans="1:21" x14ac:dyDescent="0.25">
      <c r="A1156">
        <v>5584</v>
      </c>
      <c r="B1156" t="s">
        <v>3789</v>
      </c>
      <c r="C1156" t="s">
        <v>1620</v>
      </c>
      <c r="D1156" t="s">
        <v>1499</v>
      </c>
      <c r="E1156" t="s">
        <v>22</v>
      </c>
      <c r="F1156" t="s">
        <v>367</v>
      </c>
      <c r="G1156" t="s">
        <v>368</v>
      </c>
      <c r="H1156" t="s">
        <v>25</v>
      </c>
      <c r="I1156" t="s">
        <v>26</v>
      </c>
      <c r="J1156" t="s">
        <v>720</v>
      </c>
      <c r="K1156" t="s">
        <v>52</v>
      </c>
      <c r="L1156">
        <v>92037</v>
      </c>
      <c r="M1156" t="s">
        <v>53</v>
      </c>
      <c r="N1156" t="s">
        <v>2380</v>
      </c>
      <c r="O1156" t="s">
        <v>31</v>
      </c>
      <c r="P1156" t="s">
        <v>55</v>
      </c>
      <c r="Q1156" t="s">
        <v>2381</v>
      </c>
      <c r="R1156">
        <v>6.16</v>
      </c>
      <c r="S1156">
        <v>2</v>
      </c>
      <c r="T1156">
        <v>0</v>
      </c>
      <c r="U1156">
        <v>1.9712000000000001</v>
      </c>
    </row>
    <row r="1157" spans="1:21" x14ac:dyDescent="0.25">
      <c r="A1157">
        <v>5592</v>
      </c>
      <c r="B1157" t="s">
        <v>3790</v>
      </c>
      <c r="C1157" t="s">
        <v>860</v>
      </c>
      <c r="D1157" t="s">
        <v>1917</v>
      </c>
      <c r="E1157" t="s">
        <v>22</v>
      </c>
      <c r="F1157" t="s">
        <v>1651</v>
      </c>
      <c r="G1157" t="s">
        <v>1652</v>
      </c>
      <c r="H1157" t="s">
        <v>89</v>
      </c>
      <c r="I1157" t="s">
        <v>26</v>
      </c>
      <c r="J1157" t="s">
        <v>2437</v>
      </c>
      <c r="K1157" t="s">
        <v>392</v>
      </c>
      <c r="L1157">
        <v>8701</v>
      </c>
      <c r="M1157" t="s">
        <v>66</v>
      </c>
      <c r="N1157" t="s">
        <v>1201</v>
      </c>
      <c r="O1157" t="s">
        <v>31</v>
      </c>
      <c r="P1157" t="s">
        <v>35</v>
      </c>
      <c r="Q1157" t="s">
        <v>1202</v>
      </c>
      <c r="R1157">
        <v>245.98</v>
      </c>
      <c r="S1157">
        <v>2</v>
      </c>
      <c r="T1157">
        <v>0</v>
      </c>
      <c r="U1157">
        <v>27.0578</v>
      </c>
    </row>
    <row r="1158" spans="1:21" x14ac:dyDescent="0.25">
      <c r="A1158">
        <v>5606</v>
      </c>
      <c r="B1158" t="s">
        <v>3791</v>
      </c>
      <c r="C1158" t="s">
        <v>2954</v>
      </c>
      <c r="D1158" t="s">
        <v>1482</v>
      </c>
      <c r="E1158" t="s">
        <v>39</v>
      </c>
      <c r="F1158" t="s">
        <v>1731</v>
      </c>
      <c r="G1158" t="s">
        <v>1732</v>
      </c>
      <c r="H1158" t="s">
        <v>89</v>
      </c>
      <c r="I1158" t="s">
        <v>26</v>
      </c>
      <c r="J1158" t="s">
        <v>3053</v>
      </c>
      <c r="K1158" t="s">
        <v>1209</v>
      </c>
      <c r="L1158">
        <v>27405</v>
      </c>
      <c r="M1158" t="s">
        <v>29</v>
      </c>
      <c r="N1158" t="s">
        <v>2542</v>
      </c>
      <c r="O1158" t="s">
        <v>31</v>
      </c>
      <c r="P1158" t="s">
        <v>55</v>
      </c>
      <c r="Q1158" t="s">
        <v>2543</v>
      </c>
      <c r="R1158">
        <v>17.088000000000001</v>
      </c>
      <c r="S1158">
        <v>2</v>
      </c>
      <c r="T1158">
        <v>0.2</v>
      </c>
      <c r="U1158">
        <v>1.0680000000000001</v>
      </c>
    </row>
    <row r="1159" spans="1:21" x14ac:dyDescent="0.25">
      <c r="A1159">
        <v>5607</v>
      </c>
      <c r="B1159" t="s">
        <v>3791</v>
      </c>
      <c r="C1159" t="s">
        <v>2954</v>
      </c>
      <c r="D1159" t="s">
        <v>1482</v>
      </c>
      <c r="E1159" t="s">
        <v>39</v>
      </c>
      <c r="F1159" t="s">
        <v>1731</v>
      </c>
      <c r="G1159" t="s">
        <v>1732</v>
      </c>
      <c r="H1159" t="s">
        <v>89</v>
      </c>
      <c r="I1159" t="s">
        <v>26</v>
      </c>
      <c r="J1159" t="s">
        <v>3053</v>
      </c>
      <c r="K1159" t="s">
        <v>1209</v>
      </c>
      <c r="L1159">
        <v>27405</v>
      </c>
      <c r="M1159" t="s">
        <v>29</v>
      </c>
      <c r="N1159" t="s">
        <v>1201</v>
      </c>
      <c r="O1159" t="s">
        <v>31</v>
      </c>
      <c r="P1159" t="s">
        <v>35</v>
      </c>
      <c r="Q1159" t="s">
        <v>1202</v>
      </c>
      <c r="R1159">
        <v>98.391999999999996</v>
      </c>
      <c r="S1159">
        <v>1</v>
      </c>
      <c r="T1159">
        <v>0.2</v>
      </c>
      <c r="U1159">
        <v>-11.069100000000001</v>
      </c>
    </row>
    <row r="1160" spans="1:21" x14ac:dyDescent="0.25">
      <c r="A1160">
        <v>5618</v>
      </c>
      <c r="B1160" t="s">
        <v>3792</v>
      </c>
      <c r="C1160" t="s">
        <v>1613</v>
      </c>
      <c r="D1160" s="1">
        <v>42832</v>
      </c>
      <c r="E1160" t="s">
        <v>39</v>
      </c>
      <c r="F1160" t="s">
        <v>2631</v>
      </c>
      <c r="G1160" t="s">
        <v>2632</v>
      </c>
      <c r="H1160" t="s">
        <v>89</v>
      </c>
      <c r="I1160" t="s">
        <v>26</v>
      </c>
      <c r="J1160" t="s">
        <v>145</v>
      </c>
      <c r="K1160" t="s">
        <v>146</v>
      </c>
      <c r="L1160">
        <v>38109</v>
      </c>
      <c r="M1160" t="s">
        <v>29</v>
      </c>
      <c r="N1160" t="s">
        <v>1756</v>
      </c>
      <c r="O1160" t="s">
        <v>31</v>
      </c>
      <c r="P1160" t="s">
        <v>55</v>
      </c>
      <c r="Q1160" t="s">
        <v>1757</v>
      </c>
      <c r="R1160">
        <v>19.52</v>
      </c>
      <c r="S1160">
        <v>2</v>
      </c>
      <c r="T1160">
        <v>0.2</v>
      </c>
      <c r="U1160">
        <v>5.3680000000000003</v>
      </c>
    </row>
    <row r="1161" spans="1:21" x14ac:dyDescent="0.25">
      <c r="A1161">
        <v>5622</v>
      </c>
      <c r="B1161" t="s">
        <v>3793</v>
      </c>
      <c r="C1161" t="s">
        <v>1482</v>
      </c>
      <c r="D1161" t="s">
        <v>1483</v>
      </c>
      <c r="E1161" t="s">
        <v>39</v>
      </c>
      <c r="F1161" t="s">
        <v>3794</v>
      </c>
      <c r="G1161" t="s">
        <v>3795</v>
      </c>
      <c r="H1161" t="s">
        <v>89</v>
      </c>
      <c r="I1161" t="s">
        <v>26</v>
      </c>
      <c r="J1161" t="s">
        <v>3796</v>
      </c>
      <c r="K1161" t="s">
        <v>257</v>
      </c>
      <c r="L1161">
        <v>54601</v>
      </c>
      <c r="M1161" t="s">
        <v>92</v>
      </c>
      <c r="N1161" t="s">
        <v>104</v>
      </c>
      <c r="O1161" t="s">
        <v>31</v>
      </c>
      <c r="P1161" t="s">
        <v>35</v>
      </c>
      <c r="Q1161" t="s">
        <v>105</v>
      </c>
      <c r="R1161">
        <v>201.96</v>
      </c>
      <c r="S1161">
        <v>2</v>
      </c>
      <c r="T1161">
        <v>0</v>
      </c>
      <c r="U1161">
        <v>50.49</v>
      </c>
    </row>
    <row r="1162" spans="1:21" x14ac:dyDescent="0.25">
      <c r="A1162">
        <v>5623</v>
      </c>
      <c r="B1162" t="s">
        <v>3793</v>
      </c>
      <c r="C1162" t="s">
        <v>1482</v>
      </c>
      <c r="D1162" t="s">
        <v>1483</v>
      </c>
      <c r="E1162" t="s">
        <v>39</v>
      </c>
      <c r="F1162" t="s">
        <v>3794</v>
      </c>
      <c r="G1162" t="s">
        <v>3795</v>
      </c>
      <c r="H1162" t="s">
        <v>89</v>
      </c>
      <c r="I1162" t="s">
        <v>26</v>
      </c>
      <c r="J1162" t="s">
        <v>3796</v>
      </c>
      <c r="K1162" t="s">
        <v>257</v>
      </c>
      <c r="L1162">
        <v>54601</v>
      </c>
      <c r="M1162" t="s">
        <v>92</v>
      </c>
      <c r="N1162" t="s">
        <v>2649</v>
      </c>
      <c r="O1162" t="s">
        <v>31</v>
      </c>
      <c r="P1162" t="s">
        <v>55</v>
      </c>
      <c r="Q1162" t="s">
        <v>2650</v>
      </c>
      <c r="R1162">
        <v>68.64</v>
      </c>
      <c r="S1162">
        <v>11</v>
      </c>
      <c r="T1162">
        <v>0</v>
      </c>
      <c r="U1162">
        <v>17.16</v>
      </c>
    </row>
    <row r="1163" spans="1:21" x14ac:dyDescent="0.25">
      <c r="A1163">
        <v>5626</v>
      </c>
      <c r="B1163" t="s">
        <v>3797</v>
      </c>
      <c r="C1163" t="s">
        <v>1246</v>
      </c>
      <c r="D1163" s="1">
        <v>41649</v>
      </c>
      <c r="E1163" t="s">
        <v>22</v>
      </c>
      <c r="F1163" t="s">
        <v>1457</v>
      </c>
      <c r="G1163" t="s">
        <v>1458</v>
      </c>
      <c r="H1163" t="s">
        <v>100</v>
      </c>
      <c r="I1163" t="s">
        <v>26</v>
      </c>
      <c r="J1163" t="s">
        <v>202</v>
      </c>
      <c r="K1163" t="s">
        <v>203</v>
      </c>
      <c r="L1163">
        <v>98115</v>
      </c>
      <c r="M1163" t="s">
        <v>53</v>
      </c>
      <c r="N1163" t="s">
        <v>113</v>
      </c>
      <c r="O1163" t="s">
        <v>31</v>
      </c>
      <c r="P1163" t="s">
        <v>55</v>
      </c>
      <c r="Q1163" t="s">
        <v>114</v>
      </c>
      <c r="R1163">
        <v>6.16</v>
      </c>
      <c r="S1163">
        <v>2</v>
      </c>
      <c r="T1163">
        <v>0</v>
      </c>
      <c r="U1163">
        <v>2.9567999999999999</v>
      </c>
    </row>
    <row r="1164" spans="1:21" x14ac:dyDescent="0.25">
      <c r="A1164">
        <v>5627</v>
      </c>
      <c r="B1164" t="s">
        <v>3797</v>
      </c>
      <c r="C1164" t="s">
        <v>1246</v>
      </c>
      <c r="D1164" s="1">
        <v>41649</v>
      </c>
      <c r="E1164" t="s">
        <v>22</v>
      </c>
      <c r="F1164" t="s">
        <v>1457</v>
      </c>
      <c r="G1164" t="s">
        <v>1458</v>
      </c>
      <c r="H1164" t="s">
        <v>100</v>
      </c>
      <c r="I1164" t="s">
        <v>26</v>
      </c>
      <c r="J1164" t="s">
        <v>202</v>
      </c>
      <c r="K1164" t="s">
        <v>203</v>
      </c>
      <c r="L1164">
        <v>98115</v>
      </c>
      <c r="M1164" t="s">
        <v>53</v>
      </c>
      <c r="N1164" t="s">
        <v>1465</v>
      </c>
      <c r="O1164" t="s">
        <v>31</v>
      </c>
      <c r="P1164" t="s">
        <v>45</v>
      </c>
      <c r="Q1164" t="s">
        <v>1466</v>
      </c>
      <c r="R1164">
        <v>2348.8200000000002</v>
      </c>
      <c r="S1164">
        <v>9</v>
      </c>
      <c r="T1164">
        <v>0</v>
      </c>
      <c r="U1164">
        <v>399.29939999999999</v>
      </c>
    </row>
    <row r="1165" spans="1:21" x14ac:dyDescent="0.25">
      <c r="A1165">
        <v>5629</v>
      </c>
      <c r="B1165" t="s">
        <v>3798</v>
      </c>
      <c r="C1165" t="s">
        <v>2107</v>
      </c>
      <c r="D1165" s="1">
        <v>42742</v>
      </c>
      <c r="E1165" t="s">
        <v>39</v>
      </c>
      <c r="F1165" t="s">
        <v>357</v>
      </c>
      <c r="G1165" t="s">
        <v>358</v>
      </c>
      <c r="H1165" t="s">
        <v>89</v>
      </c>
      <c r="I1165" t="s">
        <v>26</v>
      </c>
      <c r="J1165" t="s">
        <v>1178</v>
      </c>
      <c r="K1165" t="s">
        <v>43</v>
      </c>
      <c r="L1165">
        <v>33180</v>
      </c>
      <c r="M1165" t="s">
        <v>29</v>
      </c>
      <c r="N1165" t="s">
        <v>3799</v>
      </c>
      <c r="O1165" t="s">
        <v>31</v>
      </c>
      <c r="P1165" t="s">
        <v>35</v>
      </c>
      <c r="Q1165" t="s">
        <v>3800</v>
      </c>
      <c r="R1165">
        <v>273.55200000000002</v>
      </c>
      <c r="S1165">
        <v>3</v>
      </c>
      <c r="T1165">
        <v>0.2</v>
      </c>
      <c r="U1165">
        <v>-13.6776</v>
      </c>
    </row>
    <row r="1166" spans="1:21" x14ac:dyDescent="0.25">
      <c r="A1166">
        <v>5630</v>
      </c>
      <c r="B1166" t="s">
        <v>3801</v>
      </c>
      <c r="C1166" t="s">
        <v>3802</v>
      </c>
      <c r="D1166" t="s">
        <v>2660</v>
      </c>
      <c r="E1166" t="s">
        <v>22</v>
      </c>
      <c r="F1166" t="s">
        <v>760</v>
      </c>
      <c r="G1166" t="s">
        <v>761</v>
      </c>
      <c r="H1166" t="s">
        <v>100</v>
      </c>
      <c r="I1166" t="s">
        <v>26</v>
      </c>
      <c r="J1166" t="s">
        <v>64</v>
      </c>
      <c r="K1166" t="s">
        <v>65</v>
      </c>
      <c r="L1166">
        <v>19143</v>
      </c>
      <c r="M1166" t="s">
        <v>66</v>
      </c>
      <c r="N1166" t="s">
        <v>1512</v>
      </c>
      <c r="O1166" t="s">
        <v>31</v>
      </c>
      <c r="P1166" t="s">
        <v>45</v>
      </c>
      <c r="Q1166" t="s">
        <v>1513</v>
      </c>
      <c r="R1166">
        <v>815.29200000000003</v>
      </c>
      <c r="S1166">
        <v>9</v>
      </c>
      <c r="T1166">
        <v>0.4</v>
      </c>
      <c r="U1166">
        <v>-339.70499999999998</v>
      </c>
    </row>
    <row r="1167" spans="1:21" x14ac:dyDescent="0.25">
      <c r="A1167">
        <v>5632</v>
      </c>
      <c r="B1167" t="s">
        <v>3803</v>
      </c>
      <c r="C1167" s="1">
        <v>41945</v>
      </c>
      <c r="D1167" t="s">
        <v>3804</v>
      </c>
      <c r="E1167" t="s">
        <v>39</v>
      </c>
      <c r="F1167" t="s">
        <v>521</v>
      </c>
      <c r="G1167" t="s">
        <v>522</v>
      </c>
      <c r="H1167" t="s">
        <v>25</v>
      </c>
      <c r="I1167" t="s">
        <v>26</v>
      </c>
      <c r="J1167" t="s">
        <v>2515</v>
      </c>
      <c r="K1167" t="s">
        <v>817</v>
      </c>
      <c r="L1167">
        <v>23320</v>
      </c>
      <c r="M1167" t="s">
        <v>29</v>
      </c>
      <c r="N1167" t="s">
        <v>1563</v>
      </c>
      <c r="O1167" t="s">
        <v>31</v>
      </c>
      <c r="P1167" t="s">
        <v>45</v>
      </c>
      <c r="Q1167" t="s">
        <v>1564</v>
      </c>
      <c r="R1167">
        <v>1256.22</v>
      </c>
      <c r="S1167">
        <v>6</v>
      </c>
      <c r="T1167">
        <v>0</v>
      </c>
      <c r="U1167">
        <v>75.373199999999997</v>
      </c>
    </row>
    <row r="1168" spans="1:21" x14ac:dyDescent="0.25">
      <c r="A1168">
        <v>5638</v>
      </c>
      <c r="B1168" t="s">
        <v>3805</v>
      </c>
      <c r="C1168" t="s">
        <v>1833</v>
      </c>
      <c r="D1168" s="1">
        <v>42770</v>
      </c>
      <c r="E1168" t="s">
        <v>39</v>
      </c>
      <c r="F1168" t="s">
        <v>3806</v>
      </c>
      <c r="G1168" t="s">
        <v>3807</v>
      </c>
      <c r="H1168" t="s">
        <v>89</v>
      </c>
      <c r="I1168" t="s">
        <v>26</v>
      </c>
      <c r="J1168" t="s">
        <v>740</v>
      </c>
      <c r="K1168" t="s">
        <v>312</v>
      </c>
      <c r="L1168">
        <v>48126</v>
      </c>
      <c r="M1168" t="s">
        <v>92</v>
      </c>
      <c r="N1168" t="s">
        <v>3808</v>
      </c>
      <c r="O1168" t="s">
        <v>31</v>
      </c>
      <c r="P1168" t="s">
        <v>55</v>
      </c>
      <c r="Q1168" t="s">
        <v>3809</v>
      </c>
      <c r="R1168">
        <v>60.84</v>
      </c>
      <c r="S1168">
        <v>3</v>
      </c>
      <c r="T1168">
        <v>0</v>
      </c>
      <c r="U1168">
        <v>23.119199999999999</v>
      </c>
    </row>
    <row r="1169" spans="1:21" x14ac:dyDescent="0.25">
      <c r="A1169">
        <v>5639</v>
      </c>
      <c r="B1169" t="s">
        <v>3810</v>
      </c>
      <c r="C1169" t="s">
        <v>1258</v>
      </c>
      <c r="D1169" t="s">
        <v>2621</v>
      </c>
      <c r="E1169" t="s">
        <v>39</v>
      </c>
      <c r="F1169" t="s">
        <v>958</v>
      </c>
      <c r="G1169" t="s">
        <v>959</v>
      </c>
      <c r="H1169" t="s">
        <v>25</v>
      </c>
      <c r="I1169" t="s">
        <v>26</v>
      </c>
      <c r="J1169" t="s">
        <v>720</v>
      </c>
      <c r="K1169" t="s">
        <v>52</v>
      </c>
      <c r="L1169">
        <v>92024</v>
      </c>
      <c r="M1169" t="s">
        <v>53</v>
      </c>
      <c r="N1169" t="s">
        <v>265</v>
      </c>
      <c r="O1169" t="s">
        <v>31</v>
      </c>
      <c r="P1169" t="s">
        <v>35</v>
      </c>
      <c r="Q1169" t="s">
        <v>266</v>
      </c>
      <c r="R1169">
        <v>1325.76</v>
      </c>
      <c r="S1169">
        <v>6</v>
      </c>
      <c r="T1169">
        <v>0.2</v>
      </c>
      <c r="U1169">
        <v>149.148</v>
      </c>
    </row>
    <row r="1170" spans="1:21" x14ac:dyDescent="0.25">
      <c r="A1170">
        <v>5640</v>
      </c>
      <c r="B1170" t="s">
        <v>3810</v>
      </c>
      <c r="C1170" t="s">
        <v>1258</v>
      </c>
      <c r="D1170" t="s">
        <v>2621</v>
      </c>
      <c r="E1170" t="s">
        <v>39</v>
      </c>
      <c r="F1170" t="s">
        <v>958</v>
      </c>
      <c r="G1170" t="s">
        <v>959</v>
      </c>
      <c r="H1170" t="s">
        <v>25</v>
      </c>
      <c r="I1170" t="s">
        <v>26</v>
      </c>
      <c r="J1170" t="s">
        <v>720</v>
      </c>
      <c r="K1170" t="s">
        <v>52</v>
      </c>
      <c r="L1170">
        <v>92024</v>
      </c>
      <c r="M1170" t="s">
        <v>53</v>
      </c>
      <c r="N1170" t="s">
        <v>651</v>
      </c>
      <c r="O1170" t="s">
        <v>31</v>
      </c>
      <c r="P1170" t="s">
        <v>35</v>
      </c>
      <c r="Q1170" t="s">
        <v>652</v>
      </c>
      <c r="R1170">
        <v>572.16</v>
      </c>
      <c r="S1170">
        <v>3</v>
      </c>
      <c r="T1170">
        <v>0.2</v>
      </c>
      <c r="U1170">
        <v>35.76</v>
      </c>
    </row>
    <row r="1171" spans="1:21" x14ac:dyDescent="0.25">
      <c r="A1171">
        <v>5643</v>
      </c>
      <c r="B1171" t="s">
        <v>3811</v>
      </c>
      <c r="C1171" s="1">
        <v>42373</v>
      </c>
      <c r="D1171" s="1">
        <v>42494</v>
      </c>
      <c r="E1171" t="s">
        <v>22</v>
      </c>
      <c r="F1171" t="s">
        <v>2727</v>
      </c>
      <c r="G1171" t="s">
        <v>2728</v>
      </c>
      <c r="H1171" t="s">
        <v>100</v>
      </c>
      <c r="I1171" t="s">
        <v>26</v>
      </c>
      <c r="J1171" t="s">
        <v>376</v>
      </c>
      <c r="K1171" t="s">
        <v>754</v>
      </c>
      <c r="L1171">
        <v>31907</v>
      </c>
      <c r="M1171" t="s">
        <v>29</v>
      </c>
      <c r="N1171" t="s">
        <v>364</v>
      </c>
      <c r="O1171" t="s">
        <v>31</v>
      </c>
      <c r="P1171" t="s">
        <v>55</v>
      </c>
      <c r="Q1171" t="s">
        <v>365</v>
      </c>
      <c r="R1171">
        <v>7.04</v>
      </c>
      <c r="S1171">
        <v>4</v>
      </c>
      <c r="T1171">
        <v>0</v>
      </c>
      <c r="U1171">
        <v>3.0975999999999999</v>
      </c>
    </row>
    <row r="1172" spans="1:21" x14ac:dyDescent="0.25">
      <c r="A1172">
        <v>5646</v>
      </c>
      <c r="B1172" t="s">
        <v>3812</v>
      </c>
      <c r="C1172" t="s">
        <v>2731</v>
      </c>
      <c r="D1172" t="s">
        <v>2732</v>
      </c>
      <c r="E1172" t="s">
        <v>39</v>
      </c>
      <c r="F1172" t="s">
        <v>2207</v>
      </c>
      <c r="G1172" t="s">
        <v>2208</v>
      </c>
      <c r="H1172" t="s">
        <v>89</v>
      </c>
      <c r="I1172" t="s">
        <v>26</v>
      </c>
      <c r="J1172" t="s">
        <v>3813</v>
      </c>
      <c r="K1172" t="s">
        <v>392</v>
      </c>
      <c r="L1172">
        <v>7960</v>
      </c>
      <c r="M1172" t="s">
        <v>66</v>
      </c>
      <c r="N1172" t="s">
        <v>1416</v>
      </c>
      <c r="O1172" t="s">
        <v>31</v>
      </c>
      <c r="P1172" t="s">
        <v>55</v>
      </c>
      <c r="Q1172" t="s">
        <v>1417</v>
      </c>
      <c r="R1172">
        <v>74.45</v>
      </c>
      <c r="S1172">
        <v>5</v>
      </c>
      <c r="T1172">
        <v>0</v>
      </c>
      <c r="U1172">
        <v>20.101500000000001</v>
      </c>
    </row>
    <row r="1173" spans="1:21" x14ac:dyDescent="0.25">
      <c r="A1173">
        <v>5647</v>
      </c>
      <c r="B1173" t="s">
        <v>3814</v>
      </c>
      <c r="C1173" s="1">
        <v>42095</v>
      </c>
      <c r="D1173" s="1">
        <v>42248</v>
      </c>
      <c r="E1173" t="s">
        <v>39</v>
      </c>
      <c r="F1173" t="s">
        <v>3718</v>
      </c>
      <c r="G1173" t="s">
        <v>3719</v>
      </c>
      <c r="H1173" t="s">
        <v>89</v>
      </c>
      <c r="I1173" t="s">
        <v>26</v>
      </c>
      <c r="J1173" t="s">
        <v>2341</v>
      </c>
      <c r="K1173" t="s">
        <v>817</v>
      </c>
      <c r="L1173">
        <v>22304</v>
      </c>
      <c r="M1173" t="s">
        <v>29</v>
      </c>
      <c r="N1173" t="s">
        <v>1518</v>
      </c>
      <c r="O1173" t="s">
        <v>31</v>
      </c>
      <c r="P1173" t="s">
        <v>55</v>
      </c>
      <c r="Q1173" t="s">
        <v>1519</v>
      </c>
      <c r="R1173">
        <v>192.22</v>
      </c>
      <c r="S1173">
        <v>14</v>
      </c>
      <c r="T1173">
        <v>0</v>
      </c>
      <c r="U1173">
        <v>69.199200000000005</v>
      </c>
    </row>
    <row r="1174" spans="1:21" x14ac:dyDescent="0.25">
      <c r="A1174">
        <v>5652</v>
      </c>
      <c r="B1174" t="s">
        <v>3815</v>
      </c>
      <c r="C1174" t="s">
        <v>2249</v>
      </c>
      <c r="D1174" t="s">
        <v>1998</v>
      </c>
      <c r="E1174" t="s">
        <v>22</v>
      </c>
      <c r="F1174" t="s">
        <v>900</v>
      </c>
      <c r="G1174" t="s">
        <v>901</v>
      </c>
      <c r="H1174" t="s">
        <v>89</v>
      </c>
      <c r="I1174" t="s">
        <v>26</v>
      </c>
      <c r="J1174" t="s">
        <v>3816</v>
      </c>
      <c r="K1174" t="s">
        <v>52</v>
      </c>
      <c r="L1174">
        <v>92307</v>
      </c>
      <c r="M1174" t="s">
        <v>53</v>
      </c>
      <c r="N1174" t="s">
        <v>281</v>
      </c>
      <c r="O1174" t="s">
        <v>31</v>
      </c>
      <c r="P1174" t="s">
        <v>32</v>
      </c>
      <c r="Q1174" t="s">
        <v>282</v>
      </c>
      <c r="R1174">
        <v>1194.165</v>
      </c>
      <c r="S1174">
        <v>5</v>
      </c>
      <c r="T1174">
        <v>0.15</v>
      </c>
      <c r="U1174">
        <v>210.73500000000001</v>
      </c>
    </row>
    <row r="1175" spans="1:21" x14ac:dyDescent="0.25">
      <c r="A1175">
        <v>5659</v>
      </c>
      <c r="B1175" t="s">
        <v>3817</v>
      </c>
      <c r="C1175" t="s">
        <v>764</v>
      </c>
      <c r="D1175" t="s">
        <v>3041</v>
      </c>
      <c r="E1175" t="s">
        <v>86</v>
      </c>
      <c r="F1175" t="s">
        <v>2007</v>
      </c>
      <c r="G1175" t="s">
        <v>2008</v>
      </c>
      <c r="H1175" t="s">
        <v>100</v>
      </c>
      <c r="I1175" t="s">
        <v>26</v>
      </c>
      <c r="J1175" t="s">
        <v>3818</v>
      </c>
      <c r="K1175" t="s">
        <v>1800</v>
      </c>
      <c r="L1175">
        <v>97301</v>
      </c>
      <c r="M1175" t="s">
        <v>53</v>
      </c>
      <c r="N1175" t="s">
        <v>1512</v>
      </c>
      <c r="O1175" t="s">
        <v>31</v>
      </c>
      <c r="P1175" t="s">
        <v>45</v>
      </c>
      <c r="Q1175" t="s">
        <v>1513</v>
      </c>
      <c r="R1175">
        <v>377.45</v>
      </c>
      <c r="S1175">
        <v>5</v>
      </c>
      <c r="T1175">
        <v>0.5</v>
      </c>
      <c r="U1175">
        <v>-264.21499999999997</v>
      </c>
    </row>
    <row r="1176" spans="1:21" x14ac:dyDescent="0.25">
      <c r="A1176">
        <v>5662</v>
      </c>
      <c r="B1176" t="s">
        <v>3819</v>
      </c>
      <c r="C1176" t="s">
        <v>1396</v>
      </c>
      <c r="D1176" s="1">
        <v>42379</v>
      </c>
      <c r="E1176" t="s">
        <v>39</v>
      </c>
      <c r="F1176" t="s">
        <v>3558</v>
      </c>
      <c r="G1176" t="s">
        <v>3559</v>
      </c>
      <c r="H1176" t="s">
        <v>100</v>
      </c>
      <c r="I1176" t="s">
        <v>26</v>
      </c>
      <c r="J1176" t="s">
        <v>188</v>
      </c>
      <c r="K1176" t="s">
        <v>189</v>
      </c>
      <c r="L1176">
        <v>80013</v>
      </c>
      <c r="M1176" t="s">
        <v>53</v>
      </c>
      <c r="N1176" t="s">
        <v>405</v>
      </c>
      <c r="O1176" t="s">
        <v>31</v>
      </c>
      <c r="P1176" t="s">
        <v>55</v>
      </c>
      <c r="Q1176" t="s">
        <v>406</v>
      </c>
      <c r="R1176">
        <v>21.44</v>
      </c>
      <c r="S1176">
        <v>2</v>
      </c>
      <c r="T1176">
        <v>0.2</v>
      </c>
      <c r="U1176">
        <v>7.5039999999999996</v>
      </c>
    </row>
    <row r="1177" spans="1:21" x14ac:dyDescent="0.25">
      <c r="A1177">
        <v>5671</v>
      </c>
      <c r="B1177" t="s">
        <v>3820</v>
      </c>
      <c r="C1177" s="1">
        <v>42253</v>
      </c>
      <c r="D1177" s="1">
        <v>42314</v>
      </c>
      <c r="E1177" t="s">
        <v>22</v>
      </c>
      <c r="F1177" t="s">
        <v>3821</v>
      </c>
      <c r="G1177" t="s">
        <v>3822</v>
      </c>
      <c r="H1177" t="s">
        <v>25</v>
      </c>
      <c r="I1177" t="s">
        <v>26</v>
      </c>
      <c r="J1177" t="s">
        <v>3823</v>
      </c>
      <c r="K1177" t="s">
        <v>2703</v>
      </c>
      <c r="L1177">
        <v>83201</v>
      </c>
      <c r="M1177" t="s">
        <v>53</v>
      </c>
      <c r="N1177" t="s">
        <v>3735</v>
      </c>
      <c r="O1177" t="s">
        <v>31</v>
      </c>
      <c r="P1177" t="s">
        <v>55</v>
      </c>
      <c r="Q1177" t="s">
        <v>3736</v>
      </c>
      <c r="R1177">
        <v>355.36</v>
      </c>
      <c r="S1177">
        <v>4</v>
      </c>
      <c r="T1177">
        <v>0</v>
      </c>
      <c r="U1177">
        <v>92.393600000000006</v>
      </c>
    </row>
    <row r="1178" spans="1:21" x14ac:dyDescent="0.25">
      <c r="A1178">
        <v>5678</v>
      </c>
      <c r="B1178" t="s">
        <v>3824</v>
      </c>
      <c r="C1178" t="s">
        <v>1351</v>
      </c>
      <c r="D1178" s="1">
        <v>42125</v>
      </c>
      <c r="E1178" t="s">
        <v>39</v>
      </c>
      <c r="F1178" t="s">
        <v>969</v>
      </c>
      <c r="G1178" t="s">
        <v>970</v>
      </c>
      <c r="H1178" t="s">
        <v>25</v>
      </c>
      <c r="I1178" t="s">
        <v>26</v>
      </c>
      <c r="J1178" t="s">
        <v>137</v>
      </c>
      <c r="K1178" t="s">
        <v>138</v>
      </c>
      <c r="L1178">
        <v>60610</v>
      </c>
      <c r="M1178" t="s">
        <v>92</v>
      </c>
      <c r="N1178" t="s">
        <v>2843</v>
      </c>
      <c r="O1178" t="s">
        <v>31</v>
      </c>
      <c r="P1178" t="s">
        <v>55</v>
      </c>
      <c r="Q1178" t="s">
        <v>2844</v>
      </c>
      <c r="R1178">
        <v>38.975999999999999</v>
      </c>
      <c r="S1178">
        <v>3</v>
      </c>
      <c r="T1178">
        <v>0.6</v>
      </c>
      <c r="U1178">
        <v>-50.668799999999997</v>
      </c>
    </row>
    <row r="1179" spans="1:21" x14ac:dyDescent="0.25">
      <c r="A1179">
        <v>5688</v>
      </c>
      <c r="B1179" t="s">
        <v>3825</v>
      </c>
      <c r="C1179" t="s">
        <v>3826</v>
      </c>
      <c r="D1179" t="s">
        <v>3826</v>
      </c>
      <c r="E1179" t="s">
        <v>464</v>
      </c>
      <c r="F1179" t="s">
        <v>1601</v>
      </c>
      <c r="G1179" t="s">
        <v>1602</v>
      </c>
      <c r="H1179" t="s">
        <v>25</v>
      </c>
      <c r="I1179" t="s">
        <v>26</v>
      </c>
      <c r="J1179" t="s">
        <v>3827</v>
      </c>
      <c r="K1179" t="s">
        <v>43</v>
      </c>
      <c r="L1179">
        <v>32712</v>
      </c>
      <c r="M1179" t="s">
        <v>29</v>
      </c>
      <c r="N1179" t="s">
        <v>2029</v>
      </c>
      <c r="O1179" t="s">
        <v>31</v>
      </c>
      <c r="P1179" t="s">
        <v>55</v>
      </c>
      <c r="Q1179" t="s">
        <v>2030</v>
      </c>
      <c r="R1179">
        <v>129.88800000000001</v>
      </c>
      <c r="S1179">
        <v>6</v>
      </c>
      <c r="T1179">
        <v>0.2</v>
      </c>
      <c r="U1179">
        <v>12.988799999999999</v>
      </c>
    </row>
    <row r="1180" spans="1:21" x14ac:dyDescent="0.25">
      <c r="A1180">
        <v>5690</v>
      </c>
      <c r="B1180" t="s">
        <v>3828</v>
      </c>
      <c r="C1180" t="s">
        <v>3682</v>
      </c>
      <c r="D1180" t="s">
        <v>97</v>
      </c>
      <c r="E1180" t="s">
        <v>39</v>
      </c>
      <c r="F1180" t="s">
        <v>3829</v>
      </c>
      <c r="G1180" t="s">
        <v>3830</v>
      </c>
      <c r="H1180" t="s">
        <v>100</v>
      </c>
      <c r="I1180" t="s">
        <v>26</v>
      </c>
      <c r="J1180" t="s">
        <v>101</v>
      </c>
      <c r="K1180" t="s">
        <v>91</v>
      </c>
      <c r="L1180">
        <v>77070</v>
      </c>
      <c r="M1180" t="s">
        <v>92</v>
      </c>
      <c r="N1180" t="s">
        <v>3755</v>
      </c>
      <c r="O1180" t="s">
        <v>31</v>
      </c>
      <c r="P1180" t="s">
        <v>35</v>
      </c>
      <c r="Q1180" t="s">
        <v>3756</v>
      </c>
      <c r="R1180">
        <v>275.05799999999999</v>
      </c>
      <c r="S1180">
        <v>3</v>
      </c>
      <c r="T1180">
        <v>0.3</v>
      </c>
      <c r="U1180">
        <v>-90.376199999999997</v>
      </c>
    </row>
    <row r="1181" spans="1:21" x14ac:dyDescent="0.25">
      <c r="A1181">
        <v>5695</v>
      </c>
      <c r="B1181" t="s">
        <v>3831</v>
      </c>
      <c r="C1181" s="1">
        <v>42289</v>
      </c>
      <c r="D1181" t="s">
        <v>931</v>
      </c>
      <c r="E1181" t="s">
        <v>39</v>
      </c>
      <c r="F1181" t="s">
        <v>1140</v>
      </c>
      <c r="G1181" t="s">
        <v>1141</v>
      </c>
      <c r="H1181" t="s">
        <v>89</v>
      </c>
      <c r="I1181" t="s">
        <v>26</v>
      </c>
      <c r="J1181" t="s">
        <v>3266</v>
      </c>
      <c r="K1181" t="s">
        <v>1274</v>
      </c>
      <c r="L1181">
        <v>21215</v>
      </c>
      <c r="M1181" t="s">
        <v>66</v>
      </c>
      <c r="N1181" t="s">
        <v>458</v>
      </c>
      <c r="O1181" t="s">
        <v>31</v>
      </c>
      <c r="P1181" t="s">
        <v>35</v>
      </c>
      <c r="Q1181" t="s">
        <v>459</v>
      </c>
      <c r="R1181">
        <v>542.94000000000005</v>
      </c>
      <c r="S1181">
        <v>3</v>
      </c>
      <c r="T1181">
        <v>0</v>
      </c>
      <c r="U1181">
        <v>141.1644</v>
      </c>
    </row>
    <row r="1182" spans="1:21" x14ac:dyDescent="0.25">
      <c r="A1182">
        <v>5696</v>
      </c>
      <c r="B1182" t="s">
        <v>3832</v>
      </c>
      <c r="C1182" s="1">
        <v>42495</v>
      </c>
      <c r="D1182" s="1">
        <v>42556</v>
      </c>
      <c r="E1182" t="s">
        <v>22</v>
      </c>
      <c r="F1182" t="s">
        <v>3585</v>
      </c>
      <c r="G1182" t="s">
        <v>3586</v>
      </c>
      <c r="H1182" t="s">
        <v>25</v>
      </c>
      <c r="I1182" t="s">
        <v>26</v>
      </c>
      <c r="J1182" t="s">
        <v>352</v>
      </c>
      <c r="K1182" t="s">
        <v>52</v>
      </c>
      <c r="L1182">
        <v>94109</v>
      </c>
      <c r="M1182" t="s">
        <v>53</v>
      </c>
      <c r="N1182" t="s">
        <v>1467</v>
      </c>
      <c r="O1182" t="s">
        <v>31</v>
      </c>
      <c r="P1182" t="s">
        <v>45</v>
      </c>
      <c r="Q1182" t="s">
        <v>1468</v>
      </c>
      <c r="R1182">
        <v>71.087999999999994</v>
      </c>
      <c r="S1182">
        <v>2</v>
      </c>
      <c r="T1182">
        <v>0.2</v>
      </c>
      <c r="U1182">
        <v>-1.7771999999999999</v>
      </c>
    </row>
    <row r="1183" spans="1:21" x14ac:dyDescent="0.25">
      <c r="A1183">
        <v>5704</v>
      </c>
      <c r="B1183" t="s">
        <v>3833</v>
      </c>
      <c r="C1183" t="s">
        <v>1323</v>
      </c>
      <c r="D1183" t="s">
        <v>1258</v>
      </c>
      <c r="E1183" t="s">
        <v>39</v>
      </c>
      <c r="F1183" t="s">
        <v>3834</v>
      </c>
      <c r="G1183" t="s">
        <v>3835</v>
      </c>
      <c r="H1183" t="s">
        <v>25</v>
      </c>
      <c r="I1183" t="s">
        <v>26</v>
      </c>
      <c r="J1183" t="s">
        <v>2098</v>
      </c>
      <c r="K1183" t="s">
        <v>250</v>
      </c>
      <c r="L1183">
        <v>43302</v>
      </c>
      <c r="M1183" t="s">
        <v>66</v>
      </c>
      <c r="N1183" t="s">
        <v>2226</v>
      </c>
      <c r="O1183" t="s">
        <v>31</v>
      </c>
      <c r="P1183" t="s">
        <v>45</v>
      </c>
      <c r="Q1183" t="s">
        <v>2227</v>
      </c>
      <c r="R1183">
        <v>136.53</v>
      </c>
      <c r="S1183">
        <v>1</v>
      </c>
      <c r="T1183">
        <v>0.4</v>
      </c>
      <c r="U1183">
        <v>-52.336500000000001</v>
      </c>
    </row>
    <row r="1184" spans="1:21" x14ac:dyDescent="0.25">
      <c r="A1184">
        <v>5708</v>
      </c>
      <c r="B1184" t="s">
        <v>3836</v>
      </c>
      <c r="C1184" s="1">
        <v>42221</v>
      </c>
      <c r="D1184" t="s">
        <v>3837</v>
      </c>
      <c r="E1184" t="s">
        <v>39</v>
      </c>
      <c r="F1184" t="s">
        <v>2652</v>
      </c>
      <c r="G1184" t="s">
        <v>2653</v>
      </c>
      <c r="H1184" t="s">
        <v>25</v>
      </c>
      <c r="I1184" t="s">
        <v>26</v>
      </c>
      <c r="J1184" t="s">
        <v>180</v>
      </c>
      <c r="K1184" t="s">
        <v>123</v>
      </c>
      <c r="L1184">
        <v>10024</v>
      </c>
      <c r="M1184" t="s">
        <v>66</v>
      </c>
      <c r="N1184" t="s">
        <v>1099</v>
      </c>
      <c r="O1184" t="s">
        <v>31</v>
      </c>
      <c r="P1184" t="s">
        <v>55</v>
      </c>
      <c r="Q1184" t="s">
        <v>1100</v>
      </c>
      <c r="R1184">
        <v>79.44</v>
      </c>
      <c r="S1184">
        <v>3</v>
      </c>
      <c r="T1184">
        <v>0</v>
      </c>
      <c r="U1184">
        <v>30.187200000000001</v>
      </c>
    </row>
    <row r="1185" spans="1:21" x14ac:dyDescent="0.25">
      <c r="A1185">
        <v>5710</v>
      </c>
      <c r="B1185" t="s">
        <v>3836</v>
      </c>
      <c r="C1185" s="1">
        <v>42221</v>
      </c>
      <c r="D1185" t="s">
        <v>3837</v>
      </c>
      <c r="E1185" t="s">
        <v>39</v>
      </c>
      <c r="F1185" t="s">
        <v>2652</v>
      </c>
      <c r="G1185" t="s">
        <v>2653</v>
      </c>
      <c r="H1185" t="s">
        <v>25</v>
      </c>
      <c r="I1185" t="s">
        <v>26</v>
      </c>
      <c r="J1185" t="s">
        <v>180</v>
      </c>
      <c r="K1185" t="s">
        <v>123</v>
      </c>
      <c r="L1185">
        <v>10024</v>
      </c>
      <c r="M1185" t="s">
        <v>66</v>
      </c>
      <c r="N1185" t="s">
        <v>661</v>
      </c>
      <c r="O1185" t="s">
        <v>31</v>
      </c>
      <c r="P1185" t="s">
        <v>35</v>
      </c>
      <c r="Q1185" t="s">
        <v>662</v>
      </c>
      <c r="R1185">
        <v>127.764</v>
      </c>
      <c r="S1185">
        <v>2</v>
      </c>
      <c r="T1185">
        <v>0.1</v>
      </c>
      <c r="U1185">
        <v>21.294</v>
      </c>
    </row>
    <row r="1186" spans="1:21" x14ac:dyDescent="0.25">
      <c r="A1186">
        <v>5731</v>
      </c>
      <c r="B1186" t="s">
        <v>3838</v>
      </c>
      <c r="C1186" s="1">
        <v>42959</v>
      </c>
      <c r="D1186" t="s">
        <v>1536</v>
      </c>
      <c r="E1186" t="s">
        <v>39</v>
      </c>
      <c r="F1186" t="s">
        <v>592</v>
      </c>
      <c r="G1186" t="s">
        <v>593</v>
      </c>
      <c r="H1186" t="s">
        <v>25</v>
      </c>
      <c r="I1186" t="s">
        <v>26</v>
      </c>
      <c r="J1186" t="s">
        <v>1759</v>
      </c>
      <c r="K1186" t="s">
        <v>257</v>
      </c>
      <c r="L1186">
        <v>53711</v>
      </c>
      <c r="M1186" t="s">
        <v>92</v>
      </c>
      <c r="N1186" t="s">
        <v>1750</v>
      </c>
      <c r="O1186" t="s">
        <v>31</v>
      </c>
      <c r="P1186" t="s">
        <v>32</v>
      </c>
      <c r="Q1186" t="s">
        <v>1751</v>
      </c>
      <c r="R1186">
        <v>459.92</v>
      </c>
      <c r="S1186">
        <v>4</v>
      </c>
      <c r="T1186">
        <v>0</v>
      </c>
      <c r="U1186">
        <v>41.392800000000001</v>
      </c>
    </row>
    <row r="1187" spans="1:21" x14ac:dyDescent="0.25">
      <c r="A1187">
        <v>5733</v>
      </c>
      <c r="B1187" t="s">
        <v>3839</v>
      </c>
      <c r="C1187" t="s">
        <v>3277</v>
      </c>
      <c r="D1187" s="1">
        <v>42773</v>
      </c>
      <c r="E1187" t="s">
        <v>86</v>
      </c>
      <c r="F1187" t="s">
        <v>357</v>
      </c>
      <c r="G1187" t="s">
        <v>358</v>
      </c>
      <c r="H1187" t="s">
        <v>89</v>
      </c>
      <c r="I1187" t="s">
        <v>26</v>
      </c>
      <c r="J1187" t="s">
        <v>3840</v>
      </c>
      <c r="K1187" t="s">
        <v>468</v>
      </c>
      <c r="L1187">
        <v>6460</v>
      </c>
      <c r="M1187" t="s">
        <v>66</v>
      </c>
      <c r="N1187" t="s">
        <v>2873</v>
      </c>
      <c r="O1187" t="s">
        <v>31</v>
      </c>
      <c r="P1187" t="s">
        <v>32</v>
      </c>
      <c r="Q1187" t="s">
        <v>2874</v>
      </c>
      <c r="R1187">
        <v>638.82000000000005</v>
      </c>
      <c r="S1187">
        <v>9</v>
      </c>
      <c r="T1187">
        <v>0</v>
      </c>
      <c r="U1187">
        <v>185.2578</v>
      </c>
    </row>
    <row r="1188" spans="1:21" x14ac:dyDescent="0.25">
      <c r="A1188">
        <v>5735</v>
      </c>
      <c r="B1188" t="s">
        <v>3839</v>
      </c>
      <c r="C1188" t="s">
        <v>3277</v>
      </c>
      <c r="D1188" s="1">
        <v>42773</v>
      </c>
      <c r="E1188" t="s">
        <v>86</v>
      </c>
      <c r="F1188" t="s">
        <v>357</v>
      </c>
      <c r="G1188" t="s">
        <v>358</v>
      </c>
      <c r="H1188" t="s">
        <v>89</v>
      </c>
      <c r="I1188" t="s">
        <v>26</v>
      </c>
      <c r="J1188" t="s">
        <v>3840</v>
      </c>
      <c r="K1188" t="s">
        <v>468</v>
      </c>
      <c r="L1188">
        <v>6460</v>
      </c>
      <c r="M1188" t="s">
        <v>66</v>
      </c>
      <c r="N1188" t="s">
        <v>1493</v>
      </c>
      <c r="O1188" t="s">
        <v>31</v>
      </c>
      <c r="P1188" t="s">
        <v>55</v>
      </c>
      <c r="Q1188" t="s">
        <v>1494</v>
      </c>
      <c r="R1188">
        <v>25.16</v>
      </c>
      <c r="S1188">
        <v>2</v>
      </c>
      <c r="T1188">
        <v>0</v>
      </c>
      <c r="U1188">
        <v>8.5543999999999993</v>
      </c>
    </row>
    <row r="1189" spans="1:21" x14ac:dyDescent="0.25">
      <c r="A1189">
        <v>5738</v>
      </c>
      <c r="B1189" t="s">
        <v>3841</v>
      </c>
      <c r="C1189" t="s">
        <v>1233</v>
      </c>
      <c r="D1189" t="s">
        <v>3842</v>
      </c>
      <c r="E1189" t="s">
        <v>39</v>
      </c>
      <c r="F1189" t="s">
        <v>2122</v>
      </c>
      <c r="G1189" t="s">
        <v>2123</v>
      </c>
      <c r="H1189" t="s">
        <v>25</v>
      </c>
      <c r="I1189" t="s">
        <v>26</v>
      </c>
      <c r="J1189" t="s">
        <v>51</v>
      </c>
      <c r="K1189" t="s">
        <v>52</v>
      </c>
      <c r="L1189">
        <v>90049</v>
      </c>
      <c r="M1189" t="s">
        <v>53</v>
      </c>
      <c r="N1189" t="s">
        <v>158</v>
      </c>
      <c r="O1189" t="s">
        <v>31</v>
      </c>
      <c r="P1189" t="s">
        <v>55</v>
      </c>
      <c r="Q1189" t="s">
        <v>159</v>
      </c>
      <c r="R1189">
        <v>19.3</v>
      </c>
      <c r="S1189">
        <v>2</v>
      </c>
      <c r="T1189">
        <v>0</v>
      </c>
      <c r="U1189">
        <v>5.79</v>
      </c>
    </row>
    <row r="1190" spans="1:21" x14ac:dyDescent="0.25">
      <c r="A1190">
        <v>5741</v>
      </c>
      <c r="B1190" t="s">
        <v>3843</v>
      </c>
      <c r="C1190" t="s">
        <v>3844</v>
      </c>
      <c r="D1190" t="s">
        <v>587</v>
      </c>
      <c r="E1190" t="s">
        <v>86</v>
      </c>
      <c r="F1190" t="s">
        <v>3845</v>
      </c>
      <c r="G1190" t="s">
        <v>3846</v>
      </c>
      <c r="H1190" t="s">
        <v>89</v>
      </c>
      <c r="I1190" t="s">
        <v>26</v>
      </c>
      <c r="J1190" t="s">
        <v>1875</v>
      </c>
      <c r="K1190" t="s">
        <v>52</v>
      </c>
      <c r="L1190">
        <v>94533</v>
      </c>
      <c r="M1190" t="s">
        <v>53</v>
      </c>
      <c r="N1190" t="s">
        <v>1099</v>
      </c>
      <c r="O1190" t="s">
        <v>31</v>
      </c>
      <c r="P1190" t="s">
        <v>55</v>
      </c>
      <c r="Q1190" t="s">
        <v>1100</v>
      </c>
      <c r="R1190">
        <v>26.48</v>
      </c>
      <c r="S1190">
        <v>1</v>
      </c>
      <c r="T1190">
        <v>0</v>
      </c>
      <c r="U1190">
        <v>10.0624</v>
      </c>
    </row>
    <row r="1191" spans="1:21" x14ac:dyDescent="0.25">
      <c r="A1191">
        <v>5746</v>
      </c>
      <c r="B1191" t="s">
        <v>3843</v>
      </c>
      <c r="C1191" t="s">
        <v>3844</v>
      </c>
      <c r="D1191" t="s">
        <v>587</v>
      </c>
      <c r="E1191" t="s">
        <v>86</v>
      </c>
      <c r="F1191" t="s">
        <v>3845</v>
      </c>
      <c r="G1191" t="s">
        <v>3846</v>
      </c>
      <c r="H1191" t="s">
        <v>89</v>
      </c>
      <c r="I1191" t="s">
        <v>26</v>
      </c>
      <c r="J1191" t="s">
        <v>1875</v>
      </c>
      <c r="K1191" t="s">
        <v>52</v>
      </c>
      <c r="L1191">
        <v>94533</v>
      </c>
      <c r="M1191" t="s">
        <v>53</v>
      </c>
      <c r="N1191" t="s">
        <v>2380</v>
      </c>
      <c r="O1191" t="s">
        <v>31</v>
      </c>
      <c r="P1191" t="s">
        <v>55</v>
      </c>
      <c r="Q1191" t="s">
        <v>2381</v>
      </c>
      <c r="R1191">
        <v>21.56</v>
      </c>
      <c r="S1191">
        <v>7</v>
      </c>
      <c r="T1191">
        <v>0</v>
      </c>
      <c r="U1191">
        <v>6.8992000000000004</v>
      </c>
    </row>
    <row r="1192" spans="1:21" x14ac:dyDescent="0.25">
      <c r="A1192">
        <v>5751</v>
      </c>
      <c r="B1192" t="s">
        <v>3847</v>
      </c>
      <c r="C1192" t="s">
        <v>1650</v>
      </c>
      <c r="D1192" s="1">
        <v>41765</v>
      </c>
      <c r="E1192" t="s">
        <v>39</v>
      </c>
      <c r="F1192" t="s">
        <v>3568</v>
      </c>
      <c r="G1192" t="s">
        <v>3569</v>
      </c>
      <c r="H1192" t="s">
        <v>25</v>
      </c>
      <c r="I1192" t="s">
        <v>26</v>
      </c>
      <c r="J1192" t="s">
        <v>3848</v>
      </c>
      <c r="K1192" t="s">
        <v>138</v>
      </c>
      <c r="L1192">
        <v>60089</v>
      </c>
      <c r="M1192" t="s">
        <v>92</v>
      </c>
      <c r="N1192" t="s">
        <v>57</v>
      </c>
      <c r="O1192" t="s">
        <v>31</v>
      </c>
      <c r="P1192" t="s">
        <v>45</v>
      </c>
      <c r="Q1192" t="s">
        <v>58</v>
      </c>
      <c r="R1192">
        <v>355.45499999999998</v>
      </c>
      <c r="S1192">
        <v>3</v>
      </c>
      <c r="T1192">
        <v>0.5</v>
      </c>
      <c r="U1192">
        <v>-184.8366</v>
      </c>
    </row>
    <row r="1193" spans="1:21" x14ac:dyDescent="0.25">
      <c r="A1193">
        <v>5754</v>
      </c>
      <c r="B1193" t="s">
        <v>3849</v>
      </c>
      <c r="C1193" s="1">
        <v>42431</v>
      </c>
      <c r="D1193" s="1">
        <v>42645</v>
      </c>
      <c r="E1193" t="s">
        <v>39</v>
      </c>
      <c r="F1193" t="s">
        <v>2868</v>
      </c>
      <c r="G1193" t="s">
        <v>2869</v>
      </c>
      <c r="H1193" t="s">
        <v>25</v>
      </c>
      <c r="I1193" t="s">
        <v>26</v>
      </c>
      <c r="J1193" t="s">
        <v>715</v>
      </c>
      <c r="K1193" t="s">
        <v>28</v>
      </c>
      <c r="L1193">
        <v>40475</v>
      </c>
      <c r="M1193" t="s">
        <v>29</v>
      </c>
      <c r="N1193" t="s">
        <v>525</v>
      </c>
      <c r="O1193" t="s">
        <v>31</v>
      </c>
      <c r="P1193" t="s">
        <v>35</v>
      </c>
      <c r="Q1193" t="s">
        <v>526</v>
      </c>
      <c r="R1193">
        <v>866.4</v>
      </c>
      <c r="S1193">
        <v>4</v>
      </c>
      <c r="T1193">
        <v>0</v>
      </c>
      <c r="U1193">
        <v>225.26400000000001</v>
      </c>
    </row>
    <row r="1194" spans="1:21" x14ac:dyDescent="0.25">
      <c r="A1194">
        <v>5758</v>
      </c>
      <c r="B1194" t="s">
        <v>3850</v>
      </c>
      <c r="C1194" s="1">
        <v>42316</v>
      </c>
      <c r="D1194" t="s">
        <v>308</v>
      </c>
      <c r="E1194" t="s">
        <v>39</v>
      </c>
      <c r="F1194" t="s">
        <v>3851</v>
      </c>
      <c r="G1194" t="s">
        <v>3852</v>
      </c>
      <c r="H1194" t="s">
        <v>25</v>
      </c>
      <c r="I1194" t="s">
        <v>26</v>
      </c>
      <c r="J1194" t="s">
        <v>2388</v>
      </c>
      <c r="K1194" t="s">
        <v>1209</v>
      </c>
      <c r="L1194">
        <v>27604</v>
      </c>
      <c r="M1194" t="s">
        <v>29</v>
      </c>
      <c r="N1194" t="s">
        <v>1544</v>
      </c>
      <c r="O1194" t="s">
        <v>31</v>
      </c>
      <c r="P1194" t="s">
        <v>55</v>
      </c>
      <c r="Q1194" t="s">
        <v>2393</v>
      </c>
      <c r="R1194">
        <v>46.152000000000001</v>
      </c>
      <c r="S1194">
        <v>3</v>
      </c>
      <c r="T1194">
        <v>0.2</v>
      </c>
      <c r="U1194">
        <v>12.1149</v>
      </c>
    </row>
    <row r="1195" spans="1:21" x14ac:dyDescent="0.25">
      <c r="A1195">
        <v>5763</v>
      </c>
      <c r="B1195" t="s">
        <v>3853</v>
      </c>
      <c r="C1195" s="1">
        <v>43077</v>
      </c>
      <c r="D1195" t="s">
        <v>2076</v>
      </c>
      <c r="E1195" t="s">
        <v>86</v>
      </c>
      <c r="F1195" t="s">
        <v>2577</v>
      </c>
      <c r="G1195" t="s">
        <v>2578</v>
      </c>
      <c r="H1195" t="s">
        <v>25</v>
      </c>
      <c r="I1195" t="s">
        <v>26</v>
      </c>
      <c r="J1195" t="s">
        <v>3854</v>
      </c>
      <c r="K1195" t="s">
        <v>52</v>
      </c>
      <c r="L1195">
        <v>92630</v>
      </c>
      <c r="M1195" t="s">
        <v>53</v>
      </c>
      <c r="N1195" t="s">
        <v>1518</v>
      </c>
      <c r="O1195" t="s">
        <v>31</v>
      </c>
      <c r="P1195" t="s">
        <v>55</v>
      </c>
      <c r="Q1195" t="s">
        <v>1519</v>
      </c>
      <c r="R1195">
        <v>54.92</v>
      </c>
      <c r="S1195">
        <v>4</v>
      </c>
      <c r="T1195">
        <v>0</v>
      </c>
      <c r="U1195">
        <v>19.7712</v>
      </c>
    </row>
    <row r="1196" spans="1:21" x14ac:dyDescent="0.25">
      <c r="A1196">
        <v>5764</v>
      </c>
      <c r="B1196" t="s">
        <v>3855</v>
      </c>
      <c r="C1196" s="1">
        <v>42074</v>
      </c>
      <c r="D1196" s="1">
        <v>42135</v>
      </c>
      <c r="E1196" t="s">
        <v>86</v>
      </c>
      <c r="F1196" t="s">
        <v>3856</v>
      </c>
      <c r="G1196" t="s">
        <v>3857</v>
      </c>
      <c r="H1196" t="s">
        <v>89</v>
      </c>
      <c r="I1196" t="s">
        <v>26</v>
      </c>
      <c r="J1196" t="s">
        <v>832</v>
      </c>
      <c r="K1196" t="s">
        <v>123</v>
      </c>
      <c r="L1196">
        <v>11561</v>
      </c>
      <c r="M1196" t="s">
        <v>66</v>
      </c>
      <c r="N1196" t="s">
        <v>3028</v>
      </c>
      <c r="O1196" t="s">
        <v>31</v>
      </c>
      <c r="P1196" t="s">
        <v>35</v>
      </c>
      <c r="Q1196" t="s">
        <v>3029</v>
      </c>
      <c r="R1196">
        <v>1448.82</v>
      </c>
      <c r="S1196">
        <v>10</v>
      </c>
      <c r="T1196">
        <v>0.1</v>
      </c>
      <c r="U1196">
        <v>209.274</v>
      </c>
    </row>
    <row r="1197" spans="1:21" x14ac:dyDescent="0.25">
      <c r="A1197">
        <v>5771</v>
      </c>
      <c r="B1197" t="s">
        <v>3858</v>
      </c>
      <c r="C1197" t="s">
        <v>1377</v>
      </c>
      <c r="D1197" t="s">
        <v>2900</v>
      </c>
      <c r="E1197" t="s">
        <v>39</v>
      </c>
      <c r="F1197" t="s">
        <v>3859</v>
      </c>
      <c r="G1197" t="s">
        <v>3860</v>
      </c>
      <c r="H1197" t="s">
        <v>89</v>
      </c>
      <c r="I1197" t="s">
        <v>26</v>
      </c>
      <c r="J1197" t="s">
        <v>51</v>
      </c>
      <c r="K1197" t="s">
        <v>52</v>
      </c>
      <c r="L1197">
        <v>90032</v>
      </c>
      <c r="M1197" t="s">
        <v>53</v>
      </c>
      <c r="N1197" t="s">
        <v>734</v>
      </c>
      <c r="O1197" t="s">
        <v>31</v>
      </c>
      <c r="P1197" t="s">
        <v>55</v>
      </c>
      <c r="Q1197" t="s">
        <v>735</v>
      </c>
      <c r="R1197">
        <v>14.91</v>
      </c>
      <c r="S1197">
        <v>3</v>
      </c>
      <c r="T1197">
        <v>0</v>
      </c>
      <c r="U1197">
        <v>4.6220999999999997</v>
      </c>
    </row>
    <row r="1198" spans="1:21" x14ac:dyDescent="0.25">
      <c r="A1198">
        <v>5775</v>
      </c>
      <c r="B1198" t="s">
        <v>3861</v>
      </c>
      <c r="C1198" s="1">
        <v>42708</v>
      </c>
      <c r="D1198" t="s">
        <v>1240</v>
      </c>
      <c r="E1198" t="s">
        <v>39</v>
      </c>
      <c r="F1198" t="s">
        <v>1419</v>
      </c>
      <c r="G1198" t="s">
        <v>1420</v>
      </c>
      <c r="H1198" t="s">
        <v>25</v>
      </c>
      <c r="I1198" t="s">
        <v>26</v>
      </c>
      <c r="J1198" t="s">
        <v>51</v>
      </c>
      <c r="K1198" t="s">
        <v>52</v>
      </c>
      <c r="L1198">
        <v>90036</v>
      </c>
      <c r="M1198" t="s">
        <v>53</v>
      </c>
      <c r="N1198" t="s">
        <v>3799</v>
      </c>
      <c r="O1198" t="s">
        <v>31</v>
      </c>
      <c r="P1198" t="s">
        <v>35</v>
      </c>
      <c r="Q1198" t="s">
        <v>3800</v>
      </c>
      <c r="R1198">
        <v>638.28800000000001</v>
      </c>
      <c r="S1198">
        <v>7</v>
      </c>
      <c r="T1198">
        <v>0.2</v>
      </c>
      <c r="U1198">
        <v>-31.914400000000001</v>
      </c>
    </row>
    <row r="1199" spans="1:21" x14ac:dyDescent="0.25">
      <c r="A1199">
        <v>5780</v>
      </c>
      <c r="B1199" t="s">
        <v>3862</v>
      </c>
      <c r="C1199" s="1">
        <v>41954</v>
      </c>
      <c r="D1199" t="s">
        <v>2242</v>
      </c>
      <c r="E1199" t="s">
        <v>39</v>
      </c>
      <c r="F1199" t="s">
        <v>1247</v>
      </c>
      <c r="G1199" t="s">
        <v>1248</v>
      </c>
      <c r="H1199" t="s">
        <v>25</v>
      </c>
      <c r="I1199" t="s">
        <v>26</v>
      </c>
      <c r="J1199" t="s">
        <v>51</v>
      </c>
      <c r="K1199" t="s">
        <v>52</v>
      </c>
      <c r="L1199">
        <v>90008</v>
      </c>
      <c r="M1199" t="s">
        <v>53</v>
      </c>
      <c r="N1199" t="s">
        <v>1816</v>
      </c>
      <c r="O1199" t="s">
        <v>31</v>
      </c>
      <c r="P1199" t="s">
        <v>35</v>
      </c>
      <c r="Q1199" t="s">
        <v>1817</v>
      </c>
      <c r="R1199">
        <v>112.648</v>
      </c>
      <c r="S1199">
        <v>1</v>
      </c>
      <c r="T1199">
        <v>0.2</v>
      </c>
      <c r="U1199">
        <v>11.264799999999999</v>
      </c>
    </row>
    <row r="1200" spans="1:21" x14ac:dyDescent="0.25">
      <c r="A1200">
        <v>5785</v>
      </c>
      <c r="B1200" t="s">
        <v>3863</v>
      </c>
      <c r="C1200" s="1">
        <v>42776</v>
      </c>
      <c r="D1200" s="1">
        <v>42957</v>
      </c>
      <c r="E1200" t="s">
        <v>39</v>
      </c>
      <c r="F1200" t="s">
        <v>3864</v>
      </c>
      <c r="G1200" t="s">
        <v>3865</v>
      </c>
      <c r="H1200" t="s">
        <v>25</v>
      </c>
      <c r="I1200" t="s">
        <v>26</v>
      </c>
      <c r="J1200" t="s">
        <v>1015</v>
      </c>
      <c r="K1200" t="s">
        <v>1800</v>
      </c>
      <c r="L1200">
        <v>97477</v>
      </c>
      <c r="M1200" t="s">
        <v>53</v>
      </c>
      <c r="N1200" t="s">
        <v>496</v>
      </c>
      <c r="O1200" t="s">
        <v>31</v>
      </c>
      <c r="P1200" t="s">
        <v>32</v>
      </c>
      <c r="Q1200" t="s">
        <v>497</v>
      </c>
      <c r="R1200">
        <v>217.76400000000001</v>
      </c>
      <c r="S1200">
        <v>6</v>
      </c>
      <c r="T1200">
        <v>0.7</v>
      </c>
      <c r="U1200">
        <v>-384.71640000000002</v>
      </c>
    </row>
    <row r="1201" spans="1:21" x14ac:dyDescent="0.25">
      <c r="A1201">
        <v>5789</v>
      </c>
      <c r="B1201" t="s">
        <v>3866</v>
      </c>
      <c r="C1201" s="1">
        <v>43012</v>
      </c>
      <c r="D1201" t="s">
        <v>2731</v>
      </c>
      <c r="E1201" t="s">
        <v>22</v>
      </c>
      <c r="F1201" t="s">
        <v>3867</v>
      </c>
      <c r="G1201" t="s">
        <v>3868</v>
      </c>
      <c r="H1201" t="s">
        <v>89</v>
      </c>
      <c r="I1201" t="s">
        <v>26</v>
      </c>
      <c r="J1201" t="s">
        <v>680</v>
      </c>
      <c r="K1201" t="s">
        <v>43</v>
      </c>
      <c r="L1201">
        <v>32216</v>
      </c>
      <c r="M1201" t="s">
        <v>29</v>
      </c>
      <c r="N1201" t="s">
        <v>2380</v>
      </c>
      <c r="O1201" t="s">
        <v>31</v>
      </c>
      <c r="P1201" t="s">
        <v>55</v>
      </c>
      <c r="Q1201" t="s">
        <v>2381</v>
      </c>
      <c r="R1201">
        <v>12.32</v>
      </c>
      <c r="S1201">
        <v>5</v>
      </c>
      <c r="T1201">
        <v>0.2</v>
      </c>
      <c r="U1201">
        <v>1.8480000000000001</v>
      </c>
    </row>
    <row r="1202" spans="1:21" x14ac:dyDescent="0.25">
      <c r="A1202">
        <v>5792</v>
      </c>
      <c r="B1202" t="s">
        <v>3869</v>
      </c>
      <c r="C1202" t="s">
        <v>847</v>
      </c>
      <c r="D1202" s="1">
        <v>42776</v>
      </c>
      <c r="E1202" t="s">
        <v>86</v>
      </c>
      <c r="F1202" t="s">
        <v>1310</v>
      </c>
      <c r="G1202" t="s">
        <v>1311</v>
      </c>
      <c r="H1202" t="s">
        <v>25</v>
      </c>
      <c r="I1202" t="s">
        <v>26</v>
      </c>
      <c r="J1202" t="s">
        <v>2471</v>
      </c>
      <c r="K1202" t="s">
        <v>52</v>
      </c>
      <c r="L1202">
        <v>93309</v>
      </c>
      <c r="M1202" t="s">
        <v>53</v>
      </c>
      <c r="N1202" t="s">
        <v>1432</v>
      </c>
      <c r="O1202" t="s">
        <v>31</v>
      </c>
      <c r="P1202" t="s">
        <v>35</v>
      </c>
      <c r="Q1202" t="s">
        <v>1433</v>
      </c>
      <c r="R1202">
        <v>72.784000000000006</v>
      </c>
      <c r="S1202">
        <v>1</v>
      </c>
      <c r="T1202">
        <v>0.2</v>
      </c>
      <c r="U1202">
        <v>0</v>
      </c>
    </row>
    <row r="1203" spans="1:21" x14ac:dyDescent="0.25">
      <c r="A1203">
        <v>5794</v>
      </c>
      <c r="B1203" t="s">
        <v>3869</v>
      </c>
      <c r="C1203" t="s">
        <v>847</v>
      </c>
      <c r="D1203" s="1">
        <v>42776</v>
      </c>
      <c r="E1203" t="s">
        <v>86</v>
      </c>
      <c r="F1203" t="s">
        <v>1310</v>
      </c>
      <c r="G1203" t="s">
        <v>1311</v>
      </c>
      <c r="H1203" t="s">
        <v>25</v>
      </c>
      <c r="I1203" t="s">
        <v>26</v>
      </c>
      <c r="J1203" t="s">
        <v>2471</v>
      </c>
      <c r="K1203" t="s">
        <v>52</v>
      </c>
      <c r="L1203">
        <v>93309</v>
      </c>
      <c r="M1203" t="s">
        <v>53</v>
      </c>
      <c r="N1203" t="s">
        <v>83</v>
      </c>
      <c r="O1203" t="s">
        <v>31</v>
      </c>
      <c r="P1203" t="s">
        <v>55</v>
      </c>
      <c r="Q1203" t="s">
        <v>84</v>
      </c>
      <c r="R1203">
        <v>51.75</v>
      </c>
      <c r="S1203">
        <v>1</v>
      </c>
      <c r="T1203">
        <v>0</v>
      </c>
      <c r="U1203">
        <v>15.525</v>
      </c>
    </row>
    <row r="1204" spans="1:21" x14ac:dyDescent="0.25">
      <c r="A1204">
        <v>5797</v>
      </c>
      <c r="B1204" t="s">
        <v>3870</v>
      </c>
      <c r="C1204" t="s">
        <v>1246</v>
      </c>
      <c r="D1204" s="1">
        <v>41708</v>
      </c>
      <c r="E1204" t="s">
        <v>22</v>
      </c>
      <c r="F1204" t="s">
        <v>1408</v>
      </c>
      <c r="G1204" t="s">
        <v>1409</v>
      </c>
      <c r="H1204" t="s">
        <v>25</v>
      </c>
      <c r="I1204" t="s">
        <v>26</v>
      </c>
      <c r="J1204" t="s">
        <v>180</v>
      </c>
      <c r="K1204" t="s">
        <v>123</v>
      </c>
      <c r="L1204">
        <v>10011</v>
      </c>
      <c r="M1204" t="s">
        <v>66</v>
      </c>
      <c r="N1204" t="s">
        <v>251</v>
      </c>
      <c r="O1204" t="s">
        <v>31</v>
      </c>
      <c r="P1204" t="s">
        <v>55</v>
      </c>
      <c r="Q1204" t="s">
        <v>252</v>
      </c>
      <c r="R1204">
        <v>117.36</v>
      </c>
      <c r="S1204">
        <v>4</v>
      </c>
      <c r="T1204">
        <v>0</v>
      </c>
      <c r="U1204">
        <v>36.381599999999999</v>
      </c>
    </row>
    <row r="1205" spans="1:21" x14ac:dyDescent="0.25">
      <c r="A1205">
        <v>5800</v>
      </c>
      <c r="B1205" t="s">
        <v>3871</v>
      </c>
      <c r="C1205" t="s">
        <v>1691</v>
      </c>
      <c r="D1205" t="s">
        <v>3872</v>
      </c>
      <c r="E1205" t="s">
        <v>22</v>
      </c>
      <c r="F1205" t="s">
        <v>3873</v>
      </c>
      <c r="G1205" t="s">
        <v>3874</v>
      </c>
      <c r="H1205" t="s">
        <v>25</v>
      </c>
      <c r="I1205" t="s">
        <v>26</v>
      </c>
      <c r="J1205" t="s">
        <v>137</v>
      </c>
      <c r="K1205" t="s">
        <v>138</v>
      </c>
      <c r="L1205">
        <v>60610</v>
      </c>
      <c r="M1205" t="s">
        <v>92</v>
      </c>
      <c r="N1205" t="s">
        <v>2765</v>
      </c>
      <c r="O1205" t="s">
        <v>31</v>
      </c>
      <c r="P1205" t="s">
        <v>35</v>
      </c>
      <c r="Q1205" t="s">
        <v>2766</v>
      </c>
      <c r="R1205">
        <v>421.37200000000001</v>
      </c>
      <c r="S1205">
        <v>2</v>
      </c>
      <c r="T1205">
        <v>0.3</v>
      </c>
      <c r="U1205">
        <v>-6.0195999999999996</v>
      </c>
    </row>
    <row r="1206" spans="1:21" x14ac:dyDescent="0.25">
      <c r="A1206">
        <v>5806</v>
      </c>
      <c r="B1206" t="s">
        <v>3875</v>
      </c>
      <c r="C1206" t="s">
        <v>2440</v>
      </c>
      <c r="D1206" t="s">
        <v>396</v>
      </c>
      <c r="E1206" t="s">
        <v>39</v>
      </c>
      <c r="F1206" t="s">
        <v>3078</v>
      </c>
      <c r="G1206" t="s">
        <v>3079</v>
      </c>
      <c r="H1206" t="s">
        <v>89</v>
      </c>
      <c r="I1206" t="s">
        <v>26</v>
      </c>
      <c r="J1206" t="s">
        <v>2064</v>
      </c>
      <c r="K1206" t="s">
        <v>91</v>
      </c>
      <c r="L1206">
        <v>75220</v>
      </c>
      <c r="M1206" t="s">
        <v>92</v>
      </c>
      <c r="N1206" t="s">
        <v>1041</v>
      </c>
      <c r="O1206" t="s">
        <v>31</v>
      </c>
      <c r="P1206" t="s">
        <v>32</v>
      </c>
      <c r="Q1206" t="s">
        <v>1042</v>
      </c>
      <c r="R1206">
        <v>205.9992</v>
      </c>
      <c r="S1206">
        <v>3</v>
      </c>
      <c r="T1206">
        <v>0.32</v>
      </c>
      <c r="U1206">
        <v>-27.264600000000002</v>
      </c>
    </row>
    <row r="1207" spans="1:21" x14ac:dyDescent="0.25">
      <c r="A1207">
        <v>5810</v>
      </c>
      <c r="B1207" t="s">
        <v>3876</v>
      </c>
      <c r="C1207" s="1">
        <v>42523</v>
      </c>
      <c r="D1207" s="1">
        <v>42676</v>
      </c>
      <c r="E1207" t="s">
        <v>39</v>
      </c>
      <c r="F1207" t="s">
        <v>649</v>
      </c>
      <c r="G1207" t="s">
        <v>650</v>
      </c>
      <c r="H1207" t="s">
        <v>89</v>
      </c>
      <c r="I1207" t="s">
        <v>26</v>
      </c>
      <c r="J1207" t="s">
        <v>2692</v>
      </c>
      <c r="K1207" t="s">
        <v>146</v>
      </c>
      <c r="L1207">
        <v>37421</v>
      </c>
      <c r="M1207" t="s">
        <v>29</v>
      </c>
      <c r="N1207" t="s">
        <v>668</v>
      </c>
      <c r="O1207" t="s">
        <v>31</v>
      </c>
      <c r="P1207" t="s">
        <v>55</v>
      </c>
      <c r="Q1207" t="s">
        <v>669</v>
      </c>
      <c r="R1207">
        <v>132.22399999999999</v>
      </c>
      <c r="S1207">
        <v>4</v>
      </c>
      <c r="T1207">
        <v>0.2</v>
      </c>
      <c r="U1207">
        <v>-18.180800000000001</v>
      </c>
    </row>
    <row r="1208" spans="1:21" x14ac:dyDescent="0.25">
      <c r="A1208">
        <v>5812</v>
      </c>
      <c r="B1208" t="s">
        <v>3877</v>
      </c>
      <c r="C1208" t="s">
        <v>3878</v>
      </c>
      <c r="D1208" t="s">
        <v>3879</v>
      </c>
      <c r="E1208" t="s">
        <v>39</v>
      </c>
      <c r="F1208" t="s">
        <v>766</v>
      </c>
      <c r="G1208" t="s">
        <v>767</v>
      </c>
      <c r="H1208" t="s">
        <v>89</v>
      </c>
      <c r="I1208" t="s">
        <v>26</v>
      </c>
      <c r="J1208" t="s">
        <v>720</v>
      </c>
      <c r="K1208" t="s">
        <v>52</v>
      </c>
      <c r="L1208">
        <v>92037</v>
      </c>
      <c r="M1208" t="s">
        <v>53</v>
      </c>
      <c r="N1208" t="s">
        <v>3880</v>
      </c>
      <c r="O1208" t="s">
        <v>31</v>
      </c>
      <c r="P1208" t="s">
        <v>55</v>
      </c>
      <c r="Q1208" t="s">
        <v>3881</v>
      </c>
      <c r="R1208">
        <v>91.96</v>
      </c>
      <c r="S1208">
        <v>2</v>
      </c>
      <c r="T1208">
        <v>0</v>
      </c>
      <c r="U1208">
        <v>15.6332</v>
      </c>
    </row>
    <row r="1209" spans="1:21" x14ac:dyDescent="0.25">
      <c r="A1209">
        <v>5823</v>
      </c>
      <c r="B1209" t="s">
        <v>3882</v>
      </c>
      <c r="C1209" s="1">
        <v>43074</v>
      </c>
      <c r="D1209" t="s">
        <v>3133</v>
      </c>
      <c r="E1209" t="s">
        <v>39</v>
      </c>
      <c r="F1209" t="s">
        <v>3172</v>
      </c>
      <c r="G1209" t="s">
        <v>3173</v>
      </c>
      <c r="H1209" t="s">
        <v>89</v>
      </c>
      <c r="I1209" t="s">
        <v>26</v>
      </c>
      <c r="J1209" t="s">
        <v>352</v>
      </c>
      <c r="K1209" t="s">
        <v>52</v>
      </c>
      <c r="L1209">
        <v>94122</v>
      </c>
      <c r="M1209" t="s">
        <v>53</v>
      </c>
      <c r="N1209" t="s">
        <v>1053</v>
      </c>
      <c r="O1209" t="s">
        <v>31</v>
      </c>
      <c r="P1209" t="s">
        <v>45</v>
      </c>
      <c r="Q1209" t="s">
        <v>1054</v>
      </c>
      <c r="R1209">
        <v>285.48</v>
      </c>
      <c r="S1209">
        <v>5</v>
      </c>
      <c r="T1209">
        <v>0.2</v>
      </c>
      <c r="U1209">
        <v>-10.705500000000001</v>
      </c>
    </row>
    <row r="1210" spans="1:21" x14ac:dyDescent="0.25">
      <c r="A1210">
        <v>5827</v>
      </c>
      <c r="B1210" t="s">
        <v>3883</v>
      </c>
      <c r="C1210" s="1">
        <v>42803</v>
      </c>
      <c r="D1210" s="1">
        <v>42895</v>
      </c>
      <c r="E1210" t="s">
        <v>22</v>
      </c>
      <c r="F1210" t="s">
        <v>3884</v>
      </c>
      <c r="G1210" t="s">
        <v>3885</v>
      </c>
      <c r="H1210" t="s">
        <v>100</v>
      </c>
      <c r="I1210" t="s">
        <v>26</v>
      </c>
      <c r="J1210" t="s">
        <v>180</v>
      </c>
      <c r="K1210" t="s">
        <v>123</v>
      </c>
      <c r="L1210">
        <v>10035</v>
      </c>
      <c r="M1210" t="s">
        <v>66</v>
      </c>
      <c r="N1210" t="s">
        <v>3574</v>
      </c>
      <c r="O1210" t="s">
        <v>31</v>
      </c>
      <c r="P1210" t="s">
        <v>35</v>
      </c>
      <c r="Q1210" t="s">
        <v>3575</v>
      </c>
      <c r="R1210">
        <v>90.801000000000002</v>
      </c>
      <c r="S1210">
        <v>1</v>
      </c>
      <c r="T1210">
        <v>0.1</v>
      </c>
      <c r="U1210">
        <v>14.124599999999999</v>
      </c>
    </row>
    <row r="1211" spans="1:21" x14ac:dyDescent="0.25">
      <c r="A1211">
        <v>5828</v>
      </c>
      <c r="B1211" t="s">
        <v>3883</v>
      </c>
      <c r="C1211" s="1">
        <v>42803</v>
      </c>
      <c r="D1211" s="1">
        <v>42895</v>
      </c>
      <c r="E1211" t="s">
        <v>22</v>
      </c>
      <c r="F1211" t="s">
        <v>3884</v>
      </c>
      <c r="G1211" t="s">
        <v>3885</v>
      </c>
      <c r="H1211" t="s">
        <v>100</v>
      </c>
      <c r="I1211" t="s">
        <v>26</v>
      </c>
      <c r="J1211" t="s">
        <v>180</v>
      </c>
      <c r="K1211" t="s">
        <v>123</v>
      </c>
      <c r="L1211">
        <v>10035</v>
      </c>
      <c r="M1211" t="s">
        <v>66</v>
      </c>
      <c r="N1211" t="s">
        <v>319</v>
      </c>
      <c r="O1211" t="s">
        <v>31</v>
      </c>
      <c r="P1211" t="s">
        <v>35</v>
      </c>
      <c r="Q1211" t="s">
        <v>320</v>
      </c>
      <c r="R1211">
        <v>181.76400000000001</v>
      </c>
      <c r="S1211">
        <v>2</v>
      </c>
      <c r="T1211">
        <v>0.1</v>
      </c>
      <c r="U1211">
        <v>-8.0784000000000002</v>
      </c>
    </row>
    <row r="1212" spans="1:21" x14ac:dyDescent="0.25">
      <c r="A1212">
        <v>5830</v>
      </c>
      <c r="B1212" t="s">
        <v>3886</v>
      </c>
      <c r="C1212" s="1">
        <v>42441</v>
      </c>
      <c r="D1212" s="1">
        <v>42563</v>
      </c>
      <c r="E1212" t="s">
        <v>39</v>
      </c>
      <c r="F1212" t="s">
        <v>1676</v>
      </c>
      <c r="G1212" t="s">
        <v>1677</v>
      </c>
      <c r="H1212" t="s">
        <v>25</v>
      </c>
      <c r="I1212" t="s">
        <v>26</v>
      </c>
      <c r="J1212" t="s">
        <v>715</v>
      </c>
      <c r="K1212" t="s">
        <v>112</v>
      </c>
      <c r="L1212">
        <v>47374</v>
      </c>
      <c r="M1212" t="s">
        <v>92</v>
      </c>
      <c r="N1212" t="s">
        <v>446</v>
      </c>
      <c r="O1212" t="s">
        <v>31</v>
      </c>
      <c r="P1212" t="s">
        <v>45</v>
      </c>
      <c r="Q1212" t="s">
        <v>447</v>
      </c>
      <c r="R1212">
        <v>581.96</v>
      </c>
      <c r="S1212">
        <v>2</v>
      </c>
      <c r="T1212">
        <v>0</v>
      </c>
      <c r="U1212">
        <v>104.75279999999999</v>
      </c>
    </row>
    <row r="1213" spans="1:21" x14ac:dyDescent="0.25">
      <c r="A1213">
        <v>5831</v>
      </c>
      <c r="B1213" t="s">
        <v>3886</v>
      </c>
      <c r="C1213" s="1">
        <v>42441</v>
      </c>
      <c r="D1213" s="1">
        <v>42563</v>
      </c>
      <c r="E1213" t="s">
        <v>39</v>
      </c>
      <c r="F1213" t="s">
        <v>1676</v>
      </c>
      <c r="G1213" t="s">
        <v>1677</v>
      </c>
      <c r="H1213" t="s">
        <v>25</v>
      </c>
      <c r="I1213" t="s">
        <v>26</v>
      </c>
      <c r="J1213" t="s">
        <v>715</v>
      </c>
      <c r="K1213" t="s">
        <v>112</v>
      </c>
      <c r="L1213">
        <v>47374</v>
      </c>
      <c r="M1213" t="s">
        <v>92</v>
      </c>
      <c r="N1213" t="s">
        <v>1795</v>
      </c>
      <c r="O1213" t="s">
        <v>31</v>
      </c>
      <c r="P1213" t="s">
        <v>35</v>
      </c>
      <c r="Q1213" t="s">
        <v>1796</v>
      </c>
      <c r="R1213">
        <v>29.98</v>
      </c>
      <c r="S1213">
        <v>1</v>
      </c>
      <c r="T1213">
        <v>0</v>
      </c>
      <c r="U1213">
        <v>8.0945999999999998</v>
      </c>
    </row>
    <row r="1214" spans="1:21" x14ac:dyDescent="0.25">
      <c r="A1214">
        <v>5834</v>
      </c>
      <c r="B1214" t="s">
        <v>3887</v>
      </c>
      <c r="C1214" t="s">
        <v>3888</v>
      </c>
      <c r="D1214" t="s">
        <v>3889</v>
      </c>
      <c r="E1214" t="s">
        <v>39</v>
      </c>
      <c r="F1214" t="s">
        <v>1419</v>
      </c>
      <c r="G1214" t="s">
        <v>1420</v>
      </c>
      <c r="H1214" t="s">
        <v>25</v>
      </c>
      <c r="I1214" t="s">
        <v>26</v>
      </c>
      <c r="J1214" t="s">
        <v>563</v>
      </c>
      <c r="K1214" t="s">
        <v>1209</v>
      </c>
      <c r="L1214">
        <v>28027</v>
      </c>
      <c r="M1214" t="s">
        <v>29</v>
      </c>
      <c r="N1214" t="s">
        <v>1432</v>
      </c>
      <c r="O1214" t="s">
        <v>31</v>
      </c>
      <c r="P1214" t="s">
        <v>35</v>
      </c>
      <c r="Q1214" t="s">
        <v>1433</v>
      </c>
      <c r="R1214">
        <v>363.92</v>
      </c>
      <c r="S1214">
        <v>5</v>
      </c>
      <c r="T1214">
        <v>0.2</v>
      </c>
      <c r="U1214">
        <v>0</v>
      </c>
    </row>
    <row r="1215" spans="1:21" x14ac:dyDescent="0.25">
      <c r="A1215">
        <v>5841</v>
      </c>
      <c r="B1215" t="s">
        <v>3890</v>
      </c>
      <c r="C1215" t="s">
        <v>1085</v>
      </c>
      <c r="D1215" t="s">
        <v>3433</v>
      </c>
      <c r="E1215" t="s">
        <v>22</v>
      </c>
      <c r="F1215" t="s">
        <v>2951</v>
      </c>
      <c r="G1215" t="s">
        <v>2952</v>
      </c>
      <c r="H1215" t="s">
        <v>100</v>
      </c>
      <c r="I1215" t="s">
        <v>26</v>
      </c>
      <c r="J1215" t="s">
        <v>784</v>
      </c>
      <c r="K1215" t="s">
        <v>817</v>
      </c>
      <c r="L1215">
        <v>22204</v>
      </c>
      <c r="M1215" t="s">
        <v>29</v>
      </c>
      <c r="N1215" t="s">
        <v>1385</v>
      </c>
      <c r="O1215" t="s">
        <v>31</v>
      </c>
      <c r="P1215" t="s">
        <v>55</v>
      </c>
      <c r="Q1215" t="s">
        <v>1386</v>
      </c>
      <c r="R1215">
        <v>47.98</v>
      </c>
      <c r="S1215">
        <v>2</v>
      </c>
      <c r="T1215">
        <v>0</v>
      </c>
      <c r="U1215">
        <v>11.035399999999999</v>
      </c>
    </row>
    <row r="1216" spans="1:21" x14ac:dyDescent="0.25">
      <c r="A1216">
        <v>5844</v>
      </c>
      <c r="B1216" t="s">
        <v>3891</v>
      </c>
      <c r="C1216" t="s">
        <v>185</v>
      </c>
      <c r="D1216" t="s">
        <v>273</v>
      </c>
      <c r="E1216" t="s">
        <v>39</v>
      </c>
      <c r="F1216" t="s">
        <v>3892</v>
      </c>
      <c r="G1216" t="s">
        <v>3893</v>
      </c>
      <c r="H1216" t="s">
        <v>25</v>
      </c>
      <c r="I1216" t="s">
        <v>26</v>
      </c>
      <c r="J1216" t="s">
        <v>720</v>
      </c>
      <c r="K1216" t="s">
        <v>52</v>
      </c>
      <c r="L1216">
        <v>92105</v>
      </c>
      <c r="M1216" t="s">
        <v>53</v>
      </c>
      <c r="N1216" t="s">
        <v>3513</v>
      </c>
      <c r="O1216" t="s">
        <v>31</v>
      </c>
      <c r="P1216" t="s">
        <v>55</v>
      </c>
      <c r="Q1216" t="s">
        <v>3514</v>
      </c>
      <c r="R1216">
        <v>80.959999999999994</v>
      </c>
      <c r="S1216">
        <v>4</v>
      </c>
      <c r="T1216">
        <v>0</v>
      </c>
      <c r="U1216">
        <v>29.145600000000002</v>
      </c>
    </row>
    <row r="1217" spans="1:21" x14ac:dyDescent="0.25">
      <c r="A1217">
        <v>5847</v>
      </c>
      <c r="B1217" t="s">
        <v>3891</v>
      </c>
      <c r="C1217" t="s">
        <v>185</v>
      </c>
      <c r="D1217" t="s">
        <v>273</v>
      </c>
      <c r="E1217" t="s">
        <v>39</v>
      </c>
      <c r="F1217" t="s">
        <v>3892</v>
      </c>
      <c r="G1217" t="s">
        <v>3893</v>
      </c>
      <c r="H1217" t="s">
        <v>25</v>
      </c>
      <c r="I1217" t="s">
        <v>26</v>
      </c>
      <c r="J1217" t="s">
        <v>720</v>
      </c>
      <c r="K1217" t="s">
        <v>52</v>
      </c>
      <c r="L1217">
        <v>92105</v>
      </c>
      <c r="M1217" t="s">
        <v>53</v>
      </c>
      <c r="N1217" t="s">
        <v>1335</v>
      </c>
      <c r="O1217" t="s">
        <v>31</v>
      </c>
      <c r="P1217" t="s">
        <v>35</v>
      </c>
      <c r="Q1217" t="s">
        <v>1336</v>
      </c>
      <c r="R1217">
        <v>225.56800000000001</v>
      </c>
      <c r="S1217">
        <v>2</v>
      </c>
      <c r="T1217">
        <v>0.2</v>
      </c>
      <c r="U1217">
        <v>2.8195999999999999</v>
      </c>
    </row>
    <row r="1218" spans="1:21" x14ac:dyDescent="0.25">
      <c r="A1218">
        <v>5848</v>
      </c>
      <c r="B1218" t="s">
        <v>3891</v>
      </c>
      <c r="C1218" t="s">
        <v>185</v>
      </c>
      <c r="D1218" t="s">
        <v>273</v>
      </c>
      <c r="E1218" t="s">
        <v>39</v>
      </c>
      <c r="F1218" t="s">
        <v>3892</v>
      </c>
      <c r="G1218" t="s">
        <v>3893</v>
      </c>
      <c r="H1218" t="s">
        <v>25</v>
      </c>
      <c r="I1218" t="s">
        <v>26</v>
      </c>
      <c r="J1218" t="s">
        <v>720</v>
      </c>
      <c r="K1218" t="s">
        <v>52</v>
      </c>
      <c r="L1218">
        <v>92105</v>
      </c>
      <c r="M1218" t="s">
        <v>53</v>
      </c>
      <c r="N1218" t="s">
        <v>1756</v>
      </c>
      <c r="O1218" t="s">
        <v>31</v>
      </c>
      <c r="P1218" t="s">
        <v>55</v>
      </c>
      <c r="Q1218" t="s">
        <v>1757</v>
      </c>
      <c r="R1218">
        <v>36.6</v>
      </c>
      <c r="S1218">
        <v>3</v>
      </c>
      <c r="T1218">
        <v>0</v>
      </c>
      <c r="U1218">
        <v>15.372</v>
      </c>
    </row>
    <row r="1219" spans="1:21" x14ac:dyDescent="0.25">
      <c r="A1219">
        <v>5853</v>
      </c>
      <c r="B1219" t="s">
        <v>3894</v>
      </c>
      <c r="C1219" s="1">
        <v>42288</v>
      </c>
      <c r="D1219" t="s">
        <v>2663</v>
      </c>
      <c r="E1219" t="s">
        <v>39</v>
      </c>
      <c r="F1219" t="s">
        <v>3895</v>
      </c>
      <c r="G1219" t="s">
        <v>3896</v>
      </c>
      <c r="H1219" t="s">
        <v>100</v>
      </c>
      <c r="I1219" t="s">
        <v>26</v>
      </c>
      <c r="J1219" t="s">
        <v>240</v>
      </c>
      <c r="K1219" t="s">
        <v>174</v>
      </c>
      <c r="L1219">
        <v>55113</v>
      </c>
      <c r="M1219" t="s">
        <v>92</v>
      </c>
      <c r="N1219" t="s">
        <v>338</v>
      </c>
      <c r="O1219" t="s">
        <v>31</v>
      </c>
      <c r="P1219" t="s">
        <v>55</v>
      </c>
      <c r="Q1219" t="s">
        <v>339</v>
      </c>
      <c r="R1219">
        <v>29.22</v>
      </c>
      <c r="S1219">
        <v>3</v>
      </c>
      <c r="T1219">
        <v>0</v>
      </c>
      <c r="U1219">
        <v>12.8568</v>
      </c>
    </row>
    <row r="1220" spans="1:21" x14ac:dyDescent="0.25">
      <c r="A1220">
        <v>5858</v>
      </c>
      <c r="B1220" t="s">
        <v>3897</v>
      </c>
      <c r="C1220" s="1">
        <v>42132</v>
      </c>
      <c r="D1220" s="1">
        <v>42316</v>
      </c>
      <c r="E1220" t="s">
        <v>39</v>
      </c>
      <c r="F1220" t="s">
        <v>3061</v>
      </c>
      <c r="G1220" t="s">
        <v>3062</v>
      </c>
      <c r="H1220" t="s">
        <v>89</v>
      </c>
      <c r="I1220" t="s">
        <v>26</v>
      </c>
      <c r="J1220" t="s">
        <v>2064</v>
      </c>
      <c r="K1220" t="s">
        <v>91</v>
      </c>
      <c r="L1220">
        <v>75220</v>
      </c>
      <c r="M1220" t="s">
        <v>92</v>
      </c>
      <c r="N1220" t="s">
        <v>2039</v>
      </c>
      <c r="O1220" t="s">
        <v>31</v>
      </c>
      <c r="P1220" t="s">
        <v>55</v>
      </c>
      <c r="Q1220" t="s">
        <v>2040</v>
      </c>
      <c r="R1220">
        <v>14.76</v>
      </c>
      <c r="S1220">
        <v>5</v>
      </c>
      <c r="T1220">
        <v>0.6</v>
      </c>
      <c r="U1220">
        <v>-11.439</v>
      </c>
    </row>
    <row r="1221" spans="1:21" x14ac:dyDescent="0.25">
      <c r="A1221">
        <v>5859</v>
      </c>
      <c r="B1221" t="s">
        <v>3898</v>
      </c>
      <c r="C1221" s="1">
        <v>42803</v>
      </c>
      <c r="D1221" s="1">
        <v>42925</v>
      </c>
      <c r="E1221" t="s">
        <v>22</v>
      </c>
      <c r="F1221" t="s">
        <v>3361</v>
      </c>
      <c r="G1221" t="s">
        <v>3362</v>
      </c>
      <c r="H1221" t="s">
        <v>25</v>
      </c>
      <c r="I1221" t="s">
        <v>26</v>
      </c>
      <c r="J1221" t="s">
        <v>563</v>
      </c>
      <c r="K1221" t="s">
        <v>52</v>
      </c>
      <c r="L1221">
        <v>94521</v>
      </c>
      <c r="M1221" t="s">
        <v>53</v>
      </c>
      <c r="N1221" t="s">
        <v>3114</v>
      </c>
      <c r="O1221" t="s">
        <v>31</v>
      </c>
      <c r="P1221" t="s">
        <v>32</v>
      </c>
      <c r="Q1221" t="s">
        <v>3115</v>
      </c>
      <c r="R1221">
        <v>239.666</v>
      </c>
      <c r="S1221">
        <v>2</v>
      </c>
      <c r="T1221">
        <v>0.15</v>
      </c>
      <c r="U1221">
        <v>14.098000000000001</v>
      </c>
    </row>
    <row r="1222" spans="1:21" x14ac:dyDescent="0.25">
      <c r="A1222">
        <v>5860</v>
      </c>
      <c r="B1222" t="s">
        <v>3899</v>
      </c>
      <c r="C1222" s="1">
        <v>42015</v>
      </c>
      <c r="D1222" s="1">
        <v>42227</v>
      </c>
      <c r="E1222" t="s">
        <v>39</v>
      </c>
      <c r="F1222" t="s">
        <v>2451</v>
      </c>
      <c r="G1222" t="s">
        <v>2452</v>
      </c>
      <c r="H1222" t="s">
        <v>25</v>
      </c>
      <c r="I1222" t="s">
        <v>26</v>
      </c>
      <c r="J1222" t="s">
        <v>3900</v>
      </c>
      <c r="K1222" t="s">
        <v>1238</v>
      </c>
      <c r="L1222">
        <v>72032</v>
      </c>
      <c r="M1222" t="s">
        <v>29</v>
      </c>
      <c r="N1222" t="s">
        <v>1512</v>
      </c>
      <c r="O1222" t="s">
        <v>31</v>
      </c>
      <c r="P1222" t="s">
        <v>45</v>
      </c>
      <c r="Q1222" t="s">
        <v>1513</v>
      </c>
      <c r="R1222">
        <v>301.95999999999998</v>
      </c>
      <c r="S1222">
        <v>2</v>
      </c>
      <c r="T1222">
        <v>0</v>
      </c>
      <c r="U1222">
        <v>45.293999999999997</v>
      </c>
    </row>
    <row r="1223" spans="1:21" x14ac:dyDescent="0.25">
      <c r="A1223">
        <v>5867</v>
      </c>
      <c r="B1223" t="s">
        <v>3901</v>
      </c>
      <c r="C1223" s="1">
        <v>41767</v>
      </c>
      <c r="D1223" s="1">
        <v>41828</v>
      </c>
      <c r="E1223" t="s">
        <v>22</v>
      </c>
      <c r="F1223" t="s">
        <v>2141</v>
      </c>
      <c r="G1223" t="s">
        <v>2142</v>
      </c>
      <c r="H1223" t="s">
        <v>89</v>
      </c>
      <c r="I1223" t="s">
        <v>26</v>
      </c>
      <c r="J1223" t="s">
        <v>3902</v>
      </c>
      <c r="K1223" t="s">
        <v>468</v>
      </c>
      <c r="L1223">
        <v>6450</v>
      </c>
      <c r="M1223" t="s">
        <v>66</v>
      </c>
      <c r="N1223" t="s">
        <v>923</v>
      </c>
      <c r="O1223" t="s">
        <v>31</v>
      </c>
      <c r="P1223" t="s">
        <v>35</v>
      </c>
      <c r="Q1223" t="s">
        <v>924</v>
      </c>
      <c r="R1223">
        <v>1133.3499999999999</v>
      </c>
      <c r="S1223">
        <v>5</v>
      </c>
      <c r="T1223">
        <v>0</v>
      </c>
      <c r="U1223">
        <v>294.67099999999999</v>
      </c>
    </row>
    <row r="1224" spans="1:21" x14ac:dyDescent="0.25">
      <c r="A1224">
        <v>5870</v>
      </c>
      <c r="B1224" t="s">
        <v>3903</v>
      </c>
      <c r="C1224" s="1">
        <v>42562</v>
      </c>
      <c r="D1224" s="1">
        <v>42715</v>
      </c>
      <c r="E1224" t="s">
        <v>39</v>
      </c>
      <c r="F1224" t="s">
        <v>2611</v>
      </c>
      <c r="G1224" t="s">
        <v>2612</v>
      </c>
      <c r="H1224" t="s">
        <v>100</v>
      </c>
      <c r="I1224" t="s">
        <v>26</v>
      </c>
      <c r="J1224" t="s">
        <v>3904</v>
      </c>
      <c r="K1224" t="s">
        <v>3905</v>
      </c>
      <c r="L1224">
        <v>82001</v>
      </c>
      <c r="M1224" t="s">
        <v>53</v>
      </c>
      <c r="N1224" t="s">
        <v>626</v>
      </c>
      <c r="O1224" t="s">
        <v>31</v>
      </c>
      <c r="P1224" t="s">
        <v>35</v>
      </c>
      <c r="Q1224" t="s">
        <v>627</v>
      </c>
      <c r="R1224">
        <v>1603.136</v>
      </c>
      <c r="S1224">
        <v>4</v>
      </c>
      <c r="T1224">
        <v>0.2</v>
      </c>
      <c r="U1224">
        <v>100.196</v>
      </c>
    </row>
    <row r="1225" spans="1:21" x14ac:dyDescent="0.25">
      <c r="A1225">
        <v>5871</v>
      </c>
      <c r="B1225" t="s">
        <v>3906</v>
      </c>
      <c r="C1225" t="s">
        <v>1217</v>
      </c>
      <c r="D1225" t="s">
        <v>1217</v>
      </c>
      <c r="E1225" t="s">
        <v>464</v>
      </c>
      <c r="F1225" t="s">
        <v>556</v>
      </c>
      <c r="G1225" t="s">
        <v>557</v>
      </c>
      <c r="H1225" t="s">
        <v>89</v>
      </c>
      <c r="I1225" t="s">
        <v>26</v>
      </c>
      <c r="J1225" t="s">
        <v>3607</v>
      </c>
      <c r="K1225" t="s">
        <v>52</v>
      </c>
      <c r="L1225">
        <v>92804</v>
      </c>
      <c r="M1225" t="s">
        <v>53</v>
      </c>
      <c r="N1225" t="s">
        <v>3743</v>
      </c>
      <c r="O1225" t="s">
        <v>31</v>
      </c>
      <c r="P1225" t="s">
        <v>45</v>
      </c>
      <c r="Q1225" t="s">
        <v>3744</v>
      </c>
      <c r="R1225">
        <v>1293.4880000000001</v>
      </c>
      <c r="S1225">
        <v>7</v>
      </c>
      <c r="T1225">
        <v>0.2</v>
      </c>
      <c r="U1225">
        <v>80.843000000000004</v>
      </c>
    </row>
    <row r="1226" spans="1:21" x14ac:dyDescent="0.25">
      <c r="A1226">
        <v>5872</v>
      </c>
      <c r="B1226" t="s">
        <v>3907</v>
      </c>
      <c r="C1226" t="s">
        <v>1396</v>
      </c>
      <c r="D1226" t="s">
        <v>3023</v>
      </c>
      <c r="E1226" t="s">
        <v>39</v>
      </c>
      <c r="F1226" t="s">
        <v>2787</v>
      </c>
      <c r="G1226" t="s">
        <v>2788</v>
      </c>
      <c r="H1226" t="s">
        <v>25</v>
      </c>
      <c r="I1226" t="s">
        <v>26</v>
      </c>
      <c r="J1226" t="s">
        <v>226</v>
      </c>
      <c r="K1226" t="s">
        <v>112</v>
      </c>
      <c r="L1226">
        <v>47401</v>
      </c>
      <c r="M1226" t="s">
        <v>92</v>
      </c>
      <c r="N1226" t="s">
        <v>190</v>
      </c>
      <c r="O1226" t="s">
        <v>31</v>
      </c>
      <c r="P1226" t="s">
        <v>55</v>
      </c>
      <c r="Q1226" t="s">
        <v>191</v>
      </c>
      <c r="R1226">
        <v>127.95</v>
      </c>
      <c r="S1226">
        <v>3</v>
      </c>
      <c r="T1226">
        <v>0</v>
      </c>
      <c r="U1226">
        <v>21.7515</v>
      </c>
    </row>
    <row r="1227" spans="1:21" x14ac:dyDescent="0.25">
      <c r="A1227">
        <v>5881</v>
      </c>
      <c r="B1227" t="s">
        <v>3908</v>
      </c>
      <c r="C1227" t="s">
        <v>891</v>
      </c>
      <c r="D1227" t="s">
        <v>892</v>
      </c>
      <c r="E1227" t="s">
        <v>39</v>
      </c>
      <c r="F1227" t="s">
        <v>1555</v>
      </c>
      <c r="G1227" t="s">
        <v>1556</v>
      </c>
      <c r="H1227" t="s">
        <v>89</v>
      </c>
      <c r="I1227" t="s">
        <v>26</v>
      </c>
      <c r="J1227" t="s">
        <v>720</v>
      </c>
      <c r="K1227" t="s">
        <v>52</v>
      </c>
      <c r="L1227">
        <v>92105</v>
      </c>
      <c r="M1227" t="s">
        <v>53</v>
      </c>
      <c r="N1227" t="s">
        <v>626</v>
      </c>
      <c r="O1227" t="s">
        <v>31</v>
      </c>
      <c r="P1227" t="s">
        <v>35</v>
      </c>
      <c r="Q1227" t="s">
        <v>627</v>
      </c>
      <c r="R1227">
        <v>801.56799999999998</v>
      </c>
      <c r="S1227">
        <v>2</v>
      </c>
      <c r="T1227">
        <v>0.2</v>
      </c>
      <c r="U1227">
        <v>50.097999999999999</v>
      </c>
    </row>
    <row r="1228" spans="1:21" x14ac:dyDescent="0.25">
      <c r="A1228">
        <v>5883</v>
      </c>
      <c r="B1228" t="s">
        <v>3908</v>
      </c>
      <c r="C1228" t="s">
        <v>891</v>
      </c>
      <c r="D1228" t="s">
        <v>892</v>
      </c>
      <c r="E1228" t="s">
        <v>39</v>
      </c>
      <c r="F1228" t="s">
        <v>1555</v>
      </c>
      <c r="G1228" t="s">
        <v>1556</v>
      </c>
      <c r="H1228" t="s">
        <v>89</v>
      </c>
      <c r="I1228" t="s">
        <v>26</v>
      </c>
      <c r="J1228" t="s">
        <v>720</v>
      </c>
      <c r="K1228" t="s">
        <v>52</v>
      </c>
      <c r="L1228">
        <v>92105</v>
      </c>
      <c r="M1228" t="s">
        <v>53</v>
      </c>
      <c r="N1228" t="s">
        <v>1201</v>
      </c>
      <c r="O1228" t="s">
        <v>31</v>
      </c>
      <c r="P1228" t="s">
        <v>35</v>
      </c>
      <c r="Q1228" t="s">
        <v>1202</v>
      </c>
      <c r="R1228">
        <v>885.52800000000002</v>
      </c>
      <c r="S1228">
        <v>9</v>
      </c>
      <c r="T1228">
        <v>0.2</v>
      </c>
      <c r="U1228">
        <v>-99.621899999999997</v>
      </c>
    </row>
    <row r="1229" spans="1:21" x14ac:dyDescent="0.25">
      <c r="A1229">
        <v>5884</v>
      </c>
      <c r="B1229" t="s">
        <v>3909</v>
      </c>
      <c r="C1229" t="s">
        <v>1177</v>
      </c>
      <c r="D1229" t="s">
        <v>1521</v>
      </c>
      <c r="E1229" t="s">
        <v>22</v>
      </c>
      <c r="F1229" t="s">
        <v>1897</v>
      </c>
      <c r="G1229" t="s">
        <v>1898</v>
      </c>
      <c r="H1229" t="s">
        <v>89</v>
      </c>
      <c r="I1229" t="s">
        <v>26</v>
      </c>
      <c r="J1229" t="s">
        <v>352</v>
      </c>
      <c r="K1229" t="s">
        <v>52</v>
      </c>
      <c r="L1229">
        <v>94109</v>
      </c>
      <c r="M1229" t="s">
        <v>53</v>
      </c>
      <c r="N1229" t="s">
        <v>516</v>
      </c>
      <c r="O1229" t="s">
        <v>31</v>
      </c>
      <c r="P1229" t="s">
        <v>55</v>
      </c>
      <c r="Q1229" t="s">
        <v>517</v>
      </c>
      <c r="R1229">
        <v>28.28</v>
      </c>
      <c r="S1229">
        <v>2</v>
      </c>
      <c r="T1229">
        <v>0</v>
      </c>
      <c r="U1229">
        <v>7.3528000000000002</v>
      </c>
    </row>
    <row r="1230" spans="1:21" x14ac:dyDescent="0.25">
      <c r="A1230">
        <v>5898</v>
      </c>
      <c r="B1230" t="s">
        <v>3910</v>
      </c>
      <c r="C1230" s="1">
        <v>42433</v>
      </c>
      <c r="D1230" s="1">
        <v>42617</v>
      </c>
      <c r="E1230" t="s">
        <v>39</v>
      </c>
      <c r="F1230" t="s">
        <v>2690</v>
      </c>
      <c r="G1230" t="s">
        <v>2691</v>
      </c>
      <c r="H1230" t="s">
        <v>25</v>
      </c>
      <c r="I1230" t="s">
        <v>26</v>
      </c>
      <c r="J1230" t="s">
        <v>715</v>
      </c>
      <c r="K1230" t="s">
        <v>112</v>
      </c>
      <c r="L1230">
        <v>47374</v>
      </c>
      <c r="M1230" t="s">
        <v>92</v>
      </c>
      <c r="N1230" t="s">
        <v>175</v>
      </c>
      <c r="O1230" t="s">
        <v>31</v>
      </c>
      <c r="P1230" t="s">
        <v>55</v>
      </c>
      <c r="Q1230" t="s">
        <v>176</v>
      </c>
      <c r="R1230">
        <v>71.12</v>
      </c>
      <c r="S1230">
        <v>4</v>
      </c>
      <c r="T1230">
        <v>0</v>
      </c>
      <c r="U1230">
        <v>22.0472</v>
      </c>
    </row>
    <row r="1231" spans="1:21" x14ac:dyDescent="0.25">
      <c r="A1231">
        <v>5902</v>
      </c>
      <c r="B1231" t="s">
        <v>3911</v>
      </c>
      <c r="C1231" t="s">
        <v>2793</v>
      </c>
      <c r="D1231" s="1">
        <v>42412</v>
      </c>
      <c r="E1231" t="s">
        <v>39</v>
      </c>
      <c r="F1231" t="s">
        <v>1606</v>
      </c>
      <c r="G1231" t="s">
        <v>1607</v>
      </c>
      <c r="H1231" t="s">
        <v>89</v>
      </c>
      <c r="I1231" t="s">
        <v>26</v>
      </c>
      <c r="J1231" t="s">
        <v>2297</v>
      </c>
      <c r="K1231" t="s">
        <v>392</v>
      </c>
      <c r="L1231">
        <v>7090</v>
      </c>
      <c r="M1231" t="s">
        <v>66</v>
      </c>
      <c r="N1231" t="s">
        <v>1871</v>
      </c>
      <c r="O1231" t="s">
        <v>31</v>
      </c>
      <c r="P1231" t="s">
        <v>55</v>
      </c>
      <c r="Q1231" t="s">
        <v>1872</v>
      </c>
      <c r="R1231">
        <v>31.56</v>
      </c>
      <c r="S1231">
        <v>3</v>
      </c>
      <c r="T1231">
        <v>0</v>
      </c>
      <c r="U1231">
        <v>10.4148</v>
      </c>
    </row>
    <row r="1232" spans="1:21" x14ac:dyDescent="0.25">
      <c r="A1232">
        <v>5910</v>
      </c>
      <c r="B1232" t="s">
        <v>3912</v>
      </c>
      <c r="C1232" s="1">
        <v>42412</v>
      </c>
      <c r="D1232" s="1">
        <v>42563</v>
      </c>
      <c r="E1232" t="s">
        <v>39</v>
      </c>
      <c r="F1232" t="s">
        <v>2966</v>
      </c>
      <c r="G1232" t="s">
        <v>2967</v>
      </c>
      <c r="H1232" t="s">
        <v>89</v>
      </c>
      <c r="I1232" t="s">
        <v>26</v>
      </c>
      <c r="J1232" t="s">
        <v>1765</v>
      </c>
      <c r="K1232" t="s">
        <v>52</v>
      </c>
      <c r="L1232">
        <v>95123</v>
      </c>
      <c r="M1232" t="s">
        <v>53</v>
      </c>
      <c r="N1232" t="s">
        <v>2998</v>
      </c>
      <c r="O1232" t="s">
        <v>31</v>
      </c>
      <c r="P1232" t="s">
        <v>55</v>
      </c>
      <c r="Q1232" t="s">
        <v>2999</v>
      </c>
      <c r="R1232">
        <v>14.52</v>
      </c>
      <c r="S1232">
        <v>3</v>
      </c>
      <c r="T1232">
        <v>0</v>
      </c>
      <c r="U1232">
        <v>5.6627999999999998</v>
      </c>
    </row>
    <row r="1233" spans="1:21" x14ac:dyDescent="0.25">
      <c r="A1233">
        <v>5916</v>
      </c>
      <c r="B1233" t="s">
        <v>3913</v>
      </c>
      <c r="C1233" t="s">
        <v>77</v>
      </c>
      <c r="D1233" t="s">
        <v>2478</v>
      </c>
      <c r="E1233" t="s">
        <v>39</v>
      </c>
      <c r="F1233" t="s">
        <v>3103</v>
      </c>
      <c r="G1233" t="s">
        <v>3104</v>
      </c>
      <c r="H1233" t="s">
        <v>25</v>
      </c>
      <c r="I1233" t="s">
        <v>26</v>
      </c>
      <c r="J1233" t="s">
        <v>180</v>
      </c>
      <c r="K1233" t="s">
        <v>123</v>
      </c>
      <c r="L1233">
        <v>10035</v>
      </c>
      <c r="M1233" t="s">
        <v>66</v>
      </c>
      <c r="N1233" t="s">
        <v>1363</v>
      </c>
      <c r="O1233" t="s">
        <v>31</v>
      </c>
      <c r="P1233" t="s">
        <v>35</v>
      </c>
      <c r="Q1233" t="s">
        <v>1364</v>
      </c>
      <c r="R1233">
        <v>199.76400000000001</v>
      </c>
      <c r="S1233">
        <v>2</v>
      </c>
      <c r="T1233">
        <v>0.1</v>
      </c>
      <c r="U1233">
        <v>8.8783999999999992</v>
      </c>
    </row>
    <row r="1234" spans="1:21" x14ac:dyDescent="0.25">
      <c r="A1234">
        <v>5918</v>
      </c>
      <c r="B1234" t="s">
        <v>3913</v>
      </c>
      <c r="C1234" t="s">
        <v>77</v>
      </c>
      <c r="D1234" t="s">
        <v>2478</v>
      </c>
      <c r="E1234" t="s">
        <v>39</v>
      </c>
      <c r="F1234" t="s">
        <v>3103</v>
      </c>
      <c r="G1234" t="s">
        <v>3104</v>
      </c>
      <c r="H1234" t="s">
        <v>25</v>
      </c>
      <c r="I1234" t="s">
        <v>26</v>
      </c>
      <c r="J1234" t="s">
        <v>180</v>
      </c>
      <c r="K1234" t="s">
        <v>123</v>
      </c>
      <c r="L1234">
        <v>10035</v>
      </c>
      <c r="M1234" t="s">
        <v>66</v>
      </c>
      <c r="N1234" t="s">
        <v>81</v>
      </c>
      <c r="O1234" t="s">
        <v>31</v>
      </c>
      <c r="P1234" t="s">
        <v>32</v>
      </c>
      <c r="Q1234" t="s">
        <v>82</v>
      </c>
      <c r="R1234">
        <v>4228.7039999999997</v>
      </c>
      <c r="S1234">
        <v>6</v>
      </c>
      <c r="T1234">
        <v>0.2</v>
      </c>
      <c r="U1234">
        <v>158.57640000000001</v>
      </c>
    </row>
    <row r="1235" spans="1:21" x14ac:dyDescent="0.25">
      <c r="A1235">
        <v>5919</v>
      </c>
      <c r="B1235" t="s">
        <v>3913</v>
      </c>
      <c r="C1235" t="s">
        <v>77</v>
      </c>
      <c r="D1235" t="s">
        <v>2478</v>
      </c>
      <c r="E1235" t="s">
        <v>39</v>
      </c>
      <c r="F1235" t="s">
        <v>3103</v>
      </c>
      <c r="G1235" t="s">
        <v>3104</v>
      </c>
      <c r="H1235" t="s">
        <v>25</v>
      </c>
      <c r="I1235" t="s">
        <v>26</v>
      </c>
      <c r="J1235" t="s">
        <v>180</v>
      </c>
      <c r="K1235" t="s">
        <v>123</v>
      </c>
      <c r="L1235">
        <v>10035</v>
      </c>
      <c r="M1235" t="s">
        <v>66</v>
      </c>
      <c r="N1235" t="s">
        <v>2014</v>
      </c>
      <c r="O1235" t="s">
        <v>31</v>
      </c>
      <c r="P1235" t="s">
        <v>32</v>
      </c>
      <c r="Q1235" t="s">
        <v>2015</v>
      </c>
      <c r="R1235">
        <v>2003.92</v>
      </c>
      <c r="S1235">
        <v>5</v>
      </c>
      <c r="T1235">
        <v>0.2</v>
      </c>
      <c r="U1235">
        <v>-25.048999999999999</v>
      </c>
    </row>
    <row r="1236" spans="1:21" x14ac:dyDescent="0.25">
      <c r="A1236">
        <v>5924</v>
      </c>
      <c r="B1236" t="s">
        <v>3914</v>
      </c>
      <c r="C1236" t="s">
        <v>1367</v>
      </c>
      <c r="D1236" t="s">
        <v>3108</v>
      </c>
      <c r="E1236" t="s">
        <v>22</v>
      </c>
      <c r="F1236" t="s">
        <v>484</v>
      </c>
      <c r="G1236" t="s">
        <v>485</v>
      </c>
      <c r="H1236" t="s">
        <v>89</v>
      </c>
      <c r="I1236" t="s">
        <v>26</v>
      </c>
      <c r="J1236" t="s">
        <v>180</v>
      </c>
      <c r="K1236" t="s">
        <v>123</v>
      </c>
      <c r="L1236">
        <v>10011</v>
      </c>
      <c r="M1236" t="s">
        <v>66</v>
      </c>
      <c r="N1236" t="s">
        <v>1465</v>
      </c>
      <c r="O1236" t="s">
        <v>31</v>
      </c>
      <c r="P1236" t="s">
        <v>45</v>
      </c>
      <c r="Q1236" t="s">
        <v>1466</v>
      </c>
      <c r="R1236">
        <v>313.17599999999999</v>
      </c>
      <c r="S1236">
        <v>2</v>
      </c>
      <c r="T1236">
        <v>0.4</v>
      </c>
      <c r="U1236">
        <v>-120.0508</v>
      </c>
    </row>
    <row r="1237" spans="1:21" x14ac:dyDescent="0.25">
      <c r="A1237">
        <v>5927</v>
      </c>
      <c r="B1237" t="s">
        <v>3915</v>
      </c>
      <c r="C1237" s="1">
        <v>41855</v>
      </c>
      <c r="D1237" s="1">
        <v>41977</v>
      </c>
      <c r="E1237" t="s">
        <v>39</v>
      </c>
      <c r="F1237" t="s">
        <v>3916</v>
      </c>
      <c r="G1237" t="s">
        <v>3917</v>
      </c>
      <c r="H1237" t="s">
        <v>89</v>
      </c>
      <c r="I1237" t="s">
        <v>26</v>
      </c>
      <c r="J1237" t="s">
        <v>568</v>
      </c>
      <c r="K1237" t="s">
        <v>1502</v>
      </c>
      <c r="L1237">
        <v>35601</v>
      </c>
      <c r="M1237" t="s">
        <v>29</v>
      </c>
      <c r="N1237" t="s">
        <v>3770</v>
      </c>
      <c r="O1237" t="s">
        <v>31</v>
      </c>
      <c r="P1237" t="s">
        <v>45</v>
      </c>
      <c r="Q1237" t="s">
        <v>3771</v>
      </c>
      <c r="R1237">
        <v>1215.92</v>
      </c>
      <c r="S1237">
        <v>8</v>
      </c>
      <c r="T1237">
        <v>0</v>
      </c>
      <c r="U1237">
        <v>316.13920000000002</v>
      </c>
    </row>
    <row r="1238" spans="1:21" x14ac:dyDescent="0.25">
      <c r="A1238">
        <v>5929</v>
      </c>
      <c r="B1238" t="s">
        <v>3918</v>
      </c>
      <c r="C1238" s="1">
        <v>41953</v>
      </c>
      <c r="D1238" t="s">
        <v>968</v>
      </c>
      <c r="E1238" t="s">
        <v>39</v>
      </c>
      <c r="F1238" t="s">
        <v>3459</v>
      </c>
      <c r="G1238" t="s">
        <v>3460</v>
      </c>
      <c r="H1238" t="s">
        <v>89</v>
      </c>
      <c r="I1238" t="s">
        <v>26</v>
      </c>
      <c r="J1238" t="s">
        <v>2263</v>
      </c>
      <c r="K1238" t="s">
        <v>1238</v>
      </c>
      <c r="L1238">
        <v>72701</v>
      </c>
      <c r="M1238" t="s">
        <v>29</v>
      </c>
      <c r="N1238" t="s">
        <v>2264</v>
      </c>
      <c r="O1238" t="s">
        <v>31</v>
      </c>
      <c r="P1238" t="s">
        <v>55</v>
      </c>
      <c r="Q1238" t="s">
        <v>2265</v>
      </c>
      <c r="R1238">
        <v>8.92</v>
      </c>
      <c r="S1238">
        <v>4</v>
      </c>
      <c r="T1238">
        <v>0</v>
      </c>
      <c r="U1238">
        <v>3.9247999999999998</v>
      </c>
    </row>
    <row r="1239" spans="1:21" x14ac:dyDescent="0.25">
      <c r="A1239">
        <v>5930</v>
      </c>
      <c r="B1239" t="s">
        <v>3919</v>
      </c>
      <c r="C1239" s="1">
        <v>42923</v>
      </c>
      <c r="D1239" s="1">
        <v>42985</v>
      </c>
      <c r="E1239" t="s">
        <v>86</v>
      </c>
      <c r="F1239" t="s">
        <v>3395</v>
      </c>
      <c r="G1239" t="s">
        <v>3396</v>
      </c>
      <c r="H1239" t="s">
        <v>25</v>
      </c>
      <c r="I1239" t="s">
        <v>26</v>
      </c>
      <c r="J1239" t="s">
        <v>64</v>
      </c>
      <c r="K1239" t="s">
        <v>65</v>
      </c>
      <c r="L1239">
        <v>19120</v>
      </c>
      <c r="M1239" t="s">
        <v>66</v>
      </c>
      <c r="N1239" t="s">
        <v>992</v>
      </c>
      <c r="O1239" t="s">
        <v>31</v>
      </c>
      <c r="P1239" t="s">
        <v>32</v>
      </c>
      <c r="Q1239" t="s">
        <v>993</v>
      </c>
      <c r="R1239">
        <v>87.21</v>
      </c>
      <c r="S1239">
        <v>3</v>
      </c>
      <c r="T1239">
        <v>0.5</v>
      </c>
      <c r="U1239">
        <v>-45.349200000000003</v>
      </c>
    </row>
    <row r="1240" spans="1:21" x14ac:dyDescent="0.25">
      <c r="A1240">
        <v>5936</v>
      </c>
      <c r="B1240" t="s">
        <v>3920</v>
      </c>
      <c r="C1240" s="1">
        <v>42467</v>
      </c>
      <c r="D1240" s="1">
        <v>42467</v>
      </c>
      <c r="E1240" t="s">
        <v>464</v>
      </c>
      <c r="F1240" t="s">
        <v>760</v>
      </c>
      <c r="G1240" t="s">
        <v>761</v>
      </c>
      <c r="H1240" t="s">
        <v>100</v>
      </c>
      <c r="I1240" t="s">
        <v>26</v>
      </c>
      <c r="J1240" t="s">
        <v>202</v>
      </c>
      <c r="K1240" t="s">
        <v>203</v>
      </c>
      <c r="L1240">
        <v>98103</v>
      </c>
      <c r="M1240" t="s">
        <v>53</v>
      </c>
      <c r="N1240" t="s">
        <v>748</v>
      </c>
      <c r="O1240" t="s">
        <v>31</v>
      </c>
      <c r="P1240" t="s">
        <v>55</v>
      </c>
      <c r="Q1240" t="s">
        <v>749</v>
      </c>
      <c r="R1240">
        <v>25.4</v>
      </c>
      <c r="S1240">
        <v>5</v>
      </c>
      <c r="T1240">
        <v>0</v>
      </c>
      <c r="U1240">
        <v>8.6359999999999992</v>
      </c>
    </row>
    <row r="1241" spans="1:21" x14ac:dyDescent="0.25">
      <c r="A1241">
        <v>5944</v>
      </c>
      <c r="B1241" t="s">
        <v>3921</v>
      </c>
      <c r="C1241" t="s">
        <v>3872</v>
      </c>
      <c r="D1241" t="s">
        <v>1877</v>
      </c>
      <c r="E1241" t="s">
        <v>39</v>
      </c>
      <c r="F1241" t="s">
        <v>529</v>
      </c>
      <c r="G1241" t="s">
        <v>530</v>
      </c>
      <c r="H1241" t="s">
        <v>89</v>
      </c>
      <c r="I1241" t="s">
        <v>26</v>
      </c>
      <c r="J1241" t="s">
        <v>51</v>
      </c>
      <c r="K1241" t="s">
        <v>52</v>
      </c>
      <c r="L1241">
        <v>90036</v>
      </c>
      <c r="M1241" t="s">
        <v>53</v>
      </c>
      <c r="N1241" t="s">
        <v>2566</v>
      </c>
      <c r="O1241" t="s">
        <v>31</v>
      </c>
      <c r="P1241" t="s">
        <v>55</v>
      </c>
      <c r="Q1241" t="s">
        <v>2567</v>
      </c>
      <c r="R1241">
        <v>6.28</v>
      </c>
      <c r="S1241">
        <v>1</v>
      </c>
      <c r="T1241">
        <v>0</v>
      </c>
      <c r="U1241">
        <v>2.6375999999999999</v>
      </c>
    </row>
    <row r="1242" spans="1:21" x14ac:dyDescent="0.25">
      <c r="A1242">
        <v>5955</v>
      </c>
      <c r="B1242" t="s">
        <v>3922</v>
      </c>
      <c r="C1242" s="1">
        <v>41954</v>
      </c>
      <c r="D1242" t="s">
        <v>3567</v>
      </c>
      <c r="E1242" t="s">
        <v>22</v>
      </c>
      <c r="F1242" t="s">
        <v>3609</v>
      </c>
      <c r="G1242" t="s">
        <v>3610</v>
      </c>
      <c r="H1242" t="s">
        <v>89</v>
      </c>
      <c r="I1242" t="s">
        <v>26</v>
      </c>
      <c r="J1242" t="s">
        <v>3923</v>
      </c>
      <c r="K1242" t="s">
        <v>65</v>
      </c>
      <c r="L1242">
        <v>19601</v>
      </c>
      <c r="M1242" t="s">
        <v>66</v>
      </c>
      <c r="N1242" t="s">
        <v>2526</v>
      </c>
      <c r="O1242" t="s">
        <v>31</v>
      </c>
      <c r="P1242" t="s">
        <v>55</v>
      </c>
      <c r="Q1242" t="s">
        <v>2527</v>
      </c>
      <c r="R1242">
        <v>23.968</v>
      </c>
      <c r="S1242">
        <v>2</v>
      </c>
      <c r="T1242">
        <v>0.2</v>
      </c>
      <c r="U1242">
        <v>7.7896000000000001</v>
      </c>
    </row>
    <row r="1243" spans="1:21" x14ac:dyDescent="0.25">
      <c r="A1243">
        <v>5956</v>
      </c>
      <c r="B1243" t="s">
        <v>3922</v>
      </c>
      <c r="C1243" s="1">
        <v>41954</v>
      </c>
      <c r="D1243" t="s">
        <v>3567</v>
      </c>
      <c r="E1243" t="s">
        <v>22</v>
      </c>
      <c r="F1243" t="s">
        <v>3609</v>
      </c>
      <c r="G1243" t="s">
        <v>3610</v>
      </c>
      <c r="H1243" t="s">
        <v>89</v>
      </c>
      <c r="I1243" t="s">
        <v>26</v>
      </c>
      <c r="J1243" t="s">
        <v>3923</v>
      </c>
      <c r="K1243" t="s">
        <v>65</v>
      </c>
      <c r="L1243">
        <v>19601</v>
      </c>
      <c r="M1243" t="s">
        <v>66</v>
      </c>
      <c r="N1243" t="s">
        <v>102</v>
      </c>
      <c r="O1243" t="s">
        <v>31</v>
      </c>
      <c r="P1243" t="s">
        <v>32</v>
      </c>
      <c r="Q1243" t="s">
        <v>103</v>
      </c>
      <c r="R1243">
        <v>521.96</v>
      </c>
      <c r="S1243">
        <v>4</v>
      </c>
      <c r="T1243">
        <v>0.5</v>
      </c>
      <c r="U1243">
        <v>-250.54079999999999</v>
      </c>
    </row>
    <row r="1244" spans="1:21" x14ac:dyDescent="0.25">
      <c r="A1244">
        <v>5960</v>
      </c>
      <c r="B1244" t="s">
        <v>3924</v>
      </c>
      <c r="C1244" s="1">
        <v>42707</v>
      </c>
      <c r="D1244" t="s">
        <v>1521</v>
      </c>
      <c r="E1244" t="s">
        <v>22</v>
      </c>
      <c r="F1244" t="s">
        <v>484</v>
      </c>
      <c r="G1244" t="s">
        <v>485</v>
      </c>
      <c r="H1244" t="s">
        <v>89</v>
      </c>
      <c r="I1244" t="s">
        <v>26</v>
      </c>
      <c r="J1244" t="s">
        <v>352</v>
      </c>
      <c r="K1244" t="s">
        <v>52</v>
      </c>
      <c r="L1244">
        <v>94109</v>
      </c>
      <c r="M1244" t="s">
        <v>53</v>
      </c>
      <c r="N1244" t="s">
        <v>910</v>
      </c>
      <c r="O1244" t="s">
        <v>31</v>
      </c>
      <c r="P1244" t="s">
        <v>35</v>
      </c>
      <c r="Q1244" t="s">
        <v>911</v>
      </c>
      <c r="R1244">
        <v>770.35199999999998</v>
      </c>
      <c r="S1244">
        <v>3</v>
      </c>
      <c r="T1244">
        <v>0.2</v>
      </c>
      <c r="U1244">
        <v>77.035200000000003</v>
      </c>
    </row>
    <row r="1245" spans="1:21" x14ac:dyDescent="0.25">
      <c r="A1245">
        <v>5961</v>
      </c>
      <c r="B1245" t="s">
        <v>3925</v>
      </c>
      <c r="C1245" s="1">
        <v>42980</v>
      </c>
      <c r="D1245" t="s">
        <v>1590</v>
      </c>
      <c r="E1245" t="s">
        <v>22</v>
      </c>
      <c r="F1245" t="s">
        <v>1651</v>
      </c>
      <c r="G1245" t="s">
        <v>1652</v>
      </c>
      <c r="H1245" t="s">
        <v>89</v>
      </c>
      <c r="I1245" t="s">
        <v>26</v>
      </c>
      <c r="J1245" t="s">
        <v>51</v>
      </c>
      <c r="K1245" t="s">
        <v>52</v>
      </c>
      <c r="L1245">
        <v>90045</v>
      </c>
      <c r="M1245" t="s">
        <v>53</v>
      </c>
      <c r="N1245" t="s">
        <v>1967</v>
      </c>
      <c r="O1245" t="s">
        <v>31</v>
      </c>
      <c r="P1245" t="s">
        <v>55</v>
      </c>
      <c r="Q1245" t="s">
        <v>1968</v>
      </c>
      <c r="R1245">
        <v>21.12</v>
      </c>
      <c r="S1245">
        <v>4</v>
      </c>
      <c r="T1245">
        <v>0</v>
      </c>
      <c r="U1245">
        <v>6.5472000000000001</v>
      </c>
    </row>
    <row r="1246" spans="1:21" x14ac:dyDescent="0.25">
      <c r="A1246">
        <v>5972</v>
      </c>
      <c r="B1246" t="s">
        <v>3926</v>
      </c>
      <c r="C1246" t="s">
        <v>2719</v>
      </c>
      <c r="D1246" t="s">
        <v>3927</v>
      </c>
      <c r="E1246" t="s">
        <v>86</v>
      </c>
      <c r="F1246" t="s">
        <v>2430</v>
      </c>
      <c r="G1246" t="s">
        <v>2431</v>
      </c>
      <c r="H1246" t="s">
        <v>25</v>
      </c>
      <c r="I1246" t="s">
        <v>26</v>
      </c>
      <c r="J1246" t="s">
        <v>720</v>
      </c>
      <c r="K1246" t="s">
        <v>52</v>
      </c>
      <c r="L1246">
        <v>92105</v>
      </c>
      <c r="M1246" t="s">
        <v>53</v>
      </c>
      <c r="N1246" t="s">
        <v>885</v>
      </c>
      <c r="O1246" t="s">
        <v>31</v>
      </c>
      <c r="P1246" t="s">
        <v>55</v>
      </c>
      <c r="Q1246" t="s">
        <v>886</v>
      </c>
      <c r="R1246">
        <v>43.02</v>
      </c>
      <c r="S1246">
        <v>3</v>
      </c>
      <c r="T1246">
        <v>0</v>
      </c>
      <c r="U1246">
        <v>15.4872</v>
      </c>
    </row>
    <row r="1247" spans="1:21" x14ac:dyDescent="0.25">
      <c r="A1247">
        <v>5973</v>
      </c>
      <c r="B1247" t="s">
        <v>3928</v>
      </c>
      <c r="C1247" s="1">
        <v>42888</v>
      </c>
      <c r="D1247" s="1">
        <v>43041</v>
      </c>
      <c r="E1247" t="s">
        <v>39</v>
      </c>
      <c r="F1247" t="s">
        <v>3929</v>
      </c>
      <c r="G1247" t="s">
        <v>3930</v>
      </c>
      <c r="H1247" t="s">
        <v>25</v>
      </c>
      <c r="I1247" t="s">
        <v>26</v>
      </c>
      <c r="J1247" t="s">
        <v>180</v>
      </c>
      <c r="K1247" t="s">
        <v>123</v>
      </c>
      <c r="L1247">
        <v>10024</v>
      </c>
      <c r="M1247" t="s">
        <v>66</v>
      </c>
      <c r="N1247" t="s">
        <v>1169</v>
      </c>
      <c r="O1247" t="s">
        <v>31</v>
      </c>
      <c r="P1247" t="s">
        <v>32</v>
      </c>
      <c r="Q1247" t="s">
        <v>1170</v>
      </c>
      <c r="R1247">
        <v>240.78399999999999</v>
      </c>
      <c r="S1247">
        <v>1</v>
      </c>
      <c r="T1247">
        <v>0.2</v>
      </c>
      <c r="U1247">
        <v>30.097999999999999</v>
      </c>
    </row>
    <row r="1248" spans="1:21" x14ac:dyDescent="0.25">
      <c r="A1248">
        <v>5979</v>
      </c>
      <c r="B1248" t="s">
        <v>3931</v>
      </c>
      <c r="C1248" s="1">
        <v>41829</v>
      </c>
      <c r="D1248" t="s">
        <v>1680</v>
      </c>
      <c r="E1248" t="s">
        <v>39</v>
      </c>
      <c r="F1248" t="s">
        <v>760</v>
      </c>
      <c r="G1248" t="s">
        <v>761</v>
      </c>
      <c r="H1248" t="s">
        <v>100</v>
      </c>
      <c r="I1248" t="s">
        <v>26</v>
      </c>
      <c r="J1248" t="s">
        <v>2392</v>
      </c>
      <c r="K1248" t="s">
        <v>1805</v>
      </c>
      <c r="L1248">
        <v>74133</v>
      </c>
      <c r="M1248" t="s">
        <v>92</v>
      </c>
      <c r="N1248" t="s">
        <v>1479</v>
      </c>
      <c r="O1248" t="s">
        <v>31</v>
      </c>
      <c r="P1248" t="s">
        <v>45</v>
      </c>
      <c r="Q1248" t="s">
        <v>1244</v>
      </c>
      <c r="R1248">
        <v>429.9</v>
      </c>
      <c r="S1248">
        <v>5</v>
      </c>
      <c r="T1248">
        <v>0</v>
      </c>
      <c r="U1248">
        <v>111.774</v>
      </c>
    </row>
    <row r="1249" spans="1:21" x14ac:dyDescent="0.25">
      <c r="A1249">
        <v>5981</v>
      </c>
      <c r="B1249" t="s">
        <v>3931</v>
      </c>
      <c r="C1249" s="1">
        <v>41829</v>
      </c>
      <c r="D1249" t="s">
        <v>1680</v>
      </c>
      <c r="E1249" t="s">
        <v>39</v>
      </c>
      <c r="F1249" t="s">
        <v>760</v>
      </c>
      <c r="G1249" t="s">
        <v>761</v>
      </c>
      <c r="H1249" t="s">
        <v>100</v>
      </c>
      <c r="I1249" t="s">
        <v>26</v>
      </c>
      <c r="J1249" t="s">
        <v>2392</v>
      </c>
      <c r="K1249" t="s">
        <v>1805</v>
      </c>
      <c r="L1249">
        <v>74133</v>
      </c>
      <c r="M1249" t="s">
        <v>92</v>
      </c>
      <c r="N1249" t="s">
        <v>275</v>
      </c>
      <c r="O1249" t="s">
        <v>31</v>
      </c>
      <c r="P1249" t="s">
        <v>35</v>
      </c>
      <c r="Q1249" t="s">
        <v>276</v>
      </c>
      <c r="R1249">
        <v>161.96</v>
      </c>
      <c r="S1249">
        <v>2</v>
      </c>
      <c r="T1249">
        <v>0</v>
      </c>
      <c r="U1249">
        <v>45.348799999999997</v>
      </c>
    </row>
    <row r="1250" spans="1:21" x14ac:dyDescent="0.25">
      <c r="A1250">
        <v>5985</v>
      </c>
      <c r="B1250" t="s">
        <v>3932</v>
      </c>
      <c r="C1250" t="s">
        <v>3933</v>
      </c>
      <c r="D1250" t="s">
        <v>614</v>
      </c>
      <c r="E1250" t="s">
        <v>39</v>
      </c>
      <c r="F1250" t="s">
        <v>1934</v>
      </c>
      <c r="G1250" t="s">
        <v>1935</v>
      </c>
      <c r="H1250" t="s">
        <v>25</v>
      </c>
      <c r="I1250" t="s">
        <v>26</v>
      </c>
      <c r="J1250" t="s">
        <v>3934</v>
      </c>
      <c r="K1250" t="s">
        <v>524</v>
      </c>
      <c r="L1250">
        <v>39401</v>
      </c>
      <c r="M1250" t="s">
        <v>29</v>
      </c>
      <c r="N1250" t="s">
        <v>2503</v>
      </c>
      <c r="O1250" t="s">
        <v>31</v>
      </c>
      <c r="P1250" t="s">
        <v>55</v>
      </c>
      <c r="Q1250" t="s">
        <v>2504</v>
      </c>
      <c r="R1250">
        <v>185.58</v>
      </c>
      <c r="S1250">
        <v>6</v>
      </c>
      <c r="T1250">
        <v>0</v>
      </c>
      <c r="U1250">
        <v>76.087800000000001</v>
      </c>
    </row>
    <row r="1251" spans="1:21" x14ac:dyDescent="0.25">
      <c r="A1251">
        <v>5990</v>
      </c>
      <c r="B1251" t="s">
        <v>3932</v>
      </c>
      <c r="C1251" t="s">
        <v>3933</v>
      </c>
      <c r="D1251" t="s">
        <v>614</v>
      </c>
      <c r="E1251" t="s">
        <v>39</v>
      </c>
      <c r="F1251" t="s">
        <v>1934</v>
      </c>
      <c r="G1251" t="s">
        <v>1935</v>
      </c>
      <c r="H1251" t="s">
        <v>25</v>
      </c>
      <c r="I1251" t="s">
        <v>26</v>
      </c>
      <c r="J1251" t="s">
        <v>3934</v>
      </c>
      <c r="K1251" t="s">
        <v>524</v>
      </c>
      <c r="L1251">
        <v>39401</v>
      </c>
      <c r="M1251" t="s">
        <v>29</v>
      </c>
      <c r="N1251" t="s">
        <v>3336</v>
      </c>
      <c r="O1251" t="s">
        <v>31</v>
      </c>
      <c r="P1251" t="s">
        <v>32</v>
      </c>
      <c r="Q1251" t="s">
        <v>3337</v>
      </c>
      <c r="R1251">
        <v>504.9</v>
      </c>
      <c r="S1251">
        <v>5</v>
      </c>
      <c r="T1251">
        <v>0</v>
      </c>
      <c r="U1251">
        <v>126.22499999999999</v>
      </c>
    </row>
    <row r="1252" spans="1:21" x14ac:dyDescent="0.25">
      <c r="A1252">
        <v>5993</v>
      </c>
      <c r="B1252" t="s">
        <v>3935</v>
      </c>
      <c r="C1252" t="s">
        <v>744</v>
      </c>
      <c r="D1252" t="s">
        <v>2399</v>
      </c>
      <c r="E1252" t="s">
        <v>39</v>
      </c>
      <c r="F1252" t="s">
        <v>3495</v>
      </c>
      <c r="G1252" t="s">
        <v>3496</v>
      </c>
      <c r="H1252" t="s">
        <v>25</v>
      </c>
      <c r="I1252" t="s">
        <v>26</v>
      </c>
      <c r="J1252" t="s">
        <v>51</v>
      </c>
      <c r="K1252" t="s">
        <v>52</v>
      </c>
      <c r="L1252">
        <v>90049</v>
      </c>
      <c r="M1252" t="s">
        <v>53</v>
      </c>
      <c r="N1252" t="s">
        <v>537</v>
      </c>
      <c r="O1252" t="s">
        <v>31</v>
      </c>
      <c r="P1252" t="s">
        <v>35</v>
      </c>
      <c r="Q1252" t="s">
        <v>538</v>
      </c>
      <c r="R1252">
        <v>184.75200000000001</v>
      </c>
      <c r="S1252">
        <v>3</v>
      </c>
      <c r="T1252">
        <v>0.2</v>
      </c>
      <c r="U1252">
        <v>-20.784600000000001</v>
      </c>
    </row>
    <row r="1253" spans="1:21" x14ac:dyDescent="0.25">
      <c r="A1253">
        <v>5996</v>
      </c>
      <c r="B1253" t="s">
        <v>3936</v>
      </c>
      <c r="C1253" s="1">
        <v>42686</v>
      </c>
      <c r="D1253" s="1">
        <v>42686</v>
      </c>
      <c r="E1253" t="s">
        <v>464</v>
      </c>
      <c r="F1253" t="s">
        <v>1212</v>
      </c>
      <c r="G1253" t="s">
        <v>1213</v>
      </c>
      <c r="H1253" t="s">
        <v>89</v>
      </c>
      <c r="I1253" t="s">
        <v>26</v>
      </c>
      <c r="J1253" t="s">
        <v>376</v>
      </c>
      <c r="K1253" t="s">
        <v>250</v>
      </c>
      <c r="L1253">
        <v>43229</v>
      </c>
      <c r="M1253" t="s">
        <v>66</v>
      </c>
      <c r="N1253" t="s">
        <v>3063</v>
      </c>
      <c r="O1253" t="s">
        <v>31</v>
      </c>
      <c r="P1253" t="s">
        <v>35</v>
      </c>
      <c r="Q1253" t="s">
        <v>3064</v>
      </c>
      <c r="R1253">
        <v>458.43</v>
      </c>
      <c r="S1253">
        <v>5</v>
      </c>
      <c r="T1253">
        <v>0.3</v>
      </c>
      <c r="U1253">
        <v>-137.529</v>
      </c>
    </row>
    <row r="1254" spans="1:21" x14ac:dyDescent="0.25">
      <c r="A1254">
        <v>5998</v>
      </c>
      <c r="B1254" t="s">
        <v>3936</v>
      </c>
      <c r="C1254" s="1">
        <v>42686</v>
      </c>
      <c r="D1254" s="1">
        <v>42686</v>
      </c>
      <c r="E1254" t="s">
        <v>464</v>
      </c>
      <c r="F1254" t="s">
        <v>1212</v>
      </c>
      <c r="G1254" t="s">
        <v>1213</v>
      </c>
      <c r="H1254" t="s">
        <v>89</v>
      </c>
      <c r="I1254" t="s">
        <v>26</v>
      </c>
      <c r="J1254" t="s">
        <v>376</v>
      </c>
      <c r="K1254" t="s">
        <v>250</v>
      </c>
      <c r="L1254">
        <v>43229</v>
      </c>
      <c r="M1254" t="s">
        <v>66</v>
      </c>
      <c r="N1254" t="s">
        <v>1451</v>
      </c>
      <c r="O1254" t="s">
        <v>31</v>
      </c>
      <c r="P1254" t="s">
        <v>45</v>
      </c>
      <c r="Q1254" t="s">
        <v>1452</v>
      </c>
      <c r="R1254">
        <v>328.59</v>
      </c>
      <c r="S1254">
        <v>3</v>
      </c>
      <c r="T1254">
        <v>0.4</v>
      </c>
      <c r="U1254">
        <v>-147.8655</v>
      </c>
    </row>
    <row r="1255" spans="1:21" x14ac:dyDescent="0.25">
      <c r="A1255">
        <v>5999</v>
      </c>
      <c r="B1255" t="s">
        <v>3937</v>
      </c>
      <c r="C1255" s="1">
        <v>41924</v>
      </c>
      <c r="D1255" t="s">
        <v>1323</v>
      </c>
      <c r="E1255" t="s">
        <v>39</v>
      </c>
      <c r="F1255" t="s">
        <v>2395</v>
      </c>
      <c r="G1255" t="s">
        <v>2396</v>
      </c>
      <c r="H1255" t="s">
        <v>89</v>
      </c>
      <c r="I1255" t="s">
        <v>26</v>
      </c>
      <c r="J1255" t="s">
        <v>3938</v>
      </c>
      <c r="K1255" t="s">
        <v>2703</v>
      </c>
      <c r="L1255">
        <v>83605</v>
      </c>
      <c r="M1255" t="s">
        <v>53</v>
      </c>
      <c r="N1255" t="s">
        <v>1335</v>
      </c>
      <c r="O1255" t="s">
        <v>31</v>
      </c>
      <c r="P1255" t="s">
        <v>35</v>
      </c>
      <c r="Q1255" t="s">
        <v>1336</v>
      </c>
      <c r="R1255">
        <v>338.35199999999998</v>
      </c>
      <c r="S1255">
        <v>3</v>
      </c>
      <c r="T1255">
        <v>0.2</v>
      </c>
      <c r="U1255">
        <v>4.2294</v>
      </c>
    </row>
    <row r="1256" spans="1:21" x14ac:dyDescent="0.25">
      <c r="A1256">
        <v>6002</v>
      </c>
      <c r="B1256" t="s">
        <v>3939</v>
      </c>
      <c r="C1256" t="s">
        <v>3258</v>
      </c>
      <c r="D1256" t="s">
        <v>2053</v>
      </c>
      <c r="E1256" t="s">
        <v>39</v>
      </c>
      <c r="F1256" t="s">
        <v>2033</v>
      </c>
      <c r="G1256" t="s">
        <v>2034</v>
      </c>
      <c r="H1256" t="s">
        <v>89</v>
      </c>
      <c r="I1256" t="s">
        <v>26</v>
      </c>
      <c r="J1256" t="s">
        <v>576</v>
      </c>
      <c r="K1256" t="s">
        <v>577</v>
      </c>
      <c r="L1256">
        <v>85023</v>
      </c>
      <c r="M1256" t="s">
        <v>53</v>
      </c>
      <c r="N1256" t="s">
        <v>1788</v>
      </c>
      <c r="O1256" t="s">
        <v>31</v>
      </c>
      <c r="P1256" t="s">
        <v>55</v>
      </c>
      <c r="Q1256" t="s">
        <v>1789</v>
      </c>
      <c r="R1256">
        <v>87.96</v>
      </c>
      <c r="S1256">
        <v>3</v>
      </c>
      <c r="T1256">
        <v>0.2</v>
      </c>
      <c r="U1256">
        <v>7.6965000000000003</v>
      </c>
    </row>
    <row r="1257" spans="1:21" x14ac:dyDescent="0.25">
      <c r="A1257">
        <v>6005</v>
      </c>
      <c r="B1257" t="s">
        <v>3940</v>
      </c>
      <c r="C1257" s="1">
        <v>42925</v>
      </c>
      <c r="D1257" s="1">
        <v>43048</v>
      </c>
      <c r="E1257" t="s">
        <v>39</v>
      </c>
      <c r="F1257" t="s">
        <v>3941</v>
      </c>
      <c r="G1257" t="s">
        <v>3942</v>
      </c>
      <c r="H1257" t="s">
        <v>25</v>
      </c>
      <c r="I1257" t="s">
        <v>26</v>
      </c>
      <c r="J1257" t="s">
        <v>51</v>
      </c>
      <c r="K1257" t="s">
        <v>52</v>
      </c>
      <c r="L1257">
        <v>90004</v>
      </c>
      <c r="M1257" t="s">
        <v>53</v>
      </c>
      <c r="N1257" t="s">
        <v>918</v>
      </c>
      <c r="O1257" t="s">
        <v>31</v>
      </c>
      <c r="P1257" t="s">
        <v>55</v>
      </c>
      <c r="Q1257" t="s">
        <v>919</v>
      </c>
      <c r="R1257">
        <v>19.760000000000002</v>
      </c>
      <c r="S1257">
        <v>4</v>
      </c>
      <c r="T1257">
        <v>0</v>
      </c>
      <c r="U1257">
        <v>8.2992000000000008</v>
      </c>
    </row>
    <row r="1258" spans="1:21" x14ac:dyDescent="0.25">
      <c r="A1258">
        <v>6006</v>
      </c>
      <c r="B1258" t="s">
        <v>3943</v>
      </c>
      <c r="C1258" s="1">
        <v>42046</v>
      </c>
      <c r="D1258" s="1">
        <v>42196</v>
      </c>
      <c r="E1258" t="s">
        <v>39</v>
      </c>
      <c r="F1258" t="s">
        <v>3944</v>
      </c>
      <c r="G1258" t="s">
        <v>3945</v>
      </c>
      <c r="H1258" t="s">
        <v>25</v>
      </c>
      <c r="I1258" t="s">
        <v>26</v>
      </c>
      <c r="J1258" t="s">
        <v>122</v>
      </c>
      <c r="K1258" t="s">
        <v>123</v>
      </c>
      <c r="L1258">
        <v>12180</v>
      </c>
      <c r="M1258" t="s">
        <v>66</v>
      </c>
      <c r="N1258" t="s">
        <v>2881</v>
      </c>
      <c r="O1258" t="s">
        <v>31</v>
      </c>
      <c r="P1258" t="s">
        <v>35</v>
      </c>
      <c r="Q1258" t="s">
        <v>2882</v>
      </c>
      <c r="R1258">
        <v>109.764</v>
      </c>
      <c r="S1258">
        <v>2</v>
      </c>
      <c r="T1258">
        <v>0.1</v>
      </c>
      <c r="U1258">
        <v>8.5372000000000003</v>
      </c>
    </row>
    <row r="1259" spans="1:21" x14ac:dyDescent="0.25">
      <c r="A1259">
        <v>6008</v>
      </c>
      <c r="B1259" t="s">
        <v>3946</v>
      </c>
      <c r="C1259" s="1">
        <v>42739</v>
      </c>
      <c r="D1259" s="1">
        <v>42798</v>
      </c>
      <c r="E1259" t="s">
        <v>86</v>
      </c>
      <c r="F1259" t="s">
        <v>1265</v>
      </c>
      <c r="G1259" t="s">
        <v>1266</v>
      </c>
      <c r="H1259" t="s">
        <v>89</v>
      </c>
      <c r="I1259" t="s">
        <v>26</v>
      </c>
      <c r="J1259" t="s">
        <v>984</v>
      </c>
      <c r="K1259" t="s">
        <v>166</v>
      </c>
      <c r="L1259">
        <v>29501</v>
      </c>
      <c r="M1259" t="s">
        <v>29</v>
      </c>
      <c r="N1259" t="s">
        <v>190</v>
      </c>
      <c r="O1259" t="s">
        <v>31</v>
      </c>
      <c r="P1259" t="s">
        <v>55</v>
      </c>
      <c r="Q1259" t="s">
        <v>191</v>
      </c>
      <c r="R1259">
        <v>127.95</v>
      </c>
      <c r="S1259">
        <v>3</v>
      </c>
      <c r="T1259">
        <v>0</v>
      </c>
      <c r="U1259">
        <v>21.7515</v>
      </c>
    </row>
    <row r="1260" spans="1:21" x14ac:dyDescent="0.25">
      <c r="A1260">
        <v>6016</v>
      </c>
      <c r="B1260" t="s">
        <v>3947</v>
      </c>
      <c r="C1260" s="1">
        <v>41794</v>
      </c>
      <c r="D1260" s="1">
        <v>41977</v>
      </c>
      <c r="E1260" t="s">
        <v>39</v>
      </c>
      <c r="F1260" t="s">
        <v>2616</v>
      </c>
      <c r="G1260" t="s">
        <v>2617</v>
      </c>
      <c r="H1260" t="s">
        <v>89</v>
      </c>
      <c r="I1260" t="s">
        <v>26</v>
      </c>
      <c r="J1260" t="s">
        <v>51</v>
      </c>
      <c r="K1260" t="s">
        <v>52</v>
      </c>
      <c r="L1260">
        <v>90049</v>
      </c>
      <c r="M1260" t="s">
        <v>53</v>
      </c>
      <c r="N1260" t="s">
        <v>3880</v>
      </c>
      <c r="O1260" t="s">
        <v>31</v>
      </c>
      <c r="P1260" t="s">
        <v>55</v>
      </c>
      <c r="Q1260" t="s">
        <v>3881</v>
      </c>
      <c r="R1260">
        <v>91.96</v>
      </c>
      <c r="S1260">
        <v>2</v>
      </c>
      <c r="T1260">
        <v>0</v>
      </c>
      <c r="U1260">
        <v>15.6332</v>
      </c>
    </row>
    <row r="1261" spans="1:21" x14ac:dyDescent="0.25">
      <c r="A1261">
        <v>6017</v>
      </c>
      <c r="B1261" t="s">
        <v>3947</v>
      </c>
      <c r="C1261" s="1">
        <v>41794</v>
      </c>
      <c r="D1261" s="1">
        <v>41977</v>
      </c>
      <c r="E1261" t="s">
        <v>39</v>
      </c>
      <c r="F1261" t="s">
        <v>2616</v>
      </c>
      <c r="G1261" t="s">
        <v>2617</v>
      </c>
      <c r="H1261" t="s">
        <v>89</v>
      </c>
      <c r="I1261" t="s">
        <v>26</v>
      </c>
      <c r="J1261" t="s">
        <v>51</v>
      </c>
      <c r="K1261" t="s">
        <v>52</v>
      </c>
      <c r="L1261">
        <v>90049</v>
      </c>
      <c r="M1261" t="s">
        <v>53</v>
      </c>
      <c r="N1261" t="s">
        <v>412</v>
      </c>
      <c r="O1261" t="s">
        <v>31</v>
      </c>
      <c r="P1261" t="s">
        <v>55</v>
      </c>
      <c r="Q1261" t="s">
        <v>413</v>
      </c>
      <c r="R1261">
        <v>33.11</v>
      </c>
      <c r="S1261">
        <v>7</v>
      </c>
      <c r="T1261">
        <v>0</v>
      </c>
      <c r="U1261">
        <v>12.9129</v>
      </c>
    </row>
    <row r="1262" spans="1:21" x14ac:dyDescent="0.25">
      <c r="A1262">
        <v>6031</v>
      </c>
      <c r="B1262" t="s">
        <v>3948</v>
      </c>
      <c r="C1262" s="1">
        <v>42893</v>
      </c>
      <c r="D1262" s="1">
        <v>42893</v>
      </c>
      <c r="E1262" t="s">
        <v>464</v>
      </c>
      <c r="F1262" t="s">
        <v>3301</v>
      </c>
      <c r="G1262" t="s">
        <v>3302</v>
      </c>
      <c r="H1262" t="s">
        <v>25</v>
      </c>
      <c r="I1262" t="s">
        <v>26</v>
      </c>
      <c r="J1262" t="s">
        <v>1178</v>
      </c>
      <c r="K1262" t="s">
        <v>43</v>
      </c>
      <c r="L1262">
        <v>33142</v>
      </c>
      <c r="M1262" t="s">
        <v>29</v>
      </c>
      <c r="N1262" t="s">
        <v>1882</v>
      </c>
      <c r="O1262" t="s">
        <v>31</v>
      </c>
      <c r="P1262" t="s">
        <v>35</v>
      </c>
      <c r="Q1262" t="s">
        <v>1883</v>
      </c>
      <c r="R1262">
        <v>239.24</v>
      </c>
      <c r="S1262">
        <v>1</v>
      </c>
      <c r="T1262">
        <v>0.2</v>
      </c>
      <c r="U1262">
        <v>23.923999999999999</v>
      </c>
    </row>
    <row r="1263" spans="1:21" x14ac:dyDescent="0.25">
      <c r="A1263">
        <v>6032</v>
      </c>
      <c r="B1263" t="s">
        <v>3949</v>
      </c>
      <c r="C1263" t="s">
        <v>1372</v>
      </c>
      <c r="D1263" s="1">
        <v>42736</v>
      </c>
      <c r="E1263" t="s">
        <v>39</v>
      </c>
      <c r="F1263" t="s">
        <v>2474</v>
      </c>
      <c r="G1263" t="s">
        <v>2475</v>
      </c>
      <c r="H1263" t="s">
        <v>89</v>
      </c>
      <c r="I1263" t="s">
        <v>26</v>
      </c>
      <c r="J1263" t="s">
        <v>3950</v>
      </c>
      <c r="K1263" t="s">
        <v>1023</v>
      </c>
      <c r="L1263">
        <v>3060</v>
      </c>
      <c r="M1263" t="s">
        <v>66</v>
      </c>
      <c r="N1263" t="s">
        <v>1967</v>
      </c>
      <c r="O1263" t="s">
        <v>31</v>
      </c>
      <c r="P1263" t="s">
        <v>55</v>
      </c>
      <c r="Q1263" t="s">
        <v>1968</v>
      </c>
      <c r="R1263">
        <v>21.12</v>
      </c>
      <c r="S1263">
        <v>4</v>
      </c>
      <c r="T1263">
        <v>0</v>
      </c>
      <c r="U1263">
        <v>6.5472000000000001</v>
      </c>
    </row>
    <row r="1264" spans="1:21" x14ac:dyDescent="0.25">
      <c r="A1264">
        <v>6034</v>
      </c>
      <c r="B1264" t="s">
        <v>3951</v>
      </c>
      <c r="C1264" t="s">
        <v>3779</v>
      </c>
      <c r="D1264" t="s">
        <v>2769</v>
      </c>
      <c r="E1264" t="s">
        <v>39</v>
      </c>
      <c r="F1264" t="s">
        <v>1457</v>
      </c>
      <c r="G1264" t="s">
        <v>1458</v>
      </c>
      <c r="H1264" t="s">
        <v>100</v>
      </c>
      <c r="I1264" t="s">
        <v>26</v>
      </c>
      <c r="J1264" t="s">
        <v>51</v>
      </c>
      <c r="K1264" t="s">
        <v>52</v>
      </c>
      <c r="L1264">
        <v>90036</v>
      </c>
      <c r="M1264" t="s">
        <v>53</v>
      </c>
      <c r="N1264" t="s">
        <v>2837</v>
      </c>
      <c r="O1264" t="s">
        <v>31</v>
      </c>
      <c r="P1264" t="s">
        <v>55</v>
      </c>
      <c r="Q1264" t="s">
        <v>2838</v>
      </c>
      <c r="R1264">
        <v>15.24</v>
      </c>
      <c r="S1264">
        <v>3</v>
      </c>
      <c r="T1264">
        <v>0</v>
      </c>
      <c r="U1264">
        <v>5.1816000000000004</v>
      </c>
    </row>
    <row r="1265" spans="1:21" x14ac:dyDescent="0.25">
      <c r="A1265">
        <v>6037</v>
      </c>
      <c r="B1265" t="s">
        <v>3952</v>
      </c>
      <c r="C1265" s="1">
        <v>42469</v>
      </c>
      <c r="D1265" s="1">
        <v>42591</v>
      </c>
      <c r="E1265" t="s">
        <v>39</v>
      </c>
      <c r="F1265" t="s">
        <v>3197</v>
      </c>
      <c r="G1265" t="s">
        <v>3198</v>
      </c>
      <c r="H1265" t="s">
        <v>25</v>
      </c>
      <c r="I1265" t="s">
        <v>26</v>
      </c>
      <c r="J1265" t="s">
        <v>3953</v>
      </c>
      <c r="K1265" t="s">
        <v>28</v>
      </c>
      <c r="L1265">
        <v>40324</v>
      </c>
      <c r="M1265" t="s">
        <v>29</v>
      </c>
      <c r="N1265" t="s">
        <v>532</v>
      </c>
      <c r="O1265" t="s">
        <v>31</v>
      </c>
      <c r="P1265" t="s">
        <v>55</v>
      </c>
      <c r="Q1265" t="s">
        <v>533</v>
      </c>
      <c r="R1265">
        <v>42.6</v>
      </c>
      <c r="S1265">
        <v>3</v>
      </c>
      <c r="T1265">
        <v>0</v>
      </c>
      <c r="U1265">
        <v>16.614000000000001</v>
      </c>
    </row>
    <row r="1266" spans="1:21" x14ac:dyDescent="0.25">
      <c r="A1266">
        <v>6043</v>
      </c>
      <c r="B1266" t="s">
        <v>3954</v>
      </c>
      <c r="C1266" s="1">
        <v>42462</v>
      </c>
      <c r="D1266" s="1">
        <v>42584</v>
      </c>
      <c r="E1266" t="s">
        <v>39</v>
      </c>
      <c r="F1266" t="s">
        <v>79</v>
      </c>
      <c r="G1266" t="s">
        <v>80</v>
      </c>
      <c r="H1266" t="s">
        <v>25</v>
      </c>
      <c r="I1266" t="s">
        <v>26</v>
      </c>
      <c r="J1266" t="s">
        <v>3955</v>
      </c>
      <c r="K1266" t="s">
        <v>577</v>
      </c>
      <c r="L1266">
        <v>85635</v>
      </c>
      <c r="M1266" t="s">
        <v>53</v>
      </c>
      <c r="N1266" t="s">
        <v>1720</v>
      </c>
      <c r="O1266" t="s">
        <v>31</v>
      </c>
      <c r="P1266" t="s">
        <v>55</v>
      </c>
      <c r="Q1266" t="s">
        <v>1721</v>
      </c>
      <c r="R1266">
        <v>14.368</v>
      </c>
      <c r="S1266">
        <v>2</v>
      </c>
      <c r="T1266">
        <v>0.2</v>
      </c>
      <c r="U1266">
        <v>3.9512</v>
      </c>
    </row>
    <row r="1267" spans="1:21" x14ac:dyDescent="0.25">
      <c r="A1267">
        <v>6044</v>
      </c>
      <c r="B1267" t="s">
        <v>3956</v>
      </c>
      <c r="C1267" t="s">
        <v>2536</v>
      </c>
      <c r="D1267" t="s">
        <v>3957</v>
      </c>
      <c r="E1267" t="s">
        <v>22</v>
      </c>
      <c r="F1267" t="s">
        <v>1846</v>
      </c>
      <c r="G1267" t="s">
        <v>1847</v>
      </c>
      <c r="H1267" t="s">
        <v>89</v>
      </c>
      <c r="I1267" t="s">
        <v>26</v>
      </c>
      <c r="J1267" t="s">
        <v>3698</v>
      </c>
      <c r="K1267" t="s">
        <v>146</v>
      </c>
      <c r="L1267">
        <v>37918</v>
      </c>
      <c r="M1267" t="s">
        <v>29</v>
      </c>
      <c r="N1267" t="s">
        <v>755</v>
      </c>
      <c r="O1267" t="s">
        <v>31</v>
      </c>
      <c r="P1267" t="s">
        <v>35</v>
      </c>
      <c r="Q1267" t="s">
        <v>756</v>
      </c>
      <c r="R1267">
        <v>314.35199999999998</v>
      </c>
      <c r="S1267">
        <v>3</v>
      </c>
      <c r="T1267">
        <v>0.2</v>
      </c>
      <c r="U1267">
        <v>-35.364600000000003</v>
      </c>
    </row>
    <row r="1268" spans="1:21" x14ac:dyDescent="0.25">
      <c r="A1268">
        <v>6046</v>
      </c>
      <c r="B1268" t="s">
        <v>3958</v>
      </c>
      <c r="C1268" s="1">
        <v>42072</v>
      </c>
      <c r="D1268" s="1">
        <v>42225</v>
      </c>
      <c r="E1268" t="s">
        <v>39</v>
      </c>
      <c r="F1268" t="s">
        <v>2435</v>
      </c>
      <c r="G1268" t="s">
        <v>2436</v>
      </c>
      <c r="H1268" t="s">
        <v>89</v>
      </c>
      <c r="I1268" t="s">
        <v>26</v>
      </c>
      <c r="J1268" t="s">
        <v>1437</v>
      </c>
      <c r="K1268" t="s">
        <v>577</v>
      </c>
      <c r="L1268">
        <v>85705</v>
      </c>
      <c r="M1268" t="s">
        <v>53</v>
      </c>
      <c r="N1268" t="s">
        <v>1658</v>
      </c>
      <c r="O1268" t="s">
        <v>31</v>
      </c>
      <c r="P1268" t="s">
        <v>55</v>
      </c>
      <c r="Q1268" t="s">
        <v>1659</v>
      </c>
      <c r="R1268">
        <v>238.15199999999999</v>
      </c>
      <c r="S1268">
        <v>3</v>
      </c>
      <c r="T1268">
        <v>0.2</v>
      </c>
      <c r="U1268">
        <v>89.307000000000002</v>
      </c>
    </row>
    <row r="1269" spans="1:21" x14ac:dyDescent="0.25">
      <c r="A1269">
        <v>6047</v>
      </c>
      <c r="B1269" t="s">
        <v>3959</v>
      </c>
      <c r="C1269" s="1">
        <v>42619</v>
      </c>
      <c r="D1269" t="s">
        <v>3960</v>
      </c>
      <c r="E1269" t="s">
        <v>39</v>
      </c>
      <c r="F1269" t="s">
        <v>3961</v>
      </c>
      <c r="G1269" t="s">
        <v>3962</v>
      </c>
      <c r="H1269" t="s">
        <v>100</v>
      </c>
      <c r="I1269" t="s">
        <v>26</v>
      </c>
      <c r="J1269" t="s">
        <v>173</v>
      </c>
      <c r="K1269" t="s">
        <v>174</v>
      </c>
      <c r="L1269">
        <v>55407</v>
      </c>
      <c r="M1269" t="s">
        <v>92</v>
      </c>
      <c r="N1269" t="s">
        <v>3743</v>
      </c>
      <c r="O1269" t="s">
        <v>31</v>
      </c>
      <c r="P1269" t="s">
        <v>45</v>
      </c>
      <c r="Q1269" t="s">
        <v>3744</v>
      </c>
      <c r="R1269">
        <v>692.94</v>
      </c>
      <c r="S1269">
        <v>3</v>
      </c>
      <c r="T1269">
        <v>0</v>
      </c>
      <c r="U1269">
        <v>173.23500000000001</v>
      </c>
    </row>
    <row r="1270" spans="1:21" x14ac:dyDescent="0.25">
      <c r="A1270">
        <v>6054</v>
      </c>
      <c r="B1270" t="s">
        <v>3963</v>
      </c>
      <c r="C1270" t="s">
        <v>1943</v>
      </c>
      <c r="D1270" t="s">
        <v>567</v>
      </c>
      <c r="E1270" t="s">
        <v>22</v>
      </c>
      <c r="F1270" t="s">
        <v>583</v>
      </c>
      <c r="G1270" t="s">
        <v>584</v>
      </c>
      <c r="H1270" t="s">
        <v>100</v>
      </c>
      <c r="I1270" t="s">
        <v>26</v>
      </c>
      <c r="J1270" t="s">
        <v>934</v>
      </c>
      <c r="K1270" t="s">
        <v>250</v>
      </c>
      <c r="L1270">
        <v>43130</v>
      </c>
      <c r="M1270" t="s">
        <v>66</v>
      </c>
      <c r="N1270" t="s">
        <v>2600</v>
      </c>
      <c r="O1270" t="s">
        <v>31</v>
      </c>
      <c r="P1270" t="s">
        <v>55</v>
      </c>
      <c r="Q1270" t="s">
        <v>2601</v>
      </c>
      <c r="R1270">
        <v>28</v>
      </c>
      <c r="S1270">
        <v>4</v>
      </c>
      <c r="T1270">
        <v>0.2</v>
      </c>
      <c r="U1270">
        <v>7.7</v>
      </c>
    </row>
    <row r="1271" spans="1:21" x14ac:dyDescent="0.25">
      <c r="A1271">
        <v>6068</v>
      </c>
      <c r="B1271" t="s">
        <v>3964</v>
      </c>
      <c r="C1271" t="s">
        <v>2374</v>
      </c>
      <c r="D1271" t="s">
        <v>3957</v>
      </c>
      <c r="E1271" t="s">
        <v>39</v>
      </c>
      <c r="F1271" t="s">
        <v>1021</v>
      </c>
      <c r="G1271" t="s">
        <v>1022</v>
      </c>
      <c r="H1271" t="s">
        <v>100</v>
      </c>
      <c r="I1271" t="s">
        <v>26</v>
      </c>
      <c r="J1271" t="s">
        <v>2437</v>
      </c>
      <c r="K1271" t="s">
        <v>52</v>
      </c>
      <c r="L1271">
        <v>90712</v>
      </c>
      <c r="M1271" t="s">
        <v>53</v>
      </c>
      <c r="N1271" t="s">
        <v>564</v>
      </c>
      <c r="O1271" t="s">
        <v>31</v>
      </c>
      <c r="P1271" t="s">
        <v>35</v>
      </c>
      <c r="Q1271" t="s">
        <v>565</v>
      </c>
      <c r="R1271">
        <v>518.27200000000005</v>
      </c>
      <c r="S1271">
        <v>8</v>
      </c>
      <c r="T1271">
        <v>0.2</v>
      </c>
      <c r="U1271">
        <v>-97.176000000000002</v>
      </c>
    </row>
    <row r="1272" spans="1:21" x14ac:dyDescent="0.25">
      <c r="A1272">
        <v>6069</v>
      </c>
      <c r="B1272" t="s">
        <v>3964</v>
      </c>
      <c r="C1272" t="s">
        <v>2374</v>
      </c>
      <c r="D1272" t="s">
        <v>3957</v>
      </c>
      <c r="E1272" t="s">
        <v>39</v>
      </c>
      <c r="F1272" t="s">
        <v>1021</v>
      </c>
      <c r="G1272" t="s">
        <v>1022</v>
      </c>
      <c r="H1272" t="s">
        <v>100</v>
      </c>
      <c r="I1272" t="s">
        <v>26</v>
      </c>
      <c r="J1272" t="s">
        <v>2437</v>
      </c>
      <c r="K1272" t="s">
        <v>52</v>
      </c>
      <c r="L1272">
        <v>90712</v>
      </c>
      <c r="M1272" t="s">
        <v>53</v>
      </c>
      <c r="N1272" t="s">
        <v>1142</v>
      </c>
      <c r="O1272" t="s">
        <v>31</v>
      </c>
      <c r="P1272" t="s">
        <v>55</v>
      </c>
      <c r="Q1272" t="s">
        <v>1143</v>
      </c>
      <c r="R1272">
        <v>6.98</v>
      </c>
      <c r="S1272">
        <v>1</v>
      </c>
      <c r="T1272">
        <v>0</v>
      </c>
      <c r="U1272">
        <v>3.3504</v>
      </c>
    </row>
    <row r="1273" spans="1:21" x14ac:dyDescent="0.25">
      <c r="A1273">
        <v>6080</v>
      </c>
      <c r="B1273" t="s">
        <v>3965</v>
      </c>
      <c r="C1273" s="1">
        <v>42378</v>
      </c>
      <c r="D1273" s="1">
        <v>42560</v>
      </c>
      <c r="E1273" t="s">
        <v>39</v>
      </c>
      <c r="F1273" t="s">
        <v>1310</v>
      </c>
      <c r="G1273" t="s">
        <v>1311</v>
      </c>
      <c r="H1273" t="s">
        <v>25</v>
      </c>
      <c r="I1273" t="s">
        <v>26</v>
      </c>
      <c r="J1273" t="s">
        <v>180</v>
      </c>
      <c r="K1273" t="s">
        <v>123</v>
      </c>
      <c r="L1273">
        <v>10011</v>
      </c>
      <c r="M1273" t="s">
        <v>66</v>
      </c>
      <c r="N1273" t="s">
        <v>617</v>
      </c>
      <c r="O1273" t="s">
        <v>31</v>
      </c>
      <c r="P1273" t="s">
        <v>55</v>
      </c>
      <c r="Q1273" t="s">
        <v>618</v>
      </c>
      <c r="R1273">
        <v>191.82</v>
      </c>
      <c r="S1273">
        <v>3</v>
      </c>
      <c r="T1273">
        <v>0</v>
      </c>
      <c r="U1273">
        <v>61.382399999999997</v>
      </c>
    </row>
    <row r="1274" spans="1:21" x14ac:dyDescent="0.25">
      <c r="A1274">
        <v>6082</v>
      </c>
      <c r="B1274" t="s">
        <v>3966</v>
      </c>
      <c r="C1274" t="s">
        <v>560</v>
      </c>
      <c r="D1274" t="s">
        <v>560</v>
      </c>
      <c r="E1274" t="s">
        <v>464</v>
      </c>
      <c r="F1274" t="s">
        <v>549</v>
      </c>
      <c r="G1274" t="s">
        <v>550</v>
      </c>
      <c r="H1274" t="s">
        <v>25</v>
      </c>
      <c r="I1274" t="s">
        <v>26</v>
      </c>
      <c r="J1274" t="s">
        <v>3967</v>
      </c>
      <c r="K1274" t="s">
        <v>91</v>
      </c>
      <c r="L1274">
        <v>79424</v>
      </c>
      <c r="M1274" t="s">
        <v>92</v>
      </c>
      <c r="N1274" t="s">
        <v>3105</v>
      </c>
      <c r="O1274" t="s">
        <v>31</v>
      </c>
      <c r="P1274" t="s">
        <v>55</v>
      </c>
      <c r="Q1274" t="s">
        <v>3106</v>
      </c>
      <c r="R1274">
        <v>25.16</v>
      </c>
      <c r="S1274">
        <v>5</v>
      </c>
      <c r="T1274">
        <v>0.6</v>
      </c>
      <c r="U1274">
        <v>-11.321999999999999</v>
      </c>
    </row>
    <row r="1275" spans="1:21" x14ac:dyDescent="0.25">
      <c r="A1275">
        <v>6088</v>
      </c>
      <c r="B1275" t="s">
        <v>3968</v>
      </c>
      <c r="C1275" t="s">
        <v>3779</v>
      </c>
      <c r="D1275" t="s">
        <v>2769</v>
      </c>
      <c r="E1275" t="s">
        <v>39</v>
      </c>
      <c r="F1275" t="s">
        <v>1222</v>
      </c>
      <c r="G1275" t="s">
        <v>1223</v>
      </c>
      <c r="H1275" t="s">
        <v>25</v>
      </c>
      <c r="I1275" t="s">
        <v>26</v>
      </c>
      <c r="J1275" t="s">
        <v>616</v>
      </c>
      <c r="K1275" t="s">
        <v>52</v>
      </c>
      <c r="L1275">
        <v>92627</v>
      </c>
      <c r="M1275" t="s">
        <v>53</v>
      </c>
      <c r="N1275" t="s">
        <v>338</v>
      </c>
      <c r="O1275" t="s">
        <v>31</v>
      </c>
      <c r="P1275" t="s">
        <v>55</v>
      </c>
      <c r="Q1275" t="s">
        <v>339</v>
      </c>
      <c r="R1275">
        <v>29.22</v>
      </c>
      <c r="S1275">
        <v>3</v>
      </c>
      <c r="T1275">
        <v>0</v>
      </c>
      <c r="U1275">
        <v>12.8568</v>
      </c>
    </row>
    <row r="1276" spans="1:21" x14ac:dyDescent="0.25">
      <c r="A1276">
        <v>6091</v>
      </c>
      <c r="B1276" t="s">
        <v>3969</v>
      </c>
      <c r="C1276" t="s">
        <v>3970</v>
      </c>
      <c r="D1276" t="s">
        <v>3409</v>
      </c>
      <c r="E1276" t="s">
        <v>39</v>
      </c>
      <c r="F1276" t="s">
        <v>842</v>
      </c>
      <c r="G1276" t="s">
        <v>843</v>
      </c>
      <c r="H1276" t="s">
        <v>25</v>
      </c>
      <c r="I1276" t="s">
        <v>26</v>
      </c>
      <c r="J1276" t="s">
        <v>180</v>
      </c>
      <c r="K1276" t="s">
        <v>123</v>
      </c>
      <c r="L1276">
        <v>10035</v>
      </c>
      <c r="M1276" t="s">
        <v>66</v>
      </c>
      <c r="N1276" t="s">
        <v>1393</v>
      </c>
      <c r="O1276" t="s">
        <v>31</v>
      </c>
      <c r="P1276" t="s">
        <v>35</v>
      </c>
      <c r="Q1276" t="s">
        <v>1394</v>
      </c>
      <c r="R1276">
        <v>272.64600000000002</v>
      </c>
      <c r="S1276">
        <v>3</v>
      </c>
      <c r="T1276">
        <v>0.1</v>
      </c>
      <c r="U1276">
        <v>18.176400000000001</v>
      </c>
    </row>
    <row r="1277" spans="1:21" x14ac:dyDescent="0.25">
      <c r="A1277">
        <v>6097</v>
      </c>
      <c r="B1277" t="s">
        <v>3969</v>
      </c>
      <c r="C1277" t="s">
        <v>3970</v>
      </c>
      <c r="D1277" t="s">
        <v>3409</v>
      </c>
      <c r="E1277" t="s">
        <v>39</v>
      </c>
      <c r="F1277" t="s">
        <v>842</v>
      </c>
      <c r="G1277" t="s">
        <v>843</v>
      </c>
      <c r="H1277" t="s">
        <v>25</v>
      </c>
      <c r="I1277" t="s">
        <v>26</v>
      </c>
      <c r="J1277" t="s">
        <v>180</v>
      </c>
      <c r="K1277" t="s">
        <v>123</v>
      </c>
      <c r="L1277">
        <v>10035</v>
      </c>
      <c r="M1277" t="s">
        <v>66</v>
      </c>
      <c r="N1277" t="s">
        <v>115</v>
      </c>
      <c r="O1277" t="s">
        <v>31</v>
      </c>
      <c r="P1277" t="s">
        <v>35</v>
      </c>
      <c r="Q1277" t="s">
        <v>116</v>
      </c>
      <c r="R1277">
        <v>80.991</v>
      </c>
      <c r="S1277">
        <v>1</v>
      </c>
      <c r="T1277">
        <v>0.1</v>
      </c>
      <c r="U1277">
        <v>8.0991</v>
      </c>
    </row>
    <row r="1278" spans="1:21" x14ac:dyDescent="0.25">
      <c r="A1278">
        <v>6100</v>
      </c>
      <c r="B1278" t="s">
        <v>3969</v>
      </c>
      <c r="C1278" t="s">
        <v>3970</v>
      </c>
      <c r="D1278" t="s">
        <v>3409</v>
      </c>
      <c r="E1278" t="s">
        <v>39</v>
      </c>
      <c r="F1278" t="s">
        <v>842</v>
      </c>
      <c r="G1278" t="s">
        <v>843</v>
      </c>
      <c r="H1278" t="s">
        <v>25</v>
      </c>
      <c r="I1278" t="s">
        <v>26</v>
      </c>
      <c r="J1278" t="s">
        <v>180</v>
      </c>
      <c r="K1278" t="s">
        <v>123</v>
      </c>
      <c r="L1278">
        <v>10035</v>
      </c>
      <c r="M1278" t="s">
        <v>66</v>
      </c>
      <c r="N1278" t="s">
        <v>414</v>
      </c>
      <c r="O1278" t="s">
        <v>31</v>
      </c>
      <c r="P1278" t="s">
        <v>35</v>
      </c>
      <c r="Q1278" t="s">
        <v>415</v>
      </c>
      <c r="R1278">
        <v>2888.127</v>
      </c>
      <c r="S1278">
        <v>11</v>
      </c>
      <c r="T1278">
        <v>0.1</v>
      </c>
      <c r="U1278">
        <v>609.71569999999997</v>
      </c>
    </row>
    <row r="1279" spans="1:21" x14ac:dyDescent="0.25">
      <c r="A1279">
        <v>6102</v>
      </c>
      <c r="B1279" t="s">
        <v>3969</v>
      </c>
      <c r="C1279" t="s">
        <v>3970</v>
      </c>
      <c r="D1279" t="s">
        <v>3409</v>
      </c>
      <c r="E1279" t="s">
        <v>39</v>
      </c>
      <c r="F1279" t="s">
        <v>842</v>
      </c>
      <c r="G1279" t="s">
        <v>843</v>
      </c>
      <c r="H1279" t="s">
        <v>25</v>
      </c>
      <c r="I1279" t="s">
        <v>26</v>
      </c>
      <c r="J1279" t="s">
        <v>180</v>
      </c>
      <c r="K1279" t="s">
        <v>123</v>
      </c>
      <c r="L1279">
        <v>10035</v>
      </c>
      <c r="M1279" t="s">
        <v>66</v>
      </c>
      <c r="N1279" t="s">
        <v>626</v>
      </c>
      <c r="O1279" t="s">
        <v>31</v>
      </c>
      <c r="P1279" t="s">
        <v>35</v>
      </c>
      <c r="Q1279" t="s">
        <v>627</v>
      </c>
      <c r="R1279">
        <v>2254.41</v>
      </c>
      <c r="S1279">
        <v>5</v>
      </c>
      <c r="T1279">
        <v>0.1</v>
      </c>
      <c r="U1279">
        <v>375.73500000000001</v>
      </c>
    </row>
    <row r="1280" spans="1:21" x14ac:dyDescent="0.25">
      <c r="A1280">
        <v>6105</v>
      </c>
      <c r="B1280" t="s">
        <v>3971</v>
      </c>
      <c r="C1280" t="s">
        <v>2840</v>
      </c>
      <c r="D1280" t="s">
        <v>3972</v>
      </c>
      <c r="E1280" t="s">
        <v>86</v>
      </c>
      <c r="F1280" t="s">
        <v>2884</v>
      </c>
      <c r="G1280" t="s">
        <v>2885</v>
      </c>
      <c r="H1280" t="s">
        <v>100</v>
      </c>
      <c r="I1280" t="s">
        <v>26</v>
      </c>
      <c r="J1280" t="s">
        <v>64</v>
      </c>
      <c r="K1280" t="s">
        <v>65</v>
      </c>
      <c r="L1280">
        <v>19143</v>
      </c>
      <c r="M1280" t="s">
        <v>66</v>
      </c>
      <c r="N1280" t="s">
        <v>1065</v>
      </c>
      <c r="O1280" t="s">
        <v>31</v>
      </c>
      <c r="P1280" t="s">
        <v>45</v>
      </c>
      <c r="Q1280" t="s">
        <v>1066</v>
      </c>
      <c r="R1280">
        <v>314.53199999999998</v>
      </c>
      <c r="S1280">
        <v>2</v>
      </c>
      <c r="T1280">
        <v>0.4</v>
      </c>
      <c r="U1280">
        <v>-83.875200000000007</v>
      </c>
    </row>
    <row r="1281" spans="1:21" x14ac:dyDescent="0.25">
      <c r="A1281">
        <v>6111</v>
      </c>
      <c r="B1281" t="s">
        <v>3973</v>
      </c>
      <c r="C1281" s="1">
        <v>42715</v>
      </c>
      <c r="D1281" t="s">
        <v>2554</v>
      </c>
      <c r="E1281" t="s">
        <v>39</v>
      </c>
      <c r="F1281" t="s">
        <v>3974</v>
      </c>
      <c r="G1281" t="s">
        <v>3975</v>
      </c>
      <c r="H1281" t="s">
        <v>25</v>
      </c>
      <c r="I1281" t="s">
        <v>26</v>
      </c>
      <c r="J1281" t="s">
        <v>3535</v>
      </c>
      <c r="K1281" t="s">
        <v>250</v>
      </c>
      <c r="L1281">
        <v>44134</v>
      </c>
      <c r="M1281" t="s">
        <v>66</v>
      </c>
      <c r="N1281" t="s">
        <v>2765</v>
      </c>
      <c r="O1281" t="s">
        <v>31</v>
      </c>
      <c r="P1281" t="s">
        <v>35</v>
      </c>
      <c r="Q1281" t="s">
        <v>2766</v>
      </c>
      <c r="R1281">
        <v>1474.8019999999999</v>
      </c>
      <c r="S1281">
        <v>7</v>
      </c>
      <c r="T1281">
        <v>0.3</v>
      </c>
      <c r="U1281">
        <v>-21.0686</v>
      </c>
    </row>
    <row r="1282" spans="1:21" x14ac:dyDescent="0.25">
      <c r="A1282">
        <v>6114</v>
      </c>
      <c r="B1282" t="s">
        <v>3973</v>
      </c>
      <c r="C1282" s="1">
        <v>42715</v>
      </c>
      <c r="D1282" t="s">
        <v>2554</v>
      </c>
      <c r="E1282" t="s">
        <v>39</v>
      </c>
      <c r="F1282" t="s">
        <v>3974</v>
      </c>
      <c r="G1282" t="s">
        <v>3975</v>
      </c>
      <c r="H1282" t="s">
        <v>25</v>
      </c>
      <c r="I1282" t="s">
        <v>26</v>
      </c>
      <c r="J1282" t="s">
        <v>3535</v>
      </c>
      <c r="K1282" t="s">
        <v>250</v>
      </c>
      <c r="L1282">
        <v>44134</v>
      </c>
      <c r="M1282" t="s">
        <v>66</v>
      </c>
      <c r="N1282" t="s">
        <v>34</v>
      </c>
      <c r="O1282" t="s">
        <v>31</v>
      </c>
      <c r="P1282" t="s">
        <v>35</v>
      </c>
      <c r="Q1282" t="s">
        <v>36</v>
      </c>
      <c r="R1282">
        <v>1537.0740000000001</v>
      </c>
      <c r="S1282">
        <v>9</v>
      </c>
      <c r="T1282">
        <v>0.3</v>
      </c>
      <c r="U1282">
        <v>0</v>
      </c>
    </row>
    <row r="1283" spans="1:21" x14ac:dyDescent="0.25">
      <c r="A1283">
        <v>6115</v>
      </c>
      <c r="B1283" t="s">
        <v>3973</v>
      </c>
      <c r="C1283" s="1">
        <v>42715</v>
      </c>
      <c r="D1283" t="s">
        <v>2554</v>
      </c>
      <c r="E1283" t="s">
        <v>39</v>
      </c>
      <c r="F1283" t="s">
        <v>3974</v>
      </c>
      <c r="G1283" t="s">
        <v>3975</v>
      </c>
      <c r="H1283" t="s">
        <v>25</v>
      </c>
      <c r="I1283" t="s">
        <v>26</v>
      </c>
      <c r="J1283" t="s">
        <v>3535</v>
      </c>
      <c r="K1283" t="s">
        <v>250</v>
      </c>
      <c r="L1283">
        <v>44134</v>
      </c>
      <c r="M1283" t="s">
        <v>66</v>
      </c>
      <c r="N1283" t="s">
        <v>910</v>
      </c>
      <c r="O1283" t="s">
        <v>31</v>
      </c>
      <c r="P1283" t="s">
        <v>35</v>
      </c>
      <c r="Q1283" t="s">
        <v>911</v>
      </c>
      <c r="R1283">
        <v>449.37200000000001</v>
      </c>
      <c r="S1283">
        <v>2</v>
      </c>
      <c r="T1283">
        <v>0.3</v>
      </c>
      <c r="U1283">
        <v>-12.8392</v>
      </c>
    </row>
    <row r="1284" spans="1:21" x14ac:dyDescent="0.25">
      <c r="A1284">
        <v>6121</v>
      </c>
      <c r="B1284" t="s">
        <v>3976</v>
      </c>
      <c r="C1284" t="s">
        <v>745</v>
      </c>
      <c r="D1284" t="s">
        <v>455</v>
      </c>
      <c r="E1284" t="s">
        <v>39</v>
      </c>
      <c r="F1284" t="s">
        <v>3977</v>
      </c>
      <c r="G1284" t="s">
        <v>3978</v>
      </c>
      <c r="H1284" t="s">
        <v>89</v>
      </c>
      <c r="I1284" t="s">
        <v>26</v>
      </c>
      <c r="J1284" t="s">
        <v>1015</v>
      </c>
      <c r="K1284" t="s">
        <v>1800</v>
      </c>
      <c r="L1284">
        <v>97477</v>
      </c>
      <c r="M1284" t="s">
        <v>53</v>
      </c>
      <c r="N1284" t="s">
        <v>617</v>
      </c>
      <c r="O1284" t="s">
        <v>31</v>
      </c>
      <c r="P1284" t="s">
        <v>55</v>
      </c>
      <c r="Q1284" t="s">
        <v>618</v>
      </c>
      <c r="R1284">
        <v>409.21600000000001</v>
      </c>
      <c r="S1284">
        <v>8</v>
      </c>
      <c r="T1284">
        <v>0.2</v>
      </c>
      <c r="U1284">
        <v>61.382399999999997</v>
      </c>
    </row>
    <row r="1285" spans="1:21" x14ac:dyDescent="0.25">
      <c r="A1285">
        <v>6122</v>
      </c>
      <c r="B1285" t="s">
        <v>3976</v>
      </c>
      <c r="C1285" t="s">
        <v>745</v>
      </c>
      <c r="D1285" t="s">
        <v>455</v>
      </c>
      <c r="E1285" t="s">
        <v>39</v>
      </c>
      <c r="F1285" t="s">
        <v>3977</v>
      </c>
      <c r="G1285" t="s">
        <v>3978</v>
      </c>
      <c r="H1285" t="s">
        <v>89</v>
      </c>
      <c r="I1285" t="s">
        <v>26</v>
      </c>
      <c r="J1285" t="s">
        <v>1015</v>
      </c>
      <c r="K1285" t="s">
        <v>1800</v>
      </c>
      <c r="L1285">
        <v>97477</v>
      </c>
      <c r="M1285" t="s">
        <v>53</v>
      </c>
      <c r="N1285" t="s">
        <v>496</v>
      </c>
      <c r="O1285" t="s">
        <v>31</v>
      </c>
      <c r="P1285" t="s">
        <v>32</v>
      </c>
      <c r="Q1285" t="s">
        <v>497</v>
      </c>
      <c r="R1285">
        <v>72.587999999999994</v>
      </c>
      <c r="S1285">
        <v>2</v>
      </c>
      <c r="T1285">
        <v>0.7</v>
      </c>
      <c r="U1285">
        <v>-128.2388</v>
      </c>
    </row>
    <row r="1286" spans="1:21" x14ac:dyDescent="0.25">
      <c r="A1286">
        <v>6128</v>
      </c>
      <c r="B1286" t="s">
        <v>3979</v>
      </c>
      <c r="C1286" t="s">
        <v>3980</v>
      </c>
      <c r="D1286" s="1">
        <v>42525</v>
      </c>
      <c r="E1286" t="s">
        <v>39</v>
      </c>
      <c r="F1286" t="s">
        <v>2187</v>
      </c>
      <c r="G1286" t="s">
        <v>2188</v>
      </c>
      <c r="H1286" t="s">
        <v>25</v>
      </c>
      <c r="I1286" t="s">
        <v>26</v>
      </c>
      <c r="J1286" t="s">
        <v>180</v>
      </c>
      <c r="K1286" t="s">
        <v>123</v>
      </c>
      <c r="L1286">
        <v>10009</v>
      </c>
      <c r="M1286" t="s">
        <v>66</v>
      </c>
      <c r="N1286" t="s">
        <v>270</v>
      </c>
      <c r="O1286" t="s">
        <v>31</v>
      </c>
      <c r="P1286" t="s">
        <v>35</v>
      </c>
      <c r="Q1286" t="s">
        <v>271</v>
      </c>
      <c r="R1286">
        <v>327.99599999999998</v>
      </c>
      <c r="S1286">
        <v>6</v>
      </c>
      <c r="T1286">
        <v>0.1</v>
      </c>
      <c r="U1286">
        <v>54.665999999999997</v>
      </c>
    </row>
    <row r="1287" spans="1:21" x14ac:dyDescent="0.25">
      <c r="A1287">
        <v>6132</v>
      </c>
      <c r="B1287" t="s">
        <v>3981</v>
      </c>
      <c r="C1287" t="s">
        <v>2621</v>
      </c>
      <c r="D1287" t="s">
        <v>1605</v>
      </c>
      <c r="E1287" t="s">
        <v>39</v>
      </c>
      <c r="F1287" t="s">
        <v>3982</v>
      </c>
      <c r="G1287" t="s">
        <v>3983</v>
      </c>
      <c r="H1287" t="s">
        <v>100</v>
      </c>
      <c r="I1287" t="s">
        <v>26</v>
      </c>
      <c r="J1287" t="s">
        <v>180</v>
      </c>
      <c r="K1287" t="s">
        <v>123</v>
      </c>
      <c r="L1287">
        <v>10011</v>
      </c>
      <c r="M1287" t="s">
        <v>66</v>
      </c>
      <c r="N1287" t="s">
        <v>321</v>
      </c>
      <c r="O1287" t="s">
        <v>31</v>
      </c>
      <c r="P1287" t="s">
        <v>35</v>
      </c>
      <c r="Q1287" t="s">
        <v>322</v>
      </c>
      <c r="R1287">
        <v>767.21400000000006</v>
      </c>
      <c r="S1287">
        <v>14</v>
      </c>
      <c r="T1287">
        <v>0.1</v>
      </c>
      <c r="U1287">
        <v>161.9674</v>
      </c>
    </row>
    <row r="1288" spans="1:21" x14ac:dyDescent="0.25">
      <c r="A1288">
        <v>6134</v>
      </c>
      <c r="B1288" t="s">
        <v>3984</v>
      </c>
      <c r="C1288" t="s">
        <v>3450</v>
      </c>
      <c r="D1288" t="s">
        <v>3985</v>
      </c>
      <c r="E1288" t="s">
        <v>86</v>
      </c>
      <c r="F1288" t="s">
        <v>3986</v>
      </c>
      <c r="G1288" t="s">
        <v>3987</v>
      </c>
      <c r="H1288" t="s">
        <v>89</v>
      </c>
      <c r="I1288" t="s">
        <v>26</v>
      </c>
      <c r="J1288" t="s">
        <v>51</v>
      </c>
      <c r="K1288" t="s">
        <v>52</v>
      </c>
      <c r="L1288">
        <v>90045</v>
      </c>
      <c r="M1288" t="s">
        <v>53</v>
      </c>
      <c r="N1288" t="s">
        <v>2858</v>
      </c>
      <c r="O1288" t="s">
        <v>31</v>
      </c>
      <c r="P1288" t="s">
        <v>45</v>
      </c>
      <c r="Q1288" t="s">
        <v>2859</v>
      </c>
      <c r="R1288">
        <v>161.28</v>
      </c>
      <c r="S1288">
        <v>2</v>
      </c>
      <c r="T1288">
        <v>0.2</v>
      </c>
      <c r="U1288">
        <v>12.096</v>
      </c>
    </row>
    <row r="1289" spans="1:21" x14ac:dyDescent="0.25">
      <c r="A1289">
        <v>6139</v>
      </c>
      <c r="B1289" t="s">
        <v>3988</v>
      </c>
      <c r="C1289" t="s">
        <v>3989</v>
      </c>
      <c r="D1289" s="1">
        <v>41733</v>
      </c>
      <c r="E1289" t="s">
        <v>39</v>
      </c>
      <c r="F1289" t="s">
        <v>1001</v>
      </c>
      <c r="G1289" t="s">
        <v>1002</v>
      </c>
      <c r="H1289" t="s">
        <v>25</v>
      </c>
      <c r="I1289" t="s">
        <v>26</v>
      </c>
      <c r="J1289" t="s">
        <v>352</v>
      </c>
      <c r="K1289" t="s">
        <v>52</v>
      </c>
      <c r="L1289">
        <v>94110</v>
      </c>
      <c r="M1289" t="s">
        <v>53</v>
      </c>
      <c r="N1289" t="s">
        <v>604</v>
      </c>
      <c r="O1289" t="s">
        <v>31</v>
      </c>
      <c r="P1289" t="s">
        <v>32</v>
      </c>
      <c r="Q1289" t="s">
        <v>605</v>
      </c>
      <c r="R1289">
        <v>205.666</v>
      </c>
      <c r="S1289">
        <v>2</v>
      </c>
      <c r="T1289">
        <v>0.15</v>
      </c>
      <c r="U1289">
        <v>-12.098000000000001</v>
      </c>
    </row>
    <row r="1290" spans="1:21" x14ac:dyDescent="0.25">
      <c r="A1290">
        <v>6150</v>
      </c>
      <c r="B1290" t="s">
        <v>3990</v>
      </c>
      <c r="C1290" t="s">
        <v>1080</v>
      </c>
      <c r="D1290" t="s">
        <v>3616</v>
      </c>
      <c r="E1290" t="s">
        <v>86</v>
      </c>
      <c r="F1290" t="s">
        <v>2736</v>
      </c>
      <c r="G1290" t="s">
        <v>2737</v>
      </c>
      <c r="H1290" t="s">
        <v>89</v>
      </c>
      <c r="I1290" t="s">
        <v>26</v>
      </c>
      <c r="J1290" t="s">
        <v>832</v>
      </c>
      <c r="K1290" t="s">
        <v>52</v>
      </c>
      <c r="L1290">
        <v>90805</v>
      </c>
      <c r="M1290" t="s">
        <v>53</v>
      </c>
      <c r="N1290" t="s">
        <v>124</v>
      </c>
      <c r="O1290" t="s">
        <v>31</v>
      </c>
      <c r="P1290" t="s">
        <v>35</v>
      </c>
      <c r="Q1290" t="s">
        <v>125</v>
      </c>
      <c r="R1290">
        <v>340.70400000000001</v>
      </c>
      <c r="S1290">
        <v>6</v>
      </c>
      <c r="T1290">
        <v>0.2</v>
      </c>
      <c r="U1290">
        <v>-34.070399999999999</v>
      </c>
    </row>
    <row r="1291" spans="1:21" x14ac:dyDescent="0.25">
      <c r="A1291">
        <v>6151</v>
      </c>
      <c r="B1291" t="s">
        <v>3991</v>
      </c>
      <c r="C1291" s="1">
        <v>42586</v>
      </c>
      <c r="D1291" s="1">
        <v>42678</v>
      </c>
      <c r="E1291" t="s">
        <v>86</v>
      </c>
      <c r="F1291" t="s">
        <v>1763</v>
      </c>
      <c r="G1291" t="s">
        <v>1764</v>
      </c>
      <c r="H1291" t="s">
        <v>25</v>
      </c>
      <c r="I1291" t="s">
        <v>26</v>
      </c>
      <c r="J1291" t="s">
        <v>376</v>
      </c>
      <c r="K1291" t="s">
        <v>754</v>
      </c>
      <c r="L1291">
        <v>31907</v>
      </c>
      <c r="M1291" t="s">
        <v>29</v>
      </c>
      <c r="N1291" t="s">
        <v>2944</v>
      </c>
      <c r="O1291" t="s">
        <v>31</v>
      </c>
      <c r="P1291" t="s">
        <v>32</v>
      </c>
      <c r="Q1291" t="s">
        <v>2945</v>
      </c>
      <c r="R1291">
        <v>354.9</v>
      </c>
      <c r="S1291">
        <v>5</v>
      </c>
      <c r="T1291">
        <v>0</v>
      </c>
      <c r="U1291">
        <v>88.724999999999994</v>
      </c>
    </row>
    <row r="1292" spans="1:21" x14ac:dyDescent="0.25">
      <c r="A1292">
        <v>6152</v>
      </c>
      <c r="B1292" t="s">
        <v>3992</v>
      </c>
      <c r="C1292" t="s">
        <v>2426</v>
      </c>
      <c r="D1292" t="s">
        <v>2180</v>
      </c>
      <c r="E1292" t="s">
        <v>22</v>
      </c>
      <c r="F1292" t="s">
        <v>3993</v>
      </c>
      <c r="G1292" t="s">
        <v>3994</v>
      </c>
      <c r="H1292" t="s">
        <v>100</v>
      </c>
      <c r="I1292" t="s">
        <v>26</v>
      </c>
      <c r="J1292" t="s">
        <v>352</v>
      </c>
      <c r="K1292" t="s">
        <v>52</v>
      </c>
      <c r="L1292">
        <v>94110</v>
      </c>
      <c r="M1292" t="s">
        <v>53</v>
      </c>
      <c r="N1292" t="s">
        <v>3114</v>
      </c>
      <c r="O1292" t="s">
        <v>31</v>
      </c>
      <c r="P1292" t="s">
        <v>32</v>
      </c>
      <c r="Q1292" t="s">
        <v>3115</v>
      </c>
      <c r="R1292">
        <v>1198.33</v>
      </c>
      <c r="S1292">
        <v>10</v>
      </c>
      <c r="T1292">
        <v>0.15</v>
      </c>
      <c r="U1292">
        <v>70.489999999999995</v>
      </c>
    </row>
    <row r="1293" spans="1:21" x14ac:dyDescent="0.25">
      <c r="A1293">
        <v>6154</v>
      </c>
      <c r="B1293" t="s">
        <v>3995</v>
      </c>
      <c r="C1293" t="s">
        <v>2111</v>
      </c>
      <c r="D1293" t="s">
        <v>3996</v>
      </c>
      <c r="E1293" t="s">
        <v>86</v>
      </c>
      <c r="F1293" t="s">
        <v>195</v>
      </c>
      <c r="G1293" t="s">
        <v>196</v>
      </c>
      <c r="H1293" t="s">
        <v>89</v>
      </c>
      <c r="I1293" t="s">
        <v>26</v>
      </c>
      <c r="J1293" t="s">
        <v>64</v>
      </c>
      <c r="K1293" t="s">
        <v>65</v>
      </c>
      <c r="L1293">
        <v>19120</v>
      </c>
      <c r="M1293" t="s">
        <v>66</v>
      </c>
      <c r="N1293" t="s">
        <v>2432</v>
      </c>
      <c r="O1293" t="s">
        <v>31</v>
      </c>
      <c r="P1293" t="s">
        <v>55</v>
      </c>
      <c r="Q1293" t="s">
        <v>2433</v>
      </c>
      <c r="R1293">
        <v>51.968000000000004</v>
      </c>
      <c r="S1293">
        <v>2</v>
      </c>
      <c r="T1293">
        <v>0.2</v>
      </c>
      <c r="U1293">
        <v>10.393599999999999</v>
      </c>
    </row>
    <row r="1294" spans="1:21" x14ac:dyDescent="0.25">
      <c r="A1294">
        <v>6157</v>
      </c>
      <c r="B1294" t="s">
        <v>3995</v>
      </c>
      <c r="C1294" t="s">
        <v>2111</v>
      </c>
      <c r="D1294" t="s">
        <v>3996</v>
      </c>
      <c r="E1294" t="s">
        <v>86</v>
      </c>
      <c r="F1294" t="s">
        <v>195</v>
      </c>
      <c r="G1294" t="s">
        <v>196</v>
      </c>
      <c r="H1294" t="s">
        <v>89</v>
      </c>
      <c r="I1294" t="s">
        <v>26</v>
      </c>
      <c r="J1294" t="s">
        <v>64</v>
      </c>
      <c r="K1294" t="s">
        <v>65</v>
      </c>
      <c r="L1294">
        <v>19120</v>
      </c>
      <c r="M1294" t="s">
        <v>66</v>
      </c>
      <c r="N1294" t="s">
        <v>2353</v>
      </c>
      <c r="O1294" t="s">
        <v>31</v>
      </c>
      <c r="P1294" t="s">
        <v>55</v>
      </c>
      <c r="Q1294" t="s">
        <v>2354</v>
      </c>
      <c r="R1294">
        <v>42.408000000000001</v>
      </c>
      <c r="S1294">
        <v>3</v>
      </c>
      <c r="T1294">
        <v>0.2</v>
      </c>
      <c r="U1294">
        <v>9.5418000000000003</v>
      </c>
    </row>
    <row r="1295" spans="1:21" x14ac:dyDescent="0.25">
      <c r="A1295">
        <v>6165</v>
      </c>
      <c r="B1295" t="s">
        <v>3997</v>
      </c>
      <c r="C1295" t="s">
        <v>725</v>
      </c>
      <c r="D1295" t="s">
        <v>2180</v>
      </c>
      <c r="E1295" t="s">
        <v>86</v>
      </c>
      <c r="F1295" t="s">
        <v>638</v>
      </c>
      <c r="G1295" t="s">
        <v>639</v>
      </c>
      <c r="H1295" t="s">
        <v>89</v>
      </c>
      <c r="I1295" t="s">
        <v>26</v>
      </c>
      <c r="J1295" t="s">
        <v>645</v>
      </c>
      <c r="K1295" t="s">
        <v>43</v>
      </c>
      <c r="L1295">
        <v>33801</v>
      </c>
      <c r="M1295" t="s">
        <v>29</v>
      </c>
      <c r="N1295" t="s">
        <v>1603</v>
      </c>
      <c r="O1295" t="s">
        <v>31</v>
      </c>
      <c r="P1295" t="s">
        <v>55</v>
      </c>
      <c r="Q1295" t="s">
        <v>461</v>
      </c>
      <c r="R1295">
        <v>4.992</v>
      </c>
      <c r="S1295">
        <v>3</v>
      </c>
      <c r="T1295">
        <v>0.2</v>
      </c>
      <c r="U1295">
        <v>1.3728</v>
      </c>
    </row>
    <row r="1296" spans="1:21" x14ac:dyDescent="0.25">
      <c r="A1296">
        <v>6166</v>
      </c>
      <c r="B1296" t="s">
        <v>3997</v>
      </c>
      <c r="C1296" t="s">
        <v>725</v>
      </c>
      <c r="D1296" t="s">
        <v>2180</v>
      </c>
      <c r="E1296" t="s">
        <v>86</v>
      </c>
      <c r="F1296" t="s">
        <v>638</v>
      </c>
      <c r="G1296" t="s">
        <v>639</v>
      </c>
      <c r="H1296" t="s">
        <v>89</v>
      </c>
      <c r="I1296" t="s">
        <v>26</v>
      </c>
      <c r="J1296" t="s">
        <v>645</v>
      </c>
      <c r="K1296" t="s">
        <v>43</v>
      </c>
      <c r="L1296">
        <v>33801</v>
      </c>
      <c r="M1296" t="s">
        <v>29</v>
      </c>
      <c r="N1296" t="s">
        <v>3422</v>
      </c>
      <c r="O1296" t="s">
        <v>31</v>
      </c>
      <c r="P1296" t="s">
        <v>55</v>
      </c>
      <c r="Q1296" t="s">
        <v>3423</v>
      </c>
      <c r="R1296">
        <v>20.015999999999998</v>
      </c>
      <c r="S1296">
        <v>3</v>
      </c>
      <c r="T1296">
        <v>0.2</v>
      </c>
      <c r="U1296">
        <v>5.5044000000000004</v>
      </c>
    </row>
    <row r="1297" spans="1:21" x14ac:dyDescent="0.25">
      <c r="A1297">
        <v>6176</v>
      </c>
      <c r="B1297" t="s">
        <v>3998</v>
      </c>
      <c r="C1297" t="s">
        <v>78</v>
      </c>
      <c r="D1297" t="s">
        <v>3433</v>
      </c>
      <c r="E1297" t="s">
        <v>39</v>
      </c>
      <c r="F1297" t="s">
        <v>2640</v>
      </c>
      <c r="G1297" t="s">
        <v>2641</v>
      </c>
      <c r="H1297" t="s">
        <v>25</v>
      </c>
      <c r="I1297" t="s">
        <v>26</v>
      </c>
      <c r="J1297" t="s">
        <v>165</v>
      </c>
      <c r="K1297" t="s">
        <v>166</v>
      </c>
      <c r="L1297">
        <v>29203</v>
      </c>
      <c r="M1297" t="s">
        <v>29</v>
      </c>
      <c r="N1297" t="s">
        <v>1147</v>
      </c>
      <c r="O1297" t="s">
        <v>31</v>
      </c>
      <c r="P1297" t="s">
        <v>35</v>
      </c>
      <c r="Q1297" t="s">
        <v>1148</v>
      </c>
      <c r="R1297">
        <v>1690.04</v>
      </c>
      <c r="S1297">
        <v>4</v>
      </c>
      <c r="T1297">
        <v>0</v>
      </c>
      <c r="U1297">
        <v>422.51</v>
      </c>
    </row>
    <row r="1298" spans="1:21" x14ac:dyDescent="0.25">
      <c r="A1298">
        <v>6185</v>
      </c>
      <c r="B1298" t="s">
        <v>3999</v>
      </c>
      <c r="C1298" s="1">
        <v>42686</v>
      </c>
      <c r="D1298" t="s">
        <v>1056</v>
      </c>
      <c r="E1298" t="s">
        <v>86</v>
      </c>
      <c r="F1298" t="s">
        <v>4000</v>
      </c>
      <c r="G1298" t="s">
        <v>4001</v>
      </c>
      <c r="H1298" t="s">
        <v>100</v>
      </c>
      <c r="I1298" t="s">
        <v>26</v>
      </c>
      <c r="J1298" t="s">
        <v>4002</v>
      </c>
      <c r="K1298" t="s">
        <v>1800</v>
      </c>
      <c r="L1298">
        <v>97206</v>
      </c>
      <c r="M1298" t="s">
        <v>53</v>
      </c>
      <c r="N1298" t="s">
        <v>104</v>
      </c>
      <c r="O1298" t="s">
        <v>31</v>
      </c>
      <c r="P1298" t="s">
        <v>35</v>
      </c>
      <c r="Q1298" t="s">
        <v>105</v>
      </c>
      <c r="R1298">
        <v>403.92</v>
      </c>
      <c r="S1298">
        <v>5</v>
      </c>
      <c r="T1298">
        <v>0.2</v>
      </c>
      <c r="U1298">
        <v>25.245000000000001</v>
      </c>
    </row>
    <row r="1299" spans="1:21" x14ac:dyDescent="0.25">
      <c r="A1299">
        <v>6191</v>
      </c>
      <c r="B1299" t="s">
        <v>4003</v>
      </c>
      <c r="C1299" t="s">
        <v>2154</v>
      </c>
      <c r="D1299" t="s">
        <v>1798</v>
      </c>
      <c r="E1299" t="s">
        <v>39</v>
      </c>
      <c r="F1299" t="s">
        <v>1566</v>
      </c>
      <c r="G1299" t="s">
        <v>1567</v>
      </c>
      <c r="H1299" t="s">
        <v>25</v>
      </c>
      <c r="I1299" t="s">
        <v>26</v>
      </c>
      <c r="J1299" t="s">
        <v>180</v>
      </c>
      <c r="K1299" t="s">
        <v>123</v>
      </c>
      <c r="L1299">
        <v>10035</v>
      </c>
      <c r="M1299" t="s">
        <v>66</v>
      </c>
      <c r="N1299" t="s">
        <v>3735</v>
      </c>
      <c r="O1299" t="s">
        <v>31</v>
      </c>
      <c r="P1299" t="s">
        <v>55</v>
      </c>
      <c r="Q1299" t="s">
        <v>3736</v>
      </c>
      <c r="R1299">
        <v>799.56</v>
      </c>
      <c r="S1299">
        <v>9</v>
      </c>
      <c r="T1299">
        <v>0</v>
      </c>
      <c r="U1299">
        <v>207.88560000000001</v>
      </c>
    </row>
    <row r="1300" spans="1:21" x14ac:dyDescent="0.25">
      <c r="A1300">
        <v>6203</v>
      </c>
      <c r="B1300" t="s">
        <v>4004</v>
      </c>
      <c r="C1300" t="s">
        <v>771</v>
      </c>
      <c r="D1300" t="s">
        <v>1371</v>
      </c>
      <c r="E1300" t="s">
        <v>39</v>
      </c>
      <c r="F1300" t="s">
        <v>540</v>
      </c>
      <c r="G1300" t="s">
        <v>541</v>
      </c>
      <c r="H1300" t="s">
        <v>25</v>
      </c>
      <c r="I1300" t="s">
        <v>26</v>
      </c>
      <c r="J1300" t="s">
        <v>3816</v>
      </c>
      <c r="K1300" t="s">
        <v>52</v>
      </c>
      <c r="L1300">
        <v>92307</v>
      </c>
      <c r="M1300" t="s">
        <v>53</v>
      </c>
      <c r="N1300" t="s">
        <v>1335</v>
      </c>
      <c r="O1300" t="s">
        <v>31</v>
      </c>
      <c r="P1300" t="s">
        <v>35</v>
      </c>
      <c r="Q1300" t="s">
        <v>1336</v>
      </c>
      <c r="R1300">
        <v>563.91999999999996</v>
      </c>
      <c r="S1300">
        <v>5</v>
      </c>
      <c r="T1300">
        <v>0.2</v>
      </c>
      <c r="U1300">
        <v>7.0490000000000004</v>
      </c>
    </row>
    <row r="1301" spans="1:21" x14ac:dyDescent="0.25">
      <c r="A1301">
        <v>6205</v>
      </c>
      <c r="B1301" t="s">
        <v>4005</v>
      </c>
      <c r="C1301" s="1">
        <v>42747</v>
      </c>
      <c r="D1301" s="1">
        <v>42806</v>
      </c>
      <c r="E1301" t="s">
        <v>86</v>
      </c>
      <c r="F1301" t="s">
        <v>3415</v>
      </c>
      <c r="G1301" t="s">
        <v>3416</v>
      </c>
      <c r="H1301" t="s">
        <v>100</v>
      </c>
      <c r="I1301" t="s">
        <v>26</v>
      </c>
      <c r="J1301" t="s">
        <v>2098</v>
      </c>
      <c r="K1301" t="s">
        <v>250</v>
      </c>
      <c r="L1301">
        <v>43302</v>
      </c>
      <c r="M1301" t="s">
        <v>66</v>
      </c>
      <c r="N1301" t="s">
        <v>1121</v>
      </c>
      <c r="O1301" t="s">
        <v>31</v>
      </c>
      <c r="P1301" t="s">
        <v>55</v>
      </c>
      <c r="Q1301" t="s">
        <v>1122</v>
      </c>
      <c r="R1301">
        <v>7.7119999999999997</v>
      </c>
      <c r="S1301">
        <v>2</v>
      </c>
      <c r="T1301">
        <v>0.2</v>
      </c>
      <c r="U1301">
        <v>1.7352000000000001</v>
      </c>
    </row>
    <row r="1302" spans="1:21" x14ac:dyDescent="0.25">
      <c r="A1302">
        <v>6208</v>
      </c>
      <c r="B1302" t="s">
        <v>4006</v>
      </c>
      <c r="C1302" t="s">
        <v>3055</v>
      </c>
      <c r="D1302" t="s">
        <v>1030</v>
      </c>
      <c r="E1302" t="s">
        <v>22</v>
      </c>
      <c r="F1302" t="s">
        <v>4007</v>
      </c>
      <c r="G1302" t="s">
        <v>4008</v>
      </c>
      <c r="H1302" t="s">
        <v>25</v>
      </c>
      <c r="I1302" t="s">
        <v>26</v>
      </c>
      <c r="J1302" t="s">
        <v>101</v>
      </c>
      <c r="K1302" t="s">
        <v>91</v>
      </c>
      <c r="L1302">
        <v>77095</v>
      </c>
      <c r="M1302" t="s">
        <v>92</v>
      </c>
      <c r="N1302" t="s">
        <v>544</v>
      </c>
      <c r="O1302" t="s">
        <v>31</v>
      </c>
      <c r="P1302" t="s">
        <v>35</v>
      </c>
      <c r="Q1302" t="s">
        <v>545</v>
      </c>
      <c r="R1302">
        <v>56.686</v>
      </c>
      <c r="S1302">
        <v>1</v>
      </c>
      <c r="T1302">
        <v>0.3</v>
      </c>
      <c r="U1302">
        <v>-14.5764</v>
      </c>
    </row>
    <row r="1303" spans="1:21" x14ac:dyDescent="0.25">
      <c r="A1303">
        <v>6212</v>
      </c>
      <c r="B1303" t="s">
        <v>4009</v>
      </c>
      <c r="C1303" t="s">
        <v>729</v>
      </c>
      <c r="D1303" t="s">
        <v>4010</v>
      </c>
      <c r="E1303" t="s">
        <v>39</v>
      </c>
      <c r="F1303" t="s">
        <v>4011</v>
      </c>
      <c r="G1303" t="s">
        <v>4012</v>
      </c>
      <c r="H1303" t="s">
        <v>89</v>
      </c>
      <c r="I1303" t="s">
        <v>26</v>
      </c>
      <c r="J1303" t="s">
        <v>202</v>
      </c>
      <c r="K1303" t="s">
        <v>203</v>
      </c>
      <c r="L1303">
        <v>98103</v>
      </c>
      <c r="M1303" t="s">
        <v>53</v>
      </c>
      <c r="N1303" t="s">
        <v>710</v>
      </c>
      <c r="O1303" t="s">
        <v>31</v>
      </c>
      <c r="P1303" t="s">
        <v>55</v>
      </c>
      <c r="Q1303" t="s">
        <v>711</v>
      </c>
      <c r="R1303">
        <v>65.94</v>
      </c>
      <c r="S1303">
        <v>3</v>
      </c>
      <c r="T1303">
        <v>0</v>
      </c>
      <c r="U1303">
        <v>22.419599999999999</v>
      </c>
    </row>
    <row r="1304" spans="1:21" x14ac:dyDescent="0.25">
      <c r="A1304">
        <v>6216</v>
      </c>
      <c r="B1304" t="s">
        <v>4013</v>
      </c>
      <c r="C1304" t="s">
        <v>356</v>
      </c>
      <c r="D1304" s="1">
        <v>42075</v>
      </c>
      <c r="E1304" t="s">
        <v>39</v>
      </c>
      <c r="F1304" t="s">
        <v>2865</v>
      </c>
      <c r="G1304" t="s">
        <v>2866</v>
      </c>
      <c r="H1304" t="s">
        <v>89</v>
      </c>
      <c r="I1304" t="s">
        <v>26</v>
      </c>
      <c r="J1304" t="s">
        <v>180</v>
      </c>
      <c r="K1304" t="s">
        <v>123</v>
      </c>
      <c r="L1304">
        <v>10035</v>
      </c>
      <c r="M1304" t="s">
        <v>66</v>
      </c>
      <c r="N1304" t="s">
        <v>305</v>
      </c>
      <c r="O1304" t="s">
        <v>31</v>
      </c>
      <c r="P1304" t="s">
        <v>55</v>
      </c>
      <c r="Q1304" t="s">
        <v>306</v>
      </c>
      <c r="R1304">
        <v>68.16</v>
      </c>
      <c r="S1304">
        <v>3</v>
      </c>
      <c r="T1304">
        <v>0</v>
      </c>
      <c r="U1304">
        <v>27.945599999999999</v>
      </c>
    </row>
    <row r="1305" spans="1:21" x14ac:dyDescent="0.25">
      <c r="A1305">
        <v>6223</v>
      </c>
      <c r="B1305" t="s">
        <v>4014</v>
      </c>
      <c r="C1305" t="s">
        <v>1226</v>
      </c>
      <c r="D1305" t="s">
        <v>2149</v>
      </c>
      <c r="E1305" t="s">
        <v>39</v>
      </c>
      <c r="F1305" t="s">
        <v>659</v>
      </c>
      <c r="G1305" t="s">
        <v>660</v>
      </c>
      <c r="H1305" t="s">
        <v>25</v>
      </c>
      <c r="I1305" t="s">
        <v>26</v>
      </c>
      <c r="J1305" t="s">
        <v>4015</v>
      </c>
      <c r="K1305" t="s">
        <v>146</v>
      </c>
      <c r="L1305">
        <v>37075</v>
      </c>
      <c r="M1305" t="s">
        <v>29</v>
      </c>
      <c r="N1305" t="s">
        <v>305</v>
      </c>
      <c r="O1305" t="s">
        <v>31</v>
      </c>
      <c r="P1305" t="s">
        <v>55</v>
      </c>
      <c r="Q1305" t="s">
        <v>306</v>
      </c>
      <c r="R1305">
        <v>72.703999999999994</v>
      </c>
      <c r="S1305">
        <v>4</v>
      </c>
      <c r="T1305">
        <v>0.2</v>
      </c>
      <c r="U1305">
        <v>19.084800000000001</v>
      </c>
    </row>
    <row r="1306" spans="1:21" x14ac:dyDescent="0.25">
      <c r="A1306">
        <v>6226</v>
      </c>
      <c r="B1306" t="s">
        <v>4016</v>
      </c>
      <c r="C1306" s="1">
        <v>42134</v>
      </c>
      <c r="D1306" s="1">
        <v>42257</v>
      </c>
      <c r="E1306" t="s">
        <v>39</v>
      </c>
      <c r="F1306" t="s">
        <v>3402</v>
      </c>
      <c r="G1306" t="s">
        <v>3403</v>
      </c>
      <c r="H1306" t="s">
        <v>25</v>
      </c>
      <c r="I1306" t="s">
        <v>26</v>
      </c>
      <c r="J1306" t="s">
        <v>4002</v>
      </c>
      <c r="K1306" t="s">
        <v>1800</v>
      </c>
      <c r="L1306">
        <v>97206</v>
      </c>
      <c r="M1306" t="s">
        <v>53</v>
      </c>
      <c r="N1306" t="s">
        <v>2738</v>
      </c>
      <c r="O1306" t="s">
        <v>31</v>
      </c>
      <c r="P1306" t="s">
        <v>32</v>
      </c>
      <c r="Q1306" t="s">
        <v>2739</v>
      </c>
      <c r="R1306">
        <v>66.293999999999997</v>
      </c>
      <c r="S1306">
        <v>1</v>
      </c>
      <c r="T1306">
        <v>0.7</v>
      </c>
      <c r="U1306">
        <v>-103.86060000000001</v>
      </c>
    </row>
    <row r="1307" spans="1:21" x14ac:dyDescent="0.25">
      <c r="A1307">
        <v>6227</v>
      </c>
      <c r="B1307" t="s">
        <v>4016</v>
      </c>
      <c r="C1307" s="1">
        <v>42134</v>
      </c>
      <c r="D1307" s="1">
        <v>42257</v>
      </c>
      <c r="E1307" t="s">
        <v>39</v>
      </c>
      <c r="F1307" t="s">
        <v>3402</v>
      </c>
      <c r="G1307" t="s">
        <v>3403</v>
      </c>
      <c r="H1307" t="s">
        <v>25</v>
      </c>
      <c r="I1307" t="s">
        <v>26</v>
      </c>
      <c r="J1307" t="s">
        <v>4002</v>
      </c>
      <c r="K1307" t="s">
        <v>1800</v>
      </c>
      <c r="L1307">
        <v>97206</v>
      </c>
      <c r="M1307" t="s">
        <v>53</v>
      </c>
      <c r="N1307" t="s">
        <v>2591</v>
      </c>
      <c r="O1307" t="s">
        <v>31</v>
      </c>
      <c r="P1307" t="s">
        <v>35</v>
      </c>
      <c r="Q1307" t="s">
        <v>2592</v>
      </c>
      <c r="R1307">
        <v>291.16800000000001</v>
      </c>
      <c r="S1307">
        <v>4</v>
      </c>
      <c r="T1307">
        <v>0.2</v>
      </c>
      <c r="U1307">
        <v>-14.558400000000001</v>
      </c>
    </row>
    <row r="1308" spans="1:21" x14ac:dyDescent="0.25">
      <c r="A1308">
        <v>6232</v>
      </c>
      <c r="B1308" t="s">
        <v>4017</v>
      </c>
      <c r="C1308" s="1">
        <v>43048</v>
      </c>
      <c r="D1308" s="1">
        <v>43048</v>
      </c>
      <c r="E1308" t="s">
        <v>464</v>
      </c>
      <c r="F1308" t="s">
        <v>4018</v>
      </c>
      <c r="G1308" t="s">
        <v>4019</v>
      </c>
      <c r="H1308" t="s">
        <v>25</v>
      </c>
      <c r="I1308" t="s">
        <v>26</v>
      </c>
      <c r="J1308" t="s">
        <v>202</v>
      </c>
      <c r="K1308" t="s">
        <v>203</v>
      </c>
      <c r="L1308">
        <v>98105</v>
      </c>
      <c r="M1308" t="s">
        <v>53</v>
      </c>
      <c r="N1308" t="s">
        <v>942</v>
      </c>
      <c r="O1308" t="s">
        <v>31</v>
      </c>
      <c r="P1308" t="s">
        <v>35</v>
      </c>
      <c r="Q1308" t="s">
        <v>943</v>
      </c>
      <c r="R1308">
        <v>177.56800000000001</v>
      </c>
      <c r="S1308">
        <v>2</v>
      </c>
      <c r="T1308">
        <v>0.2</v>
      </c>
      <c r="U1308">
        <v>8.8783999999999992</v>
      </c>
    </row>
    <row r="1309" spans="1:21" x14ac:dyDescent="0.25">
      <c r="A1309">
        <v>6239</v>
      </c>
      <c r="B1309" t="s">
        <v>4020</v>
      </c>
      <c r="C1309" s="1">
        <v>42350</v>
      </c>
      <c r="D1309" t="s">
        <v>931</v>
      </c>
      <c r="E1309" t="s">
        <v>39</v>
      </c>
      <c r="F1309" t="s">
        <v>3445</v>
      </c>
      <c r="G1309" t="s">
        <v>3446</v>
      </c>
      <c r="H1309" t="s">
        <v>25</v>
      </c>
      <c r="I1309" t="s">
        <v>26</v>
      </c>
      <c r="J1309" t="s">
        <v>1765</v>
      </c>
      <c r="K1309" t="s">
        <v>52</v>
      </c>
      <c r="L1309">
        <v>95123</v>
      </c>
      <c r="M1309" t="s">
        <v>53</v>
      </c>
      <c r="N1309" t="s">
        <v>2114</v>
      </c>
      <c r="O1309" t="s">
        <v>31</v>
      </c>
      <c r="P1309" t="s">
        <v>55</v>
      </c>
      <c r="Q1309" t="s">
        <v>2115</v>
      </c>
      <c r="R1309">
        <v>166.5</v>
      </c>
      <c r="S1309">
        <v>3</v>
      </c>
      <c r="T1309">
        <v>0</v>
      </c>
      <c r="U1309">
        <v>21.645</v>
      </c>
    </row>
    <row r="1310" spans="1:21" x14ac:dyDescent="0.25">
      <c r="A1310">
        <v>6242</v>
      </c>
      <c r="B1310" t="s">
        <v>4021</v>
      </c>
      <c r="C1310" t="s">
        <v>161</v>
      </c>
      <c r="D1310" t="s">
        <v>4022</v>
      </c>
      <c r="E1310" t="s">
        <v>22</v>
      </c>
      <c r="F1310" t="s">
        <v>4023</v>
      </c>
      <c r="G1310" t="s">
        <v>4024</v>
      </c>
      <c r="H1310" t="s">
        <v>89</v>
      </c>
      <c r="I1310" t="s">
        <v>26</v>
      </c>
      <c r="J1310" t="s">
        <v>563</v>
      </c>
      <c r="K1310" t="s">
        <v>1023</v>
      </c>
      <c r="L1310">
        <v>3301</v>
      </c>
      <c r="M1310" t="s">
        <v>66</v>
      </c>
      <c r="N1310" t="s">
        <v>2503</v>
      </c>
      <c r="O1310" t="s">
        <v>31</v>
      </c>
      <c r="P1310" t="s">
        <v>55</v>
      </c>
      <c r="Q1310" t="s">
        <v>2504</v>
      </c>
      <c r="R1310">
        <v>247.44</v>
      </c>
      <c r="S1310">
        <v>8</v>
      </c>
      <c r="T1310">
        <v>0</v>
      </c>
      <c r="U1310">
        <v>101.4504</v>
      </c>
    </row>
    <row r="1311" spans="1:21" x14ac:dyDescent="0.25">
      <c r="A1311">
        <v>6246</v>
      </c>
      <c r="B1311" t="s">
        <v>4025</v>
      </c>
      <c r="C1311" t="s">
        <v>988</v>
      </c>
      <c r="D1311" t="s">
        <v>989</v>
      </c>
      <c r="E1311" t="s">
        <v>39</v>
      </c>
      <c r="F1311" t="s">
        <v>3884</v>
      </c>
      <c r="G1311" t="s">
        <v>3885</v>
      </c>
      <c r="H1311" t="s">
        <v>100</v>
      </c>
      <c r="I1311" t="s">
        <v>26</v>
      </c>
      <c r="J1311" t="s">
        <v>202</v>
      </c>
      <c r="K1311" t="s">
        <v>203</v>
      </c>
      <c r="L1311">
        <v>98105</v>
      </c>
      <c r="M1311" t="s">
        <v>53</v>
      </c>
      <c r="N1311" t="s">
        <v>2039</v>
      </c>
      <c r="O1311" t="s">
        <v>31</v>
      </c>
      <c r="P1311" t="s">
        <v>55</v>
      </c>
      <c r="Q1311" t="s">
        <v>2040</v>
      </c>
      <c r="R1311">
        <v>22.14</v>
      </c>
      <c r="S1311">
        <v>3</v>
      </c>
      <c r="T1311">
        <v>0</v>
      </c>
      <c r="U1311">
        <v>6.4206000000000003</v>
      </c>
    </row>
    <row r="1312" spans="1:21" x14ac:dyDescent="0.25">
      <c r="A1312">
        <v>6249</v>
      </c>
      <c r="B1312" t="s">
        <v>4026</v>
      </c>
      <c r="C1312" t="s">
        <v>2889</v>
      </c>
      <c r="D1312" s="1">
        <v>42831</v>
      </c>
      <c r="E1312" t="s">
        <v>39</v>
      </c>
      <c r="F1312" t="s">
        <v>2988</v>
      </c>
      <c r="G1312" t="s">
        <v>2989</v>
      </c>
      <c r="H1312" t="s">
        <v>25</v>
      </c>
      <c r="I1312" t="s">
        <v>26</v>
      </c>
      <c r="J1312" t="s">
        <v>376</v>
      </c>
      <c r="K1312" t="s">
        <v>112</v>
      </c>
      <c r="L1312">
        <v>47201</v>
      </c>
      <c r="M1312" t="s">
        <v>92</v>
      </c>
      <c r="N1312" t="s">
        <v>1603</v>
      </c>
      <c r="O1312" t="s">
        <v>31</v>
      </c>
      <c r="P1312" t="s">
        <v>55</v>
      </c>
      <c r="Q1312" t="s">
        <v>461</v>
      </c>
      <c r="R1312">
        <v>6.24</v>
      </c>
      <c r="S1312">
        <v>3</v>
      </c>
      <c r="T1312">
        <v>0</v>
      </c>
      <c r="U1312">
        <v>2.6208</v>
      </c>
    </row>
    <row r="1313" spans="1:21" x14ac:dyDescent="0.25">
      <c r="A1313">
        <v>6255</v>
      </c>
      <c r="B1313" t="s">
        <v>4027</v>
      </c>
      <c r="C1313" s="1">
        <v>42225</v>
      </c>
      <c r="D1313" t="s">
        <v>1447</v>
      </c>
      <c r="E1313" t="s">
        <v>39</v>
      </c>
      <c r="F1313" t="s">
        <v>295</v>
      </c>
      <c r="G1313" t="s">
        <v>296</v>
      </c>
      <c r="H1313" t="s">
        <v>89</v>
      </c>
      <c r="I1313" t="s">
        <v>26</v>
      </c>
      <c r="J1313" t="s">
        <v>1919</v>
      </c>
      <c r="K1313" t="s">
        <v>1502</v>
      </c>
      <c r="L1313">
        <v>36116</v>
      </c>
      <c r="M1313" t="s">
        <v>29</v>
      </c>
      <c r="N1313" t="s">
        <v>2985</v>
      </c>
      <c r="O1313" t="s">
        <v>31</v>
      </c>
      <c r="P1313" t="s">
        <v>55</v>
      </c>
      <c r="Q1313" t="s">
        <v>2986</v>
      </c>
      <c r="R1313">
        <v>21.36</v>
      </c>
      <c r="S1313">
        <v>8</v>
      </c>
      <c r="T1313">
        <v>0</v>
      </c>
      <c r="U1313">
        <v>8.1167999999999996</v>
      </c>
    </row>
    <row r="1314" spans="1:21" x14ac:dyDescent="0.25">
      <c r="A1314">
        <v>6271</v>
      </c>
      <c r="B1314" t="s">
        <v>4028</v>
      </c>
      <c r="C1314" s="1">
        <v>42778</v>
      </c>
      <c r="D1314" s="1">
        <v>42898</v>
      </c>
      <c r="E1314" t="s">
        <v>39</v>
      </c>
      <c r="F1314" t="s">
        <v>2292</v>
      </c>
      <c r="G1314" t="s">
        <v>2293</v>
      </c>
      <c r="H1314" t="s">
        <v>89</v>
      </c>
      <c r="I1314" t="s">
        <v>26</v>
      </c>
      <c r="J1314" t="s">
        <v>1744</v>
      </c>
      <c r="K1314" t="s">
        <v>52</v>
      </c>
      <c r="L1314">
        <v>94601</v>
      </c>
      <c r="M1314" t="s">
        <v>53</v>
      </c>
      <c r="N1314" t="s">
        <v>3028</v>
      </c>
      <c r="O1314" t="s">
        <v>31</v>
      </c>
      <c r="P1314" t="s">
        <v>35</v>
      </c>
      <c r="Q1314" t="s">
        <v>3029</v>
      </c>
      <c r="R1314">
        <v>1159.056</v>
      </c>
      <c r="S1314">
        <v>9</v>
      </c>
      <c r="T1314">
        <v>0.2</v>
      </c>
      <c r="U1314">
        <v>43.464599999999997</v>
      </c>
    </row>
    <row r="1315" spans="1:21" x14ac:dyDescent="0.25">
      <c r="A1315">
        <v>6274</v>
      </c>
      <c r="B1315" t="s">
        <v>4029</v>
      </c>
      <c r="C1315" t="s">
        <v>4030</v>
      </c>
      <c r="D1315" t="s">
        <v>1582</v>
      </c>
      <c r="E1315" t="s">
        <v>22</v>
      </c>
      <c r="F1315" t="s">
        <v>2096</v>
      </c>
      <c r="G1315" t="s">
        <v>2097</v>
      </c>
      <c r="H1315" t="s">
        <v>25</v>
      </c>
      <c r="I1315" t="s">
        <v>26</v>
      </c>
      <c r="J1315" t="s">
        <v>202</v>
      </c>
      <c r="K1315" t="s">
        <v>203</v>
      </c>
      <c r="L1315">
        <v>98105</v>
      </c>
      <c r="M1315" t="s">
        <v>53</v>
      </c>
      <c r="N1315" t="s">
        <v>2344</v>
      </c>
      <c r="O1315" t="s">
        <v>31</v>
      </c>
      <c r="P1315" t="s">
        <v>55</v>
      </c>
      <c r="Q1315" t="s">
        <v>2345</v>
      </c>
      <c r="R1315">
        <v>12.42</v>
      </c>
      <c r="S1315">
        <v>3</v>
      </c>
      <c r="T1315">
        <v>0</v>
      </c>
      <c r="U1315">
        <v>4.4711999999999996</v>
      </c>
    </row>
    <row r="1316" spans="1:21" x14ac:dyDescent="0.25">
      <c r="A1316">
        <v>6276</v>
      </c>
      <c r="B1316" t="s">
        <v>4029</v>
      </c>
      <c r="C1316" t="s">
        <v>4030</v>
      </c>
      <c r="D1316" t="s">
        <v>1582</v>
      </c>
      <c r="E1316" t="s">
        <v>22</v>
      </c>
      <c r="F1316" t="s">
        <v>2096</v>
      </c>
      <c r="G1316" t="s">
        <v>2097</v>
      </c>
      <c r="H1316" t="s">
        <v>25</v>
      </c>
      <c r="I1316" t="s">
        <v>26</v>
      </c>
      <c r="J1316" t="s">
        <v>202</v>
      </c>
      <c r="K1316" t="s">
        <v>203</v>
      </c>
      <c r="L1316">
        <v>98105</v>
      </c>
      <c r="M1316" t="s">
        <v>53</v>
      </c>
      <c r="N1316" t="s">
        <v>3087</v>
      </c>
      <c r="O1316" t="s">
        <v>31</v>
      </c>
      <c r="P1316" t="s">
        <v>55</v>
      </c>
      <c r="Q1316" t="s">
        <v>3088</v>
      </c>
      <c r="R1316">
        <v>24.75</v>
      </c>
      <c r="S1316">
        <v>5</v>
      </c>
      <c r="T1316">
        <v>0</v>
      </c>
      <c r="U1316">
        <v>10.89</v>
      </c>
    </row>
    <row r="1317" spans="1:21" x14ac:dyDescent="0.25">
      <c r="A1317">
        <v>6282</v>
      </c>
      <c r="B1317" t="s">
        <v>4031</v>
      </c>
      <c r="C1317" t="s">
        <v>988</v>
      </c>
      <c r="D1317" t="s">
        <v>3279</v>
      </c>
      <c r="E1317" t="s">
        <v>39</v>
      </c>
      <c r="F1317" t="s">
        <v>1706</v>
      </c>
      <c r="G1317" t="s">
        <v>1707</v>
      </c>
      <c r="H1317" t="s">
        <v>25</v>
      </c>
      <c r="I1317" t="s">
        <v>26</v>
      </c>
      <c r="J1317" t="s">
        <v>2098</v>
      </c>
      <c r="K1317" t="s">
        <v>250</v>
      </c>
      <c r="L1317">
        <v>43302</v>
      </c>
      <c r="M1317" t="s">
        <v>66</v>
      </c>
      <c r="N1317" t="s">
        <v>4032</v>
      </c>
      <c r="O1317" t="s">
        <v>31</v>
      </c>
      <c r="P1317" t="s">
        <v>55</v>
      </c>
      <c r="Q1317" t="s">
        <v>4033</v>
      </c>
      <c r="R1317">
        <v>63.823999999999998</v>
      </c>
      <c r="S1317">
        <v>2</v>
      </c>
      <c r="T1317">
        <v>0.2</v>
      </c>
      <c r="U1317">
        <v>9.5736000000000008</v>
      </c>
    </row>
    <row r="1318" spans="1:21" x14ac:dyDescent="0.25">
      <c r="A1318">
        <v>6285</v>
      </c>
      <c r="B1318" t="s">
        <v>4034</v>
      </c>
      <c r="C1318" t="s">
        <v>1396</v>
      </c>
      <c r="D1318" t="s">
        <v>3023</v>
      </c>
      <c r="E1318" t="s">
        <v>39</v>
      </c>
      <c r="F1318" t="s">
        <v>1897</v>
      </c>
      <c r="G1318" t="s">
        <v>1898</v>
      </c>
      <c r="H1318" t="s">
        <v>89</v>
      </c>
      <c r="I1318" t="s">
        <v>26</v>
      </c>
      <c r="J1318" t="s">
        <v>51</v>
      </c>
      <c r="K1318" t="s">
        <v>52</v>
      </c>
      <c r="L1318">
        <v>90049</v>
      </c>
      <c r="M1318" t="s">
        <v>53</v>
      </c>
      <c r="N1318" t="s">
        <v>1816</v>
      </c>
      <c r="O1318" t="s">
        <v>31</v>
      </c>
      <c r="P1318" t="s">
        <v>35</v>
      </c>
      <c r="Q1318" t="s">
        <v>1817</v>
      </c>
      <c r="R1318">
        <v>563.24</v>
      </c>
      <c r="S1318">
        <v>5</v>
      </c>
      <c r="T1318">
        <v>0.2</v>
      </c>
      <c r="U1318">
        <v>56.323999999999998</v>
      </c>
    </row>
    <row r="1319" spans="1:21" x14ac:dyDescent="0.25">
      <c r="A1319">
        <v>6286</v>
      </c>
      <c r="B1319" t="s">
        <v>4035</v>
      </c>
      <c r="C1319" t="s">
        <v>463</v>
      </c>
      <c r="D1319" t="s">
        <v>4036</v>
      </c>
      <c r="E1319" t="s">
        <v>39</v>
      </c>
      <c r="F1319" t="s">
        <v>295</v>
      </c>
      <c r="G1319" t="s">
        <v>296</v>
      </c>
      <c r="H1319" t="s">
        <v>89</v>
      </c>
      <c r="I1319" t="s">
        <v>26</v>
      </c>
      <c r="J1319" t="s">
        <v>2437</v>
      </c>
      <c r="K1319" t="s">
        <v>250</v>
      </c>
      <c r="L1319">
        <v>44107</v>
      </c>
      <c r="M1319" t="s">
        <v>66</v>
      </c>
      <c r="N1319" t="s">
        <v>2044</v>
      </c>
      <c r="O1319" t="s">
        <v>31</v>
      </c>
      <c r="P1319" t="s">
        <v>45</v>
      </c>
      <c r="Q1319" t="s">
        <v>2045</v>
      </c>
      <c r="R1319">
        <v>661.17600000000004</v>
      </c>
      <c r="S1319">
        <v>2</v>
      </c>
      <c r="T1319">
        <v>0.4</v>
      </c>
      <c r="U1319">
        <v>-231.41159999999999</v>
      </c>
    </row>
    <row r="1320" spans="1:21" x14ac:dyDescent="0.25">
      <c r="A1320">
        <v>6288</v>
      </c>
      <c r="B1320" t="s">
        <v>4037</v>
      </c>
      <c r="C1320" s="1">
        <v>41858</v>
      </c>
      <c r="D1320" s="1">
        <v>41980</v>
      </c>
      <c r="E1320" t="s">
        <v>39</v>
      </c>
      <c r="F1320" t="s">
        <v>556</v>
      </c>
      <c r="G1320" t="s">
        <v>557</v>
      </c>
      <c r="H1320" t="s">
        <v>89</v>
      </c>
      <c r="I1320" t="s">
        <v>26</v>
      </c>
      <c r="J1320" t="s">
        <v>352</v>
      </c>
      <c r="K1320" t="s">
        <v>52</v>
      </c>
      <c r="L1320">
        <v>94122</v>
      </c>
      <c r="M1320" t="s">
        <v>53</v>
      </c>
      <c r="N1320" t="s">
        <v>1563</v>
      </c>
      <c r="O1320" t="s">
        <v>31</v>
      </c>
      <c r="P1320" t="s">
        <v>45</v>
      </c>
      <c r="Q1320" t="s">
        <v>1564</v>
      </c>
      <c r="R1320">
        <v>502.488</v>
      </c>
      <c r="S1320">
        <v>3</v>
      </c>
      <c r="T1320">
        <v>0.2</v>
      </c>
      <c r="U1320">
        <v>-87.935400000000001</v>
      </c>
    </row>
    <row r="1321" spans="1:21" x14ac:dyDescent="0.25">
      <c r="A1321">
        <v>6290</v>
      </c>
      <c r="B1321" t="s">
        <v>4038</v>
      </c>
      <c r="C1321" t="s">
        <v>1953</v>
      </c>
      <c r="D1321" t="s">
        <v>1611</v>
      </c>
      <c r="E1321" t="s">
        <v>22</v>
      </c>
      <c r="F1321" t="s">
        <v>1187</v>
      </c>
      <c r="G1321" t="s">
        <v>1188</v>
      </c>
      <c r="H1321" t="s">
        <v>100</v>
      </c>
      <c r="I1321" t="s">
        <v>26</v>
      </c>
      <c r="J1321" t="s">
        <v>4039</v>
      </c>
      <c r="K1321" t="s">
        <v>52</v>
      </c>
      <c r="L1321">
        <v>95928</v>
      </c>
      <c r="M1321" t="s">
        <v>53</v>
      </c>
      <c r="N1321" t="s">
        <v>219</v>
      </c>
      <c r="O1321" t="s">
        <v>31</v>
      </c>
      <c r="P1321" t="s">
        <v>35</v>
      </c>
      <c r="Q1321" t="s">
        <v>220</v>
      </c>
      <c r="R1321">
        <v>915.13599999999997</v>
      </c>
      <c r="S1321">
        <v>4</v>
      </c>
      <c r="T1321">
        <v>0.2</v>
      </c>
      <c r="U1321">
        <v>102.9528</v>
      </c>
    </row>
    <row r="1322" spans="1:21" x14ac:dyDescent="0.25">
      <c r="A1322">
        <v>6291</v>
      </c>
      <c r="B1322" t="s">
        <v>4038</v>
      </c>
      <c r="C1322" t="s">
        <v>1953</v>
      </c>
      <c r="D1322" t="s">
        <v>1611</v>
      </c>
      <c r="E1322" t="s">
        <v>22</v>
      </c>
      <c r="F1322" t="s">
        <v>1187</v>
      </c>
      <c r="G1322" t="s">
        <v>1188</v>
      </c>
      <c r="H1322" t="s">
        <v>100</v>
      </c>
      <c r="I1322" t="s">
        <v>26</v>
      </c>
      <c r="J1322" t="s">
        <v>4039</v>
      </c>
      <c r="K1322" t="s">
        <v>52</v>
      </c>
      <c r="L1322">
        <v>95928</v>
      </c>
      <c r="M1322" t="s">
        <v>53</v>
      </c>
      <c r="N1322" t="s">
        <v>721</v>
      </c>
      <c r="O1322" t="s">
        <v>31</v>
      </c>
      <c r="P1322" t="s">
        <v>55</v>
      </c>
      <c r="Q1322" t="s">
        <v>722</v>
      </c>
      <c r="R1322">
        <v>327.76</v>
      </c>
      <c r="S1322">
        <v>8</v>
      </c>
      <c r="T1322">
        <v>0</v>
      </c>
      <c r="U1322">
        <v>91.772800000000004</v>
      </c>
    </row>
    <row r="1323" spans="1:21" x14ac:dyDescent="0.25">
      <c r="A1323">
        <v>6292</v>
      </c>
      <c r="B1323" t="s">
        <v>4040</v>
      </c>
      <c r="C1323" s="1">
        <v>42778</v>
      </c>
      <c r="D1323" s="1">
        <v>42867</v>
      </c>
      <c r="E1323" t="s">
        <v>86</v>
      </c>
      <c r="F1323" t="s">
        <v>4041</v>
      </c>
      <c r="G1323" t="s">
        <v>4042</v>
      </c>
      <c r="H1323" t="s">
        <v>25</v>
      </c>
      <c r="I1323" t="s">
        <v>26</v>
      </c>
      <c r="J1323" t="s">
        <v>3818</v>
      </c>
      <c r="K1323" t="s">
        <v>817</v>
      </c>
      <c r="L1323">
        <v>24153</v>
      </c>
      <c r="M1323" t="s">
        <v>29</v>
      </c>
      <c r="N1323" t="s">
        <v>1760</v>
      </c>
      <c r="O1323" t="s">
        <v>31</v>
      </c>
      <c r="P1323" t="s">
        <v>35</v>
      </c>
      <c r="Q1323" t="s">
        <v>1761</v>
      </c>
      <c r="R1323">
        <v>701.96</v>
      </c>
      <c r="S1323">
        <v>2</v>
      </c>
      <c r="T1323">
        <v>0</v>
      </c>
      <c r="U1323">
        <v>168.47040000000001</v>
      </c>
    </row>
    <row r="1324" spans="1:21" x14ac:dyDescent="0.25">
      <c r="A1324">
        <v>6300</v>
      </c>
      <c r="B1324" t="s">
        <v>4043</v>
      </c>
      <c r="C1324" t="s">
        <v>1025</v>
      </c>
      <c r="D1324" s="1">
        <v>42806</v>
      </c>
      <c r="E1324" t="s">
        <v>86</v>
      </c>
      <c r="F1324" t="s">
        <v>4044</v>
      </c>
      <c r="G1324" t="s">
        <v>4045</v>
      </c>
      <c r="H1324" t="s">
        <v>100</v>
      </c>
      <c r="I1324" t="s">
        <v>26</v>
      </c>
      <c r="J1324" t="s">
        <v>352</v>
      </c>
      <c r="K1324" t="s">
        <v>52</v>
      </c>
      <c r="L1324">
        <v>94109</v>
      </c>
      <c r="M1324" t="s">
        <v>53</v>
      </c>
      <c r="N1324" t="s">
        <v>4046</v>
      </c>
      <c r="O1324" t="s">
        <v>31</v>
      </c>
      <c r="P1324" t="s">
        <v>55</v>
      </c>
      <c r="Q1324" t="s">
        <v>4047</v>
      </c>
      <c r="R1324">
        <v>25.83</v>
      </c>
      <c r="S1324">
        <v>3</v>
      </c>
      <c r="T1324">
        <v>0</v>
      </c>
      <c r="U1324">
        <v>9.5571000000000002</v>
      </c>
    </row>
    <row r="1325" spans="1:21" x14ac:dyDescent="0.25">
      <c r="A1325">
        <v>6307</v>
      </c>
      <c r="B1325" t="s">
        <v>4048</v>
      </c>
      <c r="C1325" s="1">
        <v>42471</v>
      </c>
      <c r="D1325" s="1">
        <v>42532</v>
      </c>
      <c r="E1325" t="s">
        <v>22</v>
      </c>
      <c r="F1325" t="s">
        <v>4049</v>
      </c>
      <c r="G1325" t="s">
        <v>4050</v>
      </c>
      <c r="H1325" t="s">
        <v>89</v>
      </c>
      <c r="I1325" t="s">
        <v>26</v>
      </c>
      <c r="J1325" t="s">
        <v>4051</v>
      </c>
      <c r="K1325" t="s">
        <v>1800</v>
      </c>
      <c r="L1325">
        <v>97405</v>
      </c>
      <c r="M1325" t="s">
        <v>53</v>
      </c>
      <c r="N1325" t="s">
        <v>3063</v>
      </c>
      <c r="O1325" t="s">
        <v>31</v>
      </c>
      <c r="P1325" t="s">
        <v>35</v>
      </c>
      <c r="Q1325" t="s">
        <v>3064</v>
      </c>
      <c r="R1325">
        <v>104.78400000000001</v>
      </c>
      <c r="S1325">
        <v>1</v>
      </c>
      <c r="T1325">
        <v>0.2</v>
      </c>
      <c r="U1325">
        <v>-14.4078</v>
      </c>
    </row>
    <row r="1326" spans="1:21" x14ac:dyDescent="0.25">
      <c r="A1326">
        <v>6309</v>
      </c>
      <c r="B1326" t="s">
        <v>4048</v>
      </c>
      <c r="C1326" s="1">
        <v>42471</v>
      </c>
      <c r="D1326" s="1">
        <v>42532</v>
      </c>
      <c r="E1326" t="s">
        <v>22</v>
      </c>
      <c r="F1326" t="s">
        <v>4049</v>
      </c>
      <c r="G1326" t="s">
        <v>4050</v>
      </c>
      <c r="H1326" t="s">
        <v>89</v>
      </c>
      <c r="I1326" t="s">
        <v>26</v>
      </c>
      <c r="J1326" t="s">
        <v>4051</v>
      </c>
      <c r="K1326" t="s">
        <v>1800</v>
      </c>
      <c r="L1326">
        <v>97405</v>
      </c>
      <c r="M1326" t="s">
        <v>53</v>
      </c>
      <c r="N1326" t="s">
        <v>3241</v>
      </c>
      <c r="O1326" t="s">
        <v>31</v>
      </c>
      <c r="P1326" t="s">
        <v>35</v>
      </c>
      <c r="Q1326" t="s">
        <v>3242</v>
      </c>
      <c r="R1326">
        <v>650.35199999999998</v>
      </c>
      <c r="S1326">
        <v>3</v>
      </c>
      <c r="T1326">
        <v>0.2</v>
      </c>
      <c r="U1326">
        <v>-97.552800000000005</v>
      </c>
    </row>
    <row r="1327" spans="1:21" x14ac:dyDescent="0.25">
      <c r="A1327">
        <v>6312</v>
      </c>
      <c r="B1327" t="s">
        <v>4052</v>
      </c>
      <c r="C1327" s="1">
        <v>41952</v>
      </c>
      <c r="D1327" t="s">
        <v>4053</v>
      </c>
      <c r="E1327" t="s">
        <v>39</v>
      </c>
      <c r="F1327" t="s">
        <v>4054</v>
      </c>
      <c r="G1327" t="s">
        <v>4055</v>
      </c>
      <c r="H1327" t="s">
        <v>25</v>
      </c>
      <c r="I1327" t="s">
        <v>26</v>
      </c>
      <c r="J1327" t="s">
        <v>4056</v>
      </c>
      <c r="K1327" t="s">
        <v>52</v>
      </c>
      <c r="L1327">
        <v>93030</v>
      </c>
      <c r="M1327" t="s">
        <v>53</v>
      </c>
      <c r="N1327" t="s">
        <v>190</v>
      </c>
      <c r="O1327" t="s">
        <v>31</v>
      </c>
      <c r="P1327" t="s">
        <v>55</v>
      </c>
      <c r="Q1327" t="s">
        <v>191</v>
      </c>
      <c r="R1327">
        <v>127.95</v>
      </c>
      <c r="S1327">
        <v>3</v>
      </c>
      <c r="T1327">
        <v>0</v>
      </c>
      <c r="U1327">
        <v>21.7515</v>
      </c>
    </row>
    <row r="1328" spans="1:21" x14ac:dyDescent="0.25">
      <c r="A1328">
        <v>6328</v>
      </c>
      <c r="B1328" t="s">
        <v>4057</v>
      </c>
      <c r="C1328" t="s">
        <v>1233</v>
      </c>
      <c r="D1328" t="s">
        <v>1234</v>
      </c>
      <c r="E1328" t="s">
        <v>39</v>
      </c>
      <c r="F1328" t="s">
        <v>4058</v>
      </c>
      <c r="G1328" t="s">
        <v>4059</v>
      </c>
      <c r="H1328" t="s">
        <v>25</v>
      </c>
      <c r="I1328" t="s">
        <v>26</v>
      </c>
      <c r="J1328" t="s">
        <v>4060</v>
      </c>
      <c r="K1328" t="s">
        <v>312</v>
      </c>
      <c r="L1328">
        <v>48185</v>
      </c>
      <c r="M1328" t="s">
        <v>92</v>
      </c>
      <c r="N1328" t="s">
        <v>387</v>
      </c>
      <c r="O1328" t="s">
        <v>31</v>
      </c>
      <c r="P1328" t="s">
        <v>55</v>
      </c>
      <c r="Q1328" t="s">
        <v>388</v>
      </c>
      <c r="R1328">
        <v>272.94</v>
      </c>
      <c r="S1328">
        <v>3</v>
      </c>
      <c r="T1328">
        <v>0</v>
      </c>
      <c r="U1328">
        <v>30.023399999999999</v>
      </c>
    </row>
    <row r="1329" spans="1:21" x14ac:dyDescent="0.25">
      <c r="A1329">
        <v>6333</v>
      </c>
      <c r="B1329" t="s">
        <v>4057</v>
      </c>
      <c r="C1329" t="s">
        <v>1233</v>
      </c>
      <c r="D1329" t="s">
        <v>1234</v>
      </c>
      <c r="E1329" t="s">
        <v>39</v>
      </c>
      <c r="F1329" t="s">
        <v>4058</v>
      </c>
      <c r="G1329" t="s">
        <v>4059</v>
      </c>
      <c r="H1329" t="s">
        <v>25</v>
      </c>
      <c r="I1329" t="s">
        <v>26</v>
      </c>
      <c r="J1329" t="s">
        <v>4060</v>
      </c>
      <c r="K1329" t="s">
        <v>312</v>
      </c>
      <c r="L1329">
        <v>48185</v>
      </c>
      <c r="M1329" t="s">
        <v>92</v>
      </c>
      <c r="N1329" t="s">
        <v>1287</v>
      </c>
      <c r="O1329" t="s">
        <v>31</v>
      </c>
      <c r="P1329" t="s">
        <v>55</v>
      </c>
      <c r="Q1329" t="s">
        <v>1288</v>
      </c>
      <c r="R1329">
        <v>14.73</v>
      </c>
      <c r="S1329">
        <v>3</v>
      </c>
      <c r="T1329">
        <v>0</v>
      </c>
      <c r="U1329">
        <v>4.8609</v>
      </c>
    </row>
    <row r="1330" spans="1:21" x14ac:dyDescent="0.25">
      <c r="A1330">
        <v>6337</v>
      </c>
      <c r="B1330" t="s">
        <v>4061</v>
      </c>
      <c r="C1330" t="s">
        <v>437</v>
      </c>
      <c r="D1330" s="1">
        <v>42530</v>
      </c>
      <c r="E1330" t="s">
        <v>39</v>
      </c>
      <c r="F1330" t="s">
        <v>2802</v>
      </c>
      <c r="G1330" t="s">
        <v>2803</v>
      </c>
      <c r="H1330" t="s">
        <v>25</v>
      </c>
      <c r="I1330" t="s">
        <v>26</v>
      </c>
      <c r="J1330" t="s">
        <v>51</v>
      </c>
      <c r="K1330" t="s">
        <v>52</v>
      </c>
      <c r="L1330">
        <v>90008</v>
      </c>
      <c r="M1330" t="s">
        <v>53</v>
      </c>
      <c r="N1330" t="s">
        <v>2861</v>
      </c>
      <c r="O1330" t="s">
        <v>31</v>
      </c>
      <c r="P1330" t="s">
        <v>55</v>
      </c>
      <c r="Q1330" t="s">
        <v>2862</v>
      </c>
      <c r="R1330">
        <v>47.04</v>
      </c>
      <c r="S1330">
        <v>4</v>
      </c>
      <c r="T1330">
        <v>0</v>
      </c>
      <c r="U1330">
        <v>15.993600000000001</v>
      </c>
    </row>
    <row r="1331" spans="1:21" x14ac:dyDescent="0.25">
      <c r="A1331">
        <v>6340</v>
      </c>
      <c r="B1331" t="s">
        <v>4062</v>
      </c>
      <c r="C1331" s="1">
        <v>42865</v>
      </c>
      <c r="D1331" s="1">
        <v>42988</v>
      </c>
      <c r="E1331" t="s">
        <v>39</v>
      </c>
      <c r="F1331" t="s">
        <v>1551</v>
      </c>
      <c r="G1331" t="s">
        <v>1552</v>
      </c>
      <c r="H1331" t="s">
        <v>89</v>
      </c>
      <c r="I1331" t="s">
        <v>26</v>
      </c>
      <c r="J1331" t="s">
        <v>180</v>
      </c>
      <c r="K1331" t="s">
        <v>123</v>
      </c>
      <c r="L1331">
        <v>10035</v>
      </c>
      <c r="M1331" t="s">
        <v>66</v>
      </c>
      <c r="N1331" t="s">
        <v>1201</v>
      </c>
      <c r="O1331" t="s">
        <v>31</v>
      </c>
      <c r="P1331" t="s">
        <v>35</v>
      </c>
      <c r="Q1331" t="s">
        <v>1202</v>
      </c>
      <c r="R1331">
        <v>221.38200000000001</v>
      </c>
      <c r="S1331">
        <v>2</v>
      </c>
      <c r="T1331">
        <v>0.1</v>
      </c>
      <c r="U1331">
        <v>2.4598</v>
      </c>
    </row>
    <row r="1332" spans="1:21" x14ac:dyDescent="0.25">
      <c r="A1332">
        <v>6351</v>
      </c>
      <c r="B1332" t="s">
        <v>4063</v>
      </c>
      <c r="C1332" s="1">
        <v>42803</v>
      </c>
      <c r="D1332" s="1">
        <v>42956</v>
      </c>
      <c r="E1332" t="s">
        <v>39</v>
      </c>
      <c r="F1332" t="s">
        <v>1746</v>
      </c>
      <c r="G1332" t="s">
        <v>1747</v>
      </c>
      <c r="H1332" t="s">
        <v>25</v>
      </c>
      <c r="I1332" t="s">
        <v>26</v>
      </c>
      <c r="J1332" t="s">
        <v>2064</v>
      </c>
      <c r="K1332" t="s">
        <v>91</v>
      </c>
      <c r="L1332">
        <v>75217</v>
      </c>
      <c r="M1332" t="s">
        <v>92</v>
      </c>
      <c r="N1332" t="s">
        <v>1189</v>
      </c>
      <c r="O1332" t="s">
        <v>31</v>
      </c>
      <c r="P1332" t="s">
        <v>55</v>
      </c>
      <c r="Q1332" t="s">
        <v>1190</v>
      </c>
      <c r="R1332">
        <v>108.4</v>
      </c>
      <c r="S1332">
        <v>5</v>
      </c>
      <c r="T1332">
        <v>0.6</v>
      </c>
      <c r="U1332">
        <v>-105.69</v>
      </c>
    </row>
    <row r="1333" spans="1:21" x14ac:dyDescent="0.25">
      <c r="A1333">
        <v>6370</v>
      </c>
      <c r="B1333" t="s">
        <v>4064</v>
      </c>
      <c r="C1333" s="1">
        <v>42439</v>
      </c>
      <c r="D1333" s="1">
        <v>42561</v>
      </c>
      <c r="E1333" t="s">
        <v>39</v>
      </c>
      <c r="F1333" t="s">
        <v>4049</v>
      </c>
      <c r="G1333" t="s">
        <v>4050</v>
      </c>
      <c r="H1333" t="s">
        <v>89</v>
      </c>
      <c r="I1333" t="s">
        <v>26</v>
      </c>
      <c r="J1333" t="s">
        <v>2038</v>
      </c>
      <c r="K1333" t="s">
        <v>91</v>
      </c>
      <c r="L1333">
        <v>75051</v>
      </c>
      <c r="M1333" t="s">
        <v>92</v>
      </c>
      <c r="N1333" t="s">
        <v>416</v>
      </c>
      <c r="O1333" t="s">
        <v>31</v>
      </c>
      <c r="P1333" t="s">
        <v>55</v>
      </c>
      <c r="Q1333" t="s">
        <v>417</v>
      </c>
      <c r="R1333">
        <v>38.08</v>
      </c>
      <c r="S1333">
        <v>5</v>
      </c>
      <c r="T1333">
        <v>0.6</v>
      </c>
      <c r="U1333">
        <v>-29.512</v>
      </c>
    </row>
    <row r="1334" spans="1:21" x14ac:dyDescent="0.25">
      <c r="A1334">
        <v>6371</v>
      </c>
      <c r="B1334" t="s">
        <v>4065</v>
      </c>
      <c r="C1334" t="s">
        <v>2678</v>
      </c>
      <c r="D1334" t="s">
        <v>2678</v>
      </c>
      <c r="E1334" t="s">
        <v>464</v>
      </c>
      <c r="F1334" t="s">
        <v>1454</v>
      </c>
      <c r="G1334" t="s">
        <v>1455</v>
      </c>
      <c r="H1334" t="s">
        <v>100</v>
      </c>
      <c r="I1334" t="s">
        <v>26</v>
      </c>
      <c r="J1334" t="s">
        <v>180</v>
      </c>
      <c r="K1334" t="s">
        <v>123</v>
      </c>
      <c r="L1334">
        <v>10009</v>
      </c>
      <c r="M1334" t="s">
        <v>66</v>
      </c>
      <c r="N1334" t="s">
        <v>2873</v>
      </c>
      <c r="O1334" t="s">
        <v>31</v>
      </c>
      <c r="P1334" t="s">
        <v>32</v>
      </c>
      <c r="Q1334" t="s">
        <v>2874</v>
      </c>
      <c r="R1334">
        <v>113.568</v>
      </c>
      <c r="S1334">
        <v>2</v>
      </c>
      <c r="T1334">
        <v>0.2</v>
      </c>
      <c r="U1334">
        <v>12.776400000000001</v>
      </c>
    </row>
    <row r="1335" spans="1:21" x14ac:dyDescent="0.25">
      <c r="A1335">
        <v>6372</v>
      </c>
      <c r="B1335" t="s">
        <v>4066</v>
      </c>
      <c r="C1335" s="1">
        <v>42804</v>
      </c>
      <c r="D1335" s="1">
        <v>42865</v>
      </c>
      <c r="E1335" t="s">
        <v>22</v>
      </c>
      <c r="F1335" t="s">
        <v>1021</v>
      </c>
      <c r="G1335" t="s">
        <v>1022</v>
      </c>
      <c r="H1335" t="s">
        <v>100</v>
      </c>
      <c r="I1335" t="s">
        <v>26</v>
      </c>
      <c r="J1335" t="s">
        <v>180</v>
      </c>
      <c r="K1335" t="s">
        <v>123</v>
      </c>
      <c r="L1335">
        <v>10009</v>
      </c>
      <c r="M1335" t="s">
        <v>66</v>
      </c>
      <c r="N1335" t="s">
        <v>197</v>
      </c>
      <c r="O1335" t="s">
        <v>31</v>
      </c>
      <c r="P1335" t="s">
        <v>55</v>
      </c>
      <c r="Q1335" t="s">
        <v>198</v>
      </c>
      <c r="R1335">
        <v>83.92</v>
      </c>
      <c r="S1335">
        <v>4</v>
      </c>
      <c r="T1335">
        <v>0</v>
      </c>
      <c r="U1335">
        <v>21.819199999999999</v>
      </c>
    </row>
    <row r="1336" spans="1:21" x14ac:dyDescent="0.25">
      <c r="A1336">
        <v>6375</v>
      </c>
      <c r="B1336" t="s">
        <v>4067</v>
      </c>
      <c r="C1336" t="s">
        <v>1034</v>
      </c>
      <c r="D1336" s="1">
        <v>41703</v>
      </c>
      <c r="E1336" t="s">
        <v>39</v>
      </c>
      <c r="F1336" t="s">
        <v>1151</v>
      </c>
      <c r="G1336" t="s">
        <v>1152</v>
      </c>
      <c r="H1336" t="s">
        <v>89</v>
      </c>
      <c r="I1336" t="s">
        <v>26</v>
      </c>
      <c r="J1336" t="s">
        <v>145</v>
      </c>
      <c r="K1336" t="s">
        <v>146</v>
      </c>
      <c r="L1336">
        <v>38109</v>
      </c>
      <c r="M1336" t="s">
        <v>29</v>
      </c>
      <c r="N1336" t="s">
        <v>979</v>
      </c>
      <c r="O1336" t="s">
        <v>31</v>
      </c>
      <c r="P1336" t="s">
        <v>35</v>
      </c>
      <c r="Q1336" t="s">
        <v>980</v>
      </c>
      <c r="R1336">
        <v>561.58399999999995</v>
      </c>
      <c r="S1336">
        <v>2</v>
      </c>
      <c r="T1336">
        <v>0.2</v>
      </c>
      <c r="U1336">
        <v>70.197999999999993</v>
      </c>
    </row>
    <row r="1337" spans="1:21" x14ac:dyDescent="0.25">
      <c r="A1337">
        <v>6378</v>
      </c>
      <c r="B1337" t="s">
        <v>4068</v>
      </c>
      <c r="C1337" t="s">
        <v>349</v>
      </c>
      <c r="D1337" t="s">
        <v>765</v>
      </c>
      <c r="E1337" t="s">
        <v>39</v>
      </c>
      <c r="F1337" t="s">
        <v>1857</v>
      </c>
      <c r="G1337" t="s">
        <v>1858</v>
      </c>
      <c r="H1337" t="s">
        <v>25</v>
      </c>
      <c r="I1337" t="s">
        <v>26</v>
      </c>
      <c r="J1337" t="s">
        <v>51</v>
      </c>
      <c r="K1337" t="s">
        <v>52</v>
      </c>
      <c r="L1337">
        <v>90004</v>
      </c>
      <c r="M1337" t="s">
        <v>53</v>
      </c>
      <c r="N1337" t="s">
        <v>2039</v>
      </c>
      <c r="O1337" t="s">
        <v>31</v>
      </c>
      <c r="P1337" t="s">
        <v>55</v>
      </c>
      <c r="Q1337" t="s">
        <v>2040</v>
      </c>
      <c r="R1337">
        <v>14.76</v>
      </c>
      <c r="S1337">
        <v>2</v>
      </c>
      <c r="T1337">
        <v>0</v>
      </c>
      <c r="U1337">
        <v>4.2804000000000002</v>
      </c>
    </row>
    <row r="1338" spans="1:21" x14ac:dyDescent="0.25">
      <c r="A1338">
        <v>6382</v>
      </c>
      <c r="B1338" t="s">
        <v>4069</v>
      </c>
      <c r="C1338" t="s">
        <v>2959</v>
      </c>
      <c r="D1338" s="1">
        <v>42404</v>
      </c>
      <c r="E1338" t="s">
        <v>39</v>
      </c>
      <c r="F1338" t="s">
        <v>549</v>
      </c>
      <c r="G1338" t="s">
        <v>550</v>
      </c>
      <c r="H1338" t="s">
        <v>25</v>
      </c>
      <c r="I1338" t="s">
        <v>26</v>
      </c>
      <c r="J1338" t="s">
        <v>1015</v>
      </c>
      <c r="K1338" t="s">
        <v>250</v>
      </c>
      <c r="L1338">
        <v>45503</v>
      </c>
      <c r="M1338" t="s">
        <v>66</v>
      </c>
      <c r="N1338" t="s">
        <v>809</v>
      </c>
      <c r="O1338" t="s">
        <v>31</v>
      </c>
      <c r="P1338" t="s">
        <v>32</v>
      </c>
      <c r="Q1338" t="s">
        <v>810</v>
      </c>
      <c r="R1338">
        <v>299.97500000000002</v>
      </c>
      <c r="S1338">
        <v>5</v>
      </c>
      <c r="T1338">
        <v>0.5</v>
      </c>
      <c r="U1338">
        <v>-167.98599999999999</v>
      </c>
    </row>
    <row r="1339" spans="1:21" x14ac:dyDescent="0.25">
      <c r="A1339">
        <v>6395</v>
      </c>
      <c r="B1339" t="s">
        <v>4070</v>
      </c>
      <c r="C1339" t="s">
        <v>2805</v>
      </c>
      <c r="D1339" t="s">
        <v>856</v>
      </c>
      <c r="E1339" t="s">
        <v>39</v>
      </c>
      <c r="F1339" t="s">
        <v>540</v>
      </c>
      <c r="G1339" t="s">
        <v>541</v>
      </c>
      <c r="H1339" t="s">
        <v>25</v>
      </c>
      <c r="I1339" t="s">
        <v>26</v>
      </c>
      <c r="J1339" t="s">
        <v>180</v>
      </c>
      <c r="K1339" t="s">
        <v>123</v>
      </c>
      <c r="L1339">
        <v>10011</v>
      </c>
      <c r="M1339" t="s">
        <v>66</v>
      </c>
      <c r="N1339" t="s">
        <v>1658</v>
      </c>
      <c r="O1339" t="s">
        <v>31</v>
      </c>
      <c r="P1339" t="s">
        <v>55</v>
      </c>
      <c r="Q1339" t="s">
        <v>1659</v>
      </c>
      <c r="R1339">
        <v>396.92</v>
      </c>
      <c r="S1339">
        <v>4</v>
      </c>
      <c r="T1339">
        <v>0</v>
      </c>
      <c r="U1339">
        <v>198.46</v>
      </c>
    </row>
    <row r="1340" spans="1:21" x14ac:dyDescent="0.25">
      <c r="A1340">
        <v>6402</v>
      </c>
      <c r="B1340" t="s">
        <v>4071</v>
      </c>
      <c r="C1340" t="s">
        <v>162</v>
      </c>
      <c r="D1340" t="s">
        <v>4022</v>
      </c>
      <c r="E1340" t="s">
        <v>86</v>
      </c>
      <c r="F1340" t="s">
        <v>713</v>
      </c>
      <c r="G1340" t="s">
        <v>714</v>
      </c>
      <c r="H1340" t="s">
        <v>25</v>
      </c>
      <c r="I1340" t="s">
        <v>26</v>
      </c>
      <c r="J1340" t="s">
        <v>1663</v>
      </c>
      <c r="K1340" t="s">
        <v>1664</v>
      </c>
      <c r="L1340">
        <v>70506</v>
      </c>
      <c r="M1340" t="s">
        <v>29</v>
      </c>
      <c r="N1340" t="s">
        <v>1748</v>
      </c>
      <c r="O1340" t="s">
        <v>31</v>
      </c>
      <c r="P1340" t="s">
        <v>32</v>
      </c>
      <c r="Q1340" t="s">
        <v>1749</v>
      </c>
      <c r="R1340">
        <v>241.96</v>
      </c>
      <c r="S1340">
        <v>2</v>
      </c>
      <c r="T1340">
        <v>0</v>
      </c>
      <c r="U1340">
        <v>33.874400000000001</v>
      </c>
    </row>
    <row r="1341" spans="1:21" x14ac:dyDescent="0.25">
      <c r="A1341">
        <v>6404</v>
      </c>
      <c r="B1341" t="s">
        <v>4071</v>
      </c>
      <c r="C1341" t="s">
        <v>162</v>
      </c>
      <c r="D1341" t="s">
        <v>4022</v>
      </c>
      <c r="E1341" t="s">
        <v>86</v>
      </c>
      <c r="F1341" t="s">
        <v>713</v>
      </c>
      <c r="G1341" t="s">
        <v>714</v>
      </c>
      <c r="H1341" t="s">
        <v>25</v>
      </c>
      <c r="I1341" t="s">
        <v>26</v>
      </c>
      <c r="J1341" t="s">
        <v>1663</v>
      </c>
      <c r="K1341" t="s">
        <v>1664</v>
      </c>
      <c r="L1341">
        <v>70506</v>
      </c>
      <c r="M1341" t="s">
        <v>29</v>
      </c>
      <c r="N1341" t="s">
        <v>2985</v>
      </c>
      <c r="O1341" t="s">
        <v>31</v>
      </c>
      <c r="P1341" t="s">
        <v>55</v>
      </c>
      <c r="Q1341" t="s">
        <v>2986</v>
      </c>
      <c r="R1341">
        <v>8.01</v>
      </c>
      <c r="S1341">
        <v>3</v>
      </c>
      <c r="T1341">
        <v>0</v>
      </c>
      <c r="U1341">
        <v>3.0438000000000001</v>
      </c>
    </row>
    <row r="1342" spans="1:21" x14ac:dyDescent="0.25">
      <c r="A1342">
        <v>6406</v>
      </c>
      <c r="B1342" t="s">
        <v>4072</v>
      </c>
      <c r="C1342" t="s">
        <v>4073</v>
      </c>
      <c r="D1342" s="1">
        <v>42775</v>
      </c>
      <c r="E1342" t="s">
        <v>22</v>
      </c>
      <c r="F1342" t="s">
        <v>2322</v>
      </c>
      <c r="G1342" t="s">
        <v>2323</v>
      </c>
      <c r="H1342" t="s">
        <v>89</v>
      </c>
      <c r="I1342" t="s">
        <v>26</v>
      </c>
      <c r="J1342" t="s">
        <v>1859</v>
      </c>
      <c r="K1342" t="s">
        <v>203</v>
      </c>
      <c r="L1342">
        <v>99207</v>
      </c>
      <c r="M1342" t="s">
        <v>53</v>
      </c>
      <c r="N1342" t="s">
        <v>569</v>
      </c>
      <c r="O1342" t="s">
        <v>31</v>
      </c>
      <c r="P1342" t="s">
        <v>35</v>
      </c>
      <c r="Q1342" t="s">
        <v>570</v>
      </c>
      <c r="R1342">
        <v>569.56799999999998</v>
      </c>
      <c r="S1342">
        <v>2</v>
      </c>
      <c r="T1342">
        <v>0.2</v>
      </c>
      <c r="U1342">
        <v>7.1196000000000002</v>
      </c>
    </row>
    <row r="1343" spans="1:21" x14ac:dyDescent="0.25">
      <c r="A1343">
        <v>6408</v>
      </c>
      <c r="B1343" t="s">
        <v>4074</v>
      </c>
      <c r="C1343" t="s">
        <v>973</v>
      </c>
      <c r="D1343" t="s">
        <v>2373</v>
      </c>
      <c r="E1343" t="s">
        <v>86</v>
      </c>
      <c r="F1343" t="s">
        <v>1009</v>
      </c>
      <c r="G1343" t="s">
        <v>1010</v>
      </c>
      <c r="H1343" t="s">
        <v>25</v>
      </c>
      <c r="I1343" t="s">
        <v>26</v>
      </c>
      <c r="J1343" t="s">
        <v>101</v>
      </c>
      <c r="K1343" t="s">
        <v>91</v>
      </c>
      <c r="L1343">
        <v>77041</v>
      </c>
      <c r="M1343" t="s">
        <v>92</v>
      </c>
      <c r="N1343" t="s">
        <v>1899</v>
      </c>
      <c r="O1343" t="s">
        <v>31</v>
      </c>
      <c r="P1343" t="s">
        <v>35</v>
      </c>
      <c r="Q1343" t="s">
        <v>1900</v>
      </c>
      <c r="R1343">
        <v>899.43</v>
      </c>
      <c r="S1343">
        <v>5</v>
      </c>
      <c r="T1343">
        <v>0.3</v>
      </c>
      <c r="U1343">
        <v>-12.849</v>
      </c>
    </row>
    <row r="1344" spans="1:21" x14ac:dyDescent="0.25">
      <c r="A1344">
        <v>6420</v>
      </c>
      <c r="B1344" t="s">
        <v>4075</v>
      </c>
      <c r="C1344" t="s">
        <v>2257</v>
      </c>
      <c r="D1344" s="1">
        <v>42501</v>
      </c>
      <c r="E1344" t="s">
        <v>39</v>
      </c>
      <c r="F1344" t="s">
        <v>951</v>
      </c>
      <c r="G1344" t="s">
        <v>952</v>
      </c>
      <c r="H1344" t="s">
        <v>89</v>
      </c>
      <c r="I1344" t="s">
        <v>26</v>
      </c>
      <c r="J1344" t="s">
        <v>2392</v>
      </c>
      <c r="K1344" t="s">
        <v>1805</v>
      </c>
      <c r="L1344">
        <v>74133</v>
      </c>
      <c r="M1344" t="s">
        <v>92</v>
      </c>
      <c r="N1344" t="s">
        <v>2073</v>
      </c>
      <c r="O1344" t="s">
        <v>31</v>
      </c>
      <c r="P1344" t="s">
        <v>35</v>
      </c>
      <c r="Q1344" t="s">
        <v>2074</v>
      </c>
      <c r="R1344">
        <v>368.97</v>
      </c>
      <c r="S1344">
        <v>3</v>
      </c>
      <c r="T1344">
        <v>0</v>
      </c>
      <c r="U1344">
        <v>81.173400000000001</v>
      </c>
    </row>
    <row r="1345" spans="1:21" x14ac:dyDescent="0.25">
      <c r="A1345">
        <v>6424</v>
      </c>
      <c r="B1345" t="s">
        <v>4076</v>
      </c>
      <c r="C1345" t="s">
        <v>3717</v>
      </c>
      <c r="D1345" t="s">
        <v>3098</v>
      </c>
      <c r="E1345" t="s">
        <v>86</v>
      </c>
      <c r="F1345" t="s">
        <v>1163</v>
      </c>
      <c r="G1345" t="s">
        <v>1164</v>
      </c>
      <c r="H1345" t="s">
        <v>100</v>
      </c>
      <c r="I1345" t="s">
        <v>26</v>
      </c>
      <c r="J1345" t="s">
        <v>1744</v>
      </c>
      <c r="K1345" t="s">
        <v>52</v>
      </c>
      <c r="L1345">
        <v>94601</v>
      </c>
      <c r="M1345" t="s">
        <v>53</v>
      </c>
      <c r="N1345" t="s">
        <v>498</v>
      </c>
      <c r="O1345" t="s">
        <v>31</v>
      </c>
      <c r="P1345" t="s">
        <v>35</v>
      </c>
      <c r="Q1345" t="s">
        <v>499</v>
      </c>
      <c r="R1345">
        <v>454.27199999999999</v>
      </c>
      <c r="S1345">
        <v>8</v>
      </c>
      <c r="T1345">
        <v>0.2</v>
      </c>
      <c r="U1345">
        <v>-73.819199999999995</v>
      </c>
    </row>
    <row r="1346" spans="1:21" x14ac:dyDescent="0.25">
      <c r="A1346">
        <v>6431</v>
      </c>
      <c r="B1346" t="s">
        <v>4077</v>
      </c>
      <c r="C1346" s="1">
        <v>41709</v>
      </c>
      <c r="D1346" s="1">
        <v>41831</v>
      </c>
      <c r="E1346" t="s">
        <v>39</v>
      </c>
      <c r="F1346" t="s">
        <v>4078</v>
      </c>
      <c r="G1346" t="s">
        <v>4079</v>
      </c>
      <c r="H1346" t="s">
        <v>25</v>
      </c>
      <c r="I1346" t="s">
        <v>26</v>
      </c>
      <c r="J1346" t="s">
        <v>680</v>
      </c>
      <c r="K1346" t="s">
        <v>1209</v>
      </c>
      <c r="L1346">
        <v>28540</v>
      </c>
      <c r="M1346" t="s">
        <v>29</v>
      </c>
      <c r="N1346" t="s">
        <v>204</v>
      </c>
      <c r="O1346" t="s">
        <v>31</v>
      </c>
      <c r="P1346" t="s">
        <v>45</v>
      </c>
      <c r="Q1346" t="s">
        <v>205</v>
      </c>
      <c r="R1346">
        <v>945.03599999999994</v>
      </c>
      <c r="S1346">
        <v>6</v>
      </c>
      <c r="T1346">
        <v>0.4</v>
      </c>
      <c r="U1346">
        <v>-299.26139999999998</v>
      </c>
    </row>
    <row r="1347" spans="1:21" x14ac:dyDescent="0.25">
      <c r="A1347">
        <v>6433</v>
      </c>
      <c r="B1347" t="s">
        <v>4077</v>
      </c>
      <c r="C1347" s="1">
        <v>41709</v>
      </c>
      <c r="D1347" s="1">
        <v>41831</v>
      </c>
      <c r="E1347" t="s">
        <v>39</v>
      </c>
      <c r="F1347" t="s">
        <v>4078</v>
      </c>
      <c r="G1347" t="s">
        <v>4079</v>
      </c>
      <c r="H1347" t="s">
        <v>25</v>
      </c>
      <c r="I1347" t="s">
        <v>26</v>
      </c>
      <c r="J1347" t="s">
        <v>680</v>
      </c>
      <c r="K1347" t="s">
        <v>1209</v>
      </c>
      <c r="L1347">
        <v>28540</v>
      </c>
      <c r="M1347" t="s">
        <v>29</v>
      </c>
      <c r="N1347" t="s">
        <v>2168</v>
      </c>
      <c r="O1347" t="s">
        <v>31</v>
      </c>
      <c r="P1347" t="s">
        <v>55</v>
      </c>
      <c r="Q1347" t="s">
        <v>2169</v>
      </c>
      <c r="R1347">
        <v>410.35199999999998</v>
      </c>
      <c r="S1347">
        <v>3</v>
      </c>
      <c r="T1347">
        <v>0.2</v>
      </c>
      <c r="U1347">
        <v>-51.293999999999997</v>
      </c>
    </row>
    <row r="1348" spans="1:21" x14ac:dyDescent="0.25">
      <c r="A1348">
        <v>6436</v>
      </c>
      <c r="B1348" t="s">
        <v>4080</v>
      </c>
      <c r="C1348" t="s">
        <v>4081</v>
      </c>
      <c r="D1348" t="s">
        <v>2889</v>
      </c>
      <c r="E1348" t="s">
        <v>86</v>
      </c>
      <c r="F1348" t="s">
        <v>1865</v>
      </c>
      <c r="G1348" t="s">
        <v>1866</v>
      </c>
      <c r="H1348" t="s">
        <v>25</v>
      </c>
      <c r="I1348" t="s">
        <v>26</v>
      </c>
      <c r="J1348" t="s">
        <v>3823</v>
      </c>
      <c r="K1348" t="s">
        <v>2703</v>
      </c>
      <c r="L1348">
        <v>83201</v>
      </c>
      <c r="M1348" t="s">
        <v>53</v>
      </c>
      <c r="N1348" t="s">
        <v>2600</v>
      </c>
      <c r="O1348" t="s">
        <v>31</v>
      </c>
      <c r="P1348" t="s">
        <v>55</v>
      </c>
      <c r="Q1348" t="s">
        <v>2601</v>
      </c>
      <c r="R1348">
        <v>35</v>
      </c>
      <c r="S1348">
        <v>4</v>
      </c>
      <c r="T1348">
        <v>0</v>
      </c>
      <c r="U1348">
        <v>14.7</v>
      </c>
    </row>
    <row r="1349" spans="1:21" x14ac:dyDescent="0.25">
      <c r="A1349">
        <v>6439</v>
      </c>
      <c r="B1349" t="s">
        <v>4082</v>
      </c>
      <c r="C1349" t="s">
        <v>1573</v>
      </c>
      <c r="D1349" t="s">
        <v>3753</v>
      </c>
      <c r="E1349" t="s">
        <v>39</v>
      </c>
      <c r="F1349" t="s">
        <v>238</v>
      </c>
      <c r="G1349" t="s">
        <v>239</v>
      </c>
      <c r="H1349" t="s">
        <v>25</v>
      </c>
      <c r="I1349" t="s">
        <v>26</v>
      </c>
      <c r="J1349" t="s">
        <v>2943</v>
      </c>
      <c r="K1349" t="s">
        <v>91</v>
      </c>
      <c r="L1349">
        <v>75023</v>
      </c>
      <c r="M1349" t="s">
        <v>92</v>
      </c>
      <c r="N1349" t="s">
        <v>44</v>
      </c>
      <c r="O1349" t="s">
        <v>31</v>
      </c>
      <c r="P1349" t="s">
        <v>45</v>
      </c>
      <c r="Q1349" t="s">
        <v>46</v>
      </c>
      <c r="R1349">
        <v>974.98800000000006</v>
      </c>
      <c r="S1349">
        <v>4</v>
      </c>
      <c r="T1349">
        <v>0.3</v>
      </c>
      <c r="U1349">
        <v>-97.498800000000003</v>
      </c>
    </row>
    <row r="1350" spans="1:21" x14ac:dyDescent="0.25">
      <c r="A1350">
        <v>6440</v>
      </c>
      <c r="B1350" t="s">
        <v>4083</v>
      </c>
      <c r="C1350" s="1">
        <v>41739</v>
      </c>
      <c r="D1350" s="1">
        <v>41800</v>
      </c>
      <c r="E1350" t="s">
        <v>86</v>
      </c>
      <c r="F1350" t="s">
        <v>1347</v>
      </c>
      <c r="G1350" t="s">
        <v>1348</v>
      </c>
      <c r="H1350" t="s">
        <v>25</v>
      </c>
      <c r="I1350" t="s">
        <v>26</v>
      </c>
      <c r="J1350" t="s">
        <v>180</v>
      </c>
      <c r="K1350" t="s">
        <v>123</v>
      </c>
      <c r="L1350">
        <v>10024</v>
      </c>
      <c r="M1350" t="s">
        <v>66</v>
      </c>
      <c r="N1350" t="s">
        <v>3063</v>
      </c>
      <c r="O1350" t="s">
        <v>31</v>
      </c>
      <c r="P1350" t="s">
        <v>35</v>
      </c>
      <c r="Q1350" t="s">
        <v>3064</v>
      </c>
      <c r="R1350">
        <v>589.41</v>
      </c>
      <c r="S1350">
        <v>5</v>
      </c>
      <c r="T1350">
        <v>0.1</v>
      </c>
      <c r="U1350">
        <v>-6.5490000000000004</v>
      </c>
    </row>
    <row r="1351" spans="1:21" x14ac:dyDescent="0.25">
      <c r="A1351">
        <v>6445</v>
      </c>
      <c r="B1351" t="s">
        <v>4084</v>
      </c>
      <c r="C1351" t="s">
        <v>236</v>
      </c>
      <c r="D1351" t="s">
        <v>3055</v>
      </c>
      <c r="E1351" t="s">
        <v>39</v>
      </c>
      <c r="F1351" t="s">
        <v>2322</v>
      </c>
      <c r="G1351" t="s">
        <v>2323</v>
      </c>
      <c r="H1351" t="s">
        <v>89</v>
      </c>
      <c r="I1351" t="s">
        <v>26</v>
      </c>
      <c r="J1351" t="s">
        <v>180</v>
      </c>
      <c r="K1351" t="s">
        <v>123</v>
      </c>
      <c r="L1351">
        <v>10024</v>
      </c>
      <c r="M1351" t="s">
        <v>66</v>
      </c>
      <c r="N1351" t="s">
        <v>1344</v>
      </c>
      <c r="O1351" t="s">
        <v>31</v>
      </c>
      <c r="P1351" t="s">
        <v>55</v>
      </c>
      <c r="Q1351" t="s">
        <v>1345</v>
      </c>
      <c r="R1351">
        <v>82.26</v>
      </c>
      <c r="S1351">
        <v>3</v>
      </c>
      <c r="T1351">
        <v>0</v>
      </c>
      <c r="U1351">
        <v>33.726599999999998</v>
      </c>
    </row>
    <row r="1352" spans="1:21" x14ac:dyDescent="0.25">
      <c r="A1352">
        <v>6447</v>
      </c>
      <c r="B1352" t="s">
        <v>4085</v>
      </c>
      <c r="C1352" s="1">
        <v>42828</v>
      </c>
      <c r="D1352" s="1">
        <v>42889</v>
      </c>
      <c r="E1352" t="s">
        <v>22</v>
      </c>
      <c r="F1352" t="s">
        <v>4086</v>
      </c>
      <c r="G1352" t="s">
        <v>4087</v>
      </c>
      <c r="H1352" t="s">
        <v>100</v>
      </c>
      <c r="I1352" t="s">
        <v>26</v>
      </c>
      <c r="J1352" t="s">
        <v>101</v>
      </c>
      <c r="K1352" t="s">
        <v>91</v>
      </c>
      <c r="L1352">
        <v>77095</v>
      </c>
      <c r="M1352" t="s">
        <v>92</v>
      </c>
      <c r="N1352" t="s">
        <v>83</v>
      </c>
      <c r="O1352" t="s">
        <v>31</v>
      </c>
      <c r="P1352" t="s">
        <v>55</v>
      </c>
      <c r="Q1352" t="s">
        <v>84</v>
      </c>
      <c r="R1352">
        <v>103.5</v>
      </c>
      <c r="S1352">
        <v>5</v>
      </c>
      <c r="T1352">
        <v>0.6</v>
      </c>
      <c r="U1352">
        <v>-77.625</v>
      </c>
    </row>
    <row r="1353" spans="1:21" x14ac:dyDescent="0.25">
      <c r="A1353">
        <v>6456</v>
      </c>
      <c r="B1353" t="s">
        <v>4088</v>
      </c>
      <c r="C1353" t="s">
        <v>3233</v>
      </c>
      <c r="D1353" s="1">
        <v>42802</v>
      </c>
      <c r="E1353" t="s">
        <v>86</v>
      </c>
      <c r="F1353" t="s">
        <v>4089</v>
      </c>
      <c r="G1353" t="s">
        <v>4090</v>
      </c>
      <c r="H1353" t="s">
        <v>25</v>
      </c>
      <c r="I1353" t="s">
        <v>26</v>
      </c>
      <c r="J1353" t="s">
        <v>352</v>
      </c>
      <c r="K1353" t="s">
        <v>52</v>
      </c>
      <c r="L1353">
        <v>94110</v>
      </c>
      <c r="M1353" t="s">
        <v>53</v>
      </c>
      <c r="N1353" t="s">
        <v>1967</v>
      </c>
      <c r="O1353" t="s">
        <v>31</v>
      </c>
      <c r="P1353" t="s">
        <v>55</v>
      </c>
      <c r="Q1353" t="s">
        <v>1968</v>
      </c>
      <c r="R1353">
        <v>36.96</v>
      </c>
      <c r="S1353">
        <v>7</v>
      </c>
      <c r="T1353">
        <v>0</v>
      </c>
      <c r="U1353">
        <v>11.457599999999999</v>
      </c>
    </row>
    <row r="1354" spans="1:21" x14ac:dyDescent="0.25">
      <c r="A1354">
        <v>6463</v>
      </c>
      <c r="B1354" t="s">
        <v>4091</v>
      </c>
      <c r="C1354" t="s">
        <v>973</v>
      </c>
      <c r="D1354" t="s">
        <v>3472</v>
      </c>
      <c r="E1354" t="s">
        <v>86</v>
      </c>
      <c r="F1354" t="s">
        <v>1013</v>
      </c>
      <c r="G1354" t="s">
        <v>1014</v>
      </c>
      <c r="H1354" t="s">
        <v>89</v>
      </c>
      <c r="I1354" t="s">
        <v>26</v>
      </c>
      <c r="J1354" t="s">
        <v>3266</v>
      </c>
      <c r="K1354" t="s">
        <v>1274</v>
      </c>
      <c r="L1354">
        <v>21215</v>
      </c>
      <c r="M1354" t="s">
        <v>66</v>
      </c>
      <c r="N1354" t="s">
        <v>3063</v>
      </c>
      <c r="O1354" t="s">
        <v>31</v>
      </c>
      <c r="P1354" t="s">
        <v>35</v>
      </c>
      <c r="Q1354" t="s">
        <v>3064</v>
      </c>
      <c r="R1354">
        <v>261.95999999999998</v>
      </c>
      <c r="S1354">
        <v>2</v>
      </c>
      <c r="T1354">
        <v>0</v>
      </c>
      <c r="U1354">
        <v>23.5764</v>
      </c>
    </row>
    <row r="1355" spans="1:21" x14ac:dyDescent="0.25">
      <c r="A1355">
        <v>6465</v>
      </c>
      <c r="B1355" t="s">
        <v>4092</v>
      </c>
      <c r="C1355" t="s">
        <v>892</v>
      </c>
      <c r="D1355" t="s">
        <v>3023</v>
      </c>
      <c r="E1355" t="s">
        <v>39</v>
      </c>
      <c r="F1355" t="s">
        <v>3347</v>
      </c>
      <c r="G1355" t="s">
        <v>3348</v>
      </c>
      <c r="H1355" t="s">
        <v>100</v>
      </c>
      <c r="I1355" t="s">
        <v>26</v>
      </c>
      <c r="J1355" t="s">
        <v>999</v>
      </c>
      <c r="K1355" t="s">
        <v>28</v>
      </c>
      <c r="L1355">
        <v>40214</v>
      </c>
      <c r="M1355" t="s">
        <v>29</v>
      </c>
      <c r="N1355" t="s">
        <v>2757</v>
      </c>
      <c r="O1355" t="s">
        <v>31</v>
      </c>
      <c r="P1355" t="s">
        <v>55</v>
      </c>
      <c r="Q1355" t="s">
        <v>2758</v>
      </c>
      <c r="R1355">
        <v>13.28</v>
      </c>
      <c r="S1355">
        <v>2</v>
      </c>
      <c r="T1355">
        <v>0</v>
      </c>
      <c r="U1355">
        <v>6.3743999999999996</v>
      </c>
    </row>
    <row r="1356" spans="1:21" x14ac:dyDescent="0.25">
      <c r="A1356">
        <v>6470</v>
      </c>
      <c r="B1356" t="s">
        <v>4093</v>
      </c>
      <c r="C1356" s="1">
        <v>42412</v>
      </c>
      <c r="D1356" s="1">
        <v>42594</v>
      </c>
      <c r="E1356" t="s">
        <v>39</v>
      </c>
      <c r="F1356" t="s">
        <v>4000</v>
      </c>
      <c r="G1356" t="s">
        <v>4001</v>
      </c>
      <c r="H1356" t="s">
        <v>100</v>
      </c>
      <c r="I1356" t="s">
        <v>26</v>
      </c>
      <c r="J1356" t="s">
        <v>1950</v>
      </c>
      <c r="K1356" t="s">
        <v>1951</v>
      </c>
      <c r="L1356">
        <v>2908</v>
      </c>
      <c r="M1356" t="s">
        <v>66</v>
      </c>
      <c r="N1356" t="s">
        <v>617</v>
      </c>
      <c r="O1356" t="s">
        <v>31</v>
      </c>
      <c r="P1356" t="s">
        <v>55</v>
      </c>
      <c r="Q1356" t="s">
        <v>3699</v>
      </c>
      <c r="R1356">
        <v>72.42</v>
      </c>
      <c r="S1356">
        <v>6</v>
      </c>
      <c r="T1356">
        <v>0</v>
      </c>
      <c r="U1356">
        <v>23.898599999999998</v>
      </c>
    </row>
    <row r="1357" spans="1:21" x14ac:dyDescent="0.25">
      <c r="A1357">
        <v>6475</v>
      </c>
      <c r="B1357" t="s">
        <v>4094</v>
      </c>
      <c r="C1357" t="s">
        <v>841</v>
      </c>
      <c r="D1357" t="s">
        <v>1012</v>
      </c>
      <c r="E1357" t="s">
        <v>86</v>
      </c>
      <c r="F1357" t="s">
        <v>4095</v>
      </c>
      <c r="G1357" t="s">
        <v>4096</v>
      </c>
      <c r="H1357" t="s">
        <v>89</v>
      </c>
      <c r="I1357" t="s">
        <v>26</v>
      </c>
      <c r="J1357" t="s">
        <v>64</v>
      </c>
      <c r="K1357" t="s">
        <v>65</v>
      </c>
      <c r="L1357">
        <v>19140</v>
      </c>
      <c r="M1357" t="s">
        <v>66</v>
      </c>
      <c r="N1357" t="s">
        <v>1380</v>
      </c>
      <c r="O1357" t="s">
        <v>31</v>
      </c>
      <c r="P1357" t="s">
        <v>32</v>
      </c>
      <c r="Q1357" t="s">
        <v>1381</v>
      </c>
      <c r="R1357">
        <v>61.96</v>
      </c>
      <c r="S1357">
        <v>4</v>
      </c>
      <c r="T1357">
        <v>0.5</v>
      </c>
      <c r="U1357">
        <v>-53.285600000000002</v>
      </c>
    </row>
    <row r="1358" spans="1:21" x14ac:dyDescent="0.25">
      <c r="A1358">
        <v>6482</v>
      </c>
      <c r="B1358" t="s">
        <v>4097</v>
      </c>
      <c r="C1358" s="1">
        <v>42800</v>
      </c>
      <c r="D1358" s="1">
        <v>43014</v>
      </c>
      <c r="E1358" t="s">
        <v>39</v>
      </c>
      <c r="F1358" t="s">
        <v>3480</v>
      </c>
      <c r="G1358" t="s">
        <v>3481</v>
      </c>
      <c r="H1358" t="s">
        <v>25</v>
      </c>
      <c r="I1358" t="s">
        <v>26</v>
      </c>
      <c r="J1358" t="s">
        <v>480</v>
      </c>
      <c r="K1358" t="s">
        <v>43</v>
      </c>
      <c r="L1358">
        <v>33024</v>
      </c>
      <c r="M1358" t="s">
        <v>29</v>
      </c>
      <c r="N1358" t="s">
        <v>589</v>
      </c>
      <c r="O1358" t="s">
        <v>31</v>
      </c>
      <c r="P1358" t="s">
        <v>32</v>
      </c>
      <c r="Q1358" t="s">
        <v>590</v>
      </c>
      <c r="R1358">
        <v>241.56800000000001</v>
      </c>
      <c r="S1358">
        <v>2</v>
      </c>
      <c r="T1358">
        <v>0.2</v>
      </c>
      <c r="U1358">
        <v>0</v>
      </c>
    </row>
    <row r="1359" spans="1:21" x14ac:dyDescent="0.25">
      <c r="A1359">
        <v>6484</v>
      </c>
      <c r="B1359" t="s">
        <v>4098</v>
      </c>
      <c r="C1359" s="1">
        <v>42800</v>
      </c>
      <c r="D1359" s="1">
        <v>42984</v>
      </c>
      <c r="E1359" t="s">
        <v>39</v>
      </c>
      <c r="F1359" t="s">
        <v>4099</v>
      </c>
      <c r="G1359" t="s">
        <v>4100</v>
      </c>
      <c r="H1359" t="s">
        <v>89</v>
      </c>
      <c r="I1359" t="s">
        <v>26</v>
      </c>
      <c r="J1359" t="s">
        <v>180</v>
      </c>
      <c r="K1359" t="s">
        <v>123</v>
      </c>
      <c r="L1359">
        <v>10011</v>
      </c>
      <c r="M1359" t="s">
        <v>66</v>
      </c>
      <c r="N1359" t="s">
        <v>1262</v>
      </c>
      <c r="O1359" t="s">
        <v>31</v>
      </c>
      <c r="P1359" t="s">
        <v>45</v>
      </c>
      <c r="Q1359" t="s">
        <v>1263</v>
      </c>
      <c r="R1359">
        <v>384.76799999999997</v>
      </c>
      <c r="S1359">
        <v>2</v>
      </c>
      <c r="T1359">
        <v>0.4</v>
      </c>
      <c r="U1359">
        <v>-115.43040000000001</v>
      </c>
    </row>
    <row r="1360" spans="1:21" x14ac:dyDescent="0.25">
      <c r="A1360">
        <v>6491</v>
      </c>
      <c r="B1360" t="s">
        <v>4101</v>
      </c>
      <c r="C1360" t="s">
        <v>3680</v>
      </c>
      <c r="D1360" t="s">
        <v>2975</v>
      </c>
      <c r="E1360" t="s">
        <v>39</v>
      </c>
      <c r="F1360" t="s">
        <v>3505</v>
      </c>
      <c r="G1360" t="s">
        <v>3506</v>
      </c>
      <c r="H1360" t="s">
        <v>89</v>
      </c>
      <c r="I1360" t="s">
        <v>26</v>
      </c>
      <c r="J1360" t="s">
        <v>64</v>
      </c>
      <c r="K1360" t="s">
        <v>65</v>
      </c>
      <c r="L1360">
        <v>19120</v>
      </c>
      <c r="M1360" t="s">
        <v>66</v>
      </c>
      <c r="N1360" t="s">
        <v>863</v>
      </c>
      <c r="O1360" t="s">
        <v>31</v>
      </c>
      <c r="P1360" t="s">
        <v>55</v>
      </c>
      <c r="Q1360" t="s">
        <v>864</v>
      </c>
      <c r="R1360">
        <v>103.93600000000001</v>
      </c>
      <c r="S1360">
        <v>4</v>
      </c>
      <c r="T1360">
        <v>0.2</v>
      </c>
      <c r="U1360">
        <v>16.889600000000002</v>
      </c>
    </row>
    <row r="1361" spans="1:21" x14ac:dyDescent="0.25">
      <c r="A1361">
        <v>6492</v>
      </c>
      <c r="B1361" t="s">
        <v>4102</v>
      </c>
      <c r="C1361" t="s">
        <v>372</v>
      </c>
      <c r="D1361" t="s">
        <v>4103</v>
      </c>
      <c r="E1361" t="s">
        <v>39</v>
      </c>
      <c r="F1361" t="s">
        <v>1819</v>
      </c>
      <c r="G1361" t="s">
        <v>1820</v>
      </c>
      <c r="H1361" t="s">
        <v>89</v>
      </c>
      <c r="I1361" t="s">
        <v>26</v>
      </c>
      <c r="J1361" t="s">
        <v>4104</v>
      </c>
      <c r="K1361" t="s">
        <v>43</v>
      </c>
      <c r="L1361">
        <v>32839</v>
      </c>
      <c r="M1361" t="s">
        <v>29</v>
      </c>
      <c r="N1361" t="s">
        <v>298</v>
      </c>
      <c r="O1361" t="s">
        <v>31</v>
      </c>
      <c r="P1361" t="s">
        <v>32</v>
      </c>
      <c r="Q1361" t="s">
        <v>299</v>
      </c>
      <c r="R1361">
        <v>289.56799999999998</v>
      </c>
      <c r="S1361">
        <v>2</v>
      </c>
      <c r="T1361">
        <v>0.2</v>
      </c>
      <c r="U1361">
        <v>10.8588</v>
      </c>
    </row>
    <row r="1362" spans="1:21" x14ac:dyDescent="0.25">
      <c r="A1362">
        <v>6498</v>
      </c>
      <c r="B1362" t="s">
        <v>4105</v>
      </c>
      <c r="C1362" t="s">
        <v>4106</v>
      </c>
      <c r="D1362" t="s">
        <v>1063</v>
      </c>
      <c r="E1362" t="s">
        <v>39</v>
      </c>
      <c r="F1362" t="s">
        <v>4107</v>
      </c>
      <c r="G1362" t="s">
        <v>4108</v>
      </c>
      <c r="H1362" t="s">
        <v>100</v>
      </c>
      <c r="I1362" t="s">
        <v>26</v>
      </c>
      <c r="J1362" t="s">
        <v>999</v>
      </c>
      <c r="K1362" t="s">
        <v>28</v>
      </c>
      <c r="L1362">
        <v>40214</v>
      </c>
      <c r="M1362" t="s">
        <v>29</v>
      </c>
      <c r="N1362" t="s">
        <v>54</v>
      </c>
      <c r="O1362" t="s">
        <v>31</v>
      </c>
      <c r="P1362" t="s">
        <v>55</v>
      </c>
      <c r="Q1362" t="s">
        <v>56</v>
      </c>
      <c r="R1362">
        <v>20.94</v>
      </c>
      <c r="S1362">
        <v>3</v>
      </c>
      <c r="T1362">
        <v>0</v>
      </c>
      <c r="U1362">
        <v>6.0726000000000004</v>
      </c>
    </row>
    <row r="1363" spans="1:21" x14ac:dyDescent="0.25">
      <c r="A1363">
        <v>6508</v>
      </c>
      <c r="B1363" t="s">
        <v>4109</v>
      </c>
      <c r="C1363" s="1">
        <v>42623</v>
      </c>
      <c r="D1363" s="1">
        <v>42684</v>
      </c>
      <c r="E1363" t="s">
        <v>22</v>
      </c>
      <c r="F1363" t="s">
        <v>4110</v>
      </c>
      <c r="G1363" t="s">
        <v>4111</v>
      </c>
      <c r="H1363" t="s">
        <v>89</v>
      </c>
      <c r="I1363" t="s">
        <v>26</v>
      </c>
      <c r="J1363" t="s">
        <v>64</v>
      </c>
      <c r="K1363" t="s">
        <v>65</v>
      </c>
      <c r="L1363">
        <v>19143</v>
      </c>
      <c r="M1363" t="s">
        <v>66</v>
      </c>
      <c r="N1363" t="s">
        <v>818</v>
      </c>
      <c r="O1363" t="s">
        <v>31</v>
      </c>
      <c r="P1363" t="s">
        <v>55</v>
      </c>
      <c r="Q1363" t="s">
        <v>819</v>
      </c>
      <c r="R1363">
        <v>332.83199999999999</v>
      </c>
      <c r="S1363">
        <v>4</v>
      </c>
      <c r="T1363">
        <v>0.2</v>
      </c>
      <c r="U1363">
        <v>-24.962399999999999</v>
      </c>
    </row>
    <row r="1364" spans="1:21" x14ac:dyDescent="0.25">
      <c r="A1364">
        <v>6516</v>
      </c>
      <c r="B1364" t="s">
        <v>4112</v>
      </c>
      <c r="C1364" t="s">
        <v>744</v>
      </c>
      <c r="D1364" t="s">
        <v>745</v>
      </c>
      <c r="E1364" t="s">
        <v>39</v>
      </c>
      <c r="F1364" t="s">
        <v>1970</v>
      </c>
      <c r="G1364" t="s">
        <v>1971</v>
      </c>
      <c r="H1364" t="s">
        <v>25</v>
      </c>
      <c r="I1364" t="s">
        <v>26</v>
      </c>
      <c r="J1364" t="s">
        <v>352</v>
      </c>
      <c r="K1364" t="s">
        <v>52</v>
      </c>
      <c r="L1364">
        <v>94122</v>
      </c>
      <c r="M1364" t="s">
        <v>53</v>
      </c>
      <c r="N1364" t="s">
        <v>1432</v>
      </c>
      <c r="O1364" t="s">
        <v>31</v>
      </c>
      <c r="P1364" t="s">
        <v>35</v>
      </c>
      <c r="Q1364" t="s">
        <v>1433</v>
      </c>
      <c r="R1364">
        <v>218.352</v>
      </c>
      <c r="S1364">
        <v>3</v>
      </c>
      <c r="T1364">
        <v>0.2</v>
      </c>
      <c r="U1364">
        <v>0</v>
      </c>
    </row>
    <row r="1365" spans="1:21" x14ac:dyDescent="0.25">
      <c r="A1365">
        <v>6517</v>
      </c>
      <c r="B1365" t="s">
        <v>4112</v>
      </c>
      <c r="C1365" t="s">
        <v>744</v>
      </c>
      <c r="D1365" t="s">
        <v>745</v>
      </c>
      <c r="E1365" t="s">
        <v>39</v>
      </c>
      <c r="F1365" t="s">
        <v>1970</v>
      </c>
      <c r="G1365" t="s">
        <v>1971</v>
      </c>
      <c r="H1365" t="s">
        <v>25</v>
      </c>
      <c r="I1365" t="s">
        <v>26</v>
      </c>
      <c r="J1365" t="s">
        <v>352</v>
      </c>
      <c r="K1365" t="s">
        <v>52</v>
      </c>
      <c r="L1365">
        <v>94122</v>
      </c>
      <c r="M1365" t="s">
        <v>53</v>
      </c>
      <c r="N1365" t="s">
        <v>1646</v>
      </c>
      <c r="O1365" t="s">
        <v>31</v>
      </c>
      <c r="P1365" t="s">
        <v>55</v>
      </c>
      <c r="Q1365" t="s">
        <v>1647</v>
      </c>
      <c r="R1365">
        <v>529.9</v>
      </c>
      <c r="S1365">
        <v>5</v>
      </c>
      <c r="T1365">
        <v>0</v>
      </c>
      <c r="U1365">
        <v>105.98</v>
      </c>
    </row>
    <row r="1366" spans="1:21" x14ac:dyDescent="0.25">
      <c r="A1366">
        <v>6522</v>
      </c>
      <c r="B1366" t="s">
        <v>4113</v>
      </c>
      <c r="C1366" t="s">
        <v>3673</v>
      </c>
      <c r="D1366" t="s">
        <v>4114</v>
      </c>
      <c r="E1366" t="s">
        <v>22</v>
      </c>
      <c r="F1366" t="s">
        <v>3177</v>
      </c>
      <c r="G1366" t="s">
        <v>3178</v>
      </c>
      <c r="H1366" t="s">
        <v>25</v>
      </c>
      <c r="I1366" t="s">
        <v>26</v>
      </c>
      <c r="J1366" t="s">
        <v>523</v>
      </c>
      <c r="K1366" t="s">
        <v>312</v>
      </c>
      <c r="L1366">
        <v>49201</v>
      </c>
      <c r="M1366" t="s">
        <v>92</v>
      </c>
      <c r="N1366" t="s">
        <v>3574</v>
      </c>
      <c r="O1366" t="s">
        <v>31</v>
      </c>
      <c r="P1366" t="s">
        <v>35</v>
      </c>
      <c r="Q1366" t="s">
        <v>3575</v>
      </c>
      <c r="R1366">
        <v>302.67</v>
      </c>
      <c r="S1366">
        <v>3</v>
      </c>
      <c r="T1366">
        <v>0</v>
      </c>
      <c r="U1366">
        <v>72.640799999999999</v>
      </c>
    </row>
    <row r="1367" spans="1:21" x14ac:dyDescent="0.25">
      <c r="A1367">
        <v>6536</v>
      </c>
      <c r="B1367" t="s">
        <v>4115</v>
      </c>
      <c r="C1367" t="s">
        <v>2002</v>
      </c>
      <c r="D1367" t="s">
        <v>2712</v>
      </c>
      <c r="E1367" t="s">
        <v>39</v>
      </c>
      <c r="F1367" t="s">
        <v>1009</v>
      </c>
      <c r="G1367" t="s">
        <v>1010</v>
      </c>
      <c r="H1367" t="s">
        <v>25</v>
      </c>
      <c r="I1367" t="s">
        <v>26</v>
      </c>
      <c r="J1367" t="s">
        <v>3501</v>
      </c>
      <c r="K1367" t="s">
        <v>123</v>
      </c>
      <c r="L1367">
        <v>14215</v>
      </c>
      <c r="M1367" t="s">
        <v>66</v>
      </c>
      <c r="N1367" t="s">
        <v>2014</v>
      </c>
      <c r="O1367" t="s">
        <v>31</v>
      </c>
      <c r="P1367" t="s">
        <v>32</v>
      </c>
      <c r="Q1367" t="s">
        <v>2015</v>
      </c>
      <c r="R1367">
        <v>4007.84</v>
      </c>
      <c r="S1367">
        <v>10</v>
      </c>
      <c r="T1367">
        <v>0.2</v>
      </c>
      <c r="U1367">
        <v>-50.097999999999999</v>
      </c>
    </row>
    <row r="1368" spans="1:21" x14ac:dyDescent="0.25">
      <c r="A1368">
        <v>6537</v>
      </c>
      <c r="B1368" t="s">
        <v>4116</v>
      </c>
      <c r="C1368" t="s">
        <v>1918</v>
      </c>
      <c r="D1368" t="s">
        <v>4117</v>
      </c>
      <c r="E1368" t="s">
        <v>86</v>
      </c>
      <c r="F1368" t="s">
        <v>3856</v>
      </c>
      <c r="G1368" t="s">
        <v>3857</v>
      </c>
      <c r="H1368" t="s">
        <v>89</v>
      </c>
      <c r="I1368" t="s">
        <v>26</v>
      </c>
      <c r="J1368" t="s">
        <v>3698</v>
      </c>
      <c r="K1368" t="s">
        <v>146</v>
      </c>
      <c r="L1368">
        <v>37918</v>
      </c>
      <c r="M1368" t="s">
        <v>29</v>
      </c>
      <c r="N1368" t="s">
        <v>1451</v>
      </c>
      <c r="O1368" t="s">
        <v>31</v>
      </c>
      <c r="P1368" t="s">
        <v>45</v>
      </c>
      <c r="Q1368" t="s">
        <v>1452</v>
      </c>
      <c r="R1368">
        <v>328.59</v>
      </c>
      <c r="S1368">
        <v>3</v>
      </c>
      <c r="T1368">
        <v>0.4</v>
      </c>
      <c r="U1368">
        <v>-147.8655</v>
      </c>
    </row>
    <row r="1369" spans="1:21" x14ac:dyDescent="0.25">
      <c r="A1369">
        <v>6540</v>
      </c>
      <c r="B1369" t="s">
        <v>4118</v>
      </c>
      <c r="C1369" t="s">
        <v>3323</v>
      </c>
      <c r="D1369" t="s">
        <v>2997</v>
      </c>
      <c r="E1369" t="s">
        <v>39</v>
      </c>
      <c r="F1369" t="s">
        <v>290</v>
      </c>
      <c r="G1369" t="s">
        <v>291</v>
      </c>
      <c r="H1369" t="s">
        <v>89</v>
      </c>
      <c r="I1369" t="s">
        <v>26</v>
      </c>
      <c r="J1369" t="s">
        <v>249</v>
      </c>
      <c r="K1369" t="s">
        <v>211</v>
      </c>
      <c r="L1369">
        <v>19711</v>
      </c>
      <c r="M1369" t="s">
        <v>66</v>
      </c>
      <c r="N1369" t="s">
        <v>2236</v>
      </c>
      <c r="O1369" t="s">
        <v>31</v>
      </c>
      <c r="P1369" t="s">
        <v>35</v>
      </c>
      <c r="Q1369" t="s">
        <v>2237</v>
      </c>
      <c r="R1369">
        <v>291.10000000000002</v>
      </c>
      <c r="S1369">
        <v>5</v>
      </c>
      <c r="T1369">
        <v>0</v>
      </c>
      <c r="U1369">
        <v>75.686000000000007</v>
      </c>
    </row>
    <row r="1370" spans="1:21" x14ac:dyDescent="0.25">
      <c r="A1370">
        <v>6542</v>
      </c>
      <c r="B1370" t="s">
        <v>4119</v>
      </c>
      <c r="C1370" t="s">
        <v>4120</v>
      </c>
      <c r="D1370" t="s">
        <v>396</v>
      </c>
      <c r="E1370" t="s">
        <v>86</v>
      </c>
      <c r="F1370" t="s">
        <v>1347</v>
      </c>
      <c r="G1370" t="s">
        <v>1348</v>
      </c>
      <c r="H1370" t="s">
        <v>25</v>
      </c>
      <c r="I1370" t="s">
        <v>26</v>
      </c>
      <c r="J1370" t="s">
        <v>202</v>
      </c>
      <c r="K1370" t="s">
        <v>203</v>
      </c>
      <c r="L1370">
        <v>98103</v>
      </c>
      <c r="M1370" t="s">
        <v>53</v>
      </c>
      <c r="N1370" t="s">
        <v>826</v>
      </c>
      <c r="O1370" t="s">
        <v>31</v>
      </c>
      <c r="P1370" t="s">
        <v>55</v>
      </c>
      <c r="Q1370" t="s">
        <v>827</v>
      </c>
      <c r="R1370">
        <v>139.91999999999999</v>
      </c>
      <c r="S1370">
        <v>2</v>
      </c>
      <c r="T1370">
        <v>0</v>
      </c>
      <c r="U1370">
        <v>23.7864</v>
      </c>
    </row>
    <row r="1371" spans="1:21" x14ac:dyDescent="0.25">
      <c r="A1371">
        <v>6548</v>
      </c>
      <c r="B1371" t="s">
        <v>4121</v>
      </c>
      <c r="C1371" s="1">
        <v>41642</v>
      </c>
      <c r="D1371" s="1">
        <v>41762</v>
      </c>
      <c r="E1371" t="s">
        <v>39</v>
      </c>
      <c r="F1371" t="s">
        <v>3388</v>
      </c>
      <c r="G1371" t="s">
        <v>3389</v>
      </c>
      <c r="H1371" t="s">
        <v>100</v>
      </c>
      <c r="I1371" t="s">
        <v>26</v>
      </c>
      <c r="J1371" t="s">
        <v>4122</v>
      </c>
      <c r="K1371" t="s">
        <v>138</v>
      </c>
      <c r="L1371">
        <v>60126</v>
      </c>
      <c r="M1371" t="s">
        <v>92</v>
      </c>
      <c r="N1371" t="s">
        <v>167</v>
      </c>
      <c r="O1371" t="s">
        <v>31</v>
      </c>
      <c r="P1371" t="s">
        <v>35</v>
      </c>
      <c r="Q1371" t="s">
        <v>168</v>
      </c>
      <c r="R1371">
        <v>634.11599999999999</v>
      </c>
      <c r="S1371">
        <v>6</v>
      </c>
      <c r="T1371">
        <v>0.3</v>
      </c>
      <c r="U1371">
        <v>-172.1172</v>
      </c>
    </row>
    <row r="1372" spans="1:21" x14ac:dyDescent="0.25">
      <c r="A1372">
        <v>6550</v>
      </c>
      <c r="B1372" t="s">
        <v>4123</v>
      </c>
      <c r="C1372" t="s">
        <v>360</v>
      </c>
      <c r="D1372" s="1">
        <v>42012</v>
      </c>
      <c r="E1372" t="s">
        <v>86</v>
      </c>
      <c r="F1372" t="s">
        <v>3085</v>
      </c>
      <c r="G1372" t="s">
        <v>3086</v>
      </c>
      <c r="H1372" t="s">
        <v>100</v>
      </c>
      <c r="I1372" t="s">
        <v>26</v>
      </c>
      <c r="J1372" t="s">
        <v>347</v>
      </c>
      <c r="K1372" t="s">
        <v>174</v>
      </c>
      <c r="L1372">
        <v>55044</v>
      </c>
      <c r="M1372" t="s">
        <v>92</v>
      </c>
      <c r="N1372" t="s">
        <v>1174</v>
      </c>
      <c r="O1372" t="s">
        <v>31</v>
      </c>
      <c r="P1372" t="s">
        <v>35</v>
      </c>
      <c r="Q1372" t="s">
        <v>1175</v>
      </c>
      <c r="R1372">
        <v>155.88</v>
      </c>
      <c r="S1372">
        <v>6</v>
      </c>
      <c r="T1372">
        <v>0</v>
      </c>
      <c r="U1372">
        <v>38.97</v>
      </c>
    </row>
    <row r="1373" spans="1:21" x14ac:dyDescent="0.25">
      <c r="A1373">
        <v>6551</v>
      </c>
      <c r="B1373" t="s">
        <v>4124</v>
      </c>
      <c r="C1373" s="1">
        <v>42015</v>
      </c>
      <c r="D1373" s="1">
        <v>42074</v>
      </c>
      <c r="E1373" t="s">
        <v>22</v>
      </c>
      <c r="F1373" t="s">
        <v>2679</v>
      </c>
      <c r="G1373" t="s">
        <v>2680</v>
      </c>
      <c r="H1373" t="s">
        <v>25</v>
      </c>
      <c r="I1373" t="s">
        <v>26</v>
      </c>
      <c r="J1373" t="s">
        <v>180</v>
      </c>
      <c r="K1373" t="s">
        <v>123</v>
      </c>
      <c r="L1373">
        <v>10035</v>
      </c>
      <c r="M1373" t="s">
        <v>66</v>
      </c>
      <c r="N1373" t="s">
        <v>2591</v>
      </c>
      <c r="O1373" t="s">
        <v>31</v>
      </c>
      <c r="P1373" t="s">
        <v>35</v>
      </c>
      <c r="Q1373" t="s">
        <v>2592</v>
      </c>
      <c r="R1373">
        <v>327.56400000000002</v>
      </c>
      <c r="S1373">
        <v>4</v>
      </c>
      <c r="T1373">
        <v>0.1</v>
      </c>
      <c r="U1373">
        <v>21.837599999999998</v>
      </c>
    </row>
    <row r="1374" spans="1:21" x14ac:dyDescent="0.25">
      <c r="A1374">
        <v>6559</v>
      </c>
      <c r="B1374" t="s">
        <v>4125</v>
      </c>
      <c r="C1374" s="1">
        <v>42130</v>
      </c>
      <c r="D1374" s="1">
        <v>42283</v>
      </c>
      <c r="E1374" t="s">
        <v>39</v>
      </c>
      <c r="F1374" t="s">
        <v>2825</v>
      </c>
      <c r="G1374" t="s">
        <v>2826</v>
      </c>
      <c r="H1374" t="s">
        <v>89</v>
      </c>
      <c r="I1374" t="s">
        <v>26</v>
      </c>
      <c r="J1374" t="s">
        <v>3501</v>
      </c>
      <c r="K1374" t="s">
        <v>123</v>
      </c>
      <c r="L1374">
        <v>14215</v>
      </c>
      <c r="M1374" t="s">
        <v>66</v>
      </c>
      <c r="N1374" t="s">
        <v>703</v>
      </c>
      <c r="O1374" t="s">
        <v>31</v>
      </c>
      <c r="P1374" t="s">
        <v>35</v>
      </c>
      <c r="Q1374" t="s">
        <v>704</v>
      </c>
      <c r="R1374">
        <v>1522.6379999999999</v>
      </c>
      <c r="S1374">
        <v>9</v>
      </c>
      <c r="T1374">
        <v>0.1</v>
      </c>
      <c r="U1374">
        <v>169.18199999999999</v>
      </c>
    </row>
    <row r="1375" spans="1:21" x14ac:dyDescent="0.25">
      <c r="A1375">
        <v>6564</v>
      </c>
      <c r="B1375" t="s">
        <v>4126</v>
      </c>
      <c r="C1375" s="1">
        <v>41825</v>
      </c>
      <c r="D1375" s="1">
        <v>41978</v>
      </c>
      <c r="E1375" t="s">
        <v>39</v>
      </c>
      <c r="F1375" t="s">
        <v>1956</v>
      </c>
      <c r="G1375" t="s">
        <v>1957</v>
      </c>
      <c r="H1375" t="s">
        <v>25</v>
      </c>
      <c r="I1375" t="s">
        <v>26</v>
      </c>
      <c r="J1375" t="s">
        <v>515</v>
      </c>
      <c r="K1375" t="s">
        <v>473</v>
      </c>
      <c r="L1375">
        <v>1841</v>
      </c>
      <c r="M1375" t="s">
        <v>66</v>
      </c>
      <c r="N1375" t="s">
        <v>3050</v>
      </c>
      <c r="O1375" t="s">
        <v>31</v>
      </c>
      <c r="P1375" t="s">
        <v>45</v>
      </c>
      <c r="Q1375" t="s">
        <v>3051</v>
      </c>
      <c r="R1375">
        <v>194.25</v>
      </c>
      <c r="S1375">
        <v>2</v>
      </c>
      <c r="T1375">
        <v>0.3</v>
      </c>
      <c r="U1375">
        <v>-38.85</v>
      </c>
    </row>
    <row r="1376" spans="1:21" x14ac:dyDescent="0.25">
      <c r="A1376">
        <v>6566</v>
      </c>
      <c r="B1376" t="s">
        <v>4126</v>
      </c>
      <c r="C1376" s="1">
        <v>41825</v>
      </c>
      <c r="D1376" s="1">
        <v>41978</v>
      </c>
      <c r="E1376" t="s">
        <v>39</v>
      </c>
      <c r="F1376" t="s">
        <v>1956</v>
      </c>
      <c r="G1376" t="s">
        <v>1957</v>
      </c>
      <c r="H1376" t="s">
        <v>25</v>
      </c>
      <c r="I1376" t="s">
        <v>26</v>
      </c>
      <c r="J1376" t="s">
        <v>515</v>
      </c>
      <c r="K1376" t="s">
        <v>473</v>
      </c>
      <c r="L1376">
        <v>1841</v>
      </c>
      <c r="M1376" t="s">
        <v>66</v>
      </c>
      <c r="N1376" t="s">
        <v>935</v>
      </c>
      <c r="O1376" t="s">
        <v>31</v>
      </c>
      <c r="P1376" t="s">
        <v>35</v>
      </c>
      <c r="Q1376" t="s">
        <v>936</v>
      </c>
      <c r="R1376">
        <v>872.32</v>
      </c>
      <c r="S1376">
        <v>4</v>
      </c>
      <c r="T1376">
        <v>0</v>
      </c>
      <c r="U1376">
        <v>244.24959999999999</v>
      </c>
    </row>
    <row r="1377" spans="1:21" x14ac:dyDescent="0.25">
      <c r="A1377">
        <v>6570</v>
      </c>
      <c r="B1377" t="s">
        <v>4127</v>
      </c>
      <c r="C1377" t="s">
        <v>4128</v>
      </c>
      <c r="D1377" t="s">
        <v>3595</v>
      </c>
      <c r="E1377" t="s">
        <v>39</v>
      </c>
      <c r="F1377" t="s">
        <v>129</v>
      </c>
      <c r="G1377" t="s">
        <v>130</v>
      </c>
      <c r="H1377" t="s">
        <v>25</v>
      </c>
      <c r="I1377" t="s">
        <v>26</v>
      </c>
      <c r="J1377" t="s">
        <v>101</v>
      </c>
      <c r="K1377" t="s">
        <v>91</v>
      </c>
      <c r="L1377">
        <v>77095</v>
      </c>
      <c r="M1377" t="s">
        <v>92</v>
      </c>
      <c r="N1377" t="s">
        <v>428</v>
      </c>
      <c r="O1377" t="s">
        <v>31</v>
      </c>
      <c r="P1377" t="s">
        <v>35</v>
      </c>
      <c r="Q1377" t="s">
        <v>429</v>
      </c>
      <c r="R1377">
        <v>317.05799999999999</v>
      </c>
      <c r="S1377">
        <v>3</v>
      </c>
      <c r="T1377">
        <v>0.3</v>
      </c>
      <c r="U1377">
        <v>-18.117599999999999</v>
      </c>
    </row>
    <row r="1378" spans="1:21" x14ac:dyDescent="0.25">
      <c r="A1378">
        <v>6577</v>
      </c>
      <c r="B1378" t="s">
        <v>4129</v>
      </c>
      <c r="C1378" s="1">
        <v>42797</v>
      </c>
      <c r="D1378" s="1">
        <v>42950</v>
      </c>
      <c r="E1378" t="s">
        <v>39</v>
      </c>
      <c r="F1378" t="s">
        <v>3048</v>
      </c>
      <c r="G1378" t="s">
        <v>3049</v>
      </c>
      <c r="H1378" t="s">
        <v>25</v>
      </c>
      <c r="I1378" t="s">
        <v>26</v>
      </c>
      <c r="J1378" t="s">
        <v>51</v>
      </c>
      <c r="K1378" t="s">
        <v>52</v>
      </c>
      <c r="L1378">
        <v>90008</v>
      </c>
      <c r="M1378" t="s">
        <v>53</v>
      </c>
      <c r="N1378" t="s">
        <v>124</v>
      </c>
      <c r="O1378" t="s">
        <v>31</v>
      </c>
      <c r="P1378" t="s">
        <v>35</v>
      </c>
      <c r="Q1378" t="s">
        <v>125</v>
      </c>
      <c r="R1378">
        <v>170.352</v>
      </c>
      <c r="S1378">
        <v>3</v>
      </c>
      <c r="T1378">
        <v>0.2</v>
      </c>
      <c r="U1378">
        <v>-17.0352</v>
      </c>
    </row>
    <row r="1379" spans="1:21" x14ac:dyDescent="0.25">
      <c r="A1379">
        <v>6582</v>
      </c>
      <c r="B1379" t="s">
        <v>4130</v>
      </c>
      <c r="C1379" t="s">
        <v>1029</v>
      </c>
      <c r="D1379" t="s">
        <v>1029</v>
      </c>
      <c r="E1379" t="s">
        <v>464</v>
      </c>
      <c r="F1379" t="s">
        <v>2451</v>
      </c>
      <c r="G1379" t="s">
        <v>2452</v>
      </c>
      <c r="H1379" t="s">
        <v>25</v>
      </c>
      <c r="I1379" t="s">
        <v>26</v>
      </c>
      <c r="J1379" t="s">
        <v>202</v>
      </c>
      <c r="K1379" t="s">
        <v>203</v>
      </c>
      <c r="L1379">
        <v>98105</v>
      </c>
      <c r="M1379" t="s">
        <v>53</v>
      </c>
      <c r="N1379" t="s">
        <v>4131</v>
      </c>
      <c r="O1379" t="s">
        <v>31</v>
      </c>
      <c r="P1379" t="s">
        <v>55</v>
      </c>
      <c r="Q1379" t="s">
        <v>4132</v>
      </c>
      <c r="R1379">
        <v>101.94</v>
      </c>
      <c r="S1379">
        <v>3</v>
      </c>
      <c r="T1379">
        <v>0</v>
      </c>
      <c r="U1379">
        <v>30.582000000000001</v>
      </c>
    </row>
    <row r="1380" spans="1:21" x14ac:dyDescent="0.25">
      <c r="A1380">
        <v>6586</v>
      </c>
      <c r="B1380" t="s">
        <v>4133</v>
      </c>
      <c r="C1380" t="s">
        <v>4134</v>
      </c>
      <c r="D1380" t="s">
        <v>3232</v>
      </c>
      <c r="E1380" t="s">
        <v>39</v>
      </c>
      <c r="F1380" t="s">
        <v>1944</v>
      </c>
      <c r="G1380" t="s">
        <v>1945</v>
      </c>
      <c r="H1380" t="s">
        <v>25</v>
      </c>
      <c r="I1380" t="s">
        <v>26</v>
      </c>
      <c r="J1380" t="s">
        <v>3818</v>
      </c>
      <c r="K1380" t="s">
        <v>817</v>
      </c>
      <c r="L1380">
        <v>24153</v>
      </c>
      <c r="M1380" t="s">
        <v>29</v>
      </c>
      <c r="N1380" t="s">
        <v>364</v>
      </c>
      <c r="O1380" t="s">
        <v>31</v>
      </c>
      <c r="P1380" t="s">
        <v>55</v>
      </c>
      <c r="Q1380" t="s">
        <v>365</v>
      </c>
      <c r="R1380">
        <v>8.8000000000000007</v>
      </c>
      <c r="S1380">
        <v>5</v>
      </c>
      <c r="T1380">
        <v>0</v>
      </c>
      <c r="U1380">
        <v>3.8719999999999999</v>
      </c>
    </row>
    <row r="1381" spans="1:21" x14ac:dyDescent="0.25">
      <c r="A1381">
        <v>6588</v>
      </c>
      <c r="B1381" t="s">
        <v>4133</v>
      </c>
      <c r="C1381" t="s">
        <v>4134</v>
      </c>
      <c r="D1381" t="s">
        <v>3232</v>
      </c>
      <c r="E1381" t="s">
        <v>39</v>
      </c>
      <c r="F1381" t="s">
        <v>1944</v>
      </c>
      <c r="G1381" t="s">
        <v>1945</v>
      </c>
      <c r="H1381" t="s">
        <v>25</v>
      </c>
      <c r="I1381" t="s">
        <v>26</v>
      </c>
      <c r="J1381" t="s">
        <v>3818</v>
      </c>
      <c r="K1381" t="s">
        <v>817</v>
      </c>
      <c r="L1381">
        <v>24153</v>
      </c>
      <c r="M1381" t="s">
        <v>29</v>
      </c>
      <c r="N1381" t="s">
        <v>1041</v>
      </c>
      <c r="O1381" t="s">
        <v>31</v>
      </c>
      <c r="P1381" t="s">
        <v>32</v>
      </c>
      <c r="Q1381" t="s">
        <v>1042</v>
      </c>
      <c r="R1381">
        <v>302.94</v>
      </c>
      <c r="S1381">
        <v>3</v>
      </c>
      <c r="T1381">
        <v>0</v>
      </c>
      <c r="U1381">
        <v>69.676199999999994</v>
      </c>
    </row>
    <row r="1382" spans="1:21" x14ac:dyDescent="0.25">
      <c r="A1382">
        <v>6600</v>
      </c>
      <c r="B1382" t="s">
        <v>4135</v>
      </c>
      <c r="C1382" s="1">
        <v>41682</v>
      </c>
      <c r="D1382" s="1">
        <v>41832</v>
      </c>
      <c r="E1382" t="s">
        <v>39</v>
      </c>
      <c r="F1382" t="s">
        <v>4136</v>
      </c>
      <c r="G1382" t="s">
        <v>4137</v>
      </c>
      <c r="H1382" t="s">
        <v>89</v>
      </c>
      <c r="I1382" t="s">
        <v>26</v>
      </c>
      <c r="J1382" t="s">
        <v>2995</v>
      </c>
      <c r="K1382" t="s">
        <v>1274</v>
      </c>
      <c r="L1382">
        <v>20735</v>
      </c>
      <c r="M1382" t="s">
        <v>66</v>
      </c>
      <c r="N1382" t="s">
        <v>732</v>
      </c>
      <c r="O1382" t="s">
        <v>31</v>
      </c>
      <c r="P1382" t="s">
        <v>55</v>
      </c>
      <c r="Q1382" t="s">
        <v>733</v>
      </c>
      <c r="R1382">
        <v>60.72</v>
      </c>
      <c r="S1382">
        <v>3</v>
      </c>
      <c r="T1382">
        <v>0</v>
      </c>
      <c r="U1382">
        <v>23.680800000000001</v>
      </c>
    </row>
    <row r="1383" spans="1:21" x14ac:dyDescent="0.25">
      <c r="A1383">
        <v>6602</v>
      </c>
      <c r="B1383" t="s">
        <v>4135</v>
      </c>
      <c r="C1383" s="1">
        <v>41682</v>
      </c>
      <c r="D1383" s="1">
        <v>41832</v>
      </c>
      <c r="E1383" t="s">
        <v>39</v>
      </c>
      <c r="F1383" t="s">
        <v>4136</v>
      </c>
      <c r="G1383" t="s">
        <v>4137</v>
      </c>
      <c r="H1383" t="s">
        <v>89</v>
      </c>
      <c r="I1383" t="s">
        <v>26</v>
      </c>
      <c r="J1383" t="s">
        <v>2995</v>
      </c>
      <c r="K1383" t="s">
        <v>1274</v>
      </c>
      <c r="L1383">
        <v>20735</v>
      </c>
      <c r="M1383" t="s">
        <v>66</v>
      </c>
      <c r="N1383" t="s">
        <v>1795</v>
      </c>
      <c r="O1383" t="s">
        <v>31</v>
      </c>
      <c r="P1383" t="s">
        <v>35</v>
      </c>
      <c r="Q1383" t="s">
        <v>1796</v>
      </c>
      <c r="R1383">
        <v>239.84</v>
      </c>
      <c r="S1383">
        <v>8</v>
      </c>
      <c r="T1383">
        <v>0</v>
      </c>
      <c r="U1383">
        <v>64.756799999999998</v>
      </c>
    </row>
    <row r="1384" spans="1:21" x14ac:dyDescent="0.25">
      <c r="A1384">
        <v>6608</v>
      </c>
      <c r="B1384" t="s">
        <v>4138</v>
      </c>
      <c r="C1384" t="s">
        <v>1360</v>
      </c>
      <c r="D1384" t="s">
        <v>4139</v>
      </c>
      <c r="E1384" t="s">
        <v>39</v>
      </c>
      <c r="F1384" t="s">
        <v>3455</v>
      </c>
      <c r="G1384" t="s">
        <v>3456</v>
      </c>
      <c r="H1384" t="s">
        <v>25</v>
      </c>
      <c r="I1384" t="s">
        <v>26</v>
      </c>
      <c r="J1384" t="s">
        <v>976</v>
      </c>
      <c r="K1384" t="s">
        <v>52</v>
      </c>
      <c r="L1384">
        <v>92704</v>
      </c>
      <c r="M1384" t="s">
        <v>53</v>
      </c>
      <c r="N1384" t="s">
        <v>319</v>
      </c>
      <c r="O1384" t="s">
        <v>31</v>
      </c>
      <c r="P1384" t="s">
        <v>35</v>
      </c>
      <c r="Q1384" t="s">
        <v>320</v>
      </c>
      <c r="R1384">
        <v>484.70400000000001</v>
      </c>
      <c r="S1384">
        <v>6</v>
      </c>
      <c r="T1384">
        <v>0.2</v>
      </c>
      <c r="U1384">
        <v>-84.8232</v>
      </c>
    </row>
    <row r="1385" spans="1:21" x14ac:dyDescent="0.25">
      <c r="A1385">
        <v>6612</v>
      </c>
      <c r="B1385" t="s">
        <v>4140</v>
      </c>
      <c r="C1385" t="s">
        <v>4141</v>
      </c>
      <c r="D1385" t="s">
        <v>4142</v>
      </c>
      <c r="E1385" t="s">
        <v>39</v>
      </c>
      <c r="F1385" t="s">
        <v>3864</v>
      </c>
      <c r="G1385" t="s">
        <v>3865</v>
      </c>
      <c r="H1385" t="s">
        <v>25</v>
      </c>
      <c r="I1385" t="s">
        <v>26</v>
      </c>
      <c r="J1385" t="s">
        <v>999</v>
      </c>
      <c r="K1385" t="s">
        <v>28</v>
      </c>
      <c r="L1385">
        <v>40214</v>
      </c>
      <c r="M1385" t="s">
        <v>29</v>
      </c>
      <c r="N1385" t="s">
        <v>385</v>
      </c>
      <c r="O1385" t="s">
        <v>31</v>
      </c>
      <c r="P1385" t="s">
        <v>35</v>
      </c>
      <c r="Q1385" t="s">
        <v>386</v>
      </c>
      <c r="R1385">
        <v>191.96</v>
      </c>
      <c r="S1385">
        <v>2</v>
      </c>
      <c r="T1385">
        <v>0</v>
      </c>
      <c r="U1385">
        <v>51.8292</v>
      </c>
    </row>
    <row r="1386" spans="1:21" x14ac:dyDescent="0.25">
      <c r="A1386">
        <v>6615</v>
      </c>
      <c r="B1386" t="s">
        <v>4140</v>
      </c>
      <c r="C1386" t="s">
        <v>4141</v>
      </c>
      <c r="D1386" t="s">
        <v>4142</v>
      </c>
      <c r="E1386" t="s">
        <v>39</v>
      </c>
      <c r="F1386" t="s">
        <v>3864</v>
      </c>
      <c r="G1386" t="s">
        <v>3865</v>
      </c>
      <c r="H1386" t="s">
        <v>25</v>
      </c>
      <c r="I1386" t="s">
        <v>26</v>
      </c>
      <c r="J1386" t="s">
        <v>999</v>
      </c>
      <c r="K1386" t="s">
        <v>28</v>
      </c>
      <c r="L1386">
        <v>40214</v>
      </c>
      <c r="M1386" t="s">
        <v>29</v>
      </c>
      <c r="N1386" t="s">
        <v>826</v>
      </c>
      <c r="O1386" t="s">
        <v>31</v>
      </c>
      <c r="P1386" t="s">
        <v>55</v>
      </c>
      <c r="Q1386" t="s">
        <v>827</v>
      </c>
      <c r="R1386">
        <v>209.88</v>
      </c>
      <c r="S1386">
        <v>3</v>
      </c>
      <c r="T1386">
        <v>0</v>
      </c>
      <c r="U1386">
        <v>35.679600000000001</v>
      </c>
    </row>
    <row r="1387" spans="1:21" x14ac:dyDescent="0.25">
      <c r="A1387">
        <v>6616</v>
      </c>
      <c r="B1387" t="s">
        <v>4143</v>
      </c>
      <c r="C1387" t="s">
        <v>118</v>
      </c>
      <c r="D1387" t="s">
        <v>4144</v>
      </c>
      <c r="E1387" t="s">
        <v>86</v>
      </c>
      <c r="F1387" t="s">
        <v>4145</v>
      </c>
      <c r="G1387" t="s">
        <v>4146</v>
      </c>
      <c r="H1387" t="s">
        <v>25</v>
      </c>
      <c r="I1387" t="s">
        <v>26</v>
      </c>
      <c r="J1387" t="s">
        <v>51</v>
      </c>
      <c r="K1387" t="s">
        <v>52</v>
      </c>
      <c r="L1387">
        <v>90045</v>
      </c>
      <c r="M1387" t="s">
        <v>53</v>
      </c>
      <c r="N1387" t="s">
        <v>3114</v>
      </c>
      <c r="O1387" t="s">
        <v>31</v>
      </c>
      <c r="P1387" t="s">
        <v>32</v>
      </c>
      <c r="Q1387" t="s">
        <v>3115</v>
      </c>
      <c r="R1387">
        <v>239.666</v>
      </c>
      <c r="S1387">
        <v>2</v>
      </c>
      <c r="T1387">
        <v>0.15</v>
      </c>
      <c r="U1387">
        <v>14.098000000000001</v>
      </c>
    </row>
    <row r="1388" spans="1:21" x14ac:dyDescent="0.25">
      <c r="A1388">
        <v>6622</v>
      </c>
      <c r="B1388" t="s">
        <v>4147</v>
      </c>
      <c r="C1388" t="s">
        <v>4148</v>
      </c>
      <c r="D1388" t="s">
        <v>4114</v>
      </c>
      <c r="E1388" t="s">
        <v>22</v>
      </c>
      <c r="F1388" t="s">
        <v>2435</v>
      </c>
      <c r="G1388" t="s">
        <v>2436</v>
      </c>
      <c r="H1388" t="s">
        <v>89</v>
      </c>
      <c r="I1388" t="s">
        <v>26</v>
      </c>
      <c r="J1388" t="s">
        <v>1015</v>
      </c>
      <c r="K1388" t="s">
        <v>633</v>
      </c>
      <c r="L1388">
        <v>65807</v>
      </c>
      <c r="M1388" t="s">
        <v>92</v>
      </c>
      <c r="N1388" t="s">
        <v>2944</v>
      </c>
      <c r="O1388" t="s">
        <v>31</v>
      </c>
      <c r="P1388" t="s">
        <v>32</v>
      </c>
      <c r="Q1388" t="s">
        <v>2945</v>
      </c>
      <c r="R1388">
        <v>212.94</v>
      </c>
      <c r="S1388">
        <v>3</v>
      </c>
      <c r="T1388">
        <v>0</v>
      </c>
      <c r="U1388">
        <v>53.234999999999999</v>
      </c>
    </row>
    <row r="1389" spans="1:21" x14ac:dyDescent="0.25">
      <c r="A1389">
        <v>6623</v>
      </c>
      <c r="B1389" t="s">
        <v>4149</v>
      </c>
      <c r="C1389" s="1">
        <v>41799</v>
      </c>
      <c r="D1389" s="1">
        <v>41891</v>
      </c>
      <c r="E1389" t="s">
        <v>86</v>
      </c>
      <c r="F1389" t="s">
        <v>4150</v>
      </c>
      <c r="G1389" t="s">
        <v>4151</v>
      </c>
      <c r="H1389" t="s">
        <v>89</v>
      </c>
      <c r="I1389" t="s">
        <v>26</v>
      </c>
      <c r="J1389" t="s">
        <v>352</v>
      </c>
      <c r="K1389" t="s">
        <v>52</v>
      </c>
      <c r="L1389">
        <v>94109</v>
      </c>
      <c r="M1389" t="s">
        <v>53</v>
      </c>
      <c r="N1389" t="s">
        <v>54</v>
      </c>
      <c r="O1389" t="s">
        <v>31</v>
      </c>
      <c r="P1389" t="s">
        <v>55</v>
      </c>
      <c r="Q1389" t="s">
        <v>56</v>
      </c>
      <c r="R1389">
        <v>41.88</v>
      </c>
      <c r="S1389">
        <v>6</v>
      </c>
      <c r="T1389">
        <v>0</v>
      </c>
      <c r="U1389">
        <v>12.145200000000001</v>
      </c>
    </row>
    <row r="1390" spans="1:21" x14ac:dyDescent="0.25">
      <c r="A1390">
        <v>6625</v>
      </c>
      <c r="B1390" t="s">
        <v>4152</v>
      </c>
      <c r="C1390" t="s">
        <v>4153</v>
      </c>
      <c r="D1390" t="s">
        <v>4154</v>
      </c>
      <c r="E1390" t="s">
        <v>39</v>
      </c>
      <c r="F1390" t="s">
        <v>4155</v>
      </c>
      <c r="G1390" t="s">
        <v>4156</v>
      </c>
      <c r="H1390" t="s">
        <v>25</v>
      </c>
      <c r="I1390" t="s">
        <v>26</v>
      </c>
      <c r="J1390" t="s">
        <v>4157</v>
      </c>
      <c r="K1390" t="s">
        <v>91</v>
      </c>
      <c r="L1390">
        <v>77590</v>
      </c>
      <c r="M1390" t="s">
        <v>92</v>
      </c>
      <c r="N1390" t="s">
        <v>1931</v>
      </c>
      <c r="O1390" t="s">
        <v>31</v>
      </c>
      <c r="P1390" t="s">
        <v>45</v>
      </c>
      <c r="Q1390" t="s">
        <v>1932</v>
      </c>
      <c r="R1390">
        <v>102.438</v>
      </c>
      <c r="S1390">
        <v>1</v>
      </c>
      <c r="T1390">
        <v>0.3</v>
      </c>
      <c r="U1390">
        <v>-13.1706</v>
      </c>
    </row>
    <row r="1391" spans="1:21" x14ac:dyDescent="0.25">
      <c r="A1391">
        <v>6626</v>
      </c>
      <c r="B1391" t="s">
        <v>4152</v>
      </c>
      <c r="C1391" t="s">
        <v>4153</v>
      </c>
      <c r="D1391" t="s">
        <v>4154</v>
      </c>
      <c r="E1391" t="s">
        <v>39</v>
      </c>
      <c r="F1391" t="s">
        <v>4155</v>
      </c>
      <c r="G1391" t="s">
        <v>4156</v>
      </c>
      <c r="H1391" t="s">
        <v>25</v>
      </c>
      <c r="I1391" t="s">
        <v>26</v>
      </c>
      <c r="J1391" t="s">
        <v>4157</v>
      </c>
      <c r="K1391" t="s">
        <v>91</v>
      </c>
      <c r="L1391">
        <v>77590</v>
      </c>
      <c r="M1391" t="s">
        <v>92</v>
      </c>
      <c r="N1391" t="s">
        <v>2605</v>
      </c>
      <c r="O1391" t="s">
        <v>31</v>
      </c>
      <c r="P1391" t="s">
        <v>35</v>
      </c>
      <c r="Q1391" t="s">
        <v>2606</v>
      </c>
      <c r="R1391">
        <v>199.304</v>
      </c>
      <c r="S1391">
        <v>4</v>
      </c>
      <c r="T1391">
        <v>0.3</v>
      </c>
      <c r="U1391">
        <v>-8.5416000000000007</v>
      </c>
    </row>
    <row r="1392" spans="1:21" x14ac:dyDescent="0.25">
      <c r="A1392">
        <v>6631</v>
      </c>
      <c r="B1392" t="s">
        <v>4158</v>
      </c>
      <c r="C1392" t="s">
        <v>1372</v>
      </c>
      <c r="D1392" t="s">
        <v>4159</v>
      </c>
      <c r="E1392" t="s">
        <v>39</v>
      </c>
      <c r="F1392" t="s">
        <v>1910</v>
      </c>
      <c r="G1392" t="s">
        <v>1911</v>
      </c>
      <c r="H1392" t="s">
        <v>25</v>
      </c>
      <c r="I1392" t="s">
        <v>26</v>
      </c>
      <c r="J1392" t="s">
        <v>202</v>
      </c>
      <c r="K1392" t="s">
        <v>203</v>
      </c>
      <c r="L1392">
        <v>98115</v>
      </c>
      <c r="M1392" t="s">
        <v>53</v>
      </c>
      <c r="N1392" t="s">
        <v>1539</v>
      </c>
      <c r="O1392" t="s">
        <v>31</v>
      </c>
      <c r="P1392" t="s">
        <v>35</v>
      </c>
      <c r="Q1392" t="s">
        <v>1540</v>
      </c>
      <c r="R1392">
        <v>698.35199999999998</v>
      </c>
      <c r="S1392">
        <v>3</v>
      </c>
      <c r="T1392">
        <v>0.2</v>
      </c>
      <c r="U1392">
        <v>52.376399999999997</v>
      </c>
    </row>
    <row r="1393" spans="1:21" x14ac:dyDescent="0.25">
      <c r="A1393">
        <v>6632</v>
      </c>
      <c r="B1393" t="s">
        <v>4158</v>
      </c>
      <c r="C1393" t="s">
        <v>1372</v>
      </c>
      <c r="D1393" t="s">
        <v>4159</v>
      </c>
      <c r="E1393" t="s">
        <v>39</v>
      </c>
      <c r="F1393" t="s">
        <v>1910</v>
      </c>
      <c r="G1393" t="s">
        <v>1911</v>
      </c>
      <c r="H1393" t="s">
        <v>25</v>
      </c>
      <c r="I1393" t="s">
        <v>26</v>
      </c>
      <c r="J1393" t="s">
        <v>202</v>
      </c>
      <c r="K1393" t="s">
        <v>203</v>
      </c>
      <c r="L1393">
        <v>98115</v>
      </c>
      <c r="M1393" t="s">
        <v>53</v>
      </c>
      <c r="N1393" t="s">
        <v>1733</v>
      </c>
      <c r="O1393" t="s">
        <v>31</v>
      </c>
      <c r="P1393" t="s">
        <v>45</v>
      </c>
      <c r="Q1393" t="s">
        <v>1734</v>
      </c>
      <c r="R1393">
        <v>1747.25</v>
      </c>
      <c r="S1393">
        <v>5</v>
      </c>
      <c r="T1393">
        <v>0</v>
      </c>
      <c r="U1393">
        <v>629.01</v>
      </c>
    </row>
    <row r="1394" spans="1:21" x14ac:dyDescent="0.25">
      <c r="A1394">
        <v>6640</v>
      </c>
      <c r="B1394" t="s">
        <v>4160</v>
      </c>
      <c r="C1394" t="s">
        <v>1977</v>
      </c>
      <c r="D1394" s="1">
        <v>41681</v>
      </c>
      <c r="E1394" t="s">
        <v>22</v>
      </c>
      <c r="F1394" t="s">
        <v>1013</v>
      </c>
      <c r="G1394" t="s">
        <v>1014</v>
      </c>
      <c r="H1394" t="s">
        <v>89</v>
      </c>
      <c r="I1394" t="s">
        <v>26</v>
      </c>
      <c r="J1394" t="s">
        <v>1003</v>
      </c>
      <c r="K1394" t="s">
        <v>250</v>
      </c>
      <c r="L1394">
        <v>44052</v>
      </c>
      <c r="M1394" t="s">
        <v>66</v>
      </c>
      <c r="N1394" t="s">
        <v>1984</v>
      </c>
      <c r="O1394" t="s">
        <v>31</v>
      </c>
      <c r="P1394" t="s">
        <v>45</v>
      </c>
      <c r="Q1394" t="s">
        <v>1985</v>
      </c>
      <c r="R1394">
        <v>1421.664</v>
      </c>
      <c r="S1394">
        <v>8</v>
      </c>
      <c r="T1394">
        <v>0.4</v>
      </c>
      <c r="U1394">
        <v>-734.52639999999997</v>
      </c>
    </row>
    <row r="1395" spans="1:21" x14ac:dyDescent="0.25">
      <c r="A1395">
        <v>6647</v>
      </c>
      <c r="B1395" t="s">
        <v>4161</v>
      </c>
      <c r="C1395" t="s">
        <v>349</v>
      </c>
      <c r="D1395" t="s">
        <v>3041</v>
      </c>
      <c r="E1395" t="s">
        <v>39</v>
      </c>
      <c r="F1395" t="s">
        <v>1591</v>
      </c>
      <c r="G1395" t="s">
        <v>1592</v>
      </c>
      <c r="H1395" t="s">
        <v>100</v>
      </c>
      <c r="I1395" t="s">
        <v>26</v>
      </c>
      <c r="J1395" t="s">
        <v>1015</v>
      </c>
      <c r="K1395" t="s">
        <v>1800</v>
      </c>
      <c r="L1395">
        <v>97477</v>
      </c>
      <c r="M1395" t="s">
        <v>53</v>
      </c>
      <c r="N1395" t="s">
        <v>329</v>
      </c>
      <c r="O1395" t="s">
        <v>31</v>
      </c>
      <c r="P1395" t="s">
        <v>45</v>
      </c>
      <c r="Q1395" t="s">
        <v>330</v>
      </c>
      <c r="R1395">
        <v>564.19500000000005</v>
      </c>
      <c r="S1395">
        <v>3</v>
      </c>
      <c r="T1395">
        <v>0.5</v>
      </c>
      <c r="U1395">
        <v>-304.6653</v>
      </c>
    </row>
    <row r="1396" spans="1:21" x14ac:dyDescent="0.25">
      <c r="A1396">
        <v>6652</v>
      </c>
      <c r="B1396" t="s">
        <v>4162</v>
      </c>
      <c r="C1396" s="1">
        <v>42956</v>
      </c>
      <c r="D1396" s="1">
        <v>43048</v>
      </c>
      <c r="E1396" t="s">
        <v>86</v>
      </c>
      <c r="F1396" t="s">
        <v>2197</v>
      </c>
      <c r="G1396" t="s">
        <v>2198</v>
      </c>
      <c r="H1396" t="s">
        <v>89</v>
      </c>
      <c r="I1396" t="s">
        <v>26</v>
      </c>
      <c r="J1396" t="s">
        <v>784</v>
      </c>
      <c r="K1396" t="s">
        <v>91</v>
      </c>
      <c r="L1396">
        <v>76017</v>
      </c>
      <c r="M1396" t="s">
        <v>92</v>
      </c>
      <c r="N1396" t="s">
        <v>1099</v>
      </c>
      <c r="O1396" t="s">
        <v>31</v>
      </c>
      <c r="P1396" t="s">
        <v>55</v>
      </c>
      <c r="Q1396" t="s">
        <v>1100</v>
      </c>
      <c r="R1396">
        <v>21.184000000000001</v>
      </c>
      <c r="S1396">
        <v>2</v>
      </c>
      <c r="T1396">
        <v>0.6</v>
      </c>
      <c r="U1396">
        <v>-11.651199999999999</v>
      </c>
    </row>
    <row r="1397" spans="1:21" x14ac:dyDescent="0.25">
      <c r="A1397">
        <v>6654</v>
      </c>
      <c r="B1397" t="s">
        <v>4162</v>
      </c>
      <c r="C1397" s="1">
        <v>42956</v>
      </c>
      <c r="D1397" s="1">
        <v>43048</v>
      </c>
      <c r="E1397" t="s">
        <v>86</v>
      </c>
      <c r="F1397" t="s">
        <v>2197</v>
      </c>
      <c r="G1397" t="s">
        <v>2198</v>
      </c>
      <c r="H1397" t="s">
        <v>89</v>
      </c>
      <c r="I1397" t="s">
        <v>26</v>
      </c>
      <c r="J1397" t="s">
        <v>784</v>
      </c>
      <c r="K1397" t="s">
        <v>91</v>
      </c>
      <c r="L1397">
        <v>76017</v>
      </c>
      <c r="M1397" t="s">
        <v>92</v>
      </c>
      <c r="N1397" t="s">
        <v>2881</v>
      </c>
      <c r="O1397" t="s">
        <v>31</v>
      </c>
      <c r="P1397" t="s">
        <v>35</v>
      </c>
      <c r="Q1397" t="s">
        <v>2882</v>
      </c>
      <c r="R1397">
        <v>213.43</v>
      </c>
      <c r="S1397">
        <v>5</v>
      </c>
      <c r="T1397">
        <v>0.3</v>
      </c>
      <c r="U1397">
        <v>-39.637</v>
      </c>
    </row>
    <row r="1398" spans="1:21" x14ac:dyDescent="0.25">
      <c r="A1398">
        <v>6659</v>
      </c>
      <c r="B1398" t="s">
        <v>4163</v>
      </c>
      <c r="C1398" t="s">
        <v>949</v>
      </c>
      <c r="D1398" t="s">
        <v>4164</v>
      </c>
      <c r="E1398" t="s">
        <v>39</v>
      </c>
      <c r="F1398" t="s">
        <v>2721</v>
      </c>
      <c r="G1398" t="s">
        <v>2722</v>
      </c>
      <c r="H1398" t="s">
        <v>100</v>
      </c>
      <c r="I1398" t="s">
        <v>26</v>
      </c>
      <c r="J1398" t="s">
        <v>2405</v>
      </c>
      <c r="K1398" t="s">
        <v>577</v>
      </c>
      <c r="L1398">
        <v>85234</v>
      </c>
      <c r="M1398" t="s">
        <v>53</v>
      </c>
      <c r="N1398" t="s">
        <v>850</v>
      </c>
      <c r="O1398" t="s">
        <v>31</v>
      </c>
      <c r="P1398" t="s">
        <v>55</v>
      </c>
      <c r="Q1398" t="s">
        <v>851</v>
      </c>
      <c r="R1398">
        <v>68.703999999999994</v>
      </c>
      <c r="S1398">
        <v>2</v>
      </c>
      <c r="T1398">
        <v>0.2</v>
      </c>
      <c r="U1398">
        <v>16.3172</v>
      </c>
    </row>
    <row r="1399" spans="1:21" x14ac:dyDescent="0.25">
      <c r="A1399">
        <v>6660</v>
      </c>
      <c r="B1399" t="s">
        <v>4163</v>
      </c>
      <c r="C1399" t="s">
        <v>949</v>
      </c>
      <c r="D1399" t="s">
        <v>4164</v>
      </c>
      <c r="E1399" t="s">
        <v>39</v>
      </c>
      <c r="F1399" t="s">
        <v>2721</v>
      </c>
      <c r="G1399" t="s">
        <v>2722</v>
      </c>
      <c r="H1399" t="s">
        <v>100</v>
      </c>
      <c r="I1399" t="s">
        <v>26</v>
      </c>
      <c r="J1399" t="s">
        <v>2405</v>
      </c>
      <c r="K1399" t="s">
        <v>577</v>
      </c>
      <c r="L1399">
        <v>85234</v>
      </c>
      <c r="M1399" t="s">
        <v>53</v>
      </c>
      <c r="N1399" t="s">
        <v>1479</v>
      </c>
      <c r="O1399" t="s">
        <v>31</v>
      </c>
      <c r="P1399" t="s">
        <v>45</v>
      </c>
      <c r="Q1399" t="s">
        <v>1244</v>
      </c>
      <c r="R1399">
        <v>386.91</v>
      </c>
      <c r="S1399">
        <v>9</v>
      </c>
      <c r="T1399">
        <v>0.5</v>
      </c>
      <c r="U1399">
        <v>-185.71680000000001</v>
      </c>
    </row>
    <row r="1400" spans="1:21" x14ac:dyDescent="0.25">
      <c r="A1400">
        <v>6664</v>
      </c>
      <c r="B1400" t="s">
        <v>4165</v>
      </c>
      <c r="C1400" t="s">
        <v>642</v>
      </c>
      <c r="D1400" s="1">
        <v>42746</v>
      </c>
      <c r="E1400" t="s">
        <v>39</v>
      </c>
      <c r="F1400" t="s">
        <v>684</v>
      </c>
      <c r="G1400" t="s">
        <v>685</v>
      </c>
      <c r="H1400" t="s">
        <v>25</v>
      </c>
      <c r="I1400" t="s">
        <v>26</v>
      </c>
      <c r="J1400" t="s">
        <v>4166</v>
      </c>
      <c r="K1400" t="s">
        <v>817</v>
      </c>
      <c r="L1400">
        <v>23464</v>
      </c>
      <c r="M1400" t="s">
        <v>29</v>
      </c>
      <c r="N1400" t="s">
        <v>1053</v>
      </c>
      <c r="O1400" t="s">
        <v>31</v>
      </c>
      <c r="P1400" t="s">
        <v>45</v>
      </c>
      <c r="Q1400" t="s">
        <v>1054</v>
      </c>
      <c r="R1400">
        <v>356.85</v>
      </c>
      <c r="S1400">
        <v>5</v>
      </c>
      <c r="T1400">
        <v>0</v>
      </c>
      <c r="U1400">
        <v>60.664499999999997</v>
      </c>
    </row>
    <row r="1401" spans="1:21" x14ac:dyDescent="0.25">
      <c r="A1401">
        <v>6667</v>
      </c>
      <c r="B1401" t="s">
        <v>4167</v>
      </c>
      <c r="C1401" s="1">
        <v>43074</v>
      </c>
      <c r="D1401" t="s">
        <v>973</v>
      </c>
      <c r="E1401" t="s">
        <v>22</v>
      </c>
      <c r="F1401" t="s">
        <v>696</v>
      </c>
      <c r="G1401" t="s">
        <v>697</v>
      </c>
      <c r="H1401" t="s">
        <v>25</v>
      </c>
      <c r="I1401" t="s">
        <v>26</v>
      </c>
      <c r="J1401" t="s">
        <v>1524</v>
      </c>
      <c r="K1401" t="s">
        <v>392</v>
      </c>
      <c r="L1401">
        <v>8360</v>
      </c>
      <c r="M1401" t="s">
        <v>66</v>
      </c>
      <c r="N1401" t="s">
        <v>3437</v>
      </c>
      <c r="O1401" t="s">
        <v>31</v>
      </c>
      <c r="P1401" t="s">
        <v>55</v>
      </c>
      <c r="Q1401" t="s">
        <v>3438</v>
      </c>
      <c r="R1401">
        <v>42.85</v>
      </c>
      <c r="S1401">
        <v>5</v>
      </c>
      <c r="T1401">
        <v>0</v>
      </c>
      <c r="U1401">
        <v>15.426</v>
      </c>
    </row>
    <row r="1402" spans="1:21" x14ac:dyDescent="0.25">
      <c r="A1402">
        <v>6674</v>
      </c>
      <c r="B1402" t="s">
        <v>4168</v>
      </c>
      <c r="C1402" s="1">
        <v>42133</v>
      </c>
      <c r="D1402" s="1">
        <v>42347</v>
      </c>
      <c r="E1402" t="s">
        <v>39</v>
      </c>
      <c r="F1402" t="s">
        <v>4169</v>
      </c>
      <c r="G1402" t="s">
        <v>4170</v>
      </c>
      <c r="H1402" t="s">
        <v>100</v>
      </c>
      <c r="I1402" t="s">
        <v>26</v>
      </c>
      <c r="J1402" t="s">
        <v>4171</v>
      </c>
      <c r="K1402" t="s">
        <v>817</v>
      </c>
      <c r="L1402">
        <v>22901</v>
      </c>
      <c r="M1402" t="s">
        <v>29</v>
      </c>
      <c r="N1402" t="s">
        <v>4172</v>
      </c>
      <c r="O1402" t="s">
        <v>31</v>
      </c>
      <c r="P1402" t="s">
        <v>55</v>
      </c>
      <c r="Q1402" t="s">
        <v>4173</v>
      </c>
      <c r="R1402">
        <v>67.959999999999994</v>
      </c>
      <c r="S1402">
        <v>4</v>
      </c>
      <c r="T1402">
        <v>0</v>
      </c>
      <c r="U1402">
        <v>12.232799999999999</v>
      </c>
    </row>
    <row r="1403" spans="1:21" x14ac:dyDescent="0.25">
      <c r="A1403">
        <v>6679</v>
      </c>
      <c r="B1403" t="s">
        <v>4174</v>
      </c>
      <c r="C1403" s="1">
        <v>41922</v>
      </c>
      <c r="D1403" t="s">
        <v>4175</v>
      </c>
      <c r="E1403" t="s">
        <v>39</v>
      </c>
      <c r="F1403" t="s">
        <v>1477</v>
      </c>
      <c r="G1403" t="s">
        <v>1478</v>
      </c>
      <c r="H1403" t="s">
        <v>100</v>
      </c>
      <c r="I1403" t="s">
        <v>26</v>
      </c>
      <c r="J1403" t="s">
        <v>576</v>
      </c>
      <c r="K1403" t="s">
        <v>577</v>
      </c>
      <c r="L1403">
        <v>85023</v>
      </c>
      <c r="M1403" t="s">
        <v>53</v>
      </c>
      <c r="N1403" t="s">
        <v>1342</v>
      </c>
      <c r="O1403" t="s">
        <v>31</v>
      </c>
      <c r="P1403" t="s">
        <v>55</v>
      </c>
      <c r="Q1403" t="s">
        <v>1343</v>
      </c>
      <c r="R1403">
        <v>46.872</v>
      </c>
      <c r="S1403">
        <v>7</v>
      </c>
      <c r="T1403">
        <v>0.2</v>
      </c>
      <c r="U1403">
        <v>3.5154000000000001</v>
      </c>
    </row>
    <row r="1404" spans="1:21" x14ac:dyDescent="0.25">
      <c r="A1404">
        <v>6684</v>
      </c>
      <c r="B1404" t="s">
        <v>4176</v>
      </c>
      <c r="C1404" s="1">
        <v>41770</v>
      </c>
      <c r="D1404" s="1">
        <v>41923</v>
      </c>
      <c r="E1404" t="s">
        <v>39</v>
      </c>
      <c r="F1404" t="s">
        <v>2901</v>
      </c>
      <c r="G1404" t="s">
        <v>2902</v>
      </c>
      <c r="H1404" t="s">
        <v>100</v>
      </c>
      <c r="I1404" t="s">
        <v>26</v>
      </c>
      <c r="J1404" t="s">
        <v>51</v>
      </c>
      <c r="K1404" t="s">
        <v>52</v>
      </c>
      <c r="L1404">
        <v>90008</v>
      </c>
      <c r="M1404" t="s">
        <v>53</v>
      </c>
      <c r="N1404" t="s">
        <v>2878</v>
      </c>
      <c r="O1404" t="s">
        <v>31</v>
      </c>
      <c r="P1404" t="s">
        <v>55</v>
      </c>
      <c r="Q1404" t="s">
        <v>2879</v>
      </c>
      <c r="R1404">
        <v>20.04</v>
      </c>
      <c r="S1404">
        <v>6</v>
      </c>
      <c r="T1404">
        <v>0</v>
      </c>
      <c r="U1404">
        <v>8.8176000000000005</v>
      </c>
    </row>
    <row r="1405" spans="1:21" x14ac:dyDescent="0.25">
      <c r="A1405">
        <v>6686</v>
      </c>
      <c r="B1405" t="s">
        <v>4177</v>
      </c>
      <c r="C1405" t="s">
        <v>3470</v>
      </c>
      <c r="D1405" t="s">
        <v>4178</v>
      </c>
      <c r="E1405" t="s">
        <v>39</v>
      </c>
      <c r="F1405" t="s">
        <v>1622</v>
      </c>
      <c r="G1405" t="s">
        <v>1623</v>
      </c>
      <c r="H1405" t="s">
        <v>25</v>
      </c>
      <c r="I1405" t="s">
        <v>26</v>
      </c>
      <c r="J1405" t="s">
        <v>226</v>
      </c>
      <c r="K1405" t="s">
        <v>138</v>
      </c>
      <c r="L1405">
        <v>61701</v>
      </c>
      <c r="M1405" t="s">
        <v>92</v>
      </c>
      <c r="N1405" t="s">
        <v>1016</v>
      </c>
      <c r="O1405" t="s">
        <v>31</v>
      </c>
      <c r="P1405" t="s">
        <v>55</v>
      </c>
      <c r="Q1405" t="s">
        <v>1017</v>
      </c>
      <c r="R1405">
        <v>41.552</v>
      </c>
      <c r="S1405">
        <v>2</v>
      </c>
      <c r="T1405">
        <v>0.6</v>
      </c>
      <c r="U1405">
        <v>-19.737200000000001</v>
      </c>
    </row>
    <row r="1406" spans="1:21" x14ac:dyDescent="0.25">
      <c r="A1406">
        <v>6700</v>
      </c>
      <c r="B1406" t="s">
        <v>4179</v>
      </c>
      <c r="C1406" t="s">
        <v>4134</v>
      </c>
      <c r="D1406" t="s">
        <v>2159</v>
      </c>
      <c r="E1406" t="s">
        <v>39</v>
      </c>
      <c r="F1406" t="s">
        <v>2251</v>
      </c>
      <c r="G1406" t="s">
        <v>2252</v>
      </c>
      <c r="H1406" t="s">
        <v>25</v>
      </c>
      <c r="I1406" t="s">
        <v>26</v>
      </c>
      <c r="J1406" t="s">
        <v>720</v>
      </c>
      <c r="K1406" t="s">
        <v>52</v>
      </c>
      <c r="L1406">
        <v>92024</v>
      </c>
      <c r="M1406" t="s">
        <v>53</v>
      </c>
      <c r="N1406" t="s">
        <v>1816</v>
      </c>
      <c r="O1406" t="s">
        <v>31</v>
      </c>
      <c r="P1406" t="s">
        <v>35</v>
      </c>
      <c r="Q1406" t="s">
        <v>1817</v>
      </c>
      <c r="R1406">
        <v>225.29599999999999</v>
      </c>
      <c r="S1406">
        <v>2</v>
      </c>
      <c r="T1406">
        <v>0.2</v>
      </c>
      <c r="U1406">
        <v>22.529599999999999</v>
      </c>
    </row>
    <row r="1407" spans="1:21" x14ac:dyDescent="0.25">
      <c r="A1407">
        <v>6702</v>
      </c>
      <c r="B1407" t="s">
        <v>4180</v>
      </c>
      <c r="C1407" t="s">
        <v>4181</v>
      </c>
      <c r="D1407" t="s">
        <v>4182</v>
      </c>
      <c r="E1407" t="s">
        <v>39</v>
      </c>
      <c r="F1407" t="s">
        <v>1614</v>
      </c>
      <c r="G1407" t="s">
        <v>1615</v>
      </c>
      <c r="H1407" t="s">
        <v>25</v>
      </c>
      <c r="I1407" t="s">
        <v>26</v>
      </c>
      <c r="J1407" t="s">
        <v>4183</v>
      </c>
      <c r="K1407" t="s">
        <v>1209</v>
      </c>
      <c r="L1407">
        <v>27893</v>
      </c>
      <c r="M1407" t="s">
        <v>29</v>
      </c>
      <c r="N1407" t="s">
        <v>1821</v>
      </c>
      <c r="O1407" t="s">
        <v>31</v>
      </c>
      <c r="P1407" t="s">
        <v>55</v>
      </c>
      <c r="Q1407" t="s">
        <v>1822</v>
      </c>
      <c r="R1407">
        <v>163.136</v>
      </c>
      <c r="S1407">
        <v>4</v>
      </c>
      <c r="T1407">
        <v>0.2</v>
      </c>
      <c r="U1407">
        <v>20.391999999999999</v>
      </c>
    </row>
    <row r="1408" spans="1:21" x14ac:dyDescent="0.25">
      <c r="A1408">
        <v>6709</v>
      </c>
      <c r="B1408" t="s">
        <v>4184</v>
      </c>
      <c r="C1408" t="s">
        <v>2663</v>
      </c>
      <c r="D1408" t="s">
        <v>2449</v>
      </c>
      <c r="E1408" t="s">
        <v>39</v>
      </c>
      <c r="F1408" t="s">
        <v>3308</v>
      </c>
      <c r="G1408" t="s">
        <v>3309</v>
      </c>
      <c r="H1408" t="s">
        <v>25</v>
      </c>
      <c r="I1408" t="s">
        <v>26</v>
      </c>
      <c r="J1408" t="s">
        <v>4185</v>
      </c>
      <c r="K1408" t="s">
        <v>2240</v>
      </c>
      <c r="L1408">
        <v>87124</v>
      </c>
      <c r="M1408" t="s">
        <v>53</v>
      </c>
      <c r="N1408" t="s">
        <v>265</v>
      </c>
      <c r="O1408" t="s">
        <v>31</v>
      </c>
      <c r="P1408" t="s">
        <v>35</v>
      </c>
      <c r="Q1408" t="s">
        <v>266</v>
      </c>
      <c r="R1408">
        <v>883.84</v>
      </c>
      <c r="S1408">
        <v>4</v>
      </c>
      <c r="T1408">
        <v>0.2</v>
      </c>
      <c r="U1408">
        <v>99.432000000000002</v>
      </c>
    </row>
    <row r="1409" spans="1:21" x14ac:dyDescent="0.25">
      <c r="A1409">
        <v>6710</v>
      </c>
      <c r="B1409" t="s">
        <v>4184</v>
      </c>
      <c r="C1409" t="s">
        <v>2663</v>
      </c>
      <c r="D1409" t="s">
        <v>2449</v>
      </c>
      <c r="E1409" t="s">
        <v>39</v>
      </c>
      <c r="F1409" t="s">
        <v>3308</v>
      </c>
      <c r="G1409" t="s">
        <v>3309</v>
      </c>
      <c r="H1409" t="s">
        <v>25</v>
      </c>
      <c r="I1409" t="s">
        <v>26</v>
      </c>
      <c r="J1409" t="s">
        <v>4185</v>
      </c>
      <c r="K1409" t="s">
        <v>2240</v>
      </c>
      <c r="L1409">
        <v>87124</v>
      </c>
      <c r="M1409" t="s">
        <v>53</v>
      </c>
      <c r="N1409" t="s">
        <v>385</v>
      </c>
      <c r="O1409" t="s">
        <v>31</v>
      </c>
      <c r="P1409" t="s">
        <v>35</v>
      </c>
      <c r="Q1409" t="s">
        <v>386</v>
      </c>
      <c r="R1409">
        <v>230.352</v>
      </c>
      <c r="S1409">
        <v>3</v>
      </c>
      <c r="T1409">
        <v>0.2</v>
      </c>
      <c r="U1409">
        <v>20.155799999999999</v>
      </c>
    </row>
    <row r="1410" spans="1:21" x14ac:dyDescent="0.25">
      <c r="A1410">
        <v>6713</v>
      </c>
      <c r="B1410" t="s">
        <v>4186</v>
      </c>
      <c r="C1410" t="s">
        <v>1573</v>
      </c>
      <c r="D1410" t="s">
        <v>1573</v>
      </c>
      <c r="E1410" t="s">
        <v>464</v>
      </c>
      <c r="F1410" t="s">
        <v>259</v>
      </c>
      <c r="G1410" t="s">
        <v>260</v>
      </c>
      <c r="H1410" t="s">
        <v>25</v>
      </c>
      <c r="I1410" t="s">
        <v>26</v>
      </c>
      <c r="J1410" t="s">
        <v>2624</v>
      </c>
      <c r="K1410" t="s">
        <v>138</v>
      </c>
      <c r="L1410">
        <v>60076</v>
      </c>
      <c r="M1410" t="s">
        <v>92</v>
      </c>
      <c r="N1410" t="s">
        <v>2194</v>
      </c>
      <c r="O1410" t="s">
        <v>31</v>
      </c>
      <c r="P1410" t="s">
        <v>55</v>
      </c>
      <c r="Q1410" t="s">
        <v>2195</v>
      </c>
      <c r="R1410">
        <v>266.35199999999998</v>
      </c>
      <c r="S1410">
        <v>6</v>
      </c>
      <c r="T1410">
        <v>0.6</v>
      </c>
      <c r="U1410">
        <v>-292.98719999999997</v>
      </c>
    </row>
    <row r="1411" spans="1:21" x14ac:dyDescent="0.25">
      <c r="A1411">
        <v>6714</v>
      </c>
      <c r="B1411" t="s">
        <v>4186</v>
      </c>
      <c r="C1411" t="s">
        <v>1573</v>
      </c>
      <c r="D1411" t="s">
        <v>1573</v>
      </c>
      <c r="E1411" t="s">
        <v>464</v>
      </c>
      <c r="F1411" t="s">
        <v>259</v>
      </c>
      <c r="G1411" t="s">
        <v>260</v>
      </c>
      <c r="H1411" t="s">
        <v>25</v>
      </c>
      <c r="I1411" t="s">
        <v>26</v>
      </c>
      <c r="J1411" t="s">
        <v>2624</v>
      </c>
      <c r="K1411" t="s">
        <v>138</v>
      </c>
      <c r="L1411">
        <v>60076</v>
      </c>
      <c r="M1411" t="s">
        <v>92</v>
      </c>
      <c r="N1411" t="s">
        <v>383</v>
      </c>
      <c r="O1411" t="s">
        <v>31</v>
      </c>
      <c r="P1411" t="s">
        <v>55</v>
      </c>
      <c r="Q1411" t="s">
        <v>384</v>
      </c>
      <c r="R1411">
        <v>56.328000000000003</v>
      </c>
      <c r="S1411">
        <v>3</v>
      </c>
      <c r="T1411">
        <v>0.6</v>
      </c>
      <c r="U1411">
        <v>-26.755800000000001</v>
      </c>
    </row>
    <row r="1412" spans="1:21" x14ac:dyDescent="0.25">
      <c r="A1412">
        <v>6719</v>
      </c>
      <c r="B1412" t="s">
        <v>4187</v>
      </c>
      <c r="C1412" s="1">
        <v>42586</v>
      </c>
      <c r="D1412" t="s">
        <v>671</v>
      </c>
      <c r="E1412" t="s">
        <v>39</v>
      </c>
      <c r="F1412" t="s">
        <v>853</v>
      </c>
      <c r="G1412" t="s">
        <v>854</v>
      </c>
      <c r="H1412" t="s">
        <v>100</v>
      </c>
      <c r="I1412" t="s">
        <v>26</v>
      </c>
      <c r="J1412" t="s">
        <v>4188</v>
      </c>
      <c r="K1412" t="s">
        <v>1238</v>
      </c>
      <c r="L1412">
        <v>71901</v>
      </c>
      <c r="M1412" t="s">
        <v>29</v>
      </c>
      <c r="N1412" t="s">
        <v>1315</v>
      </c>
      <c r="O1412" t="s">
        <v>31</v>
      </c>
      <c r="P1412" t="s">
        <v>55</v>
      </c>
      <c r="Q1412" t="s">
        <v>1316</v>
      </c>
      <c r="R1412">
        <v>159.91999999999999</v>
      </c>
      <c r="S1412">
        <v>4</v>
      </c>
      <c r="T1412">
        <v>0</v>
      </c>
      <c r="U1412">
        <v>31.984000000000002</v>
      </c>
    </row>
    <row r="1413" spans="1:21" x14ac:dyDescent="0.25">
      <c r="A1413">
        <v>6729</v>
      </c>
      <c r="B1413" t="s">
        <v>4189</v>
      </c>
      <c r="C1413" s="1">
        <v>42471</v>
      </c>
      <c r="D1413" s="1">
        <v>42624</v>
      </c>
      <c r="E1413" t="s">
        <v>39</v>
      </c>
      <c r="F1413" t="s">
        <v>3004</v>
      </c>
      <c r="G1413" t="s">
        <v>3005</v>
      </c>
      <c r="H1413" t="s">
        <v>89</v>
      </c>
      <c r="I1413" t="s">
        <v>26</v>
      </c>
      <c r="J1413" t="s">
        <v>1178</v>
      </c>
      <c r="K1413" t="s">
        <v>43</v>
      </c>
      <c r="L1413">
        <v>33180</v>
      </c>
      <c r="M1413" t="s">
        <v>29</v>
      </c>
      <c r="N1413" t="s">
        <v>1871</v>
      </c>
      <c r="O1413" t="s">
        <v>31</v>
      </c>
      <c r="P1413" t="s">
        <v>55</v>
      </c>
      <c r="Q1413" t="s">
        <v>1872</v>
      </c>
      <c r="R1413">
        <v>50.496000000000002</v>
      </c>
      <c r="S1413">
        <v>6</v>
      </c>
      <c r="T1413">
        <v>0.2</v>
      </c>
      <c r="U1413">
        <v>8.2056000000000004</v>
      </c>
    </row>
    <row r="1414" spans="1:21" x14ac:dyDescent="0.25">
      <c r="A1414">
        <v>6731</v>
      </c>
      <c r="B1414" t="s">
        <v>4190</v>
      </c>
      <c r="C1414" t="s">
        <v>1404</v>
      </c>
      <c r="D1414" t="s">
        <v>2454</v>
      </c>
      <c r="E1414" t="s">
        <v>86</v>
      </c>
      <c r="F1414" t="s">
        <v>914</v>
      </c>
      <c r="G1414" t="s">
        <v>915</v>
      </c>
      <c r="H1414" t="s">
        <v>89</v>
      </c>
      <c r="I1414" t="s">
        <v>26</v>
      </c>
      <c r="J1414" t="s">
        <v>1459</v>
      </c>
      <c r="K1414" t="s">
        <v>146</v>
      </c>
      <c r="L1414">
        <v>37167</v>
      </c>
      <c r="M1414" t="s">
        <v>29</v>
      </c>
      <c r="N1414" t="s">
        <v>353</v>
      </c>
      <c r="O1414" t="s">
        <v>31</v>
      </c>
      <c r="P1414" t="s">
        <v>35</v>
      </c>
      <c r="Q1414" t="s">
        <v>354</v>
      </c>
      <c r="R1414">
        <v>643.13599999999997</v>
      </c>
      <c r="S1414">
        <v>4</v>
      </c>
      <c r="T1414">
        <v>0.2</v>
      </c>
      <c r="U1414">
        <v>56.2744</v>
      </c>
    </row>
    <row r="1415" spans="1:21" x14ac:dyDescent="0.25">
      <c r="A1415">
        <v>6741</v>
      </c>
      <c r="B1415" t="s">
        <v>4191</v>
      </c>
      <c r="C1415" t="s">
        <v>1649</v>
      </c>
      <c r="D1415" t="s">
        <v>4192</v>
      </c>
      <c r="E1415" t="s">
        <v>39</v>
      </c>
      <c r="F1415" t="s">
        <v>1709</v>
      </c>
      <c r="G1415" t="s">
        <v>1710</v>
      </c>
      <c r="H1415" t="s">
        <v>25</v>
      </c>
      <c r="I1415" t="s">
        <v>26</v>
      </c>
      <c r="J1415" t="s">
        <v>137</v>
      </c>
      <c r="K1415" t="s">
        <v>138</v>
      </c>
      <c r="L1415">
        <v>60623</v>
      </c>
      <c r="M1415" t="s">
        <v>92</v>
      </c>
      <c r="N1415" t="s">
        <v>1899</v>
      </c>
      <c r="O1415" t="s">
        <v>31</v>
      </c>
      <c r="P1415" t="s">
        <v>35</v>
      </c>
      <c r="Q1415" t="s">
        <v>1900</v>
      </c>
      <c r="R1415">
        <v>359.77199999999999</v>
      </c>
      <c r="S1415">
        <v>2</v>
      </c>
      <c r="T1415">
        <v>0.3</v>
      </c>
      <c r="U1415">
        <v>-5.1395999999999997</v>
      </c>
    </row>
    <row r="1416" spans="1:21" x14ac:dyDescent="0.25">
      <c r="A1416">
        <v>6743</v>
      </c>
      <c r="B1416" t="s">
        <v>4193</v>
      </c>
      <c r="C1416" s="1">
        <v>42893</v>
      </c>
      <c r="D1416" s="1">
        <v>43046</v>
      </c>
      <c r="E1416" t="s">
        <v>39</v>
      </c>
      <c r="F1416" t="s">
        <v>438</v>
      </c>
      <c r="G1416" t="s">
        <v>439</v>
      </c>
      <c r="H1416" t="s">
        <v>25</v>
      </c>
      <c r="I1416" t="s">
        <v>26</v>
      </c>
      <c r="J1416" t="s">
        <v>51</v>
      </c>
      <c r="K1416" t="s">
        <v>52</v>
      </c>
      <c r="L1416">
        <v>90008</v>
      </c>
      <c r="M1416" t="s">
        <v>53</v>
      </c>
      <c r="N1416" t="s">
        <v>139</v>
      </c>
      <c r="O1416" t="s">
        <v>31</v>
      </c>
      <c r="P1416" t="s">
        <v>35</v>
      </c>
      <c r="Q1416" t="s">
        <v>232</v>
      </c>
      <c r="R1416">
        <v>122.136</v>
      </c>
      <c r="S1416">
        <v>3</v>
      </c>
      <c r="T1416">
        <v>0.2</v>
      </c>
      <c r="U1416">
        <v>-13.7403</v>
      </c>
    </row>
    <row r="1417" spans="1:21" x14ac:dyDescent="0.25">
      <c r="A1417">
        <v>6751</v>
      </c>
      <c r="B1417" t="s">
        <v>4194</v>
      </c>
      <c r="C1417" t="s">
        <v>4195</v>
      </c>
      <c r="D1417" t="s">
        <v>4196</v>
      </c>
      <c r="E1417" t="s">
        <v>22</v>
      </c>
      <c r="F1417" t="s">
        <v>2582</v>
      </c>
      <c r="G1417" t="s">
        <v>2583</v>
      </c>
      <c r="H1417" t="s">
        <v>25</v>
      </c>
      <c r="I1417" t="s">
        <v>26</v>
      </c>
      <c r="J1417" t="s">
        <v>4197</v>
      </c>
      <c r="K1417" t="s">
        <v>392</v>
      </c>
      <c r="L1417">
        <v>7501</v>
      </c>
      <c r="M1417" t="s">
        <v>66</v>
      </c>
      <c r="N1417" t="s">
        <v>2881</v>
      </c>
      <c r="O1417" t="s">
        <v>31</v>
      </c>
      <c r="P1417" t="s">
        <v>35</v>
      </c>
      <c r="Q1417" t="s">
        <v>2882</v>
      </c>
      <c r="R1417">
        <v>121.96</v>
      </c>
      <c r="S1417">
        <v>2</v>
      </c>
      <c r="T1417">
        <v>0</v>
      </c>
      <c r="U1417">
        <v>20.7332</v>
      </c>
    </row>
    <row r="1418" spans="1:21" x14ac:dyDescent="0.25">
      <c r="A1418">
        <v>6756</v>
      </c>
      <c r="B1418" t="s">
        <v>4198</v>
      </c>
      <c r="C1418" t="s">
        <v>744</v>
      </c>
      <c r="D1418" t="s">
        <v>745</v>
      </c>
      <c r="E1418" t="s">
        <v>39</v>
      </c>
      <c r="F1418" t="s">
        <v>4199</v>
      </c>
      <c r="G1418" t="s">
        <v>4200</v>
      </c>
      <c r="H1418" t="s">
        <v>89</v>
      </c>
      <c r="I1418" t="s">
        <v>26</v>
      </c>
      <c r="J1418" t="s">
        <v>2437</v>
      </c>
      <c r="K1418" t="s">
        <v>392</v>
      </c>
      <c r="L1418">
        <v>8701</v>
      </c>
      <c r="M1418" t="s">
        <v>66</v>
      </c>
      <c r="N1418" t="s">
        <v>2618</v>
      </c>
      <c r="O1418" t="s">
        <v>31</v>
      </c>
      <c r="P1418" t="s">
        <v>55</v>
      </c>
      <c r="Q1418" t="s">
        <v>2619</v>
      </c>
      <c r="R1418">
        <v>47.4</v>
      </c>
      <c r="S1418">
        <v>5</v>
      </c>
      <c r="T1418">
        <v>0</v>
      </c>
      <c r="U1418">
        <v>18.96</v>
      </c>
    </row>
    <row r="1419" spans="1:21" x14ac:dyDescent="0.25">
      <c r="A1419">
        <v>6757</v>
      </c>
      <c r="B1419" t="s">
        <v>4198</v>
      </c>
      <c r="C1419" t="s">
        <v>744</v>
      </c>
      <c r="D1419" t="s">
        <v>745</v>
      </c>
      <c r="E1419" t="s">
        <v>39</v>
      </c>
      <c r="F1419" t="s">
        <v>4199</v>
      </c>
      <c r="G1419" t="s">
        <v>4200</v>
      </c>
      <c r="H1419" t="s">
        <v>89</v>
      </c>
      <c r="I1419" t="s">
        <v>26</v>
      </c>
      <c r="J1419" t="s">
        <v>2437</v>
      </c>
      <c r="K1419" t="s">
        <v>392</v>
      </c>
      <c r="L1419">
        <v>8701</v>
      </c>
      <c r="M1419" t="s">
        <v>66</v>
      </c>
      <c r="N1419" t="s">
        <v>3058</v>
      </c>
      <c r="O1419" t="s">
        <v>31</v>
      </c>
      <c r="P1419" t="s">
        <v>35</v>
      </c>
      <c r="Q1419" t="s">
        <v>3059</v>
      </c>
      <c r="R1419">
        <v>512.96</v>
      </c>
      <c r="S1419">
        <v>4</v>
      </c>
      <c r="T1419">
        <v>0</v>
      </c>
      <c r="U1419">
        <v>143.62880000000001</v>
      </c>
    </row>
    <row r="1420" spans="1:21" x14ac:dyDescent="0.25">
      <c r="A1420">
        <v>6762</v>
      </c>
      <c r="B1420" t="s">
        <v>4201</v>
      </c>
      <c r="C1420" t="s">
        <v>1294</v>
      </c>
      <c r="D1420" t="s">
        <v>3889</v>
      </c>
      <c r="E1420" t="s">
        <v>22</v>
      </c>
      <c r="F1420" t="s">
        <v>3775</v>
      </c>
      <c r="G1420" t="s">
        <v>3776</v>
      </c>
      <c r="H1420" t="s">
        <v>89</v>
      </c>
      <c r="I1420" t="s">
        <v>26</v>
      </c>
      <c r="J1420" t="s">
        <v>180</v>
      </c>
      <c r="K1420" t="s">
        <v>123</v>
      </c>
      <c r="L1420">
        <v>10035</v>
      </c>
      <c r="M1420" t="s">
        <v>66</v>
      </c>
      <c r="N1420" t="s">
        <v>1335</v>
      </c>
      <c r="O1420" t="s">
        <v>31</v>
      </c>
      <c r="P1420" t="s">
        <v>35</v>
      </c>
      <c r="Q1420" t="s">
        <v>1336</v>
      </c>
      <c r="R1420">
        <v>253.76400000000001</v>
      </c>
      <c r="S1420">
        <v>2</v>
      </c>
      <c r="T1420">
        <v>0.1</v>
      </c>
      <c r="U1420">
        <v>31.015599999999999</v>
      </c>
    </row>
    <row r="1421" spans="1:21" x14ac:dyDescent="0.25">
      <c r="A1421">
        <v>6766</v>
      </c>
      <c r="B1421" t="s">
        <v>4202</v>
      </c>
      <c r="C1421" t="s">
        <v>2111</v>
      </c>
      <c r="D1421" t="s">
        <v>957</v>
      </c>
      <c r="E1421" t="s">
        <v>39</v>
      </c>
      <c r="F1421" t="s">
        <v>2797</v>
      </c>
      <c r="G1421" t="s">
        <v>2798</v>
      </c>
      <c r="H1421" t="s">
        <v>25</v>
      </c>
      <c r="I1421" t="s">
        <v>26</v>
      </c>
      <c r="J1421" t="s">
        <v>137</v>
      </c>
      <c r="K1421" t="s">
        <v>138</v>
      </c>
      <c r="L1421">
        <v>60653</v>
      </c>
      <c r="M1421" t="s">
        <v>92</v>
      </c>
      <c r="N1421" t="s">
        <v>428</v>
      </c>
      <c r="O1421" t="s">
        <v>31</v>
      </c>
      <c r="P1421" t="s">
        <v>35</v>
      </c>
      <c r="Q1421" t="s">
        <v>429</v>
      </c>
      <c r="R1421">
        <v>317.05799999999999</v>
      </c>
      <c r="S1421">
        <v>3</v>
      </c>
      <c r="T1421">
        <v>0.3</v>
      </c>
      <c r="U1421">
        <v>-18.117599999999999</v>
      </c>
    </row>
    <row r="1422" spans="1:21" x14ac:dyDescent="0.25">
      <c r="A1422">
        <v>6768</v>
      </c>
      <c r="B1422" t="s">
        <v>4202</v>
      </c>
      <c r="C1422" t="s">
        <v>2111</v>
      </c>
      <c r="D1422" t="s">
        <v>957</v>
      </c>
      <c r="E1422" t="s">
        <v>39</v>
      </c>
      <c r="F1422" t="s">
        <v>2797</v>
      </c>
      <c r="G1422" t="s">
        <v>2798</v>
      </c>
      <c r="H1422" t="s">
        <v>25</v>
      </c>
      <c r="I1422" t="s">
        <v>26</v>
      </c>
      <c r="J1422" t="s">
        <v>137</v>
      </c>
      <c r="K1422" t="s">
        <v>138</v>
      </c>
      <c r="L1422">
        <v>60653</v>
      </c>
      <c r="M1422" t="s">
        <v>92</v>
      </c>
      <c r="N1422" t="s">
        <v>1587</v>
      </c>
      <c r="O1422" t="s">
        <v>31</v>
      </c>
      <c r="P1422" t="s">
        <v>55</v>
      </c>
      <c r="Q1422" t="s">
        <v>1588</v>
      </c>
      <c r="R1422">
        <v>14.56</v>
      </c>
      <c r="S1422">
        <v>5</v>
      </c>
      <c r="T1422">
        <v>0.6</v>
      </c>
      <c r="U1422">
        <v>-6.1879999999999997</v>
      </c>
    </row>
    <row r="1423" spans="1:21" x14ac:dyDescent="0.25">
      <c r="A1423">
        <v>6779</v>
      </c>
      <c r="B1423" t="s">
        <v>4203</v>
      </c>
      <c r="C1423" s="1">
        <v>42438</v>
      </c>
      <c r="D1423" s="1">
        <v>42591</v>
      </c>
      <c r="E1423" t="s">
        <v>22</v>
      </c>
      <c r="F1423" t="s">
        <v>2407</v>
      </c>
      <c r="G1423" t="s">
        <v>2408</v>
      </c>
      <c r="H1423" t="s">
        <v>25</v>
      </c>
      <c r="I1423" t="s">
        <v>26</v>
      </c>
      <c r="J1423" t="s">
        <v>3266</v>
      </c>
      <c r="K1423" t="s">
        <v>1274</v>
      </c>
      <c r="L1423">
        <v>21215</v>
      </c>
      <c r="M1423" t="s">
        <v>66</v>
      </c>
      <c r="N1423" t="s">
        <v>1750</v>
      </c>
      <c r="O1423" t="s">
        <v>31</v>
      </c>
      <c r="P1423" t="s">
        <v>32</v>
      </c>
      <c r="Q1423" t="s">
        <v>1751</v>
      </c>
      <c r="R1423">
        <v>344.94</v>
      </c>
      <c r="S1423">
        <v>3</v>
      </c>
      <c r="T1423">
        <v>0</v>
      </c>
      <c r="U1423">
        <v>31.044599999999999</v>
      </c>
    </row>
    <row r="1424" spans="1:21" x14ac:dyDescent="0.25">
      <c r="A1424">
        <v>6780</v>
      </c>
      <c r="B1424" t="s">
        <v>4203</v>
      </c>
      <c r="C1424" s="1">
        <v>42438</v>
      </c>
      <c r="D1424" s="1">
        <v>42591</v>
      </c>
      <c r="E1424" t="s">
        <v>22</v>
      </c>
      <c r="F1424" t="s">
        <v>2407</v>
      </c>
      <c r="G1424" t="s">
        <v>2408</v>
      </c>
      <c r="H1424" t="s">
        <v>25</v>
      </c>
      <c r="I1424" t="s">
        <v>26</v>
      </c>
      <c r="J1424" t="s">
        <v>3266</v>
      </c>
      <c r="K1424" t="s">
        <v>1274</v>
      </c>
      <c r="L1424">
        <v>21215</v>
      </c>
      <c r="M1424" t="s">
        <v>66</v>
      </c>
      <c r="N1424" t="s">
        <v>2039</v>
      </c>
      <c r="O1424" t="s">
        <v>31</v>
      </c>
      <c r="P1424" t="s">
        <v>55</v>
      </c>
      <c r="Q1424" t="s">
        <v>2040</v>
      </c>
      <c r="R1424">
        <v>14.76</v>
      </c>
      <c r="S1424">
        <v>2</v>
      </c>
      <c r="T1424">
        <v>0</v>
      </c>
      <c r="U1424">
        <v>4.2804000000000002</v>
      </c>
    </row>
    <row r="1425" spans="1:21" x14ac:dyDescent="0.25">
      <c r="A1425">
        <v>6783</v>
      </c>
      <c r="B1425" t="s">
        <v>4204</v>
      </c>
      <c r="C1425" t="s">
        <v>2159</v>
      </c>
      <c r="D1425" t="s">
        <v>4205</v>
      </c>
      <c r="E1425" t="s">
        <v>22</v>
      </c>
      <c r="F1425" t="s">
        <v>2976</v>
      </c>
      <c r="G1425" t="s">
        <v>2977</v>
      </c>
      <c r="H1425" t="s">
        <v>25</v>
      </c>
      <c r="I1425" t="s">
        <v>26</v>
      </c>
      <c r="J1425" t="s">
        <v>64</v>
      </c>
      <c r="K1425" t="s">
        <v>65</v>
      </c>
      <c r="L1425">
        <v>19143</v>
      </c>
      <c r="M1425" t="s">
        <v>66</v>
      </c>
      <c r="N1425" t="s">
        <v>768</v>
      </c>
      <c r="O1425" t="s">
        <v>31</v>
      </c>
      <c r="P1425" t="s">
        <v>55</v>
      </c>
      <c r="Q1425" t="s">
        <v>769</v>
      </c>
      <c r="R1425">
        <v>20.096</v>
      </c>
      <c r="S1425">
        <v>4</v>
      </c>
      <c r="T1425">
        <v>0.2</v>
      </c>
      <c r="U1425">
        <v>3.0144000000000002</v>
      </c>
    </row>
    <row r="1426" spans="1:21" x14ac:dyDescent="0.25">
      <c r="A1426">
        <v>6785</v>
      </c>
      <c r="B1426" t="s">
        <v>4204</v>
      </c>
      <c r="C1426" t="s">
        <v>2159</v>
      </c>
      <c r="D1426" t="s">
        <v>4205</v>
      </c>
      <c r="E1426" t="s">
        <v>22</v>
      </c>
      <c r="F1426" t="s">
        <v>2976</v>
      </c>
      <c r="G1426" t="s">
        <v>2977</v>
      </c>
      <c r="H1426" t="s">
        <v>25</v>
      </c>
      <c r="I1426" t="s">
        <v>26</v>
      </c>
      <c r="J1426" t="s">
        <v>64</v>
      </c>
      <c r="K1426" t="s">
        <v>65</v>
      </c>
      <c r="L1426">
        <v>19143</v>
      </c>
      <c r="M1426" t="s">
        <v>66</v>
      </c>
      <c r="N1426" t="s">
        <v>3743</v>
      </c>
      <c r="O1426" t="s">
        <v>31</v>
      </c>
      <c r="P1426" t="s">
        <v>45</v>
      </c>
      <c r="Q1426" t="s">
        <v>3744</v>
      </c>
      <c r="R1426">
        <v>138.58799999999999</v>
      </c>
      <c r="S1426">
        <v>1</v>
      </c>
      <c r="T1426">
        <v>0.4</v>
      </c>
      <c r="U1426">
        <v>-34.646999999999998</v>
      </c>
    </row>
    <row r="1427" spans="1:21" x14ac:dyDescent="0.25">
      <c r="A1427">
        <v>6788</v>
      </c>
      <c r="B1427" t="s">
        <v>4206</v>
      </c>
      <c r="C1427" t="s">
        <v>2898</v>
      </c>
      <c r="D1427" t="s">
        <v>4207</v>
      </c>
      <c r="E1427" t="s">
        <v>39</v>
      </c>
      <c r="F1427" t="s">
        <v>398</v>
      </c>
      <c r="G1427" t="s">
        <v>399</v>
      </c>
      <c r="H1427" t="s">
        <v>25</v>
      </c>
      <c r="I1427" t="s">
        <v>26</v>
      </c>
      <c r="J1427" t="s">
        <v>2540</v>
      </c>
      <c r="K1427" t="s">
        <v>754</v>
      </c>
      <c r="L1427">
        <v>30318</v>
      </c>
      <c r="M1427" t="s">
        <v>29</v>
      </c>
      <c r="N1427" t="s">
        <v>1158</v>
      </c>
      <c r="O1427" t="s">
        <v>31</v>
      </c>
      <c r="P1427" t="s">
        <v>55</v>
      </c>
      <c r="Q1427" t="s">
        <v>1159</v>
      </c>
      <c r="R1427">
        <v>129.93</v>
      </c>
      <c r="S1427">
        <v>3</v>
      </c>
      <c r="T1427">
        <v>0</v>
      </c>
      <c r="U1427">
        <v>12.993</v>
      </c>
    </row>
    <row r="1428" spans="1:21" x14ac:dyDescent="0.25">
      <c r="A1428">
        <v>6792</v>
      </c>
      <c r="B1428" t="s">
        <v>4208</v>
      </c>
      <c r="C1428" s="1">
        <v>42654</v>
      </c>
      <c r="D1428" t="s">
        <v>4209</v>
      </c>
      <c r="E1428" t="s">
        <v>39</v>
      </c>
      <c r="F1428" t="s">
        <v>2062</v>
      </c>
      <c r="G1428" t="s">
        <v>2063</v>
      </c>
      <c r="H1428" t="s">
        <v>100</v>
      </c>
      <c r="I1428" t="s">
        <v>26</v>
      </c>
      <c r="J1428" t="s">
        <v>2189</v>
      </c>
      <c r="K1428" t="s">
        <v>52</v>
      </c>
      <c r="L1428">
        <v>95823</v>
      </c>
      <c r="M1428" t="s">
        <v>53</v>
      </c>
      <c r="N1428" t="s">
        <v>3159</v>
      </c>
      <c r="O1428" t="s">
        <v>31</v>
      </c>
      <c r="P1428" t="s">
        <v>55</v>
      </c>
      <c r="Q1428" t="s">
        <v>3160</v>
      </c>
      <c r="R1428">
        <v>9.98</v>
      </c>
      <c r="S1428">
        <v>1</v>
      </c>
      <c r="T1428">
        <v>0</v>
      </c>
      <c r="U1428">
        <v>2.7944</v>
      </c>
    </row>
    <row r="1429" spans="1:21" x14ac:dyDescent="0.25">
      <c r="A1429">
        <v>6796</v>
      </c>
      <c r="B1429" t="s">
        <v>4210</v>
      </c>
      <c r="C1429" t="s">
        <v>2501</v>
      </c>
      <c r="D1429" t="s">
        <v>988</v>
      </c>
      <c r="E1429" t="s">
        <v>39</v>
      </c>
      <c r="F1429" t="s">
        <v>638</v>
      </c>
      <c r="G1429" t="s">
        <v>639</v>
      </c>
      <c r="H1429" t="s">
        <v>89</v>
      </c>
      <c r="I1429" t="s">
        <v>26</v>
      </c>
      <c r="J1429" t="s">
        <v>137</v>
      </c>
      <c r="K1429" t="s">
        <v>138</v>
      </c>
      <c r="L1429">
        <v>60610</v>
      </c>
      <c r="M1429" t="s">
        <v>92</v>
      </c>
      <c r="N1429" t="s">
        <v>3194</v>
      </c>
      <c r="O1429" t="s">
        <v>31</v>
      </c>
      <c r="P1429" t="s">
        <v>55</v>
      </c>
      <c r="Q1429" t="s">
        <v>3195</v>
      </c>
      <c r="R1429">
        <v>34.503999999999998</v>
      </c>
      <c r="S1429">
        <v>2</v>
      </c>
      <c r="T1429">
        <v>0.6</v>
      </c>
      <c r="U1429">
        <v>-15.5268</v>
      </c>
    </row>
    <row r="1430" spans="1:21" x14ac:dyDescent="0.25">
      <c r="A1430">
        <v>6797</v>
      </c>
      <c r="B1430" t="s">
        <v>4211</v>
      </c>
      <c r="C1430" t="s">
        <v>2410</v>
      </c>
      <c r="D1430" t="s">
        <v>2410</v>
      </c>
      <c r="E1430" t="s">
        <v>464</v>
      </c>
      <c r="F1430" t="s">
        <v>1622</v>
      </c>
      <c r="G1430" t="s">
        <v>1623</v>
      </c>
      <c r="H1430" t="s">
        <v>25</v>
      </c>
      <c r="I1430" t="s">
        <v>26</v>
      </c>
      <c r="J1430" t="s">
        <v>101</v>
      </c>
      <c r="K1430" t="s">
        <v>91</v>
      </c>
      <c r="L1430">
        <v>77041</v>
      </c>
      <c r="M1430" t="s">
        <v>92</v>
      </c>
      <c r="N1430" t="s">
        <v>1518</v>
      </c>
      <c r="O1430" t="s">
        <v>31</v>
      </c>
      <c r="P1430" t="s">
        <v>55</v>
      </c>
      <c r="Q1430" t="s">
        <v>2086</v>
      </c>
      <c r="R1430">
        <v>20.103999999999999</v>
      </c>
      <c r="S1430">
        <v>2</v>
      </c>
      <c r="T1430">
        <v>0.6</v>
      </c>
      <c r="U1430">
        <v>-16.585799999999999</v>
      </c>
    </row>
    <row r="1431" spans="1:21" x14ac:dyDescent="0.25">
      <c r="A1431">
        <v>6799</v>
      </c>
      <c r="B1431" t="s">
        <v>4211</v>
      </c>
      <c r="C1431" t="s">
        <v>2410</v>
      </c>
      <c r="D1431" t="s">
        <v>2410</v>
      </c>
      <c r="E1431" t="s">
        <v>464</v>
      </c>
      <c r="F1431" t="s">
        <v>1622</v>
      </c>
      <c r="G1431" t="s">
        <v>1623</v>
      </c>
      <c r="H1431" t="s">
        <v>25</v>
      </c>
      <c r="I1431" t="s">
        <v>26</v>
      </c>
      <c r="J1431" t="s">
        <v>101</v>
      </c>
      <c r="K1431" t="s">
        <v>91</v>
      </c>
      <c r="L1431">
        <v>77041</v>
      </c>
      <c r="M1431" t="s">
        <v>92</v>
      </c>
      <c r="N1431" t="s">
        <v>4212</v>
      </c>
      <c r="O1431" t="s">
        <v>31</v>
      </c>
      <c r="P1431" t="s">
        <v>55</v>
      </c>
      <c r="Q1431" t="s">
        <v>4213</v>
      </c>
      <c r="R1431">
        <v>7.88</v>
      </c>
      <c r="S1431">
        <v>5</v>
      </c>
      <c r="T1431">
        <v>0.6</v>
      </c>
      <c r="U1431">
        <v>-3.94</v>
      </c>
    </row>
    <row r="1432" spans="1:21" x14ac:dyDescent="0.25">
      <c r="A1432">
        <v>6800</v>
      </c>
      <c r="B1432" t="s">
        <v>4214</v>
      </c>
      <c r="C1432" t="s">
        <v>1372</v>
      </c>
      <c r="D1432" s="1">
        <v>42736</v>
      </c>
      <c r="E1432" t="s">
        <v>39</v>
      </c>
      <c r="F1432" t="s">
        <v>1925</v>
      </c>
      <c r="G1432" t="s">
        <v>1926</v>
      </c>
      <c r="H1432" t="s">
        <v>89</v>
      </c>
      <c r="I1432" t="s">
        <v>26</v>
      </c>
      <c r="J1432" t="s">
        <v>576</v>
      </c>
      <c r="K1432" t="s">
        <v>577</v>
      </c>
      <c r="L1432">
        <v>85023</v>
      </c>
      <c r="M1432" t="s">
        <v>53</v>
      </c>
      <c r="N1432" t="s">
        <v>340</v>
      </c>
      <c r="O1432" t="s">
        <v>31</v>
      </c>
      <c r="P1432" t="s">
        <v>45</v>
      </c>
      <c r="Q1432" t="s">
        <v>341</v>
      </c>
      <c r="R1432">
        <v>35.445</v>
      </c>
      <c r="S1432">
        <v>1</v>
      </c>
      <c r="T1432">
        <v>0.5</v>
      </c>
      <c r="U1432">
        <v>-24.102599999999999</v>
      </c>
    </row>
    <row r="1433" spans="1:21" x14ac:dyDescent="0.25">
      <c r="A1433">
        <v>6804</v>
      </c>
      <c r="B1433" t="s">
        <v>4214</v>
      </c>
      <c r="C1433" t="s">
        <v>1372</v>
      </c>
      <c r="D1433" s="1">
        <v>42736</v>
      </c>
      <c r="E1433" t="s">
        <v>39</v>
      </c>
      <c r="F1433" t="s">
        <v>1925</v>
      </c>
      <c r="G1433" t="s">
        <v>1926</v>
      </c>
      <c r="H1433" t="s">
        <v>89</v>
      </c>
      <c r="I1433" t="s">
        <v>26</v>
      </c>
      <c r="J1433" t="s">
        <v>576</v>
      </c>
      <c r="K1433" t="s">
        <v>577</v>
      </c>
      <c r="L1433">
        <v>85023</v>
      </c>
      <c r="M1433" t="s">
        <v>53</v>
      </c>
      <c r="N1433" t="s">
        <v>1795</v>
      </c>
      <c r="O1433" t="s">
        <v>31</v>
      </c>
      <c r="P1433" t="s">
        <v>35</v>
      </c>
      <c r="Q1433" t="s">
        <v>1796</v>
      </c>
      <c r="R1433">
        <v>47.968000000000004</v>
      </c>
      <c r="S1433">
        <v>2</v>
      </c>
      <c r="T1433">
        <v>0.2</v>
      </c>
      <c r="U1433">
        <v>4.1971999999999996</v>
      </c>
    </row>
    <row r="1434" spans="1:21" x14ac:dyDescent="0.25">
      <c r="A1434">
        <v>6809</v>
      </c>
      <c r="B1434" t="s">
        <v>4215</v>
      </c>
      <c r="C1434" t="s">
        <v>1114</v>
      </c>
      <c r="D1434" s="1">
        <v>42128</v>
      </c>
      <c r="E1434" t="s">
        <v>39</v>
      </c>
      <c r="F1434" t="s">
        <v>556</v>
      </c>
      <c r="G1434" t="s">
        <v>557</v>
      </c>
      <c r="H1434" t="s">
        <v>89</v>
      </c>
      <c r="I1434" t="s">
        <v>26</v>
      </c>
      <c r="J1434" t="s">
        <v>101</v>
      </c>
      <c r="K1434" t="s">
        <v>91</v>
      </c>
      <c r="L1434">
        <v>77095</v>
      </c>
      <c r="M1434" t="s">
        <v>92</v>
      </c>
      <c r="N1434" t="s">
        <v>3148</v>
      </c>
      <c r="O1434" t="s">
        <v>31</v>
      </c>
      <c r="P1434" t="s">
        <v>55</v>
      </c>
      <c r="Q1434" t="s">
        <v>3149</v>
      </c>
      <c r="R1434">
        <v>22.38</v>
      </c>
      <c r="S1434">
        <v>3</v>
      </c>
      <c r="T1434">
        <v>0.6</v>
      </c>
      <c r="U1434">
        <v>-7.8330000000000002</v>
      </c>
    </row>
    <row r="1435" spans="1:21" x14ac:dyDescent="0.25">
      <c r="A1435">
        <v>6812</v>
      </c>
      <c r="B1435" t="s">
        <v>4216</v>
      </c>
      <c r="C1435" t="s">
        <v>3435</v>
      </c>
      <c r="D1435" t="s">
        <v>744</v>
      </c>
      <c r="E1435" t="s">
        <v>86</v>
      </c>
      <c r="F1435" t="s">
        <v>4217</v>
      </c>
      <c r="G1435" t="s">
        <v>4218</v>
      </c>
      <c r="H1435" t="s">
        <v>25</v>
      </c>
      <c r="I1435" t="s">
        <v>26</v>
      </c>
      <c r="J1435" t="s">
        <v>64</v>
      </c>
      <c r="K1435" t="s">
        <v>65</v>
      </c>
      <c r="L1435">
        <v>19140</v>
      </c>
      <c r="M1435" t="s">
        <v>66</v>
      </c>
      <c r="N1435" t="s">
        <v>544</v>
      </c>
      <c r="O1435" t="s">
        <v>31</v>
      </c>
      <c r="P1435" t="s">
        <v>35</v>
      </c>
      <c r="Q1435" t="s">
        <v>545</v>
      </c>
      <c r="R1435">
        <v>113.372</v>
      </c>
      <c r="S1435">
        <v>2</v>
      </c>
      <c r="T1435">
        <v>0.3</v>
      </c>
      <c r="U1435">
        <v>-29.152799999999999</v>
      </c>
    </row>
    <row r="1436" spans="1:21" x14ac:dyDescent="0.25">
      <c r="A1436">
        <v>6814</v>
      </c>
      <c r="B1436" t="s">
        <v>4216</v>
      </c>
      <c r="C1436" t="s">
        <v>3435</v>
      </c>
      <c r="D1436" t="s">
        <v>744</v>
      </c>
      <c r="E1436" t="s">
        <v>86</v>
      </c>
      <c r="F1436" t="s">
        <v>4217</v>
      </c>
      <c r="G1436" t="s">
        <v>4218</v>
      </c>
      <c r="H1436" t="s">
        <v>25</v>
      </c>
      <c r="I1436" t="s">
        <v>26</v>
      </c>
      <c r="J1436" t="s">
        <v>64</v>
      </c>
      <c r="K1436" t="s">
        <v>65</v>
      </c>
      <c r="L1436">
        <v>19140</v>
      </c>
      <c r="M1436" t="s">
        <v>66</v>
      </c>
      <c r="N1436" t="s">
        <v>4219</v>
      </c>
      <c r="O1436" t="s">
        <v>31</v>
      </c>
      <c r="P1436" t="s">
        <v>55</v>
      </c>
      <c r="Q1436" t="s">
        <v>4220</v>
      </c>
      <c r="R1436">
        <v>127.93600000000001</v>
      </c>
      <c r="S1436">
        <v>8</v>
      </c>
      <c r="T1436">
        <v>0.2</v>
      </c>
      <c r="U1436">
        <v>4.7976000000000001</v>
      </c>
    </row>
    <row r="1437" spans="1:21" x14ac:dyDescent="0.25">
      <c r="A1437">
        <v>6816</v>
      </c>
      <c r="B1437" t="s">
        <v>4221</v>
      </c>
      <c r="C1437" t="s">
        <v>4222</v>
      </c>
      <c r="D1437" t="s">
        <v>812</v>
      </c>
      <c r="E1437" t="s">
        <v>39</v>
      </c>
      <c r="F1437" t="s">
        <v>1579</v>
      </c>
      <c r="G1437" t="s">
        <v>1580</v>
      </c>
      <c r="H1437" t="s">
        <v>25</v>
      </c>
      <c r="I1437" t="s">
        <v>26</v>
      </c>
      <c r="J1437" t="s">
        <v>202</v>
      </c>
      <c r="K1437" t="s">
        <v>203</v>
      </c>
      <c r="L1437">
        <v>98105</v>
      </c>
      <c r="M1437" t="s">
        <v>53</v>
      </c>
      <c r="N1437" t="s">
        <v>1603</v>
      </c>
      <c r="O1437" t="s">
        <v>31</v>
      </c>
      <c r="P1437" t="s">
        <v>55</v>
      </c>
      <c r="Q1437" t="s">
        <v>461</v>
      </c>
      <c r="R1437">
        <v>6.24</v>
      </c>
      <c r="S1437">
        <v>3</v>
      </c>
      <c r="T1437">
        <v>0</v>
      </c>
      <c r="U1437">
        <v>2.6208</v>
      </c>
    </row>
    <row r="1438" spans="1:21" x14ac:dyDescent="0.25">
      <c r="A1438">
        <v>6820</v>
      </c>
      <c r="B1438" t="s">
        <v>4223</v>
      </c>
      <c r="C1438" t="s">
        <v>1080</v>
      </c>
      <c r="D1438" s="1">
        <v>43101</v>
      </c>
      <c r="E1438" t="s">
        <v>39</v>
      </c>
      <c r="F1438" t="s">
        <v>4023</v>
      </c>
      <c r="G1438" t="s">
        <v>4024</v>
      </c>
      <c r="H1438" t="s">
        <v>89</v>
      </c>
      <c r="I1438" t="s">
        <v>26</v>
      </c>
      <c r="J1438" t="s">
        <v>1631</v>
      </c>
      <c r="K1438" t="s">
        <v>138</v>
      </c>
      <c r="L1438">
        <v>61604</v>
      </c>
      <c r="M1438" t="s">
        <v>92</v>
      </c>
      <c r="N1438" t="s">
        <v>2757</v>
      </c>
      <c r="O1438" t="s">
        <v>31</v>
      </c>
      <c r="P1438" t="s">
        <v>55</v>
      </c>
      <c r="Q1438" t="s">
        <v>2758</v>
      </c>
      <c r="R1438">
        <v>7.968</v>
      </c>
      <c r="S1438">
        <v>3</v>
      </c>
      <c r="T1438">
        <v>0.6</v>
      </c>
      <c r="U1438">
        <v>-2.3904000000000001</v>
      </c>
    </row>
    <row r="1439" spans="1:21" x14ac:dyDescent="0.25">
      <c r="A1439">
        <v>6821</v>
      </c>
      <c r="B1439" t="s">
        <v>4223</v>
      </c>
      <c r="C1439" t="s">
        <v>1080</v>
      </c>
      <c r="D1439" s="1">
        <v>43101</v>
      </c>
      <c r="E1439" t="s">
        <v>39</v>
      </c>
      <c r="F1439" t="s">
        <v>4023</v>
      </c>
      <c r="G1439" t="s">
        <v>4024</v>
      </c>
      <c r="H1439" t="s">
        <v>89</v>
      </c>
      <c r="I1439" t="s">
        <v>26</v>
      </c>
      <c r="J1439" t="s">
        <v>1631</v>
      </c>
      <c r="K1439" t="s">
        <v>138</v>
      </c>
      <c r="L1439">
        <v>61604</v>
      </c>
      <c r="M1439" t="s">
        <v>92</v>
      </c>
      <c r="N1439" t="s">
        <v>275</v>
      </c>
      <c r="O1439" t="s">
        <v>31</v>
      </c>
      <c r="P1439" t="s">
        <v>35</v>
      </c>
      <c r="Q1439" t="s">
        <v>276</v>
      </c>
      <c r="R1439">
        <v>113.372</v>
      </c>
      <c r="S1439">
        <v>2</v>
      </c>
      <c r="T1439">
        <v>0.3</v>
      </c>
      <c r="U1439">
        <v>-3.2391999999999999</v>
      </c>
    </row>
    <row r="1440" spans="1:21" x14ac:dyDescent="0.25">
      <c r="A1440">
        <v>6822</v>
      </c>
      <c r="B1440" t="s">
        <v>4223</v>
      </c>
      <c r="C1440" t="s">
        <v>1080</v>
      </c>
      <c r="D1440" s="1">
        <v>43101</v>
      </c>
      <c r="E1440" t="s">
        <v>39</v>
      </c>
      <c r="F1440" t="s">
        <v>4023</v>
      </c>
      <c r="G1440" t="s">
        <v>4024</v>
      </c>
      <c r="H1440" t="s">
        <v>89</v>
      </c>
      <c r="I1440" t="s">
        <v>26</v>
      </c>
      <c r="J1440" t="s">
        <v>1631</v>
      </c>
      <c r="K1440" t="s">
        <v>138</v>
      </c>
      <c r="L1440">
        <v>61604</v>
      </c>
      <c r="M1440" t="s">
        <v>92</v>
      </c>
      <c r="N1440" t="s">
        <v>486</v>
      </c>
      <c r="O1440" t="s">
        <v>31</v>
      </c>
      <c r="P1440" t="s">
        <v>55</v>
      </c>
      <c r="Q1440" t="s">
        <v>487</v>
      </c>
      <c r="R1440">
        <v>2.96</v>
      </c>
      <c r="S1440">
        <v>2</v>
      </c>
      <c r="T1440">
        <v>0.6</v>
      </c>
      <c r="U1440">
        <v>-1.4059999999999999</v>
      </c>
    </row>
    <row r="1441" spans="1:21" x14ac:dyDescent="0.25">
      <c r="A1441">
        <v>6825</v>
      </c>
      <c r="B1441" t="s">
        <v>4224</v>
      </c>
      <c r="C1441" t="s">
        <v>2496</v>
      </c>
      <c r="D1441" t="s">
        <v>4225</v>
      </c>
      <c r="E1441" t="s">
        <v>39</v>
      </c>
      <c r="F1441" t="s">
        <v>4011</v>
      </c>
      <c r="G1441" t="s">
        <v>4012</v>
      </c>
      <c r="H1441" t="s">
        <v>89</v>
      </c>
      <c r="I1441" t="s">
        <v>26</v>
      </c>
      <c r="J1441" t="s">
        <v>1919</v>
      </c>
      <c r="K1441" t="s">
        <v>1502</v>
      </c>
      <c r="L1441">
        <v>36116</v>
      </c>
      <c r="M1441" t="s">
        <v>29</v>
      </c>
      <c r="N1441" t="s">
        <v>494</v>
      </c>
      <c r="O1441" t="s">
        <v>31</v>
      </c>
      <c r="P1441" t="s">
        <v>45</v>
      </c>
      <c r="Q1441" t="s">
        <v>495</v>
      </c>
      <c r="R1441">
        <v>358.58</v>
      </c>
      <c r="S1441">
        <v>2</v>
      </c>
      <c r="T1441">
        <v>0</v>
      </c>
      <c r="U1441">
        <v>39.443800000000003</v>
      </c>
    </row>
    <row r="1442" spans="1:21" x14ac:dyDescent="0.25">
      <c r="A1442">
        <v>6834</v>
      </c>
      <c r="B1442" t="s">
        <v>4226</v>
      </c>
      <c r="C1442" s="1">
        <v>42591</v>
      </c>
      <c r="D1442" s="1">
        <v>42591</v>
      </c>
      <c r="E1442" t="s">
        <v>464</v>
      </c>
      <c r="F1442" t="s">
        <v>974</v>
      </c>
      <c r="G1442" t="s">
        <v>975</v>
      </c>
      <c r="H1442" t="s">
        <v>25</v>
      </c>
      <c r="I1442" t="s">
        <v>26</v>
      </c>
      <c r="J1442" t="s">
        <v>976</v>
      </c>
      <c r="K1442" t="s">
        <v>52</v>
      </c>
      <c r="L1442">
        <v>92704</v>
      </c>
      <c r="M1442" t="s">
        <v>53</v>
      </c>
      <c r="N1442" t="s">
        <v>1451</v>
      </c>
      <c r="O1442" t="s">
        <v>31</v>
      </c>
      <c r="P1442" t="s">
        <v>45</v>
      </c>
      <c r="Q1442" t="s">
        <v>1452</v>
      </c>
      <c r="R1442">
        <v>146.04</v>
      </c>
      <c r="S1442">
        <v>1</v>
      </c>
      <c r="T1442">
        <v>0.2</v>
      </c>
      <c r="U1442">
        <v>-12.778499999999999</v>
      </c>
    </row>
    <row r="1443" spans="1:21" x14ac:dyDescent="0.25">
      <c r="A1443">
        <v>6837</v>
      </c>
      <c r="B1443" t="s">
        <v>4227</v>
      </c>
      <c r="C1443" t="s">
        <v>3010</v>
      </c>
      <c r="D1443" t="s">
        <v>554</v>
      </c>
      <c r="E1443" t="s">
        <v>39</v>
      </c>
      <c r="F1443" t="s">
        <v>3227</v>
      </c>
      <c r="G1443" t="s">
        <v>3228</v>
      </c>
      <c r="H1443" t="s">
        <v>89</v>
      </c>
      <c r="I1443" t="s">
        <v>26</v>
      </c>
      <c r="J1443" t="s">
        <v>4228</v>
      </c>
      <c r="K1443" t="s">
        <v>52</v>
      </c>
      <c r="L1443">
        <v>91360</v>
      </c>
      <c r="M1443" t="s">
        <v>53</v>
      </c>
      <c r="N1443" t="s">
        <v>305</v>
      </c>
      <c r="O1443" t="s">
        <v>31</v>
      </c>
      <c r="P1443" t="s">
        <v>55</v>
      </c>
      <c r="Q1443" t="s">
        <v>306</v>
      </c>
      <c r="R1443">
        <v>22.72</v>
      </c>
      <c r="S1443">
        <v>1</v>
      </c>
      <c r="T1443">
        <v>0</v>
      </c>
      <c r="U1443">
        <v>9.3152000000000008</v>
      </c>
    </row>
    <row r="1444" spans="1:21" x14ac:dyDescent="0.25">
      <c r="A1444">
        <v>6845</v>
      </c>
      <c r="B1444" t="s">
        <v>4229</v>
      </c>
      <c r="C1444" s="1">
        <v>42713</v>
      </c>
      <c r="D1444" t="s">
        <v>2117</v>
      </c>
      <c r="E1444" t="s">
        <v>39</v>
      </c>
      <c r="F1444" t="s">
        <v>900</v>
      </c>
      <c r="G1444" t="s">
        <v>901</v>
      </c>
      <c r="H1444" t="s">
        <v>89</v>
      </c>
      <c r="I1444" t="s">
        <v>26</v>
      </c>
      <c r="J1444" t="s">
        <v>1015</v>
      </c>
      <c r="K1444" t="s">
        <v>817</v>
      </c>
      <c r="L1444">
        <v>22153</v>
      </c>
      <c r="M1444" t="s">
        <v>29</v>
      </c>
      <c r="N1444" t="s">
        <v>4230</v>
      </c>
      <c r="O1444" t="s">
        <v>31</v>
      </c>
      <c r="P1444" t="s">
        <v>35</v>
      </c>
      <c r="Q1444" t="s">
        <v>4231</v>
      </c>
      <c r="R1444">
        <v>1059.1199999999999</v>
      </c>
      <c r="S1444">
        <v>4</v>
      </c>
      <c r="T1444">
        <v>0</v>
      </c>
      <c r="U1444">
        <v>307.14479999999998</v>
      </c>
    </row>
    <row r="1445" spans="1:21" x14ac:dyDescent="0.25">
      <c r="A1445">
        <v>6846</v>
      </c>
      <c r="B1445" t="s">
        <v>4232</v>
      </c>
      <c r="C1445" s="1">
        <v>41797</v>
      </c>
      <c r="D1445" s="1">
        <v>41980</v>
      </c>
      <c r="E1445" t="s">
        <v>39</v>
      </c>
      <c r="F1445" t="s">
        <v>2156</v>
      </c>
      <c r="G1445" t="s">
        <v>2157</v>
      </c>
      <c r="H1445" t="s">
        <v>100</v>
      </c>
      <c r="I1445" t="s">
        <v>26</v>
      </c>
      <c r="J1445" t="s">
        <v>4233</v>
      </c>
      <c r="K1445" t="s">
        <v>52</v>
      </c>
      <c r="L1445">
        <v>92020</v>
      </c>
      <c r="M1445" t="s">
        <v>53</v>
      </c>
      <c r="N1445" t="s">
        <v>1882</v>
      </c>
      <c r="O1445" t="s">
        <v>31</v>
      </c>
      <c r="P1445" t="s">
        <v>35</v>
      </c>
      <c r="Q1445" t="s">
        <v>1883</v>
      </c>
      <c r="R1445">
        <v>478.48</v>
      </c>
      <c r="S1445">
        <v>2</v>
      </c>
      <c r="T1445">
        <v>0.2</v>
      </c>
      <c r="U1445">
        <v>47.847999999999999</v>
      </c>
    </row>
    <row r="1446" spans="1:21" x14ac:dyDescent="0.25">
      <c r="A1446">
        <v>6850</v>
      </c>
      <c r="B1446" t="s">
        <v>4234</v>
      </c>
      <c r="C1446" t="s">
        <v>3594</v>
      </c>
      <c r="D1446" t="s">
        <v>3319</v>
      </c>
      <c r="E1446" t="s">
        <v>39</v>
      </c>
      <c r="F1446" t="s">
        <v>1857</v>
      </c>
      <c r="G1446" t="s">
        <v>1858</v>
      </c>
      <c r="H1446" t="s">
        <v>25</v>
      </c>
      <c r="I1446" t="s">
        <v>26</v>
      </c>
      <c r="J1446" t="s">
        <v>51</v>
      </c>
      <c r="K1446" t="s">
        <v>52</v>
      </c>
      <c r="L1446">
        <v>90045</v>
      </c>
      <c r="M1446" t="s">
        <v>53</v>
      </c>
      <c r="N1446" t="s">
        <v>2526</v>
      </c>
      <c r="O1446" t="s">
        <v>31</v>
      </c>
      <c r="P1446" t="s">
        <v>55</v>
      </c>
      <c r="Q1446" t="s">
        <v>2527</v>
      </c>
      <c r="R1446">
        <v>59.92</v>
      </c>
      <c r="S1446">
        <v>4</v>
      </c>
      <c r="T1446">
        <v>0</v>
      </c>
      <c r="U1446">
        <v>27.563199999999998</v>
      </c>
    </row>
    <row r="1447" spans="1:21" x14ac:dyDescent="0.25">
      <c r="A1447">
        <v>6851</v>
      </c>
      <c r="B1447" t="s">
        <v>4235</v>
      </c>
      <c r="C1447" s="1">
        <v>42583</v>
      </c>
      <c r="D1447" s="1">
        <v>42705</v>
      </c>
      <c r="E1447" t="s">
        <v>39</v>
      </c>
      <c r="F1447" t="s">
        <v>3202</v>
      </c>
      <c r="G1447" t="s">
        <v>3203</v>
      </c>
      <c r="H1447" t="s">
        <v>89</v>
      </c>
      <c r="I1447" t="s">
        <v>26</v>
      </c>
      <c r="J1447" t="s">
        <v>256</v>
      </c>
      <c r="K1447" t="s">
        <v>257</v>
      </c>
      <c r="L1447">
        <v>53132</v>
      </c>
      <c r="M1447" t="s">
        <v>92</v>
      </c>
      <c r="N1447" t="s">
        <v>102</v>
      </c>
      <c r="O1447" t="s">
        <v>31</v>
      </c>
      <c r="P1447" t="s">
        <v>32</v>
      </c>
      <c r="Q1447" t="s">
        <v>103</v>
      </c>
      <c r="R1447">
        <v>1565.88</v>
      </c>
      <c r="S1447">
        <v>6</v>
      </c>
      <c r="T1447">
        <v>0</v>
      </c>
      <c r="U1447">
        <v>407.12880000000001</v>
      </c>
    </row>
    <row r="1448" spans="1:21" x14ac:dyDescent="0.25">
      <c r="A1448">
        <v>6863</v>
      </c>
      <c r="B1448" t="s">
        <v>4236</v>
      </c>
      <c r="C1448" t="s">
        <v>2801</v>
      </c>
      <c r="D1448" t="s">
        <v>956</v>
      </c>
      <c r="E1448" t="s">
        <v>39</v>
      </c>
      <c r="F1448" t="s">
        <v>4217</v>
      </c>
      <c r="G1448" t="s">
        <v>4218</v>
      </c>
      <c r="H1448" t="s">
        <v>25</v>
      </c>
      <c r="I1448" t="s">
        <v>26</v>
      </c>
      <c r="J1448" t="s">
        <v>51</v>
      </c>
      <c r="K1448" t="s">
        <v>52</v>
      </c>
      <c r="L1448">
        <v>90008</v>
      </c>
      <c r="M1448" t="s">
        <v>53</v>
      </c>
      <c r="N1448" t="s">
        <v>1920</v>
      </c>
      <c r="O1448" t="s">
        <v>31</v>
      </c>
      <c r="P1448" t="s">
        <v>35</v>
      </c>
      <c r="Q1448" t="s">
        <v>1921</v>
      </c>
      <c r="R1448">
        <v>218.352</v>
      </c>
      <c r="S1448">
        <v>3</v>
      </c>
      <c r="T1448">
        <v>0.2</v>
      </c>
      <c r="U1448">
        <v>-19.105799999999999</v>
      </c>
    </row>
    <row r="1449" spans="1:21" x14ac:dyDescent="0.25">
      <c r="A1449">
        <v>6869</v>
      </c>
      <c r="B1449" t="s">
        <v>4237</v>
      </c>
      <c r="C1449" t="s">
        <v>3802</v>
      </c>
      <c r="D1449" t="s">
        <v>1527</v>
      </c>
      <c r="E1449" t="s">
        <v>39</v>
      </c>
      <c r="F1449" t="s">
        <v>4238</v>
      </c>
      <c r="G1449" t="s">
        <v>4239</v>
      </c>
      <c r="H1449" t="s">
        <v>89</v>
      </c>
      <c r="I1449" t="s">
        <v>26</v>
      </c>
      <c r="J1449" t="s">
        <v>51</v>
      </c>
      <c r="K1449" t="s">
        <v>52</v>
      </c>
      <c r="L1449">
        <v>90004</v>
      </c>
      <c r="M1449" t="s">
        <v>53</v>
      </c>
      <c r="N1449" t="s">
        <v>2355</v>
      </c>
      <c r="O1449" t="s">
        <v>31</v>
      </c>
      <c r="P1449" t="s">
        <v>45</v>
      </c>
      <c r="Q1449" t="s">
        <v>2356</v>
      </c>
      <c r="R1449">
        <v>2887.056</v>
      </c>
      <c r="S1449">
        <v>9</v>
      </c>
      <c r="T1449">
        <v>0.2</v>
      </c>
      <c r="U1449">
        <v>180.441</v>
      </c>
    </row>
    <row r="1450" spans="1:21" x14ac:dyDescent="0.25">
      <c r="A1450">
        <v>6877</v>
      </c>
      <c r="B1450" t="s">
        <v>4240</v>
      </c>
      <c r="C1450" s="1">
        <v>42499</v>
      </c>
      <c r="D1450" s="1">
        <v>42652</v>
      </c>
      <c r="E1450" t="s">
        <v>39</v>
      </c>
      <c r="F1450" t="s">
        <v>1676</v>
      </c>
      <c r="G1450" t="s">
        <v>1677</v>
      </c>
      <c r="H1450" t="s">
        <v>25</v>
      </c>
      <c r="I1450" t="s">
        <v>26</v>
      </c>
      <c r="J1450" t="s">
        <v>2515</v>
      </c>
      <c r="K1450" t="s">
        <v>817</v>
      </c>
      <c r="L1450">
        <v>23320</v>
      </c>
      <c r="M1450" t="s">
        <v>29</v>
      </c>
      <c r="N1450" t="s">
        <v>2044</v>
      </c>
      <c r="O1450" t="s">
        <v>31</v>
      </c>
      <c r="P1450" t="s">
        <v>45</v>
      </c>
      <c r="Q1450" t="s">
        <v>2045</v>
      </c>
      <c r="R1450">
        <v>1652.94</v>
      </c>
      <c r="S1450">
        <v>3</v>
      </c>
      <c r="T1450">
        <v>0</v>
      </c>
      <c r="U1450">
        <v>314.05860000000001</v>
      </c>
    </row>
    <row r="1451" spans="1:21" x14ac:dyDescent="0.25">
      <c r="A1451">
        <v>6878</v>
      </c>
      <c r="B1451" t="s">
        <v>4241</v>
      </c>
      <c r="C1451" t="s">
        <v>1504</v>
      </c>
      <c r="D1451" t="s">
        <v>1504</v>
      </c>
      <c r="E1451" t="s">
        <v>464</v>
      </c>
      <c r="F1451" t="s">
        <v>23</v>
      </c>
      <c r="G1451" t="s">
        <v>24</v>
      </c>
      <c r="H1451" t="s">
        <v>25</v>
      </c>
      <c r="I1451" t="s">
        <v>26</v>
      </c>
      <c r="J1451" t="s">
        <v>2064</v>
      </c>
      <c r="K1451" t="s">
        <v>91</v>
      </c>
      <c r="L1451">
        <v>75217</v>
      </c>
      <c r="M1451" t="s">
        <v>92</v>
      </c>
      <c r="N1451" t="s">
        <v>1270</v>
      </c>
      <c r="O1451" t="s">
        <v>31</v>
      </c>
      <c r="P1451" t="s">
        <v>55</v>
      </c>
      <c r="Q1451" t="s">
        <v>1271</v>
      </c>
      <c r="R1451">
        <v>131.376</v>
      </c>
      <c r="S1451">
        <v>6</v>
      </c>
      <c r="T1451">
        <v>0.6</v>
      </c>
      <c r="U1451">
        <v>-95.247600000000006</v>
      </c>
    </row>
    <row r="1452" spans="1:21" x14ac:dyDescent="0.25">
      <c r="A1452">
        <v>6880</v>
      </c>
      <c r="B1452" t="s">
        <v>4242</v>
      </c>
      <c r="C1452" s="1">
        <v>42016</v>
      </c>
      <c r="D1452" s="1">
        <v>42136</v>
      </c>
      <c r="E1452" t="s">
        <v>22</v>
      </c>
      <c r="F1452" t="s">
        <v>4169</v>
      </c>
      <c r="G1452" t="s">
        <v>4170</v>
      </c>
      <c r="H1452" t="s">
        <v>100</v>
      </c>
      <c r="I1452" t="s">
        <v>26</v>
      </c>
      <c r="J1452" t="s">
        <v>202</v>
      </c>
      <c r="K1452" t="s">
        <v>203</v>
      </c>
      <c r="L1452">
        <v>98105</v>
      </c>
      <c r="M1452" t="s">
        <v>53</v>
      </c>
      <c r="N1452" t="s">
        <v>626</v>
      </c>
      <c r="O1452" t="s">
        <v>31</v>
      </c>
      <c r="P1452" t="s">
        <v>35</v>
      </c>
      <c r="Q1452" t="s">
        <v>627</v>
      </c>
      <c r="R1452">
        <v>2003.92</v>
      </c>
      <c r="S1452">
        <v>5</v>
      </c>
      <c r="T1452">
        <v>0.2</v>
      </c>
      <c r="U1452">
        <v>125.245</v>
      </c>
    </row>
    <row r="1453" spans="1:21" x14ac:dyDescent="0.25">
      <c r="A1453">
        <v>6882</v>
      </c>
      <c r="B1453" t="s">
        <v>4242</v>
      </c>
      <c r="C1453" s="1">
        <v>42016</v>
      </c>
      <c r="D1453" s="1">
        <v>42136</v>
      </c>
      <c r="E1453" t="s">
        <v>22</v>
      </c>
      <c r="F1453" t="s">
        <v>4169</v>
      </c>
      <c r="G1453" t="s">
        <v>4170</v>
      </c>
      <c r="H1453" t="s">
        <v>100</v>
      </c>
      <c r="I1453" t="s">
        <v>26</v>
      </c>
      <c r="J1453" t="s">
        <v>202</v>
      </c>
      <c r="K1453" t="s">
        <v>203</v>
      </c>
      <c r="L1453">
        <v>98105</v>
      </c>
      <c r="M1453" t="s">
        <v>53</v>
      </c>
      <c r="N1453" t="s">
        <v>327</v>
      </c>
      <c r="O1453" t="s">
        <v>31</v>
      </c>
      <c r="P1453" t="s">
        <v>45</v>
      </c>
      <c r="Q1453" t="s">
        <v>328</v>
      </c>
      <c r="R1453">
        <v>1913.4</v>
      </c>
      <c r="S1453">
        <v>9</v>
      </c>
      <c r="T1453">
        <v>0</v>
      </c>
      <c r="U1453">
        <v>401.81400000000002</v>
      </c>
    </row>
    <row r="1454" spans="1:21" x14ac:dyDescent="0.25">
      <c r="A1454">
        <v>6885</v>
      </c>
      <c r="B1454" t="s">
        <v>4243</v>
      </c>
      <c r="C1454" t="s">
        <v>1044</v>
      </c>
      <c r="D1454" s="1">
        <v>42100</v>
      </c>
      <c r="E1454" t="s">
        <v>39</v>
      </c>
      <c r="F1454" t="s">
        <v>673</v>
      </c>
      <c r="G1454" t="s">
        <v>674</v>
      </c>
      <c r="H1454" t="s">
        <v>25</v>
      </c>
      <c r="I1454" t="s">
        <v>26</v>
      </c>
      <c r="J1454" t="s">
        <v>173</v>
      </c>
      <c r="K1454" t="s">
        <v>174</v>
      </c>
      <c r="L1454">
        <v>55407</v>
      </c>
      <c r="M1454" t="s">
        <v>92</v>
      </c>
      <c r="N1454" t="s">
        <v>2696</v>
      </c>
      <c r="O1454" t="s">
        <v>31</v>
      </c>
      <c r="P1454" t="s">
        <v>35</v>
      </c>
      <c r="Q1454" t="s">
        <v>2697</v>
      </c>
      <c r="R1454">
        <v>2567.84</v>
      </c>
      <c r="S1454">
        <v>8</v>
      </c>
      <c r="T1454">
        <v>0</v>
      </c>
      <c r="U1454">
        <v>770.35199999999998</v>
      </c>
    </row>
    <row r="1455" spans="1:21" x14ac:dyDescent="0.25">
      <c r="A1455">
        <v>6894</v>
      </c>
      <c r="B1455" t="s">
        <v>4244</v>
      </c>
      <c r="C1455" t="s">
        <v>2914</v>
      </c>
      <c r="D1455" t="s">
        <v>2024</v>
      </c>
      <c r="E1455" t="s">
        <v>39</v>
      </c>
      <c r="F1455" t="s">
        <v>2474</v>
      </c>
      <c r="G1455" t="s">
        <v>2475</v>
      </c>
      <c r="H1455" t="s">
        <v>89</v>
      </c>
      <c r="I1455" t="s">
        <v>26</v>
      </c>
      <c r="J1455" t="s">
        <v>376</v>
      </c>
      <c r="K1455" t="s">
        <v>754</v>
      </c>
      <c r="L1455">
        <v>31907</v>
      </c>
      <c r="M1455" t="s">
        <v>29</v>
      </c>
      <c r="N1455" t="s">
        <v>2837</v>
      </c>
      <c r="O1455" t="s">
        <v>31</v>
      </c>
      <c r="P1455" t="s">
        <v>55</v>
      </c>
      <c r="Q1455" t="s">
        <v>2838</v>
      </c>
      <c r="R1455">
        <v>20.32</v>
      </c>
      <c r="S1455">
        <v>4</v>
      </c>
      <c r="T1455">
        <v>0</v>
      </c>
      <c r="U1455">
        <v>6.9088000000000003</v>
      </c>
    </row>
    <row r="1456" spans="1:21" x14ac:dyDescent="0.25">
      <c r="A1456">
        <v>6899</v>
      </c>
      <c r="B1456" t="s">
        <v>4245</v>
      </c>
      <c r="C1456" t="s">
        <v>4182</v>
      </c>
      <c r="D1456" t="s">
        <v>4246</v>
      </c>
      <c r="E1456" t="s">
        <v>22</v>
      </c>
      <c r="F1456" t="s">
        <v>3369</v>
      </c>
      <c r="G1456" t="s">
        <v>3370</v>
      </c>
      <c r="H1456" t="s">
        <v>25</v>
      </c>
      <c r="I1456" t="s">
        <v>26</v>
      </c>
      <c r="J1456" t="s">
        <v>4247</v>
      </c>
      <c r="K1456" t="s">
        <v>138</v>
      </c>
      <c r="L1456">
        <v>60540</v>
      </c>
      <c r="M1456" t="s">
        <v>92</v>
      </c>
      <c r="N1456" t="s">
        <v>1201</v>
      </c>
      <c r="O1456" t="s">
        <v>31</v>
      </c>
      <c r="P1456" t="s">
        <v>35</v>
      </c>
      <c r="Q1456" t="s">
        <v>1202</v>
      </c>
      <c r="R1456">
        <v>602.65099999999995</v>
      </c>
      <c r="S1456">
        <v>7</v>
      </c>
      <c r="T1456">
        <v>0.3</v>
      </c>
      <c r="U1456">
        <v>-163.57669999999999</v>
      </c>
    </row>
    <row r="1457" spans="1:21" x14ac:dyDescent="0.25">
      <c r="A1457">
        <v>6909</v>
      </c>
      <c r="B1457" t="s">
        <v>4248</v>
      </c>
      <c r="C1457" s="1">
        <v>43020</v>
      </c>
      <c r="D1457" t="s">
        <v>3166</v>
      </c>
      <c r="E1457" t="s">
        <v>39</v>
      </c>
      <c r="F1457" t="s">
        <v>254</v>
      </c>
      <c r="G1457" t="s">
        <v>255</v>
      </c>
      <c r="H1457" t="s">
        <v>89</v>
      </c>
      <c r="I1457" t="s">
        <v>26</v>
      </c>
      <c r="J1457" t="s">
        <v>4249</v>
      </c>
      <c r="K1457" t="s">
        <v>166</v>
      </c>
      <c r="L1457">
        <v>29406</v>
      </c>
      <c r="M1457" t="s">
        <v>29</v>
      </c>
      <c r="N1457" t="s">
        <v>2039</v>
      </c>
      <c r="O1457" t="s">
        <v>31</v>
      </c>
      <c r="P1457" t="s">
        <v>55</v>
      </c>
      <c r="Q1457" t="s">
        <v>2040</v>
      </c>
      <c r="R1457">
        <v>14.76</v>
      </c>
      <c r="S1457">
        <v>2</v>
      </c>
      <c r="T1457">
        <v>0</v>
      </c>
      <c r="U1457">
        <v>4.2804000000000002</v>
      </c>
    </row>
    <row r="1458" spans="1:21" x14ac:dyDescent="0.25">
      <c r="A1458">
        <v>6911</v>
      </c>
      <c r="B1458" t="s">
        <v>4250</v>
      </c>
      <c r="C1458" t="s">
        <v>3572</v>
      </c>
      <c r="D1458" s="1">
        <v>42774</v>
      </c>
      <c r="E1458" t="s">
        <v>39</v>
      </c>
      <c r="F1458" t="s">
        <v>1128</v>
      </c>
      <c r="G1458" t="s">
        <v>1129</v>
      </c>
      <c r="H1458" t="s">
        <v>25</v>
      </c>
      <c r="I1458" t="s">
        <v>26</v>
      </c>
      <c r="J1458" t="s">
        <v>202</v>
      </c>
      <c r="K1458" t="s">
        <v>203</v>
      </c>
      <c r="L1458">
        <v>98103</v>
      </c>
      <c r="M1458" t="s">
        <v>53</v>
      </c>
      <c r="N1458" t="s">
        <v>377</v>
      </c>
      <c r="O1458" t="s">
        <v>31</v>
      </c>
      <c r="P1458" t="s">
        <v>32</v>
      </c>
      <c r="Q1458" t="s">
        <v>378</v>
      </c>
      <c r="R1458">
        <v>115.96</v>
      </c>
      <c r="S1458">
        <v>2</v>
      </c>
      <c r="T1458">
        <v>0</v>
      </c>
      <c r="U1458">
        <v>25.511199999999999</v>
      </c>
    </row>
    <row r="1459" spans="1:21" x14ac:dyDescent="0.25">
      <c r="A1459">
        <v>6918</v>
      </c>
      <c r="B1459" t="s">
        <v>4251</v>
      </c>
      <c r="C1459" t="s">
        <v>2749</v>
      </c>
      <c r="D1459" t="s">
        <v>1258</v>
      </c>
      <c r="E1459" t="s">
        <v>39</v>
      </c>
      <c r="F1459" t="s">
        <v>3280</v>
      </c>
      <c r="G1459" t="s">
        <v>3281</v>
      </c>
      <c r="H1459" t="s">
        <v>89</v>
      </c>
      <c r="I1459" t="s">
        <v>26</v>
      </c>
      <c r="J1459" t="s">
        <v>2189</v>
      </c>
      <c r="K1459" t="s">
        <v>52</v>
      </c>
      <c r="L1459">
        <v>95823</v>
      </c>
      <c r="M1459" t="s">
        <v>53</v>
      </c>
      <c r="N1459" t="s">
        <v>1760</v>
      </c>
      <c r="O1459" t="s">
        <v>31</v>
      </c>
      <c r="P1459" t="s">
        <v>35</v>
      </c>
      <c r="Q1459" t="s">
        <v>1761</v>
      </c>
      <c r="R1459">
        <v>1403.92</v>
      </c>
      <c r="S1459">
        <v>5</v>
      </c>
      <c r="T1459">
        <v>0.2</v>
      </c>
      <c r="U1459">
        <v>70.195999999999998</v>
      </c>
    </row>
    <row r="1460" spans="1:21" x14ac:dyDescent="0.25">
      <c r="A1460">
        <v>6926</v>
      </c>
      <c r="B1460" t="s">
        <v>4252</v>
      </c>
      <c r="C1460" t="s">
        <v>128</v>
      </c>
      <c r="D1460" s="1">
        <v>42106</v>
      </c>
      <c r="E1460" t="s">
        <v>39</v>
      </c>
      <c r="F1460" t="s">
        <v>1786</v>
      </c>
      <c r="G1460" t="s">
        <v>1787</v>
      </c>
      <c r="H1460" t="s">
        <v>25</v>
      </c>
      <c r="I1460" t="s">
        <v>26</v>
      </c>
      <c r="J1460" t="s">
        <v>180</v>
      </c>
      <c r="K1460" t="s">
        <v>123</v>
      </c>
      <c r="L1460">
        <v>10035</v>
      </c>
      <c r="M1460" t="s">
        <v>66</v>
      </c>
      <c r="N1460" t="s">
        <v>2944</v>
      </c>
      <c r="O1460" t="s">
        <v>31</v>
      </c>
      <c r="P1460" t="s">
        <v>32</v>
      </c>
      <c r="Q1460" t="s">
        <v>2945</v>
      </c>
      <c r="R1460">
        <v>681.40800000000002</v>
      </c>
      <c r="S1460">
        <v>12</v>
      </c>
      <c r="T1460">
        <v>0.2</v>
      </c>
      <c r="U1460">
        <v>42.588000000000001</v>
      </c>
    </row>
    <row r="1461" spans="1:21" x14ac:dyDescent="0.25">
      <c r="A1461">
        <v>6934</v>
      </c>
      <c r="B1461" t="s">
        <v>4253</v>
      </c>
      <c r="C1461" t="s">
        <v>4254</v>
      </c>
      <c r="D1461" t="s">
        <v>2006</v>
      </c>
      <c r="E1461" t="s">
        <v>39</v>
      </c>
      <c r="F1461" t="s">
        <v>4255</v>
      </c>
      <c r="G1461" t="s">
        <v>4256</v>
      </c>
      <c r="H1461" t="s">
        <v>25</v>
      </c>
      <c r="I1461" t="s">
        <v>26</v>
      </c>
      <c r="J1461" t="s">
        <v>64</v>
      </c>
      <c r="K1461" t="s">
        <v>65</v>
      </c>
      <c r="L1461">
        <v>19140</v>
      </c>
      <c r="M1461" t="s">
        <v>66</v>
      </c>
      <c r="N1461" t="s">
        <v>4219</v>
      </c>
      <c r="O1461" t="s">
        <v>31</v>
      </c>
      <c r="P1461" t="s">
        <v>55</v>
      </c>
      <c r="Q1461" t="s">
        <v>4220</v>
      </c>
      <c r="R1461">
        <v>31.984000000000002</v>
      </c>
      <c r="S1461">
        <v>2</v>
      </c>
      <c r="T1461">
        <v>0.2</v>
      </c>
      <c r="U1461">
        <v>1.1994</v>
      </c>
    </row>
    <row r="1462" spans="1:21" x14ac:dyDescent="0.25">
      <c r="A1462">
        <v>6937</v>
      </c>
      <c r="B1462" t="s">
        <v>4257</v>
      </c>
      <c r="C1462" s="1">
        <v>42409</v>
      </c>
      <c r="D1462" s="1">
        <v>42469</v>
      </c>
      <c r="E1462" t="s">
        <v>86</v>
      </c>
      <c r="F1462" t="s">
        <v>3738</v>
      </c>
      <c r="G1462" t="s">
        <v>3739</v>
      </c>
      <c r="H1462" t="s">
        <v>100</v>
      </c>
      <c r="I1462" t="s">
        <v>26</v>
      </c>
      <c r="J1462" t="s">
        <v>137</v>
      </c>
      <c r="K1462" t="s">
        <v>138</v>
      </c>
      <c r="L1462">
        <v>60653</v>
      </c>
      <c r="M1462" t="s">
        <v>92</v>
      </c>
      <c r="N1462" t="s">
        <v>4258</v>
      </c>
      <c r="O1462" t="s">
        <v>31</v>
      </c>
      <c r="P1462" t="s">
        <v>55</v>
      </c>
      <c r="Q1462" t="s">
        <v>4259</v>
      </c>
      <c r="R1462">
        <v>84.272000000000006</v>
      </c>
      <c r="S1462">
        <v>2</v>
      </c>
      <c r="T1462">
        <v>0.6</v>
      </c>
      <c r="U1462">
        <v>-75.844800000000006</v>
      </c>
    </row>
    <row r="1463" spans="1:21" x14ac:dyDescent="0.25">
      <c r="A1463">
        <v>6946</v>
      </c>
      <c r="B1463" t="s">
        <v>4260</v>
      </c>
      <c r="C1463" t="s">
        <v>1483</v>
      </c>
      <c r="D1463" s="1">
        <v>42470</v>
      </c>
      <c r="E1463" t="s">
        <v>39</v>
      </c>
      <c r="F1463" t="s">
        <v>1318</v>
      </c>
      <c r="G1463" t="s">
        <v>1319</v>
      </c>
      <c r="H1463" t="s">
        <v>25</v>
      </c>
      <c r="I1463" t="s">
        <v>26</v>
      </c>
      <c r="J1463" t="s">
        <v>180</v>
      </c>
      <c r="K1463" t="s">
        <v>123</v>
      </c>
      <c r="L1463">
        <v>10011</v>
      </c>
      <c r="M1463" t="s">
        <v>66</v>
      </c>
      <c r="N1463" t="s">
        <v>1940</v>
      </c>
      <c r="O1463" t="s">
        <v>31</v>
      </c>
      <c r="P1463" t="s">
        <v>32</v>
      </c>
      <c r="Q1463" t="s">
        <v>1941</v>
      </c>
      <c r="R1463">
        <v>523.91999999999996</v>
      </c>
      <c r="S1463">
        <v>5</v>
      </c>
      <c r="T1463">
        <v>0.2</v>
      </c>
      <c r="U1463">
        <v>-26.196000000000002</v>
      </c>
    </row>
    <row r="1464" spans="1:21" x14ac:dyDescent="0.25">
      <c r="A1464">
        <v>6949</v>
      </c>
      <c r="B1464" t="s">
        <v>4261</v>
      </c>
      <c r="C1464" t="s">
        <v>2147</v>
      </c>
      <c r="D1464" t="s">
        <v>4262</v>
      </c>
      <c r="E1464" t="s">
        <v>39</v>
      </c>
      <c r="F1464" t="s">
        <v>969</v>
      </c>
      <c r="G1464" t="s">
        <v>970</v>
      </c>
      <c r="H1464" t="s">
        <v>25</v>
      </c>
      <c r="I1464" t="s">
        <v>26</v>
      </c>
      <c r="J1464" t="s">
        <v>188</v>
      </c>
      <c r="K1464" t="s">
        <v>138</v>
      </c>
      <c r="L1464">
        <v>60505</v>
      </c>
      <c r="M1464" t="s">
        <v>92</v>
      </c>
      <c r="N1464" t="s">
        <v>2881</v>
      </c>
      <c r="O1464" t="s">
        <v>31</v>
      </c>
      <c r="P1464" t="s">
        <v>35</v>
      </c>
      <c r="Q1464" t="s">
        <v>2882</v>
      </c>
      <c r="R1464">
        <v>128.05799999999999</v>
      </c>
      <c r="S1464">
        <v>3</v>
      </c>
      <c r="T1464">
        <v>0.3</v>
      </c>
      <c r="U1464">
        <v>-23.7822</v>
      </c>
    </row>
    <row r="1465" spans="1:21" x14ac:dyDescent="0.25">
      <c r="A1465">
        <v>6951</v>
      </c>
      <c r="B1465" t="s">
        <v>4263</v>
      </c>
      <c r="C1465" t="s">
        <v>396</v>
      </c>
      <c r="D1465" t="s">
        <v>396</v>
      </c>
      <c r="E1465" t="s">
        <v>464</v>
      </c>
      <c r="F1465" t="s">
        <v>2310</v>
      </c>
      <c r="G1465" t="s">
        <v>2311</v>
      </c>
      <c r="H1465" t="s">
        <v>100</v>
      </c>
      <c r="I1465" t="s">
        <v>26</v>
      </c>
      <c r="J1465" t="s">
        <v>180</v>
      </c>
      <c r="K1465" t="s">
        <v>123</v>
      </c>
      <c r="L1465">
        <v>10011</v>
      </c>
      <c r="M1465" t="s">
        <v>66</v>
      </c>
      <c r="N1465" t="s">
        <v>1467</v>
      </c>
      <c r="O1465" t="s">
        <v>31</v>
      </c>
      <c r="P1465" t="s">
        <v>45</v>
      </c>
      <c r="Q1465" t="s">
        <v>1468</v>
      </c>
      <c r="R1465">
        <v>79.974000000000004</v>
      </c>
      <c r="S1465">
        <v>3</v>
      </c>
      <c r="T1465">
        <v>0.4</v>
      </c>
      <c r="U1465">
        <v>-29.323799999999999</v>
      </c>
    </row>
    <row r="1466" spans="1:21" x14ac:dyDescent="0.25">
      <c r="A1466">
        <v>6958</v>
      </c>
      <c r="B1466" t="s">
        <v>4264</v>
      </c>
      <c r="C1466" t="s">
        <v>1298</v>
      </c>
      <c r="D1466" t="s">
        <v>3933</v>
      </c>
      <c r="E1466" t="s">
        <v>39</v>
      </c>
      <c r="F1466" t="s">
        <v>4265</v>
      </c>
      <c r="G1466" t="s">
        <v>4266</v>
      </c>
      <c r="H1466" t="s">
        <v>25</v>
      </c>
      <c r="I1466" t="s">
        <v>26</v>
      </c>
      <c r="J1466" t="s">
        <v>376</v>
      </c>
      <c r="K1466" t="s">
        <v>754</v>
      </c>
      <c r="L1466">
        <v>31907</v>
      </c>
      <c r="M1466" t="s">
        <v>29</v>
      </c>
      <c r="N1466" t="s">
        <v>83</v>
      </c>
      <c r="O1466" t="s">
        <v>31</v>
      </c>
      <c r="P1466" t="s">
        <v>55</v>
      </c>
      <c r="Q1466" t="s">
        <v>84</v>
      </c>
      <c r="R1466">
        <v>51.75</v>
      </c>
      <c r="S1466">
        <v>1</v>
      </c>
      <c r="T1466">
        <v>0</v>
      </c>
      <c r="U1466">
        <v>15.525</v>
      </c>
    </row>
    <row r="1467" spans="1:21" x14ac:dyDescent="0.25">
      <c r="A1467">
        <v>6970</v>
      </c>
      <c r="B1467" t="s">
        <v>4267</v>
      </c>
      <c r="C1467" s="1">
        <v>42644</v>
      </c>
      <c r="D1467" t="s">
        <v>3003</v>
      </c>
      <c r="E1467" t="s">
        <v>22</v>
      </c>
      <c r="F1467" t="s">
        <v>2667</v>
      </c>
      <c r="G1467" t="s">
        <v>2668</v>
      </c>
      <c r="H1467" t="s">
        <v>25</v>
      </c>
      <c r="I1467" t="s">
        <v>26</v>
      </c>
      <c r="J1467" t="s">
        <v>4268</v>
      </c>
      <c r="K1467" t="s">
        <v>203</v>
      </c>
      <c r="L1467">
        <v>98632</v>
      </c>
      <c r="M1467" t="s">
        <v>53</v>
      </c>
      <c r="N1467" t="s">
        <v>734</v>
      </c>
      <c r="O1467" t="s">
        <v>31</v>
      </c>
      <c r="P1467" t="s">
        <v>55</v>
      </c>
      <c r="Q1467" t="s">
        <v>735</v>
      </c>
      <c r="R1467">
        <v>24.85</v>
      </c>
      <c r="S1467">
        <v>5</v>
      </c>
      <c r="T1467">
        <v>0</v>
      </c>
      <c r="U1467">
        <v>7.7035</v>
      </c>
    </row>
    <row r="1468" spans="1:21" x14ac:dyDescent="0.25">
      <c r="A1468">
        <v>6977</v>
      </c>
      <c r="B1468" t="s">
        <v>4269</v>
      </c>
      <c r="C1468" t="s">
        <v>4270</v>
      </c>
      <c r="D1468" s="1">
        <v>42042</v>
      </c>
      <c r="E1468" t="s">
        <v>39</v>
      </c>
      <c r="F1468" t="s">
        <v>4271</v>
      </c>
      <c r="G1468" t="s">
        <v>4272</v>
      </c>
      <c r="H1468" t="s">
        <v>89</v>
      </c>
      <c r="I1468" t="s">
        <v>26</v>
      </c>
      <c r="J1468" t="s">
        <v>2405</v>
      </c>
      <c r="K1468" t="s">
        <v>577</v>
      </c>
      <c r="L1468">
        <v>85234</v>
      </c>
      <c r="M1468" t="s">
        <v>53</v>
      </c>
      <c r="N1468" t="s">
        <v>903</v>
      </c>
      <c r="O1468" t="s">
        <v>31</v>
      </c>
      <c r="P1468" t="s">
        <v>55</v>
      </c>
      <c r="Q1468" t="s">
        <v>904</v>
      </c>
      <c r="R1468">
        <v>621.76</v>
      </c>
      <c r="S1468">
        <v>4</v>
      </c>
      <c r="T1468">
        <v>0.2</v>
      </c>
      <c r="U1468">
        <v>46.631999999999998</v>
      </c>
    </row>
    <row r="1469" spans="1:21" x14ac:dyDescent="0.25">
      <c r="A1469">
        <v>6993</v>
      </c>
      <c r="B1469" t="s">
        <v>4273</v>
      </c>
      <c r="C1469" s="1">
        <v>42227</v>
      </c>
      <c r="D1469" t="s">
        <v>184</v>
      </c>
      <c r="E1469" t="s">
        <v>22</v>
      </c>
      <c r="F1469" t="s">
        <v>2929</v>
      </c>
      <c r="G1469" t="s">
        <v>2930</v>
      </c>
      <c r="H1469" t="s">
        <v>25</v>
      </c>
      <c r="I1469" t="s">
        <v>26</v>
      </c>
      <c r="J1469" t="s">
        <v>3375</v>
      </c>
      <c r="K1469" t="s">
        <v>817</v>
      </c>
      <c r="L1469">
        <v>23666</v>
      </c>
      <c r="M1469" t="s">
        <v>29</v>
      </c>
      <c r="N1469" t="s">
        <v>2127</v>
      </c>
      <c r="O1469" t="s">
        <v>31</v>
      </c>
      <c r="P1469" t="s">
        <v>55</v>
      </c>
      <c r="Q1469" t="s">
        <v>2128</v>
      </c>
      <c r="R1469">
        <v>186.54</v>
      </c>
      <c r="S1469">
        <v>3</v>
      </c>
      <c r="T1469">
        <v>0</v>
      </c>
      <c r="U1469">
        <v>41.038800000000002</v>
      </c>
    </row>
    <row r="1470" spans="1:21" x14ac:dyDescent="0.25">
      <c r="A1470">
        <v>7002</v>
      </c>
      <c r="B1470" t="s">
        <v>4274</v>
      </c>
      <c r="C1470" t="s">
        <v>4275</v>
      </c>
      <c r="D1470" s="1">
        <v>42067</v>
      </c>
      <c r="E1470" t="s">
        <v>39</v>
      </c>
      <c r="F1470" t="s">
        <v>2506</v>
      </c>
      <c r="G1470" t="s">
        <v>2507</v>
      </c>
      <c r="H1470" t="s">
        <v>100</v>
      </c>
      <c r="I1470" t="s">
        <v>26</v>
      </c>
      <c r="J1470" t="s">
        <v>4276</v>
      </c>
      <c r="K1470" t="s">
        <v>138</v>
      </c>
      <c r="L1470">
        <v>61761</v>
      </c>
      <c r="M1470" t="s">
        <v>92</v>
      </c>
      <c r="N1470" t="s">
        <v>3063</v>
      </c>
      <c r="O1470" t="s">
        <v>31</v>
      </c>
      <c r="P1470" t="s">
        <v>35</v>
      </c>
      <c r="Q1470" t="s">
        <v>3064</v>
      </c>
      <c r="R1470">
        <v>366.74400000000003</v>
      </c>
      <c r="S1470">
        <v>4</v>
      </c>
      <c r="T1470">
        <v>0.3</v>
      </c>
      <c r="U1470">
        <v>-110.0232</v>
      </c>
    </row>
    <row r="1471" spans="1:21" x14ac:dyDescent="0.25">
      <c r="A1471">
        <v>7003</v>
      </c>
      <c r="B1471" t="s">
        <v>4277</v>
      </c>
      <c r="C1471" t="s">
        <v>3218</v>
      </c>
      <c r="D1471" t="s">
        <v>4278</v>
      </c>
      <c r="E1471" t="s">
        <v>22</v>
      </c>
      <c r="F1471" t="s">
        <v>2794</v>
      </c>
      <c r="G1471" t="s">
        <v>2795</v>
      </c>
      <c r="H1471" t="s">
        <v>89</v>
      </c>
      <c r="I1471" t="s">
        <v>26</v>
      </c>
      <c r="J1471" t="s">
        <v>51</v>
      </c>
      <c r="K1471" t="s">
        <v>52</v>
      </c>
      <c r="L1471">
        <v>90045</v>
      </c>
      <c r="M1471" t="s">
        <v>53</v>
      </c>
      <c r="N1471" t="s">
        <v>668</v>
      </c>
      <c r="O1471" t="s">
        <v>31</v>
      </c>
      <c r="P1471" t="s">
        <v>55</v>
      </c>
      <c r="Q1471" t="s">
        <v>669</v>
      </c>
      <c r="R1471">
        <v>289.24</v>
      </c>
      <c r="S1471">
        <v>7</v>
      </c>
      <c r="T1471">
        <v>0</v>
      </c>
      <c r="U1471">
        <v>26.031600000000001</v>
      </c>
    </row>
    <row r="1472" spans="1:21" x14ac:dyDescent="0.25">
      <c r="A1472">
        <v>7006</v>
      </c>
      <c r="B1472" t="s">
        <v>4279</v>
      </c>
      <c r="C1472" s="1">
        <v>42015</v>
      </c>
      <c r="D1472" s="1">
        <v>42135</v>
      </c>
      <c r="E1472" t="s">
        <v>39</v>
      </c>
      <c r="F1472" t="s">
        <v>3402</v>
      </c>
      <c r="G1472" t="s">
        <v>3403</v>
      </c>
      <c r="H1472" t="s">
        <v>25</v>
      </c>
      <c r="I1472" t="s">
        <v>26</v>
      </c>
      <c r="J1472" t="s">
        <v>180</v>
      </c>
      <c r="K1472" t="s">
        <v>123</v>
      </c>
      <c r="L1472">
        <v>10009</v>
      </c>
      <c r="M1472" t="s">
        <v>66</v>
      </c>
      <c r="N1472" t="s">
        <v>3799</v>
      </c>
      <c r="O1472" t="s">
        <v>31</v>
      </c>
      <c r="P1472" t="s">
        <v>35</v>
      </c>
      <c r="Q1472" t="s">
        <v>3800</v>
      </c>
      <c r="R1472">
        <v>205.16399999999999</v>
      </c>
      <c r="S1472">
        <v>2</v>
      </c>
      <c r="T1472">
        <v>0.1</v>
      </c>
      <c r="U1472">
        <v>13.6776</v>
      </c>
    </row>
    <row r="1473" spans="1:21" x14ac:dyDescent="0.25">
      <c r="A1473">
        <v>7007</v>
      </c>
      <c r="B1473" t="s">
        <v>4280</v>
      </c>
      <c r="C1473" t="s">
        <v>1620</v>
      </c>
      <c r="D1473" t="s">
        <v>1258</v>
      </c>
      <c r="E1473" t="s">
        <v>39</v>
      </c>
      <c r="F1473" t="s">
        <v>3109</v>
      </c>
      <c r="G1473" t="s">
        <v>3110</v>
      </c>
      <c r="H1473" t="s">
        <v>89</v>
      </c>
      <c r="I1473" t="s">
        <v>26</v>
      </c>
      <c r="J1473" t="s">
        <v>137</v>
      </c>
      <c r="K1473" t="s">
        <v>138</v>
      </c>
      <c r="L1473">
        <v>60623</v>
      </c>
      <c r="M1473" t="s">
        <v>92</v>
      </c>
      <c r="N1473" t="s">
        <v>2542</v>
      </c>
      <c r="O1473" t="s">
        <v>31</v>
      </c>
      <c r="P1473" t="s">
        <v>55</v>
      </c>
      <c r="Q1473" t="s">
        <v>2543</v>
      </c>
      <c r="R1473">
        <v>8.5440000000000005</v>
      </c>
      <c r="S1473">
        <v>2</v>
      </c>
      <c r="T1473">
        <v>0.6</v>
      </c>
      <c r="U1473">
        <v>-7.476</v>
      </c>
    </row>
    <row r="1474" spans="1:21" x14ac:dyDescent="0.25">
      <c r="A1474">
        <v>7009</v>
      </c>
      <c r="B1474" t="s">
        <v>4281</v>
      </c>
      <c r="C1474" t="s">
        <v>921</v>
      </c>
      <c r="D1474" t="s">
        <v>2410</v>
      </c>
      <c r="E1474" t="s">
        <v>39</v>
      </c>
      <c r="F1474" t="s">
        <v>4099</v>
      </c>
      <c r="G1474" t="s">
        <v>4100</v>
      </c>
      <c r="H1474" t="s">
        <v>89</v>
      </c>
      <c r="I1474" t="s">
        <v>26</v>
      </c>
      <c r="J1474" t="s">
        <v>1015</v>
      </c>
      <c r="K1474" t="s">
        <v>250</v>
      </c>
      <c r="L1474">
        <v>45503</v>
      </c>
      <c r="M1474" t="s">
        <v>66</v>
      </c>
      <c r="N1474" t="s">
        <v>646</v>
      </c>
      <c r="O1474" t="s">
        <v>31</v>
      </c>
      <c r="P1474" t="s">
        <v>35</v>
      </c>
      <c r="Q1474" t="s">
        <v>647</v>
      </c>
      <c r="R1474">
        <v>598.45799999999997</v>
      </c>
      <c r="S1474">
        <v>3</v>
      </c>
      <c r="T1474">
        <v>0.3</v>
      </c>
      <c r="U1474">
        <v>-42.747</v>
      </c>
    </row>
    <row r="1475" spans="1:21" x14ac:dyDescent="0.25">
      <c r="A1475">
        <v>7010</v>
      </c>
      <c r="B1475" t="s">
        <v>4281</v>
      </c>
      <c r="C1475" t="s">
        <v>921</v>
      </c>
      <c r="D1475" t="s">
        <v>2410</v>
      </c>
      <c r="E1475" t="s">
        <v>39</v>
      </c>
      <c r="F1475" t="s">
        <v>4099</v>
      </c>
      <c r="G1475" t="s">
        <v>4100</v>
      </c>
      <c r="H1475" t="s">
        <v>89</v>
      </c>
      <c r="I1475" t="s">
        <v>26</v>
      </c>
      <c r="J1475" t="s">
        <v>1015</v>
      </c>
      <c r="K1475" t="s">
        <v>250</v>
      </c>
      <c r="L1475">
        <v>45503</v>
      </c>
      <c r="M1475" t="s">
        <v>66</v>
      </c>
      <c r="N1475" t="s">
        <v>2843</v>
      </c>
      <c r="O1475" t="s">
        <v>31</v>
      </c>
      <c r="P1475" t="s">
        <v>55</v>
      </c>
      <c r="Q1475" t="s">
        <v>2844</v>
      </c>
      <c r="R1475">
        <v>25.984000000000002</v>
      </c>
      <c r="S1475">
        <v>1</v>
      </c>
      <c r="T1475">
        <v>0.2</v>
      </c>
      <c r="U1475">
        <v>-3.8976000000000002</v>
      </c>
    </row>
    <row r="1476" spans="1:21" x14ac:dyDescent="0.25">
      <c r="A1476">
        <v>7014</v>
      </c>
      <c r="B1476" t="s">
        <v>4282</v>
      </c>
      <c r="C1476" s="1">
        <v>42990</v>
      </c>
      <c r="D1476" s="1">
        <v>43051</v>
      </c>
      <c r="E1476" t="s">
        <v>22</v>
      </c>
      <c r="F1476" t="s">
        <v>2727</v>
      </c>
      <c r="G1476" t="s">
        <v>2728</v>
      </c>
      <c r="H1476" t="s">
        <v>100</v>
      </c>
      <c r="I1476" t="s">
        <v>26</v>
      </c>
      <c r="J1476" t="s">
        <v>4283</v>
      </c>
      <c r="K1476" t="s">
        <v>52</v>
      </c>
      <c r="L1476">
        <v>93905</v>
      </c>
      <c r="M1476" t="s">
        <v>53</v>
      </c>
      <c r="N1476" t="s">
        <v>992</v>
      </c>
      <c r="O1476" t="s">
        <v>31</v>
      </c>
      <c r="P1476" t="s">
        <v>32</v>
      </c>
      <c r="Q1476" t="s">
        <v>993</v>
      </c>
      <c r="R1476">
        <v>148.25700000000001</v>
      </c>
      <c r="S1476">
        <v>3</v>
      </c>
      <c r="T1476">
        <v>0.15</v>
      </c>
      <c r="U1476">
        <v>15.697800000000001</v>
      </c>
    </row>
    <row r="1477" spans="1:21" x14ac:dyDescent="0.25">
      <c r="A1477">
        <v>7022</v>
      </c>
      <c r="B1477" t="s">
        <v>4284</v>
      </c>
      <c r="C1477" t="s">
        <v>4285</v>
      </c>
      <c r="D1477" t="s">
        <v>2925</v>
      </c>
      <c r="E1477" t="s">
        <v>39</v>
      </c>
      <c r="F1477" t="s">
        <v>1247</v>
      </c>
      <c r="G1477" t="s">
        <v>1248</v>
      </c>
      <c r="H1477" t="s">
        <v>25</v>
      </c>
      <c r="I1477" t="s">
        <v>26</v>
      </c>
      <c r="J1477" t="s">
        <v>286</v>
      </c>
      <c r="K1477" t="s">
        <v>189</v>
      </c>
      <c r="L1477">
        <v>80219</v>
      </c>
      <c r="M1477" t="s">
        <v>53</v>
      </c>
      <c r="N1477" t="s">
        <v>364</v>
      </c>
      <c r="O1477" t="s">
        <v>31</v>
      </c>
      <c r="P1477" t="s">
        <v>55</v>
      </c>
      <c r="Q1477" t="s">
        <v>365</v>
      </c>
      <c r="R1477">
        <v>4.2240000000000002</v>
      </c>
      <c r="S1477">
        <v>3</v>
      </c>
      <c r="T1477">
        <v>0.2</v>
      </c>
      <c r="U1477">
        <v>1.2672000000000001</v>
      </c>
    </row>
    <row r="1478" spans="1:21" x14ac:dyDescent="0.25">
      <c r="A1478">
        <v>7033</v>
      </c>
      <c r="B1478" t="s">
        <v>4286</v>
      </c>
      <c r="C1478" s="1">
        <v>42685</v>
      </c>
      <c r="D1478" t="s">
        <v>2554</v>
      </c>
      <c r="E1478" t="s">
        <v>39</v>
      </c>
      <c r="F1478" t="s">
        <v>2825</v>
      </c>
      <c r="G1478" t="s">
        <v>2826</v>
      </c>
      <c r="H1478" t="s">
        <v>89</v>
      </c>
      <c r="I1478" t="s">
        <v>26</v>
      </c>
      <c r="J1478" t="s">
        <v>180</v>
      </c>
      <c r="K1478" t="s">
        <v>123</v>
      </c>
      <c r="L1478">
        <v>10011</v>
      </c>
      <c r="M1478" t="s">
        <v>66</v>
      </c>
      <c r="N1478" t="s">
        <v>1920</v>
      </c>
      <c r="O1478" t="s">
        <v>31</v>
      </c>
      <c r="P1478" t="s">
        <v>35</v>
      </c>
      <c r="Q1478" t="s">
        <v>1921</v>
      </c>
      <c r="R1478">
        <v>245.64599999999999</v>
      </c>
      <c r="S1478">
        <v>3</v>
      </c>
      <c r="T1478">
        <v>0.1</v>
      </c>
      <c r="U1478">
        <v>8.1882000000000001</v>
      </c>
    </row>
    <row r="1479" spans="1:21" x14ac:dyDescent="0.25">
      <c r="A1479">
        <v>7036</v>
      </c>
      <c r="B1479" t="s">
        <v>4287</v>
      </c>
      <c r="C1479" s="1">
        <v>42989</v>
      </c>
      <c r="D1479" t="s">
        <v>2440</v>
      </c>
      <c r="E1479" t="s">
        <v>39</v>
      </c>
      <c r="F1479" t="s">
        <v>2744</v>
      </c>
      <c r="G1479" t="s">
        <v>2745</v>
      </c>
      <c r="H1479" t="s">
        <v>89</v>
      </c>
      <c r="I1479" t="s">
        <v>26</v>
      </c>
      <c r="J1479" t="s">
        <v>720</v>
      </c>
      <c r="K1479" t="s">
        <v>52</v>
      </c>
      <c r="L1479">
        <v>92105</v>
      </c>
      <c r="M1479" t="s">
        <v>53</v>
      </c>
      <c r="N1479" t="s">
        <v>935</v>
      </c>
      <c r="O1479" t="s">
        <v>31</v>
      </c>
      <c r="P1479" t="s">
        <v>35</v>
      </c>
      <c r="Q1479" t="s">
        <v>936</v>
      </c>
      <c r="R1479">
        <v>523.39200000000005</v>
      </c>
      <c r="S1479">
        <v>3</v>
      </c>
      <c r="T1479">
        <v>0.2</v>
      </c>
      <c r="U1479">
        <v>52.339199999999998</v>
      </c>
    </row>
    <row r="1480" spans="1:21" x14ac:dyDescent="0.25">
      <c r="A1480">
        <v>7042</v>
      </c>
      <c r="B1480" t="s">
        <v>4288</v>
      </c>
      <c r="C1480" t="s">
        <v>1569</v>
      </c>
      <c r="D1480" t="s">
        <v>1226</v>
      </c>
      <c r="E1480" t="s">
        <v>39</v>
      </c>
      <c r="F1480" t="s">
        <v>4289</v>
      </c>
      <c r="G1480" t="s">
        <v>4290</v>
      </c>
      <c r="H1480" t="s">
        <v>25</v>
      </c>
      <c r="I1480" t="s">
        <v>26</v>
      </c>
      <c r="J1480" t="s">
        <v>180</v>
      </c>
      <c r="K1480" t="s">
        <v>123</v>
      </c>
      <c r="L1480">
        <v>10009</v>
      </c>
      <c r="M1480" t="s">
        <v>66</v>
      </c>
      <c r="N1480" t="s">
        <v>2127</v>
      </c>
      <c r="O1480" t="s">
        <v>31</v>
      </c>
      <c r="P1480" t="s">
        <v>55</v>
      </c>
      <c r="Q1480" t="s">
        <v>2128</v>
      </c>
      <c r="R1480">
        <v>124.36</v>
      </c>
      <c r="S1480">
        <v>2</v>
      </c>
      <c r="T1480">
        <v>0</v>
      </c>
      <c r="U1480">
        <v>27.359200000000001</v>
      </c>
    </row>
    <row r="1481" spans="1:21" x14ac:dyDescent="0.25">
      <c r="A1481">
        <v>7044</v>
      </c>
      <c r="B1481" t="s">
        <v>4291</v>
      </c>
      <c r="C1481" t="s">
        <v>61</v>
      </c>
      <c r="D1481" t="s">
        <v>3120</v>
      </c>
      <c r="E1481" t="s">
        <v>39</v>
      </c>
      <c r="F1481" t="s">
        <v>842</v>
      </c>
      <c r="G1481" t="s">
        <v>843</v>
      </c>
      <c r="H1481" t="s">
        <v>25</v>
      </c>
      <c r="I1481" t="s">
        <v>26</v>
      </c>
      <c r="J1481" t="s">
        <v>64</v>
      </c>
      <c r="K1481" t="s">
        <v>65</v>
      </c>
      <c r="L1481">
        <v>19134</v>
      </c>
      <c r="M1481" t="s">
        <v>66</v>
      </c>
      <c r="N1481" t="s">
        <v>661</v>
      </c>
      <c r="O1481" t="s">
        <v>31</v>
      </c>
      <c r="P1481" t="s">
        <v>35</v>
      </c>
      <c r="Q1481" t="s">
        <v>662</v>
      </c>
      <c r="R1481">
        <v>198.744</v>
      </c>
      <c r="S1481">
        <v>4</v>
      </c>
      <c r="T1481">
        <v>0.3</v>
      </c>
      <c r="U1481">
        <v>-14.196</v>
      </c>
    </row>
    <row r="1482" spans="1:21" x14ac:dyDescent="0.25">
      <c r="A1482">
        <v>7047</v>
      </c>
      <c r="B1482" t="s">
        <v>4292</v>
      </c>
      <c r="C1482" s="1">
        <v>41855</v>
      </c>
      <c r="D1482" s="1">
        <v>41977</v>
      </c>
      <c r="E1482" t="s">
        <v>39</v>
      </c>
      <c r="F1482" t="s">
        <v>426</v>
      </c>
      <c r="G1482" t="s">
        <v>427</v>
      </c>
      <c r="H1482" t="s">
        <v>100</v>
      </c>
      <c r="I1482" t="s">
        <v>26</v>
      </c>
      <c r="J1482" t="s">
        <v>563</v>
      </c>
      <c r="K1482" t="s">
        <v>52</v>
      </c>
      <c r="L1482">
        <v>94521</v>
      </c>
      <c r="M1482" t="s">
        <v>53</v>
      </c>
      <c r="N1482" t="s">
        <v>313</v>
      </c>
      <c r="O1482" t="s">
        <v>31</v>
      </c>
      <c r="P1482" t="s">
        <v>45</v>
      </c>
      <c r="Q1482" t="s">
        <v>314</v>
      </c>
      <c r="R1482">
        <v>99.591999999999999</v>
      </c>
      <c r="S1482">
        <v>1</v>
      </c>
      <c r="T1482">
        <v>0.2</v>
      </c>
      <c r="U1482">
        <v>2.4897999999999998</v>
      </c>
    </row>
    <row r="1483" spans="1:21" x14ac:dyDescent="0.25">
      <c r="A1483">
        <v>7055</v>
      </c>
      <c r="B1483" t="s">
        <v>4293</v>
      </c>
      <c r="C1483" s="1">
        <v>42686</v>
      </c>
      <c r="D1483" s="1">
        <v>42686</v>
      </c>
      <c r="E1483" t="s">
        <v>464</v>
      </c>
      <c r="F1483" t="s">
        <v>2054</v>
      </c>
      <c r="G1483" t="s">
        <v>2055</v>
      </c>
      <c r="H1483" t="s">
        <v>25</v>
      </c>
      <c r="I1483" t="s">
        <v>26</v>
      </c>
      <c r="J1483" t="s">
        <v>3607</v>
      </c>
      <c r="K1483" t="s">
        <v>52</v>
      </c>
      <c r="L1483">
        <v>92804</v>
      </c>
      <c r="M1483" t="s">
        <v>53</v>
      </c>
      <c r="N1483" t="s">
        <v>1920</v>
      </c>
      <c r="O1483" t="s">
        <v>31</v>
      </c>
      <c r="P1483" t="s">
        <v>35</v>
      </c>
      <c r="Q1483" t="s">
        <v>1921</v>
      </c>
      <c r="R1483">
        <v>363.92</v>
      </c>
      <c r="S1483">
        <v>5</v>
      </c>
      <c r="T1483">
        <v>0.2</v>
      </c>
      <c r="U1483">
        <v>-31.843</v>
      </c>
    </row>
    <row r="1484" spans="1:21" x14ac:dyDescent="0.25">
      <c r="A1484">
        <v>7058</v>
      </c>
      <c r="B1484" t="s">
        <v>4293</v>
      </c>
      <c r="C1484" s="1">
        <v>42686</v>
      </c>
      <c r="D1484" s="1">
        <v>42686</v>
      </c>
      <c r="E1484" t="s">
        <v>464</v>
      </c>
      <c r="F1484" t="s">
        <v>2054</v>
      </c>
      <c r="G1484" t="s">
        <v>2055</v>
      </c>
      <c r="H1484" t="s">
        <v>25</v>
      </c>
      <c r="I1484" t="s">
        <v>26</v>
      </c>
      <c r="J1484" t="s">
        <v>3607</v>
      </c>
      <c r="K1484" t="s">
        <v>52</v>
      </c>
      <c r="L1484">
        <v>92804</v>
      </c>
      <c r="M1484" t="s">
        <v>53</v>
      </c>
      <c r="N1484" t="s">
        <v>1327</v>
      </c>
      <c r="O1484" t="s">
        <v>31</v>
      </c>
      <c r="P1484" t="s">
        <v>45</v>
      </c>
      <c r="Q1484" t="s">
        <v>1328</v>
      </c>
      <c r="R1484">
        <v>892.13599999999997</v>
      </c>
      <c r="S1484">
        <v>7</v>
      </c>
      <c r="T1484">
        <v>0.2</v>
      </c>
      <c r="U1484">
        <v>111.517</v>
      </c>
    </row>
    <row r="1485" spans="1:21" x14ac:dyDescent="0.25">
      <c r="A1485">
        <v>7081</v>
      </c>
      <c r="B1485" t="s">
        <v>4294</v>
      </c>
      <c r="C1485" s="1">
        <v>42409</v>
      </c>
      <c r="D1485" s="1">
        <v>42530</v>
      </c>
      <c r="E1485" t="s">
        <v>39</v>
      </c>
      <c r="F1485" t="s">
        <v>1910</v>
      </c>
      <c r="G1485" t="s">
        <v>1911</v>
      </c>
      <c r="H1485" t="s">
        <v>25</v>
      </c>
      <c r="I1485" t="s">
        <v>26</v>
      </c>
      <c r="J1485" t="s">
        <v>1810</v>
      </c>
      <c r="K1485" t="s">
        <v>1209</v>
      </c>
      <c r="L1485">
        <v>28205</v>
      </c>
      <c r="M1485" t="s">
        <v>29</v>
      </c>
      <c r="N1485" t="s">
        <v>204</v>
      </c>
      <c r="O1485" t="s">
        <v>31</v>
      </c>
      <c r="P1485" t="s">
        <v>45</v>
      </c>
      <c r="Q1485" t="s">
        <v>205</v>
      </c>
      <c r="R1485">
        <v>472.51799999999997</v>
      </c>
      <c r="S1485">
        <v>3</v>
      </c>
      <c r="T1485">
        <v>0.4</v>
      </c>
      <c r="U1485">
        <v>-149.63069999999999</v>
      </c>
    </row>
    <row r="1486" spans="1:21" x14ac:dyDescent="0.25">
      <c r="A1486">
        <v>7105</v>
      </c>
      <c r="B1486" t="s">
        <v>4295</v>
      </c>
      <c r="C1486" t="s">
        <v>1509</v>
      </c>
      <c r="D1486" t="s">
        <v>983</v>
      </c>
      <c r="E1486" t="s">
        <v>22</v>
      </c>
      <c r="F1486" t="s">
        <v>1813</v>
      </c>
      <c r="G1486" t="s">
        <v>1814</v>
      </c>
      <c r="H1486" t="s">
        <v>89</v>
      </c>
      <c r="I1486" t="s">
        <v>26</v>
      </c>
      <c r="J1486" t="s">
        <v>249</v>
      </c>
      <c r="K1486" t="s">
        <v>250</v>
      </c>
      <c r="L1486">
        <v>43055</v>
      </c>
      <c r="M1486" t="s">
        <v>66</v>
      </c>
      <c r="N1486" t="s">
        <v>458</v>
      </c>
      <c r="O1486" t="s">
        <v>31</v>
      </c>
      <c r="P1486" t="s">
        <v>35</v>
      </c>
      <c r="Q1486" t="s">
        <v>459</v>
      </c>
      <c r="R1486">
        <v>760.11599999999999</v>
      </c>
      <c r="S1486">
        <v>6</v>
      </c>
      <c r="T1486">
        <v>0.3</v>
      </c>
      <c r="U1486">
        <v>-43.435200000000002</v>
      </c>
    </row>
    <row r="1487" spans="1:21" x14ac:dyDescent="0.25">
      <c r="A1487">
        <v>7106</v>
      </c>
      <c r="B1487" t="s">
        <v>4295</v>
      </c>
      <c r="C1487" t="s">
        <v>1509</v>
      </c>
      <c r="D1487" t="s">
        <v>983</v>
      </c>
      <c r="E1487" t="s">
        <v>22</v>
      </c>
      <c r="F1487" t="s">
        <v>1813</v>
      </c>
      <c r="G1487" t="s">
        <v>1814</v>
      </c>
      <c r="H1487" t="s">
        <v>89</v>
      </c>
      <c r="I1487" t="s">
        <v>26</v>
      </c>
      <c r="J1487" t="s">
        <v>249</v>
      </c>
      <c r="K1487" t="s">
        <v>250</v>
      </c>
      <c r="L1487">
        <v>43055</v>
      </c>
      <c r="M1487" t="s">
        <v>66</v>
      </c>
      <c r="N1487" t="s">
        <v>2324</v>
      </c>
      <c r="O1487" t="s">
        <v>31</v>
      </c>
      <c r="P1487" t="s">
        <v>55</v>
      </c>
      <c r="Q1487" t="s">
        <v>2325</v>
      </c>
      <c r="R1487">
        <v>38.783999999999999</v>
      </c>
      <c r="S1487">
        <v>3</v>
      </c>
      <c r="T1487">
        <v>0.2</v>
      </c>
      <c r="U1487">
        <v>7.2720000000000002</v>
      </c>
    </row>
    <row r="1488" spans="1:21" x14ac:dyDescent="0.25">
      <c r="A1488">
        <v>7115</v>
      </c>
      <c r="B1488" t="s">
        <v>4296</v>
      </c>
      <c r="C1488" s="1">
        <v>42495</v>
      </c>
      <c r="D1488" s="1">
        <v>42526</v>
      </c>
      <c r="E1488" t="s">
        <v>86</v>
      </c>
      <c r="F1488" t="s">
        <v>1092</v>
      </c>
      <c r="G1488" t="s">
        <v>1093</v>
      </c>
      <c r="H1488" t="s">
        <v>89</v>
      </c>
      <c r="I1488" t="s">
        <v>26</v>
      </c>
      <c r="J1488" t="s">
        <v>27</v>
      </c>
      <c r="K1488" t="s">
        <v>1577</v>
      </c>
      <c r="L1488">
        <v>89015</v>
      </c>
      <c r="M1488" t="s">
        <v>53</v>
      </c>
      <c r="N1488" t="s">
        <v>3341</v>
      </c>
      <c r="O1488" t="s">
        <v>31</v>
      </c>
      <c r="P1488" t="s">
        <v>45</v>
      </c>
      <c r="Q1488" t="s">
        <v>3342</v>
      </c>
      <c r="R1488">
        <v>1685.88</v>
      </c>
      <c r="S1488">
        <v>6</v>
      </c>
      <c r="T1488">
        <v>0</v>
      </c>
      <c r="U1488">
        <v>320.31720000000001</v>
      </c>
    </row>
    <row r="1489" spans="1:21" x14ac:dyDescent="0.25">
      <c r="A1489">
        <v>7123</v>
      </c>
      <c r="B1489" t="s">
        <v>4297</v>
      </c>
      <c r="C1489" s="1">
        <v>42747</v>
      </c>
      <c r="D1489" s="1">
        <v>42959</v>
      </c>
      <c r="E1489" t="s">
        <v>39</v>
      </c>
      <c r="F1489" t="s">
        <v>40</v>
      </c>
      <c r="G1489" t="s">
        <v>41</v>
      </c>
      <c r="H1489" t="s">
        <v>25</v>
      </c>
      <c r="I1489" t="s">
        <v>26</v>
      </c>
      <c r="J1489" t="s">
        <v>202</v>
      </c>
      <c r="K1489" t="s">
        <v>203</v>
      </c>
      <c r="L1489">
        <v>98105</v>
      </c>
      <c r="M1489" t="s">
        <v>53</v>
      </c>
      <c r="N1489" t="s">
        <v>2873</v>
      </c>
      <c r="O1489" t="s">
        <v>31</v>
      </c>
      <c r="P1489" t="s">
        <v>32</v>
      </c>
      <c r="Q1489" t="s">
        <v>2874</v>
      </c>
      <c r="R1489">
        <v>141.96</v>
      </c>
      <c r="S1489">
        <v>2</v>
      </c>
      <c r="T1489">
        <v>0</v>
      </c>
      <c r="U1489">
        <v>41.168399999999998</v>
      </c>
    </row>
    <row r="1490" spans="1:21" x14ac:dyDescent="0.25">
      <c r="A1490">
        <v>7124</v>
      </c>
      <c r="B1490" t="s">
        <v>4298</v>
      </c>
      <c r="C1490" s="1">
        <v>42255</v>
      </c>
      <c r="D1490" t="s">
        <v>308</v>
      </c>
      <c r="E1490" t="s">
        <v>39</v>
      </c>
      <c r="F1490" t="s">
        <v>3505</v>
      </c>
      <c r="G1490" t="s">
        <v>3506</v>
      </c>
      <c r="H1490" t="s">
        <v>89</v>
      </c>
      <c r="I1490" t="s">
        <v>26</v>
      </c>
      <c r="J1490" t="s">
        <v>180</v>
      </c>
      <c r="K1490" t="s">
        <v>123</v>
      </c>
      <c r="L1490">
        <v>10035</v>
      </c>
      <c r="M1490" t="s">
        <v>66</v>
      </c>
      <c r="N1490" t="s">
        <v>2878</v>
      </c>
      <c r="O1490" t="s">
        <v>31</v>
      </c>
      <c r="P1490" t="s">
        <v>55</v>
      </c>
      <c r="Q1490" t="s">
        <v>2879</v>
      </c>
      <c r="R1490">
        <v>10.02</v>
      </c>
      <c r="S1490">
        <v>3</v>
      </c>
      <c r="T1490">
        <v>0</v>
      </c>
      <c r="U1490">
        <v>4.4088000000000003</v>
      </c>
    </row>
    <row r="1491" spans="1:21" x14ac:dyDescent="0.25">
      <c r="A1491">
        <v>7129</v>
      </c>
      <c r="B1491" t="s">
        <v>4299</v>
      </c>
      <c r="C1491" t="s">
        <v>2981</v>
      </c>
      <c r="D1491" t="s">
        <v>372</v>
      </c>
      <c r="E1491" t="s">
        <v>39</v>
      </c>
      <c r="F1491" t="s">
        <v>2577</v>
      </c>
      <c r="G1491" t="s">
        <v>2578</v>
      </c>
      <c r="H1491" t="s">
        <v>25</v>
      </c>
      <c r="I1491" t="s">
        <v>26</v>
      </c>
      <c r="J1491" t="s">
        <v>249</v>
      </c>
      <c r="K1491" t="s">
        <v>211</v>
      </c>
      <c r="L1491">
        <v>19711</v>
      </c>
      <c r="M1491" t="s">
        <v>66</v>
      </c>
      <c r="N1491" t="s">
        <v>2654</v>
      </c>
      <c r="O1491" t="s">
        <v>31</v>
      </c>
      <c r="P1491" t="s">
        <v>55</v>
      </c>
      <c r="Q1491" t="s">
        <v>2655</v>
      </c>
      <c r="R1491">
        <v>19.920000000000002</v>
      </c>
      <c r="S1491">
        <v>4</v>
      </c>
      <c r="T1491">
        <v>0</v>
      </c>
      <c r="U1491">
        <v>6.5735999999999999</v>
      </c>
    </row>
    <row r="1492" spans="1:21" x14ac:dyDescent="0.25">
      <c r="A1492">
        <v>7132</v>
      </c>
      <c r="B1492" t="s">
        <v>4300</v>
      </c>
      <c r="C1492" t="s">
        <v>528</v>
      </c>
      <c r="D1492" s="1">
        <v>42747</v>
      </c>
      <c r="E1492" t="s">
        <v>39</v>
      </c>
      <c r="F1492" t="s">
        <v>4086</v>
      </c>
      <c r="G1492" t="s">
        <v>4087</v>
      </c>
      <c r="H1492" t="s">
        <v>100</v>
      </c>
      <c r="I1492" t="s">
        <v>26</v>
      </c>
      <c r="J1492" t="s">
        <v>715</v>
      </c>
      <c r="K1492" t="s">
        <v>112</v>
      </c>
      <c r="L1492">
        <v>47374</v>
      </c>
      <c r="M1492" t="s">
        <v>92</v>
      </c>
      <c r="N1492" t="s">
        <v>1479</v>
      </c>
      <c r="O1492" t="s">
        <v>31</v>
      </c>
      <c r="P1492" t="s">
        <v>45</v>
      </c>
      <c r="Q1492" t="s">
        <v>1244</v>
      </c>
      <c r="R1492">
        <v>257.94</v>
      </c>
      <c r="S1492">
        <v>3</v>
      </c>
      <c r="T1492">
        <v>0</v>
      </c>
      <c r="U1492">
        <v>67.064400000000006</v>
      </c>
    </row>
    <row r="1493" spans="1:21" x14ac:dyDescent="0.25">
      <c r="A1493">
        <v>7134</v>
      </c>
      <c r="B1493" t="s">
        <v>4300</v>
      </c>
      <c r="C1493" t="s">
        <v>528</v>
      </c>
      <c r="D1493" s="1">
        <v>42747</v>
      </c>
      <c r="E1493" t="s">
        <v>39</v>
      </c>
      <c r="F1493" t="s">
        <v>4086</v>
      </c>
      <c r="G1493" t="s">
        <v>4087</v>
      </c>
      <c r="H1493" t="s">
        <v>100</v>
      </c>
      <c r="I1493" t="s">
        <v>26</v>
      </c>
      <c r="J1493" t="s">
        <v>715</v>
      </c>
      <c r="K1493" t="s">
        <v>112</v>
      </c>
      <c r="L1493">
        <v>47374</v>
      </c>
      <c r="M1493" t="s">
        <v>92</v>
      </c>
      <c r="N1493" t="s">
        <v>1518</v>
      </c>
      <c r="O1493" t="s">
        <v>31</v>
      </c>
      <c r="P1493" t="s">
        <v>55</v>
      </c>
      <c r="Q1493" t="s">
        <v>1519</v>
      </c>
      <c r="R1493">
        <v>27.46</v>
      </c>
      <c r="S1493">
        <v>2</v>
      </c>
      <c r="T1493">
        <v>0</v>
      </c>
      <c r="U1493">
        <v>9.8856000000000002</v>
      </c>
    </row>
    <row r="1494" spans="1:21" x14ac:dyDescent="0.25">
      <c r="A1494">
        <v>7136</v>
      </c>
      <c r="B1494" t="s">
        <v>4300</v>
      </c>
      <c r="C1494" t="s">
        <v>528</v>
      </c>
      <c r="D1494" s="1">
        <v>42747</v>
      </c>
      <c r="E1494" t="s">
        <v>39</v>
      </c>
      <c r="F1494" t="s">
        <v>4086</v>
      </c>
      <c r="G1494" t="s">
        <v>4087</v>
      </c>
      <c r="H1494" t="s">
        <v>100</v>
      </c>
      <c r="I1494" t="s">
        <v>26</v>
      </c>
      <c r="J1494" t="s">
        <v>715</v>
      </c>
      <c r="K1494" t="s">
        <v>112</v>
      </c>
      <c r="L1494">
        <v>47374</v>
      </c>
      <c r="M1494" t="s">
        <v>92</v>
      </c>
      <c r="N1494" t="s">
        <v>265</v>
      </c>
      <c r="O1494" t="s">
        <v>31</v>
      </c>
      <c r="P1494" t="s">
        <v>35</v>
      </c>
      <c r="Q1494" t="s">
        <v>266</v>
      </c>
      <c r="R1494">
        <v>828.6</v>
      </c>
      <c r="S1494">
        <v>3</v>
      </c>
      <c r="T1494">
        <v>0</v>
      </c>
      <c r="U1494">
        <v>240.29400000000001</v>
      </c>
    </row>
    <row r="1495" spans="1:21" x14ac:dyDescent="0.25">
      <c r="A1495">
        <v>7140</v>
      </c>
      <c r="B1495" t="s">
        <v>4301</v>
      </c>
      <c r="C1495" t="s">
        <v>988</v>
      </c>
      <c r="D1495" t="s">
        <v>477</v>
      </c>
      <c r="E1495" t="s">
        <v>39</v>
      </c>
      <c r="F1495" t="s">
        <v>3834</v>
      </c>
      <c r="G1495" t="s">
        <v>3835</v>
      </c>
      <c r="H1495" t="s">
        <v>25</v>
      </c>
      <c r="I1495" t="s">
        <v>26</v>
      </c>
      <c r="J1495" t="s">
        <v>1178</v>
      </c>
      <c r="K1495" t="s">
        <v>43</v>
      </c>
      <c r="L1495">
        <v>33180</v>
      </c>
      <c r="M1495" t="s">
        <v>29</v>
      </c>
      <c r="N1495" t="s">
        <v>604</v>
      </c>
      <c r="O1495" t="s">
        <v>31</v>
      </c>
      <c r="P1495" t="s">
        <v>32</v>
      </c>
      <c r="Q1495" t="s">
        <v>605</v>
      </c>
      <c r="R1495">
        <v>290.35199999999998</v>
      </c>
      <c r="S1495">
        <v>3</v>
      </c>
      <c r="T1495">
        <v>0.2</v>
      </c>
      <c r="U1495">
        <v>-36.293999999999997</v>
      </c>
    </row>
    <row r="1496" spans="1:21" x14ac:dyDescent="0.25">
      <c r="A1496">
        <v>7142</v>
      </c>
      <c r="B1496" t="s">
        <v>4302</v>
      </c>
      <c r="C1496" s="1">
        <v>42925</v>
      </c>
      <c r="D1496" s="1">
        <v>42925</v>
      </c>
      <c r="E1496" t="s">
        <v>464</v>
      </c>
      <c r="F1496" t="s">
        <v>3821</v>
      </c>
      <c r="G1496" t="s">
        <v>3822</v>
      </c>
      <c r="H1496" t="s">
        <v>25</v>
      </c>
      <c r="I1496" t="s">
        <v>26</v>
      </c>
      <c r="J1496" t="s">
        <v>4303</v>
      </c>
      <c r="K1496" t="s">
        <v>633</v>
      </c>
      <c r="L1496">
        <v>63301</v>
      </c>
      <c r="M1496" t="s">
        <v>92</v>
      </c>
      <c r="N1496" t="s">
        <v>2029</v>
      </c>
      <c r="O1496" t="s">
        <v>31</v>
      </c>
      <c r="P1496" t="s">
        <v>55</v>
      </c>
      <c r="Q1496" t="s">
        <v>2030</v>
      </c>
      <c r="R1496">
        <v>135.30000000000001</v>
      </c>
      <c r="S1496">
        <v>5</v>
      </c>
      <c r="T1496">
        <v>0</v>
      </c>
      <c r="U1496">
        <v>37.884</v>
      </c>
    </row>
    <row r="1497" spans="1:21" x14ac:dyDescent="0.25">
      <c r="A1497">
        <v>7143</v>
      </c>
      <c r="B1497" t="s">
        <v>4304</v>
      </c>
      <c r="C1497" t="s">
        <v>1127</v>
      </c>
      <c r="D1497" t="s">
        <v>3483</v>
      </c>
      <c r="E1497" t="s">
        <v>39</v>
      </c>
      <c r="F1497" t="s">
        <v>1026</v>
      </c>
      <c r="G1497" t="s">
        <v>1027</v>
      </c>
      <c r="H1497" t="s">
        <v>100</v>
      </c>
      <c r="I1497" t="s">
        <v>26</v>
      </c>
      <c r="J1497" t="s">
        <v>4166</v>
      </c>
      <c r="K1497" t="s">
        <v>817</v>
      </c>
      <c r="L1497">
        <v>23464</v>
      </c>
      <c r="M1497" t="s">
        <v>29</v>
      </c>
      <c r="N1497" t="s">
        <v>2347</v>
      </c>
      <c r="O1497" t="s">
        <v>31</v>
      </c>
      <c r="P1497" t="s">
        <v>55</v>
      </c>
      <c r="Q1497" t="s">
        <v>2348</v>
      </c>
      <c r="R1497">
        <v>111.15</v>
      </c>
      <c r="S1497">
        <v>5</v>
      </c>
      <c r="T1497">
        <v>0</v>
      </c>
      <c r="U1497">
        <v>48.905999999999999</v>
      </c>
    </row>
    <row r="1498" spans="1:21" x14ac:dyDescent="0.25">
      <c r="A1498">
        <v>7146</v>
      </c>
      <c r="B1498" t="s">
        <v>4305</v>
      </c>
      <c r="C1498" s="1">
        <v>43042</v>
      </c>
      <c r="D1498" t="s">
        <v>4306</v>
      </c>
      <c r="E1498" t="s">
        <v>39</v>
      </c>
      <c r="F1498" t="s">
        <v>3728</v>
      </c>
      <c r="G1498" t="s">
        <v>3729</v>
      </c>
      <c r="H1498" t="s">
        <v>100</v>
      </c>
      <c r="I1498" t="s">
        <v>26</v>
      </c>
      <c r="J1498" t="s">
        <v>64</v>
      </c>
      <c r="K1498" t="s">
        <v>65</v>
      </c>
      <c r="L1498">
        <v>19140</v>
      </c>
      <c r="M1498" t="s">
        <v>66</v>
      </c>
      <c r="N1498" t="s">
        <v>1243</v>
      </c>
      <c r="O1498" t="s">
        <v>31</v>
      </c>
      <c r="P1498" t="s">
        <v>45</v>
      </c>
      <c r="Q1498" t="s">
        <v>1244</v>
      </c>
      <c r="R1498">
        <v>154.76400000000001</v>
      </c>
      <c r="S1498">
        <v>3</v>
      </c>
      <c r="T1498">
        <v>0.4</v>
      </c>
      <c r="U1498">
        <v>-46.429200000000002</v>
      </c>
    </row>
    <row r="1499" spans="1:21" x14ac:dyDescent="0.25">
      <c r="A1499">
        <v>7151</v>
      </c>
      <c r="B1499" t="s">
        <v>4307</v>
      </c>
      <c r="C1499" t="s">
        <v>1973</v>
      </c>
      <c r="D1499" t="s">
        <v>4308</v>
      </c>
      <c r="E1499" t="s">
        <v>39</v>
      </c>
      <c r="F1499" t="s">
        <v>3650</v>
      </c>
      <c r="G1499" t="s">
        <v>3651</v>
      </c>
      <c r="H1499" t="s">
        <v>100</v>
      </c>
      <c r="I1499" t="s">
        <v>26</v>
      </c>
      <c r="J1499" t="s">
        <v>4309</v>
      </c>
      <c r="K1499" t="s">
        <v>1502</v>
      </c>
      <c r="L1499">
        <v>35401</v>
      </c>
      <c r="M1499" t="s">
        <v>29</v>
      </c>
      <c r="N1499" t="s">
        <v>661</v>
      </c>
      <c r="O1499" t="s">
        <v>31</v>
      </c>
      <c r="P1499" t="s">
        <v>35</v>
      </c>
      <c r="Q1499" t="s">
        <v>662</v>
      </c>
      <c r="R1499">
        <v>141.96</v>
      </c>
      <c r="S1499">
        <v>2</v>
      </c>
      <c r="T1499">
        <v>0</v>
      </c>
      <c r="U1499">
        <v>35.49</v>
      </c>
    </row>
    <row r="1500" spans="1:21" x14ac:dyDescent="0.25">
      <c r="A1500">
        <v>7152</v>
      </c>
      <c r="B1500" t="s">
        <v>4310</v>
      </c>
      <c r="C1500" t="s">
        <v>1973</v>
      </c>
      <c r="D1500" t="s">
        <v>193</v>
      </c>
      <c r="E1500" t="s">
        <v>22</v>
      </c>
      <c r="F1500" t="s">
        <v>4311</v>
      </c>
      <c r="G1500" t="s">
        <v>4312</v>
      </c>
      <c r="H1500" t="s">
        <v>25</v>
      </c>
      <c r="I1500" t="s">
        <v>26</v>
      </c>
      <c r="J1500" t="s">
        <v>1064</v>
      </c>
      <c r="K1500" t="s">
        <v>577</v>
      </c>
      <c r="L1500">
        <v>85204</v>
      </c>
      <c r="M1500" t="s">
        <v>53</v>
      </c>
      <c r="N1500" t="s">
        <v>1451</v>
      </c>
      <c r="O1500" t="s">
        <v>31</v>
      </c>
      <c r="P1500" t="s">
        <v>45</v>
      </c>
      <c r="Q1500" t="s">
        <v>1452</v>
      </c>
      <c r="R1500">
        <v>182.55</v>
      </c>
      <c r="S1500">
        <v>2</v>
      </c>
      <c r="T1500">
        <v>0.5</v>
      </c>
      <c r="U1500">
        <v>-135.08699999999999</v>
      </c>
    </row>
    <row r="1501" spans="1:21" x14ac:dyDescent="0.25">
      <c r="A1501">
        <v>7155</v>
      </c>
      <c r="B1501" t="s">
        <v>4313</v>
      </c>
      <c r="C1501" t="s">
        <v>1724</v>
      </c>
      <c r="D1501" t="s">
        <v>96</v>
      </c>
      <c r="E1501" t="s">
        <v>22</v>
      </c>
      <c r="F1501" t="s">
        <v>3219</v>
      </c>
      <c r="G1501" t="s">
        <v>3220</v>
      </c>
      <c r="H1501" t="s">
        <v>25</v>
      </c>
      <c r="I1501" t="s">
        <v>26</v>
      </c>
      <c r="J1501" t="s">
        <v>376</v>
      </c>
      <c r="K1501" t="s">
        <v>754</v>
      </c>
      <c r="L1501">
        <v>31907</v>
      </c>
      <c r="M1501" t="s">
        <v>29</v>
      </c>
      <c r="N1501" t="s">
        <v>3880</v>
      </c>
      <c r="O1501" t="s">
        <v>31</v>
      </c>
      <c r="P1501" t="s">
        <v>55</v>
      </c>
      <c r="Q1501" t="s">
        <v>3881</v>
      </c>
      <c r="R1501">
        <v>275.88</v>
      </c>
      <c r="S1501">
        <v>6</v>
      </c>
      <c r="T1501">
        <v>0</v>
      </c>
      <c r="U1501">
        <v>46.8996</v>
      </c>
    </row>
    <row r="1502" spans="1:21" x14ac:dyDescent="0.25">
      <c r="A1502">
        <v>7168</v>
      </c>
      <c r="B1502" t="s">
        <v>4314</v>
      </c>
      <c r="C1502" t="s">
        <v>3927</v>
      </c>
      <c r="D1502" t="s">
        <v>2720</v>
      </c>
      <c r="E1502" t="s">
        <v>22</v>
      </c>
      <c r="F1502" t="s">
        <v>814</v>
      </c>
      <c r="G1502" t="s">
        <v>815</v>
      </c>
      <c r="H1502" t="s">
        <v>25</v>
      </c>
      <c r="I1502" t="s">
        <v>26</v>
      </c>
      <c r="J1502" t="s">
        <v>352</v>
      </c>
      <c r="K1502" t="s">
        <v>52</v>
      </c>
      <c r="L1502">
        <v>94122</v>
      </c>
      <c r="M1502" t="s">
        <v>53</v>
      </c>
      <c r="N1502" t="s">
        <v>1882</v>
      </c>
      <c r="O1502" t="s">
        <v>31</v>
      </c>
      <c r="P1502" t="s">
        <v>35</v>
      </c>
      <c r="Q1502" t="s">
        <v>1883</v>
      </c>
      <c r="R1502">
        <v>717.72</v>
      </c>
      <c r="S1502">
        <v>3</v>
      </c>
      <c r="T1502">
        <v>0.2</v>
      </c>
      <c r="U1502">
        <v>71.772000000000006</v>
      </c>
    </row>
    <row r="1503" spans="1:21" x14ac:dyDescent="0.25">
      <c r="A1503">
        <v>7170</v>
      </c>
      <c r="B1503" t="s">
        <v>4314</v>
      </c>
      <c r="C1503" t="s">
        <v>3927</v>
      </c>
      <c r="D1503" t="s">
        <v>2720</v>
      </c>
      <c r="E1503" t="s">
        <v>22</v>
      </c>
      <c r="F1503" t="s">
        <v>814</v>
      </c>
      <c r="G1503" t="s">
        <v>815</v>
      </c>
      <c r="H1503" t="s">
        <v>25</v>
      </c>
      <c r="I1503" t="s">
        <v>26</v>
      </c>
      <c r="J1503" t="s">
        <v>352</v>
      </c>
      <c r="K1503" t="s">
        <v>52</v>
      </c>
      <c r="L1503">
        <v>94122</v>
      </c>
      <c r="M1503" t="s">
        <v>53</v>
      </c>
      <c r="N1503" t="s">
        <v>1860</v>
      </c>
      <c r="O1503" t="s">
        <v>31</v>
      </c>
      <c r="P1503" t="s">
        <v>45</v>
      </c>
      <c r="Q1503" t="s">
        <v>1861</v>
      </c>
      <c r="R1503">
        <v>170.352</v>
      </c>
      <c r="S1503">
        <v>3</v>
      </c>
      <c r="T1503">
        <v>0.2</v>
      </c>
      <c r="U1503">
        <v>19.1646</v>
      </c>
    </row>
    <row r="1504" spans="1:21" x14ac:dyDescent="0.25">
      <c r="A1504">
        <v>7171</v>
      </c>
      <c r="B1504" t="s">
        <v>4315</v>
      </c>
      <c r="C1504" s="1">
        <v>42957</v>
      </c>
      <c r="D1504" t="s">
        <v>1462</v>
      </c>
      <c r="E1504" t="s">
        <v>39</v>
      </c>
      <c r="F1504" t="s">
        <v>958</v>
      </c>
      <c r="G1504" t="s">
        <v>959</v>
      </c>
      <c r="H1504" t="s">
        <v>25</v>
      </c>
      <c r="I1504" t="s">
        <v>26</v>
      </c>
      <c r="J1504" t="s">
        <v>180</v>
      </c>
      <c r="K1504" t="s">
        <v>123</v>
      </c>
      <c r="L1504">
        <v>10009</v>
      </c>
      <c r="M1504" t="s">
        <v>66</v>
      </c>
      <c r="N1504" t="s">
        <v>544</v>
      </c>
      <c r="O1504" t="s">
        <v>31</v>
      </c>
      <c r="P1504" t="s">
        <v>35</v>
      </c>
      <c r="Q1504" t="s">
        <v>545</v>
      </c>
      <c r="R1504">
        <v>145.76400000000001</v>
      </c>
      <c r="S1504">
        <v>2</v>
      </c>
      <c r="T1504">
        <v>0.1</v>
      </c>
      <c r="U1504">
        <v>3.2391999999999999</v>
      </c>
    </row>
    <row r="1505" spans="1:21" x14ac:dyDescent="0.25">
      <c r="A1505">
        <v>7184</v>
      </c>
      <c r="B1505" t="s">
        <v>4316</v>
      </c>
      <c r="C1505" t="s">
        <v>3014</v>
      </c>
      <c r="D1505" t="s">
        <v>3996</v>
      </c>
      <c r="E1505" t="s">
        <v>86</v>
      </c>
      <c r="F1505" t="s">
        <v>3154</v>
      </c>
      <c r="G1505" t="s">
        <v>3155</v>
      </c>
      <c r="H1505" t="s">
        <v>25</v>
      </c>
      <c r="I1505" t="s">
        <v>26</v>
      </c>
      <c r="J1505" t="s">
        <v>3266</v>
      </c>
      <c r="K1505" t="s">
        <v>1274</v>
      </c>
      <c r="L1505">
        <v>21215</v>
      </c>
      <c r="M1505" t="s">
        <v>66</v>
      </c>
      <c r="N1505" t="s">
        <v>104</v>
      </c>
      <c r="O1505" t="s">
        <v>31</v>
      </c>
      <c r="P1505" t="s">
        <v>35</v>
      </c>
      <c r="Q1505" t="s">
        <v>105</v>
      </c>
      <c r="R1505">
        <v>908.82</v>
      </c>
      <c r="S1505">
        <v>9</v>
      </c>
      <c r="T1505">
        <v>0</v>
      </c>
      <c r="U1505">
        <v>227.20500000000001</v>
      </c>
    </row>
    <row r="1506" spans="1:21" x14ac:dyDescent="0.25">
      <c r="A1506">
        <v>7187</v>
      </c>
      <c r="B1506" t="s">
        <v>4317</v>
      </c>
      <c r="C1506" t="s">
        <v>1895</v>
      </c>
      <c r="D1506" t="s">
        <v>3972</v>
      </c>
      <c r="E1506" t="s">
        <v>39</v>
      </c>
      <c r="F1506" t="s">
        <v>3151</v>
      </c>
      <c r="G1506" t="s">
        <v>3152</v>
      </c>
      <c r="H1506" t="s">
        <v>100</v>
      </c>
      <c r="I1506" t="s">
        <v>26</v>
      </c>
      <c r="J1506" t="s">
        <v>101</v>
      </c>
      <c r="K1506" t="s">
        <v>91</v>
      </c>
      <c r="L1506">
        <v>77095</v>
      </c>
      <c r="M1506" t="s">
        <v>92</v>
      </c>
      <c r="N1506" t="s">
        <v>2377</v>
      </c>
      <c r="O1506" t="s">
        <v>31</v>
      </c>
      <c r="P1506" t="s">
        <v>35</v>
      </c>
      <c r="Q1506" t="s">
        <v>2378</v>
      </c>
      <c r="R1506">
        <v>74.591999999999999</v>
      </c>
      <c r="S1506">
        <v>4</v>
      </c>
      <c r="T1506">
        <v>0.3</v>
      </c>
      <c r="U1506">
        <v>-2.1312000000000002</v>
      </c>
    </row>
    <row r="1507" spans="1:21" x14ac:dyDescent="0.25">
      <c r="A1507">
        <v>7188</v>
      </c>
      <c r="B1507" t="s">
        <v>4317</v>
      </c>
      <c r="C1507" t="s">
        <v>1895</v>
      </c>
      <c r="D1507" t="s">
        <v>3972</v>
      </c>
      <c r="E1507" t="s">
        <v>39</v>
      </c>
      <c r="F1507" t="s">
        <v>3151</v>
      </c>
      <c r="G1507" t="s">
        <v>3152</v>
      </c>
      <c r="H1507" t="s">
        <v>100</v>
      </c>
      <c r="I1507" t="s">
        <v>26</v>
      </c>
      <c r="J1507" t="s">
        <v>101</v>
      </c>
      <c r="K1507" t="s">
        <v>91</v>
      </c>
      <c r="L1507">
        <v>77095</v>
      </c>
      <c r="M1507" t="s">
        <v>92</v>
      </c>
      <c r="N1507" t="s">
        <v>2704</v>
      </c>
      <c r="O1507" t="s">
        <v>31</v>
      </c>
      <c r="P1507" t="s">
        <v>55</v>
      </c>
      <c r="Q1507" t="s">
        <v>2705</v>
      </c>
      <c r="R1507">
        <v>16.783999999999999</v>
      </c>
      <c r="S1507">
        <v>2</v>
      </c>
      <c r="T1507">
        <v>0.6</v>
      </c>
      <c r="U1507">
        <v>-22.238800000000001</v>
      </c>
    </row>
    <row r="1508" spans="1:21" x14ac:dyDescent="0.25">
      <c r="A1508">
        <v>7191</v>
      </c>
      <c r="B1508" t="s">
        <v>4318</v>
      </c>
      <c r="C1508" s="1">
        <v>42715</v>
      </c>
      <c r="D1508" t="s">
        <v>4209</v>
      </c>
      <c r="E1508" t="s">
        <v>86</v>
      </c>
      <c r="F1508" t="s">
        <v>345</v>
      </c>
      <c r="G1508" t="s">
        <v>346</v>
      </c>
      <c r="H1508" t="s">
        <v>100</v>
      </c>
      <c r="I1508" t="s">
        <v>26</v>
      </c>
      <c r="J1508" t="s">
        <v>720</v>
      </c>
      <c r="K1508" t="s">
        <v>52</v>
      </c>
      <c r="L1508">
        <v>92024</v>
      </c>
      <c r="M1508" t="s">
        <v>53</v>
      </c>
      <c r="N1508" t="s">
        <v>3341</v>
      </c>
      <c r="O1508" t="s">
        <v>31</v>
      </c>
      <c r="P1508" t="s">
        <v>45</v>
      </c>
      <c r="Q1508" t="s">
        <v>3342</v>
      </c>
      <c r="R1508">
        <v>674.35199999999998</v>
      </c>
      <c r="S1508">
        <v>3</v>
      </c>
      <c r="T1508">
        <v>0.2</v>
      </c>
      <c r="U1508">
        <v>-8.4293999999999993</v>
      </c>
    </row>
    <row r="1509" spans="1:21" x14ac:dyDescent="0.25">
      <c r="A1509">
        <v>7196</v>
      </c>
      <c r="B1509" t="s">
        <v>4319</v>
      </c>
      <c r="C1509" t="s">
        <v>1767</v>
      </c>
      <c r="D1509" t="s">
        <v>2291</v>
      </c>
      <c r="E1509" t="s">
        <v>39</v>
      </c>
      <c r="F1509" t="s">
        <v>3895</v>
      </c>
      <c r="G1509" t="s">
        <v>3896</v>
      </c>
      <c r="H1509" t="s">
        <v>100</v>
      </c>
      <c r="I1509" t="s">
        <v>26</v>
      </c>
      <c r="J1509" t="s">
        <v>202</v>
      </c>
      <c r="K1509" t="s">
        <v>203</v>
      </c>
      <c r="L1509">
        <v>98103</v>
      </c>
      <c r="M1509" t="s">
        <v>53</v>
      </c>
      <c r="N1509" t="s">
        <v>83</v>
      </c>
      <c r="O1509" t="s">
        <v>31</v>
      </c>
      <c r="P1509" t="s">
        <v>55</v>
      </c>
      <c r="Q1509" t="s">
        <v>2202</v>
      </c>
      <c r="R1509">
        <v>19.54</v>
      </c>
      <c r="S1509">
        <v>2</v>
      </c>
      <c r="T1509">
        <v>0</v>
      </c>
      <c r="U1509">
        <v>7.2298</v>
      </c>
    </row>
    <row r="1510" spans="1:21" x14ac:dyDescent="0.25">
      <c r="A1510">
        <v>7202</v>
      </c>
      <c r="B1510" t="s">
        <v>4320</v>
      </c>
      <c r="C1510" t="s">
        <v>2793</v>
      </c>
      <c r="D1510" s="1">
        <v>42441</v>
      </c>
      <c r="E1510" t="s">
        <v>39</v>
      </c>
      <c r="F1510" t="s">
        <v>2407</v>
      </c>
      <c r="G1510" t="s">
        <v>2408</v>
      </c>
      <c r="H1510" t="s">
        <v>25</v>
      </c>
      <c r="I1510" t="s">
        <v>26</v>
      </c>
      <c r="J1510" t="s">
        <v>42</v>
      </c>
      <c r="K1510" t="s">
        <v>43</v>
      </c>
      <c r="L1510">
        <v>33311</v>
      </c>
      <c r="M1510" t="s">
        <v>29</v>
      </c>
      <c r="N1510" t="s">
        <v>1479</v>
      </c>
      <c r="O1510" t="s">
        <v>31</v>
      </c>
      <c r="P1510" t="s">
        <v>45</v>
      </c>
      <c r="Q1510" t="s">
        <v>1244</v>
      </c>
      <c r="R1510">
        <v>331.02300000000002</v>
      </c>
      <c r="S1510">
        <v>7</v>
      </c>
      <c r="T1510">
        <v>0.45</v>
      </c>
      <c r="U1510">
        <v>-114.35339999999999</v>
      </c>
    </row>
    <row r="1511" spans="1:21" x14ac:dyDescent="0.25">
      <c r="A1511">
        <v>7203</v>
      </c>
      <c r="B1511" t="s">
        <v>4321</v>
      </c>
      <c r="C1511" t="s">
        <v>390</v>
      </c>
      <c r="D1511" t="s">
        <v>390</v>
      </c>
      <c r="E1511" t="s">
        <v>464</v>
      </c>
      <c r="F1511" t="s">
        <v>4322</v>
      </c>
      <c r="G1511" t="s">
        <v>4323</v>
      </c>
      <c r="H1511" t="s">
        <v>89</v>
      </c>
      <c r="I1511" t="s">
        <v>26</v>
      </c>
      <c r="J1511" t="s">
        <v>1037</v>
      </c>
      <c r="K1511" t="s">
        <v>123</v>
      </c>
      <c r="L1511">
        <v>14609</v>
      </c>
      <c r="M1511" t="s">
        <v>66</v>
      </c>
      <c r="N1511" t="s">
        <v>4324</v>
      </c>
      <c r="O1511" t="s">
        <v>31</v>
      </c>
      <c r="P1511" t="s">
        <v>55</v>
      </c>
      <c r="Q1511" t="s">
        <v>4325</v>
      </c>
      <c r="R1511">
        <v>756.8</v>
      </c>
      <c r="S1511">
        <v>5</v>
      </c>
      <c r="T1511">
        <v>0</v>
      </c>
      <c r="U1511">
        <v>75.680000000000007</v>
      </c>
    </row>
    <row r="1512" spans="1:21" x14ac:dyDescent="0.25">
      <c r="A1512">
        <v>7204</v>
      </c>
      <c r="B1512" t="s">
        <v>4326</v>
      </c>
      <c r="C1512" t="s">
        <v>1351</v>
      </c>
      <c r="D1512" s="1">
        <v>42036</v>
      </c>
      <c r="E1512" t="s">
        <v>39</v>
      </c>
      <c r="F1512" t="s">
        <v>3429</v>
      </c>
      <c r="G1512" t="s">
        <v>3430</v>
      </c>
      <c r="H1512" t="s">
        <v>100</v>
      </c>
      <c r="I1512" t="s">
        <v>26</v>
      </c>
      <c r="J1512" t="s">
        <v>4303</v>
      </c>
      <c r="K1512" t="s">
        <v>138</v>
      </c>
      <c r="L1512">
        <v>60174</v>
      </c>
      <c r="M1512" t="s">
        <v>92</v>
      </c>
      <c r="N1512" t="s">
        <v>3406</v>
      </c>
      <c r="O1512" t="s">
        <v>31</v>
      </c>
      <c r="P1512" t="s">
        <v>55</v>
      </c>
      <c r="Q1512" t="s">
        <v>3407</v>
      </c>
      <c r="R1512">
        <v>8.7360000000000007</v>
      </c>
      <c r="S1512">
        <v>3</v>
      </c>
      <c r="T1512">
        <v>0.6</v>
      </c>
      <c r="U1512">
        <v>-4.8048000000000002</v>
      </c>
    </row>
    <row r="1513" spans="1:21" x14ac:dyDescent="0.25">
      <c r="A1513">
        <v>7206</v>
      </c>
      <c r="B1513" t="s">
        <v>4327</v>
      </c>
      <c r="C1513" s="1">
        <v>42776</v>
      </c>
      <c r="D1513" s="1">
        <v>42896</v>
      </c>
      <c r="E1513" t="s">
        <v>39</v>
      </c>
      <c r="F1513" t="s">
        <v>1414</v>
      </c>
      <c r="G1513" t="s">
        <v>1415</v>
      </c>
      <c r="H1513" t="s">
        <v>25</v>
      </c>
      <c r="I1513" t="s">
        <v>26</v>
      </c>
      <c r="J1513" t="s">
        <v>352</v>
      </c>
      <c r="K1513" t="s">
        <v>52</v>
      </c>
      <c r="L1513">
        <v>94109</v>
      </c>
      <c r="M1513" t="s">
        <v>53</v>
      </c>
      <c r="N1513" t="s">
        <v>1038</v>
      </c>
      <c r="O1513" t="s">
        <v>31</v>
      </c>
      <c r="P1513" t="s">
        <v>55</v>
      </c>
      <c r="Q1513" t="s">
        <v>1039</v>
      </c>
      <c r="R1513">
        <v>17.46</v>
      </c>
      <c r="S1513">
        <v>2</v>
      </c>
      <c r="T1513">
        <v>0</v>
      </c>
      <c r="U1513">
        <v>5.9363999999999999</v>
      </c>
    </row>
    <row r="1514" spans="1:21" x14ac:dyDescent="0.25">
      <c r="A1514">
        <v>7226</v>
      </c>
      <c r="B1514" t="s">
        <v>4328</v>
      </c>
      <c r="C1514" t="s">
        <v>1298</v>
      </c>
      <c r="D1514" t="s">
        <v>1293</v>
      </c>
      <c r="E1514" t="s">
        <v>39</v>
      </c>
      <c r="F1514" t="s">
        <v>3145</v>
      </c>
      <c r="G1514" t="s">
        <v>3146</v>
      </c>
      <c r="H1514" t="s">
        <v>25</v>
      </c>
      <c r="I1514" t="s">
        <v>26</v>
      </c>
      <c r="J1514" t="s">
        <v>352</v>
      </c>
      <c r="K1514" t="s">
        <v>52</v>
      </c>
      <c r="L1514">
        <v>94122</v>
      </c>
      <c r="M1514" t="s">
        <v>53</v>
      </c>
      <c r="N1514" t="s">
        <v>619</v>
      </c>
      <c r="O1514" t="s">
        <v>31</v>
      </c>
      <c r="P1514" t="s">
        <v>55</v>
      </c>
      <c r="Q1514" t="s">
        <v>620</v>
      </c>
      <c r="R1514">
        <v>30.8</v>
      </c>
      <c r="S1514">
        <v>4</v>
      </c>
      <c r="T1514">
        <v>0</v>
      </c>
      <c r="U1514">
        <v>10.164</v>
      </c>
    </row>
    <row r="1515" spans="1:21" x14ac:dyDescent="0.25">
      <c r="A1515">
        <v>7234</v>
      </c>
      <c r="B1515" t="s">
        <v>4329</v>
      </c>
      <c r="C1515" s="1">
        <v>42585</v>
      </c>
      <c r="D1515" s="1">
        <v>42707</v>
      </c>
      <c r="E1515" t="s">
        <v>39</v>
      </c>
      <c r="F1515" t="s">
        <v>2640</v>
      </c>
      <c r="G1515" t="s">
        <v>2641</v>
      </c>
      <c r="H1515" t="s">
        <v>25</v>
      </c>
      <c r="I1515" t="s">
        <v>26</v>
      </c>
      <c r="J1515" t="s">
        <v>180</v>
      </c>
      <c r="K1515" t="s">
        <v>123</v>
      </c>
      <c r="L1515">
        <v>10011</v>
      </c>
      <c r="M1515" t="s">
        <v>66</v>
      </c>
      <c r="N1515" t="s">
        <v>532</v>
      </c>
      <c r="O1515" t="s">
        <v>31</v>
      </c>
      <c r="P1515" t="s">
        <v>55</v>
      </c>
      <c r="Q1515" t="s">
        <v>533</v>
      </c>
      <c r="R1515">
        <v>113.6</v>
      </c>
      <c r="S1515">
        <v>8</v>
      </c>
      <c r="T1515">
        <v>0</v>
      </c>
      <c r="U1515">
        <v>44.304000000000002</v>
      </c>
    </row>
    <row r="1516" spans="1:21" x14ac:dyDescent="0.25">
      <c r="A1516">
        <v>7239</v>
      </c>
      <c r="B1516" t="s">
        <v>4330</v>
      </c>
      <c r="C1516" t="s">
        <v>2154</v>
      </c>
      <c r="D1516" t="s">
        <v>4159</v>
      </c>
      <c r="E1516" t="s">
        <v>39</v>
      </c>
      <c r="F1516" t="s">
        <v>4331</v>
      </c>
      <c r="G1516" t="s">
        <v>4332</v>
      </c>
      <c r="H1516" t="s">
        <v>25</v>
      </c>
      <c r="I1516" t="s">
        <v>26</v>
      </c>
      <c r="J1516" t="s">
        <v>1765</v>
      </c>
      <c r="K1516" t="s">
        <v>52</v>
      </c>
      <c r="L1516">
        <v>95123</v>
      </c>
      <c r="M1516" t="s">
        <v>53</v>
      </c>
      <c r="N1516" t="s">
        <v>2566</v>
      </c>
      <c r="O1516" t="s">
        <v>31</v>
      </c>
      <c r="P1516" t="s">
        <v>55</v>
      </c>
      <c r="Q1516" t="s">
        <v>2567</v>
      </c>
      <c r="R1516">
        <v>43.96</v>
      </c>
      <c r="S1516">
        <v>7</v>
      </c>
      <c r="T1516">
        <v>0</v>
      </c>
      <c r="U1516">
        <v>18.463200000000001</v>
      </c>
    </row>
    <row r="1517" spans="1:21" x14ac:dyDescent="0.25">
      <c r="A1517">
        <v>7241</v>
      </c>
      <c r="B1517" t="s">
        <v>4333</v>
      </c>
      <c r="C1517" t="s">
        <v>3996</v>
      </c>
      <c r="D1517" t="s">
        <v>4334</v>
      </c>
      <c r="E1517" t="s">
        <v>22</v>
      </c>
      <c r="F1517" t="s">
        <v>3099</v>
      </c>
      <c r="G1517" t="s">
        <v>3100</v>
      </c>
      <c r="H1517" t="s">
        <v>25</v>
      </c>
      <c r="I1517" t="s">
        <v>26</v>
      </c>
      <c r="J1517" t="s">
        <v>1392</v>
      </c>
      <c r="K1517" t="s">
        <v>52</v>
      </c>
      <c r="L1517">
        <v>91104</v>
      </c>
      <c r="M1517" t="s">
        <v>53</v>
      </c>
      <c r="N1517" t="s">
        <v>2618</v>
      </c>
      <c r="O1517" t="s">
        <v>31</v>
      </c>
      <c r="P1517" t="s">
        <v>55</v>
      </c>
      <c r="Q1517" t="s">
        <v>2619</v>
      </c>
      <c r="R1517">
        <v>66.36</v>
      </c>
      <c r="S1517">
        <v>7</v>
      </c>
      <c r="T1517">
        <v>0</v>
      </c>
      <c r="U1517">
        <v>26.544</v>
      </c>
    </row>
    <row r="1518" spans="1:21" x14ac:dyDescent="0.25">
      <c r="A1518">
        <v>7243</v>
      </c>
      <c r="B1518" t="s">
        <v>4333</v>
      </c>
      <c r="C1518" t="s">
        <v>3996</v>
      </c>
      <c r="D1518" t="s">
        <v>4334</v>
      </c>
      <c r="E1518" t="s">
        <v>22</v>
      </c>
      <c r="F1518" t="s">
        <v>3099</v>
      </c>
      <c r="G1518" t="s">
        <v>3100</v>
      </c>
      <c r="H1518" t="s">
        <v>25</v>
      </c>
      <c r="I1518" t="s">
        <v>26</v>
      </c>
      <c r="J1518" t="s">
        <v>1392</v>
      </c>
      <c r="K1518" t="s">
        <v>52</v>
      </c>
      <c r="L1518">
        <v>91104</v>
      </c>
      <c r="M1518" t="s">
        <v>53</v>
      </c>
      <c r="N1518" t="s">
        <v>617</v>
      </c>
      <c r="O1518" t="s">
        <v>31</v>
      </c>
      <c r="P1518" t="s">
        <v>55</v>
      </c>
      <c r="Q1518" t="s">
        <v>3699</v>
      </c>
      <c r="R1518">
        <v>24.14</v>
      </c>
      <c r="S1518">
        <v>2</v>
      </c>
      <c r="T1518">
        <v>0</v>
      </c>
      <c r="U1518">
        <v>7.9661999999999997</v>
      </c>
    </row>
    <row r="1519" spans="1:21" x14ac:dyDescent="0.25">
      <c r="A1519">
        <v>7244</v>
      </c>
      <c r="B1519" t="s">
        <v>4335</v>
      </c>
      <c r="C1519" t="s">
        <v>1895</v>
      </c>
      <c r="D1519" t="s">
        <v>2840</v>
      </c>
      <c r="E1519" t="s">
        <v>22</v>
      </c>
      <c r="F1519" t="s">
        <v>2724</v>
      </c>
      <c r="G1519" t="s">
        <v>2725</v>
      </c>
      <c r="H1519" t="s">
        <v>25</v>
      </c>
      <c r="I1519" t="s">
        <v>26</v>
      </c>
      <c r="J1519" t="s">
        <v>64</v>
      </c>
      <c r="K1519" t="s">
        <v>65</v>
      </c>
      <c r="L1519">
        <v>19134</v>
      </c>
      <c r="M1519" t="s">
        <v>66</v>
      </c>
      <c r="N1519" t="s">
        <v>675</v>
      </c>
      <c r="O1519" t="s">
        <v>31</v>
      </c>
      <c r="P1519" t="s">
        <v>35</v>
      </c>
      <c r="Q1519" t="s">
        <v>676</v>
      </c>
      <c r="R1519">
        <v>4416.174</v>
      </c>
      <c r="S1519">
        <v>9</v>
      </c>
      <c r="T1519">
        <v>0.3</v>
      </c>
      <c r="U1519">
        <v>-630.88199999999995</v>
      </c>
    </row>
    <row r="1520" spans="1:21" x14ac:dyDescent="0.25">
      <c r="A1520">
        <v>7248</v>
      </c>
      <c r="B1520" t="s">
        <v>4336</v>
      </c>
      <c r="C1520" s="1">
        <v>41701</v>
      </c>
      <c r="D1520" s="1">
        <v>41854</v>
      </c>
      <c r="E1520" t="s">
        <v>39</v>
      </c>
      <c r="F1520" t="s">
        <v>4337</v>
      </c>
      <c r="G1520" t="s">
        <v>4338</v>
      </c>
      <c r="H1520" t="s">
        <v>89</v>
      </c>
      <c r="I1520" t="s">
        <v>26</v>
      </c>
      <c r="J1520" t="s">
        <v>376</v>
      </c>
      <c r="K1520" t="s">
        <v>250</v>
      </c>
      <c r="L1520">
        <v>43229</v>
      </c>
      <c r="M1520" t="s">
        <v>66</v>
      </c>
      <c r="N1520" t="s">
        <v>496</v>
      </c>
      <c r="O1520" t="s">
        <v>31</v>
      </c>
      <c r="P1520" t="s">
        <v>32</v>
      </c>
      <c r="Q1520" t="s">
        <v>497</v>
      </c>
      <c r="R1520">
        <v>302.45</v>
      </c>
      <c r="S1520">
        <v>5</v>
      </c>
      <c r="T1520">
        <v>0.5</v>
      </c>
      <c r="U1520">
        <v>-199.61699999999999</v>
      </c>
    </row>
    <row r="1521" spans="1:21" x14ac:dyDescent="0.25">
      <c r="A1521">
        <v>7255</v>
      </c>
      <c r="B1521" t="s">
        <v>4339</v>
      </c>
      <c r="C1521" t="s">
        <v>622</v>
      </c>
      <c r="D1521" s="1">
        <v>42466</v>
      </c>
      <c r="E1521" t="s">
        <v>39</v>
      </c>
      <c r="F1521" t="s">
        <v>2603</v>
      </c>
      <c r="G1521" t="s">
        <v>2604</v>
      </c>
      <c r="H1521" t="s">
        <v>100</v>
      </c>
      <c r="I1521" t="s">
        <v>26</v>
      </c>
      <c r="J1521" t="s">
        <v>4340</v>
      </c>
      <c r="K1521" t="s">
        <v>257</v>
      </c>
      <c r="L1521">
        <v>54880</v>
      </c>
      <c r="M1521" t="s">
        <v>92</v>
      </c>
      <c r="N1521" t="s">
        <v>1892</v>
      </c>
      <c r="O1521" t="s">
        <v>31</v>
      </c>
      <c r="P1521" t="s">
        <v>55</v>
      </c>
      <c r="Q1521" t="s">
        <v>1893</v>
      </c>
      <c r="R1521">
        <v>47.4</v>
      </c>
      <c r="S1521">
        <v>5</v>
      </c>
      <c r="T1521">
        <v>0</v>
      </c>
      <c r="U1521">
        <v>21.33</v>
      </c>
    </row>
    <row r="1522" spans="1:21" x14ac:dyDescent="0.25">
      <c r="A1522">
        <v>7266</v>
      </c>
      <c r="B1522" t="s">
        <v>4341</v>
      </c>
      <c r="C1522" t="s">
        <v>1617</v>
      </c>
      <c r="D1522" t="s">
        <v>157</v>
      </c>
      <c r="E1522" t="s">
        <v>22</v>
      </c>
      <c r="F1522" t="s">
        <v>1537</v>
      </c>
      <c r="G1522" t="s">
        <v>1538</v>
      </c>
      <c r="H1522" t="s">
        <v>89</v>
      </c>
      <c r="I1522" t="s">
        <v>26</v>
      </c>
      <c r="J1522" t="s">
        <v>101</v>
      </c>
      <c r="K1522" t="s">
        <v>91</v>
      </c>
      <c r="L1522">
        <v>77095</v>
      </c>
      <c r="M1522" t="s">
        <v>92</v>
      </c>
      <c r="N1522" t="s">
        <v>1363</v>
      </c>
      <c r="O1522" t="s">
        <v>31</v>
      </c>
      <c r="P1522" t="s">
        <v>35</v>
      </c>
      <c r="Q1522" t="s">
        <v>1364</v>
      </c>
      <c r="R1522">
        <v>155.37200000000001</v>
      </c>
      <c r="S1522">
        <v>2</v>
      </c>
      <c r="T1522">
        <v>0.3</v>
      </c>
      <c r="U1522">
        <v>-35.513599999999997</v>
      </c>
    </row>
    <row r="1523" spans="1:21" x14ac:dyDescent="0.25">
      <c r="A1523">
        <v>7270</v>
      </c>
      <c r="B1523" t="s">
        <v>4342</v>
      </c>
      <c r="C1523" t="s">
        <v>4343</v>
      </c>
      <c r="D1523" t="s">
        <v>4344</v>
      </c>
      <c r="E1523" t="s">
        <v>39</v>
      </c>
      <c r="F1523" t="s">
        <v>489</v>
      </c>
      <c r="G1523" t="s">
        <v>490</v>
      </c>
      <c r="H1523" t="s">
        <v>25</v>
      </c>
      <c r="I1523" t="s">
        <v>26</v>
      </c>
      <c r="J1523" t="s">
        <v>563</v>
      </c>
      <c r="K1523" t="s">
        <v>1209</v>
      </c>
      <c r="L1523">
        <v>28027</v>
      </c>
      <c r="M1523" t="s">
        <v>29</v>
      </c>
      <c r="N1523" t="s">
        <v>4345</v>
      </c>
      <c r="O1523" t="s">
        <v>31</v>
      </c>
      <c r="P1523" t="s">
        <v>55</v>
      </c>
      <c r="Q1523" t="s">
        <v>4346</v>
      </c>
      <c r="R1523">
        <v>315.77600000000001</v>
      </c>
      <c r="S1523">
        <v>8</v>
      </c>
      <c r="T1523">
        <v>0.2</v>
      </c>
      <c r="U1523">
        <v>31.5776</v>
      </c>
    </row>
    <row r="1524" spans="1:21" x14ac:dyDescent="0.25">
      <c r="A1524">
        <v>7271</v>
      </c>
      <c r="B1524" t="s">
        <v>4347</v>
      </c>
      <c r="C1524" t="s">
        <v>4348</v>
      </c>
      <c r="D1524" t="s">
        <v>892</v>
      </c>
      <c r="E1524" t="s">
        <v>39</v>
      </c>
      <c r="F1524" t="s">
        <v>2966</v>
      </c>
      <c r="G1524" t="s">
        <v>2967</v>
      </c>
      <c r="H1524" t="s">
        <v>89</v>
      </c>
      <c r="I1524" t="s">
        <v>26</v>
      </c>
      <c r="J1524" t="s">
        <v>1765</v>
      </c>
      <c r="K1524" t="s">
        <v>52</v>
      </c>
      <c r="L1524">
        <v>95123</v>
      </c>
      <c r="M1524" t="s">
        <v>53</v>
      </c>
      <c r="N1524" t="s">
        <v>1835</v>
      </c>
      <c r="O1524" t="s">
        <v>31</v>
      </c>
      <c r="P1524" t="s">
        <v>32</v>
      </c>
      <c r="Q1524" t="s">
        <v>1836</v>
      </c>
      <c r="R1524">
        <v>273.666</v>
      </c>
      <c r="S1524">
        <v>2</v>
      </c>
      <c r="T1524">
        <v>0.15</v>
      </c>
      <c r="U1524">
        <v>-12.878399999999999</v>
      </c>
    </row>
    <row r="1525" spans="1:21" x14ac:dyDescent="0.25">
      <c r="A1525">
        <v>7276</v>
      </c>
      <c r="B1525" t="s">
        <v>4349</v>
      </c>
      <c r="C1525" t="s">
        <v>184</v>
      </c>
      <c r="D1525" t="s">
        <v>185</v>
      </c>
      <c r="E1525" t="s">
        <v>39</v>
      </c>
      <c r="F1525" t="s">
        <v>4350</v>
      </c>
      <c r="G1525" t="s">
        <v>4351</v>
      </c>
      <c r="H1525" t="s">
        <v>100</v>
      </c>
      <c r="I1525" t="s">
        <v>26</v>
      </c>
      <c r="J1525" t="s">
        <v>4352</v>
      </c>
      <c r="K1525" t="s">
        <v>4353</v>
      </c>
      <c r="L1525">
        <v>59601</v>
      </c>
      <c r="M1525" t="s">
        <v>53</v>
      </c>
      <c r="N1525" t="s">
        <v>960</v>
      </c>
      <c r="O1525" t="s">
        <v>31</v>
      </c>
      <c r="P1525" t="s">
        <v>55</v>
      </c>
      <c r="Q1525" t="s">
        <v>961</v>
      </c>
      <c r="R1525">
        <v>63.98</v>
      </c>
      <c r="S1525">
        <v>7</v>
      </c>
      <c r="T1525">
        <v>0</v>
      </c>
      <c r="U1525">
        <v>21.7532</v>
      </c>
    </row>
    <row r="1526" spans="1:21" x14ac:dyDescent="0.25">
      <c r="A1526">
        <v>7285</v>
      </c>
      <c r="B1526" t="s">
        <v>4354</v>
      </c>
      <c r="C1526" s="1">
        <v>42987</v>
      </c>
      <c r="D1526" t="s">
        <v>1302</v>
      </c>
      <c r="E1526" t="s">
        <v>39</v>
      </c>
      <c r="F1526" t="s">
        <v>1373</v>
      </c>
      <c r="G1526" t="s">
        <v>1374</v>
      </c>
      <c r="H1526" t="s">
        <v>25</v>
      </c>
      <c r="I1526" t="s">
        <v>26</v>
      </c>
      <c r="J1526" t="s">
        <v>789</v>
      </c>
      <c r="K1526" t="s">
        <v>250</v>
      </c>
      <c r="L1526">
        <v>44105</v>
      </c>
      <c r="M1526" t="s">
        <v>66</v>
      </c>
      <c r="N1526" t="s">
        <v>668</v>
      </c>
      <c r="O1526" t="s">
        <v>31</v>
      </c>
      <c r="P1526" t="s">
        <v>55</v>
      </c>
      <c r="Q1526" t="s">
        <v>669</v>
      </c>
      <c r="R1526">
        <v>66.111999999999995</v>
      </c>
      <c r="S1526">
        <v>2</v>
      </c>
      <c r="T1526">
        <v>0.2</v>
      </c>
      <c r="U1526">
        <v>-9.0904000000000007</v>
      </c>
    </row>
    <row r="1527" spans="1:21" x14ac:dyDescent="0.25">
      <c r="A1527">
        <v>7288</v>
      </c>
      <c r="B1527" t="s">
        <v>4355</v>
      </c>
      <c r="C1527" t="s">
        <v>1388</v>
      </c>
      <c r="D1527" t="s">
        <v>2047</v>
      </c>
      <c r="E1527" t="s">
        <v>39</v>
      </c>
      <c r="F1527" t="s">
        <v>3271</v>
      </c>
      <c r="G1527" t="s">
        <v>3272</v>
      </c>
      <c r="H1527" t="s">
        <v>89</v>
      </c>
      <c r="I1527" t="s">
        <v>26</v>
      </c>
      <c r="J1527" t="s">
        <v>3573</v>
      </c>
      <c r="K1527" t="s">
        <v>1805</v>
      </c>
      <c r="L1527">
        <v>73120</v>
      </c>
      <c r="M1527" t="s">
        <v>92</v>
      </c>
      <c r="N1527" t="s">
        <v>1544</v>
      </c>
      <c r="O1527" t="s">
        <v>31</v>
      </c>
      <c r="P1527" t="s">
        <v>55</v>
      </c>
      <c r="Q1527" t="s">
        <v>2393</v>
      </c>
      <c r="R1527">
        <v>57.69</v>
      </c>
      <c r="S1527">
        <v>3</v>
      </c>
      <c r="T1527">
        <v>0</v>
      </c>
      <c r="U1527">
        <v>23.652899999999999</v>
      </c>
    </row>
    <row r="1528" spans="1:21" x14ac:dyDescent="0.25">
      <c r="A1528">
        <v>7294</v>
      </c>
      <c r="B1528" t="s">
        <v>4356</v>
      </c>
      <c r="C1528" t="s">
        <v>2550</v>
      </c>
      <c r="D1528" t="s">
        <v>4357</v>
      </c>
      <c r="E1528" t="s">
        <v>39</v>
      </c>
      <c r="F1528" t="s">
        <v>4358</v>
      </c>
      <c r="G1528" t="s">
        <v>4359</v>
      </c>
      <c r="H1528" t="s">
        <v>25</v>
      </c>
      <c r="I1528" t="s">
        <v>26</v>
      </c>
      <c r="J1528" t="s">
        <v>51</v>
      </c>
      <c r="K1528" t="s">
        <v>52</v>
      </c>
      <c r="L1528">
        <v>90036</v>
      </c>
      <c r="M1528" t="s">
        <v>53</v>
      </c>
      <c r="N1528" t="s">
        <v>3437</v>
      </c>
      <c r="O1528" t="s">
        <v>31</v>
      </c>
      <c r="P1528" t="s">
        <v>55</v>
      </c>
      <c r="Q1528" t="s">
        <v>3438</v>
      </c>
      <c r="R1528">
        <v>59.99</v>
      </c>
      <c r="S1528">
        <v>7</v>
      </c>
      <c r="T1528">
        <v>0</v>
      </c>
      <c r="U1528">
        <v>21.596399999999999</v>
      </c>
    </row>
    <row r="1529" spans="1:21" x14ac:dyDescent="0.25">
      <c r="A1529">
        <v>7295</v>
      </c>
      <c r="B1529" t="s">
        <v>4360</v>
      </c>
      <c r="C1529" t="s">
        <v>4246</v>
      </c>
      <c r="D1529" t="s">
        <v>1044</v>
      </c>
      <c r="E1529" t="s">
        <v>39</v>
      </c>
      <c r="F1529" t="s">
        <v>2787</v>
      </c>
      <c r="G1529" t="s">
        <v>2788</v>
      </c>
      <c r="H1529" t="s">
        <v>25</v>
      </c>
      <c r="I1529" t="s">
        <v>26</v>
      </c>
      <c r="J1529" t="s">
        <v>4361</v>
      </c>
      <c r="K1529" t="s">
        <v>203</v>
      </c>
      <c r="L1529">
        <v>98006</v>
      </c>
      <c r="M1529" t="s">
        <v>53</v>
      </c>
      <c r="N1529" t="s">
        <v>732</v>
      </c>
      <c r="O1529" t="s">
        <v>31</v>
      </c>
      <c r="P1529" t="s">
        <v>55</v>
      </c>
      <c r="Q1529" t="s">
        <v>733</v>
      </c>
      <c r="R1529">
        <v>20.239999999999998</v>
      </c>
      <c r="S1529">
        <v>1</v>
      </c>
      <c r="T1529">
        <v>0</v>
      </c>
      <c r="U1529">
        <v>7.8936000000000002</v>
      </c>
    </row>
    <row r="1530" spans="1:21" x14ac:dyDescent="0.25">
      <c r="A1530">
        <v>7299</v>
      </c>
      <c r="B1530" t="s">
        <v>4362</v>
      </c>
      <c r="C1530" t="s">
        <v>2242</v>
      </c>
      <c r="D1530" t="s">
        <v>2003</v>
      </c>
      <c r="E1530" t="s">
        <v>86</v>
      </c>
      <c r="F1530" t="s">
        <v>3361</v>
      </c>
      <c r="G1530" t="s">
        <v>3362</v>
      </c>
      <c r="H1530" t="s">
        <v>25</v>
      </c>
      <c r="I1530" t="s">
        <v>26</v>
      </c>
      <c r="J1530" t="s">
        <v>4363</v>
      </c>
      <c r="K1530" t="s">
        <v>138</v>
      </c>
      <c r="L1530">
        <v>60016</v>
      </c>
      <c r="M1530" t="s">
        <v>92</v>
      </c>
      <c r="N1530" t="s">
        <v>400</v>
      </c>
      <c r="O1530" t="s">
        <v>31</v>
      </c>
      <c r="P1530" t="s">
        <v>45</v>
      </c>
      <c r="Q1530" t="s">
        <v>401</v>
      </c>
      <c r="R1530">
        <v>292.10000000000002</v>
      </c>
      <c r="S1530">
        <v>4</v>
      </c>
      <c r="T1530">
        <v>0.5</v>
      </c>
      <c r="U1530">
        <v>-175.26</v>
      </c>
    </row>
    <row r="1531" spans="1:21" x14ac:dyDescent="0.25">
      <c r="A1531">
        <v>7300</v>
      </c>
      <c r="B1531" t="s">
        <v>4362</v>
      </c>
      <c r="C1531" t="s">
        <v>2242</v>
      </c>
      <c r="D1531" t="s">
        <v>2003</v>
      </c>
      <c r="E1531" t="s">
        <v>86</v>
      </c>
      <c r="F1531" t="s">
        <v>3361</v>
      </c>
      <c r="G1531" t="s">
        <v>3362</v>
      </c>
      <c r="H1531" t="s">
        <v>25</v>
      </c>
      <c r="I1531" t="s">
        <v>26</v>
      </c>
      <c r="J1531" t="s">
        <v>4363</v>
      </c>
      <c r="K1531" t="s">
        <v>138</v>
      </c>
      <c r="L1531">
        <v>60016</v>
      </c>
      <c r="M1531" t="s">
        <v>92</v>
      </c>
      <c r="N1531" t="s">
        <v>2542</v>
      </c>
      <c r="O1531" t="s">
        <v>31</v>
      </c>
      <c r="P1531" t="s">
        <v>55</v>
      </c>
      <c r="Q1531" t="s">
        <v>2543</v>
      </c>
      <c r="R1531">
        <v>8.5440000000000005</v>
      </c>
      <c r="S1531">
        <v>2</v>
      </c>
      <c r="T1531">
        <v>0.6</v>
      </c>
      <c r="U1531">
        <v>-7.476</v>
      </c>
    </row>
    <row r="1532" spans="1:21" x14ac:dyDescent="0.25">
      <c r="A1532">
        <v>7301</v>
      </c>
      <c r="B1532" t="s">
        <v>4362</v>
      </c>
      <c r="C1532" t="s">
        <v>2242</v>
      </c>
      <c r="D1532" t="s">
        <v>2003</v>
      </c>
      <c r="E1532" t="s">
        <v>86</v>
      </c>
      <c r="F1532" t="s">
        <v>3361</v>
      </c>
      <c r="G1532" t="s">
        <v>3362</v>
      </c>
      <c r="H1532" t="s">
        <v>25</v>
      </c>
      <c r="I1532" t="s">
        <v>26</v>
      </c>
      <c r="J1532" t="s">
        <v>4363</v>
      </c>
      <c r="K1532" t="s">
        <v>138</v>
      </c>
      <c r="L1532">
        <v>60016</v>
      </c>
      <c r="M1532" t="s">
        <v>92</v>
      </c>
      <c r="N1532" t="s">
        <v>3336</v>
      </c>
      <c r="O1532" t="s">
        <v>31</v>
      </c>
      <c r="P1532" t="s">
        <v>32</v>
      </c>
      <c r="Q1532" t="s">
        <v>3337</v>
      </c>
      <c r="R1532">
        <v>424.11599999999999</v>
      </c>
      <c r="S1532">
        <v>6</v>
      </c>
      <c r="T1532">
        <v>0.3</v>
      </c>
      <c r="U1532">
        <v>-30.294</v>
      </c>
    </row>
    <row r="1533" spans="1:21" x14ac:dyDescent="0.25">
      <c r="A1533">
        <v>7304</v>
      </c>
      <c r="B1533" t="s">
        <v>4364</v>
      </c>
      <c r="C1533" s="1">
        <v>42834</v>
      </c>
      <c r="D1533" s="1">
        <v>42956</v>
      </c>
      <c r="E1533" t="s">
        <v>39</v>
      </c>
      <c r="F1533" t="s">
        <v>4365</v>
      </c>
      <c r="G1533" t="s">
        <v>4366</v>
      </c>
      <c r="H1533" t="s">
        <v>25</v>
      </c>
      <c r="I1533" t="s">
        <v>26</v>
      </c>
      <c r="J1533" t="s">
        <v>1312</v>
      </c>
      <c r="K1533" t="s">
        <v>43</v>
      </c>
      <c r="L1533">
        <v>33437</v>
      </c>
      <c r="M1533" t="s">
        <v>29</v>
      </c>
      <c r="N1533" t="s">
        <v>270</v>
      </c>
      <c r="O1533" t="s">
        <v>31</v>
      </c>
      <c r="P1533" t="s">
        <v>35</v>
      </c>
      <c r="Q1533" t="s">
        <v>271</v>
      </c>
      <c r="R1533">
        <v>97.183999999999997</v>
      </c>
      <c r="S1533">
        <v>2</v>
      </c>
      <c r="T1533">
        <v>0.2</v>
      </c>
      <c r="U1533">
        <v>6.0739999999999998</v>
      </c>
    </row>
    <row r="1534" spans="1:21" x14ac:dyDescent="0.25">
      <c r="A1534">
        <v>7306</v>
      </c>
      <c r="B1534" t="s">
        <v>4367</v>
      </c>
      <c r="C1534" t="s">
        <v>4368</v>
      </c>
      <c r="D1534" s="1">
        <v>41674</v>
      </c>
      <c r="E1534" t="s">
        <v>39</v>
      </c>
      <c r="F1534" t="s">
        <v>3234</v>
      </c>
      <c r="G1534" t="s">
        <v>3235</v>
      </c>
      <c r="H1534" t="s">
        <v>25</v>
      </c>
      <c r="I1534" t="s">
        <v>26</v>
      </c>
      <c r="J1534" t="s">
        <v>2943</v>
      </c>
      <c r="K1534" t="s">
        <v>91</v>
      </c>
      <c r="L1534">
        <v>75023</v>
      </c>
      <c r="M1534" t="s">
        <v>92</v>
      </c>
      <c r="N1534" t="s">
        <v>578</v>
      </c>
      <c r="O1534" t="s">
        <v>31</v>
      </c>
      <c r="P1534" t="s">
        <v>45</v>
      </c>
      <c r="Q1534" t="s">
        <v>579</v>
      </c>
      <c r="R1534">
        <v>890.84100000000001</v>
      </c>
      <c r="S1534">
        <v>3</v>
      </c>
      <c r="T1534">
        <v>0.3</v>
      </c>
      <c r="U1534">
        <v>-152.71559999999999</v>
      </c>
    </row>
    <row r="1535" spans="1:21" x14ac:dyDescent="0.25">
      <c r="A1535">
        <v>7308</v>
      </c>
      <c r="B1535" t="s">
        <v>4369</v>
      </c>
      <c r="C1535" s="1">
        <v>42501</v>
      </c>
      <c r="D1535" s="1">
        <v>42562</v>
      </c>
      <c r="E1535" t="s">
        <v>22</v>
      </c>
      <c r="F1535" t="s">
        <v>350</v>
      </c>
      <c r="G1535" t="s">
        <v>351</v>
      </c>
      <c r="H1535" t="s">
        <v>25</v>
      </c>
      <c r="I1535" t="s">
        <v>26</v>
      </c>
      <c r="J1535" t="s">
        <v>1765</v>
      </c>
      <c r="K1535" t="s">
        <v>52</v>
      </c>
      <c r="L1535">
        <v>95123</v>
      </c>
      <c r="M1535" t="s">
        <v>53</v>
      </c>
      <c r="N1535" t="s">
        <v>2605</v>
      </c>
      <c r="O1535" t="s">
        <v>31</v>
      </c>
      <c r="P1535" t="s">
        <v>35</v>
      </c>
      <c r="Q1535" t="s">
        <v>2606</v>
      </c>
      <c r="R1535">
        <v>113.88800000000001</v>
      </c>
      <c r="S1535">
        <v>2</v>
      </c>
      <c r="T1535">
        <v>0.2</v>
      </c>
      <c r="U1535">
        <v>9.9651999999999994</v>
      </c>
    </row>
    <row r="1536" spans="1:21" x14ac:dyDescent="0.25">
      <c r="A1536">
        <v>7317</v>
      </c>
      <c r="B1536" t="s">
        <v>4370</v>
      </c>
      <c r="C1536" t="s">
        <v>4371</v>
      </c>
      <c r="D1536" t="s">
        <v>3055</v>
      </c>
      <c r="E1536" t="s">
        <v>39</v>
      </c>
      <c r="F1536" t="s">
        <v>893</v>
      </c>
      <c r="G1536" t="s">
        <v>894</v>
      </c>
      <c r="H1536" t="s">
        <v>89</v>
      </c>
      <c r="I1536" t="s">
        <v>26</v>
      </c>
      <c r="J1536" t="s">
        <v>180</v>
      </c>
      <c r="K1536" t="s">
        <v>123</v>
      </c>
      <c r="L1536">
        <v>10011</v>
      </c>
      <c r="M1536" t="s">
        <v>66</v>
      </c>
      <c r="N1536" t="s">
        <v>57</v>
      </c>
      <c r="O1536" t="s">
        <v>31</v>
      </c>
      <c r="P1536" t="s">
        <v>45</v>
      </c>
      <c r="Q1536" t="s">
        <v>58</v>
      </c>
      <c r="R1536">
        <v>142.18199999999999</v>
      </c>
      <c r="S1536">
        <v>1</v>
      </c>
      <c r="T1536">
        <v>0.4</v>
      </c>
      <c r="U1536">
        <v>-37.915199999999999</v>
      </c>
    </row>
    <row r="1537" spans="1:21" x14ac:dyDescent="0.25">
      <c r="A1537">
        <v>7321</v>
      </c>
      <c r="B1537" t="s">
        <v>4372</v>
      </c>
      <c r="C1537" t="s">
        <v>528</v>
      </c>
      <c r="D1537" t="s">
        <v>1049</v>
      </c>
      <c r="E1537" t="s">
        <v>22</v>
      </c>
      <c r="F1537" t="s">
        <v>4373</v>
      </c>
      <c r="G1537" t="s">
        <v>4374</v>
      </c>
      <c r="H1537" t="s">
        <v>25</v>
      </c>
      <c r="I1537" t="s">
        <v>26</v>
      </c>
      <c r="J1537" t="s">
        <v>180</v>
      </c>
      <c r="K1537" t="s">
        <v>123</v>
      </c>
      <c r="L1537">
        <v>10009</v>
      </c>
      <c r="M1537" t="s">
        <v>66</v>
      </c>
      <c r="N1537" t="s">
        <v>2029</v>
      </c>
      <c r="O1537" t="s">
        <v>31</v>
      </c>
      <c r="P1537" t="s">
        <v>55</v>
      </c>
      <c r="Q1537" t="s">
        <v>2030</v>
      </c>
      <c r="R1537">
        <v>135.30000000000001</v>
      </c>
      <c r="S1537">
        <v>5</v>
      </c>
      <c r="T1537">
        <v>0</v>
      </c>
      <c r="U1537">
        <v>37.884</v>
      </c>
    </row>
    <row r="1538" spans="1:21" x14ac:dyDescent="0.25">
      <c r="A1538">
        <v>7324</v>
      </c>
      <c r="B1538" t="s">
        <v>4375</v>
      </c>
      <c r="C1538" s="1">
        <v>42867</v>
      </c>
      <c r="D1538" s="1">
        <v>42959</v>
      </c>
      <c r="E1538" t="s">
        <v>86</v>
      </c>
      <c r="F1538" t="s">
        <v>708</v>
      </c>
      <c r="G1538" t="s">
        <v>709</v>
      </c>
      <c r="H1538" t="s">
        <v>25</v>
      </c>
      <c r="I1538" t="s">
        <v>26</v>
      </c>
      <c r="J1538" t="s">
        <v>180</v>
      </c>
      <c r="K1538" t="s">
        <v>123</v>
      </c>
      <c r="L1538">
        <v>10024</v>
      </c>
      <c r="M1538" t="s">
        <v>66</v>
      </c>
      <c r="N1538" t="s">
        <v>197</v>
      </c>
      <c r="O1538" t="s">
        <v>31</v>
      </c>
      <c r="P1538" t="s">
        <v>55</v>
      </c>
      <c r="Q1538" t="s">
        <v>198</v>
      </c>
      <c r="R1538">
        <v>41.96</v>
      </c>
      <c r="S1538">
        <v>2</v>
      </c>
      <c r="T1538">
        <v>0</v>
      </c>
      <c r="U1538">
        <v>10.909599999999999</v>
      </c>
    </row>
    <row r="1539" spans="1:21" x14ac:dyDescent="0.25">
      <c r="A1539">
        <v>7328</v>
      </c>
      <c r="B1539" t="s">
        <v>4376</v>
      </c>
      <c r="C1539" t="s">
        <v>2426</v>
      </c>
      <c r="D1539" t="s">
        <v>4377</v>
      </c>
      <c r="E1539" t="s">
        <v>39</v>
      </c>
      <c r="F1539" t="s">
        <v>1045</v>
      </c>
      <c r="G1539" t="s">
        <v>1046</v>
      </c>
      <c r="H1539" t="s">
        <v>100</v>
      </c>
      <c r="I1539" t="s">
        <v>26</v>
      </c>
      <c r="J1539" t="s">
        <v>4378</v>
      </c>
      <c r="K1539" t="s">
        <v>52</v>
      </c>
      <c r="L1539">
        <v>91505</v>
      </c>
      <c r="M1539" t="s">
        <v>53</v>
      </c>
      <c r="N1539" t="s">
        <v>2114</v>
      </c>
      <c r="O1539" t="s">
        <v>31</v>
      </c>
      <c r="P1539" t="s">
        <v>55</v>
      </c>
      <c r="Q1539" t="s">
        <v>2115</v>
      </c>
      <c r="R1539">
        <v>111</v>
      </c>
      <c r="S1539">
        <v>2</v>
      </c>
      <c r="T1539">
        <v>0</v>
      </c>
      <c r="U1539">
        <v>14.43</v>
      </c>
    </row>
    <row r="1540" spans="1:21" x14ac:dyDescent="0.25">
      <c r="A1540">
        <v>7331</v>
      </c>
      <c r="B1540" t="s">
        <v>4379</v>
      </c>
      <c r="C1540" s="1">
        <v>42715</v>
      </c>
      <c r="D1540" t="s">
        <v>1767</v>
      </c>
      <c r="E1540" t="s">
        <v>86</v>
      </c>
      <c r="F1540" t="s">
        <v>4380</v>
      </c>
      <c r="G1540" t="s">
        <v>4381</v>
      </c>
      <c r="H1540" t="s">
        <v>89</v>
      </c>
      <c r="I1540" t="s">
        <v>26</v>
      </c>
      <c r="J1540" t="s">
        <v>137</v>
      </c>
      <c r="K1540" t="s">
        <v>138</v>
      </c>
      <c r="L1540">
        <v>60623</v>
      </c>
      <c r="M1540" t="s">
        <v>92</v>
      </c>
      <c r="N1540" t="s">
        <v>1892</v>
      </c>
      <c r="O1540" t="s">
        <v>31</v>
      </c>
      <c r="P1540" t="s">
        <v>55</v>
      </c>
      <c r="Q1540" t="s">
        <v>1893</v>
      </c>
      <c r="R1540">
        <v>22.751999999999999</v>
      </c>
      <c r="S1540">
        <v>6</v>
      </c>
      <c r="T1540">
        <v>0.6</v>
      </c>
      <c r="U1540">
        <v>-8.532</v>
      </c>
    </row>
    <row r="1541" spans="1:21" x14ac:dyDescent="0.25">
      <c r="A1541">
        <v>7334</v>
      </c>
      <c r="B1541" t="s">
        <v>4382</v>
      </c>
      <c r="C1541" s="1">
        <v>42312</v>
      </c>
      <c r="D1541" t="s">
        <v>4383</v>
      </c>
      <c r="E1541" t="s">
        <v>39</v>
      </c>
      <c r="F1541" t="s">
        <v>2841</v>
      </c>
      <c r="G1541" t="s">
        <v>2842</v>
      </c>
      <c r="H1541" t="s">
        <v>25</v>
      </c>
      <c r="I1541" t="s">
        <v>26</v>
      </c>
      <c r="J1541" t="s">
        <v>326</v>
      </c>
      <c r="K1541" t="s">
        <v>43</v>
      </c>
      <c r="L1541">
        <v>33614</v>
      </c>
      <c r="M1541" t="s">
        <v>29</v>
      </c>
      <c r="N1541" t="s">
        <v>634</v>
      </c>
      <c r="O1541" t="s">
        <v>31</v>
      </c>
      <c r="P1541" t="s">
        <v>55</v>
      </c>
      <c r="Q1541" t="s">
        <v>635</v>
      </c>
      <c r="R1541">
        <v>67.36</v>
      </c>
      <c r="S1541">
        <v>2</v>
      </c>
      <c r="T1541">
        <v>0.2</v>
      </c>
      <c r="U1541">
        <v>10.103999999999999</v>
      </c>
    </row>
    <row r="1542" spans="1:21" x14ac:dyDescent="0.25">
      <c r="A1542">
        <v>7335</v>
      </c>
      <c r="B1542" t="s">
        <v>4382</v>
      </c>
      <c r="C1542" s="1">
        <v>42312</v>
      </c>
      <c r="D1542" t="s">
        <v>4383</v>
      </c>
      <c r="E1542" t="s">
        <v>39</v>
      </c>
      <c r="F1542" t="s">
        <v>2841</v>
      </c>
      <c r="G1542" t="s">
        <v>2842</v>
      </c>
      <c r="H1542" t="s">
        <v>25</v>
      </c>
      <c r="I1542" t="s">
        <v>26</v>
      </c>
      <c r="J1542" t="s">
        <v>326</v>
      </c>
      <c r="K1542" t="s">
        <v>43</v>
      </c>
      <c r="L1542">
        <v>33614</v>
      </c>
      <c r="M1542" t="s">
        <v>29</v>
      </c>
      <c r="N1542" t="s">
        <v>305</v>
      </c>
      <c r="O1542" t="s">
        <v>31</v>
      </c>
      <c r="P1542" t="s">
        <v>55</v>
      </c>
      <c r="Q1542" t="s">
        <v>306</v>
      </c>
      <c r="R1542">
        <v>54.527999999999999</v>
      </c>
      <c r="S1542">
        <v>3</v>
      </c>
      <c r="T1542">
        <v>0.2</v>
      </c>
      <c r="U1542">
        <v>14.313599999999999</v>
      </c>
    </row>
    <row r="1543" spans="1:21" x14ac:dyDescent="0.25">
      <c r="A1543">
        <v>7337</v>
      </c>
      <c r="B1543" t="s">
        <v>4384</v>
      </c>
      <c r="C1543" t="s">
        <v>1724</v>
      </c>
      <c r="D1543" t="s">
        <v>3683</v>
      </c>
      <c r="E1543" t="s">
        <v>39</v>
      </c>
      <c r="F1543" t="s">
        <v>2138</v>
      </c>
      <c r="G1543" t="s">
        <v>2139</v>
      </c>
      <c r="H1543" t="s">
        <v>25</v>
      </c>
      <c r="I1543" t="s">
        <v>26</v>
      </c>
      <c r="J1543" t="s">
        <v>180</v>
      </c>
      <c r="K1543" t="s">
        <v>123</v>
      </c>
      <c r="L1543">
        <v>10024</v>
      </c>
      <c r="M1543" t="s">
        <v>66</v>
      </c>
      <c r="N1543" t="s">
        <v>281</v>
      </c>
      <c r="O1543" t="s">
        <v>31</v>
      </c>
      <c r="P1543" t="s">
        <v>32</v>
      </c>
      <c r="Q1543" t="s">
        <v>282</v>
      </c>
      <c r="R1543">
        <v>449.56799999999998</v>
      </c>
      <c r="S1543">
        <v>2</v>
      </c>
      <c r="T1543">
        <v>0.2</v>
      </c>
      <c r="U1543">
        <v>56.195999999999998</v>
      </c>
    </row>
    <row r="1544" spans="1:21" x14ac:dyDescent="0.25">
      <c r="A1544">
        <v>7339</v>
      </c>
      <c r="B1544" t="s">
        <v>4385</v>
      </c>
      <c r="C1544" t="s">
        <v>1257</v>
      </c>
      <c r="D1544" t="s">
        <v>3162</v>
      </c>
      <c r="E1544" t="s">
        <v>22</v>
      </c>
      <c r="F1544" t="s">
        <v>2780</v>
      </c>
      <c r="G1544" t="s">
        <v>2781</v>
      </c>
      <c r="H1544" t="s">
        <v>89</v>
      </c>
      <c r="I1544" t="s">
        <v>26</v>
      </c>
      <c r="J1544" t="s">
        <v>180</v>
      </c>
      <c r="K1544" t="s">
        <v>123</v>
      </c>
      <c r="L1544">
        <v>10035</v>
      </c>
      <c r="M1544" t="s">
        <v>66</v>
      </c>
      <c r="N1544" t="s">
        <v>2605</v>
      </c>
      <c r="O1544" t="s">
        <v>31</v>
      </c>
      <c r="P1544" t="s">
        <v>35</v>
      </c>
      <c r="Q1544" t="s">
        <v>2606</v>
      </c>
      <c r="R1544">
        <v>192.18600000000001</v>
      </c>
      <c r="S1544">
        <v>3</v>
      </c>
      <c r="T1544">
        <v>0.1</v>
      </c>
      <c r="U1544">
        <v>36.3018</v>
      </c>
    </row>
    <row r="1545" spans="1:21" x14ac:dyDescent="0.25">
      <c r="A1545">
        <v>7341</v>
      </c>
      <c r="B1545" t="s">
        <v>4386</v>
      </c>
      <c r="C1545" t="s">
        <v>3076</v>
      </c>
      <c r="D1545" s="1">
        <v>41647</v>
      </c>
      <c r="E1545" t="s">
        <v>39</v>
      </c>
      <c r="F1545" t="s">
        <v>1614</v>
      </c>
      <c r="G1545" t="s">
        <v>1615</v>
      </c>
      <c r="H1545" t="s">
        <v>25</v>
      </c>
      <c r="I1545" t="s">
        <v>26</v>
      </c>
      <c r="J1545" t="s">
        <v>2540</v>
      </c>
      <c r="K1545" t="s">
        <v>754</v>
      </c>
      <c r="L1545">
        <v>30318</v>
      </c>
      <c r="M1545" t="s">
        <v>29</v>
      </c>
      <c r="N1545" t="s">
        <v>2093</v>
      </c>
      <c r="O1545" t="s">
        <v>31</v>
      </c>
      <c r="P1545" t="s">
        <v>35</v>
      </c>
      <c r="Q1545" t="s">
        <v>2094</v>
      </c>
      <c r="R1545">
        <v>67.88</v>
      </c>
      <c r="S1545">
        <v>2</v>
      </c>
      <c r="T1545">
        <v>0</v>
      </c>
      <c r="U1545">
        <v>18.3276</v>
      </c>
    </row>
    <row r="1546" spans="1:21" x14ac:dyDescent="0.25">
      <c r="A1546">
        <v>7343</v>
      </c>
      <c r="B1546" t="s">
        <v>4386</v>
      </c>
      <c r="C1546" t="s">
        <v>3076</v>
      </c>
      <c r="D1546" s="1">
        <v>41647</v>
      </c>
      <c r="E1546" t="s">
        <v>39</v>
      </c>
      <c r="F1546" t="s">
        <v>1614</v>
      </c>
      <c r="G1546" t="s">
        <v>1615</v>
      </c>
      <c r="H1546" t="s">
        <v>25</v>
      </c>
      <c r="I1546" t="s">
        <v>26</v>
      </c>
      <c r="J1546" t="s">
        <v>2540</v>
      </c>
      <c r="K1546" t="s">
        <v>754</v>
      </c>
      <c r="L1546">
        <v>30318</v>
      </c>
      <c r="M1546" t="s">
        <v>29</v>
      </c>
      <c r="N1546" t="s">
        <v>3437</v>
      </c>
      <c r="O1546" t="s">
        <v>31</v>
      </c>
      <c r="P1546" t="s">
        <v>55</v>
      </c>
      <c r="Q1546" t="s">
        <v>3438</v>
      </c>
      <c r="R1546">
        <v>25.71</v>
      </c>
      <c r="S1546">
        <v>3</v>
      </c>
      <c r="T1546">
        <v>0</v>
      </c>
      <c r="U1546">
        <v>9.2555999999999994</v>
      </c>
    </row>
    <row r="1547" spans="1:21" x14ac:dyDescent="0.25">
      <c r="A1547">
        <v>7345</v>
      </c>
      <c r="B1547" t="s">
        <v>4387</v>
      </c>
      <c r="C1547" s="1">
        <v>43051</v>
      </c>
      <c r="D1547" t="s">
        <v>1569</v>
      </c>
      <c r="E1547" t="s">
        <v>39</v>
      </c>
      <c r="F1547" t="s">
        <v>2631</v>
      </c>
      <c r="G1547" t="s">
        <v>2632</v>
      </c>
      <c r="H1547" t="s">
        <v>89</v>
      </c>
      <c r="I1547" t="s">
        <v>26</v>
      </c>
      <c r="J1547" t="s">
        <v>680</v>
      </c>
      <c r="K1547" t="s">
        <v>43</v>
      </c>
      <c r="L1547">
        <v>32216</v>
      </c>
      <c r="M1547" t="s">
        <v>29</v>
      </c>
      <c r="N1547" t="s">
        <v>287</v>
      </c>
      <c r="O1547" t="s">
        <v>31</v>
      </c>
      <c r="P1547" t="s">
        <v>45</v>
      </c>
      <c r="Q1547" t="s">
        <v>288</v>
      </c>
      <c r="R1547">
        <v>721.875</v>
      </c>
      <c r="S1547">
        <v>6</v>
      </c>
      <c r="T1547">
        <v>0.45</v>
      </c>
      <c r="U1547">
        <v>-420</v>
      </c>
    </row>
    <row r="1548" spans="1:21" x14ac:dyDescent="0.25">
      <c r="A1548">
        <v>7348</v>
      </c>
      <c r="B1548" t="s">
        <v>4387</v>
      </c>
      <c r="C1548" s="1">
        <v>43051</v>
      </c>
      <c r="D1548" t="s">
        <v>1569</v>
      </c>
      <c r="E1548" t="s">
        <v>39</v>
      </c>
      <c r="F1548" t="s">
        <v>2631</v>
      </c>
      <c r="G1548" t="s">
        <v>2632</v>
      </c>
      <c r="H1548" t="s">
        <v>89</v>
      </c>
      <c r="I1548" t="s">
        <v>26</v>
      </c>
      <c r="J1548" t="s">
        <v>680</v>
      </c>
      <c r="K1548" t="s">
        <v>43</v>
      </c>
      <c r="L1548">
        <v>32216</v>
      </c>
      <c r="M1548" t="s">
        <v>29</v>
      </c>
      <c r="N1548" t="s">
        <v>564</v>
      </c>
      <c r="O1548" t="s">
        <v>31</v>
      </c>
      <c r="P1548" t="s">
        <v>35</v>
      </c>
      <c r="Q1548" t="s">
        <v>565</v>
      </c>
      <c r="R1548">
        <v>64.784000000000006</v>
      </c>
      <c r="S1548">
        <v>1</v>
      </c>
      <c r="T1548">
        <v>0.2</v>
      </c>
      <c r="U1548">
        <v>-12.147</v>
      </c>
    </row>
    <row r="1549" spans="1:21" x14ac:dyDescent="0.25">
      <c r="A1549">
        <v>7358</v>
      </c>
      <c r="B1549" t="s">
        <v>4388</v>
      </c>
      <c r="C1549" s="1">
        <v>42623</v>
      </c>
      <c r="D1549" t="s">
        <v>2321</v>
      </c>
      <c r="E1549" t="s">
        <v>39</v>
      </c>
      <c r="F1549" t="s">
        <v>4044</v>
      </c>
      <c r="G1549" t="s">
        <v>4045</v>
      </c>
      <c r="H1549" t="s">
        <v>100</v>
      </c>
      <c r="I1549" t="s">
        <v>26</v>
      </c>
      <c r="J1549" t="s">
        <v>576</v>
      </c>
      <c r="K1549" t="s">
        <v>577</v>
      </c>
      <c r="L1549">
        <v>85023</v>
      </c>
      <c r="M1549" t="s">
        <v>53</v>
      </c>
      <c r="N1549" t="s">
        <v>1646</v>
      </c>
      <c r="O1549" t="s">
        <v>31</v>
      </c>
      <c r="P1549" t="s">
        <v>55</v>
      </c>
      <c r="Q1549" t="s">
        <v>1647</v>
      </c>
      <c r="R1549">
        <v>169.56800000000001</v>
      </c>
      <c r="S1549">
        <v>2</v>
      </c>
      <c r="T1549">
        <v>0.2</v>
      </c>
      <c r="U1549">
        <v>0</v>
      </c>
    </row>
    <row r="1550" spans="1:21" x14ac:dyDescent="0.25">
      <c r="A1550">
        <v>7360</v>
      </c>
      <c r="B1550" t="s">
        <v>4389</v>
      </c>
      <c r="C1550" t="s">
        <v>2810</v>
      </c>
      <c r="D1550" s="1">
        <v>42064</v>
      </c>
      <c r="E1550" t="s">
        <v>22</v>
      </c>
      <c r="F1550" t="s">
        <v>4390</v>
      </c>
      <c r="G1550" t="s">
        <v>4391</v>
      </c>
      <c r="H1550" t="s">
        <v>89</v>
      </c>
      <c r="I1550" t="s">
        <v>26</v>
      </c>
      <c r="J1550" t="s">
        <v>64</v>
      </c>
      <c r="K1550" t="s">
        <v>65</v>
      </c>
      <c r="L1550">
        <v>19143</v>
      </c>
      <c r="M1550" t="s">
        <v>66</v>
      </c>
      <c r="N1550" t="s">
        <v>446</v>
      </c>
      <c r="O1550" t="s">
        <v>31</v>
      </c>
      <c r="P1550" t="s">
        <v>45</v>
      </c>
      <c r="Q1550" t="s">
        <v>447</v>
      </c>
      <c r="R1550">
        <v>523.76400000000001</v>
      </c>
      <c r="S1550">
        <v>3</v>
      </c>
      <c r="T1550">
        <v>0.4</v>
      </c>
      <c r="U1550">
        <v>-192.04679999999999</v>
      </c>
    </row>
    <row r="1551" spans="1:21" x14ac:dyDescent="0.25">
      <c r="A1551">
        <v>7362</v>
      </c>
      <c r="B1551" t="s">
        <v>4392</v>
      </c>
      <c r="C1551" s="1">
        <v>42708</v>
      </c>
      <c r="D1551" t="s">
        <v>504</v>
      </c>
      <c r="E1551" t="s">
        <v>86</v>
      </c>
      <c r="F1551" t="s">
        <v>2375</v>
      </c>
      <c r="G1551" t="s">
        <v>2376</v>
      </c>
      <c r="H1551" t="s">
        <v>25</v>
      </c>
      <c r="I1551" t="s">
        <v>26</v>
      </c>
      <c r="J1551" t="s">
        <v>51</v>
      </c>
      <c r="K1551" t="s">
        <v>52</v>
      </c>
      <c r="L1551">
        <v>90036</v>
      </c>
      <c r="M1551" t="s">
        <v>53</v>
      </c>
      <c r="N1551" t="s">
        <v>564</v>
      </c>
      <c r="O1551" t="s">
        <v>31</v>
      </c>
      <c r="P1551" t="s">
        <v>35</v>
      </c>
      <c r="Q1551" t="s">
        <v>565</v>
      </c>
      <c r="R1551">
        <v>194.352</v>
      </c>
      <c r="S1551">
        <v>3</v>
      </c>
      <c r="T1551">
        <v>0.2</v>
      </c>
      <c r="U1551">
        <v>-36.441000000000003</v>
      </c>
    </row>
    <row r="1552" spans="1:21" x14ac:dyDescent="0.25">
      <c r="A1552">
        <v>7368</v>
      </c>
      <c r="B1552" t="s">
        <v>4393</v>
      </c>
      <c r="C1552" t="s">
        <v>3529</v>
      </c>
      <c r="D1552" s="1">
        <v>42472</v>
      </c>
      <c r="E1552" t="s">
        <v>39</v>
      </c>
      <c r="F1552" t="s">
        <v>309</v>
      </c>
      <c r="G1552" t="s">
        <v>310</v>
      </c>
      <c r="H1552" t="s">
        <v>89</v>
      </c>
      <c r="I1552" t="s">
        <v>26</v>
      </c>
      <c r="J1552" t="s">
        <v>64</v>
      </c>
      <c r="K1552" t="s">
        <v>65</v>
      </c>
      <c r="L1552">
        <v>19140</v>
      </c>
      <c r="M1552" t="s">
        <v>66</v>
      </c>
      <c r="N1552" t="s">
        <v>661</v>
      </c>
      <c r="O1552" t="s">
        <v>31</v>
      </c>
      <c r="P1552" t="s">
        <v>35</v>
      </c>
      <c r="Q1552" t="s">
        <v>662</v>
      </c>
      <c r="R1552">
        <v>347.80200000000002</v>
      </c>
      <c r="S1552">
        <v>7</v>
      </c>
      <c r="T1552">
        <v>0.3</v>
      </c>
      <c r="U1552">
        <v>-24.843</v>
      </c>
    </row>
    <row r="1553" spans="1:21" x14ac:dyDescent="0.25">
      <c r="A1553">
        <v>7388</v>
      </c>
      <c r="B1553" t="s">
        <v>4394</v>
      </c>
      <c r="C1553" t="s">
        <v>4395</v>
      </c>
      <c r="D1553" t="s">
        <v>891</v>
      </c>
      <c r="E1553" t="s">
        <v>39</v>
      </c>
      <c r="F1553" t="s">
        <v>3464</v>
      </c>
      <c r="G1553" t="s">
        <v>3465</v>
      </c>
      <c r="H1553" t="s">
        <v>25</v>
      </c>
      <c r="I1553" t="s">
        <v>26</v>
      </c>
      <c r="J1553" t="s">
        <v>965</v>
      </c>
      <c r="K1553" t="s">
        <v>966</v>
      </c>
      <c r="L1553">
        <v>68104</v>
      </c>
      <c r="M1553" t="s">
        <v>92</v>
      </c>
      <c r="N1553" t="s">
        <v>93</v>
      </c>
      <c r="O1553" t="s">
        <v>31</v>
      </c>
      <c r="P1553" t="s">
        <v>55</v>
      </c>
      <c r="Q1553" t="s">
        <v>94</v>
      </c>
      <c r="R1553">
        <v>1336.44</v>
      </c>
      <c r="S1553">
        <v>14</v>
      </c>
      <c r="T1553">
        <v>0</v>
      </c>
      <c r="U1553">
        <v>387.56760000000003</v>
      </c>
    </row>
    <row r="1554" spans="1:21" x14ac:dyDescent="0.25">
      <c r="A1554">
        <v>7390</v>
      </c>
      <c r="B1554" t="s">
        <v>4396</v>
      </c>
      <c r="C1554" t="s">
        <v>1049</v>
      </c>
      <c r="D1554" s="1">
        <v>42806</v>
      </c>
      <c r="E1554" t="s">
        <v>39</v>
      </c>
      <c r="F1554" t="s">
        <v>2784</v>
      </c>
      <c r="G1554" t="s">
        <v>2785</v>
      </c>
      <c r="H1554" t="s">
        <v>25</v>
      </c>
      <c r="I1554" t="s">
        <v>26</v>
      </c>
      <c r="J1554" t="s">
        <v>2692</v>
      </c>
      <c r="K1554" t="s">
        <v>146</v>
      </c>
      <c r="L1554">
        <v>37421</v>
      </c>
      <c r="M1554" t="s">
        <v>29</v>
      </c>
      <c r="N1554" t="s">
        <v>34</v>
      </c>
      <c r="O1554" t="s">
        <v>31</v>
      </c>
      <c r="P1554" t="s">
        <v>35</v>
      </c>
      <c r="Q1554" t="s">
        <v>36</v>
      </c>
      <c r="R1554">
        <v>390.36799999999999</v>
      </c>
      <c r="S1554">
        <v>2</v>
      </c>
      <c r="T1554">
        <v>0.2</v>
      </c>
      <c r="U1554">
        <v>48.795999999999999</v>
      </c>
    </row>
    <row r="1555" spans="1:21" x14ac:dyDescent="0.25">
      <c r="A1555">
        <v>7391</v>
      </c>
      <c r="B1555" t="s">
        <v>4396</v>
      </c>
      <c r="C1555" t="s">
        <v>1049</v>
      </c>
      <c r="D1555" s="1">
        <v>42806</v>
      </c>
      <c r="E1555" t="s">
        <v>39</v>
      </c>
      <c r="F1555" t="s">
        <v>2784</v>
      </c>
      <c r="G1555" t="s">
        <v>2785</v>
      </c>
      <c r="H1555" t="s">
        <v>25</v>
      </c>
      <c r="I1555" t="s">
        <v>26</v>
      </c>
      <c r="J1555" t="s">
        <v>2692</v>
      </c>
      <c r="K1555" t="s">
        <v>146</v>
      </c>
      <c r="L1555">
        <v>37421</v>
      </c>
      <c r="M1555" t="s">
        <v>29</v>
      </c>
      <c r="N1555" t="s">
        <v>331</v>
      </c>
      <c r="O1555" t="s">
        <v>31</v>
      </c>
      <c r="P1555" t="s">
        <v>55</v>
      </c>
      <c r="Q1555" t="s">
        <v>3071</v>
      </c>
      <c r="R1555">
        <v>101.52</v>
      </c>
      <c r="S1555">
        <v>5</v>
      </c>
      <c r="T1555">
        <v>0.2</v>
      </c>
      <c r="U1555">
        <v>19.035</v>
      </c>
    </row>
    <row r="1556" spans="1:21" x14ac:dyDescent="0.25">
      <c r="A1556">
        <v>7396</v>
      </c>
      <c r="B1556" t="s">
        <v>4397</v>
      </c>
      <c r="C1556" t="s">
        <v>1372</v>
      </c>
      <c r="D1556" t="s">
        <v>4159</v>
      </c>
      <c r="E1556" t="s">
        <v>39</v>
      </c>
      <c r="F1556" t="s">
        <v>3775</v>
      </c>
      <c r="G1556" t="s">
        <v>3776</v>
      </c>
      <c r="H1556" t="s">
        <v>89</v>
      </c>
      <c r="I1556" t="s">
        <v>26</v>
      </c>
      <c r="J1556" t="s">
        <v>180</v>
      </c>
      <c r="K1556" t="s">
        <v>123</v>
      </c>
      <c r="L1556">
        <v>10024</v>
      </c>
      <c r="M1556" t="s">
        <v>66</v>
      </c>
      <c r="N1556" t="s">
        <v>1465</v>
      </c>
      <c r="O1556" t="s">
        <v>31</v>
      </c>
      <c r="P1556" t="s">
        <v>45</v>
      </c>
      <c r="Q1556" t="s">
        <v>1466</v>
      </c>
      <c r="R1556">
        <v>313.17599999999999</v>
      </c>
      <c r="S1556">
        <v>2</v>
      </c>
      <c r="T1556">
        <v>0.4</v>
      </c>
      <c r="U1556">
        <v>-120.0508</v>
      </c>
    </row>
    <row r="1557" spans="1:21" x14ac:dyDescent="0.25">
      <c r="A1557">
        <v>7397</v>
      </c>
      <c r="B1557" t="s">
        <v>4397</v>
      </c>
      <c r="C1557" t="s">
        <v>1372</v>
      </c>
      <c r="D1557" t="s">
        <v>4159</v>
      </c>
      <c r="E1557" t="s">
        <v>39</v>
      </c>
      <c r="F1557" t="s">
        <v>3775</v>
      </c>
      <c r="G1557" t="s">
        <v>3776</v>
      </c>
      <c r="H1557" t="s">
        <v>89</v>
      </c>
      <c r="I1557" t="s">
        <v>26</v>
      </c>
      <c r="J1557" t="s">
        <v>180</v>
      </c>
      <c r="K1557" t="s">
        <v>123</v>
      </c>
      <c r="L1557">
        <v>10024</v>
      </c>
      <c r="M1557" t="s">
        <v>66</v>
      </c>
      <c r="N1557" t="s">
        <v>910</v>
      </c>
      <c r="O1557" t="s">
        <v>31</v>
      </c>
      <c r="P1557" t="s">
        <v>35</v>
      </c>
      <c r="Q1557" t="s">
        <v>911</v>
      </c>
      <c r="R1557">
        <v>866.64599999999996</v>
      </c>
      <c r="S1557">
        <v>3</v>
      </c>
      <c r="T1557">
        <v>0.1</v>
      </c>
      <c r="U1557">
        <v>173.32919999999999</v>
      </c>
    </row>
    <row r="1558" spans="1:21" x14ac:dyDescent="0.25">
      <c r="A1558">
        <v>7401</v>
      </c>
      <c r="B1558" t="s">
        <v>4398</v>
      </c>
      <c r="C1558" s="1">
        <v>42591</v>
      </c>
      <c r="D1558" t="s">
        <v>4395</v>
      </c>
      <c r="E1558" t="s">
        <v>39</v>
      </c>
      <c r="F1558" t="s">
        <v>1991</v>
      </c>
      <c r="G1558" t="s">
        <v>1992</v>
      </c>
      <c r="H1558" t="s">
        <v>25</v>
      </c>
      <c r="I1558" t="s">
        <v>26</v>
      </c>
      <c r="J1558" t="s">
        <v>202</v>
      </c>
      <c r="K1558" t="s">
        <v>203</v>
      </c>
      <c r="L1558">
        <v>98103</v>
      </c>
      <c r="M1558" t="s">
        <v>53</v>
      </c>
      <c r="N1558" t="s">
        <v>681</v>
      </c>
      <c r="O1558" t="s">
        <v>31</v>
      </c>
      <c r="P1558" t="s">
        <v>55</v>
      </c>
      <c r="Q1558" t="s">
        <v>682</v>
      </c>
      <c r="R1558">
        <v>43.13</v>
      </c>
      <c r="S1558">
        <v>1</v>
      </c>
      <c r="T1558">
        <v>0</v>
      </c>
      <c r="U1558">
        <v>14.664199999999999</v>
      </c>
    </row>
    <row r="1559" spans="1:21" x14ac:dyDescent="0.25">
      <c r="A1559">
        <v>7404</v>
      </c>
      <c r="B1559" t="s">
        <v>4399</v>
      </c>
      <c r="C1559" t="s">
        <v>1250</v>
      </c>
      <c r="D1559" t="s">
        <v>4400</v>
      </c>
      <c r="E1559" t="s">
        <v>39</v>
      </c>
      <c r="F1559" t="s">
        <v>1251</v>
      </c>
      <c r="G1559" t="s">
        <v>1252</v>
      </c>
      <c r="H1559" t="s">
        <v>89</v>
      </c>
      <c r="I1559" t="s">
        <v>26</v>
      </c>
      <c r="J1559" t="s">
        <v>4401</v>
      </c>
      <c r="K1559" t="s">
        <v>52</v>
      </c>
      <c r="L1559">
        <v>93010</v>
      </c>
      <c r="M1559" t="s">
        <v>53</v>
      </c>
      <c r="N1559" t="s">
        <v>809</v>
      </c>
      <c r="O1559" t="s">
        <v>31</v>
      </c>
      <c r="P1559" t="s">
        <v>32</v>
      </c>
      <c r="Q1559" t="s">
        <v>810</v>
      </c>
      <c r="R1559">
        <v>509.95749999999998</v>
      </c>
      <c r="S1559">
        <v>5</v>
      </c>
      <c r="T1559">
        <v>0.15</v>
      </c>
      <c r="U1559">
        <v>41.996499999999997</v>
      </c>
    </row>
    <row r="1560" spans="1:21" x14ac:dyDescent="0.25">
      <c r="A1560">
        <v>7405</v>
      </c>
      <c r="B1560" t="s">
        <v>4399</v>
      </c>
      <c r="C1560" t="s">
        <v>1250</v>
      </c>
      <c r="D1560" t="s">
        <v>4400</v>
      </c>
      <c r="E1560" t="s">
        <v>39</v>
      </c>
      <c r="F1560" t="s">
        <v>1251</v>
      </c>
      <c r="G1560" t="s">
        <v>1252</v>
      </c>
      <c r="H1560" t="s">
        <v>89</v>
      </c>
      <c r="I1560" t="s">
        <v>26</v>
      </c>
      <c r="J1560" t="s">
        <v>4401</v>
      </c>
      <c r="K1560" t="s">
        <v>52</v>
      </c>
      <c r="L1560">
        <v>93010</v>
      </c>
      <c r="M1560" t="s">
        <v>53</v>
      </c>
      <c r="N1560" t="s">
        <v>721</v>
      </c>
      <c r="O1560" t="s">
        <v>31</v>
      </c>
      <c r="P1560" t="s">
        <v>55</v>
      </c>
      <c r="Q1560" t="s">
        <v>722</v>
      </c>
      <c r="R1560">
        <v>122.91</v>
      </c>
      <c r="S1560">
        <v>3</v>
      </c>
      <c r="T1560">
        <v>0</v>
      </c>
      <c r="U1560">
        <v>34.4148</v>
      </c>
    </row>
    <row r="1561" spans="1:21" x14ac:dyDescent="0.25">
      <c r="A1561">
        <v>7406</v>
      </c>
      <c r="B1561" t="s">
        <v>4399</v>
      </c>
      <c r="C1561" t="s">
        <v>1250</v>
      </c>
      <c r="D1561" t="s">
        <v>4400</v>
      </c>
      <c r="E1561" t="s">
        <v>39</v>
      </c>
      <c r="F1561" t="s">
        <v>1251</v>
      </c>
      <c r="G1561" t="s">
        <v>1252</v>
      </c>
      <c r="H1561" t="s">
        <v>89</v>
      </c>
      <c r="I1561" t="s">
        <v>26</v>
      </c>
      <c r="J1561" t="s">
        <v>4401</v>
      </c>
      <c r="K1561" t="s">
        <v>52</v>
      </c>
      <c r="L1561">
        <v>93010</v>
      </c>
      <c r="M1561" t="s">
        <v>53</v>
      </c>
      <c r="N1561" t="s">
        <v>1965</v>
      </c>
      <c r="O1561" t="s">
        <v>31</v>
      </c>
      <c r="P1561" t="s">
        <v>35</v>
      </c>
      <c r="Q1561" t="s">
        <v>1966</v>
      </c>
      <c r="R1561">
        <v>97.567999999999998</v>
      </c>
      <c r="S1561">
        <v>2</v>
      </c>
      <c r="T1561">
        <v>0.2</v>
      </c>
      <c r="U1561">
        <v>-6.0979999999999999</v>
      </c>
    </row>
    <row r="1562" spans="1:21" x14ac:dyDescent="0.25">
      <c r="A1562">
        <v>7407</v>
      </c>
      <c r="B1562" t="s">
        <v>4399</v>
      </c>
      <c r="C1562" t="s">
        <v>1250</v>
      </c>
      <c r="D1562" t="s">
        <v>4400</v>
      </c>
      <c r="E1562" t="s">
        <v>39</v>
      </c>
      <c r="F1562" t="s">
        <v>1251</v>
      </c>
      <c r="G1562" t="s">
        <v>1252</v>
      </c>
      <c r="H1562" t="s">
        <v>89</v>
      </c>
      <c r="I1562" t="s">
        <v>26</v>
      </c>
      <c r="J1562" t="s">
        <v>4401</v>
      </c>
      <c r="K1562" t="s">
        <v>52</v>
      </c>
      <c r="L1562">
        <v>93010</v>
      </c>
      <c r="M1562" t="s">
        <v>53</v>
      </c>
      <c r="N1562" t="s">
        <v>2765</v>
      </c>
      <c r="O1562" t="s">
        <v>31</v>
      </c>
      <c r="P1562" t="s">
        <v>35</v>
      </c>
      <c r="Q1562" t="s">
        <v>2766</v>
      </c>
      <c r="R1562">
        <v>722.35199999999998</v>
      </c>
      <c r="S1562">
        <v>3</v>
      </c>
      <c r="T1562">
        <v>0.2</v>
      </c>
      <c r="U1562">
        <v>81.264600000000002</v>
      </c>
    </row>
    <row r="1563" spans="1:21" x14ac:dyDescent="0.25">
      <c r="A1563">
        <v>7409</v>
      </c>
      <c r="B1563" t="s">
        <v>4402</v>
      </c>
      <c r="C1563" t="s">
        <v>622</v>
      </c>
      <c r="D1563" s="1">
        <v>42527</v>
      </c>
      <c r="E1563" t="s">
        <v>39</v>
      </c>
      <c r="F1563" t="s">
        <v>2736</v>
      </c>
      <c r="G1563" t="s">
        <v>2737</v>
      </c>
      <c r="H1563" t="s">
        <v>89</v>
      </c>
      <c r="I1563" t="s">
        <v>26</v>
      </c>
      <c r="J1563" t="s">
        <v>51</v>
      </c>
      <c r="K1563" t="s">
        <v>52</v>
      </c>
      <c r="L1563">
        <v>90032</v>
      </c>
      <c r="M1563" t="s">
        <v>53</v>
      </c>
      <c r="N1563" t="s">
        <v>2704</v>
      </c>
      <c r="O1563" t="s">
        <v>31</v>
      </c>
      <c r="P1563" t="s">
        <v>55</v>
      </c>
      <c r="Q1563" t="s">
        <v>2705</v>
      </c>
      <c r="R1563">
        <v>167.84</v>
      </c>
      <c r="S1563">
        <v>8</v>
      </c>
      <c r="T1563">
        <v>0</v>
      </c>
      <c r="U1563">
        <v>11.748799999999999</v>
      </c>
    </row>
    <row r="1564" spans="1:21" x14ac:dyDescent="0.25">
      <c r="A1564">
        <v>7410</v>
      </c>
      <c r="B1564" t="s">
        <v>4403</v>
      </c>
      <c r="C1564" s="1">
        <v>41855</v>
      </c>
      <c r="D1564" s="1">
        <v>41977</v>
      </c>
      <c r="E1564" t="s">
        <v>39</v>
      </c>
      <c r="F1564" t="s">
        <v>1137</v>
      </c>
      <c r="G1564" t="s">
        <v>1138</v>
      </c>
      <c r="H1564" t="s">
        <v>25</v>
      </c>
      <c r="I1564" t="s">
        <v>26</v>
      </c>
      <c r="J1564" t="s">
        <v>3006</v>
      </c>
      <c r="K1564" t="s">
        <v>250</v>
      </c>
      <c r="L1564">
        <v>43615</v>
      </c>
      <c r="M1564" t="s">
        <v>66</v>
      </c>
      <c r="N1564" t="s">
        <v>3354</v>
      </c>
      <c r="O1564" t="s">
        <v>31</v>
      </c>
      <c r="P1564" t="s">
        <v>45</v>
      </c>
      <c r="Q1564" t="s">
        <v>3355</v>
      </c>
      <c r="R1564">
        <v>172.11</v>
      </c>
      <c r="S1564">
        <v>1</v>
      </c>
      <c r="T1564">
        <v>0.4</v>
      </c>
      <c r="U1564">
        <v>-94.660499999999999</v>
      </c>
    </row>
    <row r="1565" spans="1:21" x14ac:dyDescent="0.25">
      <c r="A1565">
        <v>7414</v>
      </c>
      <c r="B1565" t="s">
        <v>4404</v>
      </c>
      <c r="C1565" t="s">
        <v>162</v>
      </c>
      <c r="D1565" s="1">
        <v>42800</v>
      </c>
      <c r="E1565" t="s">
        <v>39</v>
      </c>
      <c r="F1565" t="s">
        <v>3429</v>
      </c>
      <c r="G1565" t="s">
        <v>3430</v>
      </c>
      <c r="H1565" t="s">
        <v>100</v>
      </c>
      <c r="I1565" t="s">
        <v>26</v>
      </c>
      <c r="J1565" t="s">
        <v>4405</v>
      </c>
      <c r="K1565" t="s">
        <v>1800</v>
      </c>
      <c r="L1565">
        <v>97224</v>
      </c>
      <c r="M1565" t="s">
        <v>53</v>
      </c>
      <c r="N1565" t="s">
        <v>4172</v>
      </c>
      <c r="O1565" t="s">
        <v>31</v>
      </c>
      <c r="P1565" t="s">
        <v>55</v>
      </c>
      <c r="Q1565" t="s">
        <v>4173</v>
      </c>
      <c r="R1565">
        <v>13.592000000000001</v>
      </c>
      <c r="S1565">
        <v>1</v>
      </c>
      <c r="T1565">
        <v>0.2</v>
      </c>
      <c r="U1565">
        <v>-0.33979999999999999</v>
      </c>
    </row>
    <row r="1566" spans="1:21" x14ac:dyDescent="0.25">
      <c r="A1566">
        <v>7415</v>
      </c>
      <c r="B1566" t="s">
        <v>4406</v>
      </c>
      <c r="C1566" t="s">
        <v>1177</v>
      </c>
      <c r="D1566" t="s">
        <v>1521</v>
      </c>
      <c r="E1566" t="s">
        <v>22</v>
      </c>
      <c r="F1566" t="s">
        <v>2456</v>
      </c>
      <c r="G1566" t="s">
        <v>2457</v>
      </c>
      <c r="H1566" t="s">
        <v>89</v>
      </c>
      <c r="I1566" t="s">
        <v>26</v>
      </c>
      <c r="J1566" t="s">
        <v>64</v>
      </c>
      <c r="K1566" t="s">
        <v>65</v>
      </c>
      <c r="L1566">
        <v>19134</v>
      </c>
      <c r="M1566" t="s">
        <v>66</v>
      </c>
      <c r="N1566" t="s">
        <v>265</v>
      </c>
      <c r="O1566" t="s">
        <v>31</v>
      </c>
      <c r="P1566" t="s">
        <v>35</v>
      </c>
      <c r="Q1566" t="s">
        <v>266</v>
      </c>
      <c r="R1566">
        <v>386.68</v>
      </c>
      <c r="S1566">
        <v>2</v>
      </c>
      <c r="T1566">
        <v>0.3</v>
      </c>
      <c r="U1566">
        <v>-5.524</v>
      </c>
    </row>
    <row r="1567" spans="1:21" x14ac:dyDescent="0.25">
      <c r="A1567">
        <v>7425</v>
      </c>
      <c r="B1567" t="s">
        <v>4407</v>
      </c>
      <c r="C1567" s="1">
        <v>43012</v>
      </c>
      <c r="D1567" t="s">
        <v>2731</v>
      </c>
      <c r="E1567" t="s">
        <v>39</v>
      </c>
      <c r="F1567" t="s">
        <v>284</v>
      </c>
      <c r="G1567" t="s">
        <v>285</v>
      </c>
      <c r="H1567" t="s">
        <v>25</v>
      </c>
      <c r="I1567" t="s">
        <v>26</v>
      </c>
      <c r="J1567" t="s">
        <v>64</v>
      </c>
      <c r="K1567" t="s">
        <v>65</v>
      </c>
      <c r="L1567">
        <v>19143</v>
      </c>
      <c r="M1567" t="s">
        <v>66</v>
      </c>
      <c r="N1567" t="s">
        <v>1004</v>
      </c>
      <c r="O1567" t="s">
        <v>31</v>
      </c>
      <c r="P1567" t="s">
        <v>55</v>
      </c>
      <c r="Q1567" t="s">
        <v>1005</v>
      </c>
      <c r="R1567">
        <v>36.671999999999997</v>
      </c>
      <c r="S1567">
        <v>3</v>
      </c>
      <c r="T1567">
        <v>0.2</v>
      </c>
      <c r="U1567">
        <v>6.4176000000000002</v>
      </c>
    </row>
    <row r="1568" spans="1:21" x14ac:dyDescent="0.25">
      <c r="A1568">
        <v>7426</v>
      </c>
      <c r="B1568" t="s">
        <v>4408</v>
      </c>
      <c r="C1568" t="s">
        <v>2047</v>
      </c>
      <c r="D1568" t="s">
        <v>2570</v>
      </c>
      <c r="E1568" t="s">
        <v>22</v>
      </c>
      <c r="F1568" t="s">
        <v>1373</v>
      </c>
      <c r="G1568" t="s">
        <v>1374</v>
      </c>
      <c r="H1568" t="s">
        <v>25</v>
      </c>
      <c r="I1568" t="s">
        <v>26</v>
      </c>
      <c r="J1568" t="s">
        <v>101</v>
      </c>
      <c r="K1568" t="s">
        <v>91</v>
      </c>
      <c r="L1568">
        <v>77070</v>
      </c>
      <c r="M1568" t="s">
        <v>92</v>
      </c>
      <c r="N1568" t="s">
        <v>139</v>
      </c>
      <c r="O1568" t="s">
        <v>31</v>
      </c>
      <c r="P1568" t="s">
        <v>35</v>
      </c>
      <c r="Q1568" t="s">
        <v>140</v>
      </c>
      <c r="R1568">
        <v>85.245999999999995</v>
      </c>
      <c r="S1568">
        <v>2</v>
      </c>
      <c r="T1568">
        <v>0.3</v>
      </c>
      <c r="U1568">
        <v>-6.0890000000000004</v>
      </c>
    </row>
    <row r="1569" spans="1:21" x14ac:dyDescent="0.25">
      <c r="A1569">
        <v>7427</v>
      </c>
      <c r="B1569" t="s">
        <v>4408</v>
      </c>
      <c r="C1569" t="s">
        <v>2047</v>
      </c>
      <c r="D1569" t="s">
        <v>2570</v>
      </c>
      <c r="E1569" t="s">
        <v>22</v>
      </c>
      <c r="F1569" t="s">
        <v>1373</v>
      </c>
      <c r="G1569" t="s">
        <v>1374</v>
      </c>
      <c r="H1569" t="s">
        <v>25</v>
      </c>
      <c r="I1569" t="s">
        <v>26</v>
      </c>
      <c r="J1569" t="s">
        <v>101</v>
      </c>
      <c r="K1569" t="s">
        <v>91</v>
      </c>
      <c r="L1569">
        <v>77070</v>
      </c>
      <c r="M1569" t="s">
        <v>92</v>
      </c>
      <c r="N1569" t="s">
        <v>2890</v>
      </c>
      <c r="O1569" t="s">
        <v>31</v>
      </c>
      <c r="P1569" t="s">
        <v>55</v>
      </c>
      <c r="Q1569" t="s">
        <v>2891</v>
      </c>
      <c r="R1569">
        <v>32.712000000000003</v>
      </c>
      <c r="S1569">
        <v>2</v>
      </c>
      <c r="T1569">
        <v>0.6</v>
      </c>
      <c r="U1569">
        <v>-26.169599999999999</v>
      </c>
    </row>
    <row r="1570" spans="1:21" x14ac:dyDescent="0.25">
      <c r="A1570">
        <v>7439</v>
      </c>
      <c r="B1570" t="s">
        <v>4409</v>
      </c>
      <c r="C1570" t="s">
        <v>1627</v>
      </c>
      <c r="D1570" t="s">
        <v>1628</v>
      </c>
      <c r="E1570" t="s">
        <v>22</v>
      </c>
      <c r="F1570" t="s">
        <v>2435</v>
      </c>
      <c r="G1570" t="s">
        <v>2436</v>
      </c>
      <c r="H1570" t="s">
        <v>89</v>
      </c>
      <c r="I1570" t="s">
        <v>26</v>
      </c>
      <c r="J1570" t="s">
        <v>4410</v>
      </c>
      <c r="K1570" t="s">
        <v>203</v>
      </c>
      <c r="L1570">
        <v>98042</v>
      </c>
      <c r="M1570" t="s">
        <v>53</v>
      </c>
      <c r="N1570" t="s">
        <v>2523</v>
      </c>
      <c r="O1570" t="s">
        <v>31</v>
      </c>
      <c r="P1570" t="s">
        <v>55</v>
      </c>
      <c r="Q1570" t="s">
        <v>2524</v>
      </c>
      <c r="R1570">
        <v>46.9</v>
      </c>
      <c r="S1570">
        <v>5</v>
      </c>
      <c r="T1570">
        <v>0</v>
      </c>
      <c r="U1570">
        <v>13.132</v>
      </c>
    </row>
    <row r="1571" spans="1:21" x14ac:dyDescent="0.25">
      <c r="A1571">
        <v>7441</v>
      </c>
      <c r="B1571" t="s">
        <v>4411</v>
      </c>
      <c r="C1571" s="1">
        <v>42775</v>
      </c>
      <c r="D1571" s="1">
        <v>42895</v>
      </c>
      <c r="E1571" t="s">
        <v>39</v>
      </c>
      <c r="F1571" t="s">
        <v>1786</v>
      </c>
      <c r="G1571" t="s">
        <v>1787</v>
      </c>
      <c r="H1571" t="s">
        <v>25</v>
      </c>
      <c r="I1571" t="s">
        <v>26</v>
      </c>
      <c r="J1571" t="s">
        <v>51</v>
      </c>
      <c r="K1571" t="s">
        <v>52</v>
      </c>
      <c r="L1571">
        <v>90049</v>
      </c>
      <c r="M1571" t="s">
        <v>53</v>
      </c>
      <c r="N1571" t="s">
        <v>1738</v>
      </c>
      <c r="O1571" t="s">
        <v>31</v>
      </c>
      <c r="P1571" t="s">
        <v>45</v>
      </c>
      <c r="Q1571" t="s">
        <v>1739</v>
      </c>
      <c r="R1571">
        <v>236.52799999999999</v>
      </c>
      <c r="S1571">
        <v>2</v>
      </c>
      <c r="T1571">
        <v>0.2</v>
      </c>
      <c r="U1571">
        <v>-2.9565999999999999</v>
      </c>
    </row>
    <row r="1572" spans="1:21" x14ac:dyDescent="0.25">
      <c r="A1572">
        <v>7447</v>
      </c>
      <c r="B1572" t="s">
        <v>4412</v>
      </c>
      <c r="C1572" s="1">
        <v>42796</v>
      </c>
      <c r="D1572" s="1">
        <v>42918</v>
      </c>
      <c r="E1572" t="s">
        <v>22</v>
      </c>
      <c r="F1572" t="s">
        <v>2956</v>
      </c>
      <c r="G1572" t="s">
        <v>2957</v>
      </c>
      <c r="H1572" t="s">
        <v>100</v>
      </c>
      <c r="I1572" t="s">
        <v>26</v>
      </c>
      <c r="J1572" t="s">
        <v>137</v>
      </c>
      <c r="K1572" t="s">
        <v>138</v>
      </c>
      <c r="L1572">
        <v>60610</v>
      </c>
      <c r="M1572" t="s">
        <v>92</v>
      </c>
      <c r="N1572" t="s">
        <v>2114</v>
      </c>
      <c r="O1572" t="s">
        <v>31</v>
      </c>
      <c r="P1572" t="s">
        <v>55</v>
      </c>
      <c r="Q1572" t="s">
        <v>2115</v>
      </c>
      <c r="R1572">
        <v>22.2</v>
      </c>
      <c r="S1572">
        <v>1</v>
      </c>
      <c r="T1572">
        <v>0.6</v>
      </c>
      <c r="U1572">
        <v>-26.085000000000001</v>
      </c>
    </row>
    <row r="1573" spans="1:21" x14ac:dyDescent="0.25">
      <c r="A1573">
        <v>7449</v>
      </c>
      <c r="B1573" t="s">
        <v>4413</v>
      </c>
      <c r="C1573" s="1">
        <v>43050</v>
      </c>
      <c r="D1573" t="s">
        <v>1091</v>
      </c>
      <c r="E1573" t="s">
        <v>86</v>
      </c>
      <c r="F1573" t="s">
        <v>2498</v>
      </c>
      <c r="G1573" t="s">
        <v>2499</v>
      </c>
      <c r="H1573" t="s">
        <v>25</v>
      </c>
      <c r="I1573" t="s">
        <v>26</v>
      </c>
      <c r="J1573" t="s">
        <v>3698</v>
      </c>
      <c r="K1573" t="s">
        <v>146</v>
      </c>
      <c r="L1573">
        <v>37918</v>
      </c>
      <c r="M1573" t="s">
        <v>29</v>
      </c>
      <c r="N1573" t="s">
        <v>953</v>
      </c>
      <c r="O1573" t="s">
        <v>31</v>
      </c>
      <c r="P1573" t="s">
        <v>55</v>
      </c>
      <c r="Q1573" t="s">
        <v>954</v>
      </c>
      <c r="R1573">
        <v>88.92</v>
      </c>
      <c r="S1573">
        <v>5</v>
      </c>
      <c r="T1573">
        <v>0.2</v>
      </c>
      <c r="U1573">
        <v>14.4495</v>
      </c>
    </row>
    <row r="1574" spans="1:21" x14ac:dyDescent="0.25">
      <c r="A1574">
        <v>7451</v>
      </c>
      <c r="B1574" t="s">
        <v>4414</v>
      </c>
      <c r="C1574" t="s">
        <v>1595</v>
      </c>
      <c r="D1574" t="s">
        <v>2024</v>
      </c>
      <c r="E1574" t="s">
        <v>22</v>
      </c>
      <c r="F1574" t="s">
        <v>2112</v>
      </c>
      <c r="G1574" t="s">
        <v>2113</v>
      </c>
      <c r="H1574" t="s">
        <v>100</v>
      </c>
      <c r="I1574" t="s">
        <v>26</v>
      </c>
      <c r="J1574" t="s">
        <v>101</v>
      </c>
      <c r="K1574" t="s">
        <v>91</v>
      </c>
      <c r="L1574">
        <v>77036</v>
      </c>
      <c r="M1574" t="s">
        <v>92</v>
      </c>
      <c r="N1574" t="s">
        <v>1920</v>
      </c>
      <c r="O1574" t="s">
        <v>31</v>
      </c>
      <c r="P1574" t="s">
        <v>35</v>
      </c>
      <c r="Q1574" t="s">
        <v>1921</v>
      </c>
      <c r="R1574">
        <v>318.43</v>
      </c>
      <c r="S1574">
        <v>5</v>
      </c>
      <c r="T1574">
        <v>0.3</v>
      </c>
      <c r="U1574">
        <v>-77.332999999999998</v>
      </c>
    </row>
    <row r="1575" spans="1:21" x14ac:dyDescent="0.25">
      <c r="A1575">
        <v>7459</v>
      </c>
      <c r="B1575" t="s">
        <v>4415</v>
      </c>
      <c r="C1575" t="s">
        <v>4416</v>
      </c>
      <c r="D1575" t="s">
        <v>107</v>
      </c>
      <c r="E1575" t="s">
        <v>86</v>
      </c>
      <c r="F1575" t="s">
        <v>1035</v>
      </c>
      <c r="G1575" t="s">
        <v>1036</v>
      </c>
      <c r="H1575" t="s">
        <v>25</v>
      </c>
      <c r="I1575" t="s">
        <v>26</v>
      </c>
      <c r="J1575" t="s">
        <v>816</v>
      </c>
      <c r="K1575" t="s">
        <v>817</v>
      </c>
      <c r="L1575">
        <v>22980</v>
      </c>
      <c r="M1575" t="s">
        <v>29</v>
      </c>
      <c r="N1575" t="s">
        <v>2168</v>
      </c>
      <c r="O1575" t="s">
        <v>31</v>
      </c>
      <c r="P1575" t="s">
        <v>55</v>
      </c>
      <c r="Q1575" t="s">
        <v>2169</v>
      </c>
      <c r="R1575">
        <v>1196.8599999999999</v>
      </c>
      <c r="S1575">
        <v>7</v>
      </c>
      <c r="T1575">
        <v>0</v>
      </c>
      <c r="U1575">
        <v>119.68600000000001</v>
      </c>
    </row>
    <row r="1576" spans="1:21" x14ac:dyDescent="0.25">
      <c r="A1576">
        <v>7460</v>
      </c>
      <c r="B1576" t="s">
        <v>4415</v>
      </c>
      <c r="C1576" t="s">
        <v>4416</v>
      </c>
      <c r="D1576" t="s">
        <v>107</v>
      </c>
      <c r="E1576" t="s">
        <v>86</v>
      </c>
      <c r="F1576" t="s">
        <v>1035</v>
      </c>
      <c r="G1576" t="s">
        <v>1036</v>
      </c>
      <c r="H1576" t="s">
        <v>25</v>
      </c>
      <c r="I1576" t="s">
        <v>26</v>
      </c>
      <c r="J1576" t="s">
        <v>816</v>
      </c>
      <c r="K1576" t="s">
        <v>817</v>
      </c>
      <c r="L1576">
        <v>22980</v>
      </c>
      <c r="M1576" t="s">
        <v>29</v>
      </c>
      <c r="N1576" t="s">
        <v>992</v>
      </c>
      <c r="O1576" t="s">
        <v>31</v>
      </c>
      <c r="P1576" t="s">
        <v>32</v>
      </c>
      <c r="Q1576" t="s">
        <v>993</v>
      </c>
      <c r="R1576">
        <v>523.26</v>
      </c>
      <c r="S1576">
        <v>9</v>
      </c>
      <c r="T1576">
        <v>0</v>
      </c>
      <c r="U1576">
        <v>125.58240000000001</v>
      </c>
    </row>
    <row r="1577" spans="1:21" x14ac:dyDescent="0.25">
      <c r="A1577">
        <v>7468</v>
      </c>
      <c r="B1577" t="s">
        <v>4417</v>
      </c>
      <c r="C1577" s="1">
        <v>43050</v>
      </c>
      <c r="D1577" t="s">
        <v>2824</v>
      </c>
      <c r="E1577" t="s">
        <v>22</v>
      </c>
      <c r="F1577" t="s">
        <v>3982</v>
      </c>
      <c r="G1577" t="s">
        <v>3983</v>
      </c>
      <c r="H1577" t="s">
        <v>100</v>
      </c>
      <c r="I1577" t="s">
        <v>26</v>
      </c>
      <c r="J1577" t="s">
        <v>51</v>
      </c>
      <c r="K1577" t="s">
        <v>52</v>
      </c>
      <c r="L1577">
        <v>90045</v>
      </c>
      <c r="M1577" t="s">
        <v>53</v>
      </c>
      <c r="N1577" t="s">
        <v>1038</v>
      </c>
      <c r="O1577" t="s">
        <v>31</v>
      </c>
      <c r="P1577" t="s">
        <v>55</v>
      </c>
      <c r="Q1577" t="s">
        <v>1039</v>
      </c>
      <c r="R1577">
        <v>34.92</v>
      </c>
      <c r="S1577">
        <v>4</v>
      </c>
      <c r="T1577">
        <v>0</v>
      </c>
      <c r="U1577">
        <v>11.8728</v>
      </c>
    </row>
    <row r="1578" spans="1:21" x14ac:dyDescent="0.25">
      <c r="A1578">
        <v>7470</v>
      </c>
      <c r="B1578" t="s">
        <v>4418</v>
      </c>
      <c r="C1578" t="s">
        <v>3680</v>
      </c>
      <c r="D1578" t="s">
        <v>222</v>
      </c>
      <c r="E1578" t="s">
        <v>39</v>
      </c>
      <c r="F1578" t="s">
        <v>4419</v>
      </c>
      <c r="G1578" t="s">
        <v>4420</v>
      </c>
      <c r="H1578" t="s">
        <v>25</v>
      </c>
      <c r="I1578" t="s">
        <v>26</v>
      </c>
      <c r="J1578" t="s">
        <v>180</v>
      </c>
      <c r="K1578" t="s">
        <v>123</v>
      </c>
      <c r="L1578">
        <v>10011</v>
      </c>
      <c r="M1578" t="s">
        <v>66</v>
      </c>
      <c r="N1578" t="s">
        <v>1587</v>
      </c>
      <c r="O1578" t="s">
        <v>31</v>
      </c>
      <c r="P1578" t="s">
        <v>55</v>
      </c>
      <c r="Q1578" t="s">
        <v>1588</v>
      </c>
      <c r="R1578">
        <v>14.56</v>
      </c>
      <c r="S1578">
        <v>2</v>
      </c>
      <c r="T1578">
        <v>0</v>
      </c>
      <c r="U1578">
        <v>6.2607999999999997</v>
      </c>
    </row>
    <row r="1579" spans="1:21" x14ac:dyDescent="0.25">
      <c r="A1579">
        <v>7475</v>
      </c>
      <c r="B1579" t="s">
        <v>4421</v>
      </c>
      <c r="C1579" s="1">
        <v>41791</v>
      </c>
      <c r="D1579" s="1">
        <v>41913</v>
      </c>
      <c r="E1579" t="s">
        <v>39</v>
      </c>
      <c r="F1579" t="s">
        <v>1510</v>
      </c>
      <c r="G1579" t="s">
        <v>1511</v>
      </c>
      <c r="H1579" t="s">
        <v>100</v>
      </c>
      <c r="I1579" t="s">
        <v>26</v>
      </c>
      <c r="J1579" t="s">
        <v>27</v>
      </c>
      <c r="K1579" t="s">
        <v>28</v>
      </c>
      <c r="L1579">
        <v>42420</v>
      </c>
      <c r="M1579" t="s">
        <v>29</v>
      </c>
      <c r="N1579" t="s">
        <v>219</v>
      </c>
      <c r="O1579" t="s">
        <v>31</v>
      </c>
      <c r="P1579" t="s">
        <v>35</v>
      </c>
      <c r="Q1579" t="s">
        <v>220</v>
      </c>
      <c r="R1579">
        <v>2573.8200000000002</v>
      </c>
      <c r="S1579">
        <v>9</v>
      </c>
      <c r="T1579">
        <v>0</v>
      </c>
      <c r="U1579">
        <v>746.40779999999995</v>
      </c>
    </row>
    <row r="1580" spans="1:21" x14ac:dyDescent="0.25">
      <c r="A1580">
        <v>7484</v>
      </c>
      <c r="B1580" t="s">
        <v>4422</v>
      </c>
      <c r="C1580" t="s">
        <v>1620</v>
      </c>
      <c r="D1580" t="s">
        <v>2053</v>
      </c>
      <c r="E1580" t="s">
        <v>22</v>
      </c>
      <c r="F1580" t="s">
        <v>556</v>
      </c>
      <c r="G1580" t="s">
        <v>557</v>
      </c>
      <c r="H1580" t="s">
        <v>89</v>
      </c>
      <c r="I1580" t="s">
        <v>26</v>
      </c>
      <c r="J1580" t="s">
        <v>64</v>
      </c>
      <c r="K1580" t="s">
        <v>65</v>
      </c>
      <c r="L1580">
        <v>19140</v>
      </c>
      <c r="M1580" t="s">
        <v>66</v>
      </c>
      <c r="N1580" t="s">
        <v>1920</v>
      </c>
      <c r="O1580" t="s">
        <v>31</v>
      </c>
      <c r="P1580" t="s">
        <v>35</v>
      </c>
      <c r="Q1580" t="s">
        <v>1921</v>
      </c>
      <c r="R1580">
        <v>445.80200000000002</v>
      </c>
      <c r="S1580">
        <v>7</v>
      </c>
      <c r="T1580">
        <v>0.3</v>
      </c>
      <c r="U1580">
        <v>-108.2662</v>
      </c>
    </row>
    <row r="1581" spans="1:21" x14ac:dyDescent="0.25">
      <c r="A1581">
        <v>7489</v>
      </c>
      <c r="B1581" t="s">
        <v>4423</v>
      </c>
      <c r="C1581" t="s">
        <v>4424</v>
      </c>
      <c r="D1581" t="s">
        <v>301</v>
      </c>
      <c r="E1581" t="s">
        <v>22</v>
      </c>
      <c r="F1581" t="s">
        <v>1031</v>
      </c>
      <c r="G1581" t="s">
        <v>1032</v>
      </c>
      <c r="H1581" t="s">
        <v>100</v>
      </c>
      <c r="I1581" t="s">
        <v>26</v>
      </c>
      <c r="J1581" t="s">
        <v>844</v>
      </c>
      <c r="K1581" t="s">
        <v>1023</v>
      </c>
      <c r="L1581">
        <v>3820</v>
      </c>
      <c r="M1581" t="s">
        <v>66</v>
      </c>
      <c r="N1581" t="s">
        <v>329</v>
      </c>
      <c r="O1581" t="s">
        <v>31</v>
      </c>
      <c r="P1581" t="s">
        <v>45</v>
      </c>
      <c r="Q1581" t="s">
        <v>330</v>
      </c>
      <c r="R1581">
        <v>1053.164</v>
      </c>
      <c r="S1581">
        <v>4</v>
      </c>
      <c r="T1581">
        <v>0.3</v>
      </c>
      <c r="U1581">
        <v>-105.3164</v>
      </c>
    </row>
    <row r="1582" spans="1:21" x14ac:dyDescent="0.25">
      <c r="A1582">
        <v>7491</v>
      </c>
      <c r="B1582" t="s">
        <v>4425</v>
      </c>
      <c r="C1582" s="1">
        <v>42286</v>
      </c>
      <c r="D1582" t="s">
        <v>4426</v>
      </c>
      <c r="E1582" t="s">
        <v>39</v>
      </c>
      <c r="F1582" t="s">
        <v>1819</v>
      </c>
      <c r="G1582" t="s">
        <v>1820</v>
      </c>
      <c r="H1582" t="s">
        <v>89</v>
      </c>
      <c r="I1582" t="s">
        <v>26</v>
      </c>
      <c r="J1582" t="s">
        <v>51</v>
      </c>
      <c r="K1582" t="s">
        <v>52</v>
      </c>
      <c r="L1582">
        <v>90032</v>
      </c>
      <c r="M1582" t="s">
        <v>53</v>
      </c>
      <c r="N1582" t="s">
        <v>175</v>
      </c>
      <c r="O1582" t="s">
        <v>31</v>
      </c>
      <c r="P1582" t="s">
        <v>55</v>
      </c>
      <c r="Q1582" t="s">
        <v>176</v>
      </c>
      <c r="R1582">
        <v>106.68</v>
      </c>
      <c r="S1582">
        <v>6</v>
      </c>
      <c r="T1582">
        <v>0</v>
      </c>
      <c r="U1582">
        <v>33.070799999999998</v>
      </c>
    </row>
    <row r="1583" spans="1:21" x14ac:dyDescent="0.25">
      <c r="A1583">
        <v>7494</v>
      </c>
      <c r="B1583" t="s">
        <v>4427</v>
      </c>
      <c r="C1583" s="1">
        <v>43048</v>
      </c>
      <c r="D1583" t="s">
        <v>2913</v>
      </c>
      <c r="E1583" t="s">
        <v>39</v>
      </c>
      <c r="F1583" t="s">
        <v>4428</v>
      </c>
      <c r="G1583" t="s">
        <v>4429</v>
      </c>
      <c r="H1583" t="s">
        <v>25</v>
      </c>
      <c r="I1583" t="s">
        <v>26</v>
      </c>
      <c r="J1583" t="s">
        <v>101</v>
      </c>
      <c r="K1583" t="s">
        <v>91</v>
      </c>
      <c r="L1583">
        <v>77070</v>
      </c>
      <c r="M1583" t="s">
        <v>92</v>
      </c>
      <c r="N1583" t="s">
        <v>1931</v>
      </c>
      <c r="O1583" t="s">
        <v>31</v>
      </c>
      <c r="P1583" t="s">
        <v>45</v>
      </c>
      <c r="Q1583" t="s">
        <v>1932</v>
      </c>
      <c r="R1583">
        <v>512.19000000000005</v>
      </c>
      <c r="S1583">
        <v>5</v>
      </c>
      <c r="T1583">
        <v>0.3</v>
      </c>
      <c r="U1583">
        <v>-65.852999999999994</v>
      </c>
    </row>
    <row r="1584" spans="1:21" x14ac:dyDescent="0.25">
      <c r="A1584">
        <v>7497</v>
      </c>
      <c r="B1584" t="s">
        <v>4430</v>
      </c>
      <c r="C1584" t="s">
        <v>2336</v>
      </c>
      <c r="D1584" t="s">
        <v>61</v>
      </c>
      <c r="E1584" t="s">
        <v>39</v>
      </c>
      <c r="F1584" t="s">
        <v>4431</v>
      </c>
      <c r="G1584" t="s">
        <v>4432</v>
      </c>
      <c r="H1584" t="s">
        <v>25</v>
      </c>
      <c r="I1584" t="s">
        <v>26</v>
      </c>
      <c r="J1584" t="s">
        <v>4433</v>
      </c>
      <c r="K1584" t="s">
        <v>52</v>
      </c>
      <c r="L1584">
        <v>92683</v>
      </c>
      <c r="M1584" t="s">
        <v>53</v>
      </c>
      <c r="N1584" t="s">
        <v>1071</v>
      </c>
      <c r="O1584" t="s">
        <v>31</v>
      </c>
      <c r="P1584" t="s">
        <v>55</v>
      </c>
      <c r="Q1584" t="s">
        <v>1072</v>
      </c>
      <c r="R1584">
        <v>276.69</v>
      </c>
      <c r="S1584">
        <v>3</v>
      </c>
      <c r="T1584">
        <v>0</v>
      </c>
      <c r="U1584">
        <v>49.804200000000002</v>
      </c>
    </row>
    <row r="1585" spans="1:21" x14ac:dyDescent="0.25">
      <c r="A1585">
        <v>7500</v>
      </c>
      <c r="B1585" t="s">
        <v>4430</v>
      </c>
      <c r="C1585" t="s">
        <v>2336</v>
      </c>
      <c r="D1585" t="s">
        <v>61</v>
      </c>
      <c r="E1585" t="s">
        <v>39</v>
      </c>
      <c r="F1585" t="s">
        <v>4431</v>
      </c>
      <c r="G1585" t="s">
        <v>4432</v>
      </c>
      <c r="H1585" t="s">
        <v>25</v>
      </c>
      <c r="I1585" t="s">
        <v>26</v>
      </c>
      <c r="J1585" t="s">
        <v>4433</v>
      </c>
      <c r="K1585" t="s">
        <v>52</v>
      </c>
      <c r="L1585">
        <v>92683</v>
      </c>
      <c r="M1585" t="s">
        <v>53</v>
      </c>
      <c r="N1585" t="s">
        <v>292</v>
      </c>
      <c r="O1585" t="s">
        <v>31</v>
      </c>
      <c r="P1585" t="s">
        <v>55</v>
      </c>
      <c r="Q1585" t="s">
        <v>293</v>
      </c>
      <c r="R1585">
        <v>18.84</v>
      </c>
      <c r="S1585">
        <v>3</v>
      </c>
      <c r="T1585">
        <v>0</v>
      </c>
      <c r="U1585">
        <v>7.9127999999999998</v>
      </c>
    </row>
    <row r="1586" spans="1:21" x14ac:dyDescent="0.25">
      <c r="A1586">
        <v>7512</v>
      </c>
      <c r="B1586" t="s">
        <v>4434</v>
      </c>
      <c r="C1586" t="s">
        <v>2336</v>
      </c>
      <c r="D1586" t="s">
        <v>61</v>
      </c>
      <c r="E1586" t="s">
        <v>39</v>
      </c>
      <c r="F1586" t="s">
        <v>3329</v>
      </c>
      <c r="G1586" t="s">
        <v>3330</v>
      </c>
      <c r="H1586" t="s">
        <v>25</v>
      </c>
      <c r="I1586" t="s">
        <v>26</v>
      </c>
      <c r="J1586" t="s">
        <v>376</v>
      </c>
      <c r="K1586" t="s">
        <v>250</v>
      </c>
      <c r="L1586">
        <v>43229</v>
      </c>
      <c r="M1586" t="s">
        <v>66</v>
      </c>
      <c r="N1586" t="s">
        <v>1658</v>
      </c>
      <c r="O1586" t="s">
        <v>31</v>
      </c>
      <c r="P1586" t="s">
        <v>55</v>
      </c>
      <c r="Q1586" t="s">
        <v>1659</v>
      </c>
      <c r="R1586">
        <v>396.92</v>
      </c>
      <c r="S1586">
        <v>5</v>
      </c>
      <c r="T1586">
        <v>0.2</v>
      </c>
      <c r="U1586">
        <v>148.845</v>
      </c>
    </row>
    <row r="1587" spans="1:21" x14ac:dyDescent="0.25">
      <c r="A1587">
        <v>7524</v>
      </c>
      <c r="B1587" t="s">
        <v>4435</v>
      </c>
      <c r="C1587" s="1">
        <v>42499</v>
      </c>
      <c r="D1587" s="1">
        <v>42683</v>
      </c>
      <c r="E1587" t="s">
        <v>39</v>
      </c>
      <c r="F1587" t="s">
        <v>1635</v>
      </c>
      <c r="G1587" t="s">
        <v>1636</v>
      </c>
      <c r="H1587" t="s">
        <v>25</v>
      </c>
      <c r="I1587" t="s">
        <v>26</v>
      </c>
      <c r="J1587" t="s">
        <v>934</v>
      </c>
      <c r="K1587" t="s">
        <v>250</v>
      </c>
      <c r="L1587">
        <v>43130</v>
      </c>
      <c r="M1587" t="s">
        <v>66</v>
      </c>
      <c r="N1587" t="s">
        <v>321</v>
      </c>
      <c r="O1587" t="s">
        <v>31</v>
      </c>
      <c r="P1587" t="s">
        <v>35</v>
      </c>
      <c r="Q1587" t="s">
        <v>322</v>
      </c>
      <c r="R1587">
        <v>85.245999999999995</v>
      </c>
      <c r="S1587">
        <v>2</v>
      </c>
      <c r="T1587">
        <v>0.3</v>
      </c>
      <c r="U1587">
        <v>-1.2178</v>
      </c>
    </row>
    <row r="1588" spans="1:21" x14ac:dyDescent="0.25">
      <c r="A1588">
        <v>7526</v>
      </c>
      <c r="B1588" t="s">
        <v>4436</v>
      </c>
      <c r="C1588" s="1">
        <v>41921</v>
      </c>
      <c r="D1588" t="s">
        <v>4053</v>
      </c>
      <c r="E1588" t="s">
        <v>39</v>
      </c>
      <c r="F1588" t="s">
        <v>2643</v>
      </c>
      <c r="G1588" t="s">
        <v>2644</v>
      </c>
      <c r="H1588" t="s">
        <v>25</v>
      </c>
      <c r="I1588" t="s">
        <v>26</v>
      </c>
      <c r="J1588" t="s">
        <v>2681</v>
      </c>
      <c r="K1588" t="s">
        <v>1800</v>
      </c>
      <c r="L1588">
        <v>97030</v>
      </c>
      <c r="M1588" t="s">
        <v>53</v>
      </c>
      <c r="N1588" t="s">
        <v>1282</v>
      </c>
      <c r="O1588" t="s">
        <v>31</v>
      </c>
      <c r="P1588" t="s">
        <v>35</v>
      </c>
      <c r="Q1588" t="s">
        <v>1283</v>
      </c>
      <c r="R1588">
        <v>1487.04</v>
      </c>
      <c r="S1588">
        <v>5</v>
      </c>
      <c r="T1588">
        <v>0.2</v>
      </c>
      <c r="U1588">
        <v>148.70400000000001</v>
      </c>
    </row>
    <row r="1589" spans="1:21" x14ac:dyDescent="0.25">
      <c r="A1589">
        <v>7528</v>
      </c>
      <c r="B1589" t="s">
        <v>4437</v>
      </c>
      <c r="C1589" t="s">
        <v>3409</v>
      </c>
      <c r="D1589" t="s">
        <v>3409</v>
      </c>
      <c r="E1589" t="s">
        <v>464</v>
      </c>
      <c r="F1589" t="s">
        <v>3916</v>
      </c>
      <c r="G1589" t="s">
        <v>3917</v>
      </c>
      <c r="H1589" t="s">
        <v>89</v>
      </c>
      <c r="I1589" t="s">
        <v>26</v>
      </c>
      <c r="J1589" t="s">
        <v>352</v>
      </c>
      <c r="K1589" t="s">
        <v>52</v>
      </c>
      <c r="L1589">
        <v>94109</v>
      </c>
      <c r="M1589" t="s">
        <v>53</v>
      </c>
      <c r="N1589" t="s">
        <v>2380</v>
      </c>
      <c r="O1589" t="s">
        <v>31</v>
      </c>
      <c r="P1589" t="s">
        <v>55</v>
      </c>
      <c r="Q1589" t="s">
        <v>2381</v>
      </c>
      <c r="R1589">
        <v>9.24</v>
      </c>
      <c r="S1589">
        <v>3</v>
      </c>
      <c r="T1589">
        <v>0</v>
      </c>
      <c r="U1589">
        <v>2.9567999999999999</v>
      </c>
    </row>
    <row r="1590" spans="1:21" x14ac:dyDescent="0.25">
      <c r="A1590">
        <v>7532</v>
      </c>
      <c r="B1590" t="s">
        <v>4438</v>
      </c>
      <c r="C1590" t="s">
        <v>118</v>
      </c>
      <c r="D1590" t="s">
        <v>4144</v>
      </c>
      <c r="E1590" t="s">
        <v>86</v>
      </c>
      <c r="F1590" t="s">
        <v>238</v>
      </c>
      <c r="G1590" t="s">
        <v>239</v>
      </c>
      <c r="H1590" t="s">
        <v>25</v>
      </c>
      <c r="I1590" t="s">
        <v>26</v>
      </c>
      <c r="J1590" t="s">
        <v>4439</v>
      </c>
      <c r="K1590" t="s">
        <v>189</v>
      </c>
      <c r="L1590">
        <v>80501</v>
      </c>
      <c r="M1590" t="s">
        <v>53</v>
      </c>
      <c r="N1590" t="s">
        <v>2194</v>
      </c>
      <c r="O1590" t="s">
        <v>31</v>
      </c>
      <c r="P1590" t="s">
        <v>55</v>
      </c>
      <c r="Q1590" t="s">
        <v>2195</v>
      </c>
      <c r="R1590">
        <v>266.35199999999998</v>
      </c>
      <c r="S1590">
        <v>3</v>
      </c>
      <c r="T1590">
        <v>0.2</v>
      </c>
      <c r="U1590">
        <v>-13.317600000000001</v>
      </c>
    </row>
    <row r="1591" spans="1:21" x14ac:dyDescent="0.25">
      <c r="A1591">
        <v>7533</v>
      </c>
      <c r="B1591" t="s">
        <v>4438</v>
      </c>
      <c r="C1591" t="s">
        <v>118</v>
      </c>
      <c r="D1591" t="s">
        <v>4144</v>
      </c>
      <c r="E1591" t="s">
        <v>86</v>
      </c>
      <c r="F1591" t="s">
        <v>238</v>
      </c>
      <c r="G1591" t="s">
        <v>239</v>
      </c>
      <c r="H1591" t="s">
        <v>25</v>
      </c>
      <c r="I1591" t="s">
        <v>26</v>
      </c>
      <c r="J1591" t="s">
        <v>4439</v>
      </c>
      <c r="K1591" t="s">
        <v>189</v>
      </c>
      <c r="L1591">
        <v>80501</v>
      </c>
      <c r="M1591" t="s">
        <v>53</v>
      </c>
      <c r="N1591" t="s">
        <v>741</v>
      </c>
      <c r="O1591" t="s">
        <v>31</v>
      </c>
      <c r="P1591" t="s">
        <v>35</v>
      </c>
      <c r="Q1591" t="s">
        <v>742</v>
      </c>
      <c r="R1591">
        <v>483.13600000000002</v>
      </c>
      <c r="S1591">
        <v>4</v>
      </c>
      <c r="T1591">
        <v>0.2</v>
      </c>
      <c r="U1591">
        <v>54.352800000000002</v>
      </c>
    </row>
    <row r="1592" spans="1:21" x14ac:dyDescent="0.25">
      <c r="A1592">
        <v>7534</v>
      </c>
      <c r="B1592" t="s">
        <v>4440</v>
      </c>
      <c r="C1592" t="s">
        <v>4441</v>
      </c>
      <c r="D1592" s="1">
        <v>42738</v>
      </c>
      <c r="E1592" t="s">
        <v>39</v>
      </c>
      <c r="F1592" t="s">
        <v>3944</v>
      </c>
      <c r="G1592" t="s">
        <v>3945</v>
      </c>
      <c r="H1592" t="s">
        <v>25</v>
      </c>
      <c r="I1592" t="s">
        <v>26</v>
      </c>
      <c r="J1592" t="s">
        <v>4442</v>
      </c>
      <c r="K1592" t="s">
        <v>1209</v>
      </c>
      <c r="L1592">
        <v>27834</v>
      </c>
      <c r="M1592" t="s">
        <v>29</v>
      </c>
      <c r="N1592" t="s">
        <v>1201</v>
      </c>
      <c r="O1592" t="s">
        <v>31</v>
      </c>
      <c r="P1592" t="s">
        <v>35</v>
      </c>
      <c r="Q1592" t="s">
        <v>1202</v>
      </c>
      <c r="R1592">
        <v>196.78399999999999</v>
      </c>
      <c r="S1592">
        <v>2</v>
      </c>
      <c r="T1592">
        <v>0.2</v>
      </c>
      <c r="U1592">
        <v>-22.138200000000001</v>
      </c>
    </row>
    <row r="1593" spans="1:21" x14ac:dyDescent="0.25">
      <c r="A1593">
        <v>7535</v>
      </c>
      <c r="B1593" t="s">
        <v>4440</v>
      </c>
      <c r="C1593" t="s">
        <v>4441</v>
      </c>
      <c r="D1593" s="1">
        <v>42738</v>
      </c>
      <c r="E1593" t="s">
        <v>39</v>
      </c>
      <c r="F1593" t="s">
        <v>3944</v>
      </c>
      <c r="G1593" t="s">
        <v>3945</v>
      </c>
      <c r="H1593" t="s">
        <v>25</v>
      </c>
      <c r="I1593" t="s">
        <v>26</v>
      </c>
      <c r="J1593" t="s">
        <v>4442</v>
      </c>
      <c r="K1593" t="s">
        <v>1209</v>
      </c>
      <c r="L1593">
        <v>27834</v>
      </c>
      <c r="M1593" t="s">
        <v>29</v>
      </c>
      <c r="N1593" t="s">
        <v>377</v>
      </c>
      <c r="O1593" t="s">
        <v>31</v>
      </c>
      <c r="P1593" t="s">
        <v>32</v>
      </c>
      <c r="Q1593" t="s">
        <v>378</v>
      </c>
      <c r="R1593">
        <v>231.92</v>
      </c>
      <c r="S1593">
        <v>5</v>
      </c>
      <c r="T1593">
        <v>0.2</v>
      </c>
      <c r="U1593">
        <v>5.798</v>
      </c>
    </row>
    <row r="1594" spans="1:21" x14ac:dyDescent="0.25">
      <c r="A1594">
        <v>7537</v>
      </c>
      <c r="B1594" t="s">
        <v>4443</v>
      </c>
      <c r="C1594" s="1">
        <v>42806</v>
      </c>
      <c r="D1594" s="1">
        <v>42959</v>
      </c>
      <c r="E1594" t="s">
        <v>39</v>
      </c>
      <c r="F1594" t="s">
        <v>2122</v>
      </c>
      <c r="G1594" t="s">
        <v>2123</v>
      </c>
      <c r="H1594" t="s">
        <v>25</v>
      </c>
      <c r="I1594" t="s">
        <v>26</v>
      </c>
      <c r="J1594" t="s">
        <v>101</v>
      </c>
      <c r="K1594" t="s">
        <v>91</v>
      </c>
      <c r="L1594">
        <v>77041</v>
      </c>
      <c r="M1594" t="s">
        <v>92</v>
      </c>
      <c r="N1594" t="s">
        <v>4172</v>
      </c>
      <c r="O1594" t="s">
        <v>31</v>
      </c>
      <c r="P1594" t="s">
        <v>55</v>
      </c>
      <c r="Q1594" t="s">
        <v>4173</v>
      </c>
      <c r="R1594">
        <v>13.592000000000001</v>
      </c>
      <c r="S1594">
        <v>2</v>
      </c>
      <c r="T1594">
        <v>0.6</v>
      </c>
      <c r="U1594">
        <v>-14.271599999999999</v>
      </c>
    </row>
    <row r="1595" spans="1:21" x14ac:dyDescent="0.25">
      <c r="A1595">
        <v>7541</v>
      </c>
      <c r="B1595" t="s">
        <v>4444</v>
      </c>
      <c r="C1595" s="1">
        <v>42778</v>
      </c>
      <c r="D1595" s="1">
        <v>42898</v>
      </c>
      <c r="E1595" t="s">
        <v>39</v>
      </c>
      <c r="F1595" t="s">
        <v>4445</v>
      </c>
      <c r="G1595" t="s">
        <v>4446</v>
      </c>
      <c r="H1595" t="s">
        <v>89</v>
      </c>
      <c r="I1595" t="s">
        <v>26</v>
      </c>
      <c r="J1595" t="s">
        <v>286</v>
      </c>
      <c r="K1595" t="s">
        <v>189</v>
      </c>
      <c r="L1595">
        <v>80219</v>
      </c>
      <c r="M1595" t="s">
        <v>53</v>
      </c>
      <c r="N1595" t="s">
        <v>3336</v>
      </c>
      <c r="O1595" t="s">
        <v>31</v>
      </c>
      <c r="P1595" t="s">
        <v>32</v>
      </c>
      <c r="Q1595" t="s">
        <v>3337</v>
      </c>
      <c r="R1595">
        <v>242.352</v>
      </c>
      <c r="S1595">
        <v>8</v>
      </c>
      <c r="T1595">
        <v>0.7</v>
      </c>
      <c r="U1595">
        <v>-363.52800000000002</v>
      </c>
    </row>
    <row r="1596" spans="1:21" x14ac:dyDescent="0.25">
      <c r="A1596">
        <v>7543</v>
      </c>
      <c r="B1596" t="s">
        <v>4444</v>
      </c>
      <c r="C1596" s="1">
        <v>42778</v>
      </c>
      <c r="D1596" s="1">
        <v>42898</v>
      </c>
      <c r="E1596" t="s">
        <v>39</v>
      </c>
      <c r="F1596" t="s">
        <v>4445</v>
      </c>
      <c r="G1596" t="s">
        <v>4446</v>
      </c>
      <c r="H1596" t="s">
        <v>89</v>
      </c>
      <c r="I1596" t="s">
        <v>26</v>
      </c>
      <c r="J1596" t="s">
        <v>286</v>
      </c>
      <c r="K1596" t="s">
        <v>189</v>
      </c>
      <c r="L1596">
        <v>80219</v>
      </c>
      <c r="M1596" t="s">
        <v>53</v>
      </c>
      <c r="N1596" t="s">
        <v>1646</v>
      </c>
      <c r="O1596" t="s">
        <v>31</v>
      </c>
      <c r="P1596" t="s">
        <v>55</v>
      </c>
      <c r="Q1596" t="s">
        <v>1647</v>
      </c>
      <c r="R1596">
        <v>508.70400000000001</v>
      </c>
      <c r="S1596">
        <v>6</v>
      </c>
      <c r="T1596">
        <v>0.2</v>
      </c>
      <c r="U1596">
        <v>0</v>
      </c>
    </row>
    <row r="1597" spans="1:21" x14ac:dyDescent="0.25">
      <c r="A1597">
        <v>7545</v>
      </c>
      <c r="B1597" t="s">
        <v>4444</v>
      </c>
      <c r="C1597" s="1">
        <v>42778</v>
      </c>
      <c r="D1597" s="1">
        <v>42898</v>
      </c>
      <c r="E1597" t="s">
        <v>39</v>
      </c>
      <c r="F1597" t="s">
        <v>4445</v>
      </c>
      <c r="G1597" t="s">
        <v>4446</v>
      </c>
      <c r="H1597" t="s">
        <v>89</v>
      </c>
      <c r="I1597" t="s">
        <v>26</v>
      </c>
      <c r="J1597" t="s">
        <v>286</v>
      </c>
      <c r="K1597" t="s">
        <v>189</v>
      </c>
      <c r="L1597">
        <v>80219</v>
      </c>
      <c r="M1597" t="s">
        <v>53</v>
      </c>
      <c r="N1597" t="s">
        <v>923</v>
      </c>
      <c r="O1597" t="s">
        <v>31</v>
      </c>
      <c r="P1597" t="s">
        <v>35</v>
      </c>
      <c r="Q1597" t="s">
        <v>924</v>
      </c>
      <c r="R1597">
        <v>906.68</v>
      </c>
      <c r="S1597">
        <v>5</v>
      </c>
      <c r="T1597">
        <v>0.2</v>
      </c>
      <c r="U1597">
        <v>68.001000000000005</v>
      </c>
    </row>
    <row r="1598" spans="1:21" x14ac:dyDescent="0.25">
      <c r="A1598">
        <v>7550</v>
      </c>
      <c r="B1598" t="s">
        <v>4447</v>
      </c>
      <c r="C1598" s="1">
        <v>42499</v>
      </c>
      <c r="D1598" s="1">
        <v>42560</v>
      </c>
      <c r="E1598" t="s">
        <v>86</v>
      </c>
      <c r="F1598" t="s">
        <v>2160</v>
      </c>
      <c r="G1598" t="s">
        <v>2161</v>
      </c>
      <c r="H1598" t="s">
        <v>89</v>
      </c>
      <c r="I1598" t="s">
        <v>26</v>
      </c>
      <c r="J1598" t="s">
        <v>101</v>
      </c>
      <c r="K1598" t="s">
        <v>91</v>
      </c>
      <c r="L1598">
        <v>77036</v>
      </c>
      <c r="M1598" t="s">
        <v>92</v>
      </c>
      <c r="N1598" t="s">
        <v>2353</v>
      </c>
      <c r="O1598" t="s">
        <v>31</v>
      </c>
      <c r="P1598" t="s">
        <v>55</v>
      </c>
      <c r="Q1598" t="s">
        <v>2354</v>
      </c>
      <c r="R1598">
        <v>21.204000000000001</v>
      </c>
      <c r="S1598">
        <v>3</v>
      </c>
      <c r="T1598">
        <v>0.6</v>
      </c>
      <c r="U1598">
        <v>-11.6622</v>
      </c>
    </row>
    <row r="1599" spans="1:21" x14ac:dyDescent="0.25">
      <c r="A1599">
        <v>7555</v>
      </c>
      <c r="B1599" t="s">
        <v>4448</v>
      </c>
      <c r="C1599" s="1">
        <v>41917</v>
      </c>
      <c r="D1599" t="s">
        <v>898</v>
      </c>
      <c r="E1599" t="s">
        <v>22</v>
      </c>
      <c r="F1599" t="s">
        <v>997</v>
      </c>
      <c r="G1599" t="s">
        <v>998</v>
      </c>
      <c r="H1599" t="s">
        <v>25</v>
      </c>
      <c r="I1599" t="s">
        <v>26</v>
      </c>
      <c r="J1599" t="s">
        <v>64</v>
      </c>
      <c r="K1599" t="s">
        <v>65</v>
      </c>
      <c r="L1599">
        <v>19134</v>
      </c>
      <c r="M1599" t="s">
        <v>66</v>
      </c>
      <c r="N1599" t="s">
        <v>1329</v>
      </c>
      <c r="O1599" t="s">
        <v>31</v>
      </c>
      <c r="P1599" t="s">
        <v>32</v>
      </c>
      <c r="Q1599" t="s">
        <v>1330</v>
      </c>
      <c r="R1599">
        <v>349.96499999999997</v>
      </c>
      <c r="S1599">
        <v>7</v>
      </c>
      <c r="T1599">
        <v>0.5</v>
      </c>
      <c r="U1599">
        <v>-216.97829999999999</v>
      </c>
    </row>
    <row r="1600" spans="1:21" x14ac:dyDescent="0.25">
      <c r="A1600">
        <v>7561</v>
      </c>
      <c r="B1600" t="s">
        <v>4449</v>
      </c>
      <c r="C1600" s="1">
        <v>41650</v>
      </c>
      <c r="D1600" s="1">
        <v>41770</v>
      </c>
      <c r="E1600" t="s">
        <v>39</v>
      </c>
      <c r="F1600" t="s">
        <v>1086</v>
      </c>
      <c r="G1600" t="s">
        <v>1087</v>
      </c>
      <c r="H1600" t="s">
        <v>25</v>
      </c>
      <c r="I1600" t="s">
        <v>26</v>
      </c>
      <c r="J1600" t="s">
        <v>832</v>
      </c>
      <c r="K1600" t="s">
        <v>123</v>
      </c>
      <c r="L1600">
        <v>11561</v>
      </c>
      <c r="M1600" t="s">
        <v>66</v>
      </c>
      <c r="N1600" t="s">
        <v>1967</v>
      </c>
      <c r="O1600" t="s">
        <v>31</v>
      </c>
      <c r="P1600" t="s">
        <v>55</v>
      </c>
      <c r="Q1600" t="s">
        <v>1968</v>
      </c>
      <c r="R1600">
        <v>31.68</v>
      </c>
      <c r="S1600">
        <v>6</v>
      </c>
      <c r="T1600">
        <v>0</v>
      </c>
      <c r="U1600">
        <v>9.8208000000000002</v>
      </c>
    </row>
    <row r="1601" spans="1:21" x14ac:dyDescent="0.25">
      <c r="A1601">
        <v>7562</v>
      </c>
      <c r="B1601" t="s">
        <v>4450</v>
      </c>
      <c r="C1601" t="s">
        <v>4159</v>
      </c>
      <c r="D1601" s="1">
        <v>42736</v>
      </c>
      <c r="E1601" t="s">
        <v>86</v>
      </c>
      <c r="F1601" t="s">
        <v>1241</v>
      </c>
      <c r="G1601" t="s">
        <v>1242</v>
      </c>
      <c r="H1601" t="s">
        <v>25</v>
      </c>
      <c r="I1601" t="s">
        <v>26</v>
      </c>
      <c r="J1601" t="s">
        <v>934</v>
      </c>
      <c r="K1601" t="s">
        <v>65</v>
      </c>
      <c r="L1601">
        <v>17602</v>
      </c>
      <c r="M1601" t="s">
        <v>66</v>
      </c>
      <c r="N1601" t="s">
        <v>34</v>
      </c>
      <c r="O1601" t="s">
        <v>31</v>
      </c>
      <c r="P1601" t="s">
        <v>35</v>
      </c>
      <c r="Q1601" t="s">
        <v>36</v>
      </c>
      <c r="R1601">
        <v>170.786</v>
      </c>
      <c r="S1601">
        <v>1</v>
      </c>
      <c r="T1601">
        <v>0.3</v>
      </c>
      <c r="U1601">
        <v>0</v>
      </c>
    </row>
    <row r="1602" spans="1:21" x14ac:dyDescent="0.25">
      <c r="A1602">
        <v>7563</v>
      </c>
      <c r="B1602" t="s">
        <v>4451</v>
      </c>
      <c r="C1602" s="1">
        <v>42438</v>
      </c>
      <c r="D1602" s="1">
        <v>42560</v>
      </c>
      <c r="E1602" t="s">
        <v>39</v>
      </c>
      <c r="F1602" t="s">
        <v>4452</v>
      </c>
      <c r="G1602" t="s">
        <v>4453</v>
      </c>
      <c r="H1602" t="s">
        <v>25</v>
      </c>
      <c r="I1602" t="s">
        <v>26</v>
      </c>
      <c r="J1602" t="s">
        <v>137</v>
      </c>
      <c r="K1602" t="s">
        <v>138</v>
      </c>
      <c r="L1602">
        <v>60610</v>
      </c>
      <c r="M1602" t="s">
        <v>92</v>
      </c>
      <c r="N1602" t="s">
        <v>3254</v>
      </c>
      <c r="O1602" t="s">
        <v>31</v>
      </c>
      <c r="P1602" t="s">
        <v>32</v>
      </c>
      <c r="Q1602" t="s">
        <v>3255</v>
      </c>
      <c r="R1602">
        <v>198.744</v>
      </c>
      <c r="S1602">
        <v>4</v>
      </c>
      <c r="T1602">
        <v>0.3</v>
      </c>
      <c r="U1602">
        <v>0</v>
      </c>
    </row>
    <row r="1603" spans="1:21" x14ac:dyDescent="0.25">
      <c r="A1603">
        <v>7565</v>
      </c>
      <c r="B1603" t="s">
        <v>4454</v>
      </c>
      <c r="C1603" t="s">
        <v>4455</v>
      </c>
      <c r="D1603" s="1">
        <v>42371</v>
      </c>
      <c r="E1603" t="s">
        <v>22</v>
      </c>
      <c r="F1603" t="s">
        <v>4456</v>
      </c>
      <c r="G1603" t="s">
        <v>4457</v>
      </c>
      <c r="H1603" t="s">
        <v>25</v>
      </c>
      <c r="I1603" t="s">
        <v>26</v>
      </c>
      <c r="J1603" t="s">
        <v>202</v>
      </c>
      <c r="K1603" t="s">
        <v>203</v>
      </c>
      <c r="L1603">
        <v>98103</v>
      </c>
      <c r="M1603" t="s">
        <v>53</v>
      </c>
      <c r="N1603" t="s">
        <v>2270</v>
      </c>
      <c r="O1603" t="s">
        <v>31</v>
      </c>
      <c r="P1603" t="s">
        <v>35</v>
      </c>
      <c r="Q1603" t="s">
        <v>2271</v>
      </c>
      <c r="R1603">
        <v>435.16800000000001</v>
      </c>
      <c r="S1603">
        <v>4</v>
      </c>
      <c r="T1603">
        <v>0.2</v>
      </c>
      <c r="U1603">
        <v>-59.835599999999999</v>
      </c>
    </row>
    <row r="1604" spans="1:21" x14ac:dyDescent="0.25">
      <c r="A1604">
        <v>7566</v>
      </c>
      <c r="B1604" t="s">
        <v>4454</v>
      </c>
      <c r="C1604" t="s">
        <v>4455</v>
      </c>
      <c r="D1604" s="1">
        <v>42371</v>
      </c>
      <c r="E1604" t="s">
        <v>22</v>
      </c>
      <c r="F1604" t="s">
        <v>4456</v>
      </c>
      <c r="G1604" t="s">
        <v>4457</v>
      </c>
      <c r="H1604" t="s">
        <v>25</v>
      </c>
      <c r="I1604" t="s">
        <v>26</v>
      </c>
      <c r="J1604" t="s">
        <v>202</v>
      </c>
      <c r="K1604" t="s">
        <v>203</v>
      </c>
      <c r="L1604">
        <v>98103</v>
      </c>
      <c r="M1604" t="s">
        <v>53</v>
      </c>
      <c r="N1604" t="s">
        <v>1902</v>
      </c>
      <c r="O1604" t="s">
        <v>31</v>
      </c>
      <c r="P1604" t="s">
        <v>32</v>
      </c>
      <c r="Q1604" t="s">
        <v>1903</v>
      </c>
      <c r="R1604">
        <v>48.58</v>
      </c>
      <c r="S1604">
        <v>1</v>
      </c>
      <c r="T1604">
        <v>0</v>
      </c>
      <c r="U1604">
        <v>7.7728000000000002</v>
      </c>
    </row>
    <row r="1605" spans="1:21" x14ac:dyDescent="0.25">
      <c r="A1605">
        <v>7573</v>
      </c>
      <c r="B1605" t="s">
        <v>4458</v>
      </c>
      <c r="C1605" t="s">
        <v>1874</v>
      </c>
      <c r="D1605" t="s">
        <v>3299</v>
      </c>
      <c r="E1605" t="s">
        <v>39</v>
      </c>
      <c r="F1605" t="s">
        <v>1830</v>
      </c>
      <c r="G1605" t="s">
        <v>1831</v>
      </c>
      <c r="H1605" t="s">
        <v>89</v>
      </c>
      <c r="I1605" t="s">
        <v>26</v>
      </c>
      <c r="J1605" t="s">
        <v>4459</v>
      </c>
      <c r="K1605" t="s">
        <v>817</v>
      </c>
      <c r="L1605">
        <v>23602</v>
      </c>
      <c r="M1605" t="s">
        <v>29</v>
      </c>
      <c r="N1605" t="s">
        <v>1738</v>
      </c>
      <c r="O1605" t="s">
        <v>31</v>
      </c>
      <c r="P1605" t="s">
        <v>45</v>
      </c>
      <c r="Q1605" t="s">
        <v>1739</v>
      </c>
      <c r="R1605">
        <v>591.32000000000005</v>
      </c>
      <c r="S1605">
        <v>4</v>
      </c>
      <c r="T1605">
        <v>0</v>
      </c>
      <c r="U1605">
        <v>112.35080000000001</v>
      </c>
    </row>
    <row r="1606" spans="1:21" x14ac:dyDescent="0.25">
      <c r="A1606">
        <v>7579</v>
      </c>
      <c r="B1606" t="s">
        <v>4460</v>
      </c>
      <c r="C1606" t="s">
        <v>764</v>
      </c>
      <c r="D1606" t="s">
        <v>3041</v>
      </c>
      <c r="E1606" t="s">
        <v>86</v>
      </c>
      <c r="F1606" t="s">
        <v>178</v>
      </c>
      <c r="G1606" t="s">
        <v>179</v>
      </c>
      <c r="H1606" t="s">
        <v>100</v>
      </c>
      <c r="I1606" t="s">
        <v>26</v>
      </c>
      <c r="J1606" t="s">
        <v>965</v>
      </c>
      <c r="K1606" t="s">
        <v>966</v>
      </c>
      <c r="L1606">
        <v>68104</v>
      </c>
      <c r="M1606" t="s">
        <v>92</v>
      </c>
      <c r="N1606" t="s">
        <v>703</v>
      </c>
      <c r="O1606" t="s">
        <v>31</v>
      </c>
      <c r="P1606" t="s">
        <v>35</v>
      </c>
      <c r="Q1606" t="s">
        <v>704</v>
      </c>
      <c r="R1606">
        <v>563.94000000000005</v>
      </c>
      <c r="S1606">
        <v>3</v>
      </c>
      <c r="T1606">
        <v>0</v>
      </c>
      <c r="U1606">
        <v>112.788</v>
      </c>
    </row>
    <row r="1607" spans="1:21" x14ac:dyDescent="0.25">
      <c r="A1607">
        <v>7583</v>
      </c>
      <c r="B1607" t="s">
        <v>4461</v>
      </c>
      <c r="C1607" t="s">
        <v>4416</v>
      </c>
      <c r="D1607" t="s">
        <v>4141</v>
      </c>
      <c r="E1607" t="s">
        <v>39</v>
      </c>
      <c r="F1607" t="s">
        <v>2521</v>
      </c>
      <c r="G1607" t="s">
        <v>2522</v>
      </c>
      <c r="H1607" t="s">
        <v>89</v>
      </c>
      <c r="I1607" t="s">
        <v>26</v>
      </c>
      <c r="J1607" t="s">
        <v>180</v>
      </c>
      <c r="K1607" t="s">
        <v>123</v>
      </c>
      <c r="L1607">
        <v>10024</v>
      </c>
      <c r="M1607" t="s">
        <v>66</v>
      </c>
      <c r="N1607" t="s">
        <v>124</v>
      </c>
      <c r="O1607" t="s">
        <v>31</v>
      </c>
      <c r="P1607" t="s">
        <v>35</v>
      </c>
      <c r="Q1607" t="s">
        <v>125</v>
      </c>
      <c r="R1607">
        <v>127.764</v>
      </c>
      <c r="S1607">
        <v>2</v>
      </c>
      <c r="T1607">
        <v>0.1</v>
      </c>
      <c r="U1607">
        <v>2.8391999999999999</v>
      </c>
    </row>
    <row r="1608" spans="1:21" x14ac:dyDescent="0.25">
      <c r="A1608">
        <v>7589</v>
      </c>
      <c r="B1608" t="s">
        <v>4462</v>
      </c>
      <c r="C1608" t="s">
        <v>4120</v>
      </c>
      <c r="D1608" t="s">
        <v>690</v>
      </c>
      <c r="E1608" t="s">
        <v>39</v>
      </c>
      <c r="F1608" t="s">
        <v>1522</v>
      </c>
      <c r="G1608" t="s">
        <v>1523</v>
      </c>
      <c r="H1608" t="s">
        <v>25</v>
      </c>
      <c r="I1608" t="s">
        <v>26</v>
      </c>
      <c r="J1608" t="s">
        <v>240</v>
      </c>
      <c r="K1608" t="s">
        <v>52</v>
      </c>
      <c r="L1608">
        <v>95661</v>
      </c>
      <c r="M1608" t="s">
        <v>53</v>
      </c>
      <c r="N1608" t="s">
        <v>1773</v>
      </c>
      <c r="O1608" t="s">
        <v>31</v>
      </c>
      <c r="P1608" t="s">
        <v>55</v>
      </c>
      <c r="Q1608" t="s">
        <v>1774</v>
      </c>
      <c r="R1608">
        <v>17.309999999999999</v>
      </c>
      <c r="S1608">
        <v>3</v>
      </c>
      <c r="T1608">
        <v>0</v>
      </c>
      <c r="U1608">
        <v>5.1929999999999996</v>
      </c>
    </row>
    <row r="1609" spans="1:21" x14ac:dyDescent="0.25">
      <c r="A1609">
        <v>7591</v>
      </c>
      <c r="B1609" t="s">
        <v>4463</v>
      </c>
      <c r="C1609" s="1">
        <v>42499</v>
      </c>
      <c r="D1609" s="1">
        <v>42622</v>
      </c>
      <c r="E1609" t="s">
        <v>39</v>
      </c>
      <c r="F1609" t="s">
        <v>3749</v>
      </c>
      <c r="G1609" t="s">
        <v>3750</v>
      </c>
      <c r="H1609" t="s">
        <v>25</v>
      </c>
      <c r="I1609" t="s">
        <v>26</v>
      </c>
      <c r="J1609" t="s">
        <v>64</v>
      </c>
      <c r="K1609" t="s">
        <v>65</v>
      </c>
      <c r="L1609">
        <v>19134</v>
      </c>
      <c r="M1609" t="s">
        <v>66</v>
      </c>
      <c r="N1609" t="s">
        <v>154</v>
      </c>
      <c r="O1609" t="s">
        <v>31</v>
      </c>
      <c r="P1609" t="s">
        <v>55</v>
      </c>
      <c r="Q1609" t="s">
        <v>155</v>
      </c>
      <c r="R1609">
        <v>58.247999999999998</v>
      </c>
      <c r="S1609">
        <v>9</v>
      </c>
      <c r="T1609">
        <v>0.2</v>
      </c>
      <c r="U1609">
        <v>11.6496</v>
      </c>
    </row>
    <row r="1610" spans="1:21" x14ac:dyDescent="0.25">
      <c r="A1610">
        <v>7592</v>
      </c>
      <c r="B1610" t="s">
        <v>4463</v>
      </c>
      <c r="C1610" s="1">
        <v>42499</v>
      </c>
      <c r="D1610" s="1">
        <v>42622</v>
      </c>
      <c r="E1610" t="s">
        <v>39</v>
      </c>
      <c r="F1610" t="s">
        <v>3749</v>
      </c>
      <c r="G1610" t="s">
        <v>3750</v>
      </c>
      <c r="H1610" t="s">
        <v>25</v>
      </c>
      <c r="I1610" t="s">
        <v>26</v>
      </c>
      <c r="J1610" t="s">
        <v>64</v>
      </c>
      <c r="K1610" t="s">
        <v>65</v>
      </c>
      <c r="L1610">
        <v>19134</v>
      </c>
      <c r="M1610" t="s">
        <v>66</v>
      </c>
      <c r="N1610" t="s">
        <v>139</v>
      </c>
      <c r="O1610" t="s">
        <v>31</v>
      </c>
      <c r="P1610" t="s">
        <v>35</v>
      </c>
      <c r="Q1610" t="s">
        <v>232</v>
      </c>
      <c r="R1610">
        <v>71.245999999999995</v>
      </c>
      <c r="S1610">
        <v>2</v>
      </c>
      <c r="T1610">
        <v>0.3</v>
      </c>
      <c r="U1610">
        <v>-19.338200000000001</v>
      </c>
    </row>
    <row r="1611" spans="1:21" x14ac:dyDescent="0.25">
      <c r="A1611">
        <v>7594</v>
      </c>
      <c r="B1611" t="s">
        <v>4463</v>
      </c>
      <c r="C1611" s="1">
        <v>42499</v>
      </c>
      <c r="D1611" s="1">
        <v>42622</v>
      </c>
      <c r="E1611" t="s">
        <v>39</v>
      </c>
      <c r="F1611" t="s">
        <v>3749</v>
      </c>
      <c r="G1611" t="s">
        <v>3750</v>
      </c>
      <c r="H1611" t="s">
        <v>25</v>
      </c>
      <c r="I1611" t="s">
        <v>26</v>
      </c>
      <c r="J1611" t="s">
        <v>64</v>
      </c>
      <c r="K1611" t="s">
        <v>65</v>
      </c>
      <c r="L1611">
        <v>19134</v>
      </c>
      <c r="M1611" t="s">
        <v>66</v>
      </c>
      <c r="N1611" t="s">
        <v>1147</v>
      </c>
      <c r="O1611" t="s">
        <v>31</v>
      </c>
      <c r="P1611" t="s">
        <v>35</v>
      </c>
      <c r="Q1611" t="s">
        <v>1148</v>
      </c>
      <c r="R1611">
        <v>887.27099999999996</v>
      </c>
      <c r="S1611">
        <v>3</v>
      </c>
      <c r="T1611">
        <v>0.3</v>
      </c>
      <c r="U1611">
        <v>-63.3765</v>
      </c>
    </row>
    <row r="1612" spans="1:21" x14ac:dyDescent="0.25">
      <c r="A1612">
        <v>7605</v>
      </c>
      <c r="B1612" t="s">
        <v>4464</v>
      </c>
      <c r="C1612" t="s">
        <v>1407</v>
      </c>
      <c r="D1612" t="s">
        <v>4139</v>
      </c>
      <c r="E1612" t="s">
        <v>39</v>
      </c>
      <c r="F1612" t="s">
        <v>3892</v>
      </c>
      <c r="G1612" t="s">
        <v>3893</v>
      </c>
      <c r="H1612" t="s">
        <v>25</v>
      </c>
      <c r="I1612" t="s">
        <v>26</v>
      </c>
      <c r="J1612" t="s">
        <v>137</v>
      </c>
      <c r="K1612" t="s">
        <v>138</v>
      </c>
      <c r="L1612">
        <v>60623</v>
      </c>
      <c r="M1612" t="s">
        <v>92</v>
      </c>
      <c r="N1612" t="s">
        <v>2704</v>
      </c>
      <c r="O1612" t="s">
        <v>31</v>
      </c>
      <c r="P1612" t="s">
        <v>55</v>
      </c>
      <c r="Q1612" t="s">
        <v>2705</v>
      </c>
      <c r="R1612">
        <v>25.175999999999998</v>
      </c>
      <c r="S1612">
        <v>3</v>
      </c>
      <c r="T1612">
        <v>0.6</v>
      </c>
      <c r="U1612">
        <v>-33.358199999999997</v>
      </c>
    </row>
    <row r="1613" spans="1:21" x14ac:dyDescent="0.25">
      <c r="A1613">
        <v>7606</v>
      </c>
      <c r="B1613" t="s">
        <v>4464</v>
      </c>
      <c r="C1613" t="s">
        <v>1407</v>
      </c>
      <c r="D1613" t="s">
        <v>4139</v>
      </c>
      <c r="E1613" t="s">
        <v>39</v>
      </c>
      <c r="F1613" t="s">
        <v>3892</v>
      </c>
      <c r="G1613" t="s">
        <v>3893</v>
      </c>
      <c r="H1613" t="s">
        <v>25</v>
      </c>
      <c r="I1613" t="s">
        <v>26</v>
      </c>
      <c r="J1613" t="s">
        <v>137</v>
      </c>
      <c r="K1613" t="s">
        <v>138</v>
      </c>
      <c r="L1613">
        <v>60623</v>
      </c>
      <c r="M1613" t="s">
        <v>92</v>
      </c>
      <c r="N1613" t="s">
        <v>1142</v>
      </c>
      <c r="O1613" t="s">
        <v>31</v>
      </c>
      <c r="P1613" t="s">
        <v>55</v>
      </c>
      <c r="Q1613" t="s">
        <v>1143</v>
      </c>
      <c r="R1613">
        <v>5.5839999999999996</v>
      </c>
      <c r="S1613">
        <v>2</v>
      </c>
      <c r="T1613">
        <v>0.6</v>
      </c>
      <c r="U1613">
        <v>-1.6752</v>
      </c>
    </row>
    <row r="1614" spans="1:21" x14ac:dyDescent="0.25">
      <c r="A1614">
        <v>7615</v>
      </c>
      <c r="B1614" t="s">
        <v>4465</v>
      </c>
      <c r="C1614" t="s">
        <v>780</v>
      </c>
      <c r="D1614" t="s">
        <v>781</v>
      </c>
      <c r="E1614" t="s">
        <v>22</v>
      </c>
      <c r="F1614" t="s">
        <v>2538</v>
      </c>
      <c r="G1614" t="s">
        <v>2539</v>
      </c>
      <c r="H1614" t="s">
        <v>25</v>
      </c>
      <c r="I1614" t="s">
        <v>26</v>
      </c>
      <c r="J1614" t="s">
        <v>180</v>
      </c>
      <c r="K1614" t="s">
        <v>123</v>
      </c>
      <c r="L1614">
        <v>10035</v>
      </c>
      <c r="M1614" t="s">
        <v>66</v>
      </c>
      <c r="N1614" t="s">
        <v>734</v>
      </c>
      <c r="O1614" t="s">
        <v>31</v>
      </c>
      <c r="P1614" t="s">
        <v>55</v>
      </c>
      <c r="Q1614" t="s">
        <v>735</v>
      </c>
      <c r="R1614">
        <v>14.91</v>
      </c>
      <c r="S1614">
        <v>3</v>
      </c>
      <c r="T1614">
        <v>0</v>
      </c>
      <c r="U1614">
        <v>4.6220999999999997</v>
      </c>
    </row>
    <row r="1615" spans="1:21" x14ac:dyDescent="0.25">
      <c r="A1615">
        <v>7619</v>
      </c>
      <c r="B1615" t="s">
        <v>4466</v>
      </c>
      <c r="C1615" t="s">
        <v>3200</v>
      </c>
      <c r="D1615" t="s">
        <v>2565</v>
      </c>
      <c r="E1615" t="s">
        <v>86</v>
      </c>
      <c r="F1615" t="s">
        <v>4467</v>
      </c>
      <c r="G1615" t="s">
        <v>4468</v>
      </c>
      <c r="H1615" t="s">
        <v>89</v>
      </c>
      <c r="I1615" t="s">
        <v>26</v>
      </c>
      <c r="J1615" t="s">
        <v>51</v>
      </c>
      <c r="K1615" t="s">
        <v>52</v>
      </c>
      <c r="L1615">
        <v>90032</v>
      </c>
      <c r="M1615" t="s">
        <v>53</v>
      </c>
      <c r="N1615" t="s">
        <v>57</v>
      </c>
      <c r="O1615" t="s">
        <v>31</v>
      </c>
      <c r="P1615" t="s">
        <v>45</v>
      </c>
      <c r="Q1615" t="s">
        <v>58</v>
      </c>
      <c r="R1615">
        <v>189.57599999999999</v>
      </c>
      <c r="S1615">
        <v>1</v>
      </c>
      <c r="T1615">
        <v>0.2</v>
      </c>
      <c r="U1615">
        <v>9.4787999999999997</v>
      </c>
    </row>
    <row r="1616" spans="1:21" x14ac:dyDescent="0.25">
      <c r="A1616">
        <v>7622</v>
      </c>
      <c r="B1616" t="s">
        <v>4469</v>
      </c>
      <c r="C1616" t="s">
        <v>1618</v>
      </c>
      <c r="D1616" t="s">
        <v>3483</v>
      </c>
      <c r="E1616" t="s">
        <v>39</v>
      </c>
      <c r="F1616" t="s">
        <v>3485</v>
      </c>
      <c r="G1616" t="s">
        <v>3486</v>
      </c>
      <c r="H1616" t="s">
        <v>25</v>
      </c>
      <c r="I1616" t="s">
        <v>26</v>
      </c>
      <c r="J1616" t="s">
        <v>51</v>
      </c>
      <c r="K1616" t="s">
        <v>52</v>
      </c>
      <c r="L1616">
        <v>90004</v>
      </c>
      <c r="M1616" t="s">
        <v>53</v>
      </c>
      <c r="N1616" t="s">
        <v>923</v>
      </c>
      <c r="O1616" t="s">
        <v>31</v>
      </c>
      <c r="P1616" t="s">
        <v>35</v>
      </c>
      <c r="Q1616" t="s">
        <v>924</v>
      </c>
      <c r="R1616">
        <v>725.34400000000005</v>
      </c>
      <c r="S1616">
        <v>4</v>
      </c>
      <c r="T1616">
        <v>0.2</v>
      </c>
      <c r="U1616">
        <v>54.400799999999997</v>
      </c>
    </row>
    <row r="1617" spans="1:21" x14ac:dyDescent="0.25">
      <c r="A1617">
        <v>7626</v>
      </c>
      <c r="B1617" t="s">
        <v>4470</v>
      </c>
      <c r="C1617" t="s">
        <v>4471</v>
      </c>
      <c r="D1617" t="s">
        <v>1906</v>
      </c>
      <c r="E1617" t="s">
        <v>22</v>
      </c>
      <c r="F1617" t="s">
        <v>426</v>
      </c>
      <c r="G1617" t="s">
        <v>427</v>
      </c>
      <c r="H1617" t="s">
        <v>100</v>
      </c>
      <c r="I1617" t="s">
        <v>26</v>
      </c>
      <c r="J1617" t="s">
        <v>311</v>
      </c>
      <c r="K1617" t="s">
        <v>312</v>
      </c>
      <c r="L1617">
        <v>48234</v>
      </c>
      <c r="M1617" t="s">
        <v>92</v>
      </c>
      <c r="N1617" t="s">
        <v>1342</v>
      </c>
      <c r="O1617" t="s">
        <v>31</v>
      </c>
      <c r="P1617" t="s">
        <v>55</v>
      </c>
      <c r="Q1617" t="s">
        <v>1343</v>
      </c>
      <c r="R1617">
        <v>75.33</v>
      </c>
      <c r="S1617">
        <v>9</v>
      </c>
      <c r="T1617">
        <v>0</v>
      </c>
      <c r="U1617">
        <v>19.585799999999999</v>
      </c>
    </row>
    <row r="1618" spans="1:21" x14ac:dyDescent="0.25">
      <c r="A1618">
        <v>7632</v>
      </c>
      <c r="B1618" t="s">
        <v>4472</v>
      </c>
      <c r="C1618" t="s">
        <v>3989</v>
      </c>
      <c r="D1618" s="1">
        <v>41643</v>
      </c>
      <c r="E1618" t="s">
        <v>86</v>
      </c>
      <c r="F1618" t="s">
        <v>279</v>
      </c>
      <c r="G1618" t="s">
        <v>280</v>
      </c>
      <c r="H1618" t="s">
        <v>100</v>
      </c>
      <c r="I1618" t="s">
        <v>26</v>
      </c>
      <c r="J1618" t="s">
        <v>2669</v>
      </c>
      <c r="K1618" t="s">
        <v>91</v>
      </c>
      <c r="L1618">
        <v>78521</v>
      </c>
      <c r="M1618" t="s">
        <v>92</v>
      </c>
      <c r="N1618" t="s">
        <v>1174</v>
      </c>
      <c r="O1618" t="s">
        <v>31</v>
      </c>
      <c r="P1618" t="s">
        <v>35</v>
      </c>
      <c r="Q1618" t="s">
        <v>1175</v>
      </c>
      <c r="R1618">
        <v>127.30200000000001</v>
      </c>
      <c r="S1618">
        <v>7</v>
      </c>
      <c r="T1618">
        <v>0.3</v>
      </c>
      <c r="U1618">
        <v>-9.093</v>
      </c>
    </row>
    <row r="1619" spans="1:21" x14ac:dyDescent="0.25">
      <c r="A1619">
        <v>7633</v>
      </c>
      <c r="B1619" t="s">
        <v>4473</v>
      </c>
      <c r="C1619" t="s">
        <v>806</v>
      </c>
      <c r="D1619" s="1">
        <v>43101</v>
      </c>
      <c r="E1619" t="s">
        <v>22</v>
      </c>
      <c r="F1619" t="s">
        <v>1076</v>
      </c>
      <c r="G1619" t="s">
        <v>1077</v>
      </c>
      <c r="H1619" t="s">
        <v>25</v>
      </c>
      <c r="I1619" t="s">
        <v>26</v>
      </c>
      <c r="J1619" t="s">
        <v>999</v>
      </c>
      <c r="K1619" t="s">
        <v>28</v>
      </c>
      <c r="L1619">
        <v>40214</v>
      </c>
      <c r="M1619" t="s">
        <v>29</v>
      </c>
      <c r="N1619" t="s">
        <v>428</v>
      </c>
      <c r="O1619" t="s">
        <v>31</v>
      </c>
      <c r="P1619" t="s">
        <v>35</v>
      </c>
      <c r="Q1619" t="s">
        <v>429</v>
      </c>
      <c r="R1619">
        <v>1207.8399999999999</v>
      </c>
      <c r="S1619">
        <v>8</v>
      </c>
      <c r="T1619">
        <v>0</v>
      </c>
      <c r="U1619">
        <v>314.03840000000002</v>
      </c>
    </row>
    <row r="1620" spans="1:21" x14ac:dyDescent="0.25">
      <c r="A1620">
        <v>7636</v>
      </c>
      <c r="B1620" t="s">
        <v>4473</v>
      </c>
      <c r="C1620" t="s">
        <v>806</v>
      </c>
      <c r="D1620" s="1">
        <v>43101</v>
      </c>
      <c r="E1620" t="s">
        <v>22</v>
      </c>
      <c r="F1620" t="s">
        <v>1076</v>
      </c>
      <c r="G1620" t="s">
        <v>1077</v>
      </c>
      <c r="H1620" t="s">
        <v>25</v>
      </c>
      <c r="I1620" t="s">
        <v>26</v>
      </c>
      <c r="J1620" t="s">
        <v>999</v>
      </c>
      <c r="K1620" t="s">
        <v>28</v>
      </c>
      <c r="L1620">
        <v>40214</v>
      </c>
      <c r="M1620" t="s">
        <v>29</v>
      </c>
      <c r="N1620" t="s">
        <v>2765</v>
      </c>
      <c r="O1620" t="s">
        <v>31</v>
      </c>
      <c r="P1620" t="s">
        <v>35</v>
      </c>
      <c r="Q1620" t="s">
        <v>2766</v>
      </c>
      <c r="R1620">
        <v>300.98</v>
      </c>
      <c r="S1620">
        <v>1</v>
      </c>
      <c r="T1620">
        <v>0</v>
      </c>
      <c r="U1620">
        <v>87.284199999999998</v>
      </c>
    </row>
    <row r="1621" spans="1:21" x14ac:dyDescent="0.25">
      <c r="A1621">
        <v>7637</v>
      </c>
      <c r="B1621" t="s">
        <v>4473</v>
      </c>
      <c r="C1621" t="s">
        <v>806</v>
      </c>
      <c r="D1621" s="1">
        <v>43101</v>
      </c>
      <c r="E1621" t="s">
        <v>22</v>
      </c>
      <c r="F1621" t="s">
        <v>1076</v>
      </c>
      <c r="G1621" t="s">
        <v>1077</v>
      </c>
      <c r="H1621" t="s">
        <v>25</v>
      </c>
      <c r="I1621" t="s">
        <v>26</v>
      </c>
      <c r="J1621" t="s">
        <v>999</v>
      </c>
      <c r="K1621" t="s">
        <v>28</v>
      </c>
      <c r="L1621">
        <v>40214</v>
      </c>
      <c r="M1621" t="s">
        <v>29</v>
      </c>
      <c r="N1621" t="s">
        <v>1275</v>
      </c>
      <c r="O1621" t="s">
        <v>31</v>
      </c>
      <c r="P1621" t="s">
        <v>35</v>
      </c>
      <c r="Q1621" t="s">
        <v>1276</v>
      </c>
      <c r="R1621">
        <v>258.75</v>
      </c>
      <c r="S1621">
        <v>3</v>
      </c>
      <c r="T1621">
        <v>0</v>
      </c>
      <c r="U1621">
        <v>77.625</v>
      </c>
    </row>
    <row r="1622" spans="1:21" x14ac:dyDescent="0.25">
      <c r="A1622">
        <v>7640</v>
      </c>
      <c r="B1622" t="s">
        <v>4474</v>
      </c>
      <c r="C1622" s="1">
        <v>42769</v>
      </c>
      <c r="D1622" s="1">
        <v>42950</v>
      </c>
      <c r="E1622" t="s">
        <v>39</v>
      </c>
      <c r="F1622" t="s">
        <v>3459</v>
      </c>
      <c r="G1622" t="s">
        <v>3460</v>
      </c>
      <c r="H1622" t="s">
        <v>89</v>
      </c>
      <c r="I1622" t="s">
        <v>26</v>
      </c>
      <c r="J1622" t="s">
        <v>249</v>
      </c>
      <c r="K1622" t="s">
        <v>211</v>
      </c>
      <c r="L1622">
        <v>19711</v>
      </c>
      <c r="M1622" t="s">
        <v>66</v>
      </c>
      <c r="N1622" t="s">
        <v>2738</v>
      </c>
      <c r="O1622" t="s">
        <v>31</v>
      </c>
      <c r="P1622" t="s">
        <v>32</v>
      </c>
      <c r="Q1622" t="s">
        <v>2739</v>
      </c>
      <c r="R1622">
        <v>441.96</v>
      </c>
      <c r="S1622">
        <v>2</v>
      </c>
      <c r="T1622">
        <v>0</v>
      </c>
      <c r="U1622">
        <v>101.6508</v>
      </c>
    </row>
    <row r="1623" spans="1:21" x14ac:dyDescent="0.25">
      <c r="A1623">
        <v>7646</v>
      </c>
      <c r="B1623" t="s">
        <v>4475</v>
      </c>
      <c r="C1623" s="1">
        <v>42128</v>
      </c>
      <c r="D1623" s="1">
        <v>42312</v>
      </c>
      <c r="E1623" t="s">
        <v>39</v>
      </c>
      <c r="F1623" t="s">
        <v>3289</v>
      </c>
      <c r="G1623" t="s">
        <v>3290</v>
      </c>
      <c r="H1623" t="s">
        <v>89</v>
      </c>
      <c r="I1623" t="s">
        <v>26</v>
      </c>
      <c r="J1623" t="s">
        <v>51</v>
      </c>
      <c r="K1623" t="s">
        <v>52</v>
      </c>
      <c r="L1623">
        <v>90036</v>
      </c>
      <c r="M1623" t="s">
        <v>53</v>
      </c>
      <c r="N1623" t="s">
        <v>1282</v>
      </c>
      <c r="O1623" t="s">
        <v>31</v>
      </c>
      <c r="P1623" t="s">
        <v>35</v>
      </c>
      <c r="Q1623" t="s">
        <v>1283</v>
      </c>
      <c r="R1623">
        <v>892.22400000000005</v>
      </c>
      <c r="S1623">
        <v>3</v>
      </c>
      <c r="T1623">
        <v>0.2</v>
      </c>
      <c r="U1623">
        <v>89.222399999999993</v>
      </c>
    </row>
    <row r="1624" spans="1:21" x14ac:dyDescent="0.25">
      <c r="A1624">
        <v>7649</v>
      </c>
      <c r="B1624" t="s">
        <v>4476</v>
      </c>
      <c r="C1624" t="s">
        <v>1521</v>
      </c>
      <c r="D1624" t="s">
        <v>1863</v>
      </c>
      <c r="E1624" t="s">
        <v>86</v>
      </c>
      <c r="F1624" t="s">
        <v>4477</v>
      </c>
      <c r="G1624" t="s">
        <v>4478</v>
      </c>
      <c r="H1624" t="s">
        <v>89</v>
      </c>
      <c r="I1624" t="s">
        <v>26</v>
      </c>
      <c r="J1624" t="s">
        <v>352</v>
      </c>
      <c r="K1624" t="s">
        <v>52</v>
      </c>
      <c r="L1624">
        <v>94110</v>
      </c>
      <c r="M1624" t="s">
        <v>53</v>
      </c>
      <c r="N1624" t="s">
        <v>1147</v>
      </c>
      <c r="O1624" t="s">
        <v>31</v>
      </c>
      <c r="P1624" t="s">
        <v>35</v>
      </c>
      <c r="Q1624" t="s">
        <v>1148</v>
      </c>
      <c r="R1624">
        <v>1352.0319999999999</v>
      </c>
      <c r="S1624">
        <v>4</v>
      </c>
      <c r="T1624">
        <v>0.2</v>
      </c>
      <c r="U1624">
        <v>84.501999999999995</v>
      </c>
    </row>
    <row r="1625" spans="1:21" x14ac:dyDescent="0.25">
      <c r="A1625">
        <v>7650</v>
      </c>
      <c r="B1625" t="s">
        <v>4479</v>
      </c>
      <c r="C1625" t="s">
        <v>96</v>
      </c>
      <c r="D1625" t="s">
        <v>97</v>
      </c>
      <c r="E1625" t="s">
        <v>39</v>
      </c>
      <c r="F1625" t="s">
        <v>3181</v>
      </c>
      <c r="G1625" t="s">
        <v>3182</v>
      </c>
      <c r="H1625" t="s">
        <v>89</v>
      </c>
      <c r="I1625" t="s">
        <v>26</v>
      </c>
      <c r="J1625" t="s">
        <v>2098</v>
      </c>
      <c r="K1625" t="s">
        <v>250</v>
      </c>
      <c r="L1625">
        <v>43302</v>
      </c>
      <c r="M1625" t="s">
        <v>66</v>
      </c>
      <c r="N1625" t="s">
        <v>1073</v>
      </c>
      <c r="O1625" t="s">
        <v>31</v>
      </c>
      <c r="P1625" t="s">
        <v>45</v>
      </c>
      <c r="Q1625" t="s">
        <v>1074</v>
      </c>
      <c r="R1625">
        <v>1548.99</v>
      </c>
      <c r="S1625">
        <v>9</v>
      </c>
      <c r="T1625">
        <v>0.4</v>
      </c>
      <c r="U1625">
        <v>-464.697</v>
      </c>
    </row>
    <row r="1626" spans="1:21" x14ac:dyDescent="0.25">
      <c r="A1626">
        <v>7655</v>
      </c>
      <c r="B1626" t="s">
        <v>4480</v>
      </c>
      <c r="C1626" t="s">
        <v>128</v>
      </c>
      <c r="D1626" s="1">
        <v>42047</v>
      </c>
      <c r="E1626" t="s">
        <v>22</v>
      </c>
      <c r="F1626" t="s">
        <v>4481</v>
      </c>
      <c r="G1626" t="s">
        <v>4482</v>
      </c>
      <c r="H1626" t="s">
        <v>25</v>
      </c>
      <c r="I1626" t="s">
        <v>26</v>
      </c>
      <c r="J1626" t="s">
        <v>2872</v>
      </c>
      <c r="K1626" t="s">
        <v>1577</v>
      </c>
      <c r="L1626">
        <v>89115</v>
      </c>
      <c r="M1626" t="s">
        <v>53</v>
      </c>
      <c r="N1626" t="s">
        <v>3513</v>
      </c>
      <c r="O1626" t="s">
        <v>31</v>
      </c>
      <c r="P1626" t="s">
        <v>55</v>
      </c>
      <c r="Q1626" t="s">
        <v>3514</v>
      </c>
      <c r="R1626">
        <v>80.959999999999994</v>
      </c>
      <c r="S1626">
        <v>4</v>
      </c>
      <c r="T1626">
        <v>0</v>
      </c>
      <c r="U1626">
        <v>29.145600000000002</v>
      </c>
    </row>
    <row r="1627" spans="1:21" x14ac:dyDescent="0.25">
      <c r="A1627">
        <v>7658</v>
      </c>
      <c r="B1627" t="s">
        <v>4483</v>
      </c>
      <c r="C1627" t="s">
        <v>4484</v>
      </c>
      <c r="D1627" t="s">
        <v>4484</v>
      </c>
      <c r="E1627" t="s">
        <v>464</v>
      </c>
      <c r="F1627" t="s">
        <v>135</v>
      </c>
      <c r="G1627" t="s">
        <v>136</v>
      </c>
      <c r="H1627" t="s">
        <v>100</v>
      </c>
      <c r="I1627" t="s">
        <v>26</v>
      </c>
      <c r="J1627" t="s">
        <v>51</v>
      </c>
      <c r="K1627" t="s">
        <v>52</v>
      </c>
      <c r="L1627">
        <v>90049</v>
      </c>
      <c r="M1627" t="s">
        <v>53</v>
      </c>
      <c r="N1627" t="s">
        <v>383</v>
      </c>
      <c r="O1627" t="s">
        <v>31</v>
      </c>
      <c r="P1627" t="s">
        <v>55</v>
      </c>
      <c r="Q1627" t="s">
        <v>384</v>
      </c>
      <c r="R1627">
        <v>187.76</v>
      </c>
      <c r="S1627">
        <v>4</v>
      </c>
      <c r="T1627">
        <v>0</v>
      </c>
      <c r="U1627">
        <v>76.9816</v>
      </c>
    </row>
    <row r="1628" spans="1:21" x14ac:dyDescent="0.25">
      <c r="A1628">
        <v>7661</v>
      </c>
      <c r="B1628" t="s">
        <v>4485</v>
      </c>
      <c r="C1628" s="1">
        <v>41821</v>
      </c>
      <c r="D1628" s="1">
        <v>41974</v>
      </c>
      <c r="E1628" t="s">
        <v>39</v>
      </c>
      <c r="F1628" t="s">
        <v>3369</v>
      </c>
      <c r="G1628" t="s">
        <v>3370</v>
      </c>
      <c r="H1628" t="s">
        <v>25</v>
      </c>
      <c r="I1628" t="s">
        <v>26</v>
      </c>
      <c r="J1628" t="s">
        <v>2209</v>
      </c>
      <c r="K1628" t="s">
        <v>91</v>
      </c>
      <c r="L1628">
        <v>77340</v>
      </c>
      <c r="M1628" t="s">
        <v>92</v>
      </c>
      <c r="N1628" t="s">
        <v>617</v>
      </c>
      <c r="O1628" t="s">
        <v>31</v>
      </c>
      <c r="P1628" t="s">
        <v>55</v>
      </c>
      <c r="Q1628" t="s">
        <v>618</v>
      </c>
      <c r="R1628">
        <v>76.727999999999994</v>
      </c>
      <c r="S1628">
        <v>3</v>
      </c>
      <c r="T1628">
        <v>0.6</v>
      </c>
      <c r="U1628">
        <v>-53.709600000000002</v>
      </c>
    </row>
    <row r="1629" spans="1:21" x14ac:dyDescent="0.25">
      <c r="A1629">
        <v>7665</v>
      </c>
      <c r="B1629" t="s">
        <v>4486</v>
      </c>
      <c r="C1629" t="s">
        <v>245</v>
      </c>
      <c r="D1629" t="s">
        <v>3299</v>
      </c>
      <c r="E1629" t="s">
        <v>39</v>
      </c>
      <c r="F1629" t="s">
        <v>4487</v>
      </c>
      <c r="G1629" t="s">
        <v>4488</v>
      </c>
      <c r="H1629" t="s">
        <v>89</v>
      </c>
      <c r="I1629" t="s">
        <v>26</v>
      </c>
      <c r="J1629" t="s">
        <v>4489</v>
      </c>
      <c r="K1629" t="s">
        <v>1664</v>
      </c>
      <c r="L1629">
        <v>71111</v>
      </c>
      <c r="M1629" t="s">
        <v>29</v>
      </c>
      <c r="N1629" t="s">
        <v>2843</v>
      </c>
      <c r="O1629" t="s">
        <v>31</v>
      </c>
      <c r="P1629" t="s">
        <v>55</v>
      </c>
      <c r="Q1629" t="s">
        <v>2844</v>
      </c>
      <c r="R1629">
        <v>129.91999999999999</v>
      </c>
      <c r="S1629">
        <v>4</v>
      </c>
      <c r="T1629">
        <v>0</v>
      </c>
      <c r="U1629">
        <v>10.393599999999999</v>
      </c>
    </row>
    <row r="1630" spans="1:21" x14ac:dyDescent="0.25">
      <c r="A1630">
        <v>7672</v>
      </c>
      <c r="B1630" t="s">
        <v>4490</v>
      </c>
      <c r="C1630" t="s">
        <v>477</v>
      </c>
      <c r="D1630" t="s">
        <v>737</v>
      </c>
      <c r="E1630" t="s">
        <v>22</v>
      </c>
      <c r="F1630" t="s">
        <v>3591</v>
      </c>
      <c r="G1630" t="s">
        <v>3592</v>
      </c>
      <c r="H1630" t="s">
        <v>100</v>
      </c>
      <c r="I1630" t="s">
        <v>26</v>
      </c>
      <c r="J1630" t="s">
        <v>1598</v>
      </c>
      <c r="K1630" t="s">
        <v>473</v>
      </c>
      <c r="L1630">
        <v>2149</v>
      </c>
      <c r="M1630" t="s">
        <v>66</v>
      </c>
      <c r="N1630" t="s">
        <v>2851</v>
      </c>
      <c r="O1630" t="s">
        <v>31</v>
      </c>
      <c r="P1630" t="s">
        <v>32</v>
      </c>
      <c r="Q1630" t="s">
        <v>2852</v>
      </c>
      <c r="R1630">
        <v>170.98</v>
      </c>
      <c r="S1630">
        <v>1</v>
      </c>
      <c r="T1630">
        <v>0</v>
      </c>
      <c r="U1630">
        <v>32.486199999999997</v>
      </c>
    </row>
    <row r="1631" spans="1:21" x14ac:dyDescent="0.25">
      <c r="A1631">
        <v>7673</v>
      </c>
      <c r="B1631" t="s">
        <v>4490</v>
      </c>
      <c r="C1631" t="s">
        <v>477</v>
      </c>
      <c r="D1631" t="s">
        <v>737</v>
      </c>
      <c r="E1631" t="s">
        <v>22</v>
      </c>
      <c r="F1631" t="s">
        <v>3591</v>
      </c>
      <c r="G1631" t="s">
        <v>3592</v>
      </c>
      <c r="H1631" t="s">
        <v>100</v>
      </c>
      <c r="I1631" t="s">
        <v>26</v>
      </c>
      <c r="J1631" t="s">
        <v>1598</v>
      </c>
      <c r="K1631" t="s">
        <v>473</v>
      </c>
      <c r="L1631">
        <v>2149</v>
      </c>
      <c r="M1631" t="s">
        <v>66</v>
      </c>
      <c r="N1631" t="s">
        <v>4491</v>
      </c>
      <c r="O1631" t="s">
        <v>31</v>
      </c>
      <c r="P1631" t="s">
        <v>55</v>
      </c>
      <c r="Q1631" t="s">
        <v>4492</v>
      </c>
      <c r="R1631">
        <v>38.97</v>
      </c>
      <c r="S1631">
        <v>3</v>
      </c>
      <c r="T1631">
        <v>0</v>
      </c>
      <c r="U1631">
        <v>4.6764000000000001</v>
      </c>
    </row>
    <row r="1632" spans="1:21" x14ac:dyDescent="0.25">
      <c r="A1632">
        <v>7675</v>
      </c>
      <c r="B1632" t="s">
        <v>4490</v>
      </c>
      <c r="C1632" t="s">
        <v>477</v>
      </c>
      <c r="D1632" t="s">
        <v>737</v>
      </c>
      <c r="E1632" t="s">
        <v>22</v>
      </c>
      <c r="F1632" t="s">
        <v>3591</v>
      </c>
      <c r="G1632" t="s">
        <v>3592</v>
      </c>
      <c r="H1632" t="s">
        <v>100</v>
      </c>
      <c r="I1632" t="s">
        <v>26</v>
      </c>
      <c r="J1632" t="s">
        <v>1598</v>
      </c>
      <c r="K1632" t="s">
        <v>473</v>
      </c>
      <c r="L1632">
        <v>2149</v>
      </c>
      <c r="M1632" t="s">
        <v>66</v>
      </c>
      <c r="N1632" t="s">
        <v>1327</v>
      </c>
      <c r="O1632" t="s">
        <v>31</v>
      </c>
      <c r="P1632" t="s">
        <v>45</v>
      </c>
      <c r="Q1632" t="s">
        <v>1328</v>
      </c>
      <c r="R1632">
        <v>446.06799999999998</v>
      </c>
      <c r="S1632">
        <v>4</v>
      </c>
      <c r="T1632">
        <v>0.3</v>
      </c>
      <c r="U1632">
        <v>0</v>
      </c>
    </row>
    <row r="1633" spans="1:21" x14ac:dyDescent="0.25">
      <c r="A1633">
        <v>7681</v>
      </c>
      <c r="B1633" t="s">
        <v>4493</v>
      </c>
      <c r="C1633" t="s">
        <v>1605</v>
      </c>
      <c r="D1633" s="1">
        <v>42186</v>
      </c>
      <c r="E1633" t="s">
        <v>39</v>
      </c>
      <c r="F1633" t="s">
        <v>2721</v>
      </c>
      <c r="G1633" t="s">
        <v>2722</v>
      </c>
      <c r="H1633" t="s">
        <v>100</v>
      </c>
      <c r="I1633" t="s">
        <v>26</v>
      </c>
      <c r="J1633" t="s">
        <v>1950</v>
      </c>
      <c r="K1633" t="s">
        <v>1951</v>
      </c>
      <c r="L1633">
        <v>2908</v>
      </c>
      <c r="M1633" t="s">
        <v>66</v>
      </c>
      <c r="N1633" t="s">
        <v>1632</v>
      </c>
      <c r="O1633" t="s">
        <v>31</v>
      </c>
      <c r="P1633" t="s">
        <v>32</v>
      </c>
      <c r="Q1633" t="s">
        <v>1633</v>
      </c>
      <c r="R1633">
        <v>341.96</v>
      </c>
      <c r="S1633">
        <v>2</v>
      </c>
      <c r="T1633">
        <v>0</v>
      </c>
      <c r="U1633">
        <v>78.650800000000004</v>
      </c>
    </row>
    <row r="1634" spans="1:21" x14ac:dyDescent="0.25">
      <c r="A1634">
        <v>7682</v>
      </c>
      <c r="B1634" t="s">
        <v>4493</v>
      </c>
      <c r="C1634" t="s">
        <v>1605</v>
      </c>
      <c r="D1634" s="1">
        <v>42186</v>
      </c>
      <c r="E1634" t="s">
        <v>39</v>
      </c>
      <c r="F1634" t="s">
        <v>2721</v>
      </c>
      <c r="G1634" t="s">
        <v>2722</v>
      </c>
      <c r="H1634" t="s">
        <v>100</v>
      </c>
      <c r="I1634" t="s">
        <v>26</v>
      </c>
      <c r="J1634" t="s">
        <v>1950</v>
      </c>
      <c r="K1634" t="s">
        <v>1951</v>
      </c>
      <c r="L1634">
        <v>2908</v>
      </c>
      <c r="M1634" t="s">
        <v>66</v>
      </c>
      <c r="N1634" t="s">
        <v>104</v>
      </c>
      <c r="O1634" t="s">
        <v>31</v>
      </c>
      <c r="P1634" t="s">
        <v>35</v>
      </c>
      <c r="Q1634" t="s">
        <v>105</v>
      </c>
      <c r="R1634">
        <v>605.88</v>
      </c>
      <c r="S1634">
        <v>6</v>
      </c>
      <c r="T1634">
        <v>0</v>
      </c>
      <c r="U1634">
        <v>151.47</v>
      </c>
    </row>
    <row r="1635" spans="1:21" x14ac:dyDescent="0.25">
      <c r="A1635">
        <v>7687</v>
      </c>
      <c r="B1635" t="s">
        <v>4494</v>
      </c>
      <c r="C1635" t="s">
        <v>4103</v>
      </c>
      <c r="D1635" t="s">
        <v>4495</v>
      </c>
      <c r="E1635" t="s">
        <v>39</v>
      </c>
      <c r="F1635" t="s">
        <v>2292</v>
      </c>
      <c r="G1635" t="s">
        <v>2293</v>
      </c>
      <c r="H1635" t="s">
        <v>89</v>
      </c>
      <c r="I1635" t="s">
        <v>26</v>
      </c>
      <c r="J1635" t="s">
        <v>523</v>
      </c>
      <c r="K1635" t="s">
        <v>312</v>
      </c>
      <c r="L1635">
        <v>49201</v>
      </c>
      <c r="M1635" t="s">
        <v>92</v>
      </c>
      <c r="N1635" t="s">
        <v>895</v>
      </c>
      <c r="O1635" t="s">
        <v>31</v>
      </c>
      <c r="P1635" t="s">
        <v>45</v>
      </c>
      <c r="Q1635" t="s">
        <v>896</v>
      </c>
      <c r="R1635">
        <v>1568.61</v>
      </c>
      <c r="S1635">
        <v>9</v>
      </c>
      <c r="T1635">
        <v>0</v>
      </c>
      <c r="U1635">
        <v>329.40809999999999</v>
      </c>
    </row>
    <row r="1636" spans="1:21" x14ac:dyDescent="0.25">
      <c r="A1636">
        <v>7691</v>
      </c>
      <c r="B1636" t="s">
        <v>4496</v>
      </c>
      <c r="C1636" t="s">
        <v>1654</v>
      </c>
      <c r="D1636" t="s">
        <v>2249</v>
      </c>
      <c r="E1636" t="s">
        <v>86</v>
      </c>
      <c r="F1636" t="s">
        <v>2141</v>
      </c>
      <c r="G1636" t="s">
        <v>2142</v>
      </c>
      <c r="H1636" t="s">
        <v>89</v>
      </c>
      <c r="I1636" t="s">
        <v>26</v>
      </c>
      <c r="J1636" t="s">
        <v>1755</v>
      </c>
      <c r="K1636" t="s">
        <v>817</v>
      </c>
      <c r="L1636">
        <v>23434</v>
      </c>
      <c r="M1636" t="s">
        <v>29</v>
      </c>
      <c r="N1636" t="s">
        <v>446</v>
      </c>
      <c r="O1636" t="s">
        <v>31</v>
      </c>
      <c r="P1636" t="s">
        <v>45</v>
      </c>
      <c r="Q1636" t="s">
        <v>447</v>
      </c>
      <c r="R1636">
        <v>872.94</v>
      </c>
      <c r="S1636">
        <v>3</v>
      </c>
      <c r="T1636">
        <v>0</v>
      </c>
      <c r="U1636">
        <v>157.1292</v>
      </c>
    </row>
    <row r="1637" spans="1:21" x14ac:dyDescent="0.25">
      <c r="A1637">
        <v>7695</v>
      </c>
      <c r="B1637" t="s">
        <v>4497</v>
      </c>
      <c r="C1637" t="s">
        <v>4498</v>
      </c>
      <c r="D1637" t="s">
        <v>4498</v>
      </c>
      <c r="E1637" t="s">
        <v>464</v>
      </c>
      <c r="F1637" t="s">
        <v>1661</v>
      </c>
      <c r="G1637" t="s">
        <v>1662</v>
      </c>
      <c r="H1637" t="s">
        <v>25</v>
      </c>
      <c r="I1637" t="s">
        <v>26</v>
      </c>
      <c r="J1637" t="s">
        <v>202</v>
      </c>
      <c r="K1637" t="s">
        <v>203</v>
      </c>
      <c r="L1637">
        <v>98103</v>
      </c>
      <c r="M1637" t="s">
        <v>53</v>
      </c>
      <c r="N1637" t="s">
        <v>1795</v>
      </c>
      <c r="O1637" t="s">
        <v>31</v>
      </c>
      <c r="P1637" t="s">
        <v>35</v>
      </c>
      <c r="Q1637" t="s">
        <v>1796</v>
      </c>
      <c r="R1637">
        <v>167.88800000000001</v>
      </c>
      <c r="S1637">
        <v>7</v>
      </c>
      <c r="T1637">
        <v>0.2</v>
      </c>
      <c r="U1637">
        <v>14.690200000000001</v>
      </c>
    </row>
    <row r="1638" spans="1:21" x14ac:dyDescent="0.25">
      <c r="A1638">
        <v>7702</v>
      </c>
      <c r="B1638" t="s">
        <v>4499</v>
      </c>
      <c r="C1638" t="s">
        <v>1573</v>
      </c>
      <c r="D1638" t="s">
        <v>1225</v>
      </c>
      <c r="E1638" t="s">
        <v>39</v>
      </c>
      <c r="F1638" t="s">
        <v>2062</v>
      </c>
      <c r="G1638" t="s">
        <v>2063</v>
      </c>
      <c r="H1638" t="s">
        <v>100</v>
      </c>
      <c r="I1638" t="s">
        <v>26</v>
      </c>
      <c r="J1638" t="s">
        <v>515</v>
      </c>
      <c r="K1638" t="s">
        <v>473</v>
      </c>
      <c r="L1638">
        <v>1841</v>
      </c>
      <c r="M1638" t="s">
        <v>66</v>
      </c>
      <c r="N1638" t="s">
        <v>329</v>
      </c>
      <c r="O1638" t="s">
        <v>31</v>
      </c>
      <c r="P1638" t="s">
        <v>45</v>
      </c>
      <c r="Q1638" t="s">
        <v>330</v>
      </c>
      <c r="R1638">
        <v>526.58199999999999</v>
      </c>
      <c r="S1638">
        <v>2</v>
      </c>
      <c r="T1638">
        <v>0.3</v>
      </c>
      <c r="U1638">
        <v>-52.658200000000001</v>
      </c>
    </row>
    <row r="1639" spans="1:21" x14ac:dyDescent="0.25">
      <c r="A1639">
        <v>7705</v>
      </c>
      <c r="B1639" t="s">
        <v>4500</v>
      </c>
      <c r="C1639" t="s">
        <v>1526</v>
      </c>
      <c r="D1639" s="1">
        <v>42409</v>
      </c>
      <c r="E1639" t="s">
        <v>39</v>
      </c>
      <c r="F1639" t="s">
        <v>1515</v>
      </c>
      <c r="G1639" t="s">
        <v>1516</v>
      </c>
      <c r="H1639" t="s">
        <v>25</v>
      </c>
      <c r="I1639" t="s">
        <v>26</v>
      </c>
      <c r="J1639" t="s">
        <v>311</v>
      </c>
      <c r="K1639" t="s">
        <v>312</v>
      </c>
      <c r="L1639">
        <v>48234</v>
      </c>
      <c r="M1639" t="s">
        <v>92</v>
      </c>
      <c r="N1639" t="s">
        <v>1214</v>
      </c>
      <c r="O1639" t="s">
        <v>31</v>
      </c>
      <c r="P1639" t="s">
        <v>45</v>
      </c>
      <c r="Q1639" t="s">
        <v>1215</v>
      </c>
      <c r="R1639">
        <v>447.84</v>
      </c>
      <c r="S1639">
        <v>4</v>
      </c>
      <c r="T1639">
        <v>0</v>
      </c>
      <c r="U1639">
        <v>98.524799999999999</v>
      </c>
    </row>
    <row r="1640" spans="1:21" x14ac:dyDescent="0.25">
      <c r="A1640">
        <v>7712</v>
      </c>
      <c r="B1640" t="s">
        <v>4501</v>
      </c>
      <c r="C1640" t="s">
        <v>3201</v>
      </c>
      <c r="D1640" t="s">
        <v>1554</v>
      </c>
      <c r="E1640" t="s">
        <v>22</v>
      </c>
      <c r="F1640" t="s">
        <v>3154</v>
      </c>
      <c r="G1640" t="s">
        <v>3155</v>
      </c>
      <c r="H1640" t="s">
        <v>25</v>
      </c>
      <c r="I1640" t="s">
        <v>26</v>
      </c>
      <c r="J1640" t="s">
        <v>2263</v>
      </c>
      <c r="K1640" t="s">
        <v>1209</v>
      </c>
      <c r="L1640">
        <v>28314</v>
      </c>
      <c r="M1640" t="s">
        <v>29</v>
      </c>
      <c r="N1640" t="s">
        <v>2432</v>
      </c>
      <c r="O1640" t="s">
        <v>31</v>
      </c>
      <c r="P1640" t="s">
        <v>55</v>
      </c>
      <c r="Q1640" t="s">
        <v>2433</v>
      </c>
      <c r="R1640">
        <v>77.951999999999998</v>
      </c>
      <c r="S1640">
        <v>3</v>
      </c>
      <c r="T1640">
        <v>0.2</v>
      </c>
      <c r="U1640">
        <v>15.590400000000001</v>
      </c>
    </row>
    <row r="1641" spans="1:21" x14ac:dyDescent="0.25">
      <c r="A1641">
        <v>7724</v>
      </c>
      <c r="B1641" t="s">
        <v>4502</v>
      </c>
      <c r="C1641" s="1">
        <v>42286</v>
      </c>
      <c r="D1641" t="s">
        <v>1447</v>
      </c>
      <c r="E1641" t="s">
        <v>39</v>
      </c>
      <c r="F1641" t="s">
        <v>4390</v>
      </c>
      <c r="G1641" t="s">
        <v>4391</v>
      </c>
      <c r="H1641" t="s">
        <v>89</v>
      </c>
      <c r="I1641" t="s">
        <v>26</v>
      </c>
      <c r="J1641" t="s">
        <v>2761</v>
      </c>
      <c r="K1641" t="s">
        <v>91</v>
      </c>
      <c r="L1641">
        <v>78745</v>
      </c>
      <c r="M1641" t="s">
        <v>92</v>
      </c>
      <c r="N1641" t="s">
        <v>1899</v>
      </c>
      <c r="O1641" t="s">
        <v>31</v>
      </c>
      <c r="P1641" t="s">
        <v>35</v>
      </c>
      <c r="Q1641" t="s">
        <v>1900</v>
      </c>
      <c r="R1641">
        <v>179.886</v>
      </c>
      <c r="S1641">
        <v>1</v>
      </c>
      <c r="T1641">
        <v>0.3</v>
      </c>
      <c r="U1641">
        <v>-2.5697999999999999</v>
      </c>
    </row>
    <row r="1642" spans="1:21" x14ac:dyDescent="0.25">
      <c r="A1642">
        <v>7731</v>
      </c>
      <c r="B1642" t="s">
        <v>4503</v>
      </c>
      <c r="C1642" t="s">
        <v>601</v>
      </c>
      <c r="D1642" t="s">
        <v>1509</v>
      </c>
      <c r="E1642" t="s">
        <v>39</v>
      </c>
      <c r="F1642" t="s">
        <v>4169</v>
      </c>
      <c r="G1642" t="s">
        <v>4170</v>
      </c>
      <c r="H1642" t="s">
        <v>100</v>
      </c>
      <c r="I1642" t="s">
        <v>26</v>
      </c>
      <c r="J1642" t="s">
        <v>202</v>
      </c>
      <c r="K1642" t="s">
        <v>203</v>
      </c>
      <c r="L1642">
        <v>98103</v>
      </c>
      <c r="M1642" t="s">
        <v>53</v>
      </c>
      <c r="N1642" t="s">
        <v>1920</v>
      </c>
      <c r="O1642" t="s">
        <v>31</v>
      </c>
      <c r="P1642" t="s">
        <v>35</v>
      </c>
      <c r="Q1642" t="s">
        <v>1921</v>
      </c>
      <c r="R1642">
        <v>291.13600000000002</v>
      </c>
      <c r="S1642">
        <v>4</v>
      </c>
      <c r="T1642">
        <v>0.2</v>
      </c>
      <c r="U1642">
        <v>-25.474399999999999</v>
      </c>
    </row>
    <row r="1643" spans="1:21" x14ac:dyDescent="0.25">
      <c r="A1643">
        <v>7749</v>
      </c>
      <c r="B1643" t="s">
        <v>4504</v>
      </c>
      <c r="C1643" t="s">
        <v>1404</v>
      </c>
      <c r="D1643" t="s">
        <v>4505</v>
      </c>
      <c r="E1643" t="s">
        <v>39</v>
      </c>
      <c r="F1643" t="s">
        <v>492</v>
      </c>
      <c r="G1643" t="s">
        <v>493</v>
      </c>
      <c r="H1643" t="s">
        <v>25</v>
      </c>
      <c r="I1643" t="s">
        <v>26</v>
      </c>
      <c r="J1643" t="s">
        <v>784</v>
      </c>
      <c r="K1643" t="s">
        <v>817</v>
      </c>
      <c r="L1643">
        <v>22204</v>
      </c>
      <c r="M1643" t="s">
        <v>29</v>
      </c>
      <c r="N1643" t="s">
        <v>2746</v>
      </c>
      <c r="O1643" t="s">
        <v>31</v>
      </c>
      <c r="P1643" t="s">
        <v>55</v>
      </c>
      <c r="Q1643" t="s">
        <v>2747</v>
      </c>
      <c r="R1643">
        <v>60.84</v>
      </c>
      <c r="S1643">
        <v>3</v>
      </c>
      <c r="T1643">
        <v>0</v>
      </c>
      <c r="U1643">
        <v>19.468800000000002</v>
      </c>
    </row>
    <row r="1644" spans="1:21" x14ac:dyDescent="0.25">
      <c r="A1644">
        <v>7754</v>
      </c>
      <c r="B1644" t="s">
        <v>4506</v>
      </c>
      <c r="C1644" t="s">
        <v>128</v>
      </c>
      <c r="D1644" s="1">
        <v>42075</v>
      </c>
      <c r="E1644" t="s">
        <v>86</v>
      </c>
      <c r="F1644" t="s">
        <v>1435</v>
      </c>
      <c r="G1644" t="s">
        <v>1436</v>
      </c>
      <c r="H1644" t="s">
        <v>89</v>
      </c>
      <c r="I1644" t="s">
        <v>26</v>
      </c>
      <c r="J1644" t="s">
        <v>680</v>
      </c>
      <c r="K1644" t="s">
        <v>1209</v>
      </c>
      <c r="L1644">
        <v>28540</v>
      </c>
      <c r="M1644" t="s">
        <v>29</v>
      </c>
      <c r="N1644" t="s">
        <v>2542</v>
      </c>
      <c r="O1644" t="s">
        <v>31</v>
      </c>
      <c r="P1644" t="s">
        <v>55</v>
      </c>
      <c r="Q1644" t="s">
        <v>2543</v>
      </c>
      <c r="R1644">
        <v>17.088000000000001</v>
      </c>
      <c r="S1644">
        <v>2</v>
      </c>
      <c r="T1644">
        <v>0.2</v>
      </c>
      <c r="U1644">
        <v>1.0680000000000001</v>
      </c>
    </row>
    <row r="1645" spans="1:21" x14ac:dyDescent="0.25">
      <c r="A1645">
        <v>7759</v>
      </c>
      <c r="B1645" t="s">
        <v>4507</v>
      </c>
      <c r="C1645" t="s">
        <v>2440</v>
      </c>
      <c r="D1645" t="s">
        <v>4120</v>
      </c>
      <c r="E1645" t="s">
        <v>22</v>
      </c>
      <c r="F1645" t="s">
        <v>1303</v>
      </c>
      <c r="G1645" t="s">
        <v>1304</v>
      </c>
      <c r="H1645" t="s">
        <v>89</v>
      </c>
      <c r="I1645" t="s">
        <v>26</v>
      </c>
      <c r="J1645" t="s">
        <v>3501</v>
      </c>
      <c r="K1645" t="s">
        <v>123</v>
      </c>
      <c r="L1645">
        <v>14215</v>
      </c>
      <c r="M1645" t="s">
        <v>66</v>
      </c>
      <c r="N1645" t="s">
        <v>3522</v>
      </c>
      <c r="O1645" t="s">
        <v>31</v>
      </c>
      <c r="P1645" t="s">
        <v>55</v>
      </c>
      <c r="Q1645" t="s">
        <v>3523</v>
      </c>
      <c r="R1645">
        <v>154.94999999999999</v>
      </c>
      <c r="S1645">
        <v>3</v>
      </c>
      <c r="T1645">
        <v>0</v>
      </c>
      <c r="U1645">
        <v>30.99</v>
      </c>
    </row>
    <row r="1646" spans="1:21" x14ac:dyDescent="0.25">
      <c r="A1646">
        <v>7766</v>
      </c>
      <c r="B1646" t="s">
        <v>4508</v>
      </c>
      <c r="C1646" s="1">
        <v>43077</v>
      </c>
      <c r="D1646" s="1">
        <v>43077</v>
      </c>
      <c r="E1646" t="s">
        <v>464</v>
      </c>
      <c r="F1646" t="s">
        <v>2292</v>
      </c>
      <c r="G1646" t="s">
        <v>2293</v>
      </c>
      <c r="H1646" t="s">
        <v>89</v>
      </c>
      <c r="I1646" t="s">
        <v>26</v>
      </c>
      <c r="J1646" t="s">
        <v>165</v>
      </c>
      <c r="K1646" t="s">
        <v>1274</v>
      </c>
      <c r="L1646">
        <v>21044</v>
      </c>
      <c r="M1646" t="s">
        <v>66</v>
      </c>
      <c r="N1646" t="s">
        <v>569</v>
      </c>
      <c r="O1646" t="s">
        <v>31</v>
      </c>
      <c r="P1646" t="s">
        <v>35</v>
      </c>
      <c r="Q1646" t="s">
        <v>570</v>
      </c>
      <c r="R1646">
        <v>1779.9</v>
      </c>
      <c r="S1646">
        <v>5</v>
      </c>
      <c r="T1646">
        <v>0</v>
      </c>
      <c r="U1646">
        <v>373.779</v>
      </c>
    </row>
    <row r="1647" spans="1:21" x14ac:dyDescent="0.25">
      <c r="A1647">
        <v>7784</v>
      </c>
      <c r="B1647" t="s">
        <v>4509</v>
      </c>
      <c r="C1647" s="1">
        <v>42471</v>
      </c>
      <c r="D1647" s="1">
        <v>42532</v>
      </c>
      <c r="E1647" t="s">
        <v>22</v>
      </c>
      <c r="F1647" t="s">
        <v>4510</v>
      </c>
      <c r="G1647" t="s">
        <v>4511</v>
      </c>
      <c r="H1647" t="s">
        <v>89</v>
      </c>
      <c r="I1647" t="s">
        <v>26</v>
      </c>
      <c r="J1647" t="s">
        <v>1810</v>
      </c>
      <c r="K1647" t="s">
        <v>1209</v>
      </c>
      <c r="L1647">
        <v>28205</v>
      </c>
      <c r="M1647" t="s">
        <v>29</v>
      </c>
      <c r="N1647" t="s">
        <v>400</v>
      </c>
      <c r="O1647" t="s">
        <v>31</v>
      </c>
      <c r="P1647" t="s">
        <v>45</v>
      </c>
      <c r="Q1647" t="s">
        <v>401</v>
      </c>
      <c r="R1647">
        <v>876.3</v>
      </c>
      <c r="S1647">
        <v>10</v>
      </c>
      <c r="T1647">
        <v>0.4</v>
      </c>
      <c r="U1647">
        <v>-292.10000000000002</v>
      </c>
    </row>
    <row r="1648" spans="1:21" x14ac:dyDescent="0.25">
      <c r="A1648">
        <v>7789</v>
      </c>
      <c r="B1648" t="s">
        <v>4512</v>
      </c>
      <c r="C1648" t="s">
        <v>3474</v>
      </c>
      <c r="D1648" t="s">
        <v>758</v>
      </c>
      <c r="E1648" t="s">
        <v>86</v>
      </c>
      <c r="F1648" t="s">
        <v>4513</v>
      </c>
      <c r="G1648" t="s">
        <v>4514</v>
      </c>
      <c r="H1648" t="s">
        <v>25</v>
      </c>
      <c r="I1648" t="s">
        <v>26</v>
      </c>
      <c r="J1648" t="s">
        <v>137</v>
      </c>
      <c r="K1648" t="s">
        <v>138</v>
      </c>
      <c r="L1648">
        <v>60653</v>
      </c>
      <c r="M1648" t="s">
        <v>92</v>
      </c>
      <c r="N1648" t="s">
        <v>1827</v>
      </c>
      <c r="O1648" t="s">
        <v>31</v>
      </c>
      <c r="P1648" t="s">
        <v>55</v>
      </c>
      <c r="Q1648" t="s">
        <v>1828</v>
      </c>
      <c r="R1648">
        <v>22.608000000000001</v>
      </c>
      <c r="S1648">
        <v>3</v>
      </c>
      <c r="T1648">
        <v>0.6</v>
      </c>
      <c r="U1648">
        <v>-10.1736</v>
      </c>
    </row>
    <row r="1649" spans="1:21" x14ac:dyDescent="0.25">
      <c r="A1649">
        <v>7800</v>
      </c>
      <c r="B1649" t="s">
        <v>4515</v>
      </c>
      <c r="C1649" t="s">
        <v>4516</v>
      </c>
      <c r="D1649" t="s">
        <v>1834</v>
      </c>
      <c r="E1649" t="s">
        <v>86</v>
      </c>
      <c r="F1649" t="s">
        <v>2403</v>
      </c>
      <c r="G1649" t="s">
        <v>2404</v>
      </c>
      <c r="H1649" t="s">
        <v>89</v>
      </c>
      <c r="I1649" t="s">
        <v>26</v>
      </c>
      <c r="J1649" t="s">
        <v>180</v>
      </c>
      <c r="K1649" t="s">
        <v>123</v>
      </c>
      <c r="L1649">
        <v>10035</v>
      </c>
      <c r="M1649" t="s">
        <v>66</v>
      </c>
      <c r="N1649" t="s">
        <v>537</v>
      </c>
      <c r="O1649" t="s">
        <v>31</v>
      </c>
      <c r="P1649" t="s">
        <v>35</v>
      </c>
      <c r="Q1649" t="s">
        <v>538</v>
      </c>
      <c r="R1649">
        <v>207.846</v>
      </c>
      <c r="S1649">
        <v>3</v>
      </c>
      <c r="T1649">
        <v>0.1</v>
      </c>
      <c r="U1649">
        <v>2.3094000000000001</v>
      </c>
    </row>
    <row r="1650" spans="1:21" x14ac:dyDescent="0.25">
      <c r="A1650">
        <v>7802</v>
      </c>
      <c r="B1650" t="s">
        <v>4517</v>
      </c>
      <c r="C1650" t="s">
        <v>4377</v>
      </c>
      <c r="D1650" t="s">
        <v>4368</v>
      </c>
      <c r="E1650" t="s">
        <v>22</v>
      </c>
      <c r="F1650" t="s">
        <v>1361</v>
      </c>
      <c r="G1650" t="s">
        <v>1362</v>
      </c>
      <c r="H1650" t="s">
        <v>25</v>
      </c>
      <c r="I1650" t="s">
        <v>26</v>
      </c>
      <c r="J1650" t="s">
        <v>1326</v>
      </c>
      <c r="K1650" t="s">
        <v>52</v>
      </c>
      <c r="L1650">
        <v>93727</v>
      </c>
      <c r="M1650" t="s">
        <v>53</v>
      </c>
      <c r="N1650" t="s">
        <v>3513</v>
      </c>
      <c r="O1650" t="s">
        <v>31</v>
      </c>
      <c r="P1650" t="s">
        <v>55</v>
      </c>
      <c r="Q1650" t="s">
        <v>3514</v>
      </c>
      <c r="R1650">
        <v>40.479999999999997</v>
      </c>
      <c r="S1650">
        <v>2</v>
      </c>
      <c r="T1650">
        <v>0</v>
      </c>
      <c r="U1650">
        <v>14.572800000000001</v>
      </c>
    </row>
    <row r="1651" spans="1:21" x14ac:dyDescent="0.25">
      <c r="A1651">
        <v>7813</v>
      </c>
      <c r="B1651" t="s">
        <v>4518</v>
      </c>
      <c r="C1651" t="s">
        <v>4519</v>
      </c>
      <c r="D1651" t="s">
        <v>4520</v>
      </c>
      <c r="E1651" t="s">
        <v>86</v>
      </c>
      <c r="F1651" t="s">
        <v>200</v>
      </c>
      <c r="G1651" t="s">
        <v>201</v>
      </c>
      <c r="H1651" t="s">
        <v>25</v>
      </c>
      <c r="I1651" t="s">
        <v>26</v>
      </c>
      <c r="J1651" t="s">
        <v>2995</v>
      </c>
      <c r="K1651" t="s">
        <v>1274</v>
      </c>
      <c r="L1651">
        <v>20735</v>
      </c>
      <c r="M1651" t="s">
        <v>66</v>
      </c>
      <c r="N1651" t="s">
        <v>1065</v>
      </c>
      <c r="O1651" t="s">
        <v>31</v>
      </c>
      <c r="P1651" t="s">
        <v>45</v>
      </c>
      <c r="Q1651" t="s">
        <v>1066</v>
      </c>
      <c r="R1651">
        <v>550.43100000000004</v>
      </c>
      <c r="S1651">
        <v>3</v>
      </c>
      <c r="T1651">
        <v>0.3</v>
      </c>
      <c r="U1651">
        <v>-47.1798</v>
      </c>
    </row>
    <row r="1652" spans="1:21" x14ac:dyDescent="0.25">
      <c r="A1652">
        <v>7814</v>
      </c>
      <c r="B1652" t="s">
        <v>4518</v>
      </c>
      <c r="C1652" t="s">
        <v>4519</v>
      </c>
      <c r="D1652" t="s">
        <v>4520</v>
      </c>
      <c r="E1652" t="s">
        <v>86</v>
      </c>
      <c r="F1652" t="s">
        <v>200</v>
      </c>
      <c r="G1652" t="s">
        <v>201</v>
      </c>
      <c r="H1652" t="s">
        <v>25</v>
      </c>
      <c r="I1652" t="s">
        <v>26</v>
      </c>
      <c r="J1652" t="s">
        <v>2995</v>
      </c>
      <c r="K1652" t="s">
        <v>1274</v>
      </c>
      <c r="L1652">
        <v>20735</v>
      </c>
      <c r="M1652" t="s">
        <v>66</v>
      </c>
      <c r="N1652" t="s">
        <v>364</v>
      </c>
      <c r="O1652" t="s">
        <v>31</v>
      </c>
      <c r="P1652" t="s">
        <v>55</v>
      </c>
      <c r="Q1652" t="s">
        <v>365</v>
      </c>
      <c r="R1652">
        <v>10.56</v>
      </c>
      <c r="S1652">
        <v>6</v>
      </c>
      <c r="T1652">
        <v>0</v>
      </c>
      <c r="U1652">
        <v>4.6463999999999999</v>
      </c>
    </row>
    <row r="1653" spans="1:21" x14ac:dyDescent="0.25">
      <c r="A1653">
        <v>7815</v>
      </c>
      <c r="B1653" t="s">
        <v>4521</v>
      </c>
      <c r="C1653" s="1">
        <v>42953</v>
      </c>
      <c r="D1653" s="1">
        <v>43014</v>
      </c>
      <c r="E1653" t="s">
        <v>86</v>
      </c>
      <c r="F1653" t="s">
        <v>247</v>
      </c>
      <c r="G1653" t="s">
        <v>248</v>
      </c>
      <c r="H1653" t="s">
        <v>100</v>
      </c>
      <c r="I1653" t="s">
        <v>26</v>
      </c>
      <c r="J1653" t="s">
        <v>51</v>
      </c>
      <c r="K1653" t="s">
        <v>52</v>
      </c>
      <c r="L1653">
        <v>90049</v>
      </c>
      <c r="M1653" t="s">
        <v>53</v>
      </c>
      <c r="N1653" t="s">
        <v>81</v>
      </c>
      <c r="O1653" t="s">
        <v>31</v>
      </c>
      <c r="P1653" t="s">
        <v>32</v>
      </c>
      <c r="Q1653" t="s">
        <v>82</v>
      </c>
      <c r="R1653">
        <v>1497.6659999999999</v>
      </c>
      <c r="S1653">
        <v>2</v>
      </c>
      <c r="T1653">
        <v>0.15</v>
      </c>
      <c r="U1653">
        <v>140.95679999999999</v>
      </c>
    </row>
    <row r="1654" spans="1:21" x14ac:dyDescent="0.25">
      <c r="A1654">
        <v>7825</v>
      </c>
      <c r="B1654" t="s">
        <v>4522</v>
      </c>
      <c r="C1654" t="s">
        <v>664</v>
      </c>
      <c r="D1654" t="s">
        <v>4523</v>
      </c>
      <c r="E1654" t="s">
        <v>39</v>
      </c>
      <c r="F1654" t="s">
        <v>4524</v>
      </c>
      <c r="G1654" t="s">
        <v>4525</v>
      </c>
      <c r="H1654" t="s">
        <v>89</v>
      </c>
      <c r="I1654" t="s">
        <v>26</v>
      </c>
      <c r="J1654" t="s">
        <v>51</v>
      </c>
      <c r="K1654" t="s">
        <v>52</v>
      </c>
      <c r="L1654">
        <v>90036</v>
      </c>
      <c r="M1654" t="s">
        <v>53</v>
      </c>
      <c r="N1654" t="s">
        <v>2236</v>
      </c>
      <c r="O1654" t="s">
        <v>31</v>
      </c>
      <c r="P1654" t="s">
        <v>35</v>
      </c>
      <c r="Q1654" t="s">
        <v>2237</v>
      </c>
      <c r="R1654">
        <v>232.88</v>
      </c>
      <c r="S1654">
        <v>5</v>
      </c>
      <c r="T1654">
        <v>0.2</v>
      </c>
      <c r="U1654">
        <v>17.466000000000001</v>
      </c>
    </row>
    <row r="1655" spans="1:21" x14ac:dyDescent="0.25">
      <c r="A1655">
        <v>7826</v>
      </c>
      <c r="B1655" t="s">
        <v>4526</v>
      </c>
      <c r="C1655" s="1">
        <v>42065</v>
      </c>
      <c r="D1655" s="1">
        <v>42187</v>
      </c>
      <c r="E1655" t="s">
        <v>39</v>
      </c>
      <c r="F1655" t="s">
        <v>4524</v>
      </c>
      <c r="G1655" t="s">
        <v>4525</v>
      </c>
      <c r="H1655" t="s">
        <v>89</v>
      </c>
      <c r="I1655" t="s">
        <v>26</v>
      </c>
      <c r="J1655" t="s">
        <v>3383</v>
      </c>
      <c r="K1655" t="s">
        <v>123</v>
      </c>
      <c r="L1655">
        <v>13440</v>
      </c>
      <c r="M1655" t="s">
        <v>66</v>
      </c>
      <c r="N1655" t="s">
        <v>104</v>
      </c>
      <c r="O1655" t="s">
        <v>31</v>
      </c>
      <c r="P1655" t="s">
        <v>35</v>
      </c>
      <c r="Q1655" t="s">
        <v>105</v>
      </c>
      <c r="R1655">
        <v>90.882000000000005</v>
      </c>
      <c r="S1655">
        <v>1</v>
      </c>
      <c r="T1655">
        <v>0.1</v>
      </c>
      <c r="U1655">
        <v>15.147</v>
      </c>
    </row>
    <row r="1656" spans="1:21" x14ac:dyDescent="0.25">
      <c r="A1656">
        <v>7829</v>
      </c>
      <c r="B1656" t="s">
        <v>4527</v>
      </c>
      <c r="C1656" t="s">
        <v>142</v>
      </c>
      <c r="D1656" s="1">
        <v>42009</v>
      </c>
      <c r="E1656" t="s">
        <v>39</v>
      </c>
      <c r="F1656" t="s">
        <v>2322</v>
      </c>
      <c r="G1656" t="s">
        <v>2323</v>
      </c>
      <c r="H1656" t="s">
        <v>89</v>
      </c>
      <c r="I1656" t="s">
        <v>26</v>
      </c>
      <c r="J1656" t="s">
        <v>720</v>
      </c>
      <c r="K1656" t="s">
        <v>52</v>
      </c>
      <c r="L1656">
        <v>92105</v>
      </c>
      <c r="M1656" t="s">
        <v>53</v>
      </c>
      <c r="N1656" t="s">
        <v>2377</v>
      </c>
      <c r="O1656" t="s">
        <v>31</v>
      </c>
      <c r="P1656" t="s">
        <v>35</v>
      </c>
      <c r="Q1656" t="s">
        <v>2378</v>
      </c>
      <c r="R1656">
        <v>63.936</v>
      </c>
      <c r="S1656">
        <v>3</v>
      </c>
      <c r="T1656">
        <v>0.2</v>
      </c>
      <c r="U1656">
        <v>6.3936000000000002</v>
      </c>
    </row>
    <row r="1657" spans="1:21" x14ac:dyDescent="0.25">
      <c r="A1657">
        <v>7835</v>
      </c>
      <c r="B1657" t="s">
        <v>4528</v>
      </c>
      <c r="C1657" t="s">
        <v>1981</v>
      </c>
      <c r="D1657" t="s">
        <v>4383</v>
      </c>
      <c r="E1657" t="s">
        <v>22</v>
      </c>
      <c r="F1657" t="s">
        <v>3511</v>
      </c>
      <c r="G1657" t="s">
        <v>3512</v>
      </c>
      <c r="H1657" t="s">
        <v>25</v>
      </c>
      <c r="I1657" t="s">
        <v>26</v>
      </c>
      <c r="J1657" t="s">
        <v>51</v>
      </c>
      <c r="K1657" t="s">
        <v>52</v>
      </c>
      <c r="L1657">
        <v>90045</v>
      </c>
      <c r="M1657" t="s">
        <v>53</v>
      </c>
      <c r="N1657" t="s">
        <v>1512</v>
      </c>
      <c r="O1657" t="s">
        <v>31</v>
      </c>
      <c r="P1657" t="s">
        <v>45</v>
      </c>
      <c r="Q1657" t="s">
        <v>1513</v>
      </c>
      <c r="R1657">
        <v>241.56800000000001</v>
      </c>
      <c r="S1657">
        <v>2</v>
      </c>
      <c r="T1657">
        <v>0.2</v>
      </c>
      <c r="U1657">
        <v>-15.098000000000001</v>
      </c>
    </row>
    <row r="1658" spans="1:21" x14ac:dyDescent="0.25">
      <c r="A1658">
        <v>7837</v>
      </c>
      <c r="B1658" t="s">
        <v>4529</v>
      </c>
      <c r="C1658" t="s">
        <v>70</v>
      </c>
      <c r="D1658" t="s">
        <v>71</v>
      </c>
      <c r="E1658" t="s">
        <v>39</v>
      </c>
      <c r="F1658" t="s">
        <v>2395</v>
      </c>
      <c r="G1658" t="s">
        <v>2396</v>
      </c>
      <c r="H1658" t="s">
        <v>89</v>
      </c>
      <c r="I1658" t="s">
        <v>26</v>
      </c>
      <c r="J1658" t="s">
        <v>202</v>
      </c>
      <c r="K1658" t="s">
        <v>203</v>
      </c>
      <c r="L1658">
        <v>98103</v>
      </c>
      <c r="M1658" t="s">
        <v>53</v>
      </c>
      <c r="N1658" t="s">
        <v>1506</v>
      </c>
      <c r="O1658" t="s">
        <v>31</v>
      </c>
      <c r="P1658" t="s">
        <v>35</v>
      </c>
      <c r="Q1658" t="s">
        <v>1507</v>
      </c>
      <c r="R1658">
        <v>307.13600000000002</v>
      </c>
      <c r="S1658">
        <v>4</v>
      </c>
      <c r="T1658">
        <v>0.2</v>
      </c>
      <c r="U1658">
        <v>-11.5176</v>
      </c>
    </row>
    <row r="1659" spans="1:21" x14ac:dyDescent="0.25">
      <c r="A1659">
        <v>7841</v>
      </c>
      <c r="B1659" t="s">
        <v>4530</v>
      </c>
      <c r="C1659" t="s">
        <v>4531</v>
      </c>
      <c r="D1659" s="1">
        <v>41674</v>
      </c>
      <c r="E1659" t="s">
        <v>39</v>
      </c>
      <c r="F1659" t="s">
        <v>3702</v>
      </c>
      <c r="G1659" t="s">
        <v>3703</v>
      </c>
      <c r="H1659" t="s">
        <v>25</v>
      </c>
      <c r="I1659" t="s">
        <v>26</v>
      </c>
      <c r="J1659" t="s">
        <v>916</v>
      </c>
      <c r="K1659" t="s">
        <v>917</v>
      </c>
      <c r="L1659">
        <v>50315</v>
      </c>
      <c r="M1659" t="s">
        <v>92</v>
      </c>
      <c r="N1659" t="s">
        <v>1984</v>
      </c>
      <c r="O1659" t="s">
        <v>31</v>
      </c>
      <c r="P1659" t="s">
        <v>45</v>
      </c>
      <c r="Q1659" t="s">
        <v>1985</v>
      </c>
      <c r="R1659">
        <v>1184.72</v>
      </c>
      <c r="S1659">
        <v>4</v>
      </c>
      <c r="T1659">
        <v>0</v>
      </c>
      <c r="U1659">
        <v>106.62479999999999</v>
      </c>
    </row>
    <row r="1660" spans="1:21" x14ac:dyDescent="0.25">
      <c r="A1660">
        <v>7845</v>
      </c>
      <c r="B1660" t="s">
        <v>4532</v>
      </c>
      <c r="C1660" t="s">
        <v>4134</v>
      </c>
      <c r="D1660" t="s">
        <v>2159</v>
      </c>
      <c r="E1660" t="s">
        <v>39</v>
      </c>
      <c r="F1660" t="s">
        <v>4533</v>
      </c>
      <c r="G1660" t="s">
        <v>4534</v>
      </c>
      <c r="H1660" t="s">
        <v>25</v>
      </c>
      <c r="I1660" t="s">
        <v>26</v>
      </c>
      <c r="J1660" t="s">
        <v>2661</v>
      </c>
      <c r="K1660" t="s">
        <v>91</v>
      </c>
      <c r="L1660">
        <v>78577</v>
      </c>
      <c r="M1660" t="s">
        <v>92</v>
      </c>
      <c r="N1660" t="s">
        <v>1467</v>
      </c>
      <c r="O1660" t="s">
        <v>31</v>
      </c>
      <c r="P1660" t="s">
        <v>45</v>
      </c>
      <c r="Q1660" t="s">
        <v>1468</v>
      </c>
      <c r="R1660">
        <v>124.404</v>
      </c>
      <c r="S1660">
        <v>4</v>
      </c>
      <c r="T1660">
        <v>0.3</v>
      </c>
      <c r="U1660">
        <v>-21.3264</v>
      </c>
    </row>
    <row r="1661" spans="1:21" x14ac:dyDescent="0.25">
      <c r="A1661">
        <v>7848</v>
      </c>
      <c r="B1661" t="s">
        <v>4535</v>
      </c>
      <c r="C1661" t="s">
        <v>4536</v>
      </c>
      <c r="D1661" s="1">
        <v>42403</v>
      </c>
      <c r="E1661" t="s">
        <v>39</v>
      </c>
      <c r="F1661" t="s">
        <v>4537</v>
      </c>
      <c r="G1661" t="s">
        <v>4538</v>
      </c>
      <c r="H1661" t="s">
        <v>25</v>
      </c>
      <c r="I1661" t="s">
        <v>26</v>
      </c>
      <c r="J1661" t="s">
        <v>101</v>
      </c>
      <c r="K1661" t="s">
        <v>91</v>
      </c>
      <c r="L1661">
        <v>77070</v>
      </c>
      <c r="M1661" t="s">
        <v>92</v>
      </c>
      <c r="N1661" t="s">
        <v>3313</v>
      </c>
      <c r="O1661" t="s">
        <v>31</v>
      </c>
      <c r="P1661" t="s">
        <v>55</v>
      </c>
      <c r="Q1661" t="s">
        <v>3314</v>
      </c>
      <c r="R1661">
        <v>16.192</v>
      </c>
      <c r="S1661">
        <v>2</v>
      </c>
      <c r="T1661">
        <v>0.6</v>
      </c>
      <c r="U1661">
        <v>-6.8815999999999997</v>
      </c>
    </row>
    <row r="1662" spans="1:21" x14ac:dyDescent="0.25">
      <c r="A1662">
        <v>7866</v>
      </c>
      <c r="B1662" t="s">
        <v>4539</v>
      </c>
      <c r="C1662" t="s">
        <v>2994</v>
      </c>
      <c r="D1662" t="s">
        <v>2470</v>
      </c>
      <c r="E1662" t="s">
        <v>22</v>
      </c>
      <c r="F1662" t="s">
        <v>4540</v>
      </c>
      <c r="G1662" t="s">
        <v>4541</v>
      </c>
      <c r="H1662" t="s">
        <v>25</v>
      </c>
      <c r="I1662" t="s">
        <v>26</v>
      </c>
      <c r="J1662" t="s">
        <v>1064</v>
      </c>
      <c r="K1662" t="s">
        <v>577</v>
      </c>
      <c r="L1662">
        <v>85204</v>
      </c>
      <c r="M1662" t="s">
        <v>53</v>
      </c>
      <c r="N1662" t="s">
        <v>265</v>
      </c>
      <c r="O1662" t="s">
        <v>31</v>
      </c>
      <c r="P1662" t="s">
        <v>35</v>
      </c>
      <c r="Q1662" t="s">
        <v>266</v>
      </c>
      <c r="R1662">
        <v>441.92</v>
      </c>
      <c r="S1662">
        <v>2</v>
      </c>
      <c r="T1662">
        <v>0.2</v>
      </c>
      <c r="U1662">
        <v>49.716000000000001</v>
      </c>
    </row>
    <row r="1663" spans="1:21" x14ac:dyDescent="0.25">
      <c r="A1663">
        <v>7867</v>
      </c>
      <c r="B1663" t="s">
        <v>4539</v>
      </c>
      <c r="C1663" t="s">
        <v>2994</v>
      </c>
      <c r="D1663" t="s">
        <v>2470</v>
      </c>
      <c r="E1663" t="s">
        <v>22</v>
      </c>
      <c r="F1663" t="s">
        <v>4540</v>
      </c>
      <c r="G1663" t="s">
        <v>4541</v>
      </c>
      <c r="H1663" t="s">
        <v>25</v>
      </c>
      <c r="I1663" t="s">
        <v>26</v>
      </c>
      <c r="J1663" t="s">
        <v>1064</v>
      </c>
      <c r="K1663" t="s">
        <v>577</v>
      </c>
      <c r="L1663">
        <v>85204</v>
      </c>
      <c r="M1663" t="s">
        <v>53</v>
      </c>
      <c r="N1663" t="s">
        <v>2944</v>
      </c>
      <c r="O1663" t="s">
        <v>31</v>
      </c>
      <c r="P1663" t="s">
        <v>32</v>
      </c>
      <c r="Q1663" t="s">
        <v>2945</v>
      </c>
      <c r="R1663">
        <v>127.764</v>
      </c>
      <c r="S1663">
        <v>6</v>
      </c>
      <c r="T1663">
        <v>0.7</v>
      </c>
      <c r="U1663">
        <v>-191.64599999999999</v>
      </c>
    </row>
    <row r="1664" spans="1:21" x14ac:dyDescent="0.25">
      <c r="A1664">
        <v>7873</v>
      </c>
      <c r="B1664" t="s">
        <v>4542</v>
      </c>
      <c r="C1664" s="1">
        <v>42439</v>
      </c>
      <c r="D1664" s="1">
        <v>42561</v>
      </c>
      <c r="E1664" t="s">
        <v>39</v>
      </c>
      <c r="F1664" t="s">
        <v>2727</v>
      </c>
      <c r="G1664" t="s">
        <v>2728</v>
      </c>
      <c r="H1664" t="s">
        <v>100</v>
      </c>
      <c r="I1664" t="s">
        <v>26</v>
      </c>
      <c r="J1664" t="s">
        <v>3854</v>
      </c>
      <c r="K1664" t="s">
        <v>52</v>
      </c>
      <c r="L1664">
        <v>92630</v>
      </c>
      <c r="M1664" t="s">
        <v>53</v>
      </c>
      <c r="N1664" t="s">
        <v>219</v>
      </c>
      <c r="O1664" t="s">
        <v>31</v>
      </c>
      <c r="P1664" t="s">
        <v>35</v>
      </c>
      <c r="Q1664" t="s">
        <v>220</v>
      </c>
      <c r="R1664">
        <v>915.13599999999997</v>
      </c>
      <c r="S1664">
        <v>4</v>
      </c>
      <c r="T1664">
        <v>0.2</v>
      </c>
      <c r="U1664">
        <v>102.9528</v>
      </c>
    </row>
    <row r="1665" spans="1:21" x14ac:dyDescent="0.25">
      <c r="A1665">
        <v>7879</v>
      </c>
      <c r="B1665" t="s">
        <v>4543</v>
      </c>
      <c r="C1665" t="s">
        <v>4495</v>
      </c>
      <c r="D1665" s="1">
        <v>42472</v>
      </c>
      <c r="E1665" t="s">
        <v>22</v>
      </c>
      <c r="F1665" t="s">
        <v>2506</v>
      </c>
      <c r="G1665" t="s">
        <v>2507</v>
      </c>
      <c r="H1665" t="s">
        <v>100</v>
      </c>
      <c r="I1665" t="s">
        <v>26</v>
      </c>
      <c r="J1665" t="s">
        <v>188</v>
      </c>
      <c r="K1665" t="s">
        <v>138</v>
      </c>
      <c r="L1665">
        <v>60505</v>
      </c>
      <c r="M1665" t="s">
        <v>92</v>
      </c>
      <c r="N1665" t="s">
        <v>4324</v>
      </c>
      <c r="O1665" t="s">
        <v>31</v>
      </c>
      <c r="P1665" t="s">
        <v>55</v>
      </c>
      <c r="Q1665" t="s">
        <v>4325</v>
      </c>
      <c r="R1665">
        <v>242.17599999999999</v>
      </c>
      <c r="S1665">
        <v>4</v>
      </c>
      <c r="T1665">
        <v>0.6</v>
      </c>
      <c r="U1665">
        <v>-302.72000000000003</v>
      </c>
    </row>
    <row r="1666" spans="1:21" x14ac:dyDescent="0.25">
      <c r="A1666">
        <v>7880</v>
      </c>
      <c r="B1666" t="s">
        <v>4544</v>
      </c>
      <c r="C1666" t="s">
        <v>1217</v>
      </c>
      <c r="D1666" t="s">
        <v>1389</v>
      </c>
      <c r="E1666" t="s">
        <v>39</v>
      </c>
      <c r="F1666" t="s">
        <v>4545</v>
      </c>
      <c r="G1666" t="s">
        <v>4546</v>
      </c>
      <c r="H1666" t="s">
        <v>89</v>
      </c>
      <c r="I1666" t="s">
        <v>26</v>
      </c>
      <c r="J1666" t="s">
        <v>64</v>
      </c>
      <c r="K1666" t="s">
        <v>65</v>
      </c>
      <c r="L1666">
        <v>19140</v>
      </c>
      <c r="M1666" t="s">
        <v>66</v>
      </c>
      <c r="N1666" t="s">
        <v>3341</v>
      </c>
      <c r="O1666" t="s">
        <v>31</v>
      </c>
      <c r="P1666" t="s">
        <v>45</v>
      </c>
      <c r="Q1666" t="s">
        <v>3342</v>
      </c>
      <c r="R1666">
        <v>337.17599999999999</v>
      </c>
      <c r="S1666">
        <v>2</v>
      </c>
      <c r="T1666">
        <v>0.4</v>
      </c>
      <c r="U1666">
        <v>-118.0116</v>
      </c>
    </row>
    <row r="1667" spans="1:21" x14ac:dyDescent="0.25">
      <c r="A1667">
        <v>7886</v>
      </c>
      <c r="B1667" t="s">
        <v>4547</v>
      </c>
      <c r="C1667" s="1">
        <v>42806</v>
      </c>
      <c r="D1667" s="1">
        <v>42898</v>
      </c>
      <c r="E1667" t="s">
        <v>22</v>
      </c>
      <c r="F1667" t="s">
        <v>186</v>
      </c>
      <c r="G1667" t="s">
        <v>187</v>
      </c>
      <c r="H1667" t="s">
        <v>25</v>
      </c>
      <c r="I1667" t="s">
        <v>26</v>
      </c>
      <c r="J1667" t="s">
        <v>4548</v>
      </c>
      <c r="K1667" t="s">
        <v>189</v>
      </c>
      <c r="L1667">
        <v>80229</v>
      </c>
      <c r="M1667" t="s">
        <v>53</v>
      </c>
      <c r="N1667" t="s">
        <v>338</v>
      </c>
      <c r="O1667" t="s">
        <v>31</v>
      </c>
      <c r="P1667" t="s">
        <v>55</v>
      </c>
      <c r="Q1667" t="s">
        <v>339</v>
      </c>
      <c r="R1667">
        <v>23.376000000000001</v>
      </c>
      <c r="S1667">
        <v>3</v>
      </c>
      <c r="T1667">
        <v>0.2</v>
      </c>
      <c r="U1667">
        <v>7.0128000000000004</v>
      </c>
    </row>
    <row r="1668" spans="1:21" x14ac:dyDescent="0.25">
      <c r="A1668">
        <v>7887</v>
      </c>
      <c r="B1668" t="s">
        <v>4547</v>
      </c>
      <c r="C1668" s="1">
        <v>42806</v>
      </c>
      <c r="D1668" s="1">
        <v>42898</v>
      </c>
      <c r="E1668" t="s">
        <v>22</v>
      </c>
      <c r="F1668" t="s">
        <v>186</v>
      </c>
      <c r="G1668" t="s">
        <v>187</v>
      </c>
      <c r="H1668" t="s">
        <v>25</v>
      </c>
      <c r="I1668" t="s">
        <v>26</v>
      </c>
      <c r="J1668" t="s">
        <v>4548</v>
      </c>
      <c r="K1668" t="s">
        <v>189</v>
      </c>
      <c r="L1668">
        <v>80229</v>
      </c>
      <c r="M1668" t="s">
        <v>53</v>
      </c>
      <c r="N1668" t="s">
        <v>1544</v>
      </c>
      <c r="O1668" t="s">
        <v>31</v>
      </c>
      <c r="P1668" t="s">
        <v>55</v>
      </c>
      <c r="Q1668" t="s">
        <v>1545</v>
      </c>
      <c r="R1668">
        <v>16.72</v>
      </c>
      <c r="S1668">
        <v>5</v>
      </c>
      <c r="T1668">
        <v>0.2</v>
      </c>
      <c r="U1668">
        <v>3.3439999999999999</v>
      </c>
    </row>
    <row r="1669" spans="1:21" x14ac:dyDescent="0.25">
      <c r="A1669">
        <v>7888</v>
      </c>
      <c r="B1669" t="s">
        <v>4547</v>
      </c>
      <c r="C1669" s="1">
        <v>42806</v>
      </c>
      <c r="D1669" s="1">
        <v>42898</v>
      </c>
      <c r="E1669" t="s">
        <v>22</v>
      </c>
      <c r="F1669" t="s">
        <v>186</v>
      </c>
      <c r="G1669" t="s">
        <v>187</v>
      </c>
      <c r="H1669" t="s">
        <v>25</v>
      </c>
      <c r="I1669" t="s">
        <v>26</v>
      </c>
      <c r="J1669" t="s">
        <v>4548</v>
      </c>
      <c r="K1669" t="s">
        <v>189</v>
      </c>
      <c r="L1669">
        <v>80229</v>
      </c>
      <c r="M1669" t="s">
        <v>53</v>
      </c>
      <c r="N1669" t="s">
        <v>3313</v>
      </c>
      <c r="O1669" t="s">
        <v>31</v>
      </c>
      <c r="P1669" t="s">
        <v>55</v>
      </c>
      <c r="Q1669" t="s">
        <v>3314</v>
      </c>
      <c r="R1669">
        <v>16.192</v>
      </c>
      <c r="S1669">
        <v>1</v>
      </c>
      <c r="T1669">
        <v>0.2</v>
      </c>
      <c r="U1669">
        <v>4.6551999999999998</v>
      </c>
    </row>
    <row r="1670" spans="1:21" x14ac:dyDescent="0.25">
      <c r="A1670">
        <v>7892</v>
      </c>
      <c r="B1670" t="s">
        <v>4549</v>
      </c>
      <c r="C1670" t="s">
        <v>1372</v>
      </c>
      <c r="D1670" t="s">
        <v>2220</v>
      </c>
      <c r="E1670" t="s">
        <v>39</v>
      </c>
      <c r="F1670" t="s">
        <v>4550</v>
      </c>
      <c r="G1670" t="s">
        <v>4551</v>
      </c>
      <c r="H1670" t="s">
        <v>25</v>
      </c>
      <c r="I1670" t="s">
        <v>26</v>
      </c>
      <c r="J1670" t="s">
        <v>2263</v>
      </c>
      <c r="K1670" t="s">
        <v>1238</v>
      </c>
      <c r="L1670">
        <v>72701</v>
      </c>
      <c r="M1670" t="s">
        <v>29</v>
      </c>
      <c r="N1670" t="s">
        <v>803</v>
      </c>
      <c r="O1670" t="s">
        <v>31</v>
      </c>
      <c r="P1670" t="s">
        <v>55</v>
      </c>
      <c r="Q1670" t="s">
        <v>804</v>
      </c>
      <c r="R1670">
        <v>343.85</v>
      </c>
      <c r="S1670">
        <v>5</v>
      </c>
      <c r="T1670">
        <v>0</v>
      </c>
      <c r="U1670">
        <v>137.54</v>
      </c>
    </row>
    <row r="1671" spans="1:21" x14ac:dyDescent="0.25">
      <c r="A1671">
        <v>7902</v>
      </c>
      <c r="B1671" t="s">
        <v>4552</v>
      </c>
      <c r="C1671" t="s">
        <v>4553</v>
      </c>
      <c r="D1671" t="s">
        <v>729</v>
      </c>
      <c r="E1671" t="s">
        <v>39</v>
      </c>
      <c r="F1671" t="s">
        <v>4554</v>
      </c>
      <c r="G1671" t="s">
        <v>4555</v>
      </c>
      <c r="H1671" t="s">
        <v>25</v>
      </c>
      <c r="I1671" t="s">
        <v>26</v>
      </c>
      <c r="J1671" t="s">
        <v>145</v>
      </c>
      <c r="K1671" t="s">
        <v>146</v>
      </c>
      <c r="L1671">
        <v>38109</v>
      </c>
      <c r="M1671" t="s">
        <v>29</v>
      </c>
      <c r="N1671" t="s">
        <v>1315</v>
      </c>
      <c r="O1671" t="s">
        <v>31</v>
      </c>
      <c r="P1671" t="s">
        <v>55</v>
      </c>
      <c r="Q1671" t="s">
        <v>1316</v>
      </c>
      <c r="R1671">
        <v>31.984000000000002</v>
      </c>
      <c r="S1671">
        <v>1</v>
      </c>
      <c r="T1671">
        <v>0.2</v>
      </c>
      <c r="U1671">
        <v>0</v>
      </c>
    </row>
    <row r="1672" spans="1:21" x14ac:dyDescent="0.25">
      <c r="A1672">
        <v>7904</v>
      </c>
      <c r="B1672" t="s">
        <v>4552</v>
      </c>
      <c r="C1672" t="s">
        <v>4553</v>
      </c>
      <c r="D1672" t="s">
        <v>729</v>
      </c>
      <c r="E1672" t="s">
        <v>39</v>
      </c>
      <c r="F1672" t="s">
        <v>4554</v>
      </c>
      <c r="G1672" t="s">
        <v>4555</v>
      </c>
      <c r="H1672" t="s">
        <v>25</v>
      </c>
      <c r="I1672" t="s">
        <v>26</v>
      </c>
      <c r="J1672" t="s">
        <v>145</v>
      </c>
      <c r="K1672" t="s">
        <v>146</v>
      </c>
      <c r="L1672">
        <v>38109</v>
      </c>
      <c r="M1672" t="s">
        <v>29</v>
      </c>
      <c r="N1672" t="s">
        <v>4230</v>
      </c>
      <c r="O1672" t="s">
        <v>31</v>
      </c>
      <c r="P1672" t="s">
        <v>35</v>
      </c>
      <c r="Q1672" t="s">
        <v>4231</v>
      </c>
      <c r="R1672">
        <v>423.64800000000002</v>
      </c>
      <c r="S1672">
        <v>2</v>
      </c>
      <c r="T1672">
        <v>0.2</v>
      </c>
      <c r="U1672">
        <v>47.660400000000003</v>
      </c>
    </row>
    <row r="1673" spans="1:21" x14ac:dyDescent="0.25">
      <c r="A1673">
        <v>7909</v>
      </c>
      <c r="B1673" t="s">
        <v>4556</v>
      </c>
      <c r="C1673" s="1">
        <v>42441</v>
      </c>
      <c r="D1673" s="1">
        <v>42563</v>
      </c>
      <c r="E1673" t="s">
        <v>39</v>
      </c>
      <c r="F1673" t="s">
        <v>3380</v>
      </c>
      <c r="G1673" t="s">
        <v>3381</v>
      </c>
      <c r="H1673" t="s">
        <v>25</v>
      </c>
      <c r="I1673" t="s">
        <v>26</v>
      </c>
      <c r="J1673" t="s">
        <v>4557</v>
      </c>
      <c r="K1673" t="s">
        <v>52</v>
      </c>
      <c r="L1673">
        <v>95037</v>
      </c>
      <c r="M1673" t="s">
        <v>53</v>
      </c>
      <c r="N1673" t="s">
        <v>1214</v>
      </c>
      <c r="O1673" t="s">
        <v>31</v>
      </c>
      <c r="P1673" t="s">
        <v>45</v>
      </c>
      <c r="Q1673" t="s">
        <v>1215</v>
      </c>
      <c r="R1673">
        <v>268.70400000000001</v>
      </c>
      <c r="S1673">
        <v>3</v>
      </c>
      <c r="T1673">
        <v>0.2</v>
      </c>
      <c r="U1673">
        <v>6.7176</v>
      </c>
    </row>
    <row r="1674" spans="1:21" x14ac:dyDescent="0.25">
      <c r="A1674">
        <v>7912</v>
      </c>
      <c r="B1674" t="s">
        <v>4556</v>
      </c>
      <c r="C1674" s="1">
        <v>42441</v>
      </c>
      <c r="D1674" s="1">
        <v>42563</v>
      </c>
      <c r="E1674" t="s">
        <v>39</v>
      </c>
      <c r="F1674" t="s">
        <v>3380</v>
      </c>
      <c r="G1674" t="s">
        <v>3381</v>
      </c>
      <c r="H1674" t="s">
        <v>25</v>
      </c>
      <c r="I1674" t="s">
        <v>26</v>
      </c>
      <c r="J1674" t="s">
        <v>4557</v>
      </c>
      <c r="K1674" t="s">
        <v>52</v>
      </c>
      <c r="L1674">
        <v>95037</v>
      </c>
      <c r="M1674" t="s">
        <v>53</v>
      </c>
      <c r="N1674" t="s">
        <v>604</v>
      </c>
      <c r="O1674" t="s">
        <v>31</v>
      </c>
      <c r="P1674" t="s">
        <v>32</v>
      </c>
      <c r="Q1674" t="s">
        <v>605</v>
      </c>
      <c r="R1674">
        <v>205.666</v>
      </c>
      <c r="S1674">
        <v>2</v>
      </c>
      <c r="T1674">
        <v>0.15</v>
      </c>
      <c r="U1674">
        <v>-12.098000000000001</v>
      </c>
    </row>
    <row r="1675" spans="1:21" x14ac:dyDescent="0.25">
      <c r="A1675">
        <v>7913</v>
      </c>
      <c r="B1675" t="s">
        <v>4558</v>
      </c>
      <c r="C1675" t="s">
        <v>2365</v>
      </c>
      <c r="D1675" t="s">
        <v>2061</v>
      </c>
      <c r="E1675" t="s">
        <v>22</v>
      </c>
      <c r="F1675" t="s">
        <v>4452</v>
      </c>
      <c r="G1675" t="s">
        <v>4453</v>
      </c>
      <c r="H1675" t="s">
        <v>25</v>
      </c>
      <c r="I1675" t="s">
        <v>26</v>
      </c>
      <c r="J1675" t="s">
        <v>4303</v>
      </c>
      <c r="K1675" t="s">
        <v>138</v>
      </c>
      <c r="L1675">
        <v>60174</v>
      </c>
      <c r="M1675" t="s">
        <v>92</v>
      </c>
      <c r="N1675" t="s">
        <v>1130</v>
      </c>
      <c r="O1675" t="s">
        <v>31</v>
      </c>
      <c r="P1675" t="s">
        <v>55</v>
      </c>
      <c r="Q1675" t="s">
        <v>1131</v>
      </c>
      <c r="R1675">
        <v>30.344000000000001</v>
      </c>
      <c r="S1675">
        <v>2</v>
      </c>
      <c r="T1675">
        <v>0.6</v>
      </c>
      <c r="U1675">
        <v>-31.8612</v>
      </c>
    </row>
    <row r="1676" spans="1:21" x14ac:dyDescent="0.25">
      <c r="A1676">
        <v>7917</v>
      </c>
      <c r="B1676" t="s">
        <v>4559</v>
      </c>
      <c r="C1676" t="s">
        <v>988</v>
      </c>
      <c r="D1676" t="s">
        <v>127</v>
      </c>
      <c r="E1676" t="s">
        <v>39</v>
      </c>
      <c r="F1676" t="s">
        <v>4560</v>
      </c>
      <c r="G1676" t="s">
        <v>4561</v>
      </c>
      <c r="H1676" t="s">
        <v>100</v>
      </c>
      <c r="I1676" t="s">
        <v>26</v>
      </c>
      <c r="J1676" t="s">
        <v>64</v>
      </c>
      <c r="K1676" t="s">
        <v>65</v>
      </c>
      <c r="L1676">
        <v>19140</v>
      </c>
      <c r="M1676" t="s">
        <v>66</v>
      </c>
      <c r="N1676" t="s">
        <v>1201</v>
      </c>
      <c r="O1676" t="s">
        <v>31</v>
      </c>
      <c r="P1676" t="s">
        <v>35</v>
      </c>
      <c r="Q1676" t="s">
        <v>1202</v>
      </c>
      <c r="R1676">
        <v>344.37200000000001</v>
      </c>
      <c r="S1676">
        <v>4</v>
      </c>
      <c r="T1676">
        <v>0.3</v>
      </c>
      <c r="U1676">
        <v>-93.472399999999993</v>
      </c>
    </row>
    <row r="1677" spans="1:21" x14ac:dyDescent="0.25">
      <c r="A1677">
        <v>7929</v>
      </c>
      <c r="B1677" t="s">
        <v>4562</v>
      </c>
      <c r="C1677" t="s">
        <v>689</v>
      </c>
      <c r="D1677" t="s">
        <v>1550</v>
      </c>
      <c r="E1677" t="s">
        <v>22</v>
      </c>
      <c r="F1677" t="s">
        <v>1813</v>
      </c>
      <c r="G1677" t="s">
        <v>1814</v>
      </c>
      <c r="H1677" t="s">
        <v>89</v>
      </c>
      <c r="I1677" t="s">
        <v>26</v>
      </c>
      <c r="J1677" t="s">
        <v>180</v>
      </c>
      <c r="K1677" t="s">
        <v>123</v>
      </c>
      <c r="L1677">
        <v>10035</v>
      </c>
      <c r="M1677" t="s">
        <v>66</v>
      </c>
      <c r="N1677" t="s">
        <v>4172</v>
      </c>
      <c r="O1677" t="s">
        <v>31</v>
      </c>
      <c r="P1677" t="s">
        <v>55</v>
      </c>
      <c r="Q1677" t="s">
        <v>4173</v>
      </c>
      <c r="R1677">
        <v>50.97</v>
      </c>
      <c r="S1677">
        <v>3</v>
      </c>
      <c r="T1677">
        <v>0</v>
      </c>
      <c r="U1677">
        <v>9.1745999999999999</v>
      </c>
    </row>
    <row r="1678" spans="1:21" x14ac:dyDescent="0.25">
      <c r="A1678">
        <v>7930</v>
      </c>
      <c r="B1678" t="s">
        <v>4563</v>
      </c>
      <c r="C1678" t="s">
        <v>2159</v>
      </c>
      <c r="D1678" t="s">
        <v>3232</v>
      </c>
      <c r="E1678" t="s">
        <v>86</v>
      </c>
      <c r="F1678" t="s">
        <v>4564</v>
      </c>
      <c r="G1678" t="s">
        <v>4565</v>
      </c>
      <c r="H1678" t="s">
        <v>100</v>
      </c>
      <c r="I1678" t="s">
        <v>26</v>
      </c>
      <c r="J1678" t="s">
        <v>2064</v>
      </c>
      <c r="K1678" t="s">
        <v>91</v>
      </c>
      <c r="L1678">
        <v>75217</v>
      </c>
      <c r="M1678" t="s">
        <v>92</v>
      </c>
      <c r="N1678" t="s">
        <v>1860</v>
      </c>
      <c r="O1678" t="s">
        <v>31</v>
      </c>
      <c r="P1678" t="s">
        <v>45</v>
      </c>
      <c r="Q1678" t="s">
        <v>1861</v>
      </c>
      <c r="R1678">
        <v>298.11599999999999</v>
      </c>
      <c r="S1678">
        <v>6</v>
      </c>
      <c r="T1678">
        <v>0.3</v>
      </c>
      <c r="U1678">
        <v>-4.2587999999999999</v>
      </c>
    </row>
    <row r="1679" spans="1:21" x14ac:dyDescent="0.25">
      <c r="A1679">
        <v>7932</v>
      </c>
      <c r="B1679" t="s">
        <v>4566</v>
      </c>
      <c r="C1679" t="s">
        <v>4567</v>
      </c>
      <c r="D1679" t="s">
        <v>4568</v>
      </c>
      <c r="E1679" t="s">
        <v>39</v>
      </c>
      <c r="F1679" t="s">
        <v>2865</v>
      </c>
      <c r="G1679" t="s">
        <v>2866</v>
      </c>
      <c r="H1679" t="s">
        <v>89</v>
      </c>
      <c r="I1679" t="s">
        <v>26</v>
      </c>
      <c r="J1679" t="s">
        <v>4002</v>
      </c>
      <c r="K1679" t="s">
        <v>1800</v>
      </c>
      <c r="L1679">
        <v>97206</v>
      </c>
      <c r="M1679" t="s">
        <v>53</v>
      </c>
      <c r="N1679" t="s">
        <v>508</v>
      </c>
      <c r="O1679" t="s">
        <v>31</v>
      </c>
      <c r="P1679" t="s">
        <v>35</v>
      </c>
      <c r="Q1679" t="s">
        <v>509</v>
      </c>
      <c r="R1679">
        <v>230.28</v>
      </c>
      <c r="S1679">
        <v>3</v>
      </c>
      <c r="T1679">
        <v>0.2</v>
      </c>
      <c r="U1679">
        <v>23.027999999999999</v>
      </c>
    </row>
    <row r="1680" spans="1:21" x14ac:dyDescent="0.25">
      <c r="A1680">
        <v>7941</v>
      </c>
      <c r="B1680" t="s">
        <v>4569</v>
      </c>
      <c r="C1680" t="s">
        <v>2805</v>
      </c>
      <c r="D1680" t="s">
        <v>3040</v>
      </c>
      <c r="E1680" t="s">
        <v>86</v>
      </c>
      <c r="F1680" t="s">
        <v>309</v>
      </c>
      <c r="G1680" t="s">
        <v>310</v>
      </c>
      <c r="H1680" t="s">
        <v>89</v>
      </c>
      <c r="I1680" t="s">
        <v>26</v>
      </c>
      <c r="J1680" t="s">
        <v>720</v>
      </c>
      <c r="K1680" t="s">
        <v>52</v>
      </c>
      <c r="L1680">
        <v>92037</v>
      </c>
      <c r="M1680" t="s">
        <v>53</v>
      </c>
      <c r="N1680" t="s">
        <v>139</v>
      </c>
      <c r="O1680" t="s">
        <v>31</v>
      </c>
      <c r="P1680" t="s">
        <v>35</v>
      </c>
      <c r="Q1680" t="s">
        <v>232</v>
      </c>
      <c r="R1680">
        <v>81.424000000000007</v>
      </c>
      <c r="S1680">
        <v>2</v>
      </c>
      <c r="T1680">
        <v>0.2</v>
      </c>
      <c r="U1680">
        <v>-9.1601999999999997</v>
      </c>
    </row>
    <row r="1681" spans="1:21" x14ac:dyDescent="0.25">
      <c r="A1681">
        <v>7949</v>
      </c>
      <c r="B1681" t="s">
        <v>4570</v>
      </c>
      <c r="C1681" s="1">
        <v>41642</v>
      </c>
      <c r="D1681" s="1">
        <v>41762</v>
      </c>
      <c r="E1681" t="s">
        <v>39</v>
      </c>
      <c r="F1681" t="s">
        <v>2538</v>
      </c>
      <c r="G1681" t="s">
        <v>2539</v>
      </c>
      <c r="H1681" t="s">
        <v>25</v>
      </c>
      <c r="I1681" t="s">
        <v>26</v>
      </c>
      <c r="J1681" t="s">
        <v>1624</v>
      </c>
      <c r="K1681" t="s">
        <v>91</v>
      </c>
      <c r="L1681">
        <v>79907</v>
      </c>
      <c r="M1681" t="s">
        <v>92</v>
      </c>
      <c r="N1681" t="s">
        <v>1275</v>
      </c>
      <c r="O1681" t="s">
        <v>31</v>
      </c>
      <c r="P1681" t="s">
        <v>35</v>
      </c>
      <c r="Q1681" t="s">
        <v>1276</v>
      </c>
      <c r="R1681">
        <v>362.25</v>
      </c>
      <c r="S1681">
        <v>6</v>
      </c>
      <c r="T1681">
        <v>0.3</v>
      </c>
      <c r="U1681">
        <v>0</v>
      </c>
    </row>
    <row r="1682" spans="1:21" x14ac:dyDescent="0.25">
      <c r="A1682">
        <v>7950</v>
      </c>
      <c r="B1682" t="s">
        <v>4570</v>
      </c>
      <c r="C1682" s="1">
        <v>41642</v>
      </c>
      <c r="D1682" s="1">
        <v>41762</v>
      </c>
      <c r="E1682" t="s">
        <v>39</v>
      </c>
      <c r="F1682" t="s">
        <v>2538</v>
      </c>
      <c r="G1682" t="s">
        <v>2539</v>
      </c>
      <c r="H1682" t="s">
        <v>25</v>
      </c>
      <c r="I1682" t="s">
        <v>26</v>
      </c>
      <c r="J1682" t="s">
        <v>1624</v>
      </c>
      <c r="K1682" t="s">
        <v>91</v>
      </c>
      <c r="L1682">
        <v>79907</v>
      </c>
      <c r="M1682" t="s">
        <v>92</v>
      </c>
      <c r="N1682" t="s">
        <v>1099</v>
      </c>
      <c r="O1682" t="s">
        <v>31</v>
      </c>
      <c r="P1682" t="s">
        <v>55</v>
      </c>
      <c r="Q1682" t="s">
        <v>1100</v>
      </c>
      <c r="R1682">
        <v>63.552</v>
      </c>
      <c r="S1682">
        <v>6</v>
      </c>
      <c r="T1682">
        <v>0.6</v>
      </c>
      <c r="U1682">
        <v>-34.953600000000002</v>
      </c>
    </row>
    <row r="1683" spans="1:21" x14ac:dyDescent="0.25">
      <c r="A1683">
        <v>7956</v>
      </c>
      <c r="B1683" t="s">
        <v>4571</v>
      </c>
      <c r="C1683" s="1">
        <v>42865</v>
      </c>
      <c r="D1683" s="1">
        <v>43018</v>
      </c>
      <c r="E1683" t="s">
        <v>39</v>
      </c>
      <c r="F1683" t="s">
        <v>1978</v>
      </c>
      <c r="G1683" t="s">
        <v>1979</v>
      </c>
      <c r="H1683" t="s">
        <v>89</v>
      </c>
      <c r="I1683" t="s">
        <v>26</v>
      </c>
      <c r="J1683" t="s">
        <v>4039</v>
      </c>
      <c r="K1683" t="s">
        <v>52</v>
      </c>
      <c r="L1683">
        <v>95928</v>
      </c>
      <c r="M1683" t="s">
        <v>53</v>
      </c>
      <c r="N1683" t="s">
        <v>2270</v>
      </c>
      <c r="O1683" t="s">
        <v>31</v>
      </c>
      <c r="P1683" t="s">
        <v>35</v>
      </c>
      <c r="Q1683" t="s">
        <v>2271</v>
      </c>
      <c r="R1683">
        <v>435.16800000000001</v>
      </c>
      <c r="S1683">
        <v>4</v>
      </c>
      <c r="T1683">
        <v>0.2</v>
      </c>
      <c r="U1683">
        <v>-59.835599999999999</v>
      </c>
    </row>
    <row r="1684" spans="1:21" x14ac:dyDescent="0.25">
      <c r="A1684">
        <v>7959</v>
      </c>
      <c r="B1684" t="s">
        <v>4571</v>
      </c>
      <c r="C1684" s="1">
        <v>42865</v>
      </c>
      <c r="D1684" s="1">
        <v>43018</v>
      </c>
      <c r="E1684" t="s">
        <v>39</v>
      </c>
      <c r="F1684" t="s">
        <v>1978</v>
      </c>
      <c r="G1684" t="s">
        <v>1979</v>
      </c>
      <c r="H1684" t="s">
        <v>89</v>
      </c>
      <c r="I1684" t="s">
        <v>26</v>
      </c>
      <c r="J1684" t="s">
        <v>4039</v>
      </c>
      <c r="K1684" t="s">
        <v>52</v>
      </c>
      <c r="L1684">
        <v>95928</v>
      </c>
      <c r="M1684" t="s">
        <v>53</v>
      </c>
      <c r="N1684" t="s">
        <v>2684</v>
      </c>
      <c r="O1684" t="s">
        <v>31</v>
      </c>
      <c r="P1684" t="s">
        <v>55</v>
      </c>
      <c r="Q1684" t="s">
        <v>2685</v>
      </c>
      <c r="R1684">
        <v>72.900000000000006</v>
      </c>
      <c r="S1684">
        <v>5</v>
      </c>
      <c r="T1684">
        <v>0</v>
      </c>
      <c r="U1684">
        <v>26.972999999999999</v>
      </c>
    </row>
    <row r="1685" spans="1:21" x14ac:dyDescent="0.25">
      <c r="A1685">
        <v>7960</v>
      </c>
      <c r="B1685" t="s">
        <v>4571</v>
      </c>
      <c r="C1685" s="1">
        <v>42865</v>
      </c>
      <c r="D1685" s="1">
        <v>43018</v>
      </c>
      <c r="E1685" t="s">
        <v>39</v>
      </c>
      <c r="F1685" t="s">
        <v>1978</v>
      </c>
      <c r="G1685" t="s">
        <v>1979</v>
      </c>
      <c r="H1685" t="s">
        <v>89</v>
      </c>
      <c r="I1685" t="s">
        <v>26</v>
      </c>
      <c r="J1685" t="s">
        <v>4039</v>
      </c>
      <c r="K1685" t="s">
        <v>52</v>
      </c>
      <c r="L1685">
        <v>95928</v>
      </c>
      <c r="M1685" t="s">
        <v>53</v>
      </c>
      <c r="N1685" t="s">
        <v>1243</v>
      </c>
      <c r="O1685" t="s">
        <v>31</v>
      </c>
      <c r="P1685" t="s">
        <v>45</v>
      </c>
      <c r="Q1685" t="s">
        <v>1244</v>
      </c>
      <c r="R1685">
        <v>206.352</v>
      </c>
      <c r="S1685">
        <v>3</v>
      </c>
      <c r="T1685">
        <v>0.2</v>
      </c>
      <c r="U1685">
        <v>5.1588000000000003</v>
      </c>
    </row>
    <row r="1686" spans="1:21" x14ac:dyDescent="0.25">
      <c r="A1686">
        <v>7968</v>
      </c>
      <c r="B1686" t="s">
        <v>4572</v>
      </c>
      <c r="C1686" s="1">
        <v>42653</v>
      </c>
      <c r="D1686" s="1">
        <v>42714</v>
      </c>
      <c r="E1686" t="s">
        <v>86</v>
      </c>
      <c r="F1686" t="s">
        <v>2926</v>
      </c>
      <c r="G1686" t="s">
        <v>2927</v>
      </c>
      <c r="H1686" t="s">
        <v>89</v>
      </c>
      <c r="I1686" t="s">
        <v>26</v>
      </c>
      <c r="J1686" t="s">
        <v>286</v>
      </c>
      <c r="K1686" t="s">
        <v>189</v>
      </c>
      <c r="L1686">
        <v>80219</v>
      </c>
      <c r="M1686" t="s">
        <v>53</v>
      </c>
      <c r="N1686" t="s">
        <v>4573</v>
      </c>
      <c r="O1686" t="s">
        <v>31</v>
      </c>
      <c r="P1686" t="s">
        <v>32</v>
      </c>
      <c r="Q1686" t="s">
        <v>4574</v>
      </c>
      <c r="R1686">
        <v>90.882000000000005</v>
      </c>
      <c r="S1686">
        <v>3</v>
      </c>
      <c r="T1686">
        <v>0.7</v>
      </c>
      <c r="U1686">
        <v>-190.85220000000001</v>
      </c>
    </row>
    <row r="1687" spans="1:21" x14ac:dyDescent="0.25">
      <c r="A1687">
        <v>7970</v>
      </c>
      <c r="B1687" t="s">
        <v>4572</v>
      </c>
      <c r="C1687" s="1">
        <v>42653</v>
      </c>
      <c r="D1687" s="1">
        <v>42714</v>
      </c>
      <c r="E1687" t="s">
        <v>86</v>
      </c>
      <c r="F1687" t="s">
        <v>2926</v>
      </c>
      <c r="G1687" t="s">
        <v>2927</v>
      </c>
      <c r="H1687" t="s">
        <v>89</v>
      </c>
      <c r="I1687" t="s">
        <v>26</v>
      </c>
      <c r="J1687" t="s">
        <v>286</v>
      </c>
      <c r="K1687" t="s">
        <v>189</v>
      </c>
      <c r="L1687">
        <v>80219</v>
      </c>
      <c r="M1687" t="s">
        <v>53</v>
      </c>
      <c r="N1687" t="s">
        <v>741</v>
      </c>
      <c r="O1687" t="s">
        <v>31</v>
      </c>
      <c r="P1687" t="s">
        <v>35</v>
      </c>
      <c r="Q1687" t="s">
        <v>742</v>
      </c>
      <c r="R1687">
        <v>120.78400000000001</v>
      </c>
      <c r="S1687">
        <v>1</v>
      </c>
      <c r="T1687">
        <v>0.2</v>
      </c>
      <c r="U1687">
        <v>13.588200000000001</v>
      </c>
    </row>
    <row r="1688" spans="1:21" x14ac:dyDescent="0.25">
      <c r="A1688">
        <v>7975</v>
      </c>
      <c r="B1688" t="s">
        <v>4575</v>
      </c>
      <c r="C1688" t="s">
        <v>308</v>
      </c>
      <c r="D1688" t="s">
        <v>4576</v>
      </c>
      <c r="E1688" t="s">
        <v>39</v>
      </c>
      <c r="F1688" t="s">
        <v>3109</v>
      </c>
      <c r="G1688" t="s">
        <v>3110</v>
      </c>
      <c r="H1688" t="s">
        <v>89</v>
      </c>
      <c r="I1688" t="s">
        <v>26</v>
      </c>
      <c r="J1688" t="s">
        <v>64</v>
      </c>
      <c r="K1688" t="s">
        <v>65</v>
      </c>
      <c r="L1688">
        <v>19134</v>
      </c>
      <c r="M1688" t="s">
        <v>66</v>
      </c>
      <c r="N1688" t="s">
        <v>1646</v>
      </c>
      <c r="O1688" t="s">
        <v>31</v>
      </c>
      <c r="P1688" t="s">
        <v>55</v>
      </c>
      <c r="Q1688" t="s">
        <v>1647</v>
      </c>
      <c r="R1688">
        <v>254.352</v>
      </c>
      <c r="S1688">
        <v>3</v>
      </c>
      <c r="T1688">
        <v>0.2</v>
      </c>
      <c r="U1688">
        <v>0</v>
      </c>
    </row>
    <row r="1689" spans="1:21" x14ac:dyDescent="0.25">
      <c r="A1689">
        <v>7983</v>
      </c>
      <c r="B1689" t="s">
        <v>4577</v>
      </c>
      <c r="C1689" s="1">
        <v>41921</v>
      </c>
      <c r="D1689" t="s">
        <v>1680</v>
      </c>
      <c r="E1689" t="s">
        <v>86</v>
      </c>
      <c r="F1689" t="s">
        <v>62</v>
      </c>
      <c r="G1689" t="s">
        <v>63</v>
      </c>
      <c r="H1689" t="s">
        <v>25</v>
      </c>
      <c r="I1689" t="s">
        <v>26</v>
      </c>
      <c r="J1689" t="s">
        <v>4578</v>
      </c>
      <c r="K1689" t="s">
        <v>392</v>
      </c>
      <c r="L1689">
        <v>7011</v>
      </c>
      <c r="M1689" t="s">
        <v>66</v>
      </c>
      <c r="N1689" t="s">
        <v>1821</v>
      </c>
      <c r="O1689" t="s">
        <v>31</v>
      </c>
      <c r="P1689" t="s">
        <v>55</v>
      </c>
      <c r="Q1689" t="s">
        <v>1822</v>
      </c>
      <c r="R1689">
        <v>254.9</v>
      </c>
      <c r="S1689">
        <v>5</v>
      </c>
      <c r="T1689">
        <v>0</v>
      </c>
      <c r="U1689">
        <v>76.47</v>
      </c>
    </row>
    <row r="1690" spans="1:21" x14ac:dyDescent="0.25">
      <c r="A1690">
        <v>7995</v>
      </c>
      <c r="B1690" t="s">
        <v>4579</v>
      </c>
      <c r="C1690" t="s">
        <v>988</v>
      </c>
      <c r="D1690" t="s">
        <v>274</v>
      </c>
      <c r="E1690" t="s">
        <v>22</v>
      </c>
      <c r="F1690" t="s">
        <v>1709</v>
      </c>
      <c r="G1690" t="s">
        <v>1710</v>
      </c>
      <c r="H1690" t="s">
        <v>25</v>
      </c>
      <c r="I1690" t="s">
        <v>26</v>
      </c>
      <c r="J1690" t="s">
        <v>188</v>
      </c>
      <c r="K1690" t="s">
        <v>189</v>
      </c>
      <c r="L1690">
        <v>80013</v>
      </c>
      <c r="M1690" t="s">
        <v>53</v>
      </c>
      <c r="N1690" t="s">
        <v>452</v>
      </c>
      <c r="O1690" t="s">
        <v>31</v>
      </c>
      <c r="P1690" t="s">
        <v>32</v>
      </c>
      <c r="Q1690" t="s">
        <v>453</v>
      </c>
      <c r="R1690">
        <v>145.76400000000001</v>
      </c>
      <c r="S1690">
        <v>6</v>
      </c>
      <c r="T1690">
        <v>0.7</v>
      </c>
      <c r="U1690">
        <v>-247.7988</v>
      </c>
    </row>
    <row r="1691" spans="1:21" x14ac:dyDescent="0.25">
      <c r="A1691">
        <v>7998</v>
      </c>
      <c r="B1691" t="s">
        <v>4580</v>
      </c>
      <c r="C1691" s="1">
        <v>42805</v>
      </c>
      <c r="D1691" s="1">
        <v>42866</v>
      </c>
      <c r="E1691" t="s">
        <v>86</v>
      </c>
      <c r="F1691" t="s">
        <v>4581</v>
      </c>
      <c r="G1691" t="s">
        <v>4582</v>
      </c>
      <c r="H1691" t="s">
        <v>100</v>
      </c>
      <c r="I1691" t="s">
        <v>26</v>
      </c>
      <c r="J1691" t="s">
        <v>720</v>
      </c>
      <c r="K1691" t="s">
        <v>52</v>
      </c>
      <c r="L1691">
        <v>92037</v>
      </c>
      <c r="M1691" t="s">
        <v>53</v>
      </c>
      <c r="N1691" t="s">
        <v>895</v>
      </c>
      <c r="O1691" t="s">
        <v>31</v>
      </c>
      <c r="P1691" t="s">
        <v>45</v>
      </c>
      <c r="Q1691" t="s">
        <v>896</v>
      </c>
      <c r="R1691">
        <v>1673.184</v>
      </c>
      <c r="S1691">
        <v>12</v>
      </c>
      <c r="T1691">
        <v>0.2</v>
      </c>
      <c r="U1691">
        <v>20.9148</v>
      </c>
    </row>
    <row r="1692" spans="1:21" x14ac:dyDescent="0.25">
      <c r="A1692">
        <v>7999</v>
      </c>
      <c r="B1692" t="s">
        <v>4583</v>
      </c>
      <c r="C1692" s="1">
        <v>41734</v>
      </c>
      <c r="D1692" s="1">
        <v>41825</v>
      </c>
      <c r="E1692" t="s">
        <v>86</v>
      </c>
      <c r="F1692" t="s">
        <v>3271</v>
      </c>
      <c r="G1692" t="s">
        <v>3272</v>
      </c>
      <c r="H1692" t="s">
        <v>89</v>
      </c>
      <c r="I1692" t="s">
        <v>26</v>
      </c>
      <c r="J1692" t="s">
        <v>202</v>
      </c>
      <c r="K1692" t="s">
        <v>203</v>
      </c>
      <c r="L1692">
        <v>98105</v>
      </c>
      <c r="M1692" t="s">
        <v>53</v>
      </c>
      <c r="N1692" t="s">
        <v>1254</v>
      </c>
      <c r="O1692" t="s">
        <v>31</v>
      </c>
      <c r="P1692" t="s">
        <v>55</v>
      </c>
      <c r="Q1692" t="s">
        <v>1255</v>
      </c>
      <c r="R1692">
        <v>12.18</v>
      </c>
      <c r="S1692">
        <v>7</v>
      </c>
      <c r="T1692">
        <v>0</v>
      </c>
      <c r="U1692">
        <v>3.8976000000000002</v>
      </c>
    </row>
    <row r="1693" spans="1:21" x14ac:dyDescent="0.25">
      <c r="A1693">
        <v>8005</v>
      </c>
      <c r="B1693" t="s">
        <v>4584</v>
      </c>
      <c r="C1693" s="1">
        <v>41651</v>
      </c>
      <c r="D1693" s="1">
        <v>41710</v>
      </c>
      <c r="E1693" t="s">
        <v>86</v>
      </c>
      <c r="F1693" t="s">
        <v>3197</v>
      </c>
      <c r="G1693" t="s">
        <v>3198</v>
      </c>
      <c r="H1693" t="s">
        <v>25</v>
      </c>
      <c r="I1693" t="s">
        <v>26</v>
      </c>
      <c r="J1693" t="s">
        <v>2417</v>
      </c>
      <c r="K1693" t="s">
        <v>473</v>
      </c>
      <c r="L1693">
        <v>1852</v>
      </c>
      <c r="M1693" t="s">
        <v>66</v>
      </c>
      <c r="N1693" t="s">
        <v>1004</v>
      </c>
      <c r="O1693" t="s">
        <v>31</v>
      </c>
      <c r="P1693" t="s">
        <v>55</v>
      </c>
      <c r="Q1693" t="s">
        <v>1005</v>
      </c>
      <c r="R1693">
        <v>45.84</v>
      </c>
      <c r="S1693">
        <v>3</v>
      </c>
      <c r="T1693">
        <v>0</v>
      </c>
      <c r="U1693">
        <v>15.585599999999999</v>
      </c>
    </row>
    <row r="1694" spans="1:21" x14ac:dyDescent="0.25">
      <c r="A1694">
        <v>8006</v>
      </c>
      <c r="B1694" t="s">
        <v>4584</v>
      </c>
      <c r="C1694" s="1">
        <v>41651</v>
      </c>
      <c r="D1694" s="1">
        <v>41710</v>
      </c>
      <c r="E1694" t="s">
        <v>86</v>
      </c>
      <c r="F1694" t="s">
        <v>3197</v>
      </c>
      <c r="G1694" t="s">
        <v>3198</v>
      </c>
      <c r="H1694" t="s">
        <v>25</v>
      </c>
      <c r="I1694" t="s">
        <v>26</v>
      </c>
      <c r="J1694" t="s">
        <v>2417</v>
      </c>
      <c r="K1694" t="s">
        <v>473</v>
      </c>
      <c r="L1694">
        <v>1852</v>
      </c>
      <c r="M1694" t="s">
        <v>66</v>
      </c>
      <c r="N1694" t="s">
        <v>1287</v>
      </c>
      <c r="O1694" t="s">
        <v>31</v>
      </c>
      <c r="P1694" t="s">
        <v>55</v>
      </c>
      <c r="Q1694" t="s">
        <v>1288</v>
      </c>
      <c r="R1694">
        <v>9.82</v>
      </c>
      <c r="S1694">
        <v>2</v>
      </c>
      <c r="T1694">
        <v>0</v>
      </c>
      <c r="U1694">
        <v>3.2406000000000001</v>
      </c>
    </row>
    <row r="1695" spans="1:21" x14ac:dyDescent="0.25">
      <c r="A1695">
        <v>8010</v>
      </c>
      <c r="B1695" t="s">
        <v>4585</v>
      </c>
      <c r="C1695" t="s">
        <v>185</v>
      </c>
      <c r="D1695" t="s">
        <v>127</v>
      </c>
      <c r="E1695" t="s">
        <v>39</v>
      </c>
      <c r="F1695" t="s">
        <v>3197</v>
      </c>
      <c r="G1695" t="s">
        <v>3198</v>
      </c>
      <c r="H1695" t="s">
        <v>25</v>
      </c>
      <c r="I1695" t="s">
        <v>26</v>
      </c>
      <c r="J1695" t="s">
        <v>3573</v>
      </c>
      <c r="K1695" t="s">
        <v>1805</v>
      </c>
      <c r="L1695">
        <v>73120</v>
      </c>
      <c r="M1695" t="s">
        <v>92</v>
      </c>
      <c r="N1695" t="s">
        <v>4230</v>
      </c>
      <c r="O1695" t="s">
        <v>31</v>
      </c>
      <c r="P1695" t="s">
        <v>35</v>
      </c>
      <c r="Q1695" t="s">
        <v>4231</v>
      </c>
      <c r="R1695">
        <v>1323.9</v>
      </c>
      <c r="S1695">
        <v>5</v>
      </c>
      <c r="T1695">
        <v>0</v>
      </c>
      <c r="U1695">
        <v>383.93099999999998</v>
      </c>
    </row>
    <row r="1696" spans="1:21" x14ac:dyDescent="0.25">
      <c r="A1696">
        <v>8016</v>
      </c>
      <c r="B1696" t="s">
        <v>4586</v>
      </c>
      <c r="C1696" t="s">
        <v>4587</v>
      </c>
      <c r="D1696" t="s">
        <v>4587</v>
      </c>
      <c r="E1696" t="s">
        <v>464</v>
      </c>
      <c r="F1696" t="s">
        <v>2036</v>
      </c>
      <c r="G1696" t="s">
        <v>2037</v>
      </c>
      <c r="H1696" t="s">
        <v>25</v>
      </c>
      <c r="I1696" t="s">
        <v>26</v>
      </c>
      <c r="J1696" t="s">
        <v>180</v>
      </c>
      <c r="K1696" t="s">
        <v>123</v>
      </c>
      <c r="L1696">
        <v>10009</v>
      </c>
      <c r="M1696" t="s">
        <v>66</v>
      </c>
      <c r="N1696" t="s">
        <v>768</v>
      </c>
      <c r="O1696" t="s">
        <v>31</v>
      </c>
      <c r="P1696" t="s">
        <v>55</v>
      </c>
      <c r="Q1696" t="s">
        <v>769</v>
      </c>
      <c r="R1696">
        <v>18.84</v>
      </c>
      <c r="S1696">
        <v>3</v>
      </c>
      <c r="T1696">
        <v>0</v>
      </c>
      <c r="U1696">
        <v>6.0288000000000004</v>
      </c>
    </row>
    <row r="1697" spans="1:21" x14ac:dyDescent="0.25">
      <c r="A1697">
        <v>8017</v>
      </c>
      <c r="B1697" t="s">
        <v>4588</v>
      </c>
      <c r="C1697" s="1">
        <v>41891</v>
      </c>
      <c r="D1697" s="1">
        <v>41952</v>
      </c>
      <c r="E1697" t="s">
        <v>86</v>
      </c>
      <c r="F1697" t="s">
        <v>1187</v>
      </c>
      <c r="G1697" t="s">
        <v>1188</v>
      </c>
      <c r="H1697" t="s">
        <v>100</v>
      </c>
      <c r="I1697" t="s">
        <v>26</v>
      </c>
      <c r="J1697" t="s">
        <v>934</v>
      </c>
      <c r="K1697" t="s">
        <v>250</v>
      </c>
      <c r="L1697">
        <v>43130</v>
      </c>
      <c r="M1697" t="s">
        <v>66</v>
      </c>
      <c r="N1697" t="s">
        <v>2171</v>
      </c>
      <c r="O1697" t="s">
        <v>31</v>
      </c>
      <c r="P1697" t="s">
        <v>55</v>
      </c>
      <c r="Q1697" t="s">
        <v>2172</v>
      </c>
      <c r="R1697">
        <v>60.671999999999997</v>
      </c>
      <c r="S1697">
        <v>6</v>
      </c>
      <c r="T1697">
        <v>0.2</v>
      </c>
      <c r="U1697">
        <v>12.892799999999999</v>
      </c>
    </row>
    <row r="1698" spans="1:21" x14ac:dyDescent="0.25">
      <c r="A1698">
        <v>8024</v>
      </c>
      <c r="B1698" t="s">
        <v>4589</v>
      </c>
      <c r="C1698" t="s">
        <v>1849</v>
      </c>
      <c r="D1698" t="s">
        <v>1850</v>
      </c>
      <c r="E1698" t="s">
        <v>39</v>
      </c>
      <c r="F1698" t="s">
        <v>2207</v>
      </c>
      <c r="G1698" t="s">
        <v>2208</v>
      </c>
      <c r="H1698" t="s">
        <v>89</v>
      </c>
      <c r="I1698" t="s">
        <v>26</v>
      </c>
      <c r="J1698" t="s">
        <v>2064</v>
      </c>
      <c r="K1698" t="s">
        <v>91</v>
      </c>
      <c r="L1698">
        <v>75217</v>
      </c>
      <c r="M1698" t="s">
        <v>92</v>
      </c>
      <c r="N1698" t="s">
        <v>703</v>
      </c>
      <c r="O1698" t="s">
        <v>31</v>
      </c>
      <c r="P1698" t="s">
        <v>35</v>
      </c>
      <c r="Q1698" t="s">
        <v>704</v>
      </c>
      <c r="R1698">
        <v>657.93</v>
      </c>
      <c r="S1698">
        <v>5</v>
      </c>
      <c r="T1698">
        <v>0.3</v>
      </c>
      <c r="U1698">
        <v>-93.99</v>
      </c>
    </row>
    <row r="1699" spans="1:21" x14ac:dyDescent="0.25">
      <c r="A1699">
        <v>8026</v>
      </c>
      <c r="B1699" t="s">
        <v>4590</v>
      </c>
      <c r="C1699" s="1">
        <v>42317</v>
      </c>
      <c r="D1699" t="s">
        <v>1285</v>
      </c>
      <c r="E1699" t="s">
        <v>22</v>
      </c>
      <c r="F1699" t="s">
        <v>3732</v>
      </c>
      <c r="G1699" t="s">
        <v>3733</v>
      </c>
      <c r="H1699" t="s">
        <v>89</v>
      </c>
      <c r="I1699" t="s">
        <v>26</v>
      </c>
      <c r="J1699" t="s">
        <v>180</v>
      </c>
      <c r="K1699" t="s">
        <v>123</v>
      </c>
      <c r="L1699">
        <v>10035</v>
      </c>
      <c r="M1699" t="s">
        <v>66</v>
      </c>
      <c r="N1699" t="s">
        <v>4258</v>
      </c>
      <c r="O1699" t="s">
        <v>31</v>
      </c>
      <c r="P1699" t="s">
        <v>55</v>
      </c>
      <c r="Q1699" t="s">
        <v>4259</v>
      </c>
      <c r="R1699">
        <v>210.68</v>
      </c>
      <c r="S1699">
        <v>2</v>
      </c>
      <c r="T1699">
        <v>0</v>
      </c>
      <c r="U1699">
        <v>50.563200000000002</v>
      </c>
    </row>
    <row r="1700" spans="1:21" x14ac:dyDescent="0.25">
      <c r="A1700">
        <v>8031</v>
      </c>
      <c r="B1700" t="s">
        <v>4591</v>
      </c>
      <c r="C1700" s="1">
        <v>42552</v>
      </c>
      <c r="D1700" s="1">
        <v>42675</v>
      </c>
      <c r="E1700" t="s">
        <v>39</v>
      </c>
      <c r="F1700" t="s">
        <v>1542</v>
      </c>
      <c r="G1700" t="s">
        <v>1543</v>
      </c>
      <c r="H1700" t="s">
        <v>25</v>
      </c>
      <c r="I1700" t="s">
        <v>26</v>
      </c>
      <c r="J1700" t="s">
        <v>588</v>
      </c>
      <c r="K1700" t="s">
        <v>91</v>
      </c>
      <c r="L1700">
        <v>79109</v>
      </c>
      <c r="M1700" t="s">
        <v>92</v>
      </c>
      <c r="N1700" t="s">
        <v>1544</v>
      </c>
      <c r="O1700" t="s">
        <v>31</v>
      </c>
      <c r="P1700" t="s">
        <v>55</v>
      </c>
      <c r="Q1700" t="s">
        <v>2393</v>
      </c>
      <c r="R1700">
        <v>23.076000000000001</v>
      </c>
      <c r="S1700">
        <v>3</v>
      </c>
      <c r="T1700">
        <v>0.6</v>
      </c>
      <c r="U1700">
        <v>-10.9611</v>
      </c>
    </row>
    <row r="1701" spans="1:21" x14ac:dyDescent="0.25">
      <c r="A1701">
        <v>8035</v>
      </c>
      <c r="B1701" t="s">
        <v>4592</v>
      </c>
      <c r="C1701" t="s">
        <v>2455</v>
      </c>
      <c r="D1701" t="s">
        <v>4270</v>
      </c>
      <c r="E1701" t="s">
        <v>86</v>
      </c>
      <c r="F1701" t="s">
        <v>2122</v>
      </c>
      <c r="G1701" t="s">
        <v>2123</v>
      </c>
      <c r="H1701" t="s">
        <v>25</v>
      </c>
      <c r="I1701" t="s">
        <v>26</v>
      </c>
      <c r="J1701" t="s">
        <v>101</v>
      </c>
      <c r="K1701" t="s">
        <v>91</v>
      </c>
      <c r="L1701">
        <v>77041</v>
      </c>
      <c r="M1701" t="s">
        <v>92</v>
      </c>
      <c r="N1701" t="s">
        <v>2342</v>
      </c>
      <c r="O1701" t="s">
        <v>31</v>
      </c>
      <c r="P1701" t="s">
        <v>55</v>
      </c>
      <c r="Q1701" t="s">
        <v>2343</v>
      </c>
      <c r="R1701">
        <v>75.384</v>
      </c>
      <c r="S1701">
        <v>9</v>
      </c>
      <c r="T1701">
        <v>0.6</v>
      </c>
      <c r="U1701">
        <v>-20.730599999999999</v>
      </c>
    </row>
    <row r="1702" spans="1:21" x14ac:dyDescent="0.25">
      <c r="A1702">
        <v>8039</v>
      </c>
      <c r="B1702" t="s">
        <v>4593</v>
      </c>
      <c r="C1702" t="s">
        <v>1613</v>
      </c>
      <c r="D1702" s="1">
        <v>42773</v>
      </c>
      <c r="E1702" t="s">
        <v>22</v>
      </c>
      <c r="F1702" t="s">
        <v>2976</v>
      </c>
      <c r="G1702" t="s">
        <v>2977</v>
      </c>
      <c r="H1702" t="s">
        <v>25</v>
      </c>
      <c r="I1702" t="s">
        <v>26</v>
      </c>
      <c r="J1702" t="s">
        <v>51</v>
      </c>
      <c r="K1702" t="s">
        <v>52</v>
      </c>
      <c r="L1702">
        <v>90032</v>
      </c>
      <c r="M1702" t="s">
        <v>53</v>
      </c>
      <c r="N1702" t="s">
        <v>1727</v>
      </c>
      <c r="O1702" t="s">
        <v>31</v>
      </c>
      <c r="P1702" t="s">
        <v>32</v>
      </c>
      <c r="Q1702" t="s">
        <v>1728</v>
      </c>
      <c r="R1702">
        <v>435.99900000000002</v>
      </c>
      <c r="S1702">
        <v>3</v>
      </c>
      <c r="T1702">
        <v>0.15</v>
      </c>
      <c r="U1702">
        <v>5.1294000000000004</v>
      </c>
    </row>
    <row r="1703" spans="1:21" x14ac:dyDescent="0.25">
      <c r="A1703">
        <v>8040</v>
      </c>
      <c r="B1703" t="s">
        <v>4594</v>
      </c>
      <c r="C1703" t="s">
        <v>519</v>
      </c>
      <c r="D1703" t="s">
        <v>4010</v>
      </c>
      <c r="E1703" t="s">
        <v>22</v>
      </c>
      <c r="F1703" t="s">
        <v>4595</v>
      </c>
      <c r="G1703" t="s">
        <v>4596</v>
      </c>
      <c r="H1703" t="s">
        <v>89</v>
      </c>
      <c r="I1703" t="s">
        <v>26</v>
      </c>
      <c r="J1703" t="s">
        <v>202</v>
      </c>
      <c r="K1703" t="s">
        <v>203</v>
      </c>
      <c r="L1703">
        <v>98115</v>
      </c>
      <c r="M1703" t="s">
        <v>53</v>
      </c>
      <c r="N1703" t="s">
        <v>275</v>
      </c>
      <c r="O1703" t="s">
        <v>31</v>
      </c>
      <c r="P1703" t="s">
        <v>35</v>
      </c>
      <c r="Q1703" t="s">
        <v>276</v>
      </c>
      <c r="R1703">
        <v>388.70400000000001</v>
      </c>
      <c r="S1703">
        <v>6</v>
      </c>
      <c r="T1703">
        <v>0.2</v>
      </c>
      <c r="U1703">
        <v>38.870399999999997</v>
      </c>
    </row>
    <row r="1704" spans="1:21" x14ac:dyDescent="0.25">
      <c r="A1704">
        <v>8044</v>
      </c>
      <c r="B1704" t="s">
        <v>4597</v>
      </c>
      <c r="C1704" s="1">
        <v>43042</v>
      </c>
      <c r="D1704" t="s">
        <v>4598</v>
      </c>
      <c r="E1704" t="s">
        <v>39</v>
      </c>
      <c r="F1704" t="s">
        <v>1218</v>
      </c>
      <c r="G1704" t="s">
        <v>1219</v>
      </c>
      <c r="H1704" t="s">
        <v>100</v>
      </c>
      <c r="I1704" t="s">
        <v>26</v>
      </c>
      <c r="J1704" t="s">
        <v>4599</v>
      </c>
      <c r="K1704" t="s">
        <v>473</v>
      </c>
      <c r="L1704">
        <v>2138</v>
      </c>
      <c r="M1704" t="s">
        <v>66</v>
      </c>
      <c r="N1704" t="s">
        <v>4600</v>
      </c>
      <c r="O1704" t="s">
        <v>31</v>
      </c>
      <c r="P1704" t="s">
        <v>55</v>
      </c>
      <c r="Q1704" t="s">
        <v>4601</v>
      </c>
      <c r="R1704">
        <v>26.72</v>
      </c>
      <c r="S1704">
        <v>1</v>
      </c>
      <c r="T1704">
        <v>0</v>
      </c>
      <c r="U1704">
        <v>11.7568</v>
      </c>
    </row>
    <row r="1705" spans="1:21" x14ac:dyDescent="0.25">
      <c r="A1705">
        <v>8051</v>
      </c>
      <c r="B1705" t="s">
        <v>4602</v>
      </c>
      <c r="C1705" t="s">
        <v>1429</v>
      </c>
      <c r="D1705" t="s">
        <v>2512</v>
      </c>
      <c r="E1705" t="s">
        <v>39</v>
      </c>
      <c r="F1705" t="s">
        <v>4603</v>
      </c>
      <c r="G1705" t="s">
        <v>4604</v>
      </c>
      <c r="H1705" t="s">
        <v>89</v>
      </c>
      <c r="I1705" t="s">
        <v>26</v>
      </c>
      <c r="J1705" t="s">
        <v>64</v>
      </c>
      <c r="K1705" t="s">
        <v>65</v>
      </c>
      <c r="L1705">
        <v>19140</v>
      </c>
      <c r="M1705" t="s">
        <v>66</v>
      </c>
      <c r="N1705" t="s">
        <v>1099</v>
      </c>
      <c r="O1705" t="s">
        <v>31</v>
      </c>
      <c r="P1705" t="s">
        <v>55</v>
      </c>
      <c r="Q1705" t="s">
        <v>1100</v>
      </c>
      <c r="R1705">
        <v>21.184000000000001</v>
      </c>
      <c r="S1705">
        <v>1</v>
      </c>
      <c r="T1705">
        <v>0.2</v>
      </c>
      <c r="U1705">
        <v>4.7664</v>
      </c>
    </row>
    <row r="1706" spans="1:21" x14ac:dyDescent="0.25">
      <c r="A1706">
        <v>8056</v>
      </c>
      <c r="B1706" t="s">
        <v>4605</v>
      </c>
      <c r="C1706" t="s">
        <v>781</v>
      </c>
      <c r="D1706" s="1">
        <v>42103</v>
      </c>
      <c r="E1706" t="s">
        <v>39</v>
      </c>
      <c r="F1706" t="s">
        <v>782</v>
      </c>
      <c r="G1706" t="s">
        <v>783</v>
      </c>
      <c r="H1706" t="s">
        <v>25</v>
      </c>
      <c r="I1706" t="s">
        <v>26</v>
      </c>
      <c r="J1706" t="s">
        <v>51</v>
      </c>
      <c r="K1706" t="s">
        <v>52</v>
      </c>
      <c r="L1706">
        <v>90049</v>
      </c>
      <c r="M1706" t="s">
        <v>53</v>
      </c>
      <c r="N1706" t="s">
        <v>298</v>
      </c>
      <c r="O1706" t="s">
        <v>31</v>
      </c>
      <c r="P1706" t="s">
        <v>32</v>
      </c>
      <c r="Q1706" t="s">
        <v>299</v>
      </c>
      <c r="R1706">
        <v>307.666</v>
      </c>
      <c r="S1706">
        <v>2</v>
      </c>
      <c r="T1706">
        <v>0.15</v>
      </c>
      <c r="U1706">
        <v>28.956800000000001</v>
      </c>
    </row>
    <row r="1707" spans="1:21" x14ac:dyDescent="0.25">
      <c r="A1707">
        <v>8060</v>
      </c>
      <c r="B1707" t="s">
        <v>4605</v>
      </c>
      <c r="C1707" t="s">
        <v>781</v>
      </c>
      <c r="D1707" s="1">
        <v>42103</v>
      </c>
      <c r="E1707" t="s">
        <v>39</v>
      </c>
      <c r="F1707" t="s">
        <v>782</v>
      </c>
      <c r="G1707" t="s">
        <v>783</v>
      </c>
      <c r="H1707" t="s">
        <v>25</v>
      </c>
      <c r="I1707" t="s">
        <v>26</v>
      </c>
      <c r="J1707" t="s">
        <v>51</v>
      </c>
      <c r="K1707" t="s">
        <v>52</v>
      </c>
      <c r="L1707">
        <v>90049</v>
      </c>
      <c r="M1707" t="s">
        <v>53</v>
      </c>
      <c r="N1707" t="s">
        <v>1603</v>
      </c>
      <c r="O1707" t="s">
        <v>31</v>
      </c>
      <c r="P1707" t="s">
        <v>55</v>
      </c>
      <c r="Q1707" t="s">
        <v>461</v>
      </c>
      <c r="R1707">
        <v>4.16</v>
      </c>
      <c r="S1707">
        <v>2</v>
      </c>
      <c r="T1707">
        <v>0</v>
      </c>
      <c r="U1707">
        <v>1.7472000000000001</v>
      </c>
    </row>
    <row r="1708" spans="1:21" x14ac:dyDescent="0.25">
      <c r="A1708">
        <v>8069</v>
      </c>
      <c r="B1708" t="s">
        <v>4606</v>
      </c>
      <c r="C1708" t="s">
        <v>4607</v>
      </c>
      <c r="D1708" t="s">
        <v>3717</v>
      </c>
      <c r="E1708" t="s">
        <v>39</v>
      </c>
      <c r="F1708" t="s">
        <v>1212</v>
      </c>
      <c r="G1708" t="s">
        <v>1213</v>
      </c>
      <c r="H1708" t="s">
        <v>89</v>
      </c>
      <c r="I1708" t="s">
        <v>26</v>
      </c>
      <c r="J1708" t="s">
        <v>352</v>
      </c>
      <c r="K1708" t="s">
        <v>52</v>
      </c>
      <c r="L1708">
        <v>94109</v>
      </c>
      <c r="M1708" t="s">
        <v>53</v>
      </c>
      <c r="N1708" t="s">
        <v>2985</v>
      </c>
      <c r="O1708" t="s">
        <v>31</v>
      </c>
      <c r="P1708" t="s">
        <v>55</v>
      </c>
      <c r="Q1708" t="s">
        <v>2986</v>
      </c>
      <c r="R1708">
        <v>16.02</v>
      </c>
      <c r="S1708">
        <v>6</v>
      </c>
      <c r="T1708">
        <v>0</v>
      </c>
      <c r="U1708">
        <v>6.0876000000000001</v>
      </c>
    </row>
    <row r="1709" spans="1:21" x14ac:dyDescent="0.25">
      <c r="A1709">
        <v>8071</v>
      </c>
      <c r="B1709" t="s">
        <v>4608</v>
      </c>
      <c r="C1709" s="1">
        <v>42736</v>
      </c>
      <c r="D1709" s="1">
        <v>42856</v>
      </c>
      <c r="E1709" t="s">
        <v>39</v>
      </c>
      <c r="F1709" t="s">
        <v>3154</v>
      </c>
      <c r="G1709" t="s">
        <v>3155</v>
      </c>
      <c r="H1709" t="s">
        <v>25</v>
      </c>
      <c r="I1709" t="s">
        <v>26</v>
      </c>
      <c r="J1709" t="s">
        <v>2209</v>
      </c>
      <c r="K1709" t="s">
        <v>91</v>
      </c>
      <c r="L1709">
        <v>77340</v>
      </c>
      <c r="M1709" t="s">
        <v>92</v>
      </c>
      <c r="N1709" t="s">
        <v>2579</v>
      </c>
      <c r="O1709" t="s">
        <v>31</v>
      </c>
      <c r="P1709" t="s">
        <v>55</v>
      </c>
      <c r="Q1709" t="s">
        <v>2580</v>
      </c>
      <c r="R1709">
        <v>141.41999999999999</v>
      </c>
      <c r="S1709">
        <v>5</v>
      </c>
      <c r="T1709">
        <v>0.6</v>
      </c>
      <c r="U1709">
        <v>-187.38149999999999</v>
      </c>
    </row>
    <row r="1710" spans="1:21" x14ac:dyDescent="0.25">
      <c r="A1710">
        <v>8072</v>
      </c>
      <c r="B1710" t="s">
        <v>4608</v>
      </c>
      <c r="C1710" s="1">
        <v>42736</v>
      </c>
      <c r="D1710" s="1">
        <v>42856</v>
      </c>
      <c r="E1710" t="s">
        <v>39</v>
      </c>
      <c r="F1710" t="s">
        <v>3154</v>
      </c>
      <c r="G1710" t="s">
        <v>3155</v>
      </c>
      <c r="H1710" t="s">
        <v>25</v>
      </c>
      <c r="I1710" t="s">
        <v>26</v>
      </c>
      <c r="J1710" t="s">
        <v>2209</v>
      </c>
      <c r="K1710" t="s">
        <v>91</v>
      </c>
      <c r="L1710">
        <v>77340</v>
      </c>
      <c r="M1710" t="s">
        <v>92</v>
      </c>
      <c r="N1710" t="s">
        <v>942</v>
      </c>
      <c r="O1710" t="s">
        <v>31</v>
      </c>
      <c r="P1710" t="s">
        <v>35</v>
      </c>
      <c r="Q1710" t="s">
        <v>943</v>
      </c>
      <c r="R1710">
        <v>310.74400000000003</v>
      </c>
      <c r="S1710">
        <v>4</v>
      </c>
      <c r="T1710">
        <v>0.3</v>
      </c>
      <c r="U1710">
        <v>-26.635200000000001</v>
      </c>
    </row>
    <row r="1711" spans="1:21" x14ac:dyDescent="0.25">
      <c r="A1711">
        <v>8077</v>
      </c>
      <c r="B1711" t="s">
        <v>4609</v>
      </c>
      <c r="C1711" t="s">
        <v>1959</v>
      </c>
      <c r="D1711" t="s">
        <v>2085</v>
      </c>
      <c r="E1711" t="s">
        <v>39</v>
      </c>
      <c r="F1711" t="s">
        <v>2033</v>
      </c>
      <c r="G1711" t="s">
        <v>2034</v>
      </c>
      <c r="H1711" t="s">
        <v>89</v>
      </c>
      <c r="I1711" t="s">
        <v>26</v>
      </c>
      <c r="J1711" t="s">
        <v>4610</v>
      </c>
      <c r="K1711" t="s">
        <v>754</v>
      </c>
      <c r="L1711">
        <v>30344</v>
      </c>
      <c r="M1711" t="s">
        <v>29</v>
      </c>
      <c r="N1711" t="s">
        <v>960</v>
      </c>
      <c r="O1711" t="s">
        <v>31</v>
      </c>
      <c r="P1711" t="s">
        <v>55</v>
      </c>
      <c r="Q1711" t="s">
        <v>961</v>
      </c>
      <c r="R1711">
        <v>27.42</v>
      </c>
      <c r="S1711">
        <v>3</v>
      </c>
      <c r="T1711">
        <v>0</v>
      </c>
      <c r="U1711">
        <v>9.3228000000000009</v>
      </c>
    </row>
    <row r="1712" spans="1:21" x14ac:dyDescent="0.25">
      <c r="A1712">
        <v>8086</v>
      </c>
      <c r="B1712" t="s">
        <v>4611</v>
      </c>
      <c r="C1712" t="s">
        <v>3055</v>
      </c>
      <c r="D1712" t="s">
        <v>4036</v>
      </c>
      <c r="E1712" t="s">
        <v>39</v>
      </c>
      <c r="F1712" t="s">
        <v>4612</v>
      </c>
      <c r="G1712" t="s">
        <v>4613</v>
      </c>
      <c r="H1712" t="s">
        <v>100</v>
      </c>
      <c r="I1712" t="s">
        <v>26</v>
      </c>
      <c r="J1712" t="s">
        <v>784</v>
      </c>
      <c r="K1712" t="s">
        <v>817</v>
      </c>
      <c r="L1712">
        <v>22204</v>
      </c>
      <c r="M1712" t="s">
        <v>29</v>
      </c>
      <c r="N1712" t="s">
        <v>542</v>
      </c>
      <c r="O1712" t="s">
        <v>31</v>
      </c>
      <c r="P1712" t="s">
        <v>55</v>
      </c>
      <c r="Q1712" t="s">
        <v>543</v>
      </c>
      <c r="R1712">
        <v>61.1</v>
      </c>
      <c r="S1712">
        <v>5</v>
      </c>
      <c r="T1712">
        <v>0</v>
      </c>
      <c r="U1712">
        <v>18.329999999999998</v>
      </c>
    </row>
    <row r="1713" spans="1:21" x14ac:dyDescent="0.25">
      <c r="A1713">
        <v>8094</v>
      </c>
      <c r="B1713" t="s">
        <v>4614</v>
      </c>
      <c r="C1713" t="s">
        <v>3232</v>
      </c>
      <c r="D1713" s="1">
        <v>42743</v>
      </c>
      <c r="E1713" t="s">
        <v>22</v>
      </c>
      <c r="F1713" t="s">
        <v>2096</v>
      </c>
      <c r="G1713" t="s">
        <v>2097</v>
      </c>
      <c r="H1713" t="s">
        <v>25</v>
      </c>
      <c r="I1713" t="s">
        <v>26</v>
      </c>
      <c r="J1713" t="s">
        <v>202</v>
      </c>
      <c r="K1713" t="s">
        <v>203</v>
      </c>
      <c r="L1713">
        <v>98115</v>
      </c>
      <c r="M1713" t="s">
        <v>53</v>
      </c>
      <c r="N1713" t="s">
        <v>1078</v>
      </c>
      <c r="O1713" t="s">
        <v>31</v>
      </c>
      <c r="P1713" t="s">
        <v>55</v>
      </c>
      <c r="Q1713" t="s">
        <v>339</v>
      </c>
      <c r="R1713">
        <v>23.88</v>
      </c>
      <c r="S1713">
        <v>3</v>
      </c>
      <c r="T1713">
        <v>0</v>
      </c>
      <c r="U1713">
        <v>10.507199999999999</v>
      </c>
    </row>
    <row r="1714" spans="1:21" x14ac:dyDescent="0.25">
      <c r="A1714">
        <v>8106</v>
      </c>
      <c r="B1714" t="s">
        <v>4615</v>
      </c>
      <c r="C1714" t="s">
        <v>3090</v>
      </c>
      <c r="D1714" t="s">
        <v>2445</v>
      </c>
      <c r="E1714" t="s">
        <v>86</v>
      </c>
      <c r="F1714" t="s">
        <v>4616</v>
      </c>
      <c r="G1714" t="s">
        <v>4617</v>
      </c>
      <c r="H1714" t="s">
        <v>100</v>
      </c>
      <c r="I1714" t="s">
        <v>26</v>
      </c>
      <c r="J1714" t="s">
        <v>101</v>
      </c>
      <c r="K1714" t="s">
        <v>91</v>
      </c>
      <c r="L1714">
        <v>77041</v>
      </c>
      <c r="M1714" t="s">
        <v>92</v>
      </c>
      <c r="N1714" t="s">
        <v>594</v>
      </c>
      <c r="O1714" t="s">
        <v>31</v>
      </c>
      <c r="P1714" t="s">
        <v>32</v>
      </c>
      <c r="Q1714" t="s">
        <v>595</v>
      </c>
      <c r="R1714">
        <v>89.066400000000002</v>
      </c>
      <c r="S1714">
        <v>1</v>
      </c>
      <c r="T1714">
        <v>0.32</v>
      </c>
      <c r="U1714">
        <v>-17.0274</v>
      </c>
    </row>
    <row r="1715" spans="1:21" x14ac:dyDescent="0.25">
      <c r="A1715">
        <v>8109</v>
      </c>
      <c r="B1715" t="s">
        <v>4618</v>
      </c>
      <c r="C1715" s="1">
        <v>42959</v>
      </c>
      <c r="D1715" t="s">
        <v>3166</v>
      </c>
      <c r="E1715" t="s">
        <v>39</v>
      </c>
      <c r="F1715" t="s">
        <v>866</v>
      </c>
      <c r="G1715" t="s">
        <v>867</v>
      </c>
      <c r="H1715" t="s">
        <v>25</v>
      </c>
      <c r="I1715" t="s">
        <v>26</v>
      </c>
      <c r="J1715" t="s">
        <v>64</v>
      </c>
      <c r="K1715" t="s">
        <v>65</v>
      </c>
      <c r="L1715">
        <v>19140</v>
      </c>
      <c r="M1715" t="s">
        <v>66</v>
      </c>
      <c r="N1715" t="s">
        <v>537</v>
      </c>
      <c r="O1715" t="s">
        <v>31</v>
      </c>
      <c r="P1715" t="s">
        <v>35</v>
      </c>
      <c r="Q1715" t="s">
        <v>538</v>
      </c>
      <c r="R1715">
        <v>215.54400000000001</v>
      </c>
      <c r="S1715">
        <v>4</v>
      </c>
      <c r="T1715">
        <v>0.3</v>
      </c>
      <c r="U1715">
        <v>-58.504800000000003</v>
      </c>
    </row>
    <row r="1716" spans="1:21" x14ac:dyDescent="0.25">
      <c r="A1716">
        <v>8111</v>
      </c>
      <c r="B1716" t="s">
        <v>4619</v>
      </c>
      <c r="C1716" t="s">
        <v>2585</v>
      </c>
      <c r="D1716" t="s">
        <v>397</v>
      </c>
      <c r="E1716" t="s">
        <v>39</v>
      </c>
      <c r="F1716" t="s">
        <v>4620</v>
      </c>
      <c r="G1716" t="s">
        <v>4621</v>
      </c>
      <c r="H1716" t="s">
        <v>25</v>
      </c>
      <c r="I1716" t="s">
        <v>26</v>
      </c>
      <c r="J1716" t="s">
        <v>137</v>
      </c>
      <c r="K1716" t="s">
        <v>138</v>
      </c>
      <c r="L1716">
        <v>60623</v>
      </c>
      <c r="M1716" t="s">
        <v>92</v>
      </c>
      <c r="N1716" t="s">
        <v>2591</v>
      </c>
      <c r="O1716" t="s">
        <v>31</v>
      </c>
      <c r="P1716" t="s">
        <v>35</v>
      </c>
      <c r="Q1716" t="s">
        <v>2592</v>
      </c>
      <c r="R1716">
        <v>127.386</v>
      </c>
      <c r="S1716">
        <v>2</v>
      </c>
      <c r="T1716">
        <v>0.3</v>
      </c>
      <c r="U1716">
        <v>-25.4772</v>
      </c>
    </row>
    <row r="1717" spans="1:21" x14ac:dyDescent="0.25">
      <c r="A1717">
        <v>8112</v>
      </c>
      <c r="B1717" t="s">
        <v>4622</v>
      </c>
      <c r="C1717" s="1">
        <v>42381</v>
      </c>
      <c r="D1717" s="1">
        <v>42441</v>
      </c>
      <c r="E1717" t="s">
        <v>22</v>
      </c>
      <c r="F1717" t="s">
        <v>4481</v>
      </c>
      <c r="G1717" t="s">
        <v>4482</v>
      </c>
      <c r="H1717" t="s">
        <v>25</v>
      </c>
      <c r="I1717" t="s">
        <v>26</v>
      </c>
      <c r="J1717" t="s">
        <v>2071</v>
      </c>
      <c r="K1717" t="s">
        <v>91</v>
      </c>
      <c r="L1717">
        <v>76903</v>
      </c>
      <c r="M1717" t="s">
        <v>92</v>
      </c>
      <c r="N1717" t="s">
        <v>661</v>
      </c>
      <c r="O1717" t="s">
        <v>31</v>
      </c>
      <c r="P1717" t="s">
        <v>35</v>
      </c>
      <c r="Q1717" t="s">
        <v>662</v>
      </c>
      <c r="R1717">
        <v>248.43</v>
      </c>
      <c r="S1717">
        <v>5</v>
      </c>
      <c r="T1717">
        <v>0.3</v>
      </c>
      <c r="U1717">
        <v>-17.745000000000001</v>
      </c>
    </row>
    <row r="1718" spans="1:21" x14ac:dyDescent="0.25">
      <c r="A1718">
        <v>8114</v>
      </c>
      <c r="B1718" t="s">
        <v>4622</v>
      </c>
      <c r="C1718" s="1">
        <v>42381</v>
      </c>
      <c r="D1718" s="1">
        <v>42441</v>
      </c>
      <c r="E1718" t="s">
        <v>22</v>
      </c>
      <c r="F1718" t="s">
        <v>4481</v>
      </c>
      <c r="G1718" t="s">
        <v>4482</v>
      </c>
      <c r="H1718" t="s">
        <v>25</v>
      </c>
      <c r="I1718" t="s">
        <v>26</v>
      </c>
      <c r="J1718" t="s">
        <v>2071</v>
      </c>
      <c r="K1718" t="s">
        <v>91</v>
      </c>
      <c r="L1718">
        <v>76903</v>
      </c>
      <c r="M1718" t="s">
        <v>92</v>
      </c>
      <c r="N1718" t="s">
        <v>321</v>
      </c>
      <c r="O1718" t="s">
        <v>31</v>
      </c>
      <c r="P1718" t="s">
        <v>35</v>
      </c>
      <c r="Q1718" t="s">
        <v>322</v>
      </c>
      <c r="R1718">
        <v>85.245999999999995</v>
      </c>
      <c r="S1718">
        <v>2</v>
      </c>
      <c r="T1718">
        <v>0.3</v>
      </c>
      <c r="U1718">
        <v>-1.2178</v>
      </c>
    </row>
    <row r="1719" spans="1:21" x14ac:dyDescent="0.25">
      <c r="A1719">
        <v>8116</v>
      </c>
      <c r="B1719" t="s">
        <v>4623</v>
      </c>
      <c r="C1719" t="s">
        <v>3025</v>
      </c>
      <c r="D1719" s="1">
        <v>42834</v>
      </c>
      <c r="E1719" t="s">
        <v>39</v>
      </c>
      <c r="F1719" t="s">
        <v>1885</v>
      </c>
      <c r="G1719" t="s">
        <v>1886</v>
      </c>
      <c r="H1719" t="s">
        <v>89</v>
      </c>
      <c r="I1719" t="s">
        <v>26</v>
      </c>
      <c r="J1719" t="s">
        <v>51</v>
      </c>
      <c r="K1719" t="s">
        <v>52</v>
      </c>
      <c r="L1719">
        <v>90049</v>
      </c>
      <c r="M1719" t="s">
        <v>53</v>
      </c>
      <c r="N1719" t="s">
        <v>4345</v>
      </c>
      <c r="O1719" t="s">
        <v>31</v>
      </c>
      <c r="P1719" t="s">
        <v>55</v>
      </c>
      <c r="Q1719" t="s">
        <v>4346</v>
      </c>
      <c r="R1719">
        <v>148.02000000000001</v>
      </c>
      <c r="S1719">
        <v>3</v>
      </c>
      <c r="T1719">
        <v>0</v>
      </c>
      <c r="U1719">
        <v>41.445599999999999</v>
      </c>
    </row>
    <row r="1720" spans="1:21" x14ac:dyDescent="0.25">
      <c r="A1720">
        <v>8119</v>
      </c>
      <c r="B1720" t="s">
        <v>4624</v>
      </c>
      <c r="C1720" t="s">
        <v>2250</v>
      </c>
      <c r="D1720" t="s">
        <v>3232</v>
      </c>
      <c r="E1720" t="s">
        <v>39</v>
      </c>
      <c r="F1720" t="s">
        <v>3157</v>
      </c>
      <c r="G1720" t="s">
        <v>3158</v>
      </c>
      <c r="H1720" t="s">
        <v>25</v>
      </c>
      <c r="I1720" t="s">
        <v>26</v>
      </c>
      <c r="J1720" t="s">
        <v>137</v>
      </c>
      <c r="K1720" t="s">
        <v>138</v>
      </c>
      <c r="L1720">
        <v>60653</v>
      </c>
      <c r="M1720" t="s">
        <v>92</v>
      </c>
      <c r="N1720" t="s">
        <v>703</v>
      </c>
      <c r="O1720" t="s">
        <v>31</v>
      </c>
      <c r="P1720" t="s">
        <v>35</v>
      </c>
      <c r="Q1720" t="s">
        <v>704</v>
      </c>
      <c r="R1720">
        <v>526.34400000000005</v>
      </c>
      <c r="S1720">
        <v>4</v>
      </c>
      <c r="T1720">
        <v>0.3</v>
      </c>
      <c r="U1720">
        <v>-75.191999999999993</v>
      </c>
    </row>
    <row r="1721" spans="1:21" x14ac:dyDescent="0.25">
      <c r="A1721">
        <v>8120</v>
      </c>
      <c r="B1721" t="s">
        <v>4625</v>
      </c>
      <c r="C1721" s="1">
        <v>42685</v>
      </c>
      <c r="D1721" t="s">
        <v>2554</v>
      </c>
      <c r="E1721" t="s">
        <v>39</v>
      </c>
      <c r="F1721" t="s">
        <v>691</v>
      </c>
      <c r="G1721" t="s">
        <v>692</v>
      </c>
      <c r="H1721" t="s">
        <v>25</v>
      </c>
      <c r="I1721" t="s">
        <v>26</v>
      </c>
      <c r="J1721" t="s">
        <v>352</v>
      </c>
      <c r="K1721" t="s">
        <v>52</v>
      </c>
      <c r="L1721">
        <v>94110</v>
      </c>
      <c r="M1721" t="s">
        <v>53</v>
      </c>
      <c r="N1721" t="s">
        <v>197</v>
      </c>
      <c r="O1721" t="s">
        <v>31</v>
      </c>
      <c r="P1721" t="s">
        <v>55</v>
      </c>
      <c r="Q1721" t="s">
        <v>198</v>
      </c>
      <c r="R1721">
        <v>41.96</v>
      </c>
      <c r="S1721">
        <v>2</v>
      </c>
      <c r="T1721">
        <v>0</v>
      </c>
      <c r="U1721">
        <v>10.909599999999999</v>
      </c>
    </row>
    <row r="1722" spans="1:21" x14ac:dyDescent="0.25">
      <c r="A1722">
        <v>8121</v>
      </c>
      <c r="B1722" t="s">
        <v>4625</v>
      </c>
      <c r="C1722" s="1">
        <v>42685</v>
      </c>
      <c r="D1722" t="s">
        <v>2554</v>
      </c>
      <c r="E1722" t="s">
        <v>39</v>
      </c>
      <c r="F1722" t="s">
        <v>691</v>
      </c>
      <c r="G1722" t="s">
        <v>692</v>
      </c>
      <c r="H1722" t="s">
        <v>25</v>
      </c>
      <c r="I1722" t="s">
        <v>26</v>
      </c>
      <c r="J1722" t="s">
        <v>352</v>
      </c>
      <c r="K1722" t="s">
        <v>52</v>
      </c>
      <c r="L1722">
        <v>94110</v>
      </c>
      <c r="M1722" t="s">
        <v>53</v>
      </c>
      <c r="N1722" t="s">
        <v>703</v>
      </c>
      <c r="O1722" t="s">
        <v>31</v>
      </c>
      <c r="P1722" t="s">
        <v>35</v>
      </c>
      <c r="Q1722" t="s">
        <v>704</v>
      </c>
      <c r="R1722">
        <v>451.15199999999999</v>
      </c>
      <c r="S1722">
        <v>3</v>
      </c>
      <c r="T1722">
        <v>0.2</v>
      </c>
      <c r="U1722">
        <v>0</v>
      </c>
    </row>
    <row r="1723" spans="1:21" x14ac:dyDescent="0.25">
      <c r="A1723">
        <v>8125</v>
      </c>
      <c r="B1723" t="s">
        <v>4626</v>
      </c>
      <c r="C1723" s="1">
        <v>42925</v>
      </c>
      <c r="D1723" s="1">
        <v>43078</v>
      </c>
      <c r="E1723" t="s">
        <v>39</v>
      </c>
      <c r="F1723" t="s">
        <v>2217</v>
      </c>
      <c r="G1723" t="s">
        <v>2218</v>
      </c>
      <c r="H1723" t="s">
        <v>25</v>
      </c>
      <c r="I1723" t="s">
        <v>26</v>
      </c>
      <c r="J1723" t="s">
        <v>4627</v>
      </c>
      <c r="K1723" t="s">
        <v>52</v>
      </c>
      <c r="L1723">
        <v>95351</v>
      </c>
      <c r="M1723" t="s">
        <v>53</v>
      </c>
      <c r="N1723" t="s">
        <v>319</v>
      </c>
      <c r="O1723" t="s">
        <v>31</v>
      </c>
      <c r="P1723" t="s">
        <v>35</v>
      </c>
      <c r="Q1723" t="s">
        <v>320</v>
      </c>
      <c r="R1723">
        <v>161.56800000000001</v>
      </c>
      <c r="S1723">
        <v>2</v>
      </c>
      <c r="T1723">
        <v>0.2</v>
      </c>
      <c r="U1723">
        <v>-28.2744</v>
      </c>
    </row>
    <row r="1724" spans="1:21" x14ac:dyDescent="0.25">
      <c r="A1724">
        <v>8129</v>
      </c>
      <c r="B1724" t="s">
        <v>4628</v>
      </c>
      <c r="C1724" t="s">
        <v>3297</v>
      </c>
      <c r="D1724" s="1">
        <v>42744</v>
      </c>
      <c r="E1724" t="s">
        <v>39</v>
      </c>
      <c r="F1724" t="s">
        <v>109</v>
      </c>
      <c r="G1724" t="s">
        <v>110</v>
      </c>
      <c r="H1724" t="s">
        <v>25</v>
      </c>
      <c r="I1724" t="s">
        <v>26</v>
      </c>
      <c r="J1724" t="s">
        <v>137</v>
      </c>
      <c r="K1724" t="s">
        <v>138</v>
      </c>
      <c r="L1724">
        <v>60610</v>
      </c>
      <c r="M1724" t="s">
        <v>92</v>
      </c>
      <c r="N1724" t="s">
        <v>863</v>
      </c>
      <c r="O1724" t="s">
        <v>31</v>
      </c>
      <c r="P1724" t="s">
        <v>55</v>
      </c>
      <c r="Q1724" t="s">
        <v>864</v>
      </c>
      <c r="R1724">
        <v>64.959999999999994</v>
      </c>
      <c r="S1724">
        <v>5</v>
      </c>
      <c r="T1724">
        <v>0.6</v>
      </c>
      <c r="U1724">
        <v>-43.847999999999999</v>
      </c>
    </row>
    <row r="1725" spans="1:21" x14ac:dyDescent="0.25">
      <c r="A1725">
        <v>8134</v>
      </c>
      <c r="B1725" t="s">
        <v>4629</v>
      </c>
      <c r="C1725" s="1">
        <v>42226</v>
      </c>
      <c r="D1725" t="s">
        <v>995</v>
      </c>
      <c r="E1725" t="s">
        <v>39</v>
      </c>
      <c r="F1725" t="s">
        <v>87</v>
      </c>
      <c r="G1725" t="s">
        <v>88</v>
      </c>
      <c r="H1725" t="s">
        <v>89</v>
      </c>
      <c r="I1725" t="s">
        <v>26</v>
      </c>
      <c r="J1725" t="s">
        <v>2064</v>
      </c>
      <c r="K1725" t="s">
        <v>91</v>
      </c>
      <c r="L1725">
        <v>75081</v>
      </c>
      <c r="M1725" t="s">
        <v>92</v>
      </c>
      <c r="N1725" t="s">
        <v>149</v>
      </c>
      <c r="O1725" t="s">
        <v>31</v>
      </c>
      <c r="P1725" t="s">
        <v>55</v>
      </c>
      <c r="Q1725" t="s">
        <v>150</v>
      </c>
      <c r="R1725">
        <v>72.78</v>
      </c>
      <c r="S1725">
        <v>3</v>
      </c>
      <c r="T1725">
        <v>0.6</v>
      </c>
      <c r="U1725">
        <v>-70.960499999999996</v>
      </c>
    </row>
    <row r="1726" spans="1:21" x14ac:dyDescent="0.25">
      <c r="A1726">
        <v>8137</v>
      </c>
      <c r="B1726" t="s">
        <v>4630</v>
      </c>
      <c r="C1726" s="1">
        <v>42712</v>
      </c>
      <c r="D1726" t="s">
        <v>3450</v>
      </c>
      <c r="E1726" t="s">
        <v>39</v>
      </c>
      <c r="F1726" t="s">
        <v>4631</v>
      </c>
      <c r="G1726" t="s">
        <v>4632</v>
      </c>
      <c r="H1726" t="s">
        <v>89</v>
      </c>
      <c r="I1726" t="s">
        <v>26</v>
      </c>
      <c r="J1726" t="s">
        <v>645</v>
      </c>
      <c r="K1726" t="s">
        <v>43</v>
      </c>
      <c r="L1726">
        <v>33801</v>
      </c>
      <c r="M1726" t="s">
        <v>29</v>
      </c>
      <c r="N1726" t="s">
        <v>400</v>
      </c>
      <c r="O1726" t="s">
        <v>31</v>
      </c>
      <c r="P1726" t="s">
        <v>45</v>
      </c>
      <c r="Q1726" t="s">
        <v>401</v>
      </c>
      <c r="R1726">
        <v>562.29250000000002</v>
      </c>
      <c r="S1726">
        <v>7</v>
      </c>
      <c r="T1726">
        <v>0.45</v>
      </c>
      <c r="U1726">
        <v>-255.58750000000001</v>
      </c>
    </row>
    <row r="1727" spans="1:21" x14ac:dyDescent="0.25">
      <c r="A1727">
        <v>8138</v>
      </c>
      <c r="B1727" t="s">
        <v>4633</v>
      </c>
      <c r="C1727" s="1">
        <v>41893</v>
      </c>
      <c r="D1727" t="s">
        <v>4634</v>
      </c>
      <c r="E1727" t="s">
        <v>39</v>
      </c>
      <c r="F1727" t="s">
        <v>3961</v>
      </c>
      <c r="G1727" t="s">
        <v>3962</v>
      </c>
      <c r="H1727" t="s">
        <v>100</v>
      </c>
      <c r="I1727" t="s">
        <v>26</v>
      </c>
      <c r="J1727" t="s">
        <v>180</v>
      </c>
      <c r="K1727" t="s">
        <v>123</v>
      </c>
      <c r="L1727">
        <v>10035</v>
      </c>
      <c r="M1727" t="s">
        <v>66</v>
      </c>
      <c r="N1727" t="s">
        <v>383</v>
      </c>
      <c r="O1727" t="s">
        <v>31</v>
      </c>
      <c r="P1727" t="s">
        <v>55</v>
      </c>
      <c r="Q1727" t="s">
        <v>1460</v>
      </c>
      <c r="R1727">
        <v>56.52</v>
      </c>
      <c r="S1727">
        <v>9</v>
      </c>
      <c r="T1727">
        <v>0</v>
      </c>
      <c r="U1727">
        <v>21.477599999999999</v>
      </c>
    </row>
    <row r="1728" spans="1:21" x14ac:dyDescent="0.25">
      <c r="A1728">
        <v>8144</v>
      </c>
      <c r="B1728" t="s">
        <v>4635</v>
      </c>
      <c r="C1728" s="1">
        <v>42492</v>
      </c>
      <c r="D1728" s="1">
        <v>42645</v>
      </c>
      <c r="E1728" t="s">
        <v>39</v>
      </c>
      <c r="F1728" t="s">
        <v>2234</v>
      </c>
      <c r="G1728" t="s">
        <v>2235</v>
      </c>
      <c r="H1728" t="s">
        <v>25</v>
      </c>
      <c r="I1728" t="s">
        <v>26</v>
      </c>
      <c r="J1728" t="s">
        <v>720</v>
      </c>
      <c r="K1728" t="s">
        <v>52</v>
      </c>
      <c r="L1728">
        <v>92037</v>
      </c>
      <c r="M1728" t="s">
        <v>53</v>
      </c>
      <c r="N1728" t="s">
        <v>895</v>
      </c>
      <c r="O1728" t="s">
        <v>31</v>
      </c>
      <c r="P1728" t="s">
        <v>45</v>
      </c>
      <c r="Q1728" t="s">
        <v>896</v>
      </c>
      <c r="R1728">
        <v>557.72799999999995</v>
      </c>
      <c r="S1728">
        <v>4</v>
      </c>
      <c r="T1728">
        <v>0.2</v>
      </c>
      <c r="U1728">
        <v>6.9715999999999996</v>
      </c>
    </row>
    <row r="1729" spans="1:21" x14ac:dyDescent="0.25">
      <c r="A1729">
        <v>8151</v>
      </c>
      <c r="B1729" t="s">
        <v>4636</v>
      </c>
      <c r="C1729" t="s">
        <v>1234</v>
      </c>
      <c r="D1729" t="s">
        <v>4637</v>
      </c>
      <c r="E1729" t="s">
        <v>86</v>
      </c>
      <c r="F1729" t="s">
        <v>3289</v>
      </c>
      <c r="G1729" t="s">
        <v>3290</v>
      </c>
      <c r="H1729" t="s">
        <v>89</v>
      </c>
      <c r="I1729" t="s">
        <v>26</v>
      </c>
      <c r="J1729" t="s">
        <v>4638</v>
      </c>
      <c r="K1729" t="s">
        <v>2163</v>
      </c>
      <c r="L1729">
        <v>57701</v>
      </c>
      <c r="M1729" t="s">
        <v>92</v>
      </c>
      <c r="N1729" t="s">
        <v>928</v>
      </c>
      <c r="O1729" t="s">
        <v>31</v>
      </c>
      <c r="P1729" t="s">
        <v>32</v>
      </c>
      <c r="Q1729" t="s">
        <v>929</v>
      </c>
      <c r="R1729">
        <v>141.96</v>
      </c>
      <c r="S1729">
        <v>2</v>
      </c>
      <c r="T1729">
        <v>0</v>
      </c>
      <c r="U1729">
        <v>39.748800000000003</v>
      </c>
    </row>
    <row r="1730" spans="1:21" x14ac:dyDescent="0.25">
      <c r="A1730">
        <v>8157</v>
      </c>
      <c r="B1730" t="s">
        <v>4639</v>
      </c>
      <c r="C1730" s="1">
        <v>42470</v>
      </c>
      <c r="D1730" s="1">
        <v>42623</v>
      </c>
      <c r="E1730" t="s">
        <v>39</v>
      </c>
      <c r="F1730" t="s">
        <v>888</v>
      </c>
      <c r="G1730" t="s">
        <v>889</v>
      </c>
      <c r="H1730" t="s">
        <v>25</v>
      </c>
      <c r="I1730" t="s">
        <v>26</v>
      </c>
      <c r="J1730" t="s">
        <v>3266</v>
      </c>
      <c r="K1730" t="s">
        <v>1274</v>
      </c>
      <c r="L1730">
        <v>21215</v>
      </c>
      <c r="M1730" t="s">
        <v>66</v>
      </c>
      <c r="N1730" t="s">
        <v>1474</v>
      </c>
      <c r="O1730" t="s">
        <v>31</v>
      </c>
      <c r="P1730" t="s">
        <v>45</v>
      </c>
      <c r="Q1730" t="s">
        <v>1475</v>
      </c>
      <c r="R1730">
        <v>239.37200000000001</v>
      </c>
      <c r="S1730">
        <v>2</v>
      </c>
      <c r="T1730">
        <v>0.3</v>
      </c>
      <c r="U1730">
        <v>-23.937200000000001</v>
      </c>
    </row>
    <row r="1731" spans="1:21" x14ac:dyDescent="0.25">
      <c r="A1731">
        <v>8161</v>
      </c>
      <c r="B1731" t="s">
        <v>4640</v>
      </c>
      <c r="C1731" t="s">
        <v>1791</v>
      </c>
      <c r="D1731" t="s">
        <v>1792</v>
      </c>
      <c r="E1731" t="s">
        <v>39</v>
      </c>
      <c r="F1731" t="s">
        <v>4641</v>
      </c>
      <c r="G1731" t="s">
        <v>4642</v>
      </c>
      <c r="H1731" t="s">
        <v>25</v>
      </c>
      <c r="I1731" t="s">
        <v>26</v>
      </c>
      <c r="J1731" t="s">
        <v>391</v>
      </c>
      <c r="K1731" t="s">
        <v>392</v>
      </c>
      <c r="L1731">
        <v>7109</v>
      </c>
      <c r="M1731" t="s">
        <v>66</v>
      </c>
      <c r="N1731" t="s">
        <v>3799</v>
      </c>
      <c r="O1731" t="s">
        <v>31</v>
      </c>
      <c r="P1731" t="s">
        <v>35</v>
      </c>
      <c r="Q1731" t="s">
        <v>3800</v>
      </c>
      <c r="R1731">
        <v>227.96</v>
      </c>
      <c r="S1731">
        <v>2</v>
      </c>
      <c r="T1731">
        <v>0</v>
      </c>
      <c r="U1731">
        <v>36.473599999999998</v>
      </c>
    </row>
    <row r="1732" spans="1:21" x14ac:dyDescent="0.25">
      <c r="A1732">
        <v>8164</v>
      </c>
      <c r="B1732" t="s">
        <v>4643</v>
      </c>
      <c r="C1732" s="1">
        <v>42046</v>
      </c>
      <c r="D1732" s="1">
        <v>42166</v>
      </c>
      <c r="E1732" t="s">
        <v>39</v>
      </c>
      <c r="F1732" t="s">
        <v>932</v>
      </c>
      <c r="G1732" t="s">
        <v>933</v>
      </c>
      <c r="H1732" t="s">
        <v>25</v>
      </c>
      <c r="I1732" t="s">
        <v>26</v>
      </c>
      <c r="J1732" t="s">
        <v>720</v>
      </c>
      <c r="K1732" t="s">
        <v>52</v>
      </c>
      <c r="L1732">
        <v>92105</v>
      </c>
      <c r="M1732" t="s">
        <v>53</v>
      </c>
      <c r="N1732" t="s">
        <v>2324</v>
      </c>
      <c r="O1732" t="s">
        <v>31</v>
      </c>
      <c r="P1732" t="s">
        <v>55</v>
      </c>
      <c r="Q1732" t="s">
        <v>2325</v>
      </c>
      <c r="R1732">
        <v>96.96</v>
      </c>
      <c r="S1732">
        <v>6</v>
      </c>
      <c r="T1732">
        <v>0</v>
      </c>
      <c r="U1732">
        <v>33.936</v>
      </c>
    </row>
    <row r="1733" spans="1:21" x14ac:dyDescent="0.25">
      <c r="A1733">
        <v>8167</v>
      </c>
      <c r="B1733" t="s">
        <v>4643</v>
      </c>
      <c r="C1733" s="1">
        <v>42046</v>
      </c>
      <c r="D1733" s="1">
        <v>42166</v>
      </c>
      <c r="E1733" t="s">
        <v>39</v>
      </c>
      <c r="F1733" t="s">
        <v>932</v>
      </c>
      <c r="G1733" t="s">
        <v>933</v>
      </c>
      <c r="H1733" t="s">
        <v>25</v>
      </c>
      <c r="I1733" t="s">
        <v>26</v>
      </c>
      <c r="J1733" t="s">
        <v>720</v>
      </c>
      <c r="K1733" t="s">
        <v>52</v>
      </c>
      <c r="L1733">
        <v>92105</v>
      </c>
      <c r="M1733" t="s">
        <v>53</v>
      </c>
      <c r="N1733" t="s">
        <v>2329</v>
      </c>
      <c r="O1733" t="s">
        <v>31</v>
      </c>
      <c r="P1733" t="s">
        <v>32</v>
      </c>
      <c r="Q1733" t="s">
        <v>2330</v>
      </c>
      <c r="R1733">
        <v>512.49900000000002</v>
      </c>
      <c r="S1733">
        <v>3</v>
      </c>
      <c r="T1733">
        <v>0.15</v>
      </c>
      <c r="U1733">
        <v>-30.146999999999998</v>
      </c>
    </row>
    <row r="1734" spans="1:21" x14ac:dyDescent="0.25">
      <c r="A1734">
        <v>8168</v>
      </c>
      <c r="B1734" t="s">
        <v>4644</v>
      </c>
      <c r="C1734" t="s">
        <v>615</v>
      </c>
      <c r="D1734" s="1">
        <v>42498</v>
      </c>
      <c r="E1734" t="s">
        <v>39</v>
      </c>
      <c r="F1734" t="s">
        <v>3061</v>
      </c>
      <c r="G1734" t="s">
        <v>3062</v>
      </c>
      <c r="H1734" t="s">
        <v>89</v>
      </c>
      <c r="I1734" t="s">
        <v>26</v>
      </c>
      <c r="J1734" t="s">
        <v>352</v>
      </c>
      <c r="K1734" t="s">
        <v>52</v>
      </c>
      <c r="L1734">
        <v>94122</v>
      </c>
      <c r="M1734" t="s">
        <v>53</v>
      </c>
      <c r="N1734" t="s">
        <v>833</v>
      </c>
      <c r="O1734" t="s">
        <v>31</v>
      </c>
      <c r="P1734" t="s">
        <v>45</v>
      </c>
      <c r="Q1734" t="s">
        <v>834</v>
      </c>
      <c r="R1734">
        <v>863.12800000000004</v>
      </c>
      <c r="S1734">
        <v>7</v>
      </c>
      <c r="T1734">
        <v>0.2</v>
      </c>
      <c r="U1734">
        <v>-32.3673</v>
      </c>
    </row>
    <row r="1735" spans="1:21" x14ac:dyDescent="0.25">
      <c r="A1735">
        <v>8169</v>
      </c>
      <c r="B1735" t="s">
        <v>4645</v>
      </c>
      <c r="C1735" s="1">
        <v>42897</v>
      </c>
      <c r="D1735" t="s">
        <v>2440</v>
      </c>
      <c r="E1735" t="s">
        <v>39</v>
      </c>
      <c r="F1735" t="s">
        <v>2184</v>
      </c>
      <c r="G1735" t="s">
        <v>2185</v>
      </c>
      <c r="H1735" t="s">
        <v>100</v>
      </c>
      <c r="I1735" t="s">
        <v>26</v>
      </c>
      <c r="J1735" t="s">
        <v>202</v>
      </c>
      <c r="K1735" t="s">
        <v>203</v>
      </c>
      <c r="L1735">
        <v>98105</v>
      </c>
      <c r="M1735" t="s">
        <v>53</v>
      </c>
      <c r="N1735" t="s">
        <v>446</v>
      </c>
      <c r="O1735" t="s">
        <v>31</v>
      </c>
      <c r="P1735" t="s">
        <v>45</v>
      </c>
      <c r="Q1735" t="s">
        <v>447</v>
      </c>
      <c r="R1735">
        <v>2036.86</v>
      </c>
      <c r="S1735">
        <v>7</v>
      </c>
      <c r="T1735">
        <v>0</v>
      </c>
      <c r="U1735">
        <v>366.63479999999998</v>
      </c>
    </row>
    <row r="1736" spans="1:21" x14ac:dyDescent="0.25">
      <c r="A1736">
        <v>8170</v>
      </c>
      <c r="B1736" t="s">
        <v>4645</v>
      </c>
      <c r="C1736" s="1">
        <v>42897</v>
      </c>
      <c r="D1736" t="s">
        <v>2440</v>
      </c>
      <c r="E1736" t="s">
        <v>39</v>
      </c>
      <c r="F1736" t="s">
        <v>2184</v>
      </c>
      <c r="G1736" t="s">
        <v>2185</v>
      </c>
      <c r="H1736" t="s">
        <v>100</v>
      </c>
      <c r="I1736" t="s">
        <v>26</v>
      </c>
      <c r="J1736" t="s">
        <v>202</v>
      </c>
      <c r="K1736" t="s">
        <v>203</v>
      </c>
      <c r="L1736">
        <v>98105</v>
      </c>
      <c r="M1736" t="s">
        <v>53</v>
      </c>
      <c r="N1736" t="s">
        <v>440</v>
      </c>
      <c r="O1736" t="s">
        <v>31</v>
      </c>
      <c r="P1736" t="s">
        <v>35</v>
      </c>
      <c r="Q1736" t="s">
        <v>441</v>
      </c>
      <c r="R1736">
        <v>449.56799999999998</v>
      </c>
      <c r="S1736">
        <v>2</v>
      </c>
      <c r="T1736">
        <v>0.2</v>
      </c>
      <c r="U1736">
        <v>-73.0548</v>
      </c>
    </row>
    <row r="1737" spans="1:21" x14ac:dyDescent="0.25">
      <c r="A1737">
        <v>8180</v>
      </c>
      <c r="B1737" t="s">
        <v>4646</v>
      </c>
      <c r="C1737" s="1">
        <v>42043</v>
      </c>
      <c r="D1737" s="1">
        <v>42163</v>
      </c>
      <c r="E1737" t="s">
        <v>39</v>
      </c>
      <c r="F1737" t="s">
        <v>659</v>
      </c>
      <c r="G1737" t="s">
        <v>660</v>
      </c>
      <c r="H1737" t="s">
        <v>25</v>
      </c>
      <c r="I1737" t="s">
        <v>26</v>
      </c>
      <c r="J1737" t="s">
        <v>1015</v>
      </c>
      <c r="K1737" t="s">
        <v>1800</v>
      </c>
      <c r="L1737">
        <v>97477</v>
      </c>
      <c r="M1737" t="s">
        <v>53</v>
      </c>
      <c r="N1737" t="s">
        <v>3050</v>
      </c>
      <c r="O1737" t="s">
        <v>31</v>
      </c>
      <c r="P1737" t="s">
        <v>45</v>
      </c>
      <c r="Q1737" t="s">
        <v>3051</v>
      </c>
      <c r="R1737">
        <v>277.5</v>
      </c>
      <c r="S1737">
        <v>4</v>
      </c>
      <c r="T1737">
        <v>0.5</v>
      </c>
      <c r="U1737">
        <v>-188.7</v>
      </c>
    </row>
    <row r="1738" spans="1:21" x14ac:dyDescent="0.25">
      <c r="A1738">
        <v>8181</v>
      </c>
      <c r="B1738" t="s">
        <v>4647</v>
      </c>
      <c r="C1738" t="s">
        <v>273</v>
      </c>
      <c r="D1738" t="s">
        <v>989</v>
      </c>
      <c r="E1738" t="s">
        <v>39</v>
      </c>
      <c r="F1738" t="s">
        <v>3568</v>
      </c>
      <c r="G1738" t="s">
        <v>3569</v>
      </c>
      <c r="H1738" t="s">
        <v>25</v>
      </c>
      <c r="I1738" t="s">
        <v>26</v>
      </c>
      <c r="J1738" t="s">
        <v>64</v>
      </c>
      <c r="K1738" t="s">
        <v>65</v>
      </c>
      <c r="L1738">
        <v>19120</v>
      </c>
      <c r="M1738" t="s">
        <v>66</v>
      </c>
      <c r="N1738" t="s">
        <v>1465</v>
      </c>
      <c r="O1738" t="s">
        <v>31</v>
      </c>
      <c r="P1738" t="s">
        <v>45</v>
      </c>
      <c r="Q1738" t="s">
        <v>1466</v>
      </c>
      <c r="R1738">
        <v>1252.704</v>
      </c>
      <c r="S1738">
        <v>8</v>
      </c>
      <c r="T1738">
        <v>0.4</v>
      </c>
      <c r="U1738">
        <v>-480.20319999999998</v>
      </c>
    </row>
    <row r="1739" spans="1:21" x14ac:dyDescent="0.25">
      <c r="A1739">
        <v>8183</v>
      </c>
      <c r="B1739" t="s">
        <v>4648</v>
      </c>
      <c r="C1739" t="s">
        <v>3133</v>
      </c>
      <c r="D1739" t="s">
        <v>3768</v>
      </c>
      <c r="E1739" t="s">
        <v>39</v>
      </c>
      <c r="F1739" t="s">
        <v>2165</v>
      </c>
      <c r="G1739" t="s">
        <v>2166</v>
      </c>
      <c r="H1739" t="s">
        <v>89</v>
      </c>
      <c r="I1739" t="s">
        <v>26</v>
      </c>
      <c r="J1739" t="s">
        <v>137</v>
      </c>
      <c r="K1739" t="s">
        <v>138</v>
      </c>
      <c r="L1739">
        <v>60653</v>
      </c>
      <c r="M1739" t="s">
        <v>92</v>
      </c>
      <c r="N1739" t="s">
        <v>1827</v>
      </c>
      <c r="O1739" t="s">
        <v>31</v>
      </c>
      <c r="P1739" t="s">
        <v>55</v>
      </c>
      <c r="Q1739" t="s">
        <v>1828</v>
      </c>
      <c r="R1739">
        <v>22.608000000000001</v>
      </c>
      <c r="S1739">
        <v>3</v>
      </c>
      <c r="T1739">
        <v>0.6</v>
      </c>
      <c r="U1739">
        <v>-10.1736</v>
      </c>
    </row>
    <row r="1740" spans="1:21" x14ac:dyDescent="0.25">
      <c r="A1740">
        <v>8184</v>
      </c>
      <c r="B1740" t="s">
        <v>4648</v>
      </c>
      <c r="C1740" t="s">
        <v>3133</v>
      </c>
      <c r="D1740" t="s">
        <v>3768</v>
      </c>
      <c r="E1740" t="s">
        <v>39</v>
      </c>
      <c r="F1740" t="s">
        <v>2165</v>
      </c>
      <c r="G1740" t="s">
        <v>2166</v>
      </c>
      <c r="H1740" t="s">
        <v>89</v>
      </c>
      <c r="I1740" t="s">
        <v>26</v>
      </c>
      <c r="J1740" t="s">
        <v>137</v>
      </c>
      <c r="K1740" t="s">
        <v>138</v>
      </c>
      <c r="L1740">
        <v>60653</v>
      </c>
      <c r="M1740" t="s">
        <v>92</v>
      </c>
      <c r="N1740" t="s">
        <v>412</v>
      </c>
      <c r="O1740" t="s">
        <v>31</v>
      </c>
      <c r="P1740" t="s">
        <v>55</v>
      </c>
      <c r="Q1740" t="s">
        <v>413</v>
      </c>
      <c r="R1740">
        <v>1.8919999999999999</v>
      </c>
      <c r="S1740">
        <v>1</v>
      </c>
      <c r="T1740">
        <v>0.6</v>
      </c>
      <c r="U1740">
        <v>-0.99329999999999996</v>
      </c>
    </row>
    <row r="1741" spans="1:21" x14ac:dyDescent="0.25">
      <c r="A1741">
        <v>8187</v>
      </c>
      <c r="B1741" t="s">
        <v>4649</v>
      </c>
      <c r="C1741" t="s">
        <v>2898</v>
      </c>
      <c r="D1741" t="s">
        <v>77</v>
      </c>
      <c r="E1741" t="s">
        <v>22</v>
      </c>
      <c r="F1741" t="s">
        <v>1746</v>
      </c>
      <c r="G1741" t="s">
        <v>1747</v>
      </c>
      <c r="H1741" t="s">
        <v>25</v>
      </c>
      <c r="I1741" t="s">
        <v>26</v>
      </c>
      <c r="J1741" t="s">
        <v>137</v>
      </c>
      <c r="K1741" t="s">
        <v>138</v>
      </c>
      <c r="L1741">
        <v>60623</v>
      </c>
      <c r="M1741" t="s">
        <v>92</v>
      </c>
      <c r="N1741" t="s">
        <v>270</v>
      </c>
      <c r="O1741" t="s">
        <v>31</v>
      </c>
      <c r="P1741" t="s">
        <v>35</v>
      </c>
      <c r="Q1741" t="s">
        <v>271</v>
      </c>
      <c r="R1741">
        <v>170.072</v>
      </c>
      <c r="S1741">
        <v>4</v>
      </c>
      <c r="T1741">
        <v>0.3</v>
      </c>
      <c r="U1741">
        <v>-12.148</v>
      </c>
    </row>
    <row r="1742" spans="1:21" x14ac:dyDescent="0.25">
      <c r="A1742">
        <v>8192</v>
      </c>
      <c r="B1742" t="s">
        <v>4650</v>
      </c>
      <c r="C1742" t="s">
        <v>2666</v>
      </c>
      <c r="D1742" t="s">
        <v>1640</v>
      </c>
      <c r="E1742" t="s">
        <v>39</v>
      </c>
      <c r="F1742" t="s">
        <v>2533</v>
      </c>
      <c r="G1742" t="s">
        <v>2534</v>
      </c>
      <c r="H1742" t="s">
        <v>25</v>
      </c>
      <c r="I1742" t="s">
        <v>26</v>
      </c>
      <c r="J1742" t="s">
        <v>180</v>
      </c>
      <c r="K1742" t="s">
        <v>123</v>
      </c>
      <c r="L1742">
        <v>10011</v>
      </c>
      <c r="M1742" t="s">
        <v>66</v>
      </c>
      <c r="N1742" t="s">
        <v>383</v>
      </c>
      <c r="O1742" t="s">
        <v>31</v>
      </c>
      <c r="P1742" t="s">
        <v>55</v>
      </c>
      <c r="Q1742" t="s">
        <v>384</v>
      </c>
      <c r="R1742">
        <v>187.76</v>
      </c>
      <c r="S1742">
        <v>4</v>
      </c>
      <c r="T1742">
        <v>0</v>
      </c>
      <c r="U1742">
        <v>76.9816</v>
      </c>
    </row>
    <row r="1743" spans="1:21" x14ac:dyDescent="0.25">
      <c r="A1743">
        <v>8195</v>
      </c>
      <c r="B1743" t="s">
        <v>4651</v>
      </c>
      <c r="C1743" t="s">
        <v>128</v>
      </c>
      <c r="D1743" s="1">
        <v>42075</v>
      </c>
      <c r="E1743" t="s">
        <v>86</v>
      </c>
      <c r="F1743" t="s">
        <v>718</v>
      </c>
      <c r="G1743" t="s">
        <v>719</v>
      </c>
      <c r="H1743" t="s">
        <v>25</v>
      </c>
      <c r="I1743" t="s">
        <v>26</v>
      </c>
      <c r="J1743" t="s">
        <v>4652</v>
      </c>
      <c r="K1743" t="s">
        <v>1209</v>
      </c>
      <c r="L1743">
        <v>27707</v>
      </c>
      <c r="M1743" t="s">
        <v>29</v>
      </c>
      <c r="N1743" t="s">
        <v>336</v>
      </c>
      <c r="O1743" t="s">
        <v>31</v>
      </c>
      <c r="P1743" t="s">
        <v>55</v>
      </c>
      <c r="Q1743" t="s">
        <v>337</v>
      </c>
      <c r="R1743">
        <v>335.74400000000003</v>
      </c>
      <c r="S1743">
        <v>2</v>
      </c>
      <c r="T1743">
        <v>0.2</v>
      </c>
      <c r="U1743">
        <v>25.180800000000001</v>
      </c>
    </row>
    <row r="1744" spans="1:21" x14ac:dyDescent="0.25">
      <c r="A1744">
        <v>8204</v>
      </c>
      <c r="B1744" t="s">
        <v>4653</v>
      </c>
      <c r="C1744" s="1">
        <v>42227</v>
      </c>
      <c r="D1744" s="1">
        <v>42227</v>
      </c>
      <c r="E1744" t="s">
        <v>464</v>
      </c>
      <c r="F1744" t="s">
        <v>2966</v>
      </c>
      <c r="G1744" t="s">
        <v>2967</v>
      </c>
      <c r="H1744" t="s">
        <v>89</v>
      </c>
      <c r="I1744" t="s">
        <v>26</v>
      </c>
      <c r="J1744" t="s">
        <v>180</v>
      </c>
      <c r="K1744" t="s">
        <v>123</v>
      </c>
      <c r="L1744">
        <v>10024</v>
      </c>
      <c r="M1744" t="s">
        <v>66</v>
      </c>
      <c r="N1744" t="s">
        <v>4212</v>
      </c>
      <c r="O1744" t="s">
        <v>31</v>
      </c>
      <c r="P1744" t="s">
        <v>55</v>
      </c>
      <c r="Q1744" t="s">
        <v>4213</v>
      </c>
      <c r="R1744">
        <v>11.82</v>
      </c>
      <c r="S1744">
        <v>3</v>
      </c>
      <c r="T1744">
        <v>0</v>
      </c>
      <c r="U1744">
        <v>4.7279999999999998</v>
      </c>
    </row>
    <row r="1745" spans="1:21" x14ac:dyDescent="0.25">
      <c r="A1745">
        <v>8206</v>
      </c>
      <c r="B1745" t="s">
        <v>4653</v>
      </c>
      <c r="C1745" s="1">
        <v>42227</v>
      </c>
      <c r="D1745" s="1">
        <v>42227</v>
      </c>
      <c r="E1745" t="s">
        <v>464</v>
      </c>
      <c r="F1745" t="s">
        <v>2966</v>
      </c>
      <c r="G1745" t="s">
        <v>2967</v>
      </c>
      <c r="H1745" t="s">
        <v>89</v>
      </c>
      <c r="I1745" t="s">
        <v>26</v>
      </c>
      <c r="J1745" t="s">
        <v>180</v>
      </c>
      <c r="K1745" t="s">
        <v>123</v>
      </c>
      <c r="L1745">
        <v>10024</v>
      </c>
      <c r="M1745" t="s">
        <v>66</v>
      </c>
      <c r="N1745" t="s">
        <v>910</v>
      </c>
      <c r="O1745" t="s">
        <v>31</v>
      </c>
      <c r="P1745" t="s">
        <v>35</v>
      </c>
      <c r="Q1745" t="s">
        <v>911</v>
      </c>
      <c r="R1745">
        <v>577.76400000000001</v>
      </c>
      <c r="S1745">
        <v>2</v>
      </c>
      <c r="T1745">
        <v>0.1</v>
      </c>
      <c r="U1745">
        <v>115.5528</v>
      </c>
    </row>
    <row r="1746" spans="1:21" x14ac:dyDescent="0.25">
      <c r="A1746">
        <v>8207</v>
      </c>
      <c r="B1746" t="s">
        <v>4654</v>
      </c>
      <c r="C1746" t="s">
        <v>142</v>
      </c>
      <c r="D1746" t="s">
        <v>134</v>
      </c>
      <c r="E1746" t="s">
        <v>39</v>
      </c>
      <c r="F1746" t="s">
        <v>940</v>
      </c>
      <c r="G1746" t="s">
        <v>941</v>
      </c>
      <c r="H1746" t="s">
        <v>25</v>
      </c>
      <c r="I1746" t="s">
        <v>26</v>
      </c>
      <c r="J1746" t="s">
        <v>4655</v>
      </c>
      <c r="K1746" t="s">
        <v>43</v>
      </c>
      <c r="L1746">
        <v>32114</v>
      </c>
      <c r="M1746" t="s">
        <v>29</v>
      </c>
      <c r="N1746" t="s">
        <v>44</v>
      </c>
      <c r="O1746" t="s">
        <v>31</v>
      </c>
      <c r="P1746" t="s">
        <v>45</v>
      </c>
      <c r="Q1746" t="s">
        <v>46</v>
      </c>
      <c r="R1746">
        <v>191.5155</v>
      </c>
      <c r="S1746">
        <v>1</v>
      </c>
      <c r="T1746">
        <v>0.45</v>
      </c>
      <c r="U1746">
        <v>-76.606200000000001</v>
      </c>
    </row>
    <row r="1747" spans="1:21" x14ac:dyDescent="0.25">
      <c r="A1747">
        <v>8212</v>
      </c>
      <c r="B1747" t="s">
        <v>4656</v>
      </c>
      <c r="C1747" s="1">
        <v>42562</v>
      </c>
      <c r="D1747" s="1">
        <v>42715</v>
      </c>
      <c r="E1747" t="s">
        <v>39</v>
      </c>
      <c r="F1747" t="s">
        <v>1574</v>
      </c>
      <c r="G1747" t="s">
        <v>1575</v>
      </c>
      <c r="H1747" t="s">
        <v>25</v>
      </c>
      <c r="I1747" t="s">
        <v>26</v>
      </c>
      <c r="J1747" t="s">
        <v>2064</v>
      </c>
      <c r="K1747" t="s">
        <v>91</v>
      </c>
      <c r="L1747">
        <v>75220</v>
      </c>
      <c r="M1747" t="s">
        <v>92</v>
      </c>
      <c r="N1747" t="s">
        <v>4657</v>
      </c>
      <c r="O1747" t="s">
        <v>31</v>
      </c>
      <c r="P1747" t="s">
        <v>55</v>
      </c>
      <c r="Q1747" t="s">
        <v>4658</v>
      </c>
      <c r="R1747">
        <v>44.46</v>
      </c>
      <c r="S1747">
        <v>5</v>
      </c>
      <c r="T1747">
        <v>0.6</v>
      </c>
      <c r="U1747">
        <v>-17.783999999999999</v>
      </c>
    </row>
    <row r="1748" spans="1:21" x14ac:dyDescent="0.25">
      <c r="A1748">
        <v>8219</v>
      </c>
      <c r="B1748" t="s">
        <v>4659</v>
      </c>
      <c r="C1748" s="1">
        <v>41708</v>
      </c>
      <c r="D1748" s="1">
        <v>41830</v>
      </c>
      <c r="E1748" t="s">
        <v>39</v>
      </c>
      <c r="F1748" t="s">
        <v>4620</v>
      </c>
      <c r="G1748" t="s">
        <v>4621</v>
      </c>
      <c r="H1748" t="s">
        <v>25</v>
      </c>
      <c r="I1748" t="s">
        <v>26</v>
      </c>
      <c r="J1748" t="s">
        <v>2064</v>
      </c>
      <c r="K1748" t="s">
        <v>91</v>
      </c>
      <c r="L1748">
        <v>75217</v>
      </c>
      <c r="M1748" t="s">
        <v>92</v>
      </c>
      <c r="N1748" t="s">
        <v>1683</v>
      </c>
      <c r="O1748" t="s">
        <v>31</v>
      </c>
      <c r="P1748" t="s">
        <v>55</v>
      </c>
      <c r="Q1748" t="s">
        <v>1684</v>
      </c>
      <c r="R1748">
        <v>31.776</v>
      </c>
      <c r="S1748">
        <v>3</v>
      </c>
      <c r="T1748">
        <v>0.6</v>
      </c>
      <c r="U1748">
        <v>-19.0656</v>
      </c>
    </row>
    <row r="1749" spans="1:21" x14ac:dyDescent="0.25">
      <c r="A1749">
        <v>8228</v>
      </c>
      <c r="B1749" t="s">
        <v>4660</v>
      </c>
      <c r="C1749" s="1">
        <v>42464</v>
      </c>
      <c r="D1749" s="1">
        <v>42586</v>
      </c>
      <c r="E1749" t="s">
        <v>22</v>
      </c>
      <c r="F1749" t="s">
        <v>2156</v>
      </c>
      <c r="G1749" t="s">
        <v>2157</v>
      </c>
      <c r="H1749" t="s">
        <v>100</v>
      </c>
      <c r="I1749" t="s">
        <v>26</v>
      </c>
      <c r="J1749" t="s">
        <v>122</v>
      </c>
      <c r="K1749" t="s">
        <v>123</v>
      </c>
      <c r="L1749">
        <v>12180</v>
      </c>
      <c r="M1749" t="s">
        <v>66</v>
      </c>
      <c r="N1749" t="s">
        <v>668</v>
      </c>
      <c r="O1749" t="s">
        <v>31</v>
      </c>
      <c r="P1749" t="s">
        <v>55</v>
      </c>
      <c r="Q1749" t="s">
        <v>669</v>
      </c>
      <c r="R1749">
        <v>82.64</v>
      </c>
      <c r="S1749">
        <v>2</v>
      </c>
      <c r="T1749">
        <v>0</v>
      </c>
      <c r="U1749">
        <v>7.4375999999999998</v>
      </c>
    </row>
    <row r="1750" spans="1:21" x14ac:dyDescent="0.25">
      <c r="A1750">
        <v>8232</v>
      </c>
      <c r="B1750" t="s">
        <v>4661</v>
      </c>
      <c r="C1750" t="s">
        <v>4196</v>
      </c>
      <c r="D1750" s="1">
        <v>42407</v>
      </c>
      <c r="E1750" t="s">
        <v>22</v>
      </c>
      <c r="F1750" t="s">
        <v>224</v>
      </c>
      <c r="G1750" t="s">
        <v>225</v>
      </c>
      <c r="H1750" t="s">
        <v>25</v>
      </c>
      <c r="I1750" t="s">
        <v>26</v>
      </c>
      <c r="J1750" t="s">
        <v>3335</v>
      </c>
      <c r="K1750" t="s">
        <v>754</v>
      </c>
      <c r="L1750">
        <v>30328</v>
      </c>
      <c r="M1750" t="s">
        <v>29</v>
      </c>
      <c r="N1750" t="s">
        <v>298</v>
      </c>
      <c r="O1750" t="s">
        <v>31</v>
      </c>
      <c r="P1750" t="s">
        <v>32</v>
      </c>
      <c r="Q1750" t="s">
        <v>299</v>
      </c>
      <c r="R1750">
        <v>1266.8599999999999</v>
      </c>
      <c r="S1750">
        <v>7</v>
      </c>
      <c r="T1750">
        <v>0</v>
      </c>
      <c r="U1750">
        <v>291.37779999999998</v>
      </c>
    </row>
    <row r="1751" spans="1:21" x14ac:dyDescent="0.25">
      <c r="A1751">
        <v>8236</v>
      </c>
      <c r="B1751" t="s">
        <v>4662</v>
      </c>
      <c r="C1751" s="1">
        <v>42740</v>
      </c>
      <c r="D1751" s="1">
        <v>42891</v>
      </c>
      <c r="E1751" t="s">
        <v>39</v>
      </c>
      <c r="F1751" t="s">
        <v>1584</v>
      </c>
      <c r="G1751" t="s">
        <v>1585</v>
      </c>
      <c r="H1751" t="s">
        <v>25</v>
      </c>
      <c r="I1751" t="s">
        <v>26</v>
      </c>
      <c r="J1751" t="s">
        <v>680</v>
      </c>
      <c r="K1751" t="s">
        <v>43</v>
      </c>
      <c r="L1751">
        <v>32216</v>
      </c>
      <c r="M1751" t="s">
        <v>29</v>
      </c>
      <c r="N1751" t="s">
        <v>578</v>
      </c>
      <c r="O1751" t="s">
        <v>31</v>
      </c>
      <c r="P1751" t="s">
        <v>45</v>
      </c>
      <c r="Q1751" t="s">
        <v>579</v>
      </c>
      <c r="R1751">
        <v>933.26199999999994</v>
      </c>
      <c r="S1751">
        <v>4</v>
      </c>
      <c r="T1751">
        <v>0.45</v>
      </c>
      <c r="U1751">
        <v>-458.14679999999998</v>
      </c>
    </row>
    <row r="1752" spans="1:21" x14ac:dyDescent="0.25">
      <c r="A1752">
        <v>8237</v>
      </c>
      <c r="B1752" t="s">
        <v>4662</v>
      </c>
      <c r="C1752" s="1">
        <v>42740</v>
      </c>
      <c r="D1752" s="1">
        <v>42891</v>
      </c>
      <c r="E1752" t="s">
        <v>39</v>
      </c>
      <c r="F1752" t="s">
        <v>1584</v>
      </c>
      <c r="G1752" t="s">
        <v>1585</v>
      </c>
      <c r="H1752" t="s">
        <v>25</v>
      </c>
      <c r="I1752" t="s">
        <v>26</v>
      </c>
      <c r="J1752" t="s">
        <v>680</v>
      </c>
      <c r="K1752" t="s">
        <v>43</v>
      </c>
      <c r="L1752">
        <v>32216</v>
      </c>
      <c r="M1752" t="s">
        <v>29</v>
      </c>
      <c r="N1752" t="s">
        <v>675</v>
      </c>
      <c r="O1752" t="s">
        <v>31</v>
      </c>
      <c r="P1752" t="s">
        <v>35</v>
      </c>
      <c r="Q1752" t="s">
        <v>676</v>
      </c>
      <c r="R1752">
        <v>2803.92</v>
      </c>
      <c r="S1752">
        <v>5</v>
      </c>
      <c r="T1752">
        <v>0.2</v>
      </c>
      <c r="U1752">
        <v>0</v>
      </c>
    </row>
    <row r="1753" spans="1:21" x14ac:dyDescent="0.25">
      <c r="A1753">
        <v>8241</v>
      </c>
      <c r="B1753" t="s">
        <v>4663</v>
      </c>
      <c r="C1753" t="s">
        <v>554</v>
      </c>
      <c r="D1753" t="s">
        <v>554</v>
      </c>
      <c r="E1753" t="s">
        <v>464</v>
      </c>
      <c r="F1753" t="s">
        <v>4664</v>
      </c>
      <c r="G1753" t="s">
        <v>4665</v>
      </c>
      <c r="H1753" t="s">
        <v>25</v>
      </c>
      <c r="I1753" t="s">
        <v>26</v>
      </c>
      <c r="J1753" t="s">
        <v>680</v>
      </c>
      <c r="K1753" t="s">
        <v>43</v>
      </c>
      <c r="L1753">
        <v>32216</v>
      </c>
      <c r="M1753" t="s">
        <v>29</v>
      </c>
      <c r="N1753" t="s">
        <v>3305</v>
      </c>
      <c r="O1753" t="s">
        <v>31</v>
      </c>
      <c r="P1753" t="s">
        <v>55</v>
      </c>
      <c r="Q1753" t="s">
        <v>3306</v>
      </c>
      <c r="R1753">
        <v>43.936</v>
      </c>
      <c r="S1753">
        <v>4</v>
      </c>
      <c r="T1753">
        <v>0.2</v>
      </c>
      <c r="U1753">
        <v>6.0411999999999999</v>
      </c>
    </row>
    <row r="1754" spans="1:21" x14ac:dyDescent="0.25">
      <c r="A1754">
        <v>8245</v>
      </c>
      <c r="B1754" t="s">
        <v>4666</v>
      </c>
      <c r="C1754" s="1">
        <v>41981</v>
      </c>
      <c r="D1754" t="s">
        <v>1690</v>
      </c>
      <c r="E1754" t="s">
        <v>39</v>
      </c>
      <c r="F1754" t="s">
        <v>3373</v>
      </c>
      <c r="G1754" t="s">
        <v>3374</v>
      </c>
      <c r="H1754" t="s">
        <v>25</v>
      </c>
      <c r="I1754" t="s">
        <v>26</v>
      </c>
      <c r="J1754" t="s">
        <v>352</v>
      </c>
      <c r="K1754" t="s">
        <v>52</v>
      </c>
      <c r="L1754">
        <v>94122</v>
      </c>
      <c r="M1754" t="s">
        <v>53</v>
      </c>
      <c r="N1754" t="s">
        <v>1801</v>
      </c>
      <c r="O1754" t="s">
        <v>31</v>
      </c>
      <c r="P1754" t="s">
        <v>55</v>
      </c>
      <c r="Q1754" t="s">
        <v>1802</v>
      </c>
      <c r="R1754">
        <v>85.44</v>
      </c>
      <c r="S1754">
        <v>3</v>
      </c>
      <c r="T1754">
        <v>0</v>
      </c>
      <c r="U1754">
        <v>31.6128</v>
      </c>
    </row>
    <row r="1755" spans="1:21" x14ac:dyDescent="0.25">
      <c r="A1755">
        <v>8251</v>
      </c>
      <c r="B1755" t="s">
        <v>4667</v>
      </c>
      <c r="C1755" s="1">
        <v>42127</v>
      </c>
      <c r="D1755" s="1">
        <v>42250</v>
      </c>
      <c r="E1755" t="s">
        <v>22</v>
      </c>
      <c r="F1755" t="s">
        <v>1995</v>
      </c>
      <c r="G1755" t="s">
        <v>1996</v>
      </c>
      <c r="H1755" t="s">
        <v>25</v>
      </c>
      <c r="I1755" t="s">
        <v>26</v>
      </c>
      <c r="J1755" t="s">
        <v>137</v>
      </c>
      <c r="K1755" t="s">
        <v>138</v>
      </c>
      <c r="L1755">
        <v>60653</v>
      </c>
      <c r="M1755" t="s">
        <v>92</v>
      </c>
      <c r="N1755" t="s">
        <v>460</v>
      </c>
      <c r="O1755" t="s">
        <v>31</v>
      </c>
      <c r="P1755" t="s">
        <v>55</v>
      </c>
      <c r="Q1755" t="s">
        <v>461</v>
      </c>
      <c r="R1755">
        <v>4.7119999999999997</v>
      </c>
      <c r="S1755">
        <v>2</v>
      </c>
      <c r="T1755">
        <v>0.6</v>
      </c>
      <c r="U1755">
        <v>-1.8848</v>
      </c>
    </row>
    <row r="1756" spans="1:21" x14ac:dyDescent="0.25">
      <c r="A1756">
        <v>8268</v>
      </c>
      <c r="B1756" t="s">
        <v>4668</v>
      </c>
      <c r="C1756" t="s">
        <v>913</v>
      </c>
      <c r="D1756" s="1">
        <v>42888</v>
      </c>
      <c r="E1756" t="s">
        <v>39</v>
      </c>
      <c r="F1756" t="s">
        <v>4669</v>
      </c>
      <c r="G1756" t="s">
        <v>4670</v>
      </c>
      <c r="H1756" t="s">
        <v>25</v>
      </c>
      <c r="I1756" t="s">
        <v>26</v>
      </c>
      <c r="J1756" t="s">
        <v>188</v>
      </c>
      <c r="K1756" t="s">
        <v>138</v>
      </c>
      <c r="L1756">
        <v>60505</v>
      </c>
      <c r="M1756" t="s">
        <v>92</v>
      </c>
      <c r="N1756" t="s">
        <v>3050</v>
      </c>
      <c r="O1756" t="s">
        <v>31</v>
      </c>
      <c r="P1756" t="s">
        <v>45</v>
      </c>
      <c r="Q1756" t="s">
        <v>3051</v>
      </c>
      <c r="R1756">
        <v>69.375</v>
      </c>
      <c r="S1756">
        <v>1</v>
      </c>
      <c r="T1756">
        <v>0.5</v>
      </c>
      <c r="U1756">
        <v>-47.174999999999997</v>
      </c>
    </row>
    <row r="1757" spans="1:21" x14ac:dyDescent="0.25">
      <c r="A1757">
        <v>8272</v>
      </c>
      <c r="B1757" t="s">
        <v>4671</v>
      </c>
      <c r="C1757" t="s">
        <v>1372</v>
      </c>
      <c r="D1757" t="s">
        <v>2518</v>
      </c>
      <c r="E1757" t="s">
        <v>39</v>
      </c>
      <c r="F1757" t="s">
        <v>1910</v>
      </c>
      <c r="G1757" t="s">
        <v>1911</v>
      </c>
      <c r="H1757" t="s">
        <v>25</v>
      </c>
      <c r="I1757" t="s">
        <v>26</v>
      </c>
      <c r="J1757" t="s">
        <v>180</v>
      </c>
      <c r="K1757" t="s">
        <v>123</v>
      </c>
      <c r="L1757">
        <v>10009</v>
      </c>
      <c r="M1757" t="s">
        <v>66</v>
      </c>
      <c r="N1757" t="s">
        <v>569</v>
      </c>
      <c r="O1757" t="s">
        <v>31</v>
      </c>
      <c r="P1757" t="s">
        <v>35</v>
      </c>
      <c r="Q1757" t="s">
        <v>570</v>
      </c>
      <c r="R1757">
        <v>2563.056</v>
      </c>
      <c r="S1757">
        <v>8</v>
      </c>
      <c r="T1757">
        <v>0.1</v>
      </c>
      <c r="U1757">
        <v>313.26240000000001</v>
      </c>
    </row>
    <row r="1758" spans="1:21" x14ac:dyDescent="0.25">
      <c r="A1758">
        <v>8273</v>
      </c>
      <c r="B1758" t="s">
        <v>4672</v>
      </c>
      <c r="C1758" t="s">
        <v>3055</v>
      </c>
      <c r="D1758" t="s">
        <v>4673</v>
      </c>
      <c r="E1758" t="s">
        <v>39</v>
      </c>
      <c r="F1758" t="s">
        <v>3073</v>
      </c>
      <c r="G1758" t="s">
        <v>3074</v>
      </c>
      <c r="H1758" t="s">
        <v>89</v>
      </c>
      <c r="I1758" t="s">
        <v>26</v>
      </c>
      <c r="J1758" t="s">
        <v>4233</v>
      </c>
      <c r="K1758" t="s">
        <v>52</v>
      </c>
      <c r="L1758">
        <v>92020</v>
      </c>
      <c r="M1758" t="s">
        <v>53</v>
      </c>
      <c r="N1758" t="s">
        <v>3539</v>
      </c>
      <c r="O1758" t="s">
        <v>31</v>
      </c>
      <c r="P1758" t="s">
        <v>35</v>
      </c>
      <c r="Q1758" t="s">
        <v>3540</v>
      </c>
      <c r="R1758">
        <v>387.13600000000002</v>
      </c>
      <c r="S1758">
        <v>4</v>
      </c>
      <c r="T1758">
        <v>0.2</v>
      </c>
      <c r="U1758">
        <v>4.8391999999999999</v>
      </c>
    </row>
    <row r="1759" spans="1:21" x14ac:dyDescent="0.25">
      <c r="A1759">
        <v>8282</v>
      </c>
      <c r="B1759" t="s">
        <v>4674</v>
      </c>
      <c r="C1759" s="1">
        <v>42983</v>
      </c>
      <c r="D1759" s="1">
        <v>43013</v>
      </c>
      <c r="E1759" t="s">
        <v>86</v>
      </c>
      <c r="F1759" t="s">
        <v>638</v>
      </c>
      <c r="G1759" t="s">
        <v>639</v>
      </c>
      <c r="H1759" t="s">
        <v>89</v>
      </c>
      <c r="I1759" t="s">
        <v>26</v>
      </c>
      <c r="J1759" t="s">
        <v>680</v>
      </c>
      <c r="K1759" t="s">
        <v>1209</v>
      </c>
      <c r="L1759">
        <v>28540</v>
      </c>
      <c r="M1759" t="s">
        <v>29</v>
      </c>
      <c r="N1759" t="s">
        <v>1275</v>
      </c>
      <c r="O1759" t="s">
        <v>31</v>
      </c>
      <c r="P1759" t="s">
        <v>35</v>
      </c>
      <c r="Q1759" t="s">
        <v>1276</v>
      </c>
      <c r="R1759">
        <v>207</v>
      </c>
      <c r="S1759">
        <v>3</v>
      </c>
      <c r="T1759">
        <v>0.2</v>
      </c>
      <c r="U1759">
        <v>25.875</v>
      </c>
    </row>
    <row r="1760" spans="1:21" x14ac:dyDescent="0.25">
      <c r="A1760">
        <v>8286</v>
      </c>
      <c r="B1760" t="s">
        <v>4675</v>
      </c>
      <c r="C1760" t="s">
        <v>1136</v>
      </c>
      <c r="D1760" t="s">
        <v>3682</v>
      </c>
      <c r="E1760" t="s">
        <v>22</v>
      </c>
      <c r="F1760" t="s">
        <v>1439</v>
      </c>
      <c r="G1760" t="s">
        <v>1440</v>
      </c>
      <c r="H1760" t="s">
        <v>100</v>
      </c>
      <c r="I1760" t="s">
        <v>26</v>
      </c>
      <c r="J1760" t="s">
        <v>4303</v>
      </c>
      <c r="K1760" t="s">
        <v>138</v>
      </c>
      <c r="L1760">
        <v>60174</v>
      </c>
      <c r="M1760" t="s">
        <v>92</v>
      </c>
      <c r="N1760" t="s">
        <v>681</v>
      </c>
      <c r="O1760" t="s">
        <v>31</v>
      </c>
      <c r="P1760" t="s">
        <v>55</v>
      </c>
      <c r="Q1760" t="s">
        <v>682</v>
      </c>
      <c r="R1760">
        <v>51.756</v>
      </c>
      <c r="S1760">
        <v>3</v>
      </c>
      <c r="T1760">
        <v>0.6</v>
      </c>
      <c r="U1760">
        <v>-33.641399999999997</v>
      </c>
    </row>
    <row r="1761" spans="1:21" x14ac:dyDescent="0.25">
      <c r="A1761">
        <v>8298</v>
      </c>
      <c r="B1761" t="s">
        <v>4676</v>
      </c>
      <c r="C1761" s="1">
        <v>42131</v>
      </c>
      <c r="D1761" s="1">
        <v>42315</v>
      </c>
      <c r="E1761" t="s">
        <v>39</v>
      </c>
      <c r="F1761" t="s">
        <v>3011</v>
      </c>
      <c r="G1761" t="s">
        <v>3012</v>
      </c>
      <c r="H1761" t="s">
        <v>89</v>
      </c>
      <c r="I1761" t="s">
        <v>26</v>
      </c>
      <c r="J1761" t="s">
        <v>1810</v>
      </c>
      <c r="K1761" t="s">
        <v>1209</v>
      </c>
      <c r="L1761">
        <v>28205</v>
      </c>
      <c r="M1761" t="s">
        <v>29</v>
      </c>
      <c r="N1761" t="s">
        <v>2380</v>
      </c>
      <c r="O1761" t="s">
        <v>31</v>
      </c>
      <c r="P1761" t="s">
        <v>55</v>
      </c>
      <c r="Q1761" t="s">
        <v>2381</v>
      </c>
      <c r="R1761">
        <v>4.9279999999999999</v>
      </c>
      <c r="S1761">
        <v>2</v>
      </c>
      <c r="T1761">
        <v>0.2</v>
      </c>
      <c r="U1761">
        <v>0.73919999999999997</v>
      </c>
    </row>
    <row r="1762" spans="1:21" x14ac:dyDescent="0.25">
      <c r="A1762">
        <v>8303</v>
      </c>
      <c r="B1762" t="s">
        <v>4677</v>
      </c>
      <c r="C1762" t="s">
        <v>707</v>
      </c>
      <c r="D1762" s="1">
        <v>42743</v>
      </c>
      <c r="E1762" t="s">
        <v>39</v>
      </c>
      <c r="F1762" t="s">
        <v>4678</v>
      </c>
      <c r="G1762" t="s">
        <v>4679</v>
      </c>
      <c r="H1762" t="s">
        <v>89</v>
      </c>
      <c r="I1762" t="s">
        <v>26</v>
      </c>
      <c r="J1762" t="s">
        <v>51</v>
      </c>
      <c r="K1762" t="s">
        <v>52</v>
      </c>
      <c r="L1762">
        <v>90036</v>
      </c>
      <c r="M1762" t="s">
        <v>53</v>
      </c>
      <c r="N1762" t="s">
        <v>985</v>
      </c>
      <c r="O1762" t="s">
        <v>31</v>
      </c>
      <c r="P1762" t="s">
        <v>35</v>
      </c>
      <c r="Q1762" t="s">
        <v>986</v>
      </c>
      <c r="R1762">
        <v>362.35199999999998</v>
      </c>
      <c r="S1762">
        <v>3</v>
      </c>
      <c r="T1762">
        <v>0.2</v>
      </c>
      <c r="U1762">
        <v>45.293999999999997</v>
      </c>
    </row>
    <row r="1763" spans="1:21" x14ac:dyDescent="0.25">
      <c r="A1763">
        <v>8305</v>
      </c>
      <c r="B1763" t="s">
        <v>4680</v>
      </c>
      <c r="C1763" s="1">
        <v>42805</v>
      </c>
      <c r="D1763" s="1">
        <v>42989</v>
      </c>
      <c r="E1763" t="s">
        <v>39</v>
      </c>
      <c r="F1763" t="s">
        <v>2802</v>
      </c>
      <c r="G1763" t="s">
        <v>2803</v>
      </c>
      <c r="H1763" t="s">
        <v>25</v>
      </c>
      <c r="I1763" t="s">
        <v>26</v>
      </c>
      <c r="J1763" t="s">
        <v>2471</v>
      </c>
      <c r="K1763" t="s">
        <v>52</v>
      </c>
      <c r="L1763">
        <v>93309</v>
      </c>
      <c r="M1763" t="s">
        <v>53</v>
      </c>
      <c r="N1763" t="s">
        <v>3770</v>
      </c>
      <c r="O1763" t="s">
        <v>31</v>
      </c>
      <c r="P1763" t="s">
        <v>45</v>
      </c>
      <c r="Q1763" t="s">
        <v>3771</v>
      </c>
      <c r="R1763">
        <v>486.36799999999999</v>
      </c>
      <c r="S1763">
        <v>4</v>
      </c>
      <c r="T1763">
        <v>0.2</v>
      </c>
      <c r="U1763">
        <v>36.477600000000002</v>
      </c>
    </row>
    <row r="1764" spans="1:21" x14ac:dyDescent="0.25">
      <c r="A1764">
        <v>8311</v>
      </c>
      <c r="B1764" t="s">
        <v>4681</v>
      </c>
      <c r="C1764" s="1">
        <v>41642</v>
      </c>
      <c r="D1764" s="1">
        <v>41823</v>
      </c>
      <c r="E1764" t="s">
        <v>39</v>
      </c>
      <c r="F1764" t="s">
        <v>4682</v>
      </c>
      <c r="G1764" t="s">
        <v>4683</v>
      </c>
      <c r="H1764" t="s">
        <v>25</v>
      </c>
      <c r="I1764" t="s">
        <v>26</v>
      </c>
      <c r="J1764" t="s">
        <v>101</v>
      </c>
      <c r="K1764" t="s">
        <v>91</v>
      </c>
      <c r="L1764">
        <v>77036</v>
      </c>
      <c r="M1764" t="s">
        <v>92</v>
      </c>
      <c r="N1764" t="s">
        <v>2130</v>
      </c>
      <c r="O1764" t="s">
        <v>31</v>
      </c>
      <c r="P1764" t="s">
        <v>45</v>
      </c>
      <c r="Q1764" t="s">
        <v>2131</v>
      </c>
      <c r="R1764">
        <v>376.50900000000001</v>
      </c>
      <c r="S1764">
        <v>3</v>
      </c>
      <c r="T1764">
        <v>0.3</v>
      </c>
      <c r="U1764">
        <v>-43.029600000000002</v>
      </c>
    </row>
    <row r="1765" spans="1:21" x14ac:dyDescent="0.25">
      <c r="A1765">
        <v>8312</v>
      </c>
      <c r="B1765" t="s">
        <v>4684</v>
      </c>
      <c r="C1765" t="s">
        <v>4685</v>
      </c>
      <c r="D1765" t="s">
        <v>1490</v>
      </c>
      <c r="E1765" t="s">
        <v>39</v>
      </c>
      <c r="F1765" t="s">
        <v>3597</v>
      </c>
      <c r="G1765" t="s">
        <v>3598</v>
      </c>
      <c r="H1765" t="s">
        <v>25</v>
      </c>
      <c r="I1765" t="s">
        <v>26</v>
      </c>
      <c r="J1765" t="s">
        <v>376</v>
      </c>
      <c r="K1765" t="s">
        <v>754</v>
      </c>
      <c r="L1765">
        <v>31907</v>
      </c>
      <c r="M1765" t="s">
        <v>29</v>
      </c>
      <c r="N1765" t="s">
        <v>212</v>
      </c>
      <c r="O1765" t="s">
        <v>31</v>
      </c>
      <c r="P1765" t="s">
        <v>55</v>
      </c>
      <c r="Q1765" t="s">
        <v>213</v>
      </c>
      <c r="R1765">
        <v>62.72</v>
      </c>
      <c r="S1765">
        <v>4</v>
      </c>
      <c r="T1765">
        <v>0</v>
      </c>
      <c r="U1765">
        <v>24.460799999999999</v>
      </c>
    </row>
    <row r="1766" spans="1:21" x14ac:dyDescent="0.25">
      <c r="A1766">
        <v>8314</v>
      </c>
      <c r="B1766" t="s">
        <v>4686</v>
      </c>
      <c r="C1766" s="1">
        <v>41980</v>
      </c>
      <c r="D1766" t="s">
        <v>4687</v>
      </c>
      <c r="E1766" t="s">
        <v>39</v>
      </c>
      <c r="F1766" t="s">
        <v>1218</v>
      </c>
      <c r="G1766" t="s">
        <v>1219</v>
      </c>
      <c r="H1766" t="s">
        <v>100</v>
      </c>
      <c r="I1766" t="s">
        <v>26</v>
      </c>
      <c r="J1766" t="s">
        <v>3538</v>
      </c>
      <c r="K1766" t="s">
        <v>91</v>
      </c>
      <c r="L1766">
        <v>77573</v>
      </c>
      <c r="M1766" t="s">
        <v>92</v>
      </c>
      <c r="N1766" t="s">
        <v>1267</v>
      </c>
      <c r="O1766" t="s">
        <v>31</v>
      </c>
      <c r="P1766" t="s">
        <v>35</v>
      </c>
      <c r="Q1766" t="s">
        <v>1268</v>
      </c>
      <c r="R1766">
        <v>512.35799999999995</v>
      </c>
      <c r="S1766">
        <v>3</v>
      </c>
      <c r="T1766">
        <v>0.3</v>
      </c>
      <c r="U1766">
        <v>-14.6388</v>
      </c>
    </row>
    <row r="1767" spans="1:21" x14ac:dyDescent="0.25">
      <c r="A1767">
        <v>8333</v>
      </c>
      <c r="B1767" t="s">
        <v>4688</v>
      </c>
      <c r="C1767" s="1">
        <v>42616</v>
      </c>
      <c r="D1767" s="1">
        <v>42707</v>
      </c>
      <c r="E1767" t="s">
        <v>86</v>
      </c>
      <c r="F1767" t="s">
        <v>4217</v>
      </c>
      <c r="G1767" t="s">
        <v>4218</v>
      </c>
      <c r="H1767" t="s">
        <v>25</v>
      </c>
      <c r="I1767" t="s">
        <v>26</v>
      </c>
      <c r="J1767" t="s">
        <v>4689</v>
      </c>
      <c r="K1767" t="s">
        <v>473</v>
      </c>
      <c r="L1767">
        <v>1810</v>
      </c>
      <c r="M1767" t="s">
        <v>66</v>
      </c>
      <c r="N1767" t="s">
        <v>661</v>
      </c>
      <c r="O1767" t="s">
        <v>31</v>
      </c>
      <c r="P1767" t="s">
        <v>35</v>
      </c>
      <c r="Q1767" t="s">
        <v>662</v>
      </c>
      <c r="R1767">
        <v>354.9</v>
      </c>
      <c r="S1767">
        <v>5</v>
      </c>
      <c r="T1767">
        <v>0</v>
      </c>
      <c r="U1767">
        <v>88.724999999999994</v>
      </c>
    </row>
    <row r="1768" spans="1:21" x14ac:dyDescent="0.25">
      <c r="A1768">
        <v>8340</v>
      </c>
      <c r="B1768" t="s">
        <v>4690</v>
      </c>
      <c r="C1768" t="s">
        <v>4691</v>
      </c>
      <c r="D1768" t="s">
        <v>2801</v>
      </c>
      <c r="E1768" t="s">
        <v>39</v>
      </c>
      <c r="F1768" t="s">
        <v>4011</v>
      </c>
      <c r="G1768" t="s">
        <v>4012</v>
      </c>
      <c r="H1768" t="s">
        <v>89</v>
      </c>
      <c r="I1768" t="s">
        <v>26</v>
      </c>
      <c r="J1768" t="s">
        <v>2397</v>
      </c>
      <c r="K1768" t="s">
        <v>52</v>
      </c>
      <c r="L1768">
        <v>92345</v>
      </c>
      <c r="M1768" t="s">
        <v>53</v>
      </c>
      <c r="N1768" t="s">
        <v>1920</v>
      </c>
      <c r="O1768" t="s">
        <v>31</v>
      </c>
      <c r="P1768" t="s">
        <v>35</v>
      </c>
      <c r="Q1768" t="s">
        <v>1921</v>
      </c>
      <c r="R1768">
        <v>436.70400000000001</v>
      </c>
      <c r="S1768">
        <v>6</v>
      </c>
      <c r="T1768">
        <v>0.2</v>
      </c>
      <c r="U1768">
        <v>-38.211599999999997</v>
      </c>
    </row>
    <row r="1769" spans="1:21" x14ac:dyDescent="0.25">
      <c r="A1769">
        <v>8345</v>
      </c>
      <c r="B1769" t="s">
        <v>4692</v>
      </c>
      <c r="C1769" t="s">
        <v>2180</v>
      </c>
      <c r="D1769" t="s">
        <v>2233</v>
      </c>
      <c r="E1769" t="s">
        <v>39</v>
      </c>
      <c r="F1769" t="s">
        <v>958</v>
      </c>
      <c r="G1769" t="s">
        <v>959</v>
      </c>
      <c r="H1769" t="s">
        <v>25</v>
      </c>
      <c r="I1769" t="s">
        <v>26</v>
      </c>
      <c r="J1769" t="s">
        <v>3698</v>
      </c>
      <c r="K1769" t="s">
        <v>146</v>
      </c>
      <c r="L1769">
        <v>37918</v>
      </c>
      <c r="M1769" t="s">
        <v>29</v>
      </c>
      <c r="N1769" t="s">
        <v>1518</v>
      </c>
      <c r="O1769" t="s">
        <v>31</v>
      </c>
      <c r="P1769" t="s">
        <v>55</v>
      </c>
      <c r="Q1769" t="s">
        <v>1519</v>
      </c>
      <c r="R1769">
        <v>32.951999999999998</v>
      </c>
      <c r="S1769">
        <v>3</v>
      </c>
      <c r="T1769">
        <v>0.2</v>
      </c>
      <c r="U1769">
        <v>6.5903999999999998</v>
      </c>
    </row>
    <row r="1770" spans="1:21" x14ac:dyDescent="0.25">
      <c r="A1770">
        <v>8346</v>
      </c>
      <c r="B1770" t="s">
        <v>4692</v>
      </c>
      <c r="C1770" t="s">
        <v>2180</v>
      </c>
      <c r="D1770" t="s">
        <v>2233</v>
      </c>
      <c r="E1770" t="s">
        <v>39</v>
      </c>
      <c r="F1770" t="s">
        <v>958</v>
      </c>
      <c r="G1770" t="s">
        <v>959</v>
      </c>
      <c r="H1770" t="s">
        <v>25</v>
      </c>
      <c r="I1770" t="s">
        <v>26</v>
      </c>
      <c r="J1770" t="s">
        <v>3698</v>
      </c>
      <c r="K1770" t="s">
        <v>146</v>
      </c>
      <c r="L1770">
        <v>37918</v>
      </c>
      <c r="M1770" t="s">
        <v>29</v>
      </c>
      <c r="N1770" t="s">
        <v>2591</v>
      </c>
      <c r="O1770" t="s">
        <v>31</v>
      </c>
      <c r="P1770" t="s">
        <v>35</v>
      </c>
      <c r="Q1770" t="s">
        <v>2592</v>
      </c>
      <c r="R1770">
        <v>218.376</v>
      </c>
      <c r="S1770">
        <v>3</v>
      </c>
      <c r="T1770">
        <v>0.2</v>
      </c>
      <c r="U1770">
        <v>-10.918799999999999</v>
      </c>
    </row>
    <row r="1771" spans="1:21" x14ac:dyDescent="0.25">
      <c r="A1771">
        <v>8347</v>
      </c>
      <c r="B1771" t="s">
        <v>4693</v>
      </c>
      <c r="C1771" t="s">
        <v>134</v>
      </c>
      <c r="D1771" s="1">
        <v>42099</v>
      </c>
      <c r="E1771" t="s">
        <v>39</v>
      </c>
      <c r="F1771" t="s">
        <v>1555</v>
      </c>
      <c r="G1771" t="s">
        <v>1556</v>
      </c>
      <c r="H1771" t="s">
        <v>89</v>
      </c>
      <c r="I1771" t="s">
        <v>26</v>
      </c>
      <c r="J1771" t="s">
        <v>515</v>
      </c>
      <c r="K1771" t="s">
        <v>473</v>
      </c>
      <c r="L1771">
        <v>1841</v>
      </c>
      <c r="M1771" t="s">
        <v>66</v>
      </c>
      <c r="N1771" t="s">
        <v>292</v>
      </c>
      <c r="O1771" t="s">
        <v>31</v>
      </c>
      <c r="P1771" t="s">
        <v>55</v>
      </c>
      <c r="Q1771" t="s">
        <v>293</v>
      </c>
      <c r="R1771">
        <v>31.4</v>
      </c>
      <c r="S1771">
        <v>5</v>
      </c>
      <c r="T1771">
        <v>0</v>
      </c>
      <c r="U1771">
        <v>13.188000000000001</v>
      </c>
    </row>
    <row r="1772" spans="1:21" x14ac:dyDescent="0.25">
      <c r="A1772">
        <v>8348</v>
      </c>
      <c r="B1772" t="s">
        <v>4693</v>
      </c>
      <c r="C1772" t="s">
        <v>134</v>
      </c>
      <c r="D1772" s="1">
        <v>42099</v>
      </c>
      <c r="E1772" t="s">
        <v>39</v>
      </c>
      <c r="F1772" t="s">
        <v>1555</v>
      </c>
      <c r="G1772" t="s">
        <v>1556</v>
      </c>
      <c r="H1772" t="s">
        <v>89</v>
      </c>
      <c r="I1772" t="s">
        <v>26</v>
      </c>
      <c r="J1772" t="s">
        <v>515</v>
      </c>
      <c r="K1772" t="s">
        <v>473</v>
      </c>
      <c r="L1772">
        <v>1841</v>
      </c>
      <c r="M1772" t="s">
        <v>66</v>
      </c>
      <c r="N1772" t="s">
        <v>2618</v>
      </c>
      <c r="O1772" t="s">
        <v>31</v>
      </c>
      <c r="P1772" t="s">
        <v>55</v>
      </c>
      <c r="Q1772" t="s">
        <v>2619</v>
      </c>
      <c r="R1772">
        <v>9.48</v>
      </c>
      <c r="S1772">
        <v>1</v>
      </c>
      <c r="T1772">
        <v>0</v>
      </c>
      <c r="U1772">
        <v>3.7919999999999998</v>
      </c>
    </row>
    <row r="1773" spans="1:21" x14ac:dyDescent="0.25">
      <c r="A1773">
        <v>8350</v>
      </c>
      <c r="B1773" t="s">
        <v>4693</v>
      </c>
      <c r="C1773" t="s">
        <v>134</v>
      </c>
      <c r="D1773" s="1">
        <v>42099</v>
      </c>
      <c r="E1773" t="s">
        <v>39</v>
      </c>
      <c r="F1773" t="s">
        <v>1555</v>
      </c>
      <c r="G1773" t="s">
        <v>1556</v>
      </c>
      <c r="H1773" t="s">
        <v>89</v>
      </c>
      <c r="I1773" t="s">
        <v>26</v>
      </c>
      <c r="J1773" t="s">
        <v>515</v>
      </c>
      <c r="K1773" t="s">
        <v>473</v>
      </c>
      <c r="L1773">
        <v>1841</v>
      </c>
      <c r="M1773" t="s">
        <v>66</v>
      </c>
      <c r="N1773" t="s">
        <v>3603</v>
      </c>
      <c r="O1773" t="s">
        <v>31</v>
      </c>
      <c r="P1773" t="s">
        <v>55</v>
      </c>
      <c r="Q1773" t="s">
        <v>3604</v>
      </c>
      <c r="R1773">
        <v>24.3</v>
      </c>
      <c r="S1773">
        <v>5</v>
      </c>
      <c r="T1773">
        <v>0</v>
      </c>
      <c r="U1773">
        <v>10.449</v>
      </c>
    </row>
    <row r="1774" spans="1:21" x14ac:dyDescent="0.25">
      <c r="A1774">
        <v>8352</v>
      </c>
      <c r="B1774" t="s">
        <v>4694</v>
      </c>
      <c r="C1774" s="1">
        <v>42799</v>
      </c>
      <c r="D1774" s="1">
        <v>42952</v>
      </c>
      <c r="E1774" t="s">
        <v>39</v>
      </c>
      <c r="F1774" t="s">
        <v>2366</v>
      </c>
      <c r="G1774" t="s">
        <v>2367</v>
      </c>
      <c r="H1774" t="s">
        <v>89</v>
      </c>
      <c r="I1774" t="s">
        <v>26</v>
      </c>
      <c r="J1774" t="s">
        <v>64</v>
      </c>
      <c r="K1774" t="s">
        <v>65</v>
      </c>
      <c r="L1774">
        <v>19134</v>
      </c>
      <c r="M1774" t="s">
        <v>66</v>
      </c>
      <c r="N1774" t="s">
        <v>3808</v>
      </c>
      <c r="O1774" t="s">
        <v>31</v>
      </c>
      <c r="P1774" t="s">
        <v>55</v>
      </c>
      <c r="Q1774" t="s">
        <v>3809</v>
      </c>
      <c r="R1774">
        <v>32.448</v>
      </c>
      <c r="S1774">
        <v>2</v>
      </c>
      <c r="T1774">
        <v>0.2</v>
      </c>
      <c r="U1774">
        <v>7.3007999999999997</v>
      </c>
    </row>
    <row r="1775" spans="1:21" x14ac:dyDescent="0.25">
      <c r="A1775">
        <v>8354</v>
      </c>
      <c r="B1775" t="s">
        <v>4694</v>
      </c>
      <c r="C1775" s="1">
        <v>42799</v>
      </c>
      <c r="D1775" s="1">
        <v>42952</v>
      </c>
      <c r="E1775" t="s">
        <v>39</v>
      </c>
      <c r="F1775" t="s">
        <v>2366</v>
      </c>
      <c r="G1775" t="s">
        <v>2367</v>
      </c>
      <c r="H1775" t="s">
        <v>89</v>
      </c>
      <c r="I1775" t="s">
        <v>26</v>
      </c>
      <c r="J1775" t="s">
        <v>64</v>
      </c>
      <c r="K1775" t="s">
        <v>65</v>
      </c>
      <c r="L1775">
        <v>19134</v>
      </c>
      <c r="M1775" t="s">
        <v>66</v>
      </c>
      <c r="N1775" t="s">
        <v>313</v>
      </c>
      <c r="O1775" t="s">
        <v>31</v>
      </c>
      <c r="P1775" t="s">
        <v>45</v>
      </c>
      <c r="Q1775" t="s">
        <v>314</v>
      </c>
      <c r="R1775">
        <v>373.47</v>
      </c>
      <c r="S1775">
        <v>5</v>
      </c>
      <c r="T1775">
        <v>0.4</v>
      </c>
      <c r="U1775">
        <v>-112.041</v>
      </c>
    </row>
    <row r="1776" spans="1:21" x14ac:dyDescent="0.25">
      <c r="A1776">
        <v>8357</v>
      </c>
      <c r="B1776" t="s">
        <v>4695</v>
      </c>
      <c r="C1776" t="s">
        <v>1526</v>
      </c>
      <c r="D1776" t="s">
        <v>437</v>
      </c>
      <c r="E1776" t="s">
        <v>39</v>
      </c>
      <c r="F1776" t="s">
        <v>4058</v>
      </c>
      <c r="G1776" t="s">
        <v>4059</v>
      </c>
      <c r="H1776" t="s">
        <v>25</v>
      </c>
      <c r="I1776" t="s">
        <v>26</v>
      </c>
      <c r="J1776" t="s">
        <v>4696</v>
      </c>
      <c r="K1776" t="s">
        <v>754</v>
      </c>
      <c r="L1776">
        <v>30605</v>
      </c>
      <c r="M1776" t="s">
        <v>29</v>
      </c>
      <c r="N1776" t="s">
        <v>2127</v>
      </c>
      <c r="O1776" t="s">
        <v>31</v>
      </c>
      <c r="P1776" t="s">
        <v>55</v>
      </c>
      <c r="Q1776" t="s">
        <v>2128</v>
      </c>
      <c r="R1776">
        <v>186.54</v>
      </c>
      <c r="S1776">
        <v>3</v>
      </c>
      <c r="T1776">
        <v>0</v>
      </c>
      <c r="U1776">
        <v>41.038800000000002</v>
      </c>
    </row>
    <row r="1777" spans="1:21" x14ac:dyDescent="0.25">
      <c r="A1777">
        <v>8363</v>
      </c>
      <c r="B1777" t="s">
        <v>4697</v>
      </c>
      <c r="C1777" s="1">
        <v>42767</v>
      </c>
      <c r="D1777" s="1">
        <v>42826</v>
      </c>
      <c r="E1777" t="s">
        <v>22</v>
      </c>
      <c r="F1777" t="s">
        <v>4550</v>
      </c>
      <c r="G1777" t="s">
        <v>4551</v>
      </c>
      <c r="H1777" t="s">
        <v>25</v>
      </c>
      <c r="I1777" t="s">
        <v>26</v>
      </c>
      <c r="J1777" t="s">
        <v>1624</v>
      </c>
      <c r="K1777" t="s">
        <v>91</v>
      </c>
      <c r="L1777">
        <v>79907</v>
      </c>
      <c r="M1777" t="s">
        <v>92</v>
      </c>
      <c r="N1777" t="s">
        <v>1465</v>
      </c>
      <c r="O1777" t="s">
        <v>31</v>
      </c>
      <c r="P1777" t="s">
        <v>45</v>
      </c>
      <c r="Q1777" t="s">
        <v>1466</v>
      </c>
      <c r="R1777">
        <v>913.43</v>
      </c>
      <c r="S1777">
        <v>5</v>
      </c>
      <c r="T1777">
        <v>0.3</v>
      </c>
      <c r="U1777">
        <v>-169.637</v>
      </c>
    </row>
    <row r="1778" spans="1:21" x14ac:dyDescent="0.25">
      <c r="A1778">
        <v>8370</v>
      </c>
      <c r="B1778" t="s">
        <v>4698</v>
      </c>
      <c r="C1778" s="1">
        <v>42680</v>
      </c>
      <c r="D1778" t="s">
        <v>3960</v>
      </c>
      <c r="E1778" t="s">
        <v>39</v>
      </c>
      <c r="F1778" t="s">
        <v>842</v>
      </c>
      <c r="G1778" t="s">
        <v>843</v>
      </c>
      <c r="H1778" t="s">
        <v>25</v>
      </c>
      <c r="I1778" t="s">
        <v>26</v>
      </c>
      <c r="J1778" t="s">
        <v>51</v>
      </c>
      <c r="K1778" t="s">
        <v>52</v>
      </c>
      <c r="L1778">
        <v>90049</v>
      </c>
      <c r="M1778" t="s">
        <v>53</v>
      </c>
      <c r="N1778" t="s">
        <v>329</v>
      </c>
      <c r="O1778" t="s">
        <v>31</v>
      </c>
      <c r="P1778" t="s">
        <v>45</v>
      </c>
      <c r="Q1778" t="s">
        <v>330</v>
      </c>
      <c r="R1778">
        <v>902.71199999999999</v>
      </c>
      <c r="S1778">
        <v>3</v>
      </c>
      <c r="T1778">
        <v>0.2</v>
      </c>
      <c r="U1778">
        <v>33.851700000000001</v>
      </c>
    </row>
    <row r="1779" spans="1:21" x14ac:dyDescent="0.25">
      <c r="A1779">
        <v>8371</v>
      </c>
      <c r="B1779" t="s">
        <v>4699</v>
      </c>
      <c r="C1779" t="s">
        <v>1838</v>
      </c>
      <c r="D1779" t="s">
        <v>463</v>
      </c>
      <c r="E1779" t="s">
        <v>39</v>
      </c>
      <c r="F1779" t="s">
        <v>3429</v>
      </c>
      <c r="G1779" t="s">
        <v>3430</v>
      </c>
      <c r="H1779" t="s">
        <v>100</v>
      </c>
      <c r="I1779" t="s">
        <v>26</v>
      </c>
      <c r="J1779" t="s">
        <v>1326</v>
      </c>
      <c r="K1779" t="s">
        <v>52</v>
      </c>
      <c r="L1779">
        <v>93727</v>
      </c>
      <c r="M1779" t="s">
        <v>53</v>
      </c>
      <c r="N1779" t="s">
        <v>3254</v>
      </c>
      <c r="O1779" t="s">
        <v>31</v>
      </c>
      <c r="P1779" t="s">
        <v>32</v>
      </c>
      <c r="Q1779" t="s">
        <v>3255</v>
      </c>
      <c r="R1779">
        <v>120.666</v>
      </c>
      <c r="S1779">
        <v>2</v>
      </c>
      <c r="T1779">
        <v>0.15</v>
      </c>
      <c r="U1779">
        <v>21.294</v>
      </c>
    </row>
    <row r="1780" spans="1:21" x14ac:dyDescent="0.25">
      <c r="A1780">
        <v>8373</v>
      </c>
      <c r="B1780" t="s">
        <v>4700</v>
      </c>
      <c r="C1780" t="s">
        <v>373</v>
      </c>
      <c r="D1780" s="1">
        <v>42381</v>
      </c>
      <c r="E1780" t="s">
        <v>39</v>
      </c>
      <c r="F1780" t="s">
        <v>4701</v>
      </c>
      <c r="G1780" t="s">
        <v>4702</v>
      </c>
      <c r="H1780" t="s">
        <v>100</v>
      </c>
      <c r="I1780" t="s">
        <v>26</v>
      </c>
      <c r="J1780" t="s">
        <v>202</v>
      </c>
      <c r="K1780" t="s">
        <v>203</v>
      </c>
      <c r="L1780">
        <v>98105</v>
      </c>
      <c r="M1780" t="s">
        <v>53</v>
      </c>
      <c r="N1780" t="s">
        <v>1344</v>
      </c>
      <c r="O1780" t="s">
        <v>31</v>
      </c>
      <c r="P1780" t="s">
        <v>55</v>
      </c>
      <c r="Q1780" t="s">
        <v>1345</v>
      </c>
      <c r="R1780">
        <v>82.26</v>
      </c>
      <c r="S1780">
        <v>3</v>
      </c>
      <c r="T1780">
        <v>0</v>
      </c>
      <c r="U1780">
        <v>33.726599999999998</v>
      </c>
    </row>
    <row r="1781" spans="1:21" x14ac:dyDescent="0.25">
      <c r="A1781">
        <v>8383</v>
      </c>
      <c r="B1781" t="s">
        <v>4703</v>
      </c>
      <c r="C1781" s="1">
        <v>42584</v>
      </c>
      <c r="D1781" t="s">
        <v>4520</v>
      </c>
      <c r="E1781" t="s">
        <v>39</v>
      </c>
      <c r="F1781" t="s">
        <v>4704</v>
      </c>
      <c r="G1781" t="s">
        <v>4705</v>
      </c>
      <c r="H1781" t="s">
        <v>89</v>
      </c>
      <c r="I1781" t="s">
        <v>26</v>
      </c>
      <c r="J1781" t="s">
        <v>101</v>
      </c>
      <c r="K1781" t="s">
        <v>91</v>
      </c>
      <c r="L1781">
        <v>77036</v>
      </c>
      <c r="M1781" t="s">
        <v>92</v>
      </c>
      <c r="N1781" t="s">
        <v>1275</v>
      </c>
      <c r="O1781" t="s">
        <v>31</v>
      </c>
      <c r="P1781" t="s">
        <v>35</v>
      </c>
      <c r="Q1781" t="s">
        <v>1276</v>
      </c>
      <c r="R1781">
        <v>241.5</v>
      </c>
      <c r="S1781">
        <v>4</v>
      </c>
      <c r="T1781">
        <v>0.3</v>
      </c>
      <c r="U1781">
        <v>0</v>
      </c>
    </row>
    <row r="1782" spans="1:21" x14ac:dyDescent="0.25">
      <c r="A1782">
        <v>8392</v>
      </c>
      <c r="B1782" t="s">
        <v>4706</v>
      </c>
      <c r="C1782" t="s">
        <v>1226</v>
      </c>
      <c r="D1782" t="s">
        <v>194</v>
      </c>
      <c r="E1782" t="s">
        <v>39</v>
      </c>
      <c r="F1782" t="s">
        <v>2647</v>
      </c>
      <c r="G1782" t="s">
        <v>2648</v>
      </c>
      <c r="H1782" t="s">
        <v>100</v>
      </c>
      <c r="I1782" t="s">
        <v>26</v>
      </c>
      <c r="J1782" t="s">
        <v>4707</v>
      </c>
      <c r="K1782" t="s">
        <v>468</v>
      </c>
      <c r="L1782">
        <v>6810</v>
      </c>
      <c r="M1782" t="s">
        <v>66</v>
      </c>
      <c r="N1782" t="s">
        <v>1518</v>
      </c>
      <c r="O1782" t="s">
        <v>31</v>
      </c>
      <c r="P1782" t="s">
        <v>55</v>
      </c>
      <c r="Q1782" t="s">
        <v>1519</v>
      </c>
      <c r="R1782">
        <v>27.46</v>
      </c>
      <c r="S1782">
        <v>2</v>
      </c>
      <c r="T1782">
        <v>0</v>
      </c>
      <c r="U1782">
        <v>9.8856000000000002</v>
      </c>
    </row>
    <row r="1783" spans="1:21" x14ac:dyDescent="0.25">
      <c r="A1783">
        <v>8394</v>
      </c>
      <c r="B1783" t="s">
        <v>4708</v>
      </c>
      <c r="C1783" s="1">
        <v>42381</v>
      </c>
      <c r="D1783" s="1">
        <v>42533</v>
      </c>
      <c r="E1783" t="s">
        <v>22</v>
      </c>
      <c r="F1783" t="s">
        <v>4709</v>
      </c>
      <c r="G1783" t="s">
        <v>4710</v>
      </c>
      <c r="H1783" t="s">
        <v>25</v>
      </c>
      <c r="I1783" t="s">
        <v>26</v>
      </c>
      <c r="J1783" t="s">
        <v>256</v>
      </c>
      <c r="K1783" t="s">
        <v>473</v>
      </c>
      <c r="L1783">
        <v>2038</v>
      </c>
      <c r="M1783" t="s">
        <v>66</v>
      </c>
      <c r="N1783" t="s">
        <v>2347</v>
      </c>
      <c r="O1783" t="s">
        <v>31</v>
      </c>
      <c r="P1783" t="s">
        <v>55</v>
      </c>
      <c r="Q1783" t="s">
        <v>2348</v>
      </c>
      <c r="R1783">
        <v>111.15</v>
      </c>
      <c r="S1783">
        <v>5</v>
      </c>
      <c r="T1783">
        <v>0</v>
      </c>
      <c r="U1783">
        <v>48.905999999999999</v>
      </c>
    </row>
    <row r="1784" spans="1:21" x14ac:dyDescent="0.25">
      <c r="A1784">
        <v>8396</v>
      </c>
      <c r="B1784" t="s">
        <v>4708</v>
      </c>
      <c r="C1784" s="1">
        <v>42381</v>
      </c>
      <c r="D1784" s="1">
        <v>42533</v>
      </c>
      <c r="E1784" t="s">
        <v>22</v>
      </c>
      <c r="F1784" t="s">
        <v>4709</v>
      </c>
      <c r="G1784" t="s">
        <v>4710</v>
      </c>
      <c r="H1784" t="s">
        <v>25</v>
      </c>
      <c r="I1784" t="s">
        <v>26</v>
      </c>
      <c r="J1784" t="s">
        <v>256</v>
      </c>
      <c r="K1784" t="s">
        <v>473</v>
      </c>
      <c r="L1784">
        <v>2038</v>
      </c>
      <c r="M1784" t="s">
        <v>66</v>
      </c>
      <c r="N1784" t="s">
        <v>895</v>
      </c>
      <c r="O1784" t="s">
        <v>31</v>
      </c>
      <c r="P1784" t="s">
        <v>45</v>
      </c>
      <c r="Q1784" t="s">
        <v>896</v>
      </c>
      <c r="R1784">
        <v>366.00900000000001</v>
      </c>
      <c r="S1784">
        <v>3</v>
      </c>
      <c r="T1784">
        <v>0.3</v>
      </c>
      <c r="U1784">
        <v>-47.058300000000003</v>
      </c>
    </row>
    <row r="1785" spans="1:21" x14ac:dyDescent="0.25">
      <c r="A1785">
        <v>8399</v>
      </c>
      <c r="B1785" t="s">
        <v>4711</v>
      </c>
      <c r="C1785" s="1">
        <v>42777</v>
      </c>
      <c r="D1785" s="1">
        <v>42927</v>
      </c>
      <c r="E1785" t="s">
        <v>22</v>
      </c>
      <c r="F1785" t="s">
        <v>3650</v>
      </c>
      <c r="G1785" t="s">
        <v>3651</v>
      </c>
      <c r="H1785" t="s">
        <v>100</v>
      </c>
      <c r="I1785" t="s">
        <v>26</v>
      </c>
      <c r="J1785" t="s">
        <v>1015</v>
      </c>
      <c r="K1785" t="s">
        <v>250</v>
      </c>
      <c r="L1785">
        <v>45503</v>
      </c>
      <c r="M1785" t="s">
        <v>66</v>
      </c>
      <c r="N1785" t="s">
        <v>1363</v>
      </c>
      <c r="O1785" t="s">
        <v>31</v>
      </c>
      <c r="P1785" t="s">
        <v>35</v>
      </c>
      <c r="Q1785" t="s">
        <v>1364</v>
      </c>
      <c r="R1785">
        <v>155.37200000000001</v>
      </c>
      <c r="S1785">
        <v>2</v>
      </c>
      <c r="T1785">
        <v>0.3</v>
      </c>
      <c r="U1785">
        <v>-35.513599999999997</v>
      </c>
    </row>
    <row r="1786" spans="1:21" x14ac:dyDescent="0.25">
      <c r="A1786">
        <v>8402</v>
      </c>
      <c r="B1786" t="s">
        <v>4712</v>
      </c>
      <c r="C1786" s="1">
        <v>42136</v>
      </c>
      <c r="D1786" s="1">
        <v>42259</v>
      </c>
      <c r="E1786" t="s">
        <v>22</v>
      </c>
      <c r="F1786" t="s">
        <v>4713</v>
      </c>
      <c r="G1786" t="s">
        <v>4714</v>
      </c>
      <c r="H1786" t="s">
        <v>25</v>
      </c>
      <c r="I1786" t="s">
        <v>26</v>
      </c>
      <c r="J1786" t="s">
        <v>180</v>
      </c>
      <c r="K1786" t="s">
        <v>123</v>
      </c>
      <c r="L1786">
        <v>10009</v>
      </c>
      <c r="M1786" t="s">
        <v>66</v>
      </c>
      <c r="N1786" t="s">
        <v>2881</v>
      </c>
      <c r="O1786" t="s">
        <v>31</v>
      </c>
      <c r="P1786" t="s">
        <v>35</v>
      </c>
      <c r="Q1786" t="s">
        <v>2882</v>
      </c>
      <c r="R1786">
        <v>164.64599999999999</v>
      </c>
      <c r="S1786">
        <v>3</v>
      </c>
      <c r="T1786">
        <v>0.1</v>
      </c>
      <c r="U1786">
        <v>12.8058</v>
      </c>
    </row>
    <row r="1787" spans="1:21" x14ac:dyDescent="0.25">
      <c r="A1787">
        <v>8405</v>
      </c>
      <c r="B1787" t="s">
        <v>4715</v>
      </c>
      <c r="C1787" s="1">
        <v>42954</v>
      </c>
      <c r="D1787" s="1">
        <v>43076</v>
      </c>
      <c r="E1787" t="s">
        <v>39</v>
      </c>
      <c r="F1787" t="s">
        <v>4716</v>
      </c>
      <c r="G1787" t="s">
        <v>4717</v>
      </c>
      <c r="H1787" t="s">
        <v>89</v>
      </c>
      <c r="I1787" t="s">
        <v>26</v>
      </c>
      <c r="J1787" t="s">
        <v>249</v>
      </c>
      <c r="K1787" t="s">
        <v>211</v>
      </c>
      <c r="L1787">
        <v>19711</v>
      </c>
      <c r="M1787" t="s">
        <v>66</v>
      </c>
      <c r="N1787" t="s">
        <v>2704</v>
      </c>
      <c r="O1787" t="s">
        <v>31</v>
      </c>
      <c r="P1787" t="s">
        <v>55</v>
      </c>
      <c r="Q1787" t="s">
        <v>2705</v>
      </c>
      <c r="R1787">
        <v>83.92</v>
      </c>
      <c r="S1787">
        <v>4</v>
      </c>
      <c r="T1787">
        <v>0</v>
      </c>
      <c r="U1787">
        <v>5.8743999999999996</v>
      </c>
    </row>
    <row r="1788" spans="1:21" x14ac:dyDescent="0.25">
      <c r="A1788">
        <v>8407</v>
      </c>
      <c r="B1788" t="s">
        <v>4715</v>
      </c>
      <c r="C1788" s="1">
        <v>42954</v>
      </c>
      <c r="D1788" s="1">
        <v>43076</v>
      </c>
      <c r="E1788" t="s">
        <v>39</v>
      </c>
      <c r="F1788" t="s">
        <v>4716</v>
      </c>
      <c r="G1788" t="s">
        <v>4717</v>
      </c>
      <c r="H1788" t="s">
        <v>89</v>
      </c>
      <c r="I1788" t="s">
        <v>26</v>
      </c>
      <c r="J1788" t="s">
        <v>249</v>
      </c>
      <c r="K1788" t="s">
        <v>211</v>
      </c>
      <c r="L1788">
        <v>19711</v>
      </c>
      <c r="M1788" t="s">
        <v>66</v>
      </c>
      <c r="N1788" t="s">
        <v>4219</v>
      </c>
      <c r="O1788" t="s">
        <v>31</v>
      </c>
      <c r="P1788" t="s">
        <v>55</v>
      </c>
      <c r="Q1788" t="s">
        <v>4220</v>
      </c>
      <c r="R1788">
        <v>39.979999999999997</v>
      </c>
      <c r="S1788">
        <v>2</v>
      </c>
      <c r="T1788">
        <v>0</v>
      </c>
      <c r="U1788">
        <v>9.1953999999999994</v>
      </c>
    </row>
    <row r="1789" spans="1:21" x14ac:dyDescent="0.25">
      <c r="A1789">
        <v>8411</v>
      </c>
      <c r="B1789" t="s">
        <v>4718</v>
      </c>
      <c r="C1789" t="s">
        <v>4209</v>
      </c>
      <c r="D1789" t="s">
        <v>4209</v>
      </c>
      <c r="E1789" t="s">
        <v>464</v>
      </c>
      <c r="F1789" t="s">
        <v>4136</v>
      </c>
      <c r="G1789" t="s">
        <v>4137</v>
      </c>
      <c r="H1789" t="s">
        <v>89</v>
      </c>
      <c r="I1789" t="s">
        <v>26</v>
      </c>
      <c r="J1789" t="s">
        <v>3589</v>
      </c>
      <c r="K1789" t="s">
        <v>1209</v>
      </c>
      <c r="L1789">
        <v>27217</v>
      </c>
      <c r="M1789" t="s">
        <v>29</v>
      </c>
      <c r="N1789" t="s">
        <v>204</v>
      </c>
      <c r="O1789" t="s">
        <v>31</v>
      </c>
      <c r="P1789" t="s">
        <v>45</v>
      </c>
      <c r="Q1789" t="s">
        <v>205</v>
      </c>
      <c r="R1789">
        <v>630.024</v>
      </c>
      <c r="S1789">
        <v>4</v>
      </c>
      <c r="T1789">
        <v>0.4</v>
      </c>
      <c r="U1789">
        <v>-199.5076</v>
      </c>
    </row>
    <row r="1790" spans="1:21" x14ac:dyDescent="0.25">
      <c r="A1790">
        <v>8413</v>
      </c>
      <c r="B1790" t="s">
        <v>4719</v>
      </c>
      <c r="C1790" s="1">
        <v>43011</v>
      </c>
      <c r="D1790" t="s">
        <v>1338</v>
      </c>
      <c r="E1790" t="s">
        <v>39</v>
      </c>
      <c r="F1790" t="s">
        <v>1635</v>
      </c>
      <c r="G1790" t="s">
        <v>1636</v>
      </c>
      <c r="H1790" t="s">
        <v>25</v>
      </c>
      <c r="I1790" t="s">
        <v>26</v>
      </c>
      <c r="J1790" t="s">
        <v>2064</v>
      </c>
      <c r="K1790" t="s">
        <v>91</v>
      </c>
      <c r="L1790">
        <v>75217</v>
      </c>
      <c r="M1790" t="s">
        <v>92</v>
      </c>
      <c r="N1790" t="s">
        <v>869</v>
      </c>
      <c r="O1790" t="s">
        <v>31</v>
      </c>
      <c r="P1790" t="s">
        <v>45</v>
      </c>
      <c r="Q1790" t="s">
        <v>870</v>
      </c>
      <c r="R1790">
        <v>933.40800000000002</v>
      </c>
      <c r="S1790">
        <v>4</v>
      </c>
      <c r="T1790">
        <v>0.3</v>
      </c>
      <c r="U1790">
        <v>-173.34719999999999</v>
      </c>
    </row>
    <row r="1791" spans="1:21" x14ac:dyDescent="0.25">
      <c r="A1791">
        <v>8419</v>
      </c>
      <c r="B1791" t="s">
        <v>4720</v>
      </c>
      <c r="C1791" s="1">
        <v>42983</v>
      </c>
      <c r="D1791" s="1">
        <v>43044</v>
      </c>
      <c r="E1791" t="s">
        <v>86</v>
      </c>
      <c r="F1791" t="s">
        <v>2895</v>
      </c>
      <c r="G1791" t="s">
        <v>2896</v>
      </c>
      <c r="H1791" t="s">
        <v>100</v>
      </c>
      <c r="I1791" t="s">
        <v>26</v>
      </c>
      <c r="J1791" t="s">
        <v>202</v>
      </c>
      <c r="K1791" t="s">
        <v>203</v>
      </c>
      <c r="L1791">
        <v>98105</v>
      </c>
      <c r="M1791" t="s">
        <v>53</v>
      </c>
      <c r="N1791" t="s">
        <v>1073</v>
      </c>
      <c r="O1791" t="s">
        <v>31</v>
      </c>
      <c r="P1791" t="s">
        <v>45</v>
      </c>
      <c r="Q1791" t="s">
        <v>1074</v>
      </c>
      <c r="R1791">
        <v>286.85000000000002</v>
      </c>
      <c r="S1791">
        <v>1</v>
      </c>
      <c r="T1791">
        <v>0</v>
      </c>
      <c r="U1791">
        <v>63.106999999999999</v>
      </c>
    </row>
    <row r="1792" spans="1:21" x14ac:dyDescent="0.25">
      <c r="A1792">
        <v>8424</v>
      </c>
      <c r="B1792" t="s">
        <v>4721</v>
      </c>
      <c r="C1792" s="1">
        <v>43079</v>
      </c>
      <c r="D1792" t="s">
        <v>1172</v>
      </c>
      <c r="E1792" t="s">
        <v>39</v>
      </c>
      <c r="F1792" t="s">
        <v>4722</v>
      </c>
      <c r="G1792" t="s">
        <v>4723</v>
      </c>
      <c r="H1792" t="s">
        <v>25</v>
      </c>
      <c r="I1792" t="s">
        <v>26</v>
      </c>
      <c r="J1792" t="s">
        <v>2437</v>
      </c>
      <c r="K1792" t="s">
        <v>392</v>
      </c>
      <c r="L1792">
        <v>8701</v>
      </c>
      <c r="M1792" t="s">
        <v>66</v>
      </c>
      <c r="N1792" t="s">
        <v>3313</v>
      </c>
      <c r="O1792" t="s">
        <v>31</v>
      </c>
      <c r="P1792" t="s">
        <v>55</v>
      </c>
      <c r="Q1792" t="s">
        <v>3314</v>
      </c>
      <c r="R1792">
        <v>40.479999999999997</v>
      </c>
      <c r="S1792">
        <v>2</v>
      </c>
      <c r="T1792">
        <v>0</v>
      </c>
      <c r="U1792">
        <v>17.406400000000001</v>
      </c>
    </row>
    <row r="1793" spans="1:21" x14ac:dyDescent="0.25">
      <c r="A1793">
        <v>8425</v>
      </c>
      <c r="B1793" t="s">
        <v>4721</v>
      </c>
      <c r="C1793" s="1">
        <v>43079</v>
      </c>
      <c r="D1793" t="s">
        <v>1172</v>
      </c>
      <c r="E1793" t="s">
        <v>39</v>
      </c>
      <c r="F1793" t="s">
        <v>4722</v>
      </c>
      <c r="G1793" t="s">
        <v>4723</v>
      </c>
      <c r="H1793" t="s">
        <v>25</v>
      </c>
      <c r="I1793" t="s">
        <v>26</v>
      </c>
      <c r="J1793" t="s">
        <v>2437</v>
      </c>
      <c r="K1793" t="s">
        <v>392</v>
      </c>
      <c r="L1793">
        <v>8701</v>
      </c>
      <c r="M1793" t="s">
        <v>66</v>
      </c>
      <c r="N1793" t="s">
        <v>2400</v>
      </c>
      <c r="O1793" t="s">
        <v>31</v>
      </c>
      <c r="P1793" t="s">
        <v>32</v>
      </c>
      <c r="Q1793" t="s">
        <v>2401</v>
      </c>
      <c r="R1793">
        <v>2154.9</v>
      </c>
      <c r="S1793">
        <v>5</v>
      </c>
      <c r="T1793">
        <v>0</v>
      </c>
      <c r="U1793">
        <v>129.29400000000001</v>
      </c>
    </row>
    <row r="1794" spans="1:21" x14ac:dyDescent="0.25">
      <c r="A1794">
        <v>8430</v>
      </c>
      <c r="B1794" t="s">
        <v>4724</v>
      </c>
      <c r="C1794" t="s">
        <v>856</v>
      </c>
      <c r="D1794" t="s">
        <v>3041</v>
      </c>
      <c r="E1794" t="s">
        <v>22</v>
      </c>
      <c r="F1794" t="s">
        <v>2643</v>
      </c>
      <c r="G1794" t="s">
        <v>2644</v>
      </c>
      <c r="H1794" t="s">
        <v>25</v>
      </c>
      <c r="I1794" t="s">
        <v>26</v>
      </c>
      <c r="J1794" t="s">
        <v>3923</v>
      </c>
      <c r="K1794" t="s">
        <v>65</v>
      </c>
      <c r="L1794">
        <v>19601</v>
      </c>
      <c r="M1794" t="s">
        <v>66</v>
      </c>
      <c r="N1794" t="s">
        <v>3094</v>
      </c>
      <c r="O1794" t="s">
        <v>31</v>
      </c>
      <c r="P1794" t="s">
        <v>55</v>
      </c>
      <c r="Q1794" t="s">
        <v>3095</v>
      </c>
      <c r="R1794">
        <v>303.92</v>
      </c>
      <c r="S1794">
        <v>5</v>
      </c>
      <c r="T1794">
        <v>0.2</v>
      </c>
      <c r="U1794">
        <v>-30.391999999999999</v>
      </c>
    </row>
    <row r="1795" spans="1:21" x14ac:dyDescent="0.25">
      <c r="A1795">
        <v>8432</v>
      </c>
      <c r="B1795" t="s">
        <v>4725</v>
      </c>
      <c r="C1795" s="1">
        <v>42958</v>
      </c>
      <c r="D1795" t="s">
        <v>2440</v>
      </c>
      <c r="E1795" t="s">
        <v>39</v>
      </c>
      <c r="F1795" t="s">
        <v>2487</v>
      </c>
      <c r="G1795" t="s">
        <v>2488</v>
      </c>
      <c r="H1795" t="s">
        <v>89</v>
      </c>
      <c r="I1795" t="s">
        <v>26</v>
      </c>
      <c r="J1795" t="s">
        <v>3266</v>
      </c>
      <c r="K1795" t="s">
        <v>1274</v>
      </c>
      <c r="L1795">
        <v>21215</v>
      </c>
      <c r="M1795" t="s">
        <v>66</v>
      </c>
      <c r="N1795" t="s">
        <v>1344</v>
      </c>
      <c r="O1795" t="s">
        <v>31</v>
      </c>
      <c r="P1795" t="s">
        <v>55</v>
      </c>
      <c r="Q1795" t="s">
        <v>1345</v>
      </c>
      <c r="R1795">
        <v>274.2</v>
      </c>
      <c r="S1795">
        <v>10</v>
      </c>
      <c r="T1795">
        <v>0</v>
      </c>
      <c r="U1795">
        <v>112.422</v>
      </c>
    </row>
    <row r="1796" spans="1:21" x14ac:dyDescent="0.25">
      <c r="A1796">
        <v>8435</v>
      </c>
      <c r="B1796" t="s">
        <v>4726</v>
      </c>
      <c r="C1796" t="s">
        <v>694</v>
      </c>
      <c r="D1796" t="s">
        <v>695</v>
      </c>
      <c r="E1796" t="s">
        <v>22</v>
      </c>
      <c r="F1796" t="s">
        <v>2176</v>
      </c>
      <c r="G1796" t="s">
        <v>2177</v>
      </c>
      <c r="H1796" t="s">
        <v>89</v>
      </c>
      <c r="I1796" t="s">
        <v>26</v>
      </c>
      <c r="J1796" t="s">
        <v>2484</v>
      </c>
      <c r="K1796" t="s">
        <v>91</v>
      </c>
      <c r="L1796">
        <v>78415</v>
      </c>
      <c r="M1796" t="s">
        <v>92</v>
      </c>
      <c r="N1796" t="s">
        <v>2654</v>
      </c>
      <c r="O1796" t="s">
        <v>31</v>
      </c>
      <c r="P1796" t="s">
        <v>55</v>
      </c>
      <c r="Q1796" t="s">
        <v>2655</v>
      </c>
      <c r="R1796">
        <v>9.9600000000000009</v>
      </c>
      <c r="S1796">
        <v>5</v>
      </c>
      <c r="T1796">
        <v>0.6</v>
      </c>
      <c r="U1796">
        <v>-6.7229999999999999</v>
      </c>
    </row>
    <row r="1797" spans="1:21" x14ac:dyDescent="0.25">
      <c r="A1797">
        <v>8446</v>
      </c>
      <c r="B1797" t="s">
        <v>4727</v>
      </c>
      <c r="C1797" t="s">
        <v>512</v>
      </c>
      <c r="D1797" t="s">
        <v>555</v>
      </c>
      <c r="E1797" t="s">
        <v>86</v>
      </c>
      <c r="F1797" t="s">
        <v>1846</v>
      </c>
      <c r="G1797" t="s">
        <v>1847</v>
      </c>
      <c r="H1797" t="s">
        <v>89</v>
      </c>
      <c r="I1797" t="s">
        <v>26</v>
      </c>
      <c r="J1797" t="s">
        <v>3250</v>
      </c>
      <c r="K1797" t="s">
        <v>1951</v>
      </c>
      <c r="L1797">
        <v>2920</v>
      </c>
      <c r="M1797" t="s">
        <v>66</v>
      </c>
      <c r="N1797" t="s">
        <v>1479</v>
      </c>
      <c r="O1797" t="s">
        <v>31</v>
      </c>
      <c r="P1797" t="s">
        <v>45</v>
      </c>
      <c r="Q1797" t="s">
        <v>1244</v>
      </c>
      <c r="R1797">
        <v>240.744</v>
      </c>
      <c r="S1797">
        <v>4</v>
      </c>
      <c r="T1797">
        <v>0.3</v>
      </c>
      <c r="U1797">
        <v>-13.7568</v>
      </c>
    </row>
    <row r="1798" spans="1:21" x14ac:dyDescent="0.25">
      <c r="A1798">
        <v>8447</v>
      </c>
      <c r="B1798" t="s">
        <v>4727</v>
      </c>
      <c r="C1798" t="s">
        <v>512</v>
      </c>
      <c r="D1798" t="s">
        <v>555</v>
      </c>
      <c r="E1798" t="s">
        <v>86</v>
      </c>
      <c r="F1798" t="s">
        <v>1846</v>
      </c>
      <c r="G1798" t="s">
        <v>1847</v>
      </c>
      <c r="H1798" t="s">
        <v>89</v>
      </c>
      <c r="I1798" t="s">
        <v>26</v>
      </c>
      <c r="J1798" t="s">
        <v>3250</v>
      </c>
      <c r="K1798" t="s">
        <v>1951</v>
      </c>
      <c r="L1798">
        <v>2920</v>
      </c>
      <c r="M1798" t="s">
        <v>66</v>
      </c>
      <c r="N1798" t="s">
        <v>2600</v>
      </c>
      <c r="O1798" t="s">
        <v>31</v>
      </c>
      <c r="P1798" t="s">
        <v>55</v>
      </c>
      <c r="Q1798" t="s">
        <v>2601</v>
      </c>
      <c r="R1798">
        <v>35</v>
      </c>
      <c r="S1798">
        <v>4</v>
      </c>
      <c r="T1798">
        <v>0</v>
      </c>
      <c r="U1798">
        <v>14.7</v>
      </c>
    </row>
    <row r="1799" spans="1:21" x14ac:dyDescent="0.25">
      <c r="A1799">
        <v>8448</v>
      </c>
      <c r="B1799" t="s">
        <v>4727</v>
      </c>
      <c r="C1799" t="s">
        <v>512</v>
      </c>
      <c r="D1799" t="s">
        <v>555</v>
      </c>
      <c r="E1799" t="s">
        <v>86</v>
      </c>
      <c r="F1799" t="s">
        <v>1846</v>
      </c>
      <c r="G1799" t="s">
        <v>1847</v>
      </c>
      <c r="H1799" t="s">
        <v>89</v>
      </c>
      <c r="I1799" t="s">
        <v>26</v>
      </c>
      <c r="J1799" t="s">
        <v>3250</v>
      </c>
      <c r="K1799" t="s">
        <v>1951</v>
      </c>
      <c r="L1799">
        <v>2920</v>
      </c>
      <c r="M1799" t="s">
        <v>66</v>
      </c>
      <c r="N1799" t="s">
        <v>4258</v>
      </c>
      <c r="O1799" t="s">
        <v>31</v>
      </c>
      <c r="P1799" t="s">
        <v>55</v>
      </c>
      <c r="Q1799" t="s">
        <v>4259</v>
      </c>
      <c r="R1799">
        <v>210.68</v>
      </c>
      <c r="S1799">
        <v>2</v>
      </c>
      <c r="T1799">
        <v>0</v>
      </c>
      <c r="U1799">
        <v>50.563200000000002</v>
      </c>
    </row>
    <row r="1800" spans="1:21" x14ac:dyDescent="0.25">
      <c r="A1800">
        <v>8449</v>
      </c>
      <c r="B1800" t="s">
        <v>4727</v>
      </c>
      <c r="C1800" t="s">
        <v>512</v>
      </c>
      <c r="D1800" t="s">
        <v>555</v>
      </c>
      <c r="E1800" t="s">
        <v>86</v>
      </c>
      <c r="F1800" t="s">
        <v>1846</v>
      </c>
      <c r="G1800" t="s">
        <v>1847</v>
      </c>
      <c r="H1800" t="s">
        <v>89</v>
      </c>
      <c r="I1800" t="s">
        <v>26</v>
      </c>
      <c r="J1800" t="s">
        <v>3250</v>
      </c>
      <c r="K1800" t="s">
        <v>1951</v>
      </c>
      <c r="L1800">
        <v>2920</v>
      </c>
      <c r="M1800" t="s">
        <v>66</v>
      </c>
      <c r="N1800" t="s">
        <v>474</v>
      </c>
      <c r="O1800" t="s">
        <v>31</v>
      </c>
      <c r="P1800" t="s">
        <v>45</v>
      </c>
      <c r="Q1800" t="s">
        <v>475</v>
      </c>
      <c r="R1800">
        <v>637.89599999999996</v>
      </c>
      <c r="S1800">
        <v>3</v>
      </c>
      <c r="T1800">
        <v>0.3</v>
      </c>
      <c r="U1800">
        <v>-127.5792</v>
      </c>
    </row>
    <row r="1801" spans="1:21" x14ac:dyDescent="0.25">
      <c r="A1801">
        <v>8453</v>
      </c>
      <c r="B1801" t="s">
        <v>4728</v>
      </c>
      <c r="C1801" t="s">
        <v>505</v>
      </c>
      <c r="D1801" t="s">
        <v>4729</v>
      </c>
      <c r="E1801" t="s">
        <v>39</v>
      </c>
      <c r="F1801" t="s">
        <v>3761</v>
      </c>
      <c r="G1801" t="s">
        <v>3762</v>
      </c>
      <c r="H1801" t="s">
        <v>89</v>
      </c>
      <c r="I1801" t="s">
        <v>26</v>
      </c>
      <c r="J1801" t="s">
        <v>101</v>
      </c>
      <c r="K1801" t="s">
        <v>91</v>
      </c>
      <c r="L1801">
        <v>77070</v>
      </c>
      <c r="M1801" t="s">
        <v>92</v>
      </c>
      <c r="N1801" t="s">
        <v>1201</v>
      </c>
      <c r="O1801" t="s">
        <v>31</v>
      </c>
      <c r="P1801" t="s">
        <v>35</v>
      </c>
      <c r="Q1801" t="s">
        <v>1202</v>
      </c>
      <c r="R1801">
        <v>344.37200000000001</v>
      </c>
      <c r="S1801">
        <v>4</v>
      </c>
      <c r="T1801">
        <v>0.3</v>
      </c>
      <c r="U1801">
        <v>-93.472399999999993</v>
      </c>
    </row>
    <row r="1802" spans="1:21" x14ac:dyDescent="0.25">
      <c r="A1802">
        <v>8455</v>
      </c>
      <c r="B1802" t="s">
        <v>4728</v>
      </c>
      <c r="C1802" t="s">
        <v>505</v>
      </c>
      <c r="D1802" t="s">
        <v>4729</v>
      </c>
      <c r="E1802" t="s">
        <v>39</v>
      </c>
      <c r="F1802" t="s">
        <v>3761</v>
      </c>
      <c r="G1802" t="s">
        <v>3762</v>
      </c>
      <c r="H1802" t="s">
        <v>89</v>
      </c>
      <c r="I1802" t="s">
        <v>26</v>
      </c>
      <c r="J1802" t="s">
        <v>101</v>
      </c>
      <c r="K1802" t="s">
        <v>91</v>
      </c>
      <c r="L1802">
        <v>77070</v>
      </c>
      <c r="M1802" t="s">
        <v>92</v>
      </c>
      <c r="N1802" t="s">
        <v>2082</v>
      </c>
      <c r="O1802" t="s">
        <v>31</v>
      </c>
      <c r="P1802" t="s">
        <v>55</v>
      </c>
      <c r="Q1802" t="s">
        <v>2083</v>
      </c>
      <c r="R1802">
        <v>127.88</v>
      </c>
      <c r="S1802">
        <v>5</v>
      </c>
      <c r="T1802">
        <v>0.6</v>
      </c>
      <c r="U1802">
        <v>-67.137</v>
      </c>
    </row>
    <row r="1803" spans="1:21" x14ac:dyDescent="0.25">
      <c r="A1803">
        <v>8457</v>
      </c>
      <c r="B1803" t="s">
        <v>4730</v>
      </c>
      <c r="C1803" t="s">
        <v>161</v>
      </c>
      <c r="D1803" s="1">
        <v>42772</v>
      </c>
      <c r="E1803" t="s">
        <v>22</v>
      </c>
      <c r="F1803" t="s">
        <v>3163</v>
      </c>
      <c r="G1803" t="s">
        <v>3164</v>
      </c>
      <c r="H1803" t="s">
        <v>89</v>
      </c>
      <c r="I1803" t="s">
        <v>26</v>
      </c>
      <c r="J1803" t="s">
        <v>137</v>
      </c>
      <c r="K1803" t="s">
        <v>138</v>
      </c>
      <c r="L1803">
        <v>60653</v>
      </c>
      <c r="M1803" t="s">
        <v>92</v>
      </c>
      <c r="N1803" t="s">
        <v>139</v>
      </c>
      <c r="O1803" t="s">
        <v>31</v>
      </c>
      <c r="P1803" t="s">
        <v>35</v>
      </c>
      <c r="Q1803" t="s">
        <v>232</v>
      </c>
      <c r="R1803">
        <v>106.869</v>
      </c>
      <c r="S1803">
        <v>3</v>
      </c>
      <c r="T1803">
        <v>0.3</v>
      </c>
      <c r="U1803">
        <v>-29.007300000000001</v>
      </c>
    </row>
    <row r="1804" spans="1:21" x14ac:dyDescent="0.25">
      <c r="A1804">
        <v>8469</v>
      </c>
      <c r="B1804" t="s">
        <v>4731</v>
      </c>
      <c r="C1804" s="1">
        <v>42685</v>
      </c>
      <c r="D1804" t="s">
        <v>2291</v>
      </c>
      <c r="E1804" t="s">
        <v>39</v>
      </c>
      <c r="F1804" t="s">
        <v>824</v>
      </c>
      <c r="G1804" t="s">
        <v>825</v>
      </c>
      <c r="H1804" t="s">
        <v>89</v>
      </c>
      <c r="I1804" t="s">
        <v>26</v>
      </c>
      <c r="J1804" t="s">
        <v>4732</v>
      </c>
      <c r="K1804" t="s">
        <v>112</v>
      </c>
      <c r="L1804">
        <v>46060</v>
      </c>
      <c r="M1804" t="s">
        <v>92</v>
      </c>
      <c r="N1804" t="s">
        <v>2143</v>
      </c>
      <c r="O1804" t="s">
        <v>31</v>
      </c>
      <c r="P1804" t="s">
        <v>45</v>
      </c>
      <c r="Q1804" t="s">
        <v>2144</v>
      </c>
      <c r="R1804">
        <v>2678.94</v>
      </c>
      <c r="S1804">
        <v>6</v>
      </c>
      <c r="T1804">
        <v>0</v>
      </c>
      <c r="U1804">
        <v>241.1046</v>
      </c>
    </row>
    <row r="1805" spans="1:21" x14ac:dyDescent="0.25">
      <c r="A1805">
        <v>8470</v>
      </c>
      <c r="B1805" t="s">
        <v>4733</v>
      </c>
      <c r="C1805" t="s">
        <v>3996</v>
      </c>
      <c r="D1805" t="s">
        <v>1425</v>
      </c>
      <c r="E1805" t="s">
        <v>39</v>
      </c>
      <c r="F1805" t="s">
        <v>178</v>
      </c>
      <c r="G1805" t="s">
        <v>179</v>
      </c>
      <c r="H1805" t="s">
        <v>100</v>
      </c>
      <c r="I1805" t="s">
        <v>26</v>
      </c>
      <c r="J1805" t="s">
        <v>4734</v>
      </c>
      <c r="K1805" t="s">
        <v>146</v>
      </c>
      <c r="L1805">
        <v>37042</v>
      </c>
      <c r="M1805" t="s">
        <v>29</v>
      </c>
      <c r="N1805" t="s">
        <v>496</v>
      </c>
      <c r="O1805" t="s">
        <v>31</v>
      </c>
      <c r="P1805" t="s">
        <v>32</v>
      </c>
      <c r="Q1805" t="s">
        <v>497</v>
      </c>
      <c r="R1805">
        <v>387.13600000000002</v>
      </c>
      <c r="S1805">
        <v>4</v>
      </c>
      <c r="T1805">
        <v>0.2</v>
      </c>
      <c r="U1805">
        <v>-14.5176</v>
      </c>
    </row>
    <row r="1806" spans="1:21" x14ac:dyDescent="0.25">
      <c r="A1806">
        <v>8472</v>
      </c>
      <c r="B1806" t="s">
        <v>4733</v>
      </c>
      <c r="C1806" t="s">
        <v>3996</v>
      </c>
      <c r="D1806" t="s">
        <v>1425</v>
      </c>
      <c r="E1806" t="s">
        <v>39</v>
      </c>
      <c r="F1806" t="s">
        <v>178</v>
      </c>
      <c r="G1806" t="s">
        <v>179</v>
      </c>
      <c r="H1806" t="s">
        <v>100</v>
      </c>
      <c r="I1806" t="s">
        <v>26</v>
      </c>
      <c r="J1806" t="s">
        <v>4734</v>
      </c>
      <c r="K1806" t="s">
        <v>146</v>
      </c>
      <c r="L1806">
        <v>37042</v>
      </c>
      <c r="M1806" t="s">
        <v>29</v>
      </c>
      <c r="N1806" t="s">
        <v>2843</v>
      </c>
      <c r="O1806" t="s">
        <v>31</v>
      </c>
      <c r="P1806" t="s">
        <v>55</v>
      </c>
      <c r="Q1806" t="s">
        <v>2844</v>
      </c>
      <c r="R1806">
        <v>77.951999999999998</v>
      </c>
      <c r="S1806">
        <v>3</v>
      </c>
      <c r="T1806">
        <v>0.2</v>
      </c>
      <c r="U1806">
        <v>-11.6928</v>
      </c>
    </row>
    <row r="1807" spans="1:21" x14ac:dyDescent="0.25">
      <c r="A1807">
        <v>8485</v>
      </c>
      <c r="B1807" t="s">
        <v>4735</v>
      </c>
      <c r="C1807" t="s">
        <v>846</v>
      </c>
      <c r="D1807" t="s">
        <v>846</v>
      </c>
      <c r="E1807" t="s">
        <v>464</v>
      </c>
      <c r="F1807" t="s">
        <v>506</v>
      </c>
      <c r="G1807" t="s">
        <v>507</v>
      </c>
      <c r="H1807" t="s">
        <v>25</v>
      </c>
      <c r="I1807" t="s">
        <v>26</v>
      </c>
      <c r="J1807" t="s">
        <v>202</v>
      </c>
      <c r="K1807" t="s">
        <v>203</v>
      </c>
      <c r="L1807">
        <v>98115</v>
      </c>
      <c r="M1807" t="s">
        <v>53</v>
      </c>
      <c r="N1807" t="s">
        <v>793</v>
      </c>
      <c r="O1807" t="s">
        <v>31</v>
      </c>
      <c r="P1807" t="s">
        <v>55</v>
      </c>
      <c r="Q1807" t="s">
        <v>794</v>
      </c>
      <c r="R1807">
        <v>199.8</v>
      </c>
      <c r="S1807">
        <v>10</v>
      </c>
      <c r="T1807">
        <v>0</v>
      </c>
      <c r="U1807">
        <v>71.927999999999997</v>
      </c>
    </row>
    <row r="1808" spans="1:21" x14ac:dyDescent="0.25">
      <c r="A1808">
        <v>8491</v>
      </c>
      <c r="B1808" t="s">
        <v>4736</v>
      </c>
      <c r="C1808" s="1">
        <v>42402</v>
      </c>
      <c r="D1808" s="1">
        <v>42462</v>
      </c>
      <c r="E1808" t="s">
        <v>22</v>
      </c>
      <c r="F1808" t="s">
        <v>2350</v>
      </c>
      <c r="G1808" t="s">
        <v>2351</v>
      </c>
      <c r="H1808" t="s">
        <v>25</v>
      </c>
      <c r="I1808" t="s">
        <v>26</v>
      </c>
      <c r="J1808" t="s">
        <v>784</v>
      </c>
      <c r="K1808" t="s">
        <v>817</v>
      </c>
      <c r="L1808">
        <v>22204</v>
      </c>
      <c r="M1808" t="s">
        <v>29</v>
      </c>
      <c r="N1808" t="s">
        <v>2985</v>
      </c>
      <c r="O1808" t="s">
        <v>31</v>
      </c>
      <c r="P1808" t="s">
        <v>55</v>
      </c>
      <c r="Q1808" t="s">
        <v>2986</v>
      </c>
      <c r="R1808">
        <v>18.690000000000001</v>
      </c>
      <c r="S1808">
        <v>7</v>
      </c>
      <c r="T1808">
        <v>0</v>
      </c>
      <c r="U1808">
        <v>7.1021999999999998</v>
      </c>
    </row>
    <row r="1809" spans="1:21" x14ac:dyDescent="0.25">
      <c r="A1809">
        <v>8503</v>
      </c>
      <c r="B1809" t="s">
        <v>4737</v>
      </c>
      <c r="C1809" s="1">
        <v>42007</v>
      </c>
      <c r="D1809" s="1">
        <v>42066</v>
      </c>
      <c r="E1809" t="s">
        <v>22</v>
      </c>
      <c r="F1809" t="s">
        <v>3845</v>
      </c>
      <c r="G1809" t="s">
        <v>3846</v>
      </c>
      <c r="H1809" t="s">
        <v>89</v>
      </c>
      <c r="I1809" t="s">
        <v>26</v>
      </c>
      <c r="J1809" t="s">
        <v>51</v>
      </c>
      <c r="K1809" t="s">
        <v>52</v>
      </c>
      <c r="L1809">
        <v>90045</v>
      </c>
      <c r="M1809" t="s">
        <v>53</v>
      </c>
      <c r="N1809" t="s">
        <v>537</v>
      </c>
      <c r="O1809" t="s">
        <v>31</v>
      </c>
      <c r="P1809" t="s">
        <v>35</v>
      </c>
      <c r="Q1809" t="s">
        <v>538</v>
      </c>
      <c r="R1809">
        <v>184.75200000000001</v>
      </c>
      <c r="S1809">
        <v>3</v>
      </c>
      <c r="T1809">
        <v>0.2</v>
      </c>
      <c r="U1809">
        <v>-20.784600000000001</v>
      </c>
    </row>
    <row r="1810" spans="1:21" x14ac:dyDescent="0.25">
      <c r="A1810">
        <v>8505</v>
      </c>
      <c r="B1810" t="s">
        <v>4738</v>
      </c>
      <c r="C1810" s="1">
        <v>42405</v>
      </c>
      <c r="D1810" s="1">
        <v>42526</v>
      </c>
      <c r="E1810" t="s">
        <v>39</v>
      </c>
      <c r="F1810" t="s">
        <v>3480</v>
      </c>
      <c r="G1810" t="s">
        <v>3481</v>
      </c>
      <c r="H1810" t="s">
        <v>25</v>
      </c>
      <c r="I1810" t="s">
        <v>26</v>
      </c>
      <c r="J1810" t="s">
        <v>588</v>
      </c>
      <c r="K1810" t="s">
        <v>91</v>
      </c>
      <c r="L1810">
        <v>79109</v>
      </c>
      <c r="M1810" t="s">
        <v>92</v>
      </c>
      <c r="N1810" t="s">
        <v>3063</v>
      </c>
      <c r="O1810" t="s">
        <v>31</v>
      </c>
      <c r="P1810" t="s">
        <v>35</v>
      </c>
      <c r="Q1810" t="s">
        <v>3064</v>
      </c>
      <c r="R1810">
        <v>366.74400000000003</v>
      </c>
      <c r="S1810">
        <v>4</v>
      </c>
      <c r="T1810">
        <v>0.3</v>
      </c>
      <c r="U1810">
        <v>-110.0232</v>
      </c>
    </row>
    <row r="1811" spans="1:21" x14ac:dyDescent="0.25">
      <c r="A1811">
        <v>8513</v>
      </c>
      <c r="B1811" t="s">
        <v>4739</v>
      </c>
      <c r="C1811" s="1">
        <v>42402</v>
      </c>
      <c r="D1811" s="1">
        <v>42584</v>
      </c>
      <c r="E1811" t="s">
        <v>39</v>
      </c>
      <c r="F1811" t="s">
        <v>1212</v>
      </c>
      <c r="G1811" t="s">
        <v>1213</v>
      </c>
      <c r="H1811" t="s">
        <v>89</v>
      </c>
      <c r="I1811" t="s">
        <v>26</v>
      </c>
      <c r="J1811" t="s">
        <v>101</v>
      </c>
      <c r="K1811" t="s">
        <v>91</v>
      </c>
      <c r="L1811">
        <v>77041</v>
      </c>
      <c r="M1811" t="s">
        <v>92</v>
      </c>
      <c r="N1811" t="s">
        <v>1071</v>
      </c>
      <c r="O1811" t="s">
        <v>31</v>
      </c>
      <c r="P1811" t="s">
        <v>55</v>
      </c>
      <c r="Q1811" t="s">
        <v>1072</v>
      </c>
      <c r="R1811">
        <v>73.784000000000006</v>
      </c>
      <c r="S1811">
        <v>2</v>
      </c>
      <c r="T1811">
        <v>0.6</v>
      </c>
      <c r="U1811">
        <v>-77.473200000000006</v>
      </c>
    </row>
    <row r="1812" spans="1:21" x14ac:dyDescent="0.25">
      <c r="A1812">
        <v>8518</v>
      </c>
      <c r="B1812" t="s">
        <v>4740</v>
      </c>
      <c r="C1812" s="1">
        <v>42831</v>
      </c>
      <c r="D1812" s="1">
        <v>42922</v>
      </c>
      <c r="E1812" t="s">
        <v>22</v>
      </c>
      <c r="F1812" t="s">
        <v>4741</v>
      </c>
      <c r="G1812" t="s">
        <v>4742</v>
      </c>
      <c r="H1812" t="s">
        <v>25</v>
      </c>
      <c r="I1812" t="s">
        <v>26</v>
      </c>
      <c r="J1812" t="s">
        <v>4743</v>
      </c>
      <c r="K1812" t="s">
        <v>91</v>
      </c>
      <c r="L1812">
        <v>75034</v>
      </c>
      <c r="M1812" t="s">
        <v>92</v>
      </c>
      <c r="N1812" t="s">
        <v>2171</v>
      </c>
      <c r="O1812" t="s">
        <v>31</v>
      </c>
      <c r="P1812" t="s">
        <v>55</v>
      </c>
      <c r="Q1812" t="s">
        <v>2172</v>
      </c>
      <c r="R1812">
        <v>30.335999999999999</v>
      </c>
      <c r="S1812">
        <v>6</v>
      </c>
      <c r="T1812">
        <v>0.6</v>
      </c>
      <c r="U1812">
        <v>-17.443200000000001</v>
      </c>
    </row>
    <row r="1813" spans="1:21" x14ac:dyDescent="0.25">
      <c r="A1813">
        <v>8519</v>
      </c>
      <c r="B1813" t="s">
        <v>4744</v>
      </c>
      <c r="C1813" s="1">
        <v>42837</v>
      </c>
      <c r="D1813" s="1">
        <v>43020</v>
      </c>
      <c r="E1813" t="s">
        <v>39</v>
      </c>
      <c r="F1813" t="s">
        <v>4365</v>
      </c>
      <c r="G1813" t="s">
        <v>4366</v>
      </c>
      <c r="H1813" t="s">
        <v>25</v>
      </c>
      <c r="I1813" t="s">
        <v>26</v>
      </c>
      <c r="J1813" t="s">
        <v>4197</v>
      </c>
      <c r="K1813" t="s">
        <v>392</v>
      </c>
      <c r="L1813">
        <v>7501</v>
      </c>
      <c r="M1813" t="s">
        <v>66</v>
      </c>
      <c r="N1813" t="s">
        <v>4491</v>
      </c>
      <c r="O1813" t="s">
        <v>31</v>
      </c>
      <c r="P1813" t="s">
        <v>55</v>
      </c>
      <c r="Q1813" t="s">
        <v>4492</v>
      </c>
      <c r="R1813">
        <v>12.99</v>
      </c>
      <c r="S1813">
        <v>1</v>
      </c>
      <c r="T1813">
        <v>0</v>
      </c>
      <c r="U1813">
        <v>1.5588</v>
      </c>
    </row>
    <row r="1814" spans="1:21" x14ac:dyDescent="0.25">
      <c r="A1814">
        <v>8520</v>
      </c>
      <c r="B1814" t="s">
        <v>4744</v>
      </c>
      <c r="C1814" s="1">
        <v>42837</v>
      </c>
      <c r="D1814" s="1">
        <v>43020</v>
      </c>
      <c r="E1814" t="s">
        <v>39</v>
      </c>
      <c r="F1814" t="s">
        <v>4365</v>
      </c>
      <c r="G1814" t="s">
        <v>4366</v>
      </c>
      <c r="H1814" t="s">
        <v>25</v>
      </c>
      <c r="I1814" t="s">
        <v>26</v>
      </c>
      <c r="J1814" t="s">
        <v>4197</v>
      </c>
      <c r="K1814" t="s">
        <v>392</v>
      </c>
      <c r="L1814">
        <v>7501</v>
      </c>
      <c r="M1814" t="s">
        <v>66</v>
      </c>
      <c r="N1814" t="s">
        <v>270</v>
      </c>
      <c r="O1814" t="s">
        <v>31</v>
      </c>
      <c r="P1814" t="s">
        <v>35</v>
      </c>
      <c r="Q1814" t="s">
        <v>271</v>
      </c>
      <c r="R1814">
        <v>182.22</v>
      </c>
      <c r="S1814">
        <v>3</v>
      </c>
      <c r="T1814">
        <v>0</v>
      </c>
      <c r="U1814">
        <v>45.555</v>
      </c>
    </row>
    <row r="1815" spans="1:21" x14ac:dyDescent="0.25">
      <c r="A1815">
        <v>8521</v>
      </c>
      <c r="B1815" t="s">
        <v>4744</v>
      </c>
      <c r="C1815" s="1">
        <v>42837</v>
      </c>
      <c r="D1815" s="1">
        <v>43020</v>
      </c>
      <c r="E1815" t="s">
        <v>39</v>
      </c>
      <c r="F1815" t="s">
        <v>4365</v>
      </c>
      <c r="G1815" t="s">
        <v>4366</v>
      </c>
      <c r="H1815" t="s">
        <v>25</v>
      </c>
      <c r="I1815" t="s">
        <v>26</v>
      </c>
      <c r="J1815" t="s">
        <v>4197</v>
      </c>
      <c r="K1815" t="s">
        <v>392</v>
      </c>
      <c r="L1815">
        <v>7501</v>
      </c>
      <c r="M1815" t="s">
        <v>66</v>
      </c>
      <c r="N1815" t="s">
        <v>319</v>
      </c>
      <c r="O1815" t="s">
        <v>31</v>
      </c>
      <c r="P1815" t="s">
        <v>35</v>
      </c>
      <c r="Q1815" t="s">
        <v>320</v>
      </c>
      <c r="R1815">
        <v>302.94</v>
      </c>
      <c r="S1815">
        <v>3</v>
      </c>
      <c r="T1815">
        <v>0</v>
      </c>
      <c r="U1815">
        <v>18.176400000000001</v>
      </c>
    </row>
    <row r="1816" spans="1:21" x14ac:dyDescent="0.25">
      <c r="A1816">
        <v>8522</v>
      </c>
      <c r="B1816" t="s">
        <v>4745</v>
      </c>
      <c r="C1816" s="1">
        <v>42675</v>
      </c>
      <c r="D1816" t="s">
        <v>2791</v>
      </c>
      <c r="E1816" t="s">
        <v>39</v>
      </c>
      <c r="F1816" t="s">
        <v>279</v>
      </c>
      <c r="G1816" t="s">
        <v>280</v>
      </c>
      <c r="H1816" t="s">
        <v>100</v>
      </c>
      <c r="I1816" t="s">
        <v>26</v>
      </c>
      <c r="J1816" t="s">
        <v>376</v>
      </c>
      <c r="K1816" t="s">
        <v>250</v>
      </c>
      <c r="L1816">
        <v>43229</v>
      </c>
      <c r="M1816" t="s">
        <v>66</v>
      </c>
      <c r="N1816" t="s">
        <v>1287</v>
      </c>
      <c r="O1816" t="s">
        <v>31</v>
      </c>
      <c r="P1816" t="s">
        <v>55</v>
      </c>
      <c r="Q1816" t="s">
        <v>1288</v>
      </c>
      <c r="R1816">
        <v>54.991999999999997</v>
      </c>
      <c r="S1816">
        <v>14</v>
      </c>
      <c r="T1816">
        <v>0.2</v>
      </c>
      <c r="U1816">
        <v>8.9361999999999995</v>
      </c>
    </row>
    <row r="1817" spans="1:21" x14ac:dyDescent="0.25">
      <c r="A1817">
        <v>8526</v>
      </c>
      <c r="B1817" t="s">
        <v>4746</v>
      </c>
      <c r="C1817" t="s">
        <v>4306</v>
      </c>
      <c r="D1817" t="s">
        <v>4306</v>
      </c>
      <c r="E1817" t="s">
        <v>464</v>
      </c>
      <c r="F1817" t="s">
        <v>3974</v>
      </c>
      <c r="G1817" t="s">
        <v>3975</v>
      </c>
      <c r="H1817" t="s">
        <v>25</v>
      </c>
      <c r="I1817" t="s">
        <v>26</v>
      </c>
      <c r="J1817" t="s">
        <v>376</v>
      </c>
      <c r="K1817" t="s">
        <v>250</v>
      </c>
      <c r="L1817">
        <v>43229</v>
      </c>
      <c r="M1817" t="s">
        <v>66</v>
      </c>
      <c r="N1817" t="s">
        <v>3418</v>
      </c>
      <c r="O1817" t="s">
        <v>31</v>
      </c>
      <c r="P1817" t="s">
        <v>55</v>
      </c>
      <c r="Q1817" t="s">
        <v>3419</v>
      </c>
      <c r="R1817">
        <v>51.264000000000003</v>
      </c>
      <c r="S1817">
        <v>6</v>
      </c>
      <c r="T1817">
        <v>0.2</v>
      </c>
      <c r="U1817">
        <v>7.6896000000000004</v>
      </c>
    </row>
    <row r="1818" spans="1:21" x14ac:dyDescent="0.25">
      <c r="A1818">
        <v>8530</v>
      </c>
      <c r="B1818" t="s">
        <v>4747</v>
      </c>
      <c r="C1818" s="1">
        <v>43019</v>
      </c>
      <c r="D1818" t="s">
        <v>2666</v>
      </c>
      <c r="E1818" t="s">
        <v>39</v>
      </c>
      <c r="F1818" t="s">
        <v>1510</v>
      </c>
      <c r="G1818" t="s">
        <v>1511</v>
      </c>
      <c r="H1818" t="s">
        <v>100</v>
      </c>
      <c r="I1818" t="s">
        <v>26</v>
      </c>
      <c r="J1818" t="s">
        <v>51</v>
      </c>
      <c r="K1818" t="s">
        <v>52</v>
      </c>
      <c r="L1818">
        <v>90008</v>
      </c>
      <c r="M1818" t="s">
        <v>53</v>
      </c>
      <c r="N1818" t="s">
        <v>2190</v>
      </c>
      <c r="O1818" t="s">
        <v>31</v>
      </c>
      <c r="P1818" t="s">
        <v>35</v>
      </c>
      <c r="Q1818" t="s">
        <v>2191</v>
      </c>
      <c r="R1818">
        <v>241.42400000000001</v>
      </c>
      <c r="S1818">
        <v>2</v>
      </c>
      <c r="T1818">
        <v>0.2</v>
      </c>
      <c r="U1818">
        <v>-36.2136</v>
      </c>
    </row>
    <row r="1819" spans="1:21" x14ac:dyDescent="0.25">
      <c r="A1819">
        <v>8534</v>
      </c>
      <c r="B1819" t="s">
        <v>4748</v>
      </c>
      <c r="C1819" t="s">
        <v>3108</v>
      </c>
      <c r="D1819" s="1">
        <v>42533</v>
      </c>
      <c r="E1819" t="s">
        <v>39</v>
      </c>
      <c r="F1819" t="s">
        <v>284</v>
      </c>
      <c r="G1819" t="s">
        <v>285</v>
      </c>
      <c r="H1819" t="s">
        <v>25</v>
      </c>
      <c r="I1819" t="s">
        <v>26</v>
      </c>
      <c r="J1819" t="s">
        <v>311</v>
      </c>
      <c r="K1819" t="s">
        <v>312</v>
      </c>
      <c r="L1819">
        <v>48227</v>
      </c>
      <c r="M1819" t="s">
        <v>92</v>
      </c>
      <c r="N1819" t="s">
        <v>147</v>
      </c>
      <c r="O1819" t="s">
        <v>31</v>
      </c>
      <c r="P1819" t="s">
        <v>35</v>
      </c>
      <c r="Q1819" t="s">
        <v>148</v>
      </c>
      <c r="R1819">
        <v>389.97</v>
      </c>
      <c r="S1819">
        <v>3</v>
      </c>
      <c r="T1819">
        <v>0</v>
      </c>
      <c r="U1819">
        <v>35.097299999999997</v>
      </c>
    </row>
    <row r="1820" spans="1:21" x14ac:dyDescent="0.25">
      <c r="A1820">
        <v>8543</v>
      </c>
      <c r="B1820" t="s">
        <v>4749</v>
      </c>
      <c r="C1820" t="s">
        <v>4178</v>
      </c>
      <c r="D1820" t="s">
        <v>4750</v>
      </c>
      <c r="E1820" t="s">
        <v>86</v>
      </c>
      <c r="F1820" t="s">
        <v>2403</v>
      </c>
      <c r="G1820" t="s">
        <v>2404</v>
      </c>
      <c r="H1820" t="s">
        <v>89</v>
      </c>
      <c r="I1820" t="s">
        <v>26</v>
      </c>
      <c r="J1820" t="s">
        <v>64</v>
      </c>
      <c r="K1820" t="s">
        <v>65</v>
      </c>
      <c r="L1820">
        <v>19140</v>
      </c>
      <c r="M1820" t="s">
        <v>66</v>
      </c>
      <c r="N1820" t="s">
        <v>1275</v>
      </c>
      <c r="O1820" t="s">
        <v>31</v>
      </c>
      <c r="P1820" t="s">
        <v>35</v>
      </c>
      <c r="Q1820" t="s">
        <v>1276</v>
      </c>
      <c r="R1820">
        <v>422.625</v>
      </c>
      <c r="S1820">
        <v>7</v>
      </c>
      <c r="T1820">
        <v>0.3</v>
      </c>
      <c r="U1820">
        <v>0</v>
      </c>
    </row>
    <row r="1821" spans="1:21" x14ac:dyDescent="0.25">
      <c r="A1821">
        <v>8545</v>
      </c>
      <c r="B1821" t="s">
        <v>4751</v>
      </c>
      <c r="C1821" t="s">
        <v>4752</v>
      </c>
      <c r="D1821" t="s">
        <v>3980</v>
      </c>
      <c r="E1821" t="s">
        <v>39</v>
      </c>
      <c r="F1821" t="s">
        <v>309</v>
      </c>
      <c r="G1821" t="s">
        <v>310</v>
      </c>
      <c r="H1821" t="s">
        <v>89</v>
      </c>
      <c r="I1821" t="s">
        <v>26</v>
      </c>
      <c r="J1821" t="s">
        <v>376</v>
      </c>
      <c r="K1821" t="s">
        <v>754</v>
      </c>
      <c r="L1821">
        <v>31907</v>
      </c>
      <c r="M1821" t="s">
        <v>29</v>
      </c>
      <c r="N1821" t="s">
        <v>3313</v>
      </c>
      <c r="O1821" t="s">
        <v>31</v>
      </c>
      <c r="P1821" t="s">
        <v>55</v>
      </c>
      <c r="Q1821" t="s">
        <v>3314</v>
      </c>
      <c r="R1821">
        <v>20.239999999999998</v>
      </c>
      <c r="S1821">
        <v>1</v>
      </c>
      <c r="T1821">
        <v>0</v>
      </c>
      <c r="U1821">
        <v>8.7032000000000007</v>
      </c>
    </row>
    <row r="1822" spans="1:21" x14ac:dyDescent="0.25">
      <c r="A1822">
        <v>8546</v>
      </c>
      <c r="B1822" t="s">
        <v>4751</v>
      </c>
      <c r="C1822" t="s">
        <v>4752</v>
      </c>
      <c r="D1822" t="s">
        <v>3980</v>
      </c>
      <c r="E1822" t="s">
        <v>39</v>
      </c>
      <c r="F1822" t="s">
        <v>309</v>
      </c>
      <c r="G1822" t="s">
        <v>310</v>
      </c>
      <c r="H1822" t="s">
        <v>89</v>
      </c>
      <c r="I1822" t="s">
        <v>26</v>
      </c>
      <c r="J1822" t="s">
        <v>376</v>
      </c>
      <c r="K1822" t="s">
        <v>754</v>
      </c>
      <c r="L1822">
        <v>31907</v>
      </c>
      <c r="M1822" t="s">
        <v>29</v>
      </c>
      <c r="N1822" t="s">
        <v>3159</v>
      </c>
      <c r="O1822" t="s">
        <v>31</v>
      </c>
      <c r="P1822" t="s">
        <v>55</v>
      </c>
      <c r="Q1822" t="s">
        <v>3160</v>
      </c>
      <c r="R1822">
        <v>39.92</v>
      </c>
      <c r="S1822">
        <v>4</v>
      </c>
      <c r="T1822">
        <v>0</v>
      </c>
      <c r="U1822">
        <v>11.1776</v>
      </c>
    </row>
    <row r="1823" spans="1:21" x14ac:dyDescent="0.25">
      <c r="A1823">
        <v>8550</v>
      </c>
      <c r="B1823" t="s">
        <v>4753</v>
      </c>
      <c r="C1823" s="1">
        <v>42317</v>
      </c>
      <c r="D1823" s="1">
        <v>42347</v>
      </c>
      <c r="E1823" t="s">
        <v>86</v>
      </c>
      <c r="F1823" t="s">
        <v>1265</v>
      </c>
      <c r="G1823" t="s">
        <v>1266</v>
      </c>
      <c r="H1823" t="s">
        <v>89</v>
      </c>
      <c r="I1823" t="s">
        <v>26</v>
      </c>
      <c r="J1823" t="s">
        <v>188</v>
      </c>
      <c r="K1823" t="s">
        <v>189</v>
      </c>
      <c r="L1823">
        <v>80013</v>
      </c>
      <c r="M1823" t="s">
        <v>53</v>
      </c>
      <c r="N1823" t="s">
        <v>619</v>
      </c>
      <c r="O1823" t="s">
        <v>31</v>
      </c>
      <c r="P1823" t="s">
        <v>55</v>
      </c>
      <c r="Q1823" t="s">
        <v>620</v>
      </c>
      <c r="R1823">
        <v>24.64</v>
      </c>
      <c r="S1823">
        <v>4</v>
      </c>
      <c r="T1823">
        <v>0.2</v>
      </c>
      <c r="U1823">
        <v>4.0039999999999996</v>
      </c>
    </row>
    <row r="1824" spans="1:21" x14ac:dyDescent="0.25">
      <c r="A1824">
        <v>8555</v>
      </c>
      <c r="B1824" t="s">
        <v>4754</v>
      </c>
      <c r="C1824" s="1">
        <v>42625</v>
      </c>
      <c r="D1824" s="1">
        <v>42686</v>
      </c>
      <c r="E1824" t="s">
        <v>86</v>
      </c>
      <c r="F1824" t="s">
        <v>4155</v>
      </c>
      <c r="G1824" t="s">
        <v>4156</v>
      </c>
      <c r="H1824" t="s">
        <v>25</v>
      </c>
      <c r="I1824" t="s">
        <v>26</v>
      </c>
      <c r="J1824" t="s">
        <v>1015</v>
      </c>
      <c r="K1824" t="s">
        <v>817</v>
      </c>
      <c r="L1824">
        <v>22153</v>
      </c>
      <c r="M1824" t="s">
        <v>29</v>
      </c>
      <c r="N1824" t="s">
        <v>1512</v>
      </c>
      <c r="O1824" t="s">
        <v>31</v>
      </c>
      <c r="P1824" t="s">
        <v>45</v>
      </c>
      <c r="Q1824" t="s">
        <v>1513</v>
      </c>
      <c r="R1824">
        <v>1056.8599999999999</v>
      </c>
      <c r="S1824">
        <v>7</v>
      </c>
      <c r="T1824">
        <v>0</v>
      </c>
      <c r="U1824">
        <v>158.529</v>
      </c>
    </row>
    <row r="1825" spans="1:21" x14ac:dyDescent="0.25">
      <c r="A1825">
        <v>8562</v>
      </c>
      <c r="B1825" t="s">
        <v>4755</v>
      </c>
      <c r="C1825" t="s">
        <v>1371</v>
      </c>
      <c r="D1825" t="s">
        <v>3425</v>
      </c>
      <c r="E1825" t="s">
        <v>22</v>
      </c>
      <c r="F1825" t="s">
        <v>1151</v>
      </c>
      <c r="G1825" t="s">
        <v>1152</v>
      </c>
      <c r="H1825" t="s">
        <v>89</v>
      </c>
      <c r="I1825" t="s">
        <v>26</v>
      </c>
      <c r="J1825" t="s">
        <v>101</v>
      </c>
      <c r="K1825" t="s">
        <v>91</v>
      </c>
      <c r="L1825">
        <v>77041</v>
      </c>
      <c r="M1825" t="s">
        <v>92</v>
      </c>
      <c r="N1825" t="s">
        <v>551</v>
      </c>
      <c r="O1825" t="s">
        <v>31</v>
      </c>
      <c r="P1825" t="s">
        <v>55</v>
      </c>
      <c r="Q1825" t="s">
        <v>552</v>
      </c>
      <c r="R1825">
        <v>2.3279999999999998</v>
      </c>
      <c r="S1825">
        <v>2</v>
      </c>
      <c r="T1825">
        <v>0.6</v>
      </c>
      <c r="U1825">
        <v>-0.75660000000000005</v>
      </c>
    </row>
    <row r="1826" spans="1:21" x14ac:dyDescent="0.25">
      <c r="A1826">
        <v>8563</v>
      </c>
      <c r="B1826" t="s">
        <v>4756</v>
      </c>
      <c r="C1826" s="1">
        <v>42404</v>
      </c>
      <c r="D1826" s="1">
        <v>42525</v>
      </c>
      <c r="E1826" t="s">
        <v>22</v>
      </c>
      <c r="F1826" t="s">
        <v>751</v>
      </c>
      <c r="G1826" t="s">
        <v>752</v>
      </c>
      <c r="H1826" t="s">
        <v>89</v>
      </c>
      <c r="I1826" t="s">
        <v>26</v>
      </c>
      <c r="J1826" t="s">
        <v>1050</v>
      </c>
      <c r="K1826" t="s">
        <v>257</v>
      </c>
      <c r="L1826">
        <v>53209</v>
      </c>
      <c r="M1826" t="s">
        <v>92</v>
      </c>
      <c r="N1826" t="s">
        <v>1539</v>
      </c>
      <c r="O1826" t="s">
        <v>31</v>
      </c>
      <c r="P1826" t="s">
        <v>35</v>
      </c>
      <c r="Q1826" t="s">
        <v>1540</v>
      </c>
      <c r="R1826">
        <v>1454.9</v>
      </c>
      <c r="S1826">
        <v>5</v>
      </c>
      <c r="T1826">
        <v>0</v>
      </c>
      <c r="U1826">
        <v>378.274</v>
      </c>
    </row>
    <row r="1827" spans="1:21" x14ac:dyDescent="0.25">
      <c r="A1827">
        <v>8565</v>
      </c>
      <c r="B1827" t="s">
        <v>4757</v>
      </c>
      <c r="C1827" t="s">
        <v>2473</v>
      </c>
      <c r="D1827" s="1">
        <v>42830</v>
      </c>
      <c r="E1827" t="s">
        <v>39</v>
      </c>
      <c r="F1827" t="s">
        <v>1339</v>
      </c>
      <c r="G1827" t="s">
        <v>1340</v>
      </c>
      <c r="H1827" t="s">
        <v>100</v>
      </c>
      <c r="I1827" t="s">
        <v>26</v>
      </c>
      <c r="J1827" t="s">
        <v>4758</v>
      </c>
      <c r="K1827" t="s">
        <v>43</v>
      </c>
      <c r="L1827">
        <v>32771</v>
      </c>
      <c r="M1827" t="s">
        <v>29</v>
      </c>
      <c r="N1827" t="s">
        <v>3880</v>
      </c>
      <c r="O1827" t="s">
        <v>31</v>
      </c>
      <c r="P1827" t="s">
        <v>55</v>
      </c>
      <c r="Q1827" t="s">
        <v>3881</v>
      </c>
      <c r="R1827">
        <v>220.70400000000001</v>
      </c>
      <c r="S1827">
        <v>6</v>
      </c>
      <c r="T1827">
        <v>0.2</v>
      </c>
      <c r="U1827">
        <v>-8.2764000000000006</v>
      </c>
    </row>
    <row r="1828" spans="1:21" x14ac:dyDescent="0.25">
      <c r="A1828">
        <v>8577</v>
      </c>
      <c r="B1828" t="s">
        <v>4759</v>
      </c>
      <c r="C1828" s="1">
        <v>42801</v>
      </c>
      <c r="D1828" s="1">
        <v>42832</v>
      </c>
      <c r="E1828" t="s">
        <v>86</v>
      </c>
      <c r="F1828" t="s">
        <v>2829</v>
      </c>
      <c r="G1828" t="s">
        <v>2830</v>
      </c>
      <c r="H1828" t="s">
        <v>25</v>
      </c>
      <c r="I1828" t="s">
        <v>26</v>
      </c>
      <c r="J1828" t="s">
        <v>563</v>
      </c>
      <c r="K1828" t="s">
        <v>1023</v>
      </c>
      <c r="L1828">
        <v>3301</v>
      </c>
      <c r="M1828" t="s">
        <v>66</v>
      </c>
      <c r="N1828" t="s">
        <v>1088</v>
      </c>
      <c r="O1828" t="s">
        <v>31</v>
      </c>
      <c r="P1828" t="s">
        <v>55</v>
      </c>
      <c r="Q1828" t="s">
        <v>1089</v>
      </c>
      <c r="R1828">
        <v>102.3</v>
      </c>
      <c r="S1828">
        <v>1</v>
      </c>
      <c r="T1828">
        <v>0</v>
      </c>
      <c r="U1828">
        <v>26.597999999999999</v>
      </c>
    </row>
    <row r="1829" spans="1:21" x14ac:dyDescent="0.25">
      <c r="A1829">
        <v>8578</v>
      </c>
      <c r="B1829" t="s">
        <v>4760</v>
      </c>
      <c r="C1829" t="s">
        <v>1973</v>
      </c>
      <c r="D1829" t="s">
        <v>4308</v>
      </c>
      <c r="E1829" t="s">
        <v>39</v>
      </c>
      <c r="F1829" t="s">
        <v>1938</v>
      </c>
      <c r="G1829" t="s">
        <v>1939</v>
      </c>
      <c r="H1829" t="s">
        <v>25</v>
      </c>
      <c r="I1829" t="s">
        <v>26</v>
      </c>
      <c r="J1829" t="s">
        <v>1037</v>
      </c>
      <c r="K1829" t="s">
        <v>174</v>
      </c>
      <c r="L1829">
        <v>55901</v>
      </c>
      <c r="M1829" t="s">
        <v>92</v>
      </c>
      <c r="N1829" t="s">
        <v>474</v>
      </c>
      <c r="O1829" t="s">
        <v>31</v>
      </c>
      <c r="P1829" t="s">
        <v>45</v>
      </c>
      <c r="Q1829" t="s">
        <v>475</v>
      </c>
      <c r="R1829">
        <v>607.52</v>
      </c>
      <c r="S1829">
        <v>2</v>
      </c>
      <c r="T1829">
        <v>0</v>
      </c>
      <c r="U1829">
        <v>97.203199999999995</v>
      </c>
    </row>
    <row r="1830" spans="1:21" x14ac:dyDescent="0.25">
      <c r="A1830">
        <v>8581</v>
      </c>
      <c r="B1830" t="s">
        <v>4761</v>
      </c>
      <c r="C1830" t="s">
        <v>899</v>
      </c>
      <c r="D1830" t="s">
        <v>2032</v>
      </c>
      <c r="E1830" t="s">
        <v>22</v>
      </c>
      <c r="F1830" t="s">
        <v>2362</v>
      </c>
      <c r="G1830" t="s">
        <v>2363</v>
      </c>
      <c r="H1830" t="s">
        <v>89</v>
      </c>
      <c r="I1830" t="s">
        <v>26</v>
      </c>
      <c r="J1830" t="s">
        <v>4762</v>
      </c>
      <c r="K1830" t="s">
        <v>91</v>
      </c>
      <c r="L1830">
        <v>78666</v>
      </c>
      <c r="M1830" t="s">
        <v>92</v>
      </c>
      <c r="N1830" t="s">
        <v>4046</v>
      </c>
      <c r="O1830" t="s">
        <v>31</v>
      </c>
      <c r="P1830" t="s">
        <v>55</v>
      </c>
      <c r="Q1830" t="s">
        <v>4047</v>
      </c>
      <c r="R1830">
        <v>10.332000000000001</v>
      </c>
      <c r="S1830">
        <v>3</v>
      </c>
      <c r="T1830">
        <v>0.6</v>
      </c>
      <c r="U1830">
        <v>-5.9409000000000001</v>
      </c>
    </row>
    <row r="1831" spans="1:21" x14ac:dyDescent="0.25">
      <c r="A1831">
        <v>8593</v>
      </c>
      <c r="B1831" t="s">
        <v>4763</v>
      </c>
      <c r="C1831" t="s">
        <v>3996</v>
      </c>
      <c r="D1831" t="s">
        <v>1424</v>
      </c>
      <c r="E1831" t="s">
        <v>86</v>
      </c>
      <c r="F1831" t="s">
        <v>40</v>
      </c>
      <c r="G1831" t="s">
        <v>41</v>
      </c>
      <c r="H1831" t="s">
        <v>25</v>
      </c>
      <c r="I1831" t="s">
        <v>26</v>
      </c>
      <c r="J1831" t="s">
        <v>4764</v>
      </c>
      <c r="K1831" t="s">
        <v>189</v>
      </c>
      <c r="L1831">
        <v>80634</v>
      </c>
      <c r="M1831" t="s">
        <v>53</v>
      </c>
      <c r="N1831" t="s">
        <v>3603</v>
      </c>
      <c r="O1831" t="s">
        <v>31</v>
      </c>
      <c r="P1831" t="s">
        <v>55</v>
      </c>
      <c r="Q1831" t="s">
        <v>3604</v>
      </c>
      <c r="R1831">
        <v>11.664</v>
      </c>
      <c r="S1831">
        <v>3</v>
      </c>
      <c r="T1831">
        <v>0.2</v>
      </c>
      <c r="U1831">
        <v>3.3534000000000002</v>
      </c>
    </row>
    <row r="1832" spans="1:21" x14ac:dyDescent="0.25">
      <c r="A1832">
        <v>8608</v>
      </c>
      <c r="B1832" t="s">
        <v>4765</v>
      </c>
      <c r="C1832" s="1">
        <v>41735</v>
      </c>
      <c r="D1832" s="1">
        <v>41888</v>
      </c>
      <c r="E1832" t="s">
        <v>39</v>
      </c>
      <c r="F1832" t="s">
        <v>2100</v>
      </c>
      <c r="G1832" t="s">
        <v>2101</v>
      </c>
      <c r="H1832" t="s">
        <v>25</v>
      </c>
      <c r="I1832" t="s">
        <v>26</v>
      </c>
      <c r="J1832" t="s">
        <v>180</v>
      </c>
      <c r="K1832" t="s">
        <v>123</v>
      </c>
      <c r="L1832">
        <v>10035</v>
      </c>
      <c r="M1832" t="s">
        <v>66</v>
      </c>
      <c r="N1832" t="s">
        <v>1801</v>
      </c>
      <c r="O1832" t="s">
        <v>31</v>
      </c>
      <c r="P1832" t="s">
        <v>55</v>
      </c>
      <c r="Q1832" t="s">
        <v>1802</v>
      </c>
      <c r="R1832">
        <v>56.96</v>
      </c>
      <c r="S1832">
        <v>2</v>
      </c>
      <c r="T1832">
        <v>0</v>
      </c>
      <c r="U1832">
        <v>21.075199999999999</v>
      </c>
    </row>
    <row r="1833" spans="1:21" x14ac:dyDescent="0.25">
      <c r="A1833">
        <v>8610</v>
      </c>
      <c r="B1833" t="s">
        <v>4765</v>
      </c>
      <c r="C1833" s="1">
        <v>41735</v>
      </c>
      <c r="D1833" s="1">
        <v>41888</v>
      </c>
      <c r="E1833" t="s">
        <v>39</v>
      </c>
      <c r="F1833" t="s">
        <v>2100</v>
      </c>
      <c r="G1833" t="s">
        <v>2101</v>
      </c>
      <c r="H1833" t="s">
        <v>25</v>
      </c>
      <c r="I1833" t="s">
        <v>26</v>
      </c>
      <c r="J1833" t="s">
        <v>180</v>
      </c>
      <c r="K1833" t="s">
        <v>123</v>
      </c>
      <c r="L1833">
        <v>10035</v>
      </c>
      <c r="M1833" t="s">
        <v>66</v>
      </c>
      <c r="N1833" t="s">
        <v>838</v>
      </c>
      <c r="O1833" t="s">
        <v>31</v>
      </c>
      <c r="P1833" t="s">
        <v>32</v>
      </c>
      <c r="Q1833" t="s">
        <v>839</v>
      </c>
      <c r="R1833">
        <v>353.56799999999998</v>
      </c>
      <c r="S1833">
        <v>2</v>
      </c>
      <c r="T1833">
        <v>0.2</v>
      </c>
      <c r="U1833">
        <v>-44.195999999999998</v>
      </c>
    </row>
    <row r="1834" spans="1:21" x14ac:dyDescent="0.25">
      <c r="A1834">
        <v>8611</v>
      </c>
      <c r="B1834" t="s">
        <v>4765</v>
      </c>
      <c r="C1834" s="1">
        <v>41735</v>
      </c>
      <c r="D1834" s="1">
        <v>41888</v>
      </c>
      <c r="E1834" t="s">
        <v>39</v>
      </c>
      <c r="F1834" t="s">
        <v>2100</v>
      </c>
      <c r="G1834" t="s">
        <v>2101</v>
      </c>
      <c r="H1834" t="s">
        <v>25</v>
      </c>
      <c r="I1834" t="s">
        <v>26</v>
      </c>
      <c r="J1834" t="s">
        <v>180</v>
      </c>
      <c r="K1834" t="s">
        <v>123</v>
      </c>
      <c r="L1834">
        <v>10035</v>
      </c>
      <c r="M1834" t="s">
        <v>66</v>
      </c>
      <c r="N1834" t="s">
        <v>1142</v>
      </c>
      <c r="O1834" t="s">
        <v>31</v>
      </c>
      <c r="P1834" t="s">
        <v>55</v>
      </c>
      <c r="Q1834" t="s">
        <v>1143</v>
      </c>
      <c r="R1834">
        <v>13.96</v>
      </c>
      <c r="S1834">
        <v>2</v>
      </c>
      <c r="T1834">
        <v>0</v>
      </c>
      <c r="U1834">
        <v>6.7008000000000001</v>
      </c>
    </row>
    <row r="1835" spans="1:21" x14ac:dyDescent="0.25">
      <c r="A1835">
        <v>8619</v>
      </c>
      <c r="B1835" t="s">
        <v>4766</v>
      </c>
      <c r="C1835" s="1">
        <v>42797</v>
      </c>
      <c r="D1835" s="1">
        <v>42950</v>
      </c>
      <c r="E1835" t="s">
        <v>39</v>
      </c>
      <c r="F1835" t="s">
        <v>1199</v>
      </c>
      <c r="G1835" t="s">
        <v>1200</v>
      </c>
      <c r="H1835" t="s">
        <v>89</v>
      </c>
      <c r="I1835" t="s">
        <v>26</v>
      </c>
      <c r="J1835" t="s">
        <v>51</v>
      </c>
      <c r="K1835" t="s">
        <v>52</v>
      </c>
      <c r="L1835">
        <v>90004</v>
      </c>
      <c r="M1835" t="s">
        <v>53</v>
      </c>
      <c r="N1835" t="s">
        <v>1053</v>
      </c>
      <c r="O1835" t="s">
        <v>31</v>
      </c>
      <c r="P1835" t="s">
        <v>45</v>
      </c>
      <c r="Q1835" t="s">
        <v>1054</v>
      </c>
      <c r="R1835">
        <v>399.67200000000003</v>
      </c>
      <c r="S1835">
        <v>7</v>
      </c>
      <c r="T1835">
        <v>0.2</v>
      </c>
      <c r="U1835">
        <v>-14.9877</v>
      </c>
    </row>
    <row r="1836" spans="1:21" x14ac:dyDescent="0.25">
      <c r="A1836">
        <v>8621</v>
      </c>
      <c r="B1836" t="s">
        <v>4767</v>
      </c>
      <c r="C1836" s="1">
        <v>42897</v>
      </c>
      <c r="D1836" s="1">
        <v>42989</v>
      </c>
      <c r="E1836" t="s">
        <v>22</v>
      </c>
      <c r="F1836" t="s">
        <v>2868</v>
      </c>
      <c r="G1836" t="s">
        <v>2869</v>
      </c>
      <c r="H1836" t="s">
        <v>25</v>
      </c>
      <c r="I1836" t="s">
        <v>26</v>
      </c>
      <c r="J1836" t="s">
        <v>2064</v>
      </c>
      <c r="K1836" t="s">
        <v>91</v>
      </c>
      <c r="L1836">
        <v>75217</v>
      </c>
      <c r="M1836" t="s">
        <v>92</v>
      </c>
      <c r="N1836" t="s">
        <v>1004</v>
      </c>
      <c r="O1836" t="s">
        <v>31</v>
      </c>
      <c r="P1836" t="s">
        <v>55</v>
      </c>
      <c r="Q1836" t="s">
        <v>1005</v>
      </c>
      <c r="R1836">
        <v>30.56</v>
      </c>
      <c r="S1836">
        <v>5</v>
      </c>
      <c r="T1836">
        <v>0.6</v>
      </c>
      <c r="U1836">
        <v>-19.864000000000001</v>
      </c>
    </row>
    <row r="1837" spans="1:21" x14ac:dyDescent="0.25">
      <c r="A1837">
        <v>8630</v>
      </c>
      <c r="B1837" t="s">
        <v>4768</v>
      </c>
      <c r="C1837" s="1">
        <v>42194</v>
      </c>
      <c r="D1837" s="1">
        <v>42347</v>
      </c>
      <c r="E1837" t="s">
        <v>39</v>
      </c>
      <c r="F1837" t="s">
        <v>4769</v>
      </c>
      <c r="G1837" t="s">
        <v>4770</v>
      </c>
      <c r="H1837" t="s">
        <v>89</v>
      </c>
      <c r="I1837" t="s">
        <v>26</v>
      </c>
      <c r="J1837" t="s">
        <v>180</v>
      </c>
      <c r="K1837" t="s">
        <v>123</v>
      </c>
      <c r="L1837">
        <v>10011</v>
      </c>
      <c r="M1837" t="s">
        <v>66</v>
      </c>
      <c r="N1837" t="s">
        <v>2355</v>
      </c>
      <c r="O1837" t="s">
        <v>31</v>
      </c>
      <c r="P1837" t="s">
        <v>45</v>
      </c>
      <c r="Q1837" t="s">
        <v>2356</v>
      </c>
      <c r="R1837">
        <v>481.17599999999999</v>
      </c>
      <c r="S1837">
        <v>2</v>
      </c>
      <c r="T1837">
        <v>0.4</v>
      </c>
      <c r="U1837">
        <v>-120.294</v>
      </c>
    </row>
    <row r="1838" spans="1:21" x14ac:dyDescent="0.25">
      <c r="A1838">
        <v>8632</v>
      </c>
      <c r="B1838" t="s">
        <v>4771</v>
      </c>
      <c r="C1838" t="s">
        <v>4772</v>
      </c>
      <c r="D1838" t="s">
        <v>2962</v>
      </c>
      <c r="E1838" t="s">
        <v>86</v>
      </c>
      <c r="F1838" t="s">
        <v>684</v>
      </c>
      <c r="G1838" t="s">
        <v>685</v>
      </c>
      <c r="H1838" t="s">
        <v>25</v>
      </c>
      <c r="I1838" t="s">
        <v>26</v>
      </c>
      <c r="J1838" t="s">
        <v>3669</v>
      </c>
      <c r="K1838" t="s">
        <v>65</v>
      </c>
      <c r="L1838">
        <v>18018</v>
      </c>
      <c r="M1838" t="s">
        <v>66</v>
      </c>
      <c r="N1838" t="s">
        <v>928</v>
      </c>
      <c r="O1838" t="s">
        <v>31</v>
      </c>
      <c r="P1838" t="s">
        <v>32</v>
      </c>
      <c r="Q1838" t="s">
        <v>929</v>
      </c>
      <c r="R1838">
        <v>177.45</v>
      </c>
      <c r="S1838">
        <v>5</v>
      </c>
      <c r="T1838">
        <v>0.5</v>
      </c>
      <c r="U1838">
        <v>-78.078000000000003</v>
      </c>
    </row>
    <row r="1839" spans="1:21" x14ac:dyDescent="0.25">
      <c r="A1839">
        <v>8635</v>
      </c>
      <c r="B1839" t="s">
        <v>4773</v>
      </c>
      <c r="C1839" t="s">
        <v>4010</v>
      </c>
      <c r="D1839" t="s">
        <v>3025</v>
      </c>
      <c r="E1839" t="s">
        <v>39</v>
      </c>
      <c r="F1839" t="s">
        <v>842</v>
      </c>
      <c r="G1839" t="s">
        <v>843</v>
      </c>
      <c r="H1839" t="s">
        <v>25</v>
      </c>
      <c r="I1839" t="s">
        <v>26</v>
      </c>
      <c r="J1839" t="s">
        <v>64</v>
      </c>
      <c r="K1839" t="s">
        <v>65</v>
      </c>
      <c r="L1839">
        <v>19140</v>
      </c>
      <c r="M1839" t="s">
        <v>66</v>
      </c>
      <c r="N1839" t="s">
        <v>30</v>
      </c>
      <c r="O1839" t="s">
        <v>31</v>
      </c>
      <c r="P1839" t="s">
        <v>32</v>
      </c>
      <c r="Q1839" t="s">
        <v>33</v>
      </c>
      <c r="R1839">
        <v>130.97999999999999</v>
      </c>
      <c r="S1839">
        <v>2</v>
      </c>
      <c r="T1839">
        <v>0.5</v>
      </c>
      <c r="U1839">
        <v>-89.066400000000002</v>
      </c>
    </row>
    <row r="1840" spans="1:21" x14ac:dyDescent="0.25">
      <c r="A1840">
        <v>8638</v>
      </c>
      <c r="B1840" t="s">
        <v>4774</v>
      </c>
      <c r="C1840" t="s">
        <v>1425</v>
      </c>
      <c r="D1840" s="1">
        <v>42771</v>
      </c>
      <c r="E1840" t="s">
        <v>39</v>
      </c>
      <c r="F1840" t="s">
        <v>4775</v>
      </c>
      <c r="G1840" t="s">
        <v>4776</v>
      </c>
      <c r="H1840" t="s">
        <v>25</v>
      </c>
      <c r="I1840" t="s">
        <v>26</v>
      </c>
      <c r="J1840" t="s">
        <v>202</v>
      </c>
      <c r="K1840" t="s">
        <v>203</v>
      </c>
      <c r="L1840">
        <v>98105</v>
      </c>
      <c r="M1840" t="s">
        <v>53</v>
      </c>
      <c r="N1840" t="s">
        <v>131</v>
      </c>
      <c r="O1840" t="s">
        <v>31</v>
      </c>
      <c r="P1840" t="s">
        <v>55</v>
      </c>
      <c r="Q1840" t="s">
        <v>132</v>
      </c>
      <c r="R1840">
        <v>139.58000000000001</v>
      </c>
      <c r="S1840">
        <v>7</v>
      </c>
      <c r="T1840">
        <v>0</v>
      </c>
      <c r="U1840">
        <v>39.0824</v>
      </c>
    </row>
    <row r="1841" spans="1:21" x14ac:dyDescent="0.25">
      <c r="A1841">
        <v>8646</v>
      </c>
      <c r="B1841" t="s">
        <v>4777</v>
      </c>
      <c r="C1841" s="1">
        <v>42227</v>
      </c>
      <c r="D1841" t="s">
        <v>4778</v>
      </c>
      <c r="E1841" t="s">
        <v>39</v>
      </c>
      <c r="F1841" t="s">
        <v>1212</v>
      </c>
      <c r="G1841" t="s">
        <v>1213</v>
      </c>
      <c r="H1841" t="s">
        <v>89</v>
      </c>
      <c r="I1841" t="s">
        <v>26</v>
      </c>
      <c r="J1841" t="s">
        <v>680</v>
      </c>
      <c r="K1841" t="s">
        <v>1209</v>
      </c>
      <c r="L1841">
        <v>28540</v>
      </c>
      <c r="M1841" t="s">
        <v>29</v>
      </c>
      <c r="N1841" t="s">
        <v>460</v>
      </c>
      <c r="O1841" t="s">
        <v>31</v>
      </c>
      <c r="P1841" t="s">
        <v>55</v>
      </c>
      <c r="Q1841" t="s">
        <v>461</v>
      </c>
      <c r="R1841">
        <v>4.7119999999999997</v>
      </c>
      <c r="S1841">
        <v>1</v>
      </c>
      <c r="T1841">
        <v>0.2</v>
      </c>
      <c r="U1841">
        <v>1.4136</v>
      </c>
    </row>
    <row r="1842" spans="1:21" x14ac:dyDescent="0.25">
      <c r="A1842">
        <v>8647</v>
      </c>
      <c r="B1842" t="s">
        <v>4779</v>
      </c>
      <c r="C1842" t="s">
        <v>4103</v>
      </c>
      <c r="D1842" t="s">
        <v>4495</v>
      </c>
      <c r="E1842" t="s">
        <v>39</v>
      </c>
      <c r="F1842" t="s">
        <v>3129</v>
      </c>
      <c r="G1842" t="s">
        <v>3130</v>
      </c>
      <c r="H1842" t="s">
        <v>25</v>
      </c>
      <c r="I1842" t="s">
        <v>26</v>
      </c>
      <c r="J1842" t="s">
        <v>51</v>
      </c>
      <c r="K1842" t="s">
        <v>52</v>
      </c>
      <c r="L1842">
        <v>90032</v>
      </c>
      <c r="M1842" t="s">
        <v>53</v>
      </c>
      <c r="N1842" t="s">
        <v>275</v>
      </c>
      <c r="O1842" t="s">
        <v>31</v>
      </c>
      <c r="P1842" t="s">
        <v>35</v>
      </c>
      <c r="Q1842" t="s">
        <v>276</v>
      </c>
      <c r="R1842">
        <v>194.352</v>
      </c>
      <c r="S1842">
        <v>3</v>
      </c>
      <c r="T1842">
        <v>0.2</v>
      </c>
      <c r="U1842">
        <v>19.435199999999998</v>
      </c>
    </row>
    <row r="1843" spans="1:21" x14ac:dyDescent="0.25">
      <c r="A1843">
        <v>8648</v>
      </c>
      <c r="B1843" t="s">
        <v>4780</v>
      </c>
      <c r="C1843" s="1">
        <v>42136</v>
      </c>
      <c r="D1843" s="1">
        <v>42228</v>
      </c>
      <c r="E1843" t="s">
        <v>86</v>
      </c>
      <c r="F1843" t="s">
        <v>2415</v>
      </c>
      <c r="G1843" t="s">
        <v>2416</v>
      </c>
      <c r="H1843" t="s">
        <v>89</v>
      </c>
      <c r="I1843" t="s">
        <v>26</v>
      </c>
      <c r="J1843" t="s">
        <v>3147</v>
      </c>
      <c r="K1843" t="s">
        <v>146</v>
      </c>
      <c r="L1843">
        <v>37211</v>
      </c>
      <c r="M1843" t="s">
        <v>29</v>
      </c>
      <c r="N1843" t="s">
        <v>321</v>
      </c>
      <c r="O1843" t="s">
        <v>31</v>
      </c>
      <c r="P1843" t="s">
        <v>35</v>
      </c>
      <c r="Q1843" t="s">
        <v>322</v>
      </c>
      <c r="R1843">
        <v>97.424000000000007</v>
      </c>
      <c r="S1843">
        <v>2</v>
      </c>
      <c r="T1843">
        <v>0.2</v>
      </c>
      <c r="U1843">
        <v>10.9602</v>
      </c>
    </row>
    <row r="1844" spans="1:21" x14ac:dyDescent="0.25">
      <c r="A1844">
        <v>8652</v>
      </c>
      <c r="B1844" t="s">
        <v>4781</v>
      </c>
      <c r="C1844" t="s">
        <v>1680</v>
      </c>
      <c r="D1844" t="s">
        <v>1680</v>
      </c>
      <c r="E1844" t="s">
        <v>464</v>
      </c>
      <c r="F1844" t="s">
        <v>787</v>
      </c>
      <c r="G1844" t="s">
        <v>788</v>
      </c>
      <c r="H1844" t="s">
        <v>25</v>
      </c>
      <c r="I1844" t="s">
        <v>26</v>
      </c>
      <c r="J1844" t="s">
        <v>202</v>
      </c>
      <c r="K1844" t="s">
        <v>203</v>
      </c>
      <c r="L1844">
        <v>98103</v>
      </c>
      <c r="M1844" t="s">
        <v>53</v>
      </c>
      <c r="N1844" t="s">
        <v>412</v>
      </c>
      <c r="O1844" t="s">
        <v>31</v>
      </c>
      <c r="P1844" t="s">
        <v>55</v>
      </c>
      <c r="Q1844" t="s">
        <v>413</v>
      </c>
      <c r="R1844">
        <v>14.19</v>
      </c>
      <c r="S1844">
        <v>3</v>
      </c>
      <c r="T1844">
        <v>0</v>
      </c>
      <c r="U1844">
        <v>5.5340999999999996</v>
      </c>
    </row>
    <row r="1845" spans="1:21" x14ac:dyDescent="0.25">
      <c r="A1845">
        <v>8661</v>
      </c>
      <c r="B1845" t="s">
        <v>4782</v>
      </c>
      <c r="C1845" t="s">
        <v>1856</v>
      </c>
      <c r="D1845" t="s">
        <v>1025</v>
      </c>
      <c r="E1845" t="s">
        <v>39</v>
      </c>
      <c r="F1845" t="s">
        <v>1697</v>
      </c>
      <c r="G1845" t="s">
        <v>1698</v>
      </c>
      <c r="H1845" t="s">
        <v>25</v>
      </c>
      <c r="I1845" t="s">
        <v>26</v>
      </c>
      <c r="J1845" t="s">
        <v>42</v>
      </c>
      <c r="K1845" t="s">
        <v>43</v>
      </c>
      <c r="L1845">
        <v>33311</v>
      </c>
      <c r="M1845" t="s">
        <v>29</v>
      </c>
      <c r="N1845" t="s">
        <v>1715</v>
      </c>
      <c r="O1845" t="s">
        <v>31</v>
      </c>
      <c r="P1845" t="s">
        <v>32</v>
      </c>
      <c r="Q1845" t="s">
        <v>1716</v>
      </c>
      <c r="R1845">
        <v>723.92</v>
      </c>
      <c r="S1845">
        <v>5</v>
      </c>
      <c r="T1845">
        <v>0.2</v>
      </c>
      <c r="U1845">
        <v>-81.441000000000003</v>
      </c>
    </row>
    <row r="1846" spans="1:21" x14ac:dyDescent="0.25">
      <c r="A1846">
        <v>8662</v>
      </c>
      <c r="B1846" t="s">
        <v>4783</v>
      </c>
      <c r="C1846" s="1">
        <v>42343</v>
      </c>
      <c r="D1846" t="s">
        <v>4784</v>
      </c>
      <c r="E1846" t="s">
        <v>39</v>
      </c>
      <c r="F1846" t="s">
        <v>1865</v>
      </c>
      <c r="G1846" t="s">
        <v>1866</v>
      </c>
      <c r="H1846" t="s">
        <v>25</v>
      </c>
      <c r="I1846" t="s">
        <v>26</v>
      </c>
      <c r="J1846" t="s">
        <v>101</v>
      </c>
      <c r="K1846" t="s">
        <v>91</v>
      </c>
      <c r="L1846">
        <v>77041</v>
      </c>
      <c r="M1846" t="s">
        <v>92</v>
      </c>
      <c r="N1846" t="s">
        <v>3305</v>
      </c>
      <c r="O1846" t="s">
        <v>31</v>
      </c>
      <c r="P1846" t="s">
        <v>55</v>
      </c>
      <c r="Q1846" t="s">
        <v>3306</v>
      </c>
      <c r="R1846">
        <v>21.968</v>
      </c>
      <c r="S1846">
        <v>4</v>
      </c>
      <c r="T1846">
        <v>0.6</v>
      </c>
      <c r="U1846">
        <v>-15.9268</v>
      </c>
    </row>
    <row r="1847" spans="1:21" x14ac:dyDescent="0.25">
      <c r="A1847">
        <v>8665</v>
      </c>
      <c r="B1847" t="s">
        <v>4785</v>
      </c>
      <c r="C1847" t="s">
        <v>4786</v>
      </c>
      <c r="D1847" s="1">
        <v>42739</v>
      </c>
      <c r="E1847" t="s">
        <v>22</v>
      </c>
      <c r="F1847" t="s">
        <v>3687</v>
      </c>
      <c r="G1847" t="s">
        <v>3688</v>
      </c>
      <c r="H1847" t="s">
        <v>25</v>
      </c>
      <c r="I1847" t="s">
        <v>26</v>
      </c>
      <c r="J1847" t="s">
        <v>2437</v>
      </c>
      <c r="K1847" t="s">
        <v>52</v>
      </c>
      <c r="L1847">
        <v>90712</v>
      </c>
      <c r="M1847" t="s">
        <v>53</v>
      </c>
      <c r="N1847" t="s">
        <v>1827</v>
      </c>
      <c r="O1847" t="s">
        <v>31</v>
      </c>
      <c r="P1847" t="s">
        <v>55</v>
      </c>
      <c r="Q1847" t="s">
        <v>1828</v>
      </c>
      <c r="R1847">
        <v>94.2</v>
      </c>
      <c r="S1847">
        <v>5</v>
      </c>
      <c r="T1847">
        <v>0</v>
      </c>
      <c r="U1847">
        <v>39.564</v>
      </c>
    </row>
    <row r="1848" spans="1:21" x14ac:dyDescent="0.25">
      <c r="A1848">
        <v>8671</v>
      </c>
      <c r="B1848" t="s">
        <v>4787</v>
      </c>
      <c r="C1848" t="s">
        <v>2621</v>
      </c>
      <c r="D1848" s="1">
        <v>42005</v>
      </c>
      <c r="E1848" t="s">
        <v>22</v>
      </c>
      <c r="F1848" t="s">
        <v>171</v>
      </c>
      <c r="G1848" t="s">
        <v>172</v>
      </c>
      <c r="H1848" t="s">
        <v>25</v>
      </c>
      <c r="I1848" t="s">
        <v>26</v>
      </c>
      <c r="J1848" t="s">
        <v>789</v>
      </c>
      <c r="K1848" t="s">
        <v>250</v>
      </c>
      <c r="L1848">
        <v>44105</v>
      </c>
      <c r="M1848" t="s">
        <v>66</v>
      </c>
      <c r="N1848" t="s">
        <v>3094</v>
      </c>
      <c r="O1848" t="s">
        <v>31</v>
      </c>
      <c r="P1848" t="s">
        <v>55</v>
      </c>
      <c r="Q1848" t="s">
        <v>3095</v>
      </c>
      <c r="R1848">
        <v>182.352</v>
      </c>
      <c r="S1848">
        <v>3</v>
      </c>
      <c r="T1848">
        <v>0.2</v>
      </c>
      <c r="U1848">
        <v>-18.235199999999999</v>
      </c>
    </row>
    <row r="1849" spans="1:21" x14ac:dyDescent="0.25">
      <c r="A1849">
        <v>8674</v>
      </c>
      <c r="B1849" t="s">
        <v>4788</v>
      </c>
      <c r="C1849" t="s">
        <v>4789</v>
      </c>
      <c r="D1849" t="s">
        <v>4790</v>
      </c>
      <c r="E1849" t="s">
        <v>39</v>
      </c>
      <c r="F1849" t="s">
        <v>1934</v>
      </c>
      <c r="G1849" t="s">
        <v>1935</v>
      </c>
      <c r="H1849" t="s">
        <v>25</v>
      </c>
      <c r="I1849" t="s">
        <v>26</v>
      </c>
      <c r="J1849" t="s">
        <v>568</v>
      </c>
      <c r="K1849" t="s">
        <v>138</v>
      </c>
      <c r="L1849">
        <v>62521</v>
      </c>
      <c r="M1849" t="s">
        <v>92</v>
      </c>
      <c r="N1849" t="s">
        <v>219</v>
      </c>
      <c r="O1849" t="s">
        <v>31</v>
      </c>
      <c r="P1849" t="s">
        <v>35</v>
      </c>
      <c r="Q1849" t="s">
        <v>220</v>
      </c>
      <c r="R1849">
        <v>600.55799999999999</v>
      </c>
      <c r="S1849">
        <v>3</v>
      </c>
      <c r="T1849">
        <v>0.3</v>
      </c>
      <c r="U1849">
        <v>-8.5793999999999997</v>
      </c>
    </row>
    <row r="1850" spans="1:21" x14ac:dyDescent="0.25">
      <c r="A1850">
        <v>8677</v>
      </c>
      <c r="B1850" t="s">
        <v>4788</v>
      </c>
      <c r="C1850" t="s">
        <v>4789</v>
      </c>
      <c r="D1850" t="s">
        <v>4790</v>
      </c>
      <c r="E1850" t="s">
        <v>39</v>
      </c>
      <c r="F1850" t="s">
        <v>1934</v>
      </c>
      <c r="G1850" t="s">
        <v>1935</v>
      </c>
      <c r="H1850" t="s">
        <v>25</v>
      </c>
      <c r="I1850" t="s">
        <v>26</v>
      </c>
      <c r="J1850" t="s">
        <v>568</v>
      </c>
      <c r="K1850" t="s">
        <v>138</v>
      </c>
      <c r="L1850">
        <v>62521</v>
      </c>
      <c r="M1850" t="s">
        <v>92</v>
      </c>
      <c r="N1850" t="s">
        <v>1544</v>
      </c>
      <c r="O1850" t="s">
        <v>31</v>
      </c>
      <c r="P1850" t="s">
        <v>55</v>
      </c>
      <c r="Q1850" t="s">
        <v>2393</v>
      </c>
      <c r="R1850">
        <v>7.6920000000000002</v>
      </c>
      <c r="S1850">
        <v>1</v>
      </c>
      <c r="T1850">
        <v>0.6</v>
      </c>
      <c r="U1850">
        <v>-3.6537000000000002</v>
      </c>
    </row>
    <row r="1851" spans="1:21" x14ac:dyDescent="0.25">
      <c r="A1851">
        <v>8678</v>
      </c>
      <c r="B1851" t="s">
        <v>4791</v>
      </c>
      <c r="C1851" t="s">
        <v>555</v>
      </c>
      <c r="D1851" t="s">
        <v>642</v>
      </c>
      <c r="E1851" t="s">
        <v>86</v>
      </c>
      <c r="F1851" t="s">
        <v>438</v>
      </c>
      <c r="G1851" t="s">
        <v>439</v>
      </c>
      <c r="H1851" t="s">
        <v>25</v>
      </c>
      <c r="I1851" t="s">
        <v>26</v>
      </c>
      <c r="J1851" t="s">
        <v>4792</v>
      </c>
      <c r="K1851" t="s">
        <v>91</v>
      </c>
      <c r="L1851">
        <v>76063</v>
      </c>
      <c r="M1851" t="s">
        <v>92</v>
      </c>
      <c r="N1851" t="s">
        <v>1738</v>
      </c>
      <c r="O1851" t="s">
        <v>31</v>
      </c>
      <c r="P1851" t="s">
        <v>45</v>
      </c>
      <c r="Q1851" t="s">
        <v>1739</v>
      </c>
      <c r="R1851">
        <v>517.40499999999997</v>
      </c>
      <c r="S1851">
        <v>5</v>
      </c>
      <c r="T1851">
        <v>0.3</v>
      </c>
      <c r="U1851">
        <v>-81.3065</v>
      </c>
    </row>
    <row r="1852" spans="1:21" x14ac:dyDescent="0.25">
      <c r="A1852">
        <v>8696</v>
      </c>
      <c r="B1852" t="s">
        <v>4793</v>
      </c>
      <c r="C1852" t="s">
        <v>744</v>
      </c>
      <c r="D1852" t="s">
        <v>1595</v>
      </c>
      <c r="E1852" t="s">
        <v>22</v>
      </c>
      <c r="F1852" t="s">
        <v>324</v>
      </c>
      <c r="G1852" t="s">
        <v>325</v>
      </c>
      <c r="H1852" t="s">
        <v>100</v>
      </c>
      <c r="I1852" t="s">
        <v>26</v>
      </c>
      <c r="J1852" t="s">
        <v>352</v>
      </c>
      <c r="K1852" t="s">
        <v>52</v>
      </c>
      <c r="L1852">
        <v>94109</v>
      </c>
      <c r="M1852" t="s">
        <v>53</v>
      </c>
      <c r="N1852" t="s">
        <v>329</v>
      </c>
      <c r="O1852" t="s">
        <v>31</v>
      </c>
      <c r="P1852" t="s">
        <v>45</v>
      </c>
      <c r="Q1852" t="s">
        <v>330</v>
      </c>
      <c r="R1852">
        <v>300.904</v>
      </c>
      <c r="S1852">
        <v>1</v>
      </c>
      <c r="T1852">
        <v>0.2</v>
      </c>
      <c r="U1852">
        <v>11.283899999999999</v>
      </c>
    </row>
    <row r="1853" spans="1:21" x14ac:dyDescent="0.25">
      <c r="A1853">
        <v>8698</v>
      </c>
      <c r="B1853" t="s">
        <v>4794</v>
      </c>
      <c r="C1853" t="s">
        <v>4795</v>
      </c>
      <c r="D1853" t="s">
        <v>4796</v>
      </c>
      <c r="E1853" t="s">
        <v>39</v>
      </c>
      <c r="F1853" t="s">
        <v>420</v>
      </c>
      <c r="G1853" t="s">
        <v>421</v>
      </c>
      <c r="H1853" t="s">
        <v>89</v>
      </c>
      <c r="I1853" t="s">
        <v>26</v>
      </c>
      <c r="J1853" t="s">
        <v>3147</v>
      </c>
      <c r="K1853" t="s">
        <v>146</v>
      </c>
      <c r="L1853">
        <v>37211</v>
      </c>
      <c r="M1853" t="s">
        <v>29</v>
      </c>
      <c r="N1853" t="s">
        <v>338</v>
      </c>
      <c r="O1853" t="s">
        <v>31</v>
      </c>
      <c r="P1853" t="s">
        <v>55</v>
      </c>
      <c r="Q1853" t="s">
        <v>339</v>
      </c>
      <c r="R1853">
        <v>31.167999999999999</v>
      </c>
      <c r="S1853">
        <v>4</v>
      </c>
      <c r="T1853">
        <v>0.2</v>
      </c>
      <c r="U1853">
        <v>9.3504000000000005</v>
      </c>
    </row>
    <row r="1854" spans="1:21" x14ac:dyDescent="0.25">
      <c r="A1854">
        <v>8699</v>
      </c>
      <c r="B1854" t="s">
        <v>4794</v>
      </c>
      <c r="C1854" t="s">
        <v>4795</v>
      </c>
      <c r="D1854" t="s">
        <v>4796</v>
      </c>
      <c r="E1854" t="s">
        <v>39</v>
      </c>
      <c r="F1854" t="s">
        <v>420</v>
      </c>
      <c r="G1854" t="s">
        <v>421</v>
      </c>
      <c r="H1854" t="s">
        <v>89</v>
      </c>
      <c r="I1854" t="s">
        <v>26</v>
      </c>
      <c r="J1854" t="s">
        <v>3147</v>
      </c>
      <c r="K1854" t="s">
        <v>146</v>
      </c>
      <c r="L1854">
        <v>37211</v>
      </c>
      <c r="M1854" t="s">
        <v>29</v>
      </c>
      <c r="N1854" t="s">
        <v>2858</v>
      </c>
      <c r="O1854" t="s">
        <v>31</v>
      </c>
      <c r="P1854" t="s">
        <v>45</v>
      </c>
      <c r="Q1854" t="s">
        <v>2859</v>
      </c>
      <c r="R1854">
        <v>120.96</v>
      </c>
      <c r="S1854">
        <v>2</v>
      </c>
      <c r="T1854">
        <v>0.4</v>
      </c>
      <c r="U1854">
        <v>-28.224</v>
      </c>
    </row>
    <row r="1855" spans="1:21" x14ac:dyDescent="0.25">
      <c r="A1855">
        <v>8707</v>
      </c>
      <c r="B1855" t="s">
        <v>4797</v>
      </c>
      <c r="C1855" s="1">
        <v>41860</v>
      </c>
      <c r="D1855" t="s">
        <v>1680</v>
      </c>
      <c r="E1855" t="s">
        <v>39</v>
      </c>
      <c r="F1855" t="s">
        <v>1457</v>
      </c>
      <c r="G1855" t="s">
        <v>1458</v>
      </c>
      <c r="H1855" t="s">
        <v>100</v>
      </c>
      <c r="I1855" t="s">
        <v>26</v>
      </c>
      <c r="J1855" t="s">
        <v>180</v>
      </c>
      <c r="K1855" t="s">
        <v>123</v>
      </c>
      <c r="L1855">
        <v>10009</v>
      </c>
      <c r="M1855" t="s">
        <v>66</v>
      </c>
      <c r="N1855" t="s">
        <v>1506</v>
      </c>
      <c r="O1855" t="s">
        <v>31</v>
      </c>
      <c r="P1855" t="s">
        <v>35</v>
      </c>
      <c r="Q1855" t="s">
        <v>1507</v>
      </c>
      <c r="R1855">
        <v>172.76400000000001</v>
      </c>
      <c r="S1855">
        <v>2</v>
      </c>
      <c r="T1855">
        <v>0.1</v>
      </c>
      <c r="U1855">
        <v>13.437200000000001</v>
      </c>
    </row>
    <row r="1856" spans="1:21" x14ac:dyDescent="0.25">
      <c r="A1856">
        <v>8710</v>
      </c>
      <c r="B1856" t="s">
        <v>4798</v>
      </c>
      <c r="C1856" t="s">
        <v>2216</v>
      </c>
      <c r="D1856" t="s">
        <v>2242</v>
      </c>
      <c r="E1856" t="s">
        <v>86</v>
      </c>
      <c r="F1856" t="s">
        <v>766</v>
      </c>
      <c r="G1856" t="s">
        <v>767</v>
      </c>
      <c r="H1856" t="s">
        <v>89</v>
      </c>
      <c r="I1856" t="s">
        <v>26</v>
      </c>
      <c r="J1856" t="s">
        <v>51</v>
      </c>
      <c r="K1856" t="s">
        <v>52</v>
      </c>
      <c r="L1856">
        <v>90008</v>
      </c>
      <c r="M1856" t="s">
        <v>53</v>
      </c>
      <c r="N1856" t="s">
        <v>809</v>
      </c>
      <c r="O1856" t="s">
        <v>31</v>
      </c>
      <c r="P1856" t="s">
        <v>32</v>
      </c>
      <c r="Q1856" t="s">
        <v>810</v>
      </c>
      <c r="R1856">
        <v>305.97449999999998</v>
      </c>
      <c r="S1856">
        <v>3</v>
      </c>
      <c r="T1856">
        <v>0.15</v>
      </c>
      <c r="U1856">
        <v>25.197900000000001</v>
      </c>
    </row>
    <row r="1857" spans="1:21" x14ac:dyDescent="0.25">
      <c r="A1857">
        <v>8712</v>
      </c>
      <c r="B1857" t="s">
        <v>4799</v>
      </c>
      <c r="C1857" s="1">
        <v>41701</v>
      </c>
      <c r="D1857" s="1">
        <v>41823</v>
      </c>
      <c r="E1857" t="s">
        <v>39</v>
      </c>
      <c r="F1857" t="s">
        <v>4709</v>
      </c>
      <c r="G1857" t="s">
        <v>4710</v>
      </c>
      <c r="H1857" t="s">
        <v>25</v>
      </c>
      <c r="I1857" t="s">
        <v>26</v>
      </c>
      <c r="J1857" t="s">
        <v>720</v>
      </c>
      <c r="K1857" t="s">
        <v>52</v>
      </c>
      <c r="L1857">
        <v>92037</v>
      </c>
      <c r="M1857" t="s">
        <v>53</v>
      </c>
      <c r="N1857" t="s">
        <v>1465</v>
      </c>
      <c r="O1857" t="s">
        <v>31</v>
      </c>
      <c r="P1857" t="s">
        <v>45</v>
      </c>
      <c r="Q1857" t="s">
        <v>1466</v>
      </c>
      <c r="R1857">
        <v>626.35199999999998</v>
      </c>
      <c r="S1857">
        <v>3</v>
      </c>
      <c r="T1857">
        <v>0.2</v>
      </c>
      <c r="U1857">
        <v>-23.488199999999999</v>
      </c>
    </row>
    <row r="1858" spans="1:21" x14ac:dyDescent="0.25">
      <c r="A1858">
        <v>8713</v>
      </c>
      <c r="B1858" t="s">
        <v>4800</v>
      </c>
      <c r="C1858" s="1">
        <v>42075</v>
      </c>
      <c r="D1858" s="1">
        <v>42197</v>
      </c>
      <c r="E1858" t="s">
        <v>39</v>
      </c>
      <c r="F1858" t="s">
        <v>2244</v>
      </c>
      <c r="G1858" t="s">
        <v>2245</v>
      </c>
      <c r="H1858" t="s">
        <v>25</v>
      </c>
      <c r="I1858" t="s">
        <v>26</v>
      </c>
      <c r="J1858" t="s">
        <v>352</v>
      </c>
      <c r="K1858" t="s">
        <v>52</v>
      </c>
      <c r="L1858">
        <v>94110</v>
      </c>
      <c r="M1858" t="s">
        <v>53</v>
      </c>
      <c r="N1858" t="s">
        <v>2014</v>
      </c>
      <c r="O1858" t="s">
        <v>31</v>
      </c>
      <c r="P1858" t="s">
        <v>32</v>
      </c>
      <c r="Q1858" t="s">
        <v>2266</v>
      </c>
      <c r="R1858">
        <v>359.49900000000002</v>
      </c>
      <c r="S1858">
        <v>3</v>
      </c>
      <c r="T1858">
        <v>0.15</v>
      </c>
      <c r="U1858">
        <v>-29.605799999999999</v>
      </c>
    </row>
    <row r="1859" spans="1:21" x14ac:dyDescent="0.25">
      <c r="A1859">
        <v>8718</v>
      </c>
      <c r="B1859" t="s">
        <v>4801</v>
      </c>
      <c r="C1859" s="1">
        <v>42710</v>
      </c>
      <c r="D1859" t="s">
        <v>3960</v>
      </c>
      <c r="E1859" t="s">
        <v>22</v>
      </c>
      <c r="F1859" t="s">
        <v>4350</v>
      </c>
      <c r="G1859" t="s">
        <v>4351</v>
      </c>
      <c r="H1859" t="s">
        <v>100</v>
      </c>
      <c r="I1859" t="s">
        <v>26</v>
      </c>
      <c r="J1859" t="s">
        <v>101</v>
      </c>
      <c r="K1859" t="s">
        <v>91</v>
      </c>
      <c r="L1859">
        <v>77070</v>
      </c>
      <c r="M1859" t="s">
        <v>92</v>
      </c>
      <c r="N1859" t="s">
        <v>1038</v>
      </c>
      <c r="O1859" t="s">
        <v>31</v>
      </c>
      <c r="P1859" t="s">
        <v>55</v>
      </c>
      <c r="Q1859" t="s">
        <v>1039</v>
      </c>
      <c r="R1859">
        <v>6.984</v>
      </c>
      <c r="S1859">
        <v>2</v>
      </c>
      <c r="T1859">
        <v>0.6</v>
      </c>
      <c r="U1859">
        <v>-4.5396000000000001</v>
      </c>
    </row>
    <row r="1860" spans="1:21" x14ac:dyDescent="0.25">
      <c r="A1860">
        <v>8721</v>
      </c>
      <c r="B1860" t="s">
        <v>4801</v>
      </c>
      <c r="C1860" s="1">
        <v>42710</v>
      </c>
      <c r="D1860" t="s">
        <v>3960</v>
      </c>
      <c r="E1860" t="s">
        <v>22</v>
      </c>
      <c r="F1860" t="s">
        <v>4350</v>
      </c>
      <c r="G1860" t="s">
        <v>4351</v>
      </c>
      <c r="H1860" t="s">
        <v>100</v>
      </c>
      <c r="I1860" t="s">
        <v>26</v>
      </c>
      <c r="J1860" t="s">
        <v>101</v>
      </c>
      <c r="K1860" t="s">
        <v>91</v>
      </c>
      <c r="L1860">
        <v>77070</v>
      </c>
      <c r="M1860" t="s">
        <v>92</v>
      </c>
      <c r="N1860" t="s">
        <v>3241</v>
      </c>
      <c r="O1860" t="s">
        <v>31</v>
      </c>
      <c r="P1860" t="s">
        <v>35</v>
      </c>
      <c r="Q1860" t="s">
        <v>3242</v>
      </c>
      <c r="R1860">
        <v>379.37200000000001</v>
      </c>
      <c r="S1860">
        <v>2</v>
      </c>
      <c r="T1860">
        <v>0.3</v>
      </c>
      <c r="U1860">
        <v>-119.2312</v>
      </c>
    </row>
    <row r="1861" spans="1:21" x14ac:dyDescent="0.25">
      <c r="A1861">
        <v>8728</v>
      </c>
      <c r="B1861" t="s">
        <v>4802</v>
      </c>
      <c r="C1861" t="s">
        <v>96</v>
      </c>
      <c r="D1861" t="s">
        <v>97</v>
      </c>
      <c r="E1861" t="s">
        <v>39</v>
      </c>
      <c r="F1861" t="s">
        <v>3109</v>
      </c>
      <c r="G1861" t="s">
        <v>3110</v>
      </c>
      <c r="H1861" t="s">
        <v>89</v>
      </c>
      <c r="I1861" t="s">
        <v>26</v>
      </c>
      <c r="J1861" t="s">
        <v>433</v>
      </c>
      <c r="K1861" t="s">
        <v>146</v>
      </c>
      <c r="L1861">
        <v>37130</v>
      </c>
      <c r="M1861" t="s">
        <v>29</v>
      </c>
      <c r="N1861" t="s">
        <v>4657</v>
      </c>
      <c r="O1861" t="s">
        <v>31</v>
      </c>
      <c r="P1861" t="s">
        <v>55</v>
      </c>
      <c r="Q1861" t="s">
        <v>4658</v>
      </c>
      <c r="R1861">
        <v>53.351999999999997</v>
      </c>
      <c r="S1861">
        <v>3</v>
      </c>
      <c r="T1861">
        <v>0.2</v>
      </c>
      <c r="U1861">
        <v>16.005600000000001</v>
      </c>
    </row>
    <row r="1862" spans="1:21" x14ac:dyDescent="0.25">
      <c r="A1862">
        <v>8729</v>
      </c>
      <c r="B1862" t="s">
        <v>4802</v>
      </c>
      <c r="C1862" t="s">
        <v>96</v>
      </c>
      <c r="D1862" t="s">
        <v>97</v>
      </c>
      <c r="E1862" t="s">
        <v>39</v>
      </c>
      <c r="F1862" t="s">
        <v>3109</v>
      </c>
      <c r="G1862" t="s">
        <v>3110</v>
      </c>
      <c r="H1862" t="s">
        <v>89</v>
      </c>
      <c r="I1862" t="s">
        <v>26</v>
      </c>
      <c r="J1862" t="s">
        <v>433</v>
      </c>
      <c r="K1862" t="s">
        <v>146</v>
      </c>
      <c r="L1862">
        <v>37130</v>
      </c>
      <c r="M1862" t="s">
        <v>29</v>
      </c>
      <c r="N1862" t="s">
        <v>3244</v>
      </c>
      <c r="O1862" t="s">
        <v>31</v>
      </c>
      <c r="P1862" t="s">
        <v>32</v>
      </c>
      <c r="Q1862" t="s">
        <v>3245</v>
      </c>
      <c r="R1862">
        <v>131.10400000000001</v>
      </c>
      <c r="S1862">
        <v>2</v>
      </c>
      <c r="T1862">
        <v>0.2</v>
      </c>
      <c r="U1862">
        <v>8.1940000000000008</v>
      </c>
    </row>
    <row r="1863" spans="1:21" x14ac:dyDescent="0.25">
      <c r="A1863">
        <v>8734</v>
      </c>
      <c r="B1863" t="s">
        <v>4803</v>
      </c>
      <c r="C1863" t="s">
        <v>2610</v>
      </c>
      <c r="D1863" t="s">
        <v>3277</v>
      </c>
      <c r="E1863" t="s">
        <v>22</v>
      </c>
      <c r="F1863" t="s">
        <v>4524</v>
      </c>
      <c r="G1863" t="s">
        <v>4525</v>
      </c>
      <c r="H1863" t="s">
        <v>89</v>
      </c>
      <c r="I1863" t="s">
        <v>26</v>
      </c>
      <c r="J1863" t="s">
        <v>202</v>
      </c>
      <c r="K1863" t="s">
        <v>203</v>
      </c>
      <c r="L1863">
        <v>98105</v>
      </c>
      <c r="M1863" t="s">
        <v>53</v>
      </c>
      <c r="N1863" t="s">
        <v>634</v>
      </c>
      <c r="O1863" t="s">
        <v>31</v>
      </c>
      <c r="P1863" t="s">
        <v>55</v>
      </c>
      <c r="Q1863" t="s">
        <v>635</v>
      </c>
      <c r="R1863">
        <v>126.3</v>
      </c>
      <c r="S1863">
        <v>3</v>
      </c>
      <c r="T1863">
        <v>0</v>
      </c>
      <c r="U1863">
        <v>40.415999999999997</v>
      </c>
    </row>
    <row r="1864" spans="1:21" x14ac:dyDescent="0.25">
      <c r="A1864">
        <v>8743</v>
      </c>
      <c r="B1864" t="s">
        <v>4804</v>
      </c>
      <c r="C1864" s="1">
        <v>42045</v>
      </c>
      <c r="D1864" s="1">
        <v>42104</v>
      </c>
      <c r="E1864" t="s">
        <v>86</v>
      </c>
      <c r="F1864" t="s">
        <v>1601</v>
      </c>
      <c r="G1864" t="s">
        <v>1602</v>
      </c>
      <c r="H1864" t="s">
        <v>25</v>
      </c>
      <c r="I1864" t="s">
        <v>26</v>
      </c>
      <c r="J1864" t="s">
        <v>4805</v>
      </c>
      <c r="K1864" t="s">
        <v>1800</v>
      </c>
      <c r="L1864">
        <v>97123</v>
      </c>
      <c r="M1864" t="s">
        <v>53</v>
      </c>
      <c r="N1864" t="s">
        <v>181</v>
      </c>
      <c r="O1864" t="s">
        <v>31</v>
      </c>
      <c r="P1864" t="s">
        <v>55</v>
      </c>
      <c r="Q1864" t="s">
        <v>182</v>
      </c>
      <c r="R1864">
        <v>11.032</v>
      </c>
      <c r="S1864">
        <v>1</v>
      </c>
      <c r="T1864">
        <v>0.2</v>
      </c>
      <c r="U1864">
        <v>3.0337999999999998</v>
      </c>
    </row>
    <row r="1865" spans="1:21" x14ac:dyDescent="0.25">
      <c r="A1865">
        <v>8747</v>
      </c>
      <c r="B1865" t="s">
        <v>4806</v>
      </c>
      <c r="C1865" s="1">
        <v>42768</v>
      </c>
      <c r="D1865" s="1">
        <v>42918</v>
      </c>
      <c r="E1865" t="s">
        <v>39</v>
      </c>
      <c r="F1865" t="s">
        <v>2366</v>
      </c>
      <c r="G1865" t="s">
        <v>2367</v>
      </c>
      <c r="H1865" t="s">
        <v>89</v>
      </c>
      <c r="I1865" t="s">
        <v>26</v>
      </c>
      <c r="J1865" t="s">
        <v>720</v>
      </c>
      <c r="K1865" t="s">
        <v>52</v>
      </c>
      <c r="L1865">
        <v>92105</v>
      </c>
      <c r="M1865" t="s">
        <v>53</v>
      </c>
      <c r="N1865" t="s">
        <v>1182</v>
      </c>
      <c r="O1865" t="s">
        <v>31</v>
      </c>
      <c r="P1865" t="s">
        <v>55</v>
      </c>
      <c r="Q1865" t="s">
        <v>1183</v>
      </c>
      <c r="R1865">
        <v>210.58</v>
      </c>
      <c r="S1865">
        <v>2</v>
      </c>
      <c r="T1865">
        <v>0</v>
      </c>
      <c r="U1865">
        <v>12.6348</v>
      </c>
    </row>
    <row r="1866" spans="1:21" x14ac:dyDescent="0.25">
      <c r="A1866">
        <v>8759</v>
      </c>
      <c r="B1866" t="s">
        <v>4807</v>
      </c>
      <c r="C1866" t="s">
        <v>1582</v>
      </c>
      <c r="D1866" t="s">
        <v>3889</v>
      </c>
      <c r="E1866" t="s">
        <v>39</v>
      </c>
      <c r="F1866" t="s">
        <v>3004</v>
      </c>
      <c r="G1866" t="s">
        <v>3005</v>
      </c>
      <c r="H1866" t="s">
        <v>89</v>
      </c>
      <c r="I1866" t="s">
        <v>26</v>
      </c>
      <c r="J1866" t="s">
        <v>165</v>
      </c>
      <c r="K1866" t="s">
        <v>1274</v>
      </c>
      <c r="L1866">
        <v>21044</v>
      </c>
      <c r="M1866" t="s">
        <v>66</v>
      </c>
      <c r="N1866" t="s">
        <v>960</v>
      </c>
      <c r="O1866" t="s">
        <v>31</v>
      </c>
      <c r="P1866" t="s">
        <v>55</v>
      </c>
      <c r="Q1866" t="s">
        <v>961</v>
      </c>
      <c r="R1866">
        <v>27.42</v>
      </c>
      <c r="S1866">
        <v>3</v>
      </c>
      <c r="T1866">
        <v>0</v>
      </c>
      <c r="U1866">
        <v>9.3228000000000009</v>
      </c>
    </row>
    <row r="1867" spans="1:21" x14ac:dyDescent="0.25">
      <c r="A1867">
        <v>8771</v>
      </c>
      <c r="B1867" t="s">
        <v>4808</v>
      </c>
      <c r="C1867" s="1">
        <v>42713</v>
      </c>
      <c r="D1867" t="s">
        <v>4395</v>
      </c>
      <c r="E1867" t="s">
        <v>464</v>
      </c>
      <c r="F1867" t="s">
        <v>3895</v>
      </c>
      <c r="G1867" t="s">
        <v>3896</v>
      </c>
      <c r="H1867" t="s">
        <v>100</v>
      </c>
      <c r="I1867" t="s">
        <v>26</v>
      </c>
      <c r="J1867" t="s">
        <v>999</v>
      </c>
      <c r="K1867" t="s">
        <v>189</v>
      </c>
      <c r="L1867">
        <v>80027</v>
      </c>
      <c r="M1867" t="s">
        <v>53</v>
      </c>
      <c r="N1867" t="s">
        <v>1174</v>
      </c>
      <c r="O1867" t="s">
        <v>31</v>
      </c>
      <c r="P1867" t="s">
        <v>35</v>
      </c>
      <c r="Q1867" t="s">
        <v>1175</v>
      </c>
      <c r="R1867">
        <v>83.135999999999996</v>
      </c>
      <c r="S1867">
        <v>4</v>
      </c>
      <c r="T1867">
        <v>0.2</v>
      </c>
      <c r="U1867">
        <v>5.1959999999999997</v>
      </c>
    </row>
    <row r="1868" spans="1:21" x14ac:dyDescent="0.25">
      <c r="A1868">
        <v>8777</v>
      </c>
      <c r="B1868" t="s">
        <v>4809</v>
      </c>
      <c r="C1868" s="1">
        <v>42407</v>
      </c>
      <c r="D1868" s="1">
        <v>42436</v>
      </c>
      <c r="E1868" t="s">
        <v>86</v>
      </c>
      <c r="F1868" t="s">
        <v>1793</v>
      </c>
      <c r="G1868" t="s">
        <v>1794</v>
      </c>
      <c r="H1868" t="s">
        <v>89</v>
      </c>
      <c r="I1868" t="s">
        <v>26</v>
      </c>
      <c r="J1868" t="s">
        <v>2209</v>
      </c>
      <c r="K1868" t="s">
        <v>91</v>
      </c>
      <c r="L1868">
        <v>77340</v>
      </c>
      <c r="M1868" t="s">
        <v>92</v>
      </c>
      <c r="N1868" t="s">
        <v>985</v>
      </c>
      <c r="O1868" t="s">
        <v>31</v>
      </c>
      <c r="P1868" t="s">
        <v>35</v>
      </c>
      <c r="Q1868" t="s">
        <v>986</v>
      </c>
      <c r="R1868">
        <v>528.42999999999995</v>
      </c>
      <c r="S1868">
        <v>5</v>
      </c>
      <c r="T1868">
        <v>0.3</v>
      </c>
      <c r="U1868">
        <v>0</v>
      </c>
    </row>
    <row r="1869" spans="1:21" x14ac:dyDescent="0.25">
      <c r="A1869">
        <v>8779</v>
      </c>
      <c r="B1869" t="s">
        <v>4810</v>
      </c>
      <c r="C1869" t="s">
        <v>1536</v>
      </c>
      <c r="D1869" t="s">
        <v>1225</v>
      </c>
      <c r="E1869" t="s">
        <v>39</v>
      </c>
      <c r="F1869" t="s">
        <v>4811</v>
      </c>
      <c r="G1869" t="s">
        <v>4812</v>
      </c>
      <c r="H1869" t="s">
        <v>89</v>
      </c>
      <c r="I1869" t="s">
        <v>26</v>
      </c>
      <c r="J1869" t="s">
        <v>180</v>
      </c>
      <c r="K1869" t="s">
        <v>123</v>
      </c>
      <c r="L1869">
        <v>10024</v>
      </c>
      <c r="M1869" t="s">
        <v>66</v>
      </c>
      <c r="N1869" t="s">
        <v>809</v>
      </c>
      <c r="O1869" t="s">
        <v>31</v>
      </c>
      <c r="P1869" t="s">
        <v>32</v>
      </c>
      <c r="Q1869" t="s">
        <v>810</v>
      </c>
      <c r="R1869">
        <v>287.976</v>
      </c>
      <c r="S1869">
        <v>3</v>
      </c>
      <c r="T1869">
        <v>0.2</v>
      </c>
      <c r="U1869">
        <v>7.1993999999999998</v>
      </c>
    </row>
    <row r="1870" spans="1:21" x14ac:dyDescent="0.25">
      <c r="A1870">
        <v>8782</v>
      </c>
      <c r="B1870" t="s">
        <v>4813</v>
      </c>
      <c r="C1870" s="1">
        <v>42007</v>
      </c>
      <c r="D1870" s="1">
        <v>42097</v>
      </c>
      <c r="E1870" t="s">
        <v>86</v>
      </c>
      <c r="F1870" t="s">
        <v>4603</v>
      </c>
      <c r="G1870" t="s">
        <v>4604</v>
      </c>
      <c r="H1870" t="s">
        <v>89</v>
      </c>
      <c r="I1870" t="s">
        <v>26</v>
      </c>
      <c r="J1870" t="s">
        <v>101</v>
      </c>
      <c r="K1870" t="s">
        <v>91</v>
      </c>
      <c r="L1870">
        <v>77070</v>
      </c>
      <c r="M1870" t="s">
        <v>92</v>
      </c>
      <c r="N1870" t="s">
        <v>1169</v>
      </c>
      <c r="O1870" t="s">
        <v>31</v>
      </c>
      <c r="P1870" t="s">
        <v>32</v>
      </c>
      <c r="Q1870" t="s">
        <v>1170</v>
      </c>
      <c r="R1870">
        <v>1227.9983999999999</v>
      </c>
      <c r="S1870">
        <v>6</v>
      </c>
      <c r="T1870">
        <v>0.32</v>
      </c>
      <c r="U1870">
        <v>-36.117600000000003</v>
      </c>
    </row>
    <row r="1871" spans="1:21" x14ac:dyDescent="0.25">
      <c r="A1871">
        <v>8784</v>
      </c>
      <c r="B1871" t="s">
        <v>4814</v>
      </c>
      <c r="C1871" t="s">
        <v>4815</v>
      </c>
      <c r="D1871" t="s">
        <v>2954</v>
      </c>
      <c r="E1871" t="s">
        <v>39</v>
      </c>
      <c r="F1871" t="s">
        <v>766</v>
      </c>
      <c r="G1871" t="s">
        <v>767</v>
      </c>
      <c r="H1871" t="s">
        <v>89</v>
      </c>
      <c r="I1871" t="s">
        <v>26</v>
      </c>
      <c r="J1871" t="s">
        <v>4816</v>
      </c>
      <c r="K1871" t="s">
        <v>2703</v>
      </c>
      <c r="L1871">
        <v>83301</v>
      </c>
      <c r="M1871" t="s">
        <v>53</v>
      </c>
      <c r="N1871" t="s">
        <v>329</v>
      </c>
      <c r="O1871" t="s">
        <v>31</v>
      </c>
      <c r="P1871" t="s">
        <v>45</v>
      </c>
      <c r="Q1871" t="s">
        <v>330</v>
      </c>
      <c r="R1871">
        <v>1128.3900000000001</v>
      </c>
      <c r="S1871">
        <v>3</v>
      </c>
      <c r="T1871">
        <v>0</v>
      </c>
      <c r="U1871">
        <v>259.52969999999999</v>
      </c>
    </row>
    <row r="1872" spans="1:21" x14ac:dyDescent="0.25">
      <c r="A1872">
        <v>8789</v>
      </c>
      <c r="B1872" t="s">
        <v>4817</v>
      </c>
      <c r="C1872" t="s">
        <v>4795</v>
      </c>
      <c r="D1872" t="s">
        <v>1509</v>
      </c>
      <c r="E1872" t="s">
        <v>39</v>
      </c>
      <c r="F1872" t="s">
        <v>1910</v>
      </c>
      <c r="G1872" t="s">
        <v>1911</v>
      </c>
      <c r="H1872" t="s">
        <v>25</v>
      </c>
      <c r="I1872" t="s">
        <v>26</v>
      </c>
      <c r="J1872" t="s">
        <v>1208</v>
      </c>
      <c r="K1872" t="s">
        <v>1209</v>
      </c>
      <c r="L1872">
        <v>28110</v>
      </c>
      <c r="M1872" t="s">
        <v>29</v>
      </c>
      <c r="N1872" t="s">
        <v>1539</v>
      </c>
      <c r="O1872" t="s">
        <v>31</v>
      </c>
      <c r="P1872" t="s">
        <v>35</v>
      </c>
      <c r="Q1872" t="s">
        <v>1540</v>
      </c>
      <c r="R1872">
        <v>698.35199999999998</v>
      </c>
      <c r="S1872">
        <v>3</v>
      </c>
      <c r="T1872">
        <v>0.2</v>
      </c>
      <c r="U1872">
        <v>52.376399999999997</v>
      </c>
    </row>
    <row r="1873" spans="1:21" x14ac:dyDescent="0.25">
      <c r="A1873">
        <v>8790</v>
      </c>
      <c r="B1873" t="s">
        <v>4817</v>
      </c>
      <c r="C1873" t="s">
        <v>4795</v>
      </c>
      <c r="D1873" t="s">
        <v>1509</v>
      </c>
      <c r="E1873" t="s">
        <v>39</v>
      </c>
      <c r="F1873" t="s">
        <v>1910</v>
      </c>
      <c r="G1873" t="s">
        <v>1911</v>
      </c>
      <c r="H1873" t="s">
        <v>25</v>
      </c>
      <c r="I1873" t="s">
        <v>26</v>
      </c>
      <c r="J1873" t="s">
        <v>1208</v>
      </c>
      <c r="K1873" t="s">
        <v>1209</v>
      </c>
      <c r="L1873">
        <v>28110</v>
      </c>
      <c r="M1873" t="s">
        <v>29</v>
      </c>
      <c r="N1873" t="s">
        <v>1902</v>
      </c>
      <c r="O1873" t="s">
        <v>31</v>
      </c>
      <c r="P1873" t="s">
        <v>32</v>
      </c>
      <c r="Q1873" t="s">
        <v>1903</v>
      </c>
      <c r="R1873">
        <v>77.727999999999994</v>
      </c>
      <c r="S1873">
        <v>2</v>
      </c>
      <c r="T1873">
        <v>0.2</v>
      </c>
      <c r="U1873">
        <v>-3.8864000000000001</v>
      </c>
    </row>
    <row r="1874" spans="1:21" x14ac:dyDescent="0.25">
      <c r="A1874">
        <v>8803</v>
      </c>
      <c r="B1874" t="s">
        <v>4818</v>
      </c>
      <c r="C1874" s="1">
        <v>42654</v>
      </c>
      <c r="D1874" s="1">
        <v>42715</v>
      </c>
      <c r="E1874" t="s">
        <v>86</v>
      </c>
      <c r="F1874" t="s">
        <v>3552</v>
      </c>
      <c r="G1874" t="s">
        <v>3553</v>
      </c>
      <c r="H1874" t="s">
        <v>25</v>
      </c>
      <c r="I1874" t="s">
        <v>26</v>
      </c>
      <c r="J1874" t="s">
        <v>3573</v>
      </c>
      <c r="K1874" t="s">
        <v>1805</v>
      </c>
      <c r="L1874">
        <v>73120</v>
      </c>
      <c r="M1874" t="s">
        <v>92</v>
      </c>
      <c r="N1874" t="s">
        <v>1727</v>
      </c>
      <c r="O1874" t="s">
        <v>31</v>
      </c>
      <c r="P1874" t="s">
        <v>32</v>
      </c>
      <c r="Q1874" t="s">
        <v>1728</v>
      </c>
      <c r="R1874">
        <v>341.96</v>
      </c>
      <c r="S1874">
        <v>2</v>
      </c>
      <c r="T1874">
        <v>0</v>
      </c>
      <c r="U1874">
        <v>54.7136</v>
      </c>
    </row>
    <row r="1875" spans="1:21" x14ac:dyDescent="0.25">
      <c r="A1875">
        <v>8807</v>
      </c>
      <c r="B1875" t="s">
        <v>4819</v>
      </c>
      <c r="C1875" s="1">
        <v>42713</v>
      </c>
      <c r="D1875" t="s">
        <v>4348</v>
      </c>
      <c r="E1875" t="s">
        <v>39</v>
      </c>
      <c r="F1875" t="s">
        <v>2362</v>
      </c>
      <c r="G1875" t="s">
        <v>2363</v>
      </c>
      <c r="H1875" t="s">
        <v>89</v>
      </c>
      <c r="I1875" t="s">
        <v>26</v>
      </c>
      <c r="J1875" t="s">
        <v>4820</v>
      </c>
      <c r="K1875" t="s">
        <v>123</v>
      </c>
      <c r="L1875">
        <v>13501</v>
      </c>
      <c r="M1875" t="s">
        <v>66</v>
      </c>
      <c r="N1875" t="s">
        <v>3513</v>
      </c>
      <c r="O1875" t="s">
        <v>31</v>
      </c>
      <c r="P1875" t="s">
        <v>55</v>
      </c>
      <c r="Q1875" t="s">
        <v>3514</v>
      </c>
      <c r="R1875">
        <v>40.479999999999997</v>
      </c>
      <c r="S1875">
        <v>2</v>
      </c>
      <c r="T1875">
        <v>0</v>
      </c>
      <c r="U1875">
        <v>14.572800000000001</v>
      </c>
    </row>
    <row r="1876" spans="1:21" x14ac:dyDescent="0.25">
      <c r="A1876">
        <v>8814</v>
      </c>
      <c r="B1876" t="s">
        <v>4821</v>
      </c>
      <c r="C1876" t="s">
        <v>1062</v>
      </c>
      <c r="D1876" t="s">
        <v>361</v>
      </c>
      <c r="E1876" t="s">
        <v>39</v>
      </c>
      <c r="F1876" t="s">
        <v>1463</v>
      </c>
      <c r="G1876" t="s">
        <v>1464</v>
      </c>
      <c r="H1876" t="s">
        <v>89</v>
      </c>
      <c r="I1876" t="s">
        <v>26</v>
      </c>
      <c r="J1876" t="s">
        <v>1534</v>
      </c>
      <c r="K1876" t="s">
        <v>577</v>
      </c>
      <c r="L1876">
        <v>85301</v>
      </c>
      <c r="M1876" t="s">
        <v>53</v>
      </c>
      <c r="N1876" t="s">
        <v>942</v>
      </c>
      <c r="O1876" t="s">
        <v>31</v>
      </c>
      <c r="P1876" t="s">
        <v>35</v>
      </c>
      <c r="Q1876" t="s">
        <v>943</v>
      </c>
      <c r="R1876">
        <v>266.35199999999998</v>
      </c>
      <c r="S1876">
        <v>3</v>
      </c>
      <c r="T1876">
        <v>0.2</v>
      </c>
      <c r="U1876">
        <v>13.317600000000001</v>
      </c>
    </row>
    <row r="1877" spans="1:21" x14ac:dyDescent="0.25">
      <c r="A1877">
        <v>8832</v>
      </c>
      <c r="B1877" t="s">
        <v>4822</v>
      </c>
      <c r="C1877" t="s">
        <v>4778</v>
      </c>
      <c r="D1877" t="s">
        <v>2449</v>
      </c>
      <c r="E1877" t="s">
        <v>39</v>
      </c>
      <c r="F1877" t="s">
        <v>3082</v>
      </c>
      <c r="G1877" t="s">
        <v>3083</v>
      </c>
      <c r="H1877" t="s">
        <v>100</v>
      </c>
      <c r="I1877" t="s">
        <v>26</v>
      </c>
      <c r="J1877" t="s">
        <v>1261</v>
      </c>
      <c r="K1877" t="s">
        <v>817</v>
      </c>
      <c r="L1877">
        <v>22801</v>
      </c>
      <c r="M1877" t="s">
        <v>29</v>
      </c>
      <c r="N1877" t="s">
        <v>793</v>
      </c>
      <c r="O1877" t="s">
        <v>31</v>
      </c>
      <c r="P1877" t="s">
        <v>55</v>
      </c>
      <c r="Q1877" t="s">
        <v>794</v>
      </c>
      <c r="R1877">
        <v>39.96</v>
      </c>
      <c r="S1877">
        <v>2</v>
      </c>
      <c r="T1877">
        <v>0</v>
      </c>
      <c r="U1877">
        <v>14.3856</v>
      </c>
    </row>
    <row r="1878" spans="1:21" x14ac:dyDescent="0.25">
      <c r="A1878">
        <v>8850</v>
      </c>
      <c r="B1878" t="s">
        <v>4823</v>
      </c>
      <c r="C1878" s="1">
        <v>42042</v>
      </c>
      <c r="D1878" s="1">
        <v>42101</v>
      </c>
      <c r="E1878" t="s">
        <v>86</v>
      </c>
      <c r="F1878" t="s">
        <v>1819</v>
      </c>
      <c r="G1878" t="s">
        <v>1820</v>
      </c>
      <c r="H1878" t="s">
        <v>89</v>
      </c>
      <c r="I1878" t="s">
        <v>26</v>
      </c>
      <c r="J1878" t="s">
        <v>2388</v>
      </c>
      <c r="K1878" t="s">
        <v>1209</v>
      </c>
      <c r="L1878">
        <v>27604</v>
      </c>
      <c r="M1878" t="s">
        <v>29</v>
      </c>
      <c r="N1878" t="s">
        <v>1313</v>
      </c>
      <c r="O1878" t="s">
        <v>31</v>
      </c>
      <c r="P1878" t="s">
        <v>55</v>
      </c>
      <c r="Q1878" t="s">
        <v>1314</v>
      </c>
      <c r="R1878">
        <v>159.84</v>
      </c>
      <c r="S1878">
        <v>10</v>
      </c>
      <c r="T1878">
        <v>0.2</v>
      </c>
      <c r="U1878">
        <v>45.954000000000001</v>
      </c>
    </row>
    <row r="1879" spans="1:21" x14ac:dyDescent="0.25">
      <c r="A1879">
        <v>8862</v>
      </c>
      <c r="B1879" t="s">
        <v>4824</v>
      </c>
      <c r="C1879" s="1">
        <v>42317</v>
      </c>
      <c r="D1879" t="s">
        <v>1782</v>
      </c>
      <c r="E1879" t="s">
        <v>39</v>
      </c>
      <c r="F1879" t="s">
        <v>1960</v>
      </c>
      <c r="G1879" t="s">
        <v>1961</v>
      </c>
      <c r="H1879" t="s">
        <v>100</v>
      </c>
      <c r="I1879" t="s">
        <v>26</v>
      </c>
      <c r="J1879" t="s">
        <v>4197</v>
      </c>
      <c r="K1879" t="s">
        <v>392</v>
      </c>
      <c r="L1879">
        <v>7501</v>
      </c>
      <c r="M1879" t="s">
        <v>66</v>
      </c>
      <c r="N1879" t="s">
        <v>2264</v>
      </c>
      <c r="O1879" t="s">
        <v>31</v>
      </c>
      <c r="P1879" t="s">
        <v>55</v>
      </c>
      <c r="Q1879" t="s">
        <v>2265</v>
      </c>
      <c r="R1879">
        <v>8.92</v>
      </c>
      <c r="S1879">
        <v>4</v>
      </c>
      <c r="T1879">
        <v>0</v>
      </c>
      <c r="U1879">
        <v>3.9247999999999998</v>
      </c>
    </row>
    <row r="1880" spans="1:21" x14ac:dyDescent="0.25">
      <c r="A1880">
        <v>8867</v>
      </c>
      <c r="B1880" t="s">
        <v>4825</v>
      </c>
      <c r="C1880" t="s">
        <v>222</v>
      </c>
      <c r="D1880" t="s">
        <v>2849</v>
      </c>
      <c r="E1880" t="s">
        <v>86</v>
      </c>
      <c r="F1880" t="s">
        <v>4826</v>
      </c>
      <c r="G1880" t="s">
        <v>4827</v>
      </c>
      <c r="H1880" t="s">
        <v>25</v>
      </c>
      <c r="I1880" t="s">
        <v>26</v>
      </c>
      <c r="J1880" t="s">
        <v>137</v>
      </c>
      <c r="K1880" t="s">
        <v>138</v>
      </c>
      <c r="L1880">
        <v>60653</v>
      </c>
      <c r="M1880" t="s">
        <v>92</v>
      </c>
      <c r="N1880" t="s">
        <v>3114</v>
      </c>
      <c r="O1880" t="s">
        <v>31</v>
      </c>
      <c r="P1880" t="s">
        <v>32</v>
      </c>
      <c r="Q1880" t="s">
        <v>3115</v>
      </c>
      <c r="R1880">
        <v>493.43</v>
      </c>
      <c r="S1880">
        <v>5</v>
      </c>
      <c r="T1880">
        <v>0.3</v>
      </c>
      <c r="U1880">
        <v>-70.489999999999995</v>
      </c>
    </row>
    <row r="1881" spans="1:21" x14ac:dyDescent="0.25">
      <c r="A1881">
        <v>8871</v>
      </c>
      <c r="B1881" t="s">
        <v>4828</v>
      </c>
      <c r="C1881" s="1">
        <v>42747</v>
      </c>
      <c r="D1881" s="1">
        <v>42898</v>
      </c>
      <c r="E1881" t="s">
        <v>39</v>
      </c>
      <c r="F1881" t="s">
        <v>2395</v>
      </c>
      <c r="G1881" t="s">
        <v>2396</v>
      </c>
      <c r="H1881" t="s">
        <v>89</v>
      </c>
      <c r="I1881" t="s">
        <v>26</v>
      </c>
      <c r="J1881" t="s">
        <v>202</v>
      </c>
      <c r="K1881" t="s">
        <v>203</v>
      </c>
      <c r="L1881">
        <v>98105</v>
      </c>
      <c r="M1881" t="s">
        <v>53</v>
      </c>
      <c r="N1881" t="s">
        <v>460</v>
      </c>
      <c r="O1881" t="s">
        <v>31</v>
      </c>
      <c r="P1881" t="s">
        <v>55</v>
      </c>
      <c r="Q1881" t="s">
        <v>461</v>
      </c>
      <c r="R1881">
        <v>70.680000000000007</v>
      </c>
      <c r="S1881">
        <v>12</v>
      </c>
      <c r="T1881">
        <v>0</v>
      </c>
      <c r="U1881">
        <v>31.0992</v>
      </c>
    </row>
    <row r="1882" spans="1:21" x14ac:dyDescent="0.25">
      <c r="A1882">
        <v>8889</v>
      </c>
      <c r="B1882" t="s">
        <v>4829</v>
      </c>
      <c r="C1882" s="1">
        <v>42747</v>
      </c>
      <c r="D1882" s="1">
        <v>42928</v>
      </c>
      <c r="E1882" t="s">
        <v>39</v>
      </c>
      <c r="F1882" t="s">
        <v>1753</v>
      </c>
      <c r="G1882" t="s">
        <v>1754</v>
      </c>
      <c r="H1882" t="s">
        <v>100</v>
      </c>
      <c r="I1882" t="s">
        <v>26</v>
      </c>
      <c r="J1882" t="s">
        <v>4830</v>
      </c>
      <c r="K1882" t="s">
        <v>52</v>
      </c>
      <c r="L1882">
        <v>95207</v>
      </c>
      <c r="M1882" t="s">
        <v>53</v>
      </c>
      <c r="N1882" t="s">
        <v>826</v>
      </c>
      <c r="O1882" t="s">
        <v>31</v>
      </c>
      <c r="P1882" t="s">
        <v>55</v>
      </c>
      <c r="Q1882" t="s">
        <v>827</v>
      </c>
      <c r="R1882">
        <v>629.64</v>
      </c>
      <c r="S1882">
        <v>9</v>
      </c>
      <c r="T1882">
        <v>0</v>
      </c>
      <c r="U1882">
        <v>107.03879999999999</v>
      </c>
    </row>
    <row r="1883" spans="1:21" x14ac:dyDescent="0.25">
      <c r="A1883">
        <v>8892</v>
      </c>
      <c r="B1883" t="s">
        <v>4831</v>
      </c>
      <c r="C1883" t="s">
        <v>4348</v>
      </c>
      <c r="D1883" t="s">
        <v>891</v>
      </c>
      <c r="E1883" t="s">
        <v>86</v>
      </c>
      <c r="F1883" t="s">
        <v>4832</v>
      </c>
      <c r="G1883" t="s">
        <v>4833</v>
      </c>
      <c r="H1883" t="s">
        <v>100</v>
      </c>
      <c r="I1883" t="s">
        <v>26</v>
      </c>
      <c r="J1883" t="s">
        <v>376</v>
      </c>
      <c r="K1883" t="s">
        <v>754</v>
      </c>
      <c r="L1883">
        <v>31907</v>
      </c>
      <c r="M1883" t="s">
        <v>29</v>
      </c>
      <c r="N1883" t="s">
        <v>139</v>
      </c>
      <c r="O1883" t="s">
        <v>31</v>
      </c>
      <c r="P1883" t="s">
        <v>35</v>
      </c>
      <c r="Q1883" t="s">
        <v>140</v>
      </c>
      <c r="R1883">
        <v>121.78</v>
      </c>
      <c r="S1883">
        <v>2</v>
      </c>
      <c r="T1883">
        <v>0</v>
      </c>
      <c r="U1883">
        <v>30.445</v>
      </c>
    </row>
    <row r="1884" spans="1:21" x14ac:dyDescent="0.25">
      <c r="A1884">
        <v>8893</v>
      </c>
      <c r="B1884" t="s">
        <v>4834</v>
      </c>
      <c r="C1884" s="1">
        <v>42016</v>
      </c>
      <c r="D1884" s="1">
        <v>42167</v>
      </c>
      <c r="E1884" t="s">
        <v>39</v>
      </c>
      <c r="F1884" t="s">
        <v>4612</v>
      </c>
      <c r="G1884" t="s">
        <v>4613</v>
      </c>
      <c r="H1884" t="s">
        <v>100</v>
      </c>
      <c r="I1884" t="s">
        <v>26</v>
      </c>
      <c r="J1884" t="s">
        <v>720</v>
      </c>
      <c r="K1884" t="s">
        <v>52</v>
      </c>
      <c r="L1884">
        <v>92037</v>
      </c>
      <c r="M1884" t="s">
        <v>53</v>
      </c>
      <c r="N1884" t="s">
        <v>1282</v>
      </c>
      <c r="O1884" t="s">
        <v>31</v>
      </c>
      <c r="P1884" t="s">
        <v>35</v>
      </c>
      <c r="Q1884" t="s">
        <v>1283</v>
      </c>
      <c r="R1884">
        <v>2676.672</v>
      </c>
      <c r="S1884">
        <v>9</v>
      </c>
      <c r="T1884">
        <v>0.2</v>
      </c>
      <c r="U1884">
        <v>267.66719999999998</v>
      </c>
    </row>
    <row r="1885" spans="1:21" x14ac:dyDescent="0.25">
      <c r="A1885">
        <v>8894</v>
      </c>
      <c r="B1885" t="s">
        <v>4835</v>
      </c>
      <c r="C1885" s="1">
        <v>41767</v>
      </c>
      <c r="D1885" s="1">
        <v>41981</v>
      </c>
      <c r="E1885" t="s">
        <v>39</v>
      </c>
      <c r="F1885" t="s">
        <v>3308</v>
      </c>
      <c r="G1885" t="s">
        <v>3309</v>
      </c>
      <c r="H1885" t="s">
        <v>25</v>
      </c>
      <c r="I1885" t="s">
        <v>26</v>
      </c>
      <c r="J1885" t="s">
        <v>4157</v>
      </c>
      <c r="K1885" t="s">
        <v>91</v>
      </c>
      <c r="L1885">
        <v>77590</v>
      </c>
      <c r="M1885" t="s">
        <v>92</v>
      </c>
      <c r="N1885" t="s">
        <v>1733</v>
      </c>
      <c r="O1885" t="s">
        <v>31</v>
      </c>
      <c r="P1885" t="s">
        <v>45</v>
      </c>
      <c r="Q1885" t="s">
        <v>1734</v>
      </c>
      <c r="R1885">
        <v>489.23</v>
      </c>
      <c r="S1885">
        <v>2</v>
      </c>
      <c r="T1885">
        <v>0.3</v>
      </c>
      <c r="U1885">
        <v>41.933999999999997</v>
      </c>
    </row>
    <row r="1886" spans="1:21" x14ac:dyDescent="0.25">
      <c r="A1886">
        <v>8895</v>
      </c>
      <c r="B1886" t="s">
        <v>4836</v>
      </c>
      <c r="C1886" t="s">
        <v>2531</v>
      </c>
      <c r="D1886" t="s">
        <v>4837</v>
      </c>
      <c r="E1886" t="s">
        <v>39</v>
      </c>
      <c r="F1886" t="s">
        <v>673</v>
      </c>
      <c r="G1886" t="s">
        <v>674</v>
      </c>
      <c r="H1886" t="s">
        <v>25</v>
      </c>
      <c r="I1886" t="s">
        <v>26</v>
      </c>
      <c r="J1886" t="s">
        <v>51</v>
      </c>
      <c r="K1886" t="s">
        <v>52</v>
      </c>
      <c r="L1886">
        <v>90004</v>
      </c>
      <c r="M1886" t="s">
        <v>53</v>
      </c>
      <c r="N1886" t="s">
        <v>818</v>
      </c>
      <c r="O1886" t="s">
        <v>31</v>
      </c>
      <c r="P1886" t="s">
        <v>55</v>
      </c>
      <c r="Q1886" t="s">
        <v>819</v>
      </c>
      <c r="R1886">
        <v>312.02999999999997</v>
      </c>
      <c r="S1886">
        <v>3</v>
      </c>
      <c r="T1886">
        <v>0</v>
      </c>
      <c r="U1886">
        <v>43.684199999999997</v>
      </c>
    </row>
    <row r="1887" spans="1:21" x14ac:dyDescent="0.25">
      <c r="A1887">
        <v>8901</v>
      </c>
      <c r="B1887" t="s">
        <v>4838</v>
      </c>
      <c r="C1887" t="s">
        <v>4139</v>
      </c>
      <c r="D1887" s="1">
        <v>42466</v>
      </c>
      <c r="E1887" t="s">
        <v>39</v>
      </c>
      <c r="F1887" t="s">
        <v>1419</v>
      </c>
      <c r="G1887" t="s">
        <v>1420</v>
      </c>
      <c r="H1887" t="s">
        <v>25</v>
      </c>
      <c r="I1887" t="s">
        <v>26</v>
      </c>
      <c r="J1887" t="s">
        <v>568</v>
      </c>
      <c r="K1887" t="s">
        <v>138</v>
      </c>
      <c r="L1887">
        <v>62521</v>
      </c>
      <c r="M1887" t="s">
        <v>92</v>
      </c>
      <c r="N1887" t="s">
        <v>4600</v>
      </c>
      <c r="O1887" t="s">
        <v>31</v>
      </c>
      <c r="P1887" t="s">
        <v>55</v>
      </c>
      <c r="Q1887" t="s">
        <v>4601</v>
      </c>
      <c r="R1887">
        <v>32.064</v>
      </c>
      <c r="S1887">
        <v>3</v>
      </c>
      <c r="T1887">
        <v>0.6</v>
      </c>
      <c r="U1887">
        <v>-12.8256</v>
      </c>
    </row>
    <row r="1888" spans="1:21" x14ac:dyDescent="0.25">
      <c r="A1888">
        <v>8903</v>
      </c>
      <c r="B1888" t="s">
        <v>4838</v>
      </c>
      <c r="C1888" t="s">
        <v>4139</v>
      </c>
      <c r="D1888" s="1">
        <v>42466</v>
      </c>
      <c r="E1888" t="s">
        <v>39</v>
      </c>
      <c r="F1888" t="s">
        <v>1419</v>
      </c>
      <c r="G1888" t="s">
        <v>1420</v>
      </c>
      <c r="H1888" t="s">
        <v>25</v>
      </c>
      <c r="I1888" t="s">
        <v>26</v>
      </c>
      <c r="J1888" t="s">
        <v>568</v>
      </c>
      <c r="K1888" t="s">
        <v>138</v>
      </c>
      <c r="L1888">
        <v>62521</v>
      </c>
      <c r="M1888" t="s">
        <v>92</v>
      </c>
      <c r="N1888" t="s">
        <v>2591</v>
      </c>
      <c r="O1888" t="s">
        <v>31</v>
      </c>
      <c r="P1888" t="s">
        <v>35</v>
      </c>
      <c r="Q1888" t="s">
        <v>2592</v>
      </c>
      <c r="R1888">
        <v>191.07900000000001</v>
      </c>
      <c r="S1888">
        <v>3</v>
      </c>
      <c r="T1888">
        <v>0.3</v>
      </c>
      <c r="U1888">
        <v>-38.215800000000002</v>
      </c>
    </row>
    <row r="1889" spans="1:21" x14ac:dyDescent="0.25">
      <c r="A1889">
        <v>8920</v>
      </c>
      <c r="B1889" t="s">
        <v>4839</v>
      </c>
      <c r="C1889" s="1">
        <v>41674</v>
      </c>
      <c r="D1889" s="1">
        <v>41855</v>
      </c>
      <c r="E1889" t="s">
        <v>39</v>
      </c>
      <c r="F1889" t="s">
        <v>3061</v>
      </c>
      <c r="G1889" t="s">
        <v>3062</v>
      </c>
      <c r="H1889" t="s">
        <v>89</v>
      </c>
      <c r="I1889" t="s">
        <v>26</v>
      </c>
      <c r="J1889" t="s">
        <v>4166</v>
      </c>
      <c r="K1889" t="s">
        <v>817</v>
      </c>
      <c r="L1889">
        <v>23464</v>
      </c>
      <c r="M1889" t="s">
        <v>29</v>
      </c>
      <c r="N1889" t="s">
        <v>3735</v>
      </c>
      <c r="O1889" t="s">
        <v>31</v>
      </c>
      <c r="P1889" t="s">
        <v>55</v>
      </c>
      <c r="Q1889" t="s">
        <v>3736</v>
      </c>
      <c r="R1889">
        <v>177.68</v>
      </c>
      <c r="S1889">
        <v>2</v>
      </c>
      <c r="T1889">
        <v>0</v>
      </c>
      <c r="U1889">
        <v>46.196800000000003</v>
      </c>
    </row>
    <row r="1890" spans="1:21" x14ac:dyDescent="0.25">
      <c r="A1890">
        <v>8923</v>
      </c>
      <c r="B1890" t="s">
        <v>4840</v>
      </c>
      <c r="C1890" s="1">
        <v>42470</v>
      </c>
      <c r="D1890" s="1">
        <v>42592</v>
      </c>
      <c r="E1890" t="s">
        <v>39</v>
      </c>
      <c r="F1890" t="s">
        <v>3061</v>
      </c>
      <c r="G1890" t="s">
        <v>3062</v>
      </c>
      <c r="H1890" t="s">
        <v>89</v>
      </c>
      <c r="I1890" t="s">
        <v>26</v>
      </c>
      <c r="J1890" t="s">
        <v>4841</v>
      </c>
      <c r="K1890" t="s">
        <v>43</v>
      </c>
      <c r="L1890">
        <v>33134</v>
      </c>
      <c r="M1890" t="s">
        <v>29</v>
      </c>
      <c r="N1890" t="s">
        <v>1121</v>
      </c>
      <c r="O1890" t="s">
        <v>31</v>
      </c>
      <c r="P1890" t="s">
        <v>55</v>
      </c>
      <c r="Q1890" t="s">
        <v>1122</v>
      </c>
      <c r="R1890">
        <v>11.568</v>
      </c>
      <c r="S1890">
        <v>3</v>
      </c>
      <c r="T1890">
        <v>0.2</v>
      </c>
      <c r="U1890">
        <v>2.6027999999999998</v>
      </c>
    </row>
    <row r="1891" spans="1:21" x14ac:dyDescent="0.25">
      <c r="A1891">
        <v>8927</v>
      </c>
      <c r="B1891" t="s">
        <v>4842</v>
      </c>
      <c r="C1891" t="s">
        <v>4455</v>
      </c>
      <c r="D1891" s="1">
        <v>42431</v>
      </c>
      <c r="E1891" t="s">
        <v>39</v>
      </c>
      <c r="F1891" t="s">
        <v>4843</v>
      </c>
      <c r="G1891" t="s">
        <v>4844</v>
      </c>
      <c r="H1891" t="s">
        <v>25</v>
      </c>
      <c r="I1891" t="s">
        <v>26</v>
      </c>
      <c r="J1891" t="s">
        <v>1173</v>
      </c>
      <c r="K1891" t="s">
        <v>138</v>
      </c>
      <c r="L1891">
        <v>61107</v>
      </c>
      <c r="M1891" t="s">
        <v>92</v>
      </c>
      <c r="N1891" t="s">
        <v>686</v>
      </c>
      <c r="O1891" t="s">
        <v>31</v>
      </c>
      <c r="P1891" t="s">
        <v>45</v>
      </c>
      <c r="Q1891" t="s">
        <v>687</v>
      </c>
      <c r="R1891">
        <v>626.1</v>
      </c>
      <c r="S1891">
        <v>3</v>
      </c>
      <c r="T1891">
        <v>0.5</v>
      </c>
      <c r="U1891">
        <v>-538.44600000000003</v>
      </c>
    </row>
    <row r="1892" spans="1:21" x14ac:dyDescent="0.25">
      <c r="A1892">
        <v>8929</v>
      </c>
      <c r="B1892" t="s">
        <v>4845</v>
      </c>
      <c r="C1892" t="s">
        <v>1981</v>
      </c>
      <c r="D1892" t="s">
        <v>4383</v>
      </c>
      <c r="E1892" t="s">
        <v>39</v>
      </c>
      <c r="F1892" t="s">
        <v>3612</v>
      </c>
      <c r="G1892" t="s">
        <v>3613</v>
      </c>
      <c r="H1892" t="s">
        <v>25</v>
      </c>
      <c r="I1892" t="s">
        <v>26</v>
      </c>
      <c r="J1892" t="s">
        <v>2209</v>
      </c>
      <c r="K1892" t="s">
        <v>91</v>
      </c>
      <c r="L1892">
        <v>77340</v>
      </c>
      <c r="M1892" t="s">
        <v>92</v>
      </c>
      <c r="N1892" t="s">
        <v>795</v>
      </c>
      <c r="O1892" t="s">
        <v>31</v>
      </c>
      <c r="P1892" t="s">
        <v>45</v>
      </c>
      <c r="Q1892" t="s">
        <v>796</v>
      </c>
      <c r="R1892">
        <v>609.98</v>
      </c>
      <c r="S1892">
        <v>4</v>
      </c>
      <c r="T1892">
        <v>0.3</v>
      </c>
      <c r="U1892">
        <v>-113.282</v>
      </c>
    </row>
    <row r="1893" spans="1:21" x14ac:dyDescent="0.25">
      <c r="A1893">
        <v>8930</v>
      </c>
      <c r="B1893" t="s">
        <v>4845</v>
      </c>
      <c r="C1893" t="s">
        <v>1981</v>
      </c>
      <c r="D1893" t="s">
        <v>4383</v>
      </c>
      <c r="E1893" t="s">
        <v>39</v>
      </c>
      <c r="F1893" t="s">
        <v>3612</v>
      </c>
      <c r="G1893" t="s">
        <v>3613</v>
      </c>
      <c r="H1893" t="s">
        <v>25</v>
      </c>
      <c r="I1893" t="s">
        <v>26</v>
      </c>
      <c r="J1893" t="s">
        <v>2209</v>
      </c>
      <c r="K1893" t="s">
        <v>91</v>
      </c>
      <c r="L1893">
        <v>77340</v>
      </c>
      <c r="M1893" t="s">
        <v>92</v>
      </c>
      <c r="N1893" t="s">
        <v>1512</v>
      </c>
      <c r="O1893" t="s">
        <v>31</v>
      </c>
      <c r="P1893" t="s">
        <v>45</v>
      </c>
      <c r="Q1893" t="s">
        <v>1513</v>
      </c>
      <c r="R1893">
        <v>211.37200000000001</v>
      </c>
      <c r="S1893">
        <v>2</v>
      </c>
      <c r="T1893">
        <v>0.3</v>
      </c>
      <c r="U1893">
        <v>-45.293999999999997</v>
      </c>
    </row>
    <row r="1894" spans="1:21" x14ac:dyDescent="0.25">
      <c r="A1894">
        <v>8932</v>
      </c>
      <c r="B1894" t="s">
        <v>4846</v>
      </c>
      <c r="C1894" t="s">
        <v>1225</v>
      </c>
      <c r="D1894" t="s">
        <v>1332</v>
      </c>
      <c r="E1894" t="s">
        <v>39</v>
      </c>
      <c r="F1894" t="s">
        <v>4716</v>
      </c>
      <c r="G1894" t="s">
        <v>4717</v>
      </c>
      <c r="H1894" t="s">
        <v>89</v>
      </c>
      <c r="I1894" t="s">
        <v>26</v>
      </c>
      <c r="J1894" t="s">
        <v>1050</v>
      </c>
      <c r="K1894" t="s">
        <v>257</v>
      </c>
      <c r="L1894">
        <v>53209</v>
      </c>
      <c r="M1894" t="s">
        <v>92</v>
      </c>
      <c r="N1894" t="s">
        <v>4219</v>
      </c>
      <c r="O1894" t="s">
        <v>31</v>
      </c>
      <c r="P1894" t="s">
        <v>55</v>
      </c>
      <c r="Q1894" t="s">
        <v>4220</v>
      </c>
      <c r="R1894">
        <v>99.95</v>
      </c>
      <c r="S1894">
        <v>5</v>
      </c>
      <c r="T1894">
        <v>0</v>
      </c>
      <c r="U1894">
        <v>22.988499999999998</v>
      </c>
    </row>
    <row r="1895" spans="1:21" x14ac:dyDescent="0.25">
      <c r="A1895">
        <v>8934</v>
      </c>
      <c r="B1895" t="s">
        <v>4847</v>
      </c>
      <c r="C1895" t="s">
        <v>1695</v>
      </c>
      <c r="D1895" t="s">
        <v>1696</v>
      </c>
      <c r="E1895" t="s">
        <v>39</v>
      </c>
      <c r="F1895" t="s">
        <v>4110</v>
      </c>
      <c r="G1895" t="s">
        <v>4111</v>
      </c>
      <c r="H1895" t="s">
        <v>89</v>
      </c>
      <c r="I1895" t="s">
        <v>26</v>
      </c>
      <c r="J1895" t="s">
        <v>4848</v>
      </c>
      <c r="K1895" t="s">
        <v>257</v>
      </c>
      <c r="L1895">
        <v>54302</v>
      </c>
      <c r="M1895" t="s">
        <v>92</v>
      </c>
      <c r="N1895" t="s">
        <v>1342</v>
      </c>
      <c r="O1895" t="s">
        <v>31</v>
      </c>
      <c r="P1895" t="s">
        <v>55</v>
      </c>
      <c r="Q1895" t="s">
        <v>1343</v>
      </c>
      <c r="R1895">
        <v>16.739999999999998</v>
      </c>
      <c r="S1895">
        <v>2</v>
      </c>
      <c r="T1895">
        <v>0</v>
      </c>
      <c r="U1895">
        <v>4.3524000000000003</v>
      </c>
    </row>
    <row r="1896" spans="1:21" x14ac:dyDescent="0.25">
      <c r="A1896">
        <v>8944</v>
      </c>
      <c r="B1896" t="s">
        <v>4849</v>
      </c>
      <c r="C1896" s="1">
        <v>43018</v>
      </c>
      <c r="D1896" t="s">
        <v>1172</v>
      </c>
      <c r="E1896" t="s">
        <v>39</v>
      </c>
      <c r="F1896" t="s">
        <v>3944</v>
      </c>
      <c r="G1896" t="s">
        <v>3945</v>
      </c>
      <c r="H1896" t="s">
        <v>25</v>
      </c>
      <c r="I1896" t="s">
        <v>26</v>
      </c>
      <c r="J1896" t="s">
        <v>188</v>
      </c>
      <c r="K1896" t="s">
        <v>138</v>
      </c>
      <c r="L1896">
        <v>60505</v>
      </c>
      <c r="M1896" t="s">
        <v>92</v>
      </c>
      <c r="N1896" t="s">
        <v>3799</v>
      </c>
      <c r="O1896" t="s">
        <v>31</v>
      </c>
      <c r="P1896" t="s">
        <v>35</v>
      </c>
      <c r="Q1896" t="s">
        <v>3800</v>
      </c>
      <c r="R1896">
        <v>239.358</v>
      </c>
      <c r="S1896">
        <v>3</v>
      </c>
      <c r="T1896">
        <v>0.3</v>
      </c>
      <c r="U1896">
        <v>-47.871600000000001</v>
      </c>
    </row>
    <row r="1897" spans="1:21" x14ac:dyDescent="0.25">
      <c r="A1897">
        <v>8950</v>
      </c>
      <c r="B1897" t="s">
        <v>4850</v>
      </c>
      <c r="C1897" t="s">
        <v>1973</v>
      </c>
      <c r="D1897" t="s">
        <v>1080</v>
      </c>
      <c r="E1897" t="s">
        <v>39</v>
      </c>
      <c r="F1897" t="s">
        <v>4851</v>
      </c>
      <c r="G1897" t="s">
        <v>4852</v>
      </c>
      <c r="H1897" t="s">
        <v>25</v>
      </c>
      <c r="I1897" t="s">
        <v>26</v>
      </c>
      <c r="J1897" t="s">
        <v>523</v>
      </c>
      <c r="K1897" t="s">
        <v>146</v>
      </c>
      <c r="L1897">
        <v>38301</v>
      </c>
      <c r="M1897" t="s">
        <v>29</v>
      </c>
      <c r="N1897" t="s">
        <v>369</v>
      </c>
      <c r="O1897" t="s">
        <v>31</v>
      </c>
      <c r="P1897" t="s">
        <v>45</v>
      </c>
      <c r="Q1897" t="s">
        <v>370</v>
      </c>
      <c r="R1897">
        <v>934.95600000000002</v>
      </c>
      <c r="S1897">
        <v>6</v>
      </c>
      <c r="T1897">
        <v>0.4</v>
      </c>
      <c r="U1897">
        <v>-249.32159999999999</v>
      </c>
    </row>
    <row r="1898" spans="1:21" x14ac:dyDescent="0.25">
      <c r="A1898">
        <v>8955</v>
      </c>
      <c r="B1898" t="s">
        <v>4853</v>
      </c>
      <c r="C1898" s="1">
        <v>41859</v>
      </c>
      <c r="D1898" s="1">
        <v>41920</v>
      </c>
      <c r="E1898" t="s">
        <v>22</v>
      </c>
      <c r="F1898" t="s">
        <v>1128</v>
      </c>
      <c r="G1898" t="s">
        <v>1129</v>
      </c>
      <c r="H1898" t="s">
        <v>25</v>
      </c>
      <c r="I1898" t="s">
        <v>26</v>
      </c>
      <c r="J1898" t="s">
        <v>680</v>
      </c>
      <c r="K1898" t="s">
        <v>43</v>
      </c>
      <c r="L1898">
        <v>32216</v>
      </c>
      <c r="M1898" t="s">
        <v>29</v>
      </c>
      <c r="N1898" t="s">
        <v>1902</v>
      </c>
      <c r="O1898" t="s">
        <v>31</v>
      </c>
      <c r="P1898" t="s">
        <v>32</v>
      </c>
      <c r="Q1898" t="s">
        <v>1903</v>
      </c>
      <c r="R1898">
        <v>155.45599999999999</v>
      </c>
      <c r="S1898">
        <v>4</v>
      </c>
      <c r="T1898">
        <v>0.2</v>
      </c>
      <c r="U1898">
        <v>-7.7728000000000002</v>
      </c>
    </row>
    <row r="1899" spans="1:21" x14ac:dyDescent="0.25">
      <c r="A1899">
        <v>8957</v>
      </c>
      <c r="B1899" t="s">
        <v>4854</v>
      </c>
      <c r="C1899" t="s">
        <v>193</v>
      </c>
      <c r="D1899" t="s">
        <v>1080</v>
      </c>
      <c r="E1899" t="s">
        <v>86</v>
      </c>
      <c r="F1899" t="s">
        <v>4855</v>
      </c>
      <c r="G1899" t="s">
        <v>4856</v>
      </c>
      <c r="H1899" t="s">
        <v>25</v>
      </c>
      <c r="I1899" t="s">
        <v>26</v>
      </c>
      <c r="J1899" t="s">
        <v>2424</v>
      </c>
      <c r="K1899" t="s">
        <v>43</v>
      </c>
      <c r="L1899">
        <v>33012</v>
      </c>
      <c r="M1899" t="s">
        <v>29</v>
      </c>
      <c r="N1899" t="s">
        <v>2600</v>
      </c>
      <c r="O1899" t="s">
        <v>31</v>
      </c>
      <c r="P1899" t="s">
        <v>55</v>
      </c>
      <c r="Q1899" t="s">
        <v>2601</v>
      </c>
      <c r="R1899">
        <v>21</v>
      </c>
      <c r="S1899">
        <v>3</v>
      </c>
      <c r="T1899">
        <v>0.2</v>
      </c>
      <c r="U1899">
        <v>5.7750000000000004</v>
      </c>
    </row>
    <row r="1900" spans="1:21" x14ac:dyDescent="0.25">
      <c r="A1900">
        <v>8961</v>
      </c>
      <c r="B1900" t="s">
        <v>4857</v>
      </c>
      <c r="C1900" t="s">
        <v>1856</v>
      </c>
      <c r="D1900" t="s">
        <v>1025</v>
      </c>
      <c r="E1900" t="s">
        <v>39</v>
      </c>
      <c r="F1900" t="s">
        <v>609</v>
      </c>
      <c r="G1900" t="s">
        <v>610</v>
      </c>
      <c r="H1900" t="s">
        <v>25</v>
      </c>
      <c r="I1900" t="s">
        <v>26</v>
      </c>
      <c r="J1900" t="s">
        <v>101</v>
      </c>
      <c r="K1900" t="s">
        <v>91</v>
      </c>
      <c r="L1900">
        <v>77070</v>
      </c>
      <c r="M1900" t="s">
        <v>92</v>
      </c>
      <c r="N1900" t="s">
        <v>1267</v>
      </c>
      <c r="O1900" t="s">
        <v>31</v>
      </c>
      <c r="P1900" t="s">
        <v>35</v>
      </c>
      <c r="Q1900" t="s">
        <v>1268</v>
      </c>
      <c r="R1900">
        <v>853.93</v>
      </c>
      <c r="S1900">
        <v>5</v>
      </c>
      <c r="T1900">
        <v>0.3</v>
      </c>
      <c r="U1900">
        <v>-24.398</v>
      </c>
    </row>
    <row r="1901" spans="1:21" x14ac:dyDescent="0.25">
      <c r="A1901">
        <v>8963</v>
      </c>
      <c r="B1901" t="s">
        <v>4858</v>
      </c>
      <c r="C1901" s="1">
        <v>42501</v>
      </c>
      <c r="D1901" s="1">
        <v>42562</v>
      </c>
      <c r="E1901" t="s">
        <v>86</v>
      </c>
      <c r="F1901" t="s">
        <v>4054</v>
      </c>
      <c r="G1901" t="s">
        <v>4055</v>
      </c>
      <c r="H1901" t="s">
        <v>25</v>
      </c>
      <c r="I1901" t="s">
        <v>26</v>
      </c>
      <c r="J1901" t="s">
        <v>4166</v>
      </c>
      <c r="K1901" t="s">
        <v>817</v>
      </c>
      <c r="L1901">
        <v>23464</v>
      </c>
      <c r="M1901" t="s">
        <v>29</v>
      </c>
      <c r="N1901" t="s">
        <v>2318</v>
      </c>
      <c r="O1901" t="s">
        <v>31</v>
      </c>
      <c r="P1901" t="s">
        <v>55</v>
      </c>
      <c r="Q1901" t="s">
        <v>2319</v>
      </c>
      <c r="R1901">
        <v>273.95999999999998</v>
      </c>
      <c r="S1901">
        <v>2</v>
      </c>
      <c r="T1901">
        <v>0</v>
      </c>
      <c r="U1901">
        <v>71.229600000000005</v>
      </c>
    </row>
    <row r="1902" spans="1:21" x14ac:dyDescent="0.25">
      <c r="A1902">
        <v>8965</v>
      </c>
      <c r="B1902" t="s">
        <v>4858</v>
      </c>
      <c r="C1902" s="1">
        <v>42501</v>
      </c>
      <c r="D1902" s="1">
        <v>42562</v>
      </c>
      <c r="E1902" t="s">
        <v>86</v>
      </c>
      <c r="F1902" t="s">
        <v>4054</v>
      </c>
      <c r="G1902" t="s">
        <v>4055</v>
      </c>
      <c r="H1902" t="s">
        <v>25</v>
      </c>
      <c r="I1902" t="s">
        <v>26</v>
      </c>
      <c r="J1902" t="s">
        <v>4166</v>
      </c>
      <c r="K1902" t="s">
        <v>817</v>
      </c>
      <c r="L1902">
        <v>23464</v>
      </c>
      <c r="M1902" t="s">
        <v>29</v>
      </c>
      <c r="N1902" t="s">
        <v>4324</v>
      </c>
      <c r="O1902" t="s">
        <v>31</v>
      </c>
      <c r="P1902" t="s">
        <v>55</v>
      </c>
      <c r="Q1902" t="s">
        <v>4325</v>
      </c>
      <c r="R1902">
        <v>756.8</v>
      </c>
      <c r="S1902">
        <v>5</v>
      </c>
      <c r="T1902">
        <v>0</v>
      </c>
      <c r="U1902">
        <v>75.680000000000007</v>
      </c>
    </row>
    <row r="1903" spans="1:21" x14ac:dyDescent="0.25">
      <c r="A1903">
        <v>8968</v>
      </c>
      <c r="B1903" t="s">
        <v>4859</v>
      </c>
      <c r="C1903" s="1">
        <v>42440</v>
      </c>
      <c r="D1903" s="1">
        <v>42562</v>
      </c>
      <c r="E1903" t="s">
        <v>39</v>
      </c>
      <c r="F1903" t="s">
        <v>2465</v>
      </c>
      <c r="G1903" t="s">
        <v>2466</v>
      </c>
      <c r="H1903" t="s">
        <v>100</v>
      </c>
      <c r="I1903" t="s">
        <v>26</v>
      </c>
      <c r="J1903" t="s">
        <v>64</v>
      </c>
      <c r="K1903" t="s">
        <v>65</v>
      </c>
      <c r="L1903">
        <v>19120</v>
      </c>
      <c r="M1903" t="s">
        <v>66</v>
      </c>
      <c r="N1903" t="s">
        <v>508</v>
      </c>
      <c r="O1903" t="s">
        <v>31</v>
      </c>
      <c r="P1903" t="s">
        <v>35</v>
      </c>
      <c r="Q1903" t="s">
        <v>509</v>
      </c>
      <c r="R1903">
        <v>470.15499999999997</v>
      </c>
      <c r="S1903">
        <v>7</v>
      </c>
      <c r="T1903">
        <v>0.3</v>
      </c>
      <c r="U1903">
        <v>-13.433</v>
      </c>
    </row>
    <row r="1904" spans="1:21" x14ac:dyDescent="0.25">
      <c r="A1904">
        <v>8972</v>
      </c>
      <c r="B1904" t="s">
        <v>4860</v>
      </c>
      <c r="C1904" t="s">
        <v>4516</v>
      </c>
      <c r="D1904" t="s">
        <v>3844</v>
      </c>
      <c r="E1904" t="s">
        <v>39</v>
      </c>
      <c r="F1904" t="s">
        <v>2122</v>
      </c>
      <c r="G1904" t="s">
        <v>2123</v>
      </c>
      <c r="H1904" t="s">
        <v>25</v>
      </c>
      <c r="I1904" t="s">
        <v>26</v>
      </c>
      <c r="J1904" t="s">
        <v>180</v>
      </c>
      <c r="K1904" t="s">
        <v>123</v>
      </c>
      <c r="L1904">
        <v>10011</v>
      </c>
      <c r="M1904" t="s">
        <v>66</v>
      </c>
      <c r="N1904" t="s">
        <v>985</v>
      </c>
      <c r="O1904" t="s">
        <v>31</v>
      </c>
      <c r="P1904" t="s">
        <v>35</v>
      </c>
      <c r="Q1904" t="s">
        <v>986</v>
      </c>
      <c r="R1904">
        <v>271.76400000000001</v>
      </c>
      <c r="S1904">
        <v>2</v>
      </c>
      <c r="T1904">
        <v>0.1</v>
      </c>
      <c r="U1904">
        <v>60.392000000000003</v>
      </c>
    </row>
    <row r="1905" spans="1:21" x14ac:dyDescent="0.25">
      <c r="A1905">
        <v>8974</v>
      </c>
      <c r="B1905" t="s">
        <v>4861</v>
      </c>
      <c r="C1905" t="s">
        <v>4334</v>
      </c>
      <c r="D1905" t="s">
        <v>1425</v>
      </c>
      <c r="E1905" t="s">
        <v>22</v>
      </c>
      <c r="F1905" t="s">
        <v>3395</v>
      </c>
      <c r="G1905" t="s">
        <v>3396</v>
      </c>
      <c r="H1905" t="s">
        <v>25</v>
      </c>
      <c r="I1905" t="s">
        <v>26</v>
      </c>
      <c r="J1905" t="s">
        <v>51</v>
      </c>
      <c r="K1905" t="s">
        <v>52</v>
      </c>
      <c r="L1905">
        <v>90008</v>
      </c>
      <c r="M1905" t="s">
        <v>53</v>
      </c>
      <c r="N1905" t="s">
        <v>377</v>
      </c>
      <c r="O1905" t="s">
        <v>31</v>
      </c>
      <c r="P1905" t="s">
        <v>32</v>
      </c>
      <c r="Q1905" t="s">
        <v>378</v>
      </c>
      <c r="R1905">
        <v>344.98099999999999</v>
      </c>
      <c r="S1905">
        <v>7</v>
      </c>
      <c r="T1905">
        <v>0.15</v>
      </c>
      <c r="U1905">
        <v>28.4102</v>
      </c>
    </row>
    <row r="1906" spans="1:21" x14ac:dyDescent="0.25">
      <c r="A1906">
        <v>8977</v>
      </c>
      <c r="B1906" t="s">
        <v>4862</v>
      </c>
      <c r="C1906" t="s">
        <v>397</v>
      </c>
      <c r="D1906" t="s">
        <v>528</v>
      </c>
      <c r="E1906" t="s">
        <v>86</v>
      </c>
      <c r="F1906" t="s">
        <v>2755</v>
      </c>
      <c r="G1906" t="s">
        <v>2756</v>
      </c>
      <c r="H1906" t="s">
        <v>89</v>
      </c>
      <c r="I1906" t="s">
        <v>26</v>
      </c>
      <c r="J1906" t="s">
        <v>2064</v>
      </c>
      <c r="K1906" t="s">
        <v>91</v>
      </c>
      <c r="L1906">
        <v>75220</v>
      </c>
      <c r="M1906" t="s">
        <v>92</v>
      </c>
      <c r="N1906" t="s">
        <v>1451</v>
      </c>
      <c r="O1906" t="s">
        <v>31</v>
      </c>
      <c r="P1906" t="s">
        <v>45</v>
      </c>
      <c r="Q1906" t="s">
        <v>1452</v>
      </c>
      <c r="R1906">
        <v>127.785</v>
      </c>
      <c r="S1906">
        <v>1</v>
      </c>
      <c r="T1906">
        <v>0.3</v>
      </c>
      <c r="U1906">
        <v>-31.0335</v>
      </c>
    </row>
    <row r="1907" spans="1:21" x14ac:dyDescent="0.25">
      <c r="A1907">
        <v>8984</v>
      </c>
      <c r="B1907" t="s">
        <v>4863</v>
      </c>
      <c r="C1907" s="1">
        <v>42524</v>
      </c>
      <c r="D1907" s="1">
        <v>42707</v>
      </c>
      <c r="E1907" t="s">
        <v>39</v>
      </c>
      <c r="F1907" t="s">
        <v>186</v>
      </c>
      <c r="G1907" t="s">
        <v>187</v>
      </c>
      <c r="H1907" t="s">
        <v>25</v>
      </c>
      <c r="I1907" t="s">
        <v>26</v>
      </c>
      <c r="J1907" t="s">
        <v>137</v>
      </c>
      <c r="K1907" t="s">
        <v>138</v>
      </c>
      <c r="L1907">
        <v>60623</v>
      </c>
      <c r="M1907" t="s">
        <v>92</v>
      </c>
      <c r="N1907" t="s">
        <v>233</v>
      </c>
      <c r="O1907" t="s">
        <v>31</v>
      </c>
      <c r="P1907" t="s">
        <v>55</v>
      </c>
      <c r="Q1907" t="s">
        <v>234</v>
      </c>
      <c r="R1907">
        <v>159.04</v>
      </c>
      <c r="S1907">
        <v>5</v>
      </c>
      <c r="T1907">
        <v>0.6</v>
      </c>
      <c r="U1907">
        <v>-194.82400000000001</v>
      </c>
    </row>
    <row r="1908" spans="1:21" x14ac:dyDescent="0.25">
      <c r="A1908">
        <v>8985</v>
      </c>
      <c r="B1908" t="s">
        <v>4863</v>
      </c>
      <c r="C1908" s="1">
        <v>42524</v>
      </c>
      <c r="D1908" s="1">
        <v>42707</v>
      </c>
      <c r="E1908" t="s">
        <v>39</v>
      </c>
      <c r="F1908" t="s">
        <v>186</v>
      </c>
      <c r="G1908" t="s">
        <v>187</v>
      </c>
      <c r="H1908" t="s">
        <v>25</v>
      </c>
      <c r="I1908" t="s">
        <v>26</v>
      </c>
      <c r="J1908" t="s">
        <v>137</v>
      </c>
      <c r="K1908" t="s">
        <v>138</v>
      </c>
      <c r="L1908">
        <v>60623</v>
      </c>
      <c r="M1908" t="s">
        <v>92</v>
      </c>
      <c r="N1908" t="s">
        <v>2246</v>
      </c>
      <c r="O1908" t="s">
        <v>31</v>
      </c>
      <c r="P1908" t="s">
        <v>45</v>
      </c>
      <c r="Q1908" t="s">
        <v>2247</v>
      </c>
      <c r="R1908">
        <v>145.97999999999999</v>
      </c>
      <c r="S1908">
        <v>2</v>
      </c>
      <c r="T1908">
        <v>0.5</v>
      </c>
      <c r="U1908">
        <v>-99.266400000000004</v>
      </c>
    </row>
    <row r="1909" spans="1:21" x14ac:dyDescent="0.25">
      <c r="A1909">
        <v>8986</v>
      </c>
      <c r="B1909" t="s">
        <v>4864</v>
      </c>
      <c r="C1909" s="1">
        <v>42075</v>
      </c>
      <c r="D1909" s="1">
        <v>42197</v>
      </c>
      <c r="E1909" t="s">
        <v>39</v>
      </c>
      <c r="F1909" t="s">
        <v>4865</v>
      </c>
      <c r="G1909" t="s">
        <v>4866</v>
      </c>
      <c r="H1909" t="s">
        <v>25</v>
      </c>
      <c r="I1909" t="s">
        <v>26</v>
      </c>
      <c r="J1909" t="s">
        <v>680</v>
      </c>
      <c r="K1909" t="s">
        <v>1209</v>
      </c>
      <c r="L1909">
        <v>28540</v>
      </c>
      <c r="M1909" t="s">
        <v>29</v>
      </c>
      <c r="N1909" t="s">
        <v>863</v>
      </c>
      <c r="O1909" t="s">
        <v>31</v>
      </c>
      <c r="P1909" t="s">
        <v>55</v>
      </c>
      <c r="Q1909" t="s">
        <v>864</v>
      </c>
      <c r="R1909">
        <v>77.951999999999998</v>
      </c>
      <c r="S1909">
        <v>3</v>
      </c>
      <c r="T1909">
        <v>0.2</v>
      </c>
      <c r="U1909">
        <v>12.667199999999999</v>
      </c>
    </row>
    <row r="1910" spans="1:21" x14ac:dyDescent="0.25">
      <c r="A1910">
        <v>8990</v>
      </c>
      <c r="B1910" t="s">
        <v>4867</v>
      </c>
      <c r="C1910" t="s">
        <v>301</v>
      </c>
      <c r="D1910" t="s">
        <v>3683</v>
      </c>
      <c r="E1910" t="s">
        <v>39</v>
      </c>
      <c r="F1910" t="s">
        <v>2207</v>
      </c>
      <c r="G1910" t="s">
        <v>2208</v>
      </c>
      <c r="H1910" t="s">
        <v>89</v>
      </c>
      <c r="I1910" t="s">
        <v>26</v>
      </c>
      <c r="J1910" t="s">
        <v>1015</v>
      </c>
      <c r="K1910" t="s">
        <v>633</v>
      </c>
      <c r="L1910">
        <v>65807</v>
      </c>
      <c r="M1910" t="s">
        <v>92</v>
      </c>
      <c r="N1910" t="s">
        <v>2998</v>
      </c>
      <c r="O1910" t="s">
        <v>31</v>
      </c>
      <c r="P1910" t="s">
        <v>55</v>
      </c>
      <c r="Q1910" t="s">
        <v>2999</v>
      </c>
      <c r="R1910">
        <v>9.68</v>
      </c>
      <c r="S1910">
        <v>2</v>
      </c>
      <c r="T1910">
        <v>0</v>
      </c>
      <c r="U1910">
        <v>3.7751999999999999</v>
      </c>
    </row>
    <row r="1911" spans="1:21" x14ac:dyDescent="0.25">
      <c r="A1911">
        <v>8994</v>
      </c>
      <c r="B1911" t="s">
        <v>4868</v>
      </c>
      <c r="C1911" t="s">
        <v>1172</v>
      </c>
      <c r="D1911" t="s">
        <v>641</v>
      </c>
      <c r="E1911" t="s">
        <v>39</v>
      </c>
      <c r="F1911" t="s">
        <v>4150</v>
      </c>
      <c r="G1911" t="s">
        <v>4151</v>
      </c>
      <c r="H1911" t="s">
        <v>89</v>
      </c>
      <c r="I1911" t="s">
        <v>26</v>
      </c>
      <c r="J1911" t="s">
        <v>165</v>
      </c>
      <c r="K1911" t="s">
        <v>146</v>
      </c>
      <c r="L1911">
        <v>38401</v>
      </c>
      <c r="M1911" t="s">
        <v>29</v>
      </c>
      <c r="N1911" t="s">
        <v>2143</v>
      </c>
      <c r="O1911" t="s">
        <v>31</v>
      </c>
      <c r="P1911" t="s">
        <v>45</v>
      </c>
      <c r="Q1911" t="s">
        <v>2144</v>
      </c>
      <c r="R1911">
        <v>1875.258</v>
      </c>
      <c r="S1911">
        <v>7</v>
      </c>
      <c r="T1911">
        <v>0.4</v>
      </c>
      <c r="U1911">
        <v>-968.88329999999996</v>
      </c>
    </row>
    <row r="1912" spans="1:21" x14ac:dyDescent="0.25">
      <c r="A1912">
        <v>9000</v>
      </c>
      <c r="B1912" t="s">
        <v>4869</v>
      </c>
      <c r="C1912" t="s">
        <v>3564</v>
      </c>
      <c r="D1912" t="s">
        <v>3472</v>
      </c>
      <c r="E1912" t="s">
        <v>39</v>
      </c>
      <c r="F1912" t="s">
        <v>1339</v>
      </c>
      <c r="G1912" t="s">
        <v>1340</v>
      </c>
      <c r="H1912" t="s">
        <v>100</v>
      </c>
      <c r="I1912" t="s">
        <v>26</v>
      </c>
      <c r="J1912" t="s">
        <v>64</v>
      </c>
      <c r="K1912" t="s">
        <v>65</v>
      </c>
      <c r="L1912">
        <v>19140</v>
      </c>
      <c r="M1912" t="s">
        <v>66</v>
      </c>
      <c r="N1912" t="s">
        <v>755</v>
      </c>
      <c r="O1912" t="s">
        <v>31</v>
      </c>
      <c r="P1912" t="s">
        <v>35</v>
      </c>
      <c r="Q1912" t="s">
        <v>756</v>
      </c>
      <c r="R1912">
        <v>458.43</v>
      </c>
      <c r="S1912">
        <v>5</v>
      </c>
      <c r="T1912">
        <v>0.3</v>
      </c>
      <c r="U1912">
        <v>-124.431</v>
      </c>
    </row>
    <row r="1913" spans="1:21" x14ac:dyDescent="0.25">
      <c r="A1913">
        <v>9009</v>
      </c>
      <c r="B1913" t="s">
        <v>4870</v>
      </c>
      <c r="C1913" t="s">
        <v>2585</v>
      </c>
      <c r="D1913" t="s">
        <v>2585</v>
      </c>
      <c r="E1913" t="s">
        <v>464</v>
      </c>
      <c r="F1913" t="s">
        <v>893</v>
      </c>
      <c r="G1913" t="s">
        <v>894</v>
      </c>
      <c r="H1913" t="s">
        <v>89</v>
      </c>
      <c r="I1913" t="s">
        <v>26</v>
      </c>
      <c r="J1913" t="s">
        <v>1050</v>
      </c>
      <c r="K1913" t="s">
        <v>257</v>
      </c>
      <c r="L1913">
        <v>53209</v>
      </c>
      <c r="M1913" t="s">
        <v>92</v>
      </c>
      <c r="N1913" t="s">
        <v>551</v>
      </c>
      <c r="O1913" t="s">
        <v>31</v>
      </c>
      <c r="P1913" t="s">
        <v>55</v>
      </c>
      <c r="Q1913" t="s">
        <v>552</v>
      </c>
      <c r="R1913">
        <v>5.82</v>
      </c>
      <c r="S1913">
        <v>2</v>
      </c>
      <c r="T1913">
        <v>0</v>
      </c>
      <c r="U1913">
        <v>2.7353999999999998</v>
      </c>
    </row>
    <row r="1914" spans="1:21" x14ac:dyDescent="0.25">
      <c r="A1914">
        <v>9013</v>
      </c>
      <c r="B1914" t="s">
        <v>4871</v>
      </c>
      <c r="C1914" t="s">
        <v>3692</v>
      </c>
      <c r="D1914" t="s">
        <v>4872</v>
      </c>
      <c r="E1914" t="s">
        <v>86</v>
      </c>
      <c r="F1914" t="s">
        <v>1793</v>
      </c>
      <c r="G1914" t="s">
        <v>1794</v>
      </c>
      <c r="H1914" t="s">
        <v>89</v>
      </c>
      <c r="I1914" t="s">
        <v>26</v>
      </c>
      <c r="J1914" t="s">
        <v>180</v>
      </c>
      <c r="K1914" t="s">
        <v>123</v>
      </c>
      <c r="L1914">
        <v>10011</v>
      </c>
      <c r="M1914" t="s">
        <v>66</v>
      </c>
      <c r="N1914" t="s">
        <v>393</v>
      </c>
      <c r="O1914" t="s">
        <v>31</v>
      </c>
      <c r="P1914" t="s">
        <v>55</v>
      </c>
      <c r="Q1914" t="s">
        <v>394</v>
      </c>
      <c r="R1914">
        <v>135.80000000000001</v>
      </c>
      <c r="S1914">
        <v>7</v>
      </c>
      <c r="T1914">
        <v>0</v>
      </c>
      <c r="U1914">
        <v>66.542000000000002</v>
      </c>
    </row>
    <row r="1915" spans="1:21" x14ac:dyDescent="0.25">
      <c r="A1915">
        <v>9021</v>
      </c>
      <c r="B1915" t="s">
        <v>4873</v>
      </c>
      <c r="C1915" t="s">
        <v>2749</v>
      </c>
      <c r="D1915" t="s">
        <v>1621</v>
      </c>
      <c r="E1915" t="s">
        <v>22</v>
      </c>
      <c r="F1915" t="s">
        <v>908</v>
      </c>
      <c r="G1915" t="s">
        <v>909</v>
      </c>
      <c r="H1915" t="s">
        <v>25</v>
      </c>
      <c r="I1915" t="s">
        <v>26</v>
      </c>
      <c r="J1915" t="s">
        <v>1015</v>
      </c>
      <c r="K1915" t="s">
        <v>817</v>
      </c>
      <c r="L1915">
        <v>22153</v>
      </c>
      <c r="M1915" t="s">
        <v>29</v>
      </c>
      <c r="N1915" t="s">
        <v>1287</v>
      </c>
      <c r="O1915" t="s">
        <v>31</v>
      </c>
      <c r="P1915" t="s">
        <v>55</v>
      </c>
      <c r="Q1915" t="s">
        <v>1288</v>
      </c>
      <c r="R1915">
        <v>29.46</v>
      </c>
      <c r="S1915">
        <v>6</v>
      </c>
      <c r="T1915">
        <v>0</v>
      </c>
      <c r="U1915">
        <v>9.7218</v>
      </c>
    </row>
    <row r="1916" spans="1:21" x14ac:dyDescent="0.25">
      <c r="A1916">
        <v>9023</v>
      </c>
      <c r="B1916" t="s">
        <v>4874</v>
      </c>
      <c r="C1916" t="s">
        <v>4837</v>
      </c>
      <c r="D1916" t="s">
        <v>2660</v>
      </c>
      <c r="E1916" t="s">
        <v>86</v>
      </c>
      <c r="F1916" t="s">
        <v>2699</v>
      </c>
      <c r="G1916" t="s">
        <v>2700</v>
      </c>
      <c r="H1916" t="s">
        <v>100</v>
      </c>
      <c r="I1916" t="s">
        <v>26</v>
      </c>
      <c r="J1916" t="s">
        <v>2778</v>
      </c>
      <c r="K1916" t="s">
        <v>189</v>
      </c>
      <c r="L1916">
        <v>80525</v>
      </c>
      <c r="M1916" t="s">
        <v>53</v>
      </c>
      <c r="N1916" t="s">
        <v>721</v>
      </c>
      <c r="O1916" t="s">
        <v>31</v>
      </c>
      <c r="P1916" t="s">
        <v>55</v>
      </c>
      <c r="Q1916" t="s">
        <v>722</v>
      </c>
      <c r="R1916">
        <v>98.328000000000003</v>
      </c>
      <c r="S1916">
        <v>3</v>
      </c>
      <c r="T1916">
        <v>0.2</v>
      </c>
      <c r="U1916">
        <v>9.8328000000000007</v>
      </c>
    </row>
    <row r="1917" spans="1:21" x14ac:dyDescent="0.25">
      <c r="A1917">
        <v>9024</v>
      </c>
      <c r="B1917" t="s">
        <v>4875</v>
      </c>
      <c r="C1917" t="s">
        <v>2085</v>
      </c>
      <c r="D1917" s="1">
        <v>42042</v>
      </c>
      <c r="E1917" t="s">
        <v>86</v>
      </c>
      <c r="F1917" t="s">
        <v>1614</v>
      </c>
      <c r="G1917" t="s">
        <v>1615</v>
      </c>
      <c r="H1917" t="s">
        <v>25</v>
      </c>
      <c r="I1917" t="s">
        <v>26</v>
      </c>
      <c r="J1917" t="s">
        <v>180</v>
      </c>
      <c r="K1917" t="s">
        <v>123</v>
      </c>
      <c r="L1917">
        <v>10024</v>
      </c>
      <c r="M1917" t="s">
        <v>66</v>
      </c>
      <c r="N1917" t="s">
        <v>755</v>
      </c>
      <c r="O1917" t="s">
        <v>31</v>
      </c>
      <c r="P1917" t="s">
        <v>35</v>
      </c>
      <c r="Q1917" t="s">
        <v>756</v>
      </c>
      <c r="R1917">
        <v>117.88200000000001</v>
      </c>
      <c r="S1917">
        <v>1</v>
      </c>
      <c r="T1917">
        <v>0.1</v>
      </c>
      <c r="U1917">
        <v>1.3098000000000001</v>
      </c>
    </row>
    <row r="1918" spans="1:21" x14ac:dyDescent="0.25">
      <c r="A1918">
        <v>9027</v>
      </c>
      <c r="B1918" t="s">
        <v>4876</v>
      </c>
      <c r="C1918" t="s">
        <v>3140</v>
      </c>
      <c r="D1918" s="1">
        <v>42407</v>
      </c>
      <c r="E1918" t="s">
        <v>39</v>
      </c>
      <c r="F1918" t="s">
        <v>4150</v>
      </c>
      <c r="G1918" t="s">
        <v>4151</v>
      </c>
      <c r="H1918" t="s">
        <v>89</v>
      </c>
      <c r="I1918" t="s">
        <v>26</v>
      </c>
      <c r="J1918" t="s">
        <v>180</v>
      </c>
      <c r="K1918" t="s">
        <v>123</v>
      </c>
      <c r="L1918">
        <v>10035</v>
      </c>
      <c r="M1918" t="s">
        <v>66</v>
      </c>
      <c r="N1918" t="s">
        <v>1493</v>
      </c>
      <c r="O1918" t="s">
        <v>31</v>
      </c>
      <c r="P1918" t="s">
        <v>55</v>
      </c>
      <c r="Q1918" t="s">
        <v>1494</v>
      </c>
      <c r="R1918">
        <v>37.74</v>
      </c>
      <c r="S1918">
        <v>3</v>
      </c>
      <c r="T1918">
        <v>0</v>
      </c>
      <c r="U1918">
        <v>12.8316</v>
      </c>
    </row>
    <row r="1919" spans="1:21" x14ac:dyDescent="0.25">
      <c r="A1919">
        <v>9028</v>
      </c>
      <c r="B1919" t="s">
        <v>4877</v>
      </c>
      <c r="C1919" t="s">
        <v>2117</v>
      </c>
      <c r="D1919" t="s">
        <v>892</v>
      </c>
      <c r="E1919" t="s">
        <v>39</v>
      </c>
      <c r="F1919" t="s">
        <v>163</v>
      </c>
      <c r="G1919" t="s">
        <v>164</v>
      </c>
      <c r="H1919" t="s">
        <v>25</v>
      </c>
      <c r="I1919" t="s">
        <v>26</v>
      </c>
      <c r="J1919" t="s">
        <v>4878</v>
      </c>
      <c r="K1919" t="s">
        <v>473</v>
      </c>
      <c r="L1919">
        <v>1752</v>
      </c>
      <c r="M1919" t="s">
        <v>66</v>
      </c>
      <c r="N1919" t="s">
        <v>918</v>
      </c>
      <c r="O1919" t="s">
        <v>31</v>
      </c>
      <c r="P1919" t="s">
        <v>55</v>
      </c>
      <c r="Q1919" t="s">
        <v>919</v>
      </c>
      <c r="R1919">
        <v>14.82</v>
      </c>
      <c r="S1919">
        <v>3</v>
      </c>
      <c r="T1919">
        <v>0</v>
      </c>
      <c r="U1919">
        <v>6.2244000000000002</v>
      </c>
    </row>
    <row r="1920" spans="1:21" x14ac:dyDescent="0.25">
      <c r="A1920">
        <v>9029</v>
      </c>
      <c r="B1920" t="s">
        <v>4877</v>
      </c>
      <c r="C1920" t="s">
        <v>2117</v>
      </c>
      <c r="D1920" t="s">
        <v>892</v>
      </c>
      <c r="E1920" t="s">
        <v>39</v>
      </c>
      <c r="F1920" t="s">
        <v>163</v>
      </c>
      <c r="G1920" t="s">
        <v>164</v>
      </c>
      <c r="H1920" t="s">
        <v>25</v>
      </c>
      <c r="I1920" t="s">
        <v>26</v>
      </c>
      <c r="J1920" t="s">
        <v>4878</v>
      </c>
      <c r="K1920" t="s">
        <v>473</v>
      </c>
      <c r="L1920">
        <v>1752</v>
      </c>
      <c r="M1920" t="s">
        <v>66</v>
      </c>
      <c r="N1920" t="s">
        <v>617</v>
      </c>
      <c r="O1920" t="s">
        <v>31</v>
      </c>
      <c r="P1920" t="s">
        <v>55</v>
      </c>
      <c r="Q1920" t="s">
        <v>618</v>
      </c>
      <c r="R1920">
        <v>191.82</v>
      </c>
      <c r="S1920">
        <v>3</v>
      </c>
      <c r="T1920">
        <v>0</v>
      </c>
      <c r="U1920">
        <v>61.382399999999997</v>
      </c>
    </row>
    <row r="1921" spans="1:21" x14ac:dyDescent="0.25">
      <c r="A1921">
        <v>9032</v>
      </c>
      <c r="B1921" t="s">
        <v>4879</v>
      </c>
      <c r="C1921" s="1">
        <v>42744</v>
      </c>
      <c r="D1921" s="1">
        <v>42744</v>
      </c>
      <c r="E1921" t="s">
        <v>464</v>
      </c>
      <c r="F1921" t="s">
        <v>1885</v>
      </c>
      <c r="G1921" t="s">
        <v>1886</v>
      </c>
      <c r="H1921" t="s">
        <v>89</v>
      </c>
      <c r="I1921" t="s">
        <v>26</v>
      </c>
      <c r="J1921" t="s">
        <v>202</v>
      </c>
      <c r="K1921" t="s">
        <v>203</v>
      </c>
      <c r="L1921">
        <v>98103</v>
      </c>
      <c r="M1921" t="s">
        <v>53</v>
      </c>
      <c r="N1921" t="s">
        <v>340</v>
      </c>
      <c r="O1921" t="s">
        <v>31</v>
      </c>
      <c r="P1921" t="s">
        <v>45</v>
      </c>
      <c r="Q1921" t="s">
        <v>341</v>
      </c>
      <c r="R1921">
        <v>283.56</v>
      </c>
      <c r="S1921">
        <v>4</v>
      </c>
      <c r="T1921">
        <v>0</v>
      </c>
      <c r="U1921">
        <v>45.369599999999998</v>
      </c>
    </row>
    <row r="1922" spans="1:21" x14ac:dyDescent="0.25">
      <c r="A1922">
        <v>9033</v>
      </c>
      <c r="B1922" t="s">
        <v>4880</v>
      </c>
      <c r="C1922" t="s">
        <v>4881</v>
      </c>
      <c r="D1922" t="s">
        <v>2107</v>
      </c>
      <c r="E1922" t="s">
        <v>39</v>
      </c>
      <c r="F1922" t="s">
        <v>760</v>
      </c>
      <c r="G1922" t="s">
        <v>761</v>
      </c>
      <c r="H1922" t="s">
        <v>100</v>
      </c>
      <c r="I1922" t="s">
        <v>26</v>
      </c>
      <c r="J1922" t="s">
        <v>311</v>
      </c>
      <c r="K1922" t="s">
        <v>312</v>
      </c>
      <c r="L1922">
        <v>48227</v>
      </c>
      <c r="M1922" t="s">
        <v>92</v>
      </c>
      <c r="N1922" t="s">
        <v>34</v>
      </c>
      <c r="O1922" t="s">
        <v>31</v>
      </c>
      <c r="P1922" t="s">
        <v>35</v>
      </c>
      <c r="Q1922" t="s">
        <v>36</v>
      </c>
      <c r="R1922">
        <v>487.96</v>
      </c>
      <c r="S1922">
        <v>2</v>
      </c>
      <c r="T1922">
        <v>0</v>
      </c>
      <c r="U1922">
        <v>146.38800000000001</v>
      </c>
    </row>
    <row r="1923" spans="1:21" x14ac:dyDescent="0.25">
      <c r="A1923">
        <v>9041</v>
      </c>
      <c r="B1923" t="s">
        <v>4882</v>
      </c>
      <c r="C1923" t="s">
        <v>2975</v>
      </c>
      <c r="D1923" t="s">
        <v>3662</v>
      </c>
      <c r="E1923" t="s">
        <v>39</v>
      </c>
      <c r="F1923" t="s">
        <v>4883</v>
      </c>
      <c r="G1923" t="s">
        <v>4884</v>
      </c>
      <c r="H1923" t="s">
        <v>89</v>
      </c>
      <c r="I1923" t="s">
        <v>26</v>
      </c>
      <c r="J1923" t="s">
        <v>3619</v>
      </c>
      <c r="K1923" t="s">
        <v>577</v>
      </c>
      <c r="L1923">
        <v>85224</v>
      </c>
      <c r="M1923" t="s">
        <v>53</v>
      </c>
      <c r="N1923" t="s">
        <v>1738</v>
      </c>
      <c r="O1923" t="s">
        <v>31</v>
      </c>
      <c r="P1923" t="s">
        <v>45</v>
      </c>
      <c r="Q1923" t="s">
        <v>1739</v>
      </c>
      <c r="R1923">
        <v>73.915000000000006</v>
      </c>
      <c r="S1923">
        <v>1</v>
      </c>
      <c r="T1923">
        <v>0.5</v>
      </c>
      <c r="U1923">
        <v>-45.827300000000001</v>
      </c>
    </row>
    <row r="1924" spans="1:21" x14ac:dyDescent="0.25">
      <c r="A1924">
        <v>9042</v>
      </c>
      <c r="B1924" t="s">
        <v>4885</v>
      </c>
      <c r="C1924" t="s">
        <v>2850</v>
      </c>
      <c r="D1924" s="1">
        <v>41708</v>
      </c>
      <c r="E1924" t="s">
        <v>39</v>
      </c>
      <c r="F1924" t="s">
        <v>4058</v>
      </c>
      <c r="G1924" t="s">
        <v>4059</v>
      </c>
      <c r="H1924" t="s">
        <v>25</v>
      </c>
      <c r="I1924" t="s">
        <v>26</v>
      </c>
      <c r="J1924" t="s">
        <v>4886</v>
      </c>
      <c r="K1924" t="s">
        <v>43</v>
      </c>
      <c r="L1924">
        <v>33021</v>
      </c>
      <c r="M1924" t="s">
        <v>29</v>
      </c>
      <c r="N1924" t="s">
        <v>4258</v>
      </c>
      <c r="O1924" t="s">
        <v>31</v>
      </c>
      <c r="P1924" t="s">
        <v>55</v>
      </c>
      <c r="Q1924" t="s">
        <v>4259</v>
      </c>
      <c r="R1924">
        <v>337.08800000000002</v>
      </c>
      <c r="S1924">
        <v>4</v>
      </c>
      <c r="T1924">
        <v>0.2</v>
      </c>
      <c r="U1924">
        <v>16.854399999999998</v>
      </c>
    </row>
    <row r="1925" spans="1:21" x14ac:dyDescent="0.25">
      <c r="A1925">
        <v>9057</v>
      </c>
      <c r="B1925" t="s">
        <v>4887</v>
      </c>
      <c r="C1925" s="1">
        <v>42046</v>
      </c>
      <c r="D1925" s="1">
        <v>42105</v>
      </c>
      <c r="E1925" t="s">
        <v>86</v>
      </c>
      <c r="F1925" t="s">
        <v>3151</v>
      </c>
      <c r="G1925" t="s">
        <v>3152</v>
      </c>
      <c r="H1925" t="s">
        <v>100</v>
      </c>
      <c r="I1925" t="s">
        <v>26</v>
      </c>
      <c r="J1925" t="s">
        <v>180</v>
      </c>
      <c r="K1925" t="s">
        <v>123</v>
      </c>
      <c r="L1925">
        <v>10011</v>
      </c>
      <c r="M1925" t="s">
        <v>66</v>
      </c>
      <c r="N1925" t="s">
        <v>4230</v>
      </c>
      <c r="O1925" t="s">
        <v>31</v>
      </c>
      <c r="P1925" t="s">
        <v>35</v>
      </c>
      <c r="Q1925" t="s">
        <v>4231</v>
      </c>
      <c r="R1925">
        <v>2621.3220000000001</v>
      </c>
      <c r="S1925">
        <v>11</v>
      </c>
      <c r="T1925">
        <v>0.1</v>
      </c>
      <c r="U1925">
        <v>553.39020000000005</v>
      </c>
    </row>
    <row r="1926" spans="1:21" x14ac:dyDescent="0.25">
      <c r="A1926">
        <v>9058</v>
      </c>
      <c r="B1926" t="s">
        <v>4888</v>
      </c>
      <c r="C1926" t="s">
        <v>4607</v>
      </c>
      <c r="D1926" t="s">
        <v>3717</v>
      </c>
      <c r="E1926" t="s">
        <v>39</v>
      </c>
      <c r="F1926" t="s">
        <v>3455</v>
      </c>
      <c r="G1926" t="s">
        <v>3456</v>
      </c>
      <c r="H1926" t="s">
        <v>25</v>
      </c>
      <c r="I1926" t="s">
        <v>26</v>
      </c>
      <c r="J1926" t="s">
        <v>51</v>
      </c>
      <c r="K1926" t="s">
        <v>52</v>
      </c>
      <c r="L1926">
        <v>90045</v>
      </c>
      <c r="M1926" t="s">
        <v>53</v>
      </c>
      <c r="N1926" t="s">
        <v>3418</v>
      </c>
      <c r="O1926" t="s">
        <v>31</v>
      </c>
      <c r="P1926" t="s">
        <v>55</v>
      </c>
      <c r="Q1926" t="s">
        <v>3419</v>
      </c>
      <c r="R1926">
        <v>74.760000000000005</v>
      </c>
      <c r="S1926">
        <v>7</v>
      </c>
      <c r="T1926">
        <v>0</v>
      </c>
      <c r="U1926">
        <v>23.923200000000001</v>
      </c>
    </row>
    <row r="1927" spans="1:21" x14ac:dyDescent="0.25">
      <c r="A1927">
        <v>9059</v>
      </c>
      <c r="B1927" t="s">
        <v>4888</v>
      </c>
      <c r="C1927" t="s">
        <v>4607</v>
      </c>
      <c r="D1927" t="s">
        <v>3717</v>
      </c>
      <c r="E1927" t="s">
        <v>39</v>
      </c>
      <c r="F1927" t="s">
        <v>3455</v>
      </c>
      <c r="G1927" t="s">
        <v>3456</v>
      </c>
      <c r="H1927" t="s">
        <v>25</v>
      </c>
      <c r="I1927" t="s">
        <v>26</v>
      </c>
      <c r="J1927" t="s">
        <v>51</v>
      </c>
      <c r="K1927" t="s">
        <v>52</v>
      </c>
      <c r="L1927">
        <v>90045</v>
      </c>
      <c r="M1927" t="s">
        <v>53</v>
      </c>
      <c r="N1927" t="s">
        <v>3770</v>
      </c>
      <c r="O1927" t="s">
        <v>31</v>
      </c>
      <c r="P1927" t="s">
        <v>45</v>
      </c>
      <c r="Q1927" t="s">
        <v>3771</v>
      </c>
      <c r="R1927">
        <v>364.77600000000001</v>
      </c>
      <c r="S1927">
        <v>3</v>
      </c>
      <c r="T1927">
        <v>0.2</v>
      </c>
      <c r="U1927">
        <v>27.3582</v>
      </c>
    </row>
    <row r="1928" spans="1:21" x14ac:dyDescent="0.25">
      <c r="A1928">
        <v>9060</v>
      </c>
      <c r="B1928" t="s">
        <v>4889</v>
      </c>
      <c r="C1928" t="s">
        <v>1217</v>
      </c>
      <c r="D1928" t="s">
        <v>119</v>
      </c>
      <c r="E1928" t="s">
        <v>39</v>
      </c>
      <c r="F1928" t="s">
        <v>772</v>
      </c>
      <c r="G1928" t="s">
        <v>773</v>
      </c>
      <c r="H1928" t="s">
        <v>89</v>
      </c>
      <c r="I1928" t="s">
        <v>26</v>
      </c>
      <c r="J1928" t="s">
        <v>202</v>
      </c>
      <c r="K1928" t="s">
        <v>203</v>
      </c>
      <c r="L1928">
        <v>98103</v>
      </c>
      <c r="M1928" t="s">
        <v>53</v>
      </c>
      <c r="N1928" t="s">
        <v>1327</v>
      </c>
      <c r="O1928" t="s">
        <v>31</v>
      </c>
      <c r="P1928" t="s">
        <v>45</v>
      </c>
      <c r="Q1928" t="s">
        <v>1328</v>
      </c>
      <c r="R1928">
        <v>1115.17</v>
      </c>
      <c r="S1928">
        <v>7</v>
      </c>
      <c r="T1928">
        <v>0</v>
      </c>
      <c r="U1928">
        <v>334.55099999999999</v>
      </c>
    </row>
    <row r="1929" spans="1:21" x14ac:dyDescent="0.25">
      <c r="A1929">
        <v>9069</v>
      </c>
      <c r="B1929" t="s">
        <v>4890</v>
      </c>
      <c r="C1929" s="1">
        <v>42409</v>
      </c>
      <c r="D1929" s="1">
        <v>42499</v>
      </c>
      <c r="E1929" t="s">
        <v>22</v>
      </c>
      <c r="F1929" t="s">
        <v>262</v>
      </c>
      <c r="G1929" t="s">
        <v>263</v>
      </c>
      <c r="H1929" t="s">
        <v>25</v>
      </c>
      <c r="I1929" t="s">
        <v>26</v>
      </c>
      <c r="J1929" t="s">
        <v>916</v>
      </c>
      <c r="K1929" t="s">
        <v>203</v>
      </c>
      <c r="L1929">
        <v>98198</v>
      </c>
      <c r="M1929" t="s">
        <v>53</v>
      </c>
      <c r="N1929" t="s">
        <v>115</v>
      </c>
      <c r="O1929" t="s">
        <v>31</v>
      </c>
      <c r="P1929" t="s">
        <v>35</v>
      </c>
      <c r="Q1929" t="s">
        <v>116</v>
      </c>
      <c r="R1929">
        <v>215.976</v>
      </c>
      <c r="S1929">
        <v>3</v>
      </c>
      <c r="T1929">
        <v>0.2</v>
      </c>
      <c r="U1929">
        <v>-2.6997</v>
      </c>
    </row>
    <row r="1930" spans="1:21" x14ac:dyDescent="0.25">
      <c r="A1930">
        <v>9071</v>
      </c>
      <c r="B1930" t="s">
        <v>4891</v>
      </c>
      <c r="C1930" s="1">
        <v>42837</v>
      </c>
      <c r="D1930" s="1">
        <v>42867</v>
      </c>
      <c r="E1930" t="s">
        <v>86</v>
      </c>
      <c r="F1930" t="s">
        <v>3078</v>
      </c>
      <c r="G1930" t="s">
        <v>3079</v>
      </c>
      <c r="H1930" t="s">
        <v>89</v>
      </c>
      <c r="I1930" t="s">
        <v>26</v>
      </c>
      <c r="J1930" t="s">
        <v>64</v>
      </c>
      <c r="K1930" t="s">
        <v>65</v>
      </c>
      <c r="L1930">
        <v>19134</v>
      </c>
      <c r="M1930" t="s">
        <v>66</v>
      </c>
      <c r="N1930" t="s">
        <v>412</v>
      </c>
      <c r="O1930" t="s">
        <v>31</v>
      </c>
      <c r="P1930" t="s">
        <v>55</v>
      </c>
      <c r="Q1930" t="s">
        <v>413</v>
      </c>
      <c r="R1930">
        <v>11.352</v>
      </c>
      <c r="S1930">
        <v>3</v>
      </c>
      <c r="T1930">
        <v>0.2</v>
      </c>
      <c r="U1930">
        <v>2.6960999999999999</v>
      </c>
    </row>
    <row r="1931" spans="1:21" x14ac:dyDescent="0.25">
      <c r="A1931">
        <v>9079</v>
      </c>
      <c r="B1931" t="s">
        <v>4892</v>
      </c>
      <c r="C1931" t="s">
        <v>1791</v>
      </c>
      <c r="D1931" t="s">
        <v>4893</v>
      </c>
      <c r="E1931" t="s">
        <v>39</v>
      </c>
      <c r="F1931" t="s">
        <v>4682</v>
      </c>
      <c r="G1931" t="s">
        <v>4683</v>
      </c>
      <c r="H1931" t="s">
        <v>25</v>
      </c>
      <c r="I1931" t="s">
        <v>26</v>
      </c>
      <c r="J1931" t="s">
        <v>27</v>
      </c>
      <c r="K1931" t="s">
        <v>28</v>
      </c>
      <c r="L1931">
        <v>42420</v>
      </c>
      <c r="M1931" t="s">
        <v>29</v>
      </c>
      <c r="N1931" t="s">
        <v>233</v>
      </c>
      <c r="O1931" t="s">
        <v>31</v>
      </c>
      <c r="P1931" t="s">
        <v>55</v>
      </c>
      <c r="Q1931" t="s">
        <v>234</v>
      </c>
      <c r="R1931">
        <v>318.08</v>
      </c>
      <c r="S1931">
        <v>4</v>
      </c>
      <c r="T1931">
        <v>0</v>
      </c>
      <c r="U1931">
        <v>34.988799999999998</v>
      </c>
    </row>
    <row r="1932" spans="1:21" x14ac:dyDescent="0.25">
      <c r="A1932">
        <v>9088</v>
      </c>
      <c r="B1932" t="s">
        <v>4894</v>
      </c>
      <c r="C1932" t="s">
        <v>567</v>
      </c>
      <c r="D1932" t="s">
        <v>1483</v>
      </c>
      <c r="E1932" t="s">
        <v>39</v>
      </c>
      <c r="F1932" t="s">
        <v>4895</v>
      </c>
      <c r="G1932" t="s">
        <v>4896</v>
      </c>
      <c r="H1932" t="s">
        <v>89</v>
      </c>
      <c r="I1932" t="s">
        <v>26</v>
      </c>
      <c r="J1932" t="s">
        <v>101</v>
      </c>
      <c r="K1932" t="s">
        <v>91</v>
      </c>
      <c r="L1932">
        <v>77041</v>
      </c>
      <c r="M1932" t="s">
        <v>92</v>
      </c>
      <c r="N1932" t="s">
        <v>147</v>
      </c>
      <c r="O1932" t="s">
        <v>31</v>
      </c>
      <c r="P1932" t="s">
        <v>35</v>
      </c>
      <c r="Q1932" t="s">
        <v>148</v>
      </c>
      <c r="R1932">
        <v>454.96499999999997</v>
      </c>
      <c r="S1932">
        <v>5</v>
      </c>
      <c r="T1932">
        <v>0.3</v>
      </c>
      <c r="U1932">
        <v>-136.48949999999999</v>
      </c>
    </row>
    <row r="1933" spans="1:21" x14ac:dyDescent="0.25">
      <c r="A1933">
        <v>9093</v>
      </c>
      <c r="B1933" t="s">
        <v>4897</v>
      </c>
      <c r="C1933" t="s">
        <v>4270</v>
      </c>
      <c r="D1933" s="1">
        <v>42070</v>
      </c>
      <c r="E1933" t="s">
        <v>22</v>
      </c>
      <c r="F1933" t="s">
        <v>2295</v>
      </c>
      <c r="G1933" t="s">
        <v>2296</v>
      </c>
      <c r="H1933" t="s">
        <v>89</v>
      </c>
      <c r="I1933" t="s">
        <v>26</v>
      </c>
      <c r="J1933" t="s">
        <v>122</v>
      </c>
      <c r="K1933" t="s">
        <v>250</v>
      </c>
      <c r="L1933">
        <v>45373</v>
      </c>
      <c r="M1933" t="s">
        <v>66</v>
      </c>
      <c r="N1933" t="s">
        <v>1835</v>
      </c>
      <c r="O1933" t="s">
        <v>31</v>
      </c>
      <c r="P1933" t="s">
        <v>32</v>
      </c>
      <c r="Q1933" t="s">
        <v>1836</v>
      </c>
      <c r="R1933">
        <v>482.94</v>
      </c>
      <c r="S1933">
        <v>6</v>
      </c>
      <c r="T1933">
        <v>0.5</v>
      </c>
      <c r="U1933">
        <v>-376.69319999999999</v>
      </c>
    </row>
    <row r="1934" spans="1:21" x14ac:dyDescent="0.25">
      <c r="A1934">
        <v>9104</v>
      </c>
      <c r="B1934" t="s">
        <v>4898</v>
      </c>
      <c r="C1934" s="1">
        <v>42196</v>
      </c>
      <c r="D1934" s="1">
        <v>42349</v>
      </c>
      <c r="E1934" t="s">
        <v>39</v>
      </c>
      <c r="F1934" t="s">
        <v>1484</v>
      </c>
      <c r="G1934" t="s">
        <v>1485</v>
      </c>
      <c r="H1934" t="s">
        <v>25</v>
      </c>
      <c r="I1934" t="s">
        <v>26</v>
      </c>
      <c r="J1934" t="s">
        <v>101</v>
      </c>
      <c r="K1934" t="s">
        <v>91</v>
      </c>
      <c r="L1934">
        <v>77041</v>
      </c>
      <c r="M1934" t="s">
        <v>92</v>
      </c>
      <c r="N1934" t="s">
        <v>2843</v>
      </c>
      <c r="O1934" t="s">
        <v>31</v>
      </c>
      <c r="P1934" t="s">
        <v>55</v>
      </c>
      <c r="Q1934" t="s">
        <v>2844</v>
      </c>
      <c r="R1934">
        <v>64.959999999999994</v>
      </c>
      <c r="S1934">
        <v>5</v>
      </c>
      <c r="T1934">
        <v>0.6</v>
      </c>
      <c r="U1934">
        <v>-84.447999999999993</v>
      </c>
    </row>
    <row r="1935" spans="1:21" x14ac:dyDescent="0.25">
      <c r="A1935">
        <v>9117</v>
      </c>
      <c r="B1935" t="s">
        <v>4899</v>
      </c>
      <c r="C1935" t="s">
        <v>4900</v>
      </c>
      <c r="D1935" t="s">
        <v>4901</v>
      </c>
      <c r="E1935" t="s">
        <v>22</v>
      </c>
      <c r="F1935" t="s">
        <v>2091</v>
      </c>
      <c r="G1935" t="s">
        <v>2092</v>
      </c>
      <c r="H1935" t="s">
        <v>25</v>
      </c>
      <c r="I1935" t="s">
        <v>26</v>
      </c>
      <c r="J1935" t="s">
        <v>64</v>
      </c>
      <c r="K1935" t="s">
        <v>65</v>
      </c>
      <c r="L1935">
        <v>19140</v>
      </c>
      <c r="M1935" t="s">
        <v>66</v>
      </c>
      <c r="N1935" t="s">
        <v>793</v>
      </c>
      <c r="O1935" t="s">
        <v>31</v>
      </c>
      <c r="P1935" t="s">
        <v>55</v>
      </c>
      <c r="Q1935" t="s">
        <v>794</v>
      </c>
      <c r="R1935">
        <v>31.968</v>
      </c>
      <c r="S1935">
        <v>2</v>
      </c>
      <c r="T1935">
        <v>0.2</v>
      </c>
      <c r="U1935">
        <v>6.3936000000000002</v>
      </c>
    </row>
    <row r="1936" spans="1:21" x14ac:dyDescent="0.25">
      <c r="A1936">
        <v>9118</v>
      </c>
      <c r="B1936" t="s">
        <v>4899</v>
      </c>
      <c r="C1936" t="s">
        <v>4900</v>
      </c>
      <c r="D1936" t="s">
        <v>4901</v>
      </c>
      <c r="E1936" t="s">
        <v>22</v>
      </c>
      <c r="F1936" t="s">
        <v>2091</v>
      </c>
      <c r="G1936" t="s">
        <v>2092</v>
      </c>
      <c r="H1936" t="s">
        <v>25</v>
      </c>
      <c r="I1936" t="s">
        <v>26</v>
      </c>
      <c r="J1936" t="s">
        <v>64</v>
      </c>
      <c r="K1936" t="s">
        <v>65</v>
      </c>
      <c r="L1936">
        <v>19140</v>
      </c>
      <c r="M1936" t="s">
        <v>66</v>
      </c>
      <c r="N1936" t="s">
        <v>1147</v>
      </c>
      <c r="O1936" t="s">
        <v>31</v>
      </c>
      <c r="P1936" t="s">
        <v>35</v>
      </c>
      <c r="Q1936" t="s">
        <v>1148</v>
      </c>
      <c r="R1936">
        <v>887.27099999999996</v>
      </c>
      <c r="S1936">
        <v>3</v>
      </c>
      <c r="T1936">
        <v>0.3</v>
      </c>
      <c r="U1936">
        <v>-63.3765</v>
      </c>
    </row>
    <row r="1937" spans="1:21" x14ac:dyDescent="0.25">
      <c r="A1937">
        <v>9125</v>
      </c>
      <c r="B1937" t="s">
        <v>4902</v>
      </c>
      <c r="C1937" t="s">
        <v>3033</v>
      </c>
      <c r="D1937" t="s">
        <v>4903</v>
      </c>
      <c r="E1937" t="s">
        <v>22</v>
      </c>
      <c r="F1937" t="s">
        <v>3591</v>
      </c>
      <c r="G1937" t="s">
        <v>3592</v>
      </c>
      <c r="H1937" t="s">
        <v>100</v>
      </c>
      <c r="I1937" t="s">
        <v>26</v>
      </c>
      <c r="J1937" t="s">
        <v>101</v>
      </c>
      <c r="K1937" t="s">
        <v>91</v>
      </c>
      <c r="L1937">
        <v>77070</v>
      </c>
      <c r="M1937" t="s">
        <v>92</v>
      </c>
      <c r="N1937" t="s">
        <v>1078</v>
      </c>
      <c r="O1937" t="s">
        <v>31</v>
      </c>
      <c r="P1937" t="s">
        <v>55</v>
      </c>
      <c r="Q1937" t="s">
        <v>339</v>
      </c>
      <c r="R1937">
        <v>9.5519999999999996</v>
      </c>
      <c r="S1937">
        <v>3</v>
      </c>
      <c r="T1937">
        <v>0.6</v>
      </c>
      <c r="U1937">
        <v>-3.8208000000000002</v>
      </c>
    </row>
    <row r="1938" spans="1:21" x14ac:dyDescent="0.25">
      <c r="A1938">
        <v>9126</v>
      </c>
      <c r="B1938" t="s">
        <v>4902</v>
      </c>
      <c r="C1938" t="s">
        <v>3033</v>
      </c>
      <c r="D1938" t="s">
        <v>4903</v>
      </c>
      <c r="E1938" t="s">
        <v>22</v>
      </c>
      <c r="F1938" t="s">
        <v>3591</v>
      </c>
      <c r="G1938" t="s">
        <v>3592</v>
      </c>
      <c r="H1938" t="s">
        <v>100</v>
      </c>
      <c r="I1938" t="s">
        <v>26</v>
      </c>
      <c r="J1938" t="s">
        <v>101</v>
      </c>
      <c r="K1938" t="s">
        <v>91</v>
      </c>
      <c r="L1938">
        <v>77070</v>
      </c>
      <c r="M1938" t="s">
        <v>92</v>
      </c>
      <c r="N1938" t="s">
        <v>2878</v>
      </c>
      <c r="O1938" t="s">
        <v>31</v>
      </c>
      <c r="P1938" t="s">
        <v>55</v>
      </c>
      <c r="Q1938" t="s">
        <v>2879</v>
      </c>
      <c r="R1938">
        <v>5.3440000000000003</v>
      </c>
      <c r="S1938">
        <v>4</v>
      </c>
      <c r="T1938">
        <v>0.6</v>
      </c>
      <c r="U1938">
        <v>-2.1375999999999999</v>
      </c>
    </row>
    <row r="1939" spans="1:21" x14ac:dyDescent="0.25">
      <c r="A1939">
        <v>9130</v>
      </c>
      <c r="B1939" t="s">
        <v>4904</v>
      </c>
      <c r="C1939" t="s">
        <v>1162</v>
      </c>
      <c r="D1939" t="s">
        <v>4905</v>
      </c>
      <c r="E1939" t="s">
        <v>22</v>
      </c>
      <c r="F1939" t="s">
        <v>4554</v>
      </c>
      <c r="G1939" t="s">
        <v>4555</v>
      </c>
      <c r="H1939" t="s">
        <v>25</v>
      </c>
      <c r="I1939" t="s">
        <v>26</v>
      </c>
      <c r="J1939" t="s">
        <v>789</v>
      </c>
      <c r="K1939" t="s">
        <v>250</v>
      </c>
      <c r="L1939">
        <v>44105</v>
      </c>
      <c r="M1939" t="s">
        <v>66</v>
      </c>
      <c r="N1939" t="s">
        <v>2329</v>
      </c>
      <c r="O1939" t="s">
        <v>31</v>
      </c>
      <c r="P1939" t="s">
        <v>32</v>
      </c>
      <c r="Q1939" t="s">
        <v>2330</v>
      </c>
      <c r="R1939">
        <v>301.47000000000003</v>
      </c>
      <c r="S1939">
        <v>3</v>
      </c>
      <c r="T1939">
        <v>0.5</v>
      </c>
      <c r="U1939">
        <v>-241.17599999999999</v>
      </c>
    </row>
    <row r="1940" spans="1:21" x14ac:dyDescent="0.25">
      <c r="A1940">
        <v>9132</v>
      </c>
      <c r="B1940" t="s">
        <v>4906</v>
      </c>
      <c r="C1940" t="s">
        <v>161</v>
      </c>
      <c r="D1940" s="1">
        <v>42741</v>
      </c>
      <c r="E1940" t="s">
        <v>39</v>
      </c>
      <c r="F1940" t="s">
        <v>2482</v>
      </c>
      <c r="G1940" t="s">
        <v>2483</v>
      </c>
      <c r="H1940" t="s">
        <v>89</v>
      </c>
      <c r="I1940" t="s">
        <v>26</v>
      </c>
      <c r="J1940" t="s">
        <v>4907</v>
      </c>
      <c r="K1940" t="s">
        <v>1274</v>
      </c>
      <c r="L1940">
        <v>20707</v>
      </c>
      <c r="M1940" t="s">
        <v>66</v>
      </c>
      <c r="N1940" t="s">
        <v>1518</v>
      </c>
      <c r="O1940" t="s">
        <v>31</v>
      </c>
      <c r="P1940" t="s">
        <v>55</v>
      </c>
      <c r="Q1940" t="s">
        <v>1519</v>
      </c>
      <c r="R1940">
        <v>27.46</v>
      </c>
      <c r="S1940">
        <v>2</v>
      </c>
      <c r="T1940">
        <v>0</v>
      </c>
      <c r="U1940">
        <v>9.8856000000000002</v>
      </c>
    </row>
    <row r="1941" spans="1:21" x14ac:dyDescent="0.25">
      <c r="A1941">
        <v>9155</v>
      </c>
      <c r="B1941" t="s">
        <v>4908</v>
      </c>
      <c r="C1941" s="1">
        <v>42377</v>
      </c>
      <c r="D1941" s="1">
        <v>42437</v>
      </c>
      <c r="E1941" t="s">
        <v>22</v>
      </c>
      <c r="F1941" t="s">
        <v>4909</v>
      </c>
      <c r="G1941" t="s">
        <v>4910</v>
      </c>
      <c r="H1941" t="s">
        <v>25</v>
      </c>
      <c r="I1941" t="s">
        <v>26</v>
      </c>
      <c r="J1941" t="s">
        <v>64</v>
      </c>
      <c r="K1941" t="s">
        <v>65</v>
      </c>
      <c r="L1941">
        <v>19140</v>
      </c>
      <c r="M1941" t="s">
        <v>66</v>
      </c>
      <c r="N1941" t="s">
        <v>617</v>
      </c>
      <c r="O1941" t="s">
        <v>31</v>
      </c>
      <c r="P1941" t="s">
        <v>55</v>
      </c>
      <c r="Q1941" t="s">
        <v>3699</v>
      </c>
      <c r="R1941">
        <v>19.312000000000001</v>
      </c>
      <c r="S1941">
        <v>2</v>
      </c>
      <c r="T1941">
        <v>0.2</v>
      </c>
      <c r="U1941">
        <v>3.1381999999999999</v>
      </c>
    </row>
    <row r="1942" spans="1:21" x14ac:dyDescent="0.25">
      <c r="A1942">
        <v>9162</v>
      </c>
      <c r="B1942" t="s">
        <v>4911</v>
      </c>
      <c r="C1942" s="1">
        <v>42594</v>
      </c>
      <c r="D1942" s="1">
        <v>42716</v>
      </c>
      <c r="E1942" t="s">
        <v>39</v>
      </c>
      <c r="F1942" t="s">
        <v>1746</v>
      </c>
      <c r="G1942" t="s">
        <v>1747</v>
      </c>
      <c r="H1942" t="s">
        <v>25</v>
      </c>
      <c r="I1942" t="s">
        <v>26</v>
      </c>
      <c r="J1942" t="s">
        <v>4912</v>
      </c>
      <c r="K1942" t="s">
        <v>257</v>
      </c>
      <c r="L1942">
        <v>54703</v>
      </c>
      <c r="M1942" t="s">
        <v>92</v>
      </c>
      <c r="N1942" t="s">
        <v>2313</v>
      </c>
      <c r="O1942" t="s">
        <v>31</v>
      </c>
      <c r="P1942" t="s">
        <v>32</v>
      </c>
      <c r="Q1942" t="s">
        <v>2314</v>
      </c>
      <c r="R1942">
        <v>405.86</v>
      </c>
      <c r="S1942">
        <v>7</v>
      </c>
      <c r="T1942">
        <v>0</v>
      </c>
      <c r="U1942">
        <v>32.468800000000002</v>
      </c>
    </row>
    <row r="1943" spans="1:21" x14ac:dyDescent="0.25">
      <c r="A1943">
        <v>9163</v>
      </c>
      <c r="B1943" t="s">
        <v>4911</v>
      </c>
      <c r="C1943" s="1">
        <v>42594</v>
      </c>
      <c r="D1943" s="1">
        <v>42716</v>
      </c>
      <c r="E1943" t="s">
        <v>39</v>
      </c>
      <c r="F1943" t="s">
        <v>1746</v>
      </c>
      <c r="G1943" t="s">
        <v>1747</v>
      </c>
      <c r="H1943" t="s">
        <v>25</v>
      </c>
      <c r="I1943" t="s">
        <v>26</v>
      </c>
      <c r="J1943" t="s">
        <v>4912</v>
      </c>
      <c r="K1943" t="s">
        <v>257</v>
      </c>
      <c r="L1943">
        <v>54703</v>
      </c>
      <c r="M1943" t="s">
        <v>92</v>
      </c>
      <c r="N1943" t="s">
        <v>923</v>
      </c>
      <c r="O1943" t="s">
        <v>31</v>
      </c>
      <c r="P1943" t="s">
        <v>35</v>
      </c>
      <c r="Q1943" t="s">
        <v>924</v>
      </c>
      <c r="R1943">
        <v>680.01</v>
      </c>
      <c r="S1943">
        <v>3</v>
      </c>
      <c r="T1943">
        <v>0</v>
      </c>
      <c r="U1943">
        <v>176.80260000000001</v>
      </c>
    </row>
    <row r="1944" spans="1:21" x14ac:dyDescent="0.25">
      <c r="A1944">
        <v>9171</v>
      </c>
      <c r="B1944" t="s">
        <v>4913</v>
      </c>
      <c r="C1944" s="1">
        <v>42381</v>
      </c>
      <c r="D1944" s="1">
        <v>42381</v>
      </c>
      <c r="E1944" t="s">
        <v>464</v>
      </c>
      <c r="F1944" t="s">
        <v>2895</v>
      </c>
      <c r="G1944" t="s">
        <v>2896</v>
      </c>
      <c r="H1944" t="s">
        <v>100</v>
      </c>
      <c r="I1944" t="s">
        <v>26</v>
      </c>
      <c r="J1944" t="s">
        <v>4056</v>
      </c>
      <c r="K1944" t="s">
        <v>52</v>
      </c>
      <c r="L1944">
        <v>93030</v>
      </c>
      <c r="M1944" t="s">
        <v>53</v>
      </c>
      <c r="N1944" t="s">
        <v>656</v>
      </c>
      <c r="O1944" t="s">
        <v>31</v>
      </c>
      <c r="P1944" t="s">
        <v>55</v>
      </c>
      <c r="Q1944" t="s">
        <v>657</v>
      </c>
      <c r="R1944">
        <v>31.96</v>
      </c>
      <c r="S1944">
        <v>2</v>
      </c>
      <c r="T1944">
        <v>0</v>
      </c>
      <c r="U1944">
        <v>1.5980000000000001</v>
      </c>
    </row>
    <row r="1945" spans="1:21" x14ac:dyDescent="0.25">
      <c r="A1945">
        <v>9185</v>
      </c>
      <c r="B1945" t="s">
        <v>4914</v>
      </c>
      <c r="C1945" s="1">
        <v>42924</v>
      </c>
      <c r="D1945" s="1">
        <v>43047</v>
      </c>
      <c r="E1945" t="s">
        <v>39</v>
      </c>
      <c r="F1945" t="s">
        <v>450</v>
      </c>
      <c r="G1945" t="s">
        <v>451</v>
      </c>
      <c r="H1945" t="s">
        <v>25</v>
      </c>
      <c r="I1945" t="s">
        <v>26</v>
      </c>
      <c r="J1945" t="s">
        <v>4433</v>
      </c>
      <c r="K1945" t="s">
        <v>52</v>
      </c>
      <c r="L1945">
        <v>92683</v>
      </c>
      <c r="M1945" t="s">
        <v>53</v>
      </c>
      <c r="N1945" t="s">
        <v>83</v>
      </c>
      <c r="O1945" t="s">
        <v>31</v>
      </c>
      <c r="P1945" t="s">
        <v>55</v>
      </c>
      <c r="Q1945" t="s">
        <v>84</v>
      </c>
      <c r="R1945">
        <v>51.75</v>
      </c>
      <c r="S1945">
        <v>1</v>
      </c>
      <c r="T1945">
        <v>0</v>
      </c>
      <c r="U1945">
        <v>15.525</v>
      </c>
    </row>
    <row r="1946" spans="1:21" x14ac:dyDescent="0.25">
      <c r="A1946">
        <v>9186</v>
      </c>
      <c r="B1946" t="s">
        <v>4914</v>
      </c>
      <c r="C1946" s="1">
        <v>42924</v>
      </c>
      <c r="D1946" s="1">
        <v>43047</v>
      </c>
      <c r="E1946" t="s">
        <v>39</v>
      </c>
      <c r="F1946" t="s">
        <v>450</v>
      </c>
      <c r="G1946" t="s">
        <v>451</v>
      </c>
      <c r="H1946" t="s">
        <v>25</v>
      </c>
      <c r="I1946" t="s">
        <v>26</v>
      </c>
      <c r="J1946" t="s">
        <v>4433</v>
      </c>
      <c r="K1946" t="s">
        <v>52</v>
      </c>
      <c r="L1946">
        <v>92683</v>
      </c>
      <c r="M1946" t="s">
        <v>53</v>
      </c>
      <c r="N1946" t="s">
        <v>4915</v>
      </c>
      <c r="O1946" t="s">
        <v>31</v>
      </c>
      <c r="P1946" t="s">
        <v>35</v>
      </c>
      <c r="Q1946" t="s">
        <v>4916</v>
      </c>
      <c r="R1946">
        <v>207.184</v>
      </c>
      <c r="S1946">
        <v>1</v>
      </c>
      <c r="T1946">
        <v>0.2</v>
      </c>
      <c r="U1946">
        <v>25.898</v>
      </c>
    </row>
    <row r="1947" spans="1:21" x14ac:dyDescent="0.25">
      <c r="A1947">
        <v>9200</v>
      </c>
      <c r="B1947" t="s">
        <v>4917</v>
      </c>
      <c r="C1947" s="1">
        <v>41917</v>
      </c>
      <c r="D1947" t="s">
        <v>1673</v>
      </c>
      <c r="E1947" t="s">
        <v>39</v>
      </c>
      <c r="F1947" t="s">
        <v>1318</v>
      </c>
      <c r="G1947" t="s">
        <v>1319</v>
      </c>
      <c r="H1947" t="s">
        <v>25</v>
      </c>
      <c r="I1947" t="s">
        <v>26</v>
      </c>
      <c r="J1947" t="s">
        <v>1765</v>
      </c>
      <c r="K1947" t="s">
        <v>52</v>
      </c>
      <c r="L1947">
        <v>95123</v>
      </c>
      <c r="M1947" t="s">
        <v>53</v>
      </c>
      <c r="N1947" t="s">
        <v>2696</v>
      </c>
      <c r="O1947" t="s">
        <v>31</v>
      </c>
      <c r="P1947" t="s">
        <v>35</v>
      </c>
      <c r="Q1947" t="s">
        <v>2697</v>
      </c>
      <c r="R1947">
        <v>256.78399999999999</v>
      </c>
      <c r="S1947">
        <v>1</v>
      </c>
      <c r="T1947">
        <v>0.2</v>
      </c>
      <c r="U1947">
        <v>32.097999999999999</v>
      </c>
    </row>
    <row r="1948" spans="1:21" x14ac:dyDescent="0.25">
      <c r="A1948">
        <v>9201</v>
      </c>
      <c r="B1948" t="s">
        <v>4918</v>
      </c>
      <c r="C1948" t="s">
        <v>1838</v>
      </c>
      <c r="D1948" t="s">
        <v>3055</v>
      </c>
      <c r="E1948" t="s">
        <v>86</v>
      </c>
      <c r="F1948" t="s">
        <v>3480</v>
      </c>
      <c r="G1948" t="s">
        <v>3481</v>
      </c>
      <c r="H1948" t="s">
        <v>25</v>
      </c>
      <c r="I1948" t="s">
        <v>26</v>
      </c>
      <c r="J1948" t="s">
        <v>4919</v>
      </c>
      <c r="K1948" t="s">
        <v>392</v>
      </c>
      <c r="L1948">
        <v>8861</v>
      </c>
      <c r="M1948" t="s">
        <v>66</v>
      </c>
      <c r="N1948" t="s">
        <v>604</v>
      </c>
      <c r="O1948" t="s">
        <v>31</v>
      </c>
      <c r="P1948" t="s">
        <v>32</v>
      </c>
      <c r="Q1948" t="s">
        <v>605</v>
      </c>
      <c r="R1948">
        <v>120.98</v>
      </c>
      <c r="S1948">
        <v>1</v>
      </c>
      <c r="T1948">
        <v>0</v>
      </c>
      <c r="U1948">
        <v>12.098000000000001</v>
      </c>
    </row>
    <row r="1949" spans="1:21" x14ac:dyDescent="0.25">
      <c r="A1949">
        <v>9213</v>
      </c>
      <c r="B1949" t="s">
        <v>4920</v>
      </c>
      <c r="C1949" s="1">
        <v>41863</v>
      </c>
      <c r="D1949" t="s">
        <v>1620</v>
      </c>
      <c r="E1949" t="s">
        <v>39</v>
      </c>
      <c r="F1949" t="s">
        <v>751</v>
      </c>
      <c r="G1949" t="s">
        <v>752</v>
      </c>
      <c r="H1949" t="s">
        <v>89</v>
      </c>
      <c r="I1949" t="s">
        <v>26</v>
      </c>
      <c r="J1949" t="s">
        <v>352</v>
      </c>
      <c r="K1949" t="s">
        <v>52</v>
      </c>
      <c r="L1949">
        <v>94110</v>
      </c>
      <c r="M1949" t="s">
        <v>53</v>
      </c>
      <c r="N1949" t="s">
        <v>131</v>
      </c>
      <c r="O1949" t="s">
        <v>31</v>
      </c>
      <c r="P1949" t="s">
        <v>55</v>
      </c>
      <c r="Q1949" t="s">
        <v>132</v>
      </c>
      <c r="R1949">
        <v>39.880000000000003</v>
      </c>
      <c r="S1949">
        <v>2</v>
      </c>
      <c r="T1949">
        <v>0</v>
      </c>
      <c r="U1949">
        <v>11.166399999999999</v>
      </c>
    </row>
    <row r="1950" spans="1:21" x14ac:dyDescent="0.25">
      <c r="A1950">
        <v>9214</v>
      </c>
      <c r="B1950" t="s">
        <v>4920</v>
      </c>
      <c r="C1950" s="1">
        <v>41863</v>
      </c>
      <c r="D1950" t="s">
        <v>1620</v>
      </c>
      <c r="E1950" t="s">
        <v>39</v>
      </c>
      <c r="F1950" t="s">
        <v>751</v>
      </c>
      <c r="G1950" t="s">
        <v>752</v>
      </c>
      <c r="H1950" t="s">
        <v>89</v>
      </c>
      <c r="I1950" t="s">
        <v>26</v>
      </c>
      <c r="J1950" t="s">
        <v>352</v>
      </c>
      <c r="K1950" t="s">
        <v>52</v>
      </c>
      <c r="L1950">
        <v>94110</v>
      </c>
      <c r="M1950" t="s">
        <v>53</v>
      </c>
      <c r="N1950" t="s">
        <v>1683</v>
      </c>
      <c r="O1950" t="s">
        <v>31</v>
      </c>
      <c r="P1950" t="s">
        <v>55</v>
      </c>
      <c r="Q1950" t="s">
        <v>1684</v>
      </c>
      <c r="R1950">
        <v>79.44</v>
      </c>
      <c r="S1950">
        <v>3</v>
      </c>
      <c r="T1950">
        <v>0</v>
      </c>
      <c r="U1950">
        <v>28.598400000000002</v>
      </c>
    </row>
    <row r="1951" spans="1:21" x14ac:dyDescent="0.25">
      <c r="A1951">
        <v>9220</v>
      </c>
      <c r="B1951" t="s">
        <v>4921</v>
      </c>
      <c r="C1951" t="s">
        <v>308</v>
      </c>
      <c r="D1951" t="s">
        <v>4576</v>
      </c>
      <c r="E1951" t="s">
        <v>39</v>
      </c>
      <c r="F1951" t="s">
        <v>1742</v>
      </c>
      <c r="G1951" t="s">
        <v>1743</v>
      </c>
      <c r="H1951" t="s">
        <v>25</v>
      </c>
      <c r="I1951" t="s">
        <v>26</v>
      </c>
      <c r="J1951" t="s">
        <v>64</v>
      </c>
      <c r="K1951" t="s">
        <v>65</v>
      </c>
      <c r="L1951">
        <v>19120</v>
      </c>
      <c r="M1951" t="s">
        <v>66</v>
      </c>
      <c r="N1951" t="s">
        <v>2210</v>
      </c>
      <c r="O1951" t="s">
        <v>31</v>
      </c>
      <c r="P1951" t="s">
        <v>32</v>
      </c>
      <c r="Q1951" t="s">
        <v>2211</v>
      </c>
      <c r="R1951">
        <v>301.47000000000003</v>
      </c>
      <c r="S1951">
        <v>3</v>
      </c>
      <c r="T1951">
        <v>0.5</v>
      </c>
      <c r="U1951">
        <v>-204.99959999999999</v>
      </c>
    </row>
    <row r="1952" spans="1:21" x14ac:dyDescent="0.25">
      <c r="A1952">
        <v>9222</v>
      </c>
      <c r="B1952" t="s">
        <v>4922</v>
      </c>
      <c r="C1952" t="s">
        <v>1712</v>
      </c>
      <c r="D1952" t="s">
        <v>1462</v>
      </c>
      <c r="E1952" t="s">
        <v>86</v>
      </c>
      <c r="F1952" t="s">
        <v>2498</v>
      </c>
      <c r="G1952" t="s">
        <v>2499</v>
      </c>
      <c r="H1952" t="s">
        <v>25</v>
      </c>
      <c r="I1952" t="s">
        <v>26</v>
      </c>
      <c r="J1952" t="s">
        <v>1663</v>
      </c>
      <c r="K1952" t="s">
        <v>1664</v>
      </c>
      <c r="L1952">
        <v>70506</v>
      </c>
      <c r="M1952" t="s">
        <v>29</v>
      </c>
      <c r="N1952" t="s">
        <v>329</v>
      </c>
      <c r="O1952" t="s">
        <v>31</v>
      </c>
      <c r="P1952" t="s">
        <v>45</v>
      </c>
      <c r="Q1952" t="s">
        <v>330</v>
      </c>
      <c r="R1952">
        <v>1504.52</v>
      </c>
      <c r="S1952">
        <v>4</v>
      </c>
      <c r="T1952">
        <v>0</v>
      </c>
      <c r="U1952">
        <v>346.03960000000001</v>
      </c>
    </row>
    <row r="1953" spans="1:21" x14ac:dyDescent="0.25">
      <c r="A1953">
        <v>9233</v>
      </c>
      <c r="B1953" t="s">
        <v>4923</v>
      </c>
      <c r="C1953" s="1">
        <v>42409</v>
      </c>
      <c r="D1953" s="1">
        <v>42530</v>
      </c>
      <c r="E1953" t="s">
        <v>39</v>
      </c>
      <c r="F1953" t="s">
        <v>718</v>
      </c>
      <c r="G1953" t="s">
        <v>719</v>
      </c>
      <c r="H1953" t="s">
        <v>25</v>
      </c>
      <c r="I1953" t="s">
        <v>26</v>
      </c>
      <c r="J1953" t="s">
        <v>51</v>
      </c>
      <c r="K1953" t="s">
        <v>52</v>
      </c>
      <c r="L1953">
        <v>90036</v>
      </c>
      <c r="M1953" t="s">
        <v>53</v>
      </c>
      <c r="N1953" t="s">
        <v>1871</v>
      </c>
      <c r="O1953" t="s">
        <v>31</v>
      </c>
      <c r="P1953" t="s">
        <v>55</v>
      </c>
      <c r="Q1953" t="s">
        <v>1872</v>
      </c>
      <c r="R1953">
        <v>94.68</v>
      </c>
      <c r="S1953">
        <v>9</v>
      </c>
      <c r="T1953">
        <v>0</v>
      </c>
      <c r="U1953">
        <v>31.244399999999999</v>
      </c>
    </row>
    <row r="1954" spans="1:21" x14ac:dyDescent="0.25">
      <c r="A1954">
        <v>9237</v>
      </c>
      <c r="B1954" t="s">
        <v>4923</v>
      </c>
      <c r="C1954" s="1">
        <v>42409</v>
      </c>
      <c r="D1954" s="1">
        <v>42530</v>
      </c>
      <c r="E1954" t="s">
        <v>39</v>
      </c>
      <c r="F1954" t="s">
        <v>718</v>
      </c>
      <c r="G1954" t="s">
        <v>719</v>
      </c>
      <c r="H1954" t="s">
        <v>25</v>
      </c>
      <c r="I1954" t="s">
        <v>26</v>
      </c>
      <c r="J1954" t="s">
        <v>51</v>
      </c>
      <c r="K1954" t="s">
        <v>52</v>
      </c>
      <c r="L1954">
        <v>90036</v>
      </c>
      <c r="M1954" t="s">
        <v>53</v>
      </c>
      <c r="N1954" t="s">
        <v>57</v>
      </c>
      <c r="O1954" t="s">
        <v>31</v>
      </c>
      <c r="P1954" t="s">
        <v>45</v>
      </c>
      <c r="Q1954" t="s">
        <v>58</v>
      </c>
      <c r="R1954">
        <v>568.72799999999995</v>
      </c>
      <c r="S1954">
        <v>3</v>
      </c>
      <c r="T1954">
        <v>0.2</v>
      </c>
      <c r="U1954">
        <v>28.436399999999999</v>
      </c>
    </row>
    <row r="1955" spans="1:21" x14ac:dyDescent="0.25">
      <c r="A1955">
        <v>9239</v>
      </c>
      <c r="B1955" t="s">
        <v>4924</v>
      </c>
      <c r="C1955" s="1">
        <v>43041</v>
      </c>
      <c r="D1955" t="s">
        <v>1590</v>
      </c>
      <c r="E1955" t="s">
        <v>86</v>
      </c>
      <c r="F1955" t="s">
        <v>1999</v>
      </c>
      <c r="G1955" t="s">
        <v>2000</v>
      </c>
      <c r="H1955" t="s">
        <v>25</v>
      </c>
      <c r="I1955" t="s">
        <v>26</v>
      </c>
      <c r="J1955" t="s">
        <v>376</v>
      </c>
      <c r="K1955" t="s">
        <v>250</v>
      </c>
      <c r="L1955">
        <v>43229</v>
      </c>
      <c r="M1955" t="s">
        <v>66</v>
      </c>
      <c r="N1955" t="s">
        <v>1071</v>
      </c>
      <c r="O1955" t="s">
        <v>31</v>
      </c>
      <c r="P1955" t="s">
        <v>55</v>
      </c>
      <c r="Q1955" t="s">
        <v>1072</v>
      </c>
      <c r="R1955">
        <v>147.56800000000001</v>
      </c>
      <c r="S1955">
        <v>2</v>
      </c>
      <c r="T1955">
        <v>0.2</v>
      </c>
      <c r="U1955">
        <v>-3.6892</v>
      </c>
    </row>
    <row r="1956" spans="1:21" x14ac:dyDescent="0.25">
      <c r="A1956">
        <v>9244</v>
      </c>
      <c r="B1956" t="s">
        <v>4925</v>
      </c>
      <c r="C1956" s="1">
        <v>41889</v>
      </c>
      <c r="D1956" t="s">
        <v>4254</v>
      </c>
      <c r="E1956" t="s">
        <v>39</v>
      </c>
      <c r="F1956" t="s">
        <v>873</v>
      </c>
      <c r="G1956" t="s">
        <v>874</v>
      </c>
      <c r="H1956" t="s">
        <v>100</v>
      </c>
      <c r="I1956" t="s">
        <v>26</v>
      </c>
      <c r="J1956" t="s">
        <v>352</v>
      </c>
      <c r="K1956" t="s">
        <v>52</v>
      </c>
      <c r="L1956">
        <v>94122</v>
      </c>
      <c r="M1956" t="s">
        <v>53</v>
      </c>
      <c r="N1956" t="s">
        <v>3114</v>
      </c>
      <c r="O1956" t="s">
        <v>31</v>
      </c>
      <c r="P1956" t="s">
        <v>32</v>
      </c>
      <c r="Q1956" t="s">
        <v>3115</v>
      </c>
      <c r="R1956">
        <v>119.833</v>
      </c>
      <c r="S1956">
        <v>1</v>
      </c>
      <c r="T1956">
        <v>0.15</v>
      </c>
      <c r="U1956">
        <v>7.0490000000000004</v>
      </c>
    </row>
    <row r="1957" spans="1:21" x14ac:dyDescent="0.25">
      <c r="A1957">
        <v>9255</v>
      </c>
      <c r="B1957" t="s">
        <v>4926</v>
      </c>
      <c r="C1957" s="1">
        <v>41945</v>
      </c>
      <c r="D1957" t="s">
        <v>3804</v>
      </c>
      <c r="E1957" t="s">
        <v>22</v>
      </c>
      <c r="F1957" t="s">
        <v>1001</v>
      </c>
      <c r="G1957" t="s">
        <v>1002</v>
      </c>
      <c r="H1957" t="s">
        <v>25</v>
      </c>
      <c r="I1957" t="s">
        <v>26</v>
      </c>
      <c r="J1957" t="s">
        <v>165</v>
      </c>
      <c r="K1957" t="s">
        <v>633</v>
      </c>
      <c r="L1957">
        <v>65203</v>
      </c>
      <c r="M1957" t="s">
        <v>92</v>
      </c>
      <c r="N1957" t="s">
        <v>139</v>
      </c>
      <c r="O1957" t="s">
        <v>31</v>
      </c>
      <c r="P1957" t="s">
        <v>35</v>
      </c>
      <c r="Q1957" t="s">
        <v>140</v>
      </c>
      <c r="R1957">
        <v>60.89</v>
      </c>
      <c r="S1957">
        <v>1</v>
      </c>
      <c r="T1957">
        <v>0</v>
      </c>
      <c r="U1957">
        <v>15.2225</v>
      </c>
    </row>
    <row r="1958" spans="1:21" x14ac:dyDescent="0.25">
      <c r="A1958">
        <v>9258</v>
      </c>
      <c r="B1958" t="s">
        <v>4926</v>
      </c>
      <c r="C1958" s="1">
        <v>41945</v>
      </c>
      <c r="D1958" t="s">
        <v>3804</v>
      </c>
      <c r="E1958" t="s">
        <v>22</v>
      </c>
      <c r="F1958" t="s">
        <v>1001</v>
      </c>
      <c r="G1958" t="s">
        <v>1002</v>
      </c>
      <c r="H1958" t="s">
        <v>25</v>
      </c>
      <c r="I1958" t="s">
        <v>26</v>
      </c>
      <c r="J1958" t="s">
        <v>165</v>
      </c>
      <c r="K1958" t="s">
        <v>633</v>
      </c>
      <c r="L1958">
        <v>65203</v>
      </c>
      <c r="M1958" t="s">
        <v>92</v>
      </c>
      <c r="N1958" t="s">
        <v>2194</v>
      </c>
      <c r="O1958" t="s">
        <v>31</v>
      </c>
      <c r="P1958" t="s">
        <v>55</v>
      </c>
      <c r="Q1958" t="s">
        <v>2195</v>
      </c>
      <c r="R1958">
        <v>332.94</v>
      </c>
      <c r="S1958">
        <v>3</v>
      </c>
      <c r="T1958">
        <v>0</v>
      </c>
      <c r="U1958">
        <v>53.270400000000002</v>
      </c>
    </row>
    <row r="1959" spans="1:21" x14ac:dyDescent="0.25">
      <c r="A1959">
        <v>9262</v>
      </c>
      <c r="B1959" t="s">
        <v>4927</v>
      </c>
      <c r="C1959" s="1">
        <v>42775</v>
      </c>
      <c r="D1959" s="1">
        <v>42775</v>
      </c>
      <c r="E1959" t="s">
        <v>464</v>
      </c>
      <c r="F1959" t="s">
        <v>3782</v>
      </c>
      <c r="G1959" t="s">
        <v>3783</v>
      </c>
      <c r="H1959" t="s">
        <v>100</v>
      </c>
      <c r="I1959" t="s">
        <v>26</v>
      </c>
      <c r="J1959" t="s">
        <v>202</v>
      </c>
      <c r="K1959" t="s">
        <v>203</v>
      </c>
      <c r="L1959">
        <v>98103</v>
      </c>
      <c r="M1959" t="s">
        <v>53</v>
      </c>
      <c r="N1959" t="s">
        <v>115</v>
      </c>
      <c r="O1959" t="s">
        <v>31</v>
      </c>
      <c r="P1959" t="s">
        <v>35</v>
      </c>
      <c r="Q1959" t="s">
        <v>116</v>
      </c>
      <c r="R1959">
        <v>215.976</v>
      </c>
      <c r="S1959">
        <v>3</v>
      </c>
      <c r="T1959">
        <v>0.2</v>
      </c>
      <c r="U1959">
        <v>-2.6997</v>
      </c>
    </row>
    <row r="1960" spans="1:21" x14ac:dyDescent="0.25">
      <c r="A1960">
        <v>9263</v>
      </c>
      <c r="B1960" t="s">
        <v>4928</v>
      </c>
      <c r="C1960" s="1">
        <v>42257</v>
      </c>
      <c r="D1960" t="s">
        <v>995</v>
      </c>
      <c r="E1960" t="s">
        <v>39</v>
      </c>
      <c r="F1960" t="s">
        <v>4929</v>
      </c>
      <c r="G1960" t="s">
        <v>4930</v>
      </c>
      <c r="H1960" t="s">
        <v>25</v>
      </c>
      <c r="I1960" t="s">
        <v>26</v>
      </c>
      <c r="J1960" t="s">
        <v>311</v>
      </c>
      <c r="K1960" t="s">
        <v>312</v>
      </c>
      <c r="L1960">
        <v>48227</v>
      </c>
      <c r="M1960" t="s">
        <v>92</v>
      </c>
      <c r="N1960" t="s">
        <v>147</v>
      </c>
      <c r="O1960" t="s">
        <v>31</v>
      </c>
      <c r="P1960" t="s">
        <v>35</v>
      </c>
      <c r="Q1960" t="s">
        <v>148</v>
      </c>
      <c r="R1960">
        <v>389.97</v>
      </c>
      <c r="S1960">
        <v>3</v>
      </c>
      <c r="T1960">
        <v>0</v>
      </c>
      <c r="U1960">
        <v>35.097299999999997</v>
      </c>
    </row>
    <row r="1961" spans="1:21" x14ac:dyDescent="0.25">
      <c r="A1961">
        <v>9267</v>
      </c>
      <c r="B1961" t="s">
        <v>4931</v>
      </c>
      <c r="C1961" s="1">
        <v>41853</v>
      </c>
      <c r="D1961" s="1">
        <v>41884</v>
      </c>
      <c r="E1961" t="s">
        <v>86</v>
      </c>
      <c r="F1961" t="s">
        <v>426</v>
      </c>
      <c r="G1961" t="s">
        <v>427</v>
      </c>
      <c r="H1961" t="s">
        <v>100</v>
      </c>
      <c r="I1961" t="s">
        <v>26</v>
      </c>
      <c r="J1961" t="s">
        <v>1576</v>
      </c>
      <c r="K1961" t="s">
        <v>1577</v>
      </c>
      <c r="L1961">
        <v>89031</v>
      </c>
      <c r="M1961" t="s">
        <v>53</v>
      </c>
      <c r="N1961" t="s">
        <v>3406</v>
      </c>
      <c r="O1961" t="s">
        <v>31</v>
      </c>
      <c r="P1961" t="s">
        <v>55</v>
      </c>
      <c r="Q1961" t="s">
        <v>3407</v>
      </c>
      <c r="R1961">
        <v>14.56</v>
      </c>
      <c r="S1961">
        <v>2</v>
      </c>
      <c r="T1961">
        <v>0</v>
      </c>
      <c r="U1961">
        <v>5.5327999999999999</v>
      </c>
    </row>
    <row r="1962" spans="1:21" x14ac:dyDescent="0.25">
      <c r="A1962">
        <v>9268</v>
      </c>
      <c r="B1962" t="s">
        <v>4932</v>
      </c>
      <c r="C1962" t="s">
        <v>70</v>
      </c>
      <c r="D1962" t="s">
        <v>70</v>
      </c>
      <c r="E1962" t="s">
        <v>464</v>
      </c>
      <c r="F1962" t="s">
        <v>708</v>
      </c>
      <c r="G1962" t="s">
        <v>709</v>
      </c>
      <c r="H1962" t="s">
        <v>25</v>
      </c>
      <c r="I1962" t="s">
        <v>26</v>
      </c>
      <c r="J1962" t="s">
        <v>3239</v>
      </c>
      <c r="K1962" t="s">
        <v>123</v>
      </c>
      <c r="L1962">
        <v>11520</v>
      </c>
      <c r="M1962" t="s">
        <v>66</v>
      </c>
      <c r="N1962" t="s">
        <v>3799</v>
      </c>
      <c r="O1962" t="s">
        <v>31</v>
      </c>
      <c r="P1962" t="s">
        <v>35</v>
      </c>
      <c r="Q1962" t="s">
        <v>3800</v>
      </c>
      <c r="R1962">
        <v>102.58199999999999</v>
      </c>
      <c r="S1962">
        <v>1</v>
      </c>
      <c r="T1962">
        <v>0.1</v>
      </c>
      <c r="U1962">
        <v>6.8388</v>
      </c>
    </row>
    <row r="1963" spans="1:21" x14ac:dyDescent="0.25">
      <c r="A1963">
        <v>9272</v>
      </c>
      <c r="B1963" t="s">
        <v>4933</v>
      </c>
      <c r="C1963" s="1">
        <v>42709</v>
      </c>
      <c r="D1963" t="s">
        <v>3474</v>
      </c>
      <c r="E1963" t="s">
        <v>39</v>
      </c>
      <c r="F1963" t="s">
        <v>2207</v>
      </c>
      <c r="G1963" t="s">
        <v>2208</v>
      </c>
      <c r="H1963" t="s">
        <v>89</v>
      </c>
      <c r="I1963" t="s">
        <v>26</v>
      </c>
      <c r="J1963" t="s">
        <v>180</v>
      </c>
      <c r="K1963" t="s">
        <v>123</v>
      </c>
      <c r="L1963">
        <v>10024</v>
      </c>
      <c r="M1963" t="s">
        <v>66</v>
      </c>
      <c r="N1963" t="s">
        <v>2878</v>
      </c>
      <c r="O1963" t="s">
        <v>31</v>
      </c>
      <c r="P1963" t="s">
        <v>55</v>
      </c>
      <c r="Q1963" t="s">
        <v>2879</v>
      </c>
      <c r="R1963">
        <v>10.02</v>
      </c>
      <c r="S1963">
        <v>3</v>
      </c>
      <c r="T1963">
        <v>0</v>
      </c>
      <c r="U1963">
        <v>4.4088000000000003</v>
      </c>
    </row>
    <row r="1964" spans="1:21" x14ac:dyDescent="0.25">
      <c r="A1964">
        <v>9280</v>
      </c>
      <c r="B1964" t="s">
        <v>4934</v>
      </c>
      <c r="C1964" s="1">
        <v>42747</v>
      </c>
      <c r="D1964" s="1">
        <v>42867</v>
      </c>
      <c r="E1964" t="s">
        <v>39</v>
      </c>
      <c r="F1964" t="s">
        <v>4331</v>
      </c>
      <c r="G1964" t="s">
        <v>4332</v>
      </c>
      <c r="H1964" t="s">
        <v>25</v>
      </c>
      <c r="I1964" t="s">
        <v>26</v>
      </c>
      <c r="J1964" t="s">
        <v>64</v>
      </c>
      <c r="K1964" t="s">
        <v>65</v>
      </c>
      <c r="L1964">
        <v>19140</v>
      </c>
      <c r="M1964" t="s">
        <v>66</v>
      </c>
      <c r="N1964" t="s">
        <v>646</v>
      </c>
      <c r="O1964" t="s">
        <v>31</v>
      </c>
      <c r="P1964" t="s">
        <v>35</v>
      </c>
      <c r="Q1964" t="s">
        <v>647</v>
      </c>
      <c r="R1964">
        <v>398.97199999999998</v>
      </c>
      <c r="S1964">
        <v>2</v>
      </c>
      <c r="T1964">
        <v>0.3</v>
      </c>
      <c r="U1964">
        <v>-28.498000000000001</v>
      </c>
    </row>
    <row r="1965" spans="1:21" x14ac:dyDescent="0.25">
      <c r="A1965">
        <v>9281</v>
      </c>
      <c r="B1965" t="s">
        <v>4935</v>
      </c>
      <c r="C1965" t="s">
        <v>2954</v>
      </c>
      <c r="D1965" t="s">
        <v>1396</v>
      </c>
      <c r="E1965" t="s">
        <v>39</v>
      </c>
      <c r="F1965" t="s">
        <v>4936</v>
      </c>
      <c r="G1965" t="s">
        <v>4937</v>
      </c>
      <c r="H1965" t="s">
        <v>100</v>
      </c>
      <c r="I1965" t="s">
        <v>26</v>
      </c>
      <c r="J1965" t="s">
        <v>202</v>
      </c>
      <c r="K1965" t="s">
        <v>203</v>
      </c>
      <c r="L1965">
        <v>98105</v>
      </c>
      <c r="M1965" t="s">
        <v>53</v>
      </c>
      <c r="N1965" t="s">
        <v>3244</v>
      </c>
      <c r="O1965" t="s">
        <v>31</v>
      </c>
      <c r="P1965" t="s">
        <v>32</v>
      </c>
      <c r="Q1965" t="s">
        <v>3245</v>
      </c>
      <c r="R1965">
        <v>163.88</v>
      </c>
      <c r="S1965">
        <v>2</v>
      </c>
      <c r="T1965">
        <v>0</v>
      </c>
      <c r="U1965">
        <v>40.97</v>
      </c>
    </row>
    <row r="1966" spans="1:21" x14ac:dyDescent="0.25">
      <c r="A1966">
        <v>9285</v>
      </c>
      <c r="B1966" t="s">
        <v>4938</v>
      </c>
      <c r="C1966" t="s">
        <v>2242</v>
      </c>
      <c r="D1966" t="s">
        <v>1617</v>
      </c>
      <c r="E1966" t="s">
        <v>39</v>
      </c>
      <c r="F1966" t="s">
        <v>465</v>
      </c>
      <c r="G1966" t="s">
        <v>466</v>
      </c>
      <c r="H1966" t="s">
        <v>89</v>
      </c>
      <c r="I1966" t="s">
        <v>26</v>
      </c>
      <c r="J1966" t="s">
        <v>256</v>
      </c>
      <c r="K1966" t="s">
        <v>257</v>
      </c>
      <c r="L1966">
        <v>53132</v>
      </c>
      <c r="M1966" t="s">
        <v>92</v>
      </c>
      <c r="N1966" t="s">
        <v>755</v>
      </c>
      <c r="O1966" t="s">
        <v>31</v>
      </c>
      <c r="P1966" t="s">
        <v>35</v>
      </c>
      <c r="Q1966" t="s">
        <v>756</v>
      </c>
      <c r="R1966">
        <v>392.94</v>
      </c>
      <c r="S1966">
        <v>3</v>
      </c>
      <c r="T1966">
        <v>0</v>
      </c>
      <c r="U1966">
        <v>43.223399999999998</v>
      </c>
    </row>
    <row r="1967" spans="1:21" x14ac:dyDescent="0.25">
      <c r="A1967">
        <v>9286</v>
      </c>
      <c r="B1967" t="s">
        <v>4939</v>
      </c>
      <c r="C1967" t="s">
        <v>273</v>
      </c>
      <c r="D1967" t="s">
        <v>127</v>
      </c>
      <c r="E1967" t="s">
        <v>86</v>
      </c>
      <c r="F1967" t="s">
        <v>4940</v>
      </c>
      <c r="G1967" t="s">
        <v>4941</v>
      </c>
      <c r="H1967" t="s">
        <v>25</v>
      </c>
      <c r="I1967" t="s">
        <v>26</v>
      </c>
      <c r="J1967" t="s">
        <v>1208</v>
      </c>
      <c r="K1967" t="s">
        <v>1209</v>
      </c>
      <c r="L1967">
        <v>28110</v>
      </c>
      <c r="M1967" t="s">
        <v>29</v>
      </c>
      <c r="N1967" t="s">
        <v>305</v>
      </c>
      <c r="O1967" t="s">
        <v>31</v>
      </c>
      <c r="P1967" t="s">
        <v>55</v>
      </c>
      <c r="Q1967" t="s">
        <v>306</v>
      </c>
      <c r="R1967">
        <v>18.175999999999998</v>
      </c>
      <c r="S1967">
        <v>1</v>
      </c>
      <c r="T1967">
        <v>0.2</v>
      </c>
      <c r="U1967">
        <v>4.7712000000000003</v>
      </c>
    </row>
    <row r="1968" spans="1:21" x14ac:dyDescent="0.25">
      <c r="A1968">
        <v>9288</v>
      </c>
      <c r="B1968" t="s">
        <v>4942</v>
      </c>
      <c r="C1968" t="s">
        <v>1509</v>
      </c>
      <c r="D1968" t="s">
        <v>2107</v>
      </c>
      <c r="E1968" t="s">
        <v>39</v>
      </c>
      <c r="F1968" t="s">
        <v>4000</v>
      </c>
      <c r="G1968" t="s">
        <v>4001</v>
      </c>
      <c r="H1968" t="s">
        <v>100</v>
      </c>
      <c r="I1968" t="s">
        <v>26</v>
      </c>
      <c r="J1968" t="s">
        <v>2064</v>
      </c>
      <c r="K1968" t="s">
        <v>91</v>
      </c>
      <c r="L1968">
        <v>75081</v>
      </c>
      <c r="M1968" t="s">
        <v>92</v>
      </c>
      <c r="N1968" t="s">
        <v>795</v>
      </c>
      <c r="O1968" t="s">
        <v>31</v>
      </c>
      <c r="P1968" t="s">
        <v>45</v>
      </c>
      <c r="Q1968" t="s">
        <v>796</v>
      </c>
      <c r="R1968">
        <v>457.48500000000001</v>
      </c>
      <c r="S1968">
        <v>3</v>
      </c>
      <c r="T1968">
        <v>0.3</v>
      </c>
      <c r="U1968">
        <v>-84.961500000000001</v>
      </c>
    </row>
    <row r="1969" spans="1:21" x14ac:dyDescent="0.25">
      <c r="A1969">
        <v>9289</v>
      </c>
      <c r="B1969" t="s">
        <v>4943</v>
      </c>
      <c r="C1969" t="s">
        <v>1025</v>
      </c>
      <c r="D1969" s="1">
        <v>42806</v>
      </c>
      <c r="E1969" t="s">
        <v>86</v>
      </c>
      <c r="F1969" t="s">
        <v>2036</v>
      </c>
      <c r="G1969" t="s">
        <v>2037</v>
      </c>
      <c r="H1969" t="s">
        <v>25</v>
      </c>
      <c r="I1969" t="s">
        <v>26</v>
      </c>
      <c r="J1969" t="s">
        <v>64</v>
      </c>
      <c r="K1969" t="s">
        <v>65</v>
      </c>
      <c r="L1969">
        <v>19134</v>
      </c>
      <c r="M1969" t="s">
        <v>66</v>
      </c>
      <c r="N1969" t="s">
        <v>1899</v>
      </c>
      <c r="O1969" t="s">
        <v>31</v>
      </c>
      <c r="P1969" t="s">
        <v>35</v>
      </c>
      <c r="Q1969" t="s">
        <v>1900</v>
      </c>
      <c r="R1969">
        <v>1079.316</v>
      </c>
      <c r="S1969">
        <v>6</v>
      </c>
      <c r="T1969">
        <v>0.3</v>
      </c>
      <c r="U1969">
        <v>-15.418799999999999</v>
      </c>
    </row>
    <row r="1970" spans="1:21" x14ac:dyDescent="0.25">
      <c r="A1970">
        <v>9296</v>
      </c>
      <c r="B1970" t="s">
        <v>4944</v>
      </c>
      <c r="C1970" t="s">
        <v>161</v>
      </c>
      <c r="D1970" s="1">
        <v>42741</v>
      </c>
      <c r="E1970" t="s">
        <v>39</v>
      </c>
      <c r="F1970" t="s">
        <v>4945</v>
      </c>
      <c r="G1970" t="s">
        <v>4946</v>
      </c>
      <c r="H1970" t="s">
        <v>89</v>
      </c>
      <c r="I1970" t="s">
        <v>26</v>
      </c>
      <c r="J1970" t="s">
        <v>789</v>
      </c>
      <c r="K1970" t="s">
        <v>250</v>
      </c>
      <c r="L1970">
        <v>44105</v>
      </c>
      <c r="M1970" t="s">
        <v>66</v>
      </c>
      <c r="N1970" t="s">
        <v>377</v>
      </c>
      <c r="O1970" t="s">
        <v>31</v>
      </c>
      <c r="P1970" t="s">
        <v>32</v>
      </c>
      <c r="Q1970" t="s">
        <v>378</v>
      </c>
      <c r="R1970">
        <v>115.96</v>
      </c>
      <c r="S1970">
        <v>4</v>
      </c>
      <c r="T1970">
        <v>0.5</v>
      </c>
      <c r="U1970">
        <v>-64.937600000000003</v>
      </c>
    </row>
    <row r="1971" spans="1:21" x14ac:dyDescent="0.25">
      <c r="A1971">
        <v>9301</v>
      </c>
      <c r="B1971" t="s">
        <v>4947</v>
      </c>
      <c r="C1971" t="s">
        <v>107</v>
      </c>
      <c r="D1971" t="s">
        <v>108</v>
      </c>
      <c r="E1971" t="s">
        <v>22</v>
      </c>
      <c r="F1971" t="s">
        <v>513</v>
      </c>
      <c r="G1971" t="s">
        <v>514</v>
      </c>
      <c r="H1971" t="s">
        <v>89</v>
      </c>
      <c r="I1971" t="s">
        <v>26</v>
      </c>
      <c r="J1971" t="s">
        <v>4948</v>
      </c>
      <c r="K1971" t="s">
        <v>91</v>
      </c>
      <c r="L1971">
        <v>78501</v>
      </c>
      <c r="M1971" t="s">
        <v>92</v>
      </c>
      <c r="N1971" t="s">
        <v>564</v>
      </c>
      <c r="O1971" t="s">
        <v>31</v>
      </c>
      <c r="P1971" t="s">
        <v>35</v>
      </c>
      <c r="Q1971" t="s">
        <v>565</v>
      </c>
      <c r="R1971">
        <v>56.686</v>
      </c>
      <c r="S1971">
        <v>1</v>
      </c>
      <c r="T1971">
        <v>0.3</v>
      </c>
      <c r="U1971">
        <v>-20.245000000000001</v>
      </c>
    </row>
    <row r="1972" spans="1:21" x14ac:dyDescent="0.25">
      <c r="A1972">
        <v>9320</v>
      </c>
      <c r="B1972" t="s">
        <v>4949</v>
      </c>
      <c r="C1972" t="s">
        <v>706</v>
      </c>
      <c r="D1972" t="s">
        <v>2159</v>
      </c>
      <c r="E1972" t="s">
        <v>39</v>
      </c>
      <c r="F1972" t="s">
        <v>772</v>
      </c>
      <c r="G1972" t="s">
        <v>773</v>
      </c>
      <c r="H1972" t="s">
        <v>89</v>
      </c>
      <c r="I1972" t="s">
        <v>26</v>
      </c>
      <c r="J1972" t="s">
        <v>180</v>
      </c>
      <c r="K1972" t="s">
        <v>123</v>
      </c>
      <c r="L1972">
        <v>10009</v>
      </c>
      <c r="M1972" t="s">
        <v>66</v>
      </c>
      <c r="N1972" t="s">
        <v>4950</v>
      </c>
      <c r="O1972" t="s">
        <v>31</v>
      </c>
      <c r="P1972" t="s">
        <v>35</v>
      </c>
      <c r="Q1972" t="s">
        <v>4951</v>
      </c>
      <c r="R1972">
        <v>163.76400000000001</v>
      </c>
      <c r="S1972">
        <v>2</v>
      </c>
      <c r="T1972">
        <v>0.1</v>
      </c>
      <c r="U1972">
        <v>25.474399999999999</v>
      </c>
    </row>
    <row r="1973" spans="1:21" x14ac:dyDescent="0.25">
      <c r="A1973">
        <v>9321</v>
      </c>
      <c r="B1973" t="s">
        <v>4949</v>
      </c>
      <c r="C1973" t="s">
        <v>706</v>
      </c>
      <c r="D1973" t="s">
        <v>2159</v>
      </c>
      <c r="E1973" t="s">
        <v>39</v>
      </c>
      <c r="F1973" t="s">
        <v>772</v>
      </c>
      <c r="G1973" t="s">
        <v>773</v>
      </c>
      <c r="H1973" t="s">
        <v>89</v>
      </c>
      <c r="I1973" t="s">
        <v>26</v>
      </c>
      <c r="J1973" t="s">
        <v>180</v>
      </c>
      <c r="K1973" t="s">
        <v>123</v>
      </c>
      <c r="L1973">
        <v>10009</v>
      </c>
      <c r="M1973" t="s">
        <v>66</v>
      </c>
      <c r="N1973" t="s">
        <v>3880</v>
      </c>
      <c r="O1973" t="s">
        <v>31</v>
      </c>
      <c r="P1973" t="s">
        <v>55</v>
      </c>
      <c r="Q1973" t="s">
        <v>3881</v>
      </c>
      <c r="R1973">
        <v>183.92</v>
      </c>
      <c r="S1973">
        <v>4</v>
      </c>
      <c r="T1973">
        <v>0</v>
      </c>
      <c r="U1973">
        <v>31.266400000000001</v>
      </c>
    </row>
    <row r="1974" spans="1:21" x14ac:dyDescent="0.25">
      <c r="A1974">
        <v>9322</v>
      </c>
      <c r="B1974" t="s">
        <v>4952</v>
      </c>
      <c r="C1974" s="1">
        <v>42471</v>
      </c>
      <c r="D1974" s="1">
        <v>42593</v>
      </c>
      <c r="E1974" t="s">
        <v>39</v>
      </c>
      <c r="F1974" t="s">
        <v>4953</v>
      </c>
      <c r="G1974" t="s">
        <v>4954</v>
      </c>
      <c r="H1974" t="s">
        <v>25</v>
      </c>
      <c r="I1974" t="s">
        <v>26</v>
      </c>
      <c r="J1974" t="s">
        <v>101</v>
      </c>
      <c r="K1974" t="s">
        <v>91</v>
      </c>
      <c r="L1974">
        <v>77041</v>
      </c>
      <c r="M1974" t="s">
        <v>92</v>
      </c>
      <c r="N1974" t="s">
        <v>2618</v>
      </c>
      <c r="O1974" t="s">
        <v>31</v>
      </c>
      <c r="P1974" t="s">
        <v>55</v>
      </c>
      <c r="Q1974" t="s">
        <v>2619</v>
      </c>
      <c r="R1974">
        <v>11.375999999999999</v>
      </c>
      <c r="S1974">
        <v>3</v>
      </c>
      <c r="T1974">
        <v>0.6</v>
      </c>
      <c r="U1974">
        <v>-5.6879999999999997</v>
      </c>
    </row>
    <row r="1975" spans="1:21" x14ac:dyDescent="0.25">
      <c r="A1975">
        <v>9323</v>
      </c>
      <c r="B1975" t="s">
        <v>4952</v>
      </c>
      <c r="C1975" s="1">
        <v>42471</v>
      </c>
      <c r="D1975" s="1">
        <v>42593</v>
      </c>
      <c r="E1975" t="s">
        <v>39</v>
      </c>
      <c r="F1975" t="s">
        <v>4953</v>
      </c>
      <c r="G1975" t="s">
        <v>4954</v>
      </c>
      <c r="H1975" t="s">
        <v>25</v>
      </c>
      <c r="I1975" t="s">
        <v>26</v>
      </c>
      <c r="J1975" t="s">
        <v>101</v>
      </c>
      <c r="K1975" t="s">
        <v>91</v>
      </c>
      <c r="L1975">
        <v>77041</v>
      </c>
      <c r="M1975" t="s">
        <v>92</v>
      </c>
      <c r="N1975" t="s">
        <v>668</v>
      </c>
      <c r="O1975" t="s">
        <v>31</v>
      </c>
      <c r="P1975" t="s">
        <v>55</v>
      </c>
      <c r="Q1975" t="s">
        <v>669</v>
      </c>
      <c r="R1975">
        <v>66.111999999999995</v>
      </c>
      <c r="S1975">
        <v>4</v>
      </c>
      <c r="T1975">
        <v>0.6</v>
      </c>
      <c r="U1975">
        <v>-84.2928</v>
      </c>
    </row>
    <row r="1976" spans="1:21" x14ac:dyDescent="0.25">
      <c r="A1976">
        <v>9325</v>
      </c>
      <c r="B1976" t="s">
        <v>4955</v>
      </c>
      <c r="C1976" t="s">
        <v>1355</v>
      </c>
      <c r="D1976" t="s">
        <v>847</v>
      </c>
      <c r="E1976" t="s">
        <v>39</v>
      </c>
      <c r="F1976" t="s">
        <v>1890</v>
      </c>
      <c r="G1976" t="s">
        <v>1891</v>
      </c>
      <c r="H1976" t="s">
        <v>25</v>
      </c>
      <c r="I1976" t="s">
        <v>26</v>
      </c>
      <c r="J1976" t="s">
        <v>51</v>
      </c>
      <c r="K1976" t="s">
        <v>52</v>
      </c>
      <c r="L1976">
        <v>90036</v>
      </c>
      <c r="M1976" t="s">
        <v>53</v>
      </c>
      <c r="N1976" t="s">
        <v>1282</v>
      </c>
      <c r="O1976" t="s">
        <v>31</v>
      </c>
      <c r="P1976" t="s">
        <v>35</v>
      </c>
      <c r="Q1976" t="s">
        <v>1283</v>
      </c>
      <c r="R1976">
        <v>594.81600000000003</v>
      </c>
      <c r="S1976">
        <v>2</v>
      </c>
      <c r="T1976">
        <v>0.2</v>
      </c>
      <c r="U1976">
        <v>59.4816</v>
      </c>
    </row>
    <row r="1977" spans="1:21" x14ac:dyDescent="0.25">
      <c r="A1977">
        <v>9327</v>
      </c>
      <c r="B1977" t="s">
        <v>4956</v>
      </c>
      <c r="C1977" s="1">
        <v>42925</v>
      </c>
      <c r="D1977" s="1">
        <v>43017</v>
      </c>
      <c r="E1977" t="s">
        <v>86</v>
      </c>
      <c r="F1977" t="s">
        <v>2268</v>
      </c>
      <c r="G1977" t="s">
        <v>2269</v>
      </c>
      <c r="H1977" t="s">
        <v>25</v>
      </c>
      <c r="I1977" t="s">
        <v>26</v>
      </c>
      <c r="J1977" t="s">
        <v>971</v>
      </c>
      <c r="K1977" t="s">
        <v>203</v>
      </c>
      <c r="L1977">
        <v>98026</v>
      </c>
      <c r="M1977" t="s">
        <v>53</v>
      </c>
      <c r="N1977" t="s">
        <v>3313</v>
      </c>
      <c r="O1977" t="s">
        <v>31</v>
      </c>
      <c r="P1977" t="s">
        <v>55</v>
      </c>
      <c r="Q1977" t="s">
        <v>3314</v>
      </c>
      <c r="R1977">
        <v>80.959999999999994</v>
      </c>
      <c r="S1977">
        <v>4</v>
      </c>
      <c r="T1977">
        <v>0</v>
      </c>
      <c r="U1977">
        <v>34.812800000000003</v>
      </c>
    </row>
    <row r="1978" spans="1:21" x14ac:dyDescent="0.25">
      <c r="A1978">
        <v>9335</v>
      </c>
      <c r="B1978" t="s">
        <v>4957</v>
      </c>
      <c r="C1978" s="1">
        <v>42740</v>
      </c>
      <c r="D1978" s="1">
        <v>42771</v>
      </c>
      <c r="E1978" t="s">
        <v>86</v>
      </c>
      <c r="F1978" t="s">
        <v>1746</v>
      </c>
      <c r="G1978" t="s">
        <v>1747</v>
      </c>
      <c r="H1978" t="s">
        <v>25</v>
      </c>
      <c r="I1978" t="s">
        <v>26</v>
      </c>
      <c r="J1978" t="s">
        <v>1286</v>
      </c>
      <c r="K1978" t="s">
        <v>43</v>
      </c>
      <c r="L1978">
        <v>33065</v>
      </c>
      <c r="M1978" t="s">
        <v>29</v>
      </c>
      <c r="N1978" t="s">
        <v>30</v>
      </c>
      <c r="O1978" t="s">
        <v>31</v>
      </c>
      <c r="P1978" t="s">
        <v>32</v>
      </c>
      <c r="Q1978" t="s">
        <v>33</v>
      </c>
      <c r="R1978">
        <v>314.35199999999998</v>
      </c>
      <c r="S1978">
        <v>3</v>
      </c>
      <c r="T1978">
        <v>0.2</v>
      </c>
      <c r="U1978">
        <v>-15.717599999999999</v>
      </c>
    </row>
    <row r="1979" spans="1:21" x14ac:dyDescent="0.25">
      <c r="A1979">
        <v>9344</v>
      </c>
      <c r="B1979" t="s">
        <v>4958</v>
      </c>
      <c r="C1979" t="s">
        <v>3090</v>
      </c>
      <c r="D1979" t="s">
        <v>949</v>
      </c>
      <c r="E1979" t="s">
        <v>86</v>
      </c>
      <c r="F1979" t="s">
        <v>853</v>
      </c>
      <c r="G1979" t="s">
        <v>854</v>
      </c>
      <c r="H1979" t="s">
        <v>100</v>
      </c>
      <c r="I1979" t="s">
        <v>26</v>
      </c>
      <c r="J1979" t="s">
        <v>122</v>
      </c>
      <c r="K1979" t="s">
        <v>250</v>
      </c>
      <c r="L1979">
        <v>45373</v>
      </c>
      <c r="M1979" t="s">
        <v>66</v>
      </c>
      <c r="N1979" t="s">
        <v>3770</v>
      </c>
      <c r="O1979" t="s">
        <v>31</v>
      </c>
      <c r="P1979" t="s">
        <v>45</v>
      </c>
      <c r="Q1979" t="s">
        <v>3771</v>
      </c>
      <c r="R1979">
        <v>455.97</v>
      </c>
      <c r="S1979">
        <v>5</v>
      </c>
      <c r="T1979">
        <v>0.4</v>
      </c>
      <c r="U1979">
        <v>-106.393</v>
      </c>
    </row>
    <row r="1980" spans="1:21" x14ac:dyDescent="0.25">
      <c r="A1980">
        <v>9347</v>
      </c>
      <c r="B1980" t="s">
        <v>4958</v>
      </c>
      <c r="C1980" t="s">
        <v>3090</v>
      </c>
      <c r="D1980" t="s">
        <v>949</v>
      </c>
      <c r="E1980" t="s">
        <v>86</v>
      </c>
      <c r="F1980" t="s">
        <v>853</v>
      </c>
      <c r="G1980" t="s">
        <v>854</v>
      </c>
      <c r="H1980" t="s">
        <v>100</v>
      </c>
      <c r="I1980" t="s">
        <v>26</v>
      </c>
      <c r="J1980" t="s">
        <v>122</v>
      </c>
      <c r="K1980" t="s">
        <v>250</v>
      </c>
      <c r="L1980">
        <v>45373</v>
      </c>
      <c r="M1980" t="s">
        <v>66</v>
      </c>
      <c r="N1980" t="s">
        <v>1827</v>
      </c>
      <c r="O1980" t="s">
        <v>31</v>
      </c>
      <c r="P1980" t="s">
        <v>55</v>
      </c>
      <c r="Q1980" t="s">
        <v>1828</v>
      </c>
      <c r="R1980">
        <v>30.143999999999998</v>
      </c>
      <c r="S1980">
        <v>2</v>
      </c>
      <c r="T1980">
        <v>0.2</v>
      </c>
      <c r="U1980">
        <v>8.2896000000000001</v>
      </c>
    </row>
    <row r="1981" spans="1:21" x14ac:dyDescent="0.25">
      <c r="A1981">
        <v>9348</v>
      </c>
      <c r="B1981" t="s">
        <v>4958</v>
      </c>
      <c r="C1981" t="s">
        <v>3090</v>
      </c>
      <c r="D1981" t="s">
        <v>949</v>
      </c>
      <c r="E1981" t="s">
        <v>86</v>
      </c>
      <c r="F1981" t="s">
        <v>853</v>
      </c>
      <c r="G1981" t="s">
        <v>854</v>
      </c>
      <c r="H1981" t="s">
        <v>100</v>
      </c>
      <c r="I1981" t="s">
        <v>26</v>
      </c>
      <c r="J1981" t="s">
        <v>122</v>
      </c>
      <c r="K1981" t="s">
        <v>250</v>
      </c>
      <c r="L1981">
        <v>45373</v>
      </c>
      <c r="M1981" t="s">
        <v>66</v>
      </c>
      <c r="N1981" t="s">
        <v>1899</v>
      </c>
      <c r="O1981" t="s">
        <v>31</v>
      </c>
      <c r="P1981" t="s">
        <v>35</v>
      </c>
      <c r="Q1981" t="s">
        <v>1900</v>
      </c>
      <c r="R1981">
        <v>899.43</v>
      </c>
      <c r="S1981">
        <v>5</v>
      </c>
      <c r="T1981">
        <v>0.3</v>
      </c>
      <c r="U1981">
        <v>-12.849</v>
      </c>
    </row>
    <row r="1982" spans="1:21" x14ac:dyDescent="0.25">
      <c r="A1982">
        <v>9349</v>
      </c>
      <c r="B1982" t="s">
        <v>4959</v>
      </c>
      <c r="C1982" t="s">
        <v>765</v>
      </c>
      <c r="D1982" t="s">
        <v>1798</v>
      </c>
      <c r="E1982" t="s">
        <v>39</v>
      </c>
      <c r="F1982" t="s">
        <v>3141</v>
      </c>
      <c r="G1982" t="s">
        <v>3142</v>
      </c>
      <c r="H1982" t="s">
        <v>25</v>
      </c>
      <c r="I1982" t="s">
        <v>26</v>
      </c>
      <c r="J1982" t="s">
        <v>4960</v>
      </c>
      <c r="K1982" t="s">
        <v>52</v>
      </c>
      <c r="L1982">
        <v>92553</v>
      </c>
      <c r="M1982" t="s">
        <v>53</v>
      </c>
      <c r="N1982" t="s">
        <v>4258</v>
      </c>
      <c r="O1982" t="s">
        <v>31</v>
      </c>
      <c r="P1982" t="s">
        <v>55</v>
      </c>
      <c r="Q1982" t="s">
        <v>4259</v>
      </c>
      <c r="R1982">
        <v>842.72</v>
      </c>
      <c r="S1982">
        <v>8</v>
      </c>
      <c r="T1982">
        <v>0</v>
      </c>
      <c r="U1982">
        <v>202.25280000000001</v>
      </c>
    </row>
    <row r="1983" spans="1:21" x14ac:dyDescent="0.25">
      <c r="A1983">
        <v>9350</v>
      </c>
      <c r="B1983" t="s">
        <v>4959</v>
      </c>
      <c r="C1983" t="s">
        <v>765</v>
      </c>
      <c r="D1983" t="s">
        <v>1798</v>
      </c>
      <c r="E1983" t="s">
        <v>39</v>
      </c>
      <c r="F1983" t="s">
        <v>3141</v>
      </c>
      <c r="G1983" t="s">
        <v>3142</v>
      </c>
      <c r="H1983" t="s">
        <v>25</v>
      </c>
      <c r="I1983" t="s">
        <v>26</v>
      </c>
      <c r="J1983" t="s">
        <v>4960</v>
      </c>
      <c r="K1983" t="s">
        <v>52</v>
      </c>
      <c r="L1983">
        <v>92553</v>
      </c>
      <c r="M1983" t="s">
        <v>53</v>
      </c>
      <c r="N1983" t="s">
        <v>197</v>
      </c>
      <c r="O1983" t="s">
        <v>31</v>
      </c>
      <c r="P1983" t="s">
        <v>55</v>
      </c>
      <c r="Q1983" t="s">
        <v>198</v>
      </c>
      <c r="R1983">
        <v>41.96</v>
      </c>
      <c r="S1983">
        <v>2</v>
      </c>
      <c r="T1983">
        <v>0</v>
      </c>
      <c r="U1983">
        <v>10.909599999999999</v>
      </c>
    </row>
    <row r="1984" spans="1:21" x14ac:dyDescent="0.25">
      <c r="A1984">
        <v>9352</v>
      </c>
      <c r="B1984" t="s">
        <v>4961</v>
      </c>
      <c r="C1984" t="s">
        <v>1943</v>
      </c>
      <c r="D1984" t="s">
        <v>2193</v>
      </c>
      <c r="E1984" t="s">
        <v>39</v>
      </c>
      <c r="F1984" t="s">
        <v>4962</v>
      </c>
      <c r="G1984" t="s">
        <v>4963</v>
      </c>
      <c r="H1984" t="s">
        <v>89</v>
      </c>
      <c r="I1984" t="s">
        <v>26</v>
      </c>
      <c r="J1984" t="s">
        <v>202</v>
      </c>
      <c r="K1984" t="s">
        <v>203</v>
      </c>
      <c r="L1984">
        <v>98115</v>
      </c>
      <c r="M1984" t="s">
        <v>53</v>
      </c>
      <c r="N1984" t="s">
        <v>537</v>
      </c>
      <c r="O1984" t="s">
        <v>31</v>
      </c>
      <c r="P1984" t="s">
        <v>35</v>
      </c>
      <c r="Q1984" t="s">
        <v>538</v>
      </c>
      <c r="R1984">
        <v>184.75200000000001</v>
      </c>
      <c r="S1984">
        <v>3</v>
      </c>
      <c r="T1984">
        <v>0.2</v>
      </c>
      <c r="U1984">
        <v>-20.784600000000001</v>
      </c>
    </row>
    <row r="1985" spans="1:21" x14ac:dyDescent="0.25">
      <c r="A1985">
        <v>9353</v>
      </c>
      <c r="B1985" t="s">
        <v>4964</v>
      </c>
      <c r="C1985" t="s">
        <v>846</v>
      </c>
      <c r="D1985" t="s">
        <v>3409</v>
      </c>
      <c r="E1985" t="s">
        <v>86</v>
      </c>
      <c r="F1985" t="s">
        <v>609</v>
      </c>
      <c r="G1985" t="s">
        <v>610</v>
      </c>
      <c r="H1985" t="s">
        <v>25</v>
      </c>
      <c r="I1985" t="s">
        <v>26</v>
      </c>
      <c r="J1985" t="s">
        <v>137</v>
      </c>
      <c r="K1985" t="s">
        <v>138</v>
      </c>
      <c r="L1985">
        <v>60623</v>
      </c>
      <c r="M1985" t="s">
        <v>92</v>
      </c>
      <c r="N1985" t="s">
        <v>1282</v>
      </c>
      <c r="O1985" t="s">
        <v>31</v>
      </c>
      <c r="P1985" t="s">
        <v>35</v>
      </c>
      <c r="Q1985" t="s">
        <v>1283</v>
      </c>
      <c r="R1985">
        <v>520.46400000000006</v>
      </c>
      <c r="S1985">
        <v>2</v>
      </c>
      <c r="T1985">
        <v>0.3</v>
      </c>
      <c r="U1985">
        <v>-14.8704</v>
      </c>
    </row>
    <row r="1986" spans="1:21" x14ac:dyDescent="0.25">
      <c r="A1986">
        <v>9359</v>
      </c>
      <c r="B1986" t="s">
        <v>4965</v>
      </c>
      <c r="C1986" t="s">
        <v>4966</v>
      </c>
      <c r="D1986" t="s">
        <v>2260</v>
      </c>
      <c r="E1986" t="s">
        <v>22</v>
      </c>
      <c r="F1986" t="s">
        <v>242</v>
      </c>
      <c r="G1986" t="s">
        <v>243</v>
      </c>
      <c r="H1986" t="s">
        <v>89</v>
      </c>
      <c r="I1986" t="s">
        <v>26</v>
      </c>
      <c r="J1986" t="s">
        <v>180</v>
      </c>
      <c r="K1986" t="s">
        <v>123</v>
      </c>
      <c r="L1986">
        <v>10024</v>
      </c>
      <c r="M1986" t="s">
        <v>66</v>
      </c>
      <c r="N1986" t="s">
        <v>895</v>
      </c>
      <c r="O1986" t="s">
        <v>31</v>
      </c>
      <c r="P1986" t="s">
        <v>45</v>
      </c>
      <c r="Q1986" t="s">
        <v>896</v>
      </c>
      <c r="R1986">
        <v>313.72199999999998</v>
      </c>
      <c r="S1986">
        <v>3</v>
      </c>
      <c r="T1986">
        <v>0.4</v>
      </c>
      <c r="U1986">
        <v>-99.345299999999995</v>
      </c>
    </row>
    <row r="1987" spans="1:21" x14ac:dyDescent="0.25">
      <c r="A1987">
        <v>9360</v>
      </c>
      <c r="B1987" t="s">
        <v>4965</v>
      </c>
      <c r="C1987" t="s">
        <v>4966</v>
      </c>
      <c r="D1987" t="s">
        <v>2260</v>
      </c>
      <c r="E1987" t="s">
        <v>22</v>
      </c>
      <c r="F1987" t="s">
        <v>242</v>
      </c>
      <c r="G1987" t="s">
        <v>243</v>
      </c>
      <c r="H1987" t="s">
        <v>89</v>
      </c>
      <c r="I1987" t="s">
        <v>26</v>
      </c>
      <c r="J1987" t="s">
        <v>180</v>
      </c>
      <c r="K1987" t="s">
        <v>123</v>
      </c>
      <c r="L1987">
        <v>10024</v>
      </c>
      <c r="M1987" t="s">
        <v>66</v>
      </c>
      <c r="N1987" t="s">
        <v>3880</v>
      </c>
      <c r="O1987" t="s">
        <v>31</v>
      </c>
      <c r="P1987" t="s">
        <v>55</v>
      </c>
      <c r="Q1987" t="s">
        <v>3881</v>
      </c>
      <c r="R1987">
        <v>45.98</v>
      </c>
      <c r="S1987">
        <v>1</v>
      </c>
      <c r="T1987">
        <v>0</v>
      </c>
      <c r="U1987">
        <v>7.8166000000000002</v>
      </c>
    </row>
    <row r="1988" spans="1:21" x14ac:dyDescent="0.25">
      <c r="A1988">
        <v>9364</v>
      </c>
      <c r="B1988" t="s">
        <v>4967</v>
      </c>
      <c r="C1988" t="s">
        <v>3339</v>
      </c>
      <c r="D1988" t="s">
        <v>548</v>
      </c>
      <c r="E1988" t="s">
        <v>39</v>
      </c>
      <c r="F1988" t="s">
        <v>135</v>
      </c>
      <c r="G1988" t="s">
        <v>136</v>
      </c>
      <c r="H1988" t="s">
        <v>100</v>
      </c>
      <c r="I1988" t="s">
        <v>26</v>
      </c>
      <c r="J1988" t="s">
        <v>202</v>
      </c>
      <c r="K1988" t="s">
        <v>203</v>
      </c>
      <c r="L1988">
        <v>98105</v>
      </c>
      <c r="M1988" t="s">
        <v>53</v>
      </c>
      <c r="N1988" t="s">
        <v>2039</v>
      </c>
      <c r="O1988" t="s">
        <v>31</v>
      </c>
      <c r="P1988" t="s">
        <v>55</v>
      </c>
      <c r="Q1988" t="s">
        <v>2040</v>
      </c>
      <c r="R1988">
        <v>22.14</v>
      </c>
      <c r="S1988">
        <v>3</v>
      </c>
      <c r="T1988">
        <v>0</v>
      </c>
      <c r="U1988">
        <v>6.4206000000000003</v>
      </c>
    </row>
    <row r="1989" spans="1:21" x14ac:dyDescent="0.25">
      <c r="A1989">
        <v>9370</v>
      </c>
      <c r="B1989" t="s">
        <v>4968</v>
      </c>
      <c r="C1989" s="1">
        <v>42927</v>
      </c>
      <c r="D1989" s="1">
        <v>42989</v>
      </c>
      <c r="E1989" t="s">
        <v>22</v>
      </c>
      <c r="F1989" t="s">
        <v>4099</v>
      </c>
      <c r="G1989" t="s">
        <v>4100</v>
      </c>
      <c r="H1989" t="s">
        <v>89</v>
      </c>
      <c r="I1989" t="s">
        <v>26</v>
      </c>
      <c r="J1989" t="s">
        <v>2995</v>
      </c>
      <c r="K1989" t="s">
        <v>1274</v>
      </c>
      <c r="L1989">
        <v>20735</v>
      </c>
      <c r="M1989" t="s">
        <v>66</v>
      </c>
      <c r="N1989" t="s">
        <v>2591</v>
      </c>
      <c r="O1989" t="s">
        <v>31</v>
      </c>
      <c r="P1989" t="s">
        <v>35</v>
      </c>
      <c r="Q1989" t="s">
        <v>2592</v>
      </c>
      <c r="R1989">
        <v>272.97000000000003</v>
      </c>
      <c r="S1989">
        <v>3</v>
      </c>
      <c r="T1989">
        <v>0</v>
      </c>
      <c r="U1989">
        <v>43.675199999999997</v>
      </c>
    </row>
    <row r="1990" spans="1:21" x14ac:dyDescent="0.25">
      <c r="A1990">
        <v>9371</v>
      </c>
      <c r="B1990" t="s">
        <v>4969</v>
      </c>
      <c r="C1990" t="s">
        <v>4970</v>
      </c>
      <c r="D1990" t="s">
        <v>1044</v>
      </c>
      <c r="E1990" t="s">
        <v>86</v>
      </c>
      <c r="F1990" t="s">
        <v>4150</v>
      </c>
      <c r="G1990" t="s">
        <v>4151</v>
      </c>
      <c r="H1990" t="s">
        <v>89</v>
      </c>
      <c r="I1990" t="s">
        <v>26</v>
      </c>
      <c r="J1990" t="s">
        <v>376</v>
      </c>
      <c r="K1990" t="s">
        <v>250</v>
      </c>
      <c r="L1990">
        <v>43229</v>
      </c>
      <c r="M1990" t="s">
        <v>66</v>
      </c>
      <c r="N1990" t="s">
        <v>4491</v>
      </c>
      <c r="O1990" t="s">
        <v>31</v>
      </c>
      <c r="P1990" t="s">
        <v>55</v>
      </c>
      <c r="Q1990" t="s">
        <v>4492</v>
      </c>
      <c r="R1990">
        <v>41.567999999999998</v>
      </c>
      <c r="S1990">
        <v>4</v>
      </c>
      <c r="T1990">
        <v>0.2</v>
      </c>
      <c r="U1990">
        <v>-4.1567999999999996</v>
      </c>
    </row>
    <row r="1991" spans="1:21" x14ac:dyDescent="0.25">
      <c r="A1991">
        <v>9372</v>
      </c>
      <c r="B1991" t="s">
        <v>4969</v>
      </c>
      <c r="C1991" t="s">
        <v>4970</v>
      </c>
      <c r="D1991" t="s">
        <v>1044</v>
      </c>
      <c r="E1991" t="s">
        <v>86</v>
      </c>
      <c r="F1991" t="s">
        <v>4150</v>
      </c>
      <c r="G1991" t="s">
        <v>4151</v>
      </c>
      <c r="H1991" t="s">
        <v>89</v>
      </c>
      <c r="I1991" t="s">
        <v>26</v>
      </c>
      <c r="J1991" t="s">
        <v>376</v>
      </c>
      <c r="K1991" t="s">
        <v>250</v>
      </c>
      <c r="L1991">
        <v>43229</v>
      </c>
      <c r="M1991" t="s">
        <v>66</v>
      </c>
      <c r="N1991" t="s">
        <v>167</v>
      </c>
      <c r="O1991" t="s">
        <v>31</v>
      </c>
      <c r="P1991" t="s">
        <v>35</v>
      </c>
      <c r="Q1991" t="s">
        <v>168</v>
      </c>
      <c r="R1991">
        <v>317.05799999999999</v>
      </c>
      <c r="S1991">
        <v>3</v>
      </c>
      <c r="T1991">
        <v>0.3</v>
      </c>
      <c r="U1991">
        <v>-86.058599999999998</v>
      </c>
    </row>
    <row r="1992" spans="1:21" x14ac:dyDescent="0.25">
      <c r="A1992">
        <v>9381</v>
      </c>
      <c r="B1992" t="s">
        <v>4971</v>
      </c>
      <c r="C1992" t="s">
        <v>3162</v>
      </c>
      <c r="D1992" t="s">
        <v>2621</v>
      </c>
      <c r="E1992" t="s">
        <v>22</v>
      </c>
      <c r="F1992" t="s">
        <v>3365</v>
      </c>
      <c r="G1992" t="s">
        <v>3366</v>
      </c>
      <c r="H1992" t="s">
        <v>25</v>
      </c>
      <c r="I1992" t="s">
        <v>26</v>
      </c>
      <c r="J1992" t="s">
        <v>326</v>
      </c>
      <c r="K1992" t="s">
        <v>43</v>
      </c>
      <c r="L1992">
        <v>33614</v>
      </c>
      <c r="M1992" t="s">
        <v>29</v>
      </c>
      <c r="N1992" t="s">
        <v>275</v>
      </c>
      <c r="O1992" t="s">
        <v>31</v>
      </c>
      <c r="P1992" t="s">
        <v>35</v>
      </c>
      <c r="Q1992" t="s">
        <v>276</v>
      </c>
      <c r="R1992">
        <v>64.784000000000006</v>
      </c>
      <c r="S1992">
        <v>1</v>
      </c>
      <c r="T1992">
        <v>0.2</v>
      </c>
      <c r="U1992">
        <v>6.4783999999999997</v>
      </c>
    </row>
    <row r="1993" spans="1:21" x14ac:dyDescent="0.25">
      <c r="A1993">
        <v>9386</v>
      </c>
      <c r="B1993" t="s">
        <v>4972</v>
      </c>
      <c r="C1993" t="s">
        <v>470</v>
      </c>
      <c r="D1993" t="s">
        <v>4073</v>
      </c>
      <c r="E1993" t="s">
        <v>39</v>
      </c>
      <c r="F1993" t="s">
        <v>2332</v>
      </c>
      <c r="G1993" t="s">
        <v>2333</v>
      </c>
      <c r="H1993" t="s">
        <v>25</v>
      </c>
      <c r="I1993" t="s">
        <v>26</v>
      </c>
      <c r="J1993" t="s">
        <v>1064</v>
      </c>
      <c r="K1993" t="s">
        <v>577</v>
      </c>
      <c r="L1993">
        <v>85204</v>
      </c>
      <c r="M1993" t="s">
        <v>53</v>
      </c>
      <c r="N1993" t="s">
        <v>1827</v>
      </c>
      <c r="O1993" t="s">
        <v>31</v>
      </c>
      <c r="P1993" t="s">
        <v>55</v>
      </c>
      <c r="Q1993" t="s">
        <v>1828</v>
      </c>
      <c r="R1993">
        <v>120.57599999999999</v>
      </c>
      <c r="S1993">
        <v>8</v>
      </c>
      <c r="T1993">
        <v>0.2</v>
      </c>
      <c r="U1993">
        <v>33.1584</v>
      </c>
    </row>
    <row r="1994" spans="1:21" x14ac:dyDescent="0.25">
      <c r="A1994">
        <v>9393</v>
      </c>
      <c r="B1994" t="s">
        <v>4973</v>
      </c>
      <c r="C1994" t="s">
        <v>3323</v>
      </c>
      <c r="D1994" t="s">
        <v>3323</v>
      </c>
      <c r="E1994" t="s">
        <v>464</v>
      </c>
      <c r="F1994" t="s">
        <v>1180</v>
      </c>
      <c r="G1994" t="s">
        <v>1181</v>
      </c>
      <c r="H1994" t="s">
        <v>89</v>
      </c>
      <c r="I1994" t="s">
        <v>26</v>
      </c>
      <c r="J1994" t="s">
        <v>286</v>
      </c>
      <c r="K1994" t="s">
        <v>189</v>
      </c>
      <c r="L1994">
        <v>80219</v>
      </c>
      <c r="M1994" t="s">
        <v>53</v>
      </c>
      <c r="N1994" t="s">
        <v>2591</v>
      </c>
      <c r="O1994" t="s">
        <v>31</v>
      </c>
      <c r="P1994" t="s">
        <v>35</v>
      </c>
      <c r="Q1994" t="s">
        <v>2592</v>
      </c>
      <c r="R1994">
        <v>582.33600000000001</v>
      </c>
      <c r="S1994">
        <v>8</v>
      </c>
      <c r="T1994">
        <v>0.2</v>
      </c>
      <c r="U1994">
        <v>-29.116800000000001</v>
      </c>
    </row>
    <row r="1995" spans="1:21" x14ac:dyDescent="0.25">
      <c r="A1995">
        <v>9395</v>
      </c>
      <c r="B1995" t="s">
        <v>4974</v>
      </c>
      <c r="C1995" t="s">
        <v>222</v>
      </c>
      <c r="D1995" t="s">
        <v>2849</v>
      </c>
      <c r="E1995" t="s">
        <v>86</v>
      </c>
      <c r="F1995" t="s">
        <v>4975</v>
      </c>
      <c r="G1995" t="s">
        <v>4976</v>
      </c>
      <c r="H1995" t="s">
        <v>25</v>
      </c>
      <c r="I1995" t="s">
        <v>26</v>
      </c>
      <c r="J1995" t="s">
        <v>180</v>
      </c>
      <c r="K1995" t="s">
        <v>123</v>
      </c>
      <c r="L1995">
        <v>10011</v>
      </c>
      <c r="M1995" t="s">
        <v>66</v>
      </c>
      <c r="N1995" t="s">
        <v>979</v>
      </c>
      <c r="O1995" t="s">
        <v>31</v>
      </c>
      <c r="P1995" t="s">
        <v>35</v>
      </c>
      <c r="Q1995" t="s">
        <v>980</v>
      </c>
      <c r="R1995">
        <v>631.78200000000004</v>
      </c>
      <c r="S1995">
        <v>2</v>
      </c>
      <c r="T1995">
        <v>0.1</v>
      </c>
      <c r="U1995">
        <v>140.39599999999999</v>
      </c>
    </row>
    <row r="1996" spans="1:21" x14ac:dyDescent="0.25">
      <c r="A1996">
        <v>9396</v>
      </c>
      <c r="B1996" t="s">
        <v>4974</v>
      </c>
      <c r="C1996" t="s">
        <v>222</v>
      </c>
      <c r="D1996" t="s">
        <v>2849</v>
      </c>
      <c r="E1996" t="s">
        <v>86</v>
      </c>
      <c r="F1996" t="s">
        <v>4975</v>
      </c>
      <c r="G1996" t="s">
        <v>4976</v>
      </c>
      <c r="H1996" t="s">
        <v>25</v>
      </c>
      <c r="I1996" t="s">
        <v>26</v>
      </c>
      <c r="J1996" t="s">
        <v>180</v>
      </c>
      <c r="K1996" t="s">
        <v>123</v>
      </c>
      <c r="L1996">
        <v>10011</v>
      </c>
      <c r="M1996" t="s">
        <v>66</v>
      </c>
      <c r="N1996" t="s">
        <v>2014</v>
      </c>
      <c r="O1996" t="s">
        <v>31</v>
      </c>
      <c r="P1996" t="s">
        <v>32</v>
      </c>
      <c r="Q1996" t="s">
        <v>2015</v>
      </c>
      <c r="R1996">
        <v>801.56799999999998</v>
      </c>
      <c r="S1996">
        <v>2</v>
      </c>
      <c r="T1996">
        <v>0.2</v>
      </c>
      <c r="U1996">
        <v>-10.019600000000001</v>
      </c>
    </row>
    <row r="1997" spans="1:21" x14ac:dyDescent="0.25">
      <c r="A1997">
        <v>9402</v>
      </c>
      <c r="B1997" t="s">
        <v>4977</v>
      </c>
      <c r="C1997" t="s">
        <v>2940</v>
      </c>
      <c r="D1997" t="s">
        <v>978</v>
      </c>
      <c r="E1997" t="s">
        <v>39</v>
      </c>
      <c r="F1997" t="s">
        <v>691</v>
      </c>
      <c r="G1997" t="s">
        <v>692</v>
      </c>
      <c r="H1997" t="s">
        <v>25</v>
      </c>
      <c r="I1997" t="s">
        <v>26</v>
      </c>
      <c r="J1997" t="s">
        <v>1437</v>
      </c>
      <c r="K1997" t="s">
        <v>577</v>
      </c>
      <c r="L1997">
        <v>85705</v>
      </c>
      <c r="M1997" t="s">
        <v>53</v>
      </c>
      <c r="N1997" t="s">
        <v>2985</v>
      </c>
      <c r="O1997" t="s">
        <v>31</v>
      </c>
      <c r="P1997" t="s">
        <v>55</v>
      </c>
      <c r="Q1997" t="s">
        <v>2986</v>
      </c>
      <c r="R1997">
        <v>4.2720000000000002</v>
      </c>
      <c r="S1997">
        <v>2</v>
      </c>
      <c r="T1997">
        <v>0.2</v>
      </c>
      <c r="U1997">
        <v>0.96120000000000005</v>
      </c>
    </row>
    <row r="1998" spans="1:21" x14ac:dyDescent="0.25">
      <c r="A1998">
        <v>9403</v>
      </c>
      <c r="B1998" t="s">
        <v>4978</v>
      </c>
      <c r="C1998" s="1">
        <v>42712</v>
      </c>
      <c r="D1998" t="s">
        <v>2532</v>
      </c>
      <c r="E1998" t="s">
        <v>22</v>
      </c>
      <c r="F1998" t="s">
        <v>1324</v>
      </c>
      <c r="G1998" t="s">
        <v>1325</v>
      </c>
      <c r="H1998" t="s">
        <v>25</v>
      </c>
      <c r="I1998" t="s">
        <v>26</v>
      </c>
      <c r="J1998" t="s">
        <v>180</v>
      </c>
      <c r="K1998" t="s">
        <v>123</v>
      </c>
      <c r="L1998">
        <v>10024</v>
      </c>
      <c r="M1998" t="s">
        <v>66</v>
      </c>
      <c r="N1998" t="s">
        <v>895</v>
      </c>
      <c r="O1998" t="s">
        <v>31</v>
      </c>
      <c r="P1998" t="s">
        <v>45</v>
      </c>
      <c r="Q1998" t="s">
        <v>896</v>
      </c>
      <c r="R1998">
        <v>209.148</v>
      </c>
      <c r="S1998">
        <v>2</v>
      </c>
      <c r="T1998">
        <v>0.4</v>
      </c>
      <c r="U1998">
        <v>-66.230199999999996</v>
      </c>
    </row>
    <row r="1999" spans="1:21" x14ac:dyDescent="0.25">
      <c r="A1999">
        <v>9409</v>
      </c>
      <c r="B1999" t="s">
        <v>4979</v>
      </c>
      <c r="C1999" t="s">
        <v>2024</v>
      </c>
      <c r="D1999" t="s">
        <v>846</v>
      </c>
      <c r="E1999" t="s">
        <v>22</v>
      </c>
      <c r="F1999" t="s">
        <v>1373</v>
      </c>
      <c r="G1999" t="s">
        <v>1374</v>
      </c>
      <c r="H1999" t="s">
        <v>25</v>
      </c>
      <c r="I1999" t="s">
        <v>26</v>
      </c>
      <c r="J1999" t="s">
        <v>180</v>
      </c>
      <c r="K1999" t="s">
        <v>123</v>
      </c>
      <c r="L1999">
        <v>10035</v>
      </c>
      <c r="M1999" t="s">
        <v>66</v>
      </c>
      <c r="N1999" t="s">
        <v>617</v>
      </c>
      <c r="O1999" t="s">
        <v>31</v>
      </c>
      <c r="P1999" t="s">
        <v>55</v>
      </c>
      <c r="Q1999" t="s">
        <v>3699</v>
      </c>
      <c r="R1999">
        <v>12.07</v>
      </c>
      <c r="S1999">
        <v>1</v>
      </c>
      <c r="T1999">
        <v>0</v>
      </c>
      <c r="U1999">
        <v>3.9830999999999999</v>
      </c>
    </row>
    <row r="2000" spans="1:21" x14ac:dyDescent="0.25">
      <c r="A2000">
        <v>9411</v>
      </c>
      <c r="B2000" t="s">
        <v>4980</v>
      </c>
      <c r="C2000" s="1">
        <v>43020</v>
      </c>
      <c r="D2000" t="s">
        <v>1536</v>
      </c>
      <c r="E2000" t="s">
        <v>86</v>
      </c>
      <c r="F2000" t="s">
        <v>2054</v>
      </c>
      <c r="G2000" t="s">
        <v>2055</v>
      </c>
      <c r="H2000" t="s">
        <v>25</v>
      </c>
      <c r="I2000" t="s">
        <v>26</v>
      </c>
      <c r="J2000" t="s">
        <v>64</v>
      </c>
      <c r="K2000" t="s">
        <v>65</v>
      </c>
      <c r="L2000">
        <v>19143</v>
      </c>
      <c r="M2000" t="s">
        <v>66</v>
      </c>
      <c r="N2000" t="s">
        <v>710</v>
      </c>
      <c r="O2000" t="s">
        <v>31</v>
      </c>
      <c r="P2000" t="s">
        <v>55</v>
      </c>
      <c r="Q2000" t="s">
        <v>711</v>
      </c>
      <c r="R2000">
        <v>87.92</v>
      </c>
      <c r="S2000">
        <v>5</v>
      </c>
      <c r="T2000">
        <v>0.2</v>
      </c>
      <c r="U2000">
        <v>15.385999999999999</v>
      </c>
    </row>
    <row r="2001" spans="1:21" x14ac:dyDescent="0.25">
      <c r="A2001">
        <v>9413</v>
      </c>
      <c r="B2001" t="s">
        <v>4981</v>
      </c>
      <c r="C2001" t="s">
        <v>2299</v>
      </c>
      <c r="D2001" t="s">
        <v>2300</v>
      </c>
      <c r="E2001" t="s">
        <v>86</v>
      </c>
      <c r="F2001" t="s">
        <v>4331</v>
      </c>
      <c r="G2001" t="s">
        <v>4332</v>
      </c>
      <c r="H2001" t="s">
        <v>25</v>
      </c>
      <c r="I2001" t="s">
        <v>26</v>
      </c>
      <c r="J2001" t="s">
        <v>51</v>
      </c>
      <c r="K2001" t="s">
        <v>52</v>
      </c>
      <c r="L2001">
        <v>90036</v>
      </c>
      <c r="M2001" t="s">
        <v>53</v>
      </c>
      <c r="N2001" t="s">
        <v>675</v>
      </c>
      <c r="O2001" t="s">
        <v>31</v>
      </c>
      <c r="P2001" t="s">
        <v>35</v>
      </c>
      <c r="Q2001" t="s">
        <v>676</v>
      </c>
      <c r="R2001">
        <v>2803.92</v>
      </c>
      <c r="S2001">
        <v>5</v>
      </c>
      <c r="T2001">
        <v>0.2</v>
      </c>
      <c r="U2001">
        <v>0</v>
      </c>
    </row>
    <row r="2002" spans="1:21" x14ac:dyDescent="0.25">
      <c r="A2002">
        <v>9417</v>
      </c>
      <c r="B2002" t="s">
        <v>4982</v>
      </c>
      <c r="C2002" t="s">
        <v>38</v>
      </c>
      <c r="D2002" t="s">
        <v>4983</v>
      </c>
      <c r="E2002" t="s">
        <v>39</v>
      </c>
      <c r="F2002" t="s">
        <v>2976</v>
      </c>
      <c r="G2002" t="s">
        <v>2977</v>
      </c>
      <c r="H2002" t="s">
        <v>25</v>
      </c>
      <c r="I2002" t="s">
        <v>26</v>
      </c>
      <c r="J2002" t="s">
        <v>202</v>
      </c>
      <c r="K2002" t="s">
        <v>203</v>
      </c>
      <c r="L2002">
        <v>98115</v>
      </c>
      <c r="M2002" t="s">
        <v>53</v>
      </c>
      <c r="N2002" t="s">
        <v>342</v>
      </c>
      <c r="O2002" t="s">
        <v>31</v>
      </c>
      <c r="P2002" t="s">
        <v>55</v>
      </c>
      <c r="Q2002" t="s">
        <v>343</v>
      </c>
      <c r="R2002">
        <v>10.11</v>
      </c>
      <c r="S2002">
        <v>3</v>
      </c>
      <c r="T2002">
        <v>0</v>
      </c>
      <c r="U2002">
        <v>3.2351999999999999</v>
      </c>
    </row>
    <row r="2003" spans="1:21" x14ac:dyDescent="0.25">
      <c r="A2003">
        <v>9426</v>
      </c>
      <c r="B2003" t="s">
        <v>4984</v>
      </c>
      <c r="C2003" s="1">
        <v>41982</v>
      </c>
      <c r="D2003" t="s">
        <v>3122</v>
      </c>
      <c r="E2003" t="s">
        <v>22</v>
      </c>
      <c r="F2003" t="s">
        <v>4513</v>
      </c>
      <c r="G2003" t="s">
        <v>4514</v>
      </c>
      <c r="H2003" t="s">
        <v>25</v>
      </c>
      <c r="I2003" t="s">
        <v>26</v>
      </c>
      <c r="J2003" t="s">
        <v>180</v>
      </c>
      <c r="K2003" t="s">
        <v>123</v>
      </c>
      <c r="L2003">
        <v>10035</v>
      </c>
      <c r="M2003" t="s">
        <v>66</v>
      </c>
      <c r="N2003" t="s">
        <v>675</v>
      </c>
      <c r="O2003" t="s">
        <v>31</v>
      </c>
      <c r="P2003" t="s">
        <v>35</v>
      </c>
      <c r="Q2003" t="s">
        <v>676</v>
      </c>
      <c r="R2003">
        <v>3785.2919999999999</v>
      </c>
      <c r="S2003">
        <v>6</v>
      </c>
      <c r="T2003">
        <v>0.1</v>
      </c>
      <c r="U2003">
        <v>420.58800000000002</v>
      </c>
    </row>
    <row r="2004" spans="1:21" x14ac:dyDescent="0.25">
      <c r="A2004">
        <v>9428</v>
      </c>
      <c r="B2004" t="s">
        <v>4985</v>
      </c>
      <c r="C2004" t="s">
        <v>1924</v>
      </c>
      <c r="D2004" s="1">
        <v>41651</v>
      </c>
      <c r="E2004" t="s">
        <v>39</v>
      </c>
      <c r="F2004" t="s">
        <v>3202</v>
      </c>
      <c r="G2004" t="s">
        <v>3203</v>
      </c>
      <c r="H2004" t="s">
        <v>89</v>
      </c>
      <c r="I2004" t="s">
        <v>26</v>
      </c>
      <c r="J2004" t="s">
        <v>3501</v>
      </c>
      <c r="K2004" t="s">
        <v>123</v>
      </c>
      <c r="L2004">
        <v>14215</v>
      </c>
      <c r="M2004" t="s">
        <v>66</v>
      </c>
      <c r="N2004" t="s">
        <v>1315</v>
      </c>
      <c r="O2004" t="s">
        <v>31</v>
      </c>
      <c r="P2004" t="s">
        <v>55</v>
      </c>
      <c r="Q2004" t="s">
        <v>1316</v>
      </c>
      <c r="R2004">
        <v>199.9</v>
      </c>
      <c r="S2004">
        <v>5</v>
      </c>
      <c r="T2004">
        <v>0</v>
      </c>
      <c r="U2004">
        <v>39.979999999999997</v>
      </c>
    </row>
    <row r="2005" spans="1:21" x14ac:dyDescent="0.25">
      <c r="A2005">
        <v>9429</v>
      </c>
      <c r="B2005" t="s">
        <v>4986</v>
      </c>
      <c r="C2005" s="1">
        <v>41948</v>
      </c>
      <c r="D2005" t="s">
        <v>664</v>
      </c>
      <c r="E2005" t="s">
        <v>39</v>
      </c>
      <c r="F2005" t="s">
        <v>295</v>
      </c>
      <c r="G2005" t="s">
        <v>296</v>
      </c>
      <c r="H2005" t="s">
        <v>89</v>
      </c>
      <c r="I2005" t="s">
        <v>26</v>
      </c>
      <c r="J2005" t="s">
        <v>2209</v>
      </c>
      <c r="K2005" t="s">
        <v>91</v>
      </c>
      <c r="L2005">
        <v>77340</v>
      </c>
      <c r="M2005" t="s">
        <v>92</v>
      </c>
      <c r="N2005" t="s">
        <v>525</v>
      </c>
      <c r="O2005" t="s">
        <v>31</v>
      </c>
      <c r="P2005" t="s">
        <v>35</v>
      </c>
      <c r="Q2005" t="s">
        <v>526</v>
      </c>
      <c r="R2005">
        <v>1212.96</v>
      </c>
      <c r="S2005">
        <v>8</v>
      </c>
      <c r="T2005">
        <v>0.3</v>
      </c>
      <c r="U2005">
        <v>-69.311999999999998</v>
      </c>
    </row>
    <row r="2006" spans="1:21" x14ac:dyDescent="0.25">
      <c r="A2006">
        <v>9431</v>
      </c>
      <c r="B2006" t="s">
        <v>4987</v>
      </c>
      <c r="C2006" t="s">
        <v>781</v>
      </c>
      <c r="D2006" s="1">
        <v>42013</v>
      </c>
      <c r="E2006" t="s">
        <v>39</v>
      </c>
      <c r="F2006" t="s">
        <v>409</v>
      </c>
      <c r="G2006" t="s">
        <v>410</v>
      </c>
      <c r="H2006" t="s">
        <v>89</v>
      </c>
      <c r="I2006" t="s">
        <v>26</v>
      </c>
      <c r="J2006" t="s">
        <v>2064</v>
      </c>
      <c r="K2006" t="s">
        <v>91</v>
      </c>
      <c r="L2006">
        <v>75081</v>
      </c>
      <c r="M2006" t="s">
        <v>92</v>
      </c>
      <c r="N2006" t="s">
        <v>1738</v>
      </c>
      <c r="O2006" t="s">
        <v>31</v>
      </c>
      <c r="P2006" t="s">
        <v>45</v>
      </c>
      <c r="Q2006" t="s">
        <v>1739</v>
      </c>
      <c r="R2006">
        <v>103.48099999999999</v>
      </c>
      <c r="S2006">
        <v>1</v>
      </c>
      <c r="T2006">
        <v>0.3</v>
      </c>
      <c r="U2006">
        <v>-16.261299999999999</v>
      </c>
    </row>
    <row r="2007" spans="1:21" x14ac:dyDescent="0.25">
      <c r="A2007">
        <v>9448</v>
      </c>
      <c r="B2007" t="s">
        <v>4988</v>
      </c>
      <c r="C2007" t="s">
        <v>4081</v>
      </c>
      <c r="D2007" s="1">
        <v>42800</v>
      </c>
      <c r="E2007" t="s">
        <v>39</v>
      </c>
      <c r="F2007" t="s">
        <v>3141</v>
      </c>
      <c r="G2007" t="s">
        <v>3142</v>
      </c>
      <c r="H2007" t="s">
        <v>25</v>
      </c>
      <c r="I2007" t="s">
        <v>26</v>
      </c>
      <c r="J2007" t="s">
        <v>2392</v>
      </c>
      <c r="K2007" t="s">
        <v>1805</v>
      </c>
      <c r="L2007">
        <v>74133</v>
      </c>
      <c r="M2007" t="s">
        <v>92</v>
      </c>
      <c r="N2007" t="s">
        <v>93</v>
      </c>
      <c r="O2007" t="s">
        <v>31</v>
      </c>
      <c r="P2007" t="s">
        <v>55</v>
      </c>
      <c r="Q2007" t="s">
        <v>94</v>
      </c>
      <c r="R2007">
        <v>477.3</v>
      </c>
      <c r="S2007">
        <v>5</v>
      </c>
      <c r="T2007">
        <v>0</v>
      </c>
      <c r="U2007">
        <v>138.417</v>
      </c>
    </row>
    <row r="2008" spans="1:21" x14ac:dyDescent="0.25">
      <c r="A2008">
        <v>9463</v>
      </c>
      <c r="B2008" t="s">
        <v>4989</v>
      </c>
      <c r="C2008" t="s">
        <v>1856</v>
      </c>
      <c r="D2008" t="s">
        <v>1025</v>
      </c>
      <c r="E2008" t="s">
        <v>22</v>
      </c>
      <c r="F2008" t="s">
        <v>4095</v>
      </c>
      <c r="G2008" t="s">
        <v>4096</v>
      </c>
      <c r="H2008" t="s">
        <v>89</v>
      </c>
      <c r="I2008" t="s">
        <v>26</v>
      </c>
      <c r="J2008" t="s">
        <v>999</v>
      </c>
      <c r="K2008" t="s">
        <v>28</v>
      </c>
      <c r="L2008">
        <v>40214</v>
      </c>
      <c r="M2008" t="s">
        <v>29</v>
      </c>
      <c r="N2008" t="s">
        <v>1760</v>
      </c>
      <c r="O2008" t="s">
        <v>31</v>
      </c>
      <c r="P2008" t="s">
        <v>35</v>
      </c>
      <c r="Q2008" t="s">
        <v>1761</v>
      </c>
      <c r="R2008">
        <v>701.96</v>
      </c>
      <c r="S2008">
        <v>2</v>
      </c>
      <c r="T2008">
        <v>0</v>
      </c>
      <c r="U2008">
        <v>168.47040000000001</v>
      </c>
    </row>
    <row r="2009" spans="1:21" x14ac:dyDescent="0.25">
      <c r="A2009">
        <v>9466</v>
      </c>
      <c r="B2009" t="s">
        <v>4990</v>
      </c>
      <c r="C2009" t="s">
        <v>1221</v>
      </c>
      <c r="D2009" t="s">
        <v>2573</v>
      </c>
      <c r="E2009" t="s">
        <v>39</v>
      </c>
      <c r="F2009" t="s">
        <v>529</v>
      </c>
      <c r="G2009" t="s">
        <v>530</v>
      </c>
      <c r="H2009" t="s">
        <v>89</v>
      </c>
      <c r="I2009" t="s">
        <v>26</v>
      </c>
      <c r="J2009" t="s">
        <v>202</v>
      </c>
      <c r="K2009" t="s">
        <v>203</v>
      </c>
      <c r="L2009">
        <v>98115</v>
      </c>
      <c r="M2009" t="s">
        <v>53</v>
      </c>
      <c r="N2009" t="s">
        <v>656</v>
      </c>
      <c r="O2009" t="s">
        <v>31</v>
      </c>
      <c r="P2009" t="s">
        <v>55</v>
      </c>
      <c r="Q2009" t="s">
        <v>657</v>
      </c>
      <c r="R2009">
        <v>31.96</v>
      </c>
      <c r="S2009">
        <v>2</v>
      </c>
      <c r="T2009">
        <v>0</v>
      </c>
      <c r="U2009">
        <v>1.5980000000000001</v>
      </c>
    </row>
    <row r="2010" spans="1:21" x14ac:dyDescent="0.25">
      <c r="A2010">
        <v>9468</v>
      </c>
      <c r="B2010" t="s">
        <v>4991</v>
      </c>
      <c r="C2010" s="1">
        <v>42866</v>
      </c>
      <c r="D2010" s="1">
        <v>43019</v>
      </c>
      <c r="E2010" t="s">
        <v>22</v>
      </c>
      <c r="F2010" t="s">
        <v>4992</v>
      </c>
      <c r="G2010" t="s">
        <v>4993</v>
      </c>
      <c r="H2010" t="s">
        <v>25</v>
      </c>
      <c r="I2010" t="s">
        <v>26</v>
      </c>
      <c r="J2010" t="s">
        <v>180</v>
      </c>
      <c r="K2010" t="s">
        <v>123</v>
      </c>
      <c r="L2010">
        <v>10024</v>
      </c>
      <c r="M2010" t="s">
        <v>66</v>
      </c>
      <c r="N2010" t="s">
        <v>3050</v>
      </c>
      <c r="O2010" t="s">
        <v>31</v>
      </c>
      <c r="P2010" t="s">
        <v>45</v>
      </c>
      <c r="Q2010" t="s">
        <v>3051</v>
      </c>
      <c r="R2010">
        <v>166.5</v>
      </c>
      <c r="S2010">
        <v>2</v>
      </c>
      <c r="T2010">
        <v>0.4</v>
      </c>
      <c r="U2010">
        <v>-66.599999999999994</v>
      </c>
    </row>
    <row r="2011" spans="1:21" x14ac:dyDescent="0.25">
      <c r="A2011">
        <v>9473</v>
      </c>
      <c r="B2011" t="s">
        <v>4991</v>
      </c>
      <c r="C2011" s="1">
        <v>42866</v>
      </c>
      <c r="D2011" s="1">
        <v>43019</v>
      </c>
      <c r="E2011" t="s">
        <v>22</v>
      </c>
      <c r="F2011" t="s">
        <v>4992</v>
      </c>
      <c r="G2011" t="s">
        <v>4993</v>
      </c>
      <c r="H2011" t="s">
        <v>25</v>
      </c>
      <c r="I2011" t="s">
        <v>26</v>
      </c>
      <c r="J2011" t="s">
        <v>180</v>
      </c>
      <c r="K2011" t="s">
        <v>123</v>
      </c>
      <c r="L2011">
        <v>10024</v>
      </c>
      <c r="M2011" t="s">
        <v>66</v>
      </c>
      <c r="N2011" t="s">
        <v>2605</v>
      </c>
      <c r="O2011" t="s">
        <v>31</v>
      </c>
      <c r="P2011" t="s">
        <v>35</v>
      </c>
      <c r="Q2011" t="s">
        <v>2606</v>
      </c>
      <c r="R2011">
        <v>128.124</v>
      </c>
      <c r="S2011">
        <v>2</v>
      </c>
      <c r="T2011">
        <v>0.1</v>
      </c>
      <c r="U2011">
        <v>24.2012</v>
      </c>
    </row>
    <row r="2012" spans="1:21" x14ac:dyDescent="0.25">
      <c r="A2012">
        <v>9474</v>
      </c>
      <c r="B2012" t="s">
        <v>4991</v>
      </c>
      <c r="C2012" s="1">
        <v>42866</v>
      </c>
      <c r="D2012" s="1">
        <v>43019</v>
      </c>
      <c r="E2012" t="s">
        <v>22</v>
      </c>
      <c r="F2012" t="s">
        <v>4992</v>
      </c>
      <c r="G2012" t="s">
        <v>4993</v>
      </c>
      <c r="H2012" t="s">
        <v>25</v>
      </c>
      <c r="I2012" t="s">
        <v>26</v>
      </c>
      <c r="J2012" t="s">
        <v>180</v>
      </c>
      <c r="K2012" t="s">
        <v>123</v>
      </c>
      <c r="L2012">
        <v>10024</v>
      </c>
      <c r="M2012" t="s">
        <v>66</v>
      </c>
      <c r="N2012" t="s">
        <v>3808</v>
      </c>
      <c r="O2012" t="s">
        <v>31</v>
      </c>
      <c r="P2012" t="s">
        <v>55</v>
      </c>
      <c r="Q2012" t="s">
        <v>3809</v>
      </c>
      <c r="R2012">
        <v>101.4</v>
      </c>
      <c r="S2012">
        <v>5</v>
      </c>
      <c r="T2012">
        <v>0</v>
      </c>
      <c r="U2012">
        <v>38.531999999999996</v>
      </c>
    </row>
    <row r="2013" spans="1:21" x14ac:dyDescent="0.25">
      <c r="A2013">
        <v>9477</v>
      </c>
      <c r="B2013" t="s">
        <v>4994</v>
      </c>
      <c r="C2013" t="s">
        <v>1044</v>
      </c>
      <c r="D2013" s="1">
        <v>42130</v>
      </c>
      <c r="E2013" t="s">
        <v>22</v>
      </c>
      <c r="F2013" t="s">
        <v>529</v>
      </c>
      <c r="G2013" t="s">
        <v>530</v>
      </c>
      <c r="H2013" t="s">
        <v>89</v>
      </c>
      <c r="I2013" t="s">
        <v>26</v>
      </c>
      <c r="J2013" t="s">
        <v>137</v>
      </c>
      <c r="K2013" t="s">
        <v>138</v>
      </c>
      <c r="L2013">
        <v>60653</v>
      </c>
      <c r="M2013" t="s">
        <v>92</v>
      </c>
      <c r="N2013" t="s">
        <v>2907</v>
      </c>
      <c r="O2013" t="s">
        <v>31</v>
      </c>
      <c r="P2013" t="s">
        <v>55</v>
      </c>
      <c r="Q2013" t="s">
        <v>2908</v>
      </c>
      <c r="R2013">
        <v>51.56</v>
      </c>
      <c r="S2013">
        <v>2</v>
      </c>
      <c r="T2013">
        <v>0.6</v>
      </c>
      <c r="U2013">
        <v>-61.872</v>
      </c>
    </row>
    <row r="2014" spans="1:21" x14ac:dyDescent="0.25">
      <c r="A2014">
        <v>9485</v>
      </c>
      <c r="B2014" t="s">
        <v>4995</v>
      </c>
      <c r="C2014" s="1">
        <v>42412</v>
      </c>
      <c r="D2014" s="1">
        <v>42472</v>
      </c>
      <c r="E2014" t="s">
        <v>22</v>
      </c>
      <c r="F2014" t="s">
        <v>3073</v>
      </c>
      <c r="G2014" t="s">
        <v>3074</v>
      </c>
      <c r="H2014" t="s">
        <v>89</v>
      </c>
      <c r="I2014" t="s">
        <v>26</v>
      </c>
      <c r="J2014" t="s">
        <v>101</v>
      </c>
      <c r="K2014" t="s">
        <v>91</v>
      </c>
      <c r="L2014">
        <v>77036</v>
      </c>
      <c r="M2014" t="s">
        <v>92</v>
      </c>
      <c r="N2014" t="s">
        <v>3442</v>
      </c>
      <c r="O2014" t="s">
        <v>31</v>
      </c>
      <c r="P2014" t="s">
        <v>32</v>
      </c>
      <c r="Q2014" t="s">
        <v>3443</v>
      </c>
      <c r="R2014">
        <v>781.86400000000003</v>
      </c>
      <c r="S2014">
        <v>10</v>
      </c>
      <c r="T2014">
        <v>0.32</v>
      </c>
      <c r="U2014">
        <v>-137.976</v>
      </c>
    </row>
    <row r="2015" spans="1:21" x14ac:dyDescent="0.25">
      <c r="A2015">
        <v>9487</v>
      </c>
      <c r="B2015" t="s">
        <v>4996</v>
      </c>
      <c r="C2015" s="1">
        <v>43079</v>
      </c>
      <c r="D2015" s="1">
        <v>43079</v>
      </c>
      <c r="E2015" t="s">
        <v>464</v>
      </c>
      <c r="F2015" t="s">
        <v>521</v>
      </c>
      <c r="G2015" t="s">
        <v>522</v>
      </c>
      <c r="H2015" t="s">
        <v>25</v>
      </c>
      <c r="I2015" t="s">
        <v>26</v>
      </c>
      <c r="J2015" t="s">
        <v>2352</v>
      </c>
      <c r="K2015" t="s">
        <v>4997</v>
      </c>
      <c r="L2015">
        <v>26003</v>
      </c>
      <c r="M2015" t="s">
        <v>66</v>
      </c>
      <c r="N2015" t="s">
        <v>1262</v>
      </c>
      <c r="O2015" t="s">
        <v>31</v>
      </c>
      <c r="P2015" t="s">
        <v>45</v>
      </c>
      <c r="Q2015" t="s">
        <v>1263</v>
      </c>
      <c r="R2015">
        <v>673.34400000000005</v>
      </c>
      <c r="S2015">
        <v>3</v>
      </c>
      <c r="T2015">
        <v>0.3</v>
      </c>
      <c r="U2015">
        <v>-76.953599999999994</v>
      </c>
    </row>
    <row r="2016" spans="1:21" x14ac:dyDescent="0.25">
      <c r="A2016">
        <v>9494</v>
      </c>
      <c r="B2016" t="s">
        <v>4998</v>
      </c>
      <c r="C2016" s="1">
        <v>42430</v>
      </c>
      <c r="D2016" s="1">
        <v>42583</v>
      </c>
      <c r="E2016" t="s">
        <v>39</v>
      </c>
      <c r="F2016" t="s">
        <v>2366</v>
      </c>
      <c r="G2016" t="s">
        <v>2367</v>
      </c>
      <c r="H2016" t="s">
        <v>89</v>
      </c>
      <c r="I2016" t="s">
        <v>26</v>
      </c>
      <c r="J2016" t="s">
        <v>4999</v>
      </c>
      <c r="K2016" t="s">
        <v>1805</v>
      </c>
      <c r="L2016">
        <v>74012</v>
      </c>
      <c r="M2016" t="s">
        <v>92</v>
      </c>
      <c r="N2016" t="s">
        <v>481</v>
      </c>
      <c r="O2016" t="s">
        <v>31</v>
      </c>
      <c r="P2016" t="s">
        <v>45</v>
      </c>
      <c r="Q2016" t="s">
        <v>482</v>
      </c>
      <c r="R2016">
        <v>1592.85</v>
      </c>
      <c r="S2016">
        <v>7</v>
      </c>
      <c r="T2016">
        <v>0</v>
      </c>
      <c r="U2016">
        <v>350.42700000000002</v>
      </c>
    </row>
    <row r="2017" spans="1:21" x14ac:dyDescent="0.25">
      <c r="A2017">
        <v>9501</v>
      </c>
      <c r="B2017" t="s">
        <v>5000</v>
      </c>
      <c r="C2017" t="s">
        <v>1360</v>
      </c>
      <c r="D2017" t="s">
        <v>622</v>
      </c>
      <c r="E2017" t="s">
        <v>39</v>
      </c>
      <c r="F2017" t="s">
        <v>5001</v>
      </c>
      <c r="G2017" t="s">
        <v>5002</v>
      </c>
      <c r="H2017" t="s">
        <v>25</v>
      </c>
      <c r="I2017" t="s">
        <v>26</v>
      </c>
      <c r="J2017" t="s">
        <v>1050</v>
      </c>
      <c r="K2017" t="s">
        <v>257</v>
      </c>
      <c r="L2017">
        <v>53209</v>
      </c>
      <c r="M2017" t="s">
        <v>92</v>
      </c>
      <c r="N2017" t="s">
        <v>1720</v>
      </c>
      <c r="O2017" t="s">
        <v>31</v>
      </c>
      <c r="P2017" t="s">
        <v>55</v>
      </c>
      <c r="Q2017" t="s">
        <v>1721</v>
      </c>
      <c r="R2017">
        <v>26.94</v>
      </c>
      <c r="S2017">
        <v>3</v>
      </c>
      <c r="T2017">
        <v>0</v>
      </c>
      <c r="U2017">
        <v>11.3148</v>
      </c>
    </row>
    <row r="2018" spans="1:21" x14ac:dyDescent="0.25">
      <c r="A2018">
        <v>9502</v>
      </c>
      <c r="B2018" t="s">
        <v>5003</v>
      </c>
      <c r="C2018" t="s">
        <v>988</v>
      </c>
      <c r="D2018" t="s">
        <v>127</v>
      </c>
      <c r="E2018" t="s">
        <v>39</v>
      </c>
      <c r="F2018" t="s">
        <v>3621</v>
      </c>
      <c r="G2018" t="s">
        <v>3622</v>
      </c>
      <c r="H2018" t="s">
        <v>25</v>
      </c>
      <c r="I2018" t="s">
        <v>26</v>
      </c>
      <c r="J2018" t="s">
        <v>352</v>
      </c>
      <c r="K2018" t="s">
        <v>52</v>
      </c>
      <c r="L2018">
        <v>94109</v>
      </c>
      <c r="M2018" t="s">
        <v>53</v>
      </c>
      <c r="N2018" t="s">
        <v>2542</v>
      </c>
      <c r="O2018" t="s">
        <v>31</v>
      </c>
      <c r="P2018" t="s">
        <v>55</v>
      </c>
      <c r="Q2018" t="s">
        <v>2543</v>
      </c>
      <c r="R2018">
        <v>32.04</v>
      </c>
      <c r="S2018">
        <v>3</v>
      </c>
      <c r="T2018">
        <v>0</v>
      </c>
      <c r="U2018">
        <v>8.01</v>
      </c>
    </row>
    <row r="2019" spans="1:21" x14ac:dyDescent="0.25">
      <c r="A2019">
        <v>9513</v>
      </c>
      <c r="B2019" t="s">
        <v>5004</v>
      </c>
      <c r="C2019" t="s">
        <v>162</v>
      </c>
      <c r="D2019" s="1">
        <v>42800</v>
      </c>
      <c r="E2019" t="s">
        <v>22</v>
      </c>
      <c r="F2019" t="s">
        <v>2280</v>
      </c>
      <c r="G2019" t="s">
        <v>2281</v>
      </c>
      <c r="H2019" t="s">
        <v>25</v>
      </c>
      <c r="I2019" t="s">
        <v>26</v>
      </c>
      <c r="J2019" t="s">
        <v>2064</v>
      </c>
      <c r="K2019" t="s">
        <v>91</v>
      </c>
      <c r="L2019">
        <v>75217</v>
      </c>
      <c r="M2019" t="s">
        <v>92</v>
      </c>
      <c r="N2019" t="s">
        <v>1169</v>
      </c>
      <c r="O2019" t="s">
        <v>31</v>
      </c>
      <c r="P2019" t="s">
        <v>32</v>
      </c>
      <c r="Q2019" t="s">
        <v>1170</v>
      </c>
      <c r="R2019">
        <v>204.66640000000001</v>
      </c>
      <c r="S2019">
        <v>1</v>
      </c>
      <c r="T2019">
        <v>0.32</v>
      </c>
      <c r="U2019">
        <v>-6.0195999999999996</v>
      </c>
    </row>
    <row r="2020" spans="1:21" x14ac:dyDescent="0.25">
      <c r="A2020">
        <v>9526</v>
      </c>
      <c r="B2020" t="s">
        <v>5005</v>
      </c>
      <c r="C2020" s="1">
        <v>42867</v>
      </c>
      <c r="D2020" s="1">
        <v>42898</v>
      </c>
      <c r="E2020" t="s">
        <v>86</v>
      </c>
      <c r="F2020" t="s">
        <v>5006</v>
      </c>
      <c r="G2020" t="s">
        <v>5007</v>
      </c>
      <c r="H2020" t="s">
        <v>100</v>
      </c>
      <c r="I2020" t="s">
        <v>26</v>
      </c>
      <c r="J2020" t="s">
        <v>202</v>
      </c>
      <c r="K2020" t="s">
        <v>203</v>
      </c>
      <c r="L2020">
        <v>98115</v>
      </c>
      <c r="M2020" t="s">
        <v>53</v>
      </c>
      <c r="N2020" t="s">
        <v>1315</v>
      </c>
      <c r="O2020" t="s">
        <v>31</v>
      </c>
      <c r="P2020" t="s">
        <v>55</v>
      </c>
      <c r="Q2020" t="s">
        <v>1316</v>
      </c>
      <c r="R2020">
        <v>199.9</v>
      </c>
      <c r="S2020">
        <v>5</v>
      </c>
      <c r="T2020">
        <v>0</v>
      </c>
      <c r="U2020">
        <v>39.979999999999997</v>
      </c>
    </row>
    <row r="2021" spans="1:21" x14ac:dyDescent="0.25">
      <c r="A2021">
        <v>9533</v>
      </c>
      <c r="B2021" t="s">
        <v>5008</v>
      </c>
      <c r="C2021" t="s">
        <v>597</v>
      </c>
      <c r="D2021" t="s">
        <v>2257</v>
      </c>
      <c r="E2021" t="s">
        <v>39</v>
      </c>
      <c r="F2021" t="s">
        <v>3373</v>
      </c>
      <c r="G2021" t="s">
        <v>3374</v>
      </c>
      <c r="H2021" t="s">
        <v>25</v>
      </c>
      <c r="I2021" t="s">
        <v>26</v>
      </c>
      <c r="J2021" t="s">
        <v>180</v>
      </c>
      <c r="K2021" t="s">
        <v>123</v>
      </c>
      <c r="L2021">
        <v>10011</v>
      </c>
      <c r="M2021" t="s">
        <v>66</v>
      </c>
      <c r="N2021" t="s">
        <v>2093</v>
      </c>
      <c r="O2021" t="s">
        <v>31</v>
      </c>
      <c r="P2021" t="s">
        <v>35</v>
      </c>
      <c r="Q2021" t="s">
        <v>2094</v>
      </c>
      <c r="R2021">
        <v>427.64400000000001</v>
      </c>
      <c r="S2021">
        <v>14</v>
      </c>
      <c r="T2021">
        <v>0.1</v>
      </c>
      <c r="U2021">
        <v>80.777199999999993</v>
      </c>
    </row>
    <row r="2022" spans="1:21" x14ac:dyDescent="0.25">
      <c r="A2022">
        <v>9537</v>
      </c>
      <c r="B2022" t="s">
        <v>5009</v>
      </c>
      <c r="C2022" s="1">
        <v>43075</v>
      </c>
      <c r="D2022" t="s">
        <v>5010</v>
      </c>
      <c r="E2022" t="s">
        <v>22</v>
      </c>
      <c r="F2022" t="s">
        <v>1692</v>
      </c>
      <c r="G2022" t="s">
        <v>1693</v>
      </c>
      <c r="H2022" t="s">
        <v>25</v>
      </c>
      <c r="I2022" t="s">
        <v>26</v>
      </c>
      <c r="J2022" t="s">
        <v>137</v>
      </c>
      <c r="K2022" t="s">
        <v>138</v>
      </c>
      <c r="L2022">
        <v>60610</v>
      </c>
      <c r="M2022" t="s">
        <v>92</v>
      </c>
      <c r="N2022" t="s">
        <v>2039</v>
      </c>
      <c r="O2022" t="s">
        <v>31</v>
      </c>
      <c r="P2022" t="s">
        <v>55</v>
      </c>
      <c r="Q2022" t="s">
        <v>2040</v>
      </c>
      <c r="R2022">
        <v>8.8559999999999999</v>
      </c>
      <c r="S2022">
        <v>3</v>
      </c>
      <c r="T2022">
        <v>0.6</v>
      </c>
      <c r="U2022">
        <v>-6.8634000000000004</v>
      </c>
    </row>
    <row r="2023" spans="1:21" x14ac:dyDescent="0.25">
      <c r="A2023">
        <v>9538</v>
      </c>
      <c r="B2023" t="s">
        <v>5011</v>
      </c>
      <c r="C2023" t="s">
        <v>1482</v>
      </c>
      <c r="D2023" t="s">
        <v>2193</v>
      </c>
      <c r="E2023" t="s">
        <v>86</v>
      </c>
      <c r="F2023" t="s">
        <v>2687</v>
      </c>
      <c r="G2023" t="s">
        <v>2688</v>
      </c>
      <c r="H2023" t="s">
        <v>89</v>
      </c>
      <c r="I2023" t="s">
        <v>26</v>
      </c>
      <c r="J2023" t="s">
        <v>352</v>
      </c>
      <c r="K2023" t="s">
        <v>52</v>
      </c>
      <c r="L2023">
        <v>94110</v>
      </c>
      <c r="M2023" t="s">
        <v>53</v>
      </c>
      <c r="N2023" t="s">
        <v>281</v>
      </c>
      <c r="O2023" t="s">
        <v>31</v>
      </c>
      <c r="P2023" t="s">
        <v>32</v>
      </c>
      <c r="Q2023" t="s">
        <v>282</v>
      </c>
      <c r="R2023">
        <v>477.666</v>
      </c>
      <c r="S2023">
        <v>2</v>
      </c>
      <c r="T2023">
        <v>0.15</v>
      </c>
      <c r="U2023">
        <v>84.293999999999997</v>
      </c>
    </row>
    <row r="2024" spans="1:21" x14ac:dyDescent="0.25">
      <c r="A2024">
        <v>9541</v>
      </c>
      <c r="B2024" t="s">
        <v>5012</v>
      </c>
      <c r="C2024" s="1">
        <v>42313</v>
      </c>
      <c r="D2024" t="s">
        <v>5013</v>
      </c>
      <c r="E2024" t="s">
        <v>22</v>
      </c>
      <c r="F2024" t="s">
        <v>135</v>
      </c>
      <c r="G2024" t="s">
        <v>136</v>
      </c>
      <c r="H2024" t="s">
        <v>100</v>
      </c>
      <c r="I2024" t="s">
        <v>26</v>
      </c>
      <c r="J2024" t="s">
        <v>576</v>
      </c>
      <c r="K2024" t="s">
        <v>577</v>
      </c>
      <c r="L2024">
        <v>85023</v>
      </c>
      <c r="M2024" t="s">
        <v>53</v>
      </c>
      <c r="N2024" t="s">
        <v>1290</v>
      </c>
      <c r="O2024" t="s">
        <v>31</v>
      </c>
      <c r="P2024" t="s">
        <v>35</v>
      </c>
      <c r="Q2024" t="s">
        <v>1291</v>
      </c>
      <c r="R2024">
        <v>191.96799999999999</v>
      </c>
      <c r="S2024">
        <v>7</v>
      </c>
      <c r="T2024">
        <v>0.2</v>
      </c>
      <c r="U2024">
        <v>16.7972</v>
      </c>
    </row>
    <row r="2025" spans="1:21" x14ac:dyDescent="0.25">
      <c r="A2025">
        <v>9545</v>
      </c>
      <c r="B2025" t="s">
        <v>5014</v>
      </c>
      <c r="C2025" s="1">
        <v>42163</v>
      </c>
      <c r="D2025" s="1">
        <v>42285</v>
      </c>
      <c r="E2025" t="s">
        <v>39</v>
      </c>
      <c r="F2025" t="s">
        <v>5015</v>
      </c>
      <c r="G2025" t="s">
        <v>5016</v>
      </c>
      <c r="H2025" t="s">
        <v>89</v>
      </c>
      <c r="I2025" t="s">
        <v>26</v>
      </c>
      <c r="J2025" t="s">
        <v>101</v>
      </c>
      <c r="K2025" t="s">
        <v>91</v>
      </c>
      <c r="L2025">
        <v>77095</v>
      </c>
      <c r="M2025" t="s">
        <v>92</v>
      </c>
      <c r="N2025" t="s">
        <v>1715</v>
      </c>
      <c r="O2025" t="s">
        <v>31</v>
      </c>
      <c r="P2025" t="s">
        <v>32</v>
      </c>
      <c r="Q2025" t="s">
        <v>1716</v>
      </c>
      <c r="R2025">
        <v>369.19920000000002</v>
      </c>
      <c r="S2025">
        <v>3</v>
      </c>
      <c r="T2025">
        <v>0.32</v>
      </c>
      <c r="U2025">
        <v>-114.01739999999999</v>
      </c>
    </row>
    <row r="2026" spans="1:21" x14ac:dyDescent="0.25">
      <c r="A2026">
        <v>9554</v>
      </c>
      <c r="B2026" t="s">
        <v>5017</v>
      </c>
      <c r="C2026" t="s">
        <v>892</v>
      </c>
      <c r="D2026" t="s">
        <v>2193</v>
      </c>
      <c r="E2026" t="s">
        <v>39</v>
      </c>
      <c r="F2026" t="s">
        <v>2780</v>
      </c>
      <c r="G2026" t="s">
        <v>2781</v>
      </c>
      <c r="H2026" t="s">
        <v>89</v>
      </c>
      <c r="I2026" t="s">
        <v>26</v>
      </c>
      <c r="J2026" t="s">
        <v>1912</v>
      </c>
      <c r="K2026" t="s">
        <v>189</v>
      </c>
      <c r="L2026">
        <v>80020</v>
      </c>
      <c r="M2026" t="s">
        <v>53</v>
      </c>
      <c r="N2026" t="s">
        <v>542</v>
      </c>
      <c r="O2026" t="s">
        <v>31</v>
      </c>
      <c r="P2026" t="s">
        <v>55</v>
      </c>
      <c r="Q2026" t="s">
        <v>543</v>
      </c>
      <c r="R2026">
        <v>68.432000000000002</v>
      </c>
      <c r="S2026">
        <v>7</v>
      </c>
      <c r="T2026">
        <v>0.2</v>
      </c>
      <c r="U2026">
        <v>8.5540000000000003</v>
      </c>
    </row>
    <row r="2027" spans="1:21" x14ac:dyDescent="0.25">
      <c r="A2027">
        <v>9555</v>
      </c>
      <c r="B2027" t="s">
        <v>5018</v>
      </c>
      <c r="C2027" t="s">
        <v>356</v>
      </c>
      <c r="D2027" s="1">
        <v>42047</v>
      </c>
      <c r="E2027" t="s">
        <v>39</v>
      </c>
      <c r="F2027" t="s">
        <v>3511</v>
      </c>
      <c r="G2027" t="s">
        <v>3512</v>
      </c>
      <c r="H2027" t="s">
        <v>25</v>
      </c>
      <c r="I2027" t="s">
        <v>26</v>
      </c>
      <c r="J2027" t="s">
        <v>376</v>
      </c>
      <c r="K2027" t="s">
        <v>250</v>
      </c>
      <c r="L2027">
        <v>43229</v>
      </c>
      <c r="M2027" t="s">
        <v>66</v>
      </c>
      <c r="N2027" t="s">
        <v>175</v>
      </c>
      <c r="O2027" t="s">
        <v>31</v>
      </c>
      <c r="P2027" t="s">
        <v>55</v>
      </c>
      <c r="Q2027" t="s">
        <v>176</v>
      </c>
      <c r="R2027">
        <v>71.12</v>
      </c>
      <c r="S2027">
        <v>5</v>
      </c>
      <c r="T2027">
        <v>0.2</v>
      </c>
      <c r="U2027">
        <v>9.7789999999999999</v>
      </c>
    </row>
    <row r="2028" spans="1:21" x14ac:dyDescent="0.25">
      <c r="A2028">
        <v>9558</v>
      </c>
      <c r="B2028" t="s">
        <v>5019</v>
      </c>
      <c r="C2028" t="s">
        <v>3532</v>
      </c>
      <c r="D2028" t="s">
        <v>5020</v>
      </c>
      <c r="E2028" t="s">
        <v>22</v>
      </c>
      <c r="F2028" t="s">
        <v>5021</v>
      </c>
      <c r="G2028" t="s">
        <v>5022</v>
      </c>
      <c r="H2028" t="s">
        <v>25</v>
      </c>
      <c r="I2028" t="s">
        <v>26</v>
      </c>
      <c r="J2028" t="s">
        <v>101</v>
      </c>
      <c r="K2028" t="s">
        <v>91</v>
      </c>
      <c r="L2028">
        <v>77095</v>
      </c>
      <c r="M2028" t="s">
        <v>92</v>
      </c>
      <c r="N2028" t="s">
        <v>2757</v>
      </c>
      <c r="O2028" t="s">
        <v>31</v>
      </c>
      <c r="P2028" t="s">
        <v>55</v>
      </c>
      <c r="Q2028" t="s">
        <v>2758</v>
      </c>
      <c r="R2028">
        <v>5.3120000000000003</v>
      </c>
      <c r="S2028">
        <v>2</v>
      </c>
      <c r="T2028">
        <v>0.6</v>
      </c>
      <c r="U2028">
        <v>-1.5935999999999999</v>
      </c>
    </row>
    <row r="2029" spans="1:21" x14ac:dyDescent="0.25">
      <c r="A2029">
        <v>9561</v>
      </c>
      <c r="B2029" t="s">
        <v>5023</v>
      </c>
      <c r="C2029" s="1">
        <v>42434</v>
      </c>
      <c r="D2029" s="1">
        <v>42495</v>
      </c>
      <c r="E2029" t="s">
        <v>86</v>
      </c>
      <c r="F2029" t="s">
        <v>5024</v>
      </c>
      <c r="G2029" t="s">
        <v>5025</v>
      </c>
      <c r="H2029" t="s">
        <v>25</v>
      </c>
      <c r="I2029" t="s">
        <v>26</v>
      </c>
      <c r="J2029" t="s">
        <v>249</v>
      </c>
      <c r="K2029" t="s">
        <v>250</v>
      </c>
      <c r="L2029">
        <v>43055</v>
      </c>
      <c r="M2029" t="s">
        <v>66</v>
      </c>
      <c r="N2029" t="s">
        <v>2432</v>
      </c>
      <c r="O2029" t="s">
        <v>31</v>
      </c>
      <c r="P2029" t="s">
        <v>55</v>
      </c>
      <c r="Q2029" t="s">
        <v>2433</v>
      </c>
      <c r="R2029">
        <v>51.968000000000004</v>
      </c>
      <c r="S2029">
        <v>2</v>
      </c>
      <c r="T2029">
        <v>0.2</v>
      </c>
      <c r="U2029">
        <v>10.393599999999999</v>
      </c>
    </row>
    <row r="2030" spans="1:21" x14ac:dyDescent="0.25">
      <c r="A2030">
        <v>9566</v>
      </c>
      <c r="B2030" t="s">
        <v>5026</v>
      </c>
      <c r="C2030" t="s">
        <v>5027</v>
      </c>
      <c r="D2030" t="s">
        <v>5027</v>
      </c>
      <c r="E2030" t="s">
        <v>464</v>
      </c>
      <c r="F2030" t="s">
        <v>3821</v>
      </c>
      <c r="G2030" t="s">
        <v>3822</v>
      </c>
      <c r="H2030" t="s">
        <v>25</v>
      </c>
      <c r="I2030" t="s">
        <v>26</v>
      </c>
      <c r="J2030" t="s">
        <v>326</v>
      </c>
      <c r="K2030" t="s">
        <v>43</v>
      </c>
      <c r="L2030">
        <v>33614</v>
      </c>
      <c r="M2030" t="s">
        <v>29</v>
      </c>
      <c r="N2030" t="s">
        <v>353</v>
      </c>
      <c r="O2030" t="s">
        <v>31</v>
      </c>
      <c r="P2030" t="s">
        <v>35</v>
      </c>
      <c r="Q2030" t="s">
        <v>354</v>
      </c>
      <c r="R2030">
        <v>1125.4880000000001</v>
      </c>
      <c r="S2030">
        <v>7</v>
      </c>
      <c r="T2030">
        <v>0.2</v>
      </c>
      <c r="U2030">
        <v>98.480199999999996</v>
      </c>
    </row>
    <row r="2031" spans="1:21" x14ac:dyDescent="0.25">
      <c r="A2031">
        <v>9575</v>
      </c>
      <c r="B2031" t="s">
        <v>5028</v>
      </c>
      <c r="C2031" t="s">
        <v>3578</v>
      </c>
      <c r="D2031" t="s">
        <v>3578</v>
      </c>
      <c r="E2031" t="s">
        <v>464</v>
      </c>
      <c r="F2031" t="s">
        <v>62</v>
      </c>
      <c r="G2031" t="s">
        <v>63</v>
      </c>
      <c r="H2031" t="s">
        <v>25</v>
      </c>
      <c r="I2031" t="s">
        <v>26</v>
      </c>
      <c r="J2031" t="s">
        <v>1983</v>
      </c>
      <c r="K2031" t="s">
        <v>52</v>
      </c>
      <c r="L2031">
        <v>91767</v>
      </c>
      <c r="M2031" t="s">
        <v>53</v>
      </c>
      <c r="N2031" t="s">
        <v>1871</v>
      </c>
      <c r="O2031" t="s">
        <v>31</v>
      </c>
      <c r="P2031" t="s">
        <v>55</v>
      </c>
      <c r="Q2031" t="s">
        <v>1872</v>
      </c>
      <c r="R2031">
        <v>31.56</v>
      </c>
      <c r="S2031">
        <v>3</v>
      </c>
      <c r="T2031">
        <v>0</v>
      </c>
      <c r="U2031">
        <v>10.4148</v>
      </c>
    </row>
    <row r="2032" spans="1:21" x14ac:dyDescent="0.25">
      <c r="A2032">
        <v>9576</v>
      </c>
      <c r="B2032" t="s">
        <v>5029</v>
      </c>
      <c r="C2032" t="s">
        <v>4246</v>
      </c>
      <c r="D2032" t="s">
        <v>5030</v>
      </c>
      <c r="E2032" t="s">
        <v>22</v>
      </c>
      <c r="F2032" t="s">
        <v>4217</v>
      </c>
      <c r="G2032" t="s">
        <v>4218</v>
      </c>
      <c r="H2032" t="s">
        <v>25</v>
      </c>
      <c r="I2032" t="s">
        <v>26</v>
      </c>
      <c r="J2032" t="s">
        <v>264</v>
      </c>
      <c r="K2032" t="s">
        <v>91</v>
      </c>
      <c r="L2032">
        <v>78207</v>
      </c>
      <c r="M2032" t="s">
        <v>92</v>
      </c>
      <c r="N2032" t="s">
        <v>167</v>
      </c>
      <c r="O2032" t="s">
        <v>31</v>
      </c>
      <c r="P2032" t="s">
        <v>35</v>
      </c>
      <c r="Q2032" t="s">
        <v>168</v>
      </c>
      <c r="R2032">
        <v>105.68600000000001</v>
      </c>
      <c r="S2032">
        <v>1</v>
      </c>
      <c r="T2032">
        <v>0.3</v>
      </c>
      <c r="U2032">
        <v>-28.686199999999999</v>
      </c>
    </row>
    <row r="2033" spans="1:21" x14ac:dyDescent="0.25">
      <c r="A2033">
        <v>9578</v>
      </c>
      <c r="B2033" t="s">
        <v>5029</v>
      </c>
      <c r="C2033" t="s">
        <v>4246</v>
      </c>
      <c r="D2033" t="s">
        <v>5030</v>
      </c>
      <c r="E2033" t="s">
        <v>22</v>
      </c>
      <c r="F2033" t="s">
        <v>4217</v>
      </c>
      <c r="G2033" t="s">
        <v>4218</v>
      </c>
      <c r="H2033" t="s">
        <v>25</v>
      </c>
      <c r="I2033" t="s">
        <v>26</v>
      </c>
      <c r="J2033" t="s">
        <v>264</v>
      </c>
      <c r="K2033" t="s">
        <v>91</v>
      </c>
      <c r="L2033">
        <v>78207</v>
      </c>
      <c r="M2033" t="s">
        <v>92</v>
      </c>
      <c r="N2033" t="s">
        <v>1795</v>
      </c>
      <c r="O2033" t="s">
        <v>31</v>
      </c>
      <c r="P2033" t="s">
        <v>35</v>
      </c>
      <c r="Q2033" t="s">
        <v>1796</v>
      </c>
      <c r="R2033">
        <v>104.93</v>
      </c>
      <c r="S2033">
        <v>5</v>
      </c>
      <c r="T2033">
        <v>0.3</v>
      </c>
      <c r="U2033">
        <v>-4.4969999999999999</v>
      </c>
    </row>
    <row r="2034" spans="1:21" x14ac:dyDescent="0.25">
      <c r="A2034">
        <v>9582</v>
      </c>
      <c r="B2034" t="s">
        <v>5031</v>
      </c>
      <c r="C2034" t="s">
        <v>3435</v>
      </c>
      <c r="D2034" t="s">
        <v>2913</v>
      </c>
      <c r="E2034" t="s">
        <v>86</v>
      </c>
      <c r="F2034" t="s">
        <v>3829</v>
      </c>
      <c r="G2034" t="s">
        <v>3830</v>
      </c>
      <c r="H2034" t="s">
        <v>100</v>
      </c>
      <c r="I2034" t="s">
        <v>26</v>
      </c>
      <c r="J2034" t="s">
        <v>180</v>
      </c>
      <c r="K2034" t="s">
        <v>123</v>
      </c>
      <c r="L2034">
        <v>10035</v>
      </c>
      <c r="M2034" t="s">
        <v>66</v>
      </c>
      <c r="N2034" t="s">
        <v>3063</v>
      </c>
      <c r="O2034" t="s">
        <v>31</v>
      </c>
      <c r="P2034" t="s">
        <v>35</v>
      </c>
      <c r="Q2034" t="s">
        <v>3064</v>
      </c>
      <c r="R2034">
        <v>589.41</v>
      </c>
      <c r="S2034">
        <v>5</v>
      </c>
      <c r="T2034">
        <v>0.1</v>
      </c>
      <c r="U2034">
        <v>-6.5490000000000004</v>
      </c>
    </row>
    <row r="2035" spans="1:21" x14ac:dyDescent="0.25">
      <c r="A2035">
        <v>9584</v>
      </c>
      <c r="B2035" t="s">
        <v>5032</v>
      </c>
      <c r="C2035" t="s">
        <v>1666</v>
      </c>
      <c r="D2035" t="s">
        <v>2610</v>
      </c>
      <c r="E2035" t="s">
        <v>22</v>
      </c>
      <c r="F2035" t="s">
        <v>4826</v>
      </c>
      <c r="G2035" t="s">
        <v>4827</v>
      </c>
      <c r="H2035" t="s">
        <v>25</v>
      </c>
      <c r="I2035" t="s">
        <v>26</v>
      </c>
      <c r="J2035" t="s">
        <v>180</v>
      </c>
      <c r="K2035" t="s">
        <v>123</v>
      </c>
      <c r="L2035">
        <v>10024</v>
      </c>
      <c r="M2035" t="s">
        <v>66</v>
      </c>
      <c r="N2035" t="s">
        <v>2014</v>
      </c>
      <c r="O2035" t="s">
        <v>31</v>
      </c>
      <c r="P2035" t="s">
        <v>32</v>
      </c>
      <c r="Q2035" t="s">
        <v>2015</v>
      </c>
      <c r="R2035">
        <v>400.78399999999999</v>
      </c>
      <c r="S2035">
        <v>1</v>
      </c>
      <c r="T2035">
        <v>0.2</v>
      </c>
      <c r="U2035">
        <v>-5.0098000000000003</v>
      </c>
    </row>
    <row r="2036" spans="1:21" x14ac:dyDescent="0.25">
      <c r="A2036">
        <v>9592</v>
      </c>
      <c r="B2036" t="s">
        <v>5033</v>
      </c>
      <c r="C2036" t="s">
        <v>4772</v>
      </c>
      <c r="D2036" s="1">
        <v>42377</v>
      </c>
      <c r="E2036" t="s">
        <v>39</v>
      </c>
      <c r="F2036" t="s">
        <v>5034</v>
      </c>
      <c r="G2036" t="s">
        <v>5035</v>
      </c>
      <c r="H2036" t="s">
        <v>100</v>
      </c>
      <c r="I2036" t="s">
        <v>26</v>
      </c>
      <c r="J2036" t="s">
        <v>1392</v>
      </c>
      <c r="K2036" t="s">
        <v>91</v>
      </c>
      <c r="L2036">
        <v>77506</v>
      </c>
      <c r="M2036" t="s">
        <v>92</v>
      </c>
      <c r="N2036" t="s">
        <v>1320</v>
      </c>
      <c r="O2036" t="s">
        <v>31</v>
      </c>
      <c r="P2036" t="s">
        <v>55</v>
      </c>
      <c r="Q2036" t="s">
        <v>1321</v>
      </c>
      <c r="R2036">
        <v>24.7</v>
      </c>
      <c r="S2036">
        <v>5</v>
      </c>
      <c r="T2036">
        <v>0.6</v>
      </c>
      <c r="U2036">
        <v>-9.8800000000000008</v>
      </c>
    </row>
    <row r="2037" spans="1:21" x14ac:dyDescent="0.25">
      <c r="A2037">
        <v>9593</v>
      </c>
      <c r="B2037" t="s">
        <v>5033</v>
      </c>
      <c r="C2037" t="s">
        <v>4772</v>
      </c>
      <c r="D2037" s="1">
        <v>42377</v>
      </c>
      <c r="E2037" t="s">
        <v>39</v>
      </c>
      <c r="F2037" t="s">
        <v>5034</v>
      </c>
      <c r="G2037" t="s">
        <v>5035</v>
      </c>
      <c r="H2037" t="s">
        <v>100</v>
      </c>
      <c r="I2037" t="s">
        <v>26</v>
      </c>
      <c r="J2037" t="s">
        <v>1392</v>
      </c>
      <c r="K2037" t="s">
        <v>91</v>
      </c>
      <c r="L2037">
        <v>77506</v>
      </c>
      <c r="M2037" t="s">
        <v>92</v>
      </c>
      <c r="N2037" t="s">
        <v>4324</v>
      </c>
      <c r="O2037" t="s">
        <v>31</v>
      </c>
      <c r="P2037" t="s">
        <v>55</v>
      </c>
      <c r="Q2037" t="s">
        <v>4325</v>
      </c>
      <c r="R2037">
        <v>302.72000000000003</v>
      </c>
      <c r="S2037">
        <v>5</v>
      </c>
      <c r="T2037">
        <v>0.6</v>
      </c>
      <c r="U2037">
        <v>-378.4</v>
      </c>
    </row>
    <row r="2038" spans="1:21" x14ac:dyDescent="0.25">
      <c r="A2038">
        <v>9599</v>
      </c>
      <c r="B2038" t="s">
        <v>5036</v>
      </c>
      <c r="C2038" t="s">
        <v>1376</v>
      </c>
      <c r="D2038" t="s">
        <v>2478</v>
      </c>
      <c r="E2038" t="s">
        <v>39</v>
      </c>
      <c r="F2038" t="s">
        <v>5037</v>
      </c>
      <c r="G2038" t="s">
        <v>5038</v>
      </c>
      <c r="H2038" t="s">
        <v>100</v>
      </c>
      <c r="I2038" t="s">
        <v>26</v>
      </c>
      <c r="J2038" t="s">
        <v>2189</v>
      </c>
      <c r="K2038" t="s">
        <v>52</v>
      </c>
      <c r="L2038">
        <v>95823</v>
      </c>
      <c r="M2038" t="s">
        <v>53</v>
      </c>
      <c r="N2038" t="s">
        <v>2746</v>
      </c>
      <c r="O2038" t="s">
        <v>31</v>
      </c>
      <c r="P2038" t="s">
        <v>55</v>
      </c>
      <c r="Q2038" t="s">
        <v>2747</v>
      </c>
      <c r="R2038">
        <v>60.84</v>
      </c>
      <c r="S2038">
        <v>3</v>
      </c>
      <c r="T2038">
        <v>0</v>
      </c>
      <c r="U2038">
        <v>19.468800000000002</v>
      </c>
    </row>
    <row r="2039" spans="1:21" x14ac:dyDescent="0.25">
      <c r="A2039">
        <v>9604</v>
      </c>
      <c r="B2039" t="s">
        <v>5039</v>
      </c>
      <c r="C2039" t="s">
        <v>118</v>
      </c>
      <c r="D2039" t="s">
        <v>5040</v>
      </c>
      <c r="E2039" t="s">
        <v>39</v>
      </c>
      <c r="F2039" t="s">
        <v>2521</v>
      </c>
      <c r="G2039" t="s">
        <v>2522</v>
      </c>
      <c r="H2039" t="s">
        <v>89</v>
      </c>
      <c r="I2039" t="s">
        <v>26</v>
      </c>
      <c r="J2039" t="s">
        <v>1037</v>
      </c>
      <c r="K2039" t="s">
        <v>123</v>
      </c>
      <c r="L2039">
        <v>14609</v>
      </c>
      <c r="M2039" t="s">
        <v>66</v>
      </c>
      <c r="N2039" t="s">
        <v>1563</v>
      </c>
      <c r="O2039" t="s">
        <v>31</v>
      </c>
      <c r="P2039" t="s">
        <v>45</v>
      </c>
      <c r="Q2039" t="s">
        <v>1564</v>
      </c>
      <c r="R2039">
        <v>376.86599999999999</v>
      </c>
      <c r="S2039">
        <v>3</v>
      </c>
      <c r="T2039">
        <v>0.4</v>
      </c>
      <c r="U2039">
        <v>-213.5574</v>
      </c>
    </row>
    <row r="2040" spans="1:21" x14ac:dyDescent="0.25">
      <c r="A2040">
        <v>9610</v>
      </c>
      <c r="B2040" t="s">
        <v>5041</v>
      </c>
      <c r="C2040" t="s">
        <v>5042</v>
      </c>
      <c r="D2040" t="s">
        <v>906</v>
      </c>
      <c r="E2040" t="s">
        <v>22</v>
      </c>
      <c r="F2040" t="s">
        <v>561</v>
      </c>
      <c r="G2040" t="s">
        <v>562</v>
      </c>
      <c r="H2040" t="s">
        <v>25</v>
      </c>
      <c r="I2040" t="s">
        <v>26</v>
      </c>
      <c r="J2040" t="s">
        <v>51</v>
      </c>
      <c r="K2040" t="s">
        <v>52</v>
      </c>
      <c r="L2040">
        <v>90045</v>
      </c>
      <c r="M2040" t="s">
        <v>53</v>
      </c>
      <c r="N2040" t="s">
        <v>2579</v>
      </c>
      <c r="O2040" t="s">
        <v>31</v>
      </c>
      <c r="P2040" t="s">
        <v>55</v>
      </c>
      <c r="Q2040" t="s">
        <v>2580</v>
      </c>
      <c r="R2040">
        <v>282.83999999999997</v>
      </c>
      <c r="S2040">
        <v>4</v>
      </c>
      <c r="T2040">
        <v>0</v>
      </c>
      <c r="U2040">
        <v>19.7988</v>
      </c>
    </row>
    <row r="2041" spans="1:21" x14ac:dyDescent="0.25">
      <c r="A2041">
        <v>9625</v>
      </c>
      <c r="B2041" t="s">
        <v>5043</v>
      </c>
      <c r="C2041" t="s">
        <v>3277</v>
      </c>
      <c r="D2041" t="s">
        <v>1613</v>
      </c>
      <c r="E2041" t="s">
        <v>86</v>
      </c>
      <c r="F2041" t="s">
        <v>4041</v>
      </c>
      <c r="G2041" t="s">
        <v>4042</v>
      </c>
      <c r="H2041" t="s">
        <v>25</v>
      </c>
      <c r="I2041" t="s">
        <v>26</v>
      </c>
      <c r="J2041" t="s">
        <v>2064</v>
      </c>
      <c r="K2041" t="s">
        <v>91</v>
      </c>
      <c r="L2041">
        <v>75220</v>
      </c>
      <c r="M2041" t="s">
        <v>92</v>
      </c>
      <c r="N2041" t="s">
        <v>1931</v>
      </c>
      <c r="O2041" t="s">
        <v>31</v>
      </c>
      <c r="P2041" t="s">
        <v>45</v>
      </c>
      <c r="Q2041" t="s">
        <v>1932</v>
      </c>
      <c r="R2041">
        <v>307.31400000000002</v>
      </c>
      <c r="S2041">
        <v>3</v>
      </c>
      <c r="T2041">
        <v>0.3</v>
      </c>
      <c r="U2041">
        <v>-39.511800000000001</v>
      </c>
    </row>
    <row r="2042" spans="1:21" x14ac:dyDescent="0.25">
      <c r="A2042">
        <v>9626</v>
      </c>
      <c r="B2042" t="s">
        <v>5043</v>
      </c>
      <c r="C2042" t="s">
        <v>3277</v>
      </c>
      <c r="D2042" t="s">
        <v>1613</v>
      </c>
      <c r="E2042" t="s">
        <v>86</v>
      </c>
      <c r="F2042" t="s">
        <v>4041</v>
      </c>
      <c r="G2042" t="s">
        <v>4042</v>
      </c>
      <c r="H2042" t="s">
        <v>25</v>
      </c>
      <c r="I2042" t="s">
        <v>26</v>
      </c>
      <c r="J2042" t="s">
        <v>2064</v>
      </c>
      <c r="K2042" t="s">
        <v>91</v>
      </c>
      <c r="L2042">
        <v>75220</v>
      </c>
      <c r="M2042" t="s">
        <v>92</v>
      </c>
      <c r="N2042" t="s">
        <v>2210</v>
      </c>
      <c r="O2042" t="s">
        <v>31</v>
      </c>
      <c r="P2042" t="s">
        <v>32</v>
      </c>
      <c r="Q2042" t="s">
        <v>2211</v>
      </c>
      <c r="R2042">
        <v>409.99919999999997</v>
      </c>
      <c r="S2042">
        <v>3</v>
      </c>
      <c r="T2042">
        <v>0.32</v>
      </c>
      <c r="U2042">
        <v>-96.470399999999998</v>
      </c>
    </row>
    <row r="2043" spans="1:21" x14ac:dyDescent="0.25">
      <c r="A2043">
        <v>9636</v>
      </c>
      <c r="B2043" t="s">
        <v>5044</v>
      </c>
      <c r="C2043" t="s">
        <v>4175</v>
      </c>
      <c r="D2043" t="s">
        <v>3532</v>
      </c>
      <c r="E2043" t="s">
        <v>86</v>
      </c>
      <c r="F2043" t="s">
        <v>4431</v>
      </c>
      <c r="G2043" t="s">
        <v>4432</v>
      </c>
      <c r="H2043" t="s">
        <v>25</v>
      </c>
      <c r="I2043" t="s">
        <v>26</v>
      </c>
      <c r="J2043" t="s">
        <v>1598</v>
      </c>
      <c r="K2043" t="s">
        <v>473</v>
      </c>
      <c r="L2043">
        <v>2149</v>
      </c>
      <c r="M2043" t="s">
        <v>66</v>
      </c>
      <c r="N2043" t="s">
        <v>3447</v>
      </c>
      <c r="O2043" t="s">
        <v>31</v>
      </c>
      <c r="P2043" t="s">
        <v>35</v>
      </c>
      <c r="Q2043" t="s">
        <v>3448</v>
      </c>
      <c r="R2043">
        <v>1628.82</v>
      </c>
      <c r="S2043">
        <v>9</v>
      </c>
      <c r="T2043">
        <v>0</v>
      </c>
      <c r="U2043">
        <v>260.6112</v>
      </c>
    </row>
    <row r="2044" spans="1:21" x14ac:dyDescent="0.25">
      <c r="A2044">
        <v>9637</v>
      </c>
      <c r="B2044" t="s">
        <v>5045</v>
      </c>
      <c r="C2044" t="s">
        <v>2242</v>
      </c>
      <c r="D2044" t="s">
        <v>1618</v>
      </c>
      <c r="E2044" t="s">
        <v>39</v>
      </c>
      <c r="F2044" t="s">
        <v>879</v>
      </c>
      <c r="G2044" t="s">
        <v>880</v>
      </c>
      <c r="H2044" t="s">
        <v>89</v>
      </c>
      <c r="I2044" t="s">
        <v>26</v>
      </c>
      <c r="J2044" t="s">
        <v>202</v>
      </c>
      <c r="K2044" t="s">
        <v>203</v>
      </c>
      <c r="L2044">
        <v>98105</v>
      </c>
      <c r="M2044" t="s">
        <v>53</v>
      </c>
      <c r="N2044" t="s">
        <v>803</v>
      </c>
      <c r="O2044" t="s">
        <v>31</v>
      </c>
      <c r="P2044" t="s">
        <v>55</v>
      </c>
      <c r="Q2044" t="s">
        <v>804</v>
      </c>
      <c r="R2044">
        <v>137.54</v>
      </c>
      <c r="S2044">
        <v>2</v>
      </c>
      <c r="T2044">
        <v>0</v>
      </c>
      <c r="U2044">
        <v>55.015999999999998</v>
      </c>
    </row>
    <row r="2045" spans="1:21" x14ac:dyDescent="0.25">
      <c r="A2045">
        <v>9638</v>
      </c>
      <c r="B2045" t="s">
        <v>5045</v>
      </c>
      <c r="C2045" t="s">
        <v>2242</v>
      </c>
      <c r="D2045" t="s">
        <v>1618</v>
      </c>
      <c r="E2045" t="s">
        <v>39</v>
      </c>
      <c r="F2045" t="s">
        <v>879</v>
      </c>
      <c r="G2045" t="s">
        <v>880</v>
      </c>
      <c r="H2045" t="s">
        <v>89</v>
      </c>
      <c r="I2045" t="s">
        <v>26</v>
      </c>
      <c r="J2045" t="s">
        <v>202</v>
      </c>
      <c r="K2045" t="s">
        <v>203</v>
      </c>
      <c r="L2045">
        <v>98105</v>
      </c>
      <c r="M2045" t="s">
        <v>53</v>
      </c>
      <c r="N2045" t="s">
        <v>1451</v>
      </c>
      <c r="O2045" t="s">
        <v>31</v>
      </c>
      <c r="P2045" t="s">
        <v>45</v>
      </c>
      <c r="Q2045" t="s">
        <v>1452</v>
      </c>
      <c r="R2045">
        <v>730.2</v>
      </c>
      <c r="S2045">
        <v>4</v>
      </c>
      <c r="T2045">
        <v>0</v>
      </c>
      <c r="U2045">
        <v>94.926000000000002</v>
      </c>
    </row>
    <row r="2046" spans="1:21" x14ac:dyDescent="0.25">
      <c r="A2046">
        <v>9640</v>
      </c>
      <c r="B2046" t="s">
        <v>5046</v>
      </c>
      <c r="C2046" t="s">
        <v>5047</v>
      </c>
      <c r="D2046" t="s">
        <v>170</v>
      </c>
      <c r="E2046" t="s">
        <v>22</v>
      </c>
      <c r="F2046" t="s">
        <v>5048</v>
      </c>
      <c r="G2046" t="s">
        <v>5049</v>
      </c>
      <c r="H2046" t="s">
        <v>25</v>
      </c>
      <c r="I2046" t="s">
        <v>26</v>
      </c>
      <c r="J2046" t="s">
        <v>563</v>
      </c>
      <c r="K2046" t="s">
        <v>1209</v>
      </c>
      <c r="L2046">
        <v>28027</v>
      </c>
      <c r="M2046" t="s">
        <v>29</v>
      </c>
      <c r="N2046" t="s">
        <v>857</v>
      </c>
      <c r="O2046" t="s">
        <v>31</v>
      </c>
      <c r="P2046" t="s">
        <v>45</v>
      </c>
      <c r="Q2046" t="s">
        <v>858</v>
      </c>
      <c r="R2046">
        <v>4297.6440000000002</v>
      </c>
      <c r="S2046">
        <v>13</v>
      </c>
      <c r="T2046">
        <v>0.4</v>
      </c>
      <c r="U2046">
        <v>-1862.3124</v>
      </c>
    </row>
    <row r="2047" spans="1:21" x14ac:dyDescent="0.25">
      <c r="A2047">
        <v>9643</v>
      </c>
      <c r="B2047" t="s">
        <v>5050</v>
      </c>
      <c r="C2047" s="1">
        <v>41823</v>
      </c>
      <c r="D2047" s="1">
        <v>41976</v>
      </c>
      <c r="E2047" t="s">
        <v>39</v>
      </c>
      <c r="F2047" t="s">
        <v>4603</v>
      </c>
      <c r="G2047" t="s">
        <v>4604</v>
      </c>
      <c r="H2047" t="s">
        <v>89</v>
      </c>
      <c r="I2047" t="s">
        <v>26</v>
      </c>
      <c r="J2047" t="s">
        <v>202</v>
      </c>
      <c r="K2047" t="s">
        <v>203</v>
      </c>
      <c r="L2047">
        <v>98103</v>
      </c>
      <c r="M2047" t="s">
        <v>53</v>
      </c>
      <c r="N2047" t="s">
        <v>4950</v>
      </c>
      <c r="O2047" t="s">
        <v>31</v>
      </c>
      <c r="P2047" t="s">
        <v>35</v>
      </c>
      <c r="Q2047" t="s">
        <v>4951</v>
      </c>
      <c r="R2047">
        <v>436.70400000000001</v>
      </c>
      <c r="S2047">
        <v>6</v>
      </c>
      <c r="T2047">
        <v>0.2</v>
      </c>
      <c r="U2047">
        <v>21.8352</v>
      </c>
    </row>
    <row r="2048" spans="1:21" x14ac:dyDescent="0.25">
      <c r="A2048">
        <v>9644</v>
      </c>
      <c r="B2048" t="s">
        <v>5050</v>
      </c>
      <c r="C2048" s="1">
        <v>41823</v>
      </c>
      <c r="D2048" s="1">
        <v>41976</v>
      </c>
      <c r="E2048" t="s">
        <v>39</v>
      </c>
      <c r="F2048" t="s">
        <v>4603</v>
      </c>
      <c r="G2048" t="s">
        <v>4604</v>
      </c>
      <c r="H2048" t="s">
        <v>89</v>
      </c>
      <c r="I2048" t="s">
        <v>26</v>
      </c>
      <c r="J2048" t="s">
        <v>202</v>
      </c>
      <c r="K2048" t="s">
        <v>203</v>
      </c>
      <c r="L2048">
        <v>98103</v>
      </c>
      <c r="M2048" t="s">
        <v>53</v>
      </c>
      <c r="N2048" t="s">
        <v>2765</v>
      </c>
      <c r="O2048" t="s">
        <v>31</v>
      </c>
      <c r="P2048" t="s">
        <v>35</v>
      </c>
      <c r="Q2048" t="s">
        <v>2766</v>
      </c>
      <c r="R2048">
        <v>481.56799999999998</v>
      </c>
      <c r="S2048">
        <v>2</v>
      </c>
      <c r="T2048">
        <v>0.2</v>
      </c>
      <c r="U2048">
        <v>54.176400000000001</v>
      </c>
    </row>
    <row r="2049" spans="1:21" x14ac:dyDescent="0.25">
      <c r="A2049">
        <v>9650</v>
      </c>
      <c r="B2049" t="s">
        <v>5051</v>
      </c>
      <c r="C2049" t="s">
        <v>1367</v>
      </c>
      <c r="D2049" t="s">
        <v>3108</v>
      </c>
      <c r="E2049" t="s">
        <v>39</v>
      </c>
      <c r="F2049" t="s">
        <v>1995</v>
      </c>
      <c r="G2049" t="s">
        <v>1996</v>
      </c>
      <c r="H2049" t="s">
        <v>25</v>
      </c>
      <c r="I2049" t="s">
        <v>26</v>
      </c>
      <c r="J2049" t="s">
        <v>51</v>
      </c>
      <c r="K2049" t="s">
        <v>52</v>
      </c>
      <c r="L2049">
        <v>90045</v>
      </c>
      <c r="M2049" t="s">
        <v>53</v>
      </c>
      <c r="N2049" t="s">
        <v>2014</v>
      </c>
      <c r="O2049" t="s">
        <v>31</v>
      </c>
      <c r="P2049" t="s">
        <v>32</v>
      </c>
      <c r="Q2049" t="s">
        <v>2015</v>
      </c>
      <c r="R2049">
        <v>3406.6640000000002</v>
      </c>
      <c r="S2049">
        <v>8</v>
      </c>
      <c r="T2049">
        <v>0.15</v>
      </c>
      <c r="U2049">
        <v>160.31360000000001</v>
      </c>
    </row>
    <row r="2050" spans="1:21" x14ac:dyDescent="0.25">
      <c r="A2050">
        <v>9653</v>
      </c>
      <c r="B2050" t="s">
        <v>5051</v>
      </c>
      <c r="C2050" t="s">
        <v>1367</v>
      </c>
      <c r="D2050" t="s">
        <v>3108</v>
      </c>
      <c r="E2050" t="s">
        <v>39</v>
      </c>
      <c r="F2050" t="s">
        <v>1995</v>
      </c>
      <c r="G2050" t="s">
        <v>1996</v>
      </c>
      <c r="H2050" t="s">
        <v>25</v>
      </c>
      <c r="I2050" t="s">
        <v>26</v>
      </c>
      <c r="J2050" t="s">
        <v>51</v>
      </c>
      <c r="K2050" t="s">
        <v>52</v>
      </c>
      <c r="L2050">
        <v>90045</v>
      </c>
      <c r="M2050" t="s">
        <v>53</v>
      </c>
      <c r="N2050" t="s">
        <v>1658</v>
      </c>
      <c r="O2050" t="s">
        <v>31</v>
      </c>
      <c r="P2050" t="s">
        <v>55</v>
      </c>
      <c r="Q2050" t="s">
        <v>1659</v>
      </c>
      <c r="R2050">
        <v>595.38</v>
      </c>
      <c r="S2050">
        <v>6</v>
      </c>
      <c r="T2050">
        <v>0</v>
      </c>
      <c r="U2050">
        <v>297.69</v>
      </c>
    </row>
    <row r="2051" spans="1:21" x14ac:dyDescent="0.25">
      <c r="A2051">
        <v>9656</v>
      </c>
      <c r="B2051" t="s">
        <v>5052</v>
      </c>
      <c r="C2051" t="s">
        <v>5053</v>
      </c>
      <c r="D2051" t="s">
        <v>1246</v>
      </c>
      <c r="E2051" t="s">
        <v>39</v>
      </c>
      <c r="F2051" t="s">
        <v>1929</v>
      </c>
      <c r="G2051" t="s">
        <v>1930</v>
      </c>
      <c r="H2051" t="s">
        <v>25</v>
      </c>
      <c r="I2051" t="s">
        <v>26</v>
      </c>
      <c r="J2051" t="s">
        <v>180</v>
      </c>
      <c r="K2051" t="s">
        <v>123</v>
      </c>
      <c r="L2051">
        <v>10035</v>
      </c>
      <c r="M2051" t="s">
        <v>66</v>
      </c>
      <c r="N2051" t="s">
        <v>2432</v>
      </c>
      <c r="O2051" t="s">
        <v>31</v>
      </c>
      <c r="P2051" t="s">
        <v>55</v>
      </c>
      <c r="Q2051" t="s">
        <v>2433</v>
      </c>
      <c r="R2051">
        <v>97.44</v>
      </c>
      <c r="S2051">
        <v>3</v>
      </c>
      <c r="T2051">
        <v>0</v>
      </c>
      <c r="U2051">
        <v>35.078400000000002</v>
      </c>
    </row>
    <row r="2052" spans="1:21" x14ac:dyDescent="0.25">
      <c r="A2052">
        <v>9659</v>
      </c>
      <c r="B2052" t="s">
        <v>5052</v>
      </c>
      <c r="C2052" t="s">
        <v>5053</v>
      </c>
      <c r="D2052" t="s">
        <v>1246</v>
      </c>
      <c r="E2052" t="s">
        <v>39</v>
      </c>
      <c r="F2052" t="s">
        <v>1929</v>
      </c>
      <c r="G2052" t="s">
        <v>1930</v>
      </c>
      <c r="H2052" t="s">
        <v>25</v>
      </c>
      <c r="I2052" t="s">
        <v>26</v>
      </c>
      <c r="J2052" t="s">
        <v>180</v>
      </c>
      <c r="K2052" t="s">
        <v>123</v>
      </c>
      <c r="L2052">
        <v>10035</v>
      </c>
      <c r="M2052" t="s">
        <v>66</v>
      </c>
      <c r="N2052" t="s">
        <v>3028</v>
      </c>
      <c r="O2052" t="s">
        <v>31</v>
      </c>
      <c r="P2052" t="s">
        <v>35</v>
      </c>
      <c r="Q2052" t="s">
        <v>3029</v>
      </c>
      <c r="R2052">
        <v>579.52800000000002</v>
      </c>
      <c r="S2052">
        <v>4</v>
      </c>
      <c r="T2052">
        <v>0.1</v>
      </c>
      <c r="U2052">
        <v>83.709599999999995</v>
      </c>
    </row>
    <row r="2053" spans="1:21" x14ac:dyDescent="0.25">
      <c r="A2053">
        <v>9666</v>
      </c>
      <c r="B2053" t="s">
        <v>5054</v>
      </c>
      <c r="C2053" t="s">
        <v>4120</v>
      </c>
      <c r="D2053" t="s">
        <v>689</v>
      </c>
      <c r="E2053" t="s">
        <v>39</v>
      </c>
      <c r="F2053" t="s">
        <v>238</v>
      </c>
      <c r="G2053" t="s">
        <v>239</v>
      </c>
      <c r="H2053" t="s">
        <v>25</v>
      </c>
      <c r="I2053" t="s">
        <v>26</v>
      </c>
      <c r="J2053" t="s">
        <v>51</v>
      </c>
      <c r="K2053" t="s">
        <v>52</v>
      </c>
      <c r="L2053">
        <v>90049</v>
      </c>
      <c r="M2053" t="s">
        <v>53</v>
      </c>
      <c r="N2053" t="s">
        <v>1315</v>
      </c>
      <c r="O2053" t="s">
        <v>31</v>
      </c>
      <c r="P2053" t="s">
        <v>55</v>
      </c>
      <c r="Q2053" t="s">
        <v>1316</v>
      </c>
      <c r="R2053">
        <v>119.94</v>
      </c>
      <c r="S2053">
        <v>3</v>
      </c>
      <c r="T2053">
        <v>0</v>
      </c>
      <c r="U2053">
        <v>23.988</v>
      </c>
    </row>
    <row r="2054" spans="1:21" x14ac:dyDescent="0.25">
      <c r="A2054">
        <v>9667</v>
      </c>
      <c r="B2054" t="s">
        <v>5054</v>
      </c>
      <c r="C2054" t="s">
        <v>4120</v>
      </c>
      <c r="D2054" t="s">
        <v>689</v>
      </c>
      <c r="E2054" t="s">
        <v>39</v>
      </c>
      <c r="F2054" t="s">
        <v>238</v>
      </c>
      <c r="G2054" t="s">
        <v>239</v>
      </c>
      <c r="H2054" t="s">
        <v>25</v>
      </c>
      <c r="I2054" t="s">
        <v>26</v>
      </c>
      <c r="J2054" t="s">
        <v>51</v>
      </c>
      <c r="K2054" t="s">
        <v>52</v>
      </c>
      <c r="L2054">
        <v>90049</v>
      </c>
      <c r="M2054" t="s">
        <v>53</v>
      </c>
      <c r="N2054" t="s">
        <v>2344</v>
      </c>
      <c r="O2054" t="s">
        <v>31</v>
      </c>
      <c r="P2054" t="s">
        <v>55</v>
      </c>
      <c r="Q2054" t="s">
        <v>2345</v>
      </c>
      <c r="R2054">
        <v>12.42</v>
      </c>
      <c r="S2054">
        <v>3</v>
      </c>
      <c r="T2054">
        <v>0</v>
      </c>
      <c r="U2054">
        <v>4.4711999999999996</v>
      </c>
    </row>
    <row r="2055" spans="1:21" x14ac:dyDescent="0.25">
      <c r="A2055">
        <v>9676</v>
      </c>
      <c r="B2055" t="s">
        <v>5055</v>
      </c>
      <c r="C2055" s="1">
        <v>42526</v>
      </c>
      <c r="D2055" s="1">
        <v>42648</v>
      </c>
      <c r="E2055" t="s">
        <v>39</v>
      </c>
      <c r="F2055" t="s">
        <v>4533</v>
      </c>
      <c r="G2055" t="s">
        <v>4534</v>
      </c>
      <c r="H2055" t="s">
        <v>25</v>
      </c>
      <c r="I2055" t="s">
        <v>26</v>
      </c>
      <c r="J2055" t="s">
        <v>2471</v>
      </c>
      <c r="K2055" t="s">
        <v>52</v>
      </c>
      <c r="L2055">
        <v>93309</v>
      </c>
      <c r="M2055" t="s">
        <v>53</v>
      </c>
      <c r="N2055" t="s">
        <v>1841</v>
      </c>
      <c r="O2055" t="s">
        <v>31</v>
      </c>
      <c r="P2055" t="s">
        <v>55</v>
      </c>
      <c r="Q2055" t="s">
        <v>1842</v>
      </c>
      <c r="R2055">
        <v>41.6</v>
      </c>
      <c r="S2055">
        <v>4</v>
      </c>
      <c r="T2055">
        <v>0</v>
      </c>
      <c r="U2055">
        <v>14.144</v>
      </c>
    </row>
    <row r="2056" spans="1:21" x14ac:dyDescent="0.25">
      <c r="A2056">
        <v>9684</v>
      </c>
      <c r="B2056" t="s">
        <v>5056</v>
      </c>
      <c r="C2056" t="s">
        <v>1536</v>
      </c>
      <c r="D2056" t="s">
        <v>1225</v>
      </c>
      <c r="E2056" t="s">
        <v>39</v>
      </c>
      <c r="F2056" t="s">
        <v>2441</v>
      </c>
      <c r="G2056" t="s">
        <v>2442</v>
      </c>
      <c r="H2056" t="s">
        <v>25</v>
      </c>
      <c r="I2056" t="s">
        <v>26</v>
      </c>
      <c r="J2056" t="s">
        <v>352</v>
      </c>
      <c r="K2056" t="s">
        <v>52</v>
      </c>
      <c r="L2056">
        <v>94122</v>
      </c>
      <c r="M2056" t="s">
        <v>53</v>
      </c>
      <c r="N2056" t="s">
        <v>1518</v>
      </c>
      <c r="O2056" t="s">
        <v>31</v>
      </c>
      <c r="P2056" t="s">
        <v>55</v>
      </c>
      <c r="Q2056" t="s">
        <v>2086</v>
      </c>
      <c r="R2056">
        <v>201.04</v>
      </c>
      <c r="S2056">
        <v>8</v>
      </c>
      <c r="T2056">
        <v>0</v>
      </c>
      <c r="U2056">
        <v>54.280799999999999</v>
      </c>
    </row>
    <row r="2057" spans="1:21" x14ac:dyDescent="0.25">
      <c r="A2057">
        <v>9692</v>
      </c>
      <c r="B2057" t="s">
        <v>5057</v>
      </c>
      <c r="C2057" t="s">
        <v>184</v>
      </c>
      <c r="D2057" t="s">
        <v>185</v>
      </c>
      <c r="E2057" t="s">
        <v>39</v>
      </c>
      <c r="F2057" t="s">
        <v>438</v>
      </c>
      <c r="G2057" t="s">
        <v>439</v>
      </c>
      <c r="H2057" t="s">
        <v>25</v>
      </c>
      <c r="I2057" t="s">
        <v>26</v>
      </c>
      <c r="J2057" t="s">
        <v>101</v>
      </c>
      <c r="K2057" t="s">
        <v>91</v>
      </c>
      <c r="L2057">
        <v>77041</v>
      </c>
      <c r="M2057" t="s">
        <v>92</v>
      </c>
      <c r="N2057" t="s">
        <v>1169</v>
      </c>
      <c r="O2057" t="s">
        <v>31</v>
      </c>
      <c r="P2057" t="s">
        <v>32</v>
      </c>
      <c r="Q2057" t="s">
        <v>1170</v>
      </c>
      <c r="R2057">
        <v>613.99919999999997</v>
      </c>
      <c r="S2057">
        <v>3</v>
      </c>
      <c r="T2057">
        <v>0.32</v>
      </c>
      <c r="U2057">
        <v>-18.058800000000002</v>
      </c>
    </row>
    <row r="2058" spans="1:21" x14ac:dyDescent="0.25">
      <c r="A2058">
        <v>9698</v>
      </c>
      <c r="B2058" t="s">
        <v>5058</v>
      </c>
      <c r="C2058" s="1">
        <v>42677</v>
      </c>
      <c r="D2058" s="1">
        <v>42677</v>
      </c>
      <c r="E2058" t="s">
        <v>464</v>
      </c>
      <c r="F2058" t="s">
        <v>5059</v>
      </c>
      <c r="G2058" t="s">
        <v>5060</v>
      </c>
      <c r="H2058" t="s">
        <v>100</v>
      </c>
      <c r="I2058" t="s">
        <v>26</v>
      </c>
      <c r="J2058" t="s">
        <v>64</v>
      </c>
      <c r="K2058" t="s">
        <v>65</v>
      </c>
      <c r="L2058">
        <v>19140</v>
      </c>
      <c r="M2058" t="s">
        <v>66</v>
      </c>
      <c r="N2058" t="s">
        <v>1892</v>
      </c>
      <c r="O2058" t="s">
        <v>31</v>
      </c>
      <c r="P2058" t="s">
        <v>55</v>
      </c>
      <c r="Q2058" t="s">
        <v>1893</v>
      </c>
      <c r="R2058">
        <v>30.335999999999999</v>
      </c>
      <c r="S2058">
        <v>4</v>
      </c>
      <c r="T2058">
        <v>0.2</v>
      </c>
      <c r="U2058">
        <v>9.48</v>
      </c>
    </row>
    <row r="2059" spans="1:21" x14ac:dyDescent="0.25">
      <c r="A2059">
        <v>9707</v>
      </c>
      <c r="B2059" t="s">
        <v>5061</v>
      </c>
      <c r="C2059" t="s">
        <v>463</v>
      </c>
      <c r="D2059" t="s">
        <v>597</v>
      </c>
      <c r="E2059" t="s">
        <v>39</v>
      </c>
      <c r="F2059" t="s">
        <v>708</v>
      </c>
      <c r="G2059" t="s">
        <v>709</v>
      </c>
      <c r="H2059" t="s">
        <v>25</v>
      </c>
      <c r="I2059" t="s">
        <v>26</v>
      </c>
      <c r="J2059" t="s">
        <v>51</v>
      </c>
      <c r="K2059" t="s">
        <v>52</v>
      </c>
      <c r="L2059">
        <v>90045</v>
      </c>
      <c r="M2059" t="s">
        <v>53</v>
      </c>
      <c r="N2059" t="s">
        <v>3574</v>
      </c>
      <c r="O2059" t="s">
        <v>31</v>
      </c>
      <c r="P2059" t="s">
        <v>35</v>
      </c>
      <c r="Q2059" t="s">
        <v>3575</v>
      </c>
      <c r="R2059">
        <v>242.136</v>
      </c>
      <c r="S2059">
        <v>3</v>
      </c>
      <c r="T2059">
        <v>0.2</v>
      </c>
      <c r="U2059">
        <v>12.1068</v>
      </c>
    </row>
    <row r="2060" spans="1:21" x14ac:dyDescent="0.25">
      <c r="A2060">
        <v>9709</v>
      </c>
      <c r="B2060" t="s">
        <v>5061</v>
      </c>
      <c r="C2060" t="s">
        <v>463</v>
      </c>
      <c r="D2060" t="s">
        <v>597</v>
      </c>
      <c r="E2060" t="s">
        <v>39</v>
      </c>
      <c r="F2060" t="s">
        <v>708</v>
      </c>
      <c r="G2060" t="s">
        <v>709</v>
      </c>
      <c r="H2060" t="s">
        <v>25</v>
      </c>
      <c r="I2060" t="s">
        <v>26</v>
      </c>
      <c r="J2060" t="s">
        <v>51</v>
      </c>
      <c r="K2060" t="s">
        <v>52</v>
      </c>
      <c r="L2060">
        <v>90045</v>
      </c>
      <c r="M2060" t="s">
        <v>53</v>
      </c>
      <c r="N2060" t="s">
        <v>3159</v>
      </c>
      <c r="O2060" t="s">
        <v>31</v>
      </c>
      <c r="P2060" t="s">
        <v>55</v>
      </c>
      <c r="Q2060" t="s">
        <v>3160</v>
      </c>
      <c r="R2060">
        <v>19.96</v>
      </c>
      <c r="S2060">
        <v>2</v>
      </c>
      <c r="T2060">
        <v>0</v>
      </c>
      <c r="U2060">
        <v>5.5888</v>
      </c>
    </row>
    <row r="2061" spans="1:21" x14ac:dyDescent="0.25">
      <c r="A2061">
        <v>9711</v>
      </c>
      <c r="B2061" t="s">
        <v>5062</v>
      </c>
      <c r="C2061" s="1">
        <v>41770</v>
      </c>
      <c r="D2061" s="1">
        <v>41923</v>
      </c>
      <c r="E2061" t="s">
        <v>39</v>
      </c>
      <c r="F2061" t="s">
        <v>1635</v>
      </c>
      <c r="G2061" t="s">
        <v>1636</v>
      </c>
      <c r="H2061" t="s">
        <v>25</v>
      </c>
      <c r="I2061" t="s">
        <v>26</v>
      </c>
      <c r="J2061" t="s">
        <v>64</v>
      </c>
      <c r="K2061" t="s">
        <v>65</v>
      </c>
      <c r="L2061">
        <v>19143</v>
      </c>
      <c r="M2061" t="s">
        <v>66</v>
      </c>
      <c r="N2061" t="s">
        <v>2168</v>
      </c>
      <c r="O2061" t="s">
        <v>31</v>
      </c>
      <c r="P2061" t="s">
        <v>55</v>
      </c>
      <c r="Q2061" t="s">
        <v>2169</v>
      </c>
      <c r="R2061">
        <v>273.56799999999998</v>
      </c>
      <c r="S2061">
        <v>2</v>
      </c>
      <c r="T2061">
        <v>0.2</v>
      </c>
      <c r="U2061">
        <v>-34.195999999999998</v>
      </c>
    </row>
    <row r="2062" spans="1:21" x14ac:dyDescent="0.25">
      <c r="A2062">
        <v>9721</v>
      </c>
      <c r="B2062" t="s">
        <v>5063</v>
      </c>
      <c r="C2062" t="s">
        <v>892</v>
      </c>
      <c r="D2062" t="s">
        <v>567</v>
      </c>
      <c r="E2062" t="s">
        <v>39</v>
      </c>
      <c r="F2062" t="s">
        <v>3641</v>
      </c>
      <c r="G2062" t="s">
        <v>3642</v>
      </c>
      <c r="H2062" t="s">
        <v>89</v>
      </c>
      <c r="I2062" t="s">
        <v>26</v>
      </c>
      <c r="J2062" t="s">
        <v>4848</v>
      </c>
      <c r="K2062" t="s">
        <v>257</v>
      </c>
      <c r="L2062">
        <v>54302</v>
      </c>
      <c r="M2062" t="s">
        <v>92</v>
      </c>
      <c r="N2062" t="s">
        <v>2618</v>
      </c>
      <c r="O2062" t="s">
        <v>31</v>
      </c>
      <c r="P2062" t="s">
        <v>55</v>
      </c>
      <c r="Q2062" t="s">
        <v>2619</v>
      </c>
      <c r="R2062">
        <v>18.96</v>
      </c>
      <c r="S2062">
        <v>2</v>
      </c>
      <c r="T2062">
        <v>0</v>
      </c>
      <c r="U2062">
        <v>7.5839999999999996</v>
      </c>
    </row>
    <row r="2063" spans="1:21" x14ac:dyDescent="0.25">
      <c r="A2063">
        <v>9722</v>
      </c>
      <c r="B2063" t="s">
        <v>5064</v>
      </c>
      <c r="C2063" t="s">
        <v>1791</v>
      </c>
      <c r="D2063" t="s">
        <v>1792</v>
      </c>
      <c r="E2063" t="s">
        <v>39</v>
      </c>
      <c r="F2063" t="s">
        <v>2626</v>
      </c>
      <c r="G2063" t="s">
        <v>2627</v>
      </c>
      <c r="H2063" t="s">
        <v>25</v>
      </c>
      <c r="I2063" t="s">
        <v>26</v>
      </c>
      <c r="J2063" t="s">
        <v>180</v>
      </c>
      <c r="K2063" t="s">
        <v>123</v>
      </c>
      <c r="L2063">
        <v>10024</v>
      </c>
      <c r="M2063" t="s">
        <v>66</v>
      </c>
      <c r="N2063" t="s">
        <v>3539</v>
      </c>
      <c r="O2063" t="s">
        <v>31</v>
      </c>
      <c r="P2063" t="s">
        <v>35</v>
      </c>
      <c r="Q2063" t="s">
        <v>3540</v>
      </c>
      <c r="R2063">
        <v>326.64600000000002</v>
      </c>
      <c r="S2063">
        <v>3</v>
      </c>
      <c r="T2063">
        <v>0.1</v>
      </c>
      <c r="U2063">
        <v>39.923400000000001</v>
      </c>
    </row>
    <row r="2064" spans="1:21" x14ac:dyDescent="0.25">
      <c r="A2064">
        <v>9733</v>
      </c>
      <c r="B2064" t="s">
        <v>5065</v>
      </c>
      <c r="C2064" t="s">
        <v>1691</v>
      </c>
      <c r="D2064" t="s">
        <v>3872</v>
      </c>
      <c r="E2064" t="s">
        <v>39</v>
      </c>
      <c r="F2064" t="s">
        <v>3252</v>
      </c>
      <c r="G2064" t="s">
        <v>3253</v>
      </c>
      <c r="H2064" t="s">
        <v>89</v>
      </c>
      <c r="I2064" t="s">
        <v>26</v>
      </c>
      <c r="J2064" t="s">
        <v>3375</v>
      </c>
      <c r="K2064" t="s">
        <v>817</v>
      </c>
      <c r="L2064">
        <v>23666</v>
      </c>
      <c r="M2064" t="s">
        <v>29</v>
      </c>
      <c r="N2064" t="s">
        <v>2633</v>
      </c>
      <c r="O2064" t="s">
        <v>31</v>
      </c>
      <c r="P2064" t="s">
        <v>35</v>
      </c>
      <c r="Q2064" t="s">
        <v>2634</v>
      </c>
      <c r="R2064">
        <v>500.24</v>
      </c>
      <c r="S2064">
        <v>13</v>
      </c>
      <c r="T2064">
        <v>0</v>
      </c>
      <c r="U2064">
        <v>145.06960000000001</v>
      </c>
    </row>
    <row r="2065" spans="1:21" x14ac:dyDescent="0.25">
      <c r="A2065">
        <v>9742</v>
      </c>
      <c r="B2065" t="s">
        <v>5066</v>
      </c>
      <c r="C2065" s="1">
        <v>42227</v>
      </c>
      <c r="D2065" s="1">
        <v>42349</v>
      </c>
      <c r="E2065" t="s">
        <v>39</v>
      </c>
      <c r="F2065" t="s">
        <v>5067</v>
      </c>
      <c r="G2065" t="s">
        <v>5068</v>
      </c>
      <c r="H2065" t="s">
        <v>89</v>
      </c>
      <c r="I2065" t="s">
        <v>26</v>
      </c>
      <c r="J2065" t="s">
        <v>3589</v>
      </c>
      <c r="K2065" t="s">
        <v>3675</v>
      </c>
      <c r="L2065">
        <v>5408</v>
      </c>
      <c r="M2065" t="s">
        <v>66</v>
      </c>
      <c r="N2065" t="s">
        <v>81</v>
      </c>
      <c r="O2065" t="s">
        <v>31</v>
      </c>
      <c r="P2065" t="s">
        <v>32</v>
      </c>
      <c r="Q2065" t="s">
        <v>82</v>
      </c>
      <c r="R2065">
        <v>4404.8999999999996</v>
      </c>
      <c r="S2065">
        <v>5</v>
      </c>
      <c r="T2065">
        <v>0</v>
      </c>
      <c r="U2065">
        <v>1013.127</v>
      </c>
    </row>
    <row r="2066" spans="1:21" x14ac:dyDescent="0.25">
      <c r="A2066">
        <v>9746</v>
      </c>
      <c r="B2066" t="s">
        <v>5069</v>
      </c>
      <c r="C2066" t="s">
        <v>1550</v>
      </c>
      <c r="D2066" t="s">
        <v>1550</v>
      </c>
      <c r="E2066" t="s">
        <v>464</v>
      </c>
      <c r="F2066" t="s">
        <v>1419</v>
      </c>
      <c r="G2066" t="s">
        <v>1420</v>
      </c>
      <c r="H2066" t="s">
        <v>25</v>
      </c>
      <c r="I2066" t="s">
        <v>26</v>
      </c>
      <c r="J2066" t="s">
        <v>51</v>
      </c>
      <c r="K2066" t="s">
        <v>52</v>
      </c>
      <c r="L2066">
        <v>90008</v>
      </c>
      <c r="M2066" t="s">
        <v>53</v>
      </c>
      <c r="N2066" t="s">
        <v>481</v>
      </c>
      <c r="O2066" t="s">
        <v>31</v>
      </c>
      <c r="P2066" t="s">
        <v>45</v>
      </c>
      <c r="Q2066" t="s">
        <v>482</v>
      </c>
      <c r="R2066">
        <v>364.08</v>
      </c>
      <c r="S2066">
        <v>2</v>
      </c>
      <c r="T2066">
        <v>0.2</v>
      </c>
      <c r="U2066">
        <v>9.1020000000000003</v>
      </c>
    </row>
    <row r="2067" spans="1:21" x14ac:dyDescent="0.25">
      <c r="A2067">
        <v>9747</v>
      </c>
      <c r="B2067" t="s">
        <v>5069</v>
      </c>
      <c r="C2067" t="s">
        <v>1550</v>
      </c>
      <c r="D2067" t="s">
        <v>1550</v>
      </c>
      <c r="E2067" t="s">
        <v>464</v>
      </c>
      <c r="F2067" t="s">
        <v>1419</v>
      </c>
      <c r="G2067" t="s">
        <v>1420</v>
      </c>
      <c r="H2067" t="s">
        <v>25</v>
      </c>
      <c r="I2067" t="s">
        <v>26</v>
      </c>
      <c r="J2067" t="s">
        <v>51</v>
      </c>
      <c r="K2067" t="s">
        <v>52</v>
      </c>
      <c r="L2067">
        <v>90008</v>
      </c>
      <c r="M2067" t="s">
        <v>53</v>
      </c>
      <c r="N2067" t="s">
        <v>1467</v>
      </c>
      <c r="O2067" t="s">
        <v>31</v>
      </c>
      <c r="P2067" t="s">
        <v>45</v>
      </c>
      <c r="Q2067" t="s">
        <v>1468</v>
      </c>
      <c r="R2067">
        <v>71.087999999999994</v>
      </c>
      <c r="S2067">
        <v>2</v>
      </c>
      <c r="T2067">
        <v>0.2</v>
      </c>
      <c r="U2067">
        <v>-1.7771999999999999</v>
      </c>
    </row>
    <row r="2068" spans="1:21" x14ac:dyDescent="0.25">
      <c r="A2068">
        <v>9748</v>
      </c>
      <c r="B2068" t="s">
        <v>5070</v>
      </c>
      <c r="C2068" s="1">
        <v>41954</v>
      </c>
      <c r="D2068" t="s">
        <v>3567</v>
      </c>
      <c r="E2068" t="s">
        <v>39</v>
      </c>
      <c r="F2068" t="s">
        <v>49</v>
      </c>
      <c r="G2068" t="s">
        <v>50</v>
      </c>
      <c r="H2068" t="s">
        <v>25</v>
      </c>
      <c r="I2068" t="s">
        <v>26</v>
      </c>
      <c r="J2068" t="s">
        <v>137</v>
      </c>
      <c r="K2068" t="s">
        <v>138</v>
      </c>
      <c r="L2068">
        <v>60653</v>
      </c>
      <c r="M2068" t="s">
        <v>92</v>
      </c>
      <c r="N2068" t="s">
        <v>3305</v>
      </c>
      <c r="O2068" t="s">
        <v>31</v>
      </c>
      <c r="P2068" t="s">
        <v>55</v>
      </c>
      <c r="Q2068" t="s">
        <v>3306</v>
      </c>
      <c r="R2068">
        <v>10.984</v>
      </c>
      <c r="S2068">
        <v>2</v>
      </c>
      <c r="T2068">
        <v>0.6</v>
      </c>
      <c r="U2068">
        <v>-7.9634</v>
      </c>
    </row>
    <row r="2069" spans="1:21" x14ac:dyDescent="0.25">
      <c r="A2069">
        <v>9749</v>
      </c>
      <c r="B2069" t="s">
        <v>5070</v>
      </c>
      <c r="C2069" s="1">
        <v>41954</v>
      </c>
      <c r="D2069" t="s">
        <v>3567</v>
      </c>
      <c r="E2069" t="s">
        <v>39</v>
      </c>
      <c r="F2069" t="s">
        <v>49</v>
      </c>
      <c r="G2069" t="s">
        <v>50</v>
      </c>
      <c r="H2069" t="s">
        <v>25</v>
      </c>
      <c r="I2069" t="s">
        <v>26</v>
      </c>
      <c r="J2069" t="s">
        <v>137</v>
      </c>
      <c r="K2069" t="s">
        <v>138</v>
      </c>
      <c r="L2069">
        <v>60653</v>
      </c>
      <c r="M2069" t="s">
        <v>92</v>
      </c>
      <c r="N2069" t="s">
        <v>646</v>
      </c>
      <c r="O2069" t="s">
        <v>31</v>
      </c>
      <c r="P2069" t="s">
        <v>35</v>
      </c>
      <c r="Q2069" t="s">
        <v>647</v>
      </c>
      <c r="R2069">
        <v>797.94399999999996</v>
      </c>
      <c r="S2069">
        <v>4</v>
      </c>
      <c r="T2069">
        <v>0.3</v>
      </c>
      <c r="U2069">
        <v>-56.996000000000002</v>
      </c>
    </row>
    <row r="2070" spans="1:21" x14ac:dyDescent="0.25">
      <c r="A2070">
        <v>9757</v>
      </c>
      <c r="B2070" t="s">
        <v>5071</v>
      </c>
      <c r="C2070" t="s">
        <v>1834</v>
      </c>
      <c r="D2070" t="s">
        <v>3463</v>
      </c>
      <c r="E2070" t="s">
        <v>22</v>
      </c>
      <c r="F2070" t="s">
        <v>186</v>
      </c>
      <c r="G2070" t="s">
        <v>187</v>
      </c>
      <c r="H2070" t="s">
        <v>25</v>
      </c>
      <c r="I2070" t="s">
        <v>26</v>
      </c>
      <c r="J2070" t="s">
        <v>715</v>
      </c>
      <c r="K2070" t="s">
        <v>817</v>
      </c>
      <c r="L2070">
        <v>23223</v>
      </c>
      <c r="M2070" t="s">
        <v>29</v>
      </c>
      <c r="N2070" t="s">
        <v>400</v>
      </c>
      <c r="O2070" t="s">
        <v>31</v>
      </c>
      <c r="P2070" t="s">
        <v>45</v>
      </c>
      <c r="Q2070" t="s">
        <v>401</v>
      </c>
      <c r="R2070">
        <v>292.10000000000002</v>
      </c>
      <c r="S2070">
        <v>2</v>
      </c>
      <c r="T2070">
        <v>0</v>
      </c>
      <c r="U2070">
        <v>58.42</v>
      </c>
    </row>
    <row r="2071" spans="1:21" x14ac:dyDescent="0.25">
      <c r="A2071">
        <v>9760</v>
      </c>
      <c r="B2071" t="s">
        <v>5072</v>
      </c>
      <c r="C2071" t="s">
        <v>2257</v>
      </c>
      <c r="D2071" s="1">
        <v>42501</v>
      </c>
      <c r="E2071" t="s">
        <v>39</v>
      </c>
      <c r="F2071" t="s">
        <v>738</v>
      </c>
      <c r="G2071" t="s">
        <v>739</v>
      </c>
      <c r="H2071" t="s">
        <v>89</v>
      </c>
      <c r="I2071" t="s">
        <v>26</v>
      </c>
      <c r="J2071" t="s">
        <v>352</v>
      </c>
      <c r="K2071" t="s">
        <v>52</v>
      </c>
      <c r="L2071">
        <v>94109</v>
      </c>
      <c r="M2071" t="s">
        <v>53</v>
      </c>
      <c r="N2071" t="s">
        <v>1760</v>
      </c>
      <c r="O2071" t="s">
        <v>31</v>
      </c>
      <c r="P2071" t="s">
        <v>35</v>
      </c>
      <c r="Q2071" t="s">
        <v>1761</v>
      </c>
      <c r="R2071">
        <v>1403.92</v>
      </c>
      <c r="S2071">
        <v>5</v>
      </c>
      <c r="T2071">
        <v>0.2</v>
      </c>
      <c r="U2071">
        <v>70.195999999999998</v>
      </c>
    </row>
    <row r="2072" spans="1:21" x14ac:dyDescent="0.25">
      <c r="A2072">
        <v>9770</v>
      </c>
      <c r="B2072" t="s">
        <v>5073</v>
      </c>
      <c r="C2072" t="s">
        <v>373</v>
      </c>
      <c r="D2072" t="s">
        <v>3108</v>
      </c>
      <c r="E2072" t="s">
        <v>39</v>
      </c>
      <c r="F2072" t="s">
        <v>1045</v>
      </c>
      <c r="G2072" t="s">
        <v>1046</v>
      </c>
      <c r="H2072" t="s">
        <v>100</v>
      </c>
      <c r="I2072" t="s">
        <v>26</v>
      </c>
      <c r="J2072" t="s">
        <v>2424</v>
      </c>
      <c r="K2072" t="s">
        <v>43</v>
      </c>
      <c r="L2072">
        <v>33012</v>
      </c>
      <c r="M2072" t="s">
        <v>29</v>
      </c>
      <c r="N2072" t="s">
        <v>875</v>
      </c>
      <c r="O2072" t="s">
        <v>31</v>
      </c>
      <c r="P2072" t="s">
        <v>32</v>
      </c>
      <c r="Q2072" t="s">
        <v>876</v>
      </c>
      <c r="R2072">
        <v>339.92</v>
      </c>
      <c r="S2072">
        <v>5</v>
      </c>
      <c r="T2072">
        <v>0.2</v>
      </c>
      <c r="U2072">
        <v>8.4979999999999993</v>
      </c>
    </row>
    <row r="2073" spans="1:21" x14ac:dyDescent="0.25">
      <c r="A2073">
        <v>9776</v>
      </c>
      <c r="B2073" t="s">
        <v>5074</v>
      </c>
      <c r="C2073" t="s">
        <v>3076</v>
      </c>
      <c r="D2073" t="s">
        <v>3626</v>
      </c>
      <c r="E2073" t="s">
        <v>39</v>
      </c>
      <c r="F2073" t="s">
        <v>1868</v>
      </c>
      <c r="G2073" t="s">
        <v>1869</v>
      </c>
      <c r="H2073" t="s">
        <v>25</v>
      </c>
      <c r="I2073" t="s">
        <v>26</v>
      </c>
      <c r="J2073" t="s">
        <v>264</v>
      </c>
      <c r="K2073" t="s">
        <v>91</v>
      </c>
      <c r="L2073">
        <v>78207</v>
      </c>
      <c r="M2073" t="s">
        <v>92</v>
      </c>
      <c r="N2073" t="s">
        <v>2684</v>
      </c>
      <c r="O2073" t="s">
        <v>31</v>
      </c>
      <c r="P2073" t="s">
        <v>55</v>
      </c>
      <c r="Q2073" t="s">
        <v>2685</v>
      </c>
      <c r="R2073">
        <v>17.495999999999999</v>
      </c>
      <c r="S2073">
        <v>3</v>
      </c>
      <c r="T2073">
        <v>0.6</v>
      </c>
      <c r="U2073">
        <v>-10.0602</v>
      </c>
    </row>
    <row r="2074" spans="1:21" x14ac:dyDescent="0.25">
      <c r="A2074">
        <v>9785</v>
      </c>
      <c r="B2074" t="s">
        <v>5075</v>
      </c>
      <c r="C2074" t="s">
        <v>1044</v>
      </c>
      <c r="D2074" s="1">
        <v>42041</v>
      </c>
      <c r="E2074" t="s">
        <v>22</v>
      </c>
      <c r="F2074" t="s">
        <v>2160</v>
      </c>
      <c r="G2074" t="s">
        <v>2161</v>
      </c>
      <c r="H2074" t="s">
        <v>89</v>
      </c>
      <c r="I2074" t="s">
        <v>26</v>
      </c>
      <c r="J2074" t="s">
        <v>4197</v>
      </c>
      <c r="K2074" t="s">
        <v>392</v>
      </c>
      <c r="L2074">
        <v>7501</v>
      </c>
      <c r="M2074" t="s">
        <v>66</v>
      </c>
      <c r="N2074" t="s">
        <v>2344</v>
      </c>
      <c r="O2074" t="s">
        <v>31</v>
      </c>
      <c r="P2074" t="s">
        <v>55</v>
      </c>
      <c r="Q2074" t="s">
        <v>2345</v>
      </c>
      <c r="R2074">
        <v>8.2799999999999994</v>
      </c>
      <c r="S2074">
        <v>2</v>
      </c>
      <c r="T2074">
        <v>0</v>
      </c>
      <c r="U2074">
        <v>2.9807999999999999</v>
      </c>
    </row>
    <row r="2075" spans="1:21" x14ac:dyDescent="0.25">
      <c r="A2075">
        <v>9787</v>
      </c>
      <c r="B2075" t="s">
        <v>5076</v>
      </c>
      <c r="C2075" s="1">
        <v>41770</v>
      </c>
      <c r="D2075" s="1">
        <v>41770</v>
      </c>
      <c r="E2075" t="s">
        <v>464</v>
      </c>
      <c r="F2075" t="s">
        <v>5077</v>
      </c>
      <c r="G2075" t="s">
        <v>5078</v>
      </c>
      <c r="H2075" t="s">
        <v>25</v>
      </c>
      <c r="I2075" t="s">
        <v>26</v>
      </c>
      <c r="J2075" t="s">
        <v>3375</v>
      </c>
      <c r="K2075" t="s">
        <v>817</v>
      </c>
      <c r="L2075">
        <v>23666</v>
      </c>
      <c r="M2075" t="s">
        <v>29</v>
      </c>
      <c r="N2075" t="s">
        <v>1795</v>
      </c>
      <c r="O2075" t="s">
        <v>31</v>
      </c>
      <c r="P2075" t="s">
        <v>35</v>
      </c>
      <c r="Q2075" t="s">
        <v>1796</v>
      </c>
      <c r="R2075">
        <v>149.9</v>
      </c>
      <c r="S2075">
        <v>5</v>
      </c>
      <c r="T2075">
        <v>0</v>
      </c>
      <c r="U2075">
        <v>40.472999999999999</v>
      </c>
    </row>
    <row r="2076" spans="1:21" x14ac:dyDescent="0.25">
      <c r="A2076">
        <v>9788</v>
      </c>
      <c r="B2076" t="s">
        <v>5079</v>
      </c>
      <c r="C2076" t="s">
        <v>1834</v>
      </c>
      <c r="D2076" s="1">
        <v>42739</v>
      </c>
      <c r="E2076" t="s">
        <v>39</v>
      </c>
      <c r="F2076" t="s">
        <v>1584</v>
      </c>
      <c r="G2076" t="s">
        <v>1585</v>
      </c>
      <c r="H2076" t="s">
        <v>25</v>
      </c>
      <c r="I2076" t="s">
        <v>26</v>
      </c>
      <c r="J2076" t="s">
        <v>101</v>
      </c>
      <c r="K2076" t="s">
        <v>91</v>
      </c>
      <c r="L2076">
        <v>77070</v>
      </c>
      <c r="M2076" t="s">
        <v>92</v>
      </c>
      <c r="N2076" t="s">
        <v>1169</v>
      </c>
      <c r="O2076" t="s">
        <v>31</v>
      </c>
      <c r="P2076" t="s">
        <v>32</v>
      </c>
      <c r="Q2076" t="s">
        <v>1170</v>
      </c>
      <c r="R2076">
        <v>1023.332</v>
      </c>
      <c r="S2076">
        <v>5</v>
      </c>
      <c r="T2076">
        <v>0.32</v>
      </c>
      <c r="U2076">
        <v>-30.097999999999999</v>
      </c>
    </row>
    <row r="2077" spans="1:21" x14ac:dyDescent="0.25">
      <c r="A2077">
        <v>9789</v>
      </c>
      <c r="B2077" t="s">
        <v>5079</v>
      </c>
      <c r="C2077" t="s">
        <v>1834</v>
      </c>
      <c r="D2077" s="1">
        <v>42739</v>
      </c>
      <c r="E2077" t="s">
        <v>39</v>
      </c>
      <c r="F2077" t="s">
        <v>1584</v>
      </c>
      <c r="G2077" t="s">
        <v>1585</v>
      </c>
      <c r="H2077" t="s">
        <v>25</v>
      </c>
      <c r="I2077" t="s">
        <v>26</v>
      </c>
      <c r="J2077" t="s">
        <v>101</v>
      </c>
      <c r="K2077" t="s">
        <v>91</v>
      </c>
      <c r="L2077">
        <v>77070</v>
      </c>
      <c r="M2077" t="s">
        <v>92</v>
      </c>
      <c r="N2077" t="s">
        <v>219</v>
      </c>
      <c r="O2077" t="s">
        <v>31</v>
      </c>
      <c r="P2077" t="s">
        <v>35</v>
      </c>
      <c r="Q2077" t="s">
        <v>220</v>
      </c>
      <c r="R2077">
        <v>600.55799999999999</v>
      </c>
      <c r="S2077">
        <v>3</v>
      </c>
      <c r="T2077">
        <v>0.3</v>
      </c>
      <c r="U2077">
        <v>-8.5793999999999997</v>
      </c>
    </row>
    <row r="2078" spans="1:21" x14ac:dyDescent="0.25">
      <c r="A2078">
        <v>9791</v>
      </c>
      <c r="B2078" t="s">
        <v>5079</v>
      </c>
      <c r="C2078" t="s">
        <v>1834</v>
      </c>
      <c r="D2078" s="1">
        <v>42739</v>
      </c>
      <c r="E2078" t="s">
        <v>39</v>
      </c>
      <c r="F2078" t="s">
        <v>1584</v>
      </c>
      <c r="G2078" t="s">
        <v>1585</v>
      </c>
      <c r="H2078" t="s">
        <v>25</v>
      </c>
      <c r="I2078" t="s">
        <v>26</v>
      </c>
      <c r="J2078" t="s">
        <v>101</v>
      </c>
      <c r="K2078" t="s">
        <v>91</v>
      </c>
      <c r="L2078">
        <v>77070</v>
      </c>
      <c r="M2078" t="s">
        <v>92</v>
      </c>
      <c r="N2078" t="s">
        <v>2190</v>
      </c>
      <c r="O2078" t="s">
        <v>31</v>
      </c>
      <c r="P2078" t="s">
        <v>35</v>
      </c>
      <c r="Q2078" t="s">
        <v>2191</v>
      </c>
      <c r="R2078">
        <v>211.24600000000001</v>
      </c>
      <c r="S2078">
        <v>2</v>
      </c>
      <c r="T2078">
        <v>0.3</v>
      </c>
      <c r="U2078">
        <v>-66.391599999999997</v>
      </c>
    </row>
    <row r="2079" spans="1:21" x14ac:dyDescent="0.25">
      <c r="A2079">
        <v>9793</v>
      </c>
      <c r="B2079" t="s">
        <v>5080</v>
      </c>
      <c r="C2079" t="s">
        <v>5081</v>
      </c>
      <c r="D2079" t="s">
        <v>4523</v>
      </c>
      <c r="E2079" t="s">
        <v>22</v>
      </c>
      <c r="F2079" t="s">
        <v>1076</v>
      </c>
      <c r="G2079" t="s">
        <v>1077</v>
      </c>
      <c r="H2079" t="s">
        <v>25</v>
      </c>
      <c r="I2079" t="s">
        <v>26</v>
      </c>
      <c r="J2079" t="s">
        <v>101</v>
      </c>
      <c r="K2079" t="s">
        <v>91</v>
      </c>
      <c r="L2079">
        <v>77070</v>
      </c>
      <c r="M2079" t="s">
        <v>92</v>
      </c>
      <c r="N2079" t="s">
        <v>537</v>
      </c>
      <c r="O2079" t="s">
        <v>31</v>
      </c>
      <c r="P2079" t="s">
        <v>35</v>
      </c>
      <c r="Q2079" t="s">
        <v>538</v>
      </c>
      <c r="R2079">
        <v>107.77200000000001</v>
      </c>
      <c r="S2079">
        <v>2</v>
      </c>
      <c r="T2079">
        <v>0.3</v>
      </c>
      <c r="U2079">
        <v>-29.252400000000002</v>
      </c>
    </row>
    <row r="2080" spans="1:21" x14ac:dyDescent="0.25">
      <c r="A2080">
        <v>9805</v>
      </c>
      <c r="B2080" t="s">
        <v>5082</v>
      </c>
      <c r="C2080" t="s">
        <v>5083</v>
      </c>
      <c r="D2080" t="s">
        <v>3188</v>
      </c>
      <c r="E2080" t="s">
        <v>22</v>
      </c>
      <c r="F2080" t="s">
        <v>974</v>
      </c>
      <c r="G2080" t="s">
        <v>975</v>
      </c>
      <c r="H2080" t="s">
        <v>25</v>
      </c>
      <c r="I2080" t="s">
        <v>26</v>
      </c>
      <c r="J2080" t="s">
        <v>180</v>
      </c>
      <c r="K2080" t="s">
        <v>123</v>
      </c>
      <c r="L2080">
        <v>10024</v>
      </c>
      <c r="M2080" t="s">
        <v>66</v>
      </c>
      <c r="N2080" t="s">
        <v>2039</v>
      </c>
      <c r="O2080" t="s">
        <v>31</v>
      </c>
      <c r="P2080" t="s">
        <v>55</v>
      </c>
      <c r="Q2080" t="s">
        <v>2040</v>
      </c>
      <c r="R2080">
        <v>7.38</v>
      </c>
      <c r="S2080">
        <v>1</v>
      </c>
      <c r="T2080">
        <v>0</v>
      </c>
      <c r="U2080">
        <v>2.1402000000000001</v>
      </c>
    </row>
    <row r="2081" spans="1:21" x14ac:dyDescent="0.25">
      <c r="A2081">
        <v>9806</v>
      </c>
      <c r="B2081" t="s">
        <v>5084</v>
      </c>
      <c r="C2081" t="s">
        <v>463</v>
      </c>
      <c r="D2081" t="s">
        <v>4036</v>
      </c>
      <c r="E2081" t="s">
        <v>39</v>
      </c>
      <c r="F2081" t="s">
        <v>2310</v>
      </c>
      <c r="G2081" t="s">
        <v>2311</v>
      </c>
      <c r="H2081" t="s">
        <v>100</v>
      </c>
      <c r="I2081" t="s">
        <v>26</v>
      </c>
      <c r="J2081" t="s">
        <v>42</v>
      </c>
      <c r="K2081" t="s">
        <v>43</v>
      </c>
      <c r="L2081">
        <v>33311</v>
      </c>
      <c r="M2081" t="s">
        <v>29</v>
      </c>
      <c r="N2081" t="s">
        <v>1801</v>
      </c>
      <c r="O2081" t="s">
        <v>31</v>
      </c>
      <c r="P2081" t="s">
        <v>55</v>
      </c>
      <c r="Q2081" t="s">
        <v>1802</v>
      </c>
      <c r="R2081">
        <v>45.567999999999998</v>
      </c>
      <c r="S2081">
        <v>2</v>
      </c>
      <c r="T2081">
        <v>0.2</v>
      </c>
      <c r="U2081">
        <v>9.6831999999999994</v>
      </c>
    </row>
    <row r="2082" spans="1:21" x14ac:dyDescent="0.25">
      <c r="A2082">
        <v>9808</v>
      </c>
      <c r="B2082" t="s">
        <v>5085</v>
      </c>
      <c r="C2082" t="s">
        <v>3232</v>
      </c>
      <c r="D2082" s="1">
        <v>42743</v>
      </c>
      <c r="E2082" t="s">
        <v>22</v>
      </c>
      <c r="F2082" t="s">
        <v>1742</v>
      </c>
      <c r="G2082" t="s">
        <v>1743</v>
      </c>
      <c r="H2082" t="s">
        <v>25</v>
      </c>
      <c r="I2082" t="s">
        <v>26</v>
      </c>
      <c r="J2082" t="s">
        <v>2388</v>
      </c>
      <c r="K2082" t="s">
        <v>1209</v>
      </c>
      <c r="L2082">
        <v>27604</v>
      </c>
      <c r="M2082" t="s">
        <v>29</v>
      </c>
      <c r="N2082" t="s">
        <v>139</v>
      </c>
      <c r="O2082" t="s">
        <v>31</v>
      </c>
      <c r="P2082" t="s">
        <v>35</v>
      </c>
      <c r="Q2082" t="s">
        <v>140</v>
      </c>
      <c r="R2082">
        <v>194.84800000000001</v>
      </c>
      <c r="S2082">
        <v>4</v>
      </c>
      <c r="T2082">
        <v>0.2</v>
      </c>
      <c r="U2082">
        <v>12.178000000000001</v>
      </c>
    </row>
    <row r="2083" spans="1:21" x14ac:dyDescent="0.25">
      <c r="A2083">
        <v>9818</v>
      </c>
      <c r="B2083" t="s">
        <v>5086</v>
      </c>
      <c r="C2083" s="1">
        <v>42222</v>
      </c>
      <c r="D2083" s="1">
        <v>42344</v>
      </c>
      <c r="E2083" t="s">
        <v>39</v>
      </c>
      <c r="F2083" t="s">
        <v>3718</v>
      </c>
      <c r="G2083" t="s">
        <v>3719</v>
      </c>
      <c r="H2083" t="s">
        <v>89</v>
      </c>
      <c r="I2083" t="s">
        <v>26</v>
      </c>
      <c r="J2083" t="s">
        <v>902</v>
      </c>
      <c r="K2083" t="s">
        <v>43</v>
      </c>
      <c r="L2083">
        <v>33710</v>
      </c>
      <c r="M2083" t="s">
        <v>29</v>
      </c>
      <c r="N2083" t="s">
        <v>2503</v>
      </c>
      <c r="O2083" t="s">
        <v>31</v>
      </c>
      <c r="P2083" t="s">
        <v>55</v>
      </c>
      <c r="Q2083" t="s">
        <v>2504</v>
      </c>
      <c r="R2083">
        <v>173.208</v>
      </c>
      <c r="S2083">
        <v>7</v>
      </c>
      <c r="T2083">
        <v>0.2</v>
      </c>
      <c r="U2083">
        <v>45.467100000000002</v>
      </c>
    </row>
    <row r="2084" spans="1:21" x14ac:dyDescent="0.25">
      <c r="A2084">
        <v>9827</v>
      </c>
      <c r="B2084" t="s">
        <v>5087</v>
      </c>
      <c r="C2084" t="s">
        <v>717</v>
      </c>
      <c r="D2084" t="s">
        <v>3218</v>
      </c>
      <c r="E2084" t="s">
        <v>39</v>
      </c>
      <c r="F2084" t="s">
        <v>1241</v>
      </c>
      <c r="G2084" t="s">
        <v>1242</v>
      </c>
      <c r="H2084" t="s">
        <v>25</v>
      </c>
      <c r="I2084" t="s">
        <v>26</v>
      </c>
      <c r="J2084" t="s">
        <v>352</v>
      </c>
      <c r="K2084" t="s">
        <v>52</v>
      </c>
      <c r="L2084">
        <v>94122</v>
      </c>
      <c r="M2084" t="s">
        <v>53</v>
      </c>
      <c r="N2084" t="s">
        <v>1965</v>
      </c>
      <c r="O2084" t="s">
        <v>31</v>
      </c>
      <c r="P2084" t="s">
        <v>35</v>
      </c>
      <c r="Q2084" t="s">
        <v>1966</v>
      </c>
      <c r="R2084">
        <v>195.136</v>
      </c>
      <c r="S2084">
        <v>4</v>
      </c>
      <c r="T2084">
        <v>0.2</v>
      </c>
      <c r="U2084">
        <v>-12.196</v>
      </c>
    </row>
    <row r="2085" spans="1:21" x14ac:dyDescent="0.25">
      <c r="A2085">
        <v>9830</v>
      </c>
      <c r="B2085" t="s">
        <v>5088</v>
      </c>
      <c r="C2085" t="s">
        <v>60</v>
      </c>
      <c r="D2085" t="s">
        <v>3120</v>
      </c>
      <c r="E2085" t="s">
        <v>39</v>
      </c>
      <c r="F2085" t="s">
        <v>521</v>
      </c>
      <c r="G2085" t="s">
        <v>522</v>
      </c>
      <c r="H2085" t="s">
        <v>25</v>
      </c>
      <c r="I2085" t="s">
        <v>26</v>
      </c>
      <c r="J2085" t="s">
        <v>1810</v>
      </c>
      <c r="K2085" t="s">
        <v>1209</v>
      </c>
      <c r="L2085">
        <v>28205</v>
      </c>
      <c r="M2085" t="s">
        <v>29</v>
      </c>
      <c r="N2085" t="s">
        <v>104</v>
      </c>
      <c r="O2085" t="s">
        <v>31</v>
      </c>
      <c r="P2085" t="s">
        <v>35</v>
      </c>
      <c r="Q2085" t="s">
        <v>105</v>
      </c>
      <c r="R2085">
        <v>242.352</v>
      </c>
      <c r="S2085">
        <v>3</v>
      </c>
      <c r="T2085">
        <v>0.2</v>
      </c>
      <c r="U2085">
        <v>15.147</v>
      </c>
    </row>
    <row r="2086" spans="1:21" x14ac:dyDescent="0.25">
      <c r="A2086">
        <v>9832</v>
      </c>
      <c r="B2086" t="s">
        <v>5089</v>
      </c>
      <c r="C2086" t="s">
        <v>2749</v>
      </c>
      <c r="D2086" t="s">
        <v>1621</v>
      </c>
      <c r="E2086" t="s">
        <v>22</v>
      </c>
      <c r="F2086" t="s">
        <v>4331</v>
      </c>
      <c r="G2086" t="s">
        <v>4332</v>
      </c>
      <c r="H2086" t="s">
        <v>25</v>
      </c>
      <c r="I2086" t="s">
        <v>26</v>
      </c>
      <c r="J2086" t="s">
        <v>5090</v>
      </c>
      <c r="K2086" t="s">
        <v>91</v>
      </c>
      <c r="L2086">
        <v>77705</v>
      </c>
      <c r="M2086" t="s">
        <v>92</v>
      </c>
      <c r="N2086" t="s">
        <v>113</v>
      </c>
      <c r="O2086" t="s">
        <v>31</v>
      </c>
      <c r="P2086" t="s">
        <v>55</v>
      </c>
      <c r="Q2086" t="s">
        <v>114</v>
      </c>
      <c r="R2086">
        <v>8.6240000000000006</v>
      </c>
      <c r="S2086">
        <v>7</v>
      </c>
      <c r="T2086">
        <v>0.6</v>
      </c>
      <c r="U2086">
        <v>-2.5872000000000002</v>
      </c>
    </row>
    <row r="2087" spans="1:21" x14ac:dyDescent="0.25">
      <c r="A2087">
        <v>9835</v>
      </c>
      <c r="B2087" t="s">
        <v>5091</v>
      </c>
      <c r="C2087" s="1">
        <v>42653</v>
      </c>
      <c r="D2087" s="1">
        <v>42714</v>
      </c>
      <c r="E2087" t="s">
        <v>86</v>
      </c>
      <c r="F2087" t="s">
        <v>2054</v>
      </c>
      <c r="G2087" t="s">
        <v>2055</v>
      </c>
      <c r="H2087" t="s">
        <v>25</v>
      </c>
      <c r="I2087" t="s">
        <v>26</v>
      </c>
      <c r="J2087" t="s">
        <v>1349</v>
      </c>
      <c r="K2087" t="s">
        <v>91</v>
      </c>
      <c r="L2087">
        <v>77571</v>
      </c>
      <c r="M2087" t="s">
        <v>92</v>
      </c>
      <c r="N2087" t="s">
        <v>2600</v>
      </c>
      <c r="O2087" t="s">
        <v>31</v>
      </c>
      <c r="P2087" t="s">
        <v>55</v>
      </c>
      <c r="Q2087" t="s">
        <v>2601</v>
      </c>
      <c r="R2087">
        <v>14</v>
      </c>
      <c r="S2087">
        <v>4</v>
      </c>
      <c r="T2087">
        <v>0.6</v>
      </c>
      <c r="U2087">
        <v>-6.3</v>
      </c>
    </row>
    <row r="2088" spans="1:21" x14ac:dyDescent="0.25">
      <c r="A2088">
        <v>9843</v>
      </c>
      <c r="B2088" t="s">
        <v>5092</v>
      </c>
      <c r="C2088" t="s">
        <v>1482</v>
      </c>
      <c r="D2088" s="1">
        <v>42379</v>
      </c>
      <c r="E2088" t="s">
        <v>39</v>
      </c>
      <c r="F2088" t="s">
        <v>2422</v>
      </c>
      <c r="G2088" t="s">
        <v>2423</v>
      </c>
      <c r="H2088" t="s">
        <v>25</v>
      </c>
      <c r="I2088" t="s">
        <v>26</v>
      </c>
      <c r="J2088" t="s">
        <v>832</v>
      </c>
      <c r="K2088" t="s">
        <v>52</v>
      </c>
      <c r="L2088">
        <v>90805</v>
      </c>
      <c r="M2088" t="s">
        <v>53</v>
      </c>
      <c r="N2088" t="s">
        <v>985</v>
      </c>
      <c r="O2088" t="s">
        <v>31</v>
      </c>
      <c r="P2088" t="s">
        <v>35</v>
      </c>
      <c r="Q2088" t="s">
        <v>986</v>
      </c>
      <c r="R2088">
        <v>483.13600000000002</v>
      </c>
      <c r="S2088">
        <v>4</v>
      </c>
      <c r="T2088">
        <v>0.2</v>
      </c>
      <c r="U2088">
        <v>60.392000000000003</v>
      </c>
    </row>
    <row r="2089" spans="1:21" x14ac:dyDescent="0.25">
      <c r="A2089">
        <v>9845</v>
      </c>
      <c r="B2089" t="s">
        <v>5093</v>
      </c>
      <c r="C2089" s="1">
        <v>41704</v>
      </c>
      <c r="D2089" s="1">
        <v>41796</v>
      </c>
      <c r="E2089" t="s">
        <v>86</v>
      </c>
      <c r="F2089" t="s">
        <v>3646</v>
      </c>
      <c r="G2089" t="s">
        <v>3647</v>
      </c>
      <c r="H2089" t="s">
        <v>25</v>
      </c>
      <c r="I2089" t="s">
        <v>26</v>
      </c>
      <c r="J2089" t="s">
        <v>568</v>
      </c>
      <c r="K2089" t="s">
        <v>138</v>
      </c>
      <c r="L2089">
        <v>62521</v>
      </c>
      <c r="M2089" t="s">
        <v>92</v>
      </c>
      <c r="N2089" t="s">
        <v>710</v>
      </c>
      <c r="O2089" t="s">
        <v>31</v>
      </c>
      <c r="P2089" t="s">
        <v>55</v>
      </c>
      <c r="Q2089" t="s">
        <v>711</v>
      </c>
      <c r="R2089">
        <v>61.543999999999997</v>
      </c>
      <c r="S2089">
        <v>7</v>
      </c>
      <c r="T2089">
        <v>0.6</v>
      </c>
      <c r="U2089">
        <v>-40.003599999999999</v>
      </c>
    </row>
    <row r="2090" spans="1:21" x14ac:dyDescent="0.25">
      <c r="A2090">
        <v>9848</v>
      </c>
      <c r="B2090" t="s">
        <v>5094</v>
      </c>
      <c r="C2090" s="1">
        <v>42775</v>
      </c>
      <c r="D2090" s="1">
        <v>42834</v>
      </c>
      <c r="E2090" t="s">
        <v>22</v>
      </c>
      <c r="F2090" t="s">
        <v>3728</v>
      </c>
      <c r="G2090" t="s">
        <v>3729</v>
      </c>
      <c r="H2090" t="s">
        <v>100</v>
      </c>
      <c r="I2090" t="s">
        <v>26</v>
      </c>
      <c r="J2090" t="s">
        <v>51</v>
      </c>
      <c r="K2090" t="s">
        <v>52</v>
      </c>
      <c r="L2090">
        <v>90008</v>
      </c>
      <c r="M2090" t="s">
        <v>53</v>
      </c>
      <c r="N2090" t="s">
        <v>1088</v>
      </c>
      <c r="O2090" t="s">
        <v>31</v>
      </c>
      <c r="P2090" t="s">
        <v>55</v>
      </c>
      <c r="Q2090" t="s">
        <v>1089</v>
      </c>
      <c r="R2090">
        <v>511.5</v>
      </c>
      <c r="S2090">
        <v>5</v>
      </c>
      <c r="T2090">
        <v>0</v>
      </c>
      <c r="U2090">
        <v>132.99</v>
      </c>
    </row>
    <row r="2091" spans="1:21" x14ac:dyDescent="0.25">
      <c r="A2091">
        <v>9851</v>
      </c>
      <c r="B2091" t="s">
        <v>5095</v>
      </c>
      <c r="C2091" s="1">
        <v>42405</v>
      </c>
      <c r="D2091" s="1">
        <v>42526</v>
      </c>
      <c r="E2091" t="s">
        <v>39</v>
      </c>
      <c r="F2091" t="s">
        <v>1897</v>
      </c>
      <c r="G2091" t="s">
        <v>1898</v>
      </c>
      <c r="H2091" t="s">
        <v>89</v>
      </c>
      <c r="I2091" t="s">
        <v>26</v>
      </c>
      <c r="J2091" t="s">
        <v>180</v>
      </c>
      <c r="K2091" t="s">
        <v>123</v>
      </c>
      <c r="L2091">
        <v>10009</v>
      </c>
      <c r="M2091" t="s">
        <v>66</v>
      </c>
      <c r="N2091" t="s">
        <v>768</v>
      </c>
      <c r="O2091" t="s">
        <v>31</v>
      </c>
      <c r="P2091" t="s">
        <v>55</v>
      </c>
      <c r="Q2091" t="s">
        <v>769</v>
      </c>
      <c r="R2091">
        <v>12.56</v>
      </c>
      <c r="S2091">
        <v>2</v>
      </c>
      <c r="T2091">
        <v>0</v>
      </c>
      <c r="U2091">
        <v>4.0191999999999997</v>
      </c>
    </row>
    <row r="2092" spans="1:21" x14ac:dyDescent="0.25">
      <c r="A2092">
        <v>9854</v>
      </c>
      <c r="B2092" t="s">
        <v>5095</v>
      </c>
      <c r="C2092" s="1">
        <v>42405</v>
      </c>
      <c r="D2092" s="1">
        <v>42526</v>
      </c>
      <c r="E2092" t="s">
        <v>39</v>
      </c>
      <c r="F2092" t="s">
        <v>1897</v>
      </c>
      <c r="G2092" t="s">
        <v>1898</v>
      </c>
      <c r="H2092" t="s">
        <v>89</v>
      </c>
      <c r="I2092" t="s">
        <v>26</v>
      </c>
      <c r="J2092" t="s">
        <v>180</v>
      </c>
      <c r="K2092" t="s">
        <v>123</v>
      </c>
      <c r="L2092">
        <v>10009</v>
      </c>
      <c r="M2092" t="s">
        <v>66</v>
      </c>
      <c r="N2092" t="s">
        <v>850</v>
      </c>
      <c r="O2092" t="s">
        <v>31</v>
      </c>
      <c r="P2092" t="s">
        <v>55</v>
      </c>
      <c r="Q2092" t="s">
        <v>851</v>
      </c>
      <c r="R2092">
        <v>214.7</v>
      </c>
      <c r="S2092">
        <v>5</v>
      </c>
      <c r="T2092">
        <v>0</v>
      </c>
      <c r="U2092">
        <v>83.733000000000004</v>
      </c>
    </row>
    <row r="2093" spans="1:21" x14ac:dyDescent="0.25">
      <c r="A2093">
        <v>9855</v>
      </c>
      <c r="B2093" t="s">
        <v>5096</v>
      </c>
      <c r="C2093" t="s">
        <v>1509</v>
      </c>
      <c r="D2093" t="s">
        <v>3364</v>
      </c>
      <c r="E2093" t="s">
        <v>39</v>
      </c>
      <c r="F2093" t="s">
        <v>3209</v>
      </c>
      <c r="G2093" t="s">
        <v>3210</v>
      </c>
      <c r="H2093" t="s">
        <v>25</v>
      </c>
      <c r="I2093" t="s">
        <v>26</v>
      </c>
      <c r="J2093" t="s">
        <v>352</v>
      </c>
      <c r="K2093" t="s">
        <v>52</v>
      </c>
      <c r="L2093">
        <v>94109</v>
      </c>
      <c r="M2093" t="s">
        <v>53</v>
      </c>
      <c r="N2093" t="s">
        <v>3105</v>
      </c>
      <c r="O2093" t="s">
        <v>31</v>
      </c>
      <c r="P2093" t="s">
        <v>55</v>
      </c>
      <c r="Q2093" t="s">
        <v>3106</v>
      </c>
      <c r="R2093">
        <v>50.32</v>
      </c>
      <c r="S2093">
        <v>4</v>
      </c>
      <c r="T2093">
        <v>0</v>
      </c>
      <c r="U2093">
        <v>21.134399999999999</v>
      </c>
    </row>
    <row r="2094" spans="1:21" x14ac:dyDescent="0.25">
      <c r="A2094">
        <v>9858</v>
      </c>
      <c r="B2094" t="s">
        <v>5097</v>
      </c>
      <c r="C2094" t="s">
        <v>3879</v>
      </c>
      <c r="D2094" t="s">
        <v>4275</v>
      </c>
      <c r="E2094" t="s">
        <v>39</v>
      </c>
      <c r="F2094" t="s">
        <v>701</v>
      </c>
      <c r="G2094" t="s">
        <v>702</v>
      </c>
      <c r="H2094" t="s">
        <v>89</v>
      </c>
      <c r="I2094" t="s">
        <v>26</v>
      </c>
      <c r="J2094" t="s">
        <v>202</v>
      </c>
      <c r="K2094" t="s">
        <v>203</v>
      </c>
      <c r="L2094">
        <v>98103</v>
      </c>
      <c r="M2094" t="s">
        <v>53</v>
      </c>
      <c r="N2094" t="s">
        <v>578</v>
      </c>
      <c r="O2094" t="s">
        <v>31</v>
      </c>
      <c r="P2094" t="s">
        <v>45</v>
      </c>
      <c r="Q2094" t="s">
        <v>579</v>
      </c>
      <c r="R2094">
        <v>3393.68</v>
      </c>
      <c r="S2094">
        <v>8</v>
      </c>
      <c r="T2094">
        <v>0</v>
      </c>
      <c r="U2094">
        <v>610.86239999999998</v>
      </c>
    </row>
    <row r="2095" spans="1:21" x14ac:dyDescent="0.25">
      <c r="A2095">
        <v>9866</v>
      </c>
      <c r="B2095" t="s">
        <v>5098</v>
      </c>
      <c r="C2095" t="s">
        <v>5099</v>
      </c>
      <c r="D2095" t="s">
        <v>535</v>
      </c>
      <c r="E2095" t="s">
        <v>39</v>
      </c>
      <c r="F2095" t="s">
        <v>3579</v>
      </c>
      <c r="G2095" t="s">
        <v>3580</v>
      </c>
      <c r="H2095" t="s">
        <v>100</v>
      </c>
      <c r="I2095" t="s">
        <v>26</v>
      </c>
      <c r="J2095" t="s">
        <v>715</v>
      </c>
      <c r="K2095" t="s">
        <v>112</v>
      </c>
      <c r="L2095">
        <v>47374</v>
      </c>
      <c r="M2095" t="s">
        <v>92</v>
      </c>
      <c r="N2095" t="s">
        <v>1892</v>
      </c>
      <c r="O2095" t="s">
        <v>31</v>
      </c>
      <c r="P2095" t="s">
        <v>55</v>
      </c>
      <c r="Q2095" t="s">
        <v>1893</v>
      </c>
      <c r="R2095">
        <v>18.96</v>
      </c>
      <c r="S2095">
        <v>2</v>
      </c>
      <c r="T2095">
        <v>0</v>
      </c>
      <c r="U2095">
        <v>8.532</v>
      </c>
    </row>
    <row r="2096" spans="1:21" x14ac:dyDescent="0.25">
      <c r="A2096">
        <v>9869</v>
      </c>
      <c r="B2096" t="s">
        <v>5100</v>
      </c>
      <c r="C2096" s="1">
        <v>41650</v>
      </c>
      <c r="D2096" s="1">
        <v>41709</v>
      </c>
      <c r="E2096" t="s">
        <v>86</v>
      </c>
      <c r="F2096" t="s">
        <v>1793</v>
      </c>
      <c r="G2096" t="s">
        <v>1794</v>
      </c>
      <c r="H2096" t="s">
        <v>89</v>
      </c>
      <c r="I2096" t="s">
        <v>26</v>
      </c>
      <c r="J2096" t="s">
        <v>5101</v>
      </c>
      <c r="K2096" t="s">
        <v>250</v>
      </c>
      <c r="L2096">
        <v>45040</v>
      </c>
      <c r="M2096" t="s">
        <v>66</v>
      </c>
      <c r="N2096" t="s">
        <v>850</v>
      </c>
      <c r="O2096" t="s">
        <v>31</v>
      </c>
      <c r="P2096" t="s">
        <v>55</v>
      </c>
      <c r="Q2096" t="s">
        <v>851</v>
      </c>
      <c r="R2096">
        <v>68.703999999999994</v>
      </c>
      <c r="S2096">
        <v>2</v>
      </c>
      <c r="T2096">
        <v>0.2</v>
      </c>
      <c r="U2096">
        <v>16.3172</v>
      </c>
    </row>
    <row r="2097" spans="1:21" x14ac:dyDescent="0.25">
      <c r="A2097">
        <v>9880</v>
      </c>
      <c r="B2097" t="s">
        <v>5102</v>
      </c>
      <c r="C2097" t="s">
        <v>3802</v>
      </c>
      <c r="D2097" t="s">
        <v>5103</v>
      </c>
      <c r="E2097" t="s">
        <v>39</v>
      </c>
      <c r="F2097" t="s">
        <v>830</v>
      </c>
      <c r="G2097" t="s">
        <v>831</v>
      </c>
      <c r="H2097" t="s">
        <v>25</v>
      </c>
      <c r="I2097" t="s">
        <v>26</v>
      </c>
      <c r="J2097" t="s">
        <v>180</v>
      </c>
      <c r="K2097" t="s">
        <v>123</v>
      </c>
      <c r="L2097">
        <v>10035</v>
      </c>
      <c r="M2097" t="s">
        <v>66</v>
      </c>
      <c r="N2097" t="s">
        <v>1432</v>
      </c>
      <c r="O2097" t="s">
        <v>31</v>
      </c>
      <c r="P2097" t="s">
        <v>35</v>
      </c>
      <c r="Q2097" t="s">
        <v>1433</v>
      </c>
      <c r="R2097">
        <v>573.17399999999998</v>
      </c>
      <c r="S2097">
        <v>7</v>
      </c>
      <c r="T2097">
        <v>0.1</v>
      </c>
      <c r="U2097">
        <v>63.686</v>
      </c>
    </row>
    <row r="2098" spans="1:21" x14ac:dyDescent="0.25">
      <c r="A2098">
        <v>9894</v>
      </c>
      <c r="B2098" t="s">
        <v>5104</v>
      </c>
      <c r="C2098" t="s">
        <v>614</v>
      </c>
      <c r="D2098" t="s">
        <v>4772</v>
      </c>
      <c r="E2098" t="s">
        <v>22</v>
      </c>
      <c r="F2098" t="s">
        <v>2395</v>
      </c>
      <c r="G2098" t="s">
        <v>2396</v>
      </c>
      <c r="H2098" t="s">
        <v>89</v>
      </c>
      <c r="I2098" t="s">
        <v>26</v>
      </c>
      <c r="J2098" t="s">
        <v>1050</v>
      </c>
      <c r="K2098" t="s">
        <v>257</v>
      </c>
      <c r="L2098">
        <v>53209</v>
      </c>
      <c r="M2098" t="s">
        <v>92</v>
      </c>
      <c r="N2098" t="s">
        <v>3574</v>
      </c>
      <c r="O2098" t="s">
        <v>31</v>
      </c>
      <c r="P2098" t="s">
        <v>35</v>
      </c>
      <c r="Q2098" t="s">
        <v>3575</v>
      </c>
      <c r="R2098">
        <v>403.56</v>
      </c>
      <c r="S2098">
        <v>4</v>
      </c>
      <c r="T2098">
        <v>0</v>
      </c>
      <c r="U2098">
        <v>96.854399999999998</v>
      </c>
    </row>
    <row r="2099" spans="1:21" x14ac:dyDescent="0.25">
      <c r="A2099">
        <v>9895</v>
      </c>
      <c r="B2099" t="s">
        <v>5104</v>
      </c>
      <c r="C2099" t="s">
        <v>614</v>
      </c>
      <c r="D2099" t="s">
        <v>4772</v>
      </c>
      <c r="E2099" t="s">
        <v>22</v>
      </c>
      <c r="F2099" t="s">
        <v>2395</v>
      </c>
      <c r="G2099" t="s">
        <v>2396</v>
      </c>
      <c r="H2099" t="s">
        <v>89</v>
      </c>
      <c r="I2099" t="s">
        <v>26</v>
      </c>
      <c r="J2099" t="s">
        <v>1050</v>
      </c>
      <c r="K2099" t="s">
        <v>257</v>
      </c>
      <c r="L2099">
        <v>53209</v>
      </c>
      <c r="M2099" t="s">
        <v>92</v>
      </c>
      <c r="N2099" t="s">
        <v>416</v>
      </c>
      <c r="O2099" t="s">
        <v>31</v>
      </c>
      <c r="P2099" t="s">
        <v>55</v>
      </c>
      <c r="Q2099" t="s">
        <v>417</v>
      </c>
      <c r="R2099">
        <v>95.2</v>
      </c>
      <c r="S2099">
        <v>5</v>
      </c>
      <c r="T2099">
        <v>0</v>
      </c>
      <c r="U2099">
        <v>27.608000000000001</v>
      </c>
    </row>
    <row r="2100" spans="1:21" x14ac:dyDescent="0.25">
      <c r="A2100">
        <v>9898</v>
      </c>
      <c r="B2100" t="s">
        <v>5105</v>
      </c>
      <c r="C2100" s="1">
        <v>42527</v>
      </c>
      <c r="D2100" s="1">
        <v>42649</v>
      </c>
      <c r="E2100" t="s">
        <v>39</v>
      </c>
      <c r="F2100" t="s">
        <v>4669</v>
      </c>
      <c r="G2100" t="s">
        <v>4670</v>
      </c>
      <c r="H2100" t="s">
        <v>25</v>
      </c>
      <c r="I2100" t="s">
        <v>26</v>
      </c>
      <c r="J2100" t="s">
        <v>1875</v>
      </c>
      <c r="K2100" t="s">
        <v>250</v>
      </c>
      <c r="L2100">
        <v>45014</v>
      </c>
      <c r="M2100" t="s">
        <v>66</v>
      </c>
      <c r="N2100" t="s">
        <v>903</v>
      </c>
      <c r="O2100" t="s">
        <v>31</v>
      </c>
      <c r="P2100" t="s">
        <v>55</v>
      </c>
      <c r="Q2100" t="s">
        <v>904</v>
      </c>
      <c r="R2100">
        <v>466.32</v>
      </c>
      <c r="S2100">
        <v>3</v>
      </c>
      <c r="T2100">
        <v>0.2</v>
      </c>
      <c r="U2100">
        <v>34.973999999999997</v>
      </c>
    </row>
    <row r="2101" spans="1:21" x14ac:dyDescent="0.25">
      <c r="A2101">
        <v>9899</v>
      </c>
      <c r="B2101" t="s">
        <v>5105</v>
      </c>
      <c r="C2101" s="1">
        <v>42527</v>
      </c>
      <c r="D2101" s="1">
        <v>42649</v>
      </c>
      <c r="E2101" t="s">
        <v>39</v>
      </c>
      <c r="F2101" t="s">
        <v>4669</v>
      </c>
      <c r="G2101" t="s">
        <v>4670</v>
      </c>
      <c r="H2101" t="s">
        <v>25</v>
      </c>
      <c r="I2101" t="s">
        <v>26</v>
      </c>
      <c r="J2101" t="s">
        <v>1875</v>
      </c>
      <c r="K2101" t="s">
        <v>250</v>
      </c>
      <c r="L2101">
        <v>45014</v>
      </c>
      <c r="M2101" t="s">
        <v>66</v>
      </c>
      <c r="N2101" t="s">
        <v>3522</v>
      </c>
      <c r="O2101" t="s">
        <v>31</v>
      </c>
      <c r="P2101" t="s">
        <v>55</v>
      </c>
      <c r="Q2101" t="s">
        <v>3523</v>
      </c>
      <c r="R2101">
        <v>82.64</v>
      </c>
      <c r="S2101">
        <v>2</v>
      </c>
      <c r="T2101">
        <v>0.2</v>
      </c>
      <c r="U2101">
        <v>0</v>
      </c>
    </row>
    <row r="2102" spans="1:21" x14ac:dyDescent="0.25">
      <c r="A2102">
        <v>9900</v>
      </c>
      <c r="B2102" t="s">
        <v>5106</v>
      </c>
      <c r="C2102" t="s">
        <v>4531</v>
      </c>
      <c r="D2102" s="1">
        <v>41702</v>
      </c>
      <c r="E2102" t="s">
        <v>39</v>
      </c>
      <c r="F2102" t="s">
        <v>1591</v>
      </c>
      <c r="G2102" t="s">
        <v>1592</v>
      </c>
      <c r="H2102" t="s">
        <v>100</v>
      </c>
      <c r="I2102" t="s">
        <v>26</v>
      </c>
      <c r="J2102" t="s">
        <v>1015</v>
      </c>
      <c r="K2102" t="s">
        <v>250</v>
      </c>
      <c r="L2102">
        <v>45503</v>
      </c>
      <c r="M2102" t="s">
        <v>66</v>
      </c>
      <c r="N2102" t="s">
        <v>857</v>
      </c>
      <c r="O2102" t="s">
        <v>31</v>
      </c>
      <c r="P2102" t="s">
        <v>45</v>
      </c>
      <c r="Q2102" t="s">
        <v>858</v>
      </c>
      <c r="R2102">
        <v>330.58800000000002</v>
      </c>
      <c r="S2102">
        <v>1</v>
      </c>
      <c r="T2102">
        <v>0.4</v>
      </c>
      <c r="U2102">
        <v>-143.25479999999999</v>
      </c>
    </row>
    <row r="2103" spans="1:21" x14ac:dyDescent="0.25">
      <c r="A2103">
        <v>9902</v>
      </c>
      <c r="B2103" t="s">
        <v>5107</v>
      </c>
      <c r="C2103" t="s">
        <v>519</v>
      </c>
      <c r="D2103" t="s">
        <v>4010</v>
      </c>
      <c r="E2103" t="s">
        <v>39</v>
      </c>
      <c r="F2103" t="s">
        <v>5108</v>
      </c>
      <c r="G2103" t="s">
        <v>5109</v>
      </c>
      <c r="H2103" t="s">
        <v>25</v>
      </c>
      <c r="I2103" t="s">
        <v>26</v>
      </c>
      <c r="J2103" t="s">
        <v>999</v>
      </c>
      <c r="K2103" t="s">
        <v>189</v>
      </c>
      <c r="L2103">
        <v>80027</v>
      </c>
      <c r="M2103" t="s">
        <v>53</v>
      </c>
      <c r="N2103" t="s">
        <v>1892</v>
      </c>
      <c r="O2103" t="s">
        <v>31</v>
      </c>
      <c r="P2103" t="s">
        <v>55</v>
      </c>
      <c r="Q2103" t="s">
        <v>1893</v>
      </c>
      <c r="R2103">
        <v>22.751999999999999</v>
      </c>
      <c r="S2103">
        <v>3</v>
      </c>
      <c r="T2103">
        <v>0.2</v>
      </c>
      <c r="U2103">
        <v>7.11</v>
      </c>
    </row>
    <row r="2104" spans="1:21" x14ac:dyDescent="0.25">
      <c r="A2104">
        <v>9904</v>
      </c>
      <c r="B2104" t="s">
        <v>5110</v>
      </c>
      <c r="C2104" s="1">
        <v>41984</v>
      </c>
      <c r="D2104" t="s">
        <v>2242</v>
      </c>
      <c r="E2104" t="s">
        <v>39</v>
      </c>
      <c r="F2104" t="s">
        <v>109</v>
      </c>
      <c r="G2104" t="s">
        <v>110</v>
      </c>
      <c r="H2104" t="s">
        <v>25</v>
      </c>
      <c r="I2104" t="s">
        <v>26</v>
      </c>
      <c r="J2104" t="s">
        <v>1643</v>
      </c>
      <c r="K2104" t="s">
        <v>91</v>
      </c>
      <c r="L2104">
        <v>75007</v>
      </c>
      <c r="M2104" t="s">
        <v>92</v>
      </c>
      <c r="N2104" t="s">
        <v>2342</v>
      </c>
      <c r="O2104" t="s">
        <v>31</v>
      </c>
      <c r="P2104" t="s">
        <v>55</v>
      </c>
      <c r="Q2104" t="s">
        <v>2343</v>
      </c>
      <c r="R2104">
        <v>25.128</v>
      </c>
      <c r="S2104">
        <v>3</v>
      </c>
      <c r="T2104">
        <v>0.6</v>
      </c>
      <c r="U2104">
        <v>-6.9101999999999997</v>
      </c>
    </row>
    <row r="2105" spans="1:21" x14ac:dyDescent="0.25">
      <c r="A2105">
        <v>9906</v>
      </c>
      <c r="B2105" t="s">
        <v>5111</v>
      </c>
      <c r="C2105" t="s">
        <v>2898</v>
      </c>
      <c r="D2105" t="s">
        <v>1285</v>
      </c>
      <c r="E2105" t="s">
        <v>86</v>
      </c>
      <c r="F2105" t="s">
        <v>2306</v>
      </c>
      <c r="G2105" t="s">
        <v>2307</v>
      </c>
      <c r="H2105" t="s">
        <v>89</v>
      </c>
      <c r="I2105" t="s">
        <v>26</v>
      </c>
      <c r="J2105" t="s">
        <v>3607</v>
      </c>
      <c r="K2105" t="s">
        <v>52</v>
      </c>
      <c r="L2105">
        <v>92804</v>
      </c>
      <c r="M2105" t="s">
        <v>53</v>
      </c>
      <c r="N2105" t="s">
        <v>1827</v>
      </c>
      <c r="O2105" t="s">
        <v>31</v>
      </c>
      <c r="P2105" t="s">
        <v>55</v>
      </c>
      <c r="Q2105" t="s">
        <v>1828</v>
      </c>
      <c r="R2105">
        <v>131.88</v>
      </c>
      <c r="S2105">
        <v>7</v>
      </c>
      <c r="T2105">
        <v>0</v>
      </c>
      <c r="U2105">
        <v>55.389600000000002</v>
      </c>
    </row>
    <row r="2106" spans="1:21" x14ac:dyDescent="0.25">
      <c r="A2106">
        <v>9908</v>
      </c>
      <c r="B2106" t="s">
        <v>5111</v>
      </c>
      <c r="C2106" t="s">
        <v>2898</v>
      </c>
      <c r="D2106" t="s">
        <v>1285</v>
      </c>
      <c r="E2106" t="s">
        <v>86</v>
      </c>
      <c r="F2106" t="s">
        <v>2306</v>
      </c>
      <c r="G2106" t="s">
        <v>2307</v>
      </c>
      <c r="H2106" t="s">
        <v>89</v>
      </c>
      <c r="I2106" t="s">
        <v>26</v>
      </c>
      <c r="J2106" t="s">
        <v>3607</v>
      </c>
      <c r="K2106" t="s">
        <v>52</v>
      </c>
      <c r="L2106">
        <v>92804</v>
      </c>
      <c r="M2106" t="s">
        <v>53</v>
      </c>
      <c r="N2106" t="s">
        <v>1882</v>
      </c>
      <c r="O2106" t="s">
        <v>31</v>
      </c>
      <c r="P2106" t="s">
        <v>35</v>
      </c>
      <c r="Q2106" t="s">
        <v>1883</v>
      </c>
      <c r="R2106">
        <v>717.72</v>
      </c>
      <c r="S2106">
        <v>3</v>
      </c>
      <c r="T2106">
        <v>0.2</v>
      </c>
      <c r="U2106">
        <v>71.772000000000006</v>
      </c>
    </row>
    <row r="2107" spans="1:21" x14ac:dyDescent="0.25">
      <c r="A2107">
        <v>9909</v>
      </c>
      <c r="B2107" t="s">
        <v>5111</v>
      </c>
      <c r="C2107" t="s">
        <v>2898</v>
      </c>
      <c r="D2107" t="s">
        <v>1285</v>
      </c>
      <c r="E2107" t="s">
        <v>86</v>
      </c>
      <c r="F2107" t="s">
        <v>2306</v>
      </c>
      <c r="G2107" t="s">
        <v>2307</v>
      </c>
      <c r="H2107" t="s">
        <v>89</v>
      </c>
      <c r="I2107" t="s">
        <v>26</v>
      </c>
      <c r="J2107" t="s">
        <v>3607</v>
      </c>
      <c r="K2107" t="s">
        <v>52</v>
      </c>
      <c r="L2107">
        <v>92804</v>
      </c>
      <c r="M2107" t="s">
        <v>53</v>
      </c>
      <c r="N2107" t="s">
        <v>2715</v>
      </c>
      <c r="O2107" t="s">
        <v>31</v>
      </c>
      <c r="P2107" t="s">
        <v>55</v>
      </c>
      <c r="Q2107" t="s">
        <v>2716</v>
      </c>
      <c r="R2107">
        <v>207.35</v>
      </c>
      <c r="S2107">
        <v>5</v>
      </c>
      <c r="T2107">
        <v>0</v>
      </c>
      <c r="U2107">
        <v>24.882000000000001</v>
      </c>
    </row>
    <row r="2108" spans="1:21" x14ac:dyDescent="0.25">
      <c r="A2108">
        <v>9910</v>
      </c>
      <c r="B2108" t="s">
        <v>5111</v>
      </c>
      <c r="C2108" t="s">
        <v>2898</v>
      </c>
      <c r="D2108" t="s">
        <v>1285</v>
      </c>
      <c r="E2108" t="s">
        <v>86</v>
      </c>
      <c r="F2108" t="s">
        <v>2306</v>
      </c>
      <c r="G2108" t="s">
        <v>2307</v>
      </c>
      <c r="H2108" t="s">
        <v>89</v>
      </c>
      <c r="I2108" t="s">
        <v>26</v>
      </c>
      <c r="J2108" t="s">
        <v>3607</v>
      </c>
      <c r="K2108" t="s">
        <v>52</v>
      </c>
      <c r="L2108">
        <v>92804</v>
      </c>
      <c r="M2108" t="s">
        <v>53</v>
      </c>
      <c r="N2108" t="s">
        <v>1416</v>
      </c>
      <c r="O2108" t="s">
        <v>31</v>
      </c>
      <c r="P2108" t="s">
        <v>55</v>
      </c>
      <c r="Q2108" t="s">
        <v>1417</v>
      </c>
      <c r="R2108">
        <v>44.67</v>
      </c>
      <c r="S2108">
        <v>3</v>
      </c>
      <c r="T2108">
        <v>0</v>
      </c>
      <c r="U2108">
        <v>12.0609</v>
      </c>
    </row>
    <row r="2109" spans="1:21" x14ac:dyDescent="0.25">
      <c r="A2109">
        <v>9913</v>
      </c>
      <c r="B2109" t="s">
        <v>5112</v>
      </c>
      <c r="C2109" s="1">
        <v>42287</v>
      </c>
      <c r="D2109" s="1">
        <v>42348</v>
      </c>
      <c r="E2109" t="s">
        <v>86</v>
      </c>
      <c r="F2109" t="s">
        <v>4099</v>
      </c>
      <c r="G2109" t="s">
        <v>4100</v>
      </c>
      <c r="H2109" t="s">
        <v>89</v>
      </c>
      <c r="I2109" t="s">
        <v>26</v>
      </c>
      <c r="J2109" t="s">
        <v>5113</v>
      </c>
      <c r="K2109" t="s">
        <v>52</v>
      </c>
      <c r="L2109">
        <v>93101</v>
      </c>
      <c r="M2109" t="s">
        <v>53</v>
      </c>
      <c r="N2109" t="s">
        <v>2190</v>
      </c>
      <c r="O2109" t="s">
        <v>31</v>
      </c>
      <c r="P2109" t="s">
        <v>35</v>
      </c>
      <c r="Q2109" t="s">
        <v>2191</v>
      </c>
      <c r="R2109">
        <v>362.13600000000002</v>
      </c>
      <c r="S2109">
        <v>3</v>
      </c>
      <c r="T2109">
        <v>0.2</v>
      </c>
      <c r="U2109">
        <v>-54.320399999999999</v>
      </c>
    </row>
    <row r="2110" spans="1:21" x14ac:dyDescent="0.25">
      <c r="A2110">
        <v>9918</v>
      </c>
      <c r="B2110" t="s">
        <v>5114</v>
      </c>
      <c r="C2110" t="s">
        <v>5115</v>
      </c>
      <c r="D2110" t="s">
        <v>1490</v>
      </c>
      <c r="E2110" t="s">
        <v>22</v>
      </c>
      <c r="F2110" t="s">
        <v>2327</v>
      </c>
      <c r="G2110" t="s">
        <v>2328</v>
      </c>
      <c r="H2110" t="s">
        <v>25</v>
      </c>
      <c r="I2110" t="s">
        <v>26</v>
      </c>
      <c r="J2110" t="s">
        <v>2098</v>
      </c>
      <c r="K2110" t="s">
        <v>917</v>
      </c>
      <c r="L2110">
        <v>52302</v>
      </c>
      <c r="M2110" t="s">
        <v>92</v>
      </c>
      <c r="N2110" t="s">
        <v>734</v>
      </c>
      <c r="O2110" t="s">
        <v>31</v>
      </c>
      <c r="P2110" t="s">
        <v>55</v>
      </c>
      <c r="Q2110" t="s">
        <v>735</v>
      </c>
      <c r="R2110">
        <v>14.91</v>
      </c>
      <c r="S2110">
        <v>3</v>
      </c>
      <c r="T2110">
        <v>0</v>
      </c>
      <c r="U2110">
        <v>4.6220999999999997</v>
      </c>
    </row>
    <row r="2111" spans="1:21" x14ac:dyDescent="0.25">
      <c r="A2111">
        <v>9920</v>
      </c>
      <c r="B2111" t="s">
        <v>5116</v>
      </c>
      <c r="C2111" t="s">
        <v>1521</v>
      </c>
      <c r="D2111" t="s">
        <v>1696</v>
      </c>
      <c r="E2111" t="s">
        <v>39</v>
      </c>
      <c r="F2111" t="s">
        <v>3073</v>
      </c>
      <c r="G2111" t="s">
        <v>3074</v>
      </c>
      <c r="H2111" t="s">
        <v>89</v>
      </c>
      <c r="I2111" t="s">
        <v>26</v>
      </c>
      <c r="J2111" t="s">
        <v>5117</v>
      </c>
      <c r="K2111" t="s">
        <v>91</v>
      </c>
      <c r="L2111">
        <v>77803</v>
      </c>
      <c r="M2111" t="s">
        <v>92</v>
      </c>
      <c r="N2111" t="s">
        <v>167</v>
      </c>
      <c r="O2111" t="s">
        <v>31</v>
      </c>
      <c r="P2111" t="s">
        <v>35</v>
      </c>
      <c r="Q2111" t="s">
        <v>168</v>
      </c>
      <c r="R2111">
        <v>528.42999999999995</v>
      </c>
      <c r="S2111">
        <v>5</v>
      </c>
      <c r="T2111">
        <v>0.3</v>
      </c>
      <c r="U2111">
        <v>-143.43100000000001</v>
      </c>
    </row>
    <row r="2112" spans="1:21" x14ac:dyDescent="0.25">
      <c r="A2112">
        <v>9929</v>
      </c>
      <c r="B2112" t="s">
        <v>5118</v>
      </c>
      <c r="C2112" s="1">
        <v>42469</v>
      </c>
      <c r="D2112" s="1">
        <v>42469</v>
      </c>
      <c r="E2112" t="s">
        <v>464</v>
      </c>
      <c r="F2112" t="s">
        <v>5119</v>
      </c>
      <c r="G2112" t="s">
        <v>5120</v>
      </c>
      <c r="H2112" t="s">
        <v>25</v>
      </c>
      <c r="I2112" t="s">
        <v>26</v>
      </c>
      <c r="J2112" t="s">
        <v>352</v>
      </c>
      <c r="K2112" t="s">
        <v>52</v>
      </c>
      <c r="L2112">
        <v>94122</v>
      </c>
      <c r="M2112" t="s">
        <v>53</v>
      </c>
      <c r="N2112" t="s">
        <v>154</v>
      </c>
      <c r="O2112" t="s">
        <v>31</v>
      </c>
      <c r="P2112" t="s">
        <v>55</v>
      </c>
      <c r="Q2112" t="s">
        <v>155</v>
      </c>
      <c r="R2112">
        <v>24.27</v>
      </c>
      <c r="S2112">
        <v>3</v>
      </c>
      <c r="T2112">
        <v>0</v>
      </c>
      <c r="U2112">
        <v>8.7371999999999996</v>
      </c>
    </row>
    <row r="2113" spans="1:21" x14ac:dyDescent="0.25">
      <c r="A2113">
        <v>9932</v>
      </c>
      <c r="B2113" t="s">
        <v>5121</v>
      </c>
      <c r="C2113" t="s">
        <v>184</v>
      </c>
      <c r="D2113" t="s">
        <v>185</v>
      </c>
      <c r="E2113" t="s">
        <v>39</v>
      </c>
      <c r="F2113" t="s">
        <v>492</v>
      </c>
      <c r="G2113" t="s">
        <v>493</v>
      </c>
      <c r="H2113" t="s">
        <v>25</v>
      </c>
      <c r="I2113" t="s">
        <v>26</v>
      </c>
      <c r="J2113" t="s">
        <v>5122</v>
      </c>
      <c r="K2113" t="s">
        <v>52</v>
      </c>
      <c r="L2113">
        <v>92404</v>
      </c>
      <c r="M2113" t="s">
        <v>53</v>
      </c>
      <c r="N2113" t="s">
        <v>2329</v>
      </c>
      <c r="O2113" t="s">
        <v>31</v>
      </c>
      <c r="P2113" t="s">
        <v>32</v>
      </c>
      <c r="Q2113" t="s">
        <v>2330</v>
      </c>
      <c r="R2113">
        <v>683.33199999999999</v>
      </c>
      <c r="S2113">
        <v>4</v>
      </c>
      <c r="T2113">
        <v>0.15</v>
      </c>
      <c r="U2113">
        <v>-40.195999999999998</v>
      </c>
    </row>
    <row r="2114" spans="1:21" x14ac:dyDescent="0.25">
      <c r="A2114">
        <v>9938</v>
      </c>
      <c r="B2114" t="s">
        <v>5123</v>
      </c>
      <c r="C2114" s="1">
        <v>42435</v>
      </c>
      <c r="D2114" s="1">
        <v>42527</v>
      </c>
      <c r="E2114" t="s">
        <v>22</v>
      </c>
      <c r="F2114" t="s">
        <v>2181</v>
      </c>
      <c r="G2114" t="s">
        <v>2182</v>
      </c>
      <c r="H2114" t="s">
        <v>89</v>
      </c>
      <c r="I2114" t="s">
        <v>26</v>
      </c>
      <c r="J2114" t="s">
        <v>51</v>
      </c>
      <c r="K2114" t="s">
        <v>52</v>
      </c>
      <c r="L2114">
        <v>90049</v>
      </c>
      <c r="M2114" t="s">
        <v>53</v>
      </c>
      <c r="N2114" t="s">
        <v>1467</v>
      </c>
      <c r="O2114" t="s">
        <v>31</v>
      </c>
      <c r="P2114" t="s">
        <v>45</v>
      </c>
      <c r="Q2114" t="s">
        <v>1468</v>
      </c>
      <c r="R2114">
        <v>71.087999999999994</v>
      </c>
      <c r="S2114">
        <v>2</v>
      </c>
      <c r="T2114">
        <v>0.2</v>
      </c>
      <c r="U2114">
        <v>-1.7771999999999999</v>
      </c>
    </row>
    <row r="2115" spans="1:21" x14ac:dyDescent="0.25">
      <c r="A2115">
        <v>9939</v>
      </c>
      <c r="B2115" t="s">
        <v>5124</v>
      </c>
      <c r="C2115" s="1">
        <v>42716</v>
      </c>
      <c r="D2115" t="s">
        <v>3040</v>
      </c>
      <c r="E2115" t="s">
        <v>39</v>
      </c>
      <c r="F2115" t="s">
        <v>1212</v>
      </c>
      <c r="G2115" t="s">
        <v>1213</v>
      </c>
      <c r="H2115" t="s">
        <v>89</v>
      </c>
      <c r="I2115" t="s">
        <v>26</v>
      </c>
      <c r="J2115" t="s">
        <v>180</v>
      </c>
      <c r="K2115" t="s">
        <v>123</v>
      </c>
      <c r="L2115">
        <v>10009</v>
      </c>
      <c r="M2115" t="s">
        <v>66</v>
      </c>
      <c r="N2115" t="s">
        <v>617</v>
      </c>
      <c r="O2115" t="s">
        <v>31</v>
      </c>
      <c r="P2115" t="s">
        <v>55</v>
      </c>
      <c r="Q2115" t="s">
        <v>3699</v>
      </c>
      <c r="R2115">
        <v>60.35</v>
      </c>
      <c r="S2115">
        <v>5</v>
      </c>
      <c r="T2115">
        <v>0</v>
      </c>
      <c r="U2115">
        <v>19.915500000000002</v>
      </c>
    </row>
    <row r="2116" spans="1:21" x14ac:dyDescent="0.25">
      <c r="A2116">
        <v>9948</v>
      </c>
      <c r="B2116" t="s">
        <v>5125</v>
      </c>
      <c r="C2116" s="1">
        <v>42741</v>
      </c>
      <c r="D2116" s="1">
        <v>42800</v>
      </c>
      <c r="E2116" t="s">
        <v>22</v>
      </c>
      <c r="F2116" t="s">
        <v>951</v>
      </c>
      <c r="G2116" t="s">
        <v>952</v>
      </c>
      <c r="H2116" t="s">
        <v>89</v>
      </c>
      <c r="I2116" t="s">
        <v>26</v>
      </c>
      <c r="J2116" t="s">
        <v>5126</v>
      </c>
      <c r="K2116" t="s">
        <v>112</v>
      </c>
      <c r="L2116">
        <v>46203</v>
      </c>
      <c r="M2116" t="s">
        <v>92</v>
      </c>
      <c r="N2116" t="s">
        <v>910</v>
      </c>
      <c r="O2116" t="s">
        <v>31</v>
      </c>
      <c r="P2116" t="s">
        <v>35</v>
      </c>
      <c r="Q2116" t="s">
        <v>911</v>
      </c>
      <c r="R2116">
        <v>1925.88</v>
      </c>
      <c r="S2116">
        <v>6</v>
      </c>
      <c r="T2116">
        <v>0</v>
      </c>
      <c r="U2116">
        <v>539.24639999999999</v>
      </c>
    </row>
    <row r="2117" spans="1:21" x14ac:dyDescent="0.25">
      <c r="A2117">
        <v>9956</v>
      </c>
      <c r="B2117" t="s">
        <v>5127</v>
      </c>
      <c r="C2117" t="s">
        <v>3779</v>
      </c>
      <c r="D2117" t="s">
        <v>931</v>
      </c>
      <c r="E2117" t="s">
        <v>22</v>
      </c>
      <c r="F2117" t="s">
        <v>3775</v>
      </c>
      <c r="G2117" t="s">
        <v>3776</v>
      </c>
      <c r="H2117" t="s">
        <v>89</v>
      </c>
      <c r="I2117" t="s">
        <v>26</v>
      </c>
      <c r="J2117" t="s">
        <v>51</v>
      </c>
      <c r="K2117" t="s">
        <v>52</v>
      </c>
      <c r="L2117">
        <v>90045</v>
      </c>
      <c r="M2117" t="s">
        <v>53</v>
      </c>
      <c r="N2117" t="s">
        <v>1474</v>
      </c>
      <c r="O2117" t="s">
        <v>31</v>
      </c>
      <c r="P2117" t="s">
        <v>45</v>
      </c>
      <c r="Q2117" t="s">
        <v>1475</v>
      </c>
      <c r="R2117">
        <v>273.56799999999998</v>
      </c>
      <c r="S2117">
        <v>2</v>
      </c>
      <c r="T2117">
        <v>0.2</v>
      </c>
      <c r="U2117">
        <v>10.258800000000001</v>
      </c>
    </row>
    <row r="2118" spans="1:21" x14ac:dyDescent="0.25">
      <c r="A2118">
        <v>9963</v>
      </c>
      <c r="B2118" t="s">
        <v>5128</v>
      </c>
      <c r="C2118" t="s">
        <v>5129</v>
      </c>
      <c r="D2118" t="s">
        <v>3878</v>
      </c>
      <c r="E2118" t="s">
        <v>86</v>
      </c>
      <c r="F2118" t="s">
        <v>1547</v>
      </c>
      <c r="G2118" t="s">
        <v>1548</v>
      </c>
      <c r="H2118" t="s">
        <v>100</v>
      </c>
      <c r="I2118" t="s">
        <v>26</v>
      </c>
      <c r="J2118" t="s">
        <v>101</v>
      </c>
      <c r="K2118" t="s">
        <v>91</v>
      </c>
      <c r="L2118">
        <v>77041</v>
      </c>
      <c r="M2118" t="s">
        <v>92</v>
      </c>
      <c r="N2118" t="s">
        <v>3114</v>
      </c>
      <c r="O2118" t="s">
        <v>31</v>
      </c>
      <c r="P2118" t="s">
        <v>32</v>
      </c>
      <c r="Q2118" t="s">
        <v>3115</v>
      </c>
      <c r="R2118">
        <v>383.46559999999999</v>
      </c>
      <c r="S2118">
        <v>4</v>
      </c>
      <c r="T2118">
        <v>0.32</v>
      </c>
      <c r="U2118">
        <v>-67.670400000000001</v>
      </c>
    </row>
    <row r="2119" spans="1:21" x14ac:dyDescent="0.25">
      <c r="A2119">
        <v>9965</v>
      </c>
      <c r="B2119" t="s">
        <v>5130</v>
      </c>
      <c r="C2119" s="1">
        <v>42502</v>
      </c>
      <c r="D2119" s="1">
        <v>42655</v>
      </c>
      <c r="E2119" t="s">
        <v>22</v>
      </c>
      <c r="F2119" t="s">
        <v>4716</v>
      </c>
      <c r="G2119" t="s">
        <v>4717</v>
      </c>
      <c r="H2119" t="s">
        <v>89</v>
      </c>
      <c r="I2119" t="s">
        <v>26</v>
      </c>
      <c r="J2119" t="s">
        <v>249</v>
      </c>
      <c r="K2119" t="s">
        <v>211</v>
      </c>
      <c r="L2119">
        <v>19711</v>
      </c>
      <c r="M2119" t="s">
        <v>66</v>
      </c>
      <c r="N2119" t="s">
        <v>405</v>
      </c>
      <c r="O2119" t="s">
        <v>31</v>
      </c>
      <c r="P2119" t="s">
        <v>55</v>
      </c>
      <c r="Q2119" t="s">
        <v>406</v>
      </c>
      <c r="R2119">
        <v>13.4</v>
      </c>
      <c r="S2119">
        <v>1</v>
      </c>
      <c r="T2119">
        <v>0</v>
      </c>
      <c r="U2119">
        <v>6.4320000000000004</v>
      </c>
    </row>
    <row r="2120" spans="1:21" x14ac:dyDescent="0.25">
      <c r="A2120">
        <v>9981</v>
      </c>
      <c r="B2120" t="s">
        <v>5131</v>
      </c>
      <c r="C2120" s="1">
        <v>42164</v>
      </c>
      <c r="D2120" s="1">
        <v>42256</v>
      </c>
      <c r="E2120" t="s">
        <v>22</v>
      </c>
      <c r="F2120" t="s">
        <v>2251</v>
      </c>
      <c r="G2120" t="s">
        <v>2252</v>
      </c>
      <c r="H2120" t="s">
        <v>25</v>
      </c>
      <c r="I2120" t="s">
        <v>26</v>
      </c>
      <c r="J2120" t="s">
        <v>1663</v>
      </c>
      <c r="K2120" t="s">
        <v>1664</v>
      </c>
      <c r="L2120">
        <v>70506</v>
      </c>
      <c r="M2120" t="s">
        <v>29</v>
      </c>
      <c r="N2120" t="s">
        <v>1479</v>
      </c>
      <c r="O2120" t="s">
        <v>31</v>
      </c>
      <c r="P2120" t="s">
        <v>45</v>
      </c>
      <c r="Q2120" t="s">
        <v>1244</v>
      </c>
      <c r="R2120">
        <v>85.98</v>
      </c>
      <c r="S2120">
        <v>1</v>
      </c>
      <c r="T2120">
        <v>0</v>
      </c>
      <c r="U2120">
        <v>22.354800000000001</v>
      </c>
    </row>
    <row r="2121" spans="1:21" x14ac:dyDescent="0.25">
      <c r="A2121">
        <v>9990</v>
      </c>
      <c r="B2121" t="s">
        <v>5132</v>
      </c>
      <c r="C2121" t="s">
        <v>5133</v>
      </c>
      <c r="D2121" t="s">
        <v>5134</v>
      </c>
      <c r="E2121" t="s">
        <v>22</v>
      </c>
      <c r="F2121" t="s">
        <v>2390</v>
      </c>
      <c r="G2121" t="s">
        <v>2391</v>
      </c>
      <c r="H2121" t="s">
        <v>25</v>
      </c>
      <c r="I2121" t="s">
        <v>26</v>
      </c>
      <c r="J2121" t="s">
        <v>1178</v>
      </c>
      <c r="K2121" t="s">
        <v>43</v>
      </c>
      <c r="L2121">
        <v>33180</v>
      </c>
      <c r="M2121" t="s">
        <v>29</v>
      </c>
      <c r="N2121" t="s">
        <v>1871</v>
      </c>
      <c r="O2121" t="s">
        <v>31</v>
      </c>
      <c r="P2121" t="s">
        <v>55</v>
      </c>
      <c r="Q2121" t="s">
        <v>1872</v>
      </c>
      <c r="R2121">
        <v>25.248000000000001</v>
      </c>
      <c r="S2121">
        <v>3</v>
      </c>
      <c r="T2121">
        <v>0.2</v>
      </c>
      <c r="U2121">
        <v>4.1028000000000002</v>
      </c>
    </row>
    <row r="2122" spans="1:21" x14ac:dyDescent="0.25">
      <c r="A2122">
        <v>9991</v>
      </c>
      <c r="B2122" t="s">
        <v>5135</v>
      </c>
      <c r="C2122" t="s">
        <v>1278</v>
      </c>
      <c r="D2122" s="1">
        <v>42797</v>
      </c>
      <c r="E2122" t="s">
        <v>39</v>
      </c>
      <c r="F2122" t="s">
        <v>259</v>
      </c>
      <c r="G2122" t="s">
        <v>260</v>
      </c>
      <c r="H2122" t="s">
        <v>25</v>
      </c>
      <c r="I2122" t="s">
        <v>26</v>
      </c>
      <c r="J2122" t="s">
        <v>616</v>
      </c>
      <c r="K2122" t="s">
        <v>52</v>
      </c>
      <c r="L2122">
        <v>92627</v>
      </c>
      <c r="M2122" t="s">
        <v>53</v>
      </c>
      <c r="N2122" t="s">
        <v>3880</v>
      </c>
      <c r="O2122" t="s">
        <v>31</v>
      </c>
      <c r="P2122" t="s">
        <v>55</v>
      </c>
      <c r="Q2122" t="s">
        <v>3881</v>
      </c>
      <c r="R2122">
        <v>91.96</v>
      </c>
      <c r="S2122">
        <v>2</v>
      </c>
      <c r="T2122">
        <v>0</v>
      </c>
      <c r="U2122">
        <v>15.6332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01C4C-C17A-41FA-95A0-76953843C399}">
  <dimension ref="A1:Y2122"/>
  <sheetViews>
    <sheetView topLeftCell="A2" workbookViewId="0">
      <selection activeCell="C15" sqref="C15"/>
    </sheetView>
  </sheetViews>
  <sheetFormatPr defaultRowHeight="15" x14ac:dyDescent="0.25"/>
  <cols>
    <col min="1" max="1" width="14.85546875" bestFit="1" customWidth="1"/>
    <col min="2" max="2" width="13.140625" bestFit="1" customWidth="1"/>
    <col min="3" max="3" width="14.7109375" bestFit="1" customWidth="1"/>
    <col min="4" max="4" width="21" bestFit="1" customWidth="1"/>
    <col min="5" max="5" width="17.85546875" bestFit="1" customWidth="1"/>
    <col min="6" max="6" width="31" bestFit="1" customWidth="1"/>
    <col min="7" max="7" width="16.28515625" bestFit="1" customWidth="1"/>
    <col min="8" max="8" width="28.28515625" bestFit="1" customWidth="1"/>
    <col min="9" max="9" width="27.5703125" bestFit="1" customWidth="1"/>
    <col min="10" max="10" width="16.5703125" bestFit="1" customWidth="1"/>
    <col min="11" max="11" width="18.85546875" bestFit="1" customWidth="1"/>
    <col min="12" max="12" width="15.85546875" bestFit="1" customWidth="1"/>
    <col min="13" max="13" width="26.7109375" bestFit="1" customWidth="1"/>
    <col min="14" max="14" width="14.42578125" bestFit="1" customWidth="1"/>
    <col min="15" max="15" width="11" bestFit="1" customWidth="1"/>
    <col min="16" max="16" width="11.42578125" bestFit="1" customWidth="1"/>
    <col min="17" max="17" width="10.7109375" bestFit="1" customWidth="1"/>
    <col min="18" max="18" width="11.28515625" bestFit="1" customWidth="1"/>
    <col min="19" max="19" width="17.85546875" bestFit="1" customWidth="1"/>
    <col min="20" max="20" width="15.42578125" bestFit="1" customWidth="1"/>
    <col min="21" max="21" width="19" bestFit="1" customWidth="1"/>
    <col min="22" max="22" width="16.140625" bestFit="1" customWidth="1"/>
    <col min="23" max="23" width="20.28515625" bestFit="1" customWidth="1"/>
    <col min="24" max="24" width="25.42578125" bestFit="1" customWidth="1"/>
    <col min="25" max="25" width="24.85546875" bestFit="1" customWidth="1"/>
  </cols>
  <sheetData>
    <row r="1" spans="1:25" x14ac:dyDescent="0.25">
      <c r="A1" t="s">
        <v>1</v>
      </c>
      <c r="B1" t="s">
        <v>2</v>
      </c>
      <c r="C1" t="s">
        <v>5</v>
      </c>
      <c r="D1" t="s">
        <v>5617</v>
      </c>
      <c r="E1" t="s">
        <v>5618</v>
      </c>
      <c r="F1" t="s">
        <v>5619</v>
      </c>
      <c r="G1" t="s">
        <v>5620</v>
      </c>
      <c r="H1" t="s">
        <v>5637</v>
      </c>
      <c r="I1" t="s">
        <v>5638</v>
      </c>
      <c r="J1" t="s">
        <v>13</v>
      </c>
      <c r="K1" t="s">
        <v>5621</v>
      </c>
      <c r="L1" t="s">
        <v>5622</v>
      </c>
      <c r="M1" t="s">
        <v>5623</v>
      </c>
      <c r="N1" t="s">
        <v>5608</v>
      </c>
      <c r="O1" t="s">
        <v>18</v>
      </c>
      <c r="P1" t="s">
        <v>19</v>
      </c>
      <c r="Q1" t="s">
        <v>20</v>
      </c>
      <c r="R1" t="s">
        <v>5607</v>
      </c>
      <c r="S1" t="s">
        <v>5612</v>
      </c>
      <c r="T1" t="s">
        <v>5613</v>
      </c>
      <c r="U1" t="s">
        <v>5614</v>
      </c>
      <c r="V1" t="s">
        <v>5615</v>
      </c>
      <c r="W1" t="s">
        <v>5616</v>
      </c>
      <c r="X1" t="s">
        <v>5640</v>
      </c>
      <c r="Y1" t="s">
        <v>5641</v>
      </c>
    </row>
    <row r="2" spans="1:25" x14ac:dyDescent="0.25">
      <c r="A2" t="s">
        <v>21</v>
      </c>
      <c r="B2" s="1">
        <v>42593</v>
      </c>
      <c r="C2" t="s">
        <v>23</v>
      </c>
      <c r="D2" s="4">
        <f>SUMIFS(Derived_Metrics[Revenue],Derived_Metrics[Customer ID],Derived_Metrics[[#This Row],[Customer ID]])</f>
        <v>3507.9960000000001</v>
      </c>
      <c r="E2" s="4">
        <f>SUMIFS(Derived_Metrics[Profit],Derived_Metrics[Customer ID],Derived_Metrics[[#This Row],[Customer ID]])</f>
        <v>166.24799999999996</v>
      </c>
      <c r="F2" s="3">
        <f>_xlfn.PERCENTRANK.INC(Derived_Metrics[Customer Revenue],Derived_Metrics[[#This Row],[Customer Revenue]])</f>
        <v>0.441</v>
      </c>
      <c r="G2" s="3" t="str" cm="1">
        <f t="array" ref="G2">_xlfn.IFS(Derived_Metrics[[#This Row],[Customer Revenue Percentile]]&gt;=0.8,"High Value",Derived_Metrics[[#This Row],[Customer Revenue Percentile]]&gt;=0.4,"Medium Value",TRUE,"Low Value")</f>
        <v>Medium Value</v>
      </c>
      <c r="H2" s="12">
        <f>_xlfn.RANK.EQ(Derived_Metrics[[#This Row],[Customer Revenue]],Derived_Metrics[Customer Revenue],0)</f>
        <v>1182</v>
      </c>
      <c r="I2" s="15">
        <f>Derived_Metrics[[#This Row],[Customer Revenue]]/SUM(Derived_Metrics[Customer Revenue])</f>
        <v>2.2517152189942857E-4</v>
      </c>
      <c r="J2" t="s">
        <v>30</v>
      </c>
      <c r="K2" s="5">
        <f>SUMIFS(Derived_Metrics[Revenue],Derived_Metrics[Product ID],Derived_Metrics[[#This Row],[Product ID]])</f>
        <v>4512.2609999999995</v>
      </c>
      <c r="L2" s="5">
        <f>SUMIFS(Derived_Metrics[Profit],Derived_Metrics[Product ID],Derived_Metrics[[#This Row],[Product ID]])</f>
        <v>-56.321399999999997</v>
      </c>
      <c r="M2" s="5" t="str">
        <f>IF(AND(Derived_Metrics[[#This Row],[Product Revenue]]&gt;AVERAGE(Derived_Metrics[Product Revenue]),Derived_Metrics[[#This Row],[Product Profit]]&lt;0),"high sales Low Profit","Normal")</f>
        <v>Normal</v>
      </c>
      <c r="N2">
        <v>261.95999999999998</v>
      </c>
      <c r="O2">
        <v>2</v>
      </c>
      <c r="P2">
        <v>0</v>
      </c>
      <c r="Q2">
        <v>41.913600000000002</v>
      </c>
      <c r="R2">
        <f>Derived_Metrics[[#This Row],[Selling Price]]*Derived_Metrics[[#This Row],[Quantity]]</f>
        <v>523.91999999999996</v>
      </c>
      <c r="S2" s="2">
        <f>IF(Derived_Metrics[[#This Row],[Revenue]]=0,0,Derived_Metrics[[#This Row],[Profit]]/Derived_Metrics[[#This Row],[Revenue]])</f>
        <v>8.0000000000000016E-2</v>
      </c>
      <c r="T2" t="str">
        <f>IF(Derived_Metrics[[#This Row],[Profit]]&lt;0, "Loss","Profit")</f>
        <v>Profit</v>
      </c>
      <c r="U2" s="5">
        <f>Derived_Metrics[[#This Row],[Selling Price]]*Derived_Metrics[[#This Row],[Quantity]]*Derived_Metrics[[#This Row],[Discount]]</f>
        <v>0</v>
      </c>
      <c r="V2" t="str">
        <f>IF(Derived_Metrics[[#This Row],[Discount]]&gt;0,"Discount Applied","No Discount")</f>
        <v>No Discount</v>
      </c>
      <c r="W2" t="str">
        <f>IF(Derived_Metrics[[#This Row],[Discount]]&gt;0.3,"High Discount","Low Discount")</f>
        <v>Low Discount</v>
      </c>
      <c r="X2" s="13">
        <f>SUMIFS(Derived_Metrics[Customer_Revenue_Share],Derived_Metrics[Customee_ Revenue _Rank],"&lt;="&amp;Derived_Metrics[[#This Row],[Customee_ Revenue _Rank]])</f>
        <v>0.90673857451350992</v>
      </c>
      <c r="Y2" t="str">
        <f>IF(Derived_Metrics[[#This Row],[Cumulative_Revenue_%]]&lt;=0.8,"Top 80% Revenue","Remaining 20% Revenue")</f>
        <v>Remaining 20% Revenue</v>
      </c>
    </row>
    <row r="3" spans="1:25" x14ac:dyDescent="0.25">
      <c r="A3" t="s">
        <v>21</v>
      </c>
      <c r="B3" s="1">
        <v>42593</v>
      </c>
      <c r="C3" t="s">
        <v>23</v>
      </c>
      <c r="D3" s="4">
        <f>SUMIFS(Derived_Metrics[Revenue],Derived_Metrics[Customer ID],Derived_Metrics[[#This Row],[Customer ID]])</f>
        <v>3507.9960000000001</v>
      </c>
      <c r="E3" s="4">
        <f>SUMIFS(Derived_Metrics[Profit],Derived_Metrics[Customer ID],Derived_Metrics[[#This Row],[Customer ID]])</f>
        <v>166.24799999999996</v>
      </c>
      <c r="F3" s="5">
        <f>_xlfn.PERCENTRANK.INC(Derived_Metrics[Customer Revenue],Derived_Metrics[[#This Row],[Customer Revenue]])</f>
        <v>0.441</v>
      </c>
      <c r="G3" s="5" t="str" cm="1">
        <f t="array" ref="G3">_xlfn.IFS(Derived_Metrics[[#This Row],[Customer Revenue Percentile]]&gt;=0.8,"High Value",Derived_Metrics[[#This Row],[Customer Revenue Percentile]]&gt;=0.4,"Medium Value",TRUE,"Low Value")</f>
        <v>Medium Value</v>
      </c>
      <c r="H3" s="12">
        <f>_xlfn.RANK.EQ(Derived_Metrics[[#This Row],[Customer Revenue]],Derived_Metrics[Customer Revenue],0)</f>
        <v>1182</v>
      </c>
      <c r="I3" s="15">
        <f>Derived_Metrics[[#This Row],[Customer Revenue]]/SUM(Derived_Metrics[Customer Revenue])</f>
        <v>2.2517152189942857E-4</v>
      </c>
      <c r="J3" t="s">
        <v>34</v>
      </c>
      <c r="K3" s="5">
        <f>SUMIFS(Derived_Metrics[Revenue],Derived_Metrics[Product ID],Derived_Metrics[[#This Row],[Product ID]])</f>
        <v>58262.423999999999</v>
      </c>
      <c r="L3" s="5">
        <f>SUMIFS(Derived_Metrics[Profit],Derived_Metrics[Product ID],Derived_Metrics[[#This Row],[Product ID]])</f>
        <v>1927.442</v>
      </c>
      <c r="M3" s="5" t="str">
        <f>IF(AND(Derived_Metrics[[#This Row],[Product Revenue]]&gt;AVERAGE(Derived_Metrics[Product Revenue]),Derived_Metrics[[#This Row],[Product Profit]]&lt;0),"high sales Low Profit","Normal")</f>
        <v>Normal</v>
      </c>
      <c r="N3">
        <v>731.94</v>
      </c>
      <c r="O3">
        <v>3</v>
      </c>
      <c r="P3">
        <v>0</v>
      </c>
      <c r="Q3">
        <v>219.58199999999999</v>
      </c>
      <c r="R3">
        <f>Derived_Metrics[[#This Row],[Selling Price]]*Derived_Metrics[[#This Row],[Quantity]]</f>
        <v>2195.8200000000002</v>
      </c>
      <c r="S3" s="2">
        <f>IF(Derived_Metrics[[#This Row],[Revenue]]=0,0,Derived_Metrics[[#This Row],[Profit]]/Derived_Metrics[[#This Row],[Revenue]])</f>
        <v>9.9999999999999992E-2</v>
      </c>
      <c r="T3" t="str">
        <f>IF(Derived_Metrics[[#This Row],[Profit]]&lt;0, "Loss","Profit")</f>
        <v>Profit</v>
      </c>
      <c r="U3" s="5">
        <f>Derived_Metrics[[#This Row],[Selling Price]]*Derived_Metrics[[#This Row],[Quantity]]*Derived_Metrics[[#This Row],[Discount]]</f>
        <v>0</v>
      </c>
      <c r="V3" t="str">
        <f>IF(Derived_Metrics[[#This Row],[Discount]]&gt;0,"Discount Applied","No Discount")</f>
        <v>No Discount</v>
      </c>
      <c r="W3" t="str">
        <f>IF(Derived_Metrics[[#This Row],[Discount]]&gt;0.3,"High Discount","Low Discount")</f>
        <v>Low Discount</v>
      </c>
      <c r="X3" s="13">
        <f>SUMIFS(Derived_Metrics[Customer_Revenue_Share],Derived_Metrics[Customee_ Revenue _Rank],"&lt;="&amp;Derived_Metrics[[#This Row],[Customee_ Revenue _Rank]])</f>
        <v>0.90673857451350992</v>
      </c>
      <c r="Y3" t="str">
        <f>IF(Derived_Metrics[[#This Row],[Cumulative_Revenue_%]]&lt;=0.8,"Top 80% Revenue","Remaining 20% Revenue")</f>
        <v>Remaining 20% Revenue</v>
      </c>
    </row>
    <row r="4" spans="1:25" x14ac:dyDescent="0.25">
      <c r="A4" t="s">
        <v>37</v>
      </c>
      <c r="B4" s="1">
        <v>42318</v>
      </c>
      <c r="C4" t="s">
        <v>40</v>
      </c>
      <c r="D4" s="4">
        <f>SUMIFS(Derived_Metrics[Revenue],Derived_Metrics[Customer ID],Derived_Metrics[[#This Row],[Customer ID]])</f>
        <v>7780.1055000000006</v>
      </c>
      <c r="E4" s="4">
        <f>SUMIFS(Derived_Metrics[Profit],Derived_Metrics[Customer ID],Derived_Metrics[[#This Row],[Customer ID]])</f>
        <v>-246.46120000000002</v>
      </c>
      <c r="F4" s="5">
        <f>_xlfn.PERCENTRANK.INC(Derived_Metrics[Customer Revenue],Derived_Metrics[[#This Row],[Customer Revenue]])</f>
        <v>0.68200000000000005</v>
      </c>
      <c r="G4" s="5" t="str" cm="1">
        <f t="array" ref="G4">_xlfn.IFS(Derived_Metrics[[#This Row],[Customer Revenue Percentile]]&gt;=0.8,"High Value",Derived_Metrics[[#This Row],[Customer Revenue Percentile]]&gt;=0.4,"Medium Value",TRUE,"Low Value")</f>
        <v>Medium Value</v>
      </c>
      <c r="H4" s="12">
        <f>_xlfn.RANK.EQ(Derived_Metrics[[#This Row],[Customer Revenue]],Derived_Metrics[Customer Revenue],0)</f>
        <v>668</v>
      </c>
      <c r="I4" s="15">
        <f>Derived_Metrics[[#This Row],[Customer Revenue]]/SUM(Derived_Metrics[Customer Revenue])</f>
        <v>4.9939002096157314E-4</v>
      </c>
      <c r="J4" t="s">
        <v>44</v>
      </c>
      <c r="K4" s="5">
        <f>SUMIFS(Derived_Metrics[Revenue],Derived_Metrics[Product ID],Derived_Metrics[[#This Row],[Product ID]])</f>
        <v>29179.998000000003</v>
      </c>
      <c r="L4" s="5">
        <f>SUMIFS(Derived_Metrics[Profit],Derived_Metrics[Product ID],Derived_Metrics[[#This Row],[Product ID]])</f>
        <v>-532.76130000000001</v>
      </c>
      <c r="M4" s="5" t="str">
        <f>IF(AND(Derived_Metrics[[#This Row],[Product Revenue]]&gt;AVERAGE(Derived_Metrics[Product Revenue]),Derived_Metrics[[#This Row],[Product Profit]]&lt;0),"high sales Low Profit","Normal")</f>
        <v>high sales Low Profit</v>
      </c>
      <c r="N4">
        <v>957.57749999999999</v>
      </c>
      <c r="O4">
        <v>5</v>
      </c>
      <c r="P4">
        <v>0.45</v>
      </c>
      <c r="Q4">
        <v>-383.03100000000001</v>
      </c>
      <c r="R4">
        <f>Derived_Metrics[[#This Row],[Selling Price]]*Derived_Metrics[[#This Row],[Quantity]]</f>
        <v>4787.8874999999998</v>
      </c>
      <c r="S4" s="2">
        <f>IF(Derived_Metrics[[#This Row],[Revenue]]=0,0,Derived_Metrics[[#This Row],[Profit]]/Derived_Metrics[[#This Row],[Revenue]])</f>
        <v>-0.08</v>
      </c>
      <c r="T4" t="str">
        <f>IF(Derived_Metrics[[#This Row],[Profit]]&lt;0, "Loss","Profit")</f>
        <v>Loss</v>
      </c>
      <c r="U4" s="5">
        <f>Derived_Metrics[[#This Row],[Selling Price]]*Derived_Metrics[[#This Row],[Quantity]]*Derived_Metrics[[#This Row],[Discount]]</f>
        <v>2154.5493750000001</v>
      </c>
      <c r="V4" t="str">
        <f>IF(Derived_Metrics[[#This Row],[Discount]]&gt;0,"Discount Applied","No Discount")</f>
        <v>Discount Applied</v>
      </c>
      <c r="W4" t="str">
        <f>IF(Derived_Metrics[[#This Row],[Discount]]&gt;0.3,"High Discount","Low Discount")</f>
        <v>High Discount</v>
      </c>
      <c r="X4" s="13">
        <f>SUMIFS(Derived_Metrics[Customer_Revenue_Share],Derived_Metrics[Customee_ Revenue _Rank],"&lt;="&amp;Derived_Metrics[[#This Row],[Customee_ Revenue _Rank]])</f>
        <v>0.7301608396900422</v>
      </c>
      <c r="Y4" t="str">
        <f>IF(Derived_Metrics[[#This Row],[Cumulative_Revenue_%]]&lt;=0.8,"Top 80% Revenue","Remaining 20% Revenue")</f>
        <v>Top 80% Revenue</v>
      </c>
    </row>
    <row r="5" spans="1:25" x14ac:dyDescent="0.25">
      <c r="A5" t="s">
        <v>47</v>
      </c>
      <c r="B5" s="1">
        <v>41888</v>
      </c>
      <c r="C5" t="s">
        <v>49</v>
      </c>
      <c r="D5" s="4">
        <f>SUMIFS(Derived_Metrics[Revenue],Derived_Metrics[Customer ID],Derived_Metrics[[#This Row],[Customer ID]])</f>
        <v>18911.419999999998</v>
      </c>
      <c r="E5" s="4">
        <f>SUMIFS(Derived_Metrics[Profit],Derived_Metrics[Customer ID],Derived_Metrics[[#This Row],[Customer ID]])</f>
        <v>34.519199999999991</v>
      </c>
      <c r="F5" s="5">
        <f>_xlfn.PERCENTRANK.INC(Derived_Metrics[Customer Revenue],Derived_Metrics[[#This Row],[Customer Revenue]])</f>
        <v>0.91700000000000004</v>
      </c>
      <c r="G5" s="5" t="str" cm="1">
        <f t="array" ref="G5">_xlfn.IFS(Derived_Metrics[[#This Row],[Customer Revenue Percentile]]&gt;=0.8,"High Value",Derived_Metrics[[#This Row],[Customer Revenue Percentile]]&gt;=0.4,"Medium Value",TRUE,"Low Value")</f>
        <v>High Value</v>
      </c>
      <c r="H5" s="12">
        <f>_xlfn.RANK.EQ(Derived_Metrics[[#This Row],[Customer Revenue]],Derived_Metrics[Customer Revenue],0)</f>
        <v>173</v>
      </c>
      <c r="I5" s="15">
        <f>Derived_Metrics[[#This Row],[Customer Revenue]]/SUM(Derived_Metrics[Customer Revenue])</f>
        <v>1.2138877075912546E-3</v>
      </c>
      <c r="J5" t="s">
        <v>54</v>
      </c>
      <c r="K5" s="5">
        <f>SUMIFS(Derived_Metrics[Revenue],Derived_Metrics[Product ID],Derived_Metrics[[#This Row],[Product ID]])</f>
        <v>830.62000000000012</v>
      </c>
      <c r="L5" s="5">
        <f>SUMIFS(Derived_Metrics[Profit],Derived_Metrics[Product ID],Derived_Metrics[[#This Row],[Product ID]])</f>
        <v>46.556600000000003</v>
      </c>
      <c r="M5" s="5" t="str">
        <f>IF(AND(Derived_Metrics[[#This Row],[Product Revenue]]&gt;AVERAGE(Derived_Metrics[Product Revenue]),Derived_Metrics[[#This Row],[Product Profit]]&lt;0),"high sales Low Profit","Normal")</f>
        <v>Normal</v>
      </c>
      <c r="N5">
        <v>48.86</v>
      </c>
      <c r="O5">
        <v>7</v>
      </c>
      <c r="P5">
        <v>0</v>
      </c>
      <c r="Q5">
        <v>14.1694</v>
      </c>
      <c r="R5">
        <f>Derived_Metrics[[#This Row],[Selling Price]]*Derived_Metrics[[#This Row],[Quantity]]</f>
        <v>342.02</v>
      </c>
      <c r="S5" s="2">
        <f>IF(Derived_Metrics[[#This Row],[Revenue]]=0,0,Derived_Metrics[[#This Row],[Profit]]/Derived_Metrics[[#This Row],[Revenue]])</f>
        <v>4.1428571428571433E-2</v>
      </c>
      <c r="T5" t="str">
        <f>IF(Derived_Metrics[[#This Row],[Profit]]&lt;0, "Loss","Profit")</f>
        <v>Profit</v>
      </c>
      <c r="U5" s="5">
        <f>Derived_Metrics[[#This Row],[Selling Price]]*Derived_Metrics[[#This Row],[Quantity]]*Derived_Metrics[[#This Row],[Discount]]</f>
        <v>0</v>
      </c>
      <c r="V5" t="str">
        <f>IF(Derived_Metrics[[#This Row],[Discount]]&gt;0,"Discount Applied","No Discount")</f>
        <v>No Discount</v>
      </c>
      <c r="W5" t="str">
        <f>IF(Derived_Metrics[[#This Row],[Discount]]&gt;0.3,"High Discount","Low Discount")</f>
        <v>Low Discount</v>
      </c>
      <c r="X5" s="13">
        <f>SUMIFS(Derived_Metrics[Customer_Revenue_Share],Derived_Metrics[Customee_ Revenue _Rank],"&lt;="&amp;Derived_Metrics[[#This Row],[Customee_ Revenue _Rank]])</f>
        <v>0.34641705140315587</v>
      </c>
      <c r="Y5" t="str">
        <f>IF(Derived_Metrics[[#This Row],[Cumulative_Revenue_%]]&lt;=0.8,"Top 80% Revenue","Remaining 20% Revenue")</f>
        <v>Top 80% Revenue</v>
      </c>
    </row>
    <row r="6" spans="1:25" x14ac:dyDescent="0.25">
      <c r="A6" t="s">
        <v>47</v>
      </c>
      <c r="B6" s="1">
        <v>41888</v>
      </c>
      <c r="C6" t="s">
        <v>49</v>
      </c>
      <c r="D6" s="4">
        <f>SUMIFS(Derived_Metrics[Revenue],Derived_Metrics[Customer ID],Derived_Metrics[[#This Row],[Customer ID]])</f>
        <v>18911.419999999998</v>
      </c>
      <c r="E6" s="4">
        <f>SUMIFS(Derived_Metrics[Profit],Derived_Metrics[Customer ID],Derived_Metrics[[#This Row],[Customer ID]])</f>
        <v>34.519199999999991</v>
      </c>
      <c r="F6" s="5">
        <f>_xlfn.PERCENTRANK.INC(Derived_Metrics[Customer Revenue],Derived_Metrics[[#This Row],[Customer Revenue]])</f>
        <v>0.91700000000000004</v>
      </c>
      <c r="G6" s="5" t="str" cm="1">
        <f t="array" ref="G6">_xlfn.IFS(Derived_Metrics[[#This Row],[Customer Revenue Percentile]]&gt;=0.8,"High Value",Derived_Metrics[[#This Row],[Customer Revenue Percentile]]&gt;=0.4,"Medium Value",TRUE,"Low Value")</f>
        <v>High Value</v>
      </c>
      <c r="H6" s="12">
        <f>_xlfn.RANK.EQ(Derived_Metrics[[#This Row],[Customer Revenue]],Derived_Metrics[Customer Revenue],0)</f>
        <v>173</v>
      </c>
      <c r="I6" s="15">
        <f>Derived_Metrics[[#This Row],[Customer Revenue]]/SUM(Derived_Metrics[Customer Revenue])</f>
        <v>1.2138877075912546E-3</v>
      </c>
      <c r="J6" t="s">
        <v>57</v>
      </c>
      <c r="K6" s="5">
        <f>SUMIFS(Derived_Metrics[Revenue],Derived_Metrics[Product ID],Derived_Metrics[[#This Row],[Product ID]])</f>
        <v>26422.155000000002</v>
      </c>
      <c r="L6" s="5">
        <f>SUMIFS(Derived_Metrics[Profit],Derived_Metrics[Product ID],Derived_Metrics[[#This Row],[Product ID]])</f>
        <v>-450.24300000000011</v>
      </c>
      <c r="M6" s="5" t="str">
        <f>IF(AND(Derived_Metrics[[#This Row],[Product Revenue]]&gt;AVERAGE(Derived_Metrics[Product Revenue]),Derived_Metrics[[#This Row],[Product Profit]]&lt;0),"high sales Low Profit","Normal")</f>
        <v>high sales Low Profit</v>
      </c>
      <c r="N6">
        <v>1706.184</v>
      </c>
      <c r="O6">
        <v>9</v>
      </c>
      <c r="P6">
        <v>0.2</v>
      </c>
      <c r="Q6">
        <v>85.309200000000004</v>
      </c>
      <c r="R6">
        <f>Derived_Metrics[[#This Row],[Selling Price]]*Derived_Metrics[[#This Row],[Quantity]]</f>
        <v>15355.655999999999</v>
      </c>
      <c r="S6" s="2">
        <f>IF(Derived_Metrics[[#This Row],[Revenue]]=0,0,Derived_Metrics[[#This Row],[Profit]]/Derived_Metrics[[#This Row],[Revenue]])</f>
        <v>5.5555555555555558E-3</v>
      </c>
      <c r="T6" t="str">
        <f>IF(Derived_Metrics[[#This Row],[Profit]]&lt;0, "Loss","Profit")</f>
        <v>Profit</v>
      </c>
      <c r="U6" s="5">
        <f>Derived_Metrics[[#This Row],[Selling Price]]*Derived_Metrics[[#This Row],[Quantity]]*Derived_Metrics[[#This Row],[Discount]]</f>
        <v>3071.1311999999998</v>
      </c>
      <c r="V6" t="str">
        <f>IF(Derived_Metrics[[#This Row],[Discount]]&gt;0,"Discount Applied","No Discount")</f>
        <v>Discount Applied</v>
      </c>
      <c r="W6" t="str">
        <f>IF(Derived_Metrics[[#This Row],[Discount]]&gt;0.3,"High Discount","Low Discount")</f>
        <v>Low Discount</v>
      </c>
      <c r="X6" s="13">
        <f>SUMIFS(Derived_Metrics[Customer_Revenue_Share],Derived_Metrics[Customee_ Revenue _Rank],"&lt;="&amp;Derived_Metrics[[#This Row],[Customee_ Revenue _Rank]])</f>
        <v>0.34641705140315587</v>
      </c>
      <c r="Y6" t="str">
        <f>IF(Derived_Metrics[[#This Row],[Cumulative_Revenue_%]]&lt;=0.8,"Top 80% Revenue","Remaining 20% Revenue")</f>
        <v>Top 80% Revenue</v>
      </c>
    </row>
    <row r="7" spans="1:25" x14ac:dyDescent="0.25">
      <c r="A7" t="s">
        <v>59</v>
      </c>
      <c r="B7" s="1">
        <v>42932</v>
      </c>
      <c r="C7" t="s">
        <v>62</v>
      </c>
      <c r="D7" s="4">
        <f>SUMIFS(Derived_Metrics[Revenue],Derived_Metrics[Customer ID],Derived_Metrics[[#This Row],[Customer ID]])</f>
        <v>1511.924</v>
      </c>
      <c r="E7" s="4">
        <f>SUMIFS(Derived_Metrics[Profit],Derived_Metrics[Customer ID],Derived_Metrics[[#This Row],[Customer ID]])</f>
        <v>85.865200000000002</v>
      </c>
      <c r="F7" s="5">
        <f>_xlfn.PERCENTRANK.INC(Derived_Metrics[Customer Revenue],Derived_Metrics[[#This Row],[Customer Revenue]])</f>
        <v>0.218</v>
      </c>
      <c r="G7" s="5" t="str" cm="1">
        <f t="array" ref="G7">_xlfn.IFS(Derived_Metrics[[#This Row],[Customer Revenue Percentile]]&gt;=0.8,"High Value",Derived_Metrics[[#This Row],[Customer Revenue Percentile]]&gt;=0.4,"Medium Value",TRUE,"Low Value")</f>
        <v>Low Value</v>
      </c>
      <c r="H7" s="12">
        <f>_xlfn.RANK.EQ(Derived_Metrics[[#This Row],[Customer Revenue]],Derived_Metrics[Customer Revenue],0)</f>
        <v>1655</v>
      </c>
      <c r="I7" s="15">
        <f>Derived_Metrics[[#This Row],[Customer Revenue]]/SUM(Derived_Metrics[Customer Revenue])</f>
        <v>9.7047496085021648E-5</v>
      </c>
      <c r="J7" t="s">
        <v>67</v>
      </c>
      <c r="K7" s="5">
        <f>SUMIFS(Derived_Metrics[Revenue],Derived_Metrics[Product ID],Derived_Metrics[[#This Row],[Product ID]])</f>
        <v>2467.4320000000002</v>
      </c>
      <c r="L7" s="5">
        <f>SUMIFS(Derived_Metrics[Profit],Derived_Metrics[Product ID],Derived_Metrics[[#This Row],[Product ID]])</f>
        <v>76.979799999999997</v>
      </c>
      <c r="M7" s="5" t="str">
        <f>IF(AND(Derived_Metrics[[#This Row],[Product Revenue]]&gt;AVERAGE(Derived_Metrics[Product Revenue]),Derived_Metrics[[#This Row],[Product Profit]]&lt;0),"high sales Low Profit","Normal")</f>
        <v>Normal</v>
      </c>
      <c r="N7">
        <v>71.372</v>
      </c>
      <c r="O7">
        <v>2</v>
      </c>
      <c r="P7">
        <v>0.3</v>
      </c>
      <c r="Q7">
        <v>-1.0196000000000001</v>
      </c>
      <c r="R7">
        <f>Derived_Metrics[[#This Row],[Selling Price]]*Derived_Metrics[[#This Row],[Quantity]]</f>
        <v>142.744</v>
      </c>
      <c r="S7" s="2">
        <f>IF(Derived_Metrics[[#This Row],[Revenue]]=0,0,Derived_Metrics[[#This Row],[Profit]]/Derived_Metrics[[#This Row],[Revenue]])</f>
        <v>-7.1428571428571435E-3</v>
      </c>
      <c r="T7" t="str">
        <f>IF(Derived_Metrics[[#This Row],[Profit]]&lt;0, "Loss","Profit")</f>
        <v>Loss</v>
      </c>
      <c r="U7" s="5">
        <f>Derived_Metrics[[#This Row],[Selling Price]]*Derived_Metrics[[#This Row],[Quantity]]*Derived_Metrics[[#This Row],[Discount]]</f>
        <v>42.8232</v>
      </c>
      <c r="V7" t="str">
        <f>IF(Derived_Metrics[[#This Row],[Discount]]&gt;0,"Discount Applied","No Discount")</f>
        <v>Discount Applied</v>
      </c>
      <c r="W7" t="str">
        <f>IF(Derived_Metrics[[#This Row],[Discount]]&gt;0.3,"High Discount","Low Discount")</f>
        <v>Low Discount</v>
      </c>
      <c r="X7" s="13">
        <f>SUMIFS(Derived_Metrics[Customer_Revenue_Share],Derived_Metrics[Customee_ Revenue _Rank],"&lt;="&amp;Derived_Metrics[[#This Row],[Customee_ Revenue _Rank]])</f>
        <v>0.98063610663086631</v>
      </c>
      <c r="Y7" t="str">
        <f>IF(Derived_Metrics[[#This Row],[Cumulative_Revenue_%]]&lt;=0.8,"Top 80% Revenue","Remaining 20% Revenue")</f>
        <v>Remaining 20% Revenue</v>
      </c>
    </row>
    <row r="8" spans="1:25" x14ac:dyDescent="0.25">
      <c r="A8" t="s">
        <v>69</v>
      </c>
      <c r="B8" s="1">
        <v>42272</v>
      </c>
      <c r="C8" t="s">
        <v>72</v>
      </c>
      <c r="D8" s="4">
        <f>SUMIFS(Derived_Metrics[Revenue],Derived_Metrics[Customer ID],Derived_Metrics[[#This Row],[Customer ID]])</f>
        <v>8789.7930000000015</v>
      </c>
      <c r="E8" s="4">
        <f>SUMIFS(Derived_Metrics[Profit],Derived_Metrics[Customer ID],Derived_Metrics[[#This Row],[Customer ID]])</f>
        <v>256.245</v>
      </c>
      <c r="F8" s="5">
        <f>_xlfn.PERCENTRANK.INC(Derived_Metrics[Customer Revenue],Derived_Metrics[[#This Row],[Customer Revenue]])</f>
        <v>0.70899999999999996</v>
      </c>
      <c r="G8" s="5" t="str" cm="1">
        <f t="array" ref="G8">_xlfn.IFS(Derived_Metrics[[#This Row],[Customer Revenue Percentile]]&gt;=0.8,"High Value",Derived_Metrics[[#This Row],[Customer Revenue Percentile]]&gt;=0.4,"Medium Value",TRUE,"Low Value")</f>
        <v>Medium Value</v>
      </c>
      <c r="H8" s="12">
        <f>_xlfn.RANK.EQ(Derived_Metrics[[#This Row],[Customer Revenue]],Derived_Metrics[Customer Revenue],0)</f>
        <v>613</v>
      </c>
      <c r="I8" s="15">
        <f>Derived_Metrics[[#This Row],[Customer Revenue]]/SUM(Derived_Metrics[Customer Revenue])</f>
        <v>5.6419992126300722E-4</v>
      </c>
      <c r="J8" t="s">
        <v>44</v>
      </c>
      <c r="K8" s="5">
        <f>SUMIFS(Derived_Metrics[Revenue],Derived_Metrics[Product ID],Derived_Metrics[[#This Row],[Product ID]])</f>
        <v>29179.998000000003</v>
      </c>
      <c r="L8" s="5">
        <f>SUMIFS(Derived_Metrics[Profit],Derived_Metrics[Product ID],Derived_Metrics[[#This Row],[Product ID]])</f>
        <v>-532.76130000000001</v>
      </c>
      <c r="M8" s="5" t="str">
        <f>IF(AND(Derived_Metrics[[#This Row],[Product Revenue]]&gt;AVERAGE(Derived_Metrics[Product Revenue]),Derived_Metrics[[#This Row],[Product Profit]]&lt;0),"high sales Low Profit","Normal")</f>
        <v>high sales Low Profit</v>
      </c>
      <c r="N8">
        <v>1044.6300000000001</v>
      </c>
      <c r="O8">
        <v>3</v>
      </c>
      <c r="P8">
        <v>0</v>
      </c>
      <c r="Q8">
        <v>240.26490000000001</v>
      </c>
      <c r="R8">
        <f>Derived_Metrics[[#This Row],[Selling Price]]*Derived_Metrics[[#This Row],[Quantity]]</f>
        <v>3133.8900000000003</v>
      </c>
      <c r="S8" s="2">
        <f>IF(Derived_Metrics[[#This Row],[Revenue]]=0,0,Derived_Metrics[[#This Row],[Profit]]/Derived_Metrics[[#This Row],[Revenue]])</f>
        <v>7.6666666666666661E-2</v>
      </c>
      <c r="T8" t="str">
        <f>IF(Derived_Metrics[[#This Row],[Profit]]&lt;0, "Loss","Profit")</f>
        <v>Profit</v>
      </c>
      <c r="U8" s="5">
        <f>Derived_Metrics[[#This Row],[Selling Price]]*Derived_Metrics[[#This Row],[Quantity]]*Derived_Metrics[[#This Row],[Discount]]</f>
        <v>0</v>
      </c>
      <c r="V8" t="str">
        <f>IF(Derived_Metrics[[#This Row],[Discount]]&gt;0,"Discount Applied","No Discount")</f>
        <v>No Discount</v>
      </c>
      <c r="W8" t="str">
        <f>IF(Derived_Metrics[[#This Row],[Discount]]&gt;0.3,"High Discount","Low Discount")</f>
        <v>Low Discount</v>
      </c>
      <c r="X8" s="13">
        <f>SUMIFS(Derived_Metrics[Customer_Revenue_Share],Derived_Metrics[Customee_ Revenue _Rank],"&lt;="&amp;Derived_Metrics[[#This Row],[Customee_ Revenue _Rank]])</f>
        <v>0.69947908650836887</v>
      </c>
      <c r="Y8" t="str">
        <f>IF(Derived_Metrics[[#This Row],[Cumulative_Revenue_%]]&lt;=0.8,"Top 80% Revenue","Remaining 20% Revenue")</f>
        <v>Top 80% Revenue</v>
      </c>
    </row>
    <row r="9" spans="1:25" x14ac:dyDescent="0.25">
      <c r="A9" t="s">
        <v>76</v>
      </c>
      <c r="B9" s="1">
        <v>42264</v>
      </c>
      <c r="C9" t="s">
        <v>79</v>
      </c>
      <c r="D9" s="4">
        <f>SUMIFS(Derived_Metrics[Revenue],Derived_Metrics[Customer ID],Derived_Metrics[[#This Row],[Customer ID]])</f>
        <v>23214.115999999998</v>
      </c>
      <c r="E9" s="4">
        <f>SUMIFS(Derived_Metrics[Profit],Derived_Metrics[Customer ID],Derived_Metrics[[#This Row],[Customer ID]])</f>
        <v>-1768.453</v>
      </c>
      <c r="F9" s="5">
        <f>_xlfn.PERCENTRANK.INC(Derived_Metrics[Customer Revenue],Derived_Metrics[[#This Row],[Customer Revenue]])</f>
        <v>0.93300000000000005</v>
      </c>
      <c r="G9" s="5" t="str" cm="1">
        <f t="array" ref="G9">_xlfn.IFS(Derived_Metrics[[#This Row],[Customer Revenue Percentile]]&gt;=0.8,"High Value",Derived_Metrics[[#This Row],[Customer Revenue Percentile]]&gt;=0.4,"Medium Value",TRUE,"Low Value")</f>
        <v>High Value</v>
      </c>
      <c r="H9" s="12">
        <f>_xlfn.RANK.EQ(Derived_Metrics[[#This Row],[Customer Revenue]],Derived_Metrics[Customer Revenue],0)</f>
        <v>140</v>
      </c>
      <c r="I9" s="15">
        <f>Derived_Metrics[[#This Row],[Customer Revenue]]/SUM(Derived_Metrics[Customer Revenue])</f>
        <v>1.4900694953101071E-3</v>
      </c>
      <c r="J9" t="s">
        <v>81</v>
      </c>
      <c r="K9" s="5">
        <f>SUMIFS(Derived_Metrics[Revenue],Derived_Metrics[Product ID],Derived_Metrics[[#This Row],[Product ID]])</f>
        <v>81561.128399999987</v>
      </c>
      <c r="L9" s="5">
        <f>SUMIFS(Derived_Metrics[Profit],Derived_Metrics[Product ID],Derived_Metrics[[#This Row],[Product ID]])</f>
        <v>-669.54480000000035</v>
      </c>
      <c r="M9" s="5" t="str">
        <f>IF(AND(Derived_Metrics[[#This Row],[Product Revenue]]&gt;AVERAGE(Derived_Metrics[Product Revenue]),Derived_Metrics[[#This Row],[Product Profit]]&lt;0),"high sales Low Profit","Normal")</f>
        <v>high sales Low Profit</v>
      </c>
      <c r="N9">
        <v>3083.43</v>
      </c>
      <c r="O9">
        <v>7</v>
      </c>
      <c r="P9">
        <v>0.5</v>
      </c>
      <c r="Q9">
        <v>-1665.0522000000001</v>
      </c>
      <c r="R9">
        <f>Derived_Metrics[[#This Row],[Selling Price]]*Derived_Metrics[[#This Row],[Quantity]]</f>
        <v>21584.01</v>
      </c>
      <c r="S9" s="2">
        <f>IF(Derived_Metrics[[#This Row],[Revenue]]=0,0,Derived_Metrics[[#This Row],[Profit]]/Derived_Metrics[[#This Row],[Revenue]])</f>
        <v>-7.7142857142857152E-2</v>
      </c>
      <c r="T9" t="str">
        <f>IF(Derived_Metrics[[#This Row],[Profit]]&lt;0, "Loss","Profit")</f>
        <v>Loss</v>
      </c>
      <c r="U9" s="5">
        <f>Derived_Metrics[[#This Row],[Selling Price]]*Derived_Metrics[[#This Row],[Quantity]]*Derived_Metrics[[#This Row],[Discount]]</f>
        <v>10792.004999999999</v>
      </c>
      <c r="V9" t="str">
        <f>IF(Derived_Metrics[[#This Row],[Discount]]&gt;0,"Discount Applied","No Discount")</f>
        <v>Discount Applied</v>
      </c>
      <c r="W9" t="str">
        <f>IF(Derived_Metrics[[#This Row],[Discount]]&gt;0.3,"High Discount","Low Discount")</f>
        <v>High Discount</v>
      </c>
      <c r="X9" s="13">
        <f>SUMIFS(Derived_Metrics[Customer_Revenue_Share],Derived_Metrics[Customee_ Revenue _Rank],"&lt;="&amp;Derived_Metrics[[#This Row],[Customee_ Revenue _Rank]])</f>
        <v>0.30248849052817711</v>
      </c>
      <c r="Y9" t="str">
        <f>IF(Derived_Metrics[[#This Row],[Cumulative_Revenue_%]]&lt;=0.8,"Top 80% Revenue","Remaining 20% Revenue")</f>
        <v>Top 80% Revenue</v>
      </c>
    </row>
    <row r="10" spans="1:25" x14ac:dyDescent="0.25">
      <c r="A10" t="s">
        <v>76</v>
      </c>
      <c r="B10" s="1">
        <v>42264</v>
      </c>
      <c r="C10" t="s">
        <v>79</v>
      </c>
      <c r="D10" s="4">
        <f>SUMIFS(Derived_Metrics[Revenue],Derived_Metrics[Customer ID],Derived_Metrics[[#This Row],[Customer ID]])</f>
        <v>23214.115999999998</v>
      </c>
      <c r="E10" s="4">
        <f>SUMIFS(Derived_Metrics[Profit],Derived_Metrics[Customer ID],Derived_Metrics[[#This Row],[Customer ID]])</f>
        <v>-1768.453</v>
      </c>
      <c r="F10" s="5">
        <f>_xlfn.PERCENTRANK.INC(Derived_Metrics[Customer Revenue],Derived_Metrics[[#This Row],[Customer Revenue]])</f>
        <v>0.93300000000000005</v>
      </c>
      <c r="G10" s="5" t="str" cm="1">
        <f t="array" ref="G10">_xlfn.IFS(Derived_Metrics[[#This Row],[Customer Revenue Percentile]]&gt;=0.8,"High Value",Derived_Metrics[[#This Row],[Customer Revenue Percentile]]&gt;=0.4,"Medium Value",TRUE,"Low Value")</f>
        <v>High Value</v>
      </c>
      <c r="H10" s="12">
        <f>_xlfn.RANK.EQ(Derived_Metrics[[#This Row],[Customer Revenue]],Derived_Metrics[Customer Revenue],0)</f>
        <v>140</v>
      </c>
      <c r="I10" s="15">
        <f>Derived_Metrics[[#This Row],[Customer Revenue]]/SUM(Derived_Metrics[Customer Revenue])</f>
        <v>1.4900694953101071E-3</v>
      </c>
      <c r="J10" t="s">
        <v>83</v>
      </c>
      <c r="K10" s="5">
        <f>SUMIFS(Derived_Metrics[Revenue],Derived_Metrics[Product ID],Derived_Metrics[[#This Row],[Product ID]])</f>
        <v>7595.6839999999993</v>
      </c>
      <c r="L10" s="5">
        <f>SUMIFS(Derived_Metrics[Profit],Derived_Metrics[Product ID],Derived_Metrics[[#This Row],[Product ID]])</f>
        <v>235.14070000000004</v>
      </c>
      <c r="M10" s="5" t="str">
        <f>IF(AND(Derived_Metrics[[#This Row],[Product Revenue]]&gt;AVERAGE(Derived_Metrics[Product Revenue]),Derived_Metrics[[#This Row],[Product Profit]]&lt;0),"high sales Low Profit","Normal")</f>
        <v>Normal</v>
      </c>
      <c r="N10">
        <v>124.2</v>
      </c>
      <c r="O10">
        <v>3</v>
      </c>
      <c r="P10">
        <v>0.2</v>
      </c>
      <c r="Q10">
        <v>15.525</v>
      </c>
      <c r="R10">
        <f>Derived_Metrics[[#This Row],[Selling Price]]*Derived_Metrics[[#This Row],[Quantity]]</f>
        <v>372.6</v>
      </c>
      <c r="S10" s="2">
        <f>IF(Derived_Metrics[[#This Row],[Revenue]]=0,0,Derived_Metrics[[#This Row],[Profit]]/Derived_Metrics[[#This Row],[Revenue]])</f>
        <v>4.1666666666666664E-2</v>
      </c>
      <c r="T10" t="str">
        <f>IF(Derived_Metrics[[#This Row],[Profit]]&lt;0, "Loss","Profit")</f>
        <v>Profit</v>
      </c>
      <c r="U10" s="5">
        <f>Derived_Metrics[[#This Row],[Selling Price]]*Derived_Metrics[[#This Row],[Quantity]]*Derived_Metrics[[#This Row],[Discount]]</f>
        <v>74.52000000000001</v>
      </c>
      <c r="V10" t="str">
        <f>IF(Derived_Metrics[[#This Row],[Discount]]&gt;0,"Discount Applied","No Discount")</f>
        <v>Discount Applied</v>
      </c>
      <c r="W10" t="str">
        <f>IF(Derived_Metrics[[#This Row],[Discount]]&gt;0.3,"High Discount","Low Discount")</f>
        <v>Low Discount</v>
      </c>
      <c r="X10" s="13">
        <f>SUMIFS(Derived_Metrics[Customer_Revenue_Share],Derived_Metrics[Customee_ Revenue _Rank],"&lt;="&amp;Derived_Metrics[[#This Row],[Customee_ Revenue _Rank]])</f>
        <v>0.30248849052817711</v>
      </c>
      <c r="Y10" t="str">
        <f>IF(Derived_Metrics[[#This Row],[Cumulative_Revenue_%]]&lt;=0.8,"Top 80% Revenue","Remaining 20% Revenue")</f>
        <v>Top 80% Revenue</v>
      </c>
    </row>
    <row r="11" spans="1:25" x14ac:dyDescent="0.25">
      <c r="A11" t="s">
        <v>85</v>
      </c>
      <c r="B11" s="1">
        <v>42594</v>
      </c>
      <c r="C11" t="s">
        <v>87</v>
      </c>
      <c r="D11" s="4">
        <f>SUMIFS(Derived_Metrics[Revenue],Derived_Metrics[Customer ID],Derived_Metrics[[#This Row],[Customer ID]])</f>
        <v>1172.9399999999998</v>
      </c>
      <c r="E11" s="4">
        <f>SUMIFS(Derived_Metrics[Profit],Derived_Metrics[Customer ID],Derived_Metrics[[#This Row],[Customer ID]])</f>
        <v>-218.92349999999999</v>
      </c>
      <c r="F11" s="5">
        <f>_xlfn.PERCENTRANK.INC(Derived_Metrics[Customer Revenue],Derived_Metrics[[#This Row],[Customer Revenue]])</f>
        <v>0.19500000000000001</v>
      </c>
      <c r="G11" s="5" t="str" cm="1">
        <f t="array" ref="G11">_xlfn.IFS(Derived_Metrics[[#This Row],[Customer Revenue Percentile]]&gt;=0.8,"High Value",Derived_Metrics[[#This Row],[Customer Revenue Percentile]]&gt;=0.4,"Medium Value",TRUE,"Low Value")</f>
        <v>Low Value</v>
      </c>
      <c r="H11" s="12">
        <f>_xlfn.RANK.EQ(Derived_Metrics[[#This Row],[Customer Revenue]],Derived_Metrics[Customer Revenue],0)</f>
        <v>1706</v>
      </c>
      <c r="I11" s="15">
        <f>Derived_Metrics[[#This Row],[Customer Revenue]]/SUM(Derived_Metrics[Customer Revenue])</f>
        <v>7.5288764552957214E-5</v>
      </c>
      <c r="J11" t="s">
        <v>93</v>
      </c>
      <c r="K11" s="5">
        <f>SUMIFS(Derived_Metrics[Revenue],Derived_Metrics[Product ID],Derived_Metrics[[#This Row],[Product ID]])</f>
        <v>26346.959999999999</v>
      </c>
      <c r="L11" s="5">
        <f>SUMIFS(Derived_Metrics[Profit],Derived_Metrics[Product ID],Derived_Metrics[[#This Row],[Product ID]])</f>
        <v>627.17220000000009</v>
      </c>
      <c r="M11" s="5" t="str">
        <f>IF(AND(Derived_Metrics[[#This Row],[Product Revenue]]&gt;AVERAGE(Derived_Metrics[Product Revenue]),Derived_Metrics[[#This Row],[Product Profit]]&lt;0),"high sales Low Profit","Normal")</f>
        <v>Normal</v>
      </c>
      <c r="N11">
        <v>190.92</v>
      </c>
      <c r="O11">
        <v>5</v>
      </c>
      <c r="P11">
        <v>0.6</v>
      </c>
      <c r="Q11">
        <v>-147.96299999999999</v>
      </c>
      <c r="R11">
        <f>Derived_Metrics[[#This Row],[Selling Price]]*Derived_Metrics[[#This Row],[Quantity]]</f>
        <v>954.59999999999991</v>
      </c>
      <c r="S11" s="2">
        <f>IF(Derived_Metrics[[#This Row],[Revenue]]=0,0,Derived_Metrics[[#This Row],[Profit]]/Derived_Metrics[[#This Row],[Revenue]])</f>
        <v>-0.155</v>
      </c>
      <c r="T11" t="str">
        <f>IF(Derived_Metrics[[#This Row],[Profit]]&lt;0, "Loss","Profit")</f>
        <v>Loss</v>
      </c>
      <c r="U11" s="5">
        <f>Derived_Metrics[[#This Row],[Selling Price]]*Derived_Metrics[[#This Row],[Quantity]]*Derived_Metrics[[#This Row],[Discount]]</f>
        <v>572.75999999999988</v>
      </c>
      <c r="V11" t="str">
        <f>IF(Derived_Metrics[[#This Row],[Discount]]&gt;0,"Discount Applied","No Discount")</f>
        <v>Discount Applied</v>
      </c>
      <c r="W11" t="str">
        <f>IF(Derived_Metrics[[#This Row],[Discount]]&gt;0.3,"High Discount","Low Discount")</f>
        <v>High Discount</v>
      </c>
      <c r="X11" s="13">
        <f>SUMIFS(Derived_Metrics[Customer_Revenue_Share],Derived_Metrics[Customee_ Revenue _Rank],"&lt;="&amp;Derived_Metrics[[#This Row],[Customee_ Revenue _Rank]])</f>
        <v>0.98499630817608064</v>
      </c>
      <c r="Y11" t="str">
        <f>IF(Derived_Metrics[[#This Row],[Cumulative_Revenue_%]]&lt;=0.8,"Top 80% Revenue","Remaining 20% Revenue")</f>
        <v>Remaining 20% Revenue</v>
      </c>
    </row>
    <row r="12" spans="1:25" x14ac:dyDescent="0.25">
      <c r="A12" t="s">
        <v>95</v>
      </c>
      <c r="B12" s="1">
        <v>42365</v>
      </c>
      <c r="C12" t="s">
        <v>98</v>
      </c>
      <c r="D12" s="4">
        <f>SUMIFS(Derived_Metrics[Revenue],Derived_Metrics[Customer ID],Derived_Metrics[[#This Row],[Customer ID]])</f>
        <v>7328.4756000000007</v>
      </c>
      <c r="E12" s="4">
        <f>SUMIFS(Derived_Metrics[Profit],Derived_Metrics[Customer ID],Derived_Metrics[[#This Row],[Customer ID]])</f>
        <v>-98.531399999999991</v>
      </c>
      <c r="F12" s="5">
        <f>_xlfn.PERCENTRANK.INC(Derived_Metrics[Customer Revenue],Derived_Metrics[[#This Row],[Customer Revenue]])</f>
        <v>0.66</v>
      </c>
      <c r="G12" s="5" t="str" cm="1">
        <f t="array" ref="G12">_xlfn.IFS(Derived_Metrics[[#This Row],[Customer Revenue Percentile]]&gt;=0.8,"High Value",Derived_Metrics[[#This Row],[Customer Revenue Percentile]]&gt;=0.4,"Medium Value",TRUE,"Low Value")</f>
        <v>Medium Value</v>
      </c>
      <c r="H12" s="12">
        <f>_xlfn.RANK.EQ(Derived_Metrics[[#This Row],[Customer Revenue]],Derived_Metrics[Customer Revenue],0)</f>
        <v>718</v>
      </c>
      <c r="I12" s="15">
        <f>Derived_Metrics[[#This Row],[Customer Revenue]]/SUM(Derived_Metrics[Customer Revenue])</f>
        <v>4.7040076558092656E-4</v>
      </c>
      <c r="J12" t="s">
        <v>102</v>
      </c>
      <c r="K12" s="5">
        <f>SUMIFS(Derived_Metrics[Revenue],Derived_Metrics[Product ID],Derived_Metrics[[#This Row],[Product ID]])</f>
        <v>36920.840600000003</v>
      </c>
      <c r="L12" s="5">
        <f>SUMIFS(Derived_Metrics[Profit],Derived_Metrics[Product ID],Derived_Metrics[[#This Row],[Product ID]])</f>
        <v>780.3302000000001</v>
      </c>
      <c r="M12" s="5" t="str">
        <f>IF(AND(Derived_Metrics[[#This Row],[Product Revenue]]&gt;AVERAGE(Derived_Metrics[Product Revenue]),Derived_Metrics[[#This Row],[Product Profit]]&lt;0),"high sales Low Profit","Normal")</f>
        <v>Normal</v>
      </c>
      <c r="N12">
        <v>532.39919999999995</v>
      </c>
      <c r="O12">
        <v>3</v>
      </c>
      <c r="P12">
        <v>0.32</v>
      </c>
      <c r="Q12">
        <v>-46.976399999999998</v>
      </c>
      <c r="R12">
        <f>Derived_Metrics[[#This Row],[Selling Price]]*Derived_Metrics[[#This Row],[Quantity]]</f>
        <v>1597.1976</v>
      </c>
      <c r="S12" s="2">
        <f>IF(Derived_Metrics[[#This Row],[Revenue]]=0,0,Derived_Metrics[[#This Row],[Profit]]/Derived_Metrics[[#This Row],[Revenue]])</f>
        <v>-2.9411764705882353E-2</v>
      </c>
      <c r="T12" t="str">
        <f>IF(Derived_Metrics[[#This Row],[Profit]]&lt;0, "Loss","Profit")</f>
        <v>Loss</v>
      </c>
      <c r="U12" s="5">
        <f>Derived_Metrics[[#This Row],[Selling Price]]*Derived_Metrics[[#This Row],[Quantity]]*Derived_Metrics[[#This Row],[Discount]]</f>
        <v>511.10323199999999</v>
      </c>
      <c r="V12" t="str">
        <f>IF(Derived_Metrics[[#This Row],[Discount]]&gt;0,"Discount Applied","No Discount")</f>
        <v>Discount Applied</v>
      </c>
      <c r="W12" t="str">
        <f>IF(Derived_Metrics[[#This Row],[Discount]]&gt;0.3,"High Discount","Low Discount")</f>
        <v>High Discount</v>
      </c>
      <c r="X12" s="13">
        <f>SUMIFS(Derived_Metrics[Customer_Revenue_Share],Derived_Metrics[Customee_ Revenue _Rank],"&lt;="&amp;Derived_Metrics[[#This Row],[Customee_ Revenue _Rank]])</f>
        <v>0.75287066628728183</v>
      </c>
      <c r="Y12" t="str">
        <f>IF(Derived_Metrics[[#This Row],[Cumulative_Revenue_%]]&lt;=0.8,"Top 80% Revenue","Remaining 20% Revenue")</f>
        <v>Top 80% Revenue</v>
      </c>
    </row>
    <row r="13" spans="1:25" x14ac:dyDescent="0.25">
      <c r="A13" t="s">
        <v>95</v>
      </c>
      <c r="B13" s="1">
        <v>42365</v>
      </c>
      <c r="C13" t="s">
        <v>98</v>
      </c>
      <c r="D13" s="4">
        <f>SUMIFS(Derived_Metrics[Revenue],Derived_Metrics[Customer ID],Derived_Metrics[[#This Row],[Customer ID]])</f>
        <v>7328.4756000000007</v>
      </c>
      <c r="E13" s="4">
        <f>SUMIFS(Derived_Metrics[Profit],Derived_Metrics[Customer ID],Derived_Metrics[[#This Row],[Customer ID]])</f>
        <v>-98.531399999999991</v>
      </c>
      <c r="F13" s="5">
        <f>_xlfn.PERCENTRANK.INC(Derived_Metrics[Customer Revenue],Derived_Metrics[[#This Row],[Customer Revenue]])</f>
        <v>0.66</v>
      </c>
      <c r="G13" s="5" t="str" cm="1">
        <f t="array" ref="G13">_xlfn.IFS(Derived_Metrics[[#This Row],[Customer Revenue Percentile]]&gt;=0.8,"High Value",Derived_Metrics[[#This Row],[Customer Revenue Percentile]]&gt;=0.4,"Medium Value",TRUE,"Low Value")</f>
        <v>Medium Value</v>
      </c>
      <c r="H13" s="12">
        <f>_xlfn.RANK.EQ(Derived_Metrics[[#This Row],[Customer Revenue]],Derived_Metrics[Customer Revenue],0)</f>
        <v>718</v>
      </c>
      <c r="I13" s="15">
        <f>Derived_Metrics[[#This Row],[Customer Revenue]]/SUM(Derived_Metrics[Customer Revenue])</f>
        <v>4.7040076558092656E-4</v>
      </c>
      <c r="J13" t="s">
        <v>104</v>
      </c>
      <c r="K13" s="5">
        <f>SUMIFS(Derived_Metrics[Revenue],Derived_Metrics[Product ID],Derived_Metrics[[#This Row],[Product ID]])</f>
        <v>17307.972000000002</v>
      </c>
      <c r="L13" s="5">
        <f>SUMIFS(Derived_Metrics[Profit],Derived_Metrics[Product ID],Derived_Metrics[[#This Row],[Product ID]])</f>
        <v>499.851</v>
      </c>
      <c r="M13" s="5" t="str">
        <f>IF(AND(Derived_Metrics[[#This Row],[Product Revenue]]&gt;AVERAGE(Derived_Metrics[Product Revenue]),Derived_Metrics[[#This Row],[Product Profit]]&lt;0),"high sales Low Profit","Normal")</f>
        <v>Normal</v>
      </c>
      <c r="N13">
        <v>212.05799999999999</v>
      </c>
      <c r="O13">
        <v>3</v>
      </c>
      <c r="P13">
        <v>0.3</v>
      </c>
      <c r="Q13">
        <v>-15.147</v>
      </c>
      <c r="R13">
        <f>Derived_Metrics[[#This Row],[Selling Price]]*Derived_Metrics[[#This Row],[Quantity]]</f>
        <v>636.17399999999998</v>
      </c>
      <c r="S13" s="2">
        <f>IF(Derived_Metrics[[#This Row],[Revenue]]=0,0,Derived_Metrics[[#This Row],[Profit]]/Derived_Metrics[[#This Row],[Revenue]])</f>
        <v>-2.3809523809523812E-2</v>
      </c>
      <c r="T13" t="str">
        <f>IF(Derived_Metrics[[#This Row],[Profit]]&lt;0, "Loss","Profit")</f>
        <v>Loss</v>
      </c>
      <c r="U13" s="5">
        <f>Derived_Metrics[[#This Row],[Selling Price]]*Derived_Metrics[[#This Row],[Quantity]]*Derived_Metrics[[#This Row],[Discount]]</f>
        <v>190.85219999999998</v>
      </c>
      <c r="V13" t="str">
        <f>IF(Derived_Metrics[[#This Row],[Discount]]&gt;0,"Discount Applied","No Discount")</f>
        <v>Discount Applied</v>
      </c>
      <c r="W13" t="str">
        <f>IF(Derived_Metrics[[#This Row],[Discount]]&gt;0.3,"High Discount","Low Discount")</f>
        <v>Low Discount</v>
      </c>
      <c r="X13" s="13">
        <f>SUMIFS(Derived_Metrics[Customer_Revenue_Share],Derived_Metrics[Customee_ Revenue _Rank],"&lt;="&amp;Derived_Metrics[[#This Row],[Customee_ Revenue _Rank]])</f>
        <v>0.75287066628728183</v>
      </c>
      <c r="Y13" t="str">
        <f>IF(Derived_Metrics[[#This Row],[Cumulative_Revenue_%]]&lt;=0.8,"Top 80% Revenue","Remaining 20% Revenue")</f>
        <v>Top 80% Revenue</v>
      </c>
    </row>
    <row r="14" spans="1:25" x14ac:dyDescent="0.25">
      <c r="A14" t="s">
        <v>106</v>
      </c>
      <c r="B14" s="1">
        <v>42112</v>
      </c>
      <c r="C14" t="s">
        <v>109</v>
      </c>
      <c r="D14" s="4">
        <f>SUMIFS(Derived_Metrics[Revenue],Derived_Metrics[Customer ID],Derived_Metrics[[#This Row],[Customer ID]])</f>
        <v>502.49399999999997</v>
      </c>
      <c r="E14" s="4">
        <f>SUMIFS(Derived_Metrics[Profit],Derived_Metrics[Customer ID],Derived_Metrics[[#This Row],[Customer ID]])</f>
        <v>-30.703299999999999</v>
      </c>
      <c r="F14" s="5">
        <f>_xlfn.PERCENTRANK.INC(Derived_Metrics[Customer Revenue],Derived_Metrics[[#This Row],[Customer Revenue]])</f>
        <v>9.1999999999999998E-2</v>
      </c>
      <c r="G14" s="5" t="str" cm="1">
        <f t="array" ref="G14">_xlfn.IFS(Derived_Metrics[[#This Row],[Customer Revenue Percentile]]&gt;=0.8,"High Value",Derived_Metrics[[#This Row],[Customer Revenue Percentile]]&gt;=0.4,"Medium Value",TRUE,"Low Value")</f>
        <v>Low Value</v>
      </c>
      <c r="H14" s="12">
        <f>_xlfn.RANK.EQ(Derived_Metrics[[#This Row],[Customer Revenue]],Derived_Metrics[Customer Revenue],0)</f>
        <v>1922</v>
      </c>
      <c r="I14" s="15">
        <f>Derived_Metrics[[#This Row],[Customer Revenue]]/SUM(Derived_Metrics[Customer Revenue])</f>
        <v>3.2254124213748092E-5</v>
      </c>
      <c r="J14" t="s">
        <v>113</v>
      </c>
      <c r="K14" s="5">
        <f>SUMIFS(Derived_Metrics[Revenue],Derived_Metrics[Product ID],Derived_Metrics[[#This Row],[Product ID]])</f>
        <v>865.48000000000025</v>
      </c>
      <c r="L14" s="5">
        <f>SUMIFS(Derived_Metrics[Profit],Derived_Metrics[Product ID],Derived_Metrics[[#This Row],[Product ID]])</f>
        <v>44.721600000000009</v>
      </c>
      <c r="M14" s="5" t="str">
        <f>IF(AND(Derived_Metrics[[#This Row],[Product Revenue]]&gt;AVERAGE(Derived_Metrics[Product Revenue]),Derived_Metrics[[#This Row],[Product Profit]]&lt;0),"high sales Low Profit","Normal")</f>
        <v>Normal</v>
      </c>
      <c r="N14">
        <v>6.16</v>
      </c>
      <c r="O14">
        <v>2</v>
      </c>
      <c r="P14">
        <v>0</v>
      </c>
      <c r="Q14">
        <v>2.9567999999999999</v>
      </c>
      <c r="R14">
        <f>Derived_Metrics[[#This Row],[Selling Price]]*Derived_Metrics[[#This Row],[Quantity]]</f>
        <v>12.32</v>
      </c>
      <c r="S14" s="2">
        <f>IF(Derived_Metrics[[#This Row],[Revenue]]=0,0,Derived_Metrics[[#This Row],[Profit]]/Derived_Metrics[[#This Row],[Revenue]])</f>
        <v>0.24</v>
      </c>
      <c r="T14" t="str">
        <f>IF(Derived_Metrics[[#This Row],[Profit]]&lt;0, "Loss","Profit")</f>
        <v>Profit</v>
      </c>
      <c r="U14" s="5">
        <f>Derived_Metrics[[#This Row],[Selling Price]]*Derived_Metrics[[#This Row],[Quantity]]*Derived_Metrics[[#This Row],[Discount]]</f>
        <v>0</v>
      </c>
      <c r="V14" t="str">
        <f>IF(Derived_Metrics[[#This Row],[Discount]]&gt;0,"Discount Applied","No Discount")</f>
        <v>No Discount</v>
      </c>
      <c r="W14" t="str">
        <f>IF(Derived_Metrics[[#This Row],[Discount]]&gt;0.3,"High Discount","Low Discount")</f>
        <v>Low Discount</v>
      </c>
      <c r="X14" s="13">
        <f>SUMIFS(Derived_Metrics[Customer_Revenue_Share],Derived_Metrics[Customee_ Revenue _Rank],"&lt;="&amp;Derived_Metrics[[#This Row],[Customee_ Revenue _Rank]])</f>
        <v>0.99691675396614399</v>
      </c>
      <c r="Y14" t="str">
        <f>IF(Derived_Metrics[[#This Row],[Cumulative_Revenue_%]]&lt;=0.8,"Top 80% Revenue","Remaining 20% Revenue")</f>
        <v>Remaining 20% Revenue</v>
      </c>
    </row>
    <row r="15" spans="1:25" x14ac:dyDescent="0.25">
      <c r="A15" t="s">
        <v>106</v>
      </c>
      <c r="B15" s="1">
        <v>42112</v>
      </c>
      <c r="C15" t="s">
        <v>109</v>
      </c>
      <c r="D15" s="4">
        <f>SUMIFS(Derived_Metrics[Revenue],Derived_Metrics[Customer ID],Derived_Metrics[[#This Row],[Customer ID]])</f>
        <v>502.49399999999997</v>
      </c>
      <c r="E15" s="4">
        <f>SUMIFS(Derived_Metrics[Profit],Derived_Metrics[Customer ID],Derived_Metrics[[#This Row],[Customer ID]])</f>
        <v>-30.703299999999999</v>
      </c>
      <c r="F15" s="5">
        <f>_xlfn.PERCENTRANK.INC(Derived_Metrics[Customer Revenue],Derived_Metrics[[#This Row],[Customer Revenue]])</f>
        <v>9.1999999999999998E-2</v>
      </c>
      <c r="G15" s="5" t="str" cm="1">
        <f t="array" ref="G15">_xlfn.IFS(Derived_Metrics[[#This Row],[Customer Revenue Percentile]]&gt;=0.8,"High Value",Derived_Metrics[[#This Row],[Customer Revenue Percentile]]&gt;=0.4,"Medium Value",TRUE,"Low Value")</f>
        <v>Low Value</v>
      </c>
      <c r="H15" s="12">
        <f>_xlfn.RANK.EQ(Derived_Metrics[[#This Row],[Customer Revenue]],Derived_Metrics[Customer Revenue],0)</f>
        <v>1922</v>
      </c>
      <c r="I15" s="15">
        <f>Derived_Metrics[[#This Row],[Customer Revenue]]/SUM(Derived_Metrics[Customer Revenue])</f>
        <v>3.2254124213748092E-5</v>
      </c>
      <c r="J15" t="s">
        <v>115</v>
      </c>
      <c r="K15" s="5">
        <f>SUMIFS(Derived_Metrics[Revenue],Derived_Metrics[Product ID],Derived_Metrics[[#This Row],[Product ID]])</f>
        <v>4148.5389999999998</v>
      </c>
      <c r="L15" s="5">
        <f>SUMIFS(Derived_Metrics[Profit],Derived_Metrics[Product ID],Derived_Metrics[[#This Row],[Product ID]])</f>
        <v>63.892900000000004</v>
      </c>
      <c r="M15" s="5" t="str">
        <f>IF(AND(Derived_Metrics[[#This Row],[Product Revenue]]&gt;AVERAGE(Derived_Metrics[Product Revenue]),Derived_Metrics[[#This Row],[Product Profit]]&lt;0),"high sales Low Profit","Normal")</f>
        <v>Normal</v>
      </c>
      <c r="N15">
        <v>89.99</v>
      </c>
      <c r="O15">
        <v>1</v>
      </c>
      <c r="P15">
        <v>0</v>
      </c>
      <c r="Q15">
        <v>17.098099999999999</v>
      </c>
      <c r="R15">
        <f>Derived_Metrics[[#This Row],[Selling Price]]*Derived_Metrics[[#This Row],[Quantity]]</f>
        <v>89.99</v>
      </c>
      <c r="S15" s="2">
        <f>IF(Derived_Metrics[[#This Row],[Revenue]]=0,0,Derived_Metrics[[#This Row],[Profit]]/Derived_Metrics[[#This Row],[Revenue]])</f>
        <v>0.19</v>
      </c>
      <c r="T15" t="str">
        <f>IF(Derived_Metrics[[#This Row],[Profit]]&lt;0, "Loss","Profit")</f>
        <v>Profit</v>
      </c>
      <c r="U15" s="5">
        <f>Derived_Metrics[[#This Row],[Selling Price]]*Derived_Metrics[[#This Row],[Quantity]]*Derived_Metrics[[#This Row],[Discount]]</f>
        <v>0</v>
      </c>
      <c r="V15" t="str">
        <f>IF(Derived_Metrics[[#This Row],[Discount]]&gt;0,"Discount Applied","No Discount")</f>
        <v>No Discount</v>
      </c>
      <c r="W15" t="str">
        <f>IF(Derived_Metrics[[#This Row],[Discount]]&gt;0.3,"High Discount","Low Discount")</f>
        <v>Low Discount</v>
      </c>
      <c r="X15" s="13">
        <f>SUMIFS(Derived_Metrics[Customer_Revenue_Share],Derived_Metrics[Customee_ Revenue _Rank],"&lt;="&amp;Derived_Metrics[[#This Row],[Customee_ Revenue _Rank]])</f>
        <v>0.99691675396614399</v>
      </c>
      <c r="Y15" t="str">
        <f>IF(Derived_Metrics[[#This Row],[Cumulative_Revenue_%]]&lt;=0.8,"Top 80% Revenue","Remaining 20% Revenue")</f>
        <v>Remaining 20% Revenue</v>
      </c>
    </row>
    <row r="16" spans="1:25" x14ac:dyDescent="0.25">
      <c r="A16" t="s">
        <v>117</v>
      </c>
      <c r="B16" s="1">
        <v>42538</v>
      </c>
      <c r="C16" t="s">
        <v>120</v>
      </c>
      <c r="D16" s="4">
        <f>SUMIFS(Derived_Metrics[Revenue],Derived_Metrics[Customer ID],Derived_Metrics[[#This Row],[Customer ID]])</f>
        <v>1841.6650000000002</v>
      </c>
      <c r="E16" s="4">
        <f>SUMIFS(Derived_Metrics[Profit],Derived_Metrics[Customer ID],Derived_Metrics[[#This Row],[Customer ID]])</f>
        <v>28.064999999999998</v>
      </c>
      <c r="F16" s="5">
        <f>_xlfn.PERCENTRANK.INC(Derived_Metrics[Customer Revenue],Derived_Metrics[[#This Row],[Customer Revenue]])</f>
        <v>0.26300000000000001</v>
      </c>
      <c r="G16" s="5" t="str" cm="1">
        <f t="array" ref="G16">_xlfn.IFS(Derived_Metrics[[#This Row],[Customer Revenue Percentile]]&gt;=0.8,"High Value",Derived_Metrics[[#This Row],[Customer Revenue Percentile]]&gt;=0.4,"Medium Value",TRUE,"Low Value")</f>
        <v>Low Value</v>
      </c>
      <c r="H16" s="12">
        <f>_xlfn.RANK.EQ(Derived_Metrics[[#This Row],[Customer Revenue]],Derived_Metrics[Customer Revenue],0)</f>
        <v>1562</v>
      </c>
      <c r="I16" s="15">
        <f>Derived_Metrics[[#This Row],[Customer Revenue]]/SUM(Derived_Metrics[Customer Revenue])</f>
        <v>1.1821293720942416E-4</v>
      </c>
      <c r="J16" t="s">
        <v>124</v>
      </c>
      <c r="K16" s="5">
        <f>SUMIFS(Derived_Metrics[Revenue],Derived_Metrics[Product ID],Derived_Metrics[[#This Row],[Product ID]])</f>
        <v>5557.7340000000004</v>
      </c>
      <c r="L16" s="5">
        <f>SUMIFS(Derived_Metrics[Profit],Derived_Metrics[Product ID],Derived_Metrics[[#This Row],[Product ID]])</f>
        <v>-32.650799999999997</v>
      </c>
      <c r="M16" s="5" t="str">
        <f>IF(AND(Derived_Metrics[[#This Row],[Product Revenue]]&gt;AVERAGE(Derived_Metrics[Product Revenue]),Derived_Metrics[[#This Row],[Product Profit]]&lt;0),"high sales Low Profit","Normal")</f>
        <v>Normal</v>
      </c>
      <c r="N16">
        <v>319.41000000000003</v>
      </c>
      <c r="O16">
        <v>5</v>
      </c>
      <c r="P16">
        <v>0.1</v>
      </c>
      <c r="Q16">
        <v>7.0979999999999999</v>
      </c>
      <c r="R16">
        <f>Derived_Metrics[[#This Row],[Selling Price]]*Derived_Metrics[[#This Row],[Quantity]]</f>
        <v>1597.0500000000002</v>
      </c>
      <c r="S16" s="2">
        <f>IF(Derived_Metrics[[#This Row],[Revenue]]=0,0,Derived_Metrics[[#This Row],[Profit]]/Derived_Metrics[[#This Row],[Revenue]])</f>
        <v>4.4444444444444436E-3</v>
      </c>
      <c r="T16" t="str">
        <f>IF(Derived_Metrics[[#This Row],[Profit]]&lt;0, "Loss","Profit")</f>
        <v>Profit</v>
      </c>
      <c r="U16" s="5">
        <f>Derived_Metrics[[#This Row],[Selling Price]]*Derived_Metrics[[#This Row],[Quantity]]*Derived_Metrics[[#This Row],[Discount]]</f>
        <v>159.70500000000004</v>
      </c>
      <c r="V16" t="str">
        <f>IF(Derived_Metrics[[#This Row],[Discount]]&gt;0,"Discount Applied","No Discount")</f>
        <v>Discount Applied</v>
      </c>
      <c r="W16" t="str">
        <f>IF(Derived_Metrics[[#This Row],[Discount]]&gt;0.3,"High Discount","Low Discount")</f>
        <v>Low Discount</v>
      </c>
      <c r="X16" s="13">
        <f>SUMIFS(Derived_Metrics[Customer_Revenue_Share],Derived_Metrics[Customee_ Revenue _Rank],"&lt;="&amp;Derived_Metrics[[#This Row],[Customee_ Revenue _Rank]])</f>
        <v>0.97054700542091799</v>
      </c>
      <c r="Y16" t="str">
        <f>IF(Derived_Metrics[[#This Row],[Cumulative_Revenue_%]]&lt;=0.8,"Top 80% Revenue","Remaining 20% Revenue")</f>
        <v>Remaining 20% Revenue</v>
      </c>
    </row>
    <row r="17" spans="1:25" x14ac:dyDescent="0.25">
      <c r="A17" t="s">
        <v>126</v>
      </c>
      <c r="B17" s="1">
        <v>42332</v>
      </c>
      <c r="C17" t="s">
        <v>129</v>
      </c>
      <c r="D17" s="4">
        <f>SUMIFS(Derived_Metrics[Revenue],Derived_Metrics[Customer ID],Derived_Metrics[[#This Row],[Customer ID]])</f>
        <v>4499.3599999999997</v>
      </c>
      <c r="E17" s="4">
        <f>SUMIFS(Derived_Metrics[Profit],Derived_Metrics[Customer ID],Derived_Metrics[[#This Row],[Customer ID]])</f>
        <v>-69.184300000000007</v>
      </c>
      <c r="F17" s="5">
        <f>_xlfn.PERCENTRANK.INC(Derived_Metrics[Customer Revenue],Derived_Metrics[[#This Row],[Customer Revenue]])</f>
        <v>0.51600000000000001</v>
      </c>
      <c r="G17" s="5" t="str" cm="1">
        <f t="array" ref="G17">_xlfn.IFS(Derived_Metrics[[#This Row],[Customer Revenue Percentile]]&gt;=0.8,"High Value",Derived_Metrics[[#This Row],[Customer Revenue Percentile]]&gt;=0.4,"Medium Value",TRUE,"Low Value")</f>
        <v>Medium Value</v>
      </c>
      <c r="H17" s="12">
        <f>_xlfn.RANK.EQ(Derived_Metrics[[#This Row],[Customer Revenue]],Derived_Metrics[Customer Revenue],0)</f>
        <v>1023</v>
      </c>
      <c r="I17" s="15">
        <f>Derived_Metrics[[#This Row],[Customer Revenue]]/SUM(Derived_Metrics[Customer Revenue])</f>
        <v>2.8880527194826127E-4</v>
      </c>
      <c r="J17" t="s">
        <v>131</v>
      </c>
      <c r="K17" s="5">
        <f>SUMIFS(Derived_Metrics[Revenue],Derived_Metrics[Product ID],Derived_Metrics[[#This Row],[Product ID]])</f>
        <v>1535.38</v>
      </c>
      <c r="L17" s="5">
        <f>SUMIFS(Derived_Metrics[Profit],Derived_Metrics[Product ID],Derived_Metrics[[#This Row],[Product ID]])</f>
        <v>94.914399999999986</v>
      </c>
      <c r="M17" s="5" t="str">
        <f>IF(AND(Derived_Metrics[[#This Row],[Product Revenue]]&gt;AVERAGE(Derived_Metrics[Product Revenue]),Derived_Metrics[[#This Row],[Product Profit]]&lt;0),"high sales Low Profit","Normal")</f>
        <v>Normal</v>
      </c>
      <c r="N17">
        <v>79.760000000000005</v>
      </c>
      <c r="O17">
        <v>4</v>
      </c>
      <c r="P17">
        <v>0</v>
      </c>
      <c r="Q17">
        <v>22.332799999999999</v>
      </c>
      <c r="R17">
        <f>Derived_Metrics[[#This Row],[Selling Price]]*Derived_Metrics[[#This Row],[Quantity]]</f>
        <v>319.04000000000002</v>
      </c>
      <c r="S17" s="2">
        <f>IF(Derived_Metrics[[#This Row],[Revenue]]=0,0,Derived_Metrics[[#This Row],[Profit]]/Derived_Metrics[[#This Row],[Revenue]])</f>
        <v>6.9999999999999993E-2</v>
      </c>
      <c r="T17" t="str">
        <f>IF(Derived_Metrics[[#This Row],[Profit]]&lt;0, "Loss","Profit")</f>
        <v>Profit</v>
      </c>
      <c r="U17" s="5">
        <f>Derived_Metrics[[#This Row],[Selling Price]]*Derived_Metrics[[#This Row],[Quantity]]*Derived_Metrics[[#This Row],[Discount]]</f>
        <v>0</v>
      </c>
      <c r="V17" t="str">
        <f>IF(Derived_Metrics[[#This Row],[Discount]]&gt;0,"Discount Applied","No Discount")</f>
        <v>No Discount</v>
      </c>
      <c r="W17" t="str">
        <f>IF(Derived_Metrics[[#This Row],[Discount]]&gt;0.3,"High Discount","Low Discount")</f>
        <v>Low Discount</v>
      </c>
      <c r="X17" s="13">
        <f>SUMIFS(Derived_Metrics[Customer_Revenue_Share],Derived_Metrics[Customee_ Revenue _Rank],"&lt;="&amp;Derived_Metrics[[#This Row],[Customee_ Revenue _Rank]])</f>
        <v>0.86664222905296395</v>
      </c>
      <c r="Y17" t="str">
        <f>IF(Derived_Metrics[[#This Row],[Cumulative_Revenue_%]]&lt;=0.8,"Top 80% Revenue","Remaining 20% Revenue")</f>
        <v>Remaining 20% Revenue</v>
      </c>
    </row>
    <row r="18" spans="1:25" x14ac:dyDescent="0.25">
      <c r="A18" t="s">
        <v>133</v>
      </c>
      <c r="B18" s="1">
        <v>42124</v>
      </c>
      <c r="C18" t="s">
        <v>135</v>
      </c>
      <c r="D18" s="4">
        <f>SUMIFS(Derived_Metrics[Revenue],Derived_Metrics[Customer ID],Derived_Metrics[[#This Row],[Customer ID]])</f>
        <v>3246.7910000000002</v>
      </c>
      <c r="E18" s="4">
        <f>SUMIFS(Derived_Metrics[Profit],Derived_Metrics[Customer ID],Derived_Metrics[[#This Row],[Customer ID]])</f>
        <v>93.568299999999994</v>
      </c>
      <c r="F18" s="5">
        <f>_xlfn.PERCENTRANK.INC(Derived_Metrics[Customer Revenue],Derived_Metrics[[#This Row],[Customer Revenue]])</f>
        <v>0.41799999999999998</v>
      </c>
      <c r="G18" s="5" t="str" cm="1">
        <f t="array" ref="G18">_xlfn.IFS(Derived_Metrics[[#This Row],[Customer Revenue Percentile]]&gt;=0.8,"High Value",Derived_Metrics[[#This Row],[Customer Revenue Percentile]]&gt;=0.4,"Medium Value",TRUE,"Low Value")</f>
        <v>Medium Value</v>
      </c>
      <c r="H18" s="12">
        <f>_xlfn.RANK.EQ(Derived_Metrics[[#This Row],[Customer Revenue]],Derived_Metrics[Customer Revenue],0)</f>
        <v>1229</v>
      </c>
      <c r="I18" s="15">
        <f>Derived_Metrics[[#This Row],[Customer Revenue]]/SUM(Derived_Metrics[Customer Revenue])</f>
        <v>2.0840527490891312E-4</v>
      </c>
      <c r="J18" t="s">
        <v>139</v>
      </c>
      <c r="K18" s="5">
        <f>SUMIFS(Derived_Metrics[Revenue],Derived_Metrics[Product ID],Derived_Metrics[[#This Row],[Product ID]])</f>
        <v>10599.241999999998</v>
      </c>
      <c r="L18" s="5">
        <f>SUMIFS(Derived_Metrics[Profit],Derived_Metrics[Product ID],Derived_Metrics[[#This Row],[Product ID]])</f>
        <v>117.4863</v>
      </c>
      <c r="M18" s="5" t="str">
        <f>IF(AND(Derived_Metrics[[#This Row],[Product Revenue]]&gt;AVERAGE(Derived_Metrics[Product Revenue]),Derived_Metrics[[#This Row],[Product Profit]]&lt;0),"high sales Low Profit","Normal")</f>
        <v>Normal</v>
      </c>
      <c r="N18">
        <v>213.11500000000001</v>
      </c>
      <c r="O18">
        <v>5</v>
      </c>
      <c r="P18">
        <v>0.3</v>
      </c>
      <c r="Q18">
        <v>-15.2225</v>
      </c>
      <c r="R18">
        <f>Derived_Metrics[[#This Row],[Selling Price]]*Derived_Metrics[[#This Row],[Quantity]]</f>
        <v>1065.575</v>
      </c>
      <c r="S18" s="2">
        <f>IF(Derived_Metrics[[#This Row],[Revenue]]=0,0,Derived_Metrics[[#This Row],[Profit]]/Derived_Metrics[[#This Row],[Revenue]])</f>
        <v>-1.4285714285714285E-2</v>
      </c>
      <c r="T18" t="str">
        <f>IF(Derived_Metrics[[#This Row],[Profit]]&lt;0, "Loss","Profit")</f>
        <v>Loss</v>
      </c>
      <c r="U18" s="5">
        <f>Derived_Metrics[[#This Row],[Selling Price]]*Derived_Metrics[[#This Row],[Quantity]]*Derived_Metrics[[#This Row],[Discount]]</f>
        <v>319.67250000000001</v>
      </c>
      <c r="V18" t="str">
        <f>IF(Derived_Metrics[[#This Row],[Discount]]&gt;0,"Discount Applied","No Discount")</f>
        <v>Discount Applied</v>
      </c>
      <c r="W18" t="str">
        <f>IF(Derived_Metrics[[#This Row],[Discount]]&gt;0.3,"High Discount","Low Discount")</f>
        <v>Low Discount</v>
      </c>
      <c r="X18" s="13">
        <f>SUMIFS(Derived_Metrics[Customer_Revenue_Share],Derived_Metrics[Customee_ Revenue _Rank],"&lt;="&amp;Derived_Metrics[[#This Row],[Customee_ Revenue _Rank]])</f>
        <v>0.91738326435186457</v>
      </c>
      <c r="Y18" t="str">
        <f>IF(Derived_Metrics[[#This Row],[Cumulative_Revenue_%]]&lt;=0.8,"Top 80% Revenue","Remaining 20% Revenue")</f>
        <v>Remaining 20% Revenue</v>
      </c>
    </row>
    <row r="19" spans="1:25" x14ac:dyDescent="0.25">
      <c r="A19" t="s">
        <v>141</v>
      </c>
      <c r="B19" s="1">
        <v>42120</v>
      </c>
      <c r="C19" t="s">
        <v>143</v>
      </c>
      <c r="D19" s="4">
        <f>SUMIFS(Derived_Metrics[Revenue],Derived_Metrics[Customer ID],Derived_Metrics[[#This Row],[Customer ID]])</f>
        <v>23419.544999999998</v>
      </c>
      <c r="E19" s="4">
        <f>SUMIFS(Derived_Metrics[Profit],Derived_Metrics[Customer ID],Derived_Metrics[[#This Row],[Customer ID]])</f>
        <v>-332.45859999999999</v>
      </c>
      <c r="F19" s="5">
        <f>_xlfn.PERCENTRANK.INC(Derived_Metrics[Customer Revenue],Derived_Metrics[[#This Row],[Customer Revenue]])</f>
        <v>0.93400000000000005</v>
      </c>
      <c r="G19" s="5" t="str" cm="1">
        <f t="array" ref="G19">_xlfn.IFS(Derived_Metrics[[#This Row],[Customer Revenue Percentile]]&gt;=0.8,"High Value",Derived_Metrics[[#This Row],[Customer Revenue Percentile]]&gt;=0.4,"Medium Value",TRUE,"Low Value")</f>
        <v>High Value</v>
      </c>
      <c r="H19" s="12">
        <f>_xlfn.RANK.EQ(Derived_Metrics[[#This Row],[Customer Revenue]],Derived_Metrics[Customer Revenue],0)</f>
        <v>131</v>
      </c>
      <c r="I19" s="15">
        <f>Derived_Metrics[[#This Row],[Customer Revenue]]/SUM(Derived_Metrics[Customer Revenue])</f>
        <v>1.5032555880457538E-3</v>
      </c>
      <c r="J19" t="s">
        <v>147</v>
      </c>
      <c r="K19" s="5">
        <f>SUMIFS(Derived_Metrics[Revenue],Derived_Metrics[Product ID],Derived_Metrics[[#This Row],[Product ID]])</f>
        <v>38828.013000000006</v>
      </c>
      <c r="L19" s="5">
        <f>SUMIFS(Derived_Metrics[Profit],Derived_Metrics[Product ID],Derived_Metrics[[#This Row],[Product ID]])</f>
        <v>-197.5848</v>
      </c>
      <c r="M19" s="5" t="str">
        <f>IF(AND(Derived_Metrics[[#This Row],[Product Revenue]]&gt;AVERAGE(Derived_Metrics[Product Revenue]),Derived_Metrics[[#This Row],[Product Profit]]&lt;0),"high sales Low Profit","Normal")</f>
        <v>high sales Low Profit</v>
      </c>
      <c r="N19">
        <v>831.93600000000004</v>
      </c>
      <c r="O19">
        <v>8</v>
      </c>
      <c r="P19">
        <v>0.2</v>
      </c>
      <c r="Q19">
        <v>-114.3912</v>
      </c>
      <c r="R19">
        <f>Derived_Metrics[[#This Row],[Selling Price]]*Derived_Metrics[[#This Row],[Quantity]]</f>
        <v>6655.4880000000003</v>
      </c>
      <c r="S19" s="2">
        <f>IF(Derived_Metrics[[#This Row],[Revenue]]=0,0,Derived_Metrics[[#This Row],[Profit]]/Derived_Metrics[[#This Row],[Revenue]])</f>
        <v>-1.7187499999999998E-2</v>
      </c>
      <c r="T19" t="str">
        <f>IF(Derived_Metrics[[#This Row],[Profit]]&lt;0, "Loss","Profit")</f>
        <v>Loss</v>
      </c>
      <c r="U19" s="5">
        <f>Derived_Metrics[[#This Row],[Selling Price]]*Derived_Metrics[[#This Row],[Quantity]]*Derived_Metrics[[#This Row],[Discount]]</f>
        <v>1331.0976000000001</v>
      </c>
      <c r="V19" t="str">
        <f>IF(Derived_Metrics[[#This Row],[Discount]]&gt;0,"Discount Applied","No Discount")</f>
        <v>Discount Applied</v>
      </c>
      <c r="W19" t="str">
        <f>IF(Derived_Metrics[[#This Row],[Discount]]&gt;0.3,"High Discount","Low Discount")</f>
        <v>Low Discount</v>
      </c>
      <c r="X19" s="13">
        <f>SUMIFS(Derived_Metrics[Customer_Revenue_Share],Derived_Metrics[Customee_ Revenue _Rank],"&lt;="&amp;Derived_Metrics[[#This Row],[Customee_ Revenue _Rank]])</f>
        <v>0.29652821254693662</v>
      </c>
      <c r="Y19" t="str">
        <f>IF(Derived_Metrics[[#This Row],[Cumulative_Revenue_%]]&lt;=0.8,"Top 80% Revenue","Remaining 20% Revenue")</f>
        <v>Top 80% Revenue</v>
      </c>
    </row>
    <row r="20" spans="1:25" x14ac:dyDescent="0.25">
      <c r="A20" t="s">
        <v>141</v>
      </c>
      <c r="B20" s="1">
        <v>42120</v>
      </c>
      <c r="C20" t="s">
        <v>143</v>
      </c>
      <c r="D20" s="4">
        <f>SUMIFS(Derived_Metrics[Revenue],Derived_Metrics[Customer ID],Derived_Metrics[[#This Row],[Customer ID]])</f>
        <v>23419.544999999998</v>
      </c>
      <c r="E20" s="4">
        <f>SUMIFS(Derived_Metrics[Profit],Derived_Metrics[Customer ID],Derived_Metrics[[#This Row],[Customer ID]])</f>
        <v>-332.45859999999999</v>
      </c>
      <c r="F20" s="5">
        <f>_xlfn.PERCENTRANK.INC(Derived_Metrics[Customer Revenue],Derived_Metrics[[#This Row],[Customer Revenue]])</f>
        <v>0.93400000000000005</v>
      </c>
      <c r="G20" s="5" t="str" cm="1">
        <f t="array" ref="G20">_xlfn.IFS(Derived_Metrics[[#This Row],[Customer Revenue Percentile]]&gt;=0.8,"High Value",Derived_Metrics[[#This Row],[Customer Revenue Percentile]]&gt;=0.4,"Medium Value",TRUE,"Low Value")</f>
        <v>High Value</v>
      </c>
      <c r="H20" s="12">
        <f>_xlfn.RANK.EQ(Derived_Metrics[[#This Row],[Customer Revenue]],Derived_Metrics[Customer Revenue],0)</f>
        <v>131</v>
      </c>
      <c r="I20" s="15">
        <f>Derived_Metrics[[#This Row],[Customer Revenue]]/SUM(Derived_Metrics[Customer Revenue])</f>
        <v>1.5032555880457538E-3</v>
      </c>
      <c r="J20" t="s">
        <v>149</v>
      </c>
      <c r="K20" s="5">
        <f>SUMIFS(Derived_Metrics[Revenue],Derived_Metrics[Product ID],Derived_Metrics[[#This Row],[Product ID]])</f>
        <v>7629.77</v>
      </c>
      <c r="L20" s="5">
        <f>SUMIFS(Derived_Metrics[Profit],Derived_Metrics[Product ID],Derived_Metrics[[#This Row],[Product ID]])</f>
        <v>172.24600000000001</v>
      </c>
      <c r="M20" s="5" t="str">
        <f>IF(AND(Derived_Metrics[[#This Row],[Product Revenue]]&gt;AVERAGE(Derived_Metrics[Product Revenue]),Derived_Metrics[[#This Row],[Product Profit]]&lt;0),"high sales Low Profit","Normal")</f>
        <v>Normal</v>
      </c>
      <c r="N20">
        <v>97.04</v>
      </c>
      <c r="O20">
        <v>2</v>
      </c>
      <c r="P20">
        <v>0.2</v>
      </c>
      <c r="Q20">
        <v>1.2130000000000001</v>
      </c>
      <c r="R20">
        <f>Derived_Metrics[[#This Row],[Selling Price]]*Derived_Metrics[[#This Row],[Quantity]]</f>
        <v>194.08</v>
      </c>
      <c r="S20" s="2">
        <f>IF(Derived_Metrics[[#This Row],[Revenue]]=0,0,Derived_Metrics[[#This Row],[Profit]]/Derived_Metrics[[#This Row],[Revenue]])</f>
        <v>6.2500000000000003E-3</v>
      </c>
      <c r="T20" t="str">
        <f>IF(Derived_Metrics[[#This Row],[Profit]]&lt;0, "Loss","Profit")</f>
        <v>Profit</v>
      </c>
      <c r="U20" s="5">
        <f>Derived_Metrics[[#This Row],[Selling Price]]*Derived_Metrics[[#This Row],[Quantity]]*Derived_Metrics[[#This Row],[Discount]]</f>
        <v>38.816000000000003</v>
      </c>
      <c r="V20" t="str">
        <f>IF(Derived_Metrics[[#This Row],[Discount]]&gt;0,"Discount Applied","No Discount")</f>
        <v>Discount Applied</v>
      </c>
      <c r="W20" t="str">
        <f>IF(Derived_Metrics[[#This Row],[Discount]]&gt;0.3,"High Discount","Low Discount")</f>
        <v>Low Discount</v>
      </c>
      <c r="X20" s="13">
        <f>SUMIFS(Derived_Metrics[Customer_Revenue_Share],Derived_Metrics[Customee_ Revenue _Rank],"&lt;="&amp;Derived_Metrics[[#This Row],[Customee_ Revenue _Rank]])</f>
        <v>0.29652821254693662</v>
      </c>
      <c r="Y20" t="str">
        <f>IF(Derived_Metrics[[#This Row],[Cumulative_Revenue_%]]&lt;=0.8,"Top 80% Revenue","Remaining 20% Revenue")</f>
        <v>Top 80% Revenue</v>
      </c>
    </row>
    <row r="21" spans="1:25" x14ac:dyDescent="0.25">
      <c r="A21" t="s">
        <v>151</v>
      </c>
      <c r="B21" s="1">
        <v>42990</v>
      </c>
      <c r="C21" t="s">
        <v>152</v>
      </c>
      <c r="D21" s="4">
        <f>SUMIFS(Derived_Metrics[Revenue],Derived_Metrics[Customer ID],Derived_Metrics[[#This Row],[Customer ID]])</f>
        <v>29.124000000000002</v>
      </c>
      <c r="E21" s="4">
        <f>SUMIFS(Derived_Metrics[Profit],Derived_Metrics[Customer ID],Derived_Metrics[[#This Row],[Customer ID]])</f>
        <v>-5.8247999999999998</v>
      </c>
      <c r="F21" s="5">
        <f>_xlfn.PERCENTRANK.INC(Derived_Metrics[Customer Revenue],Derived_Metrics[[#This Row],[Customer Revenue]])</f>
        <v>4.0000000000000001E-3</v>
      </c>
      <c r="G21" s="5" t="str" cm="1">
        <f t="array" ref="G21">_xlfn.IFS(Derived_Metrics[[#This Row],[Customer Revenue Percentile]]&gt;=0.8,"High Value",Derived_Metrics[[#This Row],[Customer Revenue Percentile]]&gt;=0.4,"Medium Value",TRUE,"Low Value")</f>
        <v>Low Value</v>
      </c>
      <c r="H21" s="12">
        <f>_xlfn.RANK.EQ(Derived_Metrics[[#This Row],[Customer Revenue]],Derived_Metrics[Customer Revenue],0)</f>
        <v>2112</v>
      </c>
      <c r="I21" s="15">
        <f>Derived_Metrics[[#This Row],[Customer Revenue]]/SUM(Derived_Metrics[Customer Revenue])</f>
        <v>1.8694135922044831E-6</v>
      </c>
      <c r="J21" t="s">
        <v>154</v>
      </c>
      <c r="K21" s="5">
        <f>SUMIFS(Derived_Metrics[Revenue],Derived_Metrics[Product ID],Derived_Metrics[[#This Row],[Product ID]])</f>
        <v>755.60599999999999</v>
      </c>
      <c r="L21" s="5">
        <f>SUMIFS(Derived_Metrics[Profit],Derived_Metrics[Product ID],Derived_Metrics[[#This Row],[Product ID]])</f>
        <v>26.211599999999997</v>
      </c>
      <c r="M21" s="5" t="str">
        <f>IF(AND(Derived_Metrics[[#This Row],[Product Revenue]]&gt;AVERAGE(Derived_Metrics[Product Revenue]),Derived_Metrics[[#This Row],[Product Profit]]&lt;0),"high sales Low Profit","Normal")</f>
        <v>Normal</v>
      </c>
      <c r="N21">
        <v>9.7080000000000002</v>
      </c>
      <c r="O21">
        <v>3</v>
      </c>
      <c r="P21">
        <v>0.6</v>
      </c>
      <c r="Q21">
        <v>-5.8247999999999998</v>
      </c>
      <c r="R21">
        <f>Derived_Metrics[[#This Row],[Selling Price]]*Derived_Metrics[[#This Row],[Quantity]]</f>
        <v>29.124000000000002</v>
      </c>
      <c r="S21" s="2">
        <f>IF(Derived_Metrics[[#This Row],[Revenue]]=0,0,Derived_Metrics[[#This Row],[Profit]]/Derived_Metrics[[#This Row],[Revenue]])</f>
        <v>-0.19999999999999998</v>
      </c>
      <c r="T21" t="str">
        <f>IF(Derived_Metrics[[#This Row],[Profit]]&lt;0, "Loss","Profit")</f>
        <v>Loss</v>
      </c>
      <c r="U21" s="5">
        <f>Derived_Metrics[[#This Row],[Selling Price]]*Derived_Metrics[[#This Row],[Quantity]]*Derived_Metrics[[#This Row],[Discount]]</f>
        <v>17.474399999999999</v>
      </c>
      <c r="V21" t="str">
        <f>IF(Derived_Metrics[[#This Row],[Discount]]&gt;0,"Discount Applied","No Discount")</f>
        <v>Discount Applied</v>
      </c>
      <c r="W21" t="str">
        <f>IF(Derived_Metrics[[#This Row],[Discount]]&gt;0.3,"High Discount","Low Discount")</f>
        <v>High Discount</v>
      </c>
      <c r="X21" s="13">
        <f>SUMIFS(Derived_Metrics[Customer_Revenue_Share],Derived_Metrics[Customee_ Revenue _Rank],"&lt;="&amp;Derived_Metrics[[#This Row],[Customee_ Revenue _Rank]])</f>
        <v>0.99999090621819975</v>
      </c>
      <c r="Y21" t="str">
        <f>IF(Derived_Metrics[[#This Row],[Cumulative_Revenue_%]]&lt;=0.8,"Top 80% Revenue","Remaining 20% Revenue")</f>
        <v>Remaining 20% Revenue</v>
      </c>
    </row>
    <row r="22" spans="1:25" x14ac:dyDescent="0.25">
      <c r="A22" t="s">
        <v>156</v>
      </c>
      <c r="B22" s="1">
        <v>41969</v>
      </c>
      <c r="C22" t="s">
        <v>143</v>
      </c>
      <c r="D22" s="4">
        <f>SUMIFS(Derived_Metrics[Revenue],Derived_Metrics[Customer ID],Derived_Metrics[[#This Row],[Customer ID]])</f>
        <v>23419.544999999998</v>
      </c>
      <c r="E22" s="4">
        <f>SUMIFS(Derived_Metrics[Profit],Derived_Metrics[Customer ID],Derived_Metrics[[#This Row],[Customer ID]])</f>
        <v>-332.45859999999999</v>
      </c>
      <c r="F22" s="5">
        <f>_xlfn.PERCENTRANK.INC(Derived_Metrics[Customer Revenue],Derived_Metrics[[#This Row],[Customer Revenue]])</f>
        <v>0.93400000000000005</v>
      </c>
      <c r="G22" s="5" t="str" cm="1">
        <f t="array" ref="G22">_xlfn.IFS(Derived_Metrics[[#This Row],[Customer Revenue Percentile]]&gt;=0.8,"High Value",Derived_Metrics[[#This Row],[Customer Revenue Percentile]]&gt;=0.4,"Medium Value",TRUE,"Low Value")</f>
        <v>High Value</v>
      </c>
      <c r="H22" s="12">
        <f>_xlfn.RANK.EQ(Derived_Metrics[[#This Row],[Customer Revenue]],Derived_Metrics[Customer Revenue],0)</f>
        <v>131</v>
      </c>
      <c r="I22" s="15">
        <f>Derived_Metrics[[#This Row],[Customer Revenue]]/SUM(Derived_Metrics[Customer Revenue])</f>
        <v>1.5032555880457538E-3</v>
      </c>
      <c r="J22" t="s">
        <v>158</v>
      </c>
      <c r="K22" s="5">
        <f>SUMIFS(Derived_Metrics[Revenue],Derived_Metrics[Product ID],Derived_Metrics[[#This Row],[Product ID]])</f>
        <v>413.02000000000004</v>
      </c>
      <c r="L22" s="5">
        <f>SUMIFS(Derived_Metrics[Profit],Derived_Metrics[Product ID],Derived_Metrics[[#This Row],[Product ID]])</f>
        <v>6.7550000000000008</v>
      </c>
      <c r="M22" s="5" t="str">
        <f>IF(AND(Derived_Metrics[[#This Row],[Product Revenue]]&gt;AVERAGE(Derived_Metrics[Product Revenue]),Derived_Metrics[[#This Row],[Product Profit]]&lt;0),"high sales Low Profit","Normal")</f>
        <v>Normal</v>
      </c>
      <c r="N22">
        <v>19.3</v>
      </c>
      <c r="O22">
        <v>5</v>
      </c>
      <c r="P22">
        <v>0.6</v>
      </c>
      <c r="Q22">
        <v>-14.475</v>
      </c>
      <c r="R22">
        <f>Derived_Metrics[[#This Row],[Selling Price]]*Derived_Metrics[[#This Row],[Quantity]]</f>
        <v>96.5</v>
      </c>
      <c r="S22" s="2">
        <f>IF(Derived_Metrics[[#This Row],[Revenue]]=0,0,Derived_Metrics[[#This Row],[Profit]]/Derived_Metrics[[#This Row],[Revenue]])</f>
        <v>-0.15</v>
      </c>
      <c r="T22" t="str">
        <f>IF(Derived_Metrics[[#This Row],[Profit]]&lt;0, "Loss","Profit")</f>
        <v>Loss</v>
      </c>
      <c r="U22" s="5">
        <f>Derived_Metrics[[#This Row],[Selling Price]]*Derived_Metrics[[#This Row],[Quantity]]*Derived_Metrics[[#This Row],[Discount]]</f>
        <v>57.9</v>
      </c>
      <c r="V22" t="str">
        <f>IF(Derived_Metrics[[#This Row],[Discount]]&gt;0,"Discount Applied","No Discount")</f>
        <v>Discount Applied</v>
      </c>
      <c r="W22" t="str">
        <f>IF(Derived_Metrics[[#This Row],[Discount]]&gt;0.3,"High Discount","Low Discount")</f>
        <v>High Discount</v>
      </c>
      <c r="X22" s="13">
        <f>SUMIFS(Derived_Metrics[Customer_Revenue_Share],Derived_Metrics[Customee_ Revenue _Rank],"&lt;="&amp;Derived_Metrics[[#This Row],[Customee_ Revenue _Rank]])</f>
        <v>0.29652821254693662</v>
      </c>
      <c r="Y22" t="str">
        <f>IF(Derived_Metrics[[#This Row],[Cumulative_Revenue_%]]&lt;=0.8,"Top 80% Revenue","Remaining 20% Revenue")</f>
        <v>Top 80% Revenue</v>
      </c>
    </row>
    <row r="23" spans="1:25" x14ac:dyDescent="0.25">
      <c r="A23" t="s">
        <v>160</v>
      </c>
      <c r="B23" s="1">
        <v>42883</v>
      </c>
      <c r="C23" t="s">
        <v>163</v>
      </c>
      <c r="D23" s="4">
        <f>SUMIFS(Derived_Metrics[Revenue],Derived_Metrics[Customer ID],Derived_Metrics[[#This Row],[Customer ID]])</f>
        <v>2516.384</v>
      </c>
      <c r="E23" s="4">
        <f>SUMIFS(Derived_Metrics[Profit],Derived_Metrics[Customer ID],Derived_Metrics[[#This Row],[Customer ID]])</f>
        <v>112.94</v>
      </c>
      <c r="F23" s="5">
        <f>_xlfn.PERCENTRANK.INC(Derived_Metrics[Customer Revenue],Derived_Metrics[[#This Row],[Customer Revenue]])</f>
        <v>0.34899999999999998</v>
      </c>
      <c r="G23" s="5" t="str" cm="1">
        <f t="array" ref="G23">_xlfn.IFS(Derived_Metrics[[#This Row],[Customer Revenue Percentile]]&gt;=0.8,"High Value",Derived_Metrics[[#This Row],[Customer Revenue Percentile]]&gt;=0.4,"Medium Value",TRUE,"Low Value")</f>
        <v>Low Value</v>
      </c>
      <c r="H23" s="12">
        <f>_xlfn.RANK.EQ(Derived_Metrics[[#This Row],[Customer Revenue]],Derived_Metrics[Customer Revenue],0)</f>
        <v>1377</v>
      </c>
      <c r="I23" s="15">
        <f>Derived_Metrics[[#This Row],[Customer Revenue]]/SUM(Derived_Metrics[Customer Revenue])</f>
        <v>1.6152185320717914E-4</v>
      </c>
      <c r="J23" t="s">
        <v>167</v>
      </c>
      <c r="K23" s="5">
        <f>SUMIFS(Derived_Metrics[Revenue],Derived_Metrics[Product ID],Derived_Metrics[[#This Row],[Product ID]])</f>
        <v>11851.93</v>
      </c>
      <c r="L23" s="5">
        <f>SUMIFS(Derived_Metrics[Profit],Derived_Metrics[Product ID],Derived_Metrics[[#This Row],[Product ID]])</f>
        <v>-445.39099999999996</v>
      </c>
      <c r="M23" s="5" t="str">
        <f>IF(AND(Derived_Metrics[[#This Row],[Product Revenue]]&gt;AVERAGE(Derived_Metrics[Product Revenue]),Derived_Metrics[[#This Row],[Product Profit]]&lt;0),"high sales Low Profit","Normal")</f>
        <v>Normal</v>
      </c>
      <c r="N23">
        <v>301.95999999999998</v>
      </c>
      <c r="O23">
        <v>2</v>
      </c>
      <c r="P23">
        <v>0</v>
      </c>
      <c r="Q23">
        <v>33.215600000000002</v>
      </c>
      <c r="R23">
        <f>Derived_Metrics[[#This Row],[Selling Price]]*Derived_Metrics[[#This Row],[Quantity]]</f>
        <v>603.91999999999996</v>
      </c>
      <c r="S23" s="2">
        <f>IF(Derived_Metrics[[#This Row],[Revenue]]=0,0,Derived_Metrics[[#This Row],[Profit]]/Derived_Metrics[[#This Row],[Revenue]])</f>
        <v>5.5000000000000007E-2</v>
      </c>
      <c r="T23" t="str">
        <f>IF(Derived_Metrics[[#This Row],[Profit]]&lt;0, "Loss","Profit")</f>
        <v>Profit</v>
      </c>
      <c r="U23" s="5">
        <f>Derived_Metrics[[#This Row],[Selling Price]]*Derived_Metrics[[#This Row],[Quantity]]*Derived_Metrics[[#This Row],[Discount]]</f>
        <v>0</v>
      </c>
      <c r="V23" t="str">
        <f>IF(Derived_Metrics[[#This Row],[Discount]]&gt;0,"Discount Applied","No Discount")</f>
        <v>No Discount</v>
      </c>
      <c r="W23" t="str">
        <f>IF(Derived_Metrics[[#This Row],[Discount]]&gt;0.3,"High Discount","Low Discount")</f>
        <v>Low Discount</v>
      </c>
      <c r="X23" s="13">
        <f>SUMIFS(Derived_Metrics[Customer_Revenue_Share],Derived_Metrics[Customee_ Revenue _Rank],"&lt;="&amp;Derived_Metrics[[#This Row],[Customee_ Revenue _Rank]])</f>
        <v>0.94488803430474744</v>
      </c>
      <c r="Y23" t="str">
        <f>IF(Derived_Metrics[[#This Row],[Cumulative_Revenue_%]]&lt;=0.8,"Top 80% Revenue","Remaining 20% Revenue")</f>
        <v>Remaining 20% Revenue</v>
      </c>
    </row>
    <row r="24" spans="1:25" x14ac:dyDescent="0.25">
      <c r="A24" t="s">
        <v>169</v>
      </c>
      <c r="B24" s="1">
        <v>42035</v>
      </c>
      <c r="C24" t="s">
        <v>171</v>
      </c>
      <c r="D24" s="4">
        <f>SUMIFS(Derived_Metrics[Revenue],Derived_Metrics[Customer ID],Derived_Metrics[[#This Row],[Customer ID]])</f>
        <v>749.79600000000005</v>
      </c>
      <c r="E24" s="4">
        <f>SUMIFS(Derived_Metrics[Profit],Derived_Metrics[Customer ID],Derived_Metrics[[#This Row],[Customer ID]])</f>
        <v>2.3585999999999991</v>
      </c>
      <c r="F24" s="5">
        <f>_xlfn.PERCENTRANK.INC(Derived_Metrics[Customer Revenue],Derived_Metrics[[#This Row],[Customer Revenue]])</f>
        <v>0.126</v>
      </c>
      <c r="G24" s="5" t="str" cm="1">
        <f t="array" ref="G24">_xlfn.IFS(Derived_Metrics[[#This Row],[Customer Revenue Percentile]]&gt;=0.8,"High Value",Derived_Metrics[[#This Row],[Customer Revenue Percentile]]&gt;=0.4,"Medium Value",TRUE,"Low Value")</f>
        <v>Low Value</v>
      </c>
      <c r="H24" s="12">
        <f>_xlfn.RANK.EQ(Derived_Metrics[[#This Row],[Customer Revenue]],Derived_Metrics[Customer Revenue],0)</f>
        <v>1850</v>
      </c>
      <c r="I24" s="15">
        <f>Derived_Metrics[[#This Row],[Customer Revenue]]/SUM(Derived_Metrics[Customer Revenue])</f>
        <v>4.812796435175637E-5</v>
      </c>
      <c r="J24" t="s">
        <v>175</v>
      </c>
      <c r="K24" s="5">
        <f>SUMIFS(Derived_Metrics[Revenue],Derived_Metrics[Product ID],Derived_Metrics[[#This Row],[Product ID]])</f>
        <v>1468.6280000000002</v>
      </c>
      <c r="L24" s="5">
        <f>SUMIFS(Derived_Metrics[Profit],Derived_Metrics[Product ID],Derived_Metrics[[#This Row],[Product ID]])</f>
        <v>71.11999999999999</v>
      </c>
      <c r="M24" s="5" t="str">
        <f>IF(AND(Derived_Metrics[[#This Row],[Product Revenue]]&gt;AVERAGE(Derived_Metrics[Product Revenue]),Derived_Metrics[[#This Row],[Product Profit]]&lt;0),"high sales Low Profit","Normal")</f>
        <v>Normal</v>
      </c>
      <c r="N24">
        <v>53.34</v>
      </c>
      <c r="O24">
        <v>3</v>
      </c>
      <c r="P24">
        <v>0</v>
      </c>
      <c r="Q24">
        <v>16.535399999999999</v>
      </c>
      <c r="R24">
        <f>Derived_Metrics[[#This Row],[Selling Price]]*Derived_Metrics[[#This Row],[Quantity]]</f>
        <v>160.02000000000001</v>
      </c>
      <c r="S24" s="2">
        <f>IF(Derived_Metrics[[#This Row],[Revenue]]=0,0,Derived_Metrics[[#This Row],[Profit]]/Derived_Metrics[[#This Row],[Revenue]])</f>
        <v>0.10333333333333332</v>
      </c>
      <c r="T24" t="str">
        <f>IF(Derived_Metrics[[#This Row],[Profit]]&lt;0, "Loss","Profit")</f>
        <v>Profit</v>
      </c>
      <c r="U24" s="5">
        <f>Derived_Metrics[[#This Row],[Selling Price]]*Derived_Metrics[[#This Row],[Quantity]]*Derived_Metrics[[#This Row],[Discount]]</f>
        <v>0</v>
      </c>
      <c r="V24" t="str">
        <f>IF(Derived_Metrics[[#This Row],[Discount]]&gt;0,"Discount Applied","No Discount")</f>
        <v>No Discount</v>
      </c>
      <c r="W24" t="str">
        <f>IF(Derived_Metrics[[#This Row],[Discount]]&gt;0.3,"High Discount","Low Discount")</f>
        <v>Low Discount</v>
      </c>
      <c r="X24" s="13">
        <f>SUMIFS(Derived_Metrics[Customer_Revenue_Share],Derived_Metrics[Customee_ Revenue _Rank],"&lt;="&amp;Derived_Metrics[[#This Row],[Customee_ Revenue _Rank]])</f>
        <v>0.99399498279981735</v>
      </c>
      <c r="Y24" t="str">
        <f>IF(Derived_Metrics[[#This Row],[Cumulative_Revenue_%]]&lt;=0.8,"Top 80% Revenue","Remaining 20% Revenue")</f>
        <v>Remaining 20% Revenue</v>
      </c>
    </row>
    <row r="25" spans="1:25" x14ac:dyDescent="0.25">
      <c r="A25" t="s">
        <v>177</v>
      </c>
      <c r="B25" s="1">
        <v>42989</v>
      </c>
      <c r="C25" t="s">
        <v>178</v>
      </c>
      <c r="D25" s="4">
        <f>SUMIFS(Derived_Metrics[Revenue],Derived_Metrics[Customer ID],Derived_Metrics[[#This Row],[Customer ID]])</f>
        <v>4149.93</v>
      </c>
      <c r="E25" s="4">
        <f>SUMIFS(Derived_Metrics[Profit],Derived_Metrics[Customer ID],Derived_Metrics[[#This Row],[Customer ID]])</f>
        <v>127.12020000000001</v>
      </c>
      <c r="F25" s="5">
        <f>_xlfn.PERCENTRANK.INC(Derived_Metrics[Customer Revenue],Derived_Metrics[[#This Row],[Customer Revenue]])</f>
        <v>0.49199999999999999</v>
      </c>
      <c r="G25" s="5" t="str" cm="1">
        <f t="array" ref="G25">_xlfn.IFS(Derived_Metrics[[#This Row],[Customer Revenue Percentile]]&gt;=0.8,"High Value",Derived_Metrics[[#This Row],[Customer Revenue Percentile]]&gt;=0.4,"Medium Value",TRUE,"Low Value")</f>
        <v>Medium Value</v>
      </c>
      <c r="H25" s="12">
        <f>_xlfn.RANK.EQ(Derived_Metrics[[#This Row],[Customer Revenue]],Derived_Metrics[Customer Revenue],0)</f>
        <v>1073</v>
      </c>
      <c r="I25" s="15">
        <f>Derived_Metrics[[#This Row],[Customer Revenue]]/SUM(Derived_Metrics[Customer Revenue])</f>
        <v>2.6637603175034852E-4</v>
      </c>
      <c r="J25" t="s">
        <v>181</v>
      </c>
      <c r="K25" s="5">
        <f>SUMIFS(Derived_Metrics[Revenue],Derived_Metrics[Product ID],Derived_Metrics[[#This Row],[Product ID]])</f>
        <v>2628.3740000000003</v>
      </c>
      <c r="L25" s="5">
        <f>SUMIFS(Derived_Metrics[Profit],Derived_Metrics[Product ID],Derived_Metrics[[#This Row],[Product ID]])</f>
        <v>183.13120000000001</v>
      </c>
      <c r="M25" s="5" t="str">
        <f>IF(AND(Derived_Metrics[[#This Row],[Product Revenue]]&gt;AVERAGE(Derived_Metrics[Product Revenue]),Derived_Metrics[[#This Row],[Product Profit]]&lt;0),"high sales Low Profit","Normal")</f>
        <v>Normal</v>
      </c>
      <c r="N25">
        <v>96.53</v>
      </c>
      <c r="O25">
        <v>7</v>
      </c>
      <c r="P25">
        <v>0</v>
      </c>
      <c r="Q25">
        <v>40.5426</v>
      </c>
      <c r="R25">
        <f>Derived_Metrics[[#This Row],[Selling Price]]*Derived_Metrics[[#This Row],[Quantity]]</f>
        <v>675.71</v>
      </c>
      <c r="S25" s="2">
        <f>IF(Derived_Metrics[[#This Row],[Revenue]]=0,0,Derived_Metrics[[#This Row],[Profit]]/Derived_Metrics[[#This Row],[Revenue]])</f>
        <v>0.06</v>
      </c>
      <c r="T25" t="str">
        <f>IF(Derived_Metrics[[#This Row],[Profit]]&lt;0, "Loss","Profit")</f>
        <v>Profit</v>
      </c>
      <c r="U25" s="5">
        <f>Derived_Metrics[[#This Row],[Selling Price]]*Derived_Metrics[[#This Row],[Quantity]]*Derived_Metrics[[#This Row],[Discount]]</f>
        <v>0</v>
      </c>
      <c r="V25" t="str">
        <f>IF(Derived_Metrics[[#This Row],[Discount]]&gt;0,"Discount Applied","No Discount")</f>
        <v>No Discount</v>
      </c>
      <c r="W25" t="str">
        <f>IF(Derived_Metrics[[#This Row],[Discount]]&gt;0.3,"High Discount","Low Discount")</f>
        <v>Low Discount</v>
      </c>
      <c r="X25" s="13">
        <f>SUMIFS(Derived_Metrics[Customer_Revenue_Share],Derived_Metrics[Customee_ Revenue _Rank],"&lt;="&amp;Derived_Metrics[[#This Row],[Customee_ Revenue _Rank]])</f>
        <v>0.88049292348236619</v>
      </c>
      <c r="Y25" t="str">
        <f>IF(Derived_Metrics[[#This Row],[Cumulative_Revenue_%]]&lt;=0.8,"Top 80% Revenue","Remaining 20% Revenue")</f>
        <v>Remaining 20% Revenue</v>
      </c>
    </row>
    <row r="26" spans="1:25" x14ac:dyDescent="0.25">
      <c r="A26" t="s">
        <v>183</v>
      </c>
      <c r="B26" s="1">
        <v>42321</v>
      </c>
      <c r="C26" t="s">
        <v>186</v>
      </c>
      <c r="D26" s="4">
        <f>SUMIFS(Derived_Metrics[Revenue],Derived_Metrics[Customer ID],Derived_Metrics[[#This Row],[Customer ID]])</f>
        <v>2148.3599999999997</v>
      </c>
      <c r="E26" s="4">
        <f>SUMIFS(Derived_Metrics[Profit],Derived_Metrics[Customer ID],Derived_Metrics[[#This Row],[Customer ID]])</f>
        <v>-224.49690000000004</v>
      </c>
      <c r="F26" s="5">
        <f>_xlfn.PERCENTRANK.INC(Derived_Metrics[Customer Revenue],Derived_Metrics[[#This Row],[Customer Revenue]])</f>
        <v>0.3</v>
      </c>
      <c r="G26" s="5" t="str" cm="1">
        <f t="array" ref="G26">_xlfn.IFS(Derived_Metrics[[#This Row],[Customer Revenue Percentile]]&gt;=0.8,"High Value",Derived_Metrics[[#This Row],[Customer Revenue Percentile]]&gt;=0.4,"Medium Value",TRUE,"Low Value")</f>
        <v>Low Value</v>
      </c>
      <c r="H26" s="12">
        <f>_xlfn.RANK.EQ(Derived_Metrics[[#This Row],[Customer Revenue]],Derived_Metrics[Customer Revenue],0)</f>
        <v>1479</v>
      </c>
      <c r="I26" s="15">
        <f>Derived_Metrics[[#This Row],[Customer Revenue]]/SUM(Derived_Metrics[Customer Revenue])</f>
        <v>1.3789909988148682E-4</v>
      </c>
      <c r="J26" t="s">
        <v>190</v>
      </c>
      <c r="K26" s="5">
        <f>SUMIFS(Derived_Metrics[Revenue],Derived_Metrics[Product ID],Derived_Metrics[[#This Row],[Product ID]])</f>
        <v>1936.31</v>
      </c>
      <c r="L26" s="5">
        <f>SUMIFS(Derived_Metrics[Profit],Derived_Metrics[Product ID],Derived_Metrics[[#This Row],[Product ID]])</f>
        <v>72.078499999999991</v>
      </c>
      <c r="M26" s="5" t="str">
        <f>IF(AND(Derived_Metrics[[#This Row],[Product Revenue]]&gt;AVERAGE(Derived_Metrics[Product Revenue]),Derived_Metrics[[#This Row],[Product Profit]]&lt;0),"high sales Low Profit","Normal")</f>
        <v>Normal</v>
      </c>
      <c r="N26">
        <v>102.36</v>
      </c>
      <c r="O26">
        <v>3</v>
      </c>
      <c r="P26">
        <v>0.2</v>
      </c>
      <c r="Q26">
        <v>-3.8384999999999998</v>
      </c>
      <c r="R26">
        <f>Derived_Metrics[[#This Row],[Selling Price]]*Derived_Metrics[[#This Row],[Quantity]]</f>
        <v>307.08</v>
      </c>
      <c r="S26" s="2">
        <f>IF(Derived_Metrics[[#This Row],[Revenue]]=0,0,Derived_Metrics[[#This Row],[Profit]]/Derived_Metrics[[#This Row],[Revenue]])</f>
        <v>-1.2500000000000001E-2</v>
      </c>
      <c r="T26" t="str">
        <f>IF(Derived_Metrics[[#This Row],[Profit]]&lt;0, "Loss","Profit")</f>
        <v>Loss</v>
      </c>
      <c r="U26" s="5">
        <f>Derived_Metrics[[#This Row],[Selling Price]]*Derived_Metrics[[#This Row],[Quantity]]*Derived_Metrics[[#This Row],[Discount]]</f>
        <v>61.415999999999997</v>
      </c>
      <c r="V26" t="str">
        <f>IF(Derived_Metrics[[#This Row],[Discount]]&gt;0,"Discount Applied","No Discount")</f>
        <v>Discount Applied</v>
      </c>
      <c r="W26" t="str">
        <f>IF(Derived_Metrics[[#This Row],[Discount]]&gt;0.3,"High Discount","Low Discount")</f>
        <v>Low Discount</v>
      </c>
      <c r="X26" s="13">
        <f>SUMIFS(Derived_Metrics[Customer_Revenue_Share],Derived_Metrics[Customee_ Revenue _Rank],"&lt;="&amp;Derived_Metrics[[#This Row],[Customee_ Revenue _Rank]])</f>
        <v>0.960449006459556</v>
      </c>
      <c r="Y26" t="str">
        <f>IF(Derived_Metrics[[#This Row],[Cumulative_Revenue_%]]&lt;=0.8,"Top 80% Revenue","Remaining 20% Revenue")</f>
        <v>Remaining 20% Revenue</v>
      </c>
    </row>
    <row r="27" spans="1:25" x14ac:dyDescent="0.25">
      <c r="A27" t="s">
        <v>192</v>
      </c>
      <c r="B27" s="1">
        <v>43094</v>
      </c>
      <c r="C27" t="s">
        <v>195</v>
      </c>
      <c r="D27" s="4">
        <f>SUMIFS(Derived_Metrics[Revenue],Derived_Metrics[Customer ID],Derived_Metrics[[#This Row],[Customer ID]])</f>
        <v>1819.6803999999997</v>
      </c>
      <c r="E27" s="4">
        <f>SUMIFS(Derived_Metrics[Profit],Derived_Metrics[Customer ID],Derived_Metrics[[#This Row],[Customer ID]])</f>
        <v>-8.9551999999999996</v>
      </c>
      <c r="F27" s="5">
        <f>_xlfn.PERCENTRANK.INC(Derived_Metrics[Customer Revenue],Derived_Metrics[[#This Row],[Customer Revenue]])</f>
        <v>0.25800000000000001</v>
      </c>
      <c r="G27" s="5" t="str" cm="1">
        <f t="array" ref="G27">_xlfn.IFS(Derived_Metrics[[#This Row],[Customer Revenue Percentile]]&gt;=0.8,"High Value",Derived_Metrics[[#This Row],[Customer Revenue Percentile]]&gt;=0.4,"Medium Value",TRUE,"Low Value")</f>
        <v>Low Value</v>
      </c>
      <c r="H27" s="12">
        <f>_xlfn.RANK.EQ(Derived_Metrics[[#This Row],[Customer Revenue]],Derived_Metrics[Customer Revenue],0)</f>
        <v>1569</v>
      </c>
      <c r="I27" s="15">
        <f>Derived_Metrics[[#This Row],[Customer Revenue]]/SUM(Derived_Metrics[Customer Revenue])</f>
        <v>1.168017879833845E-4</v>
      </c>
      <c r="J27" t="s">
        <v>197</v>
      </c>
      <c r="K27" s="5">
        <f>SUMIFS(Derived_Metrics[Revenue],Derived_Metrics[Product ID],Derived_Metrics[[#This Row],[Product ID]])</f>
        <v>671.36</v>
      </c>
      <c r="L27" s="5">
        <f>SUMIFS(Derived_Metrics[Profit],Derived_Metrics[Product ID],Derived_Metrics[[#This Row],[Product ID]])</f>
        <v>65.457599999999999</v>
      </c>
      <c r="M27" s="5" t="str">
        <f>IF(AND(Derived_Metrics[[#This Row],[Product Revenue]]&gt;AVERAGE(Derived_Metrics[Product Revenue]),Derived_Metrics[[#This Row],[Product Profit]]&lt;0),"high sales Low Profit","Normal")</f>
        <v>Normal</v>
      </c>
      <c r="N27">
        <v>41.96</v>
      </c>
      <c r="O27">
        <v>2</v>
      </c>
      <c r="P27">
        <v>0</v>
      </c>
      <c r="Q27">
        <v>10.909599999999999</v>
      </c>
      <c r="R27">
        <f>Derived_Metrics[[#This Row],[Selling Price]]*Derived_Metrics[[#This Row],[Quantity]]</f>
        <v>83.92</v>
      </c>
      <c r="S27" s="2">
        <f>IF(Derived_Metrics[[#This Row],[Revenue]]=0,0,Derived_Metrics[[#This Row],[Profit]]/Derived_Metrics[[#This Row],[Revenue]])</f>
        <v>0.12999999999999998</v>
      </c>
      <c r="T27" t="str">
        <f>IF(Derived_Metrics[[#This Row],[Profit]]&lt;0, "Loss","Profit")</f>
        <v>Profit</v>
      </c>
      <c r="U27" s="5">
        <f>Derived_Metrics[[#This Row],[Selling Price]]*Derived_Metrics[[#This Row],[Quantity]]*Derived_Metrics[[#This Row],[Discount]]</f>
        <v>0</v>
      </c>
      <c r="V27" t="str">
        <f>IF(Derived_Metrics[[#This Row],[Discount]]&gt;0,"Discount Applied","No Discount")</f>
        <v>No Discount</v>
      </c>
      <c r="W27" t="str">
        <f>IF(Derived_Metrics[[#This Row],[Discount]]&gt;0.3,"High Discount","Low Discount")</f>
        <v>Low Discount</v>
      </c>
      <c r="X27" s="13">
        <f>SUMIFS(Derived_Metrics[Customer_Revenue_Share],Derived_Metrics[Customee_ Revenue _Rank],"&lt;="&amp;Derived_Metrics[[#This Row],[Customee_ Revenue _Rank]])</f>
        <v>0.97171640681059146</v>
      </c>
      <c r="Y27" t="str">
        <f>IF(Derived_Metrics[[#This Row],[Cumulative_Revenue_%]]&lt;=0.8,"Top 80% Revenue","Remaining 20% Revenue")</f>
        <v>Remaining 20% Revenue</v>
      </c>
    </row>
    <row r="28" spans="1:25" x14ac:dyDescent="0.25">
      <c r="A28" t="s">
        <v>199</v>
      </c>
      <c r="B28" s="1">
        <v>42038</v>
      </c>
      <c r="C28" t="s">
        <v>200</v>
      </c>
      <c r="D28" s="4">
        <f>SUMIFS(Derived_Metrics[Revenue],Derived_Metrics[Customer ID],Derived_Metrics[[#This Row],[Customer ID]])</f>
        <v>4077.2430000000004</v>
      </c>
      <c r="E28" s="4">
        <f>SUMIFS(Derived_Metrics[Profit],Derived_Metrics[Customer ID],Derived_Metrics[[#This Row],[Customer ID]])</f>
        <v>122.84790000000001</v>
      </c>
      <c r="F28" s="5">
        <f>_xlfn.PERCENTRANK.INC(Derived_Metrics[Customer Revenue],Derived_Metrics[[#This Row],[Customer Revenue]])</f>
        <v>0.48699999999999999</v>
      </c>
      <c r="G28" s="5" t="str" cm="1">
        <f t="array" ref="G28">_xlfn.IFS(Derived_Metrics[[#This Row],[Customer Revenue Percentile]]&gt;=0.8,"High Value",Derived_Metrics[[#This Row],[Customer Revenue Percentile]]&gt;=0.4,"Medium Value",TRUE,"Low Value")</f>
        <v>Medium Value</v>
      </c>
      <c r="H28" s="12">
        <f>_xlfn.RANK.EQ(Derived_Metrics[[#This Row],[Customer Revenue]],Derived_Metrics[Customer Revenue],0)</f>
        <v>1086</v>
      </c>
      <c r="I28" s="15">
        <f>Derived_Metrics[[#This Row],[Customer Revenue]]/SUM(Derived_Metrics[Customer Revenue])</f>
        <v>2.6171039290346737E-4</v>
      </c>
      <c r="J28" t="s">
        <v>204</v>
      </c>
      <c r="K28" s="5">
        <f>SUMIFS(Derived_Metrics[Revenue],Derived_Metrics[Product ID],Derived_Metrics[[#This Row],[Product ID]])</f>
        <v>16774.388999999999</v>
      </c>
      <c r="L28" s="5">
        <f>SUMIFS(Derived_Metrics[Profit],Derived_Metrics[Product ID],Derived_Metrics[[#This Row],[Product ID]])</f>
        <v>-598.52279999999996</v>
      </c>
      <c r="M28" s="5" t="str">
        <f>IF(AND(Derived_Metrics[[#This Row],[Product Revenue]]&gt;AVERAGE(Derived_Metrics[Product Revenue]),Derived_Metrics[[#This Row],[Product Profit]]&lt;0),"high sales Low Profit","Normal")</f>
        <v>high sales Low Profit</v>
      </c>
      <c r="N28">
        <v>787.53</v>
      </c>
      <c r="O28">
        <v>3</v>
      </c>
      <c r="P28">
        <v>0</v>
      </c>
      <c r="Q28">
        <v>165.38130000000001</v>
      </c>
      <c r="R28">
        <f>Derived_Metrics[[#This Row],[Selling Price]]*Derived_Metrics[[#This Row],[Quantity]]</f>
        <v>2362.59</v>
      </c>
      <c r="S28" s="2">
        <f>IF(Derived_Metrics[[#This Row],[Revenue]]=0,0,Derived_Metrics[[#This Row],[Profit]]/Derived_Metrics[[#This Row],[Revenue]])</f>
        <v>7.0000000000000007E-2</v>
      </c>
      <c r="T28" t="str">
        <f>IF(Derived_Metrics[[#This Row],[Profit]]&lt;0, "Loss","Profit")</f>
        <v>Profit</v>
      </c>
      <c r="U28" s="5">
        <f>Derived_Metrics[[#This Row],[Selling Price]]*Derived_Metrics[[#This Row],[Quantity]]*Derived_Metrics[[#This Row],[Discount]]</f>
        <v>0</v>
      </c>
      <c r="V28" t="str">
        <f>IF(Derived_Metrics[[#This Row],[Discount]]&gt;0,"Discount Applied","No Discount")</f>
        <v>No Discount</v>
      </c>
      <c r="W28" t="str">
        <f>IF(Derived_Metrics[[#This Row],[Discount]]&gt;0.3,"High Discount","Low Discount")</f>
        <v>Low Discount</v>
      </c>
      <c r="X28" s="13">
        <f>SUMIFS(Derived_Metrics[Customer_Revenue_Share],Derived_Metrics[Customee_ Revenue _Rank],"&lt;="&amp;Derived_Metrics[[#This Row],[Customee_ Revenue _Rank]])</f>
        <v>0.8836601454952957</v>
      </c>
      <c r="Y28" t="str">
        <f>IF(Derived_Metrics[[#This Row],[Cumulative_Revenue_%]]&lt;=0.8,"Top 80% Revenue","Remaining 20% Revenue")</f>
        <v>Remaining 20% Revenue</v>
      </c>
    </row>
    <row r="29" spans="1:25" x14ac:dyDescent="0.25">
      <c r="A29" t="s">
        <v>206</v>
      </c>
      <c r="B29" s="1">
        <v>42710</v>
      </c>
      <c r="C29" t="s">
        <v>208</v>
      </c>
      <c r="D29" s="4">
        <f>SUMIFS(Derived_Metrics[Revenue],Derived_Metrics[Customer ID],Derived_Metrics[[#This Row],[Customer ID]])</f>
        <v>11207.810000000001</v>
      </c>
      <c r="E29" s="4">
        <f>SUMIFS(Derived_Metrics[Profit],Derived_Metrics[Customer ID],Derived_Metrics[[#This Row],[Customer ID]])</f>
        <v>332.85890000000001</v>
      </c>
      <c r="F29" s="5">
        <f>_xlfn.PERCENTRANK.INC(Derived_Metrics[Customer Revenue],Derived_Metrics[[#This Row],[Customer Revenue]])</f>
        <v>0.80300000000000005</v>
      </c>
      <c r="G29" s="5" t="str" cm="1">
        <f t="array" ref="G29">_xlfn.IFS(Derived_Metrics[[#This Row],[Customer Revenue Percentile]]&gt;=0.8,"High Value",Derived_Metrics[[#This Row],[Customer Revenue Percentile]]&gt;=0.4,"Medium Value",TRUE,"Low Value")</f>
        <v>High Value</v>
      </c>
      <c r="H29" s="12">
        <f>_xlfn.RANK.EQ(Derived_Metrics[[#This Row],[Customer Revenue]],Derived_Metrics[Customer Revenue],0)</f>
        <v>413</v>
      </c>
      <c r="I29" s="15">
        <f>Derived_Metrics[[#This Row],[Customer Revenue]]/SUM(Derived_Metrics[Customer Revenue])</f>
        <v>7.1940778577274172E-4</v>
      </c>
      <c r="J29" t="s">
        <v>212</v>
      </c>
      <c r="K29" s="5">
        <f>SUMIFS(Derived_Metrics[Revenue],Derived_Metrics[Product ID],Derived_Metrics[[#This Row],[Product ID]])</f>
        <v>533.12</v>
      </c>
      <c r="L29" s="5">
        <f>SUMIFS(Derived_Metrics[Profit],Derived_Metrics[Product ID],Derived_Metrics[[#This Row],[Product ID]])</f>
        <v>61.152000000000001</v>
      </c>
      <c r="M29" s="5" t="str">
        <f>IF(AND(Derived_Metrics[[#This Row],[Product Revenue]]&gt;AVERAGE(Derived_Metrics[Product Revenue]),Derived_Metrics[[#This Row],[Product Profit]]&lt;0),"high sales Low Profit","Normal")</f>
        <v>Normal</v>
      </c>
      <c r="N29">
        <v>47.04</v>
      </c>
      <c r="O29">
        <v>3</v>
      </c>
      <c r="P29">
        <v>0</v>
      </c>
      <c r="Q29">
        <v>18.345600000000001</v>
      </c>
      <c r="R29">
        <f>Derived_Metrics[[#This Row],[Selling Price]]*Derived_Metrics[[#This Row],[Quantity]]</f>
        <v>141.12</v>
      </c>
      <c r="S29" s="2">
        <f>IF(Derived_Metrics[[#This Row],[Revenue]]=0,0,Derived_Metrics[[#This Row],[Profit]]/Derived_Metrics[[#This Row],[Revenue]])</f>
        <v>0.13</v>
      </c>
      <c r="T29" t="str">
        <f>IF(Derived_Metrics[[#This Row],[Profit]]&lt;0, "Loss","Profit")</f>
        <v>Profit</v>
      </c>
      <c r="U29" s="5">
        <f>Derived_Metrics[[#This Row],[Selling Price]]*Derived_Metrics[[#This Row],[Quantity]]*Derived_Metrics[[#This Row],[Discount]]</f>
        <v>0</v>
      </c>
      <c r="V29" t="str">
        <f>IF(Derived_Metrics[[#This Row],[Discount]]&gt;0,"Discount Applied","No Discount")</f>
        <v>No Discount</v>
      </c>
      <c r="W29" t="str">
        <f>IF(Derived_Metrics[[#This Row],[Discount]]&gt;0.3,"High Discount","Low Discount")</f>
        <v>Low Discount</v>
      </c>
      <c r="X29" s="13">
        <f>SUMIFS(Derived_Metrics[Customer_Revenue_Share],Derived_Metrics[Customee_ Revenue _Rank],"&lt;="&amp;Derived_Metrics[[#This Row],[Customee_ Revenue _Rank]])</f>
        <v>0.56941326825238425</v>
      </c>
      <c r="Y29" t="str">
        <f>IF(Derived_Metrics[[#This Row],[Cumulative_Revenue_%]]&lt;=0.8,"Top 80% Revenue","Remaining 20% Revenue")</f>
        <v>Top 80% Revenue</v>
      </c>
    </row>
    <row r="30" spans="1:25" x14ac:dyDescent="0.25">
      <c r="A30" t="s">
        <v>214</v>
      </c>
      <c r="B30" s="1">
        <v>41999</v>
      </c>
      <c r="C30" t="s">
        <v>217</v>
      </c>
      <c r="D30" s="4">
        <f>SUMIFS(Derived_Metrics[Revenue],Derived_Metrics[Customer ID],Derived_Metrics[[#This Row],[Customer ID]])</f>
        <v>4799.5559999999996</v>
      </c>
      <c r="E30" s="4">
        <f>SUMIFS(Derived_Metrics[Profit],Derived_Metrics[Customer ID],Derived_Metrics[[#This Row],[Customer ID]])</f>
        <v>247.72980000000001</v>
      </c>
      <c r="F30" s="5">
        <f>_xlfn.PERCENTRANK.INC(Derived_Metrics[Customer Revenue],Derived_Metrics[[#This Row],[Customer Revenue]])</f>
        <v>0.53800000000000003</v>
      </c>
      <c r="G30" s="5" t="str" cm="1">
        <f t="array" ref="G30">_xlfn.IFS(Derived_Metrics[[#This Row],[Customer Revenue Percentile]]&gt;=0.8,"High Value",Derived_Metrics[[#This Row],[Customer Revenue Percentile]]&gt;=0.4,"Medium Value",TRUE,"Low Value")</f>
        <v>Medium Value</v>
      </c>
      <c r="H30" s="12">
        <f>_xlfn.RANK.EQ(Derived_Metrics[[#This Row],[Customer Revenue]],Derived_Metrics[Customer Revenue],0)</f>
        <v>977</v>
      </c>
      <c r="I30" s="15">
        <f>Derived_Metrics[[#This Row],[Customer Revenue]]/SUM(Derived_Metrics[Customer Revenue])</f>
        <v>3.0807427629949796E-4</v>
      </c>
      <c r="J30" t="s">
        <v>219</v>
      </c>
      <c r="K30" s="5">
        <f>SUMIFS(Derived_Metrics[Revenue],Derived_Metrics[Product ID],Derived_Metrics[[#This Row],[Product ID]])</f>
        <v>50818.646000000001</v>
      </c>
      <c r="L30" s="5">
        <f>SUMIFS(Derived_Metrics[Profit],Derived_Metrics[Product ID],Derived_Metrics[[#This Row],[Product ID]])</f>
        <v>1558.5909999999999</v>
      </c>
      <c r="M30" s="5" t="str">
        <f>IF(AND(Derived_Metrics[[#This Row],[Product Revenue]]&gt;AVERAGE(Derived_Metrics[Product Revenue]),Derived_Metrics[[#This Row],[Product Profit]]&lt;0),"high sales Low Profit","Normal")</f>
        <v>Normal</v>
      </c>
      <c r="N30">
        <v>600.55799999999999</v>
      </c>
      <c r="O30">
        <v>3</v>
      </c>
      <c r="P30">
        <v>0.3</v>
      </c>
      <c r="Q30">
        <v>-8.5793999999999997</v>
      </c>
      <c r="R30">
        <f>Derived_Metrics[[#This Row],[Selling Price]]*Derived_Metrics[[#This Row],[Quantity]]</f>
        <v>1801.674</v>
      </c>
      <c r="S30" s="2">
        <f>IF(Derived_Metrics[[#This Row],[Revenue]]=0,0,Derived_Metrics[[#This Row],[Profit]]/Derived_Metrics[[#This Row],[Revenue]])</f>
        <v>-4.7619047619047615E-3</v>
      </c>
      <c r="T30" t="str">
        <f>IF(Derived_Metrics[[#This Row],[Profit]]&lt;0, "Loss","Profit")</f>
        <v>Loss</v>
      </c>
      <c r="U30" s="5">
        <f>Derived_Metrics[[#This Row],[Selling Price]]*Derived_Metrics[[#This Row],[Quantity]]*Derived_Metrics[[#This Row],[Discount]]</f>
        <v>540.50220000000002</v>
      </c>
      <c r="V30" t="str">
        <f>IF(Derived_Metrics[[#This Row],[Discount]]&gt;0,"Discount Applied","No Discount")</f>
        <v>Discount Applied</v>
      </c>
      <c r="W30" t="str">
        <f>IF(Derived_Metrics[[#This Row],[Discount]]&gt;0.3,"High Discount","Low Discount")</f>
        <v>Low Discount</v>
      </c>
      <c r="X30" s="13">
        <f>SUMIFS(Derived_Metrics[Customer_Revenue_Share],Derived_Metrics[Customee_ Revenue _Rank],"&lt;="&amp;Derived_Metrics[[#This Row],[Customee_ Revenue _Rank]])</f>
        <v>0.85264884625859427</v>
      </c>
      <c r="Y30" t="str">
        <f>IF(Derived_Metrics[[#This Row],[Cumulative_Revenue_%]]&lt;=0.8,"Top 80% Revenue","Remaining 20% Revenue")</f>
        <v>Remaining 20% Revenue</v>
      </c>
    </row>
    <row r="31" spans="1:25" x14ac:dyDescent="0.25">
      <c r="A31" t="s">
        <v>221</v>
      </c>
      <c r="B31" s="1">
        <v>41902</v>
      </c>
      <c r="C31" t="s">
        <v>224</v>
      </c>
      <c r="D31" s="4">
        <f>SUMIFS(Derived_Metrics[Revenue],Derived_Metrics[Customer ID],Derived_Metrics[[#This Row],[Customer ID]])</f>
        <v>13039.97</v>
      </c>
      <c r="E31" s="4">
        <f>SUMIFS(Derived_Metrics[Profit],Derived_Metrics[Customer ID],Derived_Metrics[[#This Row],[Customer ID]])</f>
        <v>-69.729200000000048</v>
      </c>
      <c r="F31" s="5">
        <f>_xlfn.PERCENTRANK.INC(Derived_Metrics[Customer Revenue],Derived_Metrics[[#This Row],[Customer Revenue]])</f>
        <v>0.84599999999999997</v>
      </c>
      <c r="G31" s="5" t="str" cm="1">
        <f t="array" ref="G31">_xlfn.IFS(Derived_Metrics[[#This Row],[Customer Revenue Percentile]]&gt;=0.8,"High Value",Derived_Metrics[[#This Row],[Customer Revenue Percentile]]&gt;=0.4,"Medium Value",TRUE,"Low Value")</f>
        <v>High Value</v>
      </c>
      <c r="H31" s="12">
        <f>_xlfn.RANK.EQ(Derived_Metrics[[#This Row],[Customer Revenue]],Derived_Metrics[Customer Revenue],0)</f>
        <v>325</v>
      </c>
      <c r="I31" s="15">
        <f>Derived_Metrics[[#This Row],[Customer Revenue]]/SUM(Derived_Metrics[Customer Revenue])</f>
        <v>8.3701061529799106E-4</v>
      </c>
      <c r="J31" t="s">
        <v>227</v>
      </c>
      <c r="K31" s="5">
        <f>SUMIFS(Derived_Metrics[Revenue],Derived_Metrics[Product ID],Derived_Metrics[[#This Row],[Product ID]])</f>
        <v>16554.36</v>
      </c>
      <c r="L31" s="5">
        <f>SUMIFS(Derived_Metrics[Profit],Derived_Metrics[Product ID],Derived_Metrics[[#This Row],[Product ID]])</f>
        <v>-164.72000000000003</v>
      </c>
      <c r="M31" s="5" t="str">
        <f>IF(AND(Derived_Metrics[[#This Row],[Product Revenue]]&gt;AVERAGE(Derived_Metrics[Product Revenue]),Derived_Metrics[[#This Row],[Product Profit]]&lt;0),"high sales Low Profit","Normal")</f>
        <v>high sales Low Profit</v>
      </c>
      <c r="N31">
        <v>617.70000000000005</v>
      </c>
      <c r="O31">
        <v>6</v>
      </c>
      <c r="P31">
        <v>0.5</v>
      </c>
      <c r="Q31">
        <v>-407.68200000000002</v>
      </c>
      <c r="R31">
        <f>Derived_Metrics[[#This Row],[Selling Price]]*Derived_Metrics[[#This Row],[Quantity]]</f>
        <v>3706.2000000000003</v>
      </c>
      <c r="S31" s="2">
        <f>IF(Derived_Metrics[[#This Row],[Revenue]]=0,0,Derived_Metrics[[#This Row],[Profit]]/Derived_Metrics[[#This Row],[Revenue]])</f>
        <v>-0.11</v>
      </c>
      <c r="T31" t="str">
        <f>IF(Derived_Metrics[[#This Row],[Profit]]&lt;0, "Loss","Profit")</f>
        <v>Loss</v>
      </c>
      <c r="U31" s="5">
        <f>Derived_Metrics[[#This Row],[Selling Price]]*Derived_Metrics[[#This Row],[Quantity]]*Derived_Metrics[[#This Row],[Discount]]</f>
        <v>1853.1000000000001</v>
      </c>
      <c r="V31" t="str">
        <f>IF(Derived_Metrics[[#This Row],[Discount]]&gt;0,"Discount Applied","No Discount")</f>
        <v>Discount Applied</v>
      </c>
      <c r="W31" t="str">
        <f>IF(Derived_Metrics[[#This Row],[Discount]]&gt;0.3,"High Discount","Low Discount")</f>
        <v>High Discount</v>
      </c>
      <c r="X31" s="13">
        <f>SUMIFS(Derived_Metrics[Customer_Revenue_Share],Derived_Metrics[Customee_ Revenue _Rank],"&lt;="&amp;Derived_Metrics[[#This Row],[Customee_ Revenue _Rank]])</f>
        <v>0.50027770036211472</v>
      </c>
      <c r="Y31" t="str">
        <f>IF(Derived_Metrics[[#This Row],[Cumulative_Revenue_%]]&lt;=0.8,"Top 80% Revenue","Remaining 20% Revenue")</f>
        <v>Top 80% Revenue</v>
      </c>
    </row>
    <row r="32" spans="1:25" x14ac:dyDescent="0.25">
      <c r="A32" t="s">
        <v>229</v>
      </c>
      <c r="B32" s="1">
        <v>42532</v>
      </c>
      <c r="C32" t="s">
        <v>230</v>
      </c>
      <c r="D32" s="4">
        <f>SUMIFS(Derived_Metrics[Revenue],Derived_Metrics[Customer ID],Derived_Metrics[[#This Row],[Customer ID]])</f>
        <v>6986.0120000000006</v>
      </c>
      <c r="E32" s="4">
        <f>SUMIFS(Derived_Metrics[Profit],Derived_Metrics[Customer ID],Derived_Metrics[[#This Row],[Customer ID]])</f>
        <v>176.42419999999998</v>
      </c>
      <c r="F32" s="5">
        <f>_xlfn.PERCENTRANK.INC(Derived_Metrics[Customer Revenue],Derived_Metrics[[#This Row],[Customer Revenue]])</f>
        <v>0.64300000000000002</v>
      </c>
      <c r="G32" s="5" t="str" cm="1">
        <f t="array" ref="G32">_xlfn.IFS(Derived_Metrics[[#This Row],[Customer Revenue Percentile]]&gt;=0.8,"High Value",Derived_Metrics[[#This Row],[Customer Revenue Percentile]]&gt;=0.4,"Medium Value",TRUE,"Low Value")</f>
        <v>Medium Value</v>
      </c>
      <c r="H32" s="12">
        <f>_xlfn.RANK.EQ(Derived_Metrics[[#This Row],[Customer Revenue]],Derived_Metrics[Customer Revenue],0)</f>
        <v>752</v>
      </c>
      <c r="I32" s="15">
        <f>Derived_Metrics[[#This Row],[Customer Revenue]]/SUM(Derived_Metrics[Customer Revenue])</f>
        <v>4.4841868521163392E-4</v>
      </c>
      <c r="J32" t="s">
        <v>139</v>
      </c>
      <c r="K32" s="5">
        <f>SUMIFS(Derived_Metrics[Revenue],Derived_Metrics[Product ID],Derived_Metrics[[#This Row],[Product ID]])</f>
        <v>10599.241999999998</v>
      </c>
      <c r="L32" s="5">
        <f>SUMIFS(Derived_Metrics[Profit],Derived_Metrics[Product ID],Derived_Metrics[[#This Row],[Product ID]])</f>
        <v>117.4863</v>
      </c>
      <c r="M32" s="5" t="str">
        <f>IF(AND(Derived_Metrics[[#This Row],[Product Revenue]]&gt;AVERAGE(Derived_Metrics[Product Revenue]),Derived_Metrics[[#This Row],[Product Profit]]&lt;0),"high sales Low Profit","Normal")</f>
        <v>Normal</v>
      </c>
      <c r="N32">
        <v>81.424000000000007</v>
      </c>
      <c r="O32">
        <v>2</v>
      </c>
      <c r="P32">
        <v>0.2</v>
      </c>
      <c r="Q32">
        <v>-9.1601999999999997</v>
      </c>
      <c r="R32">
        <f>Derived_Metrics[[#This Row],[Selling Price]]*Derived_Metrics[[#This Row],[Quantity]]</f>
        <v>162.84800000000001</v>
      </c>
      <c r="S32" s="2">
        <f>IF(Derived_Metrics[[#This Row],[Revenue]]=0,0,Derived_Metrics[[#This Row],[Profit]]/Derived_Metrics[[#This Row],[Revenue]])</f>
        <v>-5.6249999999999994E-2</v>
      </c>
      <c r="T32" t="str">
        <f>IF(Derived_Metrics[[#This Row],[Profit]]&lt;0, "Loss","Profit")</f>
        <v>Loss</v>
      </c>
      <c r="U32" s="5">
        <f>Derived_Metrics[[#This Row],[Selling Price]]*Derived_Metrics[[#This Row],[Quantity]]*Derived_Metrics[[#This Row],[Discount]]</f>
        <v>32.569600000000001</v>
      </c>
      <c r="V32" t="str">
        <f>IF(Derived_Metrics[[#This Row],[Discount]]&gt;0,"Discount Applied","No Discount")</f>
        <v>Discount Applied</v>
      </c>
      <c r="W32" t="str">
        <f>IF(Derived_Metrics[[#This Row],[Discount]]&gt;0.3,"High Discount","Low Discount")</f>
        <v>Low Discount</v>
      </c>
      <c r="X32" s="13">
        <f>SUMIFS(Derived_Metrics[Customer_Revenue_Share],Derived_Metrics[Customee_ Revenue _Rank],"&lt;="&amp;Derived_Metrics[[#This Row],[Customee_ Revenue _Rank]])</f>
        <v>0.76931242302884995</v>
      </c>
      <c r="Y32" t="str">
        <f>IF(Derived_Metrics[[#This Row],[Cumulative_Revenue_%]]&lt;=0.8,"Top 80% Revenue","Remaining 20% Revenue")</f>
        <v>Top 80% Revenue</v>
      </c>
    </row>
    <row r="33" spans="1:25" x14ac:dyDescent="0.25">
      <c r="A33" t="s">
        <v>229</v>
      </c>
      <c r="B33" s="1">
        <v>42532</v>
      </c>
      <c r="C33" t="s">
        <v>230</v>
      </c>
      <c r="D33" s="4">
        <f>SUMIFS(Derived_Metrics[Revenue],Derived_Metrics[Customer ID],Derived_Metrics[[#This Row],[Customer ID]])</f>
        <v>6986.0120000000006</v>
      </c>
      <c r="E33" s="4">
        <f>SUMIFS(Derived_Metrics[Profit],Derived_Metrics[Customer ID],Derived_Metrics[[#This Row],[Customer ID]])</f>
        <v>176.42419999999998</v>
      </c>
      <c r="F33" s="5">
        <f>_xlfn.PERCENTRANK.INC(Derived_Metrics[Customer Revenue],Derived_Metrics[[#This Row],[Customer Revenue]])</f>
        <v>0.64300000000000002</v>
      </c>
      <c r="G33" s="5" t="str" cm="1">
        <f t="array" ref="G33">_xlfn.IFS(Derived_Metrics[[#This Row],[Customer Revenue Percentile]]&gt;=0.8,"High Value",Derived_Metrics[[#This Row],[Customer Revenue Percentile]]&gt;=0.4,"Medium Value",TRUE,"Low Value")</f>
        <v>Medium Value</v>
      </c>
      <c r="H33" s="12">
        <f>_xlfn.RANK.EQ(Derived_Metrics[[#This Row],[Customer Revenue]],Derived_Metrics[Customer Revenue],0)</f>
        <v>752</v>
      </c>
      <c r="I33" s="15">
        <f>Derived_Metrics[[#This Row],[Customer Revenue]]/SUM(Derived_Metrics[Customer Revenue])</f>
        <v>4.4841868521163392E-4</v>
      </c>
      <c r="J33" t="s">
        <v>233</v>
      </c>
      <c r="K33" s="5">
        <f>SUMIFS(Derived_Metrics[Revenue],Derived_Metrics[Product ID],Derived_Metrics[[#This Row],[Product ID]])</f>
        <v>5343.7439999999997</v>
      </c>
      <c r="L33" s="5">
        <f>SUMIFS(Derived_Metrics[Profit],Derived_Metrics[Product ID],Derived_Metrics[[#This Row],[Product ID]])</f>
        <v>-111.328</v>
      </c>
      <c r="M33" s="5" t="str">
        <f>IF(AND(Derived_Metrics[[#This Row],[Product Revenue]]&gt;AVERAGE(Derived_Metrics[Product Revenue]),Derived_Metrics[[#This Row],[Product Profit]]&lt;0),"high sales Low Profit","Normal")</f>
        <v>Normal</v>
      </c>
      <c r="N33">
        <v>238.56</v>
      </c>
      <c r="O33">
        <v>3</v>
      </c>
      <c r="P33">
        <v>0</v>
      </c>
      <c r="Q33">
        <v>26.241599999999998</v>
      </c>
      <c r="R33">
        <f>Derived_Metrics[[#This Row],[Selling Price]]*Derived_Metrics[[#This Row],[Quantity]]</f>
        <v>715.68000000000006</v>
      </c>
      <c r="S33" s="2">
        <f>IF(Derived_Metrics[[#This Row],[Revenue]]=0,0,Derived_Metrics[[#This Row],[Profit]]/Derived_Metrics[[#This Row],[Revenue]])</f>
        <v>3.666666666666666E-2</v>
      </c>
      <c r="T33" t="str">
        <f>IF(Derived_Metrics[[#This Row],[Profit]]&lt;0, "Loss","Profit")</f>
        <v>Profit</v>
      </c>
      <c r="U33" s="5">
        <f>Derived_Metrics[[#This Row],[Selling Price]]*Derived_Metrics[[#This Row],[Quantity]]*Derived_Metrics[[#This Row],[Discount]]</f>
        <v>0</v>
      </c>
      <c r="V33" t="str">
        <f>IF(Derived_Metrics[[#This Row],[Discount]]&gt;0,"Discount Applied","No Discount")</f>
        <v>No Discount</v>
      </c>
      <c r="W33" t="str">
        <f>IF(Derived_Metrics[[#This Row],[Discount]]&gt;0.3,"High Discount","Low Discount")</f>
        <v>Low Discount</v>
      </c>
      <c r="X33" s="13">
        <f>SUMIFS(Derived_Metrics[Customer_Revenue_Share],Derived_Metrics[Customee_ Revenue _Rank],"&lt;="&amp;Derived_Metrics[[#This Row],[Customee_ Revenue _Rank]])</f>
        <v>0.76931242302884995</v>
      </c>
      <c r="Y33" t="str">
        <f>IF(Derived_Metrics[[#This Row],[Cumulative_Revenue_%]]&lt;=0.8,"Top 80% Revenue","Remaining 20% Revenue")</f>
        <v>Top 80% Revenue</v>
      </c>
    </row>
    <row r="34" spans="1:25" x14ac:dyDescent="0.25">
      <c r="A34" t="s">
        <v>235</v>
      </c>
      <c r="B34" s="1">
        <v>42656</v>
      </c>
      <c r="C34" t="s">
        <v>238</v>
      </c>
      <c r="D34" s="4">
        <f>SUMIFS(Derived_Metrics[Revenue],Derived_Metrics[Customer ID],Derived_Metrics[[#This Row],[Customer ID]])</f>
        <v>10142.768</v>
      </c>
      <c r="E34" s="4">
        <f>SUMIFS(Derived_Metrics[Profit],Derived_Metrics[Customer ID],Derived_Metrics[[#This Row],[Customer ID]])</f>
        <v>-152.83079999999998</v>
      </c>
      <c r="F34" s="5">
        <f>_xlfn.PERCENTRANK.INC(Derived_Metrics[Customer Revenue],Derived_Metrics[[#This Row],[Customer Revenue]])</f>
        <v>0.755</v>
      </c>
      <c r="G34" s="5" t="str" cm="1">
        <f t="array" ref="G34">_xlfn.IFS(Derived_Metrics[[#This Row],[Customer Revenue Percentile]]&gt;=0.8,"High Value",Derived_Metrics[[#This Row],[Customer Revenue Percentile]]&gt;=0.4,"Medium Value",TRUE,"Low Value")</f>
        <v>Medium Value</v>
      </c>
      <c r="H34" s="12">
        <f>_xlfn.RANK.EQ(Derived_Metrics[[#This Row],[Customer Revenue]],Derived_Metrics[Customer Revenue],0)</f>
        <v>511</v>
      </c>
      <c r="I34" s="15">
        <f>Derived_Metrics[[#This Row],[Customer Revenue]]/SUM(Derived_Metrics[Customer Revenue])</f>
        <v>6.5104478649143929E-4</v>
      </c>
      <c r="J34" t="s">
        <v>113</v>
      </c>
      <c r="K34" s="5">
        <f>SUMIFS(Derived_Metrics[Revenue],Derived_Metrics[Product ID],Derived_Metrics[[#This Row],[Product ID]])</f>
        <v>865.48000000000025</v>
      </c>
      <c r="L34" s="5">
        <f>SUMIFS(Derived_Metrics[Profit],Derived_Metrics[Product ID],Derived_Metrics[[#This Row],[Product ID]])</f>
        <v>44.721600000000009</v>
      </c>
      <c r="M34" s="5" t="str">
        <f>IF(AND(Derived_Metrics[[#This Row],[Product Revenue]]&gt;AVERAGE(Derived_Metrics[Product Revenue]),Derived_Metrics[[#This Row],[Product Profit]]&lt;0),"high sales Low Profit","Normal")</f>
        <v>Normal</v>
      </c>
      <c r="N34">
        <v>43.12</v>
      </c>
      <c r="O34">
        <v>14</v>
      </c>
      <c r="P34">
        <v>0</v>
      </c>
      <c r="Q34">
        <v>20.697600000000001</v>
      </c>
      <c r="R34">
        <f>Derived_Metrics[[#This Row],[Selling Price]]*Derived_Metrics[[#This Row],[Quantity]]</f>
        <v>603.67999999999995</v>
      </c>
      <c r="S34" s="2">
        <f>IF(Derived_Metrics[[#This Row],[Revenue]]=0,0,Derived_Metrics[[#This Row],[Profit]]/Derived_Metrics[[#This Row],[Revenue]])</f>
        <v>3.4285714285714287E-2</v>
      </c>
      <c r="T34" t="str">
        <f>IF(Derived_Metrics[[#This Row],[Profit]]&lt;0, "Loss","Profit")</f>
        <v>Profit</v>
      </c>
      <c r="U34" s="5">
        <f>Derived_Metrics[[#This Row],[Selling Price]]*Derived_Metrics[[#This Row],[Quantity]]*Derived_Metrics[[#This Row],[Discount]]</f>
        <v>0</v>
      </c>
      <c r="V34" t="str">
        <f>IF(Derived_Metrics[[#This Row],[Discount]]&gt;0,"Discount Applied","No Discount")</f>
        <v>No Discount</v>
      </c>
      <c r="W34" t="str">
        <f>IF(Derived_Metrics[[#This Row],[Discount]]&gt;0.3,"High Discount","Low Discount")</f>
        <v>Low Discount</v>
      </c>
      <c r="X34" s="13">
        <f>SUMIFS(Derived_Metrics[Customer_Revenue_Share],Derived_Metrics[Customee_ Revenue _Rank],"&lt;="&amp;Derived_Metrics[[#This Row],[Customee_ Revenue _Rank]])</f>
        <v>0.63948627174085315</v>
      </c>
      <c r="Y34" t="str">
        <f>IF(Derived_Metrics[[#This Row],[Cumulative_Revenue_%]]&lt;=0.8,"Top 80% Revenue","Remaining 20% Revenue")</f>
        <v>Top 80% Revenue</v>
      </c>
    </row>
    <row r="35" spans="1:25" x14ac:dyDescent="0.25">
      <c r="A35" t="s">
        <v>241</v>
      </c>
      <c r="B35" s="1">
        <v>42499</v>
      </c>
      <c r="C35" t="s">
        <v>242</v>
      </c>
      <c r="D35" s="4">
        <f>SUMIFS(Derived_Metrics[Revenue],Derived_Metrics[Customer ID],Derived_Metrics[[#This Row],[Customer ID]])</f>
        <v>2940.2779999999998</v>
      </c>
      <c r="E35" s="4">
        <f>SUMIFS(Derived_Metrics[Profit],Derived_Metrics[Customer ID],Derived_Metrics[[#This Row],[Customer ID]])</f>
        <v>44.254900000000013</v>
      </c>
      <c r="F35" s="5">
        <f>_xlfn.PERCENTRANK.INC(Derived_Metrics[Customer Revenue],Derived_Metrics[[#This Row],[Customer Revenue]])</f>
        <v>0.38300000000000001</v>
      </c>
      <c r="G35" s="5" t="str" cm="1">
        <f t="array" ref="G35">_xlfn.IFS(Derived_Metrics[[#This Row],[Customer Revenue Percentile]]&gt;=0.8,"High Value",Derived_Metrics[[#This Row],[Customer Revenue Percentile]]&gt;=0.4,"Medium Value",TRUE,"Low Value")</f>
        <v>Low Value</v>
      </c>
      <c r="H35" s="12">
        <f>_xlfn.RANK.EQ(Derived_Metrics[[#This Row],[Customer Revenue]],Derived_Metrics[Customer Revenue],0)</f>
        <v>1304</v>
      </c>
      <c r="I35" s="15">
        <f>Derived_Metrics[[#This Row],[Customer Revenue]]/SUM(Derived_Metrics[Customer Revenue])</f>
        <v>1.8873079446709974E-4</v>
      </c>
      <c r="J35" t="s">
        <v>83</v>
      </c>
      <c r="K35" s="5">
        <f>SUMIFS(Derived_Metrics[Revenue],Derived_Metrics[Product ID],Derived_Metrics[[#This Row],[Product ID]])</f>
        <v>7595.6839999999993</v>
      </c>
      <c r="L35" s="5">
        <f>SUMIFS(Derived_Metrics[Profit],Derived_Metrics[Product ID],Derived_Metrics[[#This Row],[Product ID]])</f>
        <v>235.14070000000004</v>
      </c>
      <c r="M35" s="5" t="str">
        <f>IF(AND(Derived_Metrics[[#This Row],[Product Revenue]]&gt;AVERAGE(Derived_Metrics[Product Revenue]),Derived_Metrics[[#This Row],[Product Profit]]&lt;0),"high sales Low Profit","Normal")</f>
        <v>Normal</v>
      </c>
      <c r="N35">
        <v>82.8</v>
      </c>
      <c r="O35">
        <v>2</v>
      </c>
      <c r="P35">
        <v>0.2</v>
      </c>
      <c r="Q35">
        <v>10.35</v>
      </c>
      <c r="R35">
        <f>Derived_Metrics[[#This Row],[Selling Price]]*Derived_Metrics[[#This Row],[Quantity]]</f>
        <v>165.6</v>
      </c>
      <c r="S35" s="2">
        <f>IF(Derived_Metrics[[#This Row],[Revenue]]=0,0,Derived_Metrics[[#This Row],[Profit]]/Derived_Metrics[[#This Row],[Revenue]])</f>
        <v>6.25E-2</v>
      </c>
      <c r="T35" t="str">
        <f>IF(Derived_Metrics[[#This Row],[Profit]]&lt;0, "Loss","Profit")</f>
        <v>Profit</v>
      </c>
      <c r="U35" s="5">
        <f>Derived_Metrics[[#This Row],[Selling Price]]*Derived_Metrics[[#This Row],[Quantity]]*Derived_Metrics[[#This Row],[Discount]]</f>
        <v>33.119999999999997</v>
      </c>
      <c r="V35" t="str">
        <f>IF(Derived_Metrics[[#This Row],[Discount]]&gt;0,"Discount Applied","No Discount")</f>
        <v>Discount Applied</v>
      </c>
      <c r="W35" t="str">
        <f>IF(Derived_Metrics[[#This Row],[Discount]]&gt;0.3,"High Discount","Low Discount")</f>
        <v>Low Discount</v>
      </c>
      <c r="X35" s="13">
        <f>SUMIFS(Derived_Metrics[Customer_Revenue_Share],Derived_Metrics[Customee_ Revenue _Rank],"&lt;="&amp;Derived_Metrics[[#This Row],[Customee_ Revenue _Rank]])</f>
        <v>0.93244856951620958</v>
      </c>
      <c r="Y35" t="str">
        <f>IF(Derived_Metrics[[#This Row],[Cumulative_Revenue_%]]&lt;=0.8,"Top 80% Revenue","Remaining 20% Revenue")</f>
        <v>Remaining 20% Revenue</v>
      </c>
    </row>
    <row r="36" spans="1:25" x14ac:dyDescent="0.25">
      <c r="A36" t="s">
        <v>244</v>
      </c>
      <c r="B36" s="1">
        <v>41934</v>
      </c>
      <c r="C36" t="s">
        <v>247</v>
      </c>
      <c r="D36" s="4">
        <f>SUMIFS(Derived_Metrics[Revenue],Derived_Metrics[Customer ID],Derived_Metrics[[#This Row],[Customer ID]])</f>
        <v>4208.0020000000004</v>
      </c>
      <c r="E36" s="4">
        <f>SUMIFS(Derived_Metrics[Profit],Derived_Metrics[Customer ID],Derived_Metrics[[#This Row],[Customer ID]])</f>
        <v>-43.484399999999994</v>
      </c>
      <c r="F36" s="5">
        <f>_xlfn.PERCENTRANK.INC(Derived_Metrics[Customer Revenue],Derived_Metrics[[#This Row],[Customer Revenue]])</f>
        <v>0.497</v>
      </c>
      <c r="G36" s="5" t="str" cm="1">
        <f t="array" ref="G36">_xlfn.IFS(Derived_Metrics[[#This Row],[Customer Revenue Percentile]]&gt;=0.8,"High Value",Derived_Metrics[[#This Row],[Customer Revenue Percentile]]&gt;=0.4,"Medium Value",TRUE,"Low Value")</f>
        <v>Medium Value</v>
      </c>
      <c r="H36" s="12">
        <f>_xlfn.RANK.EQ(Derived_Metrics[[#This Row],[Customer Revenue]],Derived_Metrics[Customer Revenue],0)</f>
        <v>1062</v>
      </c>
      <c r="I36" s="15">
        <f>Derived_Metrics[[#This Row],[Customer Revenue]]/SUM(Derived_Metrics[Customer Revenue])</f>
        <v>2.7010356183297793E-4</v>
      </c>
      <c r="J36" t="s">
        <v>251</v>
      </c>
      <c r="K36" s="5">
        <f>SUMIFS(Derived_Metrics[Revenue],Derived_Metrics[Product ID],Derived_Metrics[[#This Row],[Product ID]])</f>
        <v>1226.412</v>
      </c>
      <c r="L36" s="5">
        <f>SUMIFS(Derived_Metrics[Profit],Derived_Metrics[Product ID],Derived_Metrics[[#This Row],[Product ID]])</f>
        <v>94.768200000000007</v>
      </c>
      <c r="M36" s="5" t="str">
        <f>IF(AND(Derived_Metrics[[#This Row],[Product Revenue]]&gt;AVERAGE(Derived_Metrics[Product Revenue]),Derived_Metrics[[#This Row],[Product Profit]]&lt;0),"high sales Low Profit","Normal")</f>
        <v>Normal</v>
      </c>
      <c r="N36">
        <v>93.888000000000005</v>
      </c>
      <c r="O36">
        <v>4</v>
      </c>
      <c r="P36">
        <v>0.2</v>
      </c>
      <c r="Q36">
        <v>12.909599999999999</v>
      </c>
      <c r="R36">
        <f>Derived_Metrics[[#This Row],[Selling Price]]*Derived_Metrics[[#This Row],[Quantity]]</f>
        <v>375.55200000000002</v>
      </c>
      <c r="S36" s="2">
        <f>IF(Derived_Metrics[[#This Row],[Revenue]]=0,0,Derived_Metrics[[#This Row],[Profit]]/Derived_Metrics[[#This Row],[Revenue]])</f>
        <v>3.4374999999999996E-2</v>
      </c>
      <c r="T36" t="str">
        <f>IF(Derived_Metrics[[#This Row],[Profit]]&lt;0, "Loss","Profit")</f>
        <v>Profit</v>
      </c>
      <c r="U36" s="5">
        <f>Derived_Metrics[[#This Row],[Selling Price]]*Derived_Metrics[[#This Row],[Quantity]]*Derived_Metrics[[#This Row],[Discount]]</f>
        <v>75.110400000000013</v>
      </c>
      <c r="V36" t="str">
        <f>IF(Derived_Metrics[[#This Row],[Discount]]&gt;0,"Discount Applied","No Discount")</f>
        <v>Discount Applied</v>
      </c>
      <c r="W36" t="str">
        <f>IF(Derived_Metrics[[#This Row],[Discount]]&gt;0.3,"High Discount","Low Discount")</f>
        <v>Low Discount</v>
      </c>
      <c r="X36" s="13">
        <f>SUMIFS(Derived_Metrics[Customer_Revenue_Share],Derived_Metrics[Customee_ Revenue _Rank],"&lt;="&amp;Derived_Metrics[[#This Row],[Customee_ Revenue _Rank]])</f>
        <v>0.87782837519201329</v>
      </c>
      <c r="Y36" t="str">
        <f>IF(Derived_Metrics[[#This Row],[Cumulative_Revenue_%]]&lt;=0.8,"Top 80% Revenue","Remaining 20% Revenue")</f>
        <v>Remaining 20% Revenue</v>
      </c>
    </row>
    <row r="37" spans="1:25" x14ac:dyDescent="0.25">
      <c r="A37" t="s">
        <v>253</v>
      </c>
      <c r="B37" s="1">
        <v>42502</v>
      </c>
      <c r="C37" t="s">
        <v>254</v>
      </c>
      <c r="D37" s="4">
        <f>SUMIFS(Derived_Metrics[Revenue],Derived_Metrics[Customer ID],Derived_Metrics[[#This Row],[Customer ID]])</f>
        <v>15644.24</v>
      </c>
      <c r="E37" s="4">
        <f>SUMIFS(Derived_Metrics[Profit],Derived_Metrics[Customer ID],Derived_Metrics[[#This Row],[Customer ID]])</f>
        <v>589.83240000000001</v>
      </c>
      <c r="F37" s="5">
        <f>_xlfn.PERCENTRANK.INC(Derived_Metrics[Customer Revenue],Derived_Metrics[[#This Row],[Customer Revenue]])</f>
        <v>0.878</v>
      </c>
      <c r="G37" s="5" t="str" cm="1">
        <f t="array" ref="G37">_xlfn.IFS(Derived_Metrics[[#This Row],[Customer Revenue Percentile]]&gt;=0.8,"High Value",Derived_Metrics[[#This Row],[Customer Revenue Percentile]]&gt;=0.4,"Medium Value",TRUE,"Low Value")</f>
        <v>High Value</v>
      </c>
      <c r="H37" s="12">
        <f>_xlfn.RANK.EQ(Derived_Metrics[[#This Row],[Customer Revenue]],Derived_Metrics[Customer Revenue],0)</f>
        <v>257</v>
      </c>
      <c r="I37" s="15">
        <f>Derived_Metrics[[#This Row],[Customer Revenue]]/SUM(Derived_Metrics[Customer Revenue])</f>
        <v>1.0041737019540263E-3</v>
      </c>
      <c r="J37" t="s">
        <v>34</v>
      </c>
      <c r="K37" s="5">
        <f>SUMIFS(Derived_Metrics[Revenue],Derived_Metrics[Product ID],Derived_Metrics[[#This Row],[Product ID]])</f>
        <v>58262.423999999999</v>
      </c>
      <c r="L37" s="5">
        <f>SUMIFS(Derived_Metrics[Profit],Derived_Metrics[Product ID],Derived_Metrics[[#This Row],[Product ID]])</f>
        <v>1927.442</v>
      </c>
      <c r="M37" s="5" t="str">
        <f>IF(AND(Derived_Metrics[[#This Row],[Product Revenue]]&gt;AVERAGE(Derived_Metrics[Product Revenue]),Derived_Metrics[[#This Row],[Product Profit]]&lt;0),"high sales Low Profit","Normal")</f>
        <v>Normal</v>
      </c>
      <c r="N37">
        <v>1951.84</v>
      </c>
      <c r="O37">
        <v>8</v>
      </c>
      <c r="P37">
        <v>0</v>
      </c>
      <c r="Q37">
        <v>585.55200000000002</v>
      </c>
      <c r="R37">
        <f>Derived_Metrics[[#This Row],[Selling Price]]*Derived_Metrics[[#This Row],[Quantity]]</f>
        <v>15614.72</v>
      </c>
      <c r="S37" s="2">
        <f>IF(Derived_Metrics[[#This Row],[Revenue]]=0,0,Derived_Metrics[[#This Row],[Profit]]/Derived_Metrics[[#This Row],[Revenue]])</f>
        <v>3.7500000000000006E-2</v>
      </c>
      <c r="T37" t="str">
        <f>IF(Derived_Metrics[[#This Row],[Profit]]&lt;0, "Loss","Profit")</f>
        <v>Profit</v>
      </c>
      <c r="U37" s="5">
        <f>Derived_Metrics[[#This Row],[Selling Price]]*Derived_Metrics[[#This Row],[Quantity]]*Derived_Metrics[[#This Row],[Discount]]</f>
        <v>0</v>
      </c>
      <c r="V37" t="str">
        <f>IF(Derived_Metrics[[#This Row],[Discount]]&gt;0,"Discount Applied","No Discount")</f>
        <v>No Discount</v>
      </c>
      <c r="W37" t="str">
        <f>IF(Derived_Metrics[[#This Row],[Discount]]&gt;0.3,"High Discount","Low Discount")</f>
        <v>Low Discount</v>
      </c>
      <c r="X37" s="13">
        <f>SUMIFS(Derived_Metrics[Customer_Revenue_Share],Derived_Metrics[Customee_ Revenue _Rank],"&lt;="&amp;Derived_Metrics[[#This Row],[Customee_ Revenue _Rank]])</f>
        <v>0.43775371558642212</v>
      </c>
      <c r="Y37" t="str">
        <f>IF(Derived_Metrics[[#This Row],[Cumulative_Revenue_%]]&lt;=0.8,"Top 80% Revenue","Remaining 20% Revenue")</f>
        <v>Top 80% Revenue</v>
      </c>
    </row>
    <row r="38" spans="1:25" x14ac:dyDescent="0.25">
      <c r="A38" t="s">
        <v>258</v>
      </c>
      <c r="B38" s="1">
        <v>41642</v>
      </c>
      <c r="C38" t="s">
        <v>259</v>
      </c>
      <c r="D38" s="4">
        <f>SUMIFS(Derived_Metrics[Revenue],Derived_Metrics[Customer ID],Derived_Metrics[[#This Row],[Customer ID]])</f>
        <v>2866.1519999999996</v>
      </c>
      <c r="E38" s="4">
        <f>SUMIFS(Derived_Metrics[Profit],Derived_Metrics[Customer ID],Derived_Metrics[[#This Row],[Customer ID]])</f>
        <v>-252.63339999999999</v>
      </c>
      <c r="F38" s="5">
        <f>_xlfn.PERCENTRANK.INC(Derived_Metrics[Customer Revenue],Derived_Metrics[[#This Row],[Customer Revenue]])</f>
        <v>0.371</v>
      </c>
      <c r="G38" s="5" t="str" cm="1">
        <f t="array" ref="G38">_xlfn.IFS(Derived_Metrics[[#This Row],[Customer Revenue Percentile]]&gt;=0.8,"High Value",Derived_Metrics[[#This Row],[Customer Revenue Percentile]]&gt;=0.4,"Medium Value",TRUE,"Low Value")</f>
        <v>Low Value</v>
      </c>
      <c r="H38" s="12">
        <f>_xlfn.RANK.EQ(Derived_Metrics[[#This Row],[Customer Revenue]],Derived_Metrics[Customer Revenue],0)</f>
        <v>1331</v>
      </c>
      <c r="I38" s="15">
        <f>Derived_Metrics[[#This Row],[Customer Revenue]]/SUM(Derived_Metrics[Customer Revenue])</f>
        <v>1.8397278897555497E-4</v>
      </c>
      <c r="J38" t="s">
        <v>219</v>
      </c>
      <c r="K38" s="5">
        <f>SUMIFS(Derived_Metrics[Revenue],Derived_Metrics[Product ID],Derived_Metrics[[#This Row],[Product ID]])</f>
        <v>50818.646000000001</v>
      </c>
      <c r="L38" s="5">
        <f>SUMIFS(Derived_Metrics[Profit],Derived_Metrics[Product ID],Derived_Metrics[[#This Row],[Product ID]])</f>
        <v>1558.5909999999999</v>
      </c>
      <c r="M38" s="5" t="str">
        <f>IF(AND(Derived_Metrics[[#This Row],[Product Revenue]]&gt;AVERAGE(Derived_Metrics[Product Revenue]),Derived_Metrics[[#This Row],[Product Profit]]&lt;0),"high sales Low Profit","Normal")</f>
        <v>Normal</v>
      </c>
      <c r="N38">
        <v>457.56799999999998</v>
      </c>
      <c r="O38">
        <v>2</v>
      </c>
      <c r="P38">
        <v>0.2</v>
      </c>
      <c r="Q38">
        <v>51.476399999999998</v>
      </c>
      <c r="R38">
        <f>Derived_Metrics[[#This Row],[Selling Price]]*Derived_Metrics[[#This Row],[Quantity]]</f>
        <v>915.13599999999997</v>
      </c>
      <c r="S38" s="2">
        <f>IF(Derived_Metrics[[#This Row],[Revenue]]=0,0,Derived_Metrics[[#This Row],[Profit]]/Derived_Metrics[[#This Row],[Revenue]])</f>
        <v>5.6250000000000001E-2</v>
      </c>
      <c r="T38" t="str">
        <f>IF(Derived_Metrics[[#This Row],[Profit]]&lt;0, "Loss","Profit")</f>
        <v>Profit</v>
      </c>
      <c r="U38" s="5">
        <f>Derived_Metrics[[#This Row],[Selling Price]]*Derived_Metrics[[#This Row],[Quantity]]*Derived_Metrics[[#This Row],[Discount]]</f>
        <v>183.02719999999999</v>
      </c>
      <c r="V38" t="str">
        <f>IF(Derived_Metrics[[#This Row],[Discount]]&gt;0,"Discount Applied","No Discount")</f>
        <v>Discount Applied</v>
      </c>
      <c r="W38" t="str">
        <f>IF(Derived_Metrics[[#This Row],[Discount]]&gt;0.3,"High Discount","Low Discount")</f>
        <v>Low Discount</v>
      </c>
      <c r="X38" s="13">
        <f>SUMIFS(Derived_Metrics[Customer_Revenue_Share],Derived_Metrics[Customee_ Revenue _Rank],"&lt;="&amp;Derived_Metrics[[#This Row],[Customee_ Revenue _Rank]])</f>
        <v>0.93707492615780819</v>
      </c>
      <c r="Y38" t="str">
        <f>IF(Derived_Metrics[[#This Row],[Cumulative_Revenue_%]]&lt;=0.8,"Top 80% Revenue","Remaining 20% Revenue")</f>
        <v>Remaining 20% Revenue</v>
      </c>
    </row>
    <row r="39" spans="1:25" x14ac:dyDescent="0.25">
      <c r="A39" t="s">
        <v>261</v>
      </c>
      <c r="B39" s="1">
        <v>41860</v>
      </c>
      <c r="C39" t="s">
        <v>262</v>
      </c>
      <c r="D39" s="4">
        <f>SUMIFS(Derived_Metrics[Revenue],Derived_Metrics[Customer ID],Derived_Metrics[[#This Row],[Customer ID]])</f>
        <v>16649.838</v>
      </c>
      <c r="E39" s="4">
        <f>SUMIFS(Derived_Metrics[Profit],Derived_Metrics[Customer ID],Derived_Metrics[[#This Row],[Customer ID]])</f>
        <v>-7.0755000000000017</v>
      </c>
      <c r="F39" s="5">
        <f>_xlfn.PERCENTRANK.INC(Derived_Metrics[Customer Revenue],Derived_Metrics[[#This Row],[Customer Revenue]])</f>
        <v>0.89100000000000001</v>
      </c>
      <c r="G39" s="5" t="str" cm="1">
        <f t="array" ref="G39">_xlfn.IFS(Derived_Metrics[[#This Row],[Customer Revenue Percentile]]&gt;=0.8,"High Value",Derived_Metrics[[#This Row],[Customer Revenue Percentile]]&gt;=0.4,"Medium Value",TRUE,"Low Value")</f>
        <v>High Value</v>
      </c>
      <c r="H39" s="12">
        <f>_xlfn.RANK.EQ(Derived_Metrics[[#This Row],[Customer Revenue]],Derived_Metrics[Customer Revenue],0)</f>
        <v>228</v>
      </c>
      <c r="I39" s="15">
        <f>Derived_Metrics[[#This Row],[Customer Revenue]]/SUM(Derived_Metrics[Customer Revenue])</f>
        <v>1.0687211051092812E-3</v>
      </c>
      <c r="J39" t="s">
        <v>265</v>
      </c>
      <c r="K39" s="5">
        <f>SUMIFS(Derived_Metrics[Revenue],Derived_Metrics[Product ID],Derived_Metrics[[#This Row],[Product ID]])</f>
        <v>58029.619999999995</v>
      </c>
      <c r="L39" s="5">
        <f>SUMIFS(Derived_Metrics[Profit],Derived_Metrics[Product ID],Derived_Metrics[[#This Row],[Product ID]])</f>
        <v>1179.3740000000003</v>
      </c>
      <c r="M39" s="5" t="str">
        <f>IF(AND(Derived_Metrics[[#This Row],[Product Revenue]]&gt;AVERAGE(Derived_Metrics[Product Revenue]),Derived_Metrics[[#This Row],[Product Profit]]&lt;0),"high sales Low Profit","Normal")</f>
        <v>Normal</v>
      </c>
      <c r="N39">
        <v>1740.06</v>
      </c>
      <c r="O39">
        <v>9</v>
      </c>
      <c r="P39">
        <v>0.3</v>
      </c>
      <c r="Q39">
        <v>-24.858000000000001</v>
      </c>
      <c r="R39">
        <f>Derived_Metrics[[#This Row],[Selling Price]]*Derived_Metrics[[#This Row],[Quantity]]</f>
        <v>15660.539999999999</v>
      </c>
      <c r="S39" s="2">
        <f>IF(Derived_Metrics[[#This Row],[Revenue]]=0,0,Derived_Metrics[[#This Row],[Profit]]/Derived_Metrics[[#This Row],[Revenue]])</f>
        <v>-1.5873015873015875E-3</v>
      </c>
      <c r="T39" t="str">
        <f>IF(Derived_Metrics[[#This Row],[Profit]]&lt;0, "Loss","Profit")</f>
        <v>Loss</v>
      </c>
      <c r="U39" s="5">
        <f>Derived_Metrics[[#This Row],[Selling Price]]*Derived_Metrics[[#This Row],[Quantity]]*Derived_Metrics[[#This Row],[Discount]]</f>
        <v>4698.1619999999994</v>
      </c>
      <c r="V39" t="str">
        <f>IF(Derived_Metrics[[#This Row],[Discount]]&gt;0,"Discount Applied","No Discount")</f>
        <v>Discount Applied</v>
      </c>
      <c r="W39" t="str">
        <f>IF(Derived_Metrics[[#This Row],[Discount]]&gt;0.3,"High Discount","Low Discount")</f>
        <v>Low Discount</v>
      </c>
      <c r="X39" s="13">
        <f>SUMIFS(Derived_Metrics[Customer_Revenue_Share],Derived_Metrics[Customee_ Revenue _Rank],"&lt;="&amp;Derived_Metrics[[#This Row],[Customee_ Revenue _Rank]])</f>
        <v>0.40856763895335624</v>
      </c>
      <c r="Y39" t="str">
        <f>IF(Derived_Metrics[[#This Row],[Cumulative_Revenue_%]]&lt;=0.8,"Top 80% Revenue","Remaining 20% Revenue")</f>
        <v>Top 80% Revenue</v>
      </c>
    </row>
    <row r="40" spans="1:25" x14ac:dyDescent="0.25">
      <c r="A40" t="s">
        <v>267</v>
      </c>
      <c r="B40" s="1">
        <v>41767</v>
      </c>
      <c r="C40" t="s">
        <v>268</v>
      </c>
      <c r="D40" s="4">
        <f>SUMIFS(Derived_Metrics[Revenue],Derived_Metrics[Customer ID],Derived_Metrics[[#This Row],[Customer ID]])</f>
        <v>2381.0079999999998</v>
      </c>
      <c r="E40" s="4">
        <f>SUMIFS(Derived_Metrics[Profit],Derived_Metrics[Customer ID],Derived_Metrics[[#This Row],[Customer ID]])</f>
        <v>21.259</v>
      </c>
      <c r="F40" s="5">
        <f>_xlfn.PERCENTRANK.INC(Derived_Metrics[Customer Revenue],Derived_Metrics[[#This Row],[Customer Revenue]])</f>
        <v>0.33600000000000002</v>
      </c>
      <c r="G40" s="5" t="str" cm="1">
        <f t="array" ref="G40">_xlfn.IFS(Derived_Metrics[[#This Row],[Customer Revenue Percentile]]&gt;=0.8,"High Value",Derived_Metrics[[#This Row],[Customer Revenue Percentile]]&gt;=0.4,"Medium Value",TRUE,"Low Value")</f>
        <v>Low Value</v>
      </c>
      <c r="H40" s="12">
        <f>_xlfn.RANK.EQ(Derived_Metrics[[#This Row],[Customer Revenue]],Derived_Metrics[Customer Revenue],0)</f>
        <v>1407</v>
      </c>
      <c r="I40" s="15">
        <f>Derived_Metrics[[#This Row],[Customer Revenue]]/SUM(Derived_Metrics[Customer Revenue])</f>
        <v>1.5283232792018991E-4</v>
      </c>
      <c r="J40" t="s">
        <v>270</v>
      </c>
      <c r="K40" s="5">
        <f>SUMIFS(Derived_Metrics[Revenue],Derived_Metrics[Product ID],Derived_Metrics[[#This Row],[Product ID]])</f>
        <v>12858.657999999999</v>
      </c>
      <c r="L40" s="5">
        <f>SUMIFS(Derived_Metrics[Profit],Derived_Metrics[Product ID],Derived_Metrics[[#This Row],[Product ID]])</f>
        <v>245.99700000000001</v>
      </c>
      <c r="M40" s="5" t="str">
        <f>IF(AND(Derived_Metrics[[#This Row],[Product Revenue]]&gt;AVERAGE(Derived_Metrics[Product Revenue]),Derived_Metrics[[#This Row],[Product Profit]]&lt;0),"high sales Low Profit","Normal")</f>
        <v>Normal</v>
      </c>
      <c r="N40">
        <v>340.14400000000001</v>
      </c>
      <c r="O40">
        <v>7</v>
      </c>
      <c r="P40">
        <v>0.2</v>
      </c>
      <c r="Q40">
        <v>21.259</v>
      </c>
      <c r="R40">
        <f>Derived_Metrics[[#This Row],[Selling Price]]*Derived_Metrics[[#This Row],[Quantity]]</f>
        <v>2381.0079999999998</v>
      </c>
      <c r="S40" s="2">
        <f>IF(Derived_Metrics[[#This Row],[Revenue]]=0,0,Derived_Metrics[[#This Row],[Profit]]/Derived_Metrics[[#This Row],[Revenue]])</f>
        <v>8.9285714285714298E-3</v>
      </c>
      <c r="T40" t="str">
        <f>IF(Derived_Metrics[[#This Row],[Profit]]&lt;0, "Loss","Profit")</f>
        <v>Profit</v>
      </c>
      <c r="U40" s="5">
        <f>Derived_Metrics[[#This Row],[Selling Price]]*Derived_Metrics[[#This Row],[Quantity]]*Derived_Metrics[[#This Row],[Discount]]</f>
        <v>476.20159999999998</v>
      </c>
      <c r="V40" t="str">
        <f>IF(Derived_Metrics[[#This Row],[Discount]]&gt;0,"Discount Applied","No Discount")</f>
        <v>Discount Applied</v>
      </c>
      <c r="W40" t="str">
        <f>IF(Derived_Metrics[[#This Row],[Discount]]&gt;0.3,"High Discount","Low Discount")</f>
        <v>Low Discount</v>
      </c>
      <c r="X40" s="13">
        <f>SUMIFS(Derived_Metrics[Customer_Revenue_Share],Derived_Metrics[Customee_ Revenue _Rank],"&lt;="&amp;Derived_Metrics[[#This Row],[Customee_ Revenue _Rank]])</f>
        <v>0.94913632167603768</v>
      </c>
      <c r="Y40" t="str">
        <f>IF(Derived_Metrics[[#This Row],[Cumulative_Revenue_%]]&lt;=0.8,"Top 80% Revenue","Remaining 20% Revenue")</f>
        <v>Remaining 20% Revenue</v>
      </c>
    </row>
    <row r="41" spans="1:25" x14ac:dyDescent="0.25">
      <c r="A41" t="s">
        <v>272</v>
      </c>
      <c r="B41" s="1">
        <v>42329</v>
      </c>
      <c r="C41" t="s">
        <v>143</v>
      </c>
      <c r="D41" s="4">
        <f>SUMIFS(Derived_Metrics[Revenue],Derived_Metrics[Customer ID],Derived_Metrics[[#This Row],[Customer ID]])</f>
        <v>23419.544999999998</v>
      </c>
      <c r="E41" s="4">
        <f>SUMIFS(Derived_Metrics[Profit],Derived_Metrics[Customer ID],Derived_Metrics[[#This Row],[Customer ID]])</f>
        <v>-332.45859999999999</v>
      </c>
      <c r="F41" s="5">
        <f>_xlfn.PERCENTRANK.INC(Derived_Metrics[Customer Revenue],Derived_Metrics[[#This Row],[Customer Revenue]])</f>
        <v>0.93400000000000005</v>
      </c>
      <c r="G41" s="5" t="str" cm="1">
        <f t="array" ref="G41">_xlfn.IFS(Derived_Metrics[[#This Row],[Customer Revenue Percentile]]&gt;=0.8,"High Value",Derived_Metrics[[#This Row],[Customer Revenue Percentile]]&gt;=0.4,"Medium Value",TRUE,"Low Value")</f>
        <v>High Value</v>
      </c>
      <c r="H41" s="12">
        <f>_xlfn.RANK.EQ(Derived_Metrics[[#This Row],[Customer Revenue]],Derived_Metrics[Customer Revenue],0)</f>
        <v>131</v>
      </c>
      <c r="I41" s="15">
        <f>Derived_Metrics[[#This Row],[Customer Revenue]]/SUM(Derived_Metrics[Customer Revenue])</f>
        <v>1.5032555880457538E-3</v>
      </c>
      <c r="J41" t="s">
        <v>275</v>
      </c>
      <c r="K41" s="5">
        <f>SUMIFS(Derived_Metrics[Revenue],Derived_Metrics[Product ID],Derived_Metrics[[#This Row],[Product ID]])</f>
        <v>8859.2119999999995</v>
      </c>
      <c r="L41" s="5">
        <f>SUMIFS(Derived_Metrics[Profit],Derived_Metrics[Product ID],Derived_Metrics[[#This Row],[Product ID]])</f>
        <v>80.97999999999999</v>
      </c>
      <c r="M41" s="5" t="str">
        <f>IF(AND(Derived_Metrics[[#This Row],[Product Revenue]]&gt;AVERAGE(Derived_Metrics[Product Revenue]),Derived_Metrics[[#This Row],[Product Profit]]&lt;0),"high sales Low Profit","Normal")</f>
        <v>Normal</v>
      </c>
      <c r="N41">
        <v>396.80200000000002</v>
      </c>
      <c r="O41">
        <v>7</v>
      </c>
      <c r="P41">
        <v>0.3</v>
      </c>
      <c r="Q41">
        <v>-11.337199999999999</v>
      </c>
      <c r="R41">
        <f>Derived_Metrics[[#This Row],[Selling Price]]*Derived_Metrics[[#This Row],[Quantity]]</f>
        <v>2777.614</v>
      </c>
      <c r="S41" s="2">
        <f>IF(Derived_Metrics[[#This Row],[Revenue]]=0,0,Derived_Metrics[[#This Row],[Profit]]/Derived_Metrics[[#This Row],[Revenue]])</f>
        <v>-4.081632653061224E-3</v>
      </c>
      <c r="T41" t="str">
        <f>IF(Derived_Metrics[[#This Row],[Profit]]&lt;0, "Loss","Profit")</f>
        <v>Loss</v>
      </c>
      <c r="U41" s="5">
        <f>Derived_Metrics[[#This Row],[Selling Price]]*Derived_Metrics[[#This Row],[Quantity]]*Derived_Metrics[[#This Row],[Discount]]</f>
        <v>833.28419999999994</v>
      </c>
      <c r="V41" t="str">
        <f>IF(Derived_Metrics[[#This Row],[Discount]]&gt;0,"Discount Applied","No Discount")</f>
        <v>Discount Applied</v>
      </c>
      <c r="W41" t="str">
        <f>IF(Derived_Metrics[[#This Row],[Discount]]&gt;0.3,"High Discount","Low Discount")</f>
        <v>Low Discount</v>
      </c>
      <c r="X41" s="13">
        <f>SUMIFS(Derived_Metrics[Customer_Revenue_Share],Derived_Metrics[Customee_ Revenue _Rank],"&lt;="&amp;Derived_Metrics[[#This Row],[Customee_ Revenue _Rank]])</f>
        <v>0.29652821254693662</v>
      </c>
      <c r="Y41" t="str">
        <f>IF(Derived_Metrics[[#This Row],[Cumulative_Revenue_%]]&lt;=0.8,"Top 80% Revenue","Remaining 20% Revenue")</f>
        <v>Top 80% Revenue</v>
      </c>
    </row>
    <row r="42" spans="1:25" x14ac:dyDescent="0.25">
      <c r="A42" t="s">
        <v>277</v>
      </c>
      <c r="B42" s="1">
        <v>42348</v>
      </c>
      <c r="C42" t="s">
        <v>279</v>
      </c>
      <c r="D42" s="4">
        <f>SUMIFS(Derived_Metrics[Revenue],Derived_Metrics[Customer ID],Derived_Metrics[[#This Row],[Customer ID]])</f>
        <v>9536.101999999999</v>
      </c>
      <c r="E42" s="4">
        <f>SUMIFS(Derived_Metrics[Profit],Derived_Metrics[Customer ID],Derived_Metrics[[#This Row],[Customer ID]])</f>
        <v>240.7946</v>
      </c>
      <c r="F42" s="5">
        <f>_xlfn.PERCENTRANK.INC(Derived_Metrics[Customer Revenue],Derived_Metrics[[#This Row],[Customer Revenue]])</f>
        <v>0.72599999999999998</v>
      </c>
      <c r="G42" s="5" t="str" cm="1">
        <f t="array" ref="G42">_xlfn.IFS(Derived_Metrics[[#This Row],[Customer Revenue Percentile]]&gt;=0.8,"High Value",Derived_Metrics[[#This Row],[Customer Revenue Percentile]]&gt;=0.4,"Medium Value",TRUE,"Low Value")</f>
        <v>Medium Value</v>
      </c>
      <c r="H42" s="12">
        <f>_xlfn.RANK.EQ(Derived_Metrics[[#This Row],[Customer Revenue]],Derived_Metrics[Customer Revenue],0)</f>
        <v>577</v>
      </c>
      <c r="I42" s="15">
        <f>Derived_Metrics[[#This Row],[Customer Revenue]]/SUM(Derived_Metrics[Customer Revenue])</f>
        <v>6.121040617857558E-4</v>
      </c>
      <c r="J42" t="s">
        <v>281</v>
      </c>
      <c r="K42" s="5">
        <f>SUMIFS(Derived_Metrics[Revenue],Derived_Metrics[Product ID],Derived_Metrics[[#This Row],[Product ID]])</f>
        <v>26566.659</v>
      </c>
      <c r="L42" s="5">
        <f>SUMIFS(Derived_Metrics[Profit],Derived_Metrics[Product ID],Derived_Metrics[[#This Row],[Product ID]])</f>
        <v>-126.44100000000005</v>
      </c>
      <c r="M42" s="5" t="str">
        <f>IF(AND(Derived_Metrics[[#This Row],[Product Revenue]]&gt;AVERAGE(Derived_Metrics[Product Revenue]),Derived_Metrics[[#This Row],[Product Profit]]&lt;0),"high sales Low Profit","Normal")</f>
        <v>high sales Low Profit</v>
      </c>
      <c r="N42">
        <v>899.13599999999997</v>
      </c>
      <c r="O42">
        <v>4</v>
      </c>
      <c r="P42">
        <v>0.2</v>
      </c>
      <c r="Q42">
        <v>112.392</v>
      </c>
      <c r="R42">
        <f>Derived_Metrics[[#This Row],[Selling Price]]*Derived_Metrics[[#This Row],[Quantity]]</f>
        <v>3596.5439999999999</v>
      </c>
      <c r="S42" s="2">
        <f>IF(Derived_Metrics[[#This Row],[Revenue]]=0,0,Derived_Metrics[[#This Row],[Profit]]/Derived_Metrics[[#This Row],[Revenue]])</f>
        <v>3.125E-2</v>
      </c>
      <c r="T42" t="str">
        <f>IF(Derived_Metrics[[#This Row],[Profit]]&lt;0, "Loss","Profit")</f>
        <v>Profit</v>
      </c>
      <c r="U42" s="5">
        <f>Derived_Metrics[[#This Row],[Selling Price]]*Derived_Metrics[[#This Row],[Quantity]]*Derived_Metrics[[#This Row],[Discount]]</f>
        <v>719.30880000000002</v>
      </c>
      <c r="V42" t="str">
        <f>IF(Derived_Metrics[[#This Row],[Discount]]&gt;0,"Discount Applied","No Discount")</f>
        <v>Discount Applied</v>
      </c>
      <c r="W42" t="str">
        <f>IF(Derived_Metrics[[#This Row],[Discount]]&gt;0.3,"High Discount","Low Discount")</f>
        <v>Low Discount</v>
      </c>
      <c r="X42" s="13">
        <f>SUMIFS(Derived_Metrics[Customer_Revenue_Share],Derived_Metrics[Customee_ Revenue _Rank],"&lt;="&amp;Derived_Metrics[[#This Row],[Customee_ Revenue _Rank]])</f>
        <v>0.67864661012813787</v>
      </c>
      <c r="Y42" t="str">
        <f>IF(Derived_Metrics[[#This Row],[Cumulative_Revenue_%]]&lt;=0.8,"Top 80% Revenue","Remaining 20% Revenue")</f>
        <v>Top 80% Revenue</v>
      </c>
    </row>
    <row r="43" spans="1:25" x14ac:dyDescent="0.25">
      <c r="A43" t="s">
        <v>277</v>
      </c>
      <c r="B43" s="1">
        <v>42348</v>
      </c>
      <c r="C43" t="s">
        <v>279</v>
      </c>
      <c r="D43" s="4">
        <f>SUMIFS(Derived_Metrics[Revenue],Derived_Metrics[Customer ID],Derived_Metrics[[#This Row],[Customer ID]])</f>
        <v>9536.101999999999</v>
      </c>
      <c r="E43" s="4">
        <f>SUMIFS(Derived_Metrics[Profit],Derived_Metrics[Customer ID],Derived_Metrics[[#This Row],[Customer ID]])</f>
        <v>240.7946</v>
      </c>
      <c r="F43" s="5">
        <f>_xlfn.PERCENTRANK.INC(Derived_Metrics[Customer Revenue],Derived_Metrics[[#This Row],[Customer Revenue]])</f>
        <v>0.72599999999999998</v>
      </c>
      <c r="G43" s="5" t="str" cm="1">
        <f t="array" ref="G43">_xlfn.IFS(Derived_Metrics[[#This Row],[Customer Revenue Percentile]]&gt;=0.8,"High Value",Derived_Metrics[[#This Row],[Customer Revenue Percentile]]&gt;=0.4,"Medium Value",TRUE,"Low Value")</f>
        <v>Medium Value</v>
      </c>
      <c r="H43" s="12">
        <f>_xlfn.RANK.EQ(Derived_Metrics[[#This Row],[Customer Revenue]],Derived_Metrics[Customer Revenue],0)</f>
        <v>577</v>
      </c>
      <c r="I43" s="15">
        <f>Derived_Metrics[[#This Row],[Customer Revenue]]/SUM(Derived_Metrics[Customer Revenue])</f>
        <v>6.121040617857558E-4</v>
      </c>
      <c r="J43" t="s">
        <v>102</v>
      </c>
      <c r="K43" s="5">
        <f>SUMIFS(Derived_Metrics[Revenue],Derived_Metrics[Product ID],Derived_Metrics[[#This Row],[Product ID]])</f>
        <v>36920.840600000003</v>
      </c>
      <c r="L43" s="5">
        <f>SUMIFS(Derived_Metrics[Profit],Derived_Metrics[Product ID],Derived_Metrics[[#This Row],[Product ID]])</f>
        <v>780.3302000000001</v>
      </c>
      <c r="M43" s="5" t="str">
        <f>IF(AND(Derived_Metrics[[#This Row],[Product Revenue]]&gt;AVERAGE(Derived_Metrics[Product Revenue]),Derived_Metrics[[#This Row],[Product Profit]]&lt;0),"high sales Low Profit","Normal")</f>
        <v>Normal</v>
      </c>
      <c r="N43">
        <v>626.35199999999998</v>
      </c>
      <c r="O43">
        <v>3</v>
      </c>
      <c r="P43">
        <v>0.2</v>
      </c>
      <c r="Q43">
        <v>46.976399999999998</v>
      </c>
      <c r="R43">
        <f>Derived_Metrics[[#This Row],[Selling Price]]*Derived_Metrics[[#This Row],[Quantity]]</f>
        <v>1879.056</v>
      </c>
      <c r="S43" s="2">
        <f>IF(Derived_Metrics[[#This Row],[Revenue]]=0,0,Derived_Metrics[[#This Row],[Profit]]/Derived_Metrics[[#This Row],[Revenue]])</f>
        <v>2.4999999999999998E-2</v>
      </c>
      <c r="T43" t="str">
        <f>IF(Derived_Metrics[[#This Row],[Profit]]&lt;0, "Loss","Profit")</f>
        <v>Profit</v>
      </c>
      <c r="U43" s="5">
        <f>Derived_Metrics[[#This Row],[Selling Price]]*Derived_Metrics[[#This Row],[Quantity]]*Derived_Metrics[[#This Row],[Discount]]</f>
        <v>375.81120000000004</v>
      </c>
      <c r="V43" t="str">
        <f>IF(Derived_Metrics[[#This Row],[Discount]]&gt;0,"Discount Applied","No Discount")</f>
        <v>Discount Applied</v>
      </c>
      <c r="W43" t="str">
        <f>IF(Derived_Metrics[[#This Row],[Discount]]&gt;0.3,"High Discount","Low Discount")</f>
        <v>Low Discount</v>
      </c>
      <c r="X43" s="13">
        <f>SUMIFS(Derived_Metrics[Customer_Revenue_Share],Derived_Metrics[Customee_ Revenue _Rank],"&lt;="&amp;Derived_Metrics[[#This Row],[Customee_ Revenue _Rank]])</f>
        <v>0.67864661012813787</v>
      </c>
      <c r="Y43" t="str">
        <f>IF(Derived_Metrics[[#This Row],[Cumulative_Revenue_%]]&lt;=0.8,"Top 80% Revenue","Remaining 20% Revenue")</f>
        <v>Top 80% Revenue</v>
      </c>
    </row>
    <row r="44" spans="1:25" x14ac:dyDescent="0.25">
      <c r="A44" t="s">
        <v>283</v>
      </c>
      <c r="B44" s="1">
        <v>41706</v>
      </c>
      <c r="C44" t="s">
        <v>284</v>
      </c>
      <c r="D44" s="4">
        <f>SUMIFS(Derived_Metrics[Revenue],Derived_Metrics[Customer ID],Derived_Metrics[[#This Row],[Customer ID]])</f>
        <v>2095.6779999999999</v>
      </c>
      <c r="E44" s="4">
        <f>SUMIFS(Derived_Metrics[Profit],Derived_Metrics[Customer ID],Derived_Metrics[[#This Row],[Customer ID]])</f>
        <v>-81.3673</v>
      </c>
      <c r="F44" s="5">
        <f>_xlfn.PERCENTRANK.INC(Derived_Metrics[Customer Revenue],Derived_Metrics[[#This Row],[Customer Revenue]])</f>
        <v>0.28699999999999998</v>
      </c>
      <c r="G44" s="5" t="str" cm="1">
        <f t="array" ref="G44">_xlfn.IFS(Derived_Metrics[[#This Row],[Customer Revenue Percentile]]&gt;=0.8,"High Value",Derived_Metrics[[#This Row],[Customer Revenue Percentile]]&gt;=0.4,"Medium Value",TRUE,"Low Value")</f>
        <v>Low Value</v>
      </c>
      <c r="H44" s="12">
        <f>_xlfn.RANK.EQ(Derived_Metrics[[#This Row],[Customer Revenue]],Derived_Metrics[Customer Revenue],0)</f>
        <v>1508</v>
      </c>
      <c r="I44" s="15">
        <f>Derived_Metrics[[#This Row],[Customer Revenue]]/SUM(Derived_Metrics[Customer Revenue])</f>
        <v>1.3451754354085654E-4</v>
      </c>
      <c r="J44" t="s">
        <v>287</v>
      </c>
      <c r="K44" s="5">
        <f>SUMIFS(Derived_Metrics[Revenue],Derived_Metrics[Product ID],Derived_Metrics[[#This Row],[Product ID]])</f>
        <v>10128.125</v>
      </c>
      <c r="L44" s="5">
        <f>SUMIFS(Derived_Metrics[Profit],Derived_Metrics[Product ID],Derived_Metrics[[#This Row],[Product ID]])</f>
        <v>-1148.4375</v>
      </c>
      <c r="M44" s="5" t="str">
        <f>IF(AND(Derived_Metrics[[#This Row],[Product Revenue]]&gt;AVERAGE(Derived_Metrics[Product Revenue]),Derived_Metrics[[#This Row],[Product Profit]]&lt;0),"high sales Low Profit","Normal")</f>
        <v>Normal</v>
      </c>
      <c r="N44">
        <v>218.75</v>
      </c>
      <c r="O44">
        <v>2</v>
      </c>
      <c r="P44">
        <v>0.5</v>
      </c>
      <c r="Q44">
        <v>-161.875</v>
      </c>
      <c r="R44">
        <f>Derived_Metrics[[#This Row],[Selling Price]]*Derived_Metrics[[#This Row],[Quantity]]</f>
        <v>437.5</v>
      </c>
      <c r="S44" s="2">
        <f>IF(Derived_Metrics[[#This Row],[Revenue]]=0,0,Derived_Metrics[[#This Row],[Profit]]/Derived_Metrics[[#This Row],[Revenue]])</f>
        <v>-0.37</v>
      </c>
      <c r="T44" t="str">
        <f>IF(Derived_Metrics[[#This Row],[Profit]]&lt;0, "Loss","Profit")</f>
        <v>Loss</v>
      </c>
      <c r="U44" s="5">
        <f>Derived_Metrics[[#This Row],[Selling Price]]*Derived_Metrics[[#This Row],[Quantity]]*Derived_Metrics[[#This Row],[Discount]]</f>
        <v>218.75</v>
      </c>
      <c r="V44" t="str">
        <f>IF(Derived_Metrics[[#This Row],[Discount]]&gt;0,"Discount Applied","No Discount")</f>
        <v>Discount Applied</v>
      </c>
      <c r="W44" t="str">
        <f>IF(Derived_Metrics[[#This Row],[Discount]]&gt;0.3,"High Discount","Low Discount")</f>
        <v>High Discount</v>
      </c>
      <c r="X44" s="13">
        <f>SUMIFS(Derived_Metrics[Customer_Revenue_Share],Derived_Metrics[Customee_ Revenue _Rank],"&lt;="&amp;Derived_Metrics[[#This Row],[Customee_ Revenue _Rank]])</f>
        <v>0.96411199934493474</v>
      </c>
      <c r="Y44" t="str">
        <f>IF(Derived_Metrics[[#This Row],[Cumulative_Revenue_%]]&lt;=0.8,"Top 80% Revenue","Remaining 20% Revenue")</f>
        <v>Remaining 20% Revenue</v>
      </c>
    </row>
    <row r="45" spans="1:25" x14ac:dyDescent="0.25">
      <c r="A45" t="s">
        <v>289</v>
      </c>
      <c r="B45" s="1">
        <v>42800</v>
      </c>
      <c r="C45" t="s">
        <v>290</v>
      </c>
      <c r="D45" s="4">
        <f>SUMIFS(Derived_Metrics[Revenue],Derived_Metrics[Customer ID],Derived_Metrics[[#This Row],[Customer ID]])</f>
        <v>3207.6080000000002</v>
      </c>
      <c r="E45" s="4">
        <f>SUMIFS(Derived_Metrics[Profit],Derived_Metrics[Customer ID],Derived_Metrics[[#This Row],[Customer ID]])</f>
        <v>233.41680000000002</v>
      </c>
      <c r="F45" s="5">
        <f>_xlfn.PERCENTRANK.INC(Derived_Metrics[Customer Revenue],Derived_Metrics[[#This Row],[Customer Revenue]])</f>
        <v>0.41199999999999998</v>
      </c>
      <c r="G45" s="5" t="str" cm="1">
        <f t="array" ref="G45">_xlfn.IFS(Derived_Metrics[[#This Row],[Customer Revenue Percentile]]&gt;=0.8,"High Value",Derived_Metrics[[#This Row],[Customer Revenue Percentile]]&gt;=0.4,"Medium Value",TRUE,"Low Value")</f>
        <v>Medium Value</v>
      </c>
      <c r="H45" s="12">
        <f>_xlfn.RANK.EQ(Derived_Metrics[[#This Row],[Customer Revenue]],Derived_Metrics[Customer Revenue],0)</f>
        <v>1244</v>
      </c>
      <c r="I45" s="15">
        <f>Derived_Metrics[[#This Row],[Customer Revenue]]/SUM(Derived_Metrics[Customer Revenue])</f>
        <v>2.0589019343715965E-4</v>
      </c>
      <c r="J45" t="s">
        <v>292</v>
      </c>
      <c r="K45" s="5">
        <f>SUMIFS(Derived_Metrics[Revenue],Derived_Metrics[Product ID],Derived_Metrics[[#This Row],[Product ID]])</f>
        <v>751.08799999999997</v>
      </c>
      <c r="L45" s="5">
        <f>SUMIFS(Derived_Metrics[Profit],Derived_Metrics[Product ID],Derived_Metrics[[#This Row],[Product ID]])</f>
        <v>44.588000000000001</v>
      </c>
      <c r="M45" s="5" t="str">
        <f>IF(AND(Derived_Metrics[[#This Row],[Product Revenue]]&gt;AVERAGE(Derived_Metrics[Product Revenue]),Derived_Metrics[[#This Row],[Product Profit]]&lt;0),"high sales Low Profit","Normal")</f>
        <v>Normal</v>
      </c>
      <c r="N45">
        <v>35.167999999999999</v>
      </c>
      <c r="O45">
        <v>7</v>
      </c>
      <c r="P45">
        <v>0.2</v>
      </c>
      <c r="Q45">
        <v>9.6712000000000007</v>
      </c>
      <c r="R45">
        <f>Derived_Metrics[[#This Row],[Selling Price]]*Derived_Metrics[[#This Row],[Quantity]]</f>
        <v>246.17599999999999</v>
      </c>
      <c r="S45" s="2">
        <f>IF(Derived_Metrics[[#This Row],[Revenue]]=0,0,Derived_Metrics[[#This Row],[Profit]]/Derived_Metrics[[#This Row],[Revenue]])</f>
        <v>3.9285714285714292E-2</v>
      </c>
      <c r="T45" t="str">
        <f>IF(Derived_Metrics[[#This Row],[Profit]]&lt;0, "Loss","Profit")</f>
        <v>Profit</v>
      </c>
      <c r="U45" s="5">
        <f>Derived_Metrics[[#This Row],[Selling Price]]*Derived_Metrics[[#This Row],[Quantity]]*Derived_Metrics[[#This Row],[Discount]]</f>
        <v>49.235199999999999</v>
      </c>
      <c r="V45" t="str">
        <f>IF(Derived_Metrics[[#This Row],[Discount]]&gt;0,"Discount Applied","No Discount")</f>
        <v>Discount Applied</v>
      </c>
      <c r="W45" t="str">
        <f>IF(Derived_Metrics[[#This Row],[Discount]]&gt;0.3,"High Discount","Low Discount")</f>
        <v>Low Discount</v>
      </c>
      <c r="X45" s="13">
        <f>SUMIFS(Derived_Metrics[Customer_Revenue_Share],Derived_Metrics[Customee_ Revenue _Rank],"&lt;="&amp;Derived_Metrics[[#This Row],[Customee_ Revenue _Rank]])</f>
        <v>0.920269334686737</v>
      </c>
      <c r="Y45" t="str">
        <f>IF(Derived_Metrics[[#This Row],[Cumulative_Revenue_%]]&lt;=0.8,"Top 80% Revenue","Remaining 20% Revenue")</f>
        <v>Remaining 20% Revenue</v>
      </c>
    </row>
    <row r="46" spans="1:25" x14ac:dyDescent="0.25">
      <c r="A46" t="s">
        <v>294</v>
      </c>
      <c r="B46" s="1">
        <v>42036</v>
      </c>
      <c r="C46" t="s">
        <v>295</v>
      </c>
      <c r="D46" s="4">
        <f>SUMIFS(Derived_Metrics[Revenue],Derived_Metrics[Customer ID],Derived_Metrics[[#This Row],[Customer ID]])</f>
        <v>13459.162</v>
      </c>
      <c r="E46" s="4">
        <f>SUMIFS(Derived_Metrics[Profit],Derived_Metrics[Customer ID],Derived_Metrics[[#This Row],[Customer ID]])</f>
        <v>-536.9298</v>
      </c>
      <c r="F46" s="5">
        <f>_xlfn.PERCENTRANK.INC(Derived_Metrics[Customer Revenue],Derived_Metrics[[#This Row],[Customer Revenue]])</f>
        <v>0.85399999999999998</v>
      </c>
      <c r="G46" s="5" t="str" cm="1">
        <f t="array" ref="G46">_xlfn.IFS(Derived_Metrics[[#This Row],[Customer Revenue Percentile]]&gt;=0.8,"High Value",Derived_Metrics[[#This Row],[Customer Revenue Percentile]]&gt;=0.4,"Medium Value",TRUE,"Low Value")</f>
        <v>High Value</v>
      </c>
      <c r="H46" s="12">
        <f>_xlfn.RANK.EQ(Derived_Metrics[[#This Row],[Customer Revenue]],Derived_Metrics[Customer Revenue],0)</f>
        <v>306</v>
      </c>
      <c r="I46" s="15">
        <f>Derived_Metrics[[#This Row],[Customer Revenue]]/SUM(Derived_Metrics[Customer Revenue])</f>
        <v>8.6391774421377813E-4</v>
      </c>
      <c r="J46" t="s">
        <v>298</v>
      </c>
      <c r="K46" s="5">
        <f>SUMIFS(Derived_Metrics[Revenue],Derived_Metrics[Product ID],Derived_Metrics[[#This Row],[Product ID]])</f>
        <v>30024.581999999995</v>
      </c>
      <c r="L46" s="5">
        <f>SUMIFS(Derived_Metrics[Profit],Derived_Metrics[Product ID],Derived_Metrics[[#This Row],[Product ID]])</f>
        <v>566.4674</v>
      </c>
      <c r="M46" s="5" t="str">
        <f>IF(AND(Derived_Metrics[[#This Row],[Product Revenue]]&gt;AVERAGE(Derived_Metrics[Product Revenue]),Derived_Metrics[[#This Row],[Product Profit]]&lt;0),"high sales Low Profit","Normal")</f>
        <v>Normal</v>
      </c>
      <c r="N46">
        <v>452.45</v>
      </c>
      <c r="O46">
        <v>5</v>
      </c>
      <c r="P46">
        <v>0.5</v>
      </c>
      <c r="Q46">
        <v>-244.32300000000001</v>
      </c>
      <c r="R46">
        <f>Derived_Metrics[[#This Row],[Selling Price]]*Derived_Metrics[[#This Row],[Quantity]]</f>
        <v>2262.25</v>
      </c>
      <c r="S46" s="2">
        <f>IF(Derived_Metrics[[#This Row],[Revenue]]=0,0,Derived_Metrics[[#This Row],[Profit]]/Derived_Metrics[[#This Row],[Revenue]])</f>
        <v>-0.108</v>
      </c>
      <c r="T46" t="str">
        <f>IF(Derived_Metrics[[#This Row],[Profit]]&lt;0, "Loss","Profit")</f>
        <v>Loss</v>
      </c>
      <c r="U46" s="5">
        <f>Derived_Metrics[[#This Row],[Selling Price]]*Derived_Metrics[[#This Row],[Quantity]]*Derived_Metrics[[#This Row],[Discount]]</f>
        <v>1131.125</v>
      </c>
      <c r="V46" t="str">
        <f>IF(Derived_Metrics[[#This Row],[Discount]]&gt;0,"Discount Applied","No Discount")</f>
        <v>Discount Applied</v>
      </c>
      <c r="W46" t="str">
        <f>IF(Derived_Metrics[[#This Row],[Discount]]&gt;0.3,"High Discount","Low Discount")</f>
        <v>High Discount</v>
      </c>
      <c r="X46" s="13">
        <f>SUMIFS(Derived_Metrics[Customer_Revenue_Share],Derived_Metrics[Customee_ Revenue _Rank],"&lt;="&amp;Derived_Metrics[[#This Row],[Customee_ Revenue _Rank]])</f>
        <v>0.4850302445927982</v>
      </c>
      <c r="Y46" t="str">
        <f>IF(Derived_Metrics[[#This Row],[Cumulative_Revenue_%]]&lt;=0.8,"Top 80% Revenue","Remaining 20% Revenue")</f>
        <v>Top 80% Revenue</v>
      </c>
    </row>
    <row r="47" spans="1:25" x14ac:dyDescent="0.25">
      <c r="A47" t="s">
        <v>300</v>
      </c>
      <c r="B47" s="1">
        <v>42362</v>
      </c>
      <c r="C47" t="s">
        <v>302</v>
      </c>
      <c r="D47" s="4">
        <f>SUMIFS(Derived_Metrics[Revenue],Derived_Metrics[Customer ID],Derived_Metrics[[#This Row],[Customer ID]])</f>
        <v>290.81599999999997</v>
      </c>
      <c r="E47" s="4">
        <f>SUMIFS(Derived_Metrics[Profit],Derived_Metrics[Customer ID],Derived_Metrics[[#This Row],[Customer ID]])</f>
        <v>19.084800000000001</v>
      </c>
      <c r="F47" s="5">
        <f>_xlfn.PERCENTRANK.INC(Derived_Metrics[Customer Revenue],Derived_Metrics[[#This Row],[Customer Revenue]])</f>
        <v>5.5E-2</v>
      </c>
      <c r="G47" s="5" t="str" cm="1">
        <f t="array" ref="G47">_xlfn.IFS(Derived_Metrics[[#This Row],[Customer Revenue Percentile]]&gt;=0.8,"High Value",Derived_Metrics[[#This Row],[Customer Revenue Percentile]]&gt;=0.4,"Medium Value",TRUE,"Low Value")</f>
        <v>Low Value</v>
      </c>
      <c r="H47" s="12">
        <f>_xlfn.RANK.EQ(Derived_Metrics[[#This Row],[Customer Revenue]],Derived_Metrics[Customer Revenue],0)</f>
        <v>2003</v>
      </c>
      <c r="I47" s="15">
        <f>Derived_Metrics[[#This Row],[Customer Revenue]]/SUM(Derived_Metrics[Customer Revenue])</f>
        <v>1.8666920176848608E-5</v>
      </c>
      <c r="J47" t="s">
        <v>305</v>
      </c>
      <c r="K47" s="5">
        <f>SUMIFS(Derived_Metrics[Revenue],Derived_Metrics[Product ID],Derived_Metrics[[#This Row],[Product ID]])</f>
        <v>990.59199999999998</v>
      </c>
      <c r="L47" s="5">
        <f>SUMIFS(Derived_Metrics[Profit],Derived_Metrics[Product ID],Derived_Metrics[[#This Row],[Product ID]])</f>
        <v>94.515199999999993</v>
      </c>
      <c r="M47" s="5" t="str">
        <f>IF(AND(Derived_Metrics[[#This Row],[Product Revenue]]&gt;AVERAGE(Derived_Metrics[Product Revenue]),Derived_Metrics[[#This Row],[Product Profit]]&lt;0),"high sales Low Profit","Normal")</f>
        <v>Normal</v>
      </c>
      <c r="N47">
        <v>72.703999999999994</v>
      </c>
      <c r="O47">
        <v>4</v>
      </c>
      <c r="P47">
        <v>0.2</v>
      </c>
      <c r="Q47">
        <v>19.084800000000001</v>
      </c>
      <c r="R47">
        <f>Derived_Metrics[[#This Row],[Selling Price]]*Derived_Metrics[[#This Row],[Quantity]]</f>
        <v>290.81599999999997</v>
      </c>
      <c r="S47" s="2">
        <f>IF(Derived_Metrics[[#This Row],[Revenue]]=0,0,Derived_Metrics[[#This Row],[Profit]]/Derived_Metrics[[#This Row],[Revenue]])</f>
        <v>6.5625000000000017E-2</v>
      </c>
      <c r="T47" t="str">
        <f>IF(Derived_Metrics[[#This Row],[Profit]]&lt;0, "Loss","Profit")</f>
        <v>Profit</v>
      </c>
      <c r="U47" s="5">
        <f>Derived_Metrics[[#This Row],[Selling Price]]*Derived_Metrics[[#This Row],[Quantity]]*Derived_Metrics[[#This Row],[Discount]]</f>
        <v>58.163199999999996</v>
      </c>
      <c r="V47" t="str">
        <f>IF(Derived_Metrics[[#This Row],[Discount]]&gt;0,"Discount Applied","No Discount")</f>
        <v>Discount Applied</v>
      </c>
      <c r="W47" t="str">
        <f>IF(Derived_Metrics[[#This Row],[Discount]]&gt;0.3,"High Discount","Low Discount")</f>
        <v>Low Discount</v>
      </c>
      <c r="X47" s="13">
        <f>SUMIFS(Derived_Metrics[Customer_Revenue_Share],Derived_Metrics[Customee_ Revenue _Rank],"&lt;="&amp;Derived_Metrics[[#This Row],[Customee_ Revenue _Rank]])</f>
        <v>0.99891435487360769</v>
      </c>
      <c r="Y47" t="str">
        <f>IF(Derived_Metrics[[#This Row],[Cumulative_Revenue_%]]&lt;=0.8,"Top 80% Revenue","Remaining 20% Revenue")</f>
        <v>Remaining 20% Revenue</v>
      </c>
    </row>
    <row r="48" spans="1:25" x14ac:dyDescent="0.25">
      <c r="A48" t="s">
        <v>307</v>
      </c>
      <c r="B48" s="1">
        <v>42255</v>
      </c>
      <c r="C48" t="s">
        <v>309</v>
      </c>
      <c r="D48" s="4">
        <f>SUMIFS(Derived_Metrics[Revenue],Derived_Metrics[Customer ID],Derived_Metrics[[#This Row],[Customer ID]])</f>
        <v>9818.6855999999989</v>
      </c>
      <c r="E48" s="4">
        <f>SUMIFS(Derived_Metrics[Profit],Derived_Metrics[Customer ID],Derived_Metrics[[#This Row],[Customer ID]])</f>
        <v>121.07539999999999</v>
      </c>
      <c r="F48" s="5">
        <f>_xlfn.PERCENTRANK.INC(Derived_Metrics[Customer Revenue],Derived_Metrics[[#This Row],[Customer Revenue]])</f>
        <v>0.73699999999999999</v>
      </c>
      <c r="G48" s="5" t="str" cm="1">
        <f t="array" ref="G48">_xlfn.IFS(Derived_Metrics[[#This Row],[Customer Revenue Percentile]]&gt;=0.8,"High Value",Derived_Metrics[[#This Row],[Customer Revenue Percentile]]&gt;=0.4,"Medium Value",TRUE,"Low Value")</f>
        <v>Medium Value</v>
      </c>
      <c r="H48" s="12">
        <f>_xlfn.RANK.EQ(Derived_Metrics[[#This Row],[Customer Revenue]],Derived_Metrics[Customer Revenue],0)</f>
        <v>552</v>
      </c>
      <c r="I48" s="15">
        <f>Derived_Metrics[[#This Row],[Customer Revenue]]/SUM(Derived_Metrics[Customer Revenue])</f>
        <v>6.3024256002686542E-4</v>
      </c>
      <c r="J48" t="s">
        <v>313</v>
      </c>
      <c r="K48" s="5">
        <f>SUMIFS(Derived_Metrics[Revenue],Derived_Metrics[Product ID],Derived_Metrics[[#This Row],[Product ID]])</f>
        <v>35927.813999999991</v>
      </c>
      <c r="L48" s="5">
        <f>SUMIFS(Derived_Metrics[Profit],Derived_Metrics[Product ID],Derived_Metrics[[#This Row],[Product ID]])</f>
        <v>448.16400000000004</v>
      </c>
      <c r="M48" s="5" t="str">
        <f>IF(AND(Derived_Metrics[[#This Row],[Product Revenue]]&gt;AVERAGE(Derived_Metrics[Product Revenue]),Derived_Metrics[[#This Row],[Product Profit]]&lt;0),"high sales Low Profit","Normal")</f>
        <v>Normal</v>
      </c>
      <c r="N48">
        <v>622.45000000000005</v>
      </c>
      <c r="O48">
        <v>5</v>
      </c>
      <c r="P48">
        <v>0</v>
      </c>
      <c r="Q48">
        <v>136.93899999999999</v>
      </c>
      <c r="R48">
        <f>Derived_Metrics[[#This Row],[Selling Price]]*Derived_Metrics[[#This Row],[Quantity]]</f>
        <v>3112.25</v>
      </c>
      <c r="S48" s="2">
        <f>IF(Derived_Metrics[[#This Row],[Revenue]]=0,0,Derived_Metrics[[#This Row],[Profit]]/Derived_Metrics[[#This Row],[Revenue]])</f>
        <v>4.3999999999999997E-2</v>
      </c>
      <c r="T48" t="str">
        <f>IF(Derived_Metrics[[#This Row],[Profit]]&lt;0, "Loss","Profit")</f>
        <v>Profit</v>
      </c>
      <c r="U48" s="5">
        <f>Derived_Metrics[[#This Row],[Selling Price]]*Derived_Metrics[[#This Row],[Quantity]]*Derived_Metrics[[#This Row],[Discount]]</f>
        <v>0</v>
      </c>
      <c r="V48" t="str">
        <f>IF(Derived_Metrics[[#This Row],[Discount]]&gt;0,"Discount Applied","No Discount")</f>
        <v>No Discount</v>
      </c>
      <c r="W48" t="str">
        <f>IF(Derived_Metrics[[#This Row],[Discount]]&gt;0.3,"High Discount","Low Discount")</f>
        <v>Low Discount</v>
      </c>
      <c r="X48" s="13">
        <f>SUMIFS(Derived_Metrics[Customer_Revenue_Share],Derived_Metrics[Customee_ Revenue _Rank],"&lt;="&amp;Derived_Metrics[[#This Row],[Customee_ Revenue _Rank]])</f>
        <v>0.66436104660334749</v>
      </c>
      <c r="Y48" t="str">
        <f>IF(Derived_Metrics[[#This Row],[Cumulative_Revenue_%]]&lt;=0.8,"Top 80% Revenue","Remaining 20% Revenue")</f>
        <v>Top 80% Revenue</v>
      </c>
    </row>
    <row r="49" spans="1:25" x14ac:dyDescent="0.25">
      <c r="A49" t="s">
        <v>315</v>
      </c>
      <c r="B49" s="1">
        <v>42063</v>
      </c>
      <c r="C49" t="s">
        <v>317</v>
      </c>
      <c r="D49" s="4">
        <f>SUMIFS(Derived_Metrics[Revenue],Derived_Metrics[Customer ID],Derived_Metrics[[#This Row],[Customer ID]])</f>
        <v>4739.2039999999997</v>
      </c>
      <c r="E49" s="4">
        <f>SUMIFS(Derived_Metrics[Profit],Derived_Metrics[Customer ID],Derived_Metrics[[#This Row],[Customer ID]])</f>
        <v>122.04340000000001</v>
      </c>
      <c r="F49" s="5">
        <f>_xlfn.PERCENTRANK.INC(Derived_Metrics[Customer Revenue],Derived_Metrics[[#This Row],[Customer Revenue]])</f>
        <v>0.53300000000000003</v>
      </c>
      <c r="G49" s="5" t="str" cm="1">
        <f t="array" ref="G49">_xlfn.IFS(Derived_Metrics[[#This Row],[Customer Revenue Percentile]]&gt;=0.8,"High Value",Derived_Metrics[[#This Row],[Customer Revenue Percentile]]&gt;=0.4,"Medium Value",TRUE,"Low Value")</f>
        <v>Medium Value</v>
      </c>
      <c r="H49" s="12">
        <f>_xlfn.RANK.EQ(Derived_Metrics[[#This Row],[Customer Revenue]],Derived_Metrics[Customer Revenue],0)</f>
        <v>988</v>
      </c>
      <c r="I49" s="15">
        <f>Derived_Metrics[[#This Row],[Customer Revenue]]/SUM(Derived_Metrics[Customer Revenue])</f>
        <v>3.0420039739836061E-4</v>
      </c>
      <c r="J49" t="s">
        <v>319</v>
      </c>
      <c r="K49" s="5">
        <f>SUMIFS(Derived_Metrics[Revenue],Derived_Metrics[Product ID],Derived_Metrics[[#This Row],[Product ID]])</f>
        <v>5907.3300000000008</v>
      </c>
      <c r="L49" s="5">
        <f>SUMIFS(Derived_Metrics[Profit],Derived_Metrics[Product ID],Derived_Metrics[[#This Row],[Product ID]])</f>
        <v>-246.39119999999997</v>
      </c>
      <c r="M49" s="5" t="str">
        <f>IF(AND(Derived_Metrics[[#This Row],[Product Revenue]]&gt;AVERAGE(Derived_Metrics[Product Revenue]),Derived_Metrics[[#This Row],[Product Profit]]&lt;0),"high sales Low Profit","Normal")</f>
        <v>Normal</v>
      </c>
      <c r="N49">
        <v>161.56800000000001</v>
      </c>
      <c r="O49">
        <v>2</v>
      </c>
      <c r="P49">
        <v>0.2</v>
      </c>
      <c r="Q49">
        <v>-28.2744</v>
      </c>
      <c r="R49">
        <f>Derived_Metrics[[#This Row],[Selling Price]]*Derived_Metrics[[#This Row],[Quantity]]</f>
        <v>323.13600000000002</v>
      </c>
      <c r="S49" s="2">
        <f>IF(Derived_Metrics[[#This Row],[Revenue]]=0,0,Derived_Metrics[[#This Row],[Profit]]/Derived_Metrics[[#This Row],[Revenue]])</f>
        <v>-8.7499999999999994E-2</v>
      </c>
      <c r="T49" t="str">
        <f>IF(Derived_Metrics[[#This Row],[Profit]]&lt;0, "Loss","Profit")</f>
        <v>Loss</v>
      </c>
      <c r="U49" s="5">
        <f>Derived_Metrics[[#This Row],[Selling Price]]*Derived_Metrics[[#This Row],[Quantity]]*Derived_Metrics[[#This Row],[Discount]]</f>
        <v>64.627200000000002</v>
      </c>
      <c r="V49" t="str">
        <f>IF(Derived_Metrics[[#This Row],[Discount]]&gt;0,"Discount Applied","No Discount")</f>
        <v>Discount Applied</v>
      </c>
      <c r="W49" t="str">
        <f>IF(Derived_Metrics[[#This Row],[Discount]]&gt;0.3,"High Discount","Low Discount")</f>
        <v>Low Discount</v>
      </c>
      <c r="X49" s="13">
        <f>SUMIFS(Derived_Metrics[Customer_Revenue_Share],Derived_Metrics[Customee_ Revenue _Rank],"&lt;="&amp;Derived_Metrics[[#This Row],[Customee_ Revenue _Rank]])</f>
        <v>0.85601728878226524</v>
      </c>
      <c r="Y49" t="str">
        <f>IF(Derived_Metrics[[#This Row],[Cumulative_Revenue_%]]&lt;=0.8,"Top 80% Revenue","Remaining 20% Revenue")</f>
        <v>Remaining 20% Revenue</v>
      </c>
    </row>
    <row r="50" spans="1:25" x14ac:dyDescent="0.25">
      <c r="A50" t="s">
        <v>315</v>
      </c>
      <c r="B50" s="1">
        <v>42063</v>
      </c>
      <c r="C50" t="s">
        <v>317</v>
      </c>
      <c r="D50" s="4">
        <f>SUMIFS(Derived_Metrics[Revenue],Derived_Metrics[Customer ID],Derived_Metrics[[#This Row],[Customer ID]])</f>
        <v>4739.2039999999997</v>
      </c>
      <c r="E50" s="4">
        <f>SUMIFS(Derived_Metrics[Profit],Derived_Metrics[Customer ID],Derived_Metrics[[#This Row],[Customer ID]])</f>
        <v>122.04340000000001</v>
      </c>
      <c r="F50" s="5">
        <f>_xlfn.PERCENTRANK.INC(Derived_Metrics[Customer Revenue],Derived_Metrics[[#This Row],[Customer Revenue]])</f>
        <v>0.53300000000000003</v>
      </c>
      <c r="G50" s="5" t="str" cm="1">
        <f t="array" ref="G50">_xlfn.IFS(Derived_Metrics[[#This Row],[Customer Revenue Percentile]]&gt;=0.8,"High Value",Derived_Metrics[[#This Row],[Customer Revenue Percentile]]&gt;=0.4,"Medium Value",TRUE,"Low Value")</f>
        <v>Medium Value</v>
      </c>
      <c r="H50" s="12">
        <f>_xlfn.RANK.EQ(Derived_Metrics[[#This Row],[Customer Revenue]],Derived_Metrics[Customer Revenue],0)</f>
        <v>988</v>
      </c>
      <c r="I50" s="15">
        <f>Derived_Metrics[[#This Row],[Customer Revenue]]/SUM(Derived_Metrics[Customer Revenue])</f>
        <v>3.0420039739836061E-4</v>
      </c>
      <c r="J50" t="s">
        <v>321</v>
      </c>
      <c r="K50" s="5">
        <f>SUMIFS(Derived_Metrics[Revenue],Derived_Metrics[Product ID],Derived_Metrics[[#This Row],[Product ID]])</f>
        <v>18881.989000000001</v>
      </c>
      <c r="L50" s="5">
        <f>SUMIFS(Derived_Metrics[Profit],Derived_Metrics[Product ID],Derived_Metrics[[#This Row],[Product ID]])</f>
        <v>283.74739999999997</v>
      </c>
      <c r="M50" s="5" t="str">
        <f>IF(AND(Derived_Metrics[[#This Row],[Product Revenue]]&gt;AVERAGE(Derived_Metrics[Product Revenue]),Derived_Metrics[[#This Row],[Product Profit]]&lt;0),"high sales Low Profit","Normal")</f>
        <v>Normal</v>
      </c>
      <c r="N50">
        <v>389.69600000000003</v>
      </c>
      <c r="O50">
        <v>8</v>
      </c>
      <c r="P50">
        <v>0.2</v>
      </c>
      <c r="Q50">
        <v>43.840800000000002</v>
      </c>
      <c r="R50">
        <f>Derived_Metrics[[#This Row],[Selling Price]]*Derived_Metrics[[#This Row],[Quantity]]</f>
        <v>3117.5680000000002</v>
      </c>
      <c r="S50" s="2">
        <f>IF(Derived_Metrics[[#This Row],[Revenue]]=0,0,Derived_Metrics[[#This Row],[Profit]]/Derived_Metrics[[#This Row],[Revenue]])</f>
        <v>1.40625E-2</v>
      </c>
      <c r="T50" t="str">
        <f>IF(Derived_Metrics[[#This Row],[Profit]]&lt;0, "Loss","Profit")</f>
        <v>Profit</v>
      </c>
      <c r="U50" s="5">
        <f>Derived_Metrics[[#This Row],[Selling Price]]*Derived_Metrics[[#This Row],[Quantity]]*Derived_Metrics[[#This Row],[Discount]]</f>
        <v>623.51360000000011</v>
      </c>
      <c r="V50" t="str">
        <f>IF(Derived_Metrics[[#This Row],[Discount]]&gt;0,"Discount Applied","No Discount")</f>
        <v>Discount Applied</v>
      </c>
      <c r="W50" t="str">
        <f>IF(Derived_Metrics[[#This Row],[Discount]]&gt;0.3,"High Discount","Low Discount")</f>
        <v>Low Discount</v>
      </c>
      <c r="X50" s="13">
        <f>SUMIFS(Derived_Metrics[Customer_Revenue_Share],Derived_Metrics[Customee_ Revenue _Rank],"&lt;="&amp;Derived_Metrics[[#This Row],[Customee_ Revenue _Rank]])</f>
        <v>0.85601728878226524</v>
      </c>
      <c r="Y50" t="str">
        <f>IF(Derived_Metrics[[#This Row],[Cumulative_Revenue_%]]&lt;=0.8,"Top 80% Revenue","Remaining 20% Revenue")</f>
        <v>Remaining 20% Revenue</v>
      </c>
    </row>
    <row r="51" spans="1:25" x14ac:dyDescent="0.25">
      <c r="A51" t="s">
        <v>323</v>
      </c>
      <c r="B51" s="1">
        <v>42920</v>
      </c>
      <c r="C51" t="s">
        <v>324</v>
      </c>
      <c r="D51" s="4">
        <f>SUMIFS(Derived_Metrics[Revenue],Derived_Metrics[Customer ID],Derived_Metrics[[#This Row],[Customer ID]])</f>
        <v>3404.6835000000001</v>
      </c>
      <c r="E51" s="4">
        <f>SUMIFS(Derived_Metrics[Profit],Derived_Metrics[Customer ID],Derived_Metrics[[#This Row],[Customer ID]])</f>
        <v>-339.00990000000002</v>
      </c>
      <c r="F51" s="5">
        <f>_xlfn.PERCENTRANK.INC(Derived_Metrics[Customer Revenue],Derived_Metrics[[#This Row],[Customer Revenue]])</f>
        <v>0.432</v>
      </c>
      <c r="G51" s="5" t="str" cm="1">
        <f t="array" ref="G51">_xlfn.IFS(Derived_Metrics[[#This Row],[Customer Revenue Percentile]]&gt;=0.8,"High Value",Derived_Metrics[[#This Row],[Customer Revenue Percentile]]&gt;=0.4,"Medium Value",TRUE,"Low Value")</f>
        <v>Medium Value</v>
      </c>
      <c r="H51" s="12">
        <f>_xlfn.RANK.EQ(Derived_Metrics[[#This Row],[Customer Revenue]],Derived_Metrics[Customer Revenue],0)</f>
        <v>1201</v>
      </c>
      <c r="I51" s="15">
        <f>Derived_Metrics[[#This Row],[Customer Revenue]]/SUM(Derived_Metrics[Customer Revenue])</f>
        <v>2.1854009106078601E-4</v>
      </c>
      <c r="J51" t="s">
        <v>327</v>
      </c>
      <c r="K51" s="5">
        <f>SUMIFS(Derived_Metrics[Revenue],Derived_Metrics[Product ID],Derived_Metrics[[#This Row],[Product ID]])</f>
        <v>22939.54</v>
      </c>
      <c r="L51" s="5">
        <f>SUMIFS(Derived_Metrics[Profit],Derived_Metrics[Product ID],Derived_Metrics[[#This Row],[Product ID]])</f>
        <v>210.47400000000002</v>
      </c>
      <c r="M51" s="5" t="str">
        <f>IF(AND(Derived_Metrics[[#This Row],[Product Revenue]]&gt;AVERAGE(Derived_Metrics[Product Revenue]),Derived_Metrics[[#This Row],[Product Profit]]&lt;0),"high sales Low Profit","Normal")</f>
        <v>Normal</v>
      </c>
      <c r="N51">
        <v>233.86</v>
      </c>
      <c r="O51">
        <v>2</v>
      </c>
      <c r="P51">
        <v>0.45</v>
      </c>
      <c r="Q51">
        <v>-102.048</v>
      </c>
      <c r="R51">
        <f>Derived_Metrics[[#This Row],[Selling Price]]*Derived_Metrics[[#This Row],[Quantity]]</f>
        <v>467.72</v>
      </c>
      <c r="S51" s="2">
        <f>IF(Derived_Metrics[[#This Row],[Revenue]]=0,0,Derived_Metrics[[#This Row],[Profit]]/Derived_Metrics[[#This Row],[Revenue]])</f>
        <v>-0.21818181818181817</v>
      </c>
      <c r="T51" t="str">
        <f>IF(Derived_Metrics[[#This Row],[Profit]]&lt;0, "Loss","Profit")</f>
        <v>Loss</v>
      </c>
      <c r="U51" s="5">
        <f>Derived_Metrics[[#This Row],[Selling Price]]*Derived_Metrics[[#This Row],[Quantity]]*Derived_Metrics[[#This Row],[Discount]]</f>
        <v>210.47400000000002</v>
      </c>
      <c r="V51" t="str">
        <f>IF(Derived_Metrics[[#This Row],[Discount]]&gt;0,"Discount Applied","No Discount")</f>
        <v>Discount Applied</v>
      </c>
      <c r="W51" t="str">
        <f>IF(Derived_Metrics[[#This Row],[Discount]]&gt;0.3,"High Discount","Low Discount")</f>
        <v>High Discount</v>
      </c>
      <c r="X51" s="13">
        <f>SUMIFS(Derived_Metrics[Customer_Revenue_Share],Derived_Metrics[Customee_ Revenue _Rank],"&lt;="&amp;Derived_Metrics[[#This Row],[Customee_ Revenue _Rank]])</f>
        <v>0.91117531140710817</v>
      </c>
      <c r="Y51" t="str">
        <f>IF(Derived_Metrics[[#This Row],[Cumulative_Revenue_%]]&lt;=0.8,"Top 80% Revenue","Remaining 20% Revenue")</f>
        <v>Remaining 20% Revenue</v>
      </c>
    </row>
    <row r="52" spans="1:25" x14ac:dyDescent="0.25">
      <c r="A52" t="s">
        <v>323</v>
      </c>
      <c r="B52" s="1">
        <v>42920</v>
      </c>
      <c r="C52" t="s">
        <v>324</v>
      </c>
      <c r="D52" s="4">
        <f>SUMIFS(Derived_Metrics[Revenue],Derived_Metrics[Customer ID],Derived_Metrics[[#This Row],[Customer ID]])</f>
        <v>3404.6835000000001</v>
      </c>
      <c r="E52" s="4">
        <f>SUMIFS(Derived_Metrics[Profit],Derived_Metrics[Customer ID],Derived_Metrics[[#This Row],[Customer ID]])</f>
        <v>-339.00990000000002</v>
      </c>
      <c r="F52" s="5">
        <f>_xlfn.PERCENTRANK.INC(Derived_Metrics[Customer Revenue],Derived_Metrics[[#This Row],[Customer Revenue]])</f>
        <v>0.432</v>
      </c>
      <c r="G52" s="5" t="str" cm="1">
        <f t="array" ref="G52">_xlfn.IFS(Derived_Metrics[[#This Row],[Customer Revenue Percentile]]&gt;=0.8,"High Value",Derived_Metrics[[#This Row],[Customer Revenue Percentile]]&gt;=0.4,"Medium Value",TRUE,"Low Value")</f>
        <v>Medium Value</v>
      </c>
      <c r="H52" s="12">
        <f>_xlfn.RANK.EQ(Derived_Metrics[[#This Row],[Customer Revenue]],Derived_Metrics[Customer Revenue],0)</f>
        <v>1201</v>
      </c>
      <c r="I52" s="15">
        <f>Derived_Metrics[[#This Row],[Customer Revenue]]/SUM(Derived_Metrics[Customer Revenue])</f>
        <v>2.1854009106078601E-4</v>
      </c>
      <c r="J52" t="s">
        <v>329</v>
      </c>
      <c r="K52" s="5">
        <f>SUMIFS(Derived_Metrics[Revenue],Derived_Metrics[Product ID],Derived_Metrics[[#This Row],[Product ID]])</f>
        <v>78629.976500000004</v>
      </c>
      <c r="L52" s="5">
        <f>SUMIFS(Derived_Metrics[Profit],Derived_Metrics[Product ID],Derived_Metrics[[#This Row],[Product ID]])</f>
        <v>-327.23309999999998</v>
      </c>
      <c r="M52" s="5" t="str">
        <f>IF(AND(Derived_Metrics[[#This Row],[Product Revenue]]&gt;AVERAGE(Derived_Metrics[Product Revenue]),Derived_Metrics[[#This Row],[Product Profit]]&lt;0),"high sales Low Profit","Normal")</f>
        <v>high sales Low Profit</v>
      </c>
      <c r="N52">
        <v>620.61450000000002</v>
      </c>
      <c r="O52">
        <v>3</v>
      </c>
      <c r="P52">
        <v>0.45</v>
      </c>
      <c r="Q52">
        <v>-248.2458</v>
      </c>
      <c r="R52">
        <f>Derived_Metrics[[#This Row],[Selling Price]]*Derived_Metrics[[#This Row],[Quantity]]</f>
        <v>1861.8434999999999</v>
      </c>
      <c r="S52" s="2">
        <f>IF(Derived_Metrics[[#This Row],[Revenue]]=0,0,Derived_Metrics[[#This Row],[Profit]]/Derived_Metrics[[#This Row],[Revenue]])</f>
        <v>-0.13333333333333333</v>
      </c>
      <c r="T52" t="str">
        <f>IF(Derived_Metrics[[#This Row],[Profit]]&lt;0, "Loss","Profit")</f>
        <v>Loss</v>
      </c>
      <c r="U52" s="5">
        <f>Derived_Metrics[[#This Row],[Selling Price]]*Derived_Metrics[[#This Row],[Quantity]]*Derived_Metrics[[#This Row],[Discount]]</f>
        <v>837.82957499999998</v>
      </c>
      <c r="V52" t="str">
        <f>IF(Derived_Metrics[[#This Row],[Discount]]&gt;0,"Discount Applied","No Discount")</f>
        <v>Discount Applied</v>
      </c>
      <c r="W52" t="str">
        <f>IF(Derived_Metrics[[#This Row],[Discount]]&gt;0.3,"High Discount","Low Discount")</f>
        <v>High Discount</v>
      </c>
      <c r="X52" s="13">
        <f>SUMIFS(Derived_Metrics[Customer_Revenue_Share],Derived_Metrics[Customee_ Revenue _Rank],"&lt;="&amp;Derived_Metrics[[#This Row],[Customee_ Revenue _Rank]])</f>
        <v>0.91117531140710817</v>
      </c>
      <c r="Y52" t="str">
        <f>IF(Derived_Metrics[[#This Row],[Cumulative_Revenue_%]]&lt;=0.8,"Top 80% Revenue","Remaining 20% Revenue")</f>
        <v>Remaining 20% Revenue</v>
      </c>
    </row>
    <row r="53" spans="1:25" x14ac:dyDescent="0.25">
      <c r="A53" t="s">
        <v>323</v>
      </c>
      <c r="B53" s="1">
        <v>42920</v>
      </c>
      <c r="C53" t="s">
        <v>324</v>
      </c>
      <c r="D53" s="4">
        <f>SUMIFS(Derived_Metrics[Revenue],Derived_Metrics[Customer ID],Derived_Metrics[[#This Row],[Customer ID]])</f>
        <v>3404.6835000000001</v>
      </c>
      <c r="E53" s="4">
        <f>SUMIFS(Derived_Metrics[Profit],Derived_Metrics[Customer ID],Derived_Metrics[[#This Row],[Customer ID]])</f>
        <v>-339.00990000000002</v>
      </c>
      <c r="F53" s="5">
        <f>_xlfn.PERCENTRANK.INC(Derived_Metrics[Customer Revenue],Derived_Metrics[[#This Row],[Customer Revenue]])</f>
        <v>0.432</v>
      </c>
      <c r="G53" s="5" t="str" cm="1">
        <f t="array" ref="G53">_xlfn.IFS(Derived_Metrics[[#This Row],[Customer Revenue Percentile]]&gt;=0.8,"High Value",Derived_Metrics[[#This Row],[Customer Revenue Percentile]]&gt;=0.4,"Medium Value",TRUE,"Low Value")</f>
        <v>Medium Value</v>
      </c>
      <c r="H53" s="12">
        <f>_xlfn.RANK.EQ(Derived_Metrics[[#This Row],[Customer Revenue]],Derived_Metrics[Customer Revenue],0)</f>
        <v>1201</v>
      </c>
      <c r="I53" s="15">
        <f>Derived_Metrics[[#This Row],[Customer Revenue]]/SUM(Derived_Metrics[Customer Revenue])</f>
        <v>2.1854009106078601E-4</v>
      </c>
      <c r="J53" t="s">
        <v>331</v>
      </c>
      <c r="K53" s="5">
        <f>SUMIFS(Derived_Metrics[Revenue],Derived_Metrics[Product ID],Derived_Metrics[[#This Row],[Product ID]])</f>
        <v>3781.7259999999997</v>
      </c>
      <c r="L53" s="5">
        <f>SUMIFS(Derived_Metrics[Profit],Derived_Metrics[Product ID],Derived_Metrics[[#This Row],[Product ID]])</f>
        <v>222.875</v>
      </c>
      <c r="M53" s="5" t="str">
        <f>IF(AND(Derived_Metrics[[#This Row],[Product Revenue]]&gt;AVERAGE(Derived_Metrics[Product Revenue]),Derived_Metrics[[#This Row],[Product Profit]]&lt;0),"high sales Low Profit","Normal")</f>
        <v>Normal</v>
      </c>
      <c r="N53">
        <v>258.072</v>
      </c>
      <c r="O53">
        <v>3</v>
      </c>
      <c r="P53">
        <v>0.2</v>
      </c>
      <c r="Q53">
        <v>0</v>
      </c>
      <c r="R53">
        <f>Derived_Metrics[[#This Row],[Selling Price]]*Derived_Metrics[[#This Row],[Quantity]]</f>
        <v>774.21600000000001</v>
      </c>
      <c r="S53" s="2">
        <f>IF(Derived_Metrics[[#This Row],[Revenue]]=0,0,Derived_Metrics[[#This Row],[Profit]]/Derived_Metrics[[#This Row],[Revenue]])</f>
        <v>0</v>
      </c>
      <c r="T53" t="str">
        <f>IF(Derived_Metrics[[#This Row],[Profit]]&lt;0, "Loss","Profit")</f>
        <v>Profit</v>
      </c>
      <c r="U53" s="5">
        <f>Derived_Metrics[[#This Row],[Selling Price]]*Derived_Metrics[[#This Row],[Quantity]]*Derived_Metrics[[#This Row],[Discount]]</f>
        <v>154.84320000000002</v>
      </c>
      <c r="V53" t="str">
        <f>IF(Derived_Metrics[[#This Row],[Discount]]&gt;0,"Discount Applied","No Discount")</f>
        <v>Discount Applied</v>
      </c>
      <c r="W53" t="str">
        <f>IF(Derived_Metrics[[#This Row],[Discount]]&gt;0.3,"High Discount","Low Discount")</f>
        <v>Low Discount</v>
      </c>
      <c r="X53" s="13">
        <f>SUMIFS(Derived_Metrics[Customer_Revenue_Share],Derived_Metrics[Customee_ Revenue _Rank],"&lt;="&amp;Derived_Metrics[[#This Row],[Customee_ Revenue _Rank]])</f>
        <v>0.91117531140710817</v>
      </c>
      <c r="Y53" t="str">
        <f>IF(Derived_Metrics[[#This Row],[Cumulative_Revenue_%]]&lt;=0.8,"Top 80% Revenue","Remaining 20% Revenue")</f>
        <v>Remaining 20% Revenue</v>
      </c>
    </row>
    <row r="54" spans="1:25" x14ac:dyDescent="0.25">
      <c r="A54" t="s">
        <v>333</v>
      </c>
      <c r="B54" s="1">
        <v>42466</v>
      </c>
      <c r="C54" t="s">
        <v>334</v>
      </c>
      <c r="D54" s="4">
        <f>SUMIFS(Derived_Metrics[Revenue],Derived_Metrics[Customer ID],Derived_Metrics[[#This Row],[Customer ID]])</f>
        <v>5373.8109999999997</v>
      </c>
      <c r="E54" s="4">
        <f>SUMIFS(Derived_Metrics[Profit],Derived_Metrics[Customer ID],Derived_Metrics[[#This Row],[Customer ID]])</f>
        <v>-363.44450000000001</v>
      </c>
      <c r="F54" s="5">
        <f>_xlfn.PERCENTRANK.INC(Derived_Metrics[Customer Revenue],Derived_Metrics[[#This Row],[Customer Revenue]])</f>
        <v>0.56000000000000005</v>
      </c>
      <c r="G54" s="5" t="str" cm="1">
        <f t="array" ref="G54">_xlfn.IFS(Derived_Metrics[[#This Row],[Customer Revenue Percentile]]&gt;=0.8,"High Value",Derived_Metrics[[#This Row],[Customer Revenue Percentile]]&gt;=0.4,"Medium Value",TRUE,"Low Value")</f>
        <v>Medium Value</v>
      </c>
      <c r="H54" s="12">
        <f>_xlfn.RANK.EQ(Derived_Metrics[[#This Row],[Customer Revenue]],Derived_Metrics[Customer Revenue],0)</f>
        <v>926</v>
      </c>
      <c r="I54" s="15">
        <f>Derived_Metrics[[#This Row],[Customer Revenue]]/SUM(Derived_Metrics[Customer Revenue])</f>
        <v>3.4493460119962792E-4</v>
      </c>
      <c r="J54" t="s">
        <v>336</v>
      </c>
      <c r="K54" s="5">
        <f>SUMIFS(Derived_Metrics[Revenue],Derived_Metrics[Product ID],Derived_Metrics[[#This Row],[Product ID]])</f>
        <v>19305.280000000002</v>
      </c>
      <c r="L54" s="5">
        <f>SUMIFS(Derived_Metrics[Profit],Derived_Metrics[Product ID],Derived_Metrics[[#This Row],[Product ID]])</f>
        <v>289.5791999999999</v>
      </c>
      <c r="M54" s="5" t="str">
        <f>IF(AND(Derived_Metrics[[#This Row],[Product Revenue]]&gt;AVERAGE(Derived_Metrics[Product Revenue]),Derived_Metrics[[#This Row],[Product Profit]]&lt;0),"high sales Low Profit","Normal")</f>
        <v>Normal</v>
      </c>
      <c r="N54">
        <v>419.68</v>
      </c>
      <c r="O54">
        <v>5</v>
      </c>
      <c r="P54">
        <v>0.6</v>
      </c>
      <c r="Q54">
        <v>-356.72800000000001</v>
      </c>
      <c r="R54">
        <f>Derived_Metrics[[#This Row],[Selling Price]]*Derived_Metrics[[#This Row],[Quantity]]</f>
        <v>2098.4</v>
      </c>
      <c r="S54" s="2">
        <f>IF(Derived_Metrics[[#This Row],[Revenue]]=0,0,Derived_Metrics[[#This Row],[Profit]]/Derived_Metrics[[#This Row],[Revenue]])</f>
        <v>-0.16999999999999998</v>
      </c>
      <c r="T54" t="str">
        <f>IF(Derived_Metrics[[#This Row],[Profit]]&lt;0, "Loss","Profit")</f>
        <v>Loss</v>
      </c>
      <c r="U54" s="5">
        <f>Derived_Metrics[[#This Row],[Selling Price]]*Derived_Metrics[[#This Row],[Quantity]]*Derived_Metrics[[#This Row],[Discount]]</f>
        <v>1259.04</v>
      </c>
      <c r="V54" t="str">
        <f>IF(Derived_Metrics[[#This Row],[Discount]]&gt;0,"Discount Applied","No Discount")</f>
        <v>Discount Applied</v>
      </c>
      <c r="W54" t="str">
        <f>IF(Derived_Metrics[[#This Row],[Discount]]&gt;0.3,"High Discount","Low Discount")</f>
        <v>High Discount</v>
      </c>
      <c r="X54" s="13">
        <f>SUMIFS(Derived_Metrics[Customer_Revenue_Share],Derived_Metrics[Customee_ Revenue _Rank],"&lt;="&amp;Derived_Metrics[[#This Row],[Customee_ Revenue _Rank]])</f>
        <v>0.83721107952553719</v>
      </c>
      <c r="Y54" t="str">
        <f>IF(Derived_Metrics[[#This Row],[Cumulative_Revenue_%]]&lt;=0.8,"Top 80% Revenue","Remaining 20% Revenue")</f>
        <v>Remaining 20% Revenue</v>
      </c>
    </row>
    <row r="55" spans="1:25" x14ac:dyDescent="0.25">
      <c r="A55" t="s">
        <v>333</v>
      </c>
      <c r="B55" s="1">
        <v>42466</v>
      </c>
      <c r="C55" t="s">
        <v>334</v>
      </c>
      <c r="D55" s="4">
        <f>SUMIFS(Derived_Metrics[Revenue],Derived_Metrics[Customer ID],Derived_Metrics[[#This Row],[Customer ID]])</f>
        <v>5373.8109999999997</v>
      </c>
      <c r="E55" s="4">
        <f>SUMIFS(Derived_Metrics[Profit],Derived_Metrics[Customer ID],Derived_Metrics[[#This Row],[Customer ID]])</f>
        <v>-363.44450000000001</v>
      </c>
      <c r="F55" s="5">
        <f>_xlfn.PERCENTRANK.INC(Derived_Metrics[Customer Revenue],Derived_Metrics[[#This Row],[Customer Revenue]])</f>
        <v>0.56000000000000005</v>
      </c>
      <c r="G55" s="5" t="str" cm="1">
        <f t="array" ref="G55">_xlfn.IFS(Derived_Metrics[[#This Row],[Customer Revenue Percentile]]&gt;=0.8,"High Value",Derived_Metrics[[#This Row],[Customer Revenue Percentile]]&gt;=0.4,"Medium Value",TRUE,"Low Value")</f>
        <v>Medium Value</v>
      </c>
      <c r="H55" s="12">
        <f>_xlfn.RANK.EQ(Derived_Metrics[[#This Row],[Customer Revenue]],Derived_Metrics[Customer Revenue],0)</f>
        <v>926</v>
      </c>
      <c r="I55" s="15">
        <f>Derived_Metrics[[#This Row],[Customer Revenue]]/SUM(Derived_Metrics[Customer Revenue])</f>
        <v>3.4493460119962792E-4</v>
      </c>
      <c r="J55" t="s">
        <v>338</v>
      </c>
      <c r="K55" s="5">
        <f>SUMIFS(Derived_Metrics[Revenue],Derived_Metrics[Product ID],Derived_Metrics[[#This Row],[Product ID]])</f>
        <v>1028.5439999999999</v>
      </c>
      <c r="L55" s="5">
        <f>SUMIFS(Derived_Metrics[Profit],Derived_Metrics[Product ID],Derived_Metrics[[#This Row],[Product ID]])</f>
        <v>71.686399999999992</v>
      </c>
      <c r="M55" s="5" t="str">
        <f>IF(AND(Derived_Metrics[[#This Row],[Product Revenue]]&gt;AVERAGE(Derived_Metrics[Product Revenue]),Derived_Metrics[[#This Row],[Product Profit]]&lt;0),"high sales Low Profit","Normal")</f>
        <v>Normal</v>
      </c>
      <c r="N55">
        <v>11.688000000000001</v>
      </c>
      <c r="O55">
        <v>3</v>
      </c>
      <c r="P55">
        <v>0.6</v>
      </c>
      <c r="Q55">
        <v>-4.6752000000000002</v>
      </c>
      <c r="R55">
        <f>Derived_Metrics[[#This Row],[Selling Price]]*Derived_Metrics[[#This Row],[Quantity]]</f>
        <v>35.064</v>
      </c>
      <c r="S55" s="2">
        <f>IF(Derived_Metrics[[#This Row],[Revenue]]=0,0,Derived_Metrics[[#This Row],[Profit]]/Derived_Metrics[[#This Row],[Revenue]])</f>
        <v>-0.13333333333333333</v>
      </c>
      <c r="T55" t="str">
        <f>IF(Derived_Metrics[[#This Row],[Profit]]&lt;0, "Loss","Profit")</f>
        <v>Loss</v>
      </c>
      <c r="U55" s="5">
        <f>Derived_Metrics[[#This Row],[Selling Price]]*Derived_Metrics[[#This Row],[Quantity]]*Derived_Metrics[[#This Row],[Discount]]</f>
        <v>21.038399999999999</v>
      </c>
      <c r="V55" t="str">
        <f>IF(Derived_Metrics[[#This Row],[Discount]]&gt;0,"Discount Applied","No Discount")</f>
        <v>Discount Applied</v>
      </c>
      <c r="W55" t="str">
        <f>IF(Derived_Metrics[[#This Row],[Discount]]&gt;0.3,"High Discount","Low Discount")</f>
        <v>High Discount</v>
      </c>
      <c r="X55" s="13">
        <f>SUMIFS(Derived_Metrics[Customer_Revenue_Share],Derived_Metrics[Customee_ Revenue _Rank],"&lt;="&amp;Derived_Metrics[[#This Row],[Customee_ Revenue _Rank]])</f>
        <v>0.83721107952553719</v>
      </c>
      <c r="Y55" t="str">
        <f>IF(Derived_Metrics[[#This Row],[Cumulative_Revenue_%]]&lt;=0.8,"Top 80% Revenue","Remaining 20% Revenue")</f>
        <v>Remaining 20% Revenue</v>
      </c>
    </row>
    <row r="56" spans="1:25" x14ac:dyDescent="0.25">
      <c r="A56" t="s">
        <v>333</v>
      </c>
      <c r="B56" s="1">
        <v>42466</v>
      </c>
      <c r="C56" t="s">
        <v>334</v>
      </c>
      <c r="D56" s="4">
        <f>SUMIFS(Derived_Metrics[Revenue],Derived_Metrics[Customer ID],Derived_Metrics[[#This Row],[Customer ID]])</f>
        <v>5373.8109999999997</v>
      </c>
      <c r="E56" s="4">
        <f>SUMIFS(Derived_Metrics[Profit],Derived_Metrics[Customer ID],Derived_Metrics[[#This Row],[Customer ID]])</f>
        <v>-363.44450000000001</v>
      </c>
      <c r="F56" s="5">
        <f>_xlfn.PERCENTRANK.INC(Derived_Metrics[Customer Revenue],Derived_Metrics[[#This Row],[Customer Revenue]])</f>
        <v>0.56000000000000005</v>
      </c>
      <c r="G56" s="5" t="str" cm="1">
        <f t="array" ref="G56">_xlfn.IFS(Derived_Metrics[[#This Row],[Customer Revenue Percentile]]&gt;=0.8,"High Value",Derived_Metrics[[#This Row],[Customer Revenue Percentile]]&gt;=0.4,"Medium Value",TRUE,"Low Value")</f>
        <v>Medium Value</v>
      </c>
      <c r="H56" s="12">
        <f>_xlfn.RANK.EQ(Derived_Metrics[[#This Row],[Customer Revenue]],Derived_Metrics[Customer Revenue],0)</f>
        <v>926</v>
      </c>
      <c r="I56" s="15">
        <f>Derived_Metrics[[#This Row],[Customer Revenue]]/SUM(Derived_Metrics[Customer Revenue])</f>
        <v>3.4493460119962792E-4</v>
      </c>
      <c r="J56" t="s">
        <v>340</v>
      </c>
      <c r="K56" s="5">
        <f>SUMIFS(Derived_Metrics[Revenue],Derived_Metrics[Product ID],Derived_Metrics[[#This Row],[Product ID]])</f>
        <v>15000.323999999999</v>
      </c>
      <c r="L56" s="5">
        <f>SUMIFS(Derived_Metrics[Profit],Derived_Metrics[Product ID],Derived_Metrics[[#This Row],[Product ID]])</f>
        <v>-479.21640000000002</v>
      </c>
      <c r="M56" s="5" t="str">
        <f>IF(AND(Derived_Metrics[[#This Row],[Product Revenue]]&gt;AVERAGE(Derived_Metrics[Product Revenue]),Derived_Metrics[[#This Row],[Product Profit]]&lt;0),"high sales Low Profit","Normal")</f>
        <v>high sales Low Profit</v>
      </c>
      <c r="N56">
        <v>177.22499999999999</v>
      </c>
      <c r="O56">
        <v>5</v>
      </c>
      <c r="P56">
        <v>0.5</v>
      </c>
      <c r="Q56">
        <v>-120.51300000000001</v>
      </c>
      <c r="R56">
        <f>Derived_Metrics[[#This Row],[Selling Price]]*Derived_Metrics[[#This Row],[Quantity]]</f>
        <v>886.125</v>
      </c>
      <c r="S56" s="2">
        <f>IF(Derived_Metrics[[#This Row],[Revenue]]=0,0,Derived_Metrics[[#This Row],[Profit]]/Derived_Metrics[[#This Row],[Revenue]])</f>
        <v>-0.13600000000000001</v>
      </c>
      <c r="T56" t="str">
        <f>IF(Derived_Metrics[[#This Row],[Profit]]&lt;0, "Loss","Profit")</f>
        <v>Loss</v>
      </c>
      <c r="U56" s="5">
        <f>Derived_Metrics[[#This Row],[Selling Price]]*Derived_Metrics[[#This Row],[Quantity]]*Derived_Metrics[[#This Row],[Discount]]</f>
        <v>443.0625</v>
      </c>
      <c r="V56" t="str">
        <f>IF(Derived_Metrics[[#This Row],[Discount]]&gt;0,"Discount Applied","No Discount")</f>
        <v>Discount Applied</v>
      </c>
      <c r="W56" t="str">
        <f>IF(Derived_Metrics[[#This Row],[Discount]]&gt;0.3,"High Discount","Low Discount")</f>
        <v>High Discount</v>
      </c>
      <c r="X56" s="13">
        <f>SUMIFS(Derived_Metrics[Customer_Revenue_Share],Derived_Metrics[Customee_ Revenue _Rank],"&lt;="&amp;Derived_Metrics[[#This Row],[Customee_ Revenue _Rank]])</f>
        <v>0.83721107952553719</v>
      </c>
      <c r="Y56" t="str">
        <f>IF(Derived_Metrics[[#This Row],[Cumulative_Revenue_%]]&lt;=0.8,"Top 80% Revenue","Remaining 20% Revenue")</f>
        <v>Remaining 20% Revenue</v>
      </c>
    </row>
    <row r="57" spans="1:25" x14ac:dyDescent="0.25">
      <c r="A57" t="s">
        <v>333</v>
      </c>
      <c r="B57" s="1">
        <v>42466</v>
      </c>
      <c r="C57" t="s">
        <v>334</v>
      </c>
      <c r="D57" s="4">
        <f>SUMIFS(Derived_Metrics[Revenue],Derived_Metrics[Customer ID],Derived_Metrics[[#This Row],[Customer ID]])</f>
        <v>5373.8109999999997</v>
      </c>
      <c r="E57" s="4">
        <f>SUMIFS(Derived_Metrics[Profit],Derived_Metrics[Customer ID],Derived_Metrics[[#This Row],[Customer ID]])</f>
        <v>-363.44450000000001</v>
      </c>
      <c r="F57" s="5">
        <f>_xlfn.PERCENTRANK.INC(Derived_Metrics[Customer Revenue],Derived_Metrics[[#This Row],[Customer Revenue]])</f>
        <v>0.56000000000000005</v>
      </c>
      <c r="G57" s="5" t="str" cm="1">
        <f t="array" ref="G57">_xlfn.IFS(Derived_Metrics[[#This Row],[Customer Revenue Percentile]]&gt;=0.8,"High Value",Derived_Metrics[[#This Row],[Customer Revenue Percentile]]&gt;=0.4,"Medium Value",TRUE,"Low Value")</f>
        <v>Medium Value</v>
      </c>
      <c r="H57" s="12">
        <f>_xlfn.RANK.EQ(Derived_Metrics[[#This Row],[Customer Revenue]],Derived_Metrics[Customer Revenue],0)</f>
        <v>926</v>
      </c>
      <c r="I57" s="15">
        <f>Derived_Metrics[[#This Row],[Customer Revenue]]/SUM(Derived_Metrics[Customer Revenue])</f>
        <v>3.4493460119962792E-4</v>
      </c>
      <c r="J57" t="s">
        <v>342</v>
      </c>
      <c r="K57" s="5">
        <f>SUMIFS(Derived_Metrics[Revenue],Derived_Metrics[Product ID],Derived_Metrics[[#This Row],[Product ID]])</f>
        <v>181.97999999999996</v>
      </c>
      <c r="L57" s="5">
        <f>SUMIFS(Derived_Metrics[Profit],Derived_Metrics[Product ID],Derived_Metrics[[#This Row],[Product ID]])</f>
        <v>-4.8528000000000011</v>
      </c>
      <c r="M57" s="5" t="str">
        <f>IF(AND(Derived_Metrics[[#This Row],[Product Revenue]]&gt;AVERAGE(Derived_Metrics[Product Revenue]),Derived_Metrics[[#This Row],[Product Profit]]&lt;0),"high sales Low Profit","Normal")</f>
        <v>Normal</v>
      </c>
      <c r="N57">
        <v>4.0439999999999996</v>
      </c>
      <c r="O57">
        <v>3</v>
      </c>
      <c r="P57">
        <v>0.6</v>
      </c>
      <c r="Q57">
        <v>-2.8308</v>
      </c>
      <c r="R57">
        <f>Derived_Metrics[[#This Row],[Selling Price]]*Derived_Metrics[[#This Row],[Quantity]]</f>
        <v>12.131999999999998</v>
      </c>
      <c r="S57" s="2">
        <f>IF(Derived_Metrics[[#This Row],[Revenue]]=0,0,Derived_Metrics[[#This Row],[Profit]]/Derived_Metrics[[#This Row],[Revenue]])</f>
        <v>-0.23333333333333336</v>
      </c>
      <c r="T57" t="str">
        <f>IF(Derived_Metrics[[#This Row],[Profit]]&lt;0, "Loss","Profit")</f>
        <v>Loss</v>
      </c>
      <c r="U57" s="5">
        <f>Derived_Metrics[[#This Row],[Selling Price]]*Derived_Metrics[[#This Row],[Quantity]]*Derived_Metrics[[#This Row],[Discount]]</f>
        <v>7.2791999999999986</v>
      </c>
      <c r="V57" t="str">
        <f>IF(Derived_Metrics[[#This Row],[Discount]]&gt;0,"Discount Applied","No Discount")</f>
        <v>Discount Applied</v>
      </c>
      <c r="W57" t="str">
        <f>IF(Derived_Metrics[[#This Row],[Discount]]&gt;0.3,"High Discount","Low Discount")</f>
        <v>High Discount</v>
      </c>
      <c r="X57" s="13">
        <f>SUMIFS(Derived_Metrics[Customer_Revenue_Share],Derived_Metrics[Customee_ Revenue _Rank],"&lt;="&amp;Derived_Metrics[[#This Row],[Customee_ Revenue _Rank]])</f>
        <v>0.83721107952553719</v>
      </c>
      <c r="Y57" t="str">
        <f>IF(Derived_Metrics[[#This Row],[Cumulative_Revenue_%]]&lt;=0.8,"Top 80% Revenue","Remaining 20% Revenue")</f>
        <v>Remaining 20% Revenue</v>
      </c>
    </row>
    <row r="58" spans="1:25" x14ac:dyDescent="0.25">
      <c r="A58" t="s">
        <v>344</v>
      </c>
      <c r="B58" s="1">
        <v>41645</v>
      </c>
      <c r="C58" t="s">
        <v>345</v>
      </c>
      <c r="D58" s="4">
        <f>SUMIFS(Derived_Metrics[Revenue],Derived_Metrics[Customer ID],Derived_Metrics[[#This Row],[Customer ID]])</f>
        <v>16036.075999999999</v>
      </c>
      <c r="E58" s="4">
        <f>SUMIFS(Derived_Metrics[Profit],Derived_Metrics[Customer ID],Derived_Metrics[[#This Row],[Customer ID]])</f>
        <v>572.11</v>
      </c>
      <c r="F58" s="5">
        <f>_xlfn.PERCENTRANK.INC(Derived_Metrics[Customer Revenue],Derived_Metrics[[#This Row],[Customer Revenue]])</f>
        <v>0.879</v>
      </c>
      <c r="G58" s="5" t="str" cm="1">
        <f t="array" ref="G58">_xlfn.IFS(Derived_Metrics[[#This Row],[Customer Revenue Percentile]]&gt;=0.8,"High Value",Derived_Metrics[[#This Row],[Customer Revenue Percentile]]&gt;=0.4,"Medium Value",TRUE,"Low Value")</f>
        <v>High Value</v>
      </c>
      <c r="H58" s="12">
        <f>_xlfn.RANK.EQ(Derived_Metrics[[#This Row],[Customer Revenue]],Derived_Metrics[Customer Revenue],0)</f>
        <v>255</v>
      </c>
      <c r="I58" s="15">
        <f>Derived_Metrics[[#This Row],[Customer Revenue]]/SUM(Derived_Metrics[Customer Revenue])</f>
        <v>1.0293249018000308E-3</v>
      </c>
      <c r="J58" t="s">
        <v>219</v>
      </c>
      <c r="K58" s="5">
        <f>SUMIFS(Derived_Metrics[Revenue],Derived_Metrics[Product ID],Derived_Metrics[[#This Row],[Product ID]])</f>
        <v>50818.646000000001</v>
      </c>
      <c r="L58" s="5">
        <f>SUMIFS(Derived_Metrics[Profit],Derived_Metrics[Product ID],Derived_Metrics[[#This Row],[Product ID]])</f>
        <v>1558.5909999999999</v>
      </c>
      <c r="M58" s="5" t="str">
        <f>IF(AND(Derived_Metrics[[#This Row],[Product Revenue]]&gt;AVERAGE(Derived_Metrics[Product Revenue]),Derived_Metrics[[#This Row],[Product Profit]]&lt;0),"high sales Low Profit","Normal")</f>
        <v>Normal</v>
      </c>
      <c r="N58">
        <v>2001.86</v>
      </c>
      <c r="O58">
        <v>7</v>
      </c>
      <c r="P58">
        <v>0</v>
      </c>
      <c r="Q58">
        <v>580.5394</v>
      </c>
      <c r="R58">
        <f>Derived_Metrics[[#This Row],[Selling Price]]*Derived_Metrics[[#This Row],[Quantity]]</f>
        <v>14013.019999999999</v>
      </c>
      <c r="S58" s="2">
        <f>IF(Derived_Metrics[[#This Row],[Revenue]]=0,0,Derived_Metrics[[#This Row],[Profit]]/Derived_Metrics[[#This Row],[Revenue]])</f>
        <v>4.1428571428571433E-2</v>
      </c>
      <c r="T58" t="str">
        <f>IF(Derived_Metrics[[#This Row],[Profit]]&lt;0, "Loss","Profit")</f>
        <v>Profit</v>
      </c>
      <c r="U58" s="5">
        <f>Derived_Metrics[[#This Row],[Selling Price]]*Derived_Metrics[[#This Row],[Quantity]]*Derived_Metrics[[#This Row],[Discount]]</f>
        <v>0</v>
      </c>
      <c r="V58" t="str">
        <f>IF(Derived_Metrics[[#This Row],[Discount]]&gt;0,"Discount Applied","No Discount")</f>
        <v>No Discount</v>
      </c>
      <c r="W58" t="str">
        <f>IF(Derived_Metrics[[#This Row],[Discount]]&gt;0.3,"High Discount","Low Discount")</f>
        <v>Low Discount</v>
      </c>
      <c r="X58" s="13">
        <f>SUMIFS(Derived_Metrics[Customer_Revenue_Share],Derived_Metrics[Customee_ Revenue _Rank],"&lt;="&amp;Derived_Metrics[[#This Row],[Customee_ Revenue _Rank]])</f>
        <v>0.43574536818251414</v>
      </c>
      <c r="Y58" t="str">
        <f>IF(Derived_Metrics[[#This Row],[Cumulative_Revenue_%]]&lt;=0.8,"Top 80% Revenue","Remaining 20% Revenue")</f>
        <v>Top 80% Revenue</v>
      </c>
    </row>
    <row r="59" spans="1:25" x14ac:dyDescent="0.25">
      <c r="A59" t="s">
        <v>348</v>
      </c>
      <c r="B59" s="1">
        <v>42655</v>
      </c>
      <c r="C59" t="s">
        <v>350</v>
      </c>
      <c r="D59" s="4">
        <f>SUMIFS(Derived_Metrics[Revenue],Derived_Metrics[Customer ID],Derived_Metrics[[#This Row],[Customer ID]])</f>
        <v>1040.7560000000001</v>
      </c>
      <c r="E59" s="4">
        <f>SUMIFS(Derived_Metrics[Profit],Derived_Metrics[Customer ID],Derived_Metrics[[#This Row],[Customer ID]])</f>
        <v>80.840199999999982</v>
      </c>
      <c r="F59" s="5">
        <f>_xlfn.PERCENTRANK.INC(Derived_Metrics[Customer Revenue],Derived_Metrics[[#This Row],[Customer Revenue]])</f>
        <v>0.17199999999999999</v>
      </c>
      <c r="G59" s="5" t="str" cm="1">
        <f t="array" ref="G59">_xlfn.IFS(Derived_Metrics[[#This Row],[Customer Revenue Percentile]]&gt;=0.8,"High Value",Derived_Metrics[[#This Row],[Customer Revenue Percentile]]&gt;=0.4,"Medium Value",TRUE,"Low Value")</f>
        <v>Low Value</v>
      </c>
      <c r="H59" s="12">
        <f>_xlfn.RANK.EQ(Derived_Metrics[[#This Row],[Customer Revenue]],Derived_Metrics[Customer Revenue],0)</f>
        <v>1751</v>
      </c>
      <c r="I59" s="15">
        <f>Derived_Metrics[[#This Row],[Customer Revenue]]/SUM(Derived_Metrics[Customer Revenue])</f>
        <v>6.6804127611879173E-5</v>
      </c>
      <c r="J59" t="s">
        <v>353</v>
      </c>
      <c r="K59" s="5">
        <f>SUMIFS(Derived_Metrics[Revenue],Derived_Metrics[Product ID],Derived_Metrics[[#This Row],[Product ID]])</f>
        <v>26609.752</v>
      </c>
      <c r="L59" s="5">
        <f>SUMIFS(Derived_Metrics[Profit],Derived_Metrics[Product ID],Derived_Metrics[[#This Row],[Product ID]])</f>
        <v>267.30340000000001</v>
      </c>
      <c r="M59" s="5" t="str">
        <f>IF(AND(Derived_Metrics[[#This Row],[Product Revenue]]&gt;AVERAGE(Derived_Metrics[Product Revenue]),Derived_Metrics[[#This Row],[Product Profit]]&lt;0),"high sales Low Profit","Normal")</f>
        <v>Normal</v>
      </c>
      <c r="N59">
        <v>321.56799999999998</v>
      </c>
      <c r="O59">
        <v>2</v>
      </c>
      <c r="P59">
        <v>0.2</v>
      </c>
      <c r="Q59">
        <v>28.1372</v>
      </c>
      <c r="R59">
        <f>Derived_Metrics[[#This Row],[Selling Price]]*Derived_Metrics[[#This Row],[Quantity]]</f>
        <v>643.13599999999997</v>
      </c>
      <c r="S59" s="2">
        <f>IF(Derived_Metrics[[#This Row],[Revenue]]=0,0,Derived_Metrics[[#This Row],[Profit]]/Derived_Metrics[[#This Row],[Revenue]])</f>
        <v>4.3750000000000004E-2</v>
      </c>
      <c r="T59" t="str">
        <f>IF(Derived_Metrics[[#This Row],[Profit]]&lt;0, "Loss","Profit")</f>
        <v>Profit</v>
      </c>
      <c r="U59" s="5">
        <f>Derived_Metrics[[#This Row],[Selling Price]]*Derived_Metrics[[#This Row],[Quantity]]*Derived_Metrics[[#This Row],[Discount]]</f>
        <v>128.62719999999999</v>
      </c>
      <c r="V59" t="str">
        <f>IF(Derived_Metrics[[#This Row],[Discount]]&gt;0,"Discount Applied","No Discount")</f>
        <v>Discount Applied</v>
      </c>
      <c r="W59" t="str">
        <f>IF(Derived_Metrics[[#This Row],[Discount]]&gt;0.3,"High Discount","Low Discount")</f>
        <v>Low Discount</v>
      </c>
      <c r="X59" s="13">
        <f>SUMIFS(Derived_Metrics[Customer_Revenue_Share],Derived_Metrics[Customee_ Revenue _Rank],"&lt;="&amp;Derived_Metrics[[#This Row],[Customee_ Revenue _Rank]])</f>
        <v>0.98845450375991817</v>
      </c>
      <c r="Y59" t="str">
        <f>IF(Derived_Metrics[[#This Row],[Cumulative_Revenue_%]]&lt;=0.8,"Top 80% Revenue","Remaining 20% Revenue")</f>
        <v>Remaining 20% Revenue</v>
      </c>
    </row>
    <row r="60" spans="1:25" x14ac:dyDescent="0.25">
      <c r="A60" t="s">
        <v>355</v>
      </c>
      <c r="B60" s="1">
        <v>42336</v>
      </c>
      <c r="C60" t="s">
        <v>357</v>
      </c>
      <c r="D60" s="4">
        <f>SUMIFS(Derived_Metrics[Revenue],Derived_Metrics[Customer ID],Derived_Metrics[[#This Row],[Customer ID]])</f>
        <v>7817.3040000000001</v>
      </c>
      <c r="E60" s="4">
        <f>SUMIFS(Derived_Metrics[Profit],Derived_Metrics[Customer ID],Derived_Metrics[[#This Row],[Customer ID]])</f>
        <v>293.90019999999998</v>
      </c>
      <c r="F60" s="5">
        <f>_xlfn.PERCENTRANK.INC(Derived_Metrics[Customer Revenue],Derived_Metrics[[#This Row],[Customer Revenue]])</f>
        <v>0.68500000000000005</v>
      </c>
      <c r="G60" s="5" t="str" cm="1">
        <f t="array" ref="G60">_xlfn.IFS(Derived_Metrics[[#This Row],[Customer Revenue Percentile]]&gt;=0.8,"High Value",Derived_Metrics[[#This Row],[Customer Revenue Percentile]]&gt;=0.4,"Medium Value",TRUE,"Low Value")</f>
        <v>Medium Value</v>
      </c>
      <c r="H60" s="12">
        <f>_xlfn.RANK.EQ(Derived_Metrics[[#This Row],[Customer Revenue]],Derived_Metrics[Customer Revenue],0)</f>
        <v>662</v>
      </c>
      <c r="I60" s="15">
        <f>Derived_Metrics[[#This Row],[Customer Revenue]]/SUM(Derived_Metrics[Customer Revenue])</f>
        <v>5.0177772119195416E-4</v>
      </c>
      <c r="J60" t="s">
        <v>342</v>
      </c>
      <c r="K60" s="5">
        <f>SUMIFS(Derived_Metrics[Revenue],Derived_Metrics[Product ID],Derived_Metrics[[#This Row],[Product ID]])</f>
        <v>181.97999999999996</v>
      </c>
      <c r="L60" s="5">
        <f>SUMIFS(Derived_Metrics[Profit],Derived_Metrics[Product ID],Derived_Metrics[[#This Row],[Product ID]])</f>
        <v>-4.8528000000000011</v>
      </c>
      <c r="M60" s="5" t="str">
        <f>IF(AND(Derived_Metrics[[#This Row],[Product Revenue]]&gt;AVERAGE(Derived_Metrics[Product Revenue]),Derived_Metrics[[#This Row],[Product Profit]]&lt;0),"high sales Low Profit","Normal")</f>
        <v>Normal</v>
      </c>
      <c r="N60">
        <v>12.132</v>
      </c>
      <c r="O60">
        <v>9</v>
      </c>
      <c r="P60">
        <v>0.6</v>
      </c>
      <c r="Q60">
        <v>-8.4923999999999999</v>
      </c>
      <c r="R60">
        <f>Derived_Metrics[[#This Row],[Selling Price]]*Derived_Metrics[[#This Row],[Quantity]]</f>
        <v>109.188</v>
      </c>
      <c r="S60" s="2">
        <f>IF(Derived_Metrics[[#This Row],[Revenue]]=0,0,Derived_Metrics[[#This Row],[Profit]]/Derived_Metrics[[#This Row],[Revenue]])</f>
        <v>-7.7777777777777779E-2</v>
      </c>
      <c r="T60" t="str">
        <f>IF(Derived_Metrics[[#This Row],[Profit]]&lt;0, "Loss","Profit")</f>
        <v>Loss</v>
      </c>
      <c r="U60" s="5">
        <f>Derived_Metrics[[#This Row],[Selling Price]]*Derived_Metrics[[#This Row],[Quantity]]*Derived_Metrics[[#This Row],[Discount]]</f>
        <v>65.512799999999999</v>
      </c>
      <c r="V60" t="str">
        <f>IF(Derived_Metrics[[#This Row],[Discount]]&gt;0,"Discount Applied","No Discount")</f>
        <v>Discount Applied</v>
      </c>
      <c r="W60" t="str">
        <f>IF(Derived_Metrics[[#This Row],[Discount]]&gt;0.3,"High Discount","Low Discount")</f>
        <v>High Discount</v>
      </c>
      <c r="X60" s="13">
        <f>SUMIFS(Derived_Metrics[Customer_Revenue_Share],Derived_Metrics[Customee_ Revenue _Rank],"&lt;="&amp;Derived_Metrics[[#This Row],[Customee_ Revenue _Rank]])</f>
        <v>0.72666510954331109</v>
      </c>
      <c r="Y60" t="str">
        <f>IF(Derived_Metrics[[#This Row],[Cumulative_Revenue_%]]&lt;=0.8,"Top 80% Revenue","Remaining 20% Revenue")</f>
        <v>Top 80% Revenue</v>
      </c>
    </row>
    <row r="61" spans="1:25" x14ac:dyDescent="0.25">
      <c r="A61" t="s">
        <v>359</v>
      </c>
      <c r="B61" s="1">
        <v>42215</v>
      </c>
      <c r="C61" t="s">
        <v>362</v>
      </c>
      <c r="D61" s="4">
        <f>SUMIFS(Derived_Metrics[Revenue],Derived_Metrics[Customer ID],Derived_Metrics[[#This Row],[Customer ID]])</f>
        <v>1582.576</v>
      </c>
      <c r="E61" s="4">
        <f>SUMIFS(Derived_Metrics[Profit],Derived_Metrics[Customer ID],Derived_Metrics[[#This Row],[Customer ID]])</f>
        <v>-213.126</v>
      </c>
      <c r="F61" s="5">
        <f>_xlfn.PERCENTRANK.INC(Derived_Metrics[Customer Revenue],Derived_Metrics[[#This Row],[Customer Revenue]])</f>
        <v>0.22900000000000001</v>
      </c>
      <c r="G61" s="5" t="str" cm="1">
        <f t="array" ref="G61">_xlfn.IFS(Derived_Metrics[[#This Row],[Customer Revenue Percentile]]&gt;=0.8,"High Value",Derived_Metrics[[#This Row],[Customer Revenue Percentile]]&gt;=0.4,"Medium Value",TRUE,"Low Value")</f>
        <v>Low Value</v>
      </c>
      <c r="H61" s="12">
        <f>_xlfn.RANK.EQ(Derived_Metrics[[#This Row],[Customer Revenue]],Derived_Metrics[Customer Revenue],0)</f>
        <v>1632</v>
      </c>
      <c r="I61" s="15">
        <f>Derived_Metrics[[#This Row],[Customer Revenue]]/SUM(Derived_Metrics[Customer Revenue])</f>
        <v>1.0158251219257663E-4</v>
      </c>
      <c r="J61" t="s">
        <v>364</v>
      </c>
      <c r="K61" s="5">
        <f>SUMIFS(Derived_Metrics[Revenue],Derived_Metrics[Product ID],Derived_Metrics[[#This Row],[Product ID]])</f>
        <v>164.03199999999998</v>
      </c>
      <c r="L61" s="5">
        <f>SUMIFS(Derived_Metrics[Profit],Derived_Metrics[Product ID],Derived_Metrics[[#This Row],[Product ID]])</f>
        <v>15.2064</v>
      </c>
      <c r="M61" s="5" t="str">
        <f>IF(AND(Derived_Metrics[[#This Row],[Product Revenue]]&gt;AVERAGE(Derived_Metrics[Product Revenue]),Derived_Metrics[[#This Row],[Product Profit]]&lt;0),"high sales Low Profit","Normal")</f>
        <v>Normal</v>
      </c>
      <c r="N61">
        <v>5.28</v>
      </c>
      <c r="O61">
        <v>3</v>
      </c>
      <c r="P61">
        <v>0</v>
      </c>
      <c r="Q61">
        <v>2.3231999999999999</v>
      </c>
      <c r="R61">
        <f>Derived_Metrics[[#This Row],[Selling Price]]*Derived_Metrics[[#This Row],[Quantity]]</f>
        <v>15.84</v>
      </c>
      <c r="S61" s="2">
        <f>IF(Derived_Metrics[[#This Row],[Revenue]]=0,0,Derived_Metrics[[#This Row],[Profit]]/Derived_Metrics[[#This Row],[Revenue]])</f>
        <v>0.14666666666666667</v>
      </c>
      <c r="T61" t="str">
        <f>IF(Derived_Metrics[[#This Row],[Profit]]&lt;0, "Loss","Profit")</f>
        <v>Profit</v>
      </c>
      <c r="U61" s="5">
        <f>Derived_Metrics[[#This Row],[Selling Price]]*Derived_Metrics[[#This Row],[Quantity]]*Derived_Metrics[[#This Row],[Discount]]</f>
        <v>0</v>
      </c>
      <c r="V61" t="str">
        <f>IF(Derived_Metrics[[#This Row],[Discount]]&gt;0,"Discount Applied","No Discount")</f>
        <v>No Discount</v>
      </c>
      <c r="W61" t="str">
        <f>IF(Derived_Metrics[[#This Row],[Discount]]&gt;0.3,"High Discount","Low Discount")</f>
        <v>Low Discount</v>
      </c>
      <c r="X61" s="13">
        <f>SUMIFS(Derived_Metrics[Customer_Revenue_Share],Derived_Metrics[Customee_ Revenue _Rank],"&lt;="&amp;Derived_Metrics[[#This Row],[Customee_ Revenue _Rank]])</f>
        <v>0.97835575300210853</v>
      </c>
      <c r="Y61" t="str">
        <f>IF(Derived_Metrics[[#This Row],[Cumulative_Revenue_%]]&lt;=0.8,"Top 80% Revenue","Remaining 20% Revenue")</f>
        <v>Remaining 20% Revenue</v>
      </c>
    </row>
    <row r="62" spans="1:25" x14ac:dyDescent="0.25">
      <c r="A62" t="s">
        <v>366</v>
      </c>
      <c r="B62" s="1">
        <v>42046</v>
      </c>
      <c r="C62" t="s">
        <v>367</v>
      </c>
      <c r="D62" s="4">
        <f>SUMIFS(Derived_Metrics[Revenue],Derived_Metrics[Customer ID],Derived_Metrics[[#This Row],[Customer ID]])</f>
        <v>5206.5199999999995</v>
      </c>
      <c r="E62" s="4">
        <f>SUMIFS(Derived_Metrics[Profit],Derived_Metrics[Customer ID],Derived_Metrics[[#This Row],[Customer ID]])</f>
        <v>53.913200000000003</v>
      </c>
      <c r="F62" s="5">
        <f>_xlfn.PERCENTRANK.INC(Derived_Metrics[Customer Revenue],Derived_Metrics[[#This Row],[Customer Revenue]])</f>
        <v>0.55100000000000005</v>
      </c>
      <c r="G62" s="5" t="str" cm="1">
        <f t="array" ref="G62">_xlfn.IFS(Derived_Metrics[[#This Row],[Customer Revenue Percentile]]&gt;=0.8,"High Value",Derived_Metrics[[#This Row],[Customer Revenue Percentile]]&gt;=0.4,"Medium Value",TRUE,"Low Value")</f>
        <v>Medium Value</v>
      </c>
      <c r="H62" s="12">
        <f>_xlfn.RANK.EQ(Derived_Metrics[[#This Row],[Customer Revenue]],Derived_Metrics[Customer Revenue],0)</f>
        <v>950</v>
      </c>
      <c r="I62" s="15">
        <f>Derived_Metrics[[#This Row],[Customer Revenue]]/SUM(Derived_Metrics[Customer Revenue])</f>
        <v>3.3419651339391856E-4</v>
      </c>
      <c r="J62" t="s">
        <v>369</v>
      </c>
      <c r="K62" s="5">
        <f>SUMIFS(Derived_Metrics[Revenue],Derived_Metrics[Product ID],Derived_Metrics[[#This Row],[Product ID]])</f>
        <v>25113.956999999999</v>
      </c>
      <c r="L62" s="5">
        <f>SUMIFS(Derived_Metrics[Profit],Derived_Metrics[Product ID],Derived_Metrics[[#This Row],[Product ID]])</f>
        <v>-192.18540000000002</v>
      </c>
      <c r="M62" s="5" t="str">
        <f>IF(AND(Derived_Metrics[[#This Row],[Product Revenue]]&gt;AVERAGE(Derived_Metrics[Product Revenue]),Derived_Metrics[[#This Row],[Product Profit]]&lt;0),"high sales Low Profit","Normal")</f>
        <v>high sales Low Profit</v>
      </c>
      <c r="N62">
        <v>1038.8399999999999</v>
      </c>
      <c r="O62">
        <v>5</v>
      </c>
      <c r="P62">
        <v>0.2</v>
      </c>
      <c r="Q62">
        <v>51.942</v>
      </c>
      <c r="R62">
        <f>Derived_Metrics[[#This Row],[Selling Price]]*Derived_Metrics[[#This Row],[Quantity]]</f>
        <v>5194.2</v>
      </c>
      <c r="S62" s="2">
        <f>IF(Derived_Metrics[[#This Row],[Revenue]]=0,0,Derived_Metrics[[#This Row],[Profit]]/Derived_Metrics[[#This Row],[Revenue]])</f>
        <v>0.01</v>
      </c>
      <c r="T62" t="str">
        <f>IF(Derived_Metrics[[#This Row],[Profit]]&lt;0, "Loss","Profit")</f>
        <v>Profit</v>
      </c>
      <c r="U62" s="5">
        <f>Derived_Metrics[[#This Row],[Selling Price]]*Derived_Metrics[[#This Row],[Quantity]]*Derived_Metrics[[#This Row],[Discount]]</f>
        <v>1038.8399999999999</v>
      </c>
      <c r="V62" t="str">
        <f>IF(Derived_Metrics[[#This Row],[Discount]]&gt;0,"Discount Applied","No Discount")</f>
        <v>Discount Applied</v>
      </c>
      <c r="W62" t="str">
        <f>IF(Derived_Metrics[[#This Row],[Discount]]&gt;0.3,"High Discount","Low Discount")</f>
        <v>Low Discount</v>
      </c>
      <c r="X62" s="13">
        <f>SUMIFS(Derived_Metrics[Customer_Revenue_Share],Derived_Metrics[Customee_ Revenue _Rank],"&lt;="&amp;Derived_Metrics[[#This Row],[Customee_ Revenue _Rank]])</f>
        <v>0.84370896455111855</v>
      </c>
      <c r="Y62" t="str">
        <f>IF(Derived_Metrics[[#This Row],[Cumulative_Revenue_%]]&lt;=0.8,"Top 80% Revenue","Remaining 20% Revenue")</f>
        <v>Remaining 20% Revenue</v>
      </c>
    </row>
    <row r="63" spans="1:25" x14ac:dyDescent="0.25">
      <c r="A63" t="s">
        <v>371</v>
      </c>
      <c r="B63" s="1">
        <v>42694</v>
      </c>
      <c r="C63" t="s">
        <v>374</v>
      </c>
      <c r="D63" s="4">
        <f>SUMIFS(Derived_Metrics[Revenue],Derived_Metrics[Customer ID],Derived_Metrics[[#This Row],[Customer ID]])</f>
        <v>1976.8540000000003</v>
      </c>
      <c r="E63" s="4">
        <f>SUMIFS(Derived_Metrics[Profit],Derived_Metrics[Customer ID],Derived_Metrics[[#This Row],[Customer ID]])</f>
        <v>-4.9653999999999998</v>
      </c>
      <c r="F63" s="5">
        <f>_xlfn.PERCENTRANK.INC(Derived_Metrics[Customer Revenue],Derived_Metrics[[#This Row],[Customer Revenue]])</f>
        <v>0.27400000000000002</v>
      </c>
      <c r="G63" s="5" t="str" cm="1">
        <f t="array" ref="G63">_xlfn.IFS(Derived_Metrics[[#This Row],[Customer Revenue Percentile]]&gt;=0.8,"High Value",Derived_Metrics[[#This Row],[Customer Revenue Percentile]]&gt;=0.4,"Medium Value",TRUE,"Low Value")</f>
        <v>Low Value</v>
      </c>
      <c r="H63" s="12">
        <f>_xlfn.RANK.EQ(Derived_Metrics[[#This Row],[Customer Revenue]],Derived_Metrics[Customer Revenue],0)</f>
        <v>1537</v>
      </c>
      <c r="I63" s="15">
        <f>Derived_Metrics[[#This Row],[Customer Revenue]]/SUM(Derived_Metrics[Customer Revenue])</f>
        <v>1.2689045932577262E-4</v>
      </c>
      <c r="J63" t="s">
        <v>377</v>
      </c>
      <c r="K63" s="5">
        <f>SUMIFS(Derived_Metrics[Revenue],Derived_Metrics[Product ID],Derived_Metrics[[#This Row],[Product ID]])</f>
        <v>6416.6466</v>
      </c>
      <c r="L63" s="5">
        <f>SUMIFS(Derived_Metrics[Profit],Derived_Metrics[Product ID],Derived_Metrics[[#This Row],[Product ID]])</f>
        <v>-20.293000000000006</v>
      </c>
      <c r="M63" s="5" t="str">
        <f>IF(AND(Derived_Metrics[[#This Row],[Product Revenue]]&gt;AVERAGE(Derived_Metrics[Product Revenue]),Derived_Metrics[[#This Row],[Product Profit]]&lt;0),"high sales Low Profit","Normal")</f>
        <v>Normal</v>
      </c>
      <c r="N63">
        <v>86.97</v>
      </c>
      <c r="O63">
        <v>3</v>
      </c>
      <c r="P63">
        <v>0.5</v>
      </c>
      <c r="Q63">
        <v>-48.703200000000002</v>
      </c>
      <c r="R63">
        <f>Derived_Metrics[[#This Row],[Selling Price]]*Derived_Metrics[[#This Row],[Quantity]]</f>
        <v>260.90999999999997</v>
      </c>
      <c r="S63" s="2">
        <f>IF(Derived_Metrics[[#This Row],[Revenue]]=0,0,Derived_Metrics[[#This Row],[Profit]]/Derived_Metrics[[#This Row],[Revenue]])</f>
        <v>-0.1866666666666667</v>
      </c>
      <c r="T63" t="str">
        <f>IF(Derived_Metrics[[#This Row],[Profit]]&lt;0, "Loss","Profit")</f>
        <v>Loss</v>
      </c>
      <c r="U63" s="5">
        <f>Derived_Metrics[[#This Row],[Selling Price]]*Derived_Metrics[[#This Row],[Quantity]]*Derived_Metrics[[#This Row],[Discount]]</f>
        <v>130.45499999999998</v>
      </c>
      <c r="V63" t="str">
        <f>IF(Derived_Metrics[[#This Row],[Discount]]&gt;0,"Discount Applied","No Discount")</f>
        <v>Discount Applied</v>
      </c>
      <c r="W63" t="str">
        <f>IF(Derived_Metrics[[#This Row],[Discount]]&gt;0.3,"High Discount","Low Discount")</f>
        <v>High Discount</v>
      </c>
      <c r="X63" s="13">
        <f>SUMIFS(Derived_Metrics[Customer_Revenue_Share],Derived_Metrics[Customee_ Revenue _Rank],"&lt;="&amp;Derived_Metrics[[#This Row],[Customee_ Revenue _Rank]])</f>
        <v>0.96763586258078305</v>
      </c>
      <c r="Y63" t="str">
        <f>IF(Derived_Metrics[[#This Row],[Cumulative_Revenue_%]]&lt;=0.8,"Top 80% Revenue","Remaining 20% Revenue")</f>
        <v>Remaining 20% Revenue</v>
      </c>
    </row>
    <row r="64" spans="1:25" x14ac:dyDescent="0.25">
      <c r="A64" t="s">
        <v>379</v>
      </c>
      <c r="B64" s="1">
        <v>41999</v>
      </c>
      <c r="C64" t="s">
        <v>380</v>
      </c>
      <c r="D64" s="4">
        <f>SUMIFS(Derived_Metrics[Revenue],Derived_Metrics[Customer ID],Derived_Metrics[[#This Row],[Customer ID]])</f>
        <v>12395.672</v>
      </c>
      <c r="E64" s="4">
        <f>SUMIFS(Derived_Metrics[Profit],Derived_Metrics[Customer ID],Derived_Metrics[[#This Row],[Customer ID]])</f>
        <v>-242.6018</v>
      </c>
      <c r="F64" s="5">
        <f>_xlfn.PERCENTRANK.INC(Derived_Metrics[Customer Revenue],Derived_Metrics[[#This Row],[Customer Revenue]])</f>
        <v>0.83299999999999996</v>
      </c>
      <c r="G64" s="5" t="str" cm="1">
        <f t="array" ref="G64">_xlfn.IFS(Derived_Metrics[[#This Row],[Customer Revenue Percentile]]&gt;=0.8,"High Value",Derived_Metrics[[#This Row],[Customer Revenue Percentile]]&gt;=0.4,"Medium Value",TRUE,"Low Value")</f>
        <v>High Value</v>
      </c>
      <c r="H64" s="12">
        <f>_xlfn.RANK.EQ(Derived_Metrics[[#This Row],[Customer Revenue]],Derived_Metrics[Customer Revenue],0)</f>
        <v>346</v>
      </c>
      <c r="I64" s="15">
        <f>Derived_Metrics[[#This Row],[Customer Revenue]]/SUM(Derived_Metrics[Customer Revenue])</f>
        <v>7.9565436482998656E-4</v>
      </c>
      <c r="J64" t="s">
        <v>383</v>
      </c>
      <c r="K64" s="5">
        <f>SUMIFS(Derived_Metrics[Revenue],Derived_Metrics[Product ID],Derived_Metrics[[#This Row],[Product ID]])</f>
        <v>6526.58</v>
      </c>
      <c r="L64" s="5">
        <f>SUMIFS(Derived_Metrics[Profit],Derived_Metrics[Product ID],Derived_Metrics[[#This Row],[Product ID]])</f>
        <v>322.95060000000001</v>
      </c>
      <c r="M64" s="5" t="str">
        <f>IF(AND(Derived_Metrics[[#This Row],[Product Revenue]]&gt;AVERAGE(Derived_Metrics[Product Revenue]),Derived_Metrics[[#This Row],[Product Profit]]&lt;0),"high sales Low Profit","Normal")</f>
        <v>Normal</v>
      </c>
      <c r="N64">
        <v>300.416</v>
      </c>
      <c r="O64">
        <v>8</v>
      </c>
      <c r="P64">
        <v>0.2</v>
      </c>
      <c r="Q64">
        <v>78.859200000000001</v>
      </c>
      <c r="R64">
        <f>Derived_Metrics[[#This Row],[Selling Price]]*Derived_Metrics[[#This Row],[Quantity]]</f>
        <v>2403.328</v>
      </c>
      <c r="S64" s="2">
        <f>IF(Derived_Metrics[[#This Row],[Revenue]]=0,0,Derived_Metrics[[#This Row],[Profit]]/Derived_Metrics[[#This Row],[Revenue]])</f>
        <v>3.2812500000000001E-2</v>
      </c>
      <c r="T64" t="str">
        <f>IF(Derived_Metrics[[#This Row],[Profit]]&lt;0, "Loss","Profit")</f>
        <v>Profit</v>
      </c>
      <c r="U64" s="5">
        <f>Derived_Metrics[[#This Row],[Selling Price]]*Derived_Metrics[[#This Row],[Quantity]]*Derived_Metrics[[#This Row],[Discount]]</f>
        <v>480.66560000000004</v>
      </c>
      <c r="V64" t="str">
        <f>IF(Derived_Metrics[[#This Row],[Discount]]&gt;0,"Discount Applied","No Discount")</f>
        <v>Discount Applied</v>
      </c>
      <c r="W64" t="str">
        <f>IF(Derived_Metrics[[#This Row],[Discount]]&gt;0.3,"High Discount","Low Discount")</f>
        <v>Low Discount</v>
      </c>
      <c r="X64" s="13">
        <f>SUMIFS(Derived_Metrics[Customer_Revenue_Share],Derived_Metrics[Customee_ Revenue _Rank],"&lt;="&amp;Derived_Metrics[[#This Row],[Customee_ Revenue _Rank]])</f>
        <v>0.52208610359465157</v>
      </c>
      <c r="Y64" t="str">
        <f>IF(Derived_Metrics[[#This Row],[Cumulative_Revenue_%]]&lt;=0.8,"Top 80% Revenue","Remaining 20% Revenue")</f>
        <v>Top 80% Revenue</v>
      </c>
    </row>
    <row r="65" spans="1:25" x14ac:dyDescent="0.25">
      <c r="A65" t="s">
        <v>379</v>
      </c>
      <c r="B65" s="1">
        <v>41999</v>
      </c>
      <c r="C65" t="s">
        <v>380</v>
      </c>
      <c r="D65" s="4">
        <f>SUMIFS(Derived_Metrics[Revenue],Derived_Metrics[Customer ID],Derived_Metrics[[#This Row],[Customer ID]])</f>
        <v>12395.672</v>
      </c>
      <c r="E65" s="4">
        <f>SUMIFS(Derived_Metrics[Profit],Derived_Metrics[Customer ID],Derived_Metrics[[#This Row],[Customer ID]])</f>
        <v>-242.6018</v>
      </c>
      <c r="F65" s="5">
        <f>_xlfn.PERCENTRANK.INC(Derived_Metrics[Customer Revenue],Derived_Metrics[[#This Row],[Customer Revenue]])</f>
        <v>0.83299999999999996</v>
      </c>
      <c r="G65" s="5" t="str" cm="1">
        <f t="array" ref="G65">_xlfn.IFS(Derived_Metrics[[#This Row],[Customer Revenue Percentile]]&gt;=0.8,"High Value",Derived_Metrics[[#This Row],[Customer Revenue Percentile]]&gt;=0.4,"Medium Value",TRUE,"Low Value")</f>
        <v>High Value</v>
      </c>
      <c r="H65" s="12">
        <f>_xlfn.RANK.EQ(Derived_Metrics[[#This Row],[Customer Revenue]],Derived_Metrics[Customer Revenue],0)</f>
        <v>346</v>
      </c>
      <c r="I65" s="15">
        <f>Derived_Metrics[[#This Row],[Customer Revenue]]/SUM(Derived_Metrics[Customer Revenue])</f>
        <v>7.9565436482998656E-4</v>
      </c>
      <c r="J65" t="s">
        <v>385</v>
      </c>
      <c r="K65" s="5">
        <f>SUMIFS(Derived_Metrics[Revenue],Derived_Metrics[Product ID],Derived_Metrics[[#This Row],[Product ID]])</f>
        <v>4203.9240000000009</v>
      </c>
      <c r="L65" s="5">
        <f>SUMIFS(Derived_Metrics[Profit],Derived_Metrics[Product ID],Derived_Metrics[[#This Row],[Product ID]])</f>
        <v>229.3922</v>
      </c>
      <c r="M65" s="5" t="str">
        <f>IF(AND(Derived_Metrics[[#This Row],[Product Revenue]]&gt;AVERAGE(Derived_Metrics[Product Revenue]),Derived_Metrics[[#This Row],[Product Profit]]&lt;0),"high sales Low Profit","Normal")</f>
        <v>Normal</v>
      </c>
      <c r="N65">
        <v>230.352</v>
      </c>
      <c r="O65">
        <v>3</v>
      </c>
      <c r="P65">
        <v>0.2</v>
      </c>
      <c r="Q65">
        <v>20.155799999999999</v>
      </c>
      <c r="R65">
        <f>Derived_Metrics[[#This Row],[Selling Price]]*Derived_Metrics[[#This Row],[Quantity]]</f>
        <v>691.05600000000004</v>
      </c>
      <c r="S65" s="2">
        <f>IF(Derived_Metrics[[#This Row],[Revenue]]=0,0,Derived_Metrics[[#This Row],[Profit]]/Derived_Metrics[[#This Row],[Revenue]])</f>
        <v>2.9166666666666664E-2</v>
      </c>
      <c r="T65" t="str">
        <f>IF(Derived_Metrics[[#This Row],[Profit]]&lt;0, "Loss","Profit")</f>
        <v>Profit</v>
      </c>
      <c r="U65" s="5">
        <f>Derived_Metrics[[#This Row],[Selling Price]]*Derived_Metrics[[#This Row],[Quantity]]*Derived_Metrics[[#This Row],[Discount]]</f>
        <v>138.21120000000002</v>
      </c>
      <c r="V65" t="str">
        <f>IF(Derived_Metrics[[#This Row],[Discount]]&gt;0,"Discount Applied","No Discount")</f>
        <v>Discount Applied</v>
      </c>
      <c r="W65" t="str">
        <f>IF(Derived_Metrics[[#This Row],[Discount]]&gt;0.3,"High Discount","Low Discount")</f>
        <v>Low Discount</v>
      </c>
      <c r="X65" s="13">
        <f>SUMIFS(Derived_Metrics[Customer_Revenue_Share],Derived_Metrics[Customee_ Revenue _Rank],"&lt;="&amp;Derived_Metrics[[#This Row],[Customee_ Revenue _Rank]])</f>
        <v>0.52208610359465157</v>
      </c>
      <c r="Y65" t="str">
        <f>IF(Derived_Metrics[[#This Row],[Cumulative_Revenue_%]]&lt;=0.8,"Top 80% Revenue","Remaining 20% Revenue")</f>
        <v>Top 80% Revenue</v>
      </c>
    </row>
    <row r="66" spans="1:25" x14ac:dyDescent="0.25">
      <c r="A66" t="s">
        <v>379</v>
      </c>
      <c r="B66" s="1">
        <v>41999</v>
      </c>
      <c r="C66" t="s">
        <v>380</v>
      </c>
      <c r="D66" s="4">
        <f>SUMIFS(Derived_Metrics[Revenue],Derived_Metrics[Customer ID],Derived_Metrics[[#This Row],[Customer ID]])</f>
        <v>12395.672</v>
      </c>
      <c r="E66" s="4">
        <f>SUMIFS(Derived_Metrics[Profit],Derived_Metrics[Customer ID],Derived_Metrics[[#This Row],[Customer ID]])</f>
        <v>-242.6018</v>
      </c>
      <c r="F66" s="5">
        <f>_xlfn.PERCENTRANK.INC(Derived_Metrics[Customer Revenue],Derived_Metrics[[#This Row],[Customer Revenue]])</f>
        <v>0.83299999999999996</v>
      </c>
      <c r="G66" s="5" t="str" cm="1">
        <f t="array" ref="G66">_xlfn.IFS(Derived_Metrics[[#This Row],[Customer Revenue Percentile]]&gt;=0.8,"High Value",Derived_Metrics[[#This Row],[Customer Revenue Percentile]]&gt;=0.4,"Medium Value",TRUE,"Low Value")</f>
        <v>High Value</v>
      </c>
      <c r="H66" s="12">
        <f>_xlfn.RANK.EQ(Derived_Metrics[[#This Row],[Customer Revenue]],Derived_Metrics[Customer Revenue],0)</f>
        <v>346</v>
      </c>
      <c r="I66" s="15">
        <f>Derived_Metrics[[#This Row],[Customer Revenue]]/SUM(Derived_Metrics[Customer Revenue])</f>
        <v>7.9565436482998656E-4</v>
      </c>
      <c r="J66" t="s">
        <v>387</v>
      </c>
      <c r="K66" s="5">
        <f>SUMIFS(Derived_Metrics[Revenue],Derived_Metrics[Product ID],Derived_Metrics[[#This Row],[Product ID]])</f>
        <v>4439.8239999999996</v>
      </c>
      <c r="L66" s="5">
        <f>SUMIFS(Derived_Metrics[Profit],Derived_Metrics[Product ID],Derived_Metrics[[#This Row],[Product ID]])</f>
        <v>-256.56360000000001</v>
      </c>
      <c r="M66" s="5" t="str">
        <f>IF(AND(Derived_Metrics[[#This Row],[Product Revenue]]&gt;AVERAGE(Derived_Metrics[Product Revenue]),Derived_Metrics[[#This Row],[Product Profit]]&lt;0),"high sales Low Profit","Normal")</f>
        <v>Normal</v>
      </c>
      <c r="N66">
        <v>218.352</v>
      </c>
      <c r="O66">
        <v>3</v>
      </c>
      <c r="P66">
        <v>0.2</v>
      </c>
      <c r="Q66">
        <v>-24.564599999999999</v>
      </c>
      <c r="R66">
        <f>Derived_Metrics[[#This Row],[Selling Price]]*Derived_Metrics[[#This Row],[Quantity]]</f>
        <v>655.05600000000004</v>
      </c>
      <c r="S66" s="2">
        <f>IF(Derived_Metrics[[#This Row],[Revenue]]=0,0,Derived_Metrics[[#This Row],[Profit]]/Derived_Metrics[[#This Row],[Revenue]])</f>
        <v>-3.7499999999999999E-2</v>
      </c>
      <c r="T66" t="str">
        <f>IF(Derived_Metrics[[#This Row],[Profit]]&lt;0, "Loss","Profit")</f>
        <v>Loss</v>
      </c>
      <c r="U66" s="5">
        <f>Derived_Metrics[[#This Row],[Selling Price]]*Derived_Metrics[[#This Row],[Quantity]]*Derived_Metrics[[#This Row],[Discount]]</f>
        <v>131.0112</v>
      </c>
      <c r="V66" t="str">
        <f>IF(Derived_Metrics[[#This Row],[Discount]]&gt;0,"Discount Applied","No Discount")</f>
        <v>Discount Applied</v>
      </c>
      <c r="W66" t="str">
        <f>IF(Derived_Metrics[[#This Row],[Discount]]&gt;0.3,"High Discount","Low Discount")</f>
        <v>Low Discount</v>
      </c>
      <c r="X66" s="13">
        <f>SUMIFS(Derived_Metrics[Customer_Revenue_Share],Derived_Metrics[Customee_ Revenue _Rank],"&lt;="&amp;Derived_Metrics[[#This Row],[Customee_ Revenue _Rank]])</f>
        <v>0.52208610359465157</v>
      </c>
      <c r="Y66" t="str">
        <f>IF(Derived_Metrics[[#This Row],[Cumulative_Revenue_%]]&lt;=0.8,"Top 80% Revenue","Remaining 20% Revenue")</f>
        <v>Top 80% Revenue</v>
      </c>
    </row>
    <row r="67" spans="1:25" x14ac:dyDescent="0.25">
      <c r="A67" t="s">
        <v>389</v>
      </c>
      <c r="B67" s="1">
        <v>42671</v>
      </c>
      <c r="C67" t="s">
        <v>242</v>
      </c>
      <c r="D67" s="4">
        <f>SUMIFS(Derived_Metrics[Revenue],Derived_Metrics[Customer ID],Derived_Metrics[[#This Row],[Customer ID]])</f>
        <v>2940.2779999999998</v>
      </c>
      <c r="E67" s="4">
        <f>SUMIFS(Derived_Metrics[Profit],Derived_Metrics[Customer ID],Derived_Metrics[[#This Row],[Customer ID]])</f>
        <v>44.254900000000013</v>
      </c>
      <c r="F67" s="5">
        <f>_xlfn.PERCENTRANK.INC(Derived_Metrics[Customer Revenue],Derived_Metrics[[#This Row],[Customer Revenue]])</f>
        <v>0.38300000000000001</v>
      </c>
      <c r="G67" s="5" t="str" cm="1">
        <f t="array" ref="G67">_xlfn.IFS(Derived_Metrics[[#This Row],[Customer Revenue Percentile]]&gt;=0.8,"High Value",Derived_Metrics[[#This Row],[Customer Revenue Percentile]]&gt;=0.4,"Medium Value",TRUE,"Low Value")</f>
        <v>Low Value</v>
      </c>
      <c r="H67" s="12">
        <f>_xlfn.RANK.EQ(Derived_Metrics[[#This Row],[Customer Revenue]],Derived_Metrics[Customer Revenue],0)</f>
        <v>1304</v>
      </c>
      <c r="I67" s="15">
        <f>Derived_Metrics[[#This Row],[Customer Revenue]]/SUM(Derived_Metrics[Customer Revenue])</f>
        <v>1.8873079446709974E-4</v>
      </c>
      <c r="J67" t="s">
        <v>393</v>
      </c>
      <c r="K67" s="5">
        <f>SUMIFS(Derived_Metrics[Revenue],Derived_Metrics[Product ID],Derived_Metrics[[#This Row],[Product ID]])</f>
        <v>2141.7600000000002</v>
      </c>
      <c r="L67" s="5">
        <f>SUMIFS(Derived_Metrics[Profit],Derived_Metrics[Product ID],Derived_Metrics[[#This Row],[Product ID]])</f>
        <v>197.10400000000001</v>
      </c>
      <c r="M67" s="5" t="str">
        <f>IF(AND(Derived_Metrics[[#This Row],[Product Revenue]]&gt;AVERAGE(Derived_Metrics[Product Revenue]),Derived_Metrics[[#This Row],[Product Profit]]&lt;0),"high sales Low Profit","Normal")</f>
        <v>Normal</v>
      </c>
      <c r="N67">
        <v>77.599999999999994</v>
      </c>
      <c r="O67">
        <v>4</v>
      </c>
      <c r="P67">
        <v>0</v>
      </c>
      <c r="Q67">
        <v>38.024000000000001</v>
      </c>
      <c r="R67">
        <f>Derived_Metrics[[#This Row],[Selling Price]]*Derived_Metrics[[#This Row],[Quantity]]</f>
        <v>310.39999999999998</v>
      </c>
      <c r="S67" s="2">
        <f>IF(Derived_Metrics[[#This Row],[Revenue]]=0,0,Derived_Metrics[[#This Row],[Profit]]/Derived_Metrics[[#This Row],[Revenue]])</f>
        <v>0.12250000000000001</v>
      </c>
      <c r="T67" t="str">
        <f>IF(Derived_Metrics[[#This Row],[Profit]]&lt;0, "Loss","Profit")</f>
        <v>Profit</v>
      </c>
      <c r="U67" s="5">
        <f>Derived_Metrics[[#This Row],[Selling Price]]*Derived_Metrics[[#This Row],[Quantity]]*Derived_Metrics[[#This Row],[Discount]]</f>
        <v>0</v>
      </c>
      <c r="V67" t="str">
        <f>IF(Derived_Metrics[[#This Row],[Discount]]&gt;0,"Discount Applied","No Discount")</f>
        <v>No Discount</v>
      </c>
      <c r="W67" t="str">
        <f>IF(Derived_Metrics[[#This Row],[Discount]]&gt;0.3,"High Discount","Low Discount")</f>
        <v>Low Discount</v>
      </c>
      <c r="X67" s="13">
        <f>SUMIFS(Derived_Metrics[Customer_Revenue_Share],Derived_Metrics[Customee_ Revenue _Rank],"&lt;="&amp;Derived_Metrics[[#This Row],[Customee_ Revenue _Rank]])</f>
        <v>0.93244856951620958</v>
      </c>
      <c r="Y67" t="str">
        <f>IF(Derived_Metrics[[#This Row],[Cumulative_Revenue_%]]&lt;=0.8,"Top 80% Revenue","Remaining 20% Revenue")</f>
        <v>Remaining 20% Revenue</v>
      </c>
    </row>
    <row r="68" spans="1:25" x14ac:dyDescent="0.25">
      <c r="A68" t="s">
        <v>395</v>
      </c>
      <c r="B68" s="1">
        <v>43058</v>
      </c>
      <c r="C68" t="s">
        <v>398</v>
      </c>
      <c r="D68" s="4">
        <f>SUMIFS(Derived_Metrics[Revenue],Derived_Metrics[Customer ID],Derived_Metrics[[#This Row],[Customer ID]])</f>
        <v>1047.0149999999999</v>
      </c>
      <c r="E68" s="4">
        <f>SUMIFS(Derived_Metrics[Profit],Derived_Metrics[Customer ID],Derived_Metrics[[#This Row],[Customer ID]])</f>
        <v>-118.452</v>
      </c>
      <c r="F68" s="5">
        <f>_xlfn.PERCENTRANK.INC(Derived_Metrics[Customer Revenue],Derived_Metrics[[#This Row],[Customer Revenue]])</f>
        <v>0.17499999999999999</v>
      </c>
      <c r="G68" s="5" t="str" cm="1">
        <f t="array" ref="G68">_xlfn.IFS(Derived_Metrics[[#This Row],[Customer Revenue Percentile]]&gt;=0.8,"High Value",Derived_Metrics[[#This Row],[Customer Revenue Percentile]]&gt;=0.4,"Medium Value",TRUE,"Low Value")</f>
        <v>Low Value</v>
      </c>
      <c r="H68" s="12">
        <f>_xlfn.RANK.EQ(Derived_Metrics[[#This Row],[Customer Revenue]],Derived_Metrics[Customer Revenue],0)</f>
        <v>1747</v>
      </c>
      <c r="I68" s="15">
        <f>Derived_Metrics[[#This Row],[Customer Revenue]]/SUM(Derived_Metrics[Customer Revenue])</f>
        <v>6.7205880793914859E-5</v>
      </c>
      <c r="J68" t="s">
        <v>400</v>
      </c>
      <c r="K68" s="5">
        <f>SUMIFS(Derived_Metrics[Revenue],Derived_Metrics[Product ID],Derived_Metrics[[#This Row],[Product ID]])</f>
        <v>15108.872500000001</v>
      </c>
      <c r="L68" s="5">
        <f>SUMIFS(Derived_Metrics[Profit],Derived_Metrics[Product ID],Derived_Metrics[[#This Row],[Product ID]])</f>
        <v>-795.97250000000008</v>
      </c>
      <c r="M68" s="5" t="str">
        <f>IF(AND(Derived_Metrics[[#This Row],[Product Revenue]]&gt;AVERAGE(Derived_Metrics[Product Revenue]),Derived_Metrics[[#This Row],[Product Profit]]&lt;0),"high sales Low Profit","Normal")</f>
        <v>high sales Low Profit</v>
      </c>
      <c r="N68">
        <v>219.07499999999999</v>
      </c>
      <c r="O68">
        <v>3</v>
      </c>
      <c r="P68">
        <v>0.5</v>
      </c>
      <c r="Q68">
        <v>-131.44499999999999</v>
      </c>
      <c r="R68">
        <f>Derived_Metrics[[#This Row],[Selling Price]]*Derived_Metrics[[#This Row],[Quantity]]</f>
        <v>657.22499999999991</v>
      </c>
      <c r="S68" s="2">
        <f>IF(Derived_Metrics[[#This Row],[Revenue]]=0,0,Derived_Metrics[[#This Row],[Profit]]/Derived_Metrics[[#This Row],[Revenue]])</f>
        <v>-0.2</v>
      </c>
      <c r="T68" t="str">
        <f>IF(Derived_Metrics[[#This Row],[Profit]]&lt;0, "Loss","Profit")</f>
        <v>Loss</v>
      </c>
      <c r="U68" s="5">
        <f>Derived_Metrics[[#This Row],[Selling Price]]*Derived_Metrics[[#This Row],[Quantity]]*Derived_Metrics[[#This Row],[Discount]]</f>
        <v>328.61249999999995</v>
      </c>
      <c r="V68" t="str">
        <f>IF(Derived_Metrics[[#This Row],[Discount]]&gt;0,"Discount Applied","No Discount")</f>
        <v>Discount Applied</v>
      </c>
      <c r="W68" t="str">
        <f>IF(Derived_Metrics[[#This Row],[Discount]]&gt;0.3,"High Discount","Low Discount")</f>
        <v>High Discount</v>
      </c>
      <c r="X68" s="13">
        <f>SUMIFS(Derived_Metrics[Customer_Revenue_Share],Derived_Metrics[Customee_ Revenue _Rank],"&lt;="&amp;Derived_Metrics[[#This Row],[Customee_ Revenue _Rank]])</f>
        <v>0.98791927223932918</v>
      </c>
      <c r="Y68" t="str">
        <f>IF(Derived_Metrics[[#This Row],[Cumulative_Revenue_%]]&lt;=0.8,"Top 80% Revenue","Remaining 20% Revenue")</f>
        <v>Remaining 20% Revenue</v>
      </c>
    </row>
    <row r="69" spans="1:25" x14ac:dyDescent="0.25">
      <c r="A69" t="s">
        <v>402</v>
      </c>
      <c r="B69" s="1">
        <v>42099</v>
      </c>
      <c r="C69" t="s">
        <v>403</v>
      </c>
      <c r="D69" s="4">
        <f>SUMIFS(Derived_Metrics[Revenue],Derived_Metrics[Customer ID],Derived_Metrics[[#This Row],[Customer ID]])</f>
        <v>7207.7</v>
      </c>
      <c r="E69" s="4">
        <f>SUMIFS(Derived_Metrics[Profit],Derived_Metrics[Customer ID],Derived_Metrics[[#This Row],[Customer ID]])</f>
        <v>161.40480000000002</v>
      </c>
      <c r="F69" s="5">
        <f>_xlfn.PERCENTRANK.INC(Derived_Metrics[Customer Revenue],Derived_Metrics[[#This Row],[Customer Revenue]])</f>
        <v>0.65600000000000003</v>
      </c>
      <c r="G69" s="5" t="str" cm="1">
        <f t="array" ref="G69">_xlfn.IFS(Derived_Metrics[[#This Row],[Customer Revenue Percentile]]&gt;=0.8,"High Value",Derived_Metrics[[#This Row],[Customer Revenue Percentile]]&gt;=0.4,"Medium Value",TRUE,"Low Value")</f>
        <v>Medium Value</v>
      </c>
      <c r="H69" s="12">
        <f>_xlfn.RANK.EQ(Derived_Metrics[[#This Row],[Customer Revenue]],Derived_Metrics[Customer Revenue],0)</f>
        <v>728</v>
      </c>
      <c r="I69" s="15">
        <f>Derived_Metrics[[#This Row],[Customer Revenue]]/SUM(Derived_Metrics[Customer Revenue])</f>
        <v>4.6264841191224598E-4</v>
      </c>
      <c r="J69" t="s">
        <v>405</v>
      </c>
      <c r="K69" s="5">
        <f>SUMIFS(Derived_Metrics[Revenue],Derived_Metrics[Product ID],Derived_Metrics[[#This Row],[Product ID]])</f>
        <v>565.48</v>
      </c>
      <c r="L69" s="5">
        <f>SUMIFS(Derived_Metrics[Profit],Derived_Metrics[Product ID],Derived_Metrics[[#This Row],[Product ID]])</f>
        <v>78.256</v>
      </c>
      <c r="M69" s="5" t="str">
        <f>IF(AND(Derived_Metrics[[#This Row],[Product Revenue]]&gt;AVERAGE(Derived_Metrics[Product Revenue]),Derived_Metrics[[#This Row],[Product Profit]]&lt;0),"high sales Low Profit","Normal")</f>
        <v>Normal</v>
      </c>
      <c r="N69">
        <v>26.8</v>
      </c>
      <c r="O69">
        <v>2</v>
      </c>
      <c r="P69">
        <v>0</v>
      </c>
      <c r="Q69">
        <v>12.864000000000001</v>
      </c>
      <c r="R69">
        <f>Derived_Metrics[[#This Row],[Selling Price]]*Derived_Metrics[[#This Row],[Quantity]]</f>
        <v>53.6</v>
      </c>
      <c r="S69" s="2">
        <f>IF(Derived_Metrics[[#This Row],[Revenue]]=0,0,Derived_Metrics[[#This Row],[Profit]]/Derived_Metrics[[#This Row],[Revenue]])</f>
        <v>0.24000000000000002</v>
      </c>
      <c r="T69" t="str">
        <f>IF(Derived_Metrics[[#This Row],[Profit]]&lt;0, "Loss","Profit")</f>
        <v>Profit</v>
      </c>
      <c r="U69" s="5">
        <f>Derived_Metrics[[#This Row],[Selling Price]]*Derived_Metrics[[#This Row],[Quantity]]*Derived_Metrics[[#This Row],[Discount]]</f>
        <v>0</v>
      </c>
      <c r="V69" t="str">
        <f>IF(Derived_Metrics[[#This Row],[Discount]]&gt;0,"Discount Applied","No Discount")</f>
        <v>No Discount</v>
      </c>
      <c r="W69" t="str">
        <f>IF(Derived_Metrics[[#This Row],[Discount]]&gt;0.3,"High Discount","Low Discount")</f>
        <v>Low Discount</v>
      </c>
      <c r="X69" s="13">
        <f>SUMIFS(Derived_Metrics[Customer_Revenue_Share],Derived_Metrics[Customee_ Revenue _Rank],"&lt;="&amp;Derived_Metrics[[#This Row],[Customee_ Revenue _Rank]])</f>
        <v>0.75707266341173884</v>
      </c>
      <c r="Y69" t="str">
        <f>IF(Derived_Metrics[[#This Row],[Cumulative_Revenue_%]]&lt;=0.8,"Top 80% Revenue","Remaining 20% Revenue")</f>
        <v>Top 80% Revenue</v>
      </c>
    </row>
    <row r="70" spans="1:25" x14ac:dyDescent="0.25">
      <c r="A70" t="s">
        <v>407</v>
      </c>
      <c r="B70" s="1">
        <v>42713</v>
      </c>
      <c r="C70" t="s">
        <v>409</v>
      </c>
      <c r="D70" s="4">
        <f>SUMIFS(Derived_Metrics[Revenue],Derived_Metrics[Customer ID],Derived_Metrics[[#This Row],[Customer ID]])</f>
        <v>2204.4970000000003</v>
      </c>
      <c r="E70" s="4">
        <f>SUMIFS(Derived_Metrics[Profit],Derived_Metrics[Customer ID],Derived_Metrics[[#This Row],[Customer ID]])</f>
        <v>64.835700000000003</v>
      </c>
      <c r="F70" s="5">
        <f>_xlfn.PERCENTRANK.INC(Derived_Metrics[Customer Revenue],Derived_Metrics[[#This Row],[Customer Revenue]])</f>
        <v>0.308</v>
      </c>
      <c r="G70" s="5" t="str" cm="1">
        <f t="array" ref="G70">_xlfn.IFS(Derived_Metrics[[#This Row],[Customer Revenue Percentile]]&gt;=0.8,"High Value",Derived_Metrics[[#This Row],[Customer Revenue Percentile]]&gt;=0.4,"Medium Value",TRUE,"Low Value")</f>
        <v>Low Value</v>
      </c>
      <c r="H70" s="12">
        <f>_xlfn.RANK.EQ(Derived_Metrics[[#This Row],[Customer Revenue]],Derived_Metrics[Customer Revenue],0)</f>
        <v>1461</v>
      </c>
      <c r="I70" s="15">
        <f>Derived_Metrics[[#This Row],[Customer Revenue]]/SUM(Derived_Metrics[Customer Revenue])</f>
        <v>1.4150242603261937E-4</v>
      </c>
      <c r="J70" t="s">
        <v>412</v>
      </c>
      <c r="K70" s="5">
        <f>SUMIFS(Derived_Metrics[Revenue],Derived_Metrics[Product ID],Derived_Metrics[[#This Row],[Product ID]])</f>
        <v>697.20200000000011</v>
      </c>
      <c r="L70" s="5">
        <f>SUMIFS(Derived_Metrics[Profit],Derived_Metrics[Product ID],Derived_Metrics[[#This Row],[Product ID]])</f>
        <v>47.725700000000003</v>
      </c>
      <c r="M70" s="5" t="str">
        <f>IF(AND(Derived_Metrics[[#This Row],[Product Revenue]]&gt;AVERAGE(Derived_Metrics[Product Revenue]),Derived_Metrics[[#This Row],[Product Profit]]&lt;0),"high sales Low Profit","Normal")</f>
        <v>Normal</v>
      </c>
      <c r="N70">
        <v>15.135999999999999</v>
      </c>
      <c r="O70">
        <v>4</v>
      </c>
      <c r="P70">
        <v>0.2</v>
      </c>
      <c r="Q70">
        <v>3.5948000000000002</v>
      </c>
      <c r="R70">
        <f>Derived_Metrics[[#This Row],[Selling Price]]*Derived_Metrics[[#This Row],[Quantity]]</f>
        <v>60.543999999999997</v>
      </c>
      <c r="S70" s="2">
        <f>IF(Derived_Metrics[[#This Row],[Revenue]]=0,0,Derived_Metrics[[#This Row],[Profit]]/Derived_Metrics[[#This Row],[Revenue]])</f>
        <v>5.9375000000000004E-2</v>
      </c>
      <c r="T70" t="str">
        <f>IF(Derived_Metrics[[#This Row],[Profit]]&lt;0, "Loss","Profit")</f>
        <v>Profit</v>
      </c>
      <c r="U70" s="5">
        <f>Derived_Metrics[[#This Row],[Selling Price]]*Derived_Metrics[[#This Row],[Quantity]]*Derived_Metrics[[#This Row],[Discount]]</f>
        <v>12.1088</v>
      </c>
      <c r="V70" t="str">
        <f>IF(Derived_Metrics[[#This Row],[Discount]]&gt;0,"Discount Applied","No Discount")</f>
        <v>Discount Applied</v>
      </c>
      <c r="W70" t="str">
        <f>IF(Derived_Metrics[[#This Row],[Discount]]&gt;0.3,"High Discount","Low Discount")</f>
        <v>Low Discount</v>
      </c>
      <c r="X70" s="13">
        <f>SUMIFS(Derived_Metrics[Customer_Revenue_Share],Derived_Metrics[Customee_ Revenue _Rank],"&lt;="&amp;Derived_Metrics[[#This Row],[Customee_ Revenue _Rank]])</f>
        <v>0.9577975763509522</v>
      </c>
      <c r="Y70" t="str">
        <f>IF(Derived_Metrics[[#This Row],[Cumulative_Revenue_%]]&lt;=0.8,"Top 80% Revenue","Remaining 20% Revenue")</f>
        <v>Remaining 20% Revenue</v>
      </c>
    </row>
    <row r="71" spans="1:25" x14ac:dyDescent="0.25">
      <c r="A71" t="s">
        <v>407</v>
      </c>
      <c r="B71" s="1">
        <v>42713</v>
      </c>
      <c r="C71" t="s">
        <v>409</v>
      </c>
      <c r="D71" s="4">
        <f>SUMIFS(Derived_Metrics[Revenue],Derived_Metrics[Customer ID],Derived_Metrics[[#This Row],[Customer ID]])</f>
        <v>2204.4970000000003</v>
      </c>
      <c r="E71" s="4">
        <f>SUMIFS(Derived_Metrics[Profit],Derived_Metrics[Customer ID],Derived_Metrics[[#This Row],[Customer ID]])</f>
        <v>64.835700000000003</v>
      </c>
      <c r="F71" s="5">
        <f>_xlfn.PERCENTRANK.INC(Derived_Metrics[Customer Revenue],Derived_Metrics[[#This Row],[Customer Revenue]])</f>
        <v>0.308</v>
      </c>
      <c r="G71" s="5" t="str" cm="1">
        <f t="array" ref="G71">_xlfn.IFS(Derived_Metrics[[#This Row],[Customer Revenue Percentile]]&gt;=0.8,"High Value",Derived_Metrics[[#This Row],[Customer Revenue Percentile]]&gt;=0.4,"Medium Value",TRUE,"Low Value")</f>
        <v>Low Value</v>
      </c>
      <c r="H71" s="12">
        <f>_xlfn.RANK.EQ(Derived_Metrics[[#This Row],[Customer Revenue]],Derived_Metrics[Customer Revenue],0)</f>
        <v>1461</v>
      </c>
      <c r="I71" s="15">
        <f>Derived_Metrics[[#This Row],[Customer Revenue]]/SUM(Derived_Metrics[Customer Revenue])</f>
        <v>1.4150242603261937E-4</v>
      </c>
      <c r="J71" t="s">
        <v>414</v>
      </c>
      <c r="K71" s="5">
        <f>SUMIFS(Derived_Metrics[Revenue],Derived_Metrics[Product ID],Derived_Metrics[[#This Row],[Product ID]])</f>
        <v>53299.071000000004</v>
      </c>
      <c r="L71" s="5">
        <f>SUMIFS(Derived_Metrics[Profit],Derived_Metrics[Product ID],Derived_Metrics[[#This Row],[Product ID]])</f>
        <v>1388.6347999999998</v>
      </c>
      <c r="M71" s="5" t="str">
        <f>IF(AND(Derived_Metrics[[#This Row],[Product Revenue]]&gt;AVERAGE(Derived_Metrics[Product Revenue]),Derived_Metrics[[#This Row],[Product Profit]]&lt;0),"high sales Low Profit","Normal")</f>
        <v>Normal</v>
      </c>
      <c r="N71">
        <v>466.76799999999997</v>
      </c>
      <c r="O71">
        <v>2</v>
      </c>
      <c r="P71">
        <v>0.2</v>
      </c>
      <c r="Q71">
        <v>52.511400000000002</v>
      </c>
      <c r="R71">
        <f>Derived_Metrics[[#This Row],[Selling Price]]*Derived_Metrics[[#This Row],[Quantity]]</f>
        <v>933.53599999999994</v>
      </c>
      <c r="S71" s="2">
        <f>IF(Derived_Metrics[[#This Row],[Revenue]]=0,0,Derived_Metrics[[#This Row],[Profit]]/Derived_Metrics[[#This Row],[Revenue]])</f>
        <v>5.6250000000000008E-2</v>
      </c>
      <c r="T71" t="str">
        <f>IF(Derived_Metrics[[#This Row],[Profit]]&lt;0, "Loss","Profit")</f>
        <v>Profit</v>
      </c>
      <c r="U71" s="5">
        <f>Derived_Metrics[[#This Row],[Selling Price]]*Derived_Metrics[[#This Row],[Quantity]]*Derived_Metrics[[#This Row],[Discount]]</f>
        <v>186.7072</v>
      </c>
      <c r="V71" t="str">
        <f>IF(Derived_Metrics[[#This Row],[Discount]]&gt;0,"Discount Applied","No Discount")</f>
        <v>Discount Applied</v>
      </c>
      <c r="W71" t="str">
        <f>IF(Derived_Metrics[[#This Row],[Discount]]&gt;0.3,"High Discount","Low Discount")</f>
        <v>Low Discount</v>
      </c>
      <c r="X71" s="13">
        <f>SUMIFS(Derived_Metrics[Customer_Revenue_Share],Derived_Metrics[Customee_ Revenue _Rank],"&lt;="&amp;Derived_Metrics[[#This Row],[Customee_ Revenue _Rank]])</f>
        <v>0.9577975763509522</v>
      </c>
      <c r="Y71" t="str">
        <f>IF(Derived_Metrics[[#This Row],[Cumulative_Revenue_%]]&lt;=0.8,"Top 80% Revenue","Remaining 20% Revenue")</f>
        <v>Remaining 20% Revenue</v>
      </c>
    </row>
    <row r="72" spans="1:25" x14ac:dyDescent="0.25">
      <c r="A72" t="s">
        <v>407</v>
      </c>
      <c r="B72" s="1">
        <v>42713</v>
      </c>
      <c r="C72" t="s">
        <v>409</v>
      </c>
      <c r="D72" s="4">
        <f>SUMIFS(Derived_Metrics[Revenue],Derived_Metrics[Customer ID],Derived_Metrics[[#This Row],[Customer ID]])</f>
        <v>2204.4970000000003</v>
      </c>
      <c r="E72" s="4">
        <f>SUMIFS(Derived_Metrics[Profit],Derived_Metrics[Customer ID],Derived_Metrics[[#This Row],[Customer ID]])</f>
        <v>64.835700000000003</v>
      </c>
      <c r="F72" s="5">
        <f>_xlfn.PERCENTRANK.INC(Derived_Metrics[Customer Revenue],Derived_Metrics[[#This Row],[Customer Revenue]])</f>
        <v>0.308</v>
      </c>
      <c r="G72" s="5" t="str" cm="1">
        <f t="array" ref="G72">_xlfn.IFS(Derived_Metrics[[#This Row],[Customer Revenue Percentile]]&gt;=0.8,"High Value",Derived_Metrics[[#This Row],[Customer Revenue Percentile]]&gt;=0.4,"Medium Value",TRUE,"Low Value")</f>
        <v>Low Value</v>
      </c>
      <c r="H72" s="12">
        <f>_xlfn.RANK.EQ(Derived_Metrics[[#This Row],[Customer Revenue]],Derived_Metrics[Customer Revenue],0)</f>
        <v>1461</v>
      </c>
      <c r="I72" s="15">
        <f>Derived_Metrics[[#This Row],[Customer Revenue]]/SUM(Derived_Metrics[Customer Revenue])</f>
        <v>1.4150242603261937E-4</v>
      </c>
      <c r="J72" t="s">
        <v>416</v>
      </c>
      <c r="K72" s="5">
        <f>SUMIFS(Derived_Metrics[Revenue],Derived_Metrics[Product ID],Derived_Metrics[[#This Row],[Product ID]])</f>
        <v>1024.3519999999999</v>
      </c>
      <c r="L72" s="5">
        <f>SUMIFS(Derived_Metrics[Profit],Derived_Metrics[Product ID],Derived_Metrics[[#This Row],[Product ID]])</f>
        <v>-7.6160000000000032</v>
      </c>
      <c r="M72" s="5" t="str">
        <f>IF(AND(Derived_Metrics[[#This Row],[Product Revenue]]&gt;AVERAGE(Derived_Metrics[Product Revenue]),Derived_Metrics[[#This Row],[Product Profit]]&lt;0),"high sales Low Profit","Normal")</f>
        <v>Normal</v>
      </c>
      <c r="N72">
        <v>15.231999999999999</v>
      </c>
      <c r="O72">
        <v>1</v>
      </c>
      <c r="P72">
        <v>0.2</v>
      </c>
      <c r="Q72">
        <v>1.7136</v>
      </c>
      <c r="R72">
        <f>Derived_Metrics[[#This Row],[Selling Price]]*Derived_Metrics[[#This Row],[Quantity]]</f>
        <v>15.231999999999999</v>
      </c>
      <c r="S72" s="2">
        <f>IF(Derived_Metrics[[#This Row],[Revenue]]=0,0,Derived_Metrics[[#This Row],[Profit]]/Derived_Metrics[[#This Row],[Revenue]])</f>
        <v>0.1125</v>
      </c>
      <c r="T72" t="str">
        <f>IF(Derived_Metrics[[#This Row],[Profit]]&lt;0, "Loss","Profit")</f>
        <v>Profit</v>
      </c>
      <c r="U72" s="5">
        <f>Derived_Metrics[[#This Row],[Selling Price]]*Derived_Metrics[[#This Row],[Quantity]]*Derived_Metrics[[#This Row],[Discount]]</f>
        <v>3.0464000000000002</v>
      </c>
      <c r="V72" t="str">
        <f>IF(Derived_Metrics[[#This Row],[Discount]]&gt;0,"Discount Applied","No Discount")</f>
        <v>Discount Applied</v>
      </c>
      <c r="W72" t="str">
        <f>IF(Derived_Metrics[[#This Row],[Discount]]&gt;0.3,"High Discount","Low Discount")</f>
        <v>Low Discount</v>
      </c>
      <c r="X72" s="13">
        <f>SUMIFS(Derived_Metrics[Customer_Revenue_Share],Derived_Metrics[Customee_ Revenue _Rank],"&lt;="&amp;Derived_Metrics[[#This Row],[Customee_ Revenue _Rank]])</f>
        <v>0.9577975763509522</v>
      </c>
      <c r="Y72" t="str">
        <f>IF(Derived_Metrics[[#This Row],[Cumulative_Revenue_%]]&lt;=0.8,"Top 80% Revenue","Remaining 20% Revenue")</f>
        <v>Remaining 20% Revenue</v>
      </c>
    </row>
    <row r="73" spans="1:25" x14ac:dyDescent="0.25">
      <c r="A73" t="s">
        <v>418</v>
      </c>
      <c r="B73" s="1">
        <v>41909</v>
      </c>
      <c r="C73" t="s">
        <v>420</v>
      </c>
      <c r="D73" s="4">
        <f>SUMIFS(Derived_Metrics[Revenue],Derived_Metrics[Customer ID],Derived_Metrics[[#This Row],[Customer ID]])</f>
        <v>704.01199999999994</v>
      </c>
      <c r="E73" s="4">
        <f>SUMIFS(Derived_Metrics[Profit],Derived_Metrics[Customer ID],Derived_Metrics[[#This Row],[Customer ID]])</f>
        <v>32.98060000000001</v>
      </c>
      <c r="F73" s="5">
        <f>_xlfn.PERCENTRANK.INC(Derived_Metrics[Customer Revenue],Derived_Metrics[[#This Row],[Customer Revenue]])</f>
        <v>0.11799999999999999</v>
      </c>
      <c r="G73" s="5" t="str" cm="1">
        <f t="array" ref="G73">_xlfn.IFS(Derived_Metrics[[#This Row],[Customer Revenue Percentile]]&gt;=0.8,"High Value",Derived_Metrics[[#This Row],[Customer Revenue Percentile]]&gt;=0.4,"Medium Value",TRUE,"Low Value")</f>
        <v>Low Value</v>
      </c>
      <c r="H73" s="12">
        <f>_xlfn.RANK.EQ(Derived_Metrics[[#This Row],[Customer Revenue]],Derived_Metrics[Customer Revenue],0)</f>
        <v>1866</v>
      </c>
      <c r="I73" s="15">
        <f>Derived_Metrics[[#This Row],[Customer Revenue]]/SUM(Derived_Metrics[Customer Revenue])</f>
        <v>4.5189177375190989E-5</v>
      </c>
      <c r="J73" t="s">
        <v>423</v>
      </c>
      <c r="K73" s="5">
        <f>SUMIFS(Derived_Metrics[Revenue],Derived_Metrics[Product ID],Derived_Metrics[[#This Row],[Product ID]])</f>
        <v>2013.42</v>
      </c>
      <c r="L73" s="5">
        <f>SUMIFS(Derived_Metrics[Profit],Derived_Metrics[Product ID],Derived_Metrics[[#This Row],[Product ID]])</f>
        <v>138.31319999999999</v>
      </c>
      <c r="M73" s="5" t="str">
        <f>IF(AND(Derived_Metrics[[#This Row],[Product Revenue]]&gt;AVERAGE(Derived_Metrics[Product Revenue]),Derived_Metrics[[#This Row],[Product Profit]]&lt;0),"high sales Low Profit","Normal")</f>
        <v>Normal</v>
      </c>
      <c r="N73">
        <v>87.54</v>
      </c>
      <c r="O73">
        <v>3</v>
      </c>
      <c r="P73">
        <v>0</v>
      </c>
      <c r="Q73">
        <v>37.642200000000003</v>
      </c>
      <c r="R73">
        <f>Derived_Metrics[[#This Row],[Selling Price]]*Derived_Metrics[[#This Row],[Quantity]]</f>
        <v>262.62</v>
      </c>
      <c r="S73" s="2">
        <f>IF(Derived_Metrics[[#This Row],[Revenue]]=0,0,Derived_Metrics[[#This Row],[Profit]]/Derived_Metrics[[#This Row],[Revenue]])</f>
        <v>0.14333333333333334</v>
      </c>
      <c r="T73" t="str">
        <f>IF(Derived_Metrics[[#This Row],[Profit]]&lt;0, "Loss","Profit")</f>
        <v>Profit</v>
      </c>
      <c r="U73" s="5">
        <f>Derived_Metrics[[#This Row],[Selling Price]]*Derived_Metrics[[#This Row],[Quantity]]*Derived_Metrics[[#This Row],[Discount]]</f>
        <v>0</v>
      </c>
      <c r="V73" t="str">
        <f>IF(Derived_Metrics[[#This Row],[Discount]]&gt;0,"Discount Applied","No Discount")</f>
        <v>No Discount</v>
      </c>
      <c r="W73" t="str">
        <f>IF(Derived_Metrics[[#This Row],[Discount]]&gt;0.3,"High Discount","Low Discount")</f>
        <v>Low Discount</v>
      </c>
      <c r="X73" s="13">
        <f>SUMIFS(Derived_Metrics[Customer_Revenue_Share],Derived_Metrics[Customee_ Revenue _Rank],"&lt;="&amp;Derived_Metrics[[#This Row],[Customee_ Revenue _Rank]])</f>
        <v>0.99478810378957316</v>
      </c>
      <c r="Y73" t="str">
        <f>IF(Derived_Metrics[[#This Row],[Cumulative_Revenue_%]]&lt;=0.8,"Top 80% Revenue","Remaining 20% Revenue")</f>
        <v>Remaining 20% Revenue</v>
      </c>
    </row>
    <row r="74" spans="1:25" x14ac:dyDescent="0.25">
      <c r="A74" t="s">
        <v>425</v>
      </c>
      <c r="B74" s="1">
        <v>41740</v>
      </c>
      <c r="C74" t="s">
        <v>426</v>
      </c>
      <c r="D74" s="4">
        <f>SUMIFS(Derived_Metrics[Revenue],Derived_Metrics[Customer ID],Derived_Metrics[[#This Row],[Customer ID]])</f>
        <v>942.56399999999996</v>
      </c>
      <c r="E74" s="4">
        <f>SUMIFS(Derived_Metrics[Profit],Derived_Metrics[Customer ID],Derived_Metrics[[#This Row],[Customer ID]])</f>
        <v>51.7652</v>
      </c>
      <c r="F74" s="5">
        <f>_xlfn.PERCENTRANK.INC(Derived_Metrics[Customer Revenue],Derived_Metrics[[#This Row],[Customer Revenue]])</f>
        <v>0.152</v>
      </c>
      <c r="G74" s="5" t="str" cm="1">
        <f t="array" ref="G74">_xlfn.IFS(Derived_Metrics[[#This Row],[Customer Revenue Percentile]]&gt;=0.8,"High Value",Derived_Metrics[[#This Row],[Customer Revenue Percentile]]&gt;=0.4,"Medium Value",TRUE,"Low Value")</f>
        <v>Low Value</v>
      </c>
      <c r="H74" s="12">
        <f>_xlfn.RANK.EQ(Derived_Metrics[[#This Row],[Customer Revenue]],Derived_Metrics[Customer Revenue],0)</f>
        <v>1795</v>
      </c>
      <c r="I74" s="15">
        <f>Derived_Metrics[[#This Row],[Customer Revenue]]/SUM(Derived_Metrics[Customer Revenue])</f>
        <v>6.0501371828135775E-5</v>
      </c>
      <c r="J74" t="s">
        <v>428</v>
      </c>
      <c r="K74" s="5">
        <f>SUMIFS(Derived_Metrics[Revenue],Derived_Metrics[Product ID],Derived_Metrics[[#This Row],[Product ID]])</f>
        <v>21288.18</v>
      </c>
      <c r="L74" s="5">
        <f>SUMIFS(Derived_Metrics[Profit],Derived_Metrics[Product ID],Derived_Metrics[[#This Row],[Product ID]])</f>
        <v>486.15559999999999</v>
      </c>
      <c r="M74" s="5" t="str">
        <f>IF(AND(Derived_Metrics[[#This Row],[Product Revenue]]&gt;AVERAGE(Derived_Metrics[Product Revenue]),Derived_Metrics[[#This Row],[Product Profit]]&lt;0),"high sales Low Profit","Normal")</f>
        <v>Normal</v>
      </c>
      <c r="N74">
        <v>135.88200000000001</v>
      </c>
      <c r="O74">
        <v>1</v>
      </c>
      <c r="P74">
        <v>0.1</v>
      </c>
      <c r="Q74">
        <v>24.1568</v>
      </c>
      <c r="R74">
        <f>Derived_Metrics[[#This Row],[Selling Price]]*Derived_Metrics[[#This Row],[Quantity]]</f>
        <v>135.88200000000001</v>
      </c>
      <c r="S74" s="2">
        <f>IF(Derived_Metrics[[#This Row],[Revenue]]=0,0,Derived_Metrics[[#This Row],[Profit]]/Derived_Metrics[[#This Row],[Revenue]])</f>
        <v>0.17777777777777778</v>
      </c>
      <c r="T74" t="str">
        <f>IF(Derived_Metrics[[#This Row],[Profit]]&lt;0, "Loss","Profit")</f>
        <v>Profit</v>
      </c>
      <c r="U74" s="5">
        <f>Derived_Metrics[[#This Row],[Selling Price]]*Derived_Metrics[[#This Row],[Quantity]]*Derived_Metrics[[#This Row],[Discount]]</f>
        <v>13.588200000000001</v>
      </c>
      <c r="V74" t="str">
        <f>IF(Derived_Metrics[[#This Row],[Discount]]&gt;0,"Discount Applied","No Discount")</f>
        <v>Discount Applied</v>
      </c>
      <c r="W74" t="str">
        <f>IF(Derived_Metrics[[#This Row],[Discount]]&gt;0.3,"High Discount","Low Discount")</f>
        <v>Low Discount</v>
      </c>
      <c r="X74" s="13">
        <f>SUMIFS(Derived_Metrics[Customer_Revenue_Share],Derived_Metrics[Customee_ Revenue _Rank],"&lt;="&amp;Derived_Metrics[[#This Row],[Customee_ Revenue _Rank]])</f>
        <v>0.99108672526515251</v>
      </c>
      <c r="Y74" t="str">
        <f>IF(Derived_Metrics[[#This Row],[Cumulative_Revenue_%]]&lt;=0.8,"Top 80% Revenue","Remaining 20% Revenue")</f>
        <v>Remaining 20% Revenue</v>
      </c>
    </row>
    <row r="75" spans="1:25" x14ac:dyDescent="0.25">
      <c r="A75" t="s">
        <v>430</v>
      </c>
      <c r="B75" s="1">
        <v>42805</v>
      </c>
      <c r="C75" t="s">
        <v>431</v>
      </c>
      <c r="D75" s="4">
        <f>SUMIFS(Derived_Metrics[Revenue],Derived_Metrics[Customer ID],Derived_Metrics[[#This Row],[Customer ID]])</f>
        <v>6942.63</v>
      </c>
      <c r="E75" s="4">
        <f>SUMIFS(Derived_Metrics[Profit],Derived_Metrics[Customer ID],Derived_Metrics[[#This Row],[Customer ID]])</f>
        <v>98.850099999999998</v>
      </c>
      <c r="F75" s="5">
        <f>_xlfn.PERCENTRANK.INC(Derived_Metrics[Customer Revenue],Derived_Metrics[[#This Row],[Customer Revenue]])</f>
        <v>0.64100000000000001</v>
      </c>
      <c r="G75" s="5" t="str" cm="1">
        <f t="array" ref="G75">_xlfn.IFS(Derived_Metrics[[#This Row],[Customer Revenue Percentile]]&gt;=0.8,"High Value",Derived_Metrics[[#This Row],[Customer Revenue Percentile]]&gt;=0.4,"Medium Value",TRUE,"Low Value")</f>
        <v>Medium Value</v>
      </c>
      <c r="H75" s="12">
        <f>_xlfn.RANK.EQ(Derived_Metrics[[#This Row],[Customer Revenue]],Derived_Metrics[Customer Revenue],0)</f>
        <v>758</v>
      </c>
      <c r="I75" s="15">
        <f>Derived_Metrics[[#This Row],[Customer Revenue]]/SUM(Derived_Metrics[Customer Revenue])</f>
        <v>4.4563407799912819E-4</v>
      </c>
      <c r="J75" t="s">
        <v>434</v>
      </c>
      <c r="K75" s="5">
        <f>SUMIFS(Derived_Metrics[Revenue],Derived_Metrics[Product ID],Derived_Metrics[[#This Row],[Product ID]])</f>
        <v>263.86800000000005</v>
      </c>
      <c r="L75" s="5">
        <f>SUMIFS(Derived_Metrics[Profit],Derived_Metrics[Product ID],Derived_Metrics[[#This Row],[Product ID]])</f>
        <v>-5.9970000000000017</v>
      </c>
      <c r="M75" s="5" t="str">
        <f>IF(AND(Derived_Metrics[[#This Row],[Product Revenue]]&gt;AVERAGE(Derived_Metrics[Product Revenue]),Derived_Metrics[[#This Row],[Product Profit]]&lt;0),"high sales Low Profit","Normal")</f>
        <v>Normal</v>
      </c>
      <c r="N75">
        <v>15.992000000000001</v>
      </c>
      <c r="O75">
        <v>1</v>
      </c>
      <c r="P75">
        <v>0.2</v>
      </c>
      <c r="Q75">
        <v>0.99950000000000006</v>
      </c>
      <c r="R75">
        <f>Derived_Metrics[[#This Row],[Selling Price]]*Derived_Metrics[[#This Row],[Quantity]]</f>
        <v>15.992000000000001</v>
      </c>
      <c r="S75" s="2">
        <f>IF(Derived_Metrics[[#This Row],[Revenue]]=0,0,Derived_Metrics[[#This Row],[Profit]]/Derived_Metrics[[#This Row],[Revenue]])</f>
        <v>6.25E-2</v>
      </c>
      <c r="T75" t="str">
        <f>IF(Derived_Metrics[[#This Row],[Profit]]&lt;0, "Loss","Profit")</f>
        <v>Profit</v>
      </c>
      <c r="U75" s="5">
        <f>Derived_Metrics[[#This Row],[Selling Price]]*Derived_Metrics[[#This Row],[Quantity]]*Derived_Metrics[[#This Row],[Discount]]</f>
        <v>3.1984000000000004</v>
      </c>
      <c r="V75" t="str">
        <f>IF(Derived_Metrics[[#This Row],[Discount]]&gt;0,"Discount Applied","No Discount")</f>
        <v>Discount Applied</v>
      </c>
      <c r="W75" t="str">
        <f>IF(Derived_Metrics[[#This Row],[Discount]]&gt;0.3,"High Discount","Low Discount")</f>
        <v>Low Discount</v>
      </c>
      <c r="X75" s="13">
        <f>SUMIFS(Derived_Metrics[Customer_Revenue_Share],Derived_Metrics[Customee_ Revenue _Rank],"&lt;="&amp;Derived_Metrics[[#This Row],[Customee_ Revenue _Rank]])</f>
        <v>0.77109495934084649</v>
      </c>
      <c r="Y75" t="str">
        <f>IF(Derived_Metrics[[#This Row],[Cumulative_Revenue_%]]&lt;=0.8,"Top 80% Revenue","Remaining 20% Revenue")</f>
        <v>Top 80% Revenue</v>
      </c>
    </row>
    <row r="76" spans="1:25" x14ac:dyDescent="0.25">
      <c r="A76" t="s">
        <v>436</v>
      </c>
      <c r="B76" s="1">
        <v>42612</v>
      </c>
      <c r="C76" t="s">
        <v>438</v>
      </c>
      <c r="D76" s="4">
        <f>SUMIFS(Derived_Metrics[Revenue],Derived_Metrics[Customer ID],Derived_Metrics[[#This Row],[Customer ID]])</f>
        <v>7947.9745999999996</v>
      </c>
      <c r="E76" s="4">
        <f>SUMIFS(Derived_Metrics[Profit],Derived_Metrics[Customer ID],Derived_Metrics[[#This Row],[Customer ID]])</f>
        <v>-371.18960000000004</v>
      </c>
      <c r="F76" s="5">
        <f>_xlfn.PERCENTRANK.INC(Derived_Metrics[Customer Revenue],Derived_Metrics[[#This Row],[Customer Revenue]])</f>
        <v>0.68799999999999994</v>
      </c>
      <c r="G76" s="5" t="str" cm="1">
        <f t="array" ref="G76">_xlfn.IFS(Derived_Metrics[[#This Row],[Customer Revenue Percentile]]&gt;=0.8,"High Value",Derived_Metrics[[#This Row],[Customer Revenue Percentile]]&gt;=0.4,"Medium Value",TRUE,"Low Value")</f>
        <v>Medium Value</v>
      </c>
      <c r="H76" s="12">
        <f>_xlfn.RANK.EQ(Derived_Metrics[[#This Row],[Customer Revenue]],Derived_Metrics[Customer Revenue],0)</f>
        <v>657</v>
      </c>
      <c r="I76" s="15">
        <f>Derived_Metrics[[#This Row],[Customer Revenue]]/SUM(Derived_Metrics[Customer Revenue])</f>
        <v>5.1016521589534363E-4</v>
      </c>
      <c r="J76" t="s">
        <v>440</v>
      </c>
      <c r="K76" s="5">
        <f>SUMIFS(Derived_Metrics[Revenue],Derived_Metrics[Product ID],Derived_Metrics[[#This Row],[Product ID]])</f>
        <v>23377.536</v>
      </c>
      <c r="L76" s="5">
        <f>SUMIFS(Derived_Metrics[Profit],Derived_Metrics[Product ID],Derived_Metrics[[#This Row],[Product ID]])</f>
        <v>-989.04959999999994</v>
      </c>
      <c r="M76" s="5" t="str">
        <f>IF(AND(Derived_Metrics[[#This Row],[Product Revenue]]&gt;AVERAGE(Derived_Metrics[Product Revenue]),Derived_Metrics[[#This Row],[Product Profit]]&lt;0),"high sales Low Profit","Normal")</f>
        <v>high sales Low Profit</v>
      </c>
      <c r="N76">
        <v>786.74400000000003</v>
      </c>
      <c r="O76">
        <v>4</v>
      </c>
      <c r="P76">
        <v>0.3</v>
      </c>
      <c r="Q76">
        <v>-258.5016</v>
      </c>
      <c r="R76">
        <f>Derived_Metrics[[#This Row],[Selling Price]]*Derived_Metrics[[#This Row],[Quantity]]</f>
        <v>3146.9760000000001</v>
      </c>
      <c r="S76" s="2">
        <f>IF(Derived_Metrics[[#This Row],[Revenue]]=0,0,Derived_Metrics[[#This Row],[Profit]]/Derived_Metrics[[#This Row],[Revenue]])</f>
        <v>-8.2142857142857142E-2</v>
      </c>
      <c r="T76" t="str">
        <f>IF(Derived_Metrics[[#This Row],[Profit]]&lt;0, "Loss","Profit")</f>
        <v>Loss</v>
      </c>
      <c r="U76" s="5">
        <f>Derived_Metrics[[#This Row],[Selling Price]]*Derived_Metrics[[#This Row],[Quantity]]*Derived_Metrics[[#This Row],[Discount]]</f>
        <v>944.09280000000001</v>
      </c>
      <c r="V76" t="str">
        <f>IF(Derived_Metrics[[#This Row],[Discount]]&gt;0,"Discount Applied","No Discount")</f>
        <v>Discount Applied</v>
      </c>
      <c r="W76" t="str">
        <f>IF(Derived_Metrics[[#This Row],[Discount]]&gt;0.3,"High Discount","Low Discount")</f>
        <v>Low Discount</v>
      </c>
      <c r="X76" s="13">
        <f>SUMIFS(Derived_Metrics[Customer_Revenue_Share],Derived_Metrics[Customee_ Revenue _Rank],"&lt;="&amp;Derived_Metrics[[#This Row],[Customee_ Revenue _Rank]])</f>
        <v>0.72365444321615946</v>
      </c>
      <c r="Y76" t="str">
        <f>IF(Derived_Metrics[[#This Row],[Cumulative_Revenue_%]]&lt;=0.8,"Top 80% Revenue","Remaining 20% Revenue")</f>
        <v>Top 80% Revenue</v>
      </c>
    </row>
    <row r="77" spans="1:25" x14ac:dyDescent="0.25">
      <c r="A77" t="s">
        <v>442</v>
      </c>
      <c r="B77" s="1">
        <v>41980</v>
      </c>
      <c r="C77" t="s">
        <v>444</v>
      </c>
      <c r="D77" s="4">
        <f>SUMIFS(Derived_Metrics[Revenue],Derived_Metrics[Customer ID],Derived_Metrics[[#This Row],[Customer ID]])</f>
        <v>2095.056</v>
      </c>
      <c r="E77" s="4">
        <f>SUMIFS(Derived_Metrics[Profit],Derived_Metrics[Customer ID],Derived_Metrics[[#This Row],[Customer ID]])</f>
        <v>-17.4588</v>
      </c>
      <c r="F77" s="5">
        <f>_xlfn.PERCENTRANK.INC(Derived_Metrics[Customer Revenue],Derived_Metrics[[#This Row],[Customer Revenue]])</f>
        <v>0.28599999999999998</v>
      </c>
      <c r="G77" s="5" t="str" cm="1">
        <f t="array" ref="G77">_xlfn.IFS(Derived_Metrics[[#This Row],[Customer Revenue Percentile]]&gt;=0.8,"High Value",Derived_Metrics[[#This Row],[Customer Revenue Percentile]]&gt;=0.4,"Medium Value",TRUE,"Low Value")</f>
        <v>Low Value</v>
      </c>
      <c r="H77" s="12">
        <f>_xlfn.RANK.EQ(Derived_Metrics[[#This Row],[Customer Revenue]],Derived_Metrics[Customer Revenue],0)</f>
        <v>1513</v>
      </c>
      <c r="I77" s="15">
        <f>Derived_Metrics[[#This Row],[Customer Revenue]]/SUM(Derived_Metrics[Customer Revenue])</f>
        <v>1.3447761855615834E-4</v>
      </c>
      <c r="J77" t="s">
        <v>446</v>
      </c>
      <c r="K77" s="5">
        <f>SUMIFS(Derived_Metrics[Revenue],Derived_Metrics[Product ID],Derived_Metrics[[#This Row],[Product ID]])</f>
        <v>26915.649999999998</v>
      </c>
      <c r="L77" s="5">
        <f>SUMIFS(Derived_Metrics[Profit],Derived_Metrics[Product ID],Derived_Metrics[[#This Row],[Product ID]])</f>
        <v>-238.60359999999997</v>
      </c>
      <c r="M77" s="5" t="str">
        <f>IF(AND(Derived_Metrics[[#This Row],[Product Revenue]]&gt;AVERAGE(Derived_Metrics[Product Revenue]),Derived_Metrics[[#This Row],[Product Profit]]&lt;0),"high sales Low Profit","Normal")</f>
        <v>high sales Low Profit</v>
      </c>
      <c r="N77">
        <v>698.35199999999998</v>
      </c>
      <c r="O77">
        <v>3</v>
      </c>
      <c r="P77">
        <v>0.2</v>
      </c>
      <c r="Q77">
        <v>-17.4588</v>
      </c>
      <c r="R77">
        <f>Derived_Metrics[[#This Row],[Selling Price]]*Derived_Metrics[[#This Row],[Quantity]]</f>
        <v>2095.056</v>
      </c>
      <c r="S77" s="2">
        <f>IF(Derived_Metrics[[#This Row],[Revenue]]=0,0,Derived_Metrics[[#This Row],[Profit]]/Derived_Metrics[[#This Row],[Revenue]])</f>
        <v>-8.3333333333333332E-3</v>
      </c>
      <c r="T77" t="str">
        <f>IF(Derived_Metrics[[#This Row],[Profit]]&lt;0, "Loss","Profit")</f>
        <v>Loss</v>
      </c>
      <c r="U77" s="5">
        <f>Derived_Metrics[[#This Row],[Selling Price]]*Derived_Metrics[[#This Row],[Quantity]]*Derived_Metrics[[#This Row],[Discount]]</f>
        <v>419.01120000000003</v>
      </c>
      <c r="V77" t="str">
        <f>IF(Derived_Metrics[[#This Row],[Discount]]&gt;0,"Discount Applied","No Discount")</f>
        <v>Discount Applied</v>
      </c>
      <c r="W77" t="str">
        <f>IF(Derived_Metrics[[#This Row],[Discount]]&gt;0.3,"High Discount","Low Discount")</f>
        <v>Low Discount</v>
      </c>
      <c r="X77" s="13">
        <f>SUMIFS(Derived_Metrics[Customer_Revenue_Share],Derived_Metrics[Customee_ Revenue _Rank],"&lt;="&amp;Derived_Metrics[[#This Row],[Customee_ Revenue _Rank]])</f>
        <v>0.96424647696349086</v>
      </c>
      <c r="Y77" t="str">
        <f>IF(Derived_Metrics[[#This Row],[Cumulative_Revenue_%]]&lt;=0.8,"Top 80% Revenue","Remaining 20% Revenue")</f>
        <v>Remaining 20% Revenue</v>
      </c>
    </row>
    <row r="78" spans="1:25" x14ac:dyDescent="0.25">
      <c r="A78" t="s">
        <v>448</v>
      </c>
      <c r="B78" s="1">
        <v>42586</v>
      </c>
      <c r="C78" t="s">
        <v>450</v>
      </c>
      <c r="D78" s="4">
        <f>SUMIFS(Derived_Metrics[Revenue],Derived_Metrics[Customer ID],Derived_Metrics[[#This Row],[Customer ID]])</f>
        <v>2591.1580000000004</v>
      </c>
      <c r="E78" s="4">
        <f>SUMIFS(Derived_Metrics[Profit],Derived_Metrics[Customer ID],Derived_Metrics[[#This Row],[Customer ID]])</f>
        <v>36.5642</v>
      </c>
      <c r="F78" s="5">
        <f>_xlfn.PERCENTRANK.INC(Derived_Metrics[Customer Revenue],Derived_Metrics[[#This Row],[Customer Revenue]])</f>
        <v>0.35699999999999998</v>
      </c>
      <c r="G78" s="5" t="str" cm="1">
        <f t="array" ref="G78">_xlfn.IFS(Derived_Metrics[[#This Row],[Customer Revenue Percentile]]&gt;=0.8,"High Value",Derived_Metrics[[#This Row],[Customer Revenue Percentile]]&gt;=0.4,"Medium Value",TRUE,"Low Value")</f>
        <v>Low Value</v>
      </c>
      <c r="H78" s="12">
        <f>_xlfn.RANK.EQ(Derived_Metrics[[#This Row],[Customer Revenue]],Derived_Metrics[Customer Revenue],0)</f>
        <v>1361</v>
      </c>
      <c r="I78" s="15">
        <f>Derived_Metrics[[#This Row],[Customer Revenue]]/SUM(Derived_Metrics[Customer Revenue])</f>
        <v>1.6632145257345778E-4</v>
      </c>
      <c r="J78" t="s">
        <v>452</v>
      </c>
      <c r="K78" s="5">
        <f>SUMIFS(Derived_Metrics[Revenue],Derived_Metrics[Product ID],Derived_Metrics[[#This Row],[Product ID]])</f>
        <v>4087.8703999999998</v>
      </c>
      <c r="L78" s="5">
        <f>SUMIFS(Derived_Metrics[Profit],Derived_Metrics[Product ID],Derived_Metrics[[#This Row],[Product ID]])</f>
        <v>-294.7672</v>
      </c>
      <c r="M78" s="5" t="str">
        <f>IF(AND(Derived_Metrics[[#This Row],[Product Revenue]]&gt;AVERAGE(Derived_Metrics[Product Revenue]),Derived_Metrics[[#This Row],[Product Profit]]&lt;0),"high sales Low Profit","Normal")</f>
        <v>Normal</v>
      </c>
      <c r="N78">
        <v>388.70400000000001</v>
      </c>
      <c r="O78">
        <v>6</v>
      </c>
      <c r="P78">
        <v>0.2</v>
      </c>
      <c r="Q78">
        <v>-4.8587999999999996</v>
      </c>
      <c r="R78">
        <f>Derived_Metrics[[#This Row],[Selling Price]]*Derived_Metrics[[#This Row],[Quantity]]</f>
        <v>2332.2240000000002</v>
      </c>
      <c r="S78" s="2">
        <f>IF(Derived_Metrics[[#This Row],[Revenue]]=0,0,Derived_Metrics[[#This Row],[Profit]]/Derived_Metrics[[#This Row],[Revenue]])</f>
        <v>-2.0833333333333329E-3</v>
      </c>
      <c r="T78" t="str">
        <f>IF(Derived_Metrics[[#This Row],[Profit]]&lt;0, "Loss","Profit")</f>
        <v>Loss</v>
      </c>
      <c r="U78" s="5">
        <f>Derived_Metrics[[#This Row],[Selling Price]]*Derived_Metrics[[#This Row],[Quantity]]*Derived_Metrics[[#This Row],[Discount]]</f>
        <v>466.44480000000004</v>
      </c>
      <c r="V78" t="str">
        <f>IF(Derived_Metrics[[#This Row],[Discount]]&gt;0,"Discount Applied","No Discount")</f>
        <v>Discount Applied</v>
      </c>
      <c r="W78" t="str">
        <f>IF(Derived_Metrics[[#This Row],[Discount]]&gt;0.3,"High Discount","Low Discount")</f>
        <v>Low Discount</v>
      </c>
      <c r="X78" s="13">
        <f>SUMIFS(Derived_Metrics[Customer_Revenue_Share],Derived_Metrics[Customee_ Revenue _Rank],"&lt;="&amp;Derived_Metrics[[#This Row],[Customee_ Revenue _Rank]])</f>
        <v>0.94209750497176248</v>
      </c>
      <c r="Y78" t="str">
        <f>IF(Derived_Metrics[[#This Row],[Cumulative_Revenue_%]]&lt;=0.8,"Top 80% Revenue","Remaining 20% Revenue")</f>
        <v>Remaining 20% Revenue</v>
      </c>
    </row>
    <row r="79" spans="1:25" x14ac:dyDescent="0.25">
      <c r="A79" t="s">
        <v>454</v>
      </c>
      <c r="B79" s="1">
        <v>43003</v>
      </c>
      <c r="C79" t="s">
        <v>456</v>
      </c>
      <c r="D79" s="4">
        <f>SUMIFS(Derived_Metrics[Revenue],Derived_Metrics[Customer ID],Derived_Metrics[[#This Row],[Customer ID]])</f>
        <v>2177.8980000000001</v>
      </c>
      <c r="E79" s="4">
        <f>SUMIFS(Derived_Metrics[Profit],Derived_Metrics[Customer ID],Derived_Metrics[[#This Row],[Customer ID]])</f>
        <v>139.76319999999998</v>
      </c>
      <c r="F79" s="5">
        <f>_xlfn.PERCENTRANK.INC(Derived_Metrics[Customer Revenue],Derived_Metrics[[#This Row],[Customer Revenue]])</f>
        <v>0.30299999999999999</v>
      </c>
      <c r="G79" s="5" t="str" cm="1">
        <f t="array" ref="G79">_xlfn.IFS(Derived_Metrics[[#This Row],[Customer Revenue Percentile]]&gt;=0.8,"High Value",Derived_Metrics[[#This Row],[Customer Revenue Percentile]]&gt;=0.4,"Medium Value",TRUE,"Low Value")</f>
        <v>Low Value</v>
      </c>
      <c r="H79" s="12">
        <f>_xlfn.RANK.EQ(Derived_Metrics[[#This Row],[Customer Revenue]],Derived_Metrics[Customer Revenue],0)</f>
        <v>1476</v>
      </c>
      <c r="I79" s="15">
        <f>Derived_Metrics[[#This Row],[Customer Revenue]]/SUM(Derived_Metrics[Customer Revenue])</f>
        <v>1.3979508733810464E-4</v>
      </c>
      <c r="J79" t="s">
        <v>458</v>
      </c>
      <c r="K79" s="5">
        <f>SUMIFS(Derived_Metrics[Revenue],Derived_Metrics[Product ID],Derived_Metrics[[#This Row],[Product ID]])</f>
        <v>27110.804</v>
      </c>
      <c r="L79" s="5">
        <f>SUMIFS(Derived_Metrics[Profit],Derived_Metrics[Product ID],Derived_Metrics[[#This Row],[Product ID]])</f>
        <v>785.45320000000004</v>
      </c>
      <c r="M79" s="5" t="str">
        <f>IF(AND(Derived_Metrics[[#This Row],[Product Revenue]]&gt;AVERAGE(Derived_Metrics[Product Revenue]),Derived_Metrics[[#This Row],[Product Profit]]&lt;0),"high sales Low Profit","Normal")</f>
        <v>Normal</v>
      </c>
      <c r="N79">
        <v>488.64600000000002</v>
      </c>
      <c r="O79">
        <v>3</v>
      </c>
      <c r="P79">
        <v>0.1</v>
      </c>
      <c r="Q79">
        <v>86.870400000000004</v>
      </c>
      <c r="R79">
        <f>Derived_Metrics[[#This Row],[Selling Price]]*Derived_Metrics[[#This Row],[Quantity]]</f>
        <v>1465.9380000000001</v>
      </c>
      <c r="S79" s="2">
        <f>IF(Derived_Metrics[[#This Row],[Revenue]]=0,0,Derived_Metrics[[#This Row],[Profit]]/Derived_Metrics[[#This Row],[Revenue]])</f>
        <v>5.9259259259259255E-2</v>
      </c>
      <c r="T79" t="str">
        <f>IF(Derived_Metrics[[#This Row],[Profit]]&lt;0, "Loss","Profit")</f>
        <v>Profit</v>
      </c>
      <c r="U79" s="5">
        <f>Derived_Metrics[[#This Row],[Selling Price]]*Derived_Metrics[[#This Row],[Quantity]]*Derived_Metrics[[#This Row],[Discount]]</f>
        <v>146.59380000000002</v>
      </c>
      <c r="V79" t="str">
        <f>IF(Derived_Metrics[[#This Row],[Discount]]&gt;0,"Discount Applied","No Discount")</f>
        <v>Discount Applied</v>
      </c>
      <c r="W79" t="str">
        <f>IF(Derived_Metrics[[#This Row],[Discount]]&gt;0.3,"High Discount","Low Discount")</f>
        <v>Low Discount</v>
      </c>
      <c r="X79" s="13">
        <f>SUMIFS(Derived_Metrics[Customer_Revenue_Share],Derived_Metrics[Customee_ Revenue _Rank],"&lt;="&amp;Derived_Metrics[[#This Row],[Customee_ Revenue _Rank]])</f>
        <v>0.95948371276038558</v>
      </c>
      <c r="Y79" t="str">
        <f>IF(Derived_Metrics[[#This Row],[Cumulative_Revenue_%]]&lt;=0.8,"Top 80% Revenue","Remaining 20% Revenue")</f>
        <v>Remaining 20% Revenue</v>
      </c>
    </row>
    <row r="80" spans="1:25" x14ac:dyDescent="0.25">
      <c r="A80" t="s">
        <v>454</v>
      </c>
      <c r="B80" s="1">
        <v>43003</v>
      </c>
      <c r="C80" t="s">
        <v>456</v>
      </c>
      <c r="D80" s="4">
        <f>SUMIFS(Derived_Metrics[Revenue],Derived_Metrics[Customer ID],Derived_Metrics[[#This Row],[Customer ID]])</f>
        <v>2177.8980000000001</v>
      </c>
      <c r="E80" s="4">
        <f>SUMIFS(Derived_Metrics[Profit],Derived_Metrics[Customer ID],Derived_Metrics[[#This Row],[Customer ID]])</f>
        <v>139.76319999999998</v>
      </c>
      <c r="F80" s="5">
        <f>_xlfn.PERCENTRANK.INC(Derived_Metrics[Customer Revenue],Derived_Metrics[[#This Row],[Customer Revenue]])</f>
        <v>0.30299999999999999</v>
      </c>
      <c r="G80" s="5" t="str" cm="1">
        <f t="array" ref="G80">_xlfn.IFS(Derived_Metrics[[#This Row],[Customer Revenue Percentile]]&gt;=0.8,"High Value",Derived_Metrics[[#This Row],[Customer Revenue Percentile]]&gt;=0.4,"Medium Value",TRUE,"Low Value")</f>
        <v>Low Value</v>
      </c>
      <c r="H80" s="12">
        <f>_xlfn.RANK.EQ(Derived_Metrics[[#This Row],[Customer Revenue]],Derived_Metrics[Customer Revenue],0)</f>
        <v>1476</v>
      </c>
      <c r="I80" s="15">
        <f>Derived_Metrics[[#This Row],[Customer Revenue]]/SUM(Derived_Metrics[Customer Revenue])</f>
        <v>1.3979508733810464E-4</v>
      </c>
      <c r="J80" t="s">
        <v>460</v>
      </c>
      <c r="K80" s="5">
        <f>SUMIFS(Derived_Metrics[Revenue],Derived_Metrics[Product ID],Derived_Metrics[[#This Row],[Product ID]])</f>
        <v>1850.6379999999999</v>
      </c>
      <c r="L80" s="5">
        <f>SUMIFS(Derived_Metrics[Profit],Derived_Metrics[Product ID],Derived_Metrics[[#This Row],[Product ID]])</f>
        <v>88.350000000000009</v>
      </c>
      <c r="M80" s="5" t="str">
        <f>IF(AND(Derived_Metrics[[#This Row],[Product Revenue]]&gt;AVERAGE(Derived_Metrics[Product Revenue]),Derived_Metrics[[#This Row],[Product Profit]]&lt;0),"high sales Low Profit","Normal")</f>
        <v>Normal</v>
      </c>
      <c r="N80">
        <v>47.12</v>
      </c>
      <c r="O80">
        <v>8</v>
      </c>
      <c r="P80">
        <v>0</v>
      </c>
      <c r="Q80">
        <v>20.732800000000001</v>
      </c>
      <c r="R80">
        <f>Derived_Metrics[[#This Row],[Selling Price]]*Derived_Metrics[[#This Row],[Quantity]]</f>
        <v>376.96</v>
      </c>
      <c r="S80" s="2">
        <f>IF(Derived_Metrics[[#This Row],[Revenue]]=0,0,Derived_Metrics[[#This Row],[Profit]]/Derived_Metrics[[#This Row],[Revenue]])</f>
        <v>5.5000000000000007E-2</v>
      </c>
      <c r="T80" t="str">
        <f>IF(Derived_Metrics[[#This Row],[Profit]]&lt;0, "Loss","Profit")</f>
        <v>Profit</v>
      </c>
      <c r="U80" s="5">
        <f>Derived_Metrics[[#This Row],[Selling Price]]*Derived_Metrics[[#This Row],[Quantity]]*Derived_Metrics[[#This Row],[Discount]]</f>
        <v>0</v>
      </c>
      <c r="V80" t="str">
        <f>IF(Derived_Metrics[[#This Row],[Discount]]&gt;0,"Discount Applied","No Discount")</f>
        <v>No Discount</v>
      </c>
      <c r="W80" t="str">
        <f>IF(Derived_Metrics[[#This Row],[Discount]]&gt;0.3,"High Discount","Low Discount")</f>
        <v>Low Discount</v>
      </c>
      <c r="X80" s="13">
        <f>SUMIFS(Derived_Metrics[Customer_Revenue_Share],Derived_Metrics[Customee_ Revenue _Rank],"&lt;="&amp;Derived_Metrics[[#This Row],[Customee_ Revenue _Rank]])</f>
        <v>0.95948371276038558</v>
      </c>
      <c r="Y80" t="str">
        <f>IF(Derived_Metrics[[#This Row],[Cumulative_Revenue_%]]&lt;=0.8,"Top 80% Revenue","Remaining 20% Revenue")</f>
        <v>Remaining 20% Revenue</v>
      </c>
    </row>
    <row r="81" spans="1:25" x14ac:dyDescent="0.25">
      <c r="A81" t="s">
        <v>462</v>
      </c>
      <c r="B81" s="1">
        <v>42664</v>
      </c>
      <c r="C81" t="s">
        <v>465</v>
      </c>
      <c r="D81" s="4">
        <f>SUMIFS(Derived_Metrics[Revenue],Derived_Metrics[Customer ID],Derived_Metrics[[#This Row],[Customer ID]])</f>
        <v>5445.076</v>
      </c>
      <c r="E81" s="4">
        <f>SUMIFS(Derived_Metrics[Profit],Derived_Metrics[Customer ID],Derived_Metrics[[#This Row],[Customer ID]])</f>
        <v>322.94539999999995</v>
      </c>
      <c r="F81" s="5">
        <f>_xlfn.PERCENTRANK.INC(Derived_Metrics[Customer Revenue],Derived_Metrics[[#This Row],[Customer Revenue]])</f>
        <v>0.57299999999999995</v>
      </c>
      <c r="G81" s="5" t="str" cm="1">
        <f t="array" ref="G81">_xlfn.IFS(Derived_Metrics[[#This Row],[Customer Revenue Percentile]]&gt;=0.8,"High Value",Derived_Metrics[[#This Row],[Customer Revenue Percentile]]&gt;=0.4,"Medium Value",TRUE,"Low Value")</f>
        <v>Medium Value</v>
      </c>
      <c r="H81" s="12">
        <f>_xlfn.RANK.EQ(Derived_Metrics[[#This Row],[Customer Revenue]],Derived_Metrics[Customer Revenue],0)</f>
        <v>904</v>
      </c>
      <c r="I81" s="15">
        <f>Derived_Metrics[[#This Row],[Customer Revenue]]/SUM(Derived_Metrics[Customer Revenue])</f>
        <v>3.4950896459917652E-4</v>
      </c>
      <c r="J81" t="s">
        <v>102</v>
      </c>
      <c r="K81" s="5">
        <f>SUMIFS(Derived_Metrics[Revenue],Derived_Metrics[Product ID],Derived_Metrics[[#This Row],[Product ID]])</f>
        <v>36920.840600000003</v>
      </c>
      <c r="L81" s="5">
        <f>SUMIFS(Derived_Metrics[Profit],Derived_Metrics[Product ID],Derived_Metrics[[#This Row],[Product ID]])</f>
        <v>780.3302000000001</v>
      </c>
      <c r="M81" s="5" t="str">
        <f>IF(AND(Derived_Metrics[[#This Row],[Product Revenue]]&gt;AVERAGE(Derived_Metrics[Product Revenue]),Derived_Metrics[[#This Row],[Product Profit]]&lt;0),"high sales Low Profit","Normal")</f>
        <v>Normal</v>
      </c>
      <c r="N81">
        <v>1043.92</v>
      </c>
      <c r="O81">
        <v>4</v>
      </c>
      <c r="P81">
        <v>0</v>
      </c>
      <c r="Q81">
        <v>271.41919999999999</v>
      </c>
      <c r="R81">
        <f>Derived_Metrics[[#This Row],[Selling Price]]*Derived_Metrics[[#This Row],[Quantity]]</f>
        <v>4175.68</v>
      </c>
      <c r="S81" s="2">
        <f>IF(Derived_Metrics[[#This Row],[Revenue]]=0,0,Derived_Metrics[[#This Row],[Profit]]/Derived_Metrics[[#This Row],[Revenue]])</f>
        <v>6.4999999999999988E-2</v>
      </c>
      <c r="T81" t="str">
        <f>IF(Derived_Metrics[[#This Row],[Profit]]&lt;0, "Loss","Profit")</f>
        <v>Profit</v>
      </c>
      <c r="U81" s="5">
        <f>Derived_Metrics[[#This Row],[Selling Price]]*Derived_Metrics[[#This Row],[Quantity]]*Derived_Metrics[[#This Row],[Discount]]</f>
        <v>0</v>
      </c>
      <c r="V81" t="str">
        <f>IF(Derived_Metrics[[#This Row],[Discount]]&gt;0,"Discount Applied","No Discount")</f>
        <v>No Discount</v>
      </c>
      <c r="W81" t="str">
        <f>IF(Derived_Metrics[[#This Row],[Discount]]&gt;0.3,"High Discount","Low Discount")</f>
        <v>Low Discount</v>
      </c>
      <c r="X81" s="13">
        <f>SUMIFS(Derived_Metrics[Customer_Revenue_Share],Derived_Metrics[Customee_ Revenue _Rank],"&lt;="&amp;Derived_Metrics[[#This Row],[Customee_ Revenue _Rank]])</f>
        <v>0.8282074166279968</v>
      </c>
      <c r="Y81" t="str">
        <f>IF(Derived_Metrics[[#This Row],[Cumulative_Revenue_%]]&lt;=0.8,"Top 80% Revenue","Remaining 20% Revenue")</f>
        <v>Remaining 20% Revenue</v>
      </c>
    </row>
    <row r="82" spans="1:25" x14ac:dyDescent="0.25">
      <c r="A82" t="s">
        <v>469</v>
      </c>
      <c r="B82" s="1">
        <v>42974</v>
      </c>
      <c r="C82" t="s">
        <v>471</v>
      </c>
      <c r="D82" s="4">
        <f>SUMIFS(Derived_Metrics[Revenue],Derived_Metrics[Customer ID],Derived_Metrics[[#This Row],[Customer ID]])</f>
        <v>10929.456000000002</v>
      </c>
      <c r="E82" s="4">
        <f>SUMIFS(Derived_Metrics[Profit],Derived_Metrics[Customer ID],Derived_Metrics[[#This Row],[Customer ID]])</f>
        <v>-280.33440000000002</v>
      </c>
      <c r="F82" s="5">
        <f>_xlfn.PERCENTRANK.INC(Derived_Metrics[Customer Revenue],Derived_Metrics[[#This Row],[Customer Revenue]])</f>
        <v>0.78700000000000003</v>
      </c>
      <c r="G82" s="5" t="str" cm="1">
        <f t="array" ref="G82">_xlfn.IFS(Derived_Metrics[[#This Row],[Customer Revenue Percentile]]&gt;=0.8,"High Value",Derived_Metrics[[#This Row],[Customer Revenue Percentile]]&gt;=0.4,"Medium Value",TRUE,"Low Value")</f>
        <v>Medium Value</v>
      </c>
      <c r="H82" s="12">
        <f>_xlfn.RANK.EQ(Derived_Metrics[[#This Row],[Customer Revenue]],Derived_Metrics[Customer Revenue],0)</f>
        <v>450</v>
      </c>
      <c r="I82" s="15">
        <f>Derived_Metrics[[#This Row],[Customer Revenue]]/SUM(Derived_Metrics[Customer Revenue])</f>
        <v>7.0154077742758017E-4</v>
      </c>
      <c r="J82" t="s">
        <v>474</v>
      </c>
      <c r="K82" s="5">
        <f>SUMIFS(Derived_Metrics[Revenue],Derived_Metrics[Product ID],Derived_Metrics[[#This Row],[Product ID]])</f>
        <v>34902.023999999998</v>
      </c>
      <c r="L82" s="5">
        <f>SUMIFS(Derived_Metrics[Profit],Derived_Metrics[Product ID],Derived_Metrics[[#This Row],[Product ID]])</f>
        <v>-66.827200000000019</v>
      </c>
      <c r="M82" s="5" t="str">
        <f>IF(AND(Derived_Metrics[[#This Row],[Product Revenue]]&gt;AVERAGE(Derived_Metrics[Product Revenue]),Derived_Metrics[[#This Row],[Product Profit]]&lt;0),"high sales Low Profit","Normal")</f>
        <v>high sales Low Profit</v>
      </c>
      <c r="N82">
        <v>1488.424</v>
      </c>
      <c r="O82">
        <v>7</v>
      </c>
      <c r="P82">
        <v>0.3</v>
      </c>
      <c r="Q82">
        <v>-297.6848</v>
      </c>
      <c r="R82">
        <f>Derived_Metrics[[#This Row],[Selling Price]]*Derived_Metrics[[#This Row],[Quantity]]</f>
        <v>10418.968000000001</v>
      </c>
      <c r="S82" s="2">
        <f>IF(Derived_Metrics[[#This Row],[Revenue]]=0,0,Derived_Metrics[[#This Row],[Profit]]/Derived_Metrics[[#This Row],[Revenue]])</f>
        <v>-2.8571428571428571E-2</v>
      </c>
      <c r="T82" t="str">
        <f>IF(Derived_Metrics[[#This Row],[Profit]]&lt;0, "Loss","Profit")</f>
        <v>Loss</v>
      </c>
      <c r="U82" s="5">
        <f>Derived_Metrics[[#This Row],[Selling Price]]*Derived_Metrics[[#This Row],[Quantity]]*Derived_Metrics[[#This Row],[Discount]]</f>
        <v>3125.6904</v>
      </c>
      <c r="V82" t="str">
        <f>IF(Derived_Metrics[[#This Row],[Discount]]&gt;0,"Discount Applied","No Discount")</f>
        <v>Discount Applied</v>
      </c>
      <c r="W82" t="str">
        <f>IF(Derived_Metrics[[#This Row],[Discount]]&gt;0.3,"High Discount","Low Discount")</f>
        <v>Low Discount</v>
      </c>
      <c r="X82" s="13">
        <f>SUMIFS(Derived_Metrics[Customer_Revenue_Share],Derived_Metrics[Customee_ Revenue _Rank],"&lt;="&amp;Derived_Metrics[[#This Row],[Customee_ Revenue _Rank]])</f>
        <v>0.59425229686394077</v>
      </c>
      <c r="Y82" t="str">
        <f>IF(Derived_Metrics[[#This Row],[Cumulative_Revenue_%]]&lt;=0.8,"Top 80% Revenue","Remaining 20% Revenue")</f>
        <v>Top 80% Revenue</v>
      </c>
    </row>
    <row r="83" spans="1:25" x14ac:dyDescent="0.25">
      <c r="A83" t="s">
        <v>476</v>
      </c>
      <c r="B83" s="1">
        <v>42335</v>
      </c>
      <c r="C83" t="s">
        <v>478</v>
      </c>
      <c r="D83" s="4">
        <f>SUMIFS(Derived_Metrics[Revenue],Derived_Metrics[Customer ID],Derived_Metrics[[#This Row],[Customer ID]])</f>
        <v>1126.3724999999999</v>
      </c>
      <c r="E83" s="4">
        <f>SUMIFS(Derived_Metrics[Profit],Derived_Metrics[Customer ID],Derived_Metrics[[#This Row],[Customer ID]])</f>
        <v>-157.0095</v>
      </c>
      <c r="F83" s="5">
        <f>_xlfn.PERCENTRANK.INC(Derived_Metrics[Customer Revenue],Derived_Metrics[[#This Row],[Customer Revenue]])</f>
        <v>0.188</v>
      </c>
      <c r="G83" s="5" t="str" cm="1">
        <f t="array" ref="G83">_xlfn.IFS(Derived_Metrics[[#This Row],[Customer Revenue Percentile]]&gt;=0.8,"High Value",Derived_Metrics[[#This Row],[Customer Revenue Percentile]]&gt;=0.4,"Medium Value",TRUE,"Low Value")</f>
        <v>Low Value</v>
      </c>
      <c r="H83" s="12">
        <f>_xlfn.RANK.EQ(Derived_Metrics[[#This Row],[Customer Revenue]],Derived_Metrics[Customer Revenue],0)</f>
        <v>1722</v>
      </c>
      <c r="I83" s="15">
        <f>Derived_Metrics[[#This Row],[Customer Revenue]]/SUM(Derived_Metrics[Customer Revenue])</f>
        <v>7.2299686217049296E-5</v>
      </c>
      <c r="J83" t="s">
        <v>481</v>
      </c>
      <c r="K83" s="5">
        <f>SUMIFS(Derived_Metrics[Revenue],Derived_Metrics[Product ID],Derived_Metrics[[#This Row],[Product ID]])</f>
        <v>20832.202499999996</v>
      </c>
      <c r="L83" s="5">
        <f>SUMIFS(Derived_Metrics[Profit],Derived_Metrics[Product ID],Derived_Metrics[[#This Row],[Product ID]])</f>
        <v>430.06950000000001</v>
      </c>
      <c r="M83" s="5" t="str">
        <f>IF(AND(Derived_Metrics[[#This Row],[Product Revenue]]&gt;AVERAGE(Derived_Metrics[Product Revenue]),Derived_Metrics[[#This Row],[Product Profit]]&lt;0),"high sales Low Profit","Normal")</f>
        <v>Normal</v>
      </c>
      <c r="N83">
        <v>375.45749999999998</v>
      </c>
      <c r="O83">
        <v>3</v>
      </c>
      <c r="P83">
        <v>0.45</v>
      </c>
      <c r="Q83">
        <v>-157.0095</v>
      </c>
      <c r="R83">
        <f>Derived_Metrics[[#This Row],[Selling Price]]*Derived_Metrics[[#This Row],[Quantity]]</f>
        <v>1126.3724999999999</v>
      </c>
      <c r="S83" s="2">
        <f>IF(Derived_Metrics[[#This Row],[Revenue]]=0,0,Derived_Metrics[[#This Row],[Profit]]/Derived_Metrics[[#This Row],[Revenue]])</f>
        <v>-0.1393939393939394</v>
      </c>
      <c r="T83" t="str">
        <f>IF(Derived_Metrics[[#This Row],[Profit]]&lt;0, "Loss","Profit")</f>
        <v>Loss</v>
      </c>
      <c r="U83" s="5">
        <f>Derived_Metrics[[#This Row],[Selling Price]]*Derived_Metrics[[#This Row],[Quantity]]*Derived_Metrics[[#This Row],[Discount]]</f>
        <v>506.86762499999998</v>
      </c>
      <c r="V83" t="str">
        <f>IF(Derived_Metrics[[#This Row],[Discount]]&gt;0,"Discount Applied","No Discount")</f>
        <v>Discount Applied</v>
      </c>
      <c r="W83" t="str">
        <f>IF(Derived_Metrics[[#This Row],[Discount]]&gt;0.3,"High Discount","Low Discount")</f>
        <v>High Discount</v>
      </c>
      <c r="X83" s="13">
        <f>SUMIFS(Derived_Metrics[Customer_Revenue_Share],Derived_Metrics[Customee_ Revenue _Rank],"&lt;="&amp;Derived_Metrics[[#This Row],[Customee_ Revenue _Rank]])</f>
        <v>0.98610691837615227</v>
      </c>
      <c r="Y83" t="str">
        <f>IF(Derived_Metrics[[#This Row],[Cumulative_Revenue_%]]&lt;=0.8,"Top 80% Revenue","Remaining 20% Revenue")</f>
        <v>Remaining 20% Revenue</v>
      </c>
    </row>
    <row r="84" spans="1:25" x14ac:dyDescent="0.25">
      <c r="A84" t="s">
        <v>483</v>
      </c>
      <c r="B84" s="1">
        <v>42075</v>
      </c>
      <c r="C84" t="s">
        <v>484</v>
      </c>
      <c r="D84" s="4">
        <f>SUMIFS(Derived_Metrics[Revenue],Derived_Metrics[Customer ID],Derived_Metrics[[#This Row],[Customer ID]])</f>
        <v>2940.3679999999999</v>
      </c>
      <c r="E84" s="4">
        <f>SUMIFS(Derived_Metrics[Profit],Derived_Metrics[Customer ID],Derived_Metrics[[#This Row],[Customer ID]])</f>
        <v>-42.238599999999991</v>
      </c>
      <c r="F84" s="5">
        <f>_xlfn.PERCENTRANK.INC(Derived_Metrics[Customer Revenue],Derived_Metrics[[#This Row],[Customer Revenue]])</f>
        <v>0.38500000000000001</v>
      </c>
      <c r="G84" s="5" t="str" cm="1">
        <f t="array" ref="G84">_xlfn.IFS(Derived_Metrics[[#This Row],[Customer Revenue Percentile]]&gt;=0.8,"High Value",Derived_Metrics[[#This Row],[Customer Revenue Percentile]]&gt;=0.4,"Medium Value",TRUE,"Low Value")</f>
        <v>Low Value</v>
      </c>
      <c r="H84" s="12">
        <f>_xlfn.RANK.EQ(Derived_Metrics[[#This Row],[Customer Revenue]],Derived_Metrics[Customer Revenue],0)</f>
        <v>1301</v>
      </c>
      <c r="I84" s="15">
        <f>Derived_Metrics[[#This Row],[Customer Revenue]]/SUM(Derived_Metrics[Customer Revenue])</f>
        <v>1.8873657139414611E-4</v>
      </c>
      <c r="J84" t="s">
        <v>486</v>
      </c>
      <c r="K84" s="5">
        <f>SUMIFS(Derived_Metrics[Revenue],Derived_Metrics[Product ID],Derived_Metrics[[#This Row],[Product ID]])</f>
        <v>586.07999999999993</v>
      </c>
      <c r="L84" s="5">
        <f>SUMIFS(Derived_Metrics[Profit],Derived_Metrics[Product ID],Derived_Metrics[[#This Row],[Product ID]])</f>
        <v>36.000999999999998</v>
      </c>
      <c r="M84" s="5" t="str">
        <f>IF(AND(Derived_Metrics[[#This Row],[Product Revenue]]&gt;AVERAGE(Derived_Metrics[Product Revenue]),Derived_Metrics[[#This Row],[Product Profit]]&lt;0),"high sales Low Profit","Normal")</f>
        <v>Normal</v>
      </c>
      <c r="N84">
        <v>2.96</v>
      </c>
      <c r="O84">
        <v>1</v>
      </c>
      <c r="P84">
        <v>0.2</v>
      </c>
      <c r="Q84">
        <v>0.77700000000000002</v>
      </c>
      <c r="R84">
        <f>Derived_Metrics[[#This Row],[Selling Price]]*Derived_Metrics[[#This Row],[Quantity]]</f>
        <v>2.96</v>
      </c>
      <c r="S84" s="2">
        <f>IF(Derived_Metrics[[#This Row],[Revenue]]=0,0,Derived_Metrics[[#This Row],[Profit]]/Derived_Metrics[[#This Row],[Revenue]])</f>
        <v>0.26250000000000001</v>
      </c>
      <c r="T84" t="str">
        <f>IF(Derived_Metrics[[#This Row],[Profit]]&lt;0, "Loss","Profit")</f>
        <v>Profit</v>
      </c>
      <c r="U84" s="5">
        <f>Derived_Metrics[[#This Row],[Selling Price]]*Derived_Metrics[[#This Row],[Quantity]]*Derived_Metrics[[#This Row],[Discount]]</f>
        <v>0.59199999999999997</v>
      </c>
      <c r="V84" t="str">
        <f>IF(Derived_Metrics[[#This Row],[Discount]]&gt;0,"Discount Applied","No Discount")</f>
        <v>Discount Applied</v>
      </c>
      <c r="W84" t="str">
        <f>IF(Derived_Metrics[[#This Row],[Discount]]&gt;0.3,"High Discount","Low Discount")</f>
        <v>Low Discount</v>
      </c>
      <c r="X84" s="13">
        <f>SUMIFS(Derived_Metrics[Customer_Revenue_Share],Derived_Metrics[Customee_ Revenue _Rank],"&lt;="&amp;Derived_Metrics[[#This Row],[Customee_ Revenue _Rank]])</f>
        <v>0.93131618474940692</v>
      </c>
      <c r="Y84" t="str">
        <f>IF(Derived_Metrics[[#This Row],[Cumulative_Revenue_%]]&lt;=0.8,"Top 80% Revenue","Remaining 20% Revenue")</f>
        <v>Remaining 20% Revenue</v>
      </c>
    </row>
    <row r="85" spans="1:25" x14ac:dyDescent="0.25">
      <c r="A85" t="s">
        <v>488</v>
      </c>
      <c r="B85" s="1">
        <v>42591</v>
      </c>
      <c r="C85" t="s">
        <v>489</v>
      </c>
      <c r="D85" s="4">
        <f>SUMIFS(Derived_Metrics[Revenue],Derived_Metrics[Customer ID],Derived_Metrics[[#This Row],[Customer ID]])</f>
        <v>12599.282400000002</v>
      </c>
      <c r="E85" s="4">
        <f>SUMIFS(Derived_Metrics[Profit],Derived_Metrics[Customer ID],Derived_Metrics[[#This Row],[Customer ID]])</f>
        <v>-316.94740000000002</v>
      </c>
      <c r="F85" s="5">
        <f>_xlfn.PERCENTRANK.INC(Derived_Metrics[Customer Revenue],Derived_Metrics[[#This Row],[Customer Revenue]])</f>
        <v>0.84</v>
      </c>
      <c r="G85" s="5" t="str" cm="1">
        <f t="array" ref="G85">_xlfn.IFS(Derived_Metrics[[#This Row],[Customer Revenue Percentile]]&gt;=0.8,"High Value",Derived_Metrics[[#This Row],[Customer Revenue Percentile]]&gt;=0.4,"Medium Value",TRUE,"Low Value")</f>
        <v>High Value</v>
      </c>
      <c r="H85" s="12">
        <f>_xlfn.RANK.EQ(Derived_Metrics[[#This Row],[Customer Revenue]],Derived_Metrics[Customer Revenue],0)</f>
        <v>337</v>
      </c>
      <c r="I85" s="15">
        <f>Derived_Metrics[[#This Row],[Customer Revenue]]/SUM(Derived_Metrics[Customer Revenue])</f>
        <v>8.0872372512644979E-4</v>
      </c>
      <c r="J85" t="s">
        <v>81</v>
      </c>
      <c r="K85" s="5">
        <f>SUMIFS(Derived_Metrics[Revenue],Derived_Metrics[Product ID],Derived_Metrics[[#This Row],[Product ID]])</f>
        <v>81561.128399999987</v>
      </c>
      <c r="L85" s="5">
        <f>SUMIFS(Derived_Metrics[Profit],Derived_Metrics[Product ID],Derived_Metrics[[#This Row],[Product ID]])</f>
        <v>-669.54480000000035</v>
      </c>
      <c r="M85" s="5" t="str">
        <f>IF(AND(Derived_Metrics[[#This Row],[Product Revenue]]&gt;AVERAGE(Derived_Metrics[Product Revenue]),Derived_Metrics[[#This Row],[Product Profit]]&lt;0),"high sales Low Profit","Normal")</f>
        <v>high sales Low Profit</v>
      </c>
      <c r="N85">
        <v>2396.2656000000002</v>
      </c>
      <c r="O85">
        <v>4</v>
      </c>
      <c r="P85">
        <v>0.32</v>
      </c>
      <c r="Q85">
        <v>-317.15280000000001</v>
      </c>
      <c r="R85">
        <f>Derived_Metrics[[#This Row],[Selling Price]]*Derived_Metrics[[#This Row],[Quantity]]</f>
        <v>9585.0624000000007</v>
      </c>
      <c r="S85" s="2">
        <f>IF(Derived_Metrics[[#This Row],[Revenue]]=0,0,Derived_Metrics[[#This Row],[Profit]]/Derived_Metrics[[#This Row],[Revenue]])</f>
        <v>-3.3088235294117647E-2</v>
      </c>
      <c r="T85" t="str">
        <f>IF(Derived_Metrics[[#This Row],[Profit]]&lt;0, "Loss","Profit")</f>
        <v>Loss</v>
      </c>
      <c r="U85" s="5">
        <f>Derived_Metrics[[#This Row],[Selling Price]]*Derived_Metrics[[#This Row],[Quantity]]*Derived_Metrics[[#This Row],[Discount]]</f>
        <v>3067.2199680000003</v>
      </c>
      <c r="V85" t="str">
        <f>IF(Derived_Metrics[[#This Row],[Discount]]&gt;0,"Discount Applied","No Discount")</f>
        <v>Discount Applied</v>
      </c>
      <c r="W85" t="str">
        <f>IF(Derived_Metrics[[#This Row],[Discount]]&gt;0.3,"High Discount","Low Discount")</f>
        <v>High Discount</v>
      </c>
      <c r="X85" s="13">
        <f>SUMIFS(Derived_Metrics[Customer_Revenue_Share],Derived_Metrics[Customee_ Revenue _Rank],"&lt;="&amp;Derived_Metrics[[#This Row],[Customee_ Revenue _Rank]])</f>
        <v>0.51012013276951207</v>
      </c>
      <c r="Y85" t="str">
        <f>IF(Derived_Metrics[[#This Row],[Cumulative_Revenue_%]]&lt;=0.8,"Top 80% Revenue","Remaining 20% Revenue")</f>
        <v>Top 80% Revenue</v>
      </c>
    </row>
    <row r="86" spans="1:25" x14ac:dyDescent="0.25">
      <c r="A86" t="s">
        <v>491</v>
      </c>
      <c r="B86" s="1">
        <v>42959</v>
      </c>
      <c r="C86" t="s">
        <v>492</v>
      </c>
      <c r="D86" s="4">
        <f>SUMIFS(Derived_Metrics[Revenue],Derived_Metrics[Customer ID],Derived_Metrics[[#This Row],[Customer ID]])</f>
        <v>27549.929</v>
      </c>
      <c r="E86" s="4">
        <f>SUMIFS(Derived_Metrics[Profit],Derived_Metrics[Customer ID],Derived_Metrics[[#This Row],[Customer ID]])</f>
        <v>-120.67989999999999</v>
      </c>
      <c r="F86" s="5">
        <f>_xlfn.PERCENTRANK.INC(Derived_Metrics[Customer Revenue],Derived_Metrics[[#This Row],[Customer Revenue]])</f>
        <v>0.95299999999999996</v>
      </c>
      <c r="G86" s="5" t="str" cm="1">
        <f t="array" ref="G86">_xlfn.IFS(Derived_Metrics[[#This Row],[Customer Revenue Percentile]]&gt;=0.8,"High Value",Derived_Metrics[[#This Row],[Customer Revenue Percentile]]&gt;=0.4,"Medium Value",TRUE,"Low Value")</f>
        <v>High Value</v>
      </c>
      <c r="H86" s="12">
        <f>_xlfn.RANK.EQ(Derived_Metrics[[#This Row],[Customer Revenue]],Derived_Metrics[Customer Revenue],0)</f>
        <v>96</v>
      </c>
      <c r="I86" s="15">
        <f>Derived_Metrics[[#This Row],[Customer Revenue]]/SUM(Derived_Metrics[Customer Revenue])</f>
        <v>1.768376999617788E-3</v>
      </c>
      <c r="J86" t="s">
        <v>494</v>
      </c>
      <c r="K86" s="5">
        <f>SUMIFS(Derived_Metrics[Revenue],Derived_Metrics[Product ID],Derived_Metrics[[#This Row],[Product ID]])</f>
        <v>11779.352999999999</v>
      </c>
      <c r="L86" s="5">
        <f>SUMIFS(Derived_Metrics[Profit],Derived_Metrics[Product ID],Derived_Metrics[[#This Row],[Product ID]])</f>
        <v>-519.94100000000003</v>
      </c>
      <c r="M86" s="5" t="str">
        <f>IF(AND(Derived_Metrics[[#This Row],[Product Revenue]]&gt;AVERAGE(Derived_Metrics[Product Revenue]),Derived_Metrics[[#This Row],[Product Profit]]&lt;0),"high sales Low Profit","Normal")</f>
        <v>Normal</v>
      </c>
      <c r="N86">
        <v>1004.024</v>
      </c>
      <c r="O86">
        <v>7</v>
      </c>
      <c r="P86">
        <v>0.2</v>
      </c>
      <c r="Q86">
        <v>-112.95269999999999</v>
      </c>
      <c r="R86">
        <f>Derived_Metrics[[#This Row],[Selling Price]]*Derived_Metrics[[#This Row],[Quantity]]</f>
        <v>7028.1679999999997</v>
      </c>
      <c r="S86" s="2">
        <f>IF(Derived_Metrics[[#This Row],[Revenue]]=0,0,Derived_Metrics[[#This Row],[Profit]]/Derived_Metrics[[#This Row],[Revenue]])</f>
        <v>-1.607142857142857E-2</v>
      </c>
      <c r="T86" t="str">
        <f>IF(Derived_Metrics[[#This Row],[Profit]]&lt;0, "Loss","Profit")</f>
        <v>Loss</v>
      </c>
      <c r="U86" s="5">
        <f>Derived_Metrics[[#This Row],[Selling Price]]*Derived_Metrics[[#This Row],[Quantity]]*Derived_Metrics[[#This Row],[Discount]]</f>
        <v>1405.6336000000001</v>
      </c>
      <c r="V86" t="str">
        <f>IF(Derived_Metrics[[#This Row],[Discount]]&gt;0,"Discount Applied","No Discount")</f>
        <v>Discount Applied</v>
      </c>
      <c r="W86" t="str">
        <f>IF(Derived_Metrics[[#This Row],[Discount]]&gt;0.3,"High Discount","Low Discount")</f>
        <v>Low Discount</v>
      </c>
      <c r="X86" s="13">
        <f>SUMIFS(Derived_Metrics[Customer_Revenue_Share],Derived_Metrics[Customee_ Revenue _Rank],"&lt;="&amp;Derived_Metrics[[#This Row],[Customee_ Revenue _Rank]])</f>
        <v>0.23579212866607227</v>
      </c>
      <c r="Y86" t="str">
        <f>IF(Derived_Metrics[[#This Row],[Cumulative_Revenue_%]]&lt;=0.8,"Top 80% Revenue","Remaining 20% Revenue")</f>
        <v>Top 80% Revenue</v>
      </c>
    </row>
    <row r="87" spans="1:25" x14ac:dyDescent="0.25">
      <c r="A87" t="s">
        <v>491</v>
      </c>
      <c r="B87" s="1">
        <v>42959</v>
      </c>
      <c r="C87" t="s">
        <v>492</v>
      </c>
      <c r="D87" s="4">
        <f>SUMIFS(Derived_Metrics[Revenue],Derived_Metrics[Customer ID],Derived_Metrics[[#This Row],[Customer ID]])</f>
        <v>27549.929</v>
      </c>
      <c r="E87" s="4">
        <f>SUMIFS(Derived_Metrics[Profit],Derived_Metrics[Customer ID],Derived_Metrics[[#This Row],[Customer ID]])</f>
        <v>-120.67989999999999</v>
      </c>
      <c r="F87" s="5">
        <f>_xlfn.PERCENTRANK.INC(Derived_Metrics[Customer Revenue],Derived_Metrics[[#This Row],[Customer Revenue]])</f>
        <v>0.95299999999999996</v>
      </c>
      <c r="G87" s="5" t="str" cm="1">
        <f t="array" ref="G87">_xlfn.IFS(Derived_Metrics[[#This Row],[Customer Revenue Percentile]]&gt;=0.8,"High Value",Derived_Metrics[[#This Row],[Customer Revenue Percentile]]&gt;=0.4,"Medium Value",TRUE,"Low Value")</f>
        <v>High Value</v>
      </c>
      <c r="H87" s="12">
        <f>_xlfn.RANK.EQ(Derived_Metrics[[#This Row],[Customer Revenue]],Derived_Metrics[Customer Revenue],0)</f>
        <v>96</v>
      </c>
      <c r="I87" s="15">
        <f>Derived_Metrics[[#This Row],[Customer Revenue]]/SUM(Derived_Metrics[Customer Revenue])</f>
        <v>1.768376999617788E-3</v>
      </c>
      <c r="J87" t="s">
        <v>496</v>
      </c>
      <c r="K87" s="5">
        <f>SUMIFS(Derived_Metrics[Revenue],Derived_Metrics[Product ID],Derived_Metrics[[#This Row],[Product ID]])</f>
        <v>23282.600999999995</v>
      </c>
      <c r="L87" s="5">
        <f>SUMIFS(Derived_Metrics[Profit],Derived_Metrics[Product ID],Derived_Metrics[[#This Row],[Product ID]])</f>
        <v>-975.09879999999998</v>
      </c>
      <c r="M87" s="5" t="str">
        <f>IF(AND(Derived_Metrics[[#This Row],[Product Revenue]]&gt;AVERAGE(Derived_Metrics[Product Revenue]),Derived_Metrics[[#This Row],[Product Profit]]&lt;0),"high sales Low Profit","Normal")</f>
        <v>high sales Low Profit</v>
      </c>
      <c r="N87">
        <v>1336.829</v>
      </c>
      <c r="O87">
        <v>13</v>
      </c>
      <c r="P87">
        <v>0.15</v>
      </c>
      <c r="Q87">
        <v>31.454799999999999</v>
      </c>
      <c r="R87">
        <f>Derived_Metrics[[#This Row],[Selling Price]]*Derived_Metrics[[#This Row],[Quantity]]</f>
        <v>17378.776999999998</v>
      </c>
      <c r="S87" s="2">
        <f>IF(Derived_Metrics[[#This Row],[Revenue]]=0,0,Derived_Metrics[[#This Row],[Profit]]/Derived_Metrics[[#This Row],[Revenue]])</f>
        <v>1.8099547511312218E-3</v>
      </c>
      <c r="T87" t="str">
        <f>IF(Derived_Metrics[[#This Row],[Profit]]&lt;0, "Loss","Profit")</f>
        <v>Profit</v>
      </c>
      <c r="U87" s="5">
        <f>Derived_Metrics[[#This Row],[Selling Price]]*Derived_Metrics[[#This Row],[Quantity]]*Derived_Metrics[[#This Row],[Discount]]</f>
        <v>2606.8165499999996</v>
      </c>
      <c r="V87" t="str">
        <f>IF(Derived_Metrics[[#This Row],[Discount]]&gt;0,"Discount Applied","No Discount")</f>
        <v>Discount Applied</v>
      </c>
      <c r="W87" t="str">
        <f>IF(Derived_Metrics[[#This Row],[Discount]]&gt;0.3,"High Discount","Low Discount")</f>
        <v>Low Discount</v>
      </c>
      <c r="X87" s="13">
        <f>SUMIFS(Derived_Metrics[Customer_Revenue_Share],Derived_Metrics[Customee_ Revenue _Rank],"&lt;="&amp;Derived_Metrics[[#This Row],[Customee_ Revenue _Rank]])</f>
        <v>0.23579212866607227</v>
      </c>
      <c r="Y87" t="str">
        <f>IF(Derived_Metrics[[#This Row],[Cumulative_Revenue_%]]&lt;=0.8,"Top 80% Revenue","Remaining 20% Revenue")</f>
        <v>Top 80% Revenue</v>
      </c>
    </row>
    <row r="88" spans="1:25" x14ac:dyDescent="0.25">
      <c r="A88" t="s">
        <v>491</v>
      </c>
      <c r="B88" s="1">
        <v>42959</v>
      </c>
      <c r="C88" t="s">
        <v>492</v>
      </c>
      <c r="D88" s="4">
        <f>SUMIFS(Derived_Metrics[Revenue],Derived_Metrics[Customer ID],Derived_Metrics[[#This Row],[Customer ID]])</f>
        <v>27549.929</v>
      </c>
      <c r="E88" s="4">
        <f>SUMIFS(Derived_Metrics[Profit],Derived_Metrics[Customer ID],Derived_Metrics[[#This Row],[Customer ID]])</f>
        <v>-120.67989999999999</v>
      </c>
      <c r="F88" s="5">
        <f>_xlfn.PERCENTRANK.INC(Derived_Metrics[Customer Revenue],Derived_Metrics[[#This Row],[Customer Revenue]])</f>
        <v>0.95299999999999996</v>
      </c>
      <c r="G88" s="5" t="str" cm="1">
        <f t="array" ref="G88">_xlfn.IFS(Derived_Metrics[[#This Row],[Customer Revenue Percentile]]&gt;=0.8,"High Value",Derived_Metrics[[#This Row],[Customer Revenue Percentile]]&gt;=0.4,"Medium Value",TRUE,"Low Value")</f>
        <v>High Value</v>
      </c>
      <c r="H88" s="12">
        <f>_xlfn.RANK.EQ(Derived_Metrics[[#This Row],[Customer Revenue]],Derived_Metrics[Customer Revenue],0)</f>
        <v>96</v>
      </c>
      <c r="I88" s="15">
        <f>Derived_Metrics[[#This Row],[Customer Revenue]]/SUM(Derived_Metrics[Customer Revenue])</f>
        <v>1.768376999617788E-3</v>
      </c>
      <c r="J88" t="s">
        <v>498</v>
      </c>
      <c r="K88" s="5">
        <f>SUMIFS(Derived_Metrics[Revenue],Derived_Metrics[Product ID],Derived_Metrics[[#This Row],[Product ID]])</f>
        <v>5351.8919999999998</v>
      </c>
      <c r="L88" s="5">
        <f>SUMIFS(Derived_Metrics[Profit],Derived_Metrics[Product ID],Derived_Metrics[[#This Row],[Product ID]])</f>
        <v>-133.44239999999999</v>
      </c>
      <c r="M88" s="5" t="str">
        <f>IF(AND(Derived_Metrics[[#This Row],[Product Revenue]]&gt;AVERAGE(Derived_Metrics[Product Revenue]),Derived_Metrics[[#This Row],[Product Profit]]&lt;0),"high sales Low Profit","Normal")</f>
        <v>Normal</v>
      </c>
      <c r="N88">
        <v>113.568</v>
      </c>
      <c r="O88">
        <v>2</v>
      </c>
      <c r="P88">
        <v>0.2</v>
      </c>
      <c r="Q88">
        <v>-18.454799999999999</v>
      </c>
      <c r="R88">
        <f>Derived_Metrics[[#This Row],[Selling Price]]*Derived_Metrics[[#This Row],[Quantity]]</f>
        <v>227.136</v>
      </c>
      <c r="S88" s="2">
        <f>IF(Derived_Metrics[[#This Row],[Revenue]]=0,0,Derived_Metrics[[#This Row],[Profit]]/Derived_Metrics[[#This Row],[Revenue]])</f>
        <v>-8.1250000000000003E-2</v>
      </c>
      <c r="T88" t="str">
        <f>IF(Derived_Metrics[[#This Row],[Profit]]&lt;0, "Loss","Profit")</f>
        <v>Loss</v>
      </c>
      <c r="U88" s="5">
        <f>Derived_Metrics[[#This Row],[Selling Price]]*Derived_Metrics[[#This Row],[Quantity]]*Derived_Metrics[[#This Row],[Discount]]</f>
        <v>45.427199999999999</v>
      </c>
      <c r="V88" t="str">
        <f>IF(Derived_Metrics[[#This Row],[Discount]]&gt;0,"Discount Applied","No Discount")</f>
        <v>Discount Applied</v>
      </c>
      <c r="W88" t="str">
        <f>IF(Derived_Metrics[[#This Row],[Discount]]&gt;0.3,"High Discount","Low Discount")</f>
        <v>Low Discount</v>
      </c>
      <c r="X88" s="13">
        <f>SUMIFS(Derived_Metrics[Customer_Revenue_Share],Derived_Metrics[Customee_ Revenue _Rank],"&lt;="&amp;Derived_Metrics[[#This Row],[Customee_ Revenue _Rank]])</f>
        <v>0.23579212866607227</v>
      </c>
      <c r="Y88" t="str">
        <f>IF(Derived_Metrics[[#This Row],[Cumulative_Revenue_%]]&lt;=0.8,"Top 80% Revenue","Remaining 20% Revenue")</f>
        <v>Top 80% Revenue</v>
      </c>
    </row>
    <row r="89" spans="1:25" x14ac:dyDescent="0.25">
      <c r="A89" t="s">
        <v>500</v>
      </c>
      <c r="B89" s="1">
        <v>42805</v>
      </c>
      <c r="C89" t="s">
        <v>501</v>
      </c>
      <c r="D89" s="4">
        <f>SUMIFS(Derived_Metrics[Revenue],Derived_Metrics[Customer ID],Derived_Metrics[[#This Row],[Customer ID]])</f>
        <v>4350.72</v>
      </c>
      <c r="E89" s="4">
        <f>SUMIFS(Derived_Metrics[Profit],Derived_Metrics[Customer ID],Derived_Metrics[[#This Row],[Customer ID]])</f>
        <v>2.4824000000000019</v>
      </c>
      <c r="F89" s="5">
        <f>_xlfn.PERCENTRANK.INC(Derived_Metrics[Customer Revenue],Derived_Metrics[[#This Row],[Customer Revenue]])</f>
        <v>0.50800000000000001</v>
      </c>
      <c r="G89" s="5" t="str" cm="1">
        <f t="array" ref="G89">_xlfn.IFS(Derived_Metrics[[#This Row],[Customer Revenue Percentile]]&gt;=0.8,"High Value",Derived_Metrics[[#This Row],[Customer Revenue Percentile]]&gt;=0.4,"Medium Value",TRUE,"Low Value")</f>
        <v>Medium Value</v>
      </c>
      <c r="H89" s="12">
        <f>_xlfn.RANK.EQ(Derived_Metrics[[#This Row],[Customer Revenue]],Derived_Metrics[Customer Revenue],0)</f>
        <v>1041</v>
      </c>
      <c r="I89" s="15">
        <f>Derived_Metrics[[#This Row],[Customer Revenue]]/SUM(Derived_Metrics[Customer Revenue])</f>
        <v>2.7926435599079412E-4</v>
      </c>
      <c r="J89" t="s">
        <v>385</v>
      </c>
      <c r="K89" s="5">
        <f>SUMIFS(Derived_Metrics[Revenue],Derived_Metrics[Product ID],Derived_Metrics[[#This Row],[Product ID]])</f>
        <v>4203.9240000000009</v>
      </c>
      <c r="L89" s="5">
        <f>SUMIFS(Derived_Metrics[Profit],Derived_Metrics[Product ID],Derived_Metrics[[#This Row],[Product ID]])</f>
        <v>229.3922</v>
      </c>
      <c r="M89" s="5" t="str">
        <f>IF(AND(Derived_Metrics[[#This Row],[Product Revenue]]&gt;AVERAGE(Derived_Metrics[Product Revenue]),Derived_Metrics[[#This Row],[Product Profit]]&lt;0),"high sales Low Profit","Normal")</f>
        <v>Normal</v>
      </c>
      <c r="N89">
        <v>307.13600000000002</v>
      </c>
      <c r="O89">
        <v>4</v>
      </c>
      <c r="P89">
        <v>0.2</v>
      </c>
      <c r="Q89">
        <v>26.874400000000001</v>
      </c>
      <c r="R89">
        <f>Derived_Metrics[[#This Row],[Selling Price]]*Derived_Metrics[[#This Row],[Quantity]]</f>
        <v>1228.5440000000001</v>
      </c>
      <c r="S89" s="2">
        <f>IF(Derived_Metrics[[#This Row],[Revenue]]=0,0,Derived_Metrics[[#This Row],[Profit]]/Derived_Metrics[[#This Row],[Revenue]])</f>
        <v>2.1874999999999999E-2</v>
      </c>
      <c r="T89" t="str">
        <f>IF(Derived_Metrics[[#This Row],[Profit]]&lt;0, "Loss","Profit")</f>
        <v>Profit</v>
      </c>
      <c r="U89" s="5">
        <f>Derived_Metrics[[#This Row],[Selling Price]]*Derived_Metrics[[#This Row],[Quantity]]*Derived_Metrics[[#This Row],[Discount]]</f>
        <v>245.70880000000002</v>
      </c>
      <c r="V89" t="str">
        <f>IF(Derived_Metrics[[#This Row],[Discount]]&gt;0,"Discount Applied","No Discount")</f>
        <v>Discount Applied</v>
      </c>
      <c r="W89" t="str">
        <f>IF(Derived_Metrics[[#This Row],[Discount]]&gt;0.3,"High Discount","Low Discount")</f>
        <v>Low Discount</v>
      </c>
      <c r="X89" s="13">
        <f>SUMIFS(Derived_Metrics[Customer_Revenue_Share],Derived_Metrics[Customee_ Revenue _Rank],"&lt;="&amp;Derived_Metrics[[#This Row],[Customee_ Revenue _Rank]])</f>
        <v>0.87121826358913101</v>
      </c>
      <c r="Y89" t="str">
        <f>IF(Derived_Metrics[[#This Row],[Cumulative_Revenue_%]]&lt;=0.8,"Top 80% Revenue","Remaining 20% Revenue")</f>
        <v>Remaining 20% Revenue</v>
      </c>
    </row>
    <row r="90" spans="1:25" x14ac:dyDescent="0.25">
      <c r="A90" t="s">
        <v>503</v>
      </c>
      <c r="B90" s="1">
        <v>42474</v>
      </c>
      <c r="C90" t="s">
        <v>506</v>
      </c>
      <c r="D90" s="4">
        <f>SUMIFS(Derived_Metrics[Revenue],Derived_Metrics[Customer ID],Derived_Metrics[[#This Row],[Customer ID]])</f>
        <v>8411.0500000000011</v>
      </c>
      <c r="E90" s="4">
        <f>SUMIFS(Derived_Metrics[Profit],Derived_Metrics[Customer ID],Derived_Metrics[[#This Row],[Customer ID]])</f>
        <v>241.30199999999999</v>
      </c>
      <c r="F90" s="5">
        <f>_xlfn.PERCENTRANK.INC(Derived_Metrics[Customer Revenue],Derived_Metrics[[#This Row],[Customer Revenue]])</f>
        <v>0.7</v>
      </c>
      <c r="G90" s="5" t="str" cm="1">
        <f t="array" ref="G90">_xlfn.IFS(Derived_Metrics[[#This Row],[Customer Revenue Percentile]]&gt;=0.8,"High Value",Derived_Metrics[[#This Row],[Customer Revenue Percentile]]&gt;=0.4,"Medium Value",TRUE,"Low Value")</f>
        <v>Medium Value</v>
      </c>
      <c r="H90" s="12">
        <f>_xlfn.RANK.EQ(Derived_Metrics[[#This Row],[Customer Revenue]],Derived_Metrics[Customer Revenue],0)</f>
        <v>634</v>
      </c>
      <c r="I90" s="15">
        <f>Derived_Metrics[[#This Row],[Customer Revenue]]/SUM(Derived_Metrics[Customer Revenue])</f>
        <v>5.3988913592609253E-4</v>
      </c>
      <c r="J90" t="s">
        <v>508</v>
      </c>
      <c r="K90" s="5">
        <f>SUMIFS(Derived_Metrics[Revenue],Derived_Metrics[Product ID],Derived_Metrics[[#This Row],[Product ID]])</f>
        <v>7973.4450000000006</v>
      </c>
      <c r="L90" s="5">
        <f>SUMIFS(Derived_Metrics[Profit],Derived_Metrics[Product ID],Derived_Metrics[[#This Row],[Product ID]])</f>
        <v>117.059</v>
      </c>
      <c r="M90" s="5" t="str">
        <f>IF(AND(Derived_Metrics[[#This Row],[Product Revenue]]&gt;AVERAGE(Derived_Metrics[Product Revenue]),Derived_Metrics[[#This Row],[Product Profit]]&lt;0),"high sales Low Profit","Normal")</f>
        <v>Normal</v>
      </c>
      <c r="N90">
        <v>383.8</v>
      </c>
      <c r="O90">
        <v>5</v>
      </c>
      <c r="P90">
        <v>0.2</v>
      </c>
      <c r="Q90">
        <v>38.380000000000003</v>
      </c>
      <c r="R90">
        <f>Derived_Metrics[[#This Row],[Selling Price]]*Derived_Metrics[[#This Row],[Quantity]]</f>
        <v>1919</v>
      </c>
      <c r="S90" s="2">
        <f>IF(Derived_Metrics[[#This Row],[Revenue]]=0,0,Derived_Metrics[[#This Row],[Profit]]/Derived_Metrics[[#This Row],[Revenue]])</f>
        <v>0.02</v>
      </c>
      <c r="T90" t="str">
        <f>IF(Derived_Metrics[[#This Row],[Profit]]&lt;0, "Loss","Profit")</f>
        <v>Profit</v>
      </c>
      <c r="U90" s="5">
        <f>Derived_Metrics[[#This Row],[Selling Price]]*Derived_Metrics[[#This Row],[Quantity]]*Derived_Metrics[[#This Row],[Discount]]</f>
        <v>383.8</v>
      </c>
      <c r="V90" t="str">
        <f>IF(Derived_Metrics[[#This Row],[Discount]]&gt;0,"Discount Applied","No Discount")</f>
        <v>Discount Applied</v>
      </c>
      <c r="W90" t="str">
        <f>IF(Derived_Metrics[[#This Row],[Discount]]&gt;0.3,"High Discount","Low Discount")</f>
        <v>Low Discount</v>
      </c>
      <c r="X90" s="13">
        <f>SUMIFS(Derived_Metrics[Customer_Revenue_Share],Derived_Metrics[Customee_ Revenue _Rank],"&lt;="&amp;Derived_Metrics[[#This Row],[Customee_ Revenue _Rank]])</f>
        <v>0.71111447062926136</v>
      </c>
      <c r="Y90" t="str">
        <f>IF(Derived_Metrics[[#This Row],[Cumulative_Revenue_%]]&lt;=0.8,"Top 80% Revenue","Remaining 20% Revenue")</f>
        <v>Top 80% Revenue</v>
      </c>
    </row>
    <row r="91" spans="1:25" x14ac:dyDescent="0.25">
      <c r="A91" t="s">
        <v>510</v>
      </c>
      <c r="B91" s="1">
        <v>43027</v>
      </c>
      <c r="C91" t="s">
        <v>513</v>
      </c>
      <c r="D91" s="4">
        <f>SUMIFS(Derived_Metrics[Revenue],Derived_Metrics[Customer ID],Derived_Metrics[[#This Row],[Customer ID]])</f>
        <v>6401.3459999999995</v>
      </c>
      <c r="E91" s="4">
        <f>SUMIFS(Derived_Metrics[Profit],Derived_Metrics[Customer ID],Derived_Metrics[[#This Row],[Customer ID]])</f>
        <v>231.67019999999999</v>
      </c>
      <c r="F91" s="5">
        <f>_xlfn.PERCENTRANK.INC(Derived_Metrics[Customer Revenue],Derived_Metrics[[#This Row],[Customer Revenue]])</f>
        <v>0.61799999999999999</v>
      </c>
      <c r="G91" s="5" t="str" cm="1">
        <f t="array" ref="G91">_xlfn.IFS(Derived_Metrics[[#This Row],[Customer Revenue Percentile]]&gt;=0.8,"High Value",Derived_Metrics[[#This Row],[Customer Revenue Percentile]]&gt;=0.4,"Medium Value",TRUE,"Low Value")</f>
        <v>Medium Value</v>
      </c>
      <c r="H91" s="12">
        <f>_xlfn.RANK.EQ(Derived_Metrics[[#This Row],[Customer Revenue]],Derived_Metrics[Customer Revenue],0)</f>
        <v>806</v>
      </c>
      <c r="I91" s="15">
        <f>Derived_Metrics[[#This Row],[Customer Revenue]]/SUM(Derived_Metrics[Customer Revenue])</f>
        <v>4.1089009822839576E-4</v>
      </c>
      <c r="J91" t="s">
        <v>516</v>
      </c>
      <c r="K91" s="5">
        <f>SUMIFS(Derived_Metrics[Revenue],Derived_Metrics[Product ID],Derived_Metrics[[#This Row],[Product ID]])</f>
        <v>282.8</v>
      </c>
      <c r="L91" s="5">
        <f>SUMIFS(Derived_Metrics[Profit],Derived_Metrics[Product ID],Derived_Metrics[[#This Row],[Product ID]])</f>
        <v>22.058399999999999</v>
      </c>
      <c r="M91" s="5" t="str">
        <f>IF(AND(Derived_Metrics[[#This Row],[Product Revenue]]&gt;AVERAGE(Derived_Metrics[Product Revenue]),Derived_Metrics[[#This Row],[Product Profit]]&lt;0),"high sales Low Profit","Normal")</f>
        <v>Normal</v>
      </c>
      <c r="N91">
        <v>56.56</v>
      </c>
      <c r="O91">
        <v>4</v>
      </c>
      <c r="P91">
        <v>0</v>
      </c>
      <c r="Q91">
        <v>14.7056</v>
      </c>
      <c r="R91">
        <f>Derived_Metrics[[#This Row],[Selling Price]]*Derived_Metrics[[#This Row],[Quantity]]</f>
        <v>226.24</v>
      </c>
      <c r="S91" s="2">
        <f>IF(Derived_Metrics[[#This Row],[Revenue]]=0,0,Derived_Metrics[[#This Row],[Profit]]/Derived_Metrics[[#This Row],[Revenue]])</f>
        <v>6.5000000000000002E-2</v>
      </c>
      <c r="T91" t="str">
        <f>IF(Derived_Metrics[[#This Row],[Profit]]&lt;0, "Loss","Profit")</f>
        <v>Profit</v>
      </c>
      <c r="U91" s="5">
        <f>Derived_Metrics[[#This Row],[Selling Price]]*Derived_Metrics[[#This Row],[Quantity]]*Derived_Metrics[[#This Row],[Discount]]</f>
        <v>0</v>
      </c>
      <c r="V91" t="str">
        <f>IF(Derived_Metrics[[#This Row],[Discount]]&gt;0,"Discount Applied","No Discount")</f>
        <v>No Discount</v>
      </c>
      <c r="W91" t="str">
        <f>IF(Derived_Metrics[[#This Row],[Discount]]&gt;0.3,"High Discount","Low Discount")</f>
        <v>Low Discount</v>
      </c>
      <c r="X91" s="13">
        <f>SUMIFS(Derived_Metrics[Customer_Revenue_Share],Derived_Metrics[Customee_ Revenue _Rank],"&lt;="&amp;Derived_Metrics[[#This Row],[Customee_ Revenue _Rank]])</f>
        <v>0.79147880284024885</v>
      </c>
      <c r="Y91" t="str">
        <f>IF(Derived_Metrics[[#This Row],[Cumulative_Revenue_%]]&lt;=0.8,"Top 80% Revenue","Remaining 20% Revenue")</f>
        <v>Top 80% Revenue</v>
      </c>
    </row>
    <row r="92" spans="1:25" x14ac:dyDescent="0.25">
      <c r="A92" t="s">
        <v>518</v>
      </c>
      <c r="B92" s="1">
        <v>42968</v>
      </c>
      <c r="C92" t="s">
        <v>521</v>
      </c>
      <c r="D92" s="4">
        <f>SUMIFS(Derived_Metrics[Revenue],Derived_Metrics[Customer ID],Derived_Metrics[[#This Row],[Customer ID]])</f>
        <v>17832.73</v>
      </c>
      <c r="E92" s="4">
        <f>SUMIFS(Derived_Metrics[Profit],Derived_Metrics[Customer ID],Derived_Metrics[[#This Row],[Customer ID]])</f>
        <v>211.71780000000001</v>
      </c>
      <c r="F92" s="5">
        <f>_xlfn.PERCENTRANK.INC(Derived_Metrics[Customer Revenue],Derived_Metrics[[#This Row],[Customer Revenue]])</f>
        <v>0.89900000000000002</v>
      </c>
      <c r="G92" s="5" t="str" cm="1">
        <f t="array" ref="G92">_xlfn.IFS(Derived_Metrics[[#This Row],[Customer Revenue Percentile]]&gt;=0.8,"High Value",Derived_Metrics[[#This Row],[Customer Revenue Percentile]]&gt;=0.4,"Medium Value",TRUE,"Low Value")</f>
        <v>High Value</v>
      </c>
      <c r="H92" s="12">
        <f>_xlfn.RANK.EQ(Derived_Metrics[[#This Row],[Customer Revenue]],Derived_Metrics[Customer Revenue],0)</f>
        <v>210</v>
      </c>
      <c r="I92" s="15">
        <f>Derived_Metrics[[#This Row],[Customer Revenue]]/SUM(Derived_Metrics[Customer Revenue])</f>
        <v>1.14464866941741E-3</v>
      </c>
      <c r="J92" t="s">
        <v>525</v>
      </c>
      <c r="K92" s="5">
        <f>SUMIFS(Derived_Metrics[Revenue],Derived_Metrics[Product ID],Derived_Metrics[[#This Row],[Product ID]])</f>
        <v>41197.32</v>
      </c>
      <c r="L92" s="5">
        <f>SUMIFS(Derived_Metrics[Profit],Derived_Metrics[Product ID],Derived_Metrics[[#This Row],[Product ID]])</f>
        <v>814.41599999999994</v>
      </c>
      <c r="M92" s="5" t="str">
        <f>IF(AND(Derived_Metrics[[#This Row],[Product Revenue]]&gt;AVERAGE(Derived_Metrics[Product Revenue]),Derived_Metrics[[#This Row],[Product Profit]]&lt;0),"high sales Low Profit","Normal")</f>
        <v>Normal</v>
      </c>
      <c r="N92">
        <v>866.4</v>
      </c>
      <c r="O92">
        <v>4</v>
      </c>
      <c r="P92">
        <v>0</v>
      </c>
      <c r="Q92">
        <v>225.26400000000001</v>
      </c>
      <c r="R92">
        <f>Derived_Metrics[[#This Row],[Selling Price]]*Derived_Metrics[[#This Row],[Quantity]]</f>
        <v>3465.6</v>
      </c>
      <c r="S92" s="2">
        <f>IF(Derived_Metrics[[#This Row],[Revenue]]=0,0,Derived_Metrics[[#This Row],[Profit]]/Derived_Metrics[[#This Row],[Revenue]])</f>
        <v>6.5000000000000002E-2</v>
      </c>
      <c r="T92" t="str">
        <f>IF(Derived_Metrics[[#This Row],[Profit]]&lt;0, "Loss","Profit")</f>
        <v>Profit</v>
      </c>
      <c r="U92" s="5">
        <f>Derived_Metrics[[#This Row],[Selling Price]]*Derived_Metrics[[#This Row],[Quantity]]*Derived_Metrics[[#This Row],[Discount]]</f>
        <v>0</v>
      </c>
      <c r="V92" t="str">
        <f>IF(Derived_Metrics[[#This Row],[Discount]]&gt;0,"Discount Applied","No Discount")</f>
        <v>No Discount</v>
      </c>
      <c r="W92" t="str">
        <f>IF(Derived_Metrics[[#This Row],[Discount]]&gt;0.3,"High Discount","Low Discount")</f>
        <v>Low Discount</v>
      </c>
      <c r="X92" s="13">
        <f>SUMIFS(Derived_Metrics[Customer_Revenue_Share],Derived_Metrics[Customee_ Revenue _Rank],"&lt;="&amp;Derived_Metrics[[#This Row],[Customee_ Revenue _Rank]])</f>
        <v>0.39211102125952491</v>
      </c>
      <c r="Y92" t="str">
        <f>IF(Derived_Metrics[[#This Row],[Cumulative_Revenue_%]]&lt;=0.8,"Top 80% Revenue","Remaining 20% Revenue")</f>
        <v>Top 80% Revenue</v>
      </c>
    </row>
    <row r="93" spans="1:25" x14ac:dyDescent="0.25">
      <c r="A93" t="s">
        <v>527</v>
      </c>
      <c r="B93" s="1">
        <v>43062</v>
      </c>
      <c r="C93" t="s">
        <v>529</v>
      </c>
      <c r="D93" s="4">
        <f>SUMIFS(Derived_Metrics[Revenue],Derived_Metrics[Customer ID],Derived_Metrics[[#This Row],[Customer ID]])</f>
        <v>230.12</v>
      </c>
      <c r="E93" s="4">
        <f>SUMIFS(Derived_Metrics[Profit],Derived_Metrics[Customer ID],Derived_Metrics[[#This Row],[Customer ID]])</f>
        <v>-46.560400000000001</v>
      </c>
      <c r="F93" s="5">
        <f>_xlfn.PERCENTRANK.INC(Derived_Metrics[Customer Revenue],Derived_Metrics[[#This Row],[Customer Revenue]])</f>
        <v>4.4999999999999998E-2</v>
      </c>
      <c r="G93" s="5" t="str" cm="1">
        <f t="array" ref="G93">_xlfn.IFS(Derived_Metrics[[#This Row],[Customer Revenue Percentile]]&gt;=0.8,"High Value",Derived_Metrics[[#This Row],[Customer Revenue Percentile]]&gt;=0.4,"Medium Value",TRUE,"Low Value")</f>
        <v>Low Value</v>
      </c>
      <c r="H93" s="12">
        <f>_xlfn.RANK.EQ(Derived_Metrics[[#This Row],[Customer Revenue]],Derived_Metrics[Customer Revenue],0)</f>
        <v>2022</v>
      </c>
      <c r="I93" s="15">
        <f>Derived_Metrics[[#This Row],[Customer Revenue]]/SUM(Derived_Metrics[Customer Revenue])</f>
        <v>1.4770960576778451E-5</v>
      </c>
      <c r="J93" t="s">
        <v>532</v>
      </c>
      <c r="K93" s="5">
        <f>SUMIFS(Derived_Metrics[Revenue],Derived_Metrics[Product ID],Derived_Metrics[[#This Row],[Product ID]])</f>
        <v>1405.8</v>
      </c>
      <c r="L93" s="5">
        <f>SUMIFS(Derived_Metrics[Profit],Derived_Metrics[Product ID],Derived_Metrics[[#This Row],[Product ID]])</f>
        <v>116.29800000000002</v>
      </c>
      <c r="M93" s="5" t="str">
        <f>IF(AND(Derived_Metrics[[#This Row],[Product Revenue]]&gt;AVERAGE(Derived_Metrics[Product Revenue]),Derived_Metrics[[#This Row],[Product Profit]]&lt;0),"high sales Low Profit","Normal")</f>
        <v>Normal</v>
      </c>
      <c r="N93">
        <v>28.4</v>
      </c>
      <c r="O93">
        <v>2</v>
      </c>
      <c r="P93">
        <v>0</v>
      </c>
      <c r="Q93">
        <v>11.076000000000001</v>
      </c>
      <c r="R93">
        <f>Derived_Metrics[[#This Row],[Selling Price]]*Derived_Metrics[[#This Row],[Quantity]]</f>
        <v>56.8</v>
      </c>
      <c r="S93" s="2">
        <f>IF(Derived_Metrics[[#This Row],[Revenue]]=0,0,Derived_Metrics[[#This Row],[Profit]]/Derived_Metrics[[#This Row],[Revenue]])</f>
        <v>0.19500000000000001</v>
      </c>
      <c r="T93" t="str">
        <f>IF(Derived_Metrics[[#This Row],[Profit]]&lt;0, "Loss","Profit")</f>
        <v>Profit</v>
      </c>
      <c r="U93" s="5">
        <f>Derived_Metrics[[#This Row],[Selling Price]]*Derived_Metrics[[#This Row],[Quantity]]*Derived_Metrics[[#This Row],[Discount]]</f>
        <v>0</v>
      </c>
      <c r="V93" t="str">
        <f>IF(Derived_Metrics[[#This Row],[Discount]]&gt;0,"Discount Applied","No Discount")</f>
        <v>No Discount</v>
      </c>
      <c r="W93" t="str">
        <f>IF(Derived_Metrics[[#This Row],[Discount]]&gt;0.3,"High Discount","Low Discount")</f>
        <v>Low Discount</v>
      </c>
      <c r="X93" s="13">
        <f>SUMIFS(Derived_Metrics[Customer_Revenue_Share],Derived_Metrics[Customee_ Revenue _Rank],"&lt;="&amp;Derived_Metrics[[#This Row],[Customee_ Revenue _Rank]])</f>
        <v>0.99926550724557539</v>
      </c>
      <c r="Y93" t="str">
        <f>IF(Derived_Metrics[[#This Row],[Cumulative_Revenue_%]]&lt;=0.8,"Top 80% Revenue","Remaining 20% Revenue")</f>
        <v>Remaining 20% Revenue</v>
      </c>
    </row>
    <row r="94" spans="1:25" x14ac:dyDescent="0.25">
      <c r="A94" t="s">
        <v>534</v>
      </c>
      <c r="B94" s="1">
        <v>42755</v>
      </c>
      <c r="C94" t="s">
        <v>195</v>
      </c>
      <c r="D94" s="4">
        <f>SUMIFS(Derived_Metrics[Revenue],Derived_Metrics[Customer ID],Derived_Metrics[[#This Row],[Customer ID]])</f>
        <v>1819.6803999999997</v>
      </c>
      <c r="E94" s="4">
        <f>SUMIFS(Derived_Metrics[Profit],Derived_Metrics[Customer ID],Derived_Metrics[[#This Row],[Customer ID]])</f>
        <v>-8.9551999999999996</v>
      </c>
      <c r="F94" s="5">
        <f>_xlfn.PERCENTRANK.INC(Derived_Metrics[Customer Revenue],Derived_Metrics[[#This Row],[Customer Revenue]])</f>
        <v>0.25800000000000001</v>
      </c>
      <c r="G94" s="5" t="str" cm="1">
        <f t="array" ref="G94">_xlfn.IFS(Derived_Metrics[[#This Row],[Customer Revenue Percentile]]&gt;=0.8,"High Value",Derived_Metrics[[#This Row],[Customer Revenue Percentile]]&gt;=0.4,"Medium Value",TRUE,"Low Value")</f>
        <v>Low Value</v>
      </c>
      <c r="H94" s="12">
        <f>_xlfn.RANK.EQ(Derived_Metrics[[#This Row],[Customer Revenue]],Derived_Metrics[Customer Revenue],0)</f>
        <v>1569</v>
      </c>
      <c r="I94" s="15">
        <f>Derived_Metrics[[#This Row],[Customer Revenue]]/SUM(Derived_Metrics[Customer Revenue])</f>
        <v>1.168017879833845E-4</v>
      </c>
      <c r="J94" t="s">
        <v>537</v>
      </c>
      <c r="K94" s="5">
        <f>SUMIFS(Derived_Metrics[Revenue],Derived_Metrics[Product ID],Derived_Metrics[[#This Row],[Product ID]])</f>
        <v>5804.2920000000004</v>
      </c>
      <c r="L94" s="5">
        <f>SUMIFS(Derived_Metrics[Profit],Derived_Metrics[Product ID],Derived_Metrics[[#This Row],[Product ID]])</f>
        <v>-216.31380000000004</v>
      </c>
      <c r="M94" s="5" t="str">
        <f>IF(AND(Derived_Metrics[[#This Row],[Product Revenue]]&gt;AVERAGE(Derived_Metrics[Product Revenue]),Derived_Metrics[[#This Row],[Product Profit]]&lt;0),"high sales Low Profit","Normal")</f>
        <v>Normal</v>
      </c>
      <c r="N94">
        <v>207.846</v>
      </c>
      <c r="O94">
        <v>3</v>
      </c>
      <c r="P94">
        <v>0.1</v>
      </c>
      <c r="Q94">
        <v>2.3094000000000001</v>
      </c>
      <c r="R94">
        <f>Derived_Metrics[[#This Row],[Selling Price]]*Derived_Metrics[[#This Row],[Quantity]]</f>
        <v>623.53800000000001</v>
      </c>
      <c r="S94" s="2">
        <f>IF(Derived_Metrics[[#This Row],[Revenue]]=0,0,Derived_Metrics[[#This Row],[Profit]]/Derived_Metrics[[#This Row],[Revenue]])</f>
        <v>3.7037037037037038E-3</v>
      </c>
      <c r="T94" t="str">
        <f>IF(Derived_Metrics[[#This Row],[Profit]]&lt;0, "Loss","Profit")</f>
        <v>Profit</v>
      </c>
      <c r="U94" s="5">
        <f>Derived_Metrics[[#This Row],[Selling Price]]*Derived_Metrics[[#This Row],[Quantity]]*Derived_Metrics[[#This Row],[Discount]]</f>
        <v>62.353800000000007</v>
      </c>
      <c r="V94" t="str">
        <f>IF(Derived_Metrics[[#This Row],[Discount]]&gt;0,"Discount Applied","No Discount")</f>
        <v>Discount Applied</v>
      </c>
      <c r="W94" t="str">
        <f>IF(Derived_Metrics[[#This Row],[Discount]]&gt;0.3,"High Discount","Low Discount")</f>
        <v>Low Discount</v>
      </c>
      <c r="X94" s="13">
        <f>SUMIFS(Derived_Metrics[Customer_Revenue_Share],Derived_Metrics[Customee_ Revenue _Rank],"&lt;="&amp;Derived_Metrics[[#This Row],[Customee_ Revenue _Rank]])</f>
        <v>0.97171640681059146</v>
      </c>
      <c r="Y94" t="str">
        <f>IF(Derived_Metrics[[#This Row],[Cumulative_Revenue_%]]&lt;=0.8,"Top 80% Revenue","Remaining 20% Revenue")</f>
        <v>Remaining 20% Revenue</v>
      </c>
    </row>
    <row r="95" spans="1:25" x14ac:dyDescent="0.25">
      <c r="A95" t="s">
        <v>539</v>
      </c>
      <c r="B95" s="1">
        <v>42499</v>
      </c>
      <c r="C95" t="s">
        <v>540</v>
      </c>
      <c r="D95" s="4">
        <f>SUMIFS(Derived_Metrics[Revenue],Derived_Metrics[Customer ID],Derived_Metrics[[#This Row],[Customer ID]])</f>
        <v>17285.239999999998</v>
      </c>
      <c r="E95" s="4">
        <f>SUMIFS(Derived_Metrics[Profit],Derived_Metrics[Customer ID],Derived_Metrics[[#This Row],[Customer ID]])</f>
        <v>317.40219999999999</v>
      </c>
      <c r="F95" s="5">
        <f>_xlfn.PERCENTRANK.INC(Derived_Metrics[Customer Revenue],Derived_Metrics[[#This Row],[Customer Revenue]])</f>
        <v>0.89400000000000002</v>
      </c>
      <c r="G95" s="5" t="str" cm="1">
        <f t="array" ref="G95">_xlfn.IFS(Derived_Metrics[[#This Row],[Customer Revenue Percentile]]&gt;=0.8,"High Value",Derived_Metrics[[#This Row],[Customer Revenue Percentile]]&gt;=0.4,"Medium Value",TRUE,"Low Value")</f>
        <v>High Value</v>
      </c>
      <c r="H95" s="12">
        <f>_xlfn.RANK.EQ(Derived_Metrics[[#This Row],[Customer Revenue]],Derived_Metrics[Customer Revenue],0)</f>
        <v>220</v>
      </c>
      <c r="I95" s="15">
        <f>Derived_Metrics[[#This Row],[Customer Revenue]]/SUM(Derived_Metrics[Customer Revenue])</f>
        <v>1.1095063384327912E-3</v>
      </c>
      <c r="J95" t="s">
        <v>542</v>
      </c>
      <c r="K95" s="5">
        <f>SUMIFS(Derived_Metrics[Revenue],Derived_Metrics[Product ID],Derived_Metrics[[#This Row],[Product ID]])</f>
        <v>1324.6480000000001</v>
      </c>
      <c r="L95" s="5">
        <f>SUMIFS(Derived_Metrics[Profit],Derived_Metrics[Product ID],Derived_Metrics[[#This Row],[Product ID]])</f>
        <v>56.212000000000003</v>
      </c>
      <c r="M95" s="5" t="str">
        <f>IF(AND(Derived_Metrics[[#This Row],[Product Revenue]]&gt;AVERAGE(Derived_Metrics[Product Revenue]),Derived_Metrics[[#This Row],[Product Profit]]&lt;0),"high sales Low Profit","Normal")</f>
        <v>Normal</v>
      </c>
      <c r="N95">
        <v>12.22</v>
      </c>
      <c r="O95">
        <v>1</v>
      </c>
      <c r="P95">
        <v>0</v>
      </c>
      <c r="Q95">
        <v>3.6659999999999999</v>
      </c>
      <c r="R95">
        <f>Derived_Metrics[[#This Row],[Selling Price]]*Derived_Metrics[[#This Row],[Quantity]]</f>
        <v>12.22</v>
      </c>
      <c r="S95" s="2">
        <f>IF(Derived_Metrics[[#This Row],[Revenue]]=0,0,Derived_Metrics[[#This Row],[Profit]]/Derived_Metrics[[#This Row],[Revenue]])</f>
        <v>0.3</v>
      </c>
      <c r="T95" t="str">
        <f>IF(Derived_Metrics[[#This Row],[Profit]]&lt;0, "Loss","Profit")</f>
        <v>Profit</v>
      </c>
      <c r="U95" s="5">
        <f>Derived_Metrics[[#This Row],[Selling Price]]*Derived_Metrics[[#This Row],[Quantity]]*Derived_Metrics[[#This Row],[Discount]]</f>
        <v>0</v>
      </c>
      <c r="V95" t="str">
        <f>IF(Derived_Metrics[[#This Row],[Discount]]&gt;0,"Discount Applied","No Discount")</f>
        <v>No Discount</v>
      </c>
      <c r="W95" t="str">
        <f>IF(Derived_Metrics[[#This Row],[Discount]]&gt;0.3,"High Discount","Low Discount")</f>
        <v>Low Discount</v>
      </c>
      <c r="X95" s="13">
        <f>SUMIFS(Derived_Metrics[Customer_Revenue_Share],Derived_Metrics[Customee_ Revenue _Rank],"&lt;="&amp;Derived_Metrics[[#This Row],[Customee_ Revenue _Rank]])</f>
        <v>0.40321717274924945</v>
      </c>
      <c r="Y95" t="str">
        <f>IF(Derived_Metrics[[#This Row],[Cumulative_Revenue_%]]&lt;=0.8,"Top 80% Revenue","Remaining 20% Revenue")</f>
        <v>Top 80% Revenue</v>
      </c>
    </row>
    <row r="96" spans="1:25" x14ac:dyDescent="0.25">
      <c r="A96" t="s">
        <v>539</v>
      </c>
      <c r="B96" s="1">
        <v>42499</v>
      </c>
      <c r="C96" t="s">
        <v>540</v>
      </c>
      <c r="D96" s="4">
        <f>SUMIFS(Derived_Metrics[Revenue],Derived_Metrics[Customer ID],Derived_Metrics[[#This Row],[Customer ID]])</f>
        <v>17285.239999999998</v>
      </c>
      <c r="E96" s="4">
        <f>SUMIFS(Derived_Metrics[Profit],Derived_Metrics[Customer ID],Derived_Metrics[[#This Row],[Customer ID]])</f>
        <v>317.40219999999999</v>
      </c>
      <c r="F96" s="5">
        <f>_xlfn.PERCENTRANK.INC(Derived_Metrics[Customer Revenue],Derived_Metrics[[#This Row],[Customer Revenue]])</f>
        <v>0.89400000000000002</v>
      </c>
      <c r="G96" s="5" t="str" cm="1">
        <f t="array" ref="G96">_xlfn.IFS(Derived_Metrics[[#This Row],[Customer Revenue Percentile]]&gt;=0.8,"High Value",Derived_Metrics[[#This Row],[Customer Revenue Percentile]]&gt;=0.4,"Medium Value",TRUE,"Low Value")</f>
        <v>High Value</v>
      </c>
      <c r="H96" s="12">
        <f>_xlfn.RANK.EQ(Derived_Metrics[[#This Row],[Customer Revenue]],Derived_Metrics[Customer Revenue],0)</f>
        <v>220</v>
      </c>
      <c r="I96" s="15">
        <f>Derived_Metrics[[#This Row],[Customer Revenue]]/SUM(Derived_Metrics[Customer Revenue])</f>
        <v>1.1095063384327912E-3</v>
      </c>
      <c r="J96" t="s">
        <v>544</v>
      </c>
      <c r="K96" s="5">
        <f>SUMIFS(Derived_Metrics[Revenue],Derived_Metrics[Product ID],Derived_Metrics[[#This Row],[Product ID]])</f>
        <v>4421.5080000000007</v>
      </c>
      <c r="L96" s="5">
        <f>SUMIFS(Derived_Metrics[Profit],Derived_Metrics[Product ID],Derived_Metrics[[#This Row],[Product ID]])</f>
        <v>-42.1096</v>
      </c>
      <c r="M96" s="5" t="str">
        <f>IF(AND(Derived_Metrics[[#This Row],[Product Revenue]]&gt;AVERAGE(Derived_Metrics[Product Revenue]),Derived_Metrics[[#This Row],[Product Profit]]&lt;0),"high sales Low Profit","Normal")</f>
        <v>Normal</v>
      </c>
      <c r="N96">
        <v>242.94</v>
      </c>
      <c r="O96">
        <v>3</v>
      </c>
      <c r="P96">
        <v>0</v>
      </c>
      <c r="Q96">
        <v>29.152799999999999</v>
      </c>
      <c r="R96">
        <f>Derived_Metrics[[#This Row],[Selling Price]]*Derived_Metrics[[#This Row],[Quantity]]</f>
        <v>728.81999999999994</v>
      </c>
      <c r="S96" s="2">
        <f>IF(Derived_Metrics[[#This Row],[Revenue]]=0,0,Derived_Metrics[[#This Row],[Profit]]/Derived_Metrics[[#This Row],[Revenue]])</f>
        <v>0.04</v>
      </c>
      <c r="T96" t="str">
        <f>IF(Derived_Metrics[[#This Row],[Profit]]&lt;0, "Loss","Profit")</f>
        <v>Profit</v>
      </c>
      <c r="U96" s="5">
        <f>Derived_Metrics[[#This Row],[Selling Price]]*Derived_Metrics[[#This Row],[Quantity]]*Derived_Metrics[[#This Row],[Discount]]</f>
        <v>0</v>
      </c>
      <c r="V96" t="str">
        <f>IF(Derived_Metrics[[#This Row],[Discount]]&gt;0,"Discount Applied","No Discount")</f>
        <v>No Discount</v>
      </c>
      <c r="W96" t="str">
        <f>IF(Derived_Metrics[[#This Row],[Discount]]&gt;0.3,"High Discount","Low Discount")</f>
        <v>Low Discount</v>
      </c>
      <c r="X96" s="13">
        <f>SUMIFS(Derived_Metrics[Customer_Revenue_Share],Derived_Metrics[Customee_ Revenue _Rank],"&lt;="&amp;Derived_Metrics[[#This Row],[Customee_ Revenue _Rank]])</f>
        <v>0.40321717274924945</v>
      </c>
      <c r="Y96" t="str">
        <f>IF(Derived_Metrics[[#This Row],[Cumulative_Revenue_%]]&lt;=0.8,"Top 80% Revenue","Remaining 20% Revenue")</f>
        <v>Top 80% Revenue</v>
      </c>
    </row>
    <row r="97" spans="1:25" x14ac:dyDescent="0.25">
      <c r="A97" t="s">
        <v>546</v>
      </c>
      <c r="B97" s="1">
        <v>42814</v>
      </c>
      <c r="C97" t="s">
        <v>549</v>
      </c>
      <c r="D97" s="4">
        <f>SUMIFS(Derived_Metrics[Revenue],Derived_Metrics[Customer ID],Derived_Metrics[[#This Row],[Customer ID]])</f>
        <v>5400.835</v>
      </c>
      <c r="E97" s="4">
        <f>SUMIFS(Derived_Metrics[Profit],Derived_Metrics[Customer ID],Derived_Metrics[[#This Row],[Customer ID]])</f>
        <v>-117.58429999999998</v>
      </c>
      <c r="F97" s="5">
        <f>_xlfn.PERCENTRANK.INC(Derived_Metrics[Customer Revenue],Derived_Metrics[[#This Row],[Customer Revenue]])</f>
        <v>0.56599999999999995</v>
      </c>
      <c r="G97" s="5" t="str" cm="1">
        <f t="array" ref="G97">_xlfn.IFS(Derived_Metrics[[#This Row],[Customer Revenue Percentile]]&gt;=0.8,"High Value",Derived_Metrics[[#This Row],[Customer Revenue Percentile]]&gt;=0.4,"Medium Value",TRUE,"Low Value")</f>
        <v>Medium Value</v>
      </c>
      <c r="H97" s="12">
        <f>_xlfn.RANK.EQ(Derived_Metrics[[#This Row],[Customer Revenue]],Derived_Metrics[Customer Revenue],0)</f>
        <v>916</v>
      </c>
      <c r="I97" s="15">
        <f>Derived_Metrics[[#This Row],[Customer Revenue]]/SUM(Derived_Metrics[Customer Revenue])</f>
        <v>3.466692198274172E-4</v>
      </c>
      <c r="J97" t="s">
        <v>551</v>
      </c>
      <c r="K97" s="5">
        <f>SUMIFS(Derived_Metrics[Revenue],Derived_Metrics[Product ID],Derived_Metrics[[#This Row],[Product ID]])</f>
        <v>208.35599999999999</v>
      </c>
      <c r="L97" s="5">
        <f>SUMIFS(Derived_Metrics[Profit],Derived_Metrics[Product ID],Derived_Metrics[[#This Row],[Product ID]])</f>
        <v>14.55</v>
      </c>
      <c r="M97" s="5" t="str">
        <f>IF(AND(Derived_Metrics[[#This Row],[Product Revenue]]&gt;AVERAGE(Derived_Metrics[Product Revenue]),Derived_Metrics[[#This Row],[Product Profit]]&lt;0),"high sales Low Profit","Normal")</f>
        <v>Normal</v>
      </c>
      <c r="N97">
        <v>2.91</v>
      </c>
      <c r="O97">
        <v>1</v>
      </c>
      <c r="P97">
        <v>0</v>
      </c>
      <c r="Q97">
        <v>1.3676999999999999</v>
      </c>
      <c r="R97">
        <f>Derived_Metrics[[#This Row],[Selling Price]]*Derived_Metrics[[#This Row],[Quantity]]</f>
        <v>2.91</v>
      </c>
      <c r="S97" s="2">
        <f>IF(Derived_Metrics[[#This Row],[Revenue]]=0,0,Derived_Metrics[[#This Row],[Profit]]/Derived_Metrics[[#This Row],[Revenue]])</f>
        <v>0.47</v>
      </c>
      <c r="T97" t="str">
        <f>IF(Derived_Metrics[[#This Row],[Profit]]&lt;0, "Loss","Profit")</f>
        <v>Profit</v>
      </c>
      <c r="U97" s="5">
        <f>Derived_Metrics[[#This Row],[Selling Price]]*Derived_Metrics[[#This Row],[Quantity]]*Derived_Metrics[[#This Row],[Discount]]</f>
        <v>0</v>
      </c>
      <c r="V97" t="str">
        <f>IF(Derived_Metrics[[#This Row],[Discount]]&gt;0,"Discount Applied","No Discount")</f>
        <v>No Discount</v>
      </c>
      <c r="W97" t="str">
        <f>IF(Derived_Metrics[[#This Row],[Discount]]&gt;0.3,"High Discount","Low Discount")</f>
        <v>Low Discount</v>
      </c>
      <c r="X97" s="13">
        <f>SUMIFS(Derived_Metrics[Customer_Revenue_Share],Derived_Metrics[Customee_ Revenue _Rank],"&lt;="&amp;Derived_Metrics[[#This Row],[Customee_ Revenue _Rank]])</f>
        <v>0.83272636337852723</v>
      </c>
      <c r="Y97" t="str">
        <f>IF(Derived_Metrics[[#This Row],[Cumulative_Revenue_%]]&lt;=0.8,"Top 80% Revenue","Remaining 20% Revenue")</f>
        <v>Remaining 20% Revenue</v>
      </c>
    </row>
    <row r="98" spans="1:25" x14ac:dyDescent="0.25">
      <c r="A98" t="s">
        <v>553</v>
      </c>
      <c r="B98" s="1">
        <v>43028</v>
      </c>
      <c r="C98" t="s">
        <v>556</v>
      </c>
      <c r="D98" s="4">
        <f>SUMIFS(Derived_Metrics[Revenue],Derived_Metrics[Customer ID],Derived_Metrics[[#This Row],[Customer ID]])</f>
        <v>14318.361999999999</v>
      </c>
      <c r="E98" s="4">
        <f>SUMIFS(Derived_Metrics[Profit],Derived_Metrics[Customer ID],Derived_Metrics[[#This Row],[Customer ID]])</f>
        <v>-199.02199999999999</v>
      </c>
      <c r="F98" s="5">
        <f>_xlfn.PERCENTRANK.INC(Derived_Metrics[Customer Revenue],Derived_Metrics[[#This Row],[Customer Revenue]])</f>
        <v>0.86399999999999999</v>
      </c>
      <c r="G98" s="5" t="str" cm="1">
        <f t="array" ref="G98">_xlfn.IFS(Derived_Metrics[[#This Row],[Customer Revenue Percentile]]&gt;=0.8,"High Value",Derived_Metrics[[#This Row],[Customer Revenue Percentile]]&gt;=0.4,"Medium Value",TRUE,"Low Value")</f>
        <v>High Value</v>
      </c>
      <c r="H98" s="12">
        <f>_xlfn.RANK.EQ(Derived_Metrics[[#This Row],[Customer Revenue]],Derived_Metrics[Customer Revenue],0)</f>
        <v>284</v>
      </c>
      <c r="I98" s="15">
        <f>Derived_Metrics[[#This Row],[Customer Revenue]]/SUM(Derived_Metrics[Customer Revenue])</f>
        <v>9.1906814108309864E-4</v>
      </c>
      <c r="J98" t="s">
        <v>57</v>
      </c>
      <c r="K98" s="5">
        <f>SUMIFS(Derived_Metrics[Revenue],Derived_Metrics[Product ID],Derived_Metrics[[#This Row],[Product ID]])</f>
        <v>26422.155000000002</v>
      </c>
      <c r="L98" s="5">
        <f>SUMIFS(Derived_Metrics[Profit],Derived_Metrics[Product ID],Derived_Metrics[[#This Row],[Product ID]])</f>
        <v>-450.24300000000011</v>
      </c>
      <c r="M98" s="5" t="str">
        <f>IF(AND(Derived_Metrics[[#This Row],[Product Revenue]]&gt;AVERAGE(Derived_Metrics[Product Revenue]),Derived_Metrics[[#This Row],[Product Profit]]&lt;0),"high sales Low Profit","Normal")</f>
        <v>high sales Low Profit</v>
      </c>
      <c r="N98">
        <v>284.36399999999998</v>
      </c>
      <c r="O98">
        <v>2</v>
      </c>
      <c r="P98">
        <v>0.4</v>
      </c>
      <c r="Q98">
        <v>-75.830399999999997</v>
      </c>
      <c r="R98">
        <f>Derived_Metrics[[#This Row],[Selling Price]]*Derived_Metrics[[#This Row],[Quantity]]</f>
        <v>568.72799999999995</v>
      </c>
      <c r="S98" s="2">
        <f>IF(Derived_Metrics[[#This Row],[Revenue]]=0,0,Derived_Metrics[[#This Row],[Profit]]/Derived_Metrics[[#This Row],[Revenue]])</f>
        <v>-0.13333333333333333</v>
      </c>
      <c r="T98" t="str">
        <f>IF(Derived_Metrics[[#This Row],[Profit]]&lt;0, "Loss","Profit")</f>
        <v>Loss</v>
      </c>
      <c r="U98" s="5">
        <f>Derived_Metrics[[#This Row],[Selling Price]]*Derived_Metrics[[#This Row],[Quantity]]*Derived_Metrics[[#This Row],[Discount]]</f>
        <v>227.49119999999999</v>
      </c>
      <c r="V98" t="str">
        <f>IF(Derived_Metrics[[#This Row],[Discount]]&gt;0,"Discount Applied","No Discount")</f>
        <v>Discount Applied</v>
      </c>
      <c r="W98" t="str">
        <f>IF(Derived_Metrics[[#This Row],[Discount]]&gt;0.3,"High Discount","Low Discount")</f>
        <v>High Discount</v>
      </c>
      <c r="X98" s="13">
        <f>SUMIFS(Derived_Metrics[Customer_Revenue_Share],Derived_Metrics[Customee_ Revenue _Rank],"&lt;="&amp;Derived_Metrics[[#This Row],[Customee_ Revenue _Rank]])</f>
        <v>0.46651366419241358</v>
      </c>
      <c r="Y98" t="str">
        <f>IF(Derived_Metrics[[#This Row],[Cumulative_Revenue_%]]&lt;=0.8,"Top 80% Revenue","Remaining 20% Revenue")</f>
        <v>Top 80% Revenue</v>
      </c>
    </row>
    <row r="99" spans="1:25" x14ac:dyDescent="0.25">
      <c r="A99" t="s">
        <v>559</v>
      </c>
      <c r="B99" s="1">
        <v>41975</v>
      </c>
      <c r="C99" t="s">
        <v>561</v>
      </c>
      <c r="D99" s="4">
        <f>SUMIFS(Derived_Metrics[Revenue],Derived_Metrics[Customer ID],Derived_Metrics[[#This Row],[Customer ID]])</f>
        <v>7502.9219999999987</v>
      </c>
      <c r="E99" s="4">
        <f>SUMIFS(Derived_Metrics[Profit],Derived_Metrics[Customer ID],Derived_Metrics[[#This Row],[Customer ID]])</f>
        <v>96.241299999999995</v>
      </c>
      <c r="F99" s="5">
        <f>_xlfn.PERCENTRANK.INC(Derived_Metrics[Customer Revenue],Derived_Metrics[[#This Row],[Customer Revenue]])</f>
        <v>0.66800000000000004</v>
      </c>
      <c r="G99" s="5" t="str" cm="1">
        <f t="array" ref="G99">_xlfn.IFS(Derived_Metrics[[#This Row],[Customer Revenue Percentile]]&gt;=0.8,"High Value",Derived_Metrics[[#This Row],[Customer Revenue Percentile]]&gt;=0.4,"Medium Value",TRUE,"Low Value")</f>
        <v>Medium Value</v>
      </c>
      <c r="H99" s="12">
        <f>_xlfn.RANK.EQ(Derived_Metrics[[#This Row],[Customer Revenue]],Derived_Metrics[Customer Revenue],0)</f>
        <v>697</v>
      </c>
      <c r="I99" s="15">
        <f>Derived_Metrics[[#This Row],[Customer Revenue]]/SUM(Derived_Metrics[Customer Revenue])</f>
        <v>4.8159814476205333E-4</v>
      </c>
      <c r="J99" t="s">
        <v>564</v>
      </c>
      <c r="K99" s="5">
        <f>SUMIFS(Derived_Metrics[Revenue],Derived_Metrics[Product ID],Derived_Metrics[[#This Row],[Product ID]])</f>
        <v>10584.086000000001</v>
      </c>
      <c r="L99" s="5">
        <f>SUMIFS(Derived_Metrics[Profit],Derived_Metrics[Product ID],Derived_Metrics[[#This Row],[Product ID]])</f>
        <v>-166.00900000000001</v>
      </c>
      <c r="M99" s="5" t="str">
        <f>IF(AND(Derived_Metrics[[#This Row],[Product Revenue]]&gt;AVERAGE(Derived_Metrics[Product Revenue]),Derived_Metrics[[#This Row],[Product Profit]]&lt;0),"high sales Low Profit","Normal")</f>
        <v>Normal</v>
      </c>
      <c r="N99">
        <v>129.56800000000001</v>
      </c>
      <c r="O99">
        <v>2</v>
      </c>
      <c r="P99">
        <v>0.2</v>
      </c>
      <c r="Q99">
        <v>-24.294</v>
      </c>
      <c r="R99">
        <f>Derived_Metrics[[#This Row],[Selling Price]]*Derived_Metrics[[#This Row],[Quantity]]</f>
        <v>259.13600000000002</v>
      </c>
      <c r="S99" s="2">
        <f>IF(Derived_Metrics[[#This Row],[Revenue]]=0,0,Derived_Metrics[[#This Row],[Profit]]/Derived_Metrics[[#This Row],[Revenue]])</f>
        <v>-9.375E-2</v>
      </c>
      <c r="T99" t="str">
        <f>IF(Derived_Metrics[[#This Row],[Profit]]&lt;0, "Loss","Profit")</f>
        <v>Loss</v>
      </c>
      <c r="U99" s="5">
        <f>Derived_Metrics[[#This Row],[Selling Price]]*Derived_Metrics[[#This Row],[Quantity]]*Derived_Metrics[[#This Row],[Discount]]</f>
        <v>51.827200000000005</v>
      </c>
      <c r="V99" t="str">
        <f>IF(Derived_Metrics[[#This Row],[Discount]]&gt;0,"Discount Applied","No Discount")</f>
        <v>Discount Applied</v>
      </c>
      <c r="W99" t="str">
        <f>IF(Derived_Metrics[[#This Row],[Discount]]&gt;0.3,"High Discount","Low Discount")</f>
        <v>Low Discount</v>
      </c>
      <c r="X99" s="13">
        <f>SUMIFS(Derived_Metrics[Customer_Revenue_Share],Derived_Metrics[Customee_ Revenue _Rank],"&lt;="&amp;Derived_Metrics[[#This Row],[Customee_ Revenue _Rank]])</f>
        <v>0.74485176196960257</v>
      </c>
      <c r="Y99" t="str">
        <f>IF(Derived_Metrics[[#This Row],[Cumulative_Revenue_%]]&lt;=0.8,"Top 80% Revenue","Remaining 20% Revenue")</f>
        <v>Top 80% Revenue</v>
      </c>
    </row>
    <row r="100" spans="1:25" x14ac:dyDescent="0.25">
      <c r="A100" t="s">
        <v>566</v>
      </c>
      <c r="B100" s="1">
        <v>42639</v>
      </c>
      <c r="C100" t="s">
        <v>521</v>
      </c>
      <c r="D100" s="4">
        <f>SUMIFS(Derived_Metrics[Revenue],Derived_Metrics[Customer ID],Derived_Metrics[[#This Row],[Customer ID]])</f>
        <v>17832.73</v>
      </c>
      <c r="E100" s="4">
        <f>SUMIFS(Derived_Metrics[Profit],Derived_Metrics[Customer ID],Derived_Metrics[[#This Row],[Customer ID]])</f>
        <v>211.71780000000001</v>
      </c>
      <c r="F100" s="5">
        <f>_xlfn.PERCENTRANK.INC(Derived_Metrics[Customer Revenue],Derived_Metrics[[#This Row],[Customer Revenue]])</f>
        <v>0.89900000000000002</v>
      </c>
      <c r="G100" s="5" t="str" cm="1">
        <f t="array" ref="G100">_xlfn.IFS(Derived_Metrics[[#This Row],[Customer Revenue Percentile]]&gt;=0.8,"High Value",Derived_Metrics[[#This Row],[Customer Revenue Percentile]]&gt;=0.4,"Medium Value",TRUE,"Low Value")</f>
        <v>High Value</v>
      </c>
      <c r="H100" s="12">
        <f>_xlfn.RANK.EQ(Derived_Metrics[[#This Row],[Customer Revenue]],Derived_Metrics[Customer Revenue],0)</f>
        <v>210</v>
      </c>
      <c r="I100" s="15">
        <f>Derived_Metrics[[#This Row],[Customer Revenue]]/SUM(Derived_Metrics[Customer Revenue])</f>
        <v>1.14464866941741E-3</v>
      </c>
      <c r="J100" t="s">
        <v>569</v>
      </c>
      <c r="K100" s="5">
        <f>SUMIFS(Derived_Metrics[Revenue],Derived_Metrics[Product ID],Derived_Metrics[[#This Row],[Product ID]])</f>
        <v>38552.634000000005</v>
      </c>
      <c r="L100" s="5">
        <f>SUMIFS(Derived_Metrics[Profit],Derived_Metrics[Product ID],Derived_Metrics[[#This Row],[Product ID]])</f>
        <v>832.99320000000012</v>
      </c>
      <c r="M100" s="5" t="str">
        <f>IF(AND(Derived_Metrics[[#This Row],[Product Revenue]]&gt;AVERAGE(Derived_Metrics[Product Revenue]),Derived_Metrics[[#This Row],[Product Profit]]&lt;0),"high sales Low Profit","Normal")</f>
        <v>Normal</v>
      </c>
      <c r="N100">
        <v>747.55799999999999</v>
      </c>
      <c r="O100">
        <v>3</v>
      </c>
      <c r="P100">
        <v>0.3</v>
      </c>
      <c r="Q100">
        <v>-96.114599999999996</v>
      </c>
      <c r="R100">
        <f>Derived_Metrics[[#This Row],[Selling Price]]*Derived_Metrics[[#This Row],[Quantity]]</f>
        <v>2242.674</v>
      </c>
      <c r="S100" s="2">
        <f>IF(Derived_Metrics[[#This Row],[Revenue]]=0,0,Derived_Metrics[[#This Row],[Profit]]/Derived_Metrics[[#This Row],[Revenue]])</f>
        <v>-4.2857142857142858E-2</v>
      </c>
      <c r="T100" t="str">
        <f>IF(Derived_Metrics[[#This Row],[Profit]]&lt;0, "Loss","Profit")</f>
        <v>Loss</v>
      </c>
      <c r="U100" s="5">
        <f>Derived_Metrics[[#This Row],[Selling Price]]*Derived_Metrics[[#This Row],[Quantity]]*Derived_Metrics[[#This Row],[Discount]]</f>
        <v>672.80219999999997</v>
      </c>
      <c r="V100" t="str">
        <f>IF(Derived_Metrics[[#This Row],[Discount]]&gt;0,"Discount Applied","No Discount")</f>
        <v>Discount Applied</v>
      </c>
      <c r="W100" t="str">
        <f>IF(Derived_Metrics[[#This Row],[Discount]]&gt;0.3,"High Discount","Low Discount")</f>
        <v>Low Discount</v>
      </c>
      <c r="X100" s="13">
        <f>SUMIFS(Derived_Metrics[Customer_Revenue_Share],Derived_Metrics[Customee_ Revenue _Rank],"&lt;="&amp;Derived_Metrics[[#This Row],[Customee_ Revenue _Rank]])</f>
        <v>0.39211102125952491</v>
      </c>
      <c r="Y100" t="str">
        <f>IF(Derived_Metrics[[#This Row],[Cumulative_Revenue_%]]&lt;=0.8,"Top 80% Revenue","Remaining 20% Revenue")</f>
        <v>Top 80% Revenue</v>
      </c>
    </row>
    <row r="101" spans="1:25" x14ac:dyDescent="0.25">
      <c r="A101" t="s">
        <v>571</v>
      </c>
      <c r="B101" s="1">
        <v>42482</v>
      </c>
      <c r="C101" t="s">
        <v>574</v>
      </c>
      <c r="D101" s="4">
        <f>SUMIFS(Derived_Metrics[Revenue],Derived_Metrics[Customer ID],Derived_Metrics[[#This Row],[Customer ID]])</f>
        <v>8120.6360000000004</v>
      </c>
      <c r="E101" s="4">
        <f>SUMIFS(Derived_Metrics[Profit],Derived_Metrics[Customer ID],Derived_Metrics[[#This Row],[Customer ID]])</f>
        <v>-793.65060000000005</v>
      </c>
      <c r="F101" s="5">
        <f>_xlfn.PERCENTRANK.INC(Derived_Metrics[Customer Revenue],Derived_Metrics[[#This Row],[Customer Revenue]])</f>
        <v>0.69399999999999995</v>
      </c>
      <c r="G101" s="5" t="str" cm="1">
        <f t="array" ref="G101">_xlfn.IFS(Derived_Metrics[[#This Row],[Customer Revenue Percentile]]&gt;=0.8,"High Value",Derived_Metrics[[#This Row],[Customer Revenue Percentile]]&gt;=0.4,"Medium Value",TRUE,"Low Value")</f>
        <v>Medium Value</v>
      </c>
      <c r="H101" s="12">
        <f>_xlfn.RANK.EQ(Derived_Metrics[[#This Row],[Customer Revenue]],Derived_Metrics[Customer Revenue],0)</f>
        <v>647</v>
      </c>
      <c r="I101" s="15">
        <f>Derived_Metrics[[#This Row],[Customer Revenue]]/SUM(Derived_Metrics[Customer Revenue])</f>
        <v>5.212480193567176E-4</v>
      </c>
      <c r="J101" t="s">
        <v>460</v>
      </c>
      <c r="K101" s="5">
        <f>SUMIFS(Derived_Metrics[Revenue],Derived_Metrics[Product ID],Derived_Metrics[[#This Row],[Product ID]])</f>
        <v>1850.6379999999999</v>
      </c>
      <c r="L101" s="5">
        <f>SUMIFS(Derived_Metrics[Profit],Derived_Metrics[Product ID],Derived_Metrics[[#This Row],[Product ID]])</f>
        <v>88.350000000000009</v>
      </c>
      <c r="M101" s="5" t="str">
        <f>IF(AND(Derived_Metrics[[#This Row],[Product Revenue]]&gt;AVERAGE(Derived_Metrics[Product Revenue]),Derived_Metrics[[#This Row],[Product Profit]]&lt;0),"high sales Low Profit","Normal")</f>
        <v>Normal</v>
      </c>
      <c r="N101">
        <v>23.56</v>
      </c>
      <c r="O101">
        <v>5</v>
      </c>
      <c r="P101">
        <v>0.2</v>
      </c>
      <c r="Q101">
        <v>7.0679999999999996</v>
      </c>
      <c r="R101">
        <f>Derived_Metrics[[#This Row],[Selling Price]]*Derived_Metrics[[#This Row],[Quantity]]</f>
        <v>117.8</v>
      </c>
      <c r="S101" s="2">
        <f>IF(Derived_Metrics[[#This Row],[Revenue]]=0,0,Derived_Metrics[[#This Row],[Profit]]/Derived_Metrics[[#This Row],[Revenue]])</f>
        <v>0.06</v>
      </c>
      <c r="T101" t="str">
        <f>IF(Derived_Metrics[[#This Row],[Profit]]&lt;0, "Loss","Profit")</f>
        <v>Profit</v>
      </c>
      <c r="U101" s="5">
        <f>Derived_Metrics[[#This Row],[Selling Price]]*Derived_Metrics[[#This Row],[Quantity]]*Derived_Metrics[[#This Row],[Discount]]</f>
        <v>23.560000000000002</v>
      </c>
      <c r="V101" t="str">
        <f>IF(Derived_Metrics[[#This Row],[Discount]]&gt;0,"Discount Applied","No Discount")</f>
        <v>Discount Applied</v>
      </c>
      <c r="W101" t="str">
        <f>IF(Derived_Metrics[[#This Row],[Discount]]&gt;0.3,"High Discount","Low Discount")</f>
        <v>Low Discount</v>
      </c>
      <c r="X101" s="13">
        <f>SUMIFS(Derived_Metrics[Customer_Revenue_Share],Derived_Metrics[Customee_ Revenue _Rank],"&lt;="&amp;Derived_Metrics[[#This Row],[Customee_ Revenue _Rank]])</f>
        <v>0.71749552797338845</v>
      </c>
      <c r="Y101" t="str">
        <f>IF(Derived_Metrics[[#This Row],[Cumulative_Revenue_%]]&lt;=0.8,"Top 80% Revenue","Remaining 20% Revenue")</f>
        <v>Top 80% Revenue</v>
      </c>
    </row>
    <row r="102" spans="1:25" x14ac:dyDescent="0.25">
      <c r="A102" t="s">
        <v>571</v>
      </c>
      <c r="B102" s="1">
        <v>42482</v>
      </c>
      <c r="C102" t="s">
        <v>574</v>
      </c>
      <c r="D102" s="4">
        <f>SUMIFS(Derived_Metrics[Revenue],Derived_Metrics[Customer ID],Derived_Metrics[[#This Row],[Customer ID]])</f>
        <v>8120.6360000000004</v>
      </c>
      <c r="E102" s="4">
        <f>SUMIFS(Derived_Metrics[Profit],Derived_Metrics[Customer ID],Derived_Metrics[[#This Row],[Customer ID]])</f>
        <v>-793.65060000000005</v>
      </c>
      <c r="F102" s="5">
        <f>_xlfn.PERCENTRANK.INC(Derived_Metrics[Customer Revenue],Derived_Metrics[[#This Row],[Customer Revenue]])</f>
        <v>0.69399999999999995</v>
      </c>
      <c r="G102" s="5" t="str" cm="1">
        <f t="array" ref="G102">_xlfn.IFS(Derived_Metrics[[#This Row],[Customer Revenue Percentile]]&gt;=0.8,"High Value",Derived_Metrics[[#This Row],[Customer Revenue Percentile]]&gt;=0.4,"Medium Value",TRUE,"Low Value")</f>
        <v>Medium Value</v>
      </c>
      <c r="H102" s="12">
        <f>_xlfn.RANK.EQ(Derived_Metrics[[#This Row],[Customer Revenue]],Derived_Metrics[Customer Revenue],0)</f>
        <v>647</v>
      </c>
      <c r="I102" s="15">
        <f>Derived_Metrics[[#This Row],[Customer Revenue]]/SUM(Derived_Metrics[Customer Revenue])</f>
        <v>5.212480193567176E-4</v>
      </c>
      <c r="J102" t="s">
        <v>578</v>
      </c>
      <c r="K102" s="5">
        <f>SUMIFS(Derived_Metrics[Revenue],Derived_Metrics[Product ID],Derived_Metrics[[#This Row],[Product ID]])</f>
        <v>57989.506999999998</v>
      </c>
      <c r="L102" s="5">
        <f>SUMIFS(Derived_Metrics[Profit],Derived_Metrics[Product ID],Derived_Metrics[[#This Row],[Product ID]])</f>
        <v>-1934.3975999999998</v>
      </c>
      <c r="M102" s="5" t="str">
        <f>IF(AND(Derived_Metrics[[#This Row],[Product Revenue]]&gt;AVERAGE(Derived_Metrics[Product Revenue]),Derived_Metrics[[#This Row],[Product Profit]]&lt;0),"high sales Low Profit","Normal")</f>
        <v>high sales Low Profit</v>
      </c>
      <c r="N102">
        <v>1272.6300000000001</v>
      </c>
      <c r="O102">
        <v>6</v>
      </c>
      <c r="P102">
        <v>0.5</v>
      </c>
      <c r="Q102">
        <v>-814.48320000000001</v>
      </c>
      <c r="R102">
        <f>Derived_Metrics[[#This Row],[Selling Price]]*Derived_Metrics[[#This Row],[Quantity]]</f>
        <v>7635.7800000000007</v>
      </c>
      <c r="S102" s="2">
        <f>IF(Derived_Metrics[[#This Row],[Revenue]]=0,0,Derived_Metrics[[#This Row],[Profit]]/Derived_Metrics[[#This Row],[Revenue]])</f>
        <v>-0.10666666666666666</v>
      </c>
      <c r="T102" t="str">
        <f>IF(Derived_Metrics[[#This Row],[Profit]]&lt;0, "Loss","Profit")</f>
        <v>Loss</v>
      </c>
      <c r="U102" s="5">
        <f>Derived_Metrics[[#This Row],[Selling Price]]*Derived_Metrics[[#This Row],[Quantity]]*Derived_Metrics[[#This Row],[Discount]]</f>
        <v>3817.8900000000003</v>
      </c>
      <c r="V102" t="str">
        <f>IF(Derived_Metrics[[#This Row],[Discount]]&gt;0,"Discount Applied","No Discount")</f>
        <v>Discount Applied</v>
      </c>
      <c r="W102" t="str">
        <f>IF(Derived_Metrics[[#This Row],[Discount]]&gt;0.3,"High Discount","Low Discount")</f>
        <v>High Discount</v>
      </c>
      <c r="X102" s="13">
        <f>SUMIFS(Derived_Metrics[Customer_Revenue_Share],Derived_Metrics[Customee_ Revenue _Rank],"&lt;="&amp;Derived_Metrics[[#This Row],[Customee_ Revenue _Rank]])</f>
        <v>0.71749552797338845</v>
      </c>
      <c r="Y102" t="str">
        <f>IF(Derived_Metrics[[#This Row],[Cumulative_Revenue_%]]&lt;=0.8,"Top 80% Revenue","Remaining 20% Revenue")</f>
        <v>Top 80% Revenue</v>
      </c>
    </row>
    <row r="103" spans="1:25" x14ac:dyDescent="0.25">
      <c r="A103" t="s">
        <v>580</v>
      </c>
      <c r="B103" s="1">
        <v>42021</v>
      </c>
      <c r="C103" t="s">
        <v>583</v>
      </c>
      <c r="D103" s="4">
        <f>SUMIFS(Derived_Metrics[Revenue],Derived_Metrics[Customer ID],Derived_Metrics[[#This Row],[Customer ID]])</f>
        <v>1912.296</v>
      </c>
      <c r="E103" s="4">
        <f>SUMIFS(Derived_Metrics[Profit],Derived_Metrics[Customer ID],Derived_Metrics[[#This Row],[Customer ID]])</f>
        <v>-311.8374</v>
      </c>
      <c r="F103" s="5">
        <f>_xlfn.PERCENTRANK.INC(Derived_Metrics[Customer Revenue],Derived_Metrics[[#This Row],[Customer Revenue]])</f>
        <v>0.27</v>
      </c>
      <c r="G103" s="5" t="str" cm="1">
        <f t="array" ref="G103">_xlfn.IFS(Derived_Metrics[[#This Row],[Customer Revenue Percentile]]&gt;=0.8,"High Value",Derived_Metrics[[#This Row],[Customer Revenue Percentile]]&gt;=0.4,"Medium Value",TRUE,"Low Value")</f>
        <v>Low Value</v>
      </c>
      <c r="H103" s="12">
        <f>_xlfn.RANK.EQ(Derived_Metrics[[#This Row],[Customer Revenue]],Derived_Metrics[Customer Revenue],0)</f>
        <v>1545</v>
      </c>
      <c r="I103" s="15">
        <f>Derived_Metrics[[#This Row],[Customer Revenue]]/SUM(Derived_Metrics[Customer Revenue])</f>
        <v>1.2274660536733498E-4</v>
      </c>
      <c r="J103" t="s">
        <v>387</v>
      </c>
      <c r="K103" s="5">
        <f>SUMIFS(Derived_Metrics[Revenue],Derived_Metrics[Product ID],Derived_Metrics[[#This Row],[Product ID]])</f>
        <v>4439.8239999999996</v>
      </c>
      <c r="L103" s="5">
        <f>SUMIFS(Derived_Metrics[Profit],Derived_Metrics[Product ID],Derived_Metrics[[#This Row],[Product ID]])</f>
        <v>-256.56360000000001</v>
      </c>
      <c r="M103" s="5" t="str">
        <f>IF(AND(Derived_Metrics[[#This Row],[Product Revenue]]&gt;AVERAGE(Derived_Metrics[Product Revenue]),Derived_Metrics[[#This Row],[Product Profit]]&lt;0),"high sales Low Profit","Normal")</f>
        <v>Normal</v>
      </c>
      <c r="N103">
        <v>254.744</v>
      </c>
      <c r="O103">
        <v>7</v>
      </c>
      <c r="P103">
        <v>0.6</v>
      </c>
      <c r="Q103">
        <v>-312.06139999999999</v>
      </c>
      <c r="R103">
        <f>Derived_Metrics[[#This Row],[Selling Price]]*Derived_Metrics[[#This Row],[Quantity]]</f>
        <v>1783.2080000000001</v>
      </c>
      <c r="S103" s="2">
        <f>IF(Derived_Metrics[[#This Row],[Revenue]]=0,0,Derived_Metrics[[#This Row],[Profit]]/Derived_Metrics[[#This Row],[Revenue]])</f>
        <v>-0.17499999999999999</v>
      </c>
      <c r="T103" t="str">
        <f>IF(Derived_Metrics[[#This Row],[Profit]]&lt;0, "Loss","Profit")</f>
        <v>Loss</v>
      </c>
      <c r="U103" s="5">
        <f>Derived_Metrics[[#This Row],[Selling Price]]*Derived_Metrics[[#This Row],[Quantity]]*Derived_Metrics[[#This Row],[Discount]]</f>
        <v>1069.9248</v>
      </c>
      <c r="V103" t="str">
        <f>IF(Derived_Metrics[[#This Row],[Discount]]&gt;0,"Discount Applied","No Discount")</f>
        <v>Discount Applied</v>
      </c>
      <c r="W103" t="str">
        <f>IF(Derived_Metrics[[#This Row],[Discount]]&gt;0.3,"High Discount","Low Discount")</f>
        <v>High Discount</v>
      </c>
      <c r="X103" s="13">
        <f>SUMIFS(Derived_Metrics[Customer_Revenue_Share],Derived_Metrics[Customee_ Revenue _Rank],"&lt;="&amp;Derived_Metrics[[#This Row],[Customee_ Revenue _Rank]])</f>
        <v>0.96862852248200526</v>
      </c>
      <c r="Y103" t="str">
        <f>IF(Derived_Metrics[[#This Row],[Cumulative_Revenue_%]]&lt;=0.8,"Top 80% Revenue","Remaining 20% Revenue")</f>
        <v>Remaining 20% Revenue</v>
      </c>
    </row>
    <row r="104" spans="1:25" x14ac:dyDescent="0.25">
      <c r="A104" t="s">
        <v>586</v>
      </c>
      <c r="B104" s="1">
        <v>42825</v>
      </c>
      <c r="C104" t="s">
        <v>309</v>
      </c>
      <c r="D104" s="4">
        <f>SUMIFS(Derived_Metrics[Revenue],Derived_Metrics[Customer ID],Derived_Metrics[[#This Row],[Customer ID]])</f>
        <v>9818.6855999999989</v>
      </c>
      <c r="E104" s="4">
        <f>SUMIFS(Derived_Metrics[Profit],Derived_Metrics[Customer ID],Derived_Metrics[[#This Row],[Customer ID]])</f>
        <v>121.07539999999999</v>
      </c>
      <c r="F104" s="5">
        <f>_xlfn.PERCENTRANK.INC(Derived_Metrics[Customer Revenue],Derived_Metrics[[#This Row],[Customer Revenue]])</f>
        <v>0.73699999999999999</v>
      </c>
      <c r="G104" s="5" t="str" cm="1">
        <f t="array" ref="G104">_xlfn.IFS(Derived_Metrics[[#This Row],[Customer Revenue Percentile]]&gt;=0.8,"High Value",Derived_Metrics[[#This Row],[Customer Revenue Percentile]]&gt;=0.4,"Medium Value",TRUE,"Low Value")</f>
        <v>Medium Value</v>
      </c>
      <c r="H104" s="12">
        <f>_xlfn.RANK.EQ(Derived_Metrics[[#This Row],[Customer Revenue]],Derived_Metrics[Customer Revenue],0)</f>
        <v>552</v>
      </c>
      <c r="I104" s="15">
        <f>Derived_Metrics[[#This Row],[Customer Revenue]]/SUM(Derived_Metrics[Customer Revenue])</f>
        <v>6.3024256002686542E-4</v>
      </c>
      <c r="J104" t="s">
        <v>589</v>
      </c>
      <c r="K104" s="5">
        <f>SUMIFS(Derived_Metrics[Revenue],Derived_Metrics[Product ID],Derived_Metrics[[#This Row],[Product ID]])</f>
        <v>1497.7215999999999</v>
      </c>
      <c r="L104" s="5">
        <f>SUMIFS(Derived_Metrics[Profit],Derived_Metrics[Product ID],Derived_Metrics[[#This Row],[Product ID]])</f>
        <v>24.156800000000004</v>
      </c>
      <c r="M104" s="5" t="str">
        <f>IF(AND(Derived_Metrics[[#This Row],[Product Revenue]]&gt;AVERAGE(Derived_Metrics[Product Revenue]),Derived_Metrics[[#This Row],[Product Profit]]&lt;0),"high sales Low Profit","Normal")</f>
        <v>Normal</v>
      </c>
      <c r="N104">
        <v>205.33279999999999</v>
      </c>
      <c r="O104">
        <v>2</v>
      </c>
      <c r="P104">
        <v>0.32</v>
      </c>
      <c r="Q104">
        <v>-36.235199999999999</v>
      </c>
      <c r="R104">
        <f>Derived_Metrics[[#This Row],[Selling Price]]*Derived_Metrics[[#This Row],[Quantity]]</f>
        <v>410.66559999999998</v>
      </c>
      <c r="S104" s="2">
        <f>IF(Derived_Metrics[[#This Row],[Revenue]]=0,0,Derived_Metrics[[#This Row],[Profit]]/Derived_Metrics[[#This Row],[Revenue]])</f>
        <v>-8.8235294117647065E-2</v>
      </c>
      <c r="T104" t="str">
        <f>IF(Derived_Metrics[[#This Row],[Profit]]&lt;0, "Loss","Profit")</f>
        <v>Loss</v>
      </c>
      <c r="U104" s="5">
        <f>Derived_Metrics[[#This Row],[Selling Price]]*Derived_Metrics[[#This Row],[Quantity]]*Derived_Metrics[[#This Row],[Discount]]</f>
        <v>131.412992</v>
      </c>
      <c r="V104" t="str">
        <f>IF(Derived_Metrics[[#This Row],[Discount]]&gt;0,"Discount Applied","No Discount")</f>
        <v>Discount Applied</v>
      </c>
      <c r="W104" t="str">
        <f>IF(Derived_Metrics[[#This Row],[Discount]]&gt;0.3,"High Discount","Low Discount")</f>
        <v>High Discount</v>
      </c>
      <c r="X104" s="13">
        <f>SUMIFS(Derived_Metrics[Customer_Revenue_Share],Derived_Metrics[Customee_ Revenue _Rank],"&lt;="&amp;Derived_Metrics[[#This Row],[Customee_ Revenue _Rank]])</f>
        <v>0.66436104660334749</v>
      </c>
      <c r="Y104" t="str">
        <f>IF(Derived_Metrics[[#This Row],[Cumulative_Revenue_%]]&lt;=0.8,"Top 80% Revenue","Remaining 20% Revenue")</f>
        <v>Top 80% Revenue</v>
      </c>
    </row>
    <row r="105" spans="1:25" x14ac:dyDescent="0.25">
      <c r="A105" t="s">
        <v>591</v>
      </c>
      <c r="B105" s="1">
        <v>41893</v>
      </c>
      <c r="C105" t="s">
        <v>592</v>
      </c>
      <c r="D105" s="4">
        <f>SUMIFS(Derived_Metrics[Revenue],Derived_Metrics[Customer ID],Derived_Metrics[[#This Row],[Customer ID]])</f>
        <v>2285.0120000000002</v>
      </c>
      <c r="E105" s="4">
        <f>SUMIFS(Derived_Metrics[Profit],Derived_Metrics[Customer ID],Derived_Metrics[[#This Row],[Customer ID]])</f>
        <v>51.871200000000002</v>
      </c>
      <c r="F105" s="5">
        <f>_xlfn.PERCENTRANK.INC(Derived_Metrics[Customer Revenue],Derived_Metrics[[#This Row],[Customer Revenue]])</f>
        <v>0.32300000000000001</v>
      </c>
      <c r="G105" s="5" t="str" cm="1">
        <f t="array" ref="G105">_xlfn.IFS(Derived_Metrics[[#This Row],[Customer Revenue Percentile]]&gt;=0.8,"High Value",Derived_Metrics[[#This Row],[Customer Revenue Percentile]]&gt;=0.4,"Medium Value",TRUE,"Low Value")</f>
        <v>Low Value</v>
      </c>
      <c r="H105" s="12">
        <f>_xlfn.RANK.EQ(Derived_Metrics[[#This Row],[Customer Revenue]],Derived_Metrics[Customer Revenue],0)</f>
        <v>1435</v>
      </c>
      <c r="I105" s="15">
        <f>Derived_Metrics[[#This Row],[Customer Revenue]]/SUM(Derived_Metrics[Customer Revenue])</f>
        <v>1.4667052915637793E-4</v>
      </c>
      <c r="J105" t="s">
        <v>594</v>
      </c>
      <c r="K105" s="5">
        <f>SUMIFS(Derived_Metrics[Revenue],Derived_Metrics[Product ID],Derived_Metrics[[#This Row],[Product ID]])</f>
        <v>4898.652</v>
      </c>
      <c r="L105" s="5">
        <f>SUMIFS(Derived_Metrics[Profit],Derived_Metrics[Product ID],Derived_Metrics[[#This Row],[Product ID]])</f>
        <v>-125.74080000000001</v>
      </c>
      <c r="M105" s="5" t="str">
        <f>IF(AND(Derived_Metrics[[#This Row],[Product Revenue]]&gt;AVERAGE(Derived_Metrics[Product Revenue]),Derived_Metrics[[#This Row],[Product Profit]]&lt;0),"high sales Low Profit","Normal")</f>
        <v>Normal</v>
      </c>
      <c r="N105">
        <v>222.666</v>
      </c>
      <c r="O105">
        <v>2</v>
      </c>
      <c r="P105">
        <v>0.15</v>
      </c>
      <c r="Q105">
        <v>10.478400000000001</v>
      </c>
      <c r="R105">
        <f>Derived_Metrics[[#This Row],[Selling Price]]*Derived_Metrics[[#This Row],[Quantity]]</f>
        <v>445.33199999999999</v>
      </c>
      <c r="S105" s="2">
        <f>IF(Derived_Metrics[[#This Row],[Revenue]]=0,0,Derived_Metrics[[#This Row],[Profit]]/Derived_Metrics[[#This Row],[Revenue]])</f>
        <v>2.3529411764705885E-2</v>
      </c>
      <c r="T105" t="str">
        <f>IF(Derived_Metrics[[#This Row],[Profit]]&lt;0, "Loss","Profit")</f>
        <v>Profit</v>
      </c>
      <c r="U105" s="5">
        <f>Derived_Metrics[[#This Row],[Selling Price]]*Derived_Metrics[[#This Row],[Quantity]]*Derived_Metrics[[#This Row],[Discount]]</f>
        <v>66.799799999999991</v>
      </c>
      <c r="V105" t="str">
        <f>IF(Derived_Metrics[[#This Row],[Discount]]&gt;0,"Discount Applied","No Discount")</f>
        <v>Discount Applied</v>
      </c>
      <c r="W105" t="str">
        <f>IF(Derived_Metrics[[#This Row],[Discount]]&gt;0.3,"High Discount","Low Discount")</f>
        <v>Low Discount</v>
      </c>
      <c r="X105" s="13">
        <f>SUMIFS(Derived_Metrics[Customer_Revenue_Share],Derived_Metrics[Customee_ Revenue _Rank],"&lt;="&amp;Derived_Metrics[[#This Row],[Customee_ Revenue _Rank]])</f>
        <v>0.95348444148440348</v>
      </c>
      <c r="Y105" t="str">
        <f>IF(Derived_Metrics[[#This Row],[Cumulative_Revenue_%]]&lt;=0.8,"Top 80% Revenue","Remaining 20% Revenue")</f>
        <v>Remaining 20% Revenue</v>
      </c>
    </row>
    <row r="106" spans="1:25" x14ac:dyDescent="0.25">
      <c r="A106" t="s">
        <v>596</v>
      </c>
      <c r="B106" s="1">
        <v>42670</v>
      </c>
      <c r="C106" t="s">
        <v>598</v>
      </c>
      <c r="D106" s="4">
        <f>SUMIFS(Derived_Metrics[Revenue],Derived_Metrics[Customer ID],Derived_Metrics[[#This Row],[Customer ID]])</f>
        <v>624.20000000000005</v>
      </c>
      <c r="E106" s="4">
        <f>SUMIFS(Derived_Metrics[Profit],Derived_Metrics[Customer ID],Derived_Metrics[[#This Row],[Customer ID]])</f>
        <v>75.183199999999999</v>
      </c>
      <c r="F106" s="5">
        <f>_xlfn.PERCENTRANK.INC(Derived_Metrics[Customer Revenue],Derived_Metrics[[#This Row],[Customer Revenue]])</f>
        <v>0.107</v>
      </c>
      <c r="G106" s="5" t="str" cm="1">
        <f t="array" ref="G106">_xlfn.IFS(Derived_Metrics[[#This Row],[Customer Revenue Percentile]]&gt;=0.8,"High Value",Derived_Metrics[[#This Row],[Customer Revenue Percentile]]&gt;=0.4,"Medium Value",TRUE,"Low Value")</f>
        <v>Low Value</v>
      </c>
      <c r="H106" s="12">
        <f>_xlfn.RANK.EQ(Derived_Metrics[[#This Row],[Customer Revenue]],Derived_Metrics[Customer Revenue],0)</f>
        <v>1891</v>
      </c>
      <c r="I106" s="15">
        <f>Derived_Metrics[[#This Row],[Customer Revenue]]/SUM(Derived_Metrics[Customer Revenue])</f>
        <v>4.0066198470472403E-5</v>
      </c>
      <c r="J106" t="s">
        <v>405</v>
      </c>
      <c r="K106" s="5">
        <f>SUMIFS(Derived_Metrics[Revenue],Derived_Metrics[Product ID],Derived_Metrics[[#This Row],[Product ID]])</f>
        <v>565.48</v>
      </c>
      <c r="L106" s="5">
        <f>SUMIFS(Derived_Metrics[Profit],Derived_Metrics[Product ID],Derived_Metrics[[#This Row],[Product ID]])</f>
        <v>78.256</v>
      </c>
      <c r="M106" s="5" t="str">
        <f>IF(AND(Derived_Metrics[[#This Row],[Product Revenue]]&gt;AVERAGE(Derived_Metrics[Product Revenue]),Derived_Metrics[[#This Row],[Product Profit]]&lt;0),"high sales Low Profit","Normal")</f>
        <v>Normal</v>
      </c>
      <c r="N106">
        <v>40.200000000000003</v>
      </c>
      <c r="O106">
        <v>3</v>
      </c>
      <c r="P106">
        <v>0</v>
      </c>
      <c r="Q106">
        <v>19.295999999999999</v>
      </c>
      <c r="R106">
        <f>Derived_Metrics[[#This Row],[Selling Price]]*Derived_Metrics[[#This Row],[Quantity]]</f>
        <v>120.60000000000001</v>
      </c>
      <c r="S106" s="2">
        <f>IF(Derived_Metrics[[#This Row],[Revenue]]=0,0,Derived_Metrics[[#This Row],[Profit]]/Derived_Metrics[[#This Row],[Revenue]])</f>
        <v>0.15999999999999998</v>
      </c>
      <c r="T106" t="str">
        <f>IF(Derived_Metrics[[#This Row],[Profit]]&lt;0, "Loss","Profit")</f>
        <v>Profit</v>
      </c>
      <c r="U106" s="5">
        <f>Derived_Metrics[[#This Row],[Selling Price]]*Derived_Metrics[[#This Row],[Quantity]]*Derived_Metrics[[#This Row],[Discount]]</f>
        <v>0</v>
      </c>
      <c r="V106" t="str">
        <f>IF(Derived_Metrics[[#This Row],[Discount]]&gt;0,"Discount Applied","No Discount")</f>
        <v>No Discount</v>
      </c>
      <c r="W106" t="str">
        <f>IF(Derived_Metrics[[#This Row],[Discount]]&gt;0.3,"High Discount","Low Discount")</f>
        <v>Low Discount</v>
      </c>
      <c r="X106" s="13">
        <f>SUMIFS(Derived_Metrics[Customer_Revenue_Share],Derived_Metrics[Customee_ Revenue _Rank],"&lt;="&amp;Derived_Metrics[[#This Row],[Customee_ Revenue _Rank]])</f>
        <v>0.995792138588526</v>
      </c>
      <c r="Y106" t="str">
        <f>IF(Derived_Metrics[[#This Row],[Cumulative_Revenue_%]]&lt;=0.8,"Top 80% Revenue","Remaining 20% Revenue")</f>
        <v>Remaining 20% Revenue</v>
      </c>
    </row>
    <row r="107" spans="1:25" x14ac:dyDescent="0.25">
      <c r="A107" t="s">
        <v>600</v>
      </c>
      <c r="B107" s="1">
        <v>43014</v>
      </c>
      <c r="C107" t="s">
        <v>602</v>
      </c>
      <c r="D107" s="4">
        <f>SUMIFS(Derived_Metrics[Revenue],Derived_Metrics[Customer ID],Derived_Metrics[[#This Row],[Customer ID]])</f>
        <v>3171.8905999999997</v>
      </c>
      <c r="E107" s="4">
        <f>SUMIFS(Derived_Metrics[Profit],Derived_Metrics[Customer ID],Derived_Metrics[[#This Row],[Customer ID]])</f>
        <v>-127.47620000000001</v>
      </c>
      <c r="F107" s="5">
        <f>_xlfn.PERCENTRANK.INC(Derived_Metrics[Customer Revenue],Derived_Metrics[[#This Row],[Customer Revenue]])</f>
        <v>0.40799999999999997</v>
      </c>
      <c r="G107" s="5" t="str" cm="1">
        <f t="array" ref="G107">_xlfn.IFS(Derived_Metrics[[#This Row],[Customer Revenue Percentile]]&gt;=0.8,"High Value",Derived_Metrics[[#This Row],[Customer Revenue Percentile]]&gt;=0.4,"Medium Value",TRUE,"Low Value")</f>
        <v>Medium Value</v>
      </c>
      <c r="H107" s="12">
        <f>_xlfn.RANK.EQ(Derived_Metrics[[#This Row],[Customer Revenue]],Derived_Metrics[Customer Revenue],0)</f>
        <v>1254</v>
      </c>
      <c r="I107" s="15">
        <f>Derived_Metrics[[#This Row],[Customer Revenue]]/SUM(Derived_Metrics[Customer Revenue])</f>
        <v>2.0359756216953827E-4</v>
      </c>
      <c r="J107" t="s">
        <v>604</v>
      </c>
      <c r="K107" s="5">
        <f>SUMIFS(Derived_Metrics[Revenue],Derived_Metrics[Product ID],Derived_Metrics[[#This Row],[Product ID]])</f>
        <v>10688.583000000001</v>
      </c>
      <c r="L107" s="5">
        <f>SUMIFS(Derived_Metrics[Profit],Derived_Metrics[Product ID],Derived_Metrics[[#This Row],[Product ID]])</f>
        <v>-78.637</v>
      </c>
      <c r="M107" s="5" t="str">
        <f>IF(AND(Derived_Metrics[[#This Row],[Product Revenue]]&gt;AVERAGE(Derived_Metrics[Product Revenue]),Derived_Metrics[[#This Row],[Product Profit]]&lt;0),"high sales Low Profit","Normal")</f>
        <v>Normal</v>
      </c>
      <c r="N107">
        <v>514.16499999999996</v>
      </c>
      <c r="O107">
        <v>5</v>
      </c>
      <c r="P107">
        <v>0.15</v>
      </c>
      <c r="Q107">
        <v>-30.245000000000001</v>
      </c>
      <c r="R107">
        <f>Derived_Metrics[[#This Row],[Selling Price]]*Derived_Metrics[[#This Row],[Quantity]]</f>
        <v>2570.8249999999998</v>
      </c>
      <c r="S107" s="2">
        <f>IF(Derived_Metrics[[#This Row],[Revenue]]=0,0,Derived_Metrics[[#This Row],[Profit]]/Derived_Metrics[[#This Row],[Revenue]])</f>
        <v>-1.1764705882352943E-2</v>
      </c>
      <c r="T107" t="str">
        <f>IF(Derived_Metrics[[#This Row],[Profit]]&lt;0, "Loss","Profit")</f>
        <v>Loss</v>
      </c>
      <c r="U107" s="5">
        <f>Derived_Metrics[[#This Row],[Selling Price]]*Derived_Metrics[[#This Row],[Quantity]]*Derived_Metrics[[#This Row],[Discount]]</f>
        <v>385.62374999999997</v>
      </c>
      <c r="V107" t="str">
        <f>IF(Derived_Metrics[[#This Row],[Discount]]&gt;0,"Discount Applied","No Discount")</f>
        <v>Discount Applied</v>
      </c>
      <c r="W107" t="str">
        <f>IF(Derived_Metrics[[#This Row],[Discount]]&gt;0.3,"High Discount","Low Discount")</f>
        <v>Low Discount</v>
      </c>
      <c r="X107" s="13">
        <f>SUMIFS(Derived_Metrics[Customer_Revenue_Share],Derived_Metrics[Customee_ Revenue _Rank],"&lt;="&amp;Derived_Metrics[[#This Row],[Customee_ Revenue _Rank]])</f>
        <v>0.92190271621122055</v>
      </c>
      <c r="Y107" t="str">
        <f>IF(Derived_Metrics[[#This Row],[Cumulative_Revenue_%]]&lt;=0.8,"Top 80% Revenue","Remaining 20% Revenue")</f>
        <v>Remaining 20% Revenue</v>
      </c>
    </row>
    <row r="108" spans="1:25" x14ac:dyDescent="0.25">
      <c r="A108" t="s">
        <v>606</v>
      </c>
      <c r="B108" s="1">
        <v>42447</v>
      </c>
      <c r="C108" t="s">
        <v>609</v>
      </c>
      <c r="D108" s="4">
        <f>SUMIFS(Derived_Metrics[Revenue],Derived_Metrics[Customer ID],Derived_Metrics[[#This Row],[Customer ID]])</f>
        <v>5880.2239999999993</v>
      </c>
      <c r="E108" s="4">
        <f>SUMIFS(Derived_Metrics[Profit],Derived_Metrics[Customer ID],Derived_Metrics[[#This Row],[Customer ID]])</f>
        <v>-134.20939999999999</v>
      </c>
      <c r="F108" s="5">
        <f>_xlfn.PERCENTRANK.INC(Derived_Metrics[Customer Revenue],Derived_Metrics[[#This Row],[Customer Revenue]])</f>
        <v>0.59399999999999997</v>
      </c>
      <c r="G108" s="5" t="str" cm="1">
        <f t="array" ref="G108">_xlfn.IFS(Derived_Metrics[[#This Row],[Customer Revenue Percentile]]&gt;=0.8,"High Value",Derived_Metrics[[#This Row],[Customer Revenue Percentile]]&gt;=0.4,"Medium Value",TRUE,"Low Value")</f>
        <v>Medium Value</v>
      </c>
      <c r="H108" s="12">
        <f>_xlfn.RANK.EQ(Derived_Metrics[[#This Row],[Customer Revenue]],Derived_Metrics[Customer Revenue],0)</f>
        <v>859</v>
      </c>
      <c r="I108" s="15">
        <f>Derived_Metrics[[#This Row],[Customer Revenue]]/SUM(Derived_Metrics[Customer Revenue])</f>
        <v>3.7744027849220618E-4</v>
      </c>
      <c r="J108" t="s">
        <v>611</v>
      </c>
      <c r="K108" s="5">
        <f>SUMIFS(Derived_Metrics[Revenue],Derived_Metrics[Product ID],Derived_Metrics[[#This Row],[Product ID]])</f>
        <v>2273.3095000000003</v>
      </c>
      <c r="L108" s="5">
        <f>SUMIFS(Derived_Metrics[Profit],Derived_Metrics[Product ID],Derived_Metrics[[#This Row],[Product ID]])</f>
        <v>-216.25450000000001</v>
      </c>
      <c r="M108" s="5" t="str">
        <f>IF(AND(Derived_Metrics[[#This Row],[Product Revenue]]&gt;AVERAGE(Derived_Metrics[Product Revenue]),Derived_Metrics[[#This Row],[Product Profit]]&lt;0),"high sales Low Profit","Normal")</f>
        <v>Normal</v>
      </c>
      <c r="N108">
        <v>189.88200000000001</v>
      </c>
      <c r="O108">
        <v>3</v>
      </c>
      <c r="P108">
        <v>0.4</v>
      </c>
      <c r="Q108">
        <v>-94.941000000000003</v>
      </c>
      <c r="R108">
        <f>Derived_Metrics[[#This Row],[Selling Price]]*Derived_Metrics[[#This Row],[Quantity]]</f>
        <v>569.64599999999996</v>
      </c>
      <c r="S108" s="2">
        <f>IF(Derived_Metrics[[#This Row],[Revenue]]=0,0,Derived_Metrics[[#This Row],[Profit]]/Derived_Metrics[[#This Row],[Revenue]])</f>
        <v>-0.16666666666666669</v>
      </c>
      <c r="T108" t="str">
        <f>IF(Derived_Metrics[[#This Row],[Profit]]&lt;0, "Loss","Profit")</f>
        <v>Loss</v>
      </c>
      <c r="U108" s="5">
        <f>Derived_Metrics[[#This Row],[Selling Price]]*Derived_Metrics[[#This Row],[Quantity]]*Derived_Metrics[[#This Row],[Discount]]</f>
        <v>227.85839999999999</v>
      </c>
      <c r="V108" t="str">
        <f>IF(Derived_Metrics[[#This Row],[Discount]]&gt;0,"Discount Applied","No Discount")</f>
        <v>Discount Applied</v>
      </c>
      <c r="W108" t="str">
        <f>IF(Derived_Metrics[[#This Row],[Discount]]&gt;0.3,"High Discount","Low Discount")</f>
        <v>High Discount</v>
      </c>
      <c r="X108" s="13">
        <f>SUMIFS(Derived_Metrics[Customer_Revenue_Share],Derived_Metrics[Customee_ Revenue _Rank],"&lt;="&amp;Derived_Metrics[[#This Row],[Customee_ Revenue _Rank]])</f>
        <v>0.81194614893164241</v>
      </c>
      <c r="Y108" t="str">
        <f>IF(Derived_Metrics[[#This Row],[Cumulative_Revenue_%]]&lt;=0.8,"Top 80% Revenue","Remaining 20% Revenue")</f>
        <v>Remaining 20% Revenue</v>
      </c>
    </row>
    <row r="109" spans="1:25" x14ac:dyDescent="0.25">
      <c r="A109" t="s">
        <v>613</v>
      </c>
      <c r="B109" s="1">
        <v>42576</v>
      </c>
      <c r="C109" t="s">
        <v>561</v>
      </c>
      <c r="D109" s="4">
        <f>SUMIFS(Derived_Metrics[Revenue],Derived_Metrics[Customer ID],Derived_Metrics[[#This Row],[Customer ID]])</f>
        <v>7502.9219999999987</v>
      </c>
      <c r="E109" s="4">
        <f>SUMIFS(Derived_Metrics[Profit],Derived_Metrics[Customer ID],Derived_Metrics[[#This Row],[Customer ID]])</f>
        <v>96.241299999999995</v>
      </c>
      <c r="F109" s="5">
        <f>_xlfn.PERCENTRANK.INC(Derived_Metrics[Customer Revenue],Derived_Metrics[[#This Row],[Customer Revenue]])</f>
        <v>0.66800000000000004</v>
      </c>
      <c r="G109" s="5" t="str" cm="1">
        <f t="array" ref="G109">_xlfn.IFS(Derived_Metrics[[#This Row],[Customer Revenue Percentile]]&gt;=0.8,"High Value",Derived_Metrics[[#This Row],[Customer Revenue Percentile]]&gt;=0.4,"Medium Value",TRUE,"Low Value")</f>
        <v>Medium Value</v>
      </c>
      <c r="H109" s="12">
        <f>_xlfn.RANK.EQ(Derived_Metrics[[#This Row],[Customer Revenue]],Derived_Metrics[Customer Revenue],0)</f>
        <v>697</v>
      </c>
      <c r="I109" s="15">
        <f>Derived_Metrics[[#This Row],[Customer Revenue]]/SUM(Derived_Metrics[Customer Revenue])</f>
        <v>4.8159814476205333E-4</v>
      </c>
      <c r="J109" t="s">
        <v>617</v>
      </c>
      <c r="K109" s="5">
        <f>SUMIFS(Derived_Metrics[Revenue],Derived_Metrics[Product ID],Derived_Metrics[[#This Row],[Product ID]])</f>
        <v>9080.3719999999994</v>
      </c>
      <c r="L109" s="5">
        <f>SUMIFS(Derived_Metrics[Profit],Derived_Metrics[Product ID],Derived_Metrics[[#This Row],[Product ID]])</f>
        <v>436.43790000000001</v>
      </c>
      <c r="M109" s="5" t="str">
        <f>IF(AND(Derived_Metrics[[#This Row],[Product Revenue]]&gt;AVERAGE(Derived_Metrics[Product Revenue]),Derived_Metrics[[#This Row],[Product Profit]]&lt;0),"high sales Low Profit","Normal")</f>
        <v>Normal</v>
      </c>
      <c r="N109">
        <v>255.76</v>
      </c>
      <c r="O109">
        <v>4</v>
      </c>
      <c r="P109">
        <v>0</v>
      </c>
      <c r="Q109">
        <v>81.843199999999996</v>
      </c>
      <c r="R109">
        <f>Derived_Metrics[[#This Row],[Selling Price]]*Derived_Metrics[[#This Row],[Quantity]]</f>
        <v>1023.04</v>
      </c>
      <c r="S109" s="2">
        <f>IF(Derived_Metrics[[#This Row],[Revenue]]=0,0,Derived_Metrics[[#This Row],[Profit]]/Derived_Metrics[[#This Row],[Revenue]])</f>
        <v>0.08</v>
      </c>
      <c r="T109" t="str">
        <f>IF(Derived_Metrics[[#This Row],[Profit]]&lt;0, "Loss","Profit")</f>
        <v>Profit</v>
      </c>
      <c r="U109" s="5">
        <f>Derived_Metrics[[#This Row],[Selling Price]]*Derived_Metrics[[#This Row],[Quantity]]*Derived_Metrics[[#This Row],[Discount]]</f>
        <v>0</v>
      </c>
      <c r="V109" t="str">
        <f>IF(Derived_Metrics[[#This Row],[Discount]]&gt;0,"Discount Applied","No Discount")</f>
        <v>No Discount</v>
      </c>
      <c r="W109" t="str">
        <f>IF(Derived_Metrics[[#This Row],[Discount]]&gt;0.3,"High Discount","Low Discount")</f>
        <v>Low Discount</v>
      </c>
      <c r="X109" s="13">
        <f>SUMIFS(Derived_Metrics[Customer_Revenue_Share],Derived_Metrics[Customee_ Revenue _Rank],"&lt;="&amp;Derived_Metrics[[#This Row],[Customee_ Revenue _Rank]])</f>
        <v>0.74485176196960257</v>
      </c>
      <c r="Y109" t="str">
        <f>IF(Derived_Metrics[[#This Row],[Cumulative_Revenue_%]]&lt;=0.8,"Top 80% Revenue","Remaining 20% Revenue")</f>
        <v>Top 80% Revenue</v>
      </c>
    </row>
    <row r="110" spans="1:25" x14ac:dyDescent="0.25">
      <c r="A110" t="s">
        <v>613</v>
      </c>
      <c r="B110" s="1">
        <v>42576</v>
      </c>
      <c r="C110" t="s">
        <v>561</v>
      </c>
      <c r="D110" s="4">
        <f>SUMIFS(Derived_Metrics[Revenue],Derived_Metrics[Customer ID],Derived_Metrics[[#This Row],[Customer ID]])</f>
        <v>7502.9219999999987</v>
      </c>
      <c r="E110" s="4">
        <f>SUMIFS(Derived_Metrics[Profit],Derived_Metrics[Customer ID],Derived_Metrics[[#This Row],[Customer ID]])</f>
        <v>96.241299999999995</v>
      </c>
      <c r="F110" s="5">
        <f>_xlfn.PERCENTRANK.INC(Derived_Metrics[Customer Revenue],Derived_Metrics[[#This Row],[Customer Revenue]])</f>
        <v>0.66800000000000004</v>
      </c>
      <c r="G110" s="5" t="str" cm="1">
        <f t="array" ref="G110">_xlfn.IFS(Derived_Metrics[[#This Row],[Customer Revenue Percentile]]&gt;=0.8,"High Value",Derived_Metrics[[#This Row],[Customer Revenue Percentile]]&gt;=0.4,"Medium Value",TRUE,"Low Value")</f>
        <v>Medium Value</v>
      </c>
      <c r="H110" s="12">
        <f>_xlfn.RANK.EQ(Derived_Metrics[[#This Row],[Customer Revenue]],Derived_Metrics[Customer Revenue],0)</f>
        <v>697</v>
      </c>
      <c r="I110" s="15">
        <f>Derived_Metrics[[#This Row],[Customer Revenue]]/SUM(Derived_Metrics[Customer Revenue])</f>
        <v>4.8159814476205333E-4</v>
      </c>
      <c r="J110" t="s">
        <v>428</v>
      </c>
      <c r="K110" s="5">
        <f>SUMIFS(Derived_Metrics[Revenue],Derived_Metrics[Product ID],Derived_Metrics[[#This Row],[Product ID]])</f>
        <v>21288.18</v>
      </c>
      <c r="L110" s="5">
        <f>SUMIFS(Derived_Metrics[Profit],Derived_Metrics[Product ID],Derived_Metrics[[#This Row],[Product ID]])</f>
        <v>486.15559999999999</v>
      </c>
      <c r="M110" s="5" t="str">
        <f>IF(AND(Derived_Metrics[[#This Row],[Product Revenue]]&gt;AVERAGE(Derived_Metrics[Product Revenue]),Derived_Metrics[[#This Row],[Product Profit]]&lt;0),"high sales Low Profit","Normal")</f>
        <v>Normal</v>
      </c>
      <c r="N110">
        <v>241.56800000000001</v>
      </c>
      <c r="O110">
        <v>2</v>
      </c>
      <c r="P110">
        <v>0.2</v>
      </c>
      <c r="Q110">
        <v>18.117599999999999</v>
      </c>
      <c r="R110">
        <f>Derived_Metrics[[#This Row],[Selling Price]]*Derived_Metrics[[#This Row],[Quantity]]</f>
        <v>483.13600000000002</v>
      </c>
      <c r="S110" s="2">
        <f>IF(Derived_Metrics[[#This Row],[Revenue]]=0,0,Derived_Metrics[[#This Row],[Profit]]/Derived_Metrics[[#This Row],[Revenue]])</f>
        <v>3.7499999999999999E-2</v>
      </c>
      <c r="T110" t="str">
        <f>IF(Derived_Metrics[[#This Row],[Profit]]&lt;0, "Loss","Profit")</f>
        <v>Profit</v>
      </c>
      <c r="U110" s="5">
        <f>Derived_Metrics[[#This Row],[Selling Price]]*Derived_Metrics[[#This Row],[Quantity]]*Derived_Metrics[[#This Row],[Discount]]</f>
        <v>96.627200000000016</v>
      </c>
      <c r="V110" t="str">
        <f>IF(Derived_Metrics[[#This Row],[Discount]]&gt;0,"Discount Applied","No Discount")</f>
        <v>Discount Applied</v>
      </c>
      <c r="W110" t="str">
        <f>IF(Derived_Metrics[[#This Row],[Discount]]&gt;0.3,"High Discount","Low Discount")</f>
        <v>Low Discount</v>
      </c>
      <c r="X110" s="13">
        <f>SUMIFS(Derived_Metrics[Customer_Revenue_Share],Derived_Metrics[Customee_ Revenue _Rank],"&lt;="&amp;Derived_Metrics[[#This Row],[Customee_ Revenue _Rank]])</f>
        <v>0.74485176196960257</v>
      </c>
      <c r="Y110" t="str">
        <f>IF(Derived_Metrics[[#This Row],[Cumulative_Revenue_%]]&lt;=0.8,"Top 80% Revenue","Remaining 20% Revenue")</f>
        <v>Top 80% Revenue</v>
      </c>
    </row>
    <row r="111" spans="1:25" x14ac:dyDescent="0.25">
      <c r="A111" t="s">
        <v>613</v>
      </c>
      <c r="B111" s="1">
        <v>42576</v>
      </c>
      <c r="C111" t="s">
        <v>561</v>
      </c>
      <c r="D111" s="4">
        <f>SUMIFS(Derived_Metrics[Revenue],Derived_Metrics[Customer ID],Derived_Metrics[[#This Row],[Customer ID]])</f>
        <v>7502.9219999999987</v>
      </c>
      <c r="E111" s="4">
        <f>SUMIFS(Derived_Metrics[Profit],Derived_Metrics[Customer ID],Derived_Metrics[[#This Row],[Customer ID]])</f>
        <v>96.241299999999995</v>
      </c>
      <c r="F111" s="5">
        <f>_xlfn.PERCENTRANK.INC(Derived_Metrics[Customer Revenue],Derived_Metrics[[#This Row],[Customer Revenue]])</f>
        <v>0.66800000000000004</v>
      </c>
      <c r="G111" s="5" t="str" cm="1">
        <f t="array" ref="G111">_xlfn.IFS(Derived_Metrics[[#This Row],[Customer Revenue Percentile]]&gt;=0.8,"High Value",Derived_Metrics[[#This Row],[Customer Revenue Percentile]]&gt;=0.4,"Medium Value",TRUE,"Low Value")</f>
        <v>Medium Value</v>
      </c>
      <c r="H111" s="12">
        <f>_xlfn.RANK.EQ(Derived_Metrics[[#This Row],[Customer Revenue]],Derived_Metrics[Customer Revenue],0)</f>
        <v>697</v>
      </c>
      <c r="I111" s="15">
        <f>Derived_Metrics[[#This Row],[Customer Revenue]]/SUM(Derived_Metrics[Customer Revenue])</f>
        <v>4.8159814476205333E-4</v>
      </c>
      <c r="J111" t="s">
        <v>619</v>
      </c>
      <c r="K111" s="5">
        <f>SUMIFS(Derived_Metrics[Revenue],Derived_Metrics[Product ID],Derived_Metrics[[#This Row],[Product ID]])</f>
        <v>845.46</v>
      </c>
      <c r="L111" s="5">
        <f>SUMIFS(Derived_Metrics[Profit],Derived_Metrics[Product ID],Derived_Metrics[[#This Row],[Product ID]])</f>
        <v>37.036999999999999</v>
      </c>
      <c r="M111" s="5" t="str">
        <f>IF(AND(Derived_Metrics[[#This Row],[Product Revenue]]&gt;AVERAGE(Derived_Metrics[Product Revenue]),Derived_Metrics[[#This Row],[Product Profit]]&lt;0),"high sales Low Profit","Normal")</f>
        <v>Normal</v>
      </c>
      <c r="N111">
        <v>69.3</v>
      </c>
      <c r="O111">
        <v>9</v>
      </c>
      <c r="P111">
        <v>0</v>
      </c>
      <c r="Q111">
        <v>22.869</v>
      </c>
      <c r="R111">
        <f>Derived_Metrics[[#This Row],[Selling Price]]*Derived_Metrics[[#This Row],[Quantity]]</f>
        <v>623.69999999999993</v>
      </c>
      <c r="S111" s="2">
        <f>IF(Derived_Metrics[[#This Row],[Revenue]]=0,0,Derived_Metrics[[#This Row],[Profit]]/Derived_Metrics[[#This Row],[Revenue]])</f>
        <v>3.6666666666666667E-2</v>
      </c>
      <c r="T111" t="str">
        <f>IF(Derived_Metrics[[#This Row],[Profit]]&lt;0, "Loss","Profit")</f>
        <v>Profit</v>
      </c>
      <c r="U111" s="5">
        <f>Derived_Metrics[[#This Row],[Selling Price]]*Derived_Metrics[[#This Row],[Quantity]]*Derived_Metrics[[#This Row],[Discount]]</f>
        <v>0</v>
      </c>
      <c r="V111" t="str">
        <f>IF(Derived_Metrics[[#This Row],[Discount]]&gt;0,"Discount Applied","No Discount")</f>
        <v>No Discount</v>
      </c>
      <c r="W111" t="str">
        <f>IF(Derived_Metrics[[#This Row],[Discount]]&gt;0.3,"High Discount","Low Discount")</f>
        <v>Low Discount</v>
      </c>
      <c r="X111" s="13">
        <f>SUMIFS(Derived_Metrics[Customer_Revenue_Share],Derived_Metrics[Customee_ Revenue _Rank],"&lt;="&amp;Derived_Metrics[[#This Row],[Customee_ Revenue _Rank]])</f>
        <v>0.74485176196960257</v>
      </c>
      <c r="Y111" t="str">
        <f>IF(Derived_Metrics[[#This Row],[Cumulative_Revenue_%]]&lt;=0.8,"Top 80% Revenue","Remaining 20% Revenue")</f>
        <v>Top 80% Revenue</v>
      </c>
    </row>
    <row r="112" spans="1:25" x14ac:dyDescent="0.25">
      <c r="A112" t="s">
        <v>621</v>
      </c>
      <c r="B112" s="1">
        <v>42520</v>
      </c>
      <c r="C112" t="s">
        <v>623</v>
      </c>
      <c r="D112" s="4">
        <f>SUMIFS(Derived_Metrics[Revenue],Derived_Metrics[Customer ID],Derived_Metrics[[#This Row],[Customer ID]])</f>
        <v>8718.0360000000001</v>
      </c>
      <c r="E112" s="4">
        <f>SUMIFS(Derived_Metrics[Profit],Derived_Metrics[Customer ID],Derived_Metrics[[#This Row],[Customer ID]])</f>
        <v>225.23399999999998</v>
      </c>
      <c r="F112" s="5">
        <f>_xlfn.PERCENTRANK.INC(Derived_Metrics[Customer Revenue],Derived_Metrics[[#This Row],[Customer Revenue]])</f>
        <v>0.70599999999999996</v>
      </c>
      <c r="G112" s="5" t="str" cm="1">
        <f t="array" ref="G112">_xlfn.IFS(Derived_Metrics[[#This Row],[Customer Revenue Percentile]]&gt;=0.8,"High Value",Derived_Metrics[[#This Row],[Customer Revenue Percentile]]&gt;=0.4,"Medium Value",TRUE,"Low Value")</f>
        <v>Medium Value</v>
      </c>
      <c r="H112" s="12">
        <f>_xlfn.RANK.EQ(Derived_Metrics[[#This Row],[Customer Revenue]],Derived_Metrics[Customer Revenue],0)</f>
        <v>622</v>
      </c>
      <c r="I112" s="15">
        <f>Derived_Metrics[[#This Row],[Customer Revenue]]/SUM(Derived_Metrics[Customer Revenue])</f>
        <v>5.5959397732893842E-4</v>
      </c>
      <c r="J112" t="s">
        <v>626</v>
      </c>
      <c r="K112" s="5">
        <f>SUMIFS(Derived_Metrics[Revenue],Derived_Metrics[Product ID],Derived_Metrics[[#This Row],[Product ID]])</f>
        <v>54757.113999999994</v>
      </c>
      <c r="L112" s="5">
        <f>SUMIFS(Derived_Metrics[Profit],Derived_Metrics[Product ID],Derived_Metrics[[#This Row],[Product ID]])</f>
        <v>951.86199999999997</v>
      </c>
      <c r="M112" s="5" t="str">
        <f>IF(AND(Derived_Metrics[[#This Row],[Product Revenue]]&gt;AVERAGE(Derived_Metrics[Product Revenue]),Derived_Metrics[[#This Row],[Product Profit]]&lt;0),"high sales Low Profit","Normal")</f>
        <v>Normal</v>
      </c>
      <c r="N112">
        <v>801.56799999999998</v>
      </c>
      <c r="O112">
        <v>2</v>
      </c>
      <c r="P112">
        <v>0.2</v>
      </c>
      <c r="Q112">
        <v>50.097999999999999</v>
      </c>
      <c r="R112">
        <f>Derived_Metrics[[#This Row],[Selling Price]]*Derived_Metrics[[#This Row],[Quantity]]</f>
        <v>1603.136</v>
      </c>
      <c r="S112" s="2">
        <f>IF(Derived_Metrics[[#This Row],[Revenue]]=0,0,Derived_Metrics[[#This Row],[Profit]]/Derived_Metrics[[#This Row],[Revenue]])</f>
        <v>3.125E-2</v>
      </c>
      <c r="T112" t="str">
        <f>IF(Derived_Metrics[[#This Row],[Profit]]&lt;0, "Loss","Profit")</f>
        <v>Profit</v>
      </c>
      <c r="U112" s="5">
        <f>Derived_Metrics[[#This Row],[Selling Price]]*Derived_Metrics[[#This Row],[Quantity]]*Derived_Metrics[[#This Row],[Discount]]</f>
        <v>320.62720000000002</v>
      </c>
      <c r="V112" t="str">
        <f>IF(Derived_Metrics[[#This Row],[Discount]]&gt;0,"Discount Applied","No Discount")</f>
        <v>Discount Applied</v>
      </c>
      <c r="W112" t="str">
        <f>IF(Derived_Metrics[[#This Row],[Discount]]&gt;0.3,"High Discount","Low Discount")</f>
        <v>Low Discount</v>
      </c>
      <c r="X112" s="13">
        <f>SUMIFS(Derived_Metrics[Customer_Revenue_Share],Derived_Metrics[Customee_ Revenue _Rank],"&lt;="&amp;Derived_Metrics[[#This Row],[Customee_ Revenue _Rank]])</f>
        <v>0.70341283183286374</v>
      </c>
      <c r="Y112" t="str">
        <f>IF(Derived_Metrics[[#This Row],[Cumulative_Revenue_%]]&lt;=0.8,"Top 80% Revenue","Remaining 20% Revenue")</f>
        <v>Top 80% Revenue</v>
      </c>
    </row>
    <row r="113" spans="1:25" x14ac:dyDescent="0.25">
      <c r="A113" t="s">
        <v>628</v>
      </c>
      <c r="B113" s="1">
        <v>43065</v>
      </c>
      <c r="C113" t="s">
        <v>630</v>
      </c>
      <c r="D113" s="4">
        <f>SUMIFS(Derived_Metrics[Revenue],Derived_Metrics[Customer ID],Derived_Metrics[[#This Row],[Customer ID]])</f>
        <v>378.9</v>
      </c>
      <c r="E113" s="4">
        <f>SUMIFS(Derived_Metrics[Profit],Derived_Metrics[Customer ID],Derived_Metrics[[#This Row],[Customer ID]])</f>
        <v>40.415999999999997</v>
      </c>
      <c r="F113" s="5">
        <f>_xlfn.PERCENTRANK.INC(Derived_Metrics[Customer Revenue],Derived_Metrics[[#This Row],[Customer Revenue]])</f>
        <v>7.0999999999999994E-2</v>
      </c>
      <c r="G113" s="5" t="str" cm="1">
        <f t="array" ref="G113">_xlfn.IFS(Derived_Metrics[[#This Row],[Customer Revenue Percentile]]&gt;=0.8,"High Value",Derived_Metrics[[#This Row],[Customer Revenue Percentile]]&gt;=0.4,"Medium Value",TRUE,"Low Value")</f>
        <v>Low Value</v>
      </c>
      <c r="H113" s="12">
        <f>_xlfn.RANK.EQ(Derived_Metrics[[#This Row],[Customer Revenue]],Derived_Metrics[Customer Revenue],0)</f>
        <v>1970</v>
      </c>
      <c r="I113" s="15">
        <f>Derived_Metrics[[#This Row],[Customer Revenue]]/SUM(Derived_Metrics[Customer Revenue])</f>
        <v>2.4320862865206651E-5</v>
      </c>
      <c r="J113" t="s">
        <v>634</v>
      </c>
      <c r="K113" s="5">
        <f>SUMIFS(Derived_Metrics[Revenue],Derived_Metrics[Product ID],Derived_Metrics[[#This Row],[Product ID]])</f>
        <v>8007.4199999999992</v>
      </c>
      <c r="L113" s="5">
        <f>SUMIFS(Derived_Metrics[Profit],Derived_Metrics[Product ID],Derived_Metrics[[#This Row],[Product ID]])</f>
        <v>266.072</v>
      </c>
      <c r="M113" s="5" t="str">
        <f>IF(AND(Derived_Metrics[[#This Row],[Product Revenue]]&gt;AVERAGE(Derived_Metrics[Product Revenue]),Derived_Metrics[[#This Row],[Product Profit]]&lt;0),"high sales Low Profit","Normal")</f>
        <v>Normal</v>
      </c>
      <c r="N113">
        <v>126.3</v>
      </c>
      <c r="O113">
        <v>3</v>
      </c>
      <c r="P113">
        <v>0</v>
      </c>
      <c r="Q113">
        <v>40.415999999999997</v>
      </c>
      <c r="R113">
        <f>Derived_Metrics[[#This Row],[Selling Price]]*Derived_Metrics[[#This Row],[Quantity]]</f>
        <v>378.9</v>
      </c>
      <c r="S113" s="2">
        <f>IF(Derived_Metrics[[#This Row],[Revenue]]=0,0,Derived_Metrics[[#This Row],[Profit]]/Derived_Metrics[[#This Row],[Revenue]])</f>
        <v>0.10666666666666666</v>
      </c>
      <c r="T113" t="str">
        <f>IF(Derived_Metrics[[#This Row],[Profit]]&lt;0, "Loss","Profit")</f>
        <v>Profit</v>
      </c>
      <c r="U113" s="5">
        <f>Derived_Metrics[[#This Row],[Selling Price]]*Derived_Metrics[[#This Row],[Quantity]]*Derived_Metrics[[#This Row],[Discount]]</f>
        <v>0</v>
      </c>
      <c r="V113" t="str">
        <f>IF(Derived_Metrics[[#This Row],[Discount]]&gt;0,"Discount Applied","No Discount")</f>
        <v>No Discount</v>
      </c>
      <c r="W113" t="str">
        <f>IF(Derived_Metrics[[#This Row],[Discount]]&gt;0.3,"High Discount","Low Discount")</f>
        <v>Low Discount</v>
      </c>
      <c r="X113" s="13">
        <f>SUMIFS(Derived_Metrics[Customer_Revenue_Share],Derived_Metrics[Customee_ Revenue _Rank],"&lt;="&amp;Derived_Metrics[[#This Row],[Customee_ Revenue _Rank]])</f>
        <v>0.99820229610929523</v>
      </c>
      <c r="Y113" t="str">
        <f>IF(Derived_Metrics[[#This Row],[Cumulative_Revenue_%]]&lt;=0.8,"Top 80% Revenue","Remaining 20% Revenue")</f>
        <v>Remaining 20% Revenue</v>
      </c>
    </row>
    <row r="114" spans="1:25" x14ac:dyDescent="0.25">
      <c r="A114" t="s">
        <v>636</v>
      </c>
      <c r="B114" s="1">
        <v>42758</v>
      </c>
      <c r="C114" t="s">
        <v>638</v>
      </c>
      <c r="D114" s="4">
        <f>SUMIFS(Derived_Metrics[Revenue],Derived_Metrics[Customer ID],Derived_Metrics[[#This Row],[Customer ID]])</f>
        <v>3209.1659999999997</v>
      </c>
      <c r="E114" s="4">
        <f>SUMIFS(Derived_Metrics[Profit],Derived_Metrics[Customer ID],Derived_Metrics[[#This Row],[Customer ID]])</f>
        <v>19.064599999999999</v>
      </c>
      <c r="F114" s="5">
        <f>_xlfn.PERCENTRANK.INC(Derived_Metrics[Customer Revenue],Derived_Metrics[[#This Row],[Customer Revenue]])</f>
        <v>0.41399999999999998</v>
      </c>
      <c r="G114" s="5" t="str" cm="1">
        <f t="array" ref="G114">_xlfn.IFS(Derived_Metrics[[#This Row],[Customer Revenue Percentile]]&gt;=0.8,"High Value",Derived_Metrics[[#This Row],[Customer Revenue Percentile]]&gt;=0.4,"Medium Value",TRUE,"Low Value")</f>
        <v>Medium Value</v>
      </c>
      <c r="H114" s="12">
        <f>_xlfn.RANK.EQ(Derived_Metrics[[#This Row],[Customer Revenue]],Derived_Metrics[Customer Revenue],0)</f>
        <v>1238</v>
      </c>
      <c r="I114" s="15">
        <f>Derived_Metrics[[#This Row],[Customer Revenue]]/SUM(Derived_Metrics[Customer Revenue])</f>
        <v>2.0599019846314007E-4</v>
      </c>
      <c r="J114" t="s">
        <v>611</v>
      </c>
      <c r="K114" s="5">
        <f>SUMIFS(Derived_Metrics[Revenue],Derived_Metrics[Product ID],Derived_Metrics[[#This Row],[Product ID]])</f>
        <v>2273.3095000000003</v>
      </c>
      <c r="L114" s="5">
        <f>SUMIFS(Derived_Metrics[Profit],Derived_Metrics[Product ID],Derived_Metrics[[#This Row],[Product ID]])</f>
        <v>-216.25450000000001</v>
      </c>
      <c r="M114" s="5" t="str">
        <f>IF(AND(Derived_Metrics[[#This Row],[Product Revenue]]&gt;AVERAGE(Derived_Metrics[Product Revenue]),Derived_Metrics[[#This Row],[Product Profit]]&lt;0),"high sales Low Profit","Normal")</f>
        <v>Normal</v>
      </c>
      <c r="N114">
        <v>210.98</v>
      </c>
      <c r="O114">
        <v>2</v>
      </c>
      <c r="P114">
        <v>0</v>
      </c>
      <c r="Q114">
        <v>21.097999999999999</v>
      </c>
      <c r="R114">
        <f>Derived_Metrics[[#This Row],[Selling Price]]*Derived_Metrics[[#This Row],[Quantity]]</f>
        <v>421.96</v>
      </c>
      <c r="S114" s="2">
        <f>IF(Derived_Metrics[[#This Row],[Revenue]]=0,0,Derived_Metrics[[#This Row],[Profit]]/Derived_Metrics[[#This Row],[Revenue]])</f>
        <v>0.05</v>
      </c>
      <c r="T114" t="str">
        <f>IF(Derived_Metrics[[#This Row],[Profit]]&lt;0, "Loss","Profit")</f>
        <v>Profit</v>
      </c>
      <c r="U114" s="5">
        <f>Derived_Metrics[[#This Row],[Selling Price]]*Derived_Metrics[[#This Row],[Quantity]]*Derived_Metrics[[#This Row],[Discount]]</f>
        <v>0</v>
      </c>
      <c r="V114" t="str">
        <f>IF(Derived_Metrics[[#This Row],[Discount]]&gt;0,"Discount Applied","No Discount")</f>
        <v>No Discount</v>
      </c>
      <c r="W114" t="str">
        <f>IF(Derived_Metrics[[#This Row],[Discount]]&gt;0.3,"High Discount","Low Discount")</f>
        <v>Low Discount</v>
      </c>
      <c r="X114" s="13">
        <f>SUMIFS(Derived_Metrics[Customer_Revenue_Share],Derived_Metrics[Customee_ Revenue _Rank],"&lt;="&amp;Derived_Metrics[[#This Row],[Customee_ Revenue _Rank]])</f>
        <v>0.91944577391298832</v>
      </c>
      <c r="Y114" t="str">
        <f>IF(Derived_Metrics[[#This Row],[Cumulative_Revenue_%]]&lt;=0.8,"Top 80% Revenue","Remaining 20% Revenue")</f>
        <v>Remaining 20% Revenue</v>
      </c>
    </row>
    <row r="115" spans="1:25" x14ac:dyDescent="0.25">
      <c r="A115" t="s">
        <v>640</v>
      </c>
      <c r="B115" s="1">
        <v>43029</v>
      </c>
      <c r="C115" t="s">
        <v>643</v>
      </c>
      <c r="D115" s="4">
        <f>SUMIFS(Derived_Metrics[Revenue],Derived_Metrics[Customer ID],Derived_Metrics[[#This Row],[Customer ID]])</f>
        <v>2188.944</v>
      </c>
      <c r="E115" s="4">
        <f>SUMIFS(Derived_Metrics[Profit],Derived_Metrics[Customer ID],Derived_Metrics[[#This Row],[Customer ID]])</f>
        <v>47.887799999999999</v>
      </c>
      <c r="F115" s="5">
        <f>_xlfn.PERCENTRANK.INC(Derived_Metrics[Customer Revenue],Derived_Metrics[[#This Row],[Customer Revenue]])</f>
        <v>0.30599999999999999</v>
      </c>
      <c r="G115" s="5" t="str" cm="1">
        <f t="array" ref="G115">_xlfn.IFS(Derived_Metrics[[#This Row],[Customer Revenue Percentile]]&gt;=0.8,"High Value",Derived_Metrics[[#This Row],[Customer Revenue Percentile]]&gt;=0.4,"Medium Value",TRUE,"Low Value")</f>
        <v>Low Value</v>
      </c>
      <c r="H115" s="12">
        <f>_xlfn.RANK.EQ(Derived_Metrics[[#This Row],[Customer Revenue]],Derived_Metrics[Customer Revenue],0)</f>
        <v>1471</v>
      </c>
      <c r="I115" s="15">
        <f>Derived_Metrics[[#This Row],[Customer Revenue]]/SUM(Derived_Metrics[Customer Revenue])</f>
        <v>1.4050410885092877E-4</v>
      </c>
      <c r="J115" t="s">
        <v>646</v>
      </c>
      <c r="K115" s="5">
        <f>SUMIFS(Derived_Metrics[Revenue],Derived_Metrics[Product ID],Derived_Metrics[[#This Row],[Product ID]])</f>
        <v>31689.775999999998</v>
      </c>
      <c r="L115" s="5">
        <f>SUMIFS(Derived_Metrics[Profit],Derived_Metrics[Product ID],Derived_Metrics[[#This Row],[Product ID]])</f>
        <v>926.18499999999995</v>
      </c>
      <c r="M115" s="5" t="str">
        <f>IF(AND(Derived_Metrics[[#This Row],[Product Revenue]]&gt;AVERAGE(Derived_Metrics[Product Revenue]),Derived_Metrics[[#This Row],[Product Profit]]&lt;0),"high sales Low Profit","Normal")</f>
        <v>Normal</v>
      </c>
      <c r="N115">
        <v>683.952</v>
      </c>
      <c r="O115">
        <v>3</v>
      </c>
      <c r="P115">
        <v>0.2</v>
      </c>
      <c r="Q115">
        <v>42.747</v>
      </c>
      <c r="R115">
        <f>Derived_Metrics[[#This Row],[Selling Price]]*Derived_Metrics[[#This Row],[Quantity]]</f>
        <v>2051.8559999999998</v>
      </c>
      <c r="S115" s="2">
        <f>IF(Derived_Metrics[[#This Row],[Revenue]]=0,0,Derived_Metrics[[#This Row],[Profit]]/Derived_Metrics[[#This Row],[Revenue]])</f>
        <v>2.0833333333333336E-2</v>
      </c>
      <c r="T115" t="str">
        <f>IF(Derived_Metrics[[#This Row],[Profit]]&lt;0, "Loss","Profit")</f>
        <v>Profit</v>
      </c>
      <c r="U115" s="5">
        <f>Derived_Metrics[[#This Row],[Selling Price]]*Derived_Metrics[[#This Row],[Quantity]]*Derived_Metrics[[#This Row],[Discount]]</f>
        <v>410.37119999999999</v>
      </c>
      <c r="V115" t="str">
        <f>IF(Derived_Metrics[[#This Row],[Discount]]&gt;0,"Discount Applied","No Discount")</f>
        <v>Discount Applied</v>
      </c>
      <c r="W115" t="str">
        <f>IF(Derived_Metrics[[#This Row],[Discount]]&gt;0.3,"High Discount","Low Discount")</f>
        <v>Low Discount</v>
      </c>
      <c r="X115" s="13">
        <f>SUMIFS(Derived_Metrics[Customer_Revenue_Share],Derived_Metrics[Customee_ Revenue _Rank],"&lt;="&amp;Derived_Metrics[[#This Row],[Customee_ Revenue _Rank]])</f>
        <v>0.95864313155485636</v>
      </c>
      <c r="Y115" t="str">
        <f>IF(Derived_Metrics[[#This Row],[Cumulative_Revenue_%]]&lt;=0.8,"Top 80% Revenue","Remaining 20% Revenue")</f>
        <v>Remaining 20% Revenue</v>
      </c>
    </row>
    <row r="116" spans="1:25" x14ac:dyDescent="0.25">
      <c r="A116" t="s">
        <v>640</v>
      </c>
      <c r="B116" s="1">
        <v>43029</v>
      </c>
      <c r="C116" t="s">
        <v>643</v>
      </c>
      <c r="D116" s="4">
        <f>SUMIFS(Derived_Metrics[Revenue],Derived_Metrics[Customer ID],Derived_Metrics[[#This Row],[Customer ID]])</f>
        <v>2188.944</v>
      </c>
      <c r="E116" s="4">
        <f>SUMIFS(Derived_Metrics[Profit],Derived_Metrics[Customer ID],Derived_Metrics[[#This Row],[Customer ID]])</f>
        <v>47.887799999999999</v>
      </c>
      <c r="F116" s="5">
        <f>_xlfn.PERCENTRANK.INC(Derived_Metrics[Customer Revenue],Derived_Metrics[[#This Row],[Customer Revenue]])</f>
        <v>0.30599999999999999</v>
      </c>
      <c r="G116" s="5" t="str" cm="1">
        <f t="array" ref="G116">_xlfn.IFS(Derived_Metrics[[#This Row],[Customer Revenue Percentile]]&gt;=0.8,"High Value",Derived_Metrics[[#This Row],[Customer Revenue Percentile]]&gt;=0.4,"Medium Value",TRUE,"Low Value")</f>
        <v>Low Value</v>
      </c>
      <c r="H116" s="12">
        <f>_xlfn.RANK.EQ(Derived_Metrics[[#This Row],[Customer Revenue]],Derived_Metrics[Customer Revenue],0)</f>
        <v>1471</v>
      </c>
      <c r="I116" s="15">
        <f>Derived_Metrics[[#This Row],[Customer Revenue]]/SUM(Derived_Metrics[Customer Revenue])</f>
        <v>1.4050410885092877E-4</v>
      </c>
      <c r="J116" t="s">
        <v>416</v>
      </c>
      <c r="K116" s="5">
        <f>SUMIFS(Derived_Metrics[Revenue],Derived_Metrics[Product ID],Derived_Metrics[[#This Row],[Product ID]])</f>
        <v>1024.3519999999999</v>
      </c>
      <c r="L116" s="5">
        <f>SUMIFS(Derived_Metrics[Profit],Derived_Metrics[Product ID],Derived_Metrics[[#This Row],[Product ID]])</f>
        <v>-7.6160000000000032</v>
      </c>
      <c r="M116" s="5" t="str">
        <f>IF(AND(Derived_Metrics[[#This Row],[Product Revenue]]&gt;AVERAGE(Derived_Metrics[Product Revenue]),Derived_Metrics[[#This Row],[Product Profit]]&lt;0),"high sales Low Profit","Normal")</f>
        <v>Normal</v>
      </c>
      <c r="N116">
        <v>45.695999999999998</v>
      </c>
      <c r="O116">
        <v>3</v>
      </c>
      <c r="P116">
        <v>0.2</v>
      </c>
      <c r="Q116">
        <v>5.1407999999999996</v>
      </c>
      <c r="R116">
        <f>Derived_Metrics[[#This Row],[Selling Price]]*Derived_Metrics[[#This Row],[Quantity]]</f>
        <v>137.08799999999999</v>
      </c>
      <c r="S116" s="2">
        <f>IF(Derived_Metrics[[#This Row],[Revenue]]=0,0,Derived_Metrics[[#This Row],[Profit]]/Derived_Metrics[[#This Row],[Revenue]])</f>
        <v>3.7499999999999999E-2</v>
      </c>
      <c r="T116" t="str">
        <f>IF(Derived_Metrics[[#This Row],[Profit]]&lt;0, "Loss","Profit")</f>
        <v>Profit</v>
      </c>
      <c r="U116" s="5">
        <f>Derived_Metrics[[#This Row],[Selling Price]]*Derived_Metrics[[#This Row],[Quantity]]*Derived_Metrics[[#This Row],[Discount]]</f>
        <v>27.4176</v>
      </c>
      <c r="V116" t="str">
        <f>IF(Derived_Metrics[[#This Row],[Discount]]&gt;0,"Discount Applied","No Discount")</f>
        <v>Discount Applied</v>
      </c>
      <c r="W116" t="str">
        <f>IF(Derived_Metrics[[#This Row],[Discount]]&gt;0.3,"High Discount","Low Discount")</f>
        <v>Low Discount</v>
      </c>
      <c r="X116" s="13">
        <f>SUMIFS(Derived_Metrics[Customer_Revenue_Share],Derived_Metrics[Customee_ Revenue _Rank],"&lt;="&amp;Derived_Metrics[[#This Row],[Customee_ Revenue _Rank]])</f>
        <v>0.95864313155485636</v>
      </c>
      <c r="Y116" t="str">
        <f>IF(Derived_Metrics[[#This Row],[Cumulative_Revenue_%]]&lt;=0.8,"Top 80% Revenue","Remaining 20% Revenue")</f>
        <v>Remaining 20% Revenue</v>
      </c>
    </row>
    <row r="117" spans="1:25" x14ac:dyDescent="0.25">
      <c r="A117" t="s">
        <v>648</v>
      </c>
      <c r="B117" s="1">
        <v>42196</v>
      </c>
      <c r="C117" t="s">
        <v>649</v>
      </c>
      <c r="D117" s="4">
        <f>SUMIFS(Derived_Metrics[Revenue],Derived_Metrics[Customer ID],Derived_Metrics[[#This Row],[Customer ID]])</f>
        <v>3135.2959999999994</v>
      </c>
      <c r="E117" s="4">
        <f>SUMIFS(Derived_Metrics[Profit],Derived_Metrics[Customer ID],Derived_Metrics[[#This Row],[Customer ID]])</f>
        <v>174.91519999999997</v>
      </c>
      <c r="F117" s="5">
        <f>_xlfn.PERCENTRANK.INC(Derived_Metrics[Customer Revenue],Derived_Metrics[[#This Row],[Customer Revenue]])</f>
        <v>0.4</v>
      </c>
      <c r="G117" s="5" t="str" cm="1">
        <f t="array" ref="G117">_xlfn.IFS(Derived_Metrics[[#This Row],[Customer Revenue Percentile]]&gt;=0.8,"High Value",Derived_Metrics[[#This Row],[Customer Revenue Percentile]]&gt;=0.4,"Medium Value",TRUE,"Low Value")</f>
        <v>Medium Value</v>
      </c>
      <c r="H117" s="12">
        <f>_xlfn.RANK.EQ(Derived_Metrics[[#This Row],[Customer Revenue]],Derived_Metrics[Customer Revenue],0)</f>
        <v>1270</v>
      </c>
      <c r="I117" s="15">
        <f>Derived_Metrics[[#This Row],[Customer Revenue]]/SUM(Derived_Metrics[Customer Revenue])</f>
        <v>2.012486251196383E-4</v>
      </c>
      <c r="J117" t="s">
        <v>651</v>
      </c>
      <c r="K117" s="5">
        <f>SUMIFS(Derived_Metrics[Revenue],Derived_Metrics[Product ID],Derived_Metrics[[#This Row],[Product ID]])</f>
        <v>28298.079999999998</v>
      </c>
      <c r="L117" s="5">
        <f>SUMIFS(Derived_Metrics[Profit],Derived_Metrics[Product ID],Derived_Metrics[[#This Row],[Product ID]])</f>
        <v>870.16000000000008</v>
      </c>
      <c r="M117" s="5" t="str">
        <f>IF(AND(Derived_Metrics[[#This Row],[Product Revenue]]&gt;AVERAGE(Derived_Metrics[Product Revenue]),Derived_Metrics[[#This Row],[Product Profit]]&lt;0),"high sales Low Profit","Normal")</f>
        <v>Normal</v>
      </c>
      <c r="N117">
        <v>190.72</v>
      </c>
      <c r="O117">
        <v>1</v>
      </c>
      <c r="P117">
        <v>0.2</v>
      </c>
      <c r="Q117">
        <v>11.92</v>
      </c>
      <c r="R117">
        <f>Derived_Metrics[[#This Row],[Selling Price]]*Derived_Metrics[[#This Row],[Quantity]]</f>
        <v>190.72</v>
      </c>
      <c r="S117" s="2">
        <f>IF(Derived_Metrics[[#This Row],[Revenue]]=0,0,Derived_Metrics[[#This Row],[Profit]]/Derived_Metrics[[#This Row],[Revenue]])</f>
        <v>6.25E-2</v>
      </c>
      <c r="T117" t="str">
        <f>IF(Derived_Metrics[[#This Row],[Profit]]&lt;0, "Loss","Profit")</f>
        <v>Profit</v>
      </c>
      <c r="U117" s="5">
        <f>Derived_Metrics[[#This Row],[Selling Price]]*Derived_Metrics[[#This Row],[Quantity]]*Derived_Metrics[[#This Row],[Discount]]</f>
        <v>38.143999999999998</v>
      </c>
      <c r="V117" t="str">
        <f>IF(Derived_Metrics[[#This Row],[Discount]]&gt;0,"Discount Applied","No Discount")</f>
        <v>Discount Applied</v>
      </c>
      <c r="W117" t="str">
        <f>IF(Derived_Metrics[[#This Row],[Discount]]&gt;0.3,"High Discount","Low Discount")</f>
        <v>Low Discount</v>
      </c>
      <c r="X117" s="13">
        <f>SUMIFS(Derived_Metrics[Customer_Revenue_Share],Derived_Metrics[Customee_ Revenue _Rank],"&lt;="&amp;Derived_Metrics[[#This Row],[Customee_ Revenue _Rank]])</f>
        <v>0.92534654609233269</v>
      </c>
      <c r="Y117" t="str">
        <f>IF(Derived_Metrics[[#This Row],[Cumulative_Revenue_%]]&lt;=0.8,"Top 80% Revenue","Remaining 20% Revenue")</f>
        <v>Remaining 20% Revenue</v>
      </c>
    </row>
    <row r="118" spans="1:25" x14ac:dyDescent="0.25">
      <c r="A118" t="s">
        <v>653</v>
      </c>
      <c r="B118" s="1">
        <v>42925</v>
      </c>
      <c r="C118" t="s">
        <v>654</v>
      </c>
      <c r="D118" s="4">
        <f>SUMIFS(Derived_Metrics[Revenue],Derived_Metrics[Customer ID],Derived_Metrics[[#This Row],[Customer ID]])</f>
        <v>143.82</v>
      </c>
      <c r="E118" s="4">
        <f>SUMIFS(Derived_Metrics[Profit],Derived_Metrics[Customer ID],Derived_Metrics[[#This Row],[Customer ID]])</f>
        <v>2.3969999999999998</v>
      </c>
      <c r="F118" s="5">
        <f>_xlfn.PERCENTRANK.INC(Derived_Metrics[Customer Revenue],Derived_Metrics[[#This Row],[Customer Revenue]])</f>
        <v>2.7E-2</v>
      </c>
      <c r="G118" s="5" t="str" cm="1">
        <f t="array" ref="G118">_xlfn.IFS(Derived_Metrics[[#This Row],[Customer Revenue Percentile]]&gt;=0.8,"High Value",Derived_Metrics[[#This Row],[Customer Revenue Percentile]]&gt;=0.4,"Medium Value",TRUE,"Low Value")</f>
        <v>Low Value</v>
      </c>
      <c r="H118" s="12">
        <f>_xlfn.RANK.EQ(Derived_Metrics[[#This Row],[Customer Revenue]],Derived_Metrics[Customer Revenue],0)</f>
        <v>2063</v>
      </c>
      <c r="I118" s="15">
        <f>Derived_Metrics[[#This Row],[Customer Revenue]]/SUM(Derived_Metrics[Customer Revenue])</f>
        <v>9.2315294200950676E-6</v>
      </c>
      <c r="J118" t="s">
        <v>656</v>
      </c>
      <c r="K118" s="5">
        <f>SUMIFS(Derived_Metrics[Revenue],Derived_Metrics[Product ID],Derived_Metrics[[#This Row],[Product ID]])</f>
        <v>527.34</v>
      </c>
      <c r="L118" s="5">
        <f>SUMIFS(Derived_Metrics[Profit],Derived_Metrics[Product ID],Derived_Metrics[[#This Row],[Product ID]])</f>
        <v>8.7889999999999997</v>
      </c>
      <c r="M118" s="5" t="str">
        <f>IF(AND(Derived_Metrics[[#This Row],[Product Revenue]]&gt;AVERAGE(Derived_Metrics[Product Revenue]),Derived_Metrics[[#This Row],[Product Profit]]&lt;0),"high sales Low Profit","Normal")</f>
        <v>Normal</v>
      </c>
      <c r="N118">
        <v>47.94</v>
      </c>
      <c r="O118">
        <v>3</v>
      </c>
      <c r="P118">
        <v>0</v>
      </c>
      <c r="Q118">
        <v>2.3969999999999998</v>
      </c>
      <c r="R118">
        <f>Derived_Metrics[[#This Row],[Selling Price]]*Derived_Metrics[[#This Row],[Quantity]]</f>
        <v>143.82</v>
      </c>
      <c r="S118" s="2">
        <f>IF(Derived_Metrics[[#This Row],[Revenue]]=0,0,Derived_Metrics[[#This Row],[Profit]]/Derived_Metrics[[#This Row],[Revenue]])</f>
        <v>1.6666666666666666E-2</v>
      </c>
      <c r="T118" t="str">
        <f>IF(Derived_Metrics[[#This Row],[Profit]]&lt;0, "Loss","Profit")</f>
        <v>Profit</v>
      </c>
      <c r="U118" s="5">
        <f>Derived_Metrics[[#This Row],[Selling Price]]*Derived_Metrics[[#This Row],[Quantity]]*Derived_Metrics[[#This Row],[Discount]]</f>
        <v>0</v>
      </c>
      <c r="V118" t="str">
        <f>IF(Derived_Metrics[[#This Row],[Discount]]&gt;0,"Discount Applied","No Discount")</f>
        <v>No Discount</v>
      </c>
      <c r="W118" t="str">
        <f>IF(Derived_Metrics[[#This Row],[Discount]]&gt;0.3,"High Discount","Low Discount")</f>
        <v>Low Discount</v>
      </c>
      <c r="X118" s="13">
        <f>SUMIFS(Derived_Metrics[Customer_Revenue_Share],Derived_Metrics[Customee_ Revenue _Rank],"&lt;="&amp;Derived_Metrics[[#This Row],[Customee_ Revenue _Rank]])</f>
        <v>0.99973769853760019</v>
      </c>
      <c r="Y118" t="str">
        <f>IF(Derived_Metrics[[#This Row],[Cumulative_Revenue_%]]&lt;=0.8,"Top 80% Revenue","Remaining 20% Revenue")</f>
        <v>Remaining 20% Revenue</v>
      </c>
    </row>
    <row r="119" spans="1:25" x14ac:dyDescent="0.25">
      <c r="A119" t="s">
        <v>658</v>
      </c>
      <c r="B119" s="1">
        <v>42197</v>
      </c>
      <c r="C119" t="s">
        <v>659</v>
      </c>
      <c r="D119" s="4">
        <f>SUMIFS(Derived_Metrics[Revenue],Derived_Metrics[Customer ID],Derived_Metrics[[#This Row],[Customer ID]])</f>
        <v>2536.4960000000001</v>
      </c>
      <c r="E119" s="4">
        <f>SUMIFS(Derived_Metrics[Profit],Derived_Metrics[Customer ID],Derived_Metrics[[#This Row],[Customer ID]])</f>
        <v>-98.635199999999983</v>
      </c>
      <c r="F119" s="5">
        <f>_xlfn.PERCENTRANK.INC(Derived_Metrics[Customer Revenue],Derived_Metrics[[#This Row],[Customer Revenue]])</f>
        <v>0.35099999999999998</v>
      </c>
      <c r="G119" s="5" t="str" cm="1">
        <f t="array" ref="G119">_xlfn.IFS(Derived_Metrics[[#This Row],[Customer Revenue Percentile]]&gt;=0.8,"High Value",Derived_Metrics[[#This Row],[Customer Revenue Percentile]]&gt;=0.4,"Medium Value",TRUE,"Low Value")</f>
        <v>Low Value</v>
      </c>
      <c r="H119" s="12">
        <f>_xlfn.RANK.EQ(Derived_Metrics[[#This Row],[Customer Revenue]],Derived_Metrics[Customer Revenue],0)</f>
        <v>1374</v>
      </c>
      <c r="I119" s="15">
        <f>Derived_Metrics[[#This Row],[Customer Revenue]]/SUM(Derived_Metrics[Customer Revenue])</f>
        <v>1.6281280383780738E-4</v>
      </c>
      <c r="J119" t="s">
        <v>661</v>
      </c>
      <c r="K119" s="5">
        <f>SUMIFS(Derived_Metrics[Revenue],Derived_Metrics[Product ID],Derived_Metrics[[#This Row],[Product ID]])</f>
        <v>21499.842000000004</v>
      </c>
      <c r="L119" s="5">
        <f>SUMIFS(Derived_Metrics[Profit],Derived_Metrics[Product ID],Derived_Metrics[[#This Row],[Product ID]])</f>
        <v>234.23400000000001</v>
      </c>
      <c r="M119" s="5" t="str">
        <f>IF(AND(Derived_Metrics[[#This Row],[Product Revenue]]&gt;AVERAGE(Derived_Metrics[Product Revenue]),Derived_Metrics[[#This Row],[Product Profit]]&lt;0),"high sales Low Profit","Normal")</f>
        <v>Normal</v>
      </c>
      <c r="N119">
        <v>283.92</v>
      </c>
      <c r="O119">
        <v>4</v>
      </c>
      <c r="P119">
        <v>0</v>
      </c>
      <c r="Q119">
        <v>70.98</v>
      </c>
      <c r="R119">
        <f>Derived_Metrics[[#This Row],[Selling Price]]*Derived_Metrics[[#This Row],[Quantity]]</f>
        <v>1135.68</v>
      </c>
      <c r="S119" s="2">
        <f>IF(Derived_Metrics[[#This Row],[Revenue]]=0,0,Derived_Metrics[[#This Row],[Profit]]/Derived_Metrics[[#This Row],[Revenue]])</f>
        <v>6.25E-2</v>
      </c>
      <c r="T119" t="str">
        <f>IF(Derived_Metrics[[#This Row],[Profit]]&lt;0, "Loss","Profit")</f>
        <v>Profit</v>
      </c>
      <c r="U119" s="5">
        <f>Derived_Metrics[[#This Row],[Selling Price]]*Derived_Metrics[[#This Row],[Quantity]]*Derived_Metrics[[#This Row],[Discount]]</f>
        <v>0</v>
      </c>
      <c r="V119" t="str">
        <f>IF(Derived_Metrics[[#This Row],[Discount]]&gt;0,"Discount Applied","No Discount")</f>
        <v>No Discount</v>
      </c>
      <c r="W119" t="str">
        <f>IF(Derived_Metrics[[#This Row],[Discount]]&gt;0.3,"High Discount","Low Discount")</f>
        <v>Low Discount</v>
      </c>
      <c r="X119" s="13">
        <f>SUMIFS(Derived_Metrics[Customer_Revenue_Share],Derived_Metrics[Customee_ Revenue _Rank],"&lt;="&amp;Derived_Metrics[[#This Row],[Customee_ Revenue _Rank]])</f>
        <v>0.94424194689191876</v>
      </c>
      <c r="Y119" t="str">
        <f>IF(Derived_Metrics[[#This Row],[Cumulative_Revenue_%]]&lt;=0.8,"Top 80% Revenue","Remaining 20% Revenue")</f>
        <v>Remaining 20% Revenue</v>
      </c>
    </row>
    <row r="120" spans="1:25" x14ac:dyDescent="0.25">
      <c r="A120" t="s">
        <v>663</v>
      </c>
      <c r="B120" s="1">
        <v>41948</v>
      </c>
      <c r="C120" t="s">
        <v>665</v>
      </c>
      <c r="D120" s="4">
        <f>SUMIFS(Derived_Metrics[Revenue],Derived_Metrics[Customer ID],Derived_Metrics[[#This Row],[Customer ID]])</f>
        <v>359.12799999999999</v>
      </c>
      <c r="E120" s="4">
        <f>SUMIFS(Derived_Metrics[Profit],Derived_Metrics[Customer ID],Derived_Metrics[[#This Row],[Customer ID]])</f>
        <v>-73.878</v>
      </c>
      <c r="F120" s="5">
        <f>_xlfn.PERCENTRANK.INC(Derived_Metrics[Customer Revenue],Derived_Metrics[[#This Row],[Customer Revenue]])</f>
        <v>6.6000000000000003E-2</v>
      </c>
      <c r="G120" s="5" t="str" cm="1">
        <f t="array" ref="G120">_xlfn.IFS(Derived_Metrics[[#This Row],[Customer Revenue Percentile]]&gt;=0.8,"High Value",Derived_Metrics[[#This Row],[Customer Revenue Percentile]]&gt;=0.4,"Medium Value",TRUE,"Low Value")</f>
        <v>Low Value</v>
      </c>
      <c r="H120" s="12">
        <f>_xlfn.RANK.EQ(Derived_Metrics[[#This Row],[Customer Revenue]],Derived_Metrics[Customer Revenue],0)</f>
        <v>1980</v>
      </c>
      <c r="I120" s="15">
        <f>Derived_Metrics[[#This Row],[Customer Revenue]]/SUM(Derived_Metrics[Customer Revenue])</f>
        <v>2.3051736181198033E-5</v>
      </c>
      <c r="J120" t="s">
        <v>668</v>
      </c>
      <c r="K120" s="5">
        <f>SUMIFS(Derived_Metrics[Revenue],Derived_Metrics[Product ID],Derived_Metrics[[#This Row],[Product ID]])</f>
        <v>4784.8560000000007</v>
      </c>
      <c r="L120" s="5">
        <f>SUMIFS(Derived_Metrics[Profit],Derived_Metrics[Product ID],Derived_Metrics[[#This Row],[Product ID]])</f>
        <v>-125.1996</v>
      </c>
      <c r="M120" s="5" t="str">
        <f>IF(AND(Derived_Metrics[[#This Row],[Product Revenue]]&gt;AVERAGE(Derived_Metrics[Product Revenue]),Derived_Metrics[[#This Row],[Product Profit]]&lt;0),"high sales Low Profit","Normal")</f>
        <v>Normal</v>
      </c>
      <c r="N120">
        <v>66.111999999999995</v>
      </c>
      <c r="O120">
        <v>4</v>
      </c>
      <c r="P120">
        <v>0.6</v>
      </c>
      <c r="Q120">
        <v>-84.2928</v>
      </c>
      <c r="R120">
        <f>Derived_Metrics[[#This Row],[Selling Price]]*Derived_Metrics[[#This Row],[Quantity]]</f>
        <v>264.44799999999998</v>
      </c>
      <c r="S120" s="2">
        <f>IF(Derived_Metrics[[#This Row],[Revenue]]=0,0,Derived_Metrics[[#This Row],[Profit]]/Derived_Metrics[[#This Row],[Revenue]])</f>
        <v>-0.31875000000000003</v>
      </c>
      <c r="T120" t="str">
        <f>IF(Derived_Metrics[[#This Row],[Profit]]&lt;0, "Loss","Profit")</f>
        <v>Loss</v>
      </c>
      <c r="U120" s="5">
        <f>Derived_Metrics[[#This Row],[Selling Price]]*Derived_Metrics[[#This Row],[Quantity]]*Derived_Metrics[[#This Row],[Discount]]</f>
        <v>158.66879999999998</v>
      </c>
      <c r="V120" t="str">
        <f>IF(Derived_Metrics[[#This Row],[Discount]]&gt;0,"Discount Applied","No Discount")</f>
        <v>Discount Applied</v>
      </c>
      <c r="W120" t="str">
        <f>IF(Derived_Metrics[[#This Row],[Discount]]&gt;0.3,"High Discount","Low Discount")</f>
        <v>High Discount</v>
      </c>
      <c r="X120" s="13">
        <f>SUMIFS(Derived_Metrics[Customer_Revenue_Share],Derived_Metrics[Customee_ Revenue _Rank],"&lt;="&amp;Derived_Metrics[[#This Row],[Customee_ Revenue _Rank]])</f>
        <v>0.99846105327290458</v>
      </c>
      <c r="Y120" t="str">
        <f>IF(Derived_Metrics[[#This Row],[Cumulative_Revenue_%]]&lt;=0.8,"Top 80% Revenue","Remaining 20% Revenue")</f>
        <v>Remaining 20% Revenue</v>
      </c>
    </row>
    <row r="121" spans="1:25" x14ac:dyDescent="0.25">
      <c r="A121" t="s">
        <v>670</v>
      </c>
      <c r="B121" s="1">
        <v>42475</v>
      </c>
      <c r="C121" t="s">
        <v>673</v>
      </c>
      <c r="D121" s="4">
        <f>SUMIFS(Derived_Metrics[Revenue],Derived_Metrics[Customer ID],Derived_Metrics[[#This Row],[Customer ID]])</f>
        <v>26242.641</v>
      </c>
      <c r="E121" s="4">
        <f>SUMIFS(Derived_Metrics[Profit],Derived_Metrics[Customer ID],Derived_Metrics[[#This Row],[Customer ID]])</f>
        <v>805.98400000000004</v>
      </c>
      <c r="F121" s="5">
        <f>_xlfn.PERCENTRANK.INC(Derived_Metrics[Customer Revenue],Derived_Metrics[[#This Row],[Customer Revenue]])</f>
        <v>0.95</v>
      </c>
      <c r="G121" s="5" t="str" cm="1">
        <f t="array" ref="G121">_xlfn.IFS(Derived_Metrics[[#This Row],[Customer Revenue Percentile]]&gt;=0.8,"High Value",Derived_Metrics[[#This Row],[Customer Revenue Percentile]]&gt;=0.4,"Medium Value",TRUE,"Low Value")</f>
        <v>High Value</v>
      </c>
      <c r="H121" s="12">
        <f>_xlfn.RANK.EQ(Derived_Metrics[[#This Row],[Customer Revenue]],Derived_Metrics[Customer Revenue],0)</f>
        <v>101</v>
      </c>
      <c r="I121" s="15">
        <f>Derived_Metrics[[#This Row],[Customer Revenue]]/SUM(Derived_Metrics[Customer Revenue])</f>
        <v>1.6844646951223268E-3</v>
      </c>
      <c r="J121" t="s">
        <v>675</v>
      </c>
      <c r="K121" s="5">
        <f>SUMIFS(Derived_Metrics[Revenue],Derived_Metrics[Product ID],Derived_Metrics[[#This Row],[Product ID]])</f>
        <v>124494.04800000001</v>
      </c>
      <c r="L121" s="5">
        <f>SUMIFS(Derived_Metrics[Profit],Derived_Metrics[Product ID],Derived_Metrics[[#This Row],[Product ID]])</f>
        <v>5.6843418860808015E-14</v>
      </c>
      <c r="M121" s="5" t="str">
        <f>IF(AND(Derived_Metrics[[#This Row],[Product Revenue]]&gt;AVERAGE(Derived_Metrics[Product Revenue]),Derived_Metrics[[#This Row],[Product Profit]]&lt;0),"high sales Low Profit","Normal")</f>
        <v>Normal</v>
      </c>
      <c r="N121">
        <v>1121.568</v>
      </c>
      <c r="O121">
        <v>2</v>
      </c>
      <c r="P121">
        <v>0.2</v>
      </c>
      <c r="Q121">
        <v>0</v>
      </c>
      <c r="R121">
        <f>Derived_Metrics[[#This Row],[Selling Price]]*Derived_Metrics[[#This Row],[Quantity]]</f>
        <v>2243.136</v>
      </c>
      <c r="S121" s="2">
        <f>IF(Derived_Metrics[[#This Row],[Revenue]]=0,0,Derived_Metrics[[#This Row],[Profit]]/Derived_Metrics[[#This Row],[Revenue]])</f>
        <v>0</v>
      </c>
      <c r="T121" t="str">
        <f>IF(Derived_Metrics[[#This Row],[Profit]]&lt;0, "Loss","Profit")</f>
        <v>Profit</v>
      </c>
      <c r="U121" s="5">
        <f>Derived_Metrics[[#This Row],[Selling Price]]*Derived_Metrics[[#This Row],[Quantity]]*Derived_Metrics[[#This Row],[Discount]]</f>
        <v>448.62720000000002</v>
      </c>
      <c r="V121" t="str">
        <f>IF(Derived_Metrics[[#This Row],[Discount]]&gt;0,"Discount Applied","No Discount")</f>
        <v>Discount Applied</v>
      </c>
      <c r="W121" t="str">
        <f>IF(Derived_Metrics[[#This Row],[Discount]]&gt;0.3,"High Discount","Low Discount")</f>
        <v>Low Discount</v>
      </c>
      <c r="X121" s="13">
        <f>SUMIFS(Derived_Metrics[Customer_Revenue_Share],Derived_Metrics[Customee_ Revenue _Rank],"&lt;="&amp;Derived_Metrics[[#This Row],[Customee_ Revenue _Rank]])</f>
        <v>0.24421445214168389</v>
      </c>
      <c r="Y121" t="str">
        <f>IF(Derived_Metrics[[#This Row],[Cumulative_Revenue_%]]&lt;=0.8,"Top 80% Revenue","Remaining 20% Revenue")</f>
        <v>Top 80% Revenue</v>
      </c>
    </row>
    <row r="122" spans="1:25" x14ac:dyDescent="0.25">
      <c r="A122" t="s">
        <v>677</v>
      </c>
      <c r="B122" s="1">
        <v>43048</v>
      </c>
      <c r="C122" t="s">
        <v>678</v>
      </c>
      <c r="D122" s="4">
        <f>SUMIFS(Derived_Metrics[Revenue],Derived_Metrics[Customer ID],Derived_Metrics[[#This Row],[Customer ID]])</f>
        <v>309.99400000000003</v>
      </c>
      <c r="E122" s="4">
        <f>SUMIFS(Derived_Metrics[Profit],Derived_Metrics[Customer ID],Derived_Metrics[[#This Row],[Customer ID]])</f>
        <v>-164.76560000000001</v>
      </c>
      <c r="F122" s="5">
        <f>_xlfn.PERCENTRANK.INC(Derived_Metrics[Customer Revenue],Derived_Metrics[[#This Row],[Customer Revenue]])</f>
        <v>0.06</v>
      </c>
      <c r="G122" s="5" t="str" cm="1">
        <f t="array" ref="G122">_xlfn.IFS(Derived_Metrics[[#This Row],[Customer Revenue Percentile]]&gt;=0.8,"High Value",Derived_Metrics[[#This Row],[Customer Revenue Percentile]]&gt;=0.4,"Medium Value",TRUE,"Low Value")</f>
        <v>Low Value</v>
      </c>
      <c r="H122" s="12">
        <f>_xlfn.RANK.EQ(Derived_Metrics[[#This Row],[Customer Revenue]],Derived_Metrics[Customer Revenue],0)</f>
        <v>1992</v>
      </c>
      <c r="I122" s="15">
        <f>Derived_Metrics[[#This Row],[Customer Revenue]]/SUM(Derived_Metrics[Customer Revenue])</f>
        <v>1.9897919142351205E-5</v>
      </c>
      <c r="J122" t="s">
        <v>681</v>
      </c>
      <c r="K122" s="5">
        <f>SUMIFS(Derived_Metrics[Revenue],Derived_Metrics[Product ID],Derived_Metrics[[#This Row],[Product ID]])</f>
        <v>1621.6880000000001</v>
      </c>
      <c r="L122" s="5">
        <f>SUMIFS(Derived_Metrics[Profit],Derived_Metrics[Product ID],Derived_Metrics[[#This Row],[Product ID]])</f>
        <v>101.7868</v>
      </c>
      <c r="M122" s="5" t="str">
        <f>IF(AND(Derived_Metrics[[#This Row],[Product Revenue]]&gt;AVERAGE(Derived_Metrics[Product Revenue]),Derived_Metrics[[#This Row],[Product Profit]]&lt;0),"high sales Low Profit","Normal")</f>
        <v>Normal</v>
      </c>
      <c r="N122">
        <v>34.503999999999998</v>
      </c>
      <c r="O122">
        <v>1</v>
      </c>
      <c r="P122">
        <v>0.2</v>
      </c>
      <c r="Q122">
        <v>6.0381999999999998</v>
      </c>
      <c r="R122">
        <f>Derived_Metrics[[#This Row],[Selling Price]]*Derived_Metrics[[#This Row],[Quantity]]</f>
        <v>34.503999999999998</v>
      </c>
      <c r="S122" s="2">
        <f>IF(Derived_Metrics[[#This Row],[Revenue]]=0,0,Derived_Metrics[[#This Row],[Profit]]/Derived_Metrics[[#This Row],[Revenue]])</f>
        <v>0.17500000000000002</v>
      </c>
      <c r="T122" t="str">
        <f>IF(Derived_Metrics[[#This Row],[Profit]]&lt;0, "Loss","Profit")</f>
        <v>Profit</v>
      </c>
      <c r="U122" s="5">
        <f>Derived_Metrics[[#This Row],[Selling Price]]*Derived_Metrics[[#This Row],[Quantity]]*Derived_Metrics[[#This Row],[Discount]]</f>
        <v>6.9008000000000003</v>
      </c>
      <c r="V122" t="str">
        <f>IF(Derived_Metrics[[#This Row],[Discount]]&gt;0,"Discount Applied","No Discount")</f>
        <v>Discount Applied</v>
      </c>
      <c r="W122" t="str">
        <f>IF(Derived_Metrics[[#This Row],[Discount]]&gt;0.3,"High Discount","Low Discount")</f>
        <v>Low Discount</v>
      </c>
      <c r="X122" s="13">
        <f>SUMIFS(Derived_Metrics[Customer_Revenue_Share],Derived_Metrics[Customee_ Revenue _Rank],"&lt;="&amp;Derived_Metrics[[#This Row],[Customee_ Revenue _Rank]])</f>
        <v>0.99872106146215966</v>
      </c>
      <c r="Y122" t="str">
        <f>IF(Derived_Metrics[[#This Row],[Cumulative_Revenue_%]]&lt;=0.8,"Top 80% Revenue","Remaining 20% Revenue")</f>
        <v>Remaining 20% Revenue</v>
      </c>
    </row>
    <row r="123" spans="1:25" x14ac:dyDescent="0.25">
      <c r="A123" t="s">
        <v>683</v>
      </c>
      <c r="B123" s="1">
        <v>42649</v>
      </c>
      <c r="C123" t="s">
        <v>684</v>
      </c>
      <c r="D123" s="4">
        <f>SUMIFS(Derived_Metrics[Revenue],Derived_Metrics[Customer ID],Derived_Metrics[[#This Row],[Customer ID]])</f>
        <v>8014.22</v>
      </c>
      <c r="E123" s="4">
        <f>SUMIFS(Derived_Metrics[Profit],Derived_Metrics[Customer ID],Derived_Metrics[[#This Row],[Customer ID]])</f>
        <v>-234.4615</v>
      </c>
      <c r="F123" s="5">
        <f>_xlfn.PERCENTRANK.INC(Derived_Metrics[Customer Revenue],Derived_Metrics[[#This Row],[Customer Revenue]])</f>
        <v>0.69099999999999995</v>
      </c>
      <c r="G123" s="5" t="str" cm="1">
        <f t="array" ref="G123">_xlfn.IFS(Derived_Metrics[[#This Row],[Customer Revenue Percentile]]&gt;=0.8,"High Value",Derived_Metrics[[#This Row],[Customer Revenue Percentile]]&gt;=0.4,"Medium Value",TRUE,"Low Value")</f>
        <v>Medium Value</v>
      </c>
      <c r="H123" s="12">
        <f>_xlfn.RANK.EQ(Derived_Metrics[[#This Row],[Customer Revenue]],Derived_Metrics[Customer Revenue],0)</f>
        <v>652</v>
      </c>
      <c r="I123" s="15">
        <f>Derived_Metrics[[#This Row],[Customer Revenue]]/SUM(Derived_Metrics[Customer Revenue])</f>
        <v>5.1441738081709279E-4</v>
      </c>
      <c r="J123" t="s">
        <v>686</v>
      </c>
      <c r="K123" s="5">
        <f>SUMIFS(Derived_Metrics[Revenue],Derived_Metrics[Product ID],Derived_Metrics[[#This Row],[Product ID]])</f>
        <v>25920.539999999997</v>
      </c>
      <c r="L123" s="5">
        <f>SUMIFS(Derived_Metrics[Profit],Derived_Metrics[Product ID],Derived_Metrics[[#This Row],[Product ID]])</f>
        <v>-964.19399999999996</v>
      </c>
      <c r="M123" s="5" t="str">
        <f>IF(AND(Derived_Metrics[[#This Row],[Product Revenue]]&gt;AVERAGE(Derived_Metrics[Product Revenue]),Derived_Metrics[[#This Row],[Product Profit]]&lt;0),"high sales Low Profit","Normal")</f>
        <v>high sales Low Profit</v>
      </c>
      <c r="N123">
        <v>1335.68</v>
      </c>
      <c r="O123">
        <v>4</v>
      </c>
      <c r="P123">
        <v>0.2</v>
      </c>
      <c r="Q123">
        <v>-217.048</v>
      </c>
      <c r="R123">
        <f>Derived_Metrics[[#This Row],[Selling Price]]*Derived_Metrics[[#This Row],[Quantity]]</f>
        <v>5342.72</v>
      </c>
      <c r="S123" s="2">
        <f>IF(Derived_Metrics[[#This Row],[Revenue]]=0,0,Derived_Metrics[[#This Row],[Profit]]/Derived_Metrics[[#This Row],[Revenue]])</f>
        <v>-4.0625000000000001E-2</v>
      </c>
      <c r="T123" t="str">
        <f>IF(Derived_Metrics[[#This Row],[Profit]]&lt;0, "Loss","Profit")</f>
        <v>Loss</v>
      </c>
      <c r="U123" s="5">
        <f>Derived_Metrics[[#This Row],[Selling Price]]*Derived_Metrics[[#This Row],[Quantity]]*Derived_Metrics[[#This Row],[Discount]]</f>
        <v>1068.5440000000001</v>
      </c>
      <c r="V123" t="str">
        <f>IF(Derived_Metrics[[#This Row],[Discount]]&gt;0,"Discount Applied","No Discount")</f>
        <v>Discount Applied</v>
      </c>
      <c r="W123" t="str">
        <f>IF(Derived_Metrics[[#This Row],[Discount]]&gt;0.3,"High Discount","Low Discount")</f>
        <v>Low Discount</v>
      </c>
      <c r="X123" s="13">
        <f>SUMIFS(Derived_Metrics[Customer_Revenue_Share],Derived_Metrics[Customee_ Revenue _Rank],"&lt;="&amp;Derived_Metrics[[#This Row],[Customee_ Revenue _Rank]])</f>
        <v>0.72007693652695615</v>
      </c>
      <c r="Y123" t="str">
        <f>IF(Derived_Metrics[[#This Row],[Cumulative_Revenue_%]]&lt;=0.8,"Top 80% Revenue","Remaining 20% Revenue")</f>
        <v>Top 80% Revenue</v>
      </c>
    </row>
    <row r="124" spans="1:25" x14ac:dyDescent="0.25">
      <c r="A124" t="s">
        <v>688</v>
      </c>
      <c r="B124" s="1">
        <v>43059</v>
      </c>
      <c r="C124" t="s">
        <v>691</v>
      </c>
      <c r="D124" s="4">
        <f>SUMIFS(Derived_Metrics[Revenue],Derived_Metrics[Customer ID],Derived_Metrics[[#This Row],[Customer ID]])</f>
        <v>1573.72</v>
      </c>
      <c r="E124" s="4">
        <f>SUMIFS(Derived_Metrics[Profit],Derived_Metrics[Customer ID],Derived_Metrics[[#This Row],[Customer ID]])</f>
        <v>28.484800000000003</v>
      </c>
      <c r="F124" s="5">
        <f>_xlfn.PERCENTRANK.INC(Derived_Metrics[Customer Revenue],Derived_Metrics[[#This Row],[Customer Revenue]])</f>
        <v>0.22600000000000001</v>
      </c>
      <c r="G124" s="5" t="str" cm="1">
        <f t="array" ref="G124">_xlfn.IFS(Derived_Metrics[[#This Row],[Customer Revenue Percentile]]&gt;=0.8,"High Value",Derived_Metrics[[#This Row],[Customer Revenue Percentile]]&gt;=0.4,"Medium Value",TRUE,"Low Value")</f>
        <v>Low Value</v>
      </c>
      <c r="H124" s="12">
        <f>_xlfn.RANK.EQ(Derived_Metrics[[#This Row],[Customer Revenue]],Derived_Metrics[Customer Revenue],0)</f>
        <v>1637</v>
      </c>
      <c r="I124" s="15">
        <f>Derived_Metrics[[#This Row],[Customer Revenue]]/SUM(Derived_Metrics[Customer Revenue])</f>
        <v>1.0101406257121408E-4</v>
      </c>
      <c r="J124" t="s">
        <v>532</v>
      </c>
      <c r="K124" s="5">
        <f>SUMIFS(Derived_Metrics[Revenue],Derived_Metrics[Product ID],Derived_Metrics[[#This Row],[Product ID]])</f>
        <v>1405.8</v>
      </c>
      <c r="L124" s="5">
        <f>SUMIFS(Derived_Metrics[Profit],Derived_Metrics[Product ID],Derived_Metrics[[#This Row],[Product ID]])</f>
        <v>116.29800000000002</v>
      </c>
      <c r="M124" s="5" t="str">
        <f>IF(AND(Derived_Metrics[[#This Row],[Product Revenue]]&gt;AVERAGE(Derived_Metrics[Product Revenue]),Derived_Metrics[[#This Row],[Product Profit]]&lt;0),"high sales Low Profit","Normal")</f>
        <v>Normal</v>
      </c>
      <c r="N124">
        <v>42.6</v>
      </c>
      <c r="O124">
        <v>3</v>
      </c>
      <c r="P124">
        <v>0</v>
      </c>
      <c r="Q124">
        <v>16.614000000000001</v>
      </c>
      <c r="R124">
        <f>Derived_Metrics[[#This Row],[Selling Price]]*Derived_Metrics[[#This Row],[Quantity]]</f>
        <v>127.80000000000001</v>
      </c>
      <c r="S124" s="2">
        <f>IF(Derived_Metrics[[#This Row],[Revenue]]=0,0,Derived_Metrics[[#This Row],[Profit]]/Derived_Metrics[[#This Row],[Revenue]])</f>
        <v>0.13</v>
      </c>
      <c r="T124" t="str">
        <f>IF(Derived_Metrics[[#This Row],[Profit]]&lt;0, "Loss","Profit")</f>
        <v>Profit</v>
      </c>
      <c r="U124" s="5">
        <f>Derived_Metrics[[#This Row],[Selling Price]]*Derived_Metrics[[#This Row],[Quantity]]*Derived_Metrics[[#This Row],[Discount]]</f>
        <v>0</v>
      </c>
      <c r="V124" t="str">
        <f>IF(Derived_Metrics[[#This Row],[Discount]]&gt;0,"Discount Applied","No Discount")</f>
        <v>No Discount</v>
      </c>
      <c r="W124" t="str">
        <f>IF(Derived_Metrics[[#This Row],[Discount]]&gt;0.3,"High Discount","Low Discount")</f>
        <v>Low Discount</v>
      </c>
      <c r="X124" s="13">
        <f>SUMIFS(Derived_Metrics[Customer_Revenue_Share],Derived_Metrics[Customee_ Revenue _Rank],"&lt;="&amp;Derived_Metrics[[#This Row],[Customee_ Revenue _Rank]])</f>
        <v>0.97896287260286252</v>
      </c>
      <c r="Y124" t="str">
        <f>IF(Derived_Metrics[[#This Row],[Cumulative_Revenue_%]]&lt;=0.8,"Top 80% Revenue","Remaining 20% Revenue")</f>
        <v>Remaining 20% Revenue</v>
      </c>
    </row>
    <row r="125" spans="1:25" x14ac:dyDescent="0.25">
      <c r="A125" t="s">
        <v>693</v>
      </c>
      <c r="B125" s="1">
        <v>41896</v>
      </c>
      <c r="C125" t="s">
        <v>696</v>
      </c>
      <c r="D125" s="4">
        <f>SUMIFS(Derived_Metrics[Revenue],Derived_Metrics[Customer ID],Derived_Metrics[[#This Row],[Customer ID]])</f>
        <v>11063.273999999999</v>
      </c>
      <c r="E125" s="4">
        <f>SUMIFS(Derived_Metrics[Profit],Derived_Metrics[Customer ID],Derived_Metrics[[#This Row],[Customer ID]])</f>
        <v>-50.715299999999971</v>
      </c>
      <c r="F125" s="5">
        <f>_xlfn.PERCENTRANK.INC(Derived_Metrics[Customer Revenue],Derived_Metrics[[#This Row],[Customer Revenue]])</f>
        <v>0.79400000000000004</v>
      </c>
      <c r="G125" s="5" t="str" cm="1">
        <f t="array" ref="G125">_xlfn.IFS(Derived_Metrics[[#This Row],[Customer Revenue Percentile]]&gt;=0.8,"High Value",Derived_Metrics[[#This Row],[Customer Revenue Percentile]]&gt;=0.4,"Medium Value",TRUE,"Low Value")</f>
        <v>Medium Value</v>
      </c>
      <c r="H125" s="12">
        <f>_xlfn.RANK.EQ(Derived_Metrics[[#This Row],[Customer Revenue]],Derived_Metrics[Customer Revenue],0)</f>
        <v>432</v>
      </c>
      <c r="I125" s="15">
        <f>Derived_Metrics[[#This Row],[Customer Revenue]]/SUM(Derived_Metrics[Customer Revenue])</f>
        <v>7.1013029768858874E-4</v>
      </c>
      <c r="J125" t="s">
        <v>698</v>
      </c>
      <c r="K125" s="5">
        <f>SUMIFS(Derived_Metrics[Revenue],Derived_Metrics[Product ID],Derived_Metrics[[#This Row],[Product ID]])</f>
        <v>457.29200000000003</v>
      </c>
      <c r="L125" s="5">
        <f>SUMIFS(Derived_Metrics[Profit],Derived_Metrics[Product ID],Derived_Metrics[[#This Row],[Product ID]])</f>
        <v>25.161999999999999</v>
      </c>
      <c r="M125" s="5" t="str">
        <f>IF(AND(Derived_Metrics[[#This Row],[Product Revenue]]&gt;AVERAGE(Derived_Metrics[Product Revenue]),Derived_Metrics[[#This Row],[Product Profit]]&lt;0),"high sales Low Profit","Normal")</f>
        <v>Normal</v>
      </c>
      <c r="N125">
        <v>13.128</v>
      </c>
      <c r="O125">
        <v>3</v>
      </c>
      <c r="P125">
        <v>0.2</v>
      </c>
      <c r="Q125">
        <v>3.7743000000000002</v>
      </c>
      <c r="R125">
        <f>Derived_Metrics[[#This Row],[Selling Price]]*Derived_Metrics[[#This Row],[Quantity]]</f>
        <v>39.384</v>
      </c>
      <c r="S125" s="2">
        <f>IF(Derived_Metrics[[#This Row],[Revenue]]=0,0,Derived_Metrics[[#This Row],[Profit]]/Derived_Metrics[[#This Row],[Revenue]])</f>
        <v>9.583333333333334E-2</v>
      </c>
      <c r="T125" t="str">
        <f>IF(Derived_Metrics[[#This Row],[Profit]]&lt;0, "Loss","Profit")</f>
        <v>Profit</v>
      </c>
      <c r="U125" s="5">
        <f>Derived_Metrics[[#This Row],[Selling Price]]*Derived_Metrics[[#This Row],[Quantity]]*Derived_Metrics[[#This Row],[Discount]]</f>
        <v>7.8768000000000002</v>
      </c>
      <c r="V125" t="str">
        <f>IF(Derived_Metrics[[#This Row],[Discount]]&gt;0,"Discount Applied","No Discount")</f>
        <v>Discount Applied</v>
      </c>
      <c r="W125" t="str">
        <f>IF(Derived_Metrics[[#This Row],[Discount]]&gt;0.3,"High Discount","Low Discount")</f>
        <v>Low Discount</v>
      </c>
      <c r="X125" s="13">
        <f>SUMIFS(Derived_Metrics[Customer_Revenue_Share],Derived_Metrics[Customee_ Revenue _Rank],"&lt;="&amp;Derived_Metrics[[#This Row],[Customee_ Revenue _Rank]])</f>
        <v>0.58297323632484277</v>
      </c>
      <c r="Y125" t="str">
        <f>IF(Derived_Metrics[[#This Row],[Cumulative_Revenue_%]]&lt;=0.8,"Top 80% Revenue","Remaining 20% Revenue")</f>
        <v>Top 80% Revenue</v>
      </c>
    </row>
    <row r="126" spans="1:25" x14ac:dyDescent="0.25">
      <c r="A126" t="s">
        <v>700</v>
      </c>
      <c r="B126" s="1">
        <v>42745</v>
      </c>
      <c r="C126" t="s">
        <v>701</v>
      </c>
      <c r="D126" s="4">
        <f>SUMIFS(Derived_Metrics[Revenue],Derived_Metrics[Customer ID],Derived_Metrics[[#This Row],[Customer ID]])</f>
        <v>28786.18</v>
      </c>
      <c r="E126" s="4">
        <f>SUMIFS(Derived_Metrics[Profit],Derived_Metrics[Customer ID],Derived_Metrics[[#This Row],[Customer ID]])</f>
        <v>568.36979999999994</v>
      </c>
      <c r="F126" s="5">
        <f>_xlfn.PERCENTRANK.INC(Derived_Metrics[Customer Revenue],Derived_Metrics[[#This Row],[Customer Revenue]])</f>
        <v>0.96399999999999997</v>
      </c>
      <c r="G126" s="5" t="str" cm="1">
        <f t="array" ref="G126">_xlfn.IFS(Derived_Metrics[[#This Row],[Customer Revenue Percentile]]&gt;=0.8,"High Value",Derived_Metrics[[#This Row],[Customer Revenue Percentile]]&gt;=0.4,"Medium Value",TRUE,"Low Value")</f>
        <v>High Value</v>
      </c>
      <c r="H126" s="12">
        <f>_xlfn.RANK.EQ(Derived_Metrics[[#This Row],[Customer Revenue]],Derived_Metrics[Customer Revenue],0)</f>
        <v>75</v>
      </c>
      <c r="I126" s="15">
        <f>Derived_Metrics[[#This Row],[Customer Revenue]]/SUM(Derived_Metrics[Customer Revenue])</f>
        <v>1.8477295755955515E-3</v>
      </c>
      <c r="J126" t="s">
        <v>703</v>
      </c>
      <c r="K126" s="5">
        <f>SUMIFS(Derived_Metrics[Revenue],Derived_Metrics[Product ID],Derived_Metrics[[#This Row],[Product ID]])</f>
        <v>33892.794000000002</v>
      </c>
      <c r="L126" s="5">
        <f>SUMIFS(Derived_Metrics[Profit],Derived_Metrics[Product ID],Derived_Metrics[[#This Row],[Product ID]])</f>
        <v>281.96999999999997</v>
      </c>
      <c r="M126" s="5" t="str">
        <f>IF(AND(Derived_Metrics[[#This Row],[Product Revenue]]&gt;AVERAGE(Derived_Metrics[Product Revenue]),Derived_Metrics[[#This Row],[Product Profit]]&lt;0),"high sales Low Profit","Normal")</f>
        <v>Normal</v>
      </c>
      <c r="N126">
        <v>451.15199999999999</v>
      </c>
      <c r="O126">
        <v>3</v>
      </c>
      <c r="P126">
        <v>0.2</v>
      </c>
      <c r="Q126">
        <v>0</v>
      </c>
      <c r="R126">
        <f>Derived_Metrics[[#This Row],[Selling Price]]*Derived_Metrics[[#This Row],[Quantity]]</f>
        <v>1353.4559999999999</v>
      </c>
      <c r="S126" s="2">
        <f>IF(Derived_Metrics[[#This Row],[Revenue]]=0,0,Derived_Metrics[[#This Row],[Profit]]/Derived_Metrics[[#This Row],[Revenue]])</f>
        <v>0</v>
      </c>
      <c r="T126" t="str">
        <f>IF(Derived_Metrics[[#This Row],[Profit]]&lt;0, "Loss","Profit")</f>
        <v>Profit</v>
      </c>
      <c r="U126" s="5">
        <f>Derived_Metrics[[#This Row],[Selling Price]]*Derived_Metrics[[#This Row],[Quantity]]*Derived_Metrics[[#This Row],[Discount]]</f>
        <v>270.69119999999998</v>
      </c>
      <c r="V126" t="str">
        <f>IF(Derived_Metrics[[#This Row],[Discount]]&gt;0,"Discount Applied","No Discount")</f>
        <v>Discount Applied</v>
      </c>
      <c r="W126" t="str">
        <f>IF(Derived_Metrics[[#This Row],[Discount]]&gt;0.3,"High Discount","Low Discount")</f>
        <v>Low Discount</v>
      </c>
      <c r="X126" s="13">
        <f>SUMIFS(Derived_Metrics[Customer_Revenue_Share],Derived_Metrics[Customee_ Revenue _Rank],"&lt;="&amp;Derived_Metrics[[#This Row],[Customee_ Revenue _Rank]])</f>
        <v>0.19456671782891052</v>
      </c>
      <c r="Y126" t="str">
        <f>IF(Derived_Metrics[[#This Row],[Cumulative_Revenue_%]]&lt;=0.8,"Top 80% Revenue","Remaining 20% Revenue")</f>
        <v>Top 80% Revenue</v>
      </c>
    </row>
    <row r="127" spans="1:25" x14ac:dyDescent="0.25">
      <c r="A127" t="s">
        <v>705</v>
      </c>
      <c r="B127" s="1">
        <v>42936</v>
      </c>
      <c r="C127" t="s">
        <v>708</v>
      </c>
      <c r="D127" s="4">
        <f>SUMIFS(Derived_Metrics[Revenue],Derived_Metrics[Customer ID],Derived_Metrics[[#This Row],[Customer ID]])</f>
        <v>2899.2139999999999</v>
      </c>
      <c r="E127" s="4">
        <f>SUMIFS(Derived_Metrics[Profit],Derived_Metrics[Customer ID],Derived_Metrics[[#This Row],[Customer ID]])</f>
        <v>108.20050000000002</v>
      </c>
      <c r="F127" s="5">
        <f>_xlfn.PERCENTRANK.INC(Derived_Metrics[Customer Revenue],Derived_Metrics[[#This Row],[Customer Revenue]])</f>
        <v>0.378</v>
      </c>
      <c r="G127" s="5" t="str" cm="1">
        <f t="array" ref="G127">_xlfn.IFS(Derived_Metrics[[#This Row],[Customer Revenue Percentile]]&gt;=0.8,"High Value",Derived_Metrics[[#This Row],[Customer Revenue Percentile]]&gt;=0.4,"Medium Value",TRUE,"Low Value")</f>
        <v>Low Value</v>
      </c>
      <c r="H127" s="12">
        <f>_xlfn.RANK.EQ(Derived_Metrics[[#This Row],[Customer Revenue]],Derived_Metrics[Customer Revenue],0)</f>
        <v>1312</v>
      </c>
      <c r="I127" s="15">
        <f>Derived_Metrics[[#This Row],[Customer Revenue]]/SUM(Derived_Metrics[Customer Revenue])</f>
        <v>1.8609497522007718E-4</v>
      </c>
      <c r="J127" t="s">
        <v>710</v>
      </c>
      <c r="K127" s="5">
        <f>SUMIFS(Derived_Metrics[Revenue],Derived_Metrics[Product ID],Derived_Metrics[[#This Row],[Product ID]])</f>
        <v>1626.52</v>
      </c>
      <c r="L127" s="5">
        <f>SUMIFS(Derived_Metrics[Profit],Derived_Metrics[Product ID],Derived_Metrics[[#This Row],[Product ID]])</f>
        <v>29.453200000000002</v>
      </c>
      <c r="M127" s="5" t="str">
        <f>IF(AND(Derived_Metrics[[#This Row],[Product Revenue]]&gt;AVERAGE(Derived_Metrics[Product Revenue]),Derived_Metrics[[#This Row],[Product Profit]]&lt;0),"high sales Low Profit","Normal")</f>
        <v>Normal</v>
      </c>
      <c r="N127">
        <v>8.7919999999999998</v>
      </c>
      <c r="O127">
        <v>1</v>
      </c>
      <c r="P127">
        <v>0.6</v>
      </c>
      <c r="Q127">
        <v>-5.7148000000000003</v>
      </c>
      <c r="R127">
        <f>Derived_Metrics[[#This Row],[Selling Price]]*Derived_Metrics[[#This Row],[Quantity]]</f>
        <v>8.7919999999999998</v>
      </c>
      <c r="S127" s="2">
        <f>IF(Derived_Metrics[[#This Row],[Revenue]]=0,0,Derived_Metrics[[#This Row],[Profit]]/Derived_Metrics[[#This Row],[Revenue]])</f>
        <v>-0.65</v>
      </c>
      <c r="T127" t="str">
        <f>IF(Derived_Metrics[[#This Row],[Profit]]&lt;0, "Loss","Profit")</f>
        <v>Loss</v>
      </c>
      <c r="U127" s="5">
        <f>Derived_Metrics[[#This Row],[Selling Price]]*Derived_Metrics[[#This Row],[Quantity]]*Derived_Metrics[[#This Row],[Discount]]</f>
        <v>5.2751999999999999</v>
      </c>
      <c r="V127" t="str">
        <f>IF(Derived_Metrics[[#This Row],[Discount]]&gt;0,"Discount Applied","No Discount")</f>
        <v>Discount Applied</v>
      </c>
      <c r="W127" t="str">
        <f>IF(Derived_Metrics[[#This Row],[Discount]]&gt;0.3,"High Discount","Low Discount")</f>
        <v>High Discount</v>
      </c>
      <c r="X127" s="13">
        <f>SUMIFS(Derived_Metrics[Customer_Revenue_Share],Derived_Metrics[Customee_ Revenue _Rank],"&lt;="&amp;Derived_Metrics[[#This Row],[Customee_ Revenue _Rank]])</f>
        <v>0.93412657977911895</v>
      </c>
      <c r="Y127" t="str">
        <f>IF(Derived_Metrics[[#This Row],[Cumulative_Revenue_%]]&lt;=0.8,"Top 80% Revenue","Remaining 20% Revenue")</f>
        <v>Remaining 20% Revenue</v>
      </c>
    </row>
    <row r="128" spans="1:25" x14ac:dyDescent="0.25">
      <c r="A128" t="s">
        <v>712</v>
      </c>
      <c r="B128" s="1">
        <v>42070</v>
      </c>
      <c r="C128" t="s">
        <v>713</v>
      </c>
      <c r="D128" s="4">
        <f>SUMIFS(Derived_Metrics[Revenue],Derived_Metrics[Customer ID],Derived_Metrics[[#This Row],[Customer ID]])</f>
        <v>978.53</v>
      </c>
      <c r="E128" s="4">
        <f>SUMIFS(Derived_Metrics[Profit],Derived_Metrics[Customer ID],Derived_Metrics[[#This Row],[Customer ID]])</f>
        <v>57.478400000000001</v>
      </c>
      <c r="F128" s="5">
        <f>_xlfn.PERCENTRANK.INC(Derived_Metrics[Customer Revenue],Derived_Metrics[[#This Row],[Customer Revenue]])</f>
        <v>0.16300000000000001</v>
      </c>
      <c r="G128" s="5" t="str" cm="1">
        <f t="array" ref="G128">_xlfn.IFS(Derived_Metrics[[#This Row],[Customer Revenue Percentile]]&gt;=0.8,"High Value",Derived_Metrics[[#This Row],[Customer Revenue Percentile]]&gt;=0.4,"Medium Value",TRUE,"Low Value")</f>
        <v>Low Value</v>
      </c>
      <c r="H128" s="12">
        <f>_xlfn.RANK.EQ(Derived_Metrics[[#This Row],[Customer Revenue]],Derived_Metrics[Customer Revenue],0)</f>
        <v>1770</v>
      </c>
      <c r="I128" s="15">
        <f>Derived_Metrics[[#This Row],[Customer Revenue]]/SUM(Derived_Metrics[Customer Revenue])</f>
        <v>6.2809960252020763E-5</v>
      </c>
      <c r="J128" t="s">
        <v>498</v>
      </c>
      <c r="K128" s="5">
        <f>SUMIFS(Derived_Metrics[Revenue],Derived_Metrics[Product ID],Derived_Metrics[[#This Row],[Product ID]])</f>
        <v>5351.8919999999998</v>
      </c>
      <c r="L128" s="5">
        <f>SUMIFS(Derived_Metrics[Profit],Derived_Metrics[Product ID],Derived_Metrics[[#This Row],[Product ID]])</f>
        <v>-133.44239999999999</v>
      </c>
      <c r="M128" s="5" t="str">
        <f>IF(AND(Derived_Metrics[[#This Row],[Product Revenue]]&gt;AVERAGE(Derived_Metrics[Product Revenue]),Derived_Metrics[[#This Row],[Product Profit]]&lt;0),"high sales Low Profit","Normal")</f>
        <v>Normal</v>
      </c>
      <c r="N128">
        <v>70.98</v>
      </c>
      <c r="O128">
        <v>1</v>
      </c>
      <c r="P128">
        <v>0</v>
      </c>
      <c r="Q128">
        <v>4.9686000000000003</v>
      </c>
      <c r="R128">
        <f>Derived_Metrics[[#This Row],[Selling Price]]*Derived_Metrics[[#This Row],[Quantity]]</f>
        <v>70.98</v>
      </c>
      <c r="S128" s="2">
        <f>IF(Derived_Metrics[[#This Row],[Revenue]]=0,0,Derived_Metrics[[#This Row],[Profit]]/Derived_Metrics[[#This Row],[Revenue]])</f>
        <v>7.0000000000000007E-2</v>
      </c>
      <c r="T128" t="str">
        <f>IF(Derived_Metrics[[#This Row],[Profit]]&lt;0, "Loss","Profit")</f>
        <v>Profit</v>
      </c>
      <c r="U128" s="5">
        <f>Derived_Metrics[[#This Row],[Selling Price]]*Derived_Metrics[[#This Row],[Quantity]]*Derived_Metrics[[#This Row],[Discount]]</f>
        <v>0</v>
      </c>
      <c r="V128" t="str">
        <f>IF(Derived_Metrics[[#This Row],[Discount]]&gt;0,"Discount Applied","No Discount")</f>
        <v>No Discount</v>
      </c>
      <c r="W128" t="str">
        <f>IF(Derived_Metrics[[#This Row],[Discount]]&gt;0.3,"High Discount","Low Discount")</f>
        <v>Low Discount</v>
      </c>
      <c r="X128" s="13">
        <f>SUMIFS(Derived_Metrics[Customer_Revenue_Share],Derived_Metrics[Customee_ Revenue _Rank],"&lt;="&amp;Derived_Metrics[[#This Row],[Customee_ Revenue _Rank]])</f>
        <v>0.98959979995866931</v>
      </c>
      <c r="Y128" t="str">
        <f>IF(Derived_Metrics[[#This Row],[Cumulative_Revenue_%]]&lt;=0.8,"Top 80% Revenue","Remaining 20% Revenue")</f>
        <v>Remaining 20% Revenue</v>
      </c>
    </row>
    <row r="129" spans="1:25" x14ac:dyDescent="0.25">
      <c r="A129" t="s">
        <v>716</v>
      </c>
      <c r="B129" s="1">
        <v>41859</v>
      </c>
      <c r="C129" t="s">
        <v>718</v>
      </c>
      <c r="D129" s="4">
        <f>SUMIFS(Derived_Metrics[Revenue],Derived_Metrics[Customer ID],Derived_Metrics[[#This Row],[Customer ID]])</f>
        <v>5851.8719999999994</v>
      </c>
      <c r="E129" s="4">
        <f>SUMIFS(Derived_Metrics[Profit],Derived_Metrics[Customer ID],Derived_Metrics[[#This Row],[Customer ID]])</f>
        <v>176.6344</v>
      </c>
      <c r="F129" s="5">
        <f>_xlfn.PERCENTRANK.INC(Derived_Metrics[Customer Revenue],Derived_Metrics[[#This Row],[Customer Revenue]])</f>
        <v>0.59199999999999997</v>
      </c>
      <c r="G129" s="5" t="str" cm="1">
        <f t="array" ref="G129">_xlfn.IFS(Derived_Metrics[[#This Row],[Customer Revenue Percentile]]&gt;=0.8,"High Value",Derived_Metrics[[#This Row],[Customer Revenue Percentile]]&gt;=0.4,"Medium Value",TRUE,"Low Value")</f>
        <v>Medium Value</v>
      </c>
      <c r="H129" s="12">
        <f>_xlfn.RANK.EQ(Derived_Metrics[[#This Row],[Customer Revenue]],Derived_Metrics[Customer Revenue],0)</f>
        <v>862</v>
      </c>
      <c r="I129" s="15">
        <f>Derived_Metrics[[#This Row],[Customer Revenue]]/SUM(Derived_Metrics[Customer Revenue])</f>
        <v>3.7562041809644387E-4</v>
      </c>
      <c r="J129" t="s">
        <v>721</v>
      </c>
      <c r="K129" s="5">
        <f>SUMIFS(Derived_Metrics[Revenue],Derived_Metrics[Product ID],Derived_Metrics[[#This Row],[Product ID]])</f>
        <v>6964.9</v>
      </c>
      <c r="L129" s="5">
        <f>SUMIFS(Derived_Metrics[Profit],Derived_Metrics[Product ID],Derived_Metrics[[#This Row],[Product ID]])</f>
        <v>288.42880000000002</v>
      </c>
      <c r="M129" s="5" t="str">
        <f>IF(AND(Derived_Metrics[[#This Row],[Product Revenue]]&gt;AVERAGE(Derived_Metrics[Product Revenue]),Derived_Metrics[[#This Row],[Product Profit]]&lt;0),"high sales Low Profit","Normal")</f>
        <v>Normal</v>
      </c>
      <c r="N129">
        <v>327.76</v>
      </c>
      <c r="O129">
        <v>8</v>
      </c>
      <c r="P129">
        <v>0</v>
      </c>
      <c r="Q129">
        <v>91.772800000000004</v>
      </c>
      <c r="R129">
        <f>Derived_Metrics[[#This Row],[Selling Price]]*Derived_Metrics[[#This Row],[Quantity]]</f>
        <v>2622.08</v>
      </c>
      <c r="S129" s="2">
        <f>IF(Derived_Metrics[[#This Row],[Revenue]]=0,0,Derived_Metrics[[#This Row],[Profit]]/Derived_Metrics[[#This Row],[Revenue]])</f>
        <v>3.5000000000000003E-2</v>
      </c>
      <c r="T129" t="str">
        <f>IF(Derived_Metrics[[#This Row],[Profit]]&lt;0, "Loss","Profit")</f>
        <v>Profit</v>
      </c>
      <c r="U129" s="5">
        <f>Derived_Metrics[[#This Row],[Selling Price]]*Derived_Metrics[[#This Row],[Quantity]]*Derived_Metrics[[#This Row],[Discount]]</f>
        <v>0</v>
      </c>
      <c r="V129" t="str">
        <f>IF(Derived_Metrics[[#This Row],[Discount]]&gt;0,"Discount Applied","No Discount")</f>
        <v>No Discount</v>
      </c>
      <c r="W129" t="str">
        <f>IF(Derived_Metrics[[#This Row],[Discount]]&gt;0.3,"High Discount","Low Discount")</f>
        <v>Low Discount</v>
      </c>
      <c r="X129" s="13">
        <f>SUMIFS(Derived_Metrics[Customer_Revenue_Share],Derived_Metrics[Customee_ Revenue _Rank],"&lt;="&amp;Derived_Metrics[[#This Row],[Customee_ Revenue _Rank]])</f>
        <v>0.81344863060402828</v>
      </c>
      <c r="Y129" t="str">
        <f>IF(Derived_Metrics[[#This Row],[Cumulative_Revenue_%]]&lt;=0.8,"Top 80% Revenue","Remaining 20% Revenue")</f>
        <v>Remaining 20% Revenue</v>
      </c>
    </row>
    <row r="130" spans="1:25" x14ac:dyDescent="0.25">
      <c r="A130" t="s">
        <v>723</v>
      </c>
      <c r="B130" s="1">
        <v>41713</v>
      </c>
      <c r="C130" t="s">
        <v>726</v>
      </c>
      <c r="D130" s="4">
        <f>SUMIFS(Derived_Metrics[Revenue],Derived_Metrics[Customer ID],Derived_Metrics[[#This Row],[Customer ID]])</f>
        <v>226.68799999999999</v>
      </c>
      <c r="E130" s="4">
        <f>SUMIFS(Derived_Metrics[Profit],Derived_Metrics[Customer ID],Derived_Metrics[[#This Row],[Customer ID]])</f>
        <v>7.6047999999999991</v>
      </c>
      <c r="F130" s="5">
        <f>_xlfn.PERCENTRANK.INC(Derived_Metrics[Customer Revenue],Derived_Metrics[[#This Row],[Customer Revenue]])</f>
        <v>4.2999999999999997E-2</v>
      </c>
      <c r="G130" s="5" t="str" cm="1">
        <f t="array" ref="G130">_xlfn.IFS(Derived_Metrics[[#This Row],[Customer Revenue Percentile]]&gt;=0.8,"High Value",Derived_Metrics[[#This Row],[Customer Revenue Percentile]]&gt;=0.4,"Medium Value",TRUE,"Low Value")</f>
        <v>Low Value</v>
      </c>
      <c r="H130" s="12">
        <f>_xlfn.RANK.EQ(Derived_Metrics[[#This Row],[Customer Revenue]],Derived_Metrics[Customer Revenue],0)</f>
        <v>2028</v>
      </c>
      <c r="I130" s="15">
        <f>Derived_Metrics[[#This Row],[Customer Revenue]]/SUM(Derived_Metrics[Customer Revenue])</f>
        <v>1.4550667092076975E-5</v>
      </c>
      <c r="J130" t="s">
        <v>416</v>
      </c>
      <c r="K130" s="5">
        <f>SUMIFS(Derived_Metrics[Revenue],Derived_Metrics[Product ID],Derived_Metrics[[#This Row],[Product ID]])</f>
        <v>1024.3519999999999</v>
      </c>
      <c r="L130" s="5">
        <f>SUMIFS(Derived_Metrics[Profit],Derived_Metrics[Product ID],Derived_Metrics[[#This Row],[Product ID]])</f>
        <v>-7.6160000000000032</v>
      </c>
      <c r="M130" s="5" t="str">
        <f>IF(AND(Derived_Metrics[[#This Row],[Product Revenue]]&gt;AVERAGE(Derived_Metrics[Product Revenue]),Derived_Metrics[[#This Row],[Product Profit]]&lt;0),"high sales Low Profit","Normal")</f>
        <v>Normal</v>
      </c>
      <c r="N130">
        <v>45.695999999999998</v>
      </c>
      <c r="O130">
        <v>3</v>
      </c>
      <c r="P130">
        <v>0.2</v>
      </c>
      <c r="Q130">
        <v>5.1407999999999996</v>
      </c>
      <c r="R130">
        <f>Derived_Metrics[[#This Row],[Selling Price]]*Derived_Metrics[[#This Row],[Quantity]]</f>
        <v>137.08799999999999</v>
      </c>
      <c r="S130" s="2">
        <f>IF(Derived_Metrics[[#This Row],[Revenue]]=0,0,Derived_Metrics[[#This Row],[Profit]]/Derived_Metrics[[#This Row],[Revenue]])</f>
        <v>3.7499999999999999E-2</v>
      </c>
      <c r="T130" t="str">
        <f>IF(Derived_Metrics[[#This Row],[Profit]]&lt;0, "Loss","Profit")</f>
        <v>Profit</v>
      </c>
      <c r="U130" s="5">
        <f>Derived_Metrics[[#This Row],[Selling Price]]*Derived_Metrics[[#This Row],[Quantity]]*Derived_Metrics[[#This Row],[Discount]]</f>
        <v>27.4176</v>
      </c>
      <c r="V130" t="str">
        <f>IF(Derived_Metrics[[#This Row],[Discount]]&gt;0,"Discount Applied","No Discount")</f>
        <v>Discount Applied</v>
      </c>
      <c r="W130" t="str">
        <f>IF(Derived_Metrics[[#This Row],[Discount]]&gt;0.3,"High Discount","Low Discount")</f>
        <v>Low Discount</v>
      </c>
      <c r="X130" s="13">
        <f>SUMIFS(Derived_Metrics[Customer_Revenue_Share],Derived_Metrics[Customee_ Revenue _Rank],"&lt;="&amp;Derived_Metrics[[#This Row],[Customee_ Revenue _Rank]])</f>
        <v>0.99932410428549678</v>
      </c>
      <c r="Y130" t="str">
        <f>IF(Derived_Metrics[[#This Row],[Cumulative_Revenue_%]]&lt;=0.8,"Top 80% Revenue","Remaining 20% Revenue")</f>
        <v>Remaining 20% Revenue</v>
      </c>
    </row>
    <row r="131" spans="1:25" x14ac:dyDescent="0.25">
      <c r="A131" t="s">
        <v>728</v>
      </c>
      <c r="B131" s="1">
        <v>42965</v>
      </c>
      <c r="C131" t="s">
        <v>730</v>
      </c>
      <c r="D131" s="4">
        <f>SUMIFS(Derived_Metrics[Revenue],Derived_Metrics[Customer ID],Derived_Metrics[[#This Row],[Customer ID]])</f>
        <v>483.71600000000001</v>
      </c>
      <c r="E131" s="4">
        <f>SUMIFS(Derived_Metrics[Profit],Derived_Metrics[Customer ID],Derived_Metrics[[#This Row],[Customer ID]])</f>
        <v>46.609200000000001</v>
      </c>
      <c r="F131" s="5">
        <f>_xlfn.PERCENTRANK.INC(Derived_Metrics[Customer Revenue],Derived_Metrics[[#This Row],[Customer Revenue]])</f>
        <v>8.5000000000000006E-2</v>
      </c>
      <c r="G131" s="5" t="str" cm="1">
        <f t="array" ref="G131">_xlfn.IFS(Derived_Metrics[[#This Row],[Customer Revenue Percentile]]&gt;=0.8,"High Value",Derived_Metrics[[#This Row],[Customer Revenue Percentile]]&gt;=0.4,"Medium Value",TRUE,"Low Value")</f>
        <v>Low Value</v>
      </c>
      <c r="H131" s="12">
        <f>_xlfn.RANK.EQ(Derived_Metrics[[#This Row],[Customer Revenue]],Derived_Metrics[Customer Revenue],0)</f>
        <v>1935</v>
      </c>
      <c r="I131" s="15">
        <f>Derived_Metrics[[#This Row],[Customer Revenue]]/SUM(Derived_Metrics[Customer Revenue])</f>
        <v>3.1048800479562685E-5</v>
      </c>
      <c r="J131" t="s">
        <v>732</v>
      </c>
      <c r="K131" s="5">
        <f>SUMIFS(Derived_Metrics[Revenue],Derived_Metrics[Product ID],Derived_Metrics[[#This Row],[Product ID]])</f>
        <v>388.60800000000006</v>
      </c>
      <c r="L131" s="5">
        <f>SUMIFS(Derived_Metrics[Profit],Derived_Metrics[Product ID],Derived_Metrics[[#This Row],[Product ID]])</f>
        <v>26.1096</v>
      </c>
      <c r="M131" s="5" t="str">
        <f>IF(AND(Derived_Metrics[[#This Row],[Product Revenue]]&gt;AVERAGE(Derived_Metrics[Product Revenue]),Derived_Metrics[[#This Row],[Product Profit]]&lt;0),"high sales Low Profit","Normal")</f>
        <v>Normal</v>
      </c>
      <c r="N131">
        <v>40.479999999999997</v>
      </c>
      <c r="O131">
        <v>2</v>
      </c>
      <c r="P131">
        <v>0</v>
      </c>
      <c r="Q131">
        <v>15.7872</v>
      </c>
      <c r="R131">
        <f>Derived_Metrics[[#This Row],[Selling Price]]*Derived_Metrics[[#This Row],[Quantity]]</f>
        <v>80.959999999999994</v>
      </c>
      <c r="S131" s="2">
        <f>IF(Derived_Metrics[[#This Row],[Revenue]]=0,0,Derived_Metrics[[#This Row],[Profit]]/Derived_Metrics[[#This Row],[Revenue]])</f>
        <v>0.19500000000000001</v>
      </c>
      <c r="T131" t="str">
        <f>IF(Derived_Metrics[[#This Row],[Profit]]&lt;0, "Loss","Profit")</f>
        <v>Profit</v>
      </c>
      <c r="U131" s="5">
        <f>Derived_Metrics[[#This Row],[Selling Price]]*Derived_Metrics[[#This Row],[Quantity]]*Derived_Metrics[[#This Row],[Discount]]</f>
        <v>0</v>
      </c>
      <c r="V131" t="str">
        <f>IF(Derived_Metrics[[#This Row],[Discount]]&gt;0,"Discount Applied","No Discount")</f>
        <v>No Discount</v>
      </c>
      <c r="W131" t="str">
        <f>IF(Derived_Metrics[[#This Row],[Discount]]&gt;0.3,"High Discount","Low Discount")</f>
        <v>Low Discount</v>
      </c>
      <c r="X131" s="13">
        <f>SUMIFS(Derived_Metrics[Customer_Revenue_Share],Derived_Metrics[Customee_ Revenue _Rank],"&lt;="&amp;Derived_Metrics[[#This Row],[Customee_ Revenue _Rank]])</f>
        <v>0.99735586512325081</v>
      </c>
      <c r="Y131" t="str">
        <f>IF(Derived_Metrics[[#This Row],[Cumulative_Revenue_%]]&lt;=0.8,"Top 80% Revenue","Remaining 20% Revenue")</f>
        <v>Remaining 20% Revenue</v>
      </c>
    </row>
    <row r="132" spans="1:25" x14ac:dyDescent="0.25">
      <c r="A132" t="s">
        <v>728</v>
      </c>
      <c r="B132" s="1">
        <v>42965</v>
      </c>
      <c r="C132" t="s">
        <v>730</v>
      </c>
      <c r="D132" s="4">
        <f>SUMIFS(Derived_Metrics[Revenue],Derived_Metrics[Customer ID],Derived_Metrics[[#This Row],[Customer ID]])</f>
        <v>483.71600000000001</v>
      </c>
      <c r="E132" s="4">
        <f>SUMIFS(Derived_Metrics[Profit],Derived_Metrics[Customer ID],Derived_Metrics[[#This Row],[Customer ID]])</f>
        <v>46.609200000000001</v>
      </c>
      <c r="F132" s="5">
        <f>_xlfn.PERCENTRANK.INC(Derived_Metrics[Customer Revenue],Derived_Metrics[[#This Row],[Customer Revenue]])</f>
        <v>8.5000000000000006E-2</v>
      </c>
      <c r="G132" s="5" t="str" cm="1">
        <f t="array" ref="G132">_xlfn.IFS(Derived_Metrics[[#This Row],[Customer Revenue Percentile]]&gt;=0.8,"High Value",Derived_Metrics[[#This Row],[Customer Revenue Percentile]]&gt;=0.4,"Medium Value",TRUE,"Low Value")</f>
        <v>Low Value</v>
      </c>
      <c r="H132" s="12">
        <f>_xlfn.RANK.EQ(Derived_Metrics[[#This Row],[Customer Revenue]],Derived_Metrics[Customer Revenue],0)</f>
        <v>1935</v>
      </c>
      <c r="I132" s="15">
        <f>Derived_Metrics[[#This Row],[Customer Revenue]]/SUM(Derived_Metrics[Customer Revenue])</f>
        <v>3.1048800479562685E-5</v>
      </c>
      <c r="J132" t="s">
        <v>734</v>
      </c>
      <c r="K132" s="5">
        <f>SUMIFS(Derived_Metrics[Revenue],Derived_Metrics[Product ID],Derived_Metrics[[#This Row],[Product ID]])</f>
        <v>881.67800000000011</v>
      </c>
      <c r="L132" s="5">
        <f>SUMIFS(Derived_Metrics[Profit],Derived_Metrics[Product ID],Derived_Metrics[[#This Row],[Product ID]])</f>
        <v>52.483199999999997</v>
      </c>
      <c r="M132" s="5" t="str">
        <f>IF(AND(Derived_Metrics[[#This Row],[Product Revenue]]&gt;AVERAGE(Derived_Metrics[Product Revenue]),Derived_Metrics[[#This Row],[Product Profit]]&lt;0),"high sales Low Profit","Normal")</f>
        <v>Normal</v>
      </c>
      <c r="N132">
        <v>9.94</v>
      </c>
      <c r="O132">
        <v>2</v>
      </c>
      <c r="P132">
        <v>0</v>
      </c>
      <c r="Q132">
        <v>3.0813999999999999</v>
      </c>
      <c r="R132">
        <f>Derived_Metrics[[#This Row],[Selling Price]]*Derived_Metrics[[#This Row],[Quantity]]</f>
        <v>19.88</v>
      </c>
      <c r="S132" s="2">
        <f>IF(Derived_Metrics[[#This Row],[Revenue]]=0,0,Derived_Metrics[[#This Row],[Profit]]/Derived_Metrics[[#This Row],[Revenue]])</f>
        <v>0.155</v>
      </c>
      <c r="T132" t="str">
        <f>IF(Derived_Metrics[[#This Row],[Profit]]&lt;0, "Loss","Profit")</f>
        <v>Profit</v>
      </c>
      <c r="U132" s="5">
        <f>Derived_Metrics[[#This Row],[Selling Price]]*Derived_Metrics[[#This Row],[Quantity]]*Derived_Metrics[[#This Row],[Discount]]</f>
        <v>0</v>
      </c>
      <c r="V132" t="str">
        <f>IF(Derived_Metrics[[#This Row],[Discount]]&gt;0,"Discount Applied","No Discount")</f>
        <v>No Discount</v>
      </c>
      <c r="W132" t="str">
        <f>IF(Derived_Metrics[[#This Row],[Discount]]&gt;0.3,"High Discount","Low Discount")</f>
        <v>Low Discount</v>
      </c>
      <c r="X132" s="13">
        <f>SUMIFS(Derived_Metrics[Customer_Revenue_Share],Derived_Metrics[Customee_ Revenue _Rank],"&lt;="&amp;Derived_Metrics[[#This Row],[Customee_ Revenue _Rank]])</f>
        <v>0.99735586512325081</v>
      </c>
      <c r="Y132" t="str">
        <f>IF(Derived_Metrics[[#This Row],[Cumulative_Revenue_%]]&lt;=0.8,"Top 80% Revenue","Remaining 20% Revenue")</f>
        <v>Remaining 20% Revenue</v>
      </c>
    </row>
    <row r="133" spans="1:25" x14ac:dyDescent="0.25">
      <c r="A133" t="s">
        <v>728</v>
      </c>
      <c r="B133" s="1">
        <v>42965</v>
      </c>
      <c r="C133" t="s">
        <v>730</v>
      </c>
      <c r="D133" s="4">
        <f>SUMIFS(Derived_Metrics[Revenue],Derived_Metrics[Customer ID],Derived_Metrics[[#This Row],[Customer ID]])</f>
        <v>483.71600000000001</v>
      </c>
      <c r="E133" s="4">
        <f>SUMIFS(Derived_Metrics[Profit],Derived_Metrics[Customer ID],Derived_Metrics[[#This Row],[Customer ID]])</f>
        <v>46.609200000000001</v>
      </c>
      <c r="F133" s="5">
        <f>_xlfn.PERCENTRANK.INC(Derived_Metrics[Customer Revenue],Derived_Metrics[[#This Row],[Customer Revenue]])</f>
        <v>8.5000000000000006E-2</v>
      </c>
      <c r="G133" s="5" t="str" cm="1">
        <f t="array" ref="G133">_xlfn.IFS(Derived_Metrics[[#This Row],[Customer Revenue Percentile]]&gt;=0.8,"High Value",Derived_Metrics[[#This Row],[Customer Revenue Percentile]]&gt;=0.4,"Medium Value",TRUE,"Low Value")</f>
        <v>Low Value</v>
      </c>
      <c r="H133" s="12">
        <f>_xlfn.RANK.EQ(Derived_Metrics[[#This Row],[Customer Revenue]],Derived_Metrics[Customer Revenue],0)</f>
        <v>1935</v>
      </c>
      <c r="I133" s="15">
        <f>Derived_Metrics[[#This Row],[Customer Revenue]]/SUM(Derived_Metrics[Customer Revenue])</f>
        <v>3.1048800479562685E-5</v>
      </c>
      <c r="J133" t="s">
        <v>251</v>
      </c>
      <c r="K133" s="5">
        <f>SUMIFS(Derived_Metrics[Revenue],Derived_Metrics[Product ID],Derived_Metrics[[#This Row],[Product ID]])</f>
        <v>1226.412</v>
      </c>
      <c r="L133" s="5">
        <f>SUMIFS(Derived_Metrics[Profit],Derived_Metrics[Product ID],Derived_Metrics[[#This Row],[Product ID]])</f>
        <v>94.768200000000007</v>
      </c>
      <c r="M133" s="5" t="str">
        <f>IF(AND(Derived_Metrics[[#This Row],[Product Revenue]]&gt;AVERAGE(Derived_Metrics[Product Revenue]),Derived_Metrics[[#This Row],[Product Profit]]&lt;0),"high sales Low Profit","Normal")</f>
        <v>Normal</v>
      </c>
      <c r="N133">
        <v>88.02</v>
      </c>
      <c r="O133">
        <v>3</v>
      </c>
      <c r="P133">
        <v>0</v>
      </c>
      <c r="Q133">
        <v>27.286200000000001</v>
      </c>
      <c r="R133">
        <f>Derived_Metrics[[#This Row],[Selling Price]]*Derived_Metrics[[#This Row],[Quantity]]</f>
        <v>264.06</v>
      </c>
      <c r="S133" s="2">
        <f>IF(Derived_Metrics[[#This Row],[Revenue]]=0,0,Derived_Metrics[[#This Row],[Profit]]/Derived_Metrics[[#This Row],[Revenue]])</f>
        <v>0.10333333333333333</v>
      </c>
      <c r="T133" t="str">
        <f>IF(Derived_Metrics[[#This Row],[Profit]]&lt;0, "Loss","Profit")</f>
        <v>Profit</v>
      </c>
      <c r="U133" s="5">
        <f>Derived_Metrics[[#This Row],[Selling Price]]*Derived_Metrics[[#This Row],[Quantity]]*Derived_Metrics[[#This Row],[Discount]]</f>
        <v>0</v>
      </c>
      <c r="V133" t="str">
        <f>IF(Derived_Metrics[[#This Row],[Discount]]&gt;0,"Discount Applied","No Discount")</f>
        <v>No Discount</v>
      </c>
      <c r="W133" t="str">
        <f>IF(Derived_Metrics[[#This Row],[Discount]]&gt;0.3,"High Discount","Low Discount")</f>
        <v>Low Discount</v>
      </c>
      <c r="X133" s="13">
        <f>SUMIFS(Derived_Metrics[Customer_Revenue_Share],Derived_Metrics[Customee_ Revenue _Rank],"&lt;="&amp;Derived_Metrics[[#This Row],[Customee_ Revenue _Rank]])</f>
        <v>0.99735586512325081</v>
      </c>
      <c r="Y133" t="str">
        <f>IF(Derived_Metrics[[#This Row],[Cumulative_Revenue_%]]&lt;=0.8,"Top 80% Revenue","Remaining 20% Revenue")</f>
        <v>Remaining 20% Revenue</v>
      </c>
    </row>
    <row r="134" spans="1:25" x14ac:dyDescent="0.25">
      <c r="A134" t="s">
        <v>736</v>
      </c>
      <c r="B134" s="1">
        <v>42337</v>
      </c>
      <c r="C134" t="s">
        <v>738</v>
      </c>
      <c r="D134" s="4">
        <f>SUMIFS(Derived_Metrics[Revenue],Derived_Metrics[Customer ID],Derived_Metrics[[#This Row],[Customer ID]])</f>
        <v>7667.3919999999998</v>
      </c>
      <c r="E134" s="4">
        <f>SUMIFS(Derived_Metrics[Profit],Derived_Metrics[Customer ID],Derived_Metrics[[#This Row],[Customer ID]])</f>
        <v>147.34479999999999</v>
      </c>
      <c r="F134" s="5">
        <f>_xlfn.PERCENTRANK.INC(Derived_Metrics[Customer Revenue],Derived_Metrics[[#This Row],[Customer Revenue]])</f>
        <v>0.67500000000000004</v>
      </c>
      <c r="G134" s="5" t="str" cm="1">
        <f t="array" ref="G134">_xlfn.IFS(Derived_Metrics[[#This Row],[Customer Revenue Percentile]]&gt;=0.8,"High Value",Derived_Metrics[[#This Row],[Customer Revenue Percentile]]&gt;=0.4,"Medium Value",TRUE,"Low Value")</f>
        <v>Medium Value</v>
      </c>
      <c r="H134" s="12">
        <f>_xlfn.RANK.EQ(Derived_Metrics[[#This Row],[Customer Revenue]],Derived_Metrics[Customer Revenue],0)</f>
        <v>687</v>
      </c>
      <c r="I134" s="15">
        <f>Derived_Metrics[[#This Row],[Customer Revenue]]/SUM(Derived_Metrics[Customer Revenue])</f>
        <v>4.9215515799889834E-4</v>
      </c>
      <c r="J134" t="s">
        <v>741</v>
      </c>
      <c r="K134" s="5">
        <f>SUMIFS(Derived_Metrics[Revenue],Derived_Metrics[Product ID],Derived_Metrics[[#This Row],[Product ID]])</f>
        <v>16970.152000000002</v>
      </c>
      <c r="L134" s="5">
        <f>SUMIFS(Derived_Metrics[Profit],Derived_Metrics[Product ID],Derived_Metrics[[#This Row],[Product ID]])</f>
        <v>493.70460000000003</v>
      </c>
      <c r="M134" s="5" t="str">
        <f>IF(AND(Derived_Metrics[[#This Row],[Product Revenue]]&gt;AVERAGE(Derived_Metrics[Product Revenue]),Derived_Metrics[[#This Row],[Product Profit]]&lt;0),"high sales Low Profit","Normal")</f>
        <v>Normal</v>
      </c>
      <c r="N134">
        <v>301.95999999999998</v>
      </c>
      <c r="O134">
        <v>2</v>
      </c>
      <c r="P134">
        <v>0</v>
      </c>
      <c r="Q134">
        <v>87.568399999999997</v>
      </c>
      <c r="R134">
        <f>Derived_Metrics[[#This Row],[Selling Price]]*Derived_Metrics[[#This Row],[Quantity]]</f>
        <v>603.91999999999996</v>
      </c>
      <c r="S134" s="2">
        <f>IF(Derived_Metrics[[#This Row],[Revenue]]=0,0,Derived_Metrics[[#This Row],[Profit]]/Derived_Metrics[[#This Row],[Revenue]])</f>
        <v>0.14500000000000002</v>
      </c>
      <c r="T134" t="str">
        <f>IF(Derived_Metrics[[#This Row],[Profit]]&lt;0, "Loss","Profit")</f>
        <v>Profit</v>
      </c>
      <c r="U134" s="5">
        <f>Derived_Metrics[[#This Row],[Selling Price]]*Derived_Metrics[[#This Row],[Quantity]]*Derived_Metrics[[#This Row],[Discount]]</f>
        <v>0</v>
      </c>
      <c r="V134" t="str">
        <f>IF(Derived_Metrics[[#This Row],[Discount]]&gt;0,"Discount Applied","No Discount")</f>
        <v>No Discount</v>
      </c>
      <c r="W134" t="str">
        <f>IF(Derived_Metrics[[#This Row],[Discount]]&gt;0.3,"High Discount","Low Discount")</f>
        <v>Low Discount</v>
      </c>
      <c r="X134" s="13">
        <f>SUMIFS(Derived_Metrics[Customer_Revenue_Share],Derived_Metrics[Customee_ Revenue _Rank],"&lt;="&amp;Derived_Metrics[[#This Row],[Customee_ Revenue _Rank]])</f>
        <v>0.73758967517403384</v>
      </c>
      <c r="Y134" t="str">
        <f>IF(Derived_Metrics[[#This Row],[Cumulative_Revenue_%]]&lt;=0.8,"Top 80% Revenue","Remaining 20% Revenue")</f>
        <v>Top 80% Revenue</v>
      </c>
    </row>
    <row r="135" spans="1:25" x14ac:dyDescent="0.25">
      <c r="A135" t="s">
        <v>743</v>
      </c>
      <c r="B135" s="1">
        <v>42993</v>
      </c>
      <c r="C135" t="s">
        <v>746</v>
      </c>
      <c r="D135" s="4">
        <f>SUMIFS(Derived_Metrics[Revenue],Derived_Metrics[Customer ID],Derived_Metrics[[#This Row],[Customer ID]])</f>
        <v>4502.433</v>
      </c>
      <c r="E135" s="4">
        <f>SUMIFS(Derived_Metrics[Profit],Derived_Metrics[Customer ID],Derived_Metrics[[#This Row],[Customer ID]])</f>
        <v>81.510900000000007</v>
      </c>
      <c r="F135" s="5">
        <f>_xlfn.PERCENTRANK.INC(Derived_Metrics[Customer Revenue],Derived_Metrics[[#This Row],[Customer Revenue]])</f>
        <v>0.51800000000000002</v>
      </c>
      <c r="G135" s="5" t="str" cm="1">
        <f t="array" ref="G135">_xlfn.IFS(Derived_Metrics[[#This Row],[Customer Revenue Percentile]]&gt;=0.8,"High Value",Derived_Metrics[[#This Row],[Customer Revenue Percentile]]&gt;=0.4,"Medium Value",TRUE,"Low Value")</f>
        <v>Medium Value</v>
      </c>
      <c r="H135" s="12">
        <f>_xlfn.RANK.EQ(Derived_Metrics[[#This Row],[Customer Revenue]],Derived_Metrics[Customer Revenue],0)</f>
        <v>1017</v>
      </c>
      <c r="I135" s="15">
        <f>Derived_Metrics[[#This Row],[Customer Revenue]]/SUM(Derived_Metrics[Customer Revenue])</f>
        <v>2.8900252191285561E-4</v>
      </c>
      <c r="J135" t="s">
        <v>748</v>
      </c>
      <c r="K135" s="5">
        <f>SUMIFS(Derived_Metrics[Revenue],Derived_Metrics[Product ID],Derived_Metrics[[#This Row],[Product ID]])</f>
        <v>847.34400000000005</v>
      </c>
      <c r="L135" s="5">
        <f>SUMIFS(Derived_Metrics[Profit],Derived_Metrics[Product ID],Derived_Metrics[[#This Row],[Product ID]])</f>
        <v>49.377600000000001</v>
      </c>
      <c r="M135" s="5" t="str">
        <f>IF(AND(Derived_Metrics[[#This Row],[Product Revenue]]&gt;AVERAGE(Derived_Metrics[Product Revenue]),Derived_Metrics[[#This Row],[Product Profit]]&lt;0),"high sales Low Profit","Normal")</f>
        <v>Normal</v>
      </c>
      <c r="N135">
        <v>35.56</v>
      </c>
      <c r="O135">
        <v>7</v>
      </c>
      <c r="P135">
        <v>0</v>
      </c>
      <c r="Q135">
        <v>12.090400000000001</v>
      </c>
      <c r="R135">
        <f>Derived_Metrics[[#This Row],[Selling Price]]*Derived_Metrics[[#This Row],[Quantity]]</f>
        <v>248.92000000000002</v>
      </c>
      <c r="S135" s="2">
        <f>IF(Derived_Metrics[[#This Row],[Revenue]]=0,0,Derived_Metrics[[#This Row],[Profit]]/Derived_Metrics[[#This Row],[Revenue]])</f>
        <v>4.8571428571428571E-2</v>
      </c>
      <c r="T135" t="str">
        <f>IF(Derived_Metrics[[#This Row],[Profit]]&lt;0, "Loss","Profit")</f>
        <v>Profit</v>
      </c>
      <c r="U135" s="5">
        <f>Derived_Metrics[[#This Row],[Selling Price]]*Derived_Metrics[[#This Row],[Quantity]]*Derived_Metrics[[#This Row],[Discount]]</f>
        <v>0</v>
      </c>
      <c r="V135" t="str">
        <f>IF(Derived_Metrics[[#This Row],[Discount]]&gt;0,"Discount Applied","No Discount")</f>
        <v>No Discount</v>
      </c>
      <c r="W135" t="str">
        <f>IF(Derived_Metrics[[#This Row],[Discount]]&gt;0.3,"High Discount","Low Discount")</f>
        <v>Low Discount</v>
      </c>
      <c r="X135" s="13">
        <f>SUMIFS(Derived_Metrics[Customer_Revenue_Share],Derived_Metrics[Customee_ Revenue _Rank],"&lt;="&amp;Derived_Metrics[[#This Row],[Customee_ Revenue _Rank]])</f>
        <v>0.86548700796517086</v>
      </c>
      <c r="Y135" t="str">
        <f>IF(Derived_Metrics[[#This Row],[Cumulative_Revenue_%]]&lt;=0.8,"Top 80% Revenue","Remaining 20% Revenue")</f>
        <v>Remaining 20% Revenue</v>
      </c>
    </row>
    <row r="136" spans="1:25" x14ac:dyDescent="0.25">
      <c r="A136" t="s">
        <v>750</v>
      </c>
      <c r="B136" s="1">
        <v>42104</v>
      </c>
      <c r="C136" t="s">
        <v>751</v>
      </c>
      <c r="D136" s="4">
        <f>SUMIFS(Derived_Metrics[Revenue],Derived_Metrics[Customer ID],Derived_Metrics[[#This Row],[Customer ID]])</f>
        <v>8771.4</v>
      </c>
      <c r="E136" s="4">
        <f>SUMIFS(Derived_Metrics[Profit],Derived_Metrics[Customer ID],Derived_Metrics[[#This Row],[Customer ID]])</f>
        <v>461.26220000000001</v>
      </c>
      <c r="F136" s="5">
        <f>_xlfn.PERCENTRANK.INC(Derived_Metrics[Customer Revenue],Derived_Metrics[[#This Row],[Customer Revenue]])</f>
        <v>0.70799999999999996</v>
      </c>
      <c r="G136" s="5" t="str" cm="1">
        <f t="array" ref="G136">_xlfn.IFS(Derived_Metrics[[#This Row],[Customer Revenue Percentile]]&gt;=0.8,"High Value",Derived_Metrics[[#This Row],[Customer Revenue Percentile]]&gt;=0.4,"Medium Value",TRUE,"Low Value")</f>
        <v>Medium Value</v>
      </c>
      <c r="H136" s="12">
        <f>_xlfn.RANK.EQ(Derived_Metrics[[#This Row],[Customer Revenue]],Derived_Metrics[Customer Revenue],0)</f>
        <v>617</v>
      </c>
      <c r="I136" s="15">
        <f>Derived_Metrics[[#This Row],[Customer Revenue]]/SUM(Derived_Metrics[Customer Revenue])</f>
        <v>5.6301930993896447E-4</v>
      </c>
      <c r="J136" t="s">
        <v>755</v>
      </c>
      <c r="K136" s="5">
        <f>SUMIFS(Derived_Metrics[Revenue],Derived_Metrics[Product ID],Derived_Metrics[[#This Row],[Product ID]])</f>
        <v>7072.9199999999992</v>
      </c>
      <c r="L136" s="5">
        <f>SUMIFS(Derived_Metrics[Profit],Derived_Metrics[Product ID],Derived_Metrics[[#This Row],[Product ID]])</f>
        <v>-130.98000000000002</v>
      </c>
      <c r="M136" s="5" t="str">
        <f>IF(AND(Derived_Metrics[[#This Row],[Product Revenue]]&gt;AVERAGE(Derived_Metrics[Product Revenue]),Derived_Metrics[[#This Row],[Product Profit]]&lt;0),"high sales Low Profit","Normal")</f>
        <v>Normal</v>
      </c>
      <c r="N136">
        <v>392.94</v>
      </c>
      <c r="O136">
        <v>3</v>
      </c>
      <c r="P136">
        <v>0</v>
      </c>
      <c r="Q136">
        <v>43.223399999999998</v>
      </c>
      <c r="R136">
        <f>Derived_Metrics[[#This Row],[Selling Price]]*Derived_Metrics[[#This Row],[Quantity]]</f>
        <v>1178.82</v>
      </c>
      <c r="S136" s="2">
        <f>IF(Derived_Metrics[[#This Row],[Revenue]]=0,0,Derived_Metrics[[#This Row],[Profit]]/Derived_Metrics[[#This Row],[Revenue]])</f>
        <v>3.6666666666666667E-2</v>
      </c>
      <c r="T136" t="str">
        <f>IF(Derived_Metrics[[#This Row],[Profit]]&lt;0, "Loss","Profit")</f>
        <v>Profit</v>
      </c>
      <c r="U136" s="5">
        <f>Derived_Metrics[[#This Row],[Selling Price]]*Derived_Metrics[[#This Row],[Quantity]]*Derived_Metrics[[#This Row],[Discount]]</f>
        <v>0</v>
      </c>
      <c r="V136" t="str">
        <f>IF(Derived_Metrics[[#This Row],[Discount]]&gt;0,"Discount Applied","No Discount")</f>
        <v>No Discount</v>
      </c>
      <c r="W136" t="str">
        <f>IF(Derived_Metrics[[#This Row],[Discount]]&gt;0.3,"High Discount","Low Discount")</f>
        <v>Low Discount</v>
      </c>
      <c r="X136" s="13">
        <f>SUMIFS(Derived_Metrics[Customer_Revenue_Share],Derived_Metrics[Customee_ Revenue _Rank],"&lt;="&amp;Derived_Metrics[[#This Row],[Customee_ Revenue _Rank]])</f>
        <v>0.70173116374812461</v>
      </c>
      <c r="Y136" t="str">
        <f>IF(Derived_Metrics[[#This Row],[Cumulative_Revenue_%]]&lt;=0.8,"Top 80% Revenue","Remaining 20% Revenue")</f>
        <v>Top 80% Revenue</v>
      </c>
    </row>
    <row r="137" spans="1:25" x14ac:dyDescent="0.25">
      <c r="A137" t="s">
        <v>757</v>
      </c>
      <c r="B137" s="1">
        <v>42510</v>
      </c>
      <c r="C137" t="s">
        <v>760</v>
      </c>
      <c r="D137" s="4">
        <f>SUMIFS(Derived_Metrics[Revenue],Derived_Metrics[Customer ID],Derived_Metrics[[#This Row],[Customer ID]])</f>
        <v>16191.808000000001</v>
      </c>
      <c r="E137" s="4">
        <f>SUMIFS(Derived_Metrics[Profit],Derived_Metrics[Customer ID],Derived_Metrics[[#This Row],[Customer ID]])</f>
        <v>252.23859999999996</v>
      </c>
      <c r="F137" s="5">
        <f>_xlfn.PERCENTRANK.INC(Derived_Metrics[Customer Revenue],Derived_Metrics[[#This Row],[Customer Revenue]])</f>
        <v>0.88400000000000001</v>
      </c>
      <c r="G137" s="5" t="str" cm="1">
        <f t="array" ref="G137">_xlfn.IFS(Derived_Metrics[[#This Row],[Customer Revenue Percentile]]&gt;=0.8,"High Value",Derived_Metrics[[#This Row],[Customer Revenue Percentile]]&gt;=0.4,"Medium Value",TRUE,"Low Value")</f>
        <v>High Value</v>
      </c>
      <c r="H137" s="12">
        <f>_xlfn.RANK.EQ(Derived_Metrics[[#This Row],[Customer Revenue]],Derived_Metrics[Customer Revenue],0)</f>
        <v>239</v>
      </c>
      <c r="I137" s="15">
        <f>Derived_Metrics[[#This Row],[Customer Revenue]]/SUM(Derived_Metrics[Customer Revenue])</f>
        <v>1.0393210396087518E-3</v>
      </c>
      <c r="J137" t="s">
        <v>336</v>
      </c>
      <c r="K137" s="5">
        <f>SUMIFS(Derived_Metrics[Revenue],Derived_Metrics[Product ID],Derived_Metrics[[#This Row],[Product ID]])</f>
        <v>19305.280000000002</v>
      </c>
      <c r="L137" s="5">
        <f>SUMIFS(Derived_Metrics[Profit],Derived_Metrics[Product ID],Derived_Metrics[[#This Row],[Product ID]])</f>
        <v>289.5791999999999</v>
      </c>
      <c r="M137" s="5" t="str">
        <f>IF(AND(Derived_Metrics[[#This Row],[Product Revenue]]&gt;AVERAGE(Derived_Metrics[Product Revenue]),Derived_Metrics[[#This Row],[Product Profit]]&lt;0),"high sales Low Profit","Normal")</f>
        <v>Normal</v>
      </c>
      <c r="N137">
        <v>1049.2</v>
      </c>
      <c r="O137">
        <v>5</v>
      </c>
      <c r="P137">
        <v>0</v>
      </c>
      <c r="Q137">
        <v>272.79199999999997</v>
      </c>
      <c r="R137">
        <f>Derived_Metrics[[#This Row],[Selling Price]]*Derived_Metrics[[#This Row],[Quantity]]</f>
        <v>5246</v>
      </c>
      <c r="S137" s="2">
        <f>IF(Derived_Metrics[[#This Row],[Revenue]]=0,0,Derived_Metrics[[#This Row],[Profit]]/Derived_Metrics[[#This Row],[Revenue]])</f>
        <v>5.1999999999999998E-2</v>
      </c>
      <c r="T137" t="str">
        <f>IF(Derived_Metrics[[#This Row],[Profit]]&lt;0, "Loss","Profit")</f>
        <v>Profit</v>
      </c>
      <c r="U137" s="5">
        <f>Derived_Metrics[[#This Row],[Selling Price]]*Derived_Metrics[[#This Row],[Quantity]]*Derived_Metrics[[#This Row],[Discount]]</f>
        <v>0</v>
      </c>
      <c r="V137" t="str">
        <f>IF(Derived_Metrics[[#This Row],[Discount]]&gt;0,"Discount Applied","No Discount")</f>
        <v>No Discount</v>
      </c>
      <c r="W137" t="str">
        <f>IF(Derived_Metrics[[#This Row],[Discount]]&gt;0.3,"High Discount","Low Discount")</f>
        <v>Low Discount</v>
      </c>
      <c r="X137" s="13">
        <f>SUMIFS(Derived_Metrics[Customer_Revenue_Share],Derived_Metrics[Customee_ Revenue _Rank],"&lt;="&amp;Derived_Metrics[[#This Row],[Customee_ Revenue _Rank]])</f>
        <v>0.42437338324286505</v>
      </c>
      <c r="Y137" t="str">
        <f>IF(Derived_Metrics[[#This Row],[Cumulative_Revenue_%]]&lt;=0.8,"Top 80% Revenue","Remaining 20% Revenue")</f>
        <v>Top 80% Revenue</v>
      </c>
    </row>
    <row r="138" spans="1:25" x14ac:dyDescent="0.25">
      <c r="A138" t="s">
        <v>763</v>
      </c>
      <c r="B138" s="1">
        <v>42722</v>
      </c>
      <c r="C138" t="s">
        <v>766</v>
      </c>
      <c r="D138" s="4">
        <f>SUMIFS(Derived_Metrics[Revenue],Derived_Metrics[Customer ID],Derived_Metrics[[#This Row],[Customer ID]])</f>
        <v>18615.897499999999</v>
      </c>
      <c r="E138" s="4">
        <f>SUMIFS(Derived_Metrics[Profit],Derived_Metrics[Customer ID],Derived_Metrics[[#This Row],[Customer ID]])</f>
        <v>720.57950000000005</v>
      </c>
      <c r="F138" s="5">
        <f>_xlfn.PERCENTRANK.INC(Derived_Metrics[Customer Revenue],Derived_Metrics[[#This Row],[Customer Revenue]])</f>
        <v>0.91200000000000003</v>
      </c>
      <c r="G138" s="5" t="str" cm="1">
        <f t="array" ref="G138">_xlfn.IFS(Derived_Metrics[[#This Row],[Customer Revenue Percentile]]&gt;=0.8,"High Value",Derived_Metrics[[#This Row],[Customer Revenue Percentile]]&gt;=0.4,"Medium Value",TRUE,"Low Value")</f>
        <v>High Value</v>
      </c>
      <c r="H138" s="12">
        <f>_xlfn.RANK.EQ(Derived_Metrics[[#This Row],[Customer Revenue]],Derived_Metrics[Customer Revenue],0)</f>
        <v>179</v>
      </c>
      <c r="I138" s="15">
        <f>Derived_Metrics[[#This Row],[Customer Revenue]]/SUM(Derived_Metrics[Customer Revenue])</f>
        <v>1.1949186862239202E-3</v>
      </c>
      <c r="J138" t="s">
        <v>768</v>
      </c>
      <c r="K138" s="5">
        <f>SUMIFS(Derived_Metrics[Revenue],Derived_Metrics[Product ID],Derived_Metrics[[#This Row],[Product ID]])</f>
        <v>457.18399999999997</v>
      </c>
      <c r="L138" s="5">
        <f>SUMIFS(Derived_Metrics[Profit],Derived_Metrics[Product ID],Derived_Metrics[[#This Row],[Product ID]])</f>
        <v>39.18719999999999</v>
      </c>
      <c r="M138" s="5" t="str">
        <f>IF(AND(Derived_Metrics[[#This Row],[Product Revenue]]&gt;AVERAGE(Derived_Metrics[Product Revenue]),Derived_Metrics[[#This Row],[Product Profit]]&lt;0),"high sales Low Profit","Normal")</f>
        <v>Normal</v>
      </c>
      <c r="N138">
        <v>18.84</v>
      </c>
      <c r="O138">
        <v>3</v>
      </c>
      <c r="P138">
        <v>0</v>
      </c>
      <c r="Q138">
        <v>6.0288000000000004</v>
      </c>
      <c r="R138">
        <f>Derived_Metrics[[#This Row],[Selling Price]]*Derived_Metrics[[#This Row],[Quantity]]</f>
        <v>56.519999999999996</v>
      </c>
      <c r="S138" s="2">
        <f>IF(Derived_Metrics[[#This Row],[Revenue]]=0,0,Derived_Metrics[[#This Row],[Profit]]/Derived_Metrics[[#This Row],[Revenue]])</f>
        <v>0.10666666666666669</v>
      </c>
      <c r="T138" t="str">
        <f>IF(Derived_Metrics[[#This Row],[Profit]]&lt;0, "Loss","Profit")</f>
        <v>Profit</v>
      </c>
      <c r="U138" s="5">
        <f>Derived_Metrics[[#This Row],[Selling Price]]*Derived_Metrics[[#This Row],[Quantity]]*Derived_Metrics[[#This Row],[Discount]]</f>
        <v>0</v>
      </c>
      <c r="V138" t="str">
        <f>IF(Derived_Metrics[[#This Row],[Discount]]&gt;0,"Discount Applied","No Discount")</f>
        <v>No Discount</v>
      </c>
      <c r="W138" t="str">
        <f>IF(Derived_Metrics[[#This Row],[Discount]]&gt;0.3,"High Discount","Low Discount")</f>
        <v>Low Discount</v>
      </c>
      <c r="X138" s="13">
        <f>SUMIFS(Derived_Metrics[Customer_Revenue_Share],Derived_Metrics[Customee_ Revenue _Rank],"&lt;="&amp;Derived_Metrics[[#This Row],[Customee_ Revenue _Rank]])</f>
        <v>0.35838219266157134</v>
      </c>
      <c r="Y138" t="str">
        <f>IF(Derived_Metrics[[#This Row],[Cumulative_Revenue_%]]&lt;=0.8,"Top 80% Revenue","Remaining 20% Revenue")</f>
        <v>Top 80% Revenue</v>
      </c>
    </row>
    <row r="139" spans="1:25" x14ac:dyDescent="0.25">
      <c r="A139" t="s">
        <v>770</v>
      </c>
      <c r="B139" s="1">
        <v>42686</v>
      </c>
      <c r="C139" t="s">
        <v>772</v>
      </c>
      <c r="D139" s="4">
        <f>SUMIFS(Derived_Metrics[Revenue],Derived_Metrics[Customer ID],Derived_Metrics[[#This Row],[Customer ID]])</f>
        <v>11363.212000000001</v>
      </c>
      <c r="E139" s="4">
        <f>SUMIFS(Derived_Metrics[Profit],Derived_Metrics[Customer ID],Derived_Metrics[[#This Row],[Customer ID]])</f>
        <v>372.51679999999999</v>
      </c>
      <c r="F139" s="5">
        <f>_xlfn.PERCENTRANK.INC(Derived_Metrics[Customer Revenue],Derived_Metrics[[#This Row],[Customer Revenue]])</f>
        <v>0.81200000000000006</v>
      </c>
      <c r="G139" s="5" t="str" cm="1">
        <f t="array" ref="G139">_xlfn.IFS(Derived_Metrics[[#This Row],[Customer Revenue Percentile]]&gt;=0.8,"High Value",Derived_Metrics[[#This Row],[Customer Revenue Percentile]]&gt;=0.4,"Medium Value",TRUE,"Low Value")</f>
        <v>High Value</v>
      </c>
      <c r="H139" s="12">
        <f>_xlfn.RANK.EQ(Derived_Metrics[[#This Row],[Customer Revenue]],Derived_Metrics[Customer Revenue],0)</f>
        <v>395</v>
      </c>
      <c r="I139" s="15">
        <f>Derived_Metrics[[#This Row],[Customer Revenue]]/SUM(Derived_Metrics[Customer Revenue])</f>
        <v>7.2938274151562591E-4</v>
      </c>
      <c r="J139" t="s">
        <v>486</v>
      </c>
      <c r="K139" s="5">
        <f>SUMIFS(Derived_Metrics[Revenue],Derived_Metrics[Product ID],Derived_Metrics[[#This Row],[Product ID]])</f>
        <v>586.07999999999993</v>
      </c>
      <c r="L139" s="5">
        <f>SUMIFS(Derived_Metrics[Profit],Derived_Metrics[Product ID],Derived_Metrics[[#This Row],[Product ID]])</f>
        <v>36.000999999999998</v>
      </c>
      <c r="M139" s="5" t="str">
        <f>IF(AND(Derived_Metrics[[#This Row],[Product Revenue]]&gt;AVERAGE(Derived_Metrics[Product Revenue]),Derived_Metrics[[#This Row],[Product Profit]]&lt;0),"high sales Low Profit","Normal")</f>
        <v>Normal</v>
      </c>
      <c r="N139">
        <v>14.8</v>
      </c>
      <c r="O139">
        <v>4</v>
      </c>
      <c r="P139">
        <v>0</v>
      </c>
      <c r="Q139">
        <v>6.0679999999999996</v>
      </c>
      <c r="R139">
        <f>Derived_Metrics[[#This Row],[Selling Price]]*Derived_Metrics[[#This Row],[Quantity]]</f>
        <v>59.2</v>
      </c>
      <c r="S139" s="2">
        <f>IF(Derived_Metrics[[#This Row],[Revenue]]=0,0,Derived_Metrics[[#This Row],[Profit]]/Derived_Metrics[[#This Row],[Revenue]])</f>
        <v>0.10249999999999999</v>
      </c>
      <c r="T139" t="str">
        <f>IF(Derived_Metrics[[#This Row],[Profit]]&lt;0, "Loss","Profit")</f>
        <v>Profit</v>
      </c>
      <c r="U139" s="5">
        <f>Derived_Metrics[[#This Row],[Selling Price]]*Derived_Metrics[[#This Row],[Quantity]]*Derived_Metrics[[#This Row],[Discount]]</f>
        <v>0</v>
      </c>
      <c r="V139" t="str">
        <f>IF(Derived_Metrics[[#This Row],[Discount]]&gt;0,"Discount Applied","No Discount")</f>
        <v>No Discount</v>
      </c>
      <c r="W139" t="str">
        <f>IF(Derived_Metrics[[#This Row],[Discount]]&gt;0.3,"High Discount","Low Discount")</f>
        <v>Low Discount</v>
      </c>
      <c r="X139" s="13">
        <f>SUMIFS(Derived_Metrics[Customer_Revenue_Share],Derived_Metrics[Customee_ Revenue _Rank],"&lt;="&amp;Derived_Metrics[[#This Row],[Customee_ Revenue _Rank]])</f>
        <v>0.5563923169356797</v>
      </c>
      <c r="Y139" t="str">
        <f>IF(Derived_Metrics[[#This Row],[Cumulative_Revenue_%]]&lt;=0.8,"Top 80% Revenue","Remaining 20% Revenue")</f>
        <v>Top 80% Revenue</v>
      </c>
    </row>
    <row r="140" spans="1:25" x14ac:dyDescent="0.25">
      <c r="A140" t="s">
        <v>775</v>
      </c>
      <c r="B140" s="1">
        <v>42632</v>
      </c>
      <c r="C140" t="s">
        <v>777</v>
      </c>
      <c r="D140" s="4">
        <f>SUMIFS(Derived_Metrics[Revenue],Derived_Metrics[Customer ID],Derived_Metrics[[#This Row],[Customer ID]])</f>
        <v>1523.528</v>
      </c>
      <c r="E140" s="4">
        <f>SUMIFS(Derived_Metrics[Profit],Derived_Metrics[Customer ID],Derived_Metrics[[#This Row],[Customer ID]])</f>
        <v>-63.686199999999999</v>
      </c>
      <c r="F140" s="5">
        <f>_xlfn.PERCENTRANK.INC(Derived_Metrics[Customer Revenue],Derived_Metrics[[#This Row],[Customer Revenue]])</f>
        <v>0.222</v>
      </c>
      <c r="G140" s="5" t="str" cm="1">
        <f t="array" ref="G140">_xlfn.IFS(Derived_Metrics[[#This Row],[Customer Revenue Percentile]]&gt;=0.8,"High Value",Derived_Metrics[[#This Row],[Customer Revenue Percentile]]&gt;=0.4,"Medium Value",TRUE,"Low Value")</f>
        <v>Low Value</v>
      </c>
      <c r="H140" s="12">
        <f>_xlfn.RANK.EQ(Derived_Metrics[[#This Row],[Customer Revenue]],Derived_Metrics[Customer Revenue],0)</f>
        <v>1648</v>
      </c>
      <c r="I140" s="15">
        <f>Derived_Metrics[[#This Row],[Customer Revenue]]/SUM(Derived_Metrics[Customer Revenue])</f>
        <v>9.7792334545533286E-5</v>
      </c>
      <c r="J140" t="s">
        <v>626</v>
      </c>
      <c r="K140" s="5">
        <f>SUMIFS(Derived_Metrics[Revenue],Derived_Metrics[Product ID],Derived_Metrics[[#This Row],[Product ID]])</f>
        <v>54757.113999999994</v>
      </c>
      <c r="L140" s="5">
        <f>SUMIFS(Derived_Metrics[Profit],Derived_Metrics[Product ID],Derived_Metrics[[#This Row],[Product ID]])</f>
        <v>951.86199999999997</v>
      </c>
      <c r="M140" s="5" t="str">
        <f>IF(AND(Derived_Metrics[[#This Row],[Product Revenue]]&gt;AVERAGE(Derived_Metrics[Product Revenue]),Derived_Metrics[[#This Row],[Product Profit]]&lt;0),"high sales Low Profit","Normal")</f>
        <v>Normal</v>
      </c>
      <c r="N140">
        <v>701.37199999999996</v>
      </c>
      <c r="O140">
        <v>2</v>
      </c>
      <c r="P140">
        <v>0.3</v>
      </c>
      <c r="Q140">
        <v>-50.097999999999999</v>
      </c>
      <c r="R140">
        <f>Derived_Metrics[[#This Row],[Selling Price]]*Derived_Metrics[[#This Row],[Quantity]]</f>
        <v>1402.7439999999999</v>
      </c>
      <c r="S140" s="2">
        <f>IF(Derived_Metrics[[#This Row],[Revenue]]=0,0,Derived_Metrics[[#This Row],[Profit]]/Derived_Metrics[[#This Row],[Revenue]])</f>
        <v>-3.5714285714285712E-2</v>
      </c>
      <c r="T140" t="str">
        <f>IF(Derived_Metrics[[#This Row],[Profit]]&lt;0, "Loss","Profit")</f>
        <v>Loss</v>
      </c>
      <c r="U140" s="5">
        <f>Derived_Metrics[[#This Row],[Selling Price]]*Derived_Metrics[[#This Row],[Quantity]]*Derived_Metrics[[#This Row],[Discount]]</f>
        <v>420.82319999999999</v>
      </c>
      <c r="V140" t="str">
        <f>IF(Derived_Metrics[[#This Row],[Discount]]&gt;0,"Discount Applied","No Discount")</f>
        <v>Discount Applied</v>
      </c>
      <c r="W140" t="str">
        <f>IF(Derived_Metrics[[#This Row],[Discount]]&gt;0.3,"High Discount","Low Discount")</f>
        <v>Low Discount</v>
      </c>
      <c r="X140" s="13">
        <f>SUMIFS(Derived_Metrics[Customer_Revenue_Share],Derived_Metrics[Customee_ Revenue _Rank],"&lt;="&amp;Derived_Metrics[[#This Row],[Customee_ Revenue _Rank]])</f>
        <v>0.97985869541652026</v>
      </c>
      <c r="Y140" t="str">
        <f>IF(Derived_Metrics[[#This Row],[Cumulative_Revenue_%]]&lt;=0.8,"Top 80% Revenue","Remaining 20% Revenue")</f>
        <v>Remaining 20% Revenue</v>
      </c>
    </row>
    <row r="141" spans="1:25" x14ac:dyDescent="0.25">
      <c r="A141" t="s">
        <v>779</v>
      </c>
      <c r="B141" s="1">
        <v>42240</v>
      </c>
      <c r="C141" t="s">
        <v>782</v>
      </c>
      <c r="D141" s="4">
        <f>SUMIFS(Derived_Metrics[Revenue],Derived_Metrics[Customer ID],Derived_Metrics[[#This Row],[Customer ID]])</f>
        <v>5347.0169999999998</v>
      </c>
      <c r="E141" s="4">
        <f>SUMIFS(Derived_Metrics[Profit],Derived_Metrics[Customer ID],Derived_Metrics[[#This Row],[Customer ID]])</f>
        <v>-75.775899999999979</v>
      </c>
      <c r="F141" s="5">
        <f>_xlfn.PERCENTRANK.INC(Derived_Metrics[Customer Revenue],Derived_Metrics[[#This Row],[Customer Revenue]])</f>
        <v>0.55400000000000005</v>
      </c>
      <c r="G141" s="5" t="str" cm="1">
        <f t="array" ref="G141">_xlfn.IFS(Derived_Metrics[[#This Row],[Customer Revenue Percentile]]&gt;=0.8,"High Value",Derived_Metrics[[#This Row],[Customer Revenue Percentile]]&gt;=0.4,"Medium Value",TRUE,"Low Value")</f>
        <v>Medium Value</v>
      </c>
      <c r="H141" s="12">
        <f>_xlfn.RANK.EQ(Derived_Metrics[[#This Row],[Customer Revenue]],Derived_Metrics[Customer Revenue],0)</f>
        <v>943</v>
      </c>
      <c r="I141" s="15">
        <f>Derived_Metrics[[#This Row],[Customer Revenue]]/SUM(Derived_Metrics[Customer Revenue])</f>
        <v>3.4321474582984607E-4</v>
      </c>
      <c r="J141" t="s">
        <v>204</v>
      </c>
      <c r="K141" s="5">
        <f>SUMIFS(Derived_Metrics[Revenue],Derived_Metrics[Product ID],Derived_Metrics[[#This Row],[Product ID]])</f>
        <v>16774.388999999999</v>
      </c>
      <c r="L141" s="5">
        <f>SUMIFS(Derived_Metrics[Profit],Derived_Metrics[Product ID],Derived_Metrics[[#This Row],[Product ID]])</f>
        <v>-598.52279999999996</v>
      </c>
      <c r="M141" s="5" t="str">
        <f>IF(AND(Derived_Metrics[[#This Row],[Product Revenue]]&gt;AVERAGE(Derived_Metrics[Product Revenue]),Derived_Metrics[[#This Row],[Product Profit]]&lt;0),"high sales Low Profit","Normal")</f>
        <v>high sales Low Profit</v>
      </c>
      <c r="N141">
        <v>918.78499999999997</v>
      </c>
      <c r="O141">
        <v>5</v>
      </c>
      <c r="P141">
        <v>0.3</v>
      </c>
      <c r="Q141">
        <v>-118.12949999999999</v>
      </c>
      <c r="R141">
        <f>Derived_Metrics[[#This Row],[Selling Price]]*Derived_Metrics[[#This Row],[Quantity]]</f>
        <v>4593.9250000000002</v>
      </c>
      <c r="S141" s="2">
        <f>IF(Derived_Metrics[[#This Row],[Revenue]]=0,0,Derived_Metrics[[#This Row],[Profit]]/Derived_Metrics[[#This Row],[Revenue]])</f>
        <v>-2.571428571428571E-2</v>
      </c>
      <c r="T141" t="str">
        <f>IF(Derived_Metrics[[#This Row],[Profit]]&lt;0, "Loss","Profit")</f>
        <v>Loss</v>
      </c>
      <c r="U141" s="5">
        <f>Derived_Metrics[[#This Row],[Selling Price]]*Derived_Metrics[[#This Row],[Quantity]]*Derived_Metrics[[#This Row],[Discount]]</f>
        <v>1378.1775</v>
      </c>
      <c r="V141" t="str">
        <f>IF(Derived_Metrics[[#This Row],[Discount]]&gt;0,"Discount Applied","No Discount")</f>
        <v>Discount Applied</v>
      </c>
      <c r="W141" t="str">
        <f>IF(Derived_Metrics[[#This Row],[Discount]]&gt;0.3,"High Discount","Low Discount")</f>
        <v>Low Discount</v>
      </c>
      <c r="X141" s="13">
        <f>SUMIFS(Derived_Metrics[Customer_Revenue_Share],Derived_Metrics[Customee_ Revenue _Rank],"&lt;="&amp;Derived_Metrics[[#This Row],[Customee_ Revenue _Rank]])</f>
        <v>0.84202309029863465</v>
      </c>
      <c r="Y141" t="str">
        <f>IF(Derived_Metrics[[#This Row],[Cumulative_Revenue_%]]&lt;=0.8,"Top 80% Revenue","Remaining 20% Revenue")</f>
        <v>Remaining 20% Revenue</v>
      </c>
    </row>
    <row r="142" spans="1:25" x14ac:dyDescent="0.25">
      <c r="A142" t="s">
        <v>785</v>
      </c>
      <c r="B142" s="1">
        <v>41997</v>
      </c>
      <c r="C142" t="s">
        <v>787</v>
      </c>
      <c r="D142" s="4">
        <f>SUMIFS(Derived_Metrics[Revenue],Derived_Metrics[Customer ID],Derived_Metrics[[#This Row],[Customer ID]])</f>
        <v>22657.09</v>
      </c>
      <c r="E142" s="4">
        <f>SUMIFS(Derived_Metrics[Profit],Derived_Metrics[Customer ID],Derived_Metrics[[#This Row],[Customer ID]])</f>
        <v>688.14420000000007</v>
      </c>
      <c r="F142" s="5">
        <f>_xlfn.PERCENTRANK.INC(Derived_Metrics[Customer Revenue],Derived_Metrics[[#This Row],[Customer Revenue]])</f>
        <v>0.93</v>
      </c>
      <c r="G142" s="5" t="str" cm="1">
        <f t="array" ref="G142">_xlfn.IFS(Derived_Metrics[[#This Row],[Customer Revenue Percentile]]&gt;=0.8,"High Value",Derived_Metrics[[#This Row],[Customer Revenue Percentile]]&gt;=0.4,"Medium Value",TRUE,"Low Value")</f>
        <v>High Value</v>
      </c>
      <c r="H142" s="12">
        <f>_xlfn.RANK.EQ(Derived_Metrics[[#This Row],[Customer Revenue]],Derived_Metrics[Customer Revenue],0)</f>
        <v>146</v>
      </c>
      <c r="I142" s="15">
        <f>Derived_Metrics[[#This Row],[Customer Revenue]]/SUM(Derived_Metrics[Customer Revenue])</f>
        <v>1.4543150668108868E-3</v>
      </c>
      <c r="J142" t="s">
        <v>790</v>
      </c>
      <c r="K142" s="5">
        <f>SUMIFS(Derived_Metrics[Revenue],Derived_Metrics[Product ID],Derived_Metrics[[#This Row],[Product ID]])</f>
        <v>341.55</v>
      </c>
      <c r="L142" s="5">
        <f>SUMIFS(Derived_Metrics[Profit],Derived_Metrics[Product ID],Derived_Metrics[[#This Row],[Product ID]])</f>
        <v>31.574400000000001</v>
      </c>
      <c r="M142" s="5" t="str">
        <f>IF(AND(Derived_Metrics[[#This Row],[Product Revenue]]&gt;AVERAGE(Derived_Metrics[Product Revenue]),Derived_Metrics[[#This Row],[Product Profit]]&lt;0),"high sales Low Profit","Normal")</f>
        <v>Normal</v>
      </c>
      <c r="N142">
        <v>30.36</v>
      </c>
      <c r="O142">
        <v>5</v>
      </c>
      <c r="P142">
        <v>0.2</v>
      </c>
      <c r="Q142">
        <v>8.7285000000000004</v>
      </c>
      <c r="R142">
        <f>Derived_Metrics[[#This Row],[Selling Price]]*Derived_Metrics[[#This Row],[Quantity]]</f>
        <v>151.80000000000001</v>
      </c>
      <c r="S142" s="2">
        <f>IF(Derived_Metrics[[#This Row],[Revenue]]=0,0,Derived_Metrics[[#This Row],[Profit]]/Derived_Metrics[[#This Row],[Revenue]])</f>
        <v>5.7499999999999996E-2</v>
      </c>
      <c r="T142" t="str">
        <f>IF(Derived_Metrics[[#This Row],[Profit]]&lt;0, "Loss","Profit")</f>
        <v>Profit</v>
      </c>
      <c r="U142" s="5">
        <f>Derived_Metrics[[#This Row],[Selling Price]]*Derived_Metrics[[#This Row],[Quantity]]*Derived_Metrics[[#This Row],[Discount]]</f>
        <v>30.360000000000003</v>
      </c>
      <c r="V142" t="str">
        <f>IF(Derived_Metrics[[#This Row],[Discount]]&gt;0,"Discount Applied","No Discount")</f>
        <v>Discount Applied</v>
      </c>
      <c r="W142" t="str">
        <f>IF(Derived_Metrics[[#This Row],[Discount]]&gt;0.3,"High Discount","Low Discount")</f>
        <v>Low Discount</v>
      </c>
      <c r="X142" s="13">
        <f>SUMIFS(Derived_Metrics[Customer_Revenue_Share],Derived_Metrics[Customee_ Revenue _Rank],"&lt;="&amp;Derived_Metrics[[#This Row],[Customee_ Revenue _Rank]])</f>
        <v>0.30977579014414713</v>
      </c>
      <c r="Y142" t="str">
        <f>IF(Derived_Metrics[[#This Row],[Cumulative_Revenue_%]]&lt;=0.8,"Top 80% Revenue","Remaining 20% Revenue")</f>
        <v>Top 80% Revenue</v>
      </c>
    </row>
    <row r="143" spans="1:25" x14ac:dyDescent="0.25">
      <c r="A143" t="s">
        <v>792</v>
      </c>
      <c r="B143" s="1">
        <v>42984</v>
      </c>
      <c r="C143" t="s">
        <v>746</v>
      </c>
      <c r="D143" s="4">
        <f>SUMIFS(Derived_Metrics[Revenue],Derived_Metrics[Customer ID],Derived_Metrics[[#This Row],[Customer ID]])</f>
        <v>4502.433</v>
      </c>
      <c r="E143" s="4">
        <f>SUMIFS(Derived_Metrics[Profit],Derived_Metrics[Customer ID],Derived_Metrics[[#This Row],[Customer ID]])</f>
        <v>81.510900000000007</v>
      </c>
      <c r="F143" s="5">
        <f>_xlfn.PERCENTRANK.INC(Derived_Metrics[Customer Revenue],Derived_Metrics[[#This Row],[Customer Revenue]])</f>
        <v>0.51800000000000002</v>
      </c>
      <c r="G143" s="5" t="str" cm="1">
        <f t="array" ref="G143">_xlfn.IFS(Derived_Metrics[[#This Row],[Customer Revenue Percentile]]&gt;=0.8,"High Value",Derived_Metrics[[#This Row],[Customer Revenue Percentile]]&gt;=0.4,"Medium Value",TRUE,"Low Value")</f>
        <v>Medium Value</v>
      </c>
      <c r="H143" s="12">
        <f>_xlfn.RANK.EQ(Derived_Metrics[[#This Row],[Customer Revenue]],Derived_Metrics[Customer Revenue],0)</f>
        <v>1017</v>
      </c>
      <c r="I143" s="15">
        <f>Derived_Metrics[[#This Row],[Customer Revenue]]/SUM(Derived_Metrics[Customer Revenue])</f>
        <v>2.8900252191285561E-4</v>
      </c>
      <c r="J143" t="s">
        <v>793</v>
      </c>
      <c r="K143" s="5">
        <f>SUMIFS(Derived_Metrics[Revenue],Derived_Metrics[Product ID],Derived_Metrics[[#This Row],[Product ID]])</f>
        <v>3588.4079999999999</v>
      </c>
      <c r="L143" s="5">
        <f>SUMIFS(Derived_Metrics[Profit],Derived_Metrics[Product ID],Derived_Metrics[[#This Row],[Product ID]])</f>
        <v>91.108800000000002</v>
      </c>
      <c r="M143" s="5" t="str">
        <f>IF(AND(Derived_Metrics[[#This Row],[Product Revenue]]&gt;AVERAGE(Derived_Metrics[Product Revenue]),Derived_Metrics[[#This Row],[Product Profit]]&lt;0),"high sales Low Profit","Normal")</f>
        <v>Normal</v>
      </c>
      <c r="N143">
        <v>23.975999999999999</v>
      </c>
      <c r="O143">
        <v>3</v>
      </c>
      <c r="P143">
        <v>0.6</v>
      </c>
      <c r="Q143">
        <v>-14.3856</v>
      </c>
      <c r="R143">
        <f>Derived_Metrics[[#This Row],[Selling Price]]*Derived_Metrics[[#This Row],[Quantity]]</f>
        <v>71.927999999999997</v>
      </c>
      <c r="S143" s="2">
        <f>IF(Derived_Metrics[[#This Row],[Revenue]]=0,0,Derived_Metrics[[#This Row],[Profit]]/Derived_Metrics[[#This Row],[Revenue]])</f>
        <v>-0.2</v>
      </c>
      <c r="T143" t="str">
        <f>IF(Derived_Metrics[[#This Row],[Profit]]&lt;0, "Loss","Profit")</f>
        <v>Loss</v>
      </c>
      <c r="U143" s="5">
        <f>Derived_Metrics[[#This Row],[Selling Price]]*Derived_Metrics[[#This Row],[Quantity]]*Derived_Metrics[[#This Row],[Discount]]</f>
        <v>43.156799999999997</v>
      </c>
      <c r="V143" t="str">
        <f>IF(Derived_Metrics[[#This Row],[Discount]]&gt;0,"Discount Applied","No Discount")</f>
        <v>Discount Applied</v>
      </c>
      <c r="W143" t="str">
        <f>IF(Derived_Metrics[[#This Row],[Discount]]&gt;0.3,"High Discount","Low Discount")</f>
        <v>High Discount</v>
      </c>
      <c r="X143" s="13">
        <f>SUMIFS(Derived_Metrics[Customer_Revenue_Share],Derived_Metrics[Customee_ Revenue _Rank],"&lt;="&amp;Derived_Metrics[[#This Row],[Customee_ Revenue _Rank]])</f>
        <v>0.86548700796517086</v>
      </c>
      <c r="Y143" t="str">
        <f>IF(Derived_Metrics[[#This Row],[Cumulative_Revenue_%]]&lt;=0.8,"Top 80% Revenue","Remaining 20% Revenue")</f>
        <v>Remaining 20% Revenue</v>
      </c>
    </row>
    <row r="144" spans="1:25" x14ac:dyDescent="0.25">
      <c r="A144" t="s">
        <v>792</v>
      </c>
      <c r="B144" s="1">
        <v>42984</v>
      </c>
      <c r="C144" t="s">
        <v>746</v>
      </c>
      <c r="D144" s="4">
        <f>SUMIFS(Derived_Metrics[Revenue],Derived_Metrics[Customer ID],Derived_Metrics[[#This Row],[Customer ID]])</f>
        <v>4502.433</v>
      </c>
      <c r="E144" s="4">
        <f>SUMIFS(Derived_Metrics[Profit],Derived_Metrics[Customer ID],Derived_Metrics[[#This Row],[Customer ID]])</f>
        <v>81.510900000000007</v>
      </c>
      <c r="F144" s="5">
        <f>_xlfn.PERCENTRANK.INC(Derived_Metrics[Customer Revenue],Derived_Metrics[[#This Row],[Customer Revenue]])</f>
        <v>0.51800000000000002</v>
      </c>
      <c r="G144" s="5" t="str" cm="1">
        <f t="array" ref="G144">_xlfn.IFS(Derived_Metrics[[#This Row],[Customer Revenue Percentile]]&gt;=0.8,"High Value",Derived_Metrics[[#This Row],[Customer Revenue Percentile]]&gt;=0.4,"Medium Value",TRUE,"Low Value")</f>
        <v>Medium Value</v>
      </c>
      <c r="H144" s="12">
        <f>_xlfn.RANK.EQ(Derived_Metrics[[#This Row],[Customer Revenue]],Derived_Metrics[Customer Revenue],0)</f>
        <v>1017</v>
      </c>
      <c r="I144" s="15">
        <f>Derived_Metrics[[#This Row],[Customer Revenue]]/SUM(Derived_Metrics[Customer Revenue])</f>
        <v>2.8900252191285561E-4</v>
      </c>
      <c r="J144" t="s">
        <v>795</v>
      </c>
      <c r="K144" s="5">
        <f>SUMIFS(Derived_Metrics[Revenue],Derived_Metrics[Product ID],Derived_Metrics[[#This Row],[Product ID]])</f>
        <v>11328.199999999999</v>
      </c>
      <c r="L144" s="5">
        <f>SUMIFS(Derived_Metrics[Profit],Derived_Metrics[Product ID],Derived_Metrics[[#This Row],[Product ID]])</f>
        <v>100.21100000000001</v>
      </c>
      <c r="M144" s="5" t="str">
        <f>IF(AND(Derived_Metrics[[#This Row],[Product Revenue]]&gt;AVERAGE(Derived_Metrics[Product Revenue]),Derived_Metrics[[#This Row],[Product Profit]]&lt;0),"high sales Low Profit","Normal")</f>
        <v>Normal</v>
      </c>
      <c r="N144">
        <v>108.925</v>
      </c>
      <c r="O144">
        <v>1</v>
      </c>
      <c r="P144">
        <v>0.5</v>
      </c>
      <c r="Q144">
        <v>-71.890500000000003</v>
      </c>
      <c r="R144">
        <f>Derived_Metrics[[#This Row],[Selling Price]]*Derived_Metrics[[#This Row],[Quantity]]</f>
        <v>108.925</v>
      </c>
      <c r="S144" s="2">
        <f>IF(Derived_Metrics[[#This Row],[Revenue]]=0,0,Derived_Metrics[[#This Row],[Profit]]/Derived_Metrics[[#This Row],[Revenue]])</f>
        <v>-0.66</v>
      </c>
      <c r="T144" t="str">
        <f>IF(Derived_Metrics[[#This Row],[Profit]]&lt;0, "Loss","Profit")</f>
        <v>Loss</v>
      </c>
      <c r="U144" s="5">
        <f>Derived_Metrics[[#This Row],[Selling Price]]*Derived_Metrics[[#This Row],[Quantity]]*Derived_Metrics[[#This Row],[Discount]]</f>
        <v>54.462499999999999</v>
      </c>
      <c r="V144" t="str">
        <f>IF(Derived_Metrics[[#This Row],[Discount]]&gt;0,"Discount Applied","No Discount")</f>
        <v>Discount Applied</v>
      </c>
      <c r="W144" t="str">
        <f>IF(Derived_Metrics[[#This Row],[Discount]]&gt;0.3,"High Discount","Low Discount")</f>
        <v>High Discount</v>
      </c>
      <c r="X144" s="13">
        <f>SUMIFS(Derived_Metrics[Customer_Revenue_Share],Derived_Metrics[Customee_ Revenue _Rank],"&lt;="&amp;Derived_Metrics[[#This Row],[Customee_ Revenue _Rank]])</f>
        <v>0.86548700796517086</v>
      </c>
      <c r="Y144" t="str">
        <f>IF(Derived_Metrics[[#This Row],[Cumulative_Revenue_%]]&lt;=0.8,"Top 80% Revenue","Remaining 20% Revenue")</f>
        <v>Remaining 20% Revenue</v>
      </c>
    </row>
    <row r="145" spans="1:25" x14ac:dyDescent="0.25">
      <c r="A145" t="s">
        <v>797</v>
      </c>
      <c r="B145" s="1">
        <v>42812</v>
      </c>
      <c r="C145" t="s">
        <v>800</v>
      </c>
      <c r="D145" s="4">
        <f>SUMIFS(Derived_Metrics[Revenue],Derived_Metrics[Customer ID],Derived_Metrics[[#This Row],[Customer ID]])</f>
        <v>247.572</v>
      </c>
      <c r="E145" s="4">
        <f>SUMIFS(Derived_Metrics[Profit],Derived_Metrics[Customer ID],Derived_Metrics[[#This Row],[Customer ID]])</f>
        <v>-41.262</v>
      </c>
      <c r="F145" s="5">
        <f>_xlfn.PERCENTRANK.INC(Derived_Metrics[Customer Revenue],Derived_Metrics[[#This Row],[Customer Revenue]])</f>
        <v>0.05</v>
      </c>
      <c r="G145" s="5" t="str" cm="1">
        <f t="array" ref="G145">_xlfn.IFS(Derived_Metrics[[#This Row],[Customer Revenue Percentile]]&gt;=0.8,"High Value",Derived_Metrics[[#This Row],[Customer Revenue Percentile]]&gt;=0.4,"Medium Value",TRUE,"Low Value")</f>
        <v>Low Value</v>
      </c>
      <c r="H145" s="12">
        <f>_xlfn.RANK.EQ(Derived_Metrics[[#This Row],[Customer Revenue]],Derived_Metrics[Customer Revenue],0)</f>
        <v>2014</v>
      </c>
      <c r="I145" s="15">
        <f>Derived_Metrics[[#This Row],[Customer Revenue]]/SUM(Derived_Metrics[Customer Revenue])</f>
        <v>1.589117091914738E-5</v>
      </c>
      <c r="J145" t="s">
        <v>803</v>
      </c>
      <c r="K145" s="5">
        <f>SUMIFS(Derived_Metrics[Revenue],Derived_Metrics[Product ID],Derived_Metrics[[#This Row],[Product ID]])</f>
        <v>3617.3019999999997</v>
      </c>
      <c r="L145" s="5">
        <f>SUMIFS(Derived_Metrics[Profit],Derived_Metrics[Product ID],Derived_Metrics[[#This Row],[Product ID]])</f>
        <v>247.57199999999997</v>
      </c>
      <c r="M145" s="5" t="str">
        <f>IF(AND(Derived_Metrics[[#This Row],[Product Revenue]]&gt;AVERAGE(Derived_Metrics[Product Revenue]),Derived_Metrics[[#This Row],[Product Profit]]&lt;0),"high sales Low Profit","Normal")</f>
        <v>Normal</v>
      </c>
      <c r="N145">
        <v>82.524000000000001</v>
      </c>
      <c r="O145">
        <v>3</v>
      </c>
      <c r="P145">
        <v>0.6</v>
      </c>
      <c r="Q145">
        <v>-41.262</v>
      </c>
      <c r="R145">
        <f>Derived_Metrics[[#This Row],[Selling Price]]*Derived_Metrics[[#This Row],[Quantity]]</f>
        <v>247.572</v>
      </c>
      <c r="S145" s="2">
        <f>IF(Derived_Metrics[[#This Row],[Revenue]]=0,0,Derived_Metrics[[#This Row],[Profit]]/Derived_Metrics[[#This Row],[Revenue]])</f>
        <v>-0.16666666666666666</v>
      </c>
      <c r="T145" t="str">
        <f>IF(Derived_Metrics[[#This Row],[Profit]]&lt;0, "Loss","Profit")</f>
        <v>Loss</v>
      </c>
      <c r="U145" s="5">
        <f>Derived_Metrics[[#This Row],[Selling Price]]*Derived_Metrics[[#This Row],[Quantity]]*Derived_Metrics[[#This Row],[Discount]]</f>
        <v>148.54319999999998</v>
      </c>
      <c r="V145" t="str">
        <f>IF(Derived_Metrics[[#This Row],[Discount]]&gt;0,"Discount Applied","No Discount")</f>
        <v>Discount Applied</v>
      </c>
      <c r="W145" t="str">
        <f>IF(Derived_Metrics[[#This Row],[Discount]]&gt;0.3,"High Discount","Low Discount")</f>
        <v>High Discount</v>
      </c>
      <c r="X145" s="13">
        <f>SUMIFS(Derived_Metrics[Customer_Revenue_Share],Derived_Metrics[Customee_ Revenue _Rank],"&lt;="&amp;Derived_Metrics[[#This Row],[Customee_ Revenue _Rank]])</f>
        <v>0.99909873204747646</v>
      </c>
      <c r="Y145" t="str">
        <f>IF(Derived_Metrics[[#This Row],[Cumulative_Revenue_%]]&lt;=0.8,"Top 80% Revenue","Remaining 20% Revenue")</f>
        <v>Remaining 20% Revenue</v>
      </c>
    </row>
    <row r="146" spans="1:25" x14ac:dyDescent="0.25">
      <c r="A146" t="s">
        <v>805</v>
      </c>
      <c r="B146" s="1">
        <v>43094</v>
      </c>
      <c r="C146" t="s">
        <v>807</v>
      </c>
      <c r="D146" s="4">
        <f>SUMIFS(Derived_Metrics[Revenue],Derived_Metrics[Customer ID],Derived_Metrics[[#This Row],[Customer ID]])</f>
        <v>801.798</v>
      </c>
      <c r="E146" s="4">
        <f>SUMIFS(Derived_Metrics[Profit],Derived_Metrics[Customer ID],Derived_Metrics[[#This Row],[Customer ID]])</f>
        <v>28.4268</v>
      </c>
      <c r="F146" s="5">
        <f>_xlfn.PERCENTRANK.INC(Derived_Metrics[Customer Revenue],Derived_Metrics[[#This Row],[Customer Revenue]])</f>
        <v>0.13400000000000001</v>
      </c>
      <c r="G146" s="5" t="str" cm="1">
        <f t="array" ref="G146">_xlfn.IFS(Derived_Metrics[[#This Row],[Customer Revenue Percentile]]&gt;=0.8,"High Value",Derived_Metrics[[#This Row],[Customer Revenue Percentile]]&gt;=0.4,"Medium Value",TRUE,"Low Value")</f>
        <v>Low Value</v>
      </c>
      <c r="H146" s="12">
        <f>_xlfn.RANK.EQ(Derived_Metrics[[#This Row],[Customer Revenue]],Derived_Metrics[Customer Revenue],0)</f>
        <v>1833</v>
      </c>
      <c r="I146" s="15">
        <f>Derived_Metrics[[#This Row],[Customer Revenue]]/SUM(Derived_Metrics[Customer Revenue])</f>
        <v>5.1465872799147439E-5</v>
      </c>
      <c r="J146" t="s">
        <v>809</v>
      </c>
      <c r="K146" s="5">
        <f>SUMIFS(Derived_Metrics[Revenue],Derived_Metrics[Product ID],Derived_Metrics[[#This Row],[Product ID]])</f>
        <v>16444.629499999999</v>
      </c>
      <c r="L146" s="5">
        <f>SUMIFS(Derived_Metrics[Profit],Derived_Metrics[Product ID],Derived_Metrics[[#This Row],[Product ID]])</f>
        <v>135.58870000000002</v>
      </c>
      <c r="M146" s="5" t="str">
        <f>IF(AND(Derived_Metrics[[#This Row],[Product Revenue]]&gt;AVERAGE(Derived_Metrics[Product Revenue]),Derived_Metrics[[#This Row],[Product Profit]]&lt;0),"high sales Low Profit","Normal")</f>
        <v>Normal</v>
      </c>
      <c r="N146">
        <v>191.98400000000001</v>
      </c>
      <c r="O146">
        <v>2</v>
      </c>
      <c r="P146">
        <v>0.2</v>
      </c>
      <c r="Q146">
        <v>4.7995999999999999</v>
      </c>
      <c r="R146">
        <f>Derived_Metrics[[#This Row],[Selling Price]]*Derived_Metrics[[#This Row],[Quantity]]</f>
        <v>383.96800000000002</v>
      </c>
      <c r="S146" s="2">
        <f>IF(Derived_Metrics[[#This Row],[Revenue]]=0,0,Derived_Metrics[[#This Row],[Profit]]/Derived_Metrics[[#This Row],[Revenue]])</f>
        <v>1.2499999999999999E-2</v>
      </c>
      <c r="T146" t="str">
        <f>IF(Derived_Metrics[[#This Row],[Profit]]&lt;0, "Loss","Profit")</f>
        <v>Profit</v>
      </c>
      <c r="U146" s="5">
        <f>Derived_Metrics[[#This Row],[Selling Price]]*Derived_Metrics[[#This Row],[Quantity]]*Derived_Metrics[[#This Row],[Discount]]</f>
        <v>76.793600000000012</v>
      </c>
      <c r="V146" t="str">
        <f>IF(Derived_Metrics[[#This Row],[Discount]]&gt;0,"Discount Applied","No Discount")</f>
        <v>Discount Applied</v>
      </c>
      <c r="W146" t="str">
        <f>IF(Derived_Metrics[[#This Row],[Discount]]&gt;0.3,"High Discount","Low Discount")</f>
        <v>Low Discount</v>
      </c>
      <c r="X146" s="13">
        <f>SUMIFS(Derived_Metrics[Customer_Revenue_Share],Derived_Metrics[Customee_ Revenue _Rank],"&lt;="&amp;Derived_Metrics[[#This Row],[Customee_ Revenue _Rank]])</f>
        <v>0.9931586085964782</v>
      </c>
      <c r="Y146" t="str">
        <f>IF(Derived_Metrics[[#This Row],[Cumulative_Revenue_%]]&lt;=0.8,"Top 80% Revenue","Remaining 20% Revenue")</f>
        <v>Remaining 20% Revenue</v>
      </c>
    </row>
    <row r="147" spans="1:25" x14ac:dyDescent="0.25">
      <c r="A147" t="s">
        <v>811</v>
      </c>
      <c r="B147" s="1">
        <v>41811</v>
      </c>
      <c r="C147" t="s">
        <v>814</v>
      </c>
      <c r="D147" s="4">
        <f>SUMIFS(Derived_Metrics[Revenue],Derived_Metrics[Customer ID],Derived_Metrics[[#This Row],[Customer ID]])</f>
        <v>6366.92</v>
      </c>
      <c r="E147" s="4">
        <f>SUMIFS(Derived_Metrics[Profit],Derived_Metrics[Customer ID],Derived_Metrics[[#This Row],[Customer ID]])</f>
        <v>-26.321999999999996</v>
      </c>
      <c r="F147" s="5">
        <f>_xlfn.PERCENTRANK.INC(Derived_Metrics[Customer Revenue],Derived_Metrics[[#This Row],[Customer Revenue]])</f>
        <v>0.61599999999999999</v>
      </c>
      <c r="G147" s="5" t="str" cm="1">
        <f t="array" ref="G147">_xlfn.IFS(Derived_Metrics[[#This Row],[Customer Revenue Percentile]]&gt;=0.8,"High Value",Derived_Metrics[[#This Row],[Customer Revenue Percentile]]&gt;=0.4,"Medium Value",TRUE,"Low Value")</f>
        <v>Medium Value</v>
      </c>
      <c r="H147" s="12">
        <f>_xlfn.RANK.EQ(Derived_Metrics[[#This Row],[Customer Revenue]],Derived_Metrics[Customer Revenue],0)</f>
        <v>810</v>
      </c>
      <c r="I147" s="15">
        <f>Derived_Metrics[[#This Row],[Customer Revenue]]/SUM(Derived_Metrics[Customer Revenue])</f>
        <v>4.0868035944508196E-4</v>
      </c>
      <c r="J147" t="s">
        <v>818</v>
      </c>
      <c r="K147" s="5">
        <f>SUMIFS(Derived_Metrics[Revenue],Derived_Metrics[Product ID],Derived_Metrics[[#This Row],[Product ID]])</f>
        <v>4971.6779999999999</v>
      </c>
      <c r="L147" s="5">
        <f>SUMIFS(Derived_Metrics[Profit],Derived_Metrics[Product ID],Derived_Metrics[[#This Row],[Product ID]])</f>
        <v>106.09020000000001</v>
      </c>
      <c r="M147" s="5" t="str">
        <f>IF(AND(Derived_Metrics[[#This Row],[Product Revenue]]&gt;AVERAGE(Derived_Metrics[Product Revenue]),Derived_Metrics[[#This Row],[Product Profit]]&lt;0),"high sales Low Profit","Normal")</f>
        <v>Normal</v>
      </c>
      <c r="N147">
        <v>104.01</v>
      </c>
      <c r="O147">
        <v>1</v>
      </c>
      <c r="P147">
        <v>0</v>
      </c>
      <c r="Q147">
        <v>14.561400000000001</v>
      </c>
      <c r="R147">
        <f>Derived_Metrics[[#This Row],[Selling Price]]*Derived_Metrics[[#This Row],[Quantity]]</f>
        <v>104.01</v>
      </c>
      <c r="S147" s="2">
        <f>IF(Derived_Metrics[[#This Row],[Revenue]]=0,0,Derived_Metrics[[#This Row],[Profit]]/Derived_Metrics[[#This Row],[Revenue]])</f>
        <v>0.14000000000000001</v>
      </c>
      <c r="T147" t="str">
        <f>IF(Derived_Metrics[[#This Row],[Profit]]&lt;0, "Loss","Profit")</f>
        <v>Profit</v>
      </c>
      <c r="U147" s="5">
        <f>Derived_Metrics[[#This Row],[Selling Price]]*Derived_Metrics[[#This Row],[Quantity]]*Derived_Metrics[[#This Row],[Discount]]</f>
        <v>0</v>
      </c>
      <c r="V147" t="str">
        <f>IF(Derived_Metrics[[#This Row],[Discount]]&gt;0,"Discount Applied","No Discount")</f>
        <v>No Discount</v>
      </c>
      <c r="W147" t="str">
        <f>IF(Derived_Metrics[[#This Row],[Discount]]&gt;0.3,"High Discount","Low Discount")</f>
        <v>Low Discount</v>
      </c>
      <c r="X147" s="13">
        <f>SUMIFS(Derived_Metrics[Customer_Revenue_Share],Derived_Metrics[Customee_ Revenue _Rank],"&lt;="&amp;Derived_Metrics[[#This Row],[Customee_ Revenue _Rank]])</f>
        <v>0.79393088499691933</v>
      </c>
      <c r="Y147" t="str">
        <f>IF(Derived_Metrics[[#This Row],[Cumulative_Revenue_%]]&lt;=0.8,"Top 80% Revenue","Remaining 20% Revenue")</f>
        <v>Top 80% Revenue</v>
      </c>
    </row>
    <row r="148" spans="1:25" x14ac:dyDescent="0.25">
      <c r="A148" t="s">
        <v>820</v>
      </c>
      <c r="B148" s="1">
        <v>42775</v>
      </c>
      <c r="C148" t="s">
        <v>821</v>
      </c>
      <c r="D148" s="4">
        <f>SUMIFS(Derived_Metrics[Revenue],Derived_Metrics[Customer ID],Derived_Metrics[[#This Row],[Customer ID]])</f>
        <v>2021.4539999999997</v>
      </c>
      <c r="E148" s="4">
        <f>SUMIFS(Derived_Metrics[Profit],Derived_Metrics[Customer ID],Derived_Metrics[[#This Row],[Customer ID]])</f>
        <v>150.53280000000001</v>
      </c>
      <c r="F148" s="5">
        <f>_xlfn.PERCENTRANK.INC(Derived_Metrics[Customer Revenue],Derived_Metrics[[#This Row],[Customer Revenue]])</f>
        <v>0.27900000000000003</v>
      </c>
      <c r="G148" s="5" t="str" cm="1">
        <f t="array" ref="G148">_xlfn.IFS(Derived_Metrics[[#This Row],[Customer Revenue Percentile]]&gt;=0.8,"High Value",Derived_Metrics[[#This Row],[Customer Revenue Percentile]]&gt;=0.4,"Medium Value",TRUE,"Low Value")</f>
        <v>Low Value</v>
      </c>
      <c r="H148" s="12">
        <f>_xlfn.RANK.EQ(Derived_Metrics[[#This Row],[Customer Revenue]],Derived_Metrics[Customer Revenue],0)</f>
        <v>1528</v>
      </c>
      <c r="I148" s="15">
        <f>Derived_Metrics[[#This Row],[Customer Revenue]]/SUM(Derived_Metrics[Customer Revenue])</f>
        <v>1.2975324761763907E-4</v>
      </c>
      <c r="J148" t="s">
        <v>292</v>
      </c>
      <c r="K148" s="5">
        <f>SUMIFS(Derived_Metrics[Revenue],Derived_Metrics[Product ID],Derived_Metrics[[#This Row],[Product ID]])</f>
        <v>751.08799999999997</v>
      </c>
      <c r="L148" s="5">
        <f>SUMIFS(Derived_Metrics[Profit],Derived_Metrics[Product ID],Derived_Metrics[[#This Row],[Product ID]])</f>
        <v>44.588000000000001</v>
      </c>
      <c r="M148" s="5" t="str">
        <f>IF(AND(Derived_Metrics[[#This Row],[Product Revenue]]&gt;AVERAGE(Derived_Metrics[Product Revenue]),Derived_Metrics[[#This Row],[Product Profit]]&lt;0),"high sales Low Profit","Normal")</f>
        <v>Normal</v>
      </c>
      <c r="N148">
        <v>15.071999999999999</v>
      </c>
      <c r="O148">
        <v>3</v>
      </c>
      <c r="P148">
        <v>0.2</v>
      </c>
      <c r="Q148">
        <v>4.1448</v>
      </c>
      <c r="R148">
        <f>Derived_Metrics[[#This Row],[Selling Price]]*Derived_Metrics[[#This Row],[Quantity]]</f>
        <v>45.215999999999994</v>
      </c>
      <c r="S148" s="2">
        <f>IF(Derived_Metrics[[#This Row],[Revenue]]=0,0,Derived_Metrics[[#This Row],[Profit]]/Derived_Metrics[[#This Row],[Revenue]])</f>
        <v>9.1666666666666674E-2</v>
      </c>
      <c r="T148" t="str">
        <f>IF(Derived_Metrics[[#This Row],[Profit]]&lt;0, "Loss","Profit")</f>
        <v>Profit</v>
      </c>
      <c r="U148" s="5">
        <f>Derived_Metrics[[#This Row],[Selling Price]]*Derived_Metrics[[#This Row],[Quantity]]*Derived_Metrics[[#This Row],[Discount]]</f>
        <v>9.0431999999999988</v>
      </c>
      <c r="V148" t="str">
        <f>IF(Derived_Metrics[[#This Row],[Discount]]&gt;0,"Discount Applied","No Discount")</f>
        <v>Discount Applied</v>
      </c>
      <c r="W148" t="str">
        <f>IF(Derived_Metrics[[#This Row],[Discount]]&gt;0.3,"High Discount","Low Discount")</f>
        <v>Low Discount</v>
      </c>
      <c r="X148" s="13">
        <f>SUMIFS(Derived_Metrics[Customer_Revenue_Share],Derived_Metrics[Customee_ Revenue _Rank],"&lt;="&amp;Derived_Metrics[[#This Row],[Customee_ Revenue _Rank]])</f>
        <v>0.96635487124400654</v>
      </c>
      <c r="Y148" t="str">
        <f>IF(Derived_Metrics[[#This Row],[Cumulative_Revenue_%]]&lt;=0.8,"Top 80% Revenue","Remaining 20% Revenue")</f>
        <v>Remaining 20% Revenue</v>
      </c>
    </row>
    <row r="149" spans="1:25" x14ac:dyDescent="0.25">
      <c r="A149" t="s">
        <v>823</v>
      </c>
      <c r="B149" s="1">
        <v>42471</v>
      </c>
      <c r="C149" t="s">
        <v>824</v>
      </c>
      <c r="D149" s="4">
        <f>SUMIFS(Derived_Metrics[Revenue],Derived_Metrics[Customer ID],Derived_Metrics[[#This Row],[Customer ID]])</f>
        <v>16703.28</v>
      </c>
      <c r="E149" s="4">
        <f>SUMIFS(Derived_Metrics[Profit],Derived_Metrics[Customer ID],Derived_Metrics[[#This Row],[Customer ID]])</f>
        <v>276.7842</v>
      </c>
      <c r="F149" s="5">
        <f>_xlfn.PERCENTRANK.INC(Derived_Metrics[Customer Revenue],Derived_Metrics[[#This Row],[Customer Revenue]])</f>
        <v>0.89300000000000002</v>
      </c>
      <c r="G149" s="5" t="str" cm="1">
        <f t="array" ref="G149">_xlfn.IFS(Derived_Metrics[[#This Row],[Customer Revenue Percentile]]&gt;=0.8,"High Value",Derived_Metrics[[#This Row],[Customer Revenue Percentile]]&gt;=0.4,"Medium Value",TRUE,"Low Value")</f>
        <v>High Value</v>
      </c>
      <c r="H149" s="12">
        <f>_xlfn.RANK.EQ(Derived_Metrics[[#This Row],[Customer Revenue]],Derived_Metrics[Customer Revenue],0)</f>
        <v>226</v>
      </c>
      <c r="I149" s="15">
        <f>Derived_Metrics[[#This Row],[Customer Revenue]]/SUM(Derived_Metrics[Customer Revenue])</f>
        <v>1.0721514443894141E-3</v>
      </c>
      <c r="J149" t="s">
        <v>826</v>
      </c>
      <c r="K149" s="5">
        <f>SUMIFS(Derived_Metrics[Revenue],Derived_Metrics[Product ID],Derived_Metrics[[#This Row],[Product ID]])</f>
        <v>8213.3040000000001</v>
      </c>
      <c r="L149" s="5">
        <f>SUMIFS(Derived_Metrics[Profit],Derived_Metrics[Product ID],Derived_Metrics[[#This Row],[Product ID]])</f>
        <v>-40.576799999999977</v>
      </c>
      <c r="M149" s="5" t="str">
        <f>IF(AND(Derived_Metrics[[#This Row],[Product Revenue]]&gt;AVERAGE(Derived_Metrics[Product Revenue]),Derived_Metrics[[#This Row],[Product Profit]]&lt;0),"high sales Low Profit","Normal")</f>
        <v>Normal</v>
      </c>
      <c r="N149">
        <v>209.88</v>
      </c>
      <c r="O149">
        <v>3</v>
      </c>
      <c r="P149">
        <v>0</v>
      </c>
      <c r="Q149">
        <v>35.679600000000001</v>
      </c>
      <c r="R149">
        <f>Derived_Metrics[[#This Row],[Selling Price]]*Derived_Metrics[[#This Row],[Quantity]]</f>
        <v>629.64</v>
      </c>
      <c r="S149" s="2">
        <f>IF(Derived_Metrics[[#This Row],[Revenue]]=0,0,Derived_Metrics[[#This Row],[Profit]]/Derived_Metrics[[#This Row],[Revenue]])</f>
        <v>5.6666666666666671E-2</v>
      </c>
      <c r="T149" t="str">
        <f>IF(Derived_Metrics[[#This Row],[Profit]]&lt;0, "Loss","Profit")</f>
        <v>Profit</v>
      </c>
      <c r="U149" s="5">
        <f>Derived_Metrics[[#This Row],[Selling Price]]*Derived_Metrics[[#This Row],[Quantity]]*Derived_Metrics[[#This Row],[Discount]]</f>
        <v>0</v>
      </c>
      <c r="V149" t="str">
        <f>IF(Derived_Metrics[[#This Row],[Discount]]&gt;0,"Discount Applied","No Discount")</f>
        <v>No Discount</v>
      </c>
      <c r="W149" t="str">
        <f>IF(Derived_Metrics[[#This Row],[Discount]]&gt;0.3,"High Discount","Low Discount")</f>
        <v>Low Discount</v>
      </c>
      <c r="X149" s="13">
        <f>SUMIFS(Derived_Metrics[Customer_Revenue_Share],Derived_Metrics[Customee_ Revenue _Rank],"&lt;="&amp;Derived_Metrics[[#This Row],[Customee_ Revenue _Rank]])</f>
        <v>0.40536147563802832</v>
      </c>
      <c r="Y149" t="str">
        <f>IF(Derived_Metrics[[#This Row],[Cumulative_Revenue_%]]&lt;=0.8,"Top 80% Revenue","Remaining 20% Revenue")</f>
        <v>Top 80% Revenue</v>
      </c>
    </row>
    <row r="150" spans="1:25" x14ac:dyDescent="0.25">
      <c r="A150" t="s">
        <v>828</v>
      </c>
      <c r="B150" s="1">
        <v>42251</v>
      </c>
      <c r="C150" t="s">
        <v>830</v>
      </c>
      <c r="D150" s="4">
        <f>SUMIFS(Derived_Metrics[Revenue],Derived_Metrics[Customer ID],Derived_Metrics[[#This Row],[Customer ID]])</f>
        <v>5121.9539999999997</v>
      </c>
      <c r="E150" s="4">
        <f>SUMIFS(Derived_Metrics[Profit],Derived_Metrics[Customer ID],Derived_Metrics[[#This Row],[Customer ID]])</f>
        <v>49.814300000000003</v>
      </c>
      <c r="F150" s="5">
        <f>_xlfn.PERCENTRANK.INC(Derived_Metrics[Customer Revenue],Derived_Metrics[[#This Row],[Customer Revenue]])</f>
        <v>0.55000000000000004</v>
      </c>
      <c r="G150" s="5" t="str" cm="1">
        <f t="array" ref="G150">_xlfn.IFS(Derived_Metrics[[#This Row],[Customer Revenue Percentile]]&gt;=0.8,"High Value",Derived_Metrics[[#This Row],[Customer Revenue Percentile]]&gt;=0.4,"Medium Value",TRUE,"Low Value")</f>
        <v>Medium Value</v>
      </c>
      <c r="H150" s="12">
        <f>_xlfn.RANK.EQ(Derived_Metrics[[#This Row],[Customer Revenue]],Derived_Metrics[Customer Revenue],0)</f>
        <v>953</v>
      </c>
      <c r="I150" s="15">
        <f>Derived_Metrics[[#This Row],[Customer Revenue]]/SUM(Derived_Metrics[Customer Revenue])</f>
        <v>3.2876838436499519E-4</v>
      </c>
      <c r="J150" t="s">
        <v>833</v>
      </c>
      <c r="K150" s="5">
        <f>SUMIFS(Derived_Metrics[Revenue],Derived_Metrics[Product ID],Derived_Metrics[[#This Row],[Product ID]])</f>
        <v>14056.656000000001</v>
      </c>
      <c r="L150" s="5">
        <f>SUMIFS(Derived_Metrics[Profit],Derived_Metrics[Product ID],Derived_Metrics[[#This Row],[Product ID]])</f>
        <v>-206.5342</v>
      </c>
      <c r="M150" s="5" t="str">
        <f>IF(AND(Derived_Metrics[[#This Row],[Product Revenue]]&gt;AVERAGE(Derived_Metrics[Product Revenue]),Derived_Metrics[[#This Row],[Product Profit]]&lt;0),"high sales Low Profit","Normal")</f>
        <v>high sales Low Profit</v>
      </c>
      <c r="N150">
        <v>369.91199999999998</v>
      </c>
      <c r="O150">
        <v>3</v>
      </c>
      <c r="P150">
        <v>0.2</v>
      </c>
      <c r="Q150">
        <v>-13.871700000000001</v>
      </c>
      <c r="R150">
        <f>Derived_Metrics[[#This Row],[Selling Price]]*Derived_Metrics[[#This Row],[Quantity]]</f>
        <v>1109.7359999999999</v>
      </c>
      <c r="S150" s="2">
        <f>IF(Derived_Metrics[[#This Row],[Revenue]]=0,0,Derived_Metrics[[#This Row],[Profit]]/Derived_Metrics[[#This Row],[Revenue]])</f>
        <v>-1.2500000000000002E-2</v>
      </c>
      <c r="T150" t="str">
        <f>IF(Derived_Metrics[[#This Row],[Profit]]&lt;0, "Loss","Profit")</f>
        <v>Loss</v>
      </c>
      <c r="U150" s="5">
        <f>Derived_Metrics[[#This Row],[Selling Price]]*Derived_Metrics[[#This Row],[Quantity]]*Derived_Metrics[[#This Row],[Discount]]</f>
        <v>221.94719999999998</v>
      </c>
      <c r="V150" t="str">
        <f>IF(Derived_Metrics[[#This Row],[Discount]]&gt;0,"Discount Applied","No Discount")</f>
        <v>Discount Applied</v>
      </c>
      <c r="W150" t="str">
        <f>IF(Derived_Metrics[[#This Row],[Discount]]&gt;0.3,"High Discount","Low Discount")</f>
        <v>Low Discount</v>
      </c>
      <c r="X150" s="13">
        <f>SUMIFS(Derived_Metrics[Customer_Revenue_Share],Derived_Metrics[Customee_ Revenue _Rank],"&lt;="&amp;Derived_Metrics[[#This Row],[Customee_ Revenue _Rank]])</f>
        <v>0.84469917015697915</v>
      </c>
      <c r="Y150" t="str">
        <f>IF(Derived_Metrics[[#This Row],[Cumulative_Revenue_%]]&lt;=0.8,"Top 80% Revenue","Remaining 20% Revenue")</f>
        <v>Remaining 20% Revenue</v>
      </c>
    </row>
    <row r="151" spans="1:25" x14ac:dyDescent="0.25">
      <c r="A151" t="s">
        <v>835</v>
      </c>
      <c r="B151" s="1">
        <v>41682</v>
      </c>
      <c r="C151" t="s">
        <v>836</v>
      </c>
      <c r="D151" s="4">
        <f>SUMIFS(Derived_Metrics[Revenue],Derived_Metrics[Customer ID],Derived_Metrics[[#This Row],[Customer ID]])</f>
        <v>4419.5999999999995</v>
      </c>
      <c r="E151" s="4">
        <f>SUMIFS(Derived_Metrics[Profit],Derived_Metrics[Customer ID],Derived_Metrics[[#This Row],[Customer ID]])</f>
        <v>-110.49</v>
      </c>
      <c r="F151" s="5">
        <f>_xlfn.PERCENTRANK.INC(Derived_Metrics[Customer Revenue],Derived_Metrics[[#This Row],[Customer Revenue]])</f>
        <v>0.51</v>
      </c>
      <c r="G151" s="5" t="str" cm="1">
        <f t="array" ref="G151">_xlfn.IFS(Derived_Metrics[[#This Row],[Customer Revenue Percentile]]&gt;=0.8,"High Value",Derived_Metrics[[#This Row],[Customer Revenue Percentile]]&gt;=0.4,"Medium Value",TRUE,"Low Value")</f>
        <v>Medium Value</v>
      </c>
      <c r="H151" s="12">
        <f>_xlfn.RANK.EQ(Derived_Metrics[[#This Row],[Customer Revenue]],Derived_Metrics[Customer Revenue],0)</f>
        <v>1038</v>
      </c>
      <c r="I151" s="15">
        <f>Derived_Metrics[[#This Row],[Customer Revenue]]/SUM(Derived_Metrics[Customer Revenue])</f>
        <v>2.8368563082361393E-4</v>
      </c>
      <c r="J151" t="s">
        <v>838</v>
      </c>
      <c r="K151" s="5">
        <f>SUMIFS(Derived_Metrics[Revenue],Derived_Metrics[Product ID],Derived_Metrics[[#This Row],[Product ID]])</f>
        <v>18783.299999999996</v>
      </c>
      <c r="L151" s="5">
        <f>SUMIFS(Derived_Metrics[Profit],Derived_Metrics[Product ID],Derived_Metrics[[#This Row],[Product ID]])</f>
        <v>-755.75160000000005</v>
      </c>
      <c r="M151" s="5" t="str">
        <f>IF(AND(Derived_Metrics[[#This Row],[Product Revenue]]&gt;AVERAGE(Derived_Metrics[Product Revenue]),Derived_Metrics[[#This Row],[Product Profit]]&lt;0),"high sales Low Profit","Normal")</f>
        <v>high sales Low Profit</v>
      </c>
      <c r="N151">
        <v>883.92</v>
      </c>
      <c r="O151">
        <v>5</v>
      </c>
      <c r="P151">
        <v>0.2</v>
      </c>
      <c r="Q151">
        <v>-110.49</v>
      </c>
      <c r="R151">
        <f>Derived_Metrics[[#This Row],[Selling Price]]*Derived_Metrics[[#This Row],[Quantity]]</f>
        <v>4419.5999999999995</v>
      </c>
      <c r="S151" s="2">
        <f>IF(Derived_Metrics[[#This Row],[Revenue]]=0,0,Derived_Metrics[[#This Row],[Profit]]/Derived_Metrics[[#This Row],[Revenue]])</f>
        <v>-2.5000000000000001E-2</v>
      </c>
      <c r="T151" t="str">
        <f>IF(Derived_Metrics[[#This Row],[Profit]]&lt;0, "Loss","Profit")</f>
        <v>Loss</v>
      </c>
      <c r="U151" s="5">
        <f>Derived_Metrics[[#This Row],[Selling Price]]*Derived_Metrics[[#This Row],[Quantity]]*Derived_Metrics[[#This Row],[Discount]]</f>
        <v>883.92</v>
      </c>
      <c r="V151" t="str">
        <f>IF(Derived_Metrics[[#This Row],[Discount]]&gt;0,"Discount Applied","No Discount")</f>
        <v>Discount Applied</v>
      </c>
      <c r="W151" t="str">
        <f>IF(Derived_Metrics[[#This Row],[Discount]]&gt;0.3,"High Discount","Low Discount")</f>
        <v>Low Discount</v>
      </c>
      <c r="X151" s="13">
        <f>SUMIFS(Derived_Metrics[Customer_Revenue_Share],Derived_Metrics[Customee_ Revenue _Rank],"&lt;="&amp;Derived_Metrics[[#This Row],[Customee_ Revenue _Rank]])</f>
        <v>0.87009877523426682</v>
      </c>
      <c r="Y151" t="str">
        <f>IF(Derived_Metrics[[#This Row],[Cumulative_Revenue_%]]&lt;=0.8,"Top 80% Revenue","Remaining 20% Revenue")</f>
        <v>Remaining 20% Revenue</v>
      </c>
    </row>
    <row r="152" spans="1:25" x14ac:dyDescent="0.25">
      <c r="A152" t="s">
        <v>840</v>
      </c>
      <c r="B152" s="1">
        <v>41944</v>
      </c>
      <c r="C152" t="s">
        <v>842</v>
      </c>
      <c r="D152" s="4">
        <f>SUMIFS(Derived_Metrics[Revenue],Derived_Metrics[Customer ID],Derived_Metrics[[#This Row],[Customer ID]])</f>
        <v>53342</v>
      </c>
      <c r="E152" s="4">
        <f>SUMIFS(Derived_Metrics[Profit],Derived_Metrics[Customer ID],Derived_Metrics[[#This Row],[Customer ID]])</f>
        <v>688.3981</v>
      </c>
      <c r="F152" s="5">
        <f>_xlfn.PERCENTRANK.INC(Derived_Metrics[Customer Revenue],Derived_Metrics[[#This Row],[Customer Revenue]])</f>
        <v>0.99199999999999999</v>
      </c>
      <c r="G152" s="5" t="str" cm="1">
        <f t="array" ref="G152">_xlfn.IFS(Derived_Metrics[[#This Row],[Customer Revenue Percentile]]&gt;=0.8,"High Value",Derived_Metrics[[#This Row],[Customer Revenue Percentile]]&gt;=0.4,"Medium Value",TRUE,"Low Value")</f>
        <v>High Value</v>
      </c>
      <c r="H152" s="12">
        <f>_xlfn.RANK.EQ(Derived_Metrics[[#This Row],[Customer Revenue]],Derived_Metrics[Customer Revenue],0)</f>
        <v>2</v>
      </c>
      <c r="I152" s="15">
        <f>Derived_Metrics[[#This Row],[Customer Revenue]]/SUM(Derived_Metrics[Customer Revenue])</f>
        <v>3.4239204723036511E-3</v>
      </c>
      <c r="J152" t="s">
        <v>734</v>
      </c>
      <c r="K152" s="5">
        <f>SUMIFS(Derived_Metrics[Revenue],Derived_Metrics[Product ID],Derived_Metrics[[#This Row],[Product ID]])</f>
        <v>881.67800000000011</v>
      </c>
      <c r="L152" s="5">
        <f>SUMIFS(Derived_Metrics[Profit],Derived_Metrics[Product ID],Derived_Metrics[[#This Row],[Product ID]])</f>
        <v>52.483199999999997</v>
      </c>
      <c r="M152" s="5" t="str">
        <f>IF(AND(Derived_Metrics[[#This Row],[Product Revenue]]&gt;AVERAGE(Derived_Metrics[Product Revenue]),Derived_Metrics[[#This Row],[Product Profit]]&lt;0),"high sales Low Profit","Normal")</f>
        <v>Normal</v>
      </c>
      <c r="N152">
        <v>9.94</v>
      </c>
      <c r="O152">
        <v>2</v>
      </c>
      <c r="P152">
        <v>0</v>
      </c>
      <c r="Q152">
        <v>3.0813999999999999</v>
      </c>
      <c r="R152">
        <f>Derived_Metrics[[#This Row],[Selling Price]]*Derived_Metrics[[#This Row],[Quantity]]</f>
        <v>19.88</v>
      </c>
      <c r="S152" s="2">
        <f>IF(Derived_Metrics[[#This Row],[Revenue]]=0,0,Derived_Metrics[[#This Row],[Profit]]/Derived_Metrics[[#This Row],[Revenue]])</f>
        <v>0.155</v>
      </c>
      <c r="T152" t="str">
        <f>IF(Derived_Metrics[[#This Row],[Profit]]&lt;0, "Loss","Profit")</f>
        <v>Profit</v>
      </c>
      <c r="U152" s="5">
        <f>Derived_Metrics[[#This Row],[Selling Price]]*Derived_Metrics[[#This Row],[Quantity]]*Derived_Metrics[[#This Row],[Discount]]</f>
        <v>0</v>
      </c>
      <c r="V152" t="str">
        <f>IF(Derived_Metrics[[#This Row],[Discount]]&gt;0,"Discount Applied","No Discount")</f>
        <v>No Discount</v>
      </c>
      <c r="W152" t="str">
        <f>IF(Derived_Metrics[[#This Row],[Discount]]&gt;0.3,"High Discount","Low Discount")</f>
        <v>Low Discount</v>
      </c>
      <c r="X152" s="13">
        <f>SUMIFS(Derived_Metrics[Customer_Revenue_Share],Derived_Metrics[Customee_ Revenue _Rank],"&lt;="&amp;Derived_Metrics[[#This Row],[Customee_ Revenue _Rank]])</f>
        <v>5.4944954708669877E-2</v>
      </c>
      <c r="Y152" t="str">
        <f>IF(Derived_Metrics[[#This Row],[Cumulative_Revenue_%]]&lt;=0.8,"Top 80% Revenue","Remaining 20% Revenue")</f>
        <v>Top 80% Revenue</v>
      </c>
    </row>
    <row r="153" spans="1:25" x14ac:dyDescent="0.25">
      <c r="A153" t="s">
        <v>845</v>
      </c>
      <c r="B153" s="1">
        <v>43002</v>
      </c>
      <c r="C153" t="s">
        <v>848</v>
      </c>
      <c r="D153" s="4">
        <f>SUMIFS(Derived_Metrics[Revenue],Derived_Metrics[Customer ID],Derived_Metrics[[#This Row],[Customer ID]])</f>
        <v>309.16800000000001</v>
      </c>
      <c r="E153" s="4">
        <f>SUMIFS(Derived_Metrics[Profit],Derived_Metrics[Customer ID],Derived_Metrics[[#This Row],[Customer ID]])</f>
        <v>24.4758</v>
      </c>
      <c r="F153" s="5">
        <f>_xlfn.PERCENTRANK.INC(Derived_Metrics[Customer Revenue],Derived_Metrics[[#This Row],[Customer Revenue]])</f>
        <v>5.8999999999999997E-2</v>
      </c>
      <c r="G153" s="5" t="str" cm="1">
        <f t="array" ref="G153">_xlfn.IFS(Derived_Metrics[[#This Row],[Customer Revenue Percentile]]&gt;=0.8,"High Value",Derived_Metrics[[#This Row],[Customer Revenue Percentile]]&gt;=0.4,"Medium Value",TRUE,"Low Value")</f>
        <v>Low Value</v>
      </c>
      <c r="H153" s="12">
        <f>_xlfn.RANK.EQ(Derived_Metrics[[#This Row],[Customer Revenue]],Derived_Metrics[Customer Revenue],0)</f>
        <v>1994</v>
      </c>
      <c r="I153" s="15">
        <f>Derived_Metrics[[#This Row],[Customer Revenue]]/SUM(Derived_Metrics[Customer Revenue])</f>
        <v>1.9844899789681211E-5</v>
      </c>
      <c r="J153" t="s">
        <v>850</v>
      </c>
      <c r="K153" s="5">
        <f>SUMIFS(Derived_Metrics[Revenue],Derived_Metrics[Product ID],Derived_Metrics[[#This Row],[Product ID]])</f>
        <v>4826.456000000001</v>
      </c>
      <c r="L153" s="5">
        <f>SUMIFS(Derived_Metrics[Profit],Derived_Metrics[Product ID],Derived_Metrics[[#This Row],[Product ID]])</f>
        <v>340.51420000000002</v>
      </c>
      <c r="M153" s="5" t="str">
        <f>IF(AND(Derived_Metrics[[#This Row],[Product Revenue]]&gt;AVERAGE(Derived_Metrics[Product Revenue]),Derived_Metrics[[#This Row],[Product Profit]]&lt;0),"high sales Low Profit","Normal")</f>
        <v>Normal</v>
      </c>
      <c r="N153">
        <v>103.056</v>
      </c>
      <c r="O153">
        <v>3</v>
      </c>
      <c r="P153">
        <v>0.2</v>
      </c>
      <c r="Q153">
        <v>24.4758</v>
      </c>
      <c r="R153">
        <f>Derived_Metrics[[#This Row],[Selling Price]]*Derived_Metrics[[#This Row],[Quantity]]</f>
        <v>309.16800000000001</v>
      </c>
      <c r="S153" s="2">
        <f>IF(Derived_Metrics[[#This Row],[Revenue]]=0,0,Derived_Metrics[[#This Row],[Profit]]/Derived_Metrics[[#This Row],[Revenue]])</f>
        <v>7.9166666666666663E-2</v>
      </c>
      <c r="T153" t="str">
        <f>IF(Derived_Metrics[[#This Row],[Profit]]&lt;0, "Loss","Profit")</f>
        <v>Profit</v>
      </c>
      <c r="U153" s="5">
        <f>Derived_Metrics[[#This Row],[Selling Price]]*Derived_Metrics[[#This Row],[Quantity]]*Derived_Metrics[[#This Row],[Discount]]</f>
        <v>61.833600000000004</v>
      </c>
      <c r="V153" t="str">
        <f>IF(Derived_Metrics[[#This Row],[Discount]]&gt;0,"Discount Applied","No Discount")</f>
        <v>Discount Applied</v>
      </c>
      <c r="W153" t="str">
        <f>IF(Derived_Metrics[[#This Row],[Discount]]&gt;0.3,"High Discount","Low Discount")</f>
        <v>Low Discount</v>
      </c>
      <c r="X153" s="13">
        <f>SUMIFS(Derived_Metrics[Customer_Revenue_Share],Derived_Metrics[Customee_ Revenue _Rank],"&lt;="&amp;Derived_Metrics[[#This Row],[Customee_ Revenue _Rank]])</f>
        <v>0.99874090636194934</v>
      </c>
      <c r="Y153" t="str">
        <f>IF(Derived_Metrics[[#This Row],[Cumulative_Revenue_%]]&lt;=0.8,"Top 80% Revenue","Remaining 20% Revenue")</f>
        <v>Remaining 20% Revenue</v>
      </c>
    </row>
    <row r="154" spans="1:25" x14ac:dyDescent="0.25">
      <c r="A154" t="s">
        <v>852</v>
      </c>
      <c r="B154" s="1">
        <v>41676</v>
      </c>
      <c r="C154" t="s">
        <v>853</v>
      </c>
      <c r="D154" s="4">
        <f>SUMIFS(Derived_Metrics[Revenue],Derived_Metrics[Customer ID],Derived_Metrics[[#This Row],[Customer ID]])</f>
        <v>12476.567999999999</v>
      </c>
      <c r="E154" s="4">
        <f>SUMIFS(Derived_Metrics[Profit],Derived_Metrics[Customer ID],Derived_Metrics[[#This Row],[Customer ID]])</f>
        <v>228.0076</v>
      </c>
      <c r="F154" s="5">
        <f>_xlfn.PERCENTRANK.INC(Derived_Metrics[Customer Revenue],Derived_Metrics[[#This Row],[Customer Revenue]])</f>
        <v>0.83699999999999997</v>
      </c>
      <c r="G154" s="5" t="str" cm="1">
        <f t="array" ref="G154">_xlfn.IFS(Derived_Metrics[[#This Row],[Customer Revenue Percentile]]&gt;=0.8,"High Value",Derived_Metrics[[#This Row],[Customer Revenue Percentile]]&gt;=0.4,"Medium Value",TRUE,"Low Value")</f>
        <v>High Value</v>
      </c>
      <c r="H154" s="12">
        <f>_xlfn.RANK.EQ(Derived_Metrics[[#This Row],[Customer Revenue]],Derived_Metrics[Customer Revenue],0)</f>
        <v>340</v>
      </c>
      <c r="I154" s="15">
        <f>Derived_Metrics[[#This Row],[Customer Revenue]]/SUM(Derived_Metrics[Customer Revenue])</f>
        <v>8.0084692361157461E-4</v>
      </c>
      <c r="J154" t="s">
        <v>542</v>
      </c>
      <c r="K154" s="5">
        <f>SUMIFS(Derived_Metrics[Revenue],Derived_Metrics[Product ID],Derived_Metrics[[#This Row],[Product ID]])</f>
        <v>1324.6480000000001</v>
      </c>
      <c r="L154" s="5">
        <f>SUMIFS(Derived_Metrics[Profit],Derived_Metrics[Product ID],Derived_Metrics[[#This Row],[Product ID]])</f>
        <v>56.212000000000003</v>
      </c>
      <c r="M154" s="5" t="str">
        <f>IF(AND(Derived_Metrics[[#This Row],[Product Revenue]]&gt;AVERAGE(Derived_Metrics[Product Revenue]),Derived_Metrics[[#This Row],[Product Profit]]&lt;0),"high sales Low Profit","Normal")</f>
        <v>Normal</v>
      </c>
      <c r="N154">
        <v>73.319999999999993</v>
      </c>
      <c r="O154">
        <v>6</v>
      </c>
      <c r="P154">
        <v>0</v>
      </c>
      <c r="Q154">
        <v>21.995999999999999</v>
      </c>
      <c r="R154">
        <f>Derived_Metrics[[#This Row],[Selling Price]]*Derived_Metrics[[#This Row],[Quantity]]</f>
        <v>439.91999999999996</v>
      </c>
      <c r="S154" s="2">
        <f>IF(Derived_Metrics[[#This Row],[Revenue]]=0,0,Derived_Metrics[[#This Row],[Profit]]/Derived_Metrics[[#This Row],[Revenue]])</f>
        <v>0.05</v>
      </c>
      <c r="T154" t="str">
        <f>IF(Derived_Metrics[[#This Row],[Profit]]&lt;0, "Loss","Profit")</f>
        <v>Profit</v>
      </c>
      <c r="U154" s="5">
        <f>Derived_Metrics[[#This Row],[Selling Price]]*Derived_Metrics[[#This Row],[Quantity]]*Derived_Metrics[[#This Row],[Discount]]</f>
        <v>0</v>
      </c>
      <c r="V154" t="str">
        <f>IF(Derived_Metrics[[#This Row],[Discount]]&gt;0,"Discount Applied","No Discount")</f>
        <v>No Discount</v>
      </c>
      <c r="W154" t="str">
        <f>IF(Derived_Metrics[[#This Row],[Discount]]&gt;0.3,"High Discount","Low Discount")</f>
        <v>Low Discount</v>
      </c>
      <c r="X154" s="13">
        <f>SUMIFS(Derived_Metrics[Customer_Revenue_Share],Derived_Metrics[Customee_ Revenue _Rank],"&lt;="&amp;Derived_Metrics[[#This Row],[Customee_ Revenue _Rank]])</f>
        <v>0.51492521431118177</v>
      </c>
      <c r="Y154" t="str">
        <f>IF(Derived_Metrics[[#This Row],[Cumulative_Revenue_%]]&lt;=0.8,"Top 80% Revenue","Remaining 20% Revenue")</f>
        <v>Top 80% Revenue</v>
      </c>
    </row>
    <row r="155" spans="1:25" x14ac:dyDescent="0.25">
      <c r="A155" t="s">
        <v>855</v>
      </c>
      <c r="B155" s="1">
        <v>42719</v>
      </c>
      <c r="C155" t="s">
        <v>513</v>
      </c>
      <c r="D155" s="4">
        <f>SUMIFS(Derived_Metrics[Revenue],Derived_Metrics[Customer ID],Derived_Metrics[[#This Row],[Customer ID]])</f>
        <v>6401.3459999999995</v>
      </c>
      <c r="E155" s="4">
        <f>SUMIFS(Derived_Metrics[Profit],Derived_Metrics[Customer ID],Derived_Metrics[[#This Row],[Customer ID]])</f>
        <v>231.67019999999999</v>
      </c>
      <c r="F155" s="5">
        <f>_xlfn.PERCENTRANK.INC(Derived_Metrics[Customer Revenue],Derived_Metrics[[#This Row],[Customer Revenue]])</f>
        <v>0.61799999999999999</v>
      </c>
      <c r="G155" s="5" t="str" cm="1">
        <f t="array" ref="G155">_xlfn.IFS(Derived_Metrics[[#This Row],[Customer Revenue Percentile]]&gt;=0.8,"High Value",Derived_Metrics[[#This Row],[Customer Revenue Percentile]]&gt;=0.4,"Medium Value",TRUE,"Low Value")</f>
        <v>Medium Value</v>
      </c>
      <c r="H155" s="12">
        <f>_xlfn.RANK.EQ(Derived_Metrics[[#This Row],[Customer Revenue]],Derived_Metrics[Customer Revenue],0)</f>
        <v>806</v>
      </c>
      <c r="I155" s="15">
        <f>Derived_Metrics[[#This Row],[Customer Revenue]]/SUM(Derived_Metrics[Customer Revenue])</f>
        <v>4.1089009822839576E-4</v>
      </c>
      <c r="J155" t="s">
        <v>857</v>
      </c>
      <c r="K155" s="5">
        <f>SUMIFS(Derived_Metrics[Revenue],Derived_Metrics[Product ID],Derived_Metrics[[#This Row],[Product ID]])</f>
        <v>81324.648000000001</v>
      </c>
      <c r="L155" s="5">
        <f>SUMIFS(Derived_Metrics[Profit],Derived_Metrics[Product ID],Derived_Metrics[[#This Row],[Product ID]])</f>
        <v>-2876.1156000000001</v>
      </c>
      <c r="M155" s="5" t="str">
        <f>IF(AND(Derived_Metrics[[#This Row],[Product Revenue]]&gt;AVERAGE(Derived_Metrics[Product Revenue]),Derived_Metrics[[#This Row],[Product Profit]]&lt;0),"high sales Low Profit","Normal")</f>
        <v>high sales Low Profit</v>
      </c>
      <c r="N155">
        <v>1652.94</v>
      </c>
      <c r="O155">
        <v>3</v>
      </c>
      <c r="P155">
        <v>0</v>
      </c>
      <c r="Q155">
        <v>231.41159999999999</v>
      </c>
      <c r="R155">
        <f>Derived_Metrics[[#This Row],[Selling Price]]*Derived_Metrics[[#This Row],[Quantity]]</f>
        <v>4958.82</v>
      </c>
      <c r="S155" s="2">
        <f>IF(Derived_Metrics[[#This Row],[Revenue]]=0,0,Derived_Metrics[[#This Row],[Profit]]/Derived_Metrics[[#This Row],[Revenue]])</f>
        <v>4.6666666666666669E-2</v>
      </c>
      <c r="T155" t="str">
        <f>IF(Derived_Metrics[[#This Row],[Profit]]&lt;0, "Loss","Profit")</f>
        <v>Profit</v>
      </c>
      <c r="U155" s="5">
        <f>Derived_Metrics[[#This Row],[Selling Price]]*Derived_Metrics[[#This Row],[Quantity]]*Derived_Metrics[[#This Row],[Discount]]</f>
        <v>0</v>
      </c>
      <c r="V155" t="str">
        <f>IF(Derived_Metrics[[#This Row],[Discount]]&gt;0,"Discount Applied","No Discount")</f>
        <v>No Discount</v>
      </c>
      <c r="W155" t="str">
        <f>IF(Derived_Metrics[[#This Row],[Discount]]&gt;0.3,"High Discount","Low Discount")</f>
        <v>Low Discount</v>
      </c>
      <c r="X155" s="13">
        <f>SUMIFS(Derived_Metrics[Customer_Revenue_Share],Derived_Metrics[Customee_ Revenue _Rank],"&lt;="&amp;Derived_Metrics[[#This Row],[Customee_ Revenue _Rank]])</f>
        <v>0.79147880284024885</v>
      </c>
      <c r="Y155" t="str">
        <f>IF(Derived_Metrics[[#This Row],[Cumulative_Revenue_%]]&lt;=0.8,"Top 80% Revenue","Remaining 20% Revenue")</f>
        <v>Top 80% Revenue</v>
      </c>
    </row>
    <row r="156" spans="1:25" x14ac:dyDescent="0.25">
      <c r="A156" t="s">
        <v>859</v>
      </c>
      <c r="B156" s="1">
        <v>41830</v>
      </c>
      <c r="C156" t="s">
        <v>861</v>
      </c>
      <c r="D156" s="4">
        <f>SUMIFS(Derived_Metrics[Revenue],Derived_Metrics[Customer ID],Derived_Metrics[[#This Row],[Customer ID]])</f>
        <v>649.59999999999991</v>
      </c>
      <c r="E156" s="4">
        <f>SUMIFS(Derived_Metrics[Profit],Derived_Metrics[Customer ID],Derived_Metrics[[#This Row],[Customer ID]])</f>
        <v>21.111999999999998</v>
      </c>
      <c r="F156" s="5">
        <f>_xlfn.PERCENTRANK.INC(Derived_Metrics[Customer Revenue],Derived_Metrics[[#This Row],[Customer Revenue]])</f>
        <v>0.114</v>
      </c>
      <c r="G156" s="5" t="str" cm="1">
        <f t="array" ref="G156">_xlfn.IFS(Derived_Metrics[[#This Row],[Customer Revenue Percentile]]&gt;=0.8,"High Value",Derived_Metrics[[#This Row],[Customer Revenue Percentile]]&gt;=0.4,"Medium Value",TRUE,"Low Value")</f>
        <v>Low Value</v>
      </c>
      <c r="H156" s="12">
        <f>_xlfn.RANK.EQ(Derived_Metrics[[#This Row],[Customer Revenue]],Derived_Metrics[Customer Revenue],0)</f>
        <v>1879</v>
      </c>
      <c r="I156" s="15">
        <f>Derived_Metrics[[#This Row],[Customer Revenue]]/SUM(Derived_Metrics[Customer Revenue])</f>
        <v>4.1696575659113858E-5</v>
      </c>
      <c r="J156" t="s">
        <v>863</v>
      </c>
      <c r="K156" s="5">
        <f>SUMIFS(Derived_Metrics[Revenue],Derived_Metrics[Product ID],Derived_Metrics[[#This Row],[Product ID]])</f>
        <v>1753.9199999999998</v>
      </c>
      <c r="L156" s="5">
        <f>SUMIFS(Derived_Metrics[Profit],Derived_Metrics[Product ID],Derived_Metrics[[#This Row],[Product ID]])</f>
        <v>28.257600000000004</v>
      </c>
      <c r="M156" s="5" t="str">
        <f>IF(AND(Derived_Metrics[[#This Row],[Product Revenue]]&gt;AVERAGE(Derived_Metrics[Product Revenue]),Derived_Metrics[[#This Row],[Product Profit]]&lt;0),"high sales Low Profit","Normal")</f>
        <v>Normal</v>
      </c>
      <c r="N156">
        <v>129.91999999999999</v>
      </c>
      <c r="O156">
        <v>5</v>
      </c>
      <c r="P156">
        <v>0.2</v>
      </c>
      <c r="Q156">
        <v>21.111999999999998</v>
      </c>
      <c r="R156">
        <f>Derived_Metrics[[#This Row],[Selling Price]]*Derived_Metrics[[#This Row],[Quantity]]</f>
        <v>649.59999999999991</v>
      </c>
      <c r="S156" s="2">
        <f>IF(Derived_Metrics[[#This Row],[Revenue]]=0,0,Derived_Metrics[[#This Row],[Profit]]/Derived_Metrics[[#This Row],[Revenue]])</f>
        <v>3.2500000000000001E-2</v>
      </c>
      <c r="T156" t="str">
        <f>IF(Derived_Metrics[[#This Row],[Profit]]&lt;0, "Loss","Profit")</f>
        <v>Profit</v>
      </c>
      <c r="U156" s="5">
        <f>Derived_Metrics[[#This Row],[Selling Price]]*Derived_Metrics[[#This Row],[Quantity]]*Derived_Metrics[[#This Row],[Discount]]</f>
        <v>129.91999999999999</v>
      </c>
      <c r="V156" t="str">
        <f>IF(Derived_Metrics[[#This Row],[Discount]]&gt;0,"Discount Applied","No Discount")</f>
        <v>Discount Applied</v>
      </c>
      <c r="W156" t="str">
        <f>IF(Derived_Metrics[[#This Row],[Discount]]&gt;0.3,"High Discount","Low Discount")</f>
        <v>Low Discount</v>
      </c>
      <c r="X156" s="13">
        <f>SUMIFS(Derived_Metrics[Customer_Revenue_Share],Derived_Metrics[Customee_ Revenue _Rank],"&lt;="&amp;Derived_Metrics[[#This Row],[Customee_ Revenue _Rank]])</f>
        <v>0.99522174252787721</v>
      </c>
      <c r="Y156" t="str">
        <f>IF(Derived_Metrics[[#This Row],[Cumulative_Revenue_%]]&lt;=0.8,"Top 80% Revenue","Remaining 20% Revenue")</f>
        <v>Remaining 20% Revenue</v>
      </c>
    </row>
    <row r="157" spans="1:25" x14ac:dyDescent="0.25">
      <c r="A157" t="s">
        <v>865</v>
      </c>
      <c r="B157" s="1">
        <v>42441</v>
      </c>
      <c r="C157" t="s">
        <v>866</v>
      </c>
      <c r="D157" s="4">
        <f>SUMIFS(Derived_Metrics[Revenue],Derived_Metrics[Customer ID],Derived_Metrics[[#This Row],[Customer ID]])</f>
        <v>3290.1779999999999</v>
      </c>
      <c r="E157" s="4">
        <f>SUMIFS(Derived_Metrics[Profit],Derived_Metrics[Customer ID],Derived_Metrics[[#This Row],[Customer ID]])</f>
        <v>-109.3506</v>
      </c>
      <c r="F157" s="5">
        <f>_xlfn.PERCENTRANK.INC(Derived_Metrics[Customer Revenue],Derived_Metrics[[#This Row],[Customer Revenue]])</f>
        <v>0.42199999999999999</v>
      </c>
      <c r="G157" s="5" t="str" cm="1">
        <f t="array" ref="G157">_xlfn.IFS(Derived_Metrics[[#This Row],[Customer Revenue Percentile]]&gt;=0.8,"High Value",Derived_Metrics[[#This Row],[Customer Revenue Percentile]]&gt;=0.4,"Medium Value",TRUE,"Low Value")</f>
        <v>Medium Value</v>
      </c>
      <c r="H157" s="12">
        <f>_xlfn.RANK.EQ(Derived_Metrics[[#This Row],[Customer Revenue]],Derived_Metrics[Customer Revenue],0)</f>
        <v>1223</v>
      </c>
      <c r="I157" s="15">
        <f>Derived_Metrics[[#This Row],[Customer Revenue]]/SUM(Derived_Metrics[Customer Revenue])</f>
        <v>2.1119020306181022E-4</v>
      </c>
      <c r="J157" t="s">
        <v>869</v>
      </c>
      <c r="K157" s="5">
        <f>SUMIFS(Derived_Metrics[Revenue],Derived_Metrics[Product ID],Derived_Metrics[[#This Row],[Product ID]])</f>
        <v>6633.8639999999996</v>
      </c>
      <c r="L157" s="5">
        <f>SUMIFS(Derived_Metrics[Profit],Derived_Metrics[Product ID],Derived_Metrics[[#This Row],[Product ID]])</f>
        <v>-456.70319999999998</v>
      </c>
      <c r="M157" s="5" t="str">
        <f>IF(AND(Derived_Metrics[[#This Row],[Product Revenue]]&gt;AVERAGE(Derived_Metrics[Product Revenue]),Derived_Metrics[[#This Row],[Product Profit]]&lt;0),"high sales Low Profit","Normal")</f>
        <v>Normal</v>
      </c>
      <c r="N157">
        <v>400.03199999999998</v>
      </c>
      <c r="O157">
        <v>2</v>
      </c>
      <c r="P157">
        <v>0.4</v>
      </c>
      <c r="Q157">
        <v>-153.34559999999999</v>
      </c>
      <c r="R157">
        <f>Derived_Metrics[[#This Row],[Selling Price]]*Derived_Metrics[[#This Row],[Quantity]]</f>
        <v>800.06399999999996</v>
      </c>
      <c r="S157" s="2">
        <f>IF(Derived_Metrics[[#This Row],[Revenue]]=0,0,Derived_Metrics[[#This Row],[Profit]]/Derived_Metrics[[#This Row],[Revenue]])</f>
        <v>-0.19166666666666665</v>
      </c>
      <c r="T157" t="str">
        <f>IF(Derived_Metrics[[#This Row],[Profit]]&lt;0, "Loss","Profit")</f>
        <v>Loss</v>
      </c>
      <c r="U157" s="5">
        <f>Derived_Metrics[[#This Row],[Selling Price]]*Derived_Metrics[[#This Row],[Quantity]]*Derived_Metrics[[#This Row],[Discount]]</f>
        <v>320.0256</v>
      </c>
      <c r="V157" t="str">
        <f>IF(Derived_Metrics[[#This Row],[Discount]]&gt;0,"Discount Applied","No Discount")</f>
        <v>Discount Applied</v>
      </c>
      <c r="W157" t="str">
        <f>IF(Derived_Metrics[[#This Row],[Discount]]&gt;0.3,"High Discount","Low Discount")</f>
        <v>High Discount</v>
      </c>
      <c r="X157" s="13">
        <f>SUMIFS(Derived_Metrics[Customer_Revenue_Share],Derived_Metrics[Customee_ Revenue _Rank],"&lt;="&amp;Derived_Metrics[[#This Row],[Customee_ Revenue _Rank]])</f>
        <v>0.91571083389441266</v>
      </c>
      <c r="Y157" t="str">
        <f>IF(Derived_Metrics[[#This Row],[Cumulative_Revenue_%]]&lt;=0.8,"Top 80% Revenue","Remaining 20% Revenue")</f>
        <v>Remaining 20% Revenue</v>
      </c>
    </row>
    <row r="158" spans="1:25" x14ac:dyDescent="0.25">
      <c r="A158" t="s">
        <v>865</v>
      </c>
      <c r="B158" s="1">
        <v>42441</v>
      </c>
      <c r="C158" t="s">
        <v>866</v>
      </c>
      <c r="D158" s="4">
        <f>SUMIFS(Derived_Metrics[Revenue],Derived_Metrics[Customer ID],Derived_Metrics[[#This Row],[Customer ID]])</f>
        <v>3290.1779999999999</v>
      </c>
      <c r="E158" s="4">
        <f>SUMIFS(Derived_Metrics[Profit],Derived_Metrics[Customer ID],Derived_Metrics[[#This Row],[Customer ID]])</f>
        <v>-109.3506</v>
      </c>
      <c r="F158" s="5">
        <f>_xlfn.PERCENTRANK.INC(Derived_Metrics[Customer Revenue],Derived_Metrics[[#This Row],[Customer Revenue]])</f>
        <v>0.42199999999999999</v>
      </c>
      <c r="G158" s="5" t="str" cm="1">
        <f t="array" ref="G158">_xlfn.IFS(Derived_Metrics[[#This Row],[Customer Revenue Percentile]]&gt;=0.8,"High Value",Derived_Metrics[[#This Row],[Customer Revenue Percentile]]&gt;=0.4,"Medium Value",TRUE,"Low Value")</f>
        <v>Medium Value</v>
      </c>
      <c r="H158" s="12">
        <f>_xlfn.RANK.EQ(Derived_Metrics[[#This Row],[Customer Revenue]],Derived_Metrics[Customer Revenue],0)</f>
        <v>1223</v>
      </c>
      <c r="I158" s="15">
        <f>Derived_Metrics[[#This Row],[Customer Revenue]]/SUM(Derived_Metrics[Customer Revenue])</f>
        <v>2.1119020306181022E-4</v>
      </c>
      <c r="J158" t="s">
        <v>353</v>
      </c>
      <c r="K158" s="5">
        <f>SUMIFS(Derived_Metrics[Revenue],Derived_Metrics[Product ID],Derived_Metrics[[#This Row],[Product ID]])</f>
        <v>26609.752</v>
      </c>
      <c r="L158" s="5">
        <f>SUMIFS(Derived_Metrics[Profit],Derived_Metrics[Product ID],Derived_Metrics[[#This Row],[Product ID]])</f>
        <v>267.30340000000001</v>
      </c>
      <c r="M158" s="5" t="str">
        <f>IF(AND(Derived_Metrics[[#This Row],[Product Revenue]]&gt;AVERAGE(Derived_Metrics[Product Revenue]),Derived_Metrics[[#This Row],[Product Profit]]&lt;0),"high sales Low Profit","Normal")</f>
        <v>Normal</v>
      </c>
      <c r="N158">
        <v>542.64599999999996</v>
      </c>
      <c r="O158">
        <v>3</v>
      </c>
      <c r="P158">
        <v>0.1</v>
      </c>
      <c r="Q158">
        <v>102.49979999999999</v>
      </c>
      <c r="R158">
        <f>Derived_Metrics[[#This Row],[Selling Price]]*Derived_Metrics[[#This Row],[Quantity]]</f>
        <v>1627.9379999999999</v>
      </c>
      <c r="S158" s="2">
        <f>IF(Derived_Metrics[[#This Row],[Revenue]]=0,0,Derived_Metrics[[#This Row],[Profit]]/Derived_Metrics[[#This Row],[Revenue]])</f>
        <v>6.2962962962962971E-2</v>
      </c>
      <c r="T158" t="str">
        <f>IF(Derived_Metrics[[#This Row],[Profit]]&lt;0, "Loss","Profit")</f>
        <v>Profit</v>
      </c>
      <c r="U158" s="5">
        <f>Derived_Metrics[[#This Row],[Selling Price]]*Derived_Metrics[[#This Row],[Quantity]]*Derived_Metrics[[#This Row],[Discount]]</f>
        <v>162.7938</v>
      </c>
      <c r="V158" t="str">
        <f>IF(Derived_Metrics[[#This Row],[Discount]]&gt;0,"Discount Applied","No Discount")</f>
        <v>Discount Applied</v>
      </c>
      <c r="W158" t="str">
        <f>IF(Derived_Metrics[[#This Row],[Discount]]&gt;0.3,"High Discount","Low Discount")</f>
        <v>Low Discount</v>
      </c>
      <c r="X158" s="13">
        <f>SUMIFS(Derived_Metrics[Customer_Revenue_Share],Derived_Metrics[Customee_ Revenue _Rank],"&lt;="&amp;Derived_Metrics[[#This Row],[Customee_ Revenue _Rank]])</f>
        <v>0.91571083389441266</v>
      </c>
      <c r="Y158" t="str">
        <f>IF(Derived_Metrics[[#This Row],[Cumulative_Revenue_%]]&lt;=0.8,"Top 80% Revenue","Remaining 20% Revenue")</f>
        <v>Remaining 20% Revenue</v>
      </c>
    </row>
    <row r="159" spans="1:25" x14ac:dyDescent="0.25">
      <c r="A159" t="s">
        <v>871</v>
      </c>
      <c r="B159" s="1">
        <v>42756</v>
      </c>
      <c r="C159" t="s">
        <v>873</v>
      </c>
      <c r="D159" s="4">
        <f>SUMIFS(Derived_Metrics[Revenue],Derived_Metrics[Customer ID],Derived_Metrics[[#This Row],[Customer ID]])</f>
        <v>237.589</v>
      </c>
      <c r="E159" s="4">
        <f>SUMIFS(Derived_Metrics[Profit],Derived_Metrics[Customer ID],Derived_Metrics[[#This Row],[Customer ID]])</f>
        <v>29.022199999999998</v>
      </c>
      <c r="F159" s="5">
        <f>_xlfn.PERCENTRANK.INC(Derived_Metrics[Customer Revenue],Derived_Metrics[[#This Row],[Customer Revenue]])</f>
        <v>4.7E-2</v>
      </c>
      <c r="G159" s="5" t="str" cm="1">
        <f t="array" ref="G159">_xlfn.IFS(Derived_Metrics[[#This Row],[Customer Revenue Percentile]]&gt;=0.8,"High Value",Derived_Metrics[[#This Row],[Customer Revenue Percentile]]&gt;=0.4,"Medium Value",TRUE,"Low Value")</f>
        <v>Low Value</v>
      </c>
      <c r="H159" s="12">
        <f>_xlfn.RANK.EQ(Derived_Metrics[[#This Row],[Customer Revenue]],Derived_Metrics[Customer Revenue],0)</f>
        <v>2018</v>
      </c>
      <c r="I159" s="15">
        <f>Derived_Metrics[[#This Row],[Customer Revenue]]/SUM(Derived_Metrics[Customer Revenue])</f>
        <v>1.5250381333548651E-5</v>
      </c>
      <c r="J159" t="s">
        <v>875</v>
      </c>
      <c r="K159" s="5">
        <f>SUMIFS(Derived_Metrics[Revenue],Derived_Metrics[Product ID],Derived_Metrics[[#This Row],[Product ID]])</f>
        <v>1784.5800000000002</v>
      </c>
      <c r="L159" s="5">
        <f>SUMIFS(Derived_Metrics[Profit],Derived_Metrics[Product ID],Derived_Metrics[[#This Row],[Product ID]])</f>
        <v>27.193599999999996</v>
      </c>
      <c r="M159" s="5" t="str">
        <f>IF(AND(Derived_Metrics[[#This Row],[Product Revenue]]&gt;AVERAGE(Derived_Metrics[Product Revenue]),Derived_Metrics[[#This Row],[Product Profit]]&lt;0),"high sales Low Profit","Normal")</f>
        <v>Normal</v>
      </c>
      <c r="N159">
        <v>84.98</v>
      </c>
      <c r="O159">
        <v>1</v>
      </c>
      <c r="P159">
        <v>0</v>
      </c>
      <c r="Q159">
        <v>18.695599999999999</v>
      </c>
      <c r="R159">
        <f>Derived_Metrics[[#This Row],[Selling Price]]*Derived_Metrics[[#This Row],[Quantity]]</f>
        <v>84.98</v>
      </c>
      <c r="S159" s="2">
        <f>IF(Derived_Metrics[[#This Row],[Revenue]]=0,0,Derived_Metrics[[#This Row],[Profit]]/Derived_Metrics[[#This Row],[Revenue]])</f>
        <v>0.21999999999999997</v>
      </c>
      <c r="T159" t="str">
        <f>IF(Derived_Metrics[[#This Row],[Profit]]&lt;0, "Loss","Profit")</f>
        <v>Profit</v>
      </c>
      <c r="U159" s="5">
        <f>Derived_Metrics[[#This Row],[Selling Price]]*Derived_Metrics[[#This Row],[Quantity]]*Derived_Metrics[[#This Row],[Discount]]</f>
        <v>0</v>
      </c>
      <c r="V159" t="str">
        <f>IF(Derived_Metrics[[#This Row],[Discount]]&gt;0,"Discount Applied","No Discount")</f>
        <v>No Discount</v>
      </c>
      <c r="W159" t="str">
        <f>IF(Derived_Metrics[[#This Row],[Discount]]&gt;0.3,"High Discount","Low Discount")</f>
        <v>Low Discount</v>
      </c>
      <c r="X159" s="13">
        <f>SUMIFS(Derived_Metrics[Customer_Revenue_Share],Derived_Metrics[Customee_ Revenue _Rank],"&lt;="&amp;Derived_Metrics[[#This Row],[Customee_ Revenue _Rank]])</f>
        <v>0.99919141263603095</v>
      </c>
      <c r="Y159" t="str">
        <f>IF(Derived_Metrics[[#This Row],[Cumulative_Revenue_%]]&lt;=0.8,"Top 80% Revenue","Remaining 20% Revenue")</f>
        <v>Remaining 20% Revenue</v>
      </c>
    </row>
    <row r="160" spans="1:25" x14ac:dyDescent="0.25">
      <c r="A160" t="s">
        <v>877</v>
      </c>
      <c r="B160" s="1">
        <v>41786</v>
      </c>
      <c r="C160" t="s">
        <v>879</v>
      </c>
      <c r="D160" s="4">
        <f>SUMIFS(Derived_Metrics[Revenue],Derived_Metrics[Customer ID],Derived_Metrics[[#This Row],[Customer ID]])</f>
        <v>8912.7999999999993</v>
      </c>
      <c r="E160" s="4">
        <f>SUMIFS(Derived_Metrics[Profit],Derived_Metrics[Customer ID],Derived_Metrics[[#This Row],[Customer ID]])</f>
        <v>126.7676</v>
      </c>
      <c r="F160" s="5">
        <f>_xlfn.PERCENTRANK.INC(Derived_Metrics[Customer Revenue],Derived_Metrics[[#This Row],[Customer Revenue]])</f>
        <v>0.71099999999999997</v>
      </c>
      <c r="G160" s="5" t="str" cm="1">
        <f t="array" ref="G160">_xlfn.IFS(Derived_Metrics[[#This Row],[Customer Revenue Percentile]]&gt;=0.8,"High Value",Derived_Metrics[[#This Row],[Customer Revenue Percentile]]&gt;=0.4,"Medium Value",TRUE,"Low Value")</f>
        <v>Medium Value</v>
      </c>
      <c r="H160" s="12">
        <f>_xlfn.RANK.EQ(Derived_Metrics[[#This Row],[Customer Revenue]],Derived_Metrics[Customer Revenue],0)</f>
        <v>609</v>
      </c>
      <c r="I160" s="15">
        <f>Derived_Metrics[[#This Row],[Customer Revenue]]/SUM(Derived_Metrics[Customer Revenue])</f>
        <v>5.7209550420959053E-4</v>
      </c>
      <c r="J160" t="s">
        <v>340</v>
      </c>
      <c r="K160" s="5">
        <f>SUMIFS(Derived_Metrics[Revenue],Derived_Metrics[Product ID],Derived_Metrics[[#This Row],[Product ID]])</f>
        <v>15000.323999999999</v>
      </c>
      <c r="L160" s="5">
        <f>SUMIFS(Derived_Metrics[Profit],Derived_Metrics[Product ID],Derived_Metrics[[#This Row],[Product ID]])</f>
        <v>-479.21640000000002</v>
      </c>
      <c r="M160" s="5" t="str">
        <f>IF(AND(Derived_Metrics[[#This Row],[Product Revenue]]&gt;AVERAGE(Derived_Metrics[Product Revenue]),Derived_Metrics[[#This Row],[Product Profit]]&lt;0),"high sales Low Profit","Normal")</f>
        <v>high sales Low Profit</v>
      </c>
      <c r="N160">
        <v>567.12</v>
      </c>
      <c r="O160">
        <v>10</v>
      </c>
      <c r="P160">
        <v>0.2</v>
      </c>
      <c r="Q160">
        <v>-28.356000000000002</v>
      </c>
      <c r="R160">
        <f>Derived_Metrics[[#This Row],[Selling Price]]*Derived_Metrics[[#This Row],[Quantity]]</f>
        <v>5671.2</v>
      </c>
      <c r="S160" s="2">
        <f>IF(Derived_Metrics[[#This Row],[Revenue]]=0,0,Derived_Metrics[[#This Row],[Profit]]/Derived_Metrics[[#This Row],[Revenue]])</f>
        <v>-5.0000000000000001E-3</v>
      </c>
      <c r="T160" t="str">
        <f>IF(Derived_Metrics[[#This Row],[Profit]]&lt;0, "Loss","Profit")</f>
        <v>Loss</v>
      </c>
      <c r="U160" s="5">
        <f>Derived_Metrics[[#This Row],[Selling Price]]*Derived_Metrics[[#This Row],[Quantity]]*Derived_Metrics[[#This Row],[Discount]]</f>
        <v>1134.24</v>
      </c>
      <c r="V160" t="str">
        <f>IF(Derived_Metrics[[#This Row],[Discount]]&gt;0,"Discount Applied","No Discount")</f>
        <v>Discount Applied</v>
      </c>
      <c r="W160" t="str">
        <f>IF(Derived_Metrics[[#This Row],[Discount]]&gt;0.3,"High Discount","Low Discount")</f>
        <v>Low Discount</v>
      </c>
      <c r="X160" s="13">
        <f>SUMIFS(Derived_Metrics[Customer_Revenue_Share],Derived_Metrics[Customee_ Revenue _Rank],"&lt;="&amp;Derived_Metrics[[#This Row],[Customee_ Revenue _Rank]])</f>
        <v>0.69722228682331688</v>
      </c>
      <c r="Y160" t="str">
        <f>IF(Derived_Metrics[[#This Row],[Cumulative_Revenue_%]]&lt;=0.8,"Top 80% Revenue","Remaining 20% Revenue")</f>
        <v>Top 80% Revenue</v>
      </c>
    </row>
    <row r="161" spans="1:25" x14ac:dyDescent="0.25">
      <c r="A161" t="s">
        <v>881</v>
      </c>
      <c r="B161" s="1">
        <v>42776</v>
      </c>
      <c r="C161" t="s">
        <v>882</v>
      </c>
      <c r="D161" s="4">
        <f>SUMIFS(Derived_Metrics[Revenue],Derived_Metrics[Customer ID],Derived_Metrics[[#This Row],[Customer ID]])</f>
        <v>2643.15</v>
      </c>
      <c r="E161" s="4">
        <f>SUMIFS(Derived_Metrics[Profit],Derived_Metrics[Customer ID],Derived_Metrics[[#This Row],[Customer ID]])</f>
        <v>129.4272</v>
      </c>
      <c r="F161" s="5">
        <f>_xlfn.PERCENTRANK.INC(Derived_Metrics[Customer Revenue],Derived_Metrics[[#This Row],[Customer Revenue]])</f>
        <v>0.35899999999999999</v>
      </c>
      <c r="G161" s="5" t="str" cm="1">
        <f t="array" ref="G161">_xlfn.IFS(Derived_Metrics[[#This Row],[Customer Revenue Percentile]]&gt;=0.8,"High Value",Derived_Metrics[[#This Row],[Customer Revenue Percentile]]&gt;=0.4,"Medium Value",TRUE,"Low Value")</f>
        <v>Low Value</v>
      </c>
      <c r="H161" s="12">
        <f>_xlfn.RANK.EQ(Derived_Metrics[[#This Row],[Customer Revenue]],Derived_Metrics[Customer Revenue],0)</f>
        <v>1357</v>
      </c>
      <c r="I161" s="15">
        <f>Derived_Metrics[[#This Row],[Customer Revenue]]/SUM(Derived_Metrics[Customer Revenue])</f>
        <v>1.696587191400659E-4</v>
      </c>
      <c r="J161" t="s">
        <v>885</v>
      </c>
      <c r="K161" s="5">
        <f>SUMIFS(Derived_Metrics[Revenue],Derived_Metrics[Product ID],Derived_Metrics[[#This Row],[Product ID]])</f>
        <v>2047.752</v>
      </c>
      <c r="L161" s="5">
        <f>SUMIFS(Derived_Metrics[Profit],Derived_Metrics[Product ID],Derived_Metrics[[#This Row],[Product ID]])</f>
        <v>81.4512</v>
      </c>
      <c r="M161" s="5" t="str">
        <f>IF(AND(Derived_Metrics[[#This Row],[Product Revenue]]&gt;AVERAGE(Derived_Metrics[Product Revenue]),Derived_Metrics[[#This Row],[Product Profit]]&lt;0),"high sales Low Profit","Normal")</f>
        <v>Normal</v>
      </c>
      <c r="N161">
        <v>157.74</v>
      </c>
      <c r="O161">
        <v>11</v>
      </c>
      <c r="P161">
        <v>0</v>
      </c>
      <c r="Q161">
        <v>56.7864</v>
      </c>
      <c r="R161">
        <f>Derived_Metrics[[#This Row],[Selling Price]]*Derived_Metrics[[#This Row],[Quantity]]</f>
        <v>1735.14</v>
      </c>
      <c r="S161" s="2">
        <f>IF(Derived_Metrics[[#This Row],[Revenue]]=0,0,Derived_Metrics[[#This Row],[Profit]]/Derived_Metrics[[#This Row],[Revenue]])</f>
        <v>3.2727272727272723E-2</v>
      </c>
      <c r="T161" t="str">
        <f>IF(Derived_Metrics[[#This Row],[Profit]]&lt;0, "Loss","Profit")</f>
        <v>Profit</v>
      </c>
      <c r="U161" s="5">
        <f>Derived_Metrics[[#This Row],[Selling Price]]*Derived_Metrics[[#This Row],[Quantity]]*Derived_Metrics[[#This Row],[Discount]]</f>
        <v>0</v>
      </c>
      <c r="V161" t="str">
        <f>IF(Derived_Metrics[[#This Row],[Discount]]&gt;0,"Discount Applied","No Discount")</f>
        <v>No Discount</v>
      </c>
      <c r="W161" t="str">
        <f>IF(Derived_Metrics[[#This Row],[Discount]]&gt;0.3,"High Discount","Low Discount")</f>
        <v>Low Discount</v>
      </c>
      <c r="X161" s="13">
        <f>SUMIFS(Derived_Metrics[Customer_Revenue_Share],Derived_Metrics[Customee_ Revenue _Rank],"&lt;="&amp;Derived_Metrics[[#This Row],[Customee_ Revenue _Rank]])</f>
        <v>0.94126267649437401</v>
      </c>
      <c r="Y161" t="str">
        <f>IF(Derived_Metrics[[#This Row],[Cumulative_Revenue_%]]&lt;=0.8,"Top 80% Revenue","Remaining 20% Revenue")</f>
        <v>Remaining 20% Revenue</v>
      </c>
    </row>
    <row r="162" spans="1:25" x14ac:dyDescent="0.25">
      <c r="A162" t="s">
        <v>887</v>
      </c>
      <c r="B162" s="1">
        <v>42197</v>
      </c>
      <c r="C162" t="s">
        <v>888</v>
      </c>
      <c r="D162" s="4">
        <f>SUMIFS(Derived_Metrics[Revenue],Derived_Metrics[Customer ID],Derived_Metrics[[#This Row],[Customer ID]])</f>
        <v>798.42399999999998</v>
      </c>
      <c r="E162" s="4">
        <f>SUMIFS(Derived_Metrics[Profit],Derived_Metrics[Customer ID],Derived_Metrics[[#This Row],[Customer ID]])</f>
        <v>4.8339999999999996</v>
      </c>
      <c r="F162" s="5">
        <f>_xlfn.PERCENTRANK.INC(Derived_Metrics[Customer Revenue],Derived_Metrics[[#This Row],[Customer Revenue]])</f>
        <v>0.13300000000000001</v>
      </c>
      <c r="G162" s="5" t="str" cm="1">
        <f t="array" ref="G162">_xlfn.IFS(Derived_Metrics[[#This Row],[Customer Revenue Percentile]]&gt;=0.8,"High Value",Derived_Metrics[[#This Row],[Customer Revenue Percentile]]&gt;=0.4,"Medium Value",TRUE,"Low Value")</f>
        <v>Low Value</v>
      </c>
      <c r="H162" s="12">
        <f>_xlfn.RANK.EQ(Derived_Metrics[[#This Row],[Customer Revenue]],Derived_Metrics[Customer Revenue],0)</f>
        <v>1836</v>
      </c>
      <c r="I162" s="15">
        <f>Derived_Metrics[[#This Row],[Customer Revenue]]/SUM(Derived_Metrics[Customer Revenue])</f>
        <v>5.1249302222986956E-5</v>
      </c>
      <c r="J162" t="s">
        <v>793</v>
      </c>
      <c r="K162" s="5">
        <f>SUMIFS(Derived_Metrics[Revenue],Derived_Metrics[Product ID],Derived_Metrics[[#This Row],[Product ID]])</f>
        <v>3588.4079999999999</v>
      </c>
      <c r="L162" s="5">
        <f>SUMIFS(Derived_Metrics[Profit],Derived_Metrics[Product ID],Derived_Metrics[[#This Row],[Product ID]])</f>
        <v>91.108800000000002</v>
      </c>
      <c r="M162" s="5" t="str">
        <f>IF(AND(Derived_Metrics[[#This Row],[Product Revenue]]&gt;AVERAGE(Derived_Metrics[Product Revenue]),Derived_Metrics[[#This Row],[Product Profit]]&lt;0),"high sales Low Profit","Normal")</f>
        <v>Normal</v>
      </c>
      <c r="N162">
        <v>79.92</v>
      </c>
      <c r="O162">
        <v>4</v>
      </c>
      <c r="P162">
        <v>0</v>
      </c>
      <c r="Q162">
        <v>28.7712</v>
      </c>
      <c r="R162">
        <f>Derived_Metrics[[#This Row],[Selling Price]]*Derived_Metrics[[#This Row],[Quantity]]</f>
        <v>319.68</v>
      </c>
      <c r="S162" s="2">
        <f>IF(Derived_Metrics[[#This Row],[Revenue]]=0,0,Derived_Metrics[[#This Row],[Profit]]/Derived_Metrics[[#This Row],[Revenue]])</f>
        <v>0.09</v>
      </c>
      <c r="T162" t="str">
        <f>IF(Derived_Metrics[[#This Row],[Profit]]&lt;0, "Loss","Profit")</f>
        <v>Profit</v>
      </c>
      <c r="U162" s="5">
        <f>Derived_Metrics[[#This Row],[Selling Price]]*Derived_Metrics[[#This Row],[Quantity]]*Derived_Metrics[[#This Row],[Discount]]</f>
        <v>0</v>
      </c>
      <c r="V162" t="str">
        <f>IF(Derived_Metrics[[#This Row],[Discount]]&gt;0,"Discount Applied","No Discount")</f>
        <v>No Discount</v>
      </c>
      <c r="W162" t="str">
        <f>IF(Derived_Metrics[[#This Row],[Discount]]&gt;0.3,"High Discount","Low Discount")</f>
        <v>Low Discount</v>
      </c>
      <c r="X162" s="13">
        <f>SUMIFS(Derived_Metrics[Customer_Revenue_Share],Derived_Metrics[Customee_ Revenue _Rank],"&lt;="&amp;Derived_Metrics[[#This Row],[Customee_ Revenue _Rank]])</f>
        <v>0.9932611072009242</v>
      </c>
      <c r="Y162" t="str">
        <f>IF(Derived_Metrics[[#This Row],[Cumulative_Revenue_%]]&lt;=0.8,"Top 80% Revenue","Remaining 20% Revenue")</f>
        <v>Remaining 20% Revenue</v>
      </c>
    </row>
    <row r="163" spans="1:25" x14ac:dyDescent="0.25">
      <c r="A163" t="s">
        <v>890</v>
      </c>
      <c r="B163" s="1">
        <v>42631</v>
      </c>
      <c r="C163" t="s">
        <v>893</v>
      </c>
      <c r="D163" s="4">
        <f>SUMIFS(Derived_Metrics[Revenue],Derived_Metrics[Customer ID],Derived_Metrics[[#This Row],[Customer ID]])</f>
        <v>1687.5740000000001</v>
      </c>
      <c r="E163" s="4">
        <f>SUMIFS(Derived_Metrics[Profit],Derived_Metrics[Customer ID],Derived_Metrics[[#This Row],[Customer ID]])</f>
        <v>-202.4982</v>
      </c>
      <c r="F163" s="5">
        <f>_xlfn.PERCENTRANK.INC(Derived_Metrics[Customer Revenue],Derived_Metrics[[#This Row],[Customer Revenue]])</f>
        <v>0.24199999999999999</v>
      </c>
      <c r="G163" s="5" t="str" cm="1">
        <f t="array" ref="G163">_xlfn.IFS(Derived_Metrics[[#This Row],[Customer Revenue Percentile]]&gt;=0.8,"High Value",Derived_Metrics[[#This Row],[Customer Revenue Percentile]]&gt;=0.4,"Medium Value",TRUE,"Low Value")</f>
        <v>Low Value</v>
      </c>
      <c r="H163" s="12">
        <f>_xlfn.RANK.EQ(Derived_Metrics[[#This Row],[Customer Revenue]],Derived_Metrics[Customer Revenue],0)</f>
        <v>1605</v>
      </c>
      <c r="I163" s="15">
        <f>Derived_Metrics[[#This Row],[Customer Revenue]]/SUM(Derived_Metrics[Customer Revenue])</f>
        <v>1.0832213203718199E-4</v>
      </c>
      <c r="J163" t="s">
        <v>895</v>
      </c>
      <c r="K163" s="5">
        <f>SUMIFS(Derived_Metrics[Revenue],Derived_Metrics[Product ID],Derived_Metrics[[#This Row],[Product ID]])</f>
        <v>55615.938999999998</v>
      </c>
      <c r="L163" s="5">
        <f>SUMIFS(Derived_Metrics[Profit],Derived_Metrics[Product ID],Derived_Metrics[[#This Row],[Product ID]])</f>
        <v>-189.97610000000006</v>
      </c>
      <c r="M163" s="5" t="str">
        <f>IF(AND(Derived_Metrics[[#This Row],[Product Revenue]]&gt;AVERAGE(Derived_Metrics[Product Revenue]),Derived_Metrics[[#This Row],[Product Profit]]&lt;0),"high sales Low Profit","Normal")</f>
        <v>high sales Low Profit</v>
      </c>
      <c r="N163">
        <v>383.43799999999999</v>
      </c>
      <c r="O163">
        <v>4</v>
      </c>
      <c r="P163">
        <v>0.45</v>
      </c>
      <c r="Q163">
        <v>-167.3184</v>
      </c>
      <c r="R163">
        <f>Derived_Metrics[[#This Row],[Selling Price]]*Derived_Metrics[[#This Row],[Quantity]]</f>
        <v>1533.752</v>
      </c>
      <c r="S163" s="2">
        <f>IF(Derived_Metrics[[#This Row],[Revenue]]=0,0,Derived_Metrics[[#This Row],[Profit]]/Derived_Metrics[[#This Row],[Revenue]])</f>
        <v>-0.10909090909090909</v>
      </c>
      <c r="T163" t="str">
        <f>IF(Derived_Metrics[[#This Row],[Profit]]&lt;0, "Loss","Profit")</f>
        <v>Loss</v>
      </c>
      <c r="U163" s="5">
        <f>Derived_Metrics[[#This Row],[Selling Price]]*Derived_Metrics[[#This Row],[Quantity]]*Derived_Metrics[[#This Row],[Discount]]</f>
        <v>690.1884</v>
      </c>
      <c r="V163" t="str">
        <f>IF(Derived_Metrics[[#This Row],[Discount]]&gt;0,"Discount Applied","No Discount")</f>
        <v>Discount Applied</v>
      </c>
      <c r="W163" t="str">
        <f>IF(Derived_Metrics[[#This Row],[Discount]]&gt;0.3,"High Discount","Low Discount")</f>
        <v>High Discount</v>
      </c>
      <c r="X163" s="13">
        <f>SUMIFS(Derived_Metrics[Customer_Revenue_Share],Derived_Metrics[Customee_ Revenue _Rank],"&lt;="&amp;Derived_Metrics[[#This Row],[Customee_ Revenue _Rank]])</f>
        <v>0.97552905644709298</v>
      </c>
      <c r="Y163" t="str">
        <f>IF(Derived_Metrics[[#This Row],[Cumulative_Revenue_%]]&lt;=0.8,"Top 80% Revenue","Remaining 20% Revenue")</f>
        <v>Remaining 20% Revenue</v>
      </c>
    </row>
    <row r="164" spans="1:25" x14ac:dyDescent="0.25">
      <c r="A164" t="s">
        <v>897</v>
      </c>
      <c r="B164" s="1">
        <v>41773</v>
      </c>
      <c r="C164" t="s">
        <v>900</v>
      </c>
      <c r="D164" s="4">
        <f>SUMIFS(Derived_Metrics[Revenue],Derived_Metrics[Customer ID],Derived_Metrics[[#This Row],[Customer ID]])</f>
        <v>11926.424999999999</v>
      </c>
      <c r="E164" s="4">
        <f>SUMIFS(Derived_Metrics[Profit],Derived_Metrics[Customer ID],Derived_Metrics[[#This Row],[Customer ID]])</f>
        <v>610.76919999999996</v>
      </c>
      <c r="F164" s="5">
        <f>_xlfn.PERCENTRANK.INC(Derived_Metrics[Customer Revenue],Derived_Metrics[[#This Row],[Customer Revenue]])</f>
        <v>0.82099999999999995</v>
      </c>
      <c r="G164" s="5" t="str" cm="1">
        <f t="array" ref="G164">_xlfn.IFS(Derived_Metrics[[#This Row],[Customer Revenue Percentile]]&gt;=0.8,"High Value",Derived_Metrics[[#This Row],[Customer Revenue Percentile]]&gt;=0.4,"Medium Value",TRUE,"Low Value")</f>
        <v>High Value</v>
      </c>
      <c r="H164" s="12">
        <f>_xlfn.RANK.EQ(Derived_Metrics[[#This Row],[Customer Revenue]],Derived_Metrics[Customer Revenue],0)</f>
        <v>374</v>
      </c>
      <c r="I164" s="15">
        <f>Derived_Metrics[[#This Row],[Customer Revenue]]/SUM(Derived_Metrics[Customer Revenue])</f>
        <v>7.6553430165524484E-4</v>
      </c>
      <c r="J164" t="s">
        <v>903</v>
      </c>
      <c r="K164" s="5">
        <f>SUMIFS(Derived_Metrics[Revenue],Derived_Metrics[Product ID],Derived_Metrics[[#This Row],[Product ID]])</f>
        <v>10064.739999999998</v>
      </c>
      <c r="L164" s="5">
        <f>SUMIFS(Derived_Metrics[Profit],Derived_Metrics[Product ID],Derived_Metrics[[#This Row],[Product ID]])</f>
        <v>314.76599999999996</v>
      </c>
      <c r="M164" s="5" t="str">
        <f>IF(AND(Derived_Metrics[[#This Row],[Product Revenue]]&gt;AVERAGE(Derived_Metrics[Product Revenue]),Derived_Metrics[[#This Row],[Product Profit]]&lt;0),"high sales Low Profit","Normal")</f>
        <v>Normal</v>
      </c>
      <c r="N164">
        <v>310.88</v>
      </c>
      <c r="O164">
        <v>2</v>
      </c>
      <c r="P164">
        <v>0.2</v>
      </c>
      <c r="Q164">
        <v>23.315999999999999</v>
      </c>
      <c r="R164">
        <f>Derived_Metrics[[#This Row],[Selling Price]]*Derived_Metrics[[#This Row],[Quantity]]</f>
        <v>621.76</v>
      </c>
      <c r="S164" s="2">
        <f>IF(Derived_Metrics[[#This Row],[Revenue]]=0,0,Derived_Metrics[[#This Row],[Profit]]/Derived_Metrics[[#This Row],[Revenue]])</f>
        <v>3.7499999999999999E-2</v>
      </c>
      <c r="T164" t="str">
        <f>IF(Derived_Metrics[[#This Row],[Profit]]&lt;0, "Loss","Profit")</f>
        <v>Profit</v>
      </c>
      <c r="U164" s="5">
        <f>Derived_Metrics[[#This Row],[Selling Price]]*Derived_Metrics[[#This Row],[Quantity]]*Derived_Metrics[[#This Row],[Discount]]</f>
        <v>124.352</v>
      </c>
      <c r="V164" t="str">
        <f>IF(Derived_Metrics[[#This Row],[Discount]]&gt;0,"Discount Applied","No Discount")</f>
        <v>Discount Applied</v>
      </c>
      <c r="W164" t="str">
        <f>IF(Derived_Metrics[[#This Row],[Discount]]&gt;0.3,"High Discount","Low Discount")</f>
        <v>Low Discount</v>
      </c>
      <c r="X164" s="13">
        <f>SUMIFS(Derived_Metrics[Customer_Revenue_Share],Derived_Metrics[Customee_ Revenue _Rank],"&lt;="&amp;Derived_Metrics[[#This Row],[Customee_ Revenue _Rank]])</f>
        <v>0.5414381936234739</v>
      </c>
      <c r="Y164" t="str">
        <f>IF(Derived_Metrics[[#This Row],[Cumulative_Revenue_%]]&lt;=0.8,"Top 80% Revenue","Remaining 20% Revenue")</f>
        <v>Top 80% Revenue</v>
      </c>
    </row>
    <row r="165" spans="1:25" x14ac:dyDescent="0.25">
      <c r="A165" t="s">
        <v>905</v>
      </c>
      <c r="B165" s="1">
        <v>42509</v>
      </c>
      <c r="C165" t="s">
        <v>908</v>
      </c>
      <c r="D165" s="4">
        <f>SUMIFS(Derived_Metrics[Revenue],Derived_Metrics[Customer ID],Derived_Metrics[[#This Row],[Customer ID]])</f>
        <v>1824.652</v>
      </c>
      <c r="E165" s="4">
        <f>SUMIFS(Derived_Metrics[Profit],Derived_Metrics[Customer ID],Derived_Metrics[[#This Row],[Customer ID]])</f>
        <v>134.87479999999999</v>
      </c>
      <c r="F165" s="5">
        <f>_xlfn.PERCENTRANK.INC(Derived_Metrics[Customer Revenue],Derived_Metrics[[#This Row],[Customer Revenue]])</f>
        <v>0.26100000000000001</v>
      </c>
      <c r="G165" s="5" t="str" cm="1">
        <f t="array" ref="G165">_xlfn.IFS(Derived_Metrics[[#This Row],[Customer Revenue Percentile]]&gt;=0.8,"High Value",Derived_Metrics[[#This Row],[Customer Revenue Percentile]]&gt;=0.4,"Medium Value",TRUE,"Low Value")</f>
        <v>Low Value</v>
      </c>
      <c r="H165" s="12">
        <f>_xlfn.RANK.EQ(Derived_Metrics[[#This Row],[Customer Revenue]],Derived_Metrics[Customer Revenue],0)</f>
        <v>1564</v>
      </c>
      <c r="I165" s="15">
        <f>Derived_Metrics[[#This Row],[Customer Revenue]]/SUM(Derived_Metrics[Customer Revenue])</f>
        <v>1.1712090543342584E-4</v>
      </c>
      <c r="J165" t="s">
        <v>910</v>
      </c>
      <c r="K165" s="5">
        <f>SUMIFS(Derived_Metrics[Revenue],Derived_Metrics[Product ID],Derived_Metrics[[#This Row],[Product ID]])</f>
        <v>21826.639999999999</v>
      </c>
      <c r="L165" s="5">
        <f>SUMIFS(Derived_Metrics[Profit],Derived_Metrics[Product ID],Derived_Metrics[[#This Row],[Product ID]])</f>
        <v>1052.8144</v>
      </c>
      <c r="M165" s="5" t="str">
        <f>IF(AND(Derived_Metrics[[#This Row],[Product Revenue]]&gt;AVERAGE(Derived_Metrics[Product Revenue]),Derived_Metrics[[#This Row],[Product Profit]]&lt;0),"high sales Low Profit","Normal")</f>
        <v>Normal</v>
      </c>
      <c r="N165">
        <v>641.96</v>
      </c>
      <c r="O165">
        <v>2</v>
      </c>
      <c r="P165">
        <v>0</v>
      </c>
      <c r="Q165">
        <v>179.74879999999999</v>
      </c>
      <c r="R165">
        <f>Derived_Metrics[[#This Row],[Selling Price]]*Derived_Metrics[[#This Row],[Quantity]]</f>
        <v>1283.92</v>
      </c>
      <c r="S165" s="2">
        <f>IF(Derived_Metrics[[#This Row],[Revenue]]=0,0,Derived_Metrics[[#This Row],[Profit]]/Derived_Metrics[[#This Row],[Revenue]])</f>
        <v>0.13999999999999999</v>
      </c>
      <c r="T165" t="str">
        <f>IF(Derived_Metrics[[#This Row],[Profit]]&lt;0, "Loss","Profit")</f>
        <v>Profit</v>
      </c>
      <c r="U165" s="5">
        <f>Derived_Metrics[[#This Row],[Selling Price]]*Derived_Metrics[[#This Row],[Quantity]]*Derived_Metrics[[#This Row],[Discount]]</f>
        <v>0</v>
      </c>
      <c r="V165" t="str">
        <f>IF(Derived_Metrics[[#This Row],[Discount]]&gt;0,"Discount Applied","No Discount")</f>
        <v>No Discount</v>
      </c>
      <c r="W165" t="str">
        <f>IF(Derived_Metrics[[#This Row],[Discount]]&gt;0.3,"High Discount","Low Discount")</f>
        <v>Low Discount</v>
      </c>
      <c r="X165" s="13">
        <f>SUMIFS(Derived_Metrics[Customer_Revenue_Share],Derived_Metrics[Customee_ Revenue _Rank],"&lt;="&amp;Derived_Metrics[[#This Row],[Customee_ Revenue _Rank]])</f>
        <v>0.9708983681372183</v>
      </c>
      <c r="Y165" t="str">
        <f>IF(Derived_Metrics[[#This Row],[Cumulative_Revenue_%]]&lt;=0.8,"Top 80% Revenue","Remaining 20% Revenue")</f>
        <v>Remaining 20% Revenue</v>
      </c>
    </row>
    <row r="166" spans="1:25" x14ac:dyDescent="0.25">
      <c r="A166" t="s">
        <v>912</v>
      </c>
      <c r="B166" s="1">
        <v>42765</v>
      </c>
      <c r="C166" t="s">
        <v>914</v>
      </c>
      <c r="D166" s="4">
        <f>SUMIFS(Derived_Metrics[Revenue],Derived_Metrics[Customer ID],Derived_Metrics[[#This Row],[Customer ID]])</f>
        <v>3159.3539999999998</v>
      </c>
      <c r="E166" s="4">
        <f>SUMIFS(Derived_Metrics[Profit],Derived_Metrics[Customer ID],Derived_Metrics[[#This Row],[Customer ID]])</f>
        <v>99.757000000000005</v>
      </c>
      <c r="F166" s="5">
        <f>_xlfn.PERCENTRANK.INC(Derived_Metrics[Customer Revenue],Derived_Metrics[[#This Row],[Customer Revenue]])</f>
        <v>0.40200000000000002</v>
      </c>
      <c r="G166" s="5" t="str" cm="1">
        <f t="array" ref="G166">_xlfn.IFS(Derived_Metrics[[#This Row],[Customer Revenue Percentile]]&gt;=0.8,"High Value",Derived_Metrics[[#This Row],[Customer Revenue Percentile]]&gt;=0.4,"Medium Value",TRUE,"Low Value")</f>
        <v>Medium Value</v>
      </c>
      <c r="H166" s="12">
        <f>_xlfn.RANK.EQ(Derived_Metrics[[#This Row],[Customer Revenue]],Derived_Metrics[Customer Revenue],0)</f>
        <v>1265</v>
      </c>
      <c r="I166" s="15">
        <f>Derived_Metrics[[#This Row],[Customer Revenue]]/SUM(Derived_Metrics[Customer Revenue])</f>
        <v>2.0279286190721059E-4</v>
      </c>
      <c r="J166" t="s">
        <v>918</v>
      </c>
      <c r="K166" s="5">
        <f>SUMIFS(Derived_Metrics[Revenue],Derived_Metrics[Product ID],Derived_Metrics[[#This Row],[Product ID]])</f>
        <v>628.36800000000005</v>
      </c>
      <c r="L166" s="5">
        <f>SUMIFS(Derived_Metrics[Profit],Derived_Metrics[Product ID],Derived_Metrics[[#This Row],[Product ID]])</f>
        <v>56.118400000000008</v>
      </c>
      <c r="M166" s="5" t="str">
        <f>IF(AND(Derived_Metrics[[#This Row],[Product Revenue]]&gt;AVERAGE(Derived_Metrics[Product Revenue]),Derived_Metrics[[#This Row],[Product Profit]]&lt;0),"high sales Low Profit","Normal")</f>
        <v>Normal</v>
      </c>
      <c r="N166">
        <v>34.58</v>
      </c>
      <c r="O166">
        <v>7</v>
      </c>
      <c r="P166">
        <v>0</v>
      </c>
      <c r="Q166">
        <v>14.5236</v>
      </c>
      <c r="R166">
        <f>Derived_Metrics[[#This Row],[Selling Price]]*Derived_Metrics[[#This Row],[Quantity]]</f>
        <v>242.06</v>
      </c>
      <c r="S166" s="2">
        <f>IF(Derived_Metrics[[#This Row],[Revenue]]=0,0,Derived_Metrics[[#This Row],[Profit]]/Derived_Metrics[[#This Row],[Revenue]])</f>
        <v>0.06</v>
      </c>
      <c r="T166" t="str">
        <f>IF(Derived_Metrics[[#This Row],[Profit]]&lt;0, "Loss","Profit")</f>
        <v>Profit</v>
      </c>
      <c r="U166" s="5">
        <f>Derived_Metrics[[#This Row],[Selling Price]]*Derived_Metrics[[#This Row],[Quantity]]*Derived_Metrics[[#This Row],[Discount]]</f>
        <v>0</v>
      </c>
      <c r="V166" t="str">
        <f>IF(Derived_Metrics[[#This Row],[Discount]]&gt;0,"Discount Applied","No Discount")</f>
        <v>No Discount</v>
      </c>
      <c r="W166" t="str">
        <f>IF(Derived_Metrics[[#This Row],[Discount]]&gt;0.3,"High Discount","Low Discount")</f>
        <v>Low Discount</v>
      </c>
      <c r="X166" s="13">
        <f>SUMIFS(Derived_Metrics[Customer_Revenue_Share],Derived_Metrics[Customee_ Revenue _Rank],"&lt;="&amp;Derived_Metrics[[#This Row],[Customee_ Revenue _Rank]])</f>
        <v>0.92433877580397561</v>
      </c>
      <c r="Y166" t="str">
        <f>IF(Derived_Metrics[[#This Row],[Cumulative_Revenue_%]]&lt;=0.8,"Top 80% Revenue","Remaining 20% Revenue")</f>
        <v>Remaining 20% Revenue</v>
      </c>
    </row>
    <row r="167" spans="1:25" x14ac:dyDescent="0.25">
      <c r="A167" t="s">
        <v>920</v>
      </c>
      <c r="B167" s="1">
        <v>42237</v>
      </c>
      <c r="C167" t="s">
        <v>374</v>
      </c>
      <c r="D167" s="4">
        <f>SUMIFS(Derived_Metrics[Revenue],Derived_Metrics[Customer ID],Derived_Metrics[[#This Row],[Customer ID]])</f>
        <v>1976.8540000000003</v>
      </c>
      <c r="E167" s="4">
        <f>SUMIFS(Derived_Metrics[Profit],Derived_Metrics[Customer ID],Derived_Metrics[[#This Row],[Customer ID]])</f>
        <v>-4.9653999999999998</v>
      </c>
      <c r="F167" s="5">
        <f>_xlfn.PERCENTRANK.INC(Derived_Metrics[Customer Revenue],Derived_Metrics[[#This Row],[Customer Revenue]])</f>
        <v>0.27400000000000002</v>
      </c>
      <c r="G167" s="5" t="str" cm="1">
        <f t="array" ref="G167">_xlfn.IFS(Derived_Metrics[[#This Row],[Customer Revenue Percentile]]&gt;=0.8,"High Value",Derived_Metrics[[#This Row],[Customer Revenue Percentile]]&gt;=0.4,"Medium Value",TRUE,"Low Value")</f>
        <v>Low Value</v>
      </c>
      <c r="H167" s="12">
        <f>_xlfn.RANK.EQ(Derived_Metrics[[#This Row],[Customer Revenue]],Derived_Metrics[Customer Revenue],0)</f>
        <v>1537</v>
      </c>
      <c r="I167" s="15">
        <f>Derived_Metrics[[#This Row],[Customer Revenue]]/SUM(Derived_Metrics[Customer Revenue])</f>
        <v>1.2689045932577262E-4</v>
      </c>
      <c r="J167" t="s">
        <v>923</v>
      </c>
      <c r="K167" s="5">
        <f>SUMIFS(Derived_Metrics[Revenue],Derived_Metrics[Product ID],Derived_Metrics[[#This Row],[Product ID]])</f>
        <v>31144.458000000002</v>
      </c>
      <c r="L167" s="5">
        <f>SUMIFS(Derived_Metrics[Profit],Derived_Metrics[Product ID],Derived_Metrics[[#This Row],[Product ID]])</f>
        <v>1233.0847999999999</v>
      </c>
      <c r="M167" s="5" t="str">
        <f>IF(AND(Derived_Metrics[[#This Row],[Product Revenue]]&gt;AVERAGE(Derived_Metrics[Product Revenue]),Derived_Metrics[[#This Row],[Product Profit]]&lt;0),"high sales Low Profit","Normal")</f>
        <v>Normal</v>
      </c>
      <c r="N167">
        <v>544.00800000000004</v>
      </c>
      <c r="O167">
        <v>3</v>
      </c>
      <c r="P167">
        <v>0.2</v>
      </c>
      <c r="Q167">
        <v>40.800600000000003</v>
      </c>
      <c r="R167">
        <f>Derived_Metrics[[#This Row],[Selling Price]]*Derived_Metrics[[#This Row],[Quantity]]</f>
        <v>1632.0240000000001</v>
      </c>
      <c r="S167" s="2">
        <f>IF(Derived_Metrics[[#This Row],[Revenue]]=0,0,Derived_Metrics[[#This Row],[Profit]]/Derived_Metrics[[#This Row],[Revenue]])</f>
        <v>2.5000000000000001E-2</v>
      </c>
      <c r="T167" t="str">
        <f>IF(Derived_Metrics[[#This Row],[Profit]]&lt;0, "Loss","Profit")</f>
        <v>Profit</v>
      </c>
      <c r="U167" s="5">
        <f>Derived_Metrics[[#This Row],[Selling Price]]*Derived_Metrics[[#This Row],[Quantity]]*Derived_Metrics[[#This Row],[Discount]]</f>
        <v>326.40480000000002</v>
      </c>
      <c r="V167" t="str">
        <f>IF(Derived_Metrics[[#This Row],[Discount]]&gt;0,"Discount Applied","No Discount")</f>
        <v>Discount Applied</v>
      </c>
      <c r="W167" t="str">
        <f>IF(Derived_Metrics[[#This Row],[Discount]]&gt;0.3,"High Discount","Low Discount")</f>
        <v>Low Discount</v>
      </c>
      <c r="X167" s="13">
        <f>SUMIFS(Derived_Metrics[Customer_Revenue_Share],Derived_Metrics[Customee_ Revenue _Rank],"&lt;="&amp;Derived_Metrics[[#This Row],[Customee_ Revenue _Rank]])</f>
        <v>0.96763586258078305</v>
      </c>
      <c r="Y167" t="str">
        <f>IF(Derived_Metrics[[#This Row],[Cumulative_Revenue_%]]&lt;=0.8,"Top 80% Revenue","Remaining 20% Revenue")</f>
        <v>Remaining 20% Revenue</v>
      </c>
    </row>
    <row r="168" spans="1:25" x14ac:dyDescent="0.25">
      <c r="A168" t="s">
        <v>925</v>
      </c>
      <c r="B168" s="1">
        <v>42073</v>
      </c>
      <c r="C168" t="s">
        <v>926</v>
      </c>
      <c r="D168" s="4">
        <f>SUMIFS(Derived_Metrics[Revenue],Derived_Metrics[Customer ID],Derived_Metrics[[#This Row],[Customer ID]])</f>
        <v>780.70600000000002</v>
      </c>
      <c r="E168" s="4">
        <f>SUMIFS(Derived_Metrics[Profit],Derived_Metrics[Customer ID],Derived_Metrics[[#This Row],[Customer ID]])</f>
        <v>-1.6428000000000011</v>
      </c>
      <c r="F168" s="5">
        <f>_xlfn.PERCENTRANK.INC(Derived_Metrics[Customer Revenue],Derived_Metrics[[#This Row],[Customer Revenue]])</f>
        <v>0.13300000000000001</v>
      </c>
      <c r="G168" s="5" t="str" cm="1">
        <f t="array" ref="G168">_xlfn.IFS(Derived_Metrics[[#This Row],[Customer Revenue Percentile]]&gt;=0.8,"High Value",Derived_Metrics[[#This Row],[Customer Revenue Percentile]]&gt;=0.4,"Medium Value",TRUE,"Low Value")</f>
        <v>Low Value</v>
      </c>
      <c r="H168" s="12">
        <f>_xlfn.RANK.EQ(Derived_Metrics[[#This Row],[Customer Revenue]],Derived_Metrics[Customer Revenue],0)</f>
        <v>1838</v>
      </c>
      <c r="I168" s="15">
        <f>Derived_Metrics[[#This Row],[Customer Revenue]]/SUM(Derived_Metrics[Customer Revenue])</f>
        <v>5.0112017851792097E-5</v>
      </c>
      <c r="J168" t="s">
        <v>928</v>
      </c>
      <c r="K168" s="5">
        <f>SUMIFS(Derived_Metrics[Revenue],Derived_Metrics[Product ID],Derived_Metrics[[#This Row],[Product ID]])</f>
        <v>2938.5719999999997</v>
      </c>
      <c r="L168" s="5">
        <f>SUMIFS(Derived_Metrics[Profit],Derived_Metrics[Product ID],Derived_Metrics[[#This Row],[Product ID]])</f>
        <v>-9.93719999999999</v>
      </c>
      <c r="M168" s="5" t="str">
        <f>IF(AND(Derived_Metrics[[#This Row],[Product Revenue]]&gt;AVERAGE(Derived_Metrics[Product Revenue]),Derived_Metrics[[#This Row],[Product Profit]]&lt;0),"high sales Low Profit","Normal")</f>
        <v>Normal</v>
      </c>
      <c r="N168">
        <v>35.49</v>
      </c>
      <c r="O168">
        <v>1</v>
      </c>
      <c r="P168">
        <v>0.5</v>
      </c>
      <c r="Q168">
        <v>-15.615600000000001</v>
      </c>
      <c r="R168">
        <f>Derived_Metrics[[#This Row],[Selling Price]]*Derived_Metrics[[#This Row],[Quantity]]</f>
        <v>35.49</v>
      </c>
      <c r="S168" s="2">
        <f>IF(Derived_Metrics[[#This Row],[Revenue]]=0,0,Derived_Metrics[[#This Row],[Profit]]/Derived_Metrics[[#This Row],[Revenue]])</f>
        <v>-0.44</v>
      </c>
      <c r="T168" t="str">
        <f>IF(Derived_Metrics[[#This Row],[Profit]]&lt;0, "Loss","Profit")</f>
        <v>Loss</v>
      </c>
      <c r="U168" s="5">
        <f>Derived_Metrics[[#This Row],[Selling Price]]*Derived_Metrics[[#This Row],[Quantity]]*Derived_Metrics[[#This Row],[Discount]]</f>
        <v>17.745000000000001</v>
      </c>
      <c r="V168" t="str">
        <f>IF(Derived_Metrics[[#This Row],[Discount]]&gt;0,"Discount Applied","No Discount")</f>
        <v>Discount Applied</v>
      </c>
      <c r="W168" t="str">
        <f>IF(Derived_Metrics[[#This Row],[Discount]]&gt;0.3,"High Discount","Low Discount")</f>
        <v>High Discount</v>
      </c>
      <c r="X168" s="13">
        <f>SUMIFS(Derived_Metrics[Customer_Revenue_Share],Derived_Metrics[Customee_ Revenue _Rank],"&lt;="&amp;Derived_Metrics[[#This Row],[Customee_ Revenue _Rank]])</f>
        <v>0.99336133123662784</v>
      </c>
      <c r="Y168" t="str">
        <f>IF(Derived_Metrics[[#This Row],[Cumulative_Revenue_%]]&lt;=0.8,"Top 80% Revenue","Remaining 20% Revenue")</f>
        <v>Remaining 20% Revenue</v>
      </c>
    </row>
    <row r="169" spans="1:25" x14ac:dyDescent="0.25">
      <c r="A169" t="s">
        <v>930</v>
      </c>
      <c r="B169" s="1">
        <v>42350</v>
      </c>
      <c r="C169" t="s">
        <v>932</v>
      </c>
      <c r="D169" s="4">
        <f>SUMIFS(Derived_Metrics[Revenue],Derived_Metrics[Customer ID],Derived_Metrics[[#This Row],[Customer ID]])</f>
        <v>5738.2380000000003</v>
      </c>
      <c r="E169" s="4">
        <f>SUMIFS(Derived_Metrics[Profit],Derived_Metrics[Customer ID],Derived_Metrics[[#This Row],[Customer ID]])</f>
        <v>47.783800000000006</v>
      </c>
      <c r="F169" s="5">
        <f>_xlfn.PERCENTRANK.INC(Derived_Metrics[Customer Revenue],Derived_Metrics[[#This Row],[Customer Revenue]])</f>
        <v>0.58799999999999997</v>
      </c>
      <c r="G169" s="5" t="str" cm="1">
        <f t="array" ref="G169">_xlfn.IFS(Derived_Metrics[[#This Row],[Customer Revenue Percentile]]&gt;=0.8,"High Value",Derived_Metrics[[#This Row],[Customer Revenue Percentile]]&gt;=0.4,"Medium Value",TRUE,"Low Value")</f>
        <v>Medium Value</v>
      </c>
      <c r="H169" s="12">
        <f>_xlfn.RANK.EQ(Derived_Metrics[[#This Row],[Customer Revenue]],Derived_Metrics[Customer Revenue],0)</f>
        <v>870</v>
      </c>
      <c r="I169" s="15">
        <f>Derived_Metrics[[#This Row],[Customer Revenue]]/SUM(Derived_Metrics[Customer Revenue])</f>
        <v>3.6832647000770049E-4</v>
      </c>
      <c r="J169" t="s">
        <v>935</v>
      </c>
      <c r="K169" s="5">
        <f>SUMIFS(Derived_Metrics[Revenue],Derived_Metrics[Product ID],Derived_Metrics[[#This Row],[Product ID]])</f>
        <v>24359.536</v>
      </c>
      <c r="L169" s="5">
        <f>SUMIFS(Derived_Metrics[Profit],Derived_Metrics[Product ID],Derived_Metrics[[#This Row],[Product ID]])</f>
        <v>972.63679999999999</v>
      </c>
      <c r="M169" s="5" t="str">
        <f>IF(AND(Derived_Metrics[[#This Row],[Product Revenue]]&gt;AVERAGE(Derived_Metrics[Product Revenue]),Derived_Metrics[[#This Row],[Product Profit]]&lt;0),"high sales Low Profit","Normal")</f>
        <v>Normal</v>
      </c>
      <c r="N169">
        <v>348.928</v>
      </c>
      <c r="O169">
        <v>2</v>
      </c>
      <c r="P169">
        <v>0.2</v>
      </c>
      <c r="Q169">
        <v>34.892800000000001</v>
      </c>
      <c r="R169">
        <f>Derived_Metrics[[#This Row],[Selling Price]]*Derived_Metrics[[#This Row],[Quantity]]</f>
        <v>697.85599999999999</v>
      </c>
      <c r="S169" s="2">
        <f>IF(Derived_Metrics[[#This Row],[Revenue]]=0,0,Derived_Metrics[[#This Row],[Profit]]/Derived_Metrics[[#This Row],[Revenue]])</f>
        <v>0.05</v>
      </c>
      <c r="T169" t="str">
        <f>IF(Derived_Metrics[[#This Row],[Profit]]&lt;0, "Loss","Profit")</f>
        <v>Profit</v>
      </c>
      <c r="U169" s="5">
        <f>Derived_Metrics[[#This Row],[Selling Price]]*Derived_Metrics[[#This Row],[Quantity]]*Derived_Metrics[[#This Row],[Discount]]</f>
        <v>139.5712</v>
      </c>
      <c r="V169" t="str">
        <f>IF(Derived_Metrics[[#This Row],[Discount]]&gt;0,"Discount Applied","No Discount")</f>
        <v>Discount Applied</v>
      </c>
      <c r="W169" t="str">
        <f>IF(Derived_Metrics[[#This Row],[Discount]]&gt;0.3,"High Discount","Low Discount")</f>
        <v>Low Discount</v>
      </c>
      <c r="X169" s="13">
        <f>SUMIFS(Derived_Metrics[Customer_Revenue_Share],Derived_Metrics[Customee_ Revenue _Rank],"&lt;="&amp;Derived_Metrics[[#This Row],[Customee_ Revenue _Rank]])</f>
        <v>0.81676785659772766</v>
      </c>
      <c r="Y169" t="str">
        <f>IF(Derived_Metrics[[#This Row],[Cumulative_Revenue_%]]&lt;=0.8,"Top 80% Revenue","Remaining 20% Revenue")</f>
        <v>Remaining 20% Revenue</v>
      </c>
    </row>
    <row r="170" spans="1:25" x14ac:dyDescent="0.25">
      <c r="A170" t="s">
        <v>937</v>
      </c>
      <c r="B170" s="1">
        <v>42181</v>
      </c>
      <c r="C170" t="s">
        <v>940</v>
      </c>
      <c r="D170" s="4">
        <f>SUMIFS(Derived_Metrics[Revenue],Derived_Metrics[Customer ID],Derived_Metrics[[#This Row],[Customer ID]])</f>
        <v>4777.2094999999999</v>
      </c>
      <c r="E170" s="4">
        <f>SUMIFS(Derived_Metrics[Profit],Derived_Metrics[Customer ID],Derived_Metrics[[#This Row],[Customer ID]])</f>
        <v>32.644800000000004</v>
      </c>
      <c r="F170" s="5">
        <f>_xlfn.PERCENTRANK.INC(Derived_Metrics[Customer Revenue],Derived_Metrics[[#This Row],[Customer Revenue]])</f>
        <v>0.53400000000000003</v>
      </c>
      <c r="G170" s="5" t="str" cm="1">
        <f t="array" ref="G170">_xlfn.IFS(Derived_Metrics[[#This Row],[Customer Revenue Percentile]]&gt;=0.8,"High Value",Derived_Metrics[[#This Row],[Customer Revenue Percentile]]&gt;=0.4,"Medium Value",TRUE,"Low Value")</f>
        <v>Medium Value</v>
      </c>
      <c r="H170" s="12">
        <f>_xlfn.RANK.EQ(Derived_Metrics[[#This Row],[Customer Revenue]],Derived_Metrics[Customer Revenue],0)</f>
        <v>982</v>
      </c>
      <c r="I170" s="15">
        <f>Derived_Metrics[[#This Row],[Customer Revenue]]/SUM(Derived_Metrics[Customer Revenue])</f>
        <v>3.0663989740792411E-4</v>
      </c>
      <c r="J170" t="s">
        <v>942</v>
      </c>
      <c r="K170" s="5">
        <f>SUMIFS(Derived_Metrics[Revenue],Derived_Metrics[Product ID],Derived_Metrics[[#This Row],[Product ID]])</f>
        <v>7302.4839999999995</v>
      </c>
      <c r="L170" s="5">
        <f>SUMIFS(Derived_Metrics[Profit],Derived_Metrics[Product ID],Derived_Metrics[[#This Row],[Product ID]])</f>
        <v>155.37200000000001</v>
      </c>
      <c r="M170" s="5" t="str">
        <f>IF(AND(Derived_Metrics[[#This Row],[Product Revenue]]&gt;AVERAGE(Derived_Metrics[Product Revenue]),Derived_Metrics[[#This Row],[Product Profit]]&lt;0),"high sales Low Profit","Normal")</f>
        <v>Normal</v>
      </c>
      <c r="N170">
        <v>332.94</v>
      </c>
      <c r="O170">
        <v>3</v>
      </c>
      <c r="P170">
        <v>0</v>
      </c>
      <c r="Q170">
        <v>79.905600000000007</v>
      </c>
      <c r="R170">
        <f>Derived_Metrics[[#This Row],[Selling Price]]*Derived_Metrics[[#This Row],[Quantity]]</f>
        <v>998.81999999999994</v>
      </c>
      <c r="S170" s="2">
        <f>IF(Derived_Metrics[[#This Row],[Revenue]]=0,0,Derived_Metrics[[#This Row],[Profit]]/Derived_Metrics[[#This Row],[Revenue]])</f>
        <v>8.0000000000000016E-2</v>
      </c>
      <c r="T170" t="str">
        <f>IF(Derived_Metrics[[#This Row],[Profit]]&lt;0, "Loss","Profit")</f>
        <v>Profit</v>
      </c>
      <c r="U170" s="5">
        <f>Derived_Metrics[[#This Row],[Selling Price]]*Derived_Metrics[[#This Row],[Quantity]]*Derived_Metrics[[#This Row],[Discount]]</f>
        <v>0</v>
      </c>
      <c r="V170" t="str">
        <f>IF(Derived_Metrics[[#This Row],[Discount]]&gt;0,"Discount Applied","No Discount")</f>
        <v>No Discount</v>
      </c>
      <c r="W170" t="str">
        <f>IF(Derived_Metrics[[#This Row],[Discount]]&gt;0.3,"High Discount","Low Discount")</f>
        <v>Low Discount</v>
      </c>
      <c r="X170" s="13">
        <f>SUMIFS(Derived_Metrics[Customer_Revenue_Share],Derived_Metrics[Customee_ Revenue _Rank],"&lt;="&amp;Derived_Metrics[[#This Row],[Customee_ Revenue _Rank]])</f>
        <v>0.85510468759007008</v>
      </c>
      <c r="Y170" t="str">
        <f>IF(Derived_Metrics[[#This Row],[Cumulative_Revenue_%]]&lt;=0.8,"Top 80% Revenue","Remaining 20% Revenue")</f>
        <v>Remaining 20% Revenue</v>
      </c>
    </row>
    <row r="171" spans="1:25" x14ac:dyDescent="0.25">
      <c r="A171" t="s">
        <v>944</v>
      </c>
      <c r="B171" s="1">
        <v>42335</v>
      </c>
      <c r="C171" t="s">
        <v>945</v>
      </c>
      <c r="D171" s="4">
        <f>SUMIFS(Derived_Metrics[Revenue],Derived_Metrics[Customer ID],Derived_Metrics[[#This Row],[Customer ID]])</f>
        <v>2210.8960000000002</v>
      </c>
      <c r="E171" s="4">
        <f>SUMIFS(Derived_Metrics[Profit],Derived_Metrics[Customer ID],Derived_Metrics[[#This Row],[Customer ID]])</f>
        <v>16.439800000000002</v>
      </c>
      <c r="F171" s="5">
        <f>_xlfn.PERCENTRANK.INC(Derived_Metrics[Customer Revenue],Derived_Metrics[[#This Row],[Customer Revenue]])</f>
        <v>0.312</v>
      </c>
      <c r="G171" s="5" t="str" cm="1">
        <f t="array" ref="G171">_xlfn.IFS(Derived_Metrics[[#This Row],[Customer Revenue Percentile]]&gt;=0.8,"High Value",Derived_Metrics[[#This Row],[Customer Revenue Percentile]]&gt;=0.4,"Medium Value",TRUE,"Low Value")</f>
        <v>Low Value</v>
      </c>
      <c r="H171" s="12">
        <f>_xlfn.RANK.EQ(Derived_Metrics[[#This Row],[Customer Revenue]],Derived_Metrics[Customer Revenue],0)</f>
        <v>1456</v>
      </c>
      <c r="I171" s="15">
        <f>Derived_Metrics[[#This Row],[Customer Revenue]]/SUM(Derived_Metrics[Customer Revenue])</f>
        <v>1.4191316554561608E-4</v>
      </c>
      <c r="J171" t="s">
        <v>661</v>
      </c>
      <c r="K171" s="5">
        <f>SUMIFS(Derived_Metrics[Revenue],Derived_Metrics[Product ID],Derived_Metrics[[#This Row],[Product ID]])</f>
        <v>21499.842000000004</v>
      </c>
      <c r="L171" s="5">
        <f>SUMIFS(Derived_Metrics[Profit],Derived_Metrics[Product ID],Derived_Metrics[[#This Row],[Product ID]])</f>
        <v>234.23400000000001</v>
      </c>
      <c r="M171" s="5" t="str">
        <f>IF(AND(Derived_Metrics[[#This Row],[Product Revenue]]&gt;AVERAGE(Derived_Metrics[Product Revenue]),Derived_Metrics[[#This Row],[Product Profit]]&lt;0),"high sales Low Profit","Normal")</f>
        <v>Normal</v>
      </c>
      <c r="N171">
        <v>283.92</v>
      </c>
      <c r="O171">
        <v>5</v>
      </c>
      <c r="P171">
        <v>0.2</v>
      </c>
      <c r="Q171">
        <v>17.745000000000001</v>
      </c>
      <c r="R171">
        <f>Derived_Metrics[[#This Row],[Selling Price]]*Derived_Metrics[[#This Row],[Quantity]]</f>
        <v>1419.6000000000001</v>
      </c>
      <c r="S171" s="2">
        <f>IF(Derived_Metrics[[#This Row],[Revenue]]=0,0,Derived_Metrics[[#This Row],[Profit]]/Derived_Metrics[[#This Row],[Revenue]])</f>
        <v>1.2499999999999999E-2</v>
      </c>
      <c r="T171" t="str">
        <f>IF(Derived_Metrics[[#This Row],[Profit]]&lt;0, "Loss","Profit")</f>
        <v>Profit</v>
      </c>
      <c r="U171" s="5">
        <f>Derived_Metrics[[#This Row],[Selling Price]]*Derived_Metrics[[#This Row],[Quantity]]*Derived_Metrics[[#This Row],[Discount]]</f>
        <v>283.92</v>
      </c>
      <c r="V171" t="str">
        <f>IF(Derived_Metrics[[#This Row],[Discount]]&gt;0,"Discount Applied","No Discount")</f>
        <v>Discount Applied</v>
      </c>
      <c r="W171" t="str">
        <f>IF(Derived_Metrics[[#This Row],[Discount]]&gt;0.3,"High Discount","Low Discount")</f>
        <v>Low Discount</v>
      </c>
      <c r="X171" s="13">
        <f>SUMIFS(Derived_Metrics[Customer_Revenue_Share],Derived_Metrics[Customee_ Revenue _Rank],"&lt;="&amp;Derived_Metrics[[#This Row],[Customee_ Revenue _Rank]])</f>
        <v>0.95666480838132206</v>
      </c>
      <c r="Y171" t="str">
        <f>IF(Derived_Metrics[[#This Row],[Cumulative_Revenue_%]]&lt;=0.8,"Top 80% Revenue","Remaining 20% Revenue")</f>
        <v>Remaining 20% Revenue</v>
      </c>
    </row>
    <row r="172" spans="1:25" x14ac:dyDescent="0.25">
      <c r="A172" t="s">
        <v>948</v>
      </c>
      <c r="B172" s="1">
        <v>42786</v>
      </c>
      <c r="C172" t="s">
        <v>951</v>
      </c>
      <c r="D172" s="4">
        <f>SUMIFS(Derived_Metrics[Revenue],Derived_Metrics[Customer ID],Derived_Metrics[[#This Row],[Customer ID]])</f>
        <v>20110.986000000001</v>
      </c>
      <c r="E172" s="4">
        <f>SUMIFS(Derived_Metrics[Profit],Derived_Metrics[Customer ID],Derived_Metrics[[#This Row],[Customer ID]])</f>
        <v>509.87369999999999</v>
      </c>
      <c r="F172" s="5">
        <f>_xlfn.PERCENTRANK.INC(Derived_Metrics[Customer Revenue],Derived_Metrics[[#This Row],[Customer Revenue]])</f>
        <v>0.92</v>
      </c>
      <c r="G172" s="5" t="str" cm="1">
        <f t="array" ref="G172">_xlfn.IFS(Derived_Metrics[[#This Row],[Customer Revenue Percentile]]&gt;=0.8,"High Value",Derived_Metrics[[#This Row],[Customer Revenue Percentile]]&gt;=0.4,"Medium Value",TRUE,"Low Value")</f>
        <v>High Value</v>
      </c>
      <c r="H172" s="12">
        <f>_xlfn.RANK.EQ(Derived_Metrics[[#This Row],[Customer Revenue]],Derived_Metrics[Customer Revenue],0)</f>
        <v>167</v>
      </c>
      <c r="I172" s="15">
        <f>Derived_Metrics[[#This Row],[Customer Revenue]]/SUM(Derived_Metrics[Customer Revenue])</f>
        <v>1.2908855439168407E-3</v>
      </c>
      <c r="J172" t="s">
        <v>953</v>
      </c>
      <c r="K172" s="5">
        <f>SUMIFS(Derived_Metrics[Revenue],Derived_Metrics[Product ID],Derived_Metrics[[#This Row],[Product ID]])</f>
        <v>1004.796</v>
      </c>
      <c r="L172" s="5">
        <f>SUMIFS(Derived_Metrics[Profit],Derived_Metrics[Product ID],Derived_Metrics[[#This Row],[Product ID]])</f>
        <v>93.58829999999999</v>
      </c>
      <c r="M172" s="5" t="str">
        <f>IF(AND(Derived_Metrics[[#This Row],[Product Revenue]]&gt;AVERAGE(Derived_Metrics[Product Revenue]),Derived_Metrics[[#This Row],[Product Profit]]&lt;0),"high sales Low Profit","Normal")</f>
        <v>Normal</v>
      </c>
      <c r="N172">
        <v>22.23</v>
      </c>
      <c r="O172">
        <v>1</v>
      </c>
      <c r="P172">
        <v>0</v>
      </c>
      <c r="Q172">
        <v>7.3358999999999996</v>
      </c>
      <c r="R172">
        <f>Derived_Metrics[[#This Row],[Selling Price]]*Derived_Metrics[[#This Row],[Quantity]]</f>
        <v>22.23</v>
      </c>
      <c r="S172" s="2">
        <f>IF(Derived_Metrics[[#This Row],[Revenue]]=0,0,Derived_Metrics[[#This Row],[Profit]]/Derived_Metrics[[#This Row],[Revenue]])</f>
        <v>0.32999999999999996</v>
      </c>
      <c r="T172" t="str">
        <f>IF(Derived_Metrics[[#This Row],[Profit]]&lt;0, "Loss","Profit")</f>
        <v>Profit</v>
      </c>
      <c r="U172" s="5">
        <f>Derived_Metrics[[#This Row],[Selling Price]]*Derived_Metrics[[#This Row],[Quantity]]*Derived_Metrics[[#This Row],[Discount]]</f>
        <v>0</v>
      </c>
      <c r="V172" t="str">
        <f>IF(Derived_Metrics[[#This Row],[Discount]]&gt;0,"Discount Applied","No Discount")</f>
        <v>No Discount</v>
      </c>
      <c r="W172" t="str">
        <f>IF(Derived_Metrics[[#This Row],[Discount]]&gt;0.3,"High Discount","Low Discount")</f>
        <v>Low Discount</v>
      </c>
      <c r="X172" s="13">
        <f>SUMIFS(Derived_Metrics[Customer_Revenue_Share],Derived_Metrics[Customee_ Revenue _Rank],"&lt;="&amp;Derived_Metrics[[#This Row],[Customee_ Revenue _Rank]])</f>
        <v>0.33902486166331885</v>
      </c>
      <c r="Y172" t="str">
        <f>IF(Derived_Metrics[[#This Row],[Cumulative_Revenue_%]]&lt;=0.8,"Top 80% Revenue","Remaining 20% Revenue")</f>
        <v>Top 80% Revenue</v>
      </c>
    </row>
    <row r="173" spans="1:25" x14ac:dyDescent="0.25">
      <c r="A173" t="s">
        <v>955</v>
      </c>
      <c r="B173" s="1">
        <v>42847</v>
      </c>
      <c r="C173" t="s">
        <v>958</v>
      </c>
      <c r="D173" s="4">
        <f>SUMIFS(Derived_Metrics[Revenue],Derived_Metrics[Customer ID],Derived_Metrics[[#This Row],[Customer ID]])</f>
        <v>11268.248</v>
      </c>
      <c r="E173" s="4">
        <f>SUMIFS(Derived_Metrics[Profit],Derived_Metrics[Customer ID],Derived_Metrics[[#This Row],[Customer ID]])</f>
        <v>161.05759999999998</v>
      </c>
      <c r="F173" s="5">
        <f>_xlfn.PERCENTRANK.INC(Derived_Metrics[Customer Revenue],Derived_Metrics[[#This Row],[Customer Revenue]])</f>
        <v>0.80600000000000005</v>
      </c>
      <c r="G173" s="5" t="str" cm="1">
        <f t="array" ref="G173">_xlfn.IFS(Derived_Metrics[[#This Row],[Customer Revenue Percentile]]&gt;=0.8,"High Value",Derived_Metrics[[#This Row],[Customer Revenue Percentile]]&gt;=0.4,"Medium Value",TRUE,"Low Value")</f>
        <v>High Value</v>
      </c>
      <c r="H173" s="12">
        <f>_xlfn.RANK.EQ(Derived_Metrics[[#This Row],[Customer Revenue]],Derived_Metrics[Customer Revenue],0)</f>
        <v>406</v>
      </c>
      <c r="I173" s="15">
        <f>Derived_Metrics[[#This Row],[Customer Revenue]]/SUM(Derived_Metrics[Customer Revenue])</f>
        <v>7.2328718484861219E-4</v>
      </c>
      <c r="J173" t="s">
        <v>960</v>
      </c>
      <c r="K173" s="5">
        <f>SUMIFS(Derived_Metrics[Revenue],Derived_Metrics[Product ID],Derived_Metrics[[#This Row],[Product ID]])</f>
        <v>685.5</v>
      </c>
      <c r="L173" s="5">
        <f>SUMIFS(Derived_Metrics[Profit],Derived_Metrics[Product ID],Derived_Metrics[[#This Row],[Product ID]])</f>
        <v>52.8292</v>
      </c>
      <c r="M173" s="5" t="str">
        <f>IF(AND(Derived_Metrics[[#This Row],[Product Revenue]]&gt;AVERAGE(Derived_Metrics[Product Revenue]),Derived_Metrics[[#This Row],[Product Profit]]&lt;0),"high sales Low Profit","Normal")</f>
        <v>Normal</v>
      </c>
      <c r="N173">
        <v>18.28</v>
      </c>
      <c r="O173">
        <v>2</v>
      </c>
      <c r="P173">
        <v>0</v>
      </c>
      <c r="Q173">
        <v>6.2152000000000003</v>
      </c>
      <c r="R173">
        <f>Derived_Metrics[[#This Row],[Selling Price]]*Derived_Metrics[[#This Row],[Quantity]]</f>
        <v>36.56</v>
      </c>
      <c r="S173" s="2">
        <f>IF(Derived_Metrics[[#This Row],[Revenue]]=0,0,Derived_Metrics[[#This Row],[Profit]]/Derived_Metrics[[#This Row],[Revenue]])</f>
        <v>0.16999999999999998</v>
      </c>
      <c r="T173" t="str">
        <f>IF(Derived_Metrics[[#This Row],[Profit]]&lt;0, "Loss","Profit")</f>
        <v>Profit</v>
      </c>
      <c r="U173" s="5">
        <f>Derived_Metrics[[#This Row],[Selling Price]]*Derived_Metrics[[#This Row],[Quantity]]*Derived_Metrics[[#This Row],[Discount]]</f>
        <v>0</v>
      </c>
      <c r="V173" t="str">
        <f>IF(Derived_Metrics[[#This Row],[Discount]]&gt;0,"Discount Applied","No Discount")</f>
        <v>No Discount</v>
      </c>
      <c r="W173" t="str">
        <f>IF(Derived_Metrics[[#This Row],[Discount]]&gt;0.3,"High Discount","Low Discount")</f>
        <v>Low Discount</v>
      </c>
      <c r="X173" s="13">
        <f>SUMIFS(Derived_Metrics[Customer_Revenue_Share],Derived_Metrics[Customee_ Revenue _Rank],"&lt;="&amp;Derived_Metrics[[#This Row],[Customee_ Revenue _Rank]])</f>
        <v>0.56581622932352049</v>
      </c>
      <c r="Y173" t="str">
        <f>IF(Derived_Metrics[[#This Row],[Cumulative_Revenue_%]]&lt;=0.8,"Top 80% Revenue","Remaining 20% Revenue")</f>
        <v>Top 80% Revenue</v>
      </c>
    </row>
    <row r="174" spans="1:25" x14ac:dyDescent="0.25">
      <c r="A174" t="s">
        <v>962</v>
      </c>
      <c r="B174" s="1">
        <v>42065</v>
      </c>
      <c r="C174" t="s">
        <v>963</v>
      </c>
      <c r="D174" s="4">
        <f>SUMIFS(Derived_Metrics[Revenue],Derived_Metrics[Customer ID],Derived_Metrics[[#This Row],[Customer ID]])</f>
        <v>56.8</v>
      </c>
      <c r="E174" s="4">
        <f>SUMIFS(Derived_Metrics[Profit],Derived_Metrics[Customer ID],Derived_Metrics[[#This Row],[Customer ID]])</f>
        <v>11.076000000000001</v>
      </c>
      <c r="F174" s="5">
        <f>_xlfn.PERCENTRANK.INC(Derived_Metrics[Customer Revenue],Derived_Metrics[[#This Row],[Customer Revenue]])</f>
        <v>8.9999999999999993E-3</v>
      </c>
      <c r="G174" s="5" t="str" cm="1">
        <f t="array" ref="G174">_xlfn.IFS(Derived_Metrics[[#This Row],[Customer Revenue Percentile]]&gt;=0.8,"High Value",Derived_Metrics[[#This Row],[Customer Revenue Percentile]]&gt;=0.4,"Medium Value",TRUE,"Low Value")</f>
        <v>Low Value</v>
      </c>
      <c r="H174" s="12">
        <f>_xlfn.RANK.EQ(Derived_Metrics[[#This Row],[Customer Revenue]],Derived_Metrics[Customer Revenue],0)</f>
        <v>2101</v>
      </c>
      <c r="I174" s="15">
        <f>Derived_Metrics[[#This Row],[Customer Revenue]]/SUM(Derived_Metrics[Customer Revenue])</f>
        <v>3.6458828470407438E-6</v>
      </c>
      <c r="J174" t="s">
        <v>532</v>
      </c>
      <c r="K174" s="5">
        <f>SUMIFS(Derived_Metrics[Revenue],Derived_Metrics[Product ID],Derived_Metrics[[#This Row],[Product ID]])</f>
        <v>1405.8</v>
      </c>
      <c r="L174" s="5">
        <f>SUMIFS(Derived_Metrics[Profit],Derived_Metrics[Product ID],Derived_Metrics[[#This Row],[Product ID]])</f>
        <v>116.29800000000002</v>
      </c>
      <c r="M174" s="5" t="str">
        <f>IF(AND(Derived_Metrics[[#This Row],[Product Revenue]]&gt;AVERAGE(Derived_Metrics[Product Revenue]),Derived_Metrics[[#This Row],[Product Profit]]&lt;0),"high sales Low Profit","Normal")</f>
        <v>Normal</v>
      </c>
      <c r="N174">
        <v>28.4</v>
      </c>
      <c r="O174">
        <v>2</v>
      </c>
      <c r="P174">
        <v>0</v>
      </c>
      <c r="Q174">
        <v>11.076000000000001</v>
      </c>
      <c r="R174">
        <f>Derived_Metrics[[#This Row],[Selling Price]]*Derived_Metrics[[#This Row],[Quantity]]</f>
        <v>56.8</v>
      </c>
      <c r="S174" s="2">
        <f>IF(Derived_Metrics[[#This Row],[Revenue]]=0,0,Derived_Metrics[[#This Row],[Profit]]/Derived_Metrics[[#This Row],[Revenue]])</f>
        <v>0.19500000000000001</v>
      </c>
      <c r="T174" t="str">
        <f>IF(Derived_Metrics[[#This Row],[Profit]]&lt;0, "Loss","Profit")</f>
        <v>Profit</v>
      </c>
      <c r="U174" s="5">
        <f>Derived_Metrics[[#This Row],[Selling Price]]*Derived_Metrics[[#This Row],[Quantity]]*Derived_Metrics[[#This Row],[Discount]]</f>
        <v>0</v>
      </c>
      <c r="V174" t="str">
        <f>IF(Derived_Metrics[[#This Row],[Discount]]&gt;0,"Discount Applied","No Discount")</f>
        <v>No Discount</v>
      </c>
      <c r="W174" t="str">
        <f>IF(Derived_Metrics[[#This Row],[Discount]]&gt;0.3,"High Discount","Low Discount")</f>
        <v>Low Discount</v>
      </c>
      <c r="X174" s="13">
        <f>SUMIFS(Derived_Metrics[Customer_Revenue_Share],Derived_Metrics[Customee_ Revenue _Rank],"&lt;="&amp;Derived_Metrics[[#This Row],[Customee_ Revenue _Rank]])</f>
        <v>0.9999602695051828</v>
      </c>
      <c r="Y174" t="str">
        <f>IF(Derived_Metrics[[#This Row],[Cumulative_Revenue_%]]&lt;=0.8,"Top 80% Revenue","Remaining 20% Revenue")</f>
        <v>Remaining 20% Revenue</v>
      </c>
    </row>
    <row r="175" spans="1:25" x14ac:dyDescent="0.25">
      <c r="A175" t="s">
        <v>967</v>
      </c>
      <c r="B175" s="1">
        <v>41925</v>
      </c>
      <c r="C175" t="s">
        <v>969</v>
      </c>
      <c r="D175" s="4">
        <f>SUMIFS(Derived_Metrics[Revenue],Derived_Metrics[Customer ID],Derived_Metrics[[#This Row],[Customer ID]])</f>
        <v>20439.493999999999</v>
      </c>
      <c r="E175" s="4">
        <f>SUMIFS(Derived_Metrics[Profit],Derived_Metrics[Customer ID],Derived_Metrics[[#This Row],[Customer ID]])</f>
        <v>528.6896999999999</v>
      </c>
      <c r="F175" s="5">
        <f>_xlfn.PERCENTRANK.INC(Derived_Metrics[Customer Revenue],Derived_Metrics[[#This Row],[Customer Revenue]])</f>
        <v>0.92400000000000004</v>
      </c>
      <c r="G175" s="5" t="str" cm="1">
        <f t="array" ref="G175">_xlfn.IFS(Derived_Metrics[[#This Row],[Customer Revenue Percentile]]&gt;=0.8,"High Value",Derived_Metrics[[#This Row],[Customer Revenue Percentile]]&gt;=0.4,"Medium Value",TRUE,"Low Value")</f>
        <v>High Value</v>
      </c>
      <c r="H175" s="12">
        <f>_xlfn.RANK.EQ(Derived_Metrics[[#This Row],[Customer Revenue]],Derived_Metrics[Customer Revenue],0)</f>
        <v>155</v>
      </c>
      <c r="I175" s="15">
        <f>Derived_Metrics[[#This Row],[Customer Revenue]]/SUM(Derived_Metrics[Customer Revenue])</f>
        <v>1.3119718411407078E-3</v>
      </c>
      <c r="J175" t="s">
        <v>369</v>
      </c>
      <c r="K175" s="5">
        <f>SUMIFS(Derived_Metrics[Revenue],Derived_Metrics[Product ID],Derived_Metrics[[#This Row],[Product ID]])</f>
        <v>25113.956999999999</v>
      </c>
      <c r="L175" s="5">
        <f>SUMIFS(Derived_Metrics[Profit],Derived_Metrics[Product ID],Derived_Metrics[[#This Row],[Product ID]])</f>
        <v>-192.18540000000002</v>
      </c>
      <c r="M175" s="5" t="str">
        <f>IF(AND(Derived_Metrics[[#This Row],[Product Revenue]]&gt;AVERAGE(Derived_Metrics[Product Revenue]),Derived_Metrics[[#This Row],[Product Profit]]&lt;0),"high sales Low Profit","Normal")</f>
        <v>high sales Low Profit</v>
      </c>
      <c r="N175">
        <v>1298.55</v>
      </c>
      <c r="O175">
        <v>5</v>
      </c>
      <c r="P175">
        <v>0</v>
      </c>
      <c r="Q175">
        <v>311.65199999999999</v>
      </c>
      <c r="R175">
        <f>Derived_Metrics[[#This Row],[Selling Price]]*Derived_Metrics[[#This Row],[Quantity]]</f>
        <v>6492.75</v>
      </c>
      <c r="S175" s="2">
        <f>IF(Derived_Metrics[[#This Row],[Revenue]]=0,0,Derived_Metrics[[#This Row],[Profit]]/Derived_Metrics[[#This Row],[Revenue]])</f>
        <v>4.8000000000000001E-2</v>
      </c>
      <c r="T175" t="str">
        <f>IF(Derived_Metrics[[#This Row],[Profit]]&lt;0, "Loss","Profit")</f>
        <v>Profit</v>
      </c>
      <c r="U175" s="5">
        <f>Derived_Metrics[[#This Row],[Selling Price]]*Derived_Metrics[[#This Row],[Quantity]]*Derived_Metrics[[#This Row],[Discount]]</f>
        <v>0</v>
      </c>
      <c r="V175" t="str">
        <f>IF(Derived_Metrics[[#This Row],[Discount]]&gt;0,"Discount Applied","No Discount")</f>
        <v>No Discount</v>
      </c>
      <c r="W175" t="str">
        <f>IF(Derived_Metrics[[#This Row],[Discount]]&gt;0.3,"High Discount","Low Discount")</f>
        <v>Low Discount</v>
      </c>
      <c r="X175" s="13">
        <f>SUMIFS(Derived_Metrics[Customer_Revenue_Share],Derived_Metrics[Customee_ Revenue _Rank],"&lt;="&amp;Derived_Metrics[[#This Row],[Customee_ Revenue _Rank]])</f>
        <v>0.32865370885845591</v>
      </c>
      <c r="Y175" t="str">
        <f>IF(Derived_Metrics[[#This Row],[Cumulative_Revenue_%]]&lt;=0.8,"Top 80% Revenue","Remaining 20% Revenue")</f>
        <v>Top 80% Revenue</v>
      </c>
    </row>
    <row r="176" spans="1:25" x14ac:dyDescent="0.25">
      <c r="A176" t="s">
        <v>972</v>
      </c>
      <c r="B176" s="1">
        <v>42869</v>
      </c>
      <c r="C176" t="s">
        <v>974</v>
      </c>
      <c r="D176" s="4">
        <f>SUMIFS(Derived_Metrics[Revenue],Derived_Metrics[Customer ID],Derived_Metrics[[#This Row],[Customer ID]])</f>
        <v>207.89999999999998</v>
      </c>
      <c r="E176" s="4">
        <f>SUMIFS(Derived_Metrics[Profit],Derived_Metrics[Customer ID],Derived_Metrics[[#This Row],[Customer ID]])</f>
        <v>-1.6454999999999984</v>
      </c>
      <c r="F176" s="5">
        <f>_xlfn.PERCENTRANK.INC(Derived_Metrics[Customer Revenue],Derived_Metrics[[#This Row],[Customer Revenue]])</f>
        <v>3.7999999999999999E-2</v>
      </c>
      <c r="G176" s="5" t="str" cm="1">
        <f t="array" ref="G176">_xlfn.IFS(Derived_Metrics[[#This Row],[Customer Revenue Percentile]]&gt;=0.8,"High Value",Derived_Metrics[[#This Row],[Customer Revenue Percentile]]&gt;=0.4,"Medium Value",TRUE,"Low Value")</f>
        <v>Low Value</v>
      </c>
      <c r="H176" s="12">
        <f>_xlfn.RANK.EQ(Derived_Metrics[[#This Row],[Customer Revenue]],Derived_Metrics[Customer Revenue],0)</f>
        <v>2037</v>
      </c>
      <c r="I176" s="15">
        <f>Derived_Metrics[[#This Row],[Customer Revenue]]/SUM(Derived_Metrics[Customer Revenue])</f>
        <v>1.3344701477108638E-5</v>
      </c>
      <c r="J176" t="s">
        <v>960</v>
      </c>
      <c r="K176" s="5">
        <f>SUMIFS(Derived_Metrics[Revenue],Derived_Metrics[Product ID],Derived_Metrics[[#This Row],[Product ID]])</f>
        <v>685.5</v>
      </c>
      <c r="L176" s="5">
        <f>SUMIFS(Derived_Metrics[Profit],Derived_Metrics[Product ID],Derived_Metrics[[#This Row],[Product ID]])</f>
        <v>52.8292</v>
      </c>
      <c r="M176" s="5" t="str">
        <f>IF(AND(Derived_Metrics[[#This Row],[Product Revenue]]&gt;AVERAGE(Derived_Metrics[Product Revenue]),Derived_Metrics[[#This Row],[Product Profit]]&lt;0),"high sales Low Profit","Normal")</f>
        <v>Normal</v>
      </c>
      <c r="N176">
        <v>18.28</v>
      </c>
      <c r="O176">
        <v>2</v>
      </c>
      <c r="P176">
        <v>0</v>
      </c>
      <c r="Q176">
        <v>6.2152000000000003</v>
      </c>
      <c r="R176">
        <f>Derived_Metrics[[#This Row],[Selling Price]]*Derived_Metrics[[#This Row],[Quantity]]</f>
        <v>36.56</v>
      </c>
      <c r="S176" s="2">
        <f>IF(Derived_Metrics[[#This Row],[Revenue]]=0,0,Derived_Metrics[[#This Row],[Profit]]/Derived_Metrics[[#This Row],[Revenue]])</f>
        <v>0.16999999999999998</v>
      </c>
      <c r="T176" t="str">
        <f>IF(Derived_Metrics[[#This Row],[Profit]]&lt;0, "Loss","Profit")</f>
        <v>Profit</v>
      </c>
      <c r="U176" s="5">
        <f>Derived_Metrics[[#This Row],[Selling Price]]*Derived_Metrics[[#This Row],[Quantity]]*Derived_Metrics[[#This Row],[Discount]]</f>
        <v>0</v>
      </c>
      <c r="V176" t="str">
        <f>IF(Derived_Metrics[[#This Row],[Discount]]&gt;0,"Discount Applied","No Discount")</f>
        <v>No Discount</v>
      </c>
      <c r="W176" t="str">
        <f>IF(Derived_Metrics[[#This Row],[Discount]]&gt;0.3,"High Discount","Low Discount")</f>
        <v>Low Discount</v>
      </c>
      <c r="X176" s="13">
        <f>SUMIFS(Derived_Metrics[Customer_Revenue_Share],Derived_Metrics[Customee_ Revenue _Rank],"&lt;="&amp;Derived_Metrics[[#This Row],[Customee_ Revenue _Rank]])</f>
        <v>0.99947545849034991</v>
      </c>
      <c r="Y176" t="str">
        <f>IF(Derived_Metrics[[#This Row],[Cumulative_Revenue_%]]&lt;=0.8,"Top 80% Revenue","Remaining 20% Revenue")</f>
        <v>Remaining 20% Revenue</v>
      </c>
    </row>
    <row r="177" spans="1:25" x14ac:dyDescent="0.25">
      <c r="A177" t="s">
        <v>977</v>
      </c>
      <c r="B177" s="1">
        <v>41818</v>
      </c>
      <c r="C177" t="s">
        <v>696</v>
      </c>
      <c r="D177" s="4">
        <f>SUMIFS(Derived_Metrics[Revenue],Derived_Metrics[Customer ID],Derived_Metrics[[#This Row],[Customer ID]])</f>
        <v>11063.273999999999</v>
      </c>
      <c r="E177" s="4">
        <f>SUMIFS(Derived_Metrics[Profit],Derived_Metrics[Customer ID],Derived_Metrics[[#This Row],[Customer ID]])</f>
        <v>-50.715299999999971</v>
      </c>
      <c r="F177" s="5">
        <f>_xlfn.PERCENTRANK.INC(Derived_Metrics[Customer Revenue],Derived_Metrics[[#This Row],[Customer Revenue]])</f>
        <v>0.79400000000000004</v>
      </c>
      <c r="G177" s="5" t="str" cm="1">
        <f t="array" ref="G177">_xlfn.IFS(Derived_Metrics[[#This Row],[Customer Revenue Percentile]]&gt;=0.8,"High Value",Derived_Metrics[[#This Row],[Customer Revenue Percentile]]&gt;=0.4,"Medium Value",TRUE,"Low Value")</f>
        <v>Medium Value</v>
      </c>
      <c r="H177" s="12">
        <f>_xlfn.RANK.EQ(Derived_Metrics[[#This Row],[Customer Revenue]],Derived_Metrics[Customer Revenue],0)</f>
        <v>432</v>
      </c>
      <c r="I177" s="15">
        <f>Derived_Metrics[[#This Row],[Customer Revenue]]/SUM(Derived_Metrics[Customer Revenue])</f>
        <v>7.1013029768858874E-4</v>
      </c>
      <c r="J177" t="s">
        <v>979</v>
      </c>
      <c r="K177" s="5">
        <f>SUMIFS(Derived_Metrics[Revenue],Derived_Metrics[Product ID],Derived_Metrics[[#This Row],[Product ID]])</f>
        <v>22709.053</v>
      </c>
      <c r="L177" s="5">
        <f>SUMIFS(Derived_Metrics[Profit],Derived_Metrics[Product ID],Derived_Metrics[[#This Row],[Product ID]])</f>
        <v>701.9799999999999</v>
      </c>
      <c r="M177" s="5" t="str">
        <f>IF(AND(Derived_Metrics[[#This Row],[Product Revenue]]&gt;AVERAGE(Derived_Metrics[Product Revenue]),Derived_Metrics[[#This Row],[Product Profit]]&lt;0),"high sales Low Profit","Normal")</f>
        <v>Normal</v>
      </c>
      <c r="N177">
        <v>1228.4649999999999</v>
      </c>
      <c r="O177">
        <v>5</v>
      </c>
      <c r="P177">
        <v>0.3</v>
      </c>
      <c r="Q177">
        <v>0</v>
      </c>
      <c r="R177">
        <f>Derived_Metrics[[#This Row],[Selling Price]]*Derived_Metrics[[#This Row],[Quantity]]</f>
        <v>6142.3249999999998</v>
      </c>
      <c r="S177" s="2">
        <f>IF(Derived_Metrics[[#This Row],[Revenue]]=0,0,Derived_Metrics[[#This Row],[Profit]]/Derived_Metrics[[#This Row],[Revenue]])</f>
        <v>0</v>
      </c>
      <c r="T177" t="str">
        <f>IF(Derived_Metrics[[#This Row],[Profit]]&lt;0, "Loss","Profit")</f>
        <v>Profit</v>
      </c>
      <c r="U177" s="5">
        <f>Derived_Metrics[[#This Row],[Selling Price]]*Derived_Metrics[[#This Row],[Quantity]]*Derived_Metrics[[#This Row],[Discount]]</f>
        <v>1842.6974999999998</v>
      </c>
      <c r="V177" t="str">
        <f>IF(Derived_Metrics[[#This Row],[Discount]]&gt;0,"Discount Applied","No Discount")</f>
        <v>Discount Applied</v>
      </c>
      <c r="W177" t="str">
        <f>IF(Derived_Metrics[[#This Row],[Discount]]&gt;0.3,"High Discount","Low Discount")</f>
        <v>Low Discount</v>
      </c>
      <c r="X177" s="13">
        <f>SUMIFS(Derived_Metrics[Customer_Revenue_Share],Derived_Metrics[Customee_ Revenue _Rank],"&lt;="&amp;Derived_Metrics[[#This Row],[Customee_ Revenue _Rank]])</f>
        <v>0.58297323632484277</v>
      </c>
      <c r="Y177" t="str">
        <f>IF(Derived_Metrics[[#This Row],[Cumulative_Revenue_%]]&lt;=0.8,"Top 80% Revenue","Remaining 20% Revenue")</f>
        <v>Top 80% Revenue</v>
      </c>
    </row>
    <row r="178" spans="1:25" x14ac:dyDescent="0.25">
      <c r="A178" t="s">
        <v>981</v>
      </c>
      <c r="B178" s="1">
        <v>42902</v>
      </c>
      <c r="C178" t="s">
        <v>143</v>
      </c>
      <c r="D178" s="4">
        <f>SUMIFS(Derived_Metrics[Revenue],Derived_Metrics[Customer ID],Derived_Metrics[[#This Row],[Customer ID]])</f>
        <v>23419.544999999998</v>
      </c>
      <c r="E178" s="4">
        <f>SUMIFS(Derived_Metrics[Profit],Derived_Metrics[Customer ID],Derived_Metrics[[#This Row],[Customer ID]])</f>
        <v>-332.45859999999999</v>
      </c>
      <c r="F178" s="5">
        <f>_xlfn.PERCENTRANK.INC(Derived_Metrics[Customer Revenue],Derived_Metrics[[#This Row],[Customer Revenue]])</f>
        <v>0.93400000000000005</v>
      </c>
      <c r="G178" s="5" t="str" cm="1">
        <f t="array" ref="G178">_xlfn.IFS(Derived_Metrics[[#This Row],[Customer Revenue Percentile]]&gt;=0.8,"High Value",Derived_Metrics[[#This Row],[Customer Revenue Percentile]]&gt;=0.4,"Medium Value",TRUE,"Low Value")</f>
        <v>High Value</v>
      </c>
      <c r="H178" s="12">
        <f>_xlfn.RANK.EQ(Derived_Metrics[[#This Row],[Customer Revenue]],Derived_Metrics[Customer Revenue],0)</f>
        <v>131</v>
      </c>
      <c r="I178" s="15">
        <f>Derived_Metrics[[#This Row],[Customer Revenue]]/SUM(Derived_Metrics[Customer Revenue])</f>
        <v>1.5032555880457538E-3</v>
      </c>
      <c r="J178" t="s">
        <v>985</v>
      </c>
      <c r="K178" s="5">
        <f>SUMIFS(Derived_Metrics[Revenue],Derived_Metrics[Product ID],Derived_Metrics[[#This Row],[Product ID]])</f>
        <v>15430.156000000001</v>
      </c>
      <c r="L178" s="5">
        <f>SUMIFS(Derived_Metrics[Profit],Derived_Metrics[Product ID],Derived_Metrics[[#This Row],[Product ID]])</f>
        <v>573.72400000000005</v>
      </c>
      <c r="M178" s="5" t="str">
        <f>IF(AND(Derived_Metrics[[#This Row],[Product Revenue]]&gt;AVERAGE(Derived_Metrics[Product Revenue]),Derived_Metrics[[#This Row],[Product Profit]]&lt;0),"high sales Low Profit","Normal")</f>
        <v>Normal</v>
      </c>
      <c r="N178">
        <v>301.95999999999998</v>
      </c>
      <c r="O178">
        <v>2</v>
      </c>
      <c r="P178">
        <v>0</v>
      </c>
      <c r="Q178">
        <v>90.587999999999994</v>
      </c>
      <c r="R178">
        <f>Derived_Metrics[[#This Row],[Selling Price]]*Derived_Metrics[[#This Row],[Quantity]]</f>
        <v>603.91999999999996</v>
      </c>
      <c r="S178" s="2">
        <f>IF(Derived_Metrics[[#This Row],[Revenue]]=0,0,Derived_Metrics[[#This Row],[Profit]]/Derived_Metrics[[#This Row],[Revenue]])</f>
        <v>0.15</v>
      </c>
      <c r="T178" t="str">
        <f>IF(Derived_Metrics[[#This Row],[Profit]]&lt;0, "Loss","Profit")</f>
        <v>Profit</v>
      </c>
      <c r="U178" s="5">
        <f>Derived_Metrics[[#This Row],[Selling Price]]*Derived_Metrics[[#This Row],[Quantity]]*Derived_Metrics[[#This Row],[Discount]]</f>
        <v>0</v>
      </c>
      <c r="V178" t="str">
        <f>IF(Derived_Metrics[[#This Row],[Discount]]&gt;0,"Discount Applied","No Discount")</f>
        <v>No Discount</v>
      </c>
      <c r="W178" t="str">
        <f>IF(Derived_Metrics[[#This Row],[Discount]]&gt;0.3,"High Discount","Low Discount")</f>
        <v>Low Discount</v>
      </c>
      <c r="X178" s="13">
        <f>SUMIFS(Derived_Metrics[Customer_Revenue_Share],Derived_Metrics[Customee_ Revenue _Rank],"&lt;="&amp;Derived_Metrics[[#This Row],[Customee_ Revenue _Rank]])</f>
        <v>0.29652821254693662</v>
      </c>
      <c r="Y178" t="str">
        <f>IF(Derived_Metrics[[#This Row],[Cumulative_Revenue_%]]&lt;=0.8,"Top 80% Revenue","Remaining 20% Revenue")</f>
        <v>Top 80% Revenue</v>
      </c>
    </row>
    <row r="179" spans="1:25" x14ac:dyDescent="0.25">
      <c r="A179" t="s">
        <v>987</v>
      </c>
      <c r="B179" s="1">
        <v>42328</v>
      </c>
      <c r="C179" t="s">
        <v>990</v>
      </c>
      <c r="D179" s="4">
        <f>SUMIFS(Derived_Metrics[Revenue],Derived_Metrics[Customer ID],Derived_Metrics[[#This Row],[Customer ID]])</f>
        <v>2099.1289999999999</v>
      </c>
      <c r="E179" s="4">
        <f>SUMIFS(Derived_Metrics[Profit],Derived_Metrics[Customer ID],Derived_Metrics[[#This Row],[Customer ID]])</f>
        <v>49.065400000000004</v>
      </c>
      <c r="F179" s="5">
        <f>_xlfn.PERCENTRANK.INC(Derived_Metrics[Customer Revenue],Derived_Metrics[[#This Row],[Customer Revenue]])</f>
        <v>0.28899999999999998</v>
      </c>
      <c r="G179" s="5" t="str" cm="1">
        <f t="array" ref="G179">_xlfn.IFS(Derived_Metrics[[#This Row],[Customer Revenue Percentile]]&gt;=0.8,"High Value",Derived_Metrics[[#This Row],[Customer Revenue Percentile]]&gt;=0.4,"Medium Value",TRUE,"Low Value")</f>
        <v>Low Value</v>
      </c>
      <c r="H179" s="12">
        <f>_xlfn.RANK.EQ(Derived_Metrics[[#This Row],[Customer Revenue]],Derived_Metrics[Customer Revenue],0)</f>
        <v>1505</v>
      </c>
      <c r="I179" s="15">
        <f>Derived_Metrics[[#This Row],[Customer Revenue]]/SUM(Derived_Metrics[Customer Revenue])</f>
        <v>1.3473905659904559E-4</v>
      </c>
      <c r="J179" t="s">
        <v>992</v>
      </c>
      <c r="K179" s="5">
        <f>SUMIFS(Derived_Metrics[Revenue],Derived_Metrics[Product ID],Derived_Metrics[[#This Row],[Product ID]])</f>
        <v>6683.1930000000002</v>
      </c>
      <c r="L179" s="5">
        <f>SUMIFS(Derived_Metrics[Profit],Derived_Metrics[Product ID],Derived_Metrics[[#This Row],[Product ID]])</f>
        <v>147.0942</v>
      </c>
      <c r="M179" s="5" t="str">
        <f>IF(AND(Derived_Metrics[[#This Row],[Product Revenue]]&gt;AVERAGE(Derived_Metrics[Product Revenue]),Derived_Metrics[[#This Row],[Product Profit]]&lt;0),"high sales Low Profit","Normal")</f>
        <v>Normal</v>
      </c>
      <c r="N179">
        <v>186.048</v>
      </c>
      <c r="O179">
        <v>4</v>
      </c>
      <c r="P179">
        <v>0.2</v>
      </c>
      <c r="Q179">
        <v>9.3024000000000004</v>
      </c>
      <c r="R179">
        <f>Derived_Metrics[[#This Row],[Selling Price]]*Derived_Metrics[[#This Row],[Quantity]]</f>
        <v>744.19200000000001</v>
      </c>
      <c r="S179" s="2">
        <f>IF(Derived_Metrics[[#This Row],[Revenue]]=0,0,Derived_Metrics[[#This Row],[Profit]]/Derived_Metrics[[#This Row],[Revenue]])</f>
        <v>1.2500000000000001E-2</v>
      </c>
      <c r="T179" t="str">
        <f>IF(Derived_Metrics[[#This Row],[Profit]]&lt;0, "Loss","Profit")</f>
        <v>Profit</v>
      </c>
      <c r="U179" s="5">
        <f>Derived_Metrics[[#This Row],[Selling Price]]*Derived_Metrics[[#This Row],[Quantity]]*Derived_Metrics[[#This Row],[Discount]]</f>
        <v>148.83840000000001</v>
      </c>
      <c r="V179" t="str">
        <f>IF(Derived_Metrics[[#This Row],[Discount]]&gt;0,"Discount Applied","No Discount")</f>
        <v>Discount Applied</v>
      </c>
      <c r="W179" t="str">
        <f>IF(Derived_Metrics[[#This Row],[Discount]]&gt;0.3,"High Discount","Low Discount")</f>
        <v>Low Discount</v>
      </c>
      <c r="X179" s="13">
        <f>SUMIFS(Derived_Metrics[Customer_Revenue_Share],Derived_Metrics[Customee_ Revenue _Rank],"&lt;="&amp;Derived_Metrics[[#This Row],[Customee_ Revenue _Rank]])</f>
        <v>0.96343941162723035</v>
      </c>
      <c r="Y179" t="str">
        <f>IF(Derived_Metrics[[#This Row],[Cumulative_Revenue_%]]&lt;=0.8,"Top 80% Revenue","Remaining 20% Revenue")</f>
        <v>Remaining 20% Revenue</v>
      </c>
    </row>
    <row r="180" spans="1:25" x14ac:dyDescent="0.25">
      <c r="A180" t="s">
        <v>994</v>
      </c>
      <c r="B180" s="1">
        <v>42290</v>
      </c>
      <c r="C180" t="s">
        <v>997</v>
      </c>
      <c r="D180" s="4">
        <f>SUMIFS(Derived_Metrics[Revenue],Derived_Metrics[Customer ID],Derived_Metrics[[#This Row],[Customer ID]])</f>
        <v>3313.5749999999998</v>
      </c>
      <c r="E180" s="4">
        <f>SUMIFS(Derived_Metrics[Profit],Derived_Metrics[Customer ID],Derived_Metrics[[#This Row],[Customer ID]])</f>
        <v>-139.2345</v>
      </c>
      <c r="F180" s="5">
        <f>_xlfn.PERCENTRANK.INC(Derived_Metrics[Customer Revenue],Derived_Metrics[[#This Row],[Customer Revenue]])</f>
        <v>0.42399999999999999</v>
      </c>
      <c r="G180" s="5" t="str" cm="1">
        <f t="array" ref="G180">_xlfn.IFS(Derived_Metrics[[#This Row],[Customer Revenue Percentile]]&gt;=0.8,"High Value",Derived_Metrics[[#This Row],[Customer Revenue Percentile]]&gt;=0.4,"Medium Value",TRUE,"Low Value")</f>
        <v>Medium Value</v>
      </c>
      <c r="H180" s="12">
        <f>_xlfn.RANK.EQ(Derived_Metrics[[#This Row],[Customer Revenue]],Derived_Metrics[Customer Revenue],0)</f>
        <v>1221</v>
      </c>
      <c r="I180" s="15">
        <f>Derived_Metrics[[#This Row],[Customer Revenue]]/SUM(Derived_Metrics[Customer Revenue])</f>
        <v>2.1269201152963088E-4</v>
      </c>
      <c r="J180" t="s">
        <v>385</v>
      </c>
      <c r="K180" s="5">
        <f>SUMIFS(Derived_Metrics[Revenue],Derived_Metrics[Product ID],Derived_Metrics[[#This Row],[Product ID]])</f>
        <v>4203.9240000000009</v>
      </c>
      <c r="L180" s="5">
        <f>SUMIFS(Derived_Metrics[Profit],Derived_Metrics[Product ID],Derived_Metrics[[#This Row],[Product ID]])</f>
        <v>229.3922</v>
      </c>
      <c r="M180" s="5" t="str">
        <f>IF(AND(Derived_Metrics[[#This Row],[Product Revenue]]&gt;AVERAGE(Derived_Metrics[Product Revenue]),Derived_Metrics[[#This Row],[Product Profit]]&lt;0),"high sales Low Profit","Normal")</f>
        <v>Normal</v>
      </c>
      <c r="N180">
        <v>287.94</v>
      </c>
      <c r="O180">
        <v>3</v>
      </c>
      <c r="P180">
        <v>0</v>
      </c>
      <c r="Q180">
        <v>77.743799999999993</v>
      </c>
      <c r="R180">
        <f>Derived_Metrics[[#This Row],[Selling Price]]*Derived_Metrics[[#This Row],[Quantity]]</f>
        <v>863.81999999999994</v>
      </c>
      <c r="S180" s="2">
        <f>IF(Derived_Metrics[[#This Row],[Revenue]]=0,0,Derived_Metrics[[#This Row],[Profit]]/Derived_Metrics[[#This Row],[Revenue]])</f>
        <v>0.09</v>
      </c>
      <c r="T180" t="str">
        <f>IF(Derived_Metrics[[#This Row],[Profit]]&lt;0, "Loss","Profit")</f>
        <v>Profit</v>
      </c>
      <c r="U180" s="5">
        <f>Derived_Metrics[[#This Row],[Selling Price]]*Derived_Metrics[[#This Row],[Quantity]]*Derived_Metrics[[#This Row],[Discount]]</f>
        <v>0</v>
      </c>
      <c r="V180" t="str">
        <f>IF(Derived_Metrics[[#This Row],[Discount]]&gt;0,"Discount Applied","No Discount")</f>
        <v>No Discount</v>
      </c>
      <c r="W180" t="str">
        <f>IF(Derived_Metrics[[#This Row],[Discount]]&gt;0.3,"High Discount","Low Discount")</f>
        <v>Low Discount</v>
      </c>
      <c r="X180" s="13">
        <f>SUMIFS(Derived_Metrics[Customer_Revenue_Share],Derived_Metrics[Customee_ Revenue _Rank],"&lt;="&amp;Derived_Metrics[[#This Row],[Customee_ Revenue _Rank]])</f>
        <v>0.91507726328522732</v>
      </c>
      <c r="Y180" t="str">
        <f>IF(Derived_Metrics[[#This Row],[Cumulative_Revenue_%]]&lt;=0.8,"Top 80% Revenue","Remaining 20% Revenue")</f>
        <v>Remaining 20% Revenue</v>
      </c>
    </row>
    <row r="181" spans="1:25" x14ac:dyDescent="0.25">
      <c r="A181" t="s">
        <v>1000</v>
      </c>
      <c r="B181" s="1">
        <v>42736</v>
      </c>
      <c r="C181" t="s">
        <v>1001</v>
      </c>
      <c r="D181" s="4">
        <f>SUMIFS(Derived_Metrics[Revenue],Derived_Metrics[Customer ID],Derived_Metrics[[#This Row],[Customer ID]])</f>
        <v>1700.9059999999999</v>
      </c>
      <c r="E181" s="4">
        <f>SUMIFS(Derived_Metrics[Profit],Derived_Metrics[Customer ID],Derived_Metrics[[#This Row],[Customer ID]])</f>
        <v>71.122100000000003</v>
      </c>
      <c r="F181" s="5">
        <f>_xlfn.PERCENTRANK.INC(Derived_Metrics[Customer Revenue],Derived_Metrics[[#This Row],[Customer Revenue]])</f>
        <v>0.24299999999999999</v>
      </c>
      <c r="G181" s="5" t="str" cm="1">
        <f t="array" ref="G181">_xlfn.IFS(Derived_Metrics[[#This Row],[Customer Revenue Percentile]]&gt;=0.8,"High Value",Derived_Metrics[[#This Row],[Customer Revenue Percentile]]&gt;=0.4,"Medium Value",TRUE,"Low Value")</f>
        <v>Low Value</v>
      </c>
      <c r="H181" s="12">
        <f>_xlfn.RANK.EQ(Derived_Metrics[[#This Row],[Customer Revenue]],Derived_Metrics[Customer Revenue],0)</f>
        <v>1600</v>
      </c>
      <c r="I181" s="15">
        <f>Derived_Metrics[[#This Row],[Customer Revenue]]/SUM(Derived_Metrics[Customer Revenue])</f>
        <v>1.0917788749698386E-4</v>
      </c>
      <c r="J181" t="s">
        <v>1004</v>
      </c>
      <c r="K181" s="5">
        <f>SUMIFS(Derived_Metrics[Revenue],Derived_Metrics[Product ID],Derived_Metrics[[#This Row],[Product ID]])</f>
        <v>901.51999999999987</v>
      </c>
      <c r="L181" s="5">
        <f>SUMIFS(Derived_Metrics[Profit],Derived_Metrics[Product ID],Derived_Metrics[[#This Row],[Product ID]])</f>
        <v>41.867199999999997</v>
      </c>
      <c r="M181" s="5" t="str">
        <f>IF(AND(Derived_Metrics[[#This Row],[Product Revenue]]&gt;AVERAGE(Derived_Metrics[Product Revenue]),Derived_Metrics[[#This Row],[Product Profit]]&lt;0),"high sales Low Profit","Normal")</f>
        <v>Normal</v>
      </c>
      <c r="N181">
        <v>48.896000000000001</v>
      </c>
      <c r="O181">
        <v>4</v>
      </c>
      <c r="P181">
        <v>0.2</v>
      </c>
      <c r="Q181">
        <v>8.5568000000000008</v>
      </c>
      <c r="R181">
        <f>Derived_Metrics[[#This Row],[Selling Price]]*Derived_Metrics[[#This Row],[Quantity]]</f>
        <v>195.584</v>
      </c>
      <c r="S181" s="2">
        <f>IF(Derived_Metrics[[#This Row],[Revenue]]=0,0,Derived_Metrics[[#This Row],[Profit]]/Derived_Metrics[[#This Row],[Revenue]])</f>
        <v>4.3750000000000004E-2</v>
      </c>
      <c r="T181" t="str">
        <f>IF(Derived_Metrics[[#This Row],[Profit]]&lt;0, "Loss","Profit")</f>
        <v>Profit</v>
      </c>
      <c r="U181" s="5">
        <f>Derived_Metrics[[#This Row],[Selling Price]]*Derived_Metrics[[#This Row],[Quantity]]*Derived_Metrics[[#This Row],[Discount]]</f>
        <v>39.116800000000005</v>
      </c>
      <c r="V181" t="str">
        <f>IF(Derived_Metrics[[#This Row],[Discount]]&gt;0,"Discount Applied","No Discount")</f>
        <v>Discount Applied</v>
      </c>
      <c r="W181" t="str">
        <f>IF(Derived_Metrics[[#This Row],[Discount]]&gt;0.3,"High Discount","Low Discount")</f>
        <v>Low Discount</v>
      </c>
      <c r="X181" s="13">
        <f>SUMIFS(Derived_Metrics[Customer_Revenue_Share],Derived_Metrics[Customee_ Revenue _Rank],"&lt;="&amp;Derived_Metrics[[#This Row],[Customee_ Revenue _Rank]])</f>
        <v>0.97520409005098152</v>
      </c>
      <c r="Y181" t="str">
        <f>IF(Derived_Metrics[[#This Row],[Cumulative_Revenue_%]]&lt;=0.8,"Top 80% Revenue","Remaining 20% Revenue")</f>
        <v>Remaining 20% Revenue</v>
      </c>
    </row>
    <row r="182" spans="1:25" x14ac:dyDescent="0.25">
      <c r="A182" t="s">
        <v>1006</v>
      </c>
      <c r="B182" s="1">
        <v>42419</v>
      </c>
      <c r="C182" t="s">
        <v>1009</v>
      </c>
      <c r="D182" s="4">
        <f>SUMIFS(Derived_Metrics[Revenue],Derived_Metrics[Customer ID],Derived_Metrics[[#This Row],[Customer ID]])</f>
        <v>48467.06</v>
      </c>
      <c r="E182" s="4">
        <f>SUMIFS(Derived_Metrics[Profit],Derived_Metrics[Customer ID],Derived_Metrics[[#This Row],[Customer ID]])</f>
        <v>268.60730000000001</v>
      </c>
      <c r="F182" s="5">
        <f>_xlfn.PERCENTRANK.INC(Derived_Metrics[Customer Revenue],Derived_Metrics[[#This Row],[Customer Revenue]])</f>
        <v>0.98899999999999999</v>
      </c>
      <c r="G182" s="5" t="str" cm="1">
        <f t="array" ref="G182">_xlfn.IFS(Derived_Metrics[[#This Row],[Customer Revenue Percentile]]&gt;=0.8,"High Value",Derived_Metrics[[#This Row],[Customer Revenue Percentile]]&gt;=0.4,"Medium Value",TRUE,"Low Value")</f>
        <v>High Value</v>
      </c>
      <c r="H182" s="12">
        <f>_xlfn.RANK.EQ(Derived_Metrics[[#This Row],[Customer Revenue]],Derived_Metrics[Customer Revenue],0)</f>
        <v>21</v>
      </c>
      <c r="I182" s="15">
        <f>Derived_Metrics[[#This Row],[Customer Revenue]]/SUM(Derived_Metrics[Customer Revenue])</f>
        <v>3.1110074419101155E-3</v>
      </c>
      <c r="J182" t="s">
        <v>953</v>
      </c>
      <c r="K182" s="5">
        <f>SUMIFS(Derived_Metrics[Revenue],Derived_Metrics[Product ID],Derived_Metrics[[#This Row],[Product ID]])</f>
        <v>1004.796</v>
      </c>
      <c r="L182" s="5">
        <f>SUMIFS(Derived_Metrics[Profit],Derived_Metrics[Product ID],Derived_Metrics[[#This Row],[Product ID]])</f>
        <v>93.58829999999999</v>
      </c>
      <c r="M182" s="5" t="str">
        <f>IF(AND(Derived_Metrics[[#This Row],[Product Revenue]]&gt;AVERAGE(Derived_Metrics[Product Revenue]),Derived_Metrics[[#This Row],[Product Profit]]&lt;0),"high sales Low Profit","Normal")</f>
        <v>Normal</v>
      </c>
      <c r="N182">
        <v>44.46</v>
      </c>
      <c r="O182">
        <v>2</v>
      </c>
      <c r="P182">
        <v>0</v>
      </c>
      <c r="Q182">
        <v>14.671799999999999</v>
      </c>
      <c r="R182">
        <f>Derived_Metrics[[#This Row],[Selling Price]]*Derived_Metrics[[#This Row],[Quantity]]</f>
        <v>88.92</v>
      </c>
      <c r="S182" s="2">
        <f>IF(Derived_Metrics[[#This Row],[Revenue]]=0,0,Derived_Metrics[[#This Row],[Profit]]/Derived_Metrics[[#This Row],[Revenue]])</f>
        <v>0.16499999999999998</v>
      </c>
      <c r="T182" t="str">
        <f>IF(Derived_Metrics[[#This Row],[Profit]]&lt;0, "Loss","Profit")</f>
        <v>Profit</v>
      </c>
      <c r="U182" s="5">
        <f>Derived_Metrics[[#This Row],[Selling Price]]*Derived_Metrics[[#This Row],[Quantity]]*Derived_Metrics[[#This Row],[Discount]]</f>
        <v>0</v>
      </c>
      <c r="V182" t="str">
        <f>IF(Derived_Metrics[[#This Row],[Discount]]&gt;0,"Discount Applied","No Discount")</f>
        <v>No Discount</v>
      </c>
      <c r="W182" t="str">
        <f>IF(Derived_Metrics[[#This Row],[Discount]]&gt;0.3,"High Discount","Low Discount")</f>
        <v>Low Discount</v>
      </c>
      <c r="X182" s="13">
        <f>SUMIFS(Derived_Metrics[Customer_Revenue_Share],Derived_Metrics[Customee_ Revenue _Rank],"&lt;="&amp;Derived_Metrics[[#This Row],[Customee_ Revenue _Rank]])</f>
        <v>7.9995914215198943E-2</v>
      </c>
      <c r="Y182" t="str">
        <f>IF(Derived_Metrics[[#This Row],[Cumulative_Revenue_%]]&lt;=0.8,"Top 80% Revenue","Remaining 20% Revenue")</f>
        <v>Top 80% Revenue</v>
      </c>
    </row>
    <row r="183" spans="1:25" x14ac:dyDescent="0.25">
      <c r="A183" t="s">
        <v>1011</v>
      </c>
      <c r="B183" s="1">
        <v>41913</v>
      </c>
      <c r="C183" t="s">
        <v>1013</v>
      </c>
      <c r="D183" s="4">
        <f>SUMIFS(Derived_Metrics[Revenue],Derived_Metrics[Customer ID],Derived_Metrics[[#This Row],[Customer ID]])</f>
        <v>11949.172</v>
      </c>
      <c r="E183" s="4">
        <f>SUMIFS(Derived_Metrics[Profit],Derived_Metrics[Customer ID],Derived_Metrics[[#This Row],[Customer ID]])</f>
        <v>-689.65459999999996</v>
      </c>
      <c r="F183" s="5">
        <f>_xlfn.PERCENTRANK.INC(Derived_Metrics[Customer Revenue],Derived_Metrics[[#This Row],[Customer Revenue]])</f>
        <v>0.82499999999999996</v>
      </c>
      <c r="G183" s="5" t="str" cm="1">
        <f t="array" ref="G183">_xlfn.IFS(Derived_Metrics[[#This Row],[Customer Revenue Percentile]]&gt;=0.8,"High Value",Derived_Metrics[[#This Row],[Customer Revenue Percentile]]&gt;=0.4,"Medium Value",TRUE,"Low Value")</f>
        <v>High Value</v>
      </c>
      <c r="H183" s="12">
        <f>_xlfn.RANK.EQ(Derived_Metrics[[#This Row],[Customer Revenue]],Derived_Metrics[Customer Revenue],0)</f>
        <v>369</v>
      </c>
      <c r="I183" s="15">
        <f>Derived_Metrics[[#This Row],[Customer Revenue]]/SUM(Derived_Metrics[Customer Revenue])</f>
        <v>7.6699438787217503E-4</v>
      </c>
      <c r="J183" t="s">
        <v>1016</v>
      </c>
      <c r="K183" s="5">
        <f>SUMIFS(Derived_Metrics[Revenue],Derived_Metrics[Product ID],Derived_Metrics[[#This Row],[Product ID]])</f>
        <v>6939.1840000000002</v>
      </c>
      <c r="L183" s="5">
        <f>SUMIFS(Derived_Metrics[Profit],Derived_Metrics[Product ID],Derived_Metrics[[#This Row],[Product ID]])</f>
        <v>448.76159999999993</v>
      </c>
      <c r="M183" s="5" t="str">
        <f>IF(AND(Derived_Metrics[[#This Row],[Product Revenue]]&gt;AVERAGE(Derived_Metrics[Product Revenue]),Derived_Metrics[[#This Row],[Product Profit]]&lt;0),"high sales Low Profit","Normal")</f>
        <v>Normal</v>
      </c>
      <c r="N183">
        <v>51.94</v>
      </c>
      <c r="O183">
        <v>1</v>
      </c>
      <c r="P183">
        <v>0</v>
      </c>
      <c r="Q183">
        <v>21.295400000000001</v>
      </c>
      <c r="R183">
        <f>Derived_Metrics[[#This Row],[Selling Price]]*Derived_Metrics[[#This Row],[Quantity]]</f>
        <v>51.94</v>
      </c>
      <c r="S183" s="2">
        <f>IF(Derived_Metrics[[#This Row],[Revenue]]=0,0,Derived_Metrics[[#This Row],[Profit]]/Derived_Metrics[[#This Row],[Revenue]])</f>
        <v>0.41000000000000003</v>
      </c>
      <c r="T183" t="str">
        <f>IF(Derived_Metrics[[#This Row],[Profit]]&lt;0, "Loss","Profit")</f>
        <v>Profit</v>
      </c>
      <c r="U183" s="5">
        <f>Derived_Metrics[[#This Row],[Selling Price]]*Derived_Metrics[[#This Row],[Quantity]]*Derived_Metrics[[#This Row],[Discount]]</f>
        <v>0</v>
      </c>
      <c r="V183" t="str">
        <f>IF(Derived_Metrics[[#This Row],[Discount]]&gt;0,"Discount Applied","No Discount")</f>
        <v>No Discount</v>
      </c>
      <c r="W183" t="str">
        <f>IF(Derived_Metrics[[#This Row],[Discount]]&gt;0.3,"High Discount","Low Discount")</f>
        <v>Low Discount</v>
      </c>
      <c r="X183" s="13">
        <f>SUMIFS(Derived_Metrics[Customer_Revenue_Share],Derived_Metrics[Customee_ Revenue _Rank],"&lt;="&amp;Derived_Metrics[[#This Row],[Customee_ Revenue _Rank]])</f>
        <v>0.53531340506372482</v>
      </c>
      <c r="Y183" t="str">
        <f>IF(Derived_Metrics[[#This Row],[Cumulative_Revenue_%]]&lt;=0.8,"Top 80% Revenue","Remaining 20% Revenue")</f>
        <v>Top 80% Revenue</v>
      </c>
    </row>
    <row r="184" spans="1:25" x14ac:dyDescent="0.25">
      <c r="A184" t="s">
        <v>1018</v>
      </c>
      <c r="B184" s="1">
        <v>42386</v>
      </c>
      <c r="C184" t="s">
        <v>1021</v>
      </c>
      <c r="D184" s="4">
        <f>SUMIFS(Derived_Metrics[Revenue],Derived_Metrics[Customer ID],Derived_Metrics[[#This Row],[Customer ID]])</f>
        <v>6000.134</v>
      </c>
      <c r="E184" s="4">
        <f>SUMIFS(Derived_Metrics[Profit],Derived_Metrics[Customer ID],Derived_Metrics[[#This Row],[Customer ID]])</f>
        <v>52.903599999999997</v>
      </c>
      <c r="F184" s="5">
        <f>_xlfn.PERCENTRANK.INC(Derived_Metrics[Customer Revenue],Derived_Metrics[[#This Row],[Customer Revenue]])</f>
        <v>0.59699999999999998</v>
      </c>
      <c r="G184" s="5" t="str" cm="1">
        <f t="array" ref="G184">_xlfn.IFS(Derived_Metrics[[#This Row],[Customer Revenue Percentile]]&gt;=0.8,"High Value",Derived_Metrics[[#This Row],[Customer Revenue Percentile]]&gt;=0.4,"Medium Value",TRUE,"Low Value")</f>
        <v>Medium Value</v>
      </c>
      <c r="H184" s="12">
        <f>_xlfn.RANK.EQ(Derived_Metrics[[#This Row],[Customer Revenue]],Derived_Metrics[Customer Revenue],0)</f>
        <v>850</v>
      </c>
      <c r="I184" s="15">
        <f>Derived_Metrics[[#This Row],[Customer Revenue]]/SUM(Derived_Metrics[Customer Revenue])</f>
        <v>3.8513707096031637E-4</v>
      </c>
      <c r="J184" t="s">
        <v>331</v>
      </c>
      <c r="K184" s="5">
        <f>SUMIFS(Derived_Metrics[Revenue],Derived_Metrics[Product ID],Derived_Metrics[[#This Row],[Product ID]])</f>
        <v>3781.7259999999997</v>
      </c>
      <c r="L184" s="5">
        <f>SUMIFS(Derived_Metrics[Profit],Derived_Metrics[Product ID],Derived_Metrics[[#This Row],[Product ID]])</f>
        <v>222.875</v>
      </c>
      <c r="M184" s="5" t="str">
        <f>IF(AND(Derived_Metrics[[#This Row],[Product Revenue]]&gt;AVERAGE(Derived_Metrics[Product Revenue]),Derived_Metrics[[#This Row],[Product Profit]]&lt;0),"high sales Low Profit","Normal")</f>
        <v>Normal</v>
      </c>
      <c r="N184">
        <v>322.58999999999997</v>
      </c>
      <c r="O184">
        <v>3</v>
      </c>
      <c r="P184">
        <v>0</v>
      </c>
      <c r="Q184">
        <v>64.518000000000001</v>
      </c>
      <c r="R184">
        <f>Derived_Metrics[[#This Row],[Selling Price]]*Derived_Metrics[[#This Row],[Quantity]]</f>
        <v>967.77</v>
      </c>
      <c r="S184" s="2">
        <f>IF(Derived_Metrics[[#This Row],[Revenue]]=0,0,Derived_Metrics[[#This Row],[Profit]]/Derived_Metrics[[#This Row],[Revenue]])</f>
        <v>6.6666666666666666E-2</v>
      </c>
      <c r="T184" t="str">
        <f>IF(Derived_Metrics[[#This Row],[Profit]]&lt;0, "Loss","Profit")</f>
        <v>Profit</v>
      </c>
      <c r="U184" s="5">
        <f>Derived_Metrics[[#This Row],[Selling Price]]*Derived_Metrics[[#This Row],[Quantity]]*Derived_Metrics[[#This Row],[Discount]]</f>
        <v>0</v>
      </c>
      <c r="V184" t="str">
        <f>IF(Derived_Metrics[[#This Row],[Discount]]&gt;0,"Discount Applied","No Discount")</f>
        <v>No Discount</v>
      </c>
      <c r="W184" t="str">
        <f>IF(Derived_Metrics[[#This Row],[Discount]]&gt;0.3,"High Discount","Low Discount")</f>
        <v>Low Discount</v>
      </c>
      <c r="X184" s="13">
        <f>SUMIFS(Derived_Metrics[Customer_Revenue_Share],Derived_Metrics[Customee_ Revenue _Rank],"&lt;="&amp;Derived_Metrics[[#This Row],[Customee_ Revenue _Rank]])</f>
        <v>0.80929381126779976</v>
      </c>
      <c r="Y184" t="str">
        <f>IF(Derived_Metrics[[#This Row],[Cumulative_Revenue_%]]&lt;=0.8,"Top 80% Revenue","Remaining 20% Revenue")</f>
        <v>Remaining 20% Revenue</v>
      </c>
    </row>
    <row r="185" spans="1:25" x14ac:dyDescent="0.25">
      <c r="A185" t="s">
        <v>1024</v>
      </c>
      <c r="B185" s="1">
        <v>43069</v>
      </c>
      <c r="C185" t="s">
        <v>1026</v>
      </c>
      <c r="D185" s="4">
        <f>SUMIFS(Derived_Metrics[Revenue],Derived_Metrics[Customer ID],Derived_Metrics[[#This Row],[Customer ID]])</f>
        <v>6770.25</v>
      </c>
      <c r="E185" s="4">
        <f>SUMIFS(Derived_Metrics[Profit],Derived_Metrics[Customer ID],Derived_Metrics[[#This Row],[Customer ID]])</f>
        <v>311.29599999999999</v>
      </c>
      <c r="F185" s="5">
        <f>_xlfn.PERCENTRANK.INC(Derived_Metrics[Customer Revenue],Derived_Metrics[[#This Row],[Customer Revenue]])</f>
        <v>0.63400000000000001</v>
      </c>
      <c r="G185" s="5" t="str" cm="1">
        <f t="array" ref="G185">_xlfn.IFS(Derived_Metrics[[#This Row],[Customer Revenue Percentile]]&gt;=0.8,"High Value",Derived_Metrics[[#This Row],[Customer Revenue Percentile]]&gt;=0.4,"Medium Value",TRUE,"Low Value")</f>
        <v>Medium Value</v>
      </c>
      <c r="H185" s="12">
        <f>_xlfn.RANK.EQ(Derived_Metrics[[#This Row],[Customer Revenue]],Derived_Metrics[Customer Revenue],0)</f>
        <v>774</v>
      </c>
      <c r="I185" s="15">
        <f>Derived_Metrics[[#This Row],[Customer Revenue]]/SUM(Derived_Metrics[Customer Revenue])</f>
        <v>4.3456933706298586E-4</v>
      </c>
      <c r="J185" t="s">
        <v>265</v>
      </c>
      <c r="K185" s="5">
        <f>SUMIFS(Derived_Metrics[Revenue],Derived_Metrics[Product ID],Derived_Metrics[[#This Row],[Product ID]])</f>
        <v>58029.619999999995</v>
      </c>
      <c r="L185" s="5">
        <f>SUMIFS(Derived_Metrics[Profit],Derived_Metrics[Product ID],Derived_Metrics[[#This Row],[Product ID]])</f>
        <v>1179.3740000000003</v>
      </c>
      <c r="M185" s="5" t="str">
        <f>IF(AND(Derived_Metrics[[#This Row],[Product Revenue]]&gt;AVERAGE(Derived_Metrics[Product Revenue]),Derived_Metrics[[#This Row],[Product Profit]]&lt;0),"high sales Low Profit","Normal")</f>
        <v>Normal</v>
      </c>
      <c r="N185">
        <v>1242.9000000000001</v>
      </c>
      <c r="O185">
        <v>5</v>
      </c>
      <c r="P185">
        <v>0.1</v>
      </c>
      <c r="Q185">
        <v>262.39</v>
      </c>
      <c r="R185">
        <f>Derived_Metrics[[#This Row],[Selling Price]]*Derived_Metrics[[#This Row],[Quantity]]</f>
        <v>6214.5</v>
      </c>
      <c r="S185" s="2">
        <f>IF(Derived_Metrics[[#This Row],[Revenue]]=0,0,Derived_Metrics[[#This Row],[Profit]]/Derived_Metrics[[#This Row],[Revenue]])</f>
        <v>4.2222222222222223E-2</v>
      </c>
      <c r="T185" t="str">
        <f>IF(Derived_Metrics[[#This Row],[Profit]]&lt;0, "Loss","Profit")</f>
        <v>Profit</v>
      </c>
      <c r="U185" s="5">
        <f>Derived_Metrics[[#This Row],[Selling Price]]*Derived_Metrics[[#This Row],[Quantity]]*Derived_Metrics[[#This Row],[Discount]]</f>
        <v>621.45000000000005</v>
      </c>
      <c r="V185" t="str">
        <f>IF(Derived_Metrics[[#This Row],[Discount]]&gt;0,"Discount Applied","No Discount")</f>
        <v>Discount Applied</v>
      </c>
      <c r="W185" t="str">
        <f>IF(Derived_Metrics[[#This Row],[Discount]]&gt;0.3,"High Discount","Low Discount")</f>
        <v>Low Discount</v>
      </c>
      <c r="X185" s="13">
        <f>SUMIFS(Derived_Metrics[Customer_Revenue_Share],Derived_Metrics[Customee_ Revenue _Rank],"&lt;="&amp;Derived_Metrics[[#This Row],[Customee_ Revenue _Rank]])</f>
        <v>0.77722484315025042</v>
      </c>
      <c r="Y185" t="str">
        <f>IF(Derived_Metrics[[#This Row],[Cumulative_Revenue_%]]&lt;=0.8,"Top 80% Revenue","Remaining 20% Revenue")</f>
        <v>Top 80% Revenue</v>
      </c>
    </row>
    <row r="186" spans="1:25" x14ac:dyDescent="0.25">
      <c r="A186" t="s">
        <v>1028</v>
      </c>
      <c r="B186" s="1">
        <v>42665</v>
      </c>
      <c r="C186" t="s">
        <v>1031</v>
      </c>
      <c r="D186" s="4">
        <f>SUMIFS(Derived_Metrics[Revenue],Derived_Metrics[Customer ID],Derived_Metrics[[#This Row],[Customer ID]])</f>
        <v>4369.6559999999999</v>
      </c>
      <c r="E186" s="4">
        <f>SUMIFS(Derived_Metrics[Profit],Derived_Metrics[Customer ID],Derived_Metrics[[#This Row],[Customer ID]])</f>
        <v>-95.2684</v>
      </c>
      <c r="F186" s="5">
        <f>_xlfn.PERCENTRANK.INC(Derived_Metrics[Customer Revenue],Derived_Metrics[[#This Row],[Customer Revenue]])</f>
        <v>0.50900000000000001</v>
      </c>
      <c r="G186" s="5" t="str" cm="1">
        <f t="array" ref="G186">_xlfn.IFS(Derived_Metrics[[#This Row],[Customer Revenue Percentile]]&gt;=0.8,"High Value",Derived_Metrics[[#This Row],[Customer Revenue Percentile]]&gt;=0.4,"Medium Value",TRUE,"Low Value")</f>
        <v>Medium Value</v>
      </c>
      <c r="H186" s="12">
        <f>_xlfn.RANK.EQ(Derived_Metrics[[#This Row],[Customer Revenue]],Derived_Metrics[Customer Revenue],0)</f>
        <v>1039</v>
      </c>
      <c r="I186" s="15">
        <f>Derived_Metrics[[#This Row],[Customer Revenue]]/SUM(Derived_Metrics[Customer Revenue])</f>
        <v>2.8047982144134982E-4</v>
      </c>
      <c r="J186" t="s">
        <v>768</v>
      </c>
      <c r="K186" s="5">
        <f>SUMIFS(Derived_Metrics[Revenue],Derived_Metrics[Product ID],Derived_Metrics[[#This Row],[Product ID]])</f>
        <v>457.18399999999997</v>
      </c>
      <c r="L186" s="5">
        <f>SUMIFS(Derived_Metrics[Profit],Derived_Metrics[Product ID],Derived_Metrics[[#This Row],[Product ID]])</f>
        <v>39.18719999999999</v>
      </c>
      <c r="M186" s="5" t="str">
        <f>IF(AND(Derived_Metrics[[#This Row],[Product Revenue]]&gt;AVERAGE(Derived_Metrics[Product Revenue]),Derived_Metrics[[#This Row],[Product Profit]]&lt;0),"high sales Low Profit","Normal")</f>
        <v>Normal</v>
      </c>
      <c r="N186">
        <v>31.4</v>
      </c>
      <c r="O186">
        <v>5</v>
      </c>
      <c r="P186">
        <v>0</v>
      </c>
      <c r="Q186">
        <v>10.048</v>
      </c>
      <c r="R186">
        <f>Derived_Metrics[[#This Row],[Selling Price]]*Derived_Metrics[[#This Row],[Quantity]]</f>
        <v>157</v>
      </c>
      <c r="S186" s="2">
        <f>IF(Derived_Metrics[[#This Row],[Revenue]]=0,0,Derived_Metrics[[#This Row],[Profit]]/Derived_Metrics[[#This Row],[Revenue]])</f>
        <v>6.4000000000000001E-2</v>
      </c>
      <c r="T186" t="str">
        <f>IF(Derived_Metrics[[#This Row],[Profit]]&lt;0, "Loss","Profit")</f>
        <v>Profit</v>
      </c>
      <c r="U186" s="5">
        <f>Derived_Metrics[[#This Row],[Selling Price]]*Derived_Metrics[[#This Row],[Quantity]]*Derived_Metrics[[#This Row],[Discount]]</f>
        <v>0</v>
      </c>
      <c r="V186" t="str">
        <f>IF(Derived_Metrics[[#This Row],[Discount]]&gt;0,"Discount Applied","No Discount")</f>
        <v>No Discount</v>
      </c>
      <c r="W186" t="str">
        <f>IF(Derived_Metrics[[#This Row],[Discount]]&gt;0.3,"High Discount","Low Discount")</f>
        <v>Low Discount</v>
      </c>
      <c r="X186" s="13">
        <f>SUMIFS(Derived_Metrics[Customer_Revenue_Share],Derived_Metrics[Customee_ Revenue _Rank],"&lt;="&amp;Derived_Metrics[[#This Row],[Customee_ Revenue _Rank]])</f>
        <v>0.87065973487714943</v>
      </c>
      <c r="Y186" t="str">
        <f>IF(Derived_Metrics[[#This Row],[Cumulative_Revenue_%]]&lt;=0.8,"Top 80% Revenue","Remaining 20% Revenue")</f>
        <v>Remaining 20% Revenue</v>
      </c>
    </row>
    <row r="187" spans="1:25" x14ac:dyDescent="0.25">
      <c r="A187" t="s">
        <v>1033</v>
      </c>
      <c r="B187" s="1">
        <v>41758</v>
      </c>
      <c r="C187" t="s">
        <v>1035</v>
      </c>
      <c r="D187" s="4">
        <f>SUMIFS(Derived_Metrics[Revenue],Derived_Metrics[Customer ID],Derived_Metrics[[#This Row],[Customer ID]])</f>
        <v>13122.279999999999</v>
      </c>
      <c r="E187" s="4">
        <f>SUMIFS(Derived_Metrics[Profit],Derived_Metrics[Customer ID],Derived_Metrics[[#This Row],[Customer ID]])</f>
        <v>251.20480000000003</v>
      </c>
      <c r="F187" s="5">
        <f>_xlfn.PERCENTRANK.INC(Derived_Metrics[Customer Revenue],Derived_Metrics[[#This Row],[Customer Revenue]])</f>
        <v>0.84699999999999998</v>
      </c>
      <c r="G187" s="5" t="str" cm="1">
        <f t="array" ref="G187">_xlfn.IFS(Derived_Metrics[[#This Row],[Customer Revenue Percentile]]&gt;=0.8,"High Value",Derived_Metrics[[#This Row],[Customer Revenue Percentile]]&gt;=0.4,"Medium Value",TRUE,"Low Value")</f>
        <v>High Value</v>
      </c>
      <c r="H187" s="12">
        <f>_xlfn.RANK.EQ(Derived_Metrics[[#This Row],[Customer Revenue]],Derived_Metrics[Customer Revenue],0)</f>
        <v>322</v>
      </c>
      <c r="I187" s="15">
        <f>Derived_Metrics[[#This Row],[Customer Revenue]]/SUM(Derived_Metrics[Customer Revenue])</f>
        <v>8.4229393602228543E-4</v>
      </c>
      <c r="J187" t="s">
        <v>1038</v>
      </c>
      <c r="K187" s="5">
        <f>SUMIFS(Derived_Metrics[Revenue],Derived_Metrics[Product ID],Derived_Metrics[[#This Row],[Product ID]])</f>
        <v>263.64600000000002</v>
      </c>
      <c r="L187" s="5">
        <f>SUMIFS(Derived_Metrics[Profit],Derived_Metrics[Product ID],Derived_Metrics[[#This Row],[Product ID]])</f>
        <v>15.364800000000002</v>
      </c>
      <c r="M187" s="5" t="str">
        <f>IF(AND(Derived_Metrics[[#This Row],[Product Revenue]]&gt;AVERAGE(Derived_Metrics[Product Revenue]),Derived_Metrics[[#This Row],[Product Profit]]&lt;0),"high sales Low Profit","Normal")</f>
        <v>Normal</v>
      </c>
      <c r="N187">
        <v>17.46</v>
      </c>
      <c r="O187">
        <v>2</v>
      </c>
      <c r="P187">
        <v>0</v>
      </c>
      <c r="Q187">
        <v>5.9363999999999999</v>
      </c>
      <c r="R187">
        <f>Derived_Metrics[[#This Row],[Selling Price]]*Derived_Metrics[[#This Row],[Quantity]]</f>
        <v>34.92</v>
      </c>
      <c r="S187" s="2">
        <f>IF(Derived_Metrics[[#This Row],[Revenue]]=0,0,Derived_Metrics[[#This Row],[Profit]]/Derived_Metrics[[#This Row],[Revenue]])</f>
        <v>0.16999999999999998</v>
      </c>
      <c r="T187" t="str">
        <f>IF(Derived_Metrics[[#This Row],[Profit]]&lt;0, "Loss","Profit")</f>
        <v>Profit</v>
      </c>
      <c r="U187" s="5">
        <f>Derived_Metrics[[#This Row],[Selling Price]]*Derived_Metrics[[#This Row],[Quantity]]*Derived_Metrics[[#This Row],[Discount]]</f>
        <v>0</v>
      </c>
      <c r="V187" t="str">
        <f>IF(Derived_Metrics[[#This Row],[Discount]]&gt;0,"Discount Applied","No Discount")</f>
        <v>No Discount</v>
      </c>
      <c r="W187" t="str">
        <f>IF(Derived_Metrics[[#This Row],[Discount]]&gt;0.3,"High Discount","Low Discount")</f>
        <v>Low Discount</v>
      </c>
      <c r="X187" s="13">
        <f>SUMIFS(Derived_Metrics[Customer_Revenue_Share],Derived_Metrics[Customee_ Revenue _Rank],"&lt;="&amp;Derived_Metrics[[#This Row],[Customee_ Revenue _Rank]])</f>
        <v>0.49776666851622065</v>
      </c>
      <c r="Y187" t="str">
        <f>IF(Derived_Metrics[[#This Row],[Cumulative_Revenue_%]]&lt;=0.8,"Top 80% Revenue","Remaining 20% Revenue")</f>
        <v>Top 80% Revenue</v>
      </c>
    </row>
    <row r="188" spans="1:25" x14ac:dyDescent="0.25">
      <c r="A188" t="s">
        <v>1040</v>
      </c>
      <c r="B188" s="1">
        <v>43099</v>
      </c>
      <c r="C188" t="s">
        <v>163</v>
      </c>
      <c r="D188" s="4">
        <f>SUMIFS(Derived_Metrics[Revenue],Derived_Metrics[Customer ID],Derived_Metrics[[#This Row],[Customer ID]])</f>
        <v>2516.384</v>
      </c>
      <c r="E188" s="4">
        <f>SUMIFS(Derived_Metrics[Profit],Derived_Metrics[Customer ID],Derived_Metrics[[#This Row],[Customer ID]])</f>
        <v>112.94</v>
      </c>
      <c r="F188" s="5">
        <f>_xlfn.PERCENTRANK.INC(Derived_Metrics[Customer Revenue],Derived_Metrics[[#This Row],[Customer Revenue]])</f>
        <v>0.34899999999999998</v>
      </c>
      <c r="G188" s="5" t="str" cm="1">
        <f t="array" ref="G188">_xlfn.IFS(Derived_Metrics[[#This Row],[Customer Revenue Percentile]]&gt;=0.8,"High Value",Derived_Metrics[[#This Row],[Customer Revenue Percentile]]&gt;=0.4,"Medium Value",TRUE,"Low Value")</f>
        <v>Low Value</v>
      </c>
      <c r="H188" s="12">
        <f>_xlfn.RANK.EQ(Derived_Metrics[[#This Row],[Customer Revenue]],Derived_Metrics[Customer Revenue],0)</f>
        <v>1377</v>
      </c>
      <c r="I188" s="15">
        <f>Derived_Metrics[[#This Row],[Customer Revenue]]/SUM(Derived_Metrics[Customer Revenue])</f>
        <v>1.6152185320717914E-4</v>
      </c>
      <c r="J188" t="s">
        <v>1041</v>
      </c>
      <c r="K188" s="5">
        <f>SUMIFS(Derived_Metrics[Revenue],Derived_Metrics[Product ID],Derived_Metrics[[#This Row],[Product ID]])</f>
        <v>4601.6586000000007</v>
      </c>
      <c r="L188" s="5">
        <f>SUMIFS(Derived_Metrics[Profit],Derived_Metrics[Product ID],Derived_Metrics[[#This Row],[Product ID]])</f>
        <v>73.715399999999988</v>
      </c>
      <c r="M188" s="5" t="str">
        <f>IF(AND(Derived_Metrics[[#This Row],[Product Revenue]]&gt;AVERAGE(Derived_Metrics[Product Revenue]),Derived_Metrics[[#This Row],[Product Profit]]&lt;0),"high sales Low Profit","Normal")</f>
        <v>Normal</v>
      </c>
      <c r="N188">
        <v>323.13600000000002</v>
      </c>
      <c r="O188">
        <v>4</v>
      </c>
      <c r="P188">
        <v>0.2</v>
      </c>
      <c r="Q188">
        <v>12.117599999999999</v>
      </c>
      <c r="R188">
        <f>Derived_Metrics[[#This Row],[Selling Price]]*Derived_Metrics[[#This Row],[Quantity]]</f>
        <v>1292.5440000000001</v>
      </c>
      <c r="S188" s="2">
        <f>IF(Derived_Metrics[[#This Row],[Revenue]]=0,0,Derived_Metrics[[#This Row],[Profit]]/Derived_Metrics[[#This Row],[Revenue]])</f>
        <v>9.3749999999999997E-3</v>
      </c>
      <c r="T188" t="str">
        <f>IF(Derived_Metrics[[#This Row],[Profit]]&lt;0, "Loss","Profit")</f>
        <v>Profit</v>
      </c>
      <c r="U188" s="5">
        <f>Derived_Metrics[[#This Row],[Selling Price]]*Derived_Metrics[[#This Row],[Quantity]]*Derived_Metrics[[#This Row],[Discount]]</f>
        <v>258.50880000000001</v>
      </c>
      <c r="V188" t="str">
        <f>IF(Derived_Metrics[[#This Row],[Discount]]&gt;0,"Discount Applied","No Discount")</f>
        <v>Discount Applied</v>
      </c>
      <c r="W188" t="str">
        <f>IF(Derived_Metrics[[#This Row],[Discount]]&gt;0.3,"High Discount","Low Discount")</f>
        <v>Low Discount</v>
      </c>
      <c r="X188" s="13">
        <f>SUMIFS(Derived_Metrics[Customer_Revenue_Share],Derived_Metrics[Customee_ Revenue _Rank],"&lt;="&amp;Derived_Metrics[[#This Row],[Customee_ Revenue _Rank]])</f>
        <v>0.94488803430474744</v>
      </c>
      <c r="Y188" t="str">
        <f>IF(Derived_Metrics[[#This Row],[Cumulative_Revenue_%]]&lt;=0.8,"Top 80% Revenue","Remaining 20% Revenue")</f>
        <v>Remaining 20% Revenue</v>
      </c>
    </row>
    <row r="189" spans="1:25" x14ac:dyDescent="0.25">
      <c r="A189" t="s">
        <v>1043</v>
      </c>
      <c r="B189" s="1">
        <v>42155</v>
      </c>
      <c r="C189" t="s">
        <v>1045</v>
      </c>
      <c r="D189" s="4">
        <f>SUMIFS(Derived_Metrics[Revenue],Derived_Metrics[Customer ID],Derived_Metrics[[#This Row],[Customer ID]])</f>
        <v>2109.96</v>
      </c>
      <c r="E189" s="4">
        <f>SUMIFS(Derived_Metrics[Profit],Derived_Metrics[Customer ID],Derived_Metrics[[#This Row],[Customer ID]])</f>
        <v>43.613599999999998</v>
      </c>
      <c r="F189" s="5">
        <f>_xlfn.PERCENTRANK.INC(Derived_Metrics[Customer Revenue],Derived_Metrics[[#This Row],[Customer Revenue]])</f>
        <v>0.29099999999999998</v>
      </c>
      <c r="G189" s="5" t="str" cm="1">
        <f t="array" ref="G189">_xlfn.IFS(Derived_Metrics[[#This Row],[Customer Revenue Percentile]]&gt;=0.8,"High Value",Derived_Metrics[[#This Row],[Customer Revenue Percentile]]&gt;=0.4,"Medium Value",TRUE,"Low Value")</f>
        <v>Low Value</v>
      </c>
      <c r="H189" s="12">
        <f>_xlfn.RANK.EQ(Derived_Metrics[[#This Row],[Customer Revenue]],Derived_Metrics[Customer Revenue],0)</f>
        <v>1501</v>
      </c>
      <c r="I189" s="15">
        <f>Derived_Metrics[[#This Row],[Customer Revenue]]/SUM(Derived_Metrics[Customer Revenue])</f>
        <v>1.3543427767503678E-4</v>
      </c>
      <c r="J189" t="s">
        <v>486</v>
      </c>
      <c r="K189" s="5">
        <f>SUMIFS(Derived_Metrics[Revenue],Derived_Metrics[Product ID],Derived_Metrics[[#This Row],[Product ID]])</f>
        <v>586.07999999999993</v>
      </c>
      <c r="L189" s="5">
        <f>SUMIFS(Derived_Metrics[Profit],Derived_Metrics[Product ID],Derived_Metrics[[#This Row],[Product ID]])</f>
        <v>36.000999999999998</v>
      </c>
      <c r="M189" s="5" t="str">
        <f>IF(AND(Derived_Metrics[[#This Row],[Product Revenue]]&gt;AVERAGE(Derived_Metrics[Product Revenue]),Derived_Metrics[[#This Row],[Product Profit]]&lt;0),"high sales Low Profit","Normal")</f>
        <v>Normal</v>
      </c>
      <c r="N189">
        <v>22.2</v>
      </c>
      <c r="O189">
        <v>6</v>
      </c>
      <c r="P189">
        <v>0</v>
      </c>
      <c r="Q189">
        <v>9.1020000000000003</v>
      </c>
      <c r="R189">
        <f>Derived_Metrics[[#This Row],[Selling Price]]*Derived_Metrics[[#This Row],[Quantity]]</f>
        <v>133.19999999999999</v>
      </c>
      <c r="S189" s="2">
        <f>IF(Derived_Metrics[[#This Row],[Revenue]]=0,0,Derived_Metrics[[#This Row],[Profit]]/Derived_Metrics[[#This Row],[Revenue]])</f>
        <v>6.8333333333333343E-2</v>
      </c>
      <c r="T189" t="str">
        <f>IF(Derived_Metrics[[#This Row],[Profit]]&lt;0, "Loss","Profit")</f>
        <v>Profit</v>
      </c>
      <c r="U189" s="5">
        <f>Derived_Metrics[[#This Row],[Selling Price]]*Derived_Metrics[[#This Row],[Quantity]]*Derived_Metrics[[#This Row],[Discount]]</f>
        <v>0</v>
      </c>
      <c r="V189" t="str">
        <f>IF(Derived_Metrics[[#This Row],[Discount]]&gt;0,"Discount Applied","No Discount")</f>
        <v>No Discount</v>
      </c>
      <c r="W189" t="str">
        <f>IF(Derived_Metrics[[#This Row],[Discount]]&gt;0.3,"High Discount","Low Discount")</f>
        <v>Low Discount</v>
      </c>
      <c r="X189" s="13">
        <f>SUMIFS(Derived_Metrics[Customer_Revenue_Share],Derived_Metrics[Customee_ Revenue _Rank],"&lt;="&amp;Derived_Metrics[[#This Row],[Customee_ Revenue _Rank]])</f>
        <v>0.96303519445743324</v>
      </c>
      <c r="Y189" t="str">
        <f>IF(Derived_Metrics[[#This Row],[Cumulative_Revenue_%]]&lt;=0.8,"Top 80% Revenue","Remaining 20% Revenue")</f>
        <v>Remaining 20% Revenue</v>
      </c>
    </row>
    <row r="190" spans="1:25" x14ac:dyDescent="0.25">
      <c r="A190" t="s">
        <v>1048</v>
      </c>
      <c r="B190" s="1">
        <v>43066</v>
      </c>
      <c r="C190" t="s">
        <v>990</v>
      </c>
      <c r="D190" s="4">
        <f>SUMIFS(Derived_Metrics[Revenue],Derived_Metrics[Customer ID],Derived_Metrics[[#This Row],[Customer ID]])</f>
        <v>2099.1289999999999</v>
      </c>
      <c r="E190" s="4">
        <f>SUMIFS(Derived_Metrics[Profit],Derived_Metrics[Customer ID],Derived_Metrics[[#This Row],[Customer ID]])</f>
        <v>49.065400000000004</v>
      </c>
      <c r="F190" s="5">
        <f>_xlfn.PERCENTRANK.INC(Derived_Metrics[Customer Revenue],Derived_Metrics[[#This Row],[Customer Revenue]])</f>
        <v>0.28899999999999998</v>
      </c>
      <c r="G190" s="5" t="str" cm="1">
        <f t="array" ref="G190">_xlfn.IFS(Derived_Metrics[[#This Row],[Customer Revenue Percentile]]&gt;=0.8,"High Value",Derived_Metrics[[#This Row],[Customer Revenue Percentile]]&gt;=0.4,"Medium Value",TRUE,"Low Value")</f>
        <v>Low Value</v>
      </c>
      <c r="H190" s="12">
        <f>_xlfn.RANK.EQ(Derived_Metrics[[#This Row],[Customer Revenue]],Derived_Metrics[Customer Revenue],0)</f>
        <v>1505</v>
      </c>
      <c r="I190" s="15">
        <f>Derived_Metrics[[#This Row],[Customer Revenue]]/SUM(Derived_Metrics[Customer Revenue])</f>
        <v>1.3473905659904559E-4</v>
      </c>
      <c r="J190" t="s">
        <v>383</v>
      </c>
      <c r="K190" s="5">
        <f>SUMIFS(Derived_Metrics[Revenue],Derived_Metrics[Product ID],Derived_Metrics[[#This Row],[Product ID]])</f>
        <v>6526.58</v>
      </c>
      <c r="L190" s="5">
        <f>SUMIFS(Derived_Metrics[Profit],Derived_Metrics[Product ID],Derived_Metrics[[#This Row],[Product ID]])</f>
        <v>322.95060000000001</v>
      </c>
      <c r="M190" s="5" t="str">
        <f>IF(AND(Derived_Metrics[[#This Row],[Product Revenue]]&gt;AVERAGE(Derived_Metrics[Product Revenue]),Derived_Metrics[[#This Row],[Product Profit]]&lt;0),"high sales Low Profit","Normal")</f>
        <v>Normal</v>
      </c>
      <c r="N190">
        <v>46.94</v>
      </c>
      <c r="O190">
        <v>1</v>
      </c>
      <c r="P190">
        <v>0</v>
      </c>
      <c r="Q190">
        <v>19.2454</v>
      </c>
      <c r="R190">
        <f>Derived_Metrics[[#This Row],[Selling Price]]*Derived_Metrics[[#This Row],[Quantity]]</f>
        <v>46.94</v>
      </c>
      <c r="S190" s="2">
        <f>IF(Derived_Metrics[[#This Row],[Revenue]]=0,0,Derived_Metrics[[#This Row],[Profit]]/Derived_Metrics[[#This Row],[Revenue]])</f>
        <v>0.41000000000000003</v>
      </c>
      <c r="T190" t="str">
        <f>IF(Derived_Metrics[[#This Row],[Profit]]&lt;0, "Loss","Profit")</f>
        <v>Profit</v>
      </c>
      <c r="U190" s="5">
        <f>Derived_Metrics[[#This Row],[Selling Price]]*Derived_Metrics[[#This Row],[Quantity]]*Derived_Metrics[[#This Row],[Discount]]</f>
        <v>0</v>
      </c>
      <c r="V190" t="str">
        <f>IF(Derived_Metrics[[#This Row],[Discount]]&gt;0,"Discount Applied","No Discount")</f>
        <v>No Discount</v>
      </c>
      <c r="W190" t="str">
        <f>IF(Derived_Metrics[[#This Row],[Discount]]&gt;0.3,"High Discount","Low Discount")</f>
        <v>Low Discount</v>
      </c>
      <c r="X190" s="13">
        <f>SUMIFS(Derived_Metrics[Customer_Revenue_Share],Derived_Metrics[Customee_ Revenue _Rank],"&lt;="&amp;Derived_Metrics[[#This Row],[Customee_ Revenue _Rank]])</f>
        <v>0.96343941162723035</v>
      </c>
      <c r="Y190" t="str">
        <f>IF(Derived_Metrics[[#This Row],[Cumulative_Revenue_%]]&lt;=0.8,"Top 80% Revenue","Remaining 20% Revenue")</f>
        <v>Remaining 20% Revenue</v>
      </c>
    </row>
    <row r="191" spans="1:25" x14ac:dyDescent="0.25">
      <c r="A191" t="s">
        <v>1051</v>
      </c>
      <c r="B191" s="1">
        <v>41805</v>
      </c>
      <c r="C191" t="s">
        <v>380</v>
      </c>
      <c r="D191" s="4">
        <f>SUMIFS(Derived_Metrics[Revenue],Derived_Metrics[Customer ID],Derived_Metrics[[#This Row],[Customer ID]])</f>
        <v>12395.672</v>
      </c>
      <c r="E191" s="4">
        <f>SUMIFS(Derived_Metrics[Profit],Derived_Metrics[Customer ID],Derived_Metrics[[#This Row],[Customer ID]])</f>
        <v>-242.6018</v>
      </c>
      <c r="F191" s="5">
        <f>_xlfn.PERCENTRANK.INC(Derived_Metrics[Customer Revenue],Derived_Metrics[[#This Row],[Customer Revenue]])</f>
        <v>0.83299999999999996</v>
      </c>
      <c r="G191" s="5" t="str" cm="1">
        <f t="array" ref="G191">_xlfn.IFS(Derived_Metrics[[#This Row],[Customer Revenue Percentile]]&gt;=0.8,"High Value",Derived_Metrics[[#This Row],[Customer Revenue Percentile]]&gt;=0.4,"Medium Value",TRUE,"Low Value")</f>
        <v>High Value</v>
      </c>
      <c r="H191" s="12">
        <f>_xlfn.RANK.EQ(Derived_Metrics[[#This Row],[Customer Revenue]],Derived_Metrics[Customer Revenue],0)</f>
        <v>346</v>
      </c>
      <c r="I191" s="15">
        <f>Derived_Metrics[[#This Row],[Customer Revenue]]/SUM(Derived_Metrics[Customer Revenue])</f>
        <v>7.9565436482998656E-4</v>
      </c>
      <c r="J191" t="s">
        <v>1053</v>
      </c>
      <c r="K191" s="5">
        <f>SUMIFS(Derived_Metrics[Revenue],Derived_Metrics[Product ID],Derived_Metrics[[#This Row],[Product ID]])</f>
        <v>11476.296</v>
      </c>
      <c r="L191" s="5">
        <f>SUMIFS(Derived_Metrics[Profit],Derived_Metrics[Product ID],Derived_Metrics[[#This Row],[Product ID]])</f>
        <v>-12.13290000000001</v>
      </c>
      <c r="M191" s="5" t="str">
        <f>IF(AND(Derived_Metrics[[#This Row],[Product Revenue]]&gt;AVERAGE(Derived_Metrics[Product Revenue]),Derived_Metrics[[#This Row],[Product Profit]]&lt;0),"high sales Low Profit","Normal")</f>
        <v>Normal</v>
      </c>
      <c r="N191">
        <v>99.918000000000006</v>
      </c>
      <c r="O191">
        <v>2</v>
      </c>
      <c r="P191">
        <v>0.3</v>
      </c>
      <c r="Q191">
        <v>-18.5562</v>
      </c>
      <c r="R191">
        <f>Derived_Metrics[[#This Row],[Selling Price]]*Derived_Metrics[[#This Row],[Quantity]]</f>
        <v>199.83600000000001</v>
      </c>
      <c r="S191" s="2">
        <f>IF(Derived_Metrics[[#This Row],[Revenue]]=0,0,Derived_Metrics[[#This Row],[Profit]]/Derived_Metrics[[#This Row],[Revenue]])</f>
        <v>-9.285714285714286E-2</v>
      </c>
      <c r="T191" t="str">
        <f>IF(Derived_Metrics[[#This Row],[Profit]]&lt;0, "Loss","Profit")</f>
        <v>Loss</v>
      </c>
      <c r="U191" s="5">
        <f>Derived_Metrics[[#This Row],[Selling Price]]*Derived_Metrics[[#This Row],[Quantity]]*Derived_Metrics[[#This Row],[Discount]]</f>
        <v>59.950800000000001</v>
      </c>
      <c r="V191" t="str">
        <f>IF(Derived_Metrics[[#This Row],[Discount]]&gt;0,"Discount Applied","No Discount")</f>
        <v>Discount Applied</v>
      </c>
      <c r="W191" t="str">
        <f>IF(Derived_Metrics[[#This Row],[Discount]]&gt;0.3,"High Discount","Low Discount")</f>
        <v>Low Discount</v>
      </c>
      <c r="X191" s="13">
        <f>SUMIFS(Derived_Metrics[Customer_Revenue_Share],Derived_Metrics[Customee_ Revenue _Rank],"&lt;="&amp;Derived_Metrics[[#This Row],[Customee_ Revenue _Rank]])</f>
        <v>0.52208610359465157</v>
      </c>
      <c r="Y191" t="str">
        <f>IF(Derived_Metrics[[#This Row],[Cumulative_Revenue_%]]&lt;=0.8,"Top 80% Revenue","Remaining 20% Revenue")</f>
        <v>Top 80% Revenue</v>
      </c>
    </row>
    <row r="192" spans="1:25" x14ac:dyDescent="0.25">
      <c r="A192" t="s">
        <v>1051</v>
      </c>
      <c r="B192" s="1">
        <v>41805</v>
      </c>
      <c r="C192" t="s">
        <v>380</v>
      </c>
      <c r="D192" s="4">
        <f>SUMIFS(Derived_Metrics[Revenue],Derived_Metrics[Customer ID],Derived_Metrics[[#This Row],[Customer ID]])</f>
        <v>12395.672</v>
      </c>
      <c r="E192" s="4">
        <f>SUMIFS(Derived_Metrics[Profit],Derived_Metrics[Customer ID],Derived_Metrics[[#This Row],[Customer ID]])</f>
        <v>-242.6018</v>
      </c>
      <c r="F192" s="5">
        <f>_xlfn.PERCENTRANK.INC(Derived_Metrics[Customer Revenue],Derived_Metrics[[#This Row],[Customer Revenue]])</f>
        <v>0.83299999999999996</v>
      </c>
      <c r="G192" s="5" t="str" cm="1">
        <f t="array" ref="G192">_xlfn.IFS(Derived_Metrics[[#This Row],[Customer Revenue Percentile]]&gt;=0.8,"High Value",Derived_Metrics[[#This Row],[Customer Revenue Percentile]]&gt;=0.4,"Medium Value",TRUE,"Low Value")</f>
        <v>High Value</v>
      </c>
      <c r="H192" s="12">
        <f>_xlfn.RANK.EQ(Derived_Metrics[[#This Row],[Customer Revenue]],Derived_Metrics[Customer Revenue],0)</f>
        <v>346</v>
      </c>
      <c r="I192" s="15">
        <f>Derived_Metrics[[#This Row],[Customer Revenue]]/SUM(Derived_Metrics[Customer Revenue])</f>
        <v>7.9565436482998656E-4</v>
      </c>
      <c r="J192" t="s">
        <v>646</v>
      </c>
      <c r="K192" s="5">
        <f>SUMIFS(Derived_Metrics[Revenue],Derived_Metrics[Product ID],Derived_Metrics[[#This Row],[Product ID]])</f>
        <v>31689.775999999998</v>
      </c>
      <c r="L192" s="5">
        <f>SUMIFS(Derived_Metrics[Profit],Derived_Metrics[Product ID],Derived_Metrics[[#This Row],[Product ID]])</f>
        <v>926.18499999999995</v>
      </c>
      <c r="M192" s="5" t="str">
        <f>IF(AND(Derived_Metrics[[#This Row],[Product Revenue]]&gt;AVERAGE(Derived_Metrics[Product Revenue]),Derived_Metrics[[#This Row],[Product Profit]]&lt;0),"high sales Low Profit","Normal")</f>
        <v>Normal</v>
      </c>
      <c r="N192">
        <v>797.94399999999996</v>
      </c>
      <c r="O192">
        <v>4</v>
      </c>
      <c r="P192">
        <v>0.3</v>
      </c>
      <c r="Q192">
        <v>-56.996000000000002</v>
      </c>
      <c r="R192">
        <f>Derived_Metrics[[#This Row],[Selling Price]]*Derived_Metrics[[#This Row],[Quantity]]</f>
        <v>3191.7759999999998</v>
      </c>
      <c r="S192" s="2">
        <f>IF(Derived_Metrics[[#This Row],[Revenue]]=0,0,Derived_Metrics[[#This Row],[Profit]]/Derived_Metrics[[#This Row],[Revenue]])</f>
        <v>-1.785714285714286E-2</v>
      </c>
      <c r="T192" t="str">
        <f>IF(Derived_Metrics[[#This Row],[Profit]]&lt;0, "Loss","Profit")</f>
        <v>Loss</v>
      </c>
      <c r="U192" s="5">
        <f>Derived_Metrics[[#This Row],[Selling Price]]*Derived_Metrics[[#This Row],[Quantity]]*Derived_Metrics[[#This Row],[Discount]]</f>
        <v>957.53279999999995</v>
      </c>
      <c r="V192" t="str">
        <f>IF(Derived_Metrics[[#This Row],[Discount]]&gt;0,"Discount Applied","No Discount")</f>
        <v>Discount Applied</v>
      </c>
      <c r="W192" t="str">
        <f>IF(Derived_Metrics[[#This Row],[Discount]]&gt;0.3,"High Discount","Low Discount")</f>
        <v>Low Discount</v>
      </c>
      <c r="X192" s="13">
        <f>SUMIFS(Derived_Metrics[Customer_Revenue_Share],Derived_Metrics[Customee_ Revenue _Rank],"&lt;="&amp;Derived_Metrics[[#This Row],[Customee_ Revenue _Rank]])</f>
        <v>0.52208610359465157</v>
      </c>
      <c r="Y192" t="str">
        <f>IF(Derived_Metrics[[#This Row],[Cumulative_Revenue_%]]&lt;=0.8,"Top 80% Revenue","Remaining 20% Revenue")</f>
        <v>Top 80% Revenue</v>
      </c>
    </row>
    <row r="193" spans="1:25" x14ac:dyDescent="0.25">
      <c r="A193" t="s">
        <v>1055</v>
      </c>
      <c r="B193" s="1">
        <v>42717</v>
      </c>
      <c r="C193" t="s">
        <v>1058</v>
      </c>
      <c r="D193" s="4">
        <f>SUMIFS(Derived_Metrics[Revenue],Derived_Metrics[Customer ID],Derived_Metrics[[#This Row],[Customer ID]])</f>
        <v>4457.0879999999997</v>
      </c>
      <c r="E193" s="4">
        <f>SUMIFS(Derived_Metrics[Profit],Derived_Metrics[Customer ID],Derived_Metrics[[#This Row],[Customer ID]])</f>
        <v>41.785200000000003</v>
      </c>
      <c r="F193" s="5">
        <f>_xlfn.PERCENTRANK.INC(Derived_Metrics[Customer Revenue],Derived_Metrics[[#This Row],[Customer Revenue]])</f>
        <v>0.51100000000000001</v>
      </c>
      <c r="G193" s="5" t="str" cm="1">
        <f t="array" ref="G193">_xlfn.IFS(Derived_Metrics[[#This Row],[Customer Revenue Percentile]]&gt;=0.8,"High Value",Derived_Metrics[[#This Row],[Customer Revenue Percentile]]&gt;=0.4,"Medium Value",TRUE,"Low Value")</f>
        <v>Medium Value</v>
      </c>
      <c r="H193" s="12">
        <f>_xlfn.RANK.EQ(Derived_Metrics[[#This Row],[Customer Revenue]],Derived_Metrics[Customer Revenue],0)</f>
        <v>1037</v>
      </c>
      <c r="I193" s="15">
        <f>Derived_Metrics[[#This Row],[Customer Revenue]]/SUM(Derived_Metrics[Customer Revenue])</f>
        <v>2.8609191350266081E-4</v>
      </c>
      <c r="J193" t="s">
        <v>44</v>
      </c>
      <c r="K193" s="5">
        <f>SUMIFS(Derived_Metrics[Revenue],Derived_Metrics[Product ID],Derived_Metrics[[#This Row],[Product ID]])</f>
        <v>29179.998000000003</v>
      </c>
      <c r="L193" s="5">
        <f>SUMIFS(Derived_Metrics[Profit],Derived_Metrics[Product ID],Derived_Metrics[[#This Row],[Product ID]])</f>
        <v>-532.76130000000001</v>
      </c>
      <c r="M193" s="5" t="str">
        <f>IF(AND(Derived_Metrics[[#This Row],[Product Revenue]]&gt;AVERAGE(Derived_Metrics[Product Revenue]),Derived_Metrics[[#This Row],[Product Profit]]&lt;0),"high sales Low Profit","Normal")</f>
        <v>high sales Low Profit</v>
      </c>
      <c r="N193">
        <v>1114.2719999999999</v>
      </c>
      <c r="O193">
        <v>4</v>
      </c>
      <c r="P193">
        <v>0.2</v>
      </c>
      <c r="Q193">
        <v>41.785200000000003</v>
      </c>
      <c r="R193">
        <f>Derived_Metrics[[#This Row],[Selling Price]]*Derived_Metrics[[#This Row],[Quantity]]</f>
        <v>4457.0879999999997</v>
      </c>
      <c r="S193" s="2">
        <f>IF(Derived_Metrics[[#This Row],[Revenue]]=0,0,Derived_Metrics[[#This Row],[Profit]]/Derived_Metrics[[#This Row],[Revenue]])</f>
        <v>9.3750000000000014E-3</v>
      </c>
      <c r="T193" t="str">
        <f>IF(Derived_Metrics[[#This Row],[Profit]]&lt;0, "Loss","Profit")</f>
        <v>Profit</v>
      </c>
      <c r="U193" s="5">
        <f>Derived_Metrics[[#This Row],[Selling Price]]*Derived_Metrics[[#This Row],[Quantity]]*Derived_Metrics[[#This Row],[Discount]]</f>
        <v>891.41759999999999</v>
      </c>
      <c r="V193" t="str">
        <f>IF(Derived_Metrics[[#This Row],[Discount]]&gt;0,"Discount Applied","No Discount")</f>
        <v>Discount Applied</v>
      </c>
      <c r="W193" t="str">
        <f>IF(Derived_Metrics[[#This Row],[Discount]]&gt;0.3,"High Discount","Low Discount")</f>
        <v>Low Discount</v>
      </c>
      <c r="X193" s="13">
        <f>SUMIFS(Derived_Metrics[Customer_Revenue_Share],Derived_Metrics[Customee_ Revenue _Rank],"&lt;="&amp;Derived_Metrics[[#This Row],[Customee_ Revenue _Rank]])</f>
        <v>0.86981508960344323</v>
      </c>
      <c r="Y193" t="str">
        <f>IF(Derived_Metrics[[#This Row],[Cumulative_Revenue_%]]&lt;=0.8,"Top 80% Revenue","Remaining 20% Revenue")</f>
        <v>Remaining 20% Revenue</v>
      </c>
    </row>
    <row r="194" spans="1:25" x14ac:dyDescent="0.25">
      <c r="A194" t="s">
        <v>1061</v>
      </c>
      <c r="B194" s="1">
        <v>42211</v>
      </c>
      <c r="C194" t="s">
        <v>696</v>
      </c>
      <c r="D194" s="4">
        <f>SUMIFS(Derived_Metrics[Revenue],Derived_Metrics[Customer ID],Derived_Metrics[[#This Row],[Customer ID]])</f>
        <v>11063.273999999999</v>
      </c>
      <c r="E194" s="4">
        <f>SUMIFS(Derived_Metrics[Profit],Derived_Metrics[Customer ID],Derived_Metrics[[#This Row],[Customer ID]])</f>
        <v>-50.715299999999971</v>
      </c>
      <c r="F194" s="5">
        <f>_xlfn.PERCENTRANK.INC(Derived_Metrics[Customer Revenue],Derived_Metrics[[#This Row],[Customer Revenue]])</f>
        <v>0.79400000000000004</v>
      </c>
      <c r="G194" s="5" t="str" cm="1">
        <f t="array" ref="G194">_xlfn.IFS(Derived_Metrics[[#This Row],[Customer Revenue Percentile]]&gt;=0.8,"High Value",Derived_Metrics[[#This Row],[Customer Revenue Percentile]]&gt;=0.4,"Medium Value",TRUE,"Low Value")</f>
        <v>Medium Value</v>
      </c>
      <c r="H194" s="12">
        <f>_xlfn.RANK.EQ(Derived_Metrics[[#This Row],[Customer Revenue]],Derived_Metrics[Customer Revenue],0)</f>
        <v>432</v>
      </c>
      <c r="I194" s="15">
        <f>Derived_Metrics[[#This Row],[Customer Revenue]]/SUM(Derived_Metrics[Customer Revenue])</f>
        <v>7.1013029768858874E-4</v>
      </c>
      <c r="J194" t="s">
        <v>1065</v>
      </c>
      <c r="K194" s="5">
        <f>SUMIFS(Derived_Metrics[Revenue],Derived_Metrics[Product ID],Derived_Metrics[[#This Row],[Product ID]])</f>
        <v>6788.6490000000013</v>
      </c>
      <c r="L194" s="5">
        <f>SUMIFS(Derived_Metrics[Profit],Derived_Metrics[Product ID],Derived_Metrics[[#This Row],[Product ID]])</f>
        <v>-445.58699999999999</v>
      </c>
      <c r="M194" s="5" t="str">
        <f>IF(AND(Derived_Metrics[[#This Row],[Product Revenue]]&gt;AVERAGE(Derived_Metrics[Product Revenue]),Derived_Metrics[[#This Row],[Product Profit]]&lt;0),"high sales Low Profit","Normal")</f>
        <v>Normal</v>
      </c>
      <c r="N194">
        <v>393.16500000000002</v>
      </c>
      <c r="O194">
        <v>3</v>
      </c>
      <c r="P194">
        <v>0.5</v>
      </c>
      <c r="Q194">
        <v>-204.44579999999999</v>
      </c>
      <c r="R194">
        <f>Derived_Metrics[[#This Row],[Selling Price]]*Derived_Metrics[[#This Row],[Quantity]]</f>
        <v>1179.4950000000001</v>
      </c>
      <c r="S194" s="2">
        <f>IF(Derived_Metrics[[#This Row],[Revenue]]=0,0,Derived_Metrics[[#This Row],[Profit]]/Derived_Metrics[[#This Row],[Revenue]])</f>
        <v>-0.17333333333333331</v>
      </c>
      <c r="T194" t="str">
        <f>IF(Derived_Metrics[[#This Row],[Profit]]&lt;0, "Loss","Profit")</f>
        <v>Loss</v>
      </c>
      <c r="U194" s="5">
        <f>Derived_Metrics[[#This Row],[Selling Price]]*Derived_Metrics[[#This Row],[Quantity]]*Derived_Metrics[[#This Row],[Discount]]</f>
        <v>589.74750000000006</v>
      </c>
      <c r="V194" t="str">
        <f>IF(Derived_Metrics[[#This Row],[Discount]]&gt;0,"Discount Applied","No Discount")</f>
        <v>Discount Applied</v>
      </c>
      <c r="W194" t="str">
        <f>IF(Derived_Metrics[[#This Row],[Discount]]&gt;0.3,"High Discount","Low Discount")</f>
        <v>High Discount</v>
      </c>
      <c r="X194" s="13">
        <f>SUMIFS(Derived_Metrics[Customer_Revenue_Share],Derived_Metrics[Customee_ Revenue _Rank],"&lt;="&amp;Derived_Metrics[[#This Row],[Customee_ Revenue _Rank]])</f>
        <v>0.58297323632484277</v>
      </c>
      <c r="Y194" t="str">
        <f>IF(Derived_Metrics[[#This Row],[Cumulative_Revenue_%]]&lt;=0.8,"Top 80% Revenue","Remaining 20% Revenue")</f>
        <v>Top 80% Revenue</v>
      </c>
    </row>
    <row r="195" spans="1:25" x14ac:dyDescent="0.25">
      <c r="A195" t="s">
        <v>1067</v>
      </c>
      <c r="B195" s="1">
        <v>43067</v>
      </c>
      <c r="C195" t="s">
        <v>1069</v>
      </c>
      <c r="D195" s="4">
        <f>SUMIFS(Derived_Metrics[Revenue],Derived_Metrics[Customer ID],Derived_Metrics[[#This Row],[Customer ID]])</f>
        <v>34442.648000000001</v>
      </c>
      <c r="E195" s="4">
        <f>SUMIFS(Derived_Metrics[Profit],Derived_Metrics[Customer ID],Derived_Metrics[[#This Row],[Customer ID]])</f>
        <v>-556.96579999999994</v>
      </c>
      <c r="F195" s="5">
        <f>_xlfn.PERCENTRANK.INC(Derived_Metrics[Customer Revenue],Derived_Metrics[[#This Row],[Customer Revenue]])</f>
        <v>0.98</v>
      </c>
      <c r="G195" s="5" t="str" cm="1">
        <f t="array" ref="G195">_xlfn.IFS(Derived_Metrics[[#This Row],[Customer Revenue Percentile]]&gt;=0.8,"High Value",Derived_Metrics[[#This Row],[Customer Revenue Percentile]]&gt;=0.4,"Medium Value",TRUE,"Low Value")</f>
        <v>High Value</v>
      </c>
      <c r="H195" s="12">
        <f>_xlfn.RANK.EQ(Derived_Metrics[[#This Row],[Customer Revenue]],Derived_Metrics[Customer Revenue],0)</f>
        <v>41</v>
      </c>
      <c r="I195" s="15">
        <f>Derived_Metrics[[#This Row],[Customer Revenue]]/SUM(Derived_Metrics[Customer Revenue])</f>
        <v>2.2108073864412357E-3</v>
      </c>
      <c r="J195" t="s">
        <v>1071</v>
      </c>
      <c r="K195" s="5">
        <f>SUMIFS(Derived_Metrics[Revenue],Derived_Metrics[Product ID],Derived_Metrics[[#This Row],[Product ID]])</f>
        <v>8706.5120000000006</v>
      </c>
      <c r="L195" s="5">
        <f>SUMIFS(Derived_Metrics[Profit],Derived_Metrics[Product ID],Derived_Metrics[[#This Row],[Product ID]])</f>
        <v>-343.09560000000005</v>
      </c>
      <c r="M195" s="5" t="str">
        <f>IF(AND(Derived_Metrics[[#This Row],[Product Revenue]]&gt;AVERAGE(Derived_Metrics[Product Revenue]),Derived_Metrics[[#This Row],[Product Profit]]&lt;0),"high sales Low Profit","Normal")</f>
        <v>Normal</v>
      </c>
      <c r="N195">
        <v>516.48800000000006</v>
      </c>
      <c r="O195">
        <v>7</v>
      </c>
      <c r="P195">
        <v>0.2</v>
      </c>
      <c r="Q195">
        <v>-12.9122</v>
      </c>
      <c r="R195">
        <f>Derived_Metrics[[#This Row],[Selling Price]]*Derived_Metrics[[#This Row],[Quantity]]</f>
        <v>3615.4160000000002</v>
      </c>
      <c r="S195" s="2">
        <f>IF(Derived_Metrics[[#This Row],[Revenue]]=0,0,Derived_Metrics[[#This Row],[Profit]]/Derived_Metrics[[#This Row],[Revenue]])</f>
        <v>-3.5714285714285713E-3</v>
      </c>
      <c r="T195" t="str">
        <f>IF(Derived_Metrics[[#This Row],[Profit]]&lt;0, "Loss","Profit")</f>
        <v>Loss</v>
      </c>
      <c r="U195" s="5">
        <f>Derived_Metrics[[#This Row],[Selling Price]]*Derived_Metrics[[#This Row],[Quantity]]*Derived_Metrics[[#This Row],[Discount]]</f>
        <v>723.08320000000003</v>
      </c>
      <c r="V195" t="str">
        <f>IF(Derived_Metrics[[#This Row],[Discount]]&gt;0,"Discount Applied","No Discount")</f>
        <v>Discount Applied</v>
      </c>
      <c r="W195" t="str">
        <f>IF(Derived_Metrics[[#This Row],[Discount]]&gt;0.3,"High Discount","Low Discount")</f>
        <v>Low Discount</v>
      </c>
      <c r="X195" s="13">
        <f>SUMIFS(Derived_Metrics[Customer_Revenue_Share],Derived_Metrics[Customee_ Revenue _Rank],"&lt;="&amp;Derived_Metrics[[#This Row],[Customee_ Revenue _Rank]])</f>
        <v>0.12602610705394404</v>
      </c>
      <c r="Y195" t="str">
        <f>IF(Derived_Metrics[[#This Row],[Cumulative_Revenue_%]]&lt;=0.8,"Top 80% Revenue","Remaining 20% Revenue")</f>
        <v>Top 80% Revenue</v>
      </c>
    </row>
    <row r="196" spans="1:25" x14ac:dyDescent="0.25">
      <c r="A196" t="s">
        <v>1067</v>
      </c>
      <c r="B196" s="1">
        <v>43067</v>
      </c>
      <c r="C196" t="s">
        <v>1069</v>
      </c>
      <c r="D196" s="4">
        <f>SUMIFS(Derived_Metrics[Revenue],Derived_Metrics[Customer ID],Derived_Metrics[[#This Row],[Customer ID]])</f>
        <v>34442.648000000001</v>
      </c>
      <c r="E196" s="4">
        <f>SUMIFS(Derived_Metrics[Profit],Derived_Metrics[Customer ID],Derived_Metrics[[#This Row],[Customer ID]])</f>
        <v>-556.96579999999994</v>
      </c>
      <c r="F196" s="5">
        <f>_xlfn.PERCENTRANK.INC(Derived_Metrics[Customer Revenue],Derived_Metrics[[#This Row],[Customer Revenue]])</f>
        <v>0.98</v>
      </c>
      <c r="G196" s="5" t="str" cm="1">
        <f t="array" ref="G196">_xlfn.IFS(Derived_Metrics[[#This Row],[Customer Revenue Percentile]]&gt;=0.8,"High Value",Derived_Metrics[[#This Row],[Customer Revenue Percentile]]&gt;=0.4,"Medium Value",TRUE,"Low Value")</f>
        <v>High Value</v>
      </c>
      <c r="H196" s="12">
        <f>_xlfn.RANK.EQ(Derived_Metrics[[#This Row],[Customer Revenue]],Derived_Metrics[Customer Revenue],0)</f>
        <v>41</v>
      </c>
      <c r="I196" s="15">
        <f>Derived_Metrics[[#This Row],[Customer Revenue]]/SUM(Derived_Metrics[Customer Revenue])</f>
        <v>2.2108073864412357E-3</v>
      </c>
      <c r="J196" t="s">
        <v>336</v>
      </c>
      <c r="K196" s="5">
        <f>SUMIFS(Derived_Metrics[Revenue],Derived_Metrics[Product ID],Derived_Metrics[[#This Row],[Product ID]])</f>
        <v>19305.280000000002</v>
      </c>
      <c r="L196" s="5">
        <f>SUMIFS(Derived_Metrics[Profit],Derived_Metrics[Product ID],Derived_Metrics[[#This Row],[Product ID]])</f>
        <v>289.5791999999999</v>
      </c>
      <c r="M196" s="5" t="str">
        <f>IF(AND(Derived_Metrics[[#This Row],[Product Revenue]]&gt;AVERAGE(Derived_Metrics[Product Revenue]),Derived_Metrics[[#This Row],[Product Profit]]&lt;0),"high sales Low Profit","Normal")</f>
        <v>Normal</v>
      </c>
      <c r="N196">
        <v>1007.232</v>
      </c>
      <c r="O196">
        <v>6</v>
      </c>
      <c r="P196">
        <v>0.2</v>
      </c>
      <c r="Q196">
        <v>75.542400000000001</v>
      </c>
      <c r="R196">
        <f>Derived_Metrics[[#This Row],[Selling Price]]*Derived_Metrics[[#This Row],[Quantity]]</f>
        <v>6043.3919999999998</v>
      </c>
      <c r="S196" s="2">
        <f>IF(Derived_Metrics[[#This Row],[Revenue]]=0,0,Derived_Metrics[[#This Row],[Profit]]/Derived_Metrics[[#This Row],[Revenue]])</f>
        <v>1.2500000000000001E-2</v>
      </c>
      <c r="T196" t="str">
        <f>IF(Derived_Metrics[[#This Row],[Profit]]&lt;0, "Loss","Profit")</f>
        <v>Profit</v>
      </c>
      <c r="U196" s="5">
        <f>Derived_Metrics[[#This Row],[Selling Price]]*Derived_Metrics[[#This Row],[Quantity]]*Derived_Metrics[[#This Row],[Discount]]</f>
        <v>1208.6784</v>
      </c>
      <c r="V196" t="str">
        <f>IF(Derived_Metrics[[#This Row],[Discount]]&gt;0,"Discount Applied","No Discount")</f>
        <v>Discount Applied</v>
      </c>
      <c r="W196" t="str">
        <f>IF(Derived_Metrics[[#This Row],[Discount]]&gt;0.3,"High Discount","Low Discount")</f>
        <v>Low Discount</v>
      </c>
      <c r="X196" s="13">
        <f>SUMIFS(Derived_Metrics[Customer_Revenue_Share],Derived_Metrics[Customee_ Revenue _Rank],"&lt;="&amp;Derived_Metrics[[#This Row],[Customee_ Revenue _Rank]])</f>
        <v>0.12602610705394404</v>
      </c>
      <c r="Y196" t="str">
        <f>IF(Derived_Metrics[[#This Row],[Cumulative_Revenue_%]]&lt;=0.8,"Top 80% Revenue","Remaining 20% Revenue")</f>
        <v>Top 80% Revenue</v>
      </c>
    </row>
    <row r="197" spans="1:25" x14ac:dyDescent="0.25">
      <c r="A197" t="s">
        <v>1067</v>
      </c>
      <c r="B197" s="1">
        <v>43067</v>
      </c>
      <c r="C197" t="s">
        <v>1069</v>
      </c>
      <c r="D197" s="4">
        <f>SUMIFS(Derived_Metrics[Revenue],Derived_Metrics[Customer ID],Derived_Metrics[[#This Row],[Customer ID]])</f>
        <v>34442.648000000001</v>
      </c>
      <c r="E197" s="4">
        <f>SUMIFS(Derived_Metrics[Profit],Derived_Metrics[Customer ID],Derived_Metrics[[#This Row],[Customer ID]])</f>
        <v>-556.96579999999994</v>
      </c>
      <c r="F197" s="5">
        <f>_xlfn.PERCENTRANK.INC(Derived_Metrics[Customer Revenue],Derived_Metrics[[#This Row],[Customer Revenue]])</f>
        <v>0.98</v>
      </c>
      <c r="G197" s="5" t="str" cm="1">
        <f t="array" ref="G197">_xlfn.IFS(Derived_Metrics[[#This Row],[Customer Revenue Percentile]]&gt;=0.8,"High Value",Derived_Metrics[[#This Row],[Customer Revenue Percentile]]&gt;=0.4,"Medium Value",TRUE,"Low Value")</f>
        <v>High Value</v>
      </c>
      <c r="H197" s="12">
        <f>_xlfn.RANK.EQ(Derived_Metrics[[#This Row],[Customer Revenue]],Derived_Metrics[Customer Revenue],0)</f>
        <v>41</v>
      </c>
      <c r="I197" s="15">
        <f>Derived_Metrics[[#This Row],[Customer Revenue]]/SUM(Derived_Metrics[Customer Revenue])</f>
        <v>2.2108073864412357E-3</v>
      </c>
      <c r="J197" t="s">
        <v>1073</v>
      </c>
      <c r="K197" s="5">
        <f>SUMIFS(Derived_Metrics[Revenue],Derived_Metrics[Product ID],Derived_Metrics[[#This Row],[Product ID]])</f>
        <v>39900.834999999999</v>
      </c>
      <c r="L197" s="5">
        <f>SUMIFS(Derived_Metrics[Profit],Derived_Metrics[Product ID],Derived_Metrics[[#This Row],[Product ID]])</f>
        <v>-1147.4000000000001</v>
      </c>
      <c r="M197" s="5" t="str">
        <f>IF(AND(Derived_Metrics[[#This Row],[Product Revenue]]&gt;AVERAGE(Derived_Metrics[Product Revenue]),Derived_Metrics[[#This Row],[Product Profit]]&lt;0),"high sales Low Profit","Normal")</f>
        <v>high sales Low Profit</v>
      </c>
      <c r="N197">
        <v>2065.3200000000002</v>
      </c>
      <c r="O197">
        <v>12</v>
      </c>
      <c r="P197">
        <v>0.4</v>
      </c>
      <c r="Q197">
        <v>-619.596</v>
      </c>
      <c r="R197">
        <f>Derived_Metrics[[#This Row],[Selling Price]]*Derived_Metrics[[#This Row],[Quantity]]</f>
        <v>24783.840000000004</v>
      </c>
      <c r="S197" s="2">
        <f>IF(Derived_Metrics[[#This Row],[Revenue]]=0,0,Derived_Metrics[[#This Row],[Profit]]/Derived_Metrics[[#This Row],[Revenue]])</f>
        <v>-2.4999999999999998E-2</v>
      </c>
      <c r="T197" t="str">
        <f>IF(Derived_Metrics[[#This Row],[Profit]]&lt;0, "Loss","Profit")</f>
        <v>Loss</v>
      </c>
      <c r="U197" s="5">
        <f>Derived_Metrics[[#This Row],[Selling Price]]*Derived_Metrics[[#This Row],[Quantity]]*Derived_Metrics[[#This Row],[Discount]]</f>
        <v>9913.5360000000019</v>
      </c>
      <c r="V197" t="str">
        <f>IF(Derived_Metrics[[#This Row],[Discount]]&gt;0,"Discount Applied","No Discount")</f>
        <v>Discount Applied</v>
      </c>
      <c r="W197" t="str">
        <f>IF(Derived_Metrics[[#This Row],[Discount]]&gt;0.3,"High Discount","Low Discount")</f>
        <v>High Discount</v>
      </c>
      <c r="X197" s="13">
        <f>SUMIFS(Derived_Metrics[Customer_Revenue_Share],Derived_Metrics[Customee_ Revenue _Rank],"&lt;="&amp;Derived_Metrics[[#This Row],[Customee_ Revenue _Rank]])</f>
        <v>0.12602610705394404</v>
      </c>
      <c r="Y197" t="str">
        <f>IF(Derived_Metrics[[#This Row],[Cumulative_Revenue_%]]&lt;=0.8,"Top 80% Revenue","Remaining 20% Revenue")</f>
        <v>Top 80% Revenue</v>
      </c>
    </row>
    <row r="198" spans="1:25" x14ac:dyDescent="0.25">
      <c r="A198" t="s">
        <v>1075</v>
      </c>
      <c r="B198" s="1">
        <v>42798</v>
      </c>
      <c r="C198" t="s">
        <v>1076</v>
      </c>
      <c r="D198" s="4">
        <f>SUMIFS(Derived_Metrics[Revenue],Derived_Metrics[Customer ID],Derived_Metrics[[#This Row],[Customer ID]])</f>
        <v>11057.382</v>
      </c>
      <c r="E198" s="4">
        <f>SUMIFS(Derived_Metrics[Profit],Derived_Metrics[Customer ID],Derived_Metrics[[#This Row],[Customer ID]])</f>
        <v>457.33679999999998</v>
      </c>
      <c r="F198" s="5">
        <f>_xlfn.PERCENTRANK.INC(Derived_Metrics[Customer Revenue],Derived_Metrics[[#This Row],[Customer Revenue]])</f>
        <v>0.79200000000000004</v>
      </c>
      <c r="G198" s="5" t="str" cm="1">
        <f t="array" ref="G198">_xlfn.IFS(Derived_Metrics[[#This Row],[Customer Revenue Percentile]]&gt;=0.8,"High Value",Derived_Metrics[[#This Row],[Customer Revenue Percentile]]&gt;=0.4,"Medium Value",TRUE,"Low Value")</f>
        <v>Medium Value</v>
      </c>
      <c r="H198" s="12">
        <f>_xlfn.RANK.EQ(Derived_Metrics[[#This Row],[Customer Revenue]],Derived_Metrics[Customer Revenue],0)</f>
        <v>437</v>
      </c>
      <c r="I198" s="15">
        <f>Derived_Metrics[[#This Row],[Customer Revenue]]/SUM(Derived_Metrics[Customer Revenue])</f>
        <v>7.0975210153128654E-4</v>
      </c>
      <c r="J198" t="s">
        <v>1078</v>
      </c>
      <c r="K198" s="5">
        <f>SUMIFS(Derived_Metrics[Revenue],Derived_Metrics[Product ID],Derived_Metrics[[#This Row],[Product ID]])</f>
        <v>1069.8240000000001</v>
      </c>
      <c r="L198" s="5">
        <f>SUMIFS(Derived_Metrics[Profit],Derived_Metrics[Product ID],Derived_Metrics[[#This Row],[Product ID]])</f>
        <v>50.307200000000016</v>
      </c>
      <c r="M198" s="5" t="str">
        <f>IF(AND(Derived_Metrics[[#This Row],[Product Revenue]]&gt;AVERAGE(Derived_Metrics[Product Revenue]),Derived_Metrics[[#This Row],[Product Profit]]&lt;0),"high sales Low Profit","Normal")</f>
        <v>Normal</v>
      </c>
      <c r="N198">
        <v>25.472000000000001</v>
      </c>
      <c r="O198">
        <v>4</v>
      </c>
      <c r="P198">
        <v>0.2</v>
      </c>
      <c r="Q198">
        <v>7.6416000000000004</v>
      </c>
      <c r="R198">
        <f>Derived_Metrics[[#This Row],[Selling Price]]*Derived_Metrics[[#This Row],[Quantity]]</f>
        <v>101.88800000000001</v>
      </c>
      <c r="S198" s="2">
        <f>IF(Derived_Metrics[[#This Row],[Revenue]]=0,0,Derived_Metrics[[#This Row],[Profit]]/Derived_Metrics[[#This Row],[Revenue]])</f>
        <v>7.4999999999999997E-2</v>
      </c>
      <c r="T198" t="str">
        <f>IF(Derived_Metrics[[#This Row],[Profit]]&lt;0, "Loss","Profit")</f>
        <v>Profit</v>
      </c>
      <c r="U198" s="5">
        <f>Derived_Metrics[[#This Row],[Selling Price]]*Derived_Metrics[[#This Row],[Quantity]]*Derived_Metrics[[#This Row],[Discount]]</f>
        <v>20.377600000000001</v>
      </c>
      <c r="V198" t="str">
        <f>IF(Derived_Metrics[[#This Row],[Discount]]&gt;0,"Discount Applied","No Discount")</f>
        <v>Discount Applied</v>
      </c>
      <c r="W198" t="str">
        <f>IF(Derived_Metrics[[#This Row],[Discount]]&gt;0.3,"High Discount","Low Discount")</f>
        <v>Low Discount</v>
      </c>
      <c r="X198" s="13">
        <f>SUMIFS(Derived_Metrics[Customer_Revenue_Share],Derived_Metrics[Customee_ Revenue _Rank],"&lt;="&amp;Derived_Metrics[[#This Row],[Customee_ Revenue _Rank]])</f>
        <v>0.58652199683249906</v>
      </c>
      <c r="Y198" t="str">
        <f>IF(Derived_Metrics[[#This Row],[Cumulative_Revenue_%]]&lt;=0.8,"Top 80% Revenue","Remaining 20% Revenue")</f>
        <v>Top 80% Revenue</v>
      </c>
    </row>
    <row r="199" spans="1:25" x14ac:dyDescent="0.25">
      <c r="A199" t="s">
        <v>1079</v>
      </c>
      <c r="B199" s="1">
        <v>43097</v>
      </c>
      <c r="C199" t="s">
        <v>1081</v>
      </c>
      <c r="D199" s="4">
        <f>SUMIFS(Derived_Metrics[Revenue],Derived_Metrics[Customer ID],Derived_Metrics[[#This Row],[Customer ID]])</f>
        <v>157.7056</v>
      </c>
      <c r="E199" s="4">
        <f>SUMIFS(Derived_Metrics[Profit],Derived_Metrics[Customer ID],Derived_Metrics[[#This Row],[Customer ID]])</f>
        <v>-11.596</v>
      </c>
      <c r="F199" s="5">
        <f>_xlfn.PERCENTRANK.INC(Derived_Metrics[Customer Revenue],Derived_Metrics[[#This Row],[Customer Revenue]])</f>
        <v>0.03</v>
      </c>
      <c r="G199" s="5" t="str" cm="1">
        <f t="array" ref="G199">_xlfn.IFS(Derived_Metrics[[#This Row],[Customer Revenue Percentile]]&gt;=0.8,"High Value",Derived_Metrics[[#This Row],[Customer Revenue Percentile]]&gt;=0.4,"Medium Value",TRUE,"Low Value")</f>
        <v>Low Value</v>
      </c>
      <c r="H199" s="12">
        <f>_xlfn.RANK.EQ(Derived_Metrics[[#This Row],[Customer Revenue]],Derived_Metrics[Customer Revenue],0)</f>
        <v>2057</v>
      </c>
      <c r="I199" s="15">
        <f>Derived_Metrics[[#This Row],[Customer Revenue]]/SUM(Derived_Metrics[Customer Revenue])</f>
        <v>1.0122819400039943E-5</v>
      </c>
      <c r="J199" t="s">
        <v>377</v>
      </c>
      <c r="K199" s="5">
        <f>SUMIFS(Derived_Metrics[Revenue],Derived_Metrics[Product ID],Derived_Metrics[[#This Row],[Product ID]])</f>
        <v>6416.6466</v>
      </c>
      <c r="L199" s="5">
        <f>SUMIFS(Derived_Metrics[Profit],Derived_Metrics[Product ID],Derived_Metrics[[#This Row],[Product ID]])</f>
        <v>-20.293000000000006</v>
      </c>
      <c r="M199" s="5" t="str">
        <f>IF(AND(Derived_Metrics[[#This Row],[Product Revenue]]&gt;AVERAGE(Derived_Metrics[Product Revenue]),Derived_Metrics[[#This Row],[Product Profit]]&lt;0),"high sales Low Profit","Normal")</f>
        <v>Normal</v>
      </c>
      <c r="N199">
        <v>78.852800000000002</v>
      </c>
      <c r="O199">
        <v>2</v>
      </c>
      <c r="P199">
        <v>0.32</v>
      </c>
      <c r="Q199">
        <v>-11.596</v>
      </c>
      <c r="R199">
        <f>Derived_Metrics[[#This Row],[Selling Price]]*Derived_Metrics[[#This Row],[Quantity]]</f>
        <v>157.7056</v>
      </c>
      <c r="S199" s="2">
        <f>IF(Derived_Metrics[[#This Row],[Revenue]]=0,0,Derived_Metrics[[#This Row],[Profit]]/Derived_Metrics[[#This Row],[Revenue]])</f>
        <v>-7.3529411764705885E-2</v>
      </c>
      <c r="T199" t="str">
        <f>IF(Derived_Metrics[[#This Row],[Profit]]&lt;0, "Loss","Profit")</f>
        <v>Loss</v>
      </c>
      <c r="U199" s="5">
        <f>Derived_Metrics[[#This Row],[Selling Price]]*Derived_Metrics[[#This Row],[Quantity]]*Derived_Metrics[[#This Row],[Discount]]</f>
        <v>50.465792</v>
      </c>
      <c r="V199" t="str">
        <f>IF(Derived_Metrics[[#This Row],[Discount]]&gt;0,"Discount Applied","No Discount")</f>
        <v>Discount Applied</v>
      </c>
      <c r="W199" t="str">
        <f>IF(Derived_Metrics[[#This Row],[Discount]]&gt;0.3,"High Discount","Low Discount")</f>
        <v>High Discount</v>
      </c>
      <c r="X199" s="13">
        <f>SUMIFS(Derived_Metrics[Customer_Revenue_Share],Derived_Metrics[Customee_ Revenue _Rank],"&lt;="&amp;Derived_Metrics[[#This Row],[Customee_ Revenue _Rank]])</f>
        <v>0.9996801871748352</v>
      </c>
      <c r="Y199" t="str">
        <f>IF(Derived_Metrics[[#This Row],[Cumulative_Revenue_%]]&lt;=0.8,"Top 80% Revenue","Remaining 20% Revenue")</f>
        <v>Remaining 20% Revenue</v>
      </c>
    </row>
    <row r="200" spans="1:25" x14ac:dyDescent="0.25">
      <c r="A200" t="s">
        <v>1084</v>
      </c>
      <c r="B200" s="1">
        <v>42269</v>
      </c>
      <c r="C200" t="s">
        <v>1086</v>
      </c>
      <c r="D200" s="4">
        <f>SUMIFS(Derived_Metrics[Revenue],Derived_Metrics[Customer ID],Derived_Metrics[[#This Row],[Customer ID]])</f>
        <v>971.15999999999985</v>
      </c>
      <c r="E200" s="4">
        <f>SUMIFS(Derived_Metrics[Profit],Derived_Metrics[Customer ID],Derived_Metrics[[#This Row],[Customer ID]])</f>
        <v>74.173200000000008</v>
      </c>
      <c r="F200" s="5">
        <f>_xlfn.PERCENTRANK.INC(Derived_Metrics[Customer Revenue],Derived_Metrics[[#This Row],[Customer Revenue]])</f>
        <v>0.157</v>
      </c>
      <c r="G200" s="5" t="str" cm="1">
        <f t="array" ref="G200">_xlfn.IFS(Derived_Metrics[[#This Row],[Customer Revenue Percentile]]&gt;=0.8,"High Value",Derived_Metrics[[#This Row],[Customer Revenue Percentile]]&gt;=0.4,"Medium Value",TRUE,"Low Value")</f>
        <v>Low Value</v>
      </c>
      <c r="H200" s="12">
        <f>_xlfn.RANK.EQ(Derived_Metrics[[#This Row],[Customer Revenue]],Derived_Metrics[Customer Revenue],0)</f>
        <v>1785</v>
      </c>
      <c r="I200" s="15">
        <f>Derived_Metrics[[#This Row],[Customer Revenue]]/SUM(Derived_Metrics[Customer Revenue])</f>
        <v>6.2336894115001555E-5</v>
      </c>
      <c r="J200" t="s">
        <v>1088</v>
      </c>
      <c r="K200" s="5">
        <f>SUMIFS(Derived_Metrics[Revenue],Derived_Metrics[Product ID],Derived_Metrics[[#This Row],[Product ID]])</f>
        <v>4398.8999999999996</v>
      </c>
      <c r="L200" s="5">
        <f>SUMIFS(Derived_Metrics[Profit],Derived_Metrics[Product ID],Derived_Metrics[[#This Row],[Product ID]])</f>
        <v>345.774</v>
      </c>
      <c r="M200" s="5" t="str">
        <f>IF(AND(Derived_Metrics[[#This Row],[Product Revenue]]&gt;AVERAGE(Derived_Metrics[Product Revenue]),Derived_Metrics[[#This Row],[Product Profit]]&lt;0),"high sales Low Profit","Normal")</f>
        <v>Normal</v>
      </c>
      <c r="N200">
        <v>204.6</v>
      </c>
      <c r="O200">
        <v>2</v>
      </c>
      <c r="P200">
        <v>0</v>
      </c>
      <c r="Q200">
        <v>53.195999999999998</v>
      </c>
      <c r="R200">
        <f>Derived_Metrics[[#This Row],[Selling Price]]*Derived_Metrics[[#This Row],[Quantity]]</f>
        <v>409.2</v>
      </c>
      <c r="S200" s="2">
        <f>IF(Derived_Metrics[[#This Row],[Revenue]]=0,0,Derived_Metrics[[#This Row],[Profit]]/Derived_Metrics[[#This Row],[Revenue]])</f>
        <v>0.13</v>
      </c>
      <c r="T200" t="str">
        <f>IF(Derived_Metrics[[#This Row],[Profit]]&lt;0, "Loss","Profit")</f>
        <v>Profit</v>
      </c>
      <c r="U200" s="5">
        <f>Derived_Metrics[[#This Row],[Selling Price]]*Derived_Metrics[[#This Row],[Quantity]]*Derived_Metrics[[#This Row],[Discount]]</f>
        <v>0</v>
      </c>
      <c r="V200" t="str">
        <f>IF(Derived_Metrics[[#This Row],[Discount]]&gt;0,"Discount Applied","No Discount")</f>
        <v>No Discount</v>
      </c>
      <c r="W200" t="str">
        <f>IF(Derived_Metrics[[#This Row],[Discount]]&gt;0.3,"High Discount","Low Discount")</f>
        <v>Low Discount</v>
      </c>
      <c r="X200" s="13">
        <f>SUMIFS(Derived_Metrics[Customer_Revenue_Share],Derived_Metrics[Customee_ Revenue _Rank],"&lt;="&amp;Derived_Metrics[[#This Row],[Customee_ Revenue _Rank]])</f>
        <v>0.9904115693824358</v>
      </c>
      <c r="Y200" t="str">
        <f>IF(Derived_Metrics[[#This Row],[Cumulative_Revenue_%]]&lt;=0.8,"Top 80% Revenue","Remaining 20% Revenue")</f>
        <v>Remaining 20% Revenue</v>
      </c>
    </row>
    <row r="201" spans="1:25" x14ac:dyDescent="0.25">
      <c r="A201" t="s">
        <v>1090</v>
      </c>
      <c r="B201" s="1">
        <v>43053</v>
      </c>
      <c r="C201" t="s">
        <v>1092</v>
      </c>
      <c r="D201" s="4">
        <f>SUMIFS(Derived_Metrics[Revenue],Derived_Metrics[Customer ID],Derived_Metrics[[#This Row],[Customer ID]])</f>
        <v>11123.288</v>
      </c>
      <c r="E201" s="4">
        <f>SUMIFS(Derived_Metrics[Profit],Derived_Metrics[Customer ID],Derived_Metrics[[#This Row],[Customer ID]])</f>
        <v>361.7373</v>
      </c>
      <c r="F201" s="5">
        <f>_xlfn.PERCENTRANK.INC(Derived_Metrics[Customer Revenue],Derived_Metrics[[#This Row],[Customer Revenue]])</f>
        <v>0.79900000000000004</v>
      </c>
      <c r="G201" s="5" t="str" cm="1">
        <f t="array" ref="G201">_xlfn.IFS(Derived_Metrics[[#This Row],[Customer Revenue Percentile]]&gt;=0.8,"High Value",Derived_Metrics[[#This Row],[Customer Revenue Percentile]]&gt;=0.4,"Medium Value",TRUE,"Low Value")</f>
        <v>Medium Value</v>
      </c>
      <c r="H201" s="12">
        <f>_xlfn.RANK.EQ(Derived_Metrics[[#This Row],[Customer Revenue]],Derived_Metrics[Customer Revenue],0)</f>
        <v>423</v>
      </c>
      <c r="I201" s="15">
        <f>Derived_Metrics[[#This Row],[Customer Revenue]]/SUM(Derived_Metrics[Customer Revenue])</f>
        <v>7.139824810192631E-4</v>
      </c>
      <c r="J201" t="s">
        <v>353</v>
      </c>
      <c r="K201" s="5">
        <f>SUMIFS(Derived_Metrics[Revenue],Derived_Metrics[Product ID],Derived_Metrics[[#This Row],[Product ID]])</f>
        <v>26609.752</v>
      </c>
      <c r="L201" s="5">
        <f>SUMIFS(Derived_Metrics[Profit],Derived_Metrics[Product ID],Derived_Metrics[[#This Row],[Product ID]])</f>
        <v>267.30340000000001</v>
      </c>
      <c r="M201" s="5" t="str">
        <f>IF(AND(Derived_Metrics[[#This Row],[Product Revenue]]&gt;AVERAGE(Derived_Metrics[Product Revenue]),Derived_Metrics[[#This Row],[Product Profit]]&lt;0),"high sales Low Profit","Normal")</f>
        <v>Normal</v>
      </c>
      <c r="N201">
        <v>321.56799999999998</v>
      </c>
      <c r="O201">
        <v>2</v>
      </c>
      <c r="P201">
        <v>0.2</v>
      </c>
      <c r="Q201">
        <v>28.1372</v>
      </c>
      <c r="R201">
        <f>Derived_Metrics[[#This Row],[Selling Price]]*Derived_Metrics[[#This Row],[Quantity]]</f>
        <v>643.13599999999997</v>
      </c>
      <c r="S201" s="2">
        <f>IF(Derived_Metrics[[#This Row],[Revenue]]=0,0,Derived_Metrics[[#This Row],[Profit]]/Derived_Metrics[[#This Row],[Revenue]])</f>
        <v>4.3750000000000004E-2</v>
      </c>
      <c r="T201" t="str">
        <f>IF(Derived_Metrics[[#This Row],[Profit]]&lt;0, "Loss","Profit")</f>
        <v>Profit</v>
      </c>
      <c r="U201" s="5">
        <f>Derived_Metrics[[#This Row],[Selling Price]]*Derived_Metrics[[#This Row],[Quantity]]*Derived_Metrics[[#This Row],[Discount]]</f>
        <v>128.62719999999999</v>
      </c>
      <c r="V201" t="str">
        <f>IF(Derived_Metrics[[#This Row],[Discount]]&gt;0,"Discount Applied","No Discount")</f>
        <v>Discount Applied</v>
      </c>
      <c r="W201" t="str">
        <f>IF(Derived_Metrics[[#This Row],[Discount]]&gt;0.3,"High Discount","Low Discount")</f>
        <v>Low Discount</v>
      </c>
      <c r="X201" s="13">
        <f>SUMIFS(Derived_Metrics[Customer_Revenue_Share],Derived_Metrics[Customee_ Revenue _Rank],"&lt;="&amp;Derived_Metrics[[#This Row],[Customee_ Revenue _Rank]])</f>
        <v>0.57585544965688718</v>
      </c>
      <c r="Y201" t="str">
        <f>IF(Derived_Metrics[[#This Row],[Cumulative_Revenue_%]]&lt;=0.8,"Top 80% Revenue","Remaining 20% Revenue")</f>
        <v>Top 80% Revenue</v>
      </c>
    </row>
    <row r="202" spans="1:25" x14ac:dyDescent="0.25">
      <c r="A202" t="s">
        <v>1094</v>
      </c>
      <c r="B202" s="1">
        <v>41655</v>
      </c>
      <c r="C202" t="s">
        <v>1097</v>
      </c>
      <c r="D202" s="4">
        <f>SUMIFS(Derived_Metrics[Revenue],Derived_Metrics[Customer ID],Derived_Metrics[[#This Row],[Customer ID]])</f>
        <v>981.58400000000006</v>
      </c>
      <c r="E202" s="4">
        <f>SUMIFS(Derived_Metrics[Profit],Derived_Metrics[Customer ID],Derived_Metrics[[#This Row],[Customer ID]])</f>
        <v>62.537199999999999</v>
      </c>
      <c r="F202" s="5">
        <f>_xlfn.PERCENTRANK.INC(Derived_Metrics[Customer Revenue],Derived_Metrics[[#This Row],[Customer Revenue]])</f>
        <v>0.16700000000000001</v>
      </c>
      <c r="G202" s="5" t="str" cm="1">
        <f t="array" ref="G202">_xlfn.IFS(Derived_Metrics[[#This Row],[Customer Revenue Percentile]]&gt;=0.8,"High Value",Derived_Metrics[[#This Row],[Customer Revenue Percentile]]&gt;=0.4,"Medium Value",TRUE,"Low Value")</f>
        <v>Low Value</v>
      </c>
      <c r="H202" s="12">
        <f>_xlfn.RANK.EQ(Derived_Metrics[[#This Row],[Customer Revenue]],Derived_Metrics[Customer Revenue],0)</f>
        <v>1765</v>
      </c>
      <c r="I202" s="15">
        <f>Derived_Metrics[[#This Row],[Customer Revenue]]/SUM(Derived_Metrics[Customer Revenue])</f>
        <v>6.3005990643127504E-5</v>
      </c>
      <c r="J202" t="s">
        <v>1099</v>
      </c>
      <c r="K202" s="5">
        <f>SUMIFS(Derived_Metrics[Revenue],Derived_Metrics[Product ID],Derived_Metrics[[#This Row],[Product ID]])</f>
        <v>1768.8639999999998</v>
      </c>
      <c r="L202" s="5">
        <f>SUMIFS(Derived_Metrics[Profit],Derived_Metrics[Product ID],Derived_Metrics[[#This Row],[Product ID]])</f>
        <v>61.433599999999998</v>
      </c>
      <c r="M202" s="5" t="str">
        <f>IF(AND(Derived_Metrics[[#This Row],[Product Revenue]]&gt;AVERAGE(Derived_Metrics[Product Revenue]),Derived_Metrics[[#This Row],[Product Profit]]&lt;0),"high sales Low Profit","Normal")</f>
        <v>Normal</v>
      </c>
      <c r="N202">
        <v>127.104</v>
      </c>
      <c r="O202">
        <v>6</v>
      </c>
      <c r="P202">
        <v>0.2</v>
      </c>
      <c r="Q202">
        <v>28.598400000000002</v>
      </c>
      <c r="R202">
        <f>Derived_Metrics[[#This Row],[Selling Price]]*Derived_Metrics[[#This Row],[Quantity]]</f>
        <v>762.62400000000002</v>
      </c>
      <c r="S202" s="2">
        <f>IF(Derived_Metrics[[#This Row],[Revenue]]=0,0,Derived_Metrics[[#This Row],[Profit]]/Derived_Metrics[[#This Row],[Revenue]])</f>
        <v>3.7499999999999999E-2</v>
      </c>
      <c r="T202" t="str">
        <f>IF(Derived_Metrics[[#This Row],[Profit]]&lt;0, "Loss","Profit")</f>
        <v>Profit</v>
      </c>
      <c r="U202" s="5">
        <f>Derived_Metrics[[#This Row],[Selling Price]]*Derived_Metrics[[#This Row],[Quantity]]*Derived_Metrics[[#This Row],[Discount]]</f>
        <v>152.5248</v>
      </c>
      <c r="V202" t="str">
        <f>IF(Derived_Metrics[[#This Row],[Discount]]&gt;0,"Discount Applied","No Discount")</f>
        <v>Discount Applied</v>
      </c>
      <c r="W202" t="str">
        <f>IF(Derived_Metrics[[#This Row],[Discount]]&gt;0.3,"High Discount","Low Discount")</f>
        <v>Low Discount</v>
      </c>
      <c r="X202" s="13">
        <f>SUMIFS(Derived_Metrics[Customer_Revenue_Share],Derived_Metrics[Customee_ Revenue _Rank],"&lt;="&amp;Derived_Metrics[[#This Row],[Customee_ Revenue _Rank]])</f>
        <v>0.9890969563302493</v>
      </c>
      <c r="Y202" t="str">
        <f>IF(Derived_Metrics[[#This Row],[Cumulative_Revenue_%]]&lt;=0.8,"Top 80% Revenue","Remaining 20% Revenue")</f>
        <v>Remaining 20% Revenue</v>
      </c>
    </row>
    <row r="203" spans="1:25" x14ac:dyDescent="0.25">
      <c r="A203" t="s">
        <v>1101</v>
      </c>
      <c r="B203" s="1">
        <v>42439</v>
      </c>
      <c r="C203" t="s">
        <v>72</v>
      </c>
      <c r="D203" s="4">
        <f>SUMIFS(Derived_Metrics[Revenue],Derived_Metrics[Customer ID],Derived_Metrics[[#This Row],[Customer ID]])</f>
        <v>8789.7930000000015</v>
      </c>
      <c r="E203" s="4">
        <f>SUMIFS(Derived_Metrics[Profit],Derived_Metrics[Customer ID],Derived_Metrics[[#This Row],[Customer ID]])</f>
        <v>256.245</v>
      </c>
      <c r="F203" s="5">
        <f>_xlfn.PERCENTRANK.INC(Derived_Metrics[Customer Revenue],Derived_Metrics[[#This Row],[Customer Revenue]])</f>
        <v>0.70899999999999996</v>
      </c>
      <c r="G203" s="5" t="str" cm="1">
        <f t="array" ref="G203">_xlfn.IFS(Derived_Metrics[[#This Row],[Customer Revenue Percentile]]&gt;=0.8,"High Value",Derived_Metrics[[#This Row],[Customer Revenue Percentile]]&gt;=0.4,"Medium Value",TRUE,"Low Value")</f>
        <v>Medium Value</v>
      </c>
      <c r="H203" s="12">
        <f>_xlfn.RANK.EQ(Derived_Metrics[[#This Row],[Customer Revenue]],Derived_Metrics[Customer Revenue],0)</f>
        <v>613</v>
      </c>
      <c r="I203" s="15">
        <f>Derived_Metrics[[#This Row],[Customer Revenue]]/SUM(Derived_Metrics[Customer Revenue])</f>
        <v>5.6419992126300722E-4</v>
      </c>
      <c r="J203" t="s">
        <v>942</v>
      </c>
      <c r="K203" s="5">
        <f>SUMIFS(Derived_Metrics[Revenue],Derived_Metrics[Product ID],Derived_Metrics[[#This Row],[Product ID]])</f>
        <v>7302.4839999999995</v>
      </c>
      <c r="L203" s="5">
        <f>SUMIFS(Derived_Metrics[Profit],Derived_Metrics[Product ID],Derived_Metrics[[#This Row],[Product ID]])</f>
        <v>155.37200000000001</v>
      </c>
      <c r="M203" s="5" t="str">
        <f>IF(AND(Derived_Metrics[[#This Row],[Product Revenue]]&gt;AVERAGE(Derived_Metrics[Product Revenue]),Derived_Metrics[[#This Row],[Product Profit]]&lt;0),"high sales Low Profit","Normal")</f>
        <v>Normal</v>
      </c>
      <c r="N203">
        <v>599.29200000000003</v>
      </c>
      <c r="O203">
        <v>6</v>
      </c>
      <c r="P203">
        <v>0.1</v>
      </c>
      <c r="Q203">
        <v>93.223200000000006</v>
      </c>
      <c r="R203">
        <f>Derived_Metrics[[#This Row],[Selling Price]]*Derived_Metrics[[#This Row],[Quantity]]</f>
        <v>3595.7520000000004</v>
      </c>
      <c r="S203" s="2">
        <f>IF(Derived_Metrics[[#This Row],[Revenue]]=0,0,Derived_Metrics[[#This Row],[Profit]]/Derived_Metrics[[#This Row],[Revenue]])</f>
        <v>2.5925925925925925E-2</v>
      </c>
      <c r="T203" t="str">
        <f>IF(Derived_Metrics[[#This Row],[Profit]]&lt;0, "Loss","Profit")</f>
        <v>Profit</v>
      </c>
      <c r="U203" s="5">
        <f>Derived_Metrics[[#This Row],[Selling Price]]*Derived_Metrics[[#This Row],[Quantity]]*Derived_Metrics[[#This Row],[Discount]]</f>
        <v>359.57520000000005</v>
      </c>
      <c r="V203" t="str">
        <f>IF(Derived_Metrics[[#This Row],[Discount]]&gt;0,"Discount Applied","No Discount")</f>
        <v>Discount Applied</v>
      </c>
      <c r="W203" t="str">
        <f>IF(Derived_Metrics[[#This Row],[Discount]]&gt;0.3,"High Discount","Low Discount")</f>
        <v>Low Discount</v>
      </c>
      <c r="X203" s="13">
        <f>SUMIFS(Derived_Metrics[Customer_Revenue_Share],Derived_Metrics[Customee_ Revenue _Rank],"&lt;="&amp;Derived_Metrics[[#This Row],[Customee_ Revenue _Rank]])</f>
        <v>0.69947908650836887</v>
      </c>
      <c r="Y203" t="str">
        <f>IF(Derived_Metrics[[#This Row],[Cumulative_Revenue_%]]&lt;=0.8,"Top 80% Revenue","Remaining 20% Revenue")</f>
        <v>Top 80% Revenue</v>
      </c>
    </row>
    <row r="204" spans="1:25" x14ac:dyDescent="0.25">
      <c r="A204" t="s">
        <v>1102</v>
      </c>
      <c r="B204" s="1">
        <v>41954</v>
      </c>
      <c r="C204" t="s">
        <v>1104</v>
      </c>
      <c r="D204" s="4">
        <f>SUMIFS(Derived_Metrics[Revenue],Derived_Metrics[Customer ID],Derived_Metrics[[#This Row],[Customer ID]])</f>
        <v>3170.08</v>
      </c>
      <c r="E204" s="4">
        <f>SUMIFS(Derived_Metrics[Profit],Derived_Metrics[Customer ID],Derived_Metrics[[#This Row],[Customer ID]])</f>
        <v>84.518799999999999</v>
      </c>
      <c r="F204" s="5">
        <f>_xlfn.PERCENTRANK.INC(Derived_Metrics[Customer Revenue],Derived_Metrics[[#This Row],[Customer Revenue]])</f>
        <v>0.40699999999999997</v>
      </c>
      <c r="G204" s="5" t="str" cm="1">
        <f t="array" ref="G204">_xlfn.IFS(Derived_Metrics[[#This Row],[Customer Revenue Percentile]]&gt;=0.8,"High Value",Derived_Metrics[[#This Row],[Customer Revenue Percentile]]&gt;=0.4,"Medium Value",TRUE,"Low Value")</f>
        <v>Medium Value</v>
      </c>
      <c r="H204" s="12">
        <f>_xlfn.RANK.EQ(Derived_Metrics[[#This Row],[Customer Revenue]],Derived_Metrics[Customer Revenue],0)</f>
        <v>1256</v>
      </c>
      <c r="I204" s="15">
        <f>Derived_Metrics[[#This Row],[Customer Revenue]]/SUM(Derived_Metrics[Customer Revenue])</f>
        <v>2.0348134323498103E-4</v>
      </c>
      <c r="J204" t="s">
        <v>985</v>
      </c>
      <c r="K204" s="5">
        <f>SUMIFS(Derived_Metrics[Revenue],Derived_Metrics[Product ID],Derived_Metrics[[#This Row],[Product ID]])</f>
        <v>15430.156000000001</v>
      </c>
      <c r="L204" s="5">
        <f>SUMIFS(Derived_Metrics[Profit],Derived_Metrics[Product ID],Derived_Metrics[[#This Row],[Product ID]])</f>
        <v>573.72400000000005</v>
      </c>
      <c r="M204" s="5" t="str">
        <f>IF(AND(Derived_Metrics[[#This Row],[Product Revenue]]&gt;AVERAGE(Derived_Metrics[Product Revenue]),Derived_Metrics[[#This Row],[Product Profit]]&lt;0),"high sales Low Profit","Normal")</f>
        <v>Normal</v>
      </c>
      <c r="N204">
        <v>603.91999999999996</v>
      </c>
      <c r="O204">
        <v>5</v>
      </c>
      <c r="P204">
        <v>0.2</v>
      </c>
      <c r="Q204">
        <v>75.489999999999995</v>
      </c>
      <c r="R204">
        <f>Derived_Metrics[[#This Row],[Selling Price]]*Derived_Metrics[[#This Row],[Quantity]]</f>
        <v>3019.6</v>
      </c>
      <c r="S204" s="2">
        <f>IF(Derived_Metrics[[#This Row],[Revenue]]=0,0,Derived_Metrics[[#This Row],[Profit]]/Derived_Metrics[[#This Row],[Revenue]])</f>
        <v>2.4999999999999998E-2</v>
      </c>
      <c r="T204" t="str">
        <f>IF(Derived_Metrics[[#This Row],[Profit]]&lt;0, "Loss","Profit")</f>
        <v>Profit</v>
      </c>
      <c r="U204" s="5">
        <f>Derived_Metrics[[#This Row],[Selling Price]]*Derived_Metrics[[#This Row],[Quantity]]*Derived_Metrics[[#This Row],[Discount]]</f>
        <v>603.91999999999996</v>
      </c>
      <c r="V204" t="str">
        <f>IF(Derived_Metrics[[#This Row],[Discount]]&gt;0,"Discount Applied","No Discount")</f>
        <v>Discount Applied</v>
      </c>
      <c r="W204" t="str">
        <f>IF(Derived_Metrics[[#This Row],[Discount]]&gt;0.3,"High Discount","Low Discount")</f>
        <v>Low Discount</v>
      </c>
      <c r="X204" s="13">
        <f>SUMIFS(Derived_Metrics[Customer_Revenue_Share],Derived_Metrics[Customee_ Revenue _Rank],"&lt;="&amp;Derived_Metrics[[#This Row],[Customee_ Revenue _Rank]])</f>
        <v>0.92230967889769044</v>
      </c>
      <c r="Y204" t="str">
        <f>IF(Derived_Metrics[[#This Row],[Cumulative_Revenue_%]]&lt;=0.8,"Top 80% Revenue","Remaining 20% Revenue")</f>
        <v>Remaining 20% Revenue</v>
      </c>
    </row>
    <row r="205" spans="1:25" x14ac:dyDescent="0.25">
      <c r="A205" t="s">
        <v>1106</v>
      </c>
      <c r="B205" s="1">
        <v>42876</v>
      </c>
      <c r="C205" t="s">
        <v>1109</v>
      </c>
      <c r="D205" s="4">
        <f>SUMIFS(Derived_Metrics[Revenue],Derived_Metrics[Customer ID],Derived_Metrics[[#This Row],[Customer ID]])</f>
        <v>2600.25</v>
      </c>
      <c r="E205" s="4">
        <f>SUMIFS(Derived_Metrics[Profit],Derived_Metrics[Customer ID],Derived_Metrics[[#This Row],[Customer ID]])</f>
        <v>72.807000000000002</v>
      </c>
      <c r="F205" s="5">
        <f>_xlfn.PERCENTRANK.INC(Derived_Metrics[Customer Revenue],Derived_Metrics[[#This Row],[Customer Revenue]])</f>
        <v>0.35799999999999998</v>
      </c>
      <c r="G205" s="5" t="str" cm="1">
        <f t="array" ref="G205">_xlfn.IFS(Derived_Metrics[[#This Row],[Customer Revenue Percentile]]&gt;=0.8,"High Value",Derived_Metrics[[#This Row],[Customer Revenue Percentile]]&gt;=0.4,"Medium Value",TRUE,"Low Value")</f>
        <v>Low Value</v>
      </c>
      <c r="H205" s="12">
        <f>_xlfn.RANK.EQ(Derived_Metrics[[#This Row],[Customer Revenue]],Derived_Metrics[Customer Revenue],0)</f>
        <v>1360</v>
      </c>
      <c r="I205" s="15">
        <f>Derived_Metrics[[#This Row],[Customer Revenue]]/SUM(Derived_Metrics[Customer Revenue])</f>
        <v>1.6690505058129744E-4</v>
      </c>
      <c r="J205" t="s">
        <v>818</v>
      </c>
      <c r="K205" s="5">
        <f>SUMIFS(Derived_Metrics[Revenue],Derived_Metrics[Product ID],Derived_Metrics[[#This Row],[Product ID]])</f>
        <v>4971.6779999999999</v>
      </c>
      <c r="L205" s="5">
        <f>SUMIFS(Derived_Metrics[Profit],Derived_Metrics[Product ID],Derived_Metrics[[#This Row],[Product ID]])</f>
        <v>106.09020000000001</v>
      </c>
      <c r="M205" s="5" t="str">
        <f>IF(AND(Derived_Metrics[[#This Row],[Product Revenue]]&gt;AVERAGE(Derived_Metrics[Product Revenue]),Derived_Metrics[[#This Row],[Product Profit]]&lt;0),"high sales Low Profit","Normal")</f>
        <v>Normal</v>
      </c>
      <c r="N205">
        <v>520.04999999999995</v>
      </c>
      <c r="O205">
        <v>5</v>
      </c>
      <c r="P205">
        <v>0</v>
      </c>
      <c r="Q205">
        <v>72.807000000000002</v>
      </c>
      <c r="R205">
        <f>Derived_Metrics[[#This Row],[Selling Price]]*Derived_Metrics[[#This Row],[Quantity]]</f>
        <v>2600.25</v>
      </c>
      <c r="S205" s="2">
        <f>IF(Derived_Metrics[[#This Row],[Revenue]]=0,0,Derived_Metrics[[#This Row],[Profit]]/Derived_Metrics[[#This Row],[Revenue]])</f>
        <v>2.8000000000000001E-2</v>
      </c>
      <c r="T205" t="str">
        <f>IF(Derived_Metrics[[#This Row],[Profit]]&lt;0, "Loss","Profit")</f>
        <v>Profit</v>
      </c>
      <c r="U205" s="5">
        <f>Derived_Metrics[[#This Row],[Selling Price]]*Derived_Metrics[[#This Row],[Quantity]]*Derived_Metrics[[#This Row],[Discount]]</f>
        <v>0</v>
      </c>
      <c r="V205" t="str">
        <f>IF(Derived_Metrics[[#This Row],[Discount]]&gt;0,"Discount Applied","No Discount")</f>
        <v>No Discount</v>
      </c>
      <c r="W205" t="str">
        <f>IF(Derived_Metrics[[#This Row],[Discount]]&gt;0.3,"High Discount","Low Discount")</f>
        <v>Low Discount</v>
      </c>
      <c r="X205" s="13">
        <f>SUMIFS(Derived_Metrics[Customer_Revenue_Share],Derived_Metrics[Customee_ Revenue _Rank],"&lt;="&amp;Derived_Metrics[[#This Row],[Customee_ Revenue _Rank]])</f>
        <v>0.94159854061404213</v>
      </c>
      <c r="Y205" t="str">
        <f>IF(Derived_Metrics[[#This Row],[Cumulative_Revenue_%]]&lt;=0.8,"Top 80% Revenue","Remaining 20% Revenue")</f>
        <v>Remaining 20% Revenue</v>
      </c>
    </row>
    <row r="206" spans="1:25" x14ac:dyDescent="0.25">
      <c r="A206" t="s">
        <v>1112</v>
      </c>
      <c r="B206" s="1">
        <v>42092</v>
      </c>
      <c r="C206" t="s">
        <v>1115</v>
      </c>
      <c r="D206" s="4">
        <f>SUMIFS(Derived_Metrics[Revenue],Derived_Metrics[Customer ID],Derived_Metrics[[#This Row],[Customer ID]])</f>
        <v>6096.71</v>
      </c>
      <c r="E206" s="4">
        <f>SUMIFS(Derived_Metrics[Profit],Derived_Metrics[Customer ID],Derived_Metrics[[#This Row],[Customer ID]])</f>
        <v>194.1849</v>
      </c>
      <c r="F206" s="5">
        <f>_xlfn.PERCENTRANK.INC(Derived_Metrics[Customer Revenue],Derived_Metrics[[#This Row],[Customer Revenue]])</f>
        <v>0.60499999999999998</v>
      </c>
      <c r="G206" s="5" t="str" cm="1">
        <f t="array" ref="G206">_xlfn.IFS(Derived_Metrics[[#This Row],[Customer Revenue Percentile]]&gt;=0.8,"High Value",Derived_Metrics[[#This Row],[Customer Revenue Percentile]]&gt;=0.4,"Medium Value",TRUE,"Low Value")</f>
        <v>Medium Value</v>
      </c>
      <c r="H206" s="12">
        <f>_xlfn.RANK.EQ(Derived_Metrics[[#This Row],[Customer Revenue]],Derived_Metrics[Customer Revenue],0)</f>
        <v>837</v>
      </c>
      <c r="I206" s="15">
        <f>Derived_Metrics[[#This Row],[Customer Revenue]]/SUM(Derived_Metrics[Customer Revenue])</f>
        <v>3.9133609880953829E-4</v>
      </c>
      <c r="J206" t="s">
        <v>414</v>
      </c>
      <c r="K206" s="5">
        <f>SUMIFS(Derived_Metrics[Revenue],Derived_Metrics[Product ID],Derived_Metrics[[#This Row],[Product ID]])</f>
        <v>53299.071000000004</v>
      </c>
      <c r="L206" s="5">
        <f>SUMIFS(Derived_Metrics[Profit],Derived_Metrics[Product ID],Derived_Metrics[[#This Row],[Product ID]])</f>
        <v>1388.6347999999998</v>
      </c>
      <c r="M206" s="5" t="str">
        <f>IF(AND(Derived_Metrics[[#This Row],[Product Revenue]]&gt;AVERAGE(Derived_Metrics[Product Revenue]),Derived_Metrics[[#This Row],[Product Profit]]&lt;0),"high sales Low Profit","Normal")</f>
        <v>Normal</v>
      </c>
      <c r="N206">
        <v>1166.92</v>
      </c>
      <c r="O206">
        <v>5</v>
      </c>
      <c r="P206">
        <v>0.2</v>
      </c>
      <c r="Q206">
        <v>131.27850000000001</v>
      </c>
      <c r="R206">
        <f>Derived_Metrics[[#This Row],[Selling Price]]*Derived_Metrics[[#This Row],[Quantity]]</f>
        <v>5834.6</v>
      </c>
      <c r="S206" s="2">
        <f>IF(Derived_Metrics[[#This Row],[Revenue]]=0,0,Derived_Metrics[[#This Row],[Profit]]/Derived_Metrics[[#This Row],[Revenue]])</f>
        <v>2.2499999999999999E-2</v>
      </c>
      <c r="T206" t="str">
        <f>IF(Derived_Metrics[[#This Row],[Profit]]&lt;0, "Loss","Profit")</f>
        <v>Profit</v>
      </c>
      <c r="U206" s="5">
        <f>Derived_Metrics[[#This Row],[Selling Price]]*Derived_Metrics[[#This Row],[Quantity]]*Derived_Metrics[[#This Row],[Discount]]</f>
        <v>1166.92</v>
      </c>
      <c r="V206" t="str">
        <f>IF(Derived_Metrics[[#This Row],[Discount]]&gt;0,"Discount Applied","No Discount")</f>
        <v>Discount Applied</v>
      </c>
      <c r="W206" t="str">
        <f>IF(Derived_Metrics[[#This Row],[Discount]]&gt;0.3,"High Discount","Low Discount")</f>
        <v>Low Discount</v>
      </c>
      <c r="X206" s="13">
        <f>SUMIFS(Derived_Metrics[Customer_Revenue_Share],Derived_Metrics[Customee_ Revenue _Rank],"&lt;="&amp;Derived_Metrics[[#This Row],[Customee_ Revenue _Rank]])</f>
        <v>0.80309617841808323</v>
      </c>
      <c r="Y206" t="str">
        <f>IF(Derived_Metrics[[#This Row],[Cumulative_Revenue_%]]&lt;=0.8,"Top 80% Revenue","Remaining 20% Revenue")</f>
        <v>Remaining 20% Revenue</v>
      </c>
    </row>
    <row r="207" spans="1:25" x14ac:dyDescent="0.25">
      <c r="A207" t="s">
        <v>1117</v>
      </c>
      <c r="B207" s="1">
        <v>42305</v>
      </c>
      <c r="C207" t="s">
        <v>1119</v>
      </c>
      <c r="D207" s="4">
        <f>SUMIFS(Derived_Metrics[Revenue],Derived_Metrics[Customer ID],Derived_Metrics[[#This Row],[Customer ID]])</f>
        <v>352.27</v>
      </c>
      <c r="E207" s="4">
        <f>SUMIFS(Derived_Metrics[Profit],Derived_Metrics[Customer ID],Derived_Metrics[[#This Row],[Customer ID]])</f>
        <v>22.070900000000002</v>
      </c>
      <c r="F207" s="5">
        <f>_xlfn.PERCENTRANK.INC(Derived_Metrics[Customer Revenue],Derived_Metrics[[#This Row],[Customer Revenue]])</f>
        <v>6.4000000000000001E-2</v>
      </c>
      <c r="G207" s="5" t="str" cm="1">
        <f t="array" ref="G207">_xlfn.IFS(Derived_Metrics[[#This Row],[Customer Revenue Percentile]]&gt;=0.8,"High Value",Derived_Metrics[[#This Row],[Customer Revenue Percentile]]&gt;=0.4,"Medium Value",TRUE,"Low Value")</f>
        <v>Low Value</v>
      </c>
      <c r="H207" s="12">
        <f>_xlfn.RANK.EQ(Derived_Metrics[[#This Row],[Customer Revenue]],Derived_Metrics[Customer Revenue],0)</f>
        <v>1983</v>
      </c>
      <c r="I207" s="15">
        <f>Derived_Metrics[[#This Row],[Customer Revenue]]/SUM(Derived_Metrics[Customer Revenue])</f>
        <v>2.2611534340264839E-5</v>
      </c>
      <c r="J207" t="s">
        <v>1121</v>
      </c>
      <c r="K207" s="5">
        <f>SUMIFS(Derived_Metrics[Revenue],Derived_Metrics[Product ID],Derived_Metrics[[#This Row],[Product ID]])</f>
        <v>325.83199999999999</v>
      </c>
      <c r="L207" s="5">
        <f>SUMIFS(Derived_Metrics[Profit],Derived_Metrics[Product ID],Derived_Metrics[[#This Row],[Product ID]])</f>
        <v>28.052399999999995</v>
      </c>
      <c r="M207" s="5" t="str">
        <f>IF(AND(Derived_Metrics[[#This Row],[Product Revenue]]&gt;AVERAGE(Derived_Metrics[Product Revenue]),Derived_Metrics[[#This Row],[Product Profit]]&lt;0),"high sales Low Profit","Normal")</f>
        <v>Normal</v>
      </c>
      <c r="N207">
        <v>24.1</v>
      </c>
      <c r="O207">
        <v>5</v>
      </c>
      <c r="P207">
        <v>0</v>
      </c>
      <c r="Q207">
        <v>9.1579999999999995</v>
      </c>
      <c r="R207">
        <f>Derived_Metrics[[#This Row],[Selling Price]]*Derived_Metrics[[#This Row],[Quantity]]</f>
        <v>120.5</v>
      </c>
      <c r="S207" s="2">
        <f>IF(Derived_Metrics[[#This Row],[Revenue]]=0,0,Derived_Metrics[[#This Row],[Profit]]/Derived_Metrics[[#This Row],[Revenue]])</f>
        <v>7.5999999999999998E-2</v>
      </c>
      <c r="T207" t="str">
        <f>IF(Derived_Metrics[[#This Row],[Profit]]&lt;0, "Loss","Profit")</f>
        <v>Profit</v>
      </c>
      <c r="U207" s="5">
        <f>Derived_Metrics[[#This Row],[Selling Price]]*Derived_Metrics[[#This Row],[Quantity]]*Derived_Metrics[[#This Row],[Discount]]</f>
        <v>0</v>
      </c>
      <c r="V207" t="str">
        <f>IF(Derived_Metrics[[#This Row],[Discount]]&gt;0,"Discount Applied","No Discount")</f>
        <v>No Discount</v>
      </c>
      <c r="W207" t="str">
        <f>IF(Derived_Metrics[[#This Row],[Discount]]&gt;0.3,"High Discount","Low Discount")</f>
        <v>Low Discount</v>
      </c>
      <c r="X207" s="13">
        <f>SUMIFS(Derived_Metrics[Customer_Revenue_Share],Derived_Metrics[Customee_ Revenue _Rank],"&lt;="&amp;Derived_Metrics[[#This Row],[Customee_ Revenue _Rank]])</f>
        <v>0.99852907183895767</v>
      </c>
      <c r="Y207" t="str">
        <f>IF(Derived_Metrics[[#This Row],[Cumulative_Revenue_%]]&lt;=0.8,"Top 80% Revenue","Remaining 20% Revenue")</f>
        <v>Remaining 20% Revenue</v>
      </c>
    </row>
    <row r="208" spans="1:25" x14ac:dyDescent="0.25">
      <c r="A208" t="s">
        <v>1117</v>
      </c>
      <c r="B208" s="1">
        <v>42305</v>
      </c>
      <c r="C208" t="s">
        <v>1119</v>
      </c>
      <c r="D208" s="4">
        <f>SUMIFS(Derived_Metrics[Revenue],Derived_Metrics[Customer ID],Derived_Metrics[[#This Row],[Customer ID]])</f>
        <v>352.27</v>
      </c>
      <c r="E208" s="4">
        <f>SUMIFS(Derived_Metrics[Profit],Derived_Metrics[Customer ID],Derived_Metrics[[#This Row],[Customer ID]])</f>
        <v>22.070900000000002</v>
      </c>
      <c r="F208" s="5">
        <f>_xlfn.PERCENTRANK.INC(Derived_Metrics[Customer Revenue],Derived_Metrics[[#This Row],[Customer Revenue]])</f>
        <v>6.4000000000000001E-2</v>
      </c>
      <c r="G208" s="5" t="str" cm="1">
        <f t="array" ref="G208">_xlfn.IFS(Derived_Metrics[[#This Row],[Customer Revenue Percentile]]&gt;=0.8,"High Value",Derived_Metrics[[#This Row],[Customer Revenue Percentile]]&gt;=0.4,"Medium Value",TRUE,"Low Value")</f>
        <v>Low Value</v>
      </c>
      <c r="H208" s="12">
        <f>_xlfn.RANK.EQ(Derived_Metrics[[#This Row],[Customer Revenue]],Derived_Metrics[Customer Revenue],0)</f>
        <v>1983</v>
      </c>
      <c r="I208" s="15">
        <f>Derived_Metrics[[#This Row],[Customer Revenue]]/SUM(Derived_Metrics[Customer Revenue])</f>
        <v>2.2611534340264839E-5</v>
      </c>
      <c r="J208" t="s">
        <v>412</v>
      </c>
      <c r="K208" s="5">
        <f>SUMIFS(Derived_Metrics[Revenue],Derived_Metrics[Product ID],Derived_Metrics[[#This Row],[Product ID]])</f>
        <v>697.20200000000011</v>
      </c>
      <c r="L208" s="5">
        <f>SUMIFS(Derived_Metrics[Profit],Derived_Metrics[Product ID],Derived_Metrics[[#This Row],[Product ID]])</f>
        <v>47.725700000000003</v>
      </c>
      <c r="M208" s="5" t="str">
        <f>IF(AND(Derived_Metrics[[#This Row],[Product Revenue]]&gt;AVERAGE(Derived_Metrics[Product Revenue]),Derived_Metrics[[#This Row],[Product Profit]]&lt;0),"high sales Low Profit","Normal")</f>
        <v>Normal</v>
      </c>
      <c r="N208">
        <v>33.11</v>
      </c>
      <c r="O208">
        <v>7</v>
      </c>
      <c r="P208">
        <v>0</v>
      </c>
      <c r="Q208">
        <v>12.9129</v>
      </c>
      <c r="R208">
        <f>Derived_Metrics[[#This Row],[Selling Price]]*Derived_Metrics[[#This Row],[Quantity]]</f>
        <v>231.76999999999998</v>
      </c>
      <c r="S208" s="2">
        <f>IF(Derived_Metrics[[#This Row],[Revenue]]=0,0,Derived_Metrics[[#This Row],[Profit]]/Derived_Metrics[[#This Row],[Revenue]])</f>
        <v>5.5714285714285723E-2</v>
      </c>
      <c r="T208" t="str">
        <f>IF(Derived_Metrics[[#This Row],[Profit]]&lt;0, "Loss","Profit")</f>
        <v>Profit</v>
      </c>
      <c r="U208" s="5">
        <f>Derived_Metrics[[#This Row],[Selling Price]]*Derived_Metrics[[#This Row],[Quantity]]*Derived_Metrics[[#This Row],[Discount]]</f>
        <v>0</v>
      </c>
      <c r="V208" t="str">
        <f>IF(Derived_Metrics[[#This Row],[Discount]]&gt;0,"Discount Applied","No Discount")</f>
        <v>No Discount</v>
      </c>
      <c r="W208" t="str">
        <f>IF(Derived_Metrics[[#This Row],[Discount]]&gt;0.3,"High Discount","Low Discount")</f>
        <v>Low Discount</v>
      </c>
      <c r="X208" s="13">
        <f>SUMIFS(Derived_Metrics[Customer_Revenue_Share],Derived_Metrics[Customee_ Revenue _Rank],"&lt;="&amp;Derived_Metrics[[#This Row],[Customee_ Revenue _Rank]])</f>
        <v>0.99852907183895767</v>
      </c>
      <c r="Y208" t="str">
        <f>IF(Derived_Metrics[[#This Row],[Cumulative_Revenue_%]]&lt;=0.8,"Top 80% Revenue","Remaining 20% Revenue")</f>
        <v>Remaining 20% Revenue</v>
      </c>
    </row>
    <row r="209" spans="1:25" x14ac:dyDescent="0.25">
      <c r="A209" t="s">
        <v>1123</v>
      </c>
      <c r="B209" s="1">
        <v>42216</v>
      </c>
      <c r="C209" t="s">
        <v>1124</v>
      </c>
      <c r="D209" s="4">
        <f>SUMIFS(Derived_Metrics[Revenue],Derived_Metrics[Customer ID],Derived_Metrics[[#This Row],[Customer ID]])</f>
        <v>7635.4739999999993</v>
      </c>
      <c r="E209" s="4">
        <f>SUMIFS(Derived_Metrics[Profit],Derived_Metrics[Customer ID],Derived_Metrics[[#This Row],[Customer ID]])</f>
        <v>-290.87520000000001</v>
      </c>
      <c r="F209" s="5">
        <f>_xlfn.PERCENTRANK.INC(Derived_Metrics[Customer Revenue],Derived_Metrics[[#This Row],[Customer Revenue]])</f>
        <v>0.67500000000000004</v>
      </c>
      <c r="G209" s="5" t="str" cm="1">
        <f t="array" ref="G209">_xlfn.IFS(Derived_Metrics[[#This Row],[Customer Revenue Percentile]]&gt;=0.8,"High Value",Derived_Metrics[[#This Row],[Customer Revenue Percentile]]&gt;=0.4,"Medium Value",TRUE,"Low Value")</f>
        <v>Medium Value</v>
      </c>
      <c r="H209" s="12">
        <f>_xlfn.RANK.EQ(Derived_Metrics[[#This Row],[Customer Revenue]],Derived_Metrics[Customer Revenue],0)</f>
        <v>690</v>
      </c>
      <c r="I209" s="15">
        <f>Derived_Metrics[[#This Row],[Customer Revenue]]/SUM(Derived_Metrics[Customer Revenue])</f>
        <v>4.9010640291594326E-4</v>
      </c>
      <c r="J209" t="s">
        <v>369</v>
      </c>
      <c r="K209" s="5">
        <f>SUMIFS(Derived_Metrics[Revenue],Derived_Metrics[Product ID],Derived_Metrics[[#This Row],[Product ID]])</f>
        <v>25113.956999999999</v>
      </c>
      <c r="L209" s="5">
        <f>SUMIFS(Derived_Metrics[Profit],Derived_Metrics[Product ID],Derived_Metrics[[#This Row],[Product ID]])</f>
        <v>-192.18540000000002</v>
      </c>
      <c r="M209" s="5" t="str">
        <f>IF(AND(Derived_Metrics[[#This Row],[Product Revenue]]&gt;AVERAGE(Derived_Metrics[Product Revenue]),Derived_Metrics[[#This Row],[Product Profit]]&lt;0),"high sales Low Profit","Normal")</f>
        <v>high sales Low Profit</v>
      </c>
      <c r="N209">
        <v>1090.7819999999999</v>
      </c>
      <c r="O209">
        <v>7</v>
      </c>
      <c r="P209">
        <v>0.4</v>
      </c>
      <c r="Q209">
        <v>-290.87520000000001</v>
      </c>
      <c r="R209">
        <f>Derived_Metrics[[#This Row],[Selling Price]]*Derived_Metrics[[#This Row],[Quantity]]</f>
        <v>7635.4739999999993</v>
      </c>
      <c r="S209" s="2">
        <f>IF(Derived_Metrics[[#This Row],[Revenue]]=0,0,Derived_Metrics[[#This Row],[Profit]]/Derived_Metrics[[#This Row],[Revenue]])</f>
        <v>-3.8095238095238099E-2</v>
      </c>
      <c r="T209" t="str">
        <f>IF(Derived_Metrics[[#This Row],[Profit]]&lt;0, "Loss","Profit")</f>
        <v>Loss</v>
      </c>
      <c r="U209" s="5">
        <f>Derived_Metrics[[#This Row],[Selling Price]]*Derived_Metrics[[#This Row],[Quantity]]*Derived_Metrics[[#This Row],[Discount]]</f>
        <v>3054.1895999999997</v>
      </c>
      <c r="V209" t="str">
        <f>IF(Derived_Metrics[[#This Row],[Discount]]&gt;0,"Discount Applied","No Discount")</f>
        <v>Discount Applied</v>
      </c>
      <c r="W209" t="str">
        <f>IF(Derived_Metrics[[#This Row],[Discount]]&gt;0.3,"High Discount","Low Discount")</f>
        <v>High Discount</v>
      </c>
      <c r="X209" s="13">
        <f>SUMIFS(Derived_Metrics[Customer_Revenue_Share],Derived_Metrics[Customee_ Revenue _Rank],"&lt;="&amp;Derived_Metrics[[#This Row],[Customee_ Revenue _Rank]])</f>
        <v>0.73807978157694976</v>
      </c>
      <c r="Y209" t="str">
        <f>IF(Derived_Metrics[[#This Row],[Cumulative_Revenue_%]]&lt;=0.8,"Top 80% Revenue","Remaining 20% Revenue")</f>
        <v>Top 80% Revenue</v>
      </c>
    </row>
    <row r="210" spans="1:25" x14ac:dyDescent="0.25">
      <c r="A210" t="s">
        <v>1126</v>
      </c>
      <c r="B210" s="1">
        <v>41967</v>
      </c>
      <c r="C210" t="s">
        <v>1128</v>
      </c>
      <c r="D210" s="4">
        <f>SUMIFS(Derived_Metrics[Revenue],Derived_Metrics[Customer ID],Derived_Metrics[[#This Row],[Customer ID]])</f>
        <v>1460.6239999999998</v>
      </c>
      <c r="E210" s="4">
        <f>SUMIFS(Derived_Metrics[Profit],Derived_Metrics[Customer ID],Derived_Metrics[[#This Row],[Customer ID]])</f>
        <v>45.048000000000002</v>
      </c>
      <c r="F210" s="5">
        <f>_xlfn.PERCENTRANK.INC(Derived_Metrics[Customer Revenue],Derived_Metrics[[#This Row],[Customer Revenue]])</f>
        <v>0.21199999999999999</v>
      </c>
      <c r="G210" s="5" t="str" cm="1">
        <f t="array" ref="G210">_xlfn.IFS(Derived_Metrics[[#This Row],[Customer Revenue Percentile]]&gt;=0.8,"High Value",Derived_Metrics[[#This Row],[Customer Revenue Percentile]]&gt;=0.4,"Medium Value",TRUE,"Low Value")</f>
        <v>Low Value</v>
      </c>
      <c r="H210" s="12">
        <f>_xlfn.RANK.EQ(Derived_Metrics[[#This Row],[Customer Revenue]],Derived_Metrics[Customer Revenue],0)</f>
        <v>1669</v>
      </c>
      <c r="I210" s="15">
        <f>Derived_Metrics[[#This Row],[Customer Revenue]]/SUM(Derived_Metrics[Customer Revenue])</f>
        <v>9.3754647668592244E-5</v>
      </c>
      <c r="J210" t="s">
        <v>1130</v>
      </c>
      <c r="K210" s="5">
        <f>SUMIFS(Derived_Metrics[Revenue],Derived_Metrics[Product ID],Derived_Metrics[[#This Row],[Product ID]])</f>
        <v>1805.4680000000001</v>
      </c>
      <c r="L210" s="5">
        <f>SUMIFS(Derived_Metrics[Profit],Derived_Metrics[Product ID],Derived_Metrics[[#This Row],[Product ID]])</f>
        <v>17.447799999999997</v>
      </c>
      <c r="M210" s="5" t="str">
        <f>IF(AND(Derived_Metrics[[#This Row],[Product Revenue]]&gt;AVERAGE(Derived_Metrics[Product Revenue]),Derived_Metrics[[#This Row],[Product Profit]]&lt;0),"high sales Low Profit","Normal")</f>
        <v>Normal</v>
      </c>
      <c r="N210">
        <v>151.72</v>
      </c>
      <c r="O210">
        <v>4</v>
      </c>
      <c r="P210">
        <v>0</v>
      </c>
      <c r="Q210">
        <v>27.3096</v>
      </c>
      <c r="R210">
        <f>Derived_Metrics[[#This Row],[Selling Price]]*Derived_Metrics[[#This Row],[Quantity]]</f>
        <v>606.88</v>
      </c>
      <c r="S210" s="2">
        <f>IF(Derived_Metrics[[#This Row],[Revenue]]=0,0,Derived_Metrics[[#This Row],[Profit]]/Derived_Metrics[[#This Row],[Revenue]])</f>
        <v>4.4999999999999998E-2</v>
      </c>
      <c r="T210" t="str">
        <f>IF(Derived_Metrics[[#This Row],[Profit]]&lt;0, "Loss","Profit")</f>
        <v>Profit</v>
      </c>
      <c r="U210" s="5">
        <f>Derived_Metrics[[#This Row],[Selling Price]]*Derived_Metrics[[#This Row],[Quantity]]*Derived_Metrics[[#This Row],[Discount]]</f>
        <v>0</v>
      </c>
      <c r="V210" t="str">
        <f>IF(Derived_Metrics[[#This Row],[Discount]]&gt;0,"Discount Applied","No Discount")</f>
        <v>No Discount</v>
      </c>
      <c r="W210" t="str">
        <f>IF(Derived_Metrics[[#This Row],[Discount]]&gt;0.3,"High Discount","Low Discount")</f>
        <v>Low Discount</v>
      </c>
      <c r="X210" s="13">
        <f>SUMIFS(Derived_Metrics[Customer_Revenue_Share],Derived_Metrics[Customee_ Revenue _Rank],"&lt;="&amp;Derived_Metrics[[#This Row],[Customee_ Revenue _Rank]])</f>
        <v>0.98195387529735778</v>
      </c>
      <c r="Y210" t="str">
        <f>IF(Derived_Metrics[[#This Row],[Cumulative_Revenue_%]]&lt;=0.8,"Top 80% Revenue","Remaining 20% Revenue")</f>
        <v>Remaining 20% Revenue</v>
      </c>
    </row>
    <row r="211" spans="1:25" x14ac:dyDescent="0.25">
      <c r="A211" t="s">
        <v>1132</v>
      </c>
      <c r="B211" s="1">
        <v>42903</v>
      </c>
      <c r="C211" t="s">
        <v>224</v>
      </c>
      <c r="D211" s="4">
        <f>SUMIFS(Derived_Metrics[Revenue],Derived_Metrics[Customer ID],Derived_Metrics[[#This Row],[Customer ID]])</f>
        <v>13039.97</v>
      </c>
      <c r="E211" s="4">
        <f>SUMIFS(Derived_Metrics[Profit],Derived_Metrics[Customer ID],Derived_Metrics[[#This Row],[Customer ID]])</f>
        <v>-69.729200000000048</v>
      </c>
      <c r="F211" s="5">
        <f>_xlfn.PERCENTRANK.INC(Derived_Metrics[Customer Revenue],Derived_Metrics[[#This Row],[Customer Revenue]])</f>
        <v>0.84599999999999997</v>
      </c>
      <c r="G211" s="5" t="str" cm="1">
        <f t="array" ref="G211">_xlfn.IFS(Derived_Metrics[[#This Row],[Customer Revenue Percentile]]&gt;=0.8,"High Value",Derived_Metrics[[#This Row],[Customer Revenue Percentile]]&gt;=0.4,"Medium Value",TRUE,"Low Value")</f>
        <v>High Value</v>
      </c>
      <c r="H211" s="12">
        <f>_xlfn.RANK.EQ(Derived_Metrics[[#This Row],[Customer Revenue]],Derived_Metrics[Customer Revenue],0)</f>
        <v>325</v>
      </c>
      <c r="I211" s="15">
        <f>Derived_Metrics[[#This Row],[Customer Revenue]]/SUM(Derived_Metrics[Customer Revenue])</f>
        <v>8.3701061529799106E-4</v>
      </c>
      <c r="J211" t="s">
        <v>83</v>
      </c>
      <c r="K211" s="5">
        <f>SUMIFS(Derived_Metrics[Revenue],Derived_Metrics[Product ID],Derived_Metrics[[#This Row],[Product ID]])</f>
        <v>7595.6839999999993</v>
      </c>
      <c r="L211" s="5">
        <f>SUMIFS(Derived_Metrics[Profit],Derived_Metrics[Product ID],Derived_Metrics[[#This Row],[Product ID]])</f>
        <v>235.14070000000004</v>
      </c>
      <c r="M211" s="5" t="str">
        <f>IF(AND(Derived_Metrics[[#This Row],[Product Revenue]]&gt;AVERAGE(Derived_Metrics[Product Revenue]),Derived_Metrics[[#This Row],[Product Profit]]&lt;0),"high sales Low Profit","Normal")</f>
        <v>Normal</v>
      </c>
      <c r="N211">
        <v>155.25</v>
      </c>
      <c r="O211">
        <v>3</v>
      </c>
      <c r="P211">
        <v>0</v>
      </c>
      <c r="Q211">
        <v>46.575000000000003</v>
      </c>
      <c r="R211">
        <f>Derived_Metrics[[#This Row],[Selling Price]]*Derived_Metrics[[#This Row],[Quantity]]</f>
        <v>465.75</v>
      </c>
      <c r="S211" s="2">
        <f>IF(Derived_Metrics[[#This Row],[Revenue]]=0,0,Derived_Metrics[[#This Row],[Profit]]/Derived_Metrics[[#This Row],[Revenue]])</f>
        <v>0.1</v>
      </c>
      <c r="T211" t="str">
        <f>IF(Derived_Metrics[[#This Row],[Profit]]&lt;0, "Loss","Profit")</f>
        <v>Profit</v>
      </c>
      <c r="U211" s="5">
        <f>Derived_Metrics[[#This Row],[Selling Price]]*Derived_Metrics[[#This Row],[Quantity]]*Derived_Metrics[[#This Row],[Discount]]</f>
        <v>0</v>
      </c>
      <c r="V211" t="str">
        <f>IF(Derived_Metrics[[#This Row],[Discount]]&gt;0,"Discount Applied","No Discount")</f>
        <v>No Discount</v>
      </c>
      <c r="W211" t="str">
        <f>IF(Derived_Metrics[[#This Row],[Discount]]&gt;0.3,"High Discount","Low Discount")</f>
        <v>Low Discount</v>
      </c>
      <c r="X211" s="13">
        <f>SUMIFS(Derived_Metrics[Customer_Revenue_Share],Derived_Metrics[Customee_ Revenue _Rank],"&lt;="&amp;Derived_Metrics[[#This Row],[Customee_ Revenue _Rank]])</f>
        <v>0.50027770036211472</v>
      </c>
      <c r="Y211" t="str">
        <f>IF(Derived_Metrics[[#This Row],[Cumulative_Revenue_%]]&lt;=0.8,"Top 80% Revenue","Remaining 20% Revenue")</f>
        <v>Top 80% Revenue</v>
      </c>
    </row>
    <row r="212" spans="1:25" x14ac:dyDescent="0.25">
      <c r="A212" t="s">
        <v>1135</v>
      </c>
      <c r="B212" s="1">
        <v>42359</v>
      </c>
      <c r="C212" t="s">
        <v>1137</v>
      </c>
      <c r="D212" s="4">
        <f>SUMIFS(Derived_Metrics[Revenue],Derived_Metrics[Customer ID],Derived_Metrics[[#This Row],[Customer ID]])</f>
        <v>22417.579999999998</v>
      </c>
      <c r="E212" s="4">
        <f>SUMIFS(Derived_Metrics[Profit],Derived_Metrics[Customer ID],Derived_Metrics[[#This Row],[Customer ID]])</f>
        <v>247.18489999999997</v>
      </c>
      <c r="F212" s="5">
        <f>_xlfn.PERCENTRANK.INC(Derived_Metrics[Customer Revenue],Derived_Metrics[[#This Row],[Customer Revenue]])</f>
        <v>0.92900000000000005</v>
      </c>
      <c r="G212" s="5" t="str" cm="1">
        <f t="array" ref="G212">_xlfn.IFS(Derived_Metrics[[#This Row],[Customer Revenue Percentile]]&gt;=0.8,"High Value",Derived_Metrics[[#This Row],[Customer Revenue Percentile]]&gt;=0.4,"Medium Value",TRUE,"Low Value")</f>
        <v>High Value</v>
      </c>
      <c r="H212" s="12">
        <f>_xlfn.RANK.EQ(Derived_Metrics[[#This Row],[Customer Revenue]],Derived_Metrics[Customer Revenue],0)</f>
        <v>149</v>
      </c>
      <c r="I212" s="15">
        <f>Derived_Metrics[[#This Row],[Customer Revenue]]/SUM(Derived_Metrics[Customer Revenue])</f>
        <v>1.4389413801789374E-3</v>
      </c>
      <c r="J212" t="s">
        <v>313</v>
      </c>
      <c r="K212" s="5">
        <f>SUMIFS(Derived_Metrics[Revenue],Derived_Metrics[Product ID],Derived_Metrics[[#This Row],[Product ID]])</f>
        <v>35927.813999999991</v>
      </c>
      <c r="L212" s="5">
        <f>SUMIFS(Derived_Metrics[Profit],Derived_Metrics[Product ID],Derived_Metrics[[#This Row],[Product ID]])</f>
        <v>448.16400000000004</v>
      </c>
      <c r="M212" s="5" t="str">
        <f>IF(AND(Derived_Metrics[[#This Row],[Product Revenue]]&gt;AVERAGE(Derived_Metrics[Product Revenue]),Derived_Metrics[[#This Row],[Product Profit]]&lt;0),"high sales Low Profit","Normal")</f>
        <v>Normal</v>
      </c>
      <c r="N212">
        <v>1618.37</v>
      </c>
      <c r="O212">
        <v>13</v>
      </c>
      <c r="P212">
        <v>0</v>
      </c>
      <c r="Q212">
        <v>356.04140000000001</v>
      </c>
      <c r="R212">
        <f>Derived_Metrics[[#This Row],[Selling Price]]*Derived_Metrics[[#This Row],[Quantity]]</f>
        <v>21038.809999999998</v>
      </c>
      <c r="S212" s="2">
        <f>IF(Derived_Metrics[[#This Row],[Revenue]]=0,0,Derived_Metrics[[#This Row],[Profit]]/Derived_Metrics[[#This Row],[Revenue]])</f>
        <v>1.6923076923076926E-2</v>
      </c>
      <c r="T212" t="str">
        <f>IF(Derived_Metrics[[#This Row],[Profit]]&lt;0, "Loss","Profit")</f>
        <v>Profit</v>
      </c>
      <c r="U212" s="5">
        <f>Derived_Metrics[[#This Row],[Selling Price]]*Derived_Metrics[[#This Row],[Quantity]]*Derived_Metrics[[#This Row],[Discount]]</f>
        <v>0</v>
      </c>
      <c r="V212" t="str">
        <f>IF(Derived_Metrics[[#This Row],[Discount]]&gt;0,"Discount Applied","No Discount")</f>
        <v>No Discount</v>
      </c>
      <c r="W212" t="str">
        <f>IF(Derived_Metrics[[#This Row],[Discount]]&gt;0.3,"High Discount","Low Discount")</f>
        <v>Low Discount</v>
      </c>
      <c r="X212" s="13">
        <f>SUMIFS(Derived_Metrics[Customer_Revenue_Share],Derived_Metrics[Customee_ Revenue _Rank],"&lt;="&amp;Derived_Metrics[[#This Row],[Customee_ Revenue _Rank]])</f>
        <v>0.31409261428468399</v>
      </c>
      <c r="Y212" t="str">
        <f>IF(Derived_Metrics[[#This Row],[Cumulative_Revenue_%]]&lt;=0.8,"Top 80% Revenue","Remaining 20% Revenue")</f>
        <v>Top 80% Revenue</v>
      </c>
    </row>
    <row r="213" spans="1:25" x14ac:dyDescent="0.25">
      <c r="A213" t="s">
        <v>1139</v>
      </c>
      <c r="B213" s="1">
        <v>42162</v>
      </c>
      <c r="C213" t="s">
        <v>1140</v>
      </c>
      <c r="D213" s="4">
        <f>SUMIFS(Derived_Metrics[Revenue],Derived_Metrics[Customer ID],Derived_Metrics[[#This Row],[Customer ID]])</f>
        <v>2198.8000000000002</v>
      </c>
      <c r="E213" s="4">
        <f>SUMIFS(Derived_Metrics[Profit],Derived_Metrics[Customer ID],Derived_Metrics[[#This Row],[Customer ID]])</f>
        <v>228.90940000000001</v>
      </c>
      <c r="F213" s="5">
        <f>_xlfn.PERCENTRANK.INC(Derived_Metrics[Customer Revenue],Derived_Metrics[[#This Row],[Customer Revenue]])</f>
        <v>0.307</v>
      </c>
      <c r="G213" s="5" t="str" cm="1">
        <f t="array" ref="G213">_xlfn.IFS(Derived_Metrics[[#This Row],[Customer Revenue Percentile]]&gt;=0.8,"High Value",Derived_Metrics[[#This Row],[Customer Revenue Percentile]]&gt;=0.4,"Medium Value",TRUE,"Low Value")</f>
        <v>Low Value</v>
      </c>
      <c r="H213" s="12">
        <f>_xlfn.RANK.EQ(Derived_Metrics[[#This Row],[Customer Revenue]],Derived_Metrics[Customer Revenue],0)</f>
        <v>1467</v>
      </c>
      <c r="I213" s="15">
        <f>Derived_Metrics[[#This Row],[Customer Revenue]]/SUM(Derived_Metrics[Customer Revenue])</f>
        <v>1.411367465505843E-4</v>
      </c>
      <c r="J213" t="s">
        <v>1142</v>
      </c>
      <c r="K213" s="5">
        <f>SUMIFS(Derived_Metrics[Revenue],Derived_Metrics[Product ID],Derived_Metrics[[#This Row],[Product ID]])</f>
        <v>163.33199999999999</v>
      </c>
      <c r="L213" s="5">
        <f>SUMIFS(Derived_Metrics[Profit],Derived_Metrics[Product ID],Derived_Metrics[[#This Row],[Product ID]])</f>
        <v>22.894400000000001</v>
      </c>
      <c r="M213" s="5" t="str">
        <f>IF(AND(Derived_Metrics[[#This Row],[Product Revenue]]&gt;AVERAGE(Derived_Metrics[Product Revenue]),Derived_Metrics[[#This Row],[Product Profit]]&lt;0),"high sales Low Profit","Normal")</f>
        <v>Normal</v>
      </c>
      <c r="N213">
        <v>13.96</v>
      </c>
      <c r="O213">
        <v>2</v>
      </c>
      <c r="P213">
        <v>0</v>
      </c>
      <c r="Q213">
        <v>6.7008000000000001</v>
      </c>
      <c r="R213">
        <f>Derived_Metrics[[#This Row],[Selling Price]]*Derived_Metrics[[#This Row],[Quantity]]</f>
        <v>27.92</v>
      </c>
      <c r="S213" s="2">
        <f>IF(Derived_Metrics[[#This Row],[Revenue]]=0,0,Derived_Metrics[[#This Row],[Profit]]/Derived_Metrics[[#This Row],[Revenue]])</f>
        <v>0.24</v>
      </c>
      <c r="T213" t="str">
        <f>IF(Derived_Metrics[[#This Row],[Profit]]&lt;0, "Loss","Profit")</f>
        <v>Profit</v>
      </c>
      <c r="U213" s="5">
        <f>Derived_Metrics[[#This Row],[Selling Price]]*Derived_Metrics[[#This Row],[Quantity]]*Derived_Metrics[[#This Row],[Discount]]</f>
        <v>0</v>
      </c>
      <c r="V213" t="str">
        <f>IF(Derived_Metrics[[#This Row],[Discount]]&gt;0,"Discount Applied","No Discount")</f>
        <v>No Discount</v>
      </c>
      <c r="W213" t="str">
        <f>IF(Derived_Metrics[[#This Row],[Discount]]&gt;0.3,"High Discount","Low Discount")</f>
        <v>Low Discount</v>
      </c>
      <c r="X213" s="13">
        <f>SUMIFS(Derived_Metrics[Customer_Revenue_Share],Derived_Metrics[Customee_ Revenue _Rank],"&lt;="&amp;Derived_Metrics[[#This Row],[Customee_ Revenue _Rank]])</f>
        <v>0.95836212333715454</v>
      </c>
      <c r="Y213" t="str">
        <f>IF(Derived_Metrics[[#This Row],[Cumulative_Revenue_%]]&lt;=0.8,"Top 80% Revenue","Remaining 20% Revenue")</f>
        <v>Remaining 20% Revenue</v>
      </c>
    </row>
    <row r="214" spans="1:25" x14ac:dyDescent="0.25">
      <c r="A214" t="s">
        <v>1139</v>
      </c>
      <c r="B214" s="1">
        <v>42162</v>
      </c>
      <c r="C214" t="s">
        <v>1140</v>
      </c>
      <c r="D214" s="4">
        <f>SUMIFS(Derived_Metrics[Revenue],Derived_Metrics[Customer ID],Derived_Metrics[[#This Row],[Customer ID]])</f>
        <v>2198.8000000000002</v>
      </c>
      <c r="E214" s="4">
        <f>SUMIFS(Derived_Metrics[Profit],Derived_Metrics[Customer ID],Derived_Metrics[[#This Row],[Customer ID]])</f>
        <v>228.90940000000001</v>
      </c>
      <c r="F214" s="5">
        <f>_xlfn.PERCENTRANK.INC(Derived_Metrics[Customer Revenue],Derived_Metrics[[#This Row],[Customer Revenue]])</f>
        <v>0.307</v>
      </c>
      <c r="G214" s="5" t="str" cm="1">
        <f t="array" ref="G214">_xlfn.IFS(Derived_Metrics[[#This Row],[Customer Revenue Percentile]]&gt;=0.8,"High Value",Derived_Metrics[[#This Row],[Customer Revenue Percentile]]&gt;=0.4,"Medium Value",TRUE,"Low Value")</f>
        <v>Low Value</v>
      </c>
      <c r="H214" s="12">
        <f>_xlfn.RANK.EQ(Derived_Metrics[[#This Row],[Customer Revenue]],Derived_Metrics[Customer Revenue],0)</f>
        <v>1467</v>
      </c>
      <c r="I214" s="15">
        <f>Derived_Metrics[[#This Row],[Customer Revenue]]/SUM(Derived_Metrics[Customer Revenue])</f>
        <v>1.411367465505843E-4</v>
      </c>
      <c r="J214" t="s">
        <v>1016</v>
      </c>
      <c r="K214" s="5">
        <f>SUMIFS(Derived_Metrics[Revenue],Derived_Metrics[Product ID],Derived_Metrics[[#This Row],[Product ID]])</f>
        <v>6939.1840000000002</v>
      </c>
      <c r="L214" s="5">
        <f>SUMIFS(Derived_Metrics[Profit],Derived_Metrics[Product ID],Derived_Metrics[[#This Row],[Product ID]])</f>
        <v>448.76159999999993</v>
      </c>
      <c r="M214" s="5" t="str">
        <f>IF(AND(Derived_Metrics[[#This Row],[Product Revenue]]&gt;AVERAGE(Derived_Metrics[Product Revenue]),Derived_Metrics[[#This Row],[Product Profit]]&lt;0),"high sales Low Profit","Normal")</f>
        <v>Normal</v>
      </c>
      <c r="N214">
        <v>155.82</v>
      </c>
      <c r="O214">
        <v>3</v>
      </c>
      <c r="P214">
        <v>0</v>
      </c>
      <c r="Q214">
        <v>63.886200000000002</v>
      </c>
      <c r="R214">
        <f>Derived_Metrics[[#This Row],[Selling Price]]*Derived_Metrics[[#This Row],[Quantity]]</f>
        <v>467.46</v>
      </c>
      <c r="S214" s="2">
        <f>IF(Derived_Metrics[[#This Row],[Revenue]]=0,0,Derived_Metrics[[#This Row],[Profit]]/Derived_Metrics[[#This Row],[Revenue]])</f>
        <v>0.13666666666666669</v>
      </c>
      <c r="T214" t="str">
        <f>IF(Derived_Metrics[[#This Row],[Profit]]&lt;0, "Loss","Profit")</f>
        <v>Profit</v>
      </c>
      <c r="U214" s="5">
        <f>Derived_Metrics[[#This Row],[Selling Price]]*Derived_Metrics[[#This Row],[Quantity]]*Derived_Metrics[[#This Row],[Discount]]</f>
        <v>0</v>
      </c>
      <c r="V214" t="str">
        <f>IF(Derived_Metrics[[#This Row],[Discount]]&gt;0,"Discount Applied","No Discount")</f>
        <v>No Discount</v>
      </c>
      <c r="W214" t="str">
        <f>IF(Derived_Metrics[[#This Row],[Discount]]&gt;0.3,"High Discount","Low Discount")</f>
        <v>Low Discount</v>
      </c>
      <c r="X214" s="13">
        <f>SUMIFS(Derived_Metrics[Customer_Revenue_Share],Derived_Metrics[Customee_ Revenue _Rank],"&lt;="&amp;Derived_Metrics[[#This Row],[Customee_ Revenue _Rank]])</f>
        <v>0.95836212333715454</v>
      </c>
      <c r="Y214" t="str">
        <f>IF(Derived_Metrics[[#This Row],[Cumulative_Revenue_%]]&lt;=0.8,"Top 80% Revenue","Remaining 20% Revenue")</f>
        <v>Remaining 20% Revenue</v>
      </c>
    </row>
    <row r="215" spans="1:25" x14ac:dyDescent="0.25">
      <c r="A215" t="s">
        <v>1144</v>
      </c>
      <c r="B215" s="1">
        <v>42121</v>
      </c>
      <c r="C215" t="s">
        <v>1009</v>
      </c>
      <c r="D215" s="4">
        <f>SUMIFS(Derived_Metrics[Revenue],Derived_Metrics[Customer ID],Derived_Metrics[[#This Row],[Customer ID]])</f>
        <v>48467.06</v>
      </c>
      <c r="E215" s="4">
        <f>SUMIFS(Derived_Metrics[Profit],Derived_Metrics[Customer ID],Derived_Metrics[[#This Row],[Customer ID]])</f>
        <v>268.60730000000001</v>
      </c>
      <c r="F215" s="5">
        <f>_xlfn.PERCENTRANK.INC(Derived_Metrics[Customer Revenue],Derived_Metrics[[#This Row],[Customer Revenue]])</f>
        <v>0.98899999999999999</v>
      </c>
      <c r="G215" s="5" t="str" cm="1">
        <f t="array" ref="G215">_xlfn.IFS(Derived_Metrics[[#This Row],[Customer Revenue Percentile]]&gt;=0.8,"High Value",Derived_Metrics[[#This Row],[Customer Revenue Percentile]]&gt;=0.4,"Medium Value",TRUE,"Low Value")</f>
        <v>High Value</v>
      </c>
      <c r="H215" s="12">
        <f>_xlfn.RANK.EQ(Derived_Metrics[[#This Row],[Customer Revenue]],Derived_Metrics[Customer Revenue],0)</f>
        <v>21</v>
      </c>
      <c r="I215" s="15">
        <f>Derived_Metrics[[#This Row],[Customer Revenue]]/SUM(Derived_Metrics[Customer Revenue])</f>
        <v>3.1110074419101155E-3</v>
      </c>
      <c r="J215" t="s">
        <v>1147</v>
      </c>
      <c r="K215" s="5">
        <f>SUMIFS(Derived_Metrics[Revenue],Derived_Metrics[Product ID],Derived_Metrics[[#This Row],[Product ID]])</f>
        <v>21294.504000000001</v>
      </c>
      <c r="L215" s="5">
        <f>SUMIFS(Derived_Metrics[Profit],Derived_Metrics[Product ID],Derived_Metrics[[#This Row],[Product ID]])</f>
        <v>697.14149999999995</v>
      </c>
      <c r="M215" s="5" t="str">
        <f>IF(AND(Derived_Metrics[[#This Row],[Product Revenue]]&gt;AVERAGE(Derived_Metrics[Product Revenue]),Derived_Metrics[[#This Row],[Product Profit]]&lt;0),"high sales Low Profit","Normal")</f>
        <v>Normal</v>
      </c>
      <c r="N215">
        <v>1267.53</v>
      </c>
      <c r="O215">
        <v>3</v>
      </c>
      <c r="P215">
        <v>0</v>
      </c>
      <c r="Q215">
        <v>316.88249999999999</v>
      </c>
      <c r="R215">
        <f>Derived_Metrics[[#This Row],[Selling Price]]*Derived_Metrics[[#This Row],[Quantity]]</f>
        <v>3802.59</v>
      </c>
      <c r="S215" s="2">
        <f>IF(Derived_Metrics[[#This Row],[Revenue]]=0,0,Derived_Metrics[[#This Row],[Profit]]/Derived_Metrics[[#This Row],[Revenue]])</f>
        <v>8.3333333333333329E-2</v>
      </c>
      <c r="T215" t="str">
        <f>IF(Derived_Metrics[[#This Row],[Profit]]&lt;0, "Loss","Profit")</f>
        <v>Profit</v>
      </c>
      <c r="U215" s="5">
        <f>Derived_Metrics[[#This Row],[Selling Price]]*Derived_Metrics[[#This Row],[Quantity]]*Derived_Metrics[[#This Row],[Discount]]</f>
        <v>0</v>
      </c>
      <c r="V215" t="str">
        <f>IF(Derived_Metrics[[#This Row],[Discount]]&gt;0,"Discount Applied","No Discount")</f>
        <v>No Discount</v>
      </c>
      <c r="W215" t="str">
        <f>IF(Derived_Metrics[[#This Row],[Discount]]&gt;0.3,"High Discount","Low Discount")</f>
        <v>Low Discount</v>
      </c>
      <c r="X215" s="13">
        <f>SUMIFS(Derived_Metrics[Customer_Revenue_Share],Derived_Metrics[Customee_ Revenue _Rank],"&lt;="&amp;Derived_Metrics[[#This Row],[Customee_ Revenue _Rank]])</f>
        <v>7.9995914215198943E-2</v>
      </c>
      <c r="Y215" t="str">
        <f>IF(Derived_Metrics[[#This Row],[Cumulative_Revenue_%]]&lt;=0.8,"Top 80% Revenue","Remaining 20% Revenue")</f>
        <v>Top 80% Revenue</v>
      </c>
    </row>
    <row r="216" spans="1:25" x14ac:dyDescent="0.25">
      <c r="A216" t="s">
        <v>1149</v>
      </c>
      <c r="B216" s="1">
        <v>41950</v>
      </c>
      <c r="C216" t="s">
        <v>1151</v>
      </c>
      <c r="D216" s="4">
        <f>SUMIFS(Derived_Metrics[Revenue],Derived_Metrics[Customer ID],Derived_Metrics[[#This Row],[Customer ID]])</f>
        <v>23540.15</v>
      </c>
      <c r="E216" s="4">
        <f>SUMIFS(Derived_Metrics[Profit],Derived_Metrics[Customer ID],Derived_Metrics[[#This Row],[Customer ID]])</f>
        <v>1146.4878000000001</v>
      </c>
      <c r="F216" s="5">
        <f>_xlfn.PERCENTRANK.INC(Derived_Metrics[Customer Revenue],Derived_Metrics[[#This Row],[Customer Revenue]])</f>
        <v>0.93899999999999995</v>
      </c>
      <c r="G216" s="5" t="str" cm="1">
        <f t="array" ref="G216">_xlfn.IFS(Derived_Metrics[[#This Row],[Customer Revenue Percentile]]&gt;=0.8,"High Value",Derived_Metrics[[#This Row],[Customer Revenue Percentile]]&gt;=0.4,"Medium Value",TRUE,"Low Value")</f>
        <v>High Value</v>
      </c>
      <c r="H216" s="12">
        <f>_xlfn.RANK.EQ(Derived_Metrics[[#This Row],[Customer Revenue]],Derived_Metrics[Customer Revenue],0)</f>
        <v>123</v>
      </c>
      <c r="I216" s="15">
        <f>Derived_Metrics[[#This Row],[Customer Revenue]]/SUM(Derived_Metrics[Customer Revenue])</f>
        <v>1.5109969912282778E-3</v>
      </c>
      <c r="J216" t="s">
        <v>646</v>
      </c>
      <c r="K216" s="5">
        <f>SUMIFS(Derived_Metrics[Revenue],Derived_Metrics[Product ID],Derived_Metrics[[#This Row],[Product ID]])</f>
        <v>31689.775999999998</v>
      </c>
      <c r="L216" s="5">
        <f>SUMIFS(Derived_Metrics[Profit],Derived_Metrics[Product ID],Derived_Metrics[[#This Row],[Product ID]])</f>
        <v>926.18499999999995</v>
      </c>
      <c r="M216" s="5" t="str">
        <f>IF(AND(Derived_Metrics[[#This Row],[Product Revenue]]&gt;AVERAGE(Derived_Metrics[Product Revenue]),Derived_Metrics[[#This Row],[Product Profit]]&lt;0),"high sales Low Profit","Normal")</f>
        <v>Normal</v>
      </c>
      <c r="N216">
        <v>854.94</v>
      </c>
      <c r="O216">
        <v>3</v>
      </c>
      <c r="P216">
        <v>0</v>
      </c>
      <c r="Q216">
        <v>213.73500000000001</v>
      </c>
      <c r="R216">
        <f>Derived_Metrics[[#This Row],[Selling Price]]*Derived_Metrics[[#This Row],[Quantity]]</f>
        <v>2564.8200000000002</v>
      </c>
      <c r="S216" s="2">
        <f>IF(Derived_Metrics[[#This Row],[Revenue]]=0,0,Derived_Metrics[[#This Row],[Profit]]/Derived_Metrics[[#This Row],[Revenue]])</f>
        <v>8.3333333333333329E-2</v>
      </c>
      <c r="T216" t="str">
        <f>IF(Derived_Metrics[[#This Row],[Profit]]&lt;0, "Loss","Profit")</f>
        <v>Profit</v>
      </c>
      <c r="U216" s="5">
        <f>Derived_Metrics[[#This Row],[Selling Price]]*Derived_Metrics[[#This Row],[Quantity]]*Derived_Metrics[[#This Row],[Discount]]</f>
        <v>0</v>
      </c>
      <c r="V216" t="str">
        <f>IF(Derived_Metrics[[#This Row],[Discount]]&gt;0,"Discount Applied","No Discount")</f>
        <v>No Discount</v>
      </c>
      <c r="W216" t="str">
        <f>IF(Derived_Metrics[[#This Row],[Discount]]&gt;0.3,"High Discount","Low Discount")</f>
        <v>Low Discount</v>
      </c>
      <c r="X216" s="13">
        <f>SUMIFS(Derived_Metrics[Customer_Revenue_Share],Derived_Metrics[Customee_ Revenue _Rank],"&lt;="&amp;Derived_Metrics[[#This Row],[Customee_ Revenue _Rank]])</f>
        <v>0.28299891225452484</v>
      </c>
      <c r="Y216" t="str">
        <f>IF(Derived_Metrics[[#This Row],[Cumulative_Revenue_%]]&lt;=0.8,"Top 80% Revenue","Remaining 20% Revenue")</f>
        <v>Top 80% Revenue</v>
      </c>
    </row>
    <row r="217" spans="1:25" x14ac:dyDescent="0.25">
      <c r="A217" t="s">
        <v>1149</v>
      </c>
      <c r="B217" s="1">
        <v>41950</v>
      </c>
      <c r="C217" t="s">
        <v>1151</v>
      </c>
      <c r="D217" s="4">
        <f>SUMIFS(Derived_Metrics[Revenue],Derived_Metrics[Customer ID],Derived_Metrics[[#This Row],[Customer ID]])</f>
        <v>23540.15</v>
      </c>
      <c r="E217" s="4">
        <f>SUMIFS(Derived_Metrics[Profit],Derived_Metrics[Customer ID],Derived_Metrics[[#This Row],[Customer ID]])</f>
        <v>1146.4878000000001</v>
      </c>
      <c r="F217" s="5">
        <f>_xlfn.PERCENTRANK.INC(Derived_Metrics[Customer Revenue],Derived_Metrics[[#This Row],[Customer Revenue]])</f>
        <v>0.93899999999999995</v>
      </c>
      <c r="G217" s="5" t="str" cm="1">
        <f t="array" ref="G217">_xlfn.IFS(Derived_Metrics[[#This Row],[Customer Revenue Percentile]]&gt;=0.8,"High Value",Derived_Metrics[[#This Row],[Customer Revenue Percentile]]&gt;=0.4,"Medium Value",TRUE,"Low Value")</f>
        <v>High Value</v>
      </c>
      <c r="H217" s="12">
        <f>_xlfn.RANK.EQ(Derived_Metrics[[#This Row],[Customer Revenue]],Derived_Metrics[Customer Revenue],0)</f>
        <v>123</v>
      </c>
      <c r="I217" s="15">
        <f>Derived_Metrics[[#This Row],[Customer Revenue]]/SUM(Derived_Metrics[Customer Revenue])</f>
        <v>1.5109969912282778E-3</v>
      </c>
      <c r="J217" t="s">
        <v>181</v>
      </c>
      <c r="K217" s="5">
        <f>SUMIFS(Derived_Metrics[Revenue],Derived_Metrics[Product ID],Derived_Metrics[[#This Row],[Product ID]])</f>
        <v>2628.3740000000003</v>
      </c>
      <c r="L217" s="5">
        <f>SUMIFS(Derived_Metrics[Profit],Derived_Metrics[Product ID],Derived_Metrics[[#This Row],[Product ID]])</f>
        <v>183.13120000000001</v>
      </c>
      <c r="M217" s="5" t="str">
        <f>IF(AND(Derived_Metrics[[#This Row],[Product Revenue]]&gt;AVERAGE(Derived_Metrics[Product Revenue]),Derived_Metrics[[#This Row],[Product Profit]]&lt;0),"high sales Low Profit","Normal")</f>
        <v>Normal</v>
      </c>
      <c r="N217">
        <v>124.11</v>
      </c>
      <c r="O217">
        <v>9</v>
      </c>
      <c r="P217">
        <v>0</v>
      </c>
      <c r="Q217">
        <v>52.126199999999997</v>
      </c>
      <c r="R217">
        <f>Derived_Metrics[[#This Row],[Selling Price]]*Derived_Metrics[[#This Row],[Quantity]]</f>
        <v>1116.99</v>
      </c>
      <c r="S217" s="2">
        <f>IF(Derived_Metrics[[#This Row],[Revenue]]=0,0,Derived_Metrics[[#This Row],[Profit]]/Derived_Metrics[[#This Row],[Revenue]])</f>
        <v>4.6666666666666662E-2</v>
      </c>
      <c r="T217" t="str">
        <f>IF(Derived_Metrics[[#This Row],[Profit]]&lt;0, "Loss","Profit")</f>
        <v>Profit</v>
      </c>
      <c r="U217" s="5">
        <f>Derived_Metrics[[#This Row],[Selling Price]]*Derived_Metrics[[#This Row],[Quantity]]*Derived_Metrics[[#This Row],[Discount]]</f>
        <v>0</v>
      </c>
      <c r="V217" t="str">
        <f>IF(Derived_Metrics[[#This Row],[Discount]]&gt;0,"Discount Applied","No Discount")</f>
        <v>No Discount</v>
      </c>
      <c r="W217" t="str">
        <f>IF(Derived_Metrics[[#This Row],[Discount]]&gt;0.3,"High Discount","Low Discount")</f>
        <v>Low Discount</v>
      </c>
      <c r="X217" s="13">
        <f>SUMIFS(Derived_Metrics[Customer_Revenue_Share],Derived_Metrics[Customee_ Revenue _Rank],"&lt;="&amp;Derived_Metrics[[#This Row],[Customee_ Revenue _Rank]])</f>
        <v>0.28299891225452484</v>
      </c>
      <c r="Y217" t="str">
        <f>IF(Derived_Metrics[[#This Row],[Cumulative_Revenue_%]]&lt;=0.8,"Top 80% Revenue","Remaining 20% Revenue")</f>
        <v>Top 80% Revenue</v>
      </c>
    </row>
    <row r="218" spans="1:25" x14ac:dyDescent="0.25">
      <c r="A218" t="s">
        <v>1153</v>
      </c>
      <c r="B218" s="1">
        <v>42482</v>
      </c>
      <c r="C218" t="s">
        <v>1155</v>
      </c>
      <c r="D218" s="4">
        <f>SUMIFS(Derived_Metrics[Revenue],Derived_Metrics[Customer ID],Derived_Metrics[[#This Row],[Customer ID]])</f>
        <v>173.24</v>
      </c>
      <c r="E218" s="4">
        <f>SUMIFS(Derived_Metrics[Profit],Derived_Metrics[Customer ID],Derived_Metrics[[#This Row],[Customer ID]])</f>
        <v>8.6620000000000008</v>
      </c>
      <c r="F218" s="5">
        <f>_xlfn.PERCENTRANK.INC(Derived_Metrics[Customer Revenue],Derived_Metrics[[#This Row],[Customer Revenue]])</f>
        <v>0.03</v>
      </c>
      <c r="G218" s="5" t="str" cm="1">
        <f t="array" ref="G218">_xlfn.IFS(Derived_Metrics[[#This Row],[Customer Revenue Percentile]]&gt;=0.8,"High Value",Derived_Metrics[[#This Row],[Customer Revenue Percentile]]&gt;=0.4,"Medium Value",TRUE,"Low Value")</f>
        <v>Low Value</v>
      </c>
      <c r="H218" s="12">
        <f>_xlfn.RANK.EQ(Derived_Metrics[[#This Row],[Customer Revenue]],Derived_Metrics[Customer Revenue],0)</f>
        <v>2056</v>
      </c>
      <c r="I218" s="15">
        <f>Derived_Metrics[[#This Row],[Customer Revenue]]/SUM(Derived_Metrics[Customer Revenue])</f>
        <v>1.111994268347427E-5</v>
      </c>
      <c r="J218" t="s">
        <v>1158</v>
      </c>
      <c r="K218" s="5">
        <f>SUMIFS(Derived_Metrics[Revenue],Derived_Metrics[Product ID],Derived_Metrics[[#This Row],[Product ID]])</f>
        <v>1689.0900000000001</v>
      </c>
      <c r="L218" s="5">
        <f>SUMIFS(Derived_Metrics[Profit],Derived_Metrics[Product ID],Derived_Metrics[[#This Row],[Product ID]])</f>
        <v>56.303000000000004</v>
      </c>
      <c r="M218" s="5" t="str">
        <f>IF(AND(Derived_Metrics[[#This Row],[Product Revenue]]&gt;AVERAGE(Derived_Metrics[Product Revenue]),Derived_Metrics[[#This Row],[Product Profit]]&lt;0),"high sales Low Profit","Normal")</f>
        <v>Normal</v>
      </c>
      <c r="N218">
        <v>86.62</v>
      </c>
      <c r="O218">
        <v>2</v>
      </c>
      <c r="P218">
        <v>0</v>
      </c>
      <c r="Q218">
        <v>8.6620000000000008</v>
      </c>
      <c r="R218">
        <f>Derived_Metrics[[#This Row],[Selling Price]]*Derived_Metrics[[#This Row],[Quantity]]</f>
        <v>173.24</v>
      </c>
      <c r="S218" s="2">
        <f>IF(Derived_Metrics[[#This Row],[Revenue]]=0,0,Derived_Metrics[[#This Row],[Profit]]/Derived_Metrics[[#This Row],[Revenue]])</f>
        <v>0.05</v>
      </c>
      <c r="T218" t="str">
        <f>IF(Derived_Metrics[[#This Row],[Profit]]&lt;0, "Loss","Profit")</f>
        <v>Profit</v>
      </c>
      <c r="U218" s="5">
        <f>Derived_Metrics[[#This Row],[Selling Price]]*Derived_Metrics[[#This Row],[Quantity]]*Derived_Metrics[[#This Row],[Discount]]</f>
        <v>0</v>
      </c>
      <c r="V218" t="str">
        <f>IF(Derived_Metrics[[#This Row],[Discount]]&gt;0,"Discount Applied","No Discount")</f>
        <v>No Discount</v>
      </c>
      <c r="W218" t="str">
        <f>IF(Derived_Metrics[[#This Row],[Discount]]&gt;0.3,"High Discount","Low Discount")</f>
        <v>Low Discount</v>
      </c>
      <c r="X218" s="13">
        <f>SUMIFS(Derived_Metrics[Customer_Revenue_Share],Derived_Metrics[Customee_ Revenue _Rank],"&lt;="&amp;Derived_Metrics[[#This Row],[Customee_ Revenue _Rank]])</f>
        <v>0.99967006435543515</v>
      </c>
      <c r="Y218" t="str">
        <f>IF(Derived_Metrics[[#This Row],[Cumulative_Revenue_%]]&lt;=0.8,"Top 80% Revenue","Remaining 20% Revenue")</f>
        <v>Remaining 20% Revenue</v>
      </c>
    </row>
    <row r="219" spans="1:25" x14ac:dyDescent="0.25">
      <c r="A219" t="s">
        <v>1160</v>
      </c>
      <c r="B219" s="1">
        <v>42449</v>
      </c>
      <c r="C219" t="s">
        <v>1163</v>
      </c>
      <c r="D219" s="4">
        <f>SUMIFS(Derived_Metrics[Revenue],Derived_Metrics[Customer ID],Derived_Metrics[[#This Row],[Customer ID]])</f>
        <v>6422.8159999999998</v>
      </c>
      <c r="E219" s="4">
        <f>SUMIFS(Derived_Metrics[Profit],Derived_Metrics[Customer ID],Derived_Metrics[[#This Row],[Customer ID]])</f>
        <v>72.584400000000016</v>
      </c>
      <c r="F219" s="5">
        <f>_xlfn.PERCENTRANK.INC(Derived_Metrics[Customer Revenue],Derived_Metrics[[#This Row],[Customer Revenue]])</f>
        <v>0.62</v>
      </c>
      <c r="G219" s="5" t="str" cm="1">
        <f t="array" ref="G219">_xlfn.IFS(Derived_Metrics[[#This Row],[Customer Revenue Percentile]]&gt;=0.8,"High Value",Derived_Metrics[[#This Row],[Customer Revenue Percentile]]&gt;=0.4,"Medium Value",TRUE,"Low Value")</f>
        <v>Medium Value</v>
      </c>
      <c r="H219" s="12">
        <f>_xlfn.RANK.EQ(Derived_Metrics[[#This Row],[Customer Revenue]],Derived_Metrics[Customer Revenue],0)</f>
        <v>804</v>
      </c>
      <c r="I219" s="15">
        <f>Derived_Metrics[[#This Row],[Customer Revenue]]/SUM(Derived_Metrics[Customer Revenue])</f>
        <v>4.1226821626934583E-4</v>
      </c>
      <c r="J219" t="s">
        <v>895</v>
      </c>
      <c r="K219" s="5">
        <f>SUMIFS(Derived_Metrics[Revenue],Derived_Metrics[Product ID],Derived_Metrics[[#This Row],[Product ID]])</f>
        <v>55615.938999999998</v>
      </c>
      <c r="L219" s="5">
        <f>SUMIFS(Derived_Metrics[Profit],Derived_Metrics[Product ID],Derived_Metrics[[#This Row],[Product ID]])</f>
        <v>-189.97610000000006</v>
      </c>
      <c r="M219" s="5" t="str">
        <f>IF(AND(Derived_Metrics[[#This Row],[Product Revenue]]&gt;AVERAGE(Derived_Metrics[Product Revenue]),Derived_Metrics[[#This Row],[Product Profit]]&lt;0),"high sales Low Profit","Normal")</f>
        <v>high sales Low Profit</v>
      </c>
      <c r="N219">
        <v>697.16</v>
      </c>
      <c r="O219">
        <v>4</v>
      </c>
      <c r="P219">
        <v>0</v>
      </c>
      <c r="Q219">
        <v>146.40360000000001</v>
      </c>
      <c r="R219">
        <f>Derived_Metrics[[#This Row],[Selling Price]]*Derived_Metrics[[#This Row],[Quantity]]</f>
        <v>2788.64</v>
      </c>
      <c r="S219" s="2">
        <f>IF(Derived_Metrics[[#This Row],[Revenue]]=0,0,Derived_Metrics[[#This Row],[Profit]]/Derived_Metrics[[#This Row],[Revenue]])</f>
        <v>5.2500000000000005E-2</v>
      </c>
      <c r="T219" t="str">
        <f>IF(Derived_Metrics[[#This Row],[Profit]]&lt;0, "Loss","Profit")</f>
        <v>Profit</v>
      </c>
      <c r="U219" s="5">
        <f>Derived_Metrics[[#This Row],[Selling Price]]*Derived_Metrics[[#This Row],[Quantity]]*Derived_Metrics[[#This Row],[Discount]]</f>
        <v>0</v>
      </c>
      <c r="V219" t="str">
        <f>IF(Derived_Metrics[[#This Row],[Discount]]&gt;0,"Discount Applied","No Discount")</f>
        <v>No Discount</v>
      </c>
      <c r="W219" t="str">
        <f>IF(Derived_Metrics[[#This Row],[Discount]]&gt;0.3,"High Discount","Low Discount")</f>
        <v>Low Discount</v>
      </c>
      <c r="X219" s="13">
        <f>SUMIFS(Derived_Metrics[Customer_Revenue_Share],Derived_Metrics[Customee_ Revenue _Rank],"&lt;="&amp;Derived_Metrics[[#This Row],[Customee_ Revenue _Rank]])</f>
        <v>0.78983524244733516</v>
      </c>
      <c r="Y219" t="str">
        <f>IF(Derived_Metrics[[#This Row],[Cumulative_Revenue_%]]&lt;=0.8,"Top 80% Revenue","Remaining 20% Revenue")</f>
        <v>Top 80% Revenue</v>
      </c>
    </row>
    <row r="220" spans="1:25" x14ac:dyDescent="0.25">
      <c r="A220" t="s">
        <v>1166</v>
      </c>
      <c r="B220" s="1">
        <v>42530</v>
      </c>
      <c r="C220" t="s">
        <v>1167</v>
      </c>
      <c r="D220" s="4">
        <f>SUMIFS(Derived_Metrics[Revenue],Derived_Metrics[Customer ID],Derived_Metrics[[#This Row],[Customer ID]])</f>
        <v>2258.3310000000001</v>
      </c>
      <c r="E220" s="4">
        <f>SUMIFS(Derived_Metrics[Profit],Derived_Metrics[Customer ID],Derived_Metrics[[#This Row],[Customer ID]])</f>
        <v>22.750500000000002</v>
      </c>
      <c r="F220" s="5">
        <f>_xlfn.PERCENTRANK.INC(Derived_Metrics[Customer Revenue],Derived_Metrics[[#This Row],[Customer Revenue]])</f>
        <v>0.317</v>
      </c>
      <c r="G220" s="5" t="str" cm="1">
        <f t="array" ref="G220">_xlfn.IFS(Derived_Metrics[[#This Row],[Customer Revenue Percentile]]&gt;=0.8,"High Value",Derived_Metrics[[#This Row],[Customer Revenue Percentile]]&gt;=0.4,"Medium Value",TRUE,"Low Value")</f>
        <v>Low Value</v>
      </c>
      <c r="H220" s="12">
        <f>_xlfn.RANK.EQ(Derived_Metrics[[#This Row],[Customer Revenue]],Derived_Metrics[Customer Revenue],0)</f>
        <v>1447</v>
      </c>
      <c r="I220" s="15">
        <f>Derived_Metrics[[#This Row],[Customer Revenue]]/SUM(Derived_Metrics[Customer Revenue])</f>
        <v>1.4495792703944315E-4</v>
      </c>
      <c r="J220" t="s">
        <v>1169</v>
      </c>
      <c r="K220" s="5">
        <f>SUMIFS(Derived_Metrics[Revenue],Derived_Metrics[Product ID],Derived_Metrics[[#This Row],[Product ID]])</f>
        <v>23696.155399999996</v>
      </c>
      <c r="L220" s="5">
        <f>SUMIFS(Derived_Metrics[Profit],Derived_Metrics[Product ID],Derived_Metrics[[#This Row],[Product ID]])</f>
        <v>15.049000000000007</v>
      </c>
      <c r="M220" s="5" t="str">
        <f>IF(AND(Derived_Metrics[[#This Row],[Product Revenue]]&gt;AVERAGE(Derived_Metrics[Product Revenue]),Derived_Metrics[[#This Row],[Product Profit]]&lt;0),"high sales Low Profit","Normal")</f>
        <v>Normal</v>
      </c>
      <c r="N220">
        <v>722.35199999999998</v>
      </c>
      <c r="O220">
        <v>3</v>
      </c>
      <c r="P220">
        <v>0.2</v>
      </c>
      <c r="Q220">
        <v>90.293999999999997</v>
      </c>
      <c r="R220">
        <f>Derived_Metrics[[#This Row],[Selling Price]]*Derived_Metrics[[#This Row],[Quantity]]</f>
        <v>2167.056</v>
      </c>
      <c r="S220" s="2">
        <f>IF(Derived_Metrics[[#This Row],[Revenue]]=0,0,Derived_Metrics[[#This Row],[Profit]]/Derived_Metrics[[#This Row],[Revenue]])</f>
        <v>4.1666666666666664E-2</v>
      </c>
      <c r="T220" t="str">
        <f>IF(Derived_Metrics[[#This Row],[Profit]]&lt;0, "Loss","Profit")</f>
        <v>Profit</v>
      </c>
      <c r="U220" s="5">
        <f>Derived_Metrics[[#This Row],[Selling Price]]*Derived_Metrics[[#This Row],[Quantity]]*Derived_Metrics[[#This Row],[Discount]]</f>
        <v>433.41120000000001</v>
      </c>
      <c r="V220" t="str">
        <f>IF(Derived_Metrics[[#This Row],[Discount]]&gt;0,"Discount Applied","No Discount")</f>
        <v>Discount Applied</v>
      </c>
      <c r="W220" t="str">
        <f>IF(Derived_Metrics[[#This Row],[Discount]]&gt;0.3,"High Discount","Low Discount")</f>
        <v>Low Discount</v>
      </c>
      <c r="X220" s="13">
        <f>SUMIFS(Derived_Metrics[Customer_Revenue_Share],Derived_Metrics[Customee_ Revenue _Rank],"&lt;="&amp;Derived_Metrics[[#This Row],[Customee_ Revenue _Rank]])</f>
        <v>0.95523240263127507</v>
      </c>
      <c r="Y220" t="str">
        <f>IF(Derived_Metrics[[#This Row],[Cumulative_Revenue_%]]&lt;=0.8,"Top 80% Revenue","Remaining 20% Revenue")</f>
        <v>Remaining 20% Revenue</v>
      </c>
    </row>
    <row r="221" spans="1:25" x14ac:dyDescent="0.25">
      <c r="A221" t="s">
        <v>1171</v>
      </c>
      <c r="B221" s="1">
        <v>43079</v>
      </c>
      <c r="C221" t="s">
        <v>98</v>
      </c>
      <c r="D221" s="4">
        <f>SUMIFS(Derived_Metrics[Revenue],Derived_Metrics[Customer ID],Derived_Metrics[[#This Row],[Customer ID]])</f>
        <v>7328.4756000000007</v>
      </c>
      <c r="E221" s="4">
        <f>SUMIFS(Derived_Metrics[Profit],Derived_Metrics[Customer ID],Derived_Metrics[[#This Row],[Customer ID]])</f>
        <v>-98.531399999999991</v>
      </c>
      <c r="F221" s="5">
        <f>_xlfn.PERCENTRANK.INC(Derived_Metrics[Customer Revenue],Derived_Metrics[[#This Row],[Customer Revenue]])</f>
        <v>0.66</v>
      </c>
      <c r="G221" s="5" t="str" cm="1">
        <f t="array" ref="G221">_xlfn.IFS(Derived_Metrics[[#This Row],[Customer Revenue Percentile]]&gt;=0.8,"High Value",Derived_Metrics[[#This Row],[Customer Revenue Percentile]]&gt;=0.4,"Medium Value",TRUE,"Low Value")</f>
        <v>Medium Value</v>
      </c>
      <c r="H221" s="12">
        <f>_xlfn.RANK.EQ(Derived_Metrics[[#This Row],[Customer Revenue]],Derived_Metrics[Customer Revenue],0)</f>
        <v>718</v>
      </c>
      <c r="I221" s="15">
        <f>Derived_Metrics[[#This Row],[Customer Revenue]]/SUM(Derived_Metrics[Customer Revenue])</f>
        <v>4.7040076558092656E-4</v>
      </c>
      <c r="J221" t="s">
        <v>1174</v>
      </c>
      <c r="K221" s="5">
        <f>SUMIFS(Derived_Metrics[Revenue],Derived_Metrics[Product ID],Derived_Metrics[[#This Row],[Product ID]])</f>
        <v>7593.9539999999997</v>
      </c>
      <c r="L221" s="5">
        <f>SUMIFS(Derived_Metrics[Profit],Derived_Metrics[Product ID],Derived_Metrics[[#This Row],[Product ID]])</f>
        <v>44.165999999999997</v>
      </c>
      <c r="M221" s="5" t="str">
        <f>IF(AND(Derived_Metrics[[#This Row],[Product Revenue]]&gt;AVERAGE(Derived_Metrics[Product Revenue]),Derived_Metrics[[#This Row],[Product Profit]]&lt;0),"high sales Low Profit","Normal")</f>
        <v>Normal</v>
      </c>
      <c r="N221">
        <v>254.60400000000001</v>
      </c>
      <c r="O221">
        <v>14</v>
      </c>
      <c r="P221">
        <v>0.3</v>
      </c>
      <c r="Q221">
        <v>-18.186</v>
      </c>
      <c r="R221">
        <f>Derived_Metrics[[#This Row],[Selling Price]]*Derived_Metrics[[#This Row],[Quantity]]</f>
        <v>3564.4560000000001</v>
      </c>
      <c r="S221" s="2">
        <f>IF(Derived_Metrics[[#This Row],[Revenue]]=0,0,Derived_Metrics[[#This Row],[Profit]]/Derived_Metrics[[#This Row],[Revenue]])</f>
        <v>-5.1020408163265302E-3</v>
      </c>
      <c r="T221" t="str">
        <f>IF(Derived_Metrics[[#This Row],[Profit]]&lt;0, "Loss","Profit")</f>
        <v>Loss</v>
      </c>
      <c r="U221" s="5">
        <f>Derived_Metrics[[#This Row],[Selling Price]]*Derived_Metrics[[#This Row],[Quantity]]*Derived_Metrics[[#This Row],[Discount]]</f>
        <v>1069.3368</v>
      </c>
      <c r="V221" t="str">
        <f>IF(Derived_Metrics[[#This Row],[Discount]]&gt;0,"Discount Applied","No Discount")</f>
        <v>Discount Applied</v>
      </c>
      <c r="W221" t="str">
        <f>IF(Derived_Metrics[[#This Row],[Discount]]&gt;0.3,"High Discount","Low Discount")</f>
        <v>Low Discount</v>
      </c>
      <c r="X221" s="13">
        <f>SUMIFS(Derived_Metrics[Customer_Revenue_Share],Derived_Metrics[Customee_ Revenue _Rank],"&lt;="&amp;Derived_Metrics[[#This Row],[Customee_ Revenue _Rank]])</f>
        <v>0.75287066628728183</v>
      </c>
      <c r="Y221" t="str">
        <f>IF(Derived_Metrics[[#This Row],[Cumulative_Revenue_%]]&lt;=0.8,"Top 80% Revenue","Remaining 20% Revenue")</f>
        <v>Top 80% Revenue</v>
      </c>
    </row>
    <row r="222" spans="1:25" x14ac:dyDescent="0.25">
      <c r="A222" t="s">
        <v>1176</v>
      </c>
      <c r="B222" s="1">
        <v>42585</v>
      </c>
      <c r="C222" t="s">
        <v>969</v>
      </c>
      <c r="D222" s="4">
        <f>SUMIFS(Derived_Metrics[Revenue],Derived_Metrics[Customer ID],Derived_Metrics[[#This Row],[Customer ID]])</f>
        <v>20439.493999999999</v>
      </c>
      <c r="E222" s="4">
        <f>SUMIFS(Derived_Metrics[Profit],Derived_Metrics[Customer ID],Derived_Metrics[[#This Row],[Customer ID]])</f>
        <v>528.6896999999999</v>
      </c>
      <c r="F222" s="5">
        <f>_xlfn.PERCENTRANK.INC(Derived_Metrics[Customer Revenue],Derived_Metrics[[#This Row],[Customer Revenue]])</f>
        <v>0.92400000000000004</v>
      </c>
      <c r="G222" s="5" t="str" cm="1">
        <f t="array" ref="G222">_xlfn.IFS(Derived_Metrics[[#This Row],[Customer Revenue Percentile]]&gt;=0.8,"High Value",Derived_Metrics[[#This Row],[Customer Revenue Percentile]]&gt;=0.4,"Medium Value",TRUE,"Low Value")</f>
        <v>High Value</v>
      </c>
      <c r="H222" s="12">
        <f>_xlfn.RANK.EQ(Derived_Metrics[[#This Row],[Customer Revenue]],Derived_Metrics[Customer Revenue],0)</f>
        <v>155</v>
      </c>
      <c r="I222" s="15">
        <f>Derived_Metrics[[#This Row],[Customer Revenue]]/SUM(Derived_Metrics[Customer Revenue])</f>
        <v>1.3119718411407078E-3</v>
      </c>
      <c r="J222" t="s">
        <v>190</v>
      </c>
      <c r="K222" s="5">
        <f>SUMIFS(Derived_Metrics[Revenue],Derived_Metrics[Product ID],Derived_Metrics[[#This Row],[Product ID]])</f>
        <v>1936.31</v>
      </c>
      <c r="L222" s="5">
        <f>SUMIFS(Derived_Metrics[Profit],Derived_Metrics[Product ID],Derived_Metrics[[#This Row],[Product ID]])</f>
        <v>72.078499999999991</v>
      </c>
      <c r="M222" s="5" t="str">
        <f>IF(AND(Derived_Metrics[[#This Row],[Product Revenue]]&gt;AVERAGE(Derived_Metrics[Product Revenue]),Derived_Metrics[[#This Row],[Product Profit]]&lt;0),"high sales Low Profit","Normal")</f>
        <v>Normal</v>
      </c>
      <c r="N222">
        <v>102.36</v>
      </c>
      <c r="O222">
        <v>3</v>
      </c>
      <c r="P222">
        <v>0.2</v>
      </c>
      <c r="Q222">
        <v>-3.8384999999999998</v>
      </c>
      <c r="R222">
        <f>Derived_Metrics[[#This Row],[Selling Price]]*Derived_Metrics[[#This Row],[Quantity]]</f>
        <v>307.08</v>
      </c>
      <c r="S222" s="2">
        <f>IF(Derived_Metrics[[#This Row],[Revenue]]=0,0,Derived_Metrics[[#This Row],[Profit]]/Derived_Metrics[[#This Row],[Revenue]])</f>
        <v>-1.2500000000000001E-2</v>
      </c>
      <c r="T222" t="str">
        <f>IF(Derived_Metrics[[#This Row],[Profit]]&lt;0, "Loss","Profit")</f>
        <v>Loss</v>
      </c>
      <c r="U222" s="5">
        <f>Derived_Metrics[[#This Row],[Selling Price]]*Derived_Metrics[[#This Row],[Quantity]]*Derived_Metrics[[#This Row],[Discount]]</f>
        <v>61.415999999999997</v>
      </c>
      <c r="V222" t="str">
        <f>IF(Derived_Metrics[[#This Row],[Discount]]&gt;0,"Discount Applied","No Discount")</f>
        <v>Discount Applied</v>
      </c>
      <c r="W222" t="str">
        <f>IF(Derived_Metrics[[#This Row],[Discount]]&gt;0.3,"High Discount","Low Discount")</f>
        <v>Low Discount</v>
      </c>
      <c r="X222" s="13">
        <f>SUMIFS(Derived_Metrics[Customer_Revenue_Share],Derived_Metrics[Customee_ Revenue _Rank],"&lt;="&amp;Derived_Metrics[[#This Row],[Customee_ Revenue _Rank]])</f>
        <v>0.32865370885845591</v>
      </c>
      <c r="Y222" t="str">
        <f>IF(Derived_Metrics[[#This Row],[Cumulative_Revenue_%]]&lt;=0.8,"Top 80% Revenue","Remaining 20% Revenue")</f>
        <v>Top 80% Revenue</v>
      </c>
    </row>
    <row r="223" spans="1:25" x14ac:dyDescent="0.25">
      <c r="A223" t="s">
        <v>1179</v>
      </c>
      <c r="B223" s="1">
        <v>42070</v>
      </c>
      <c r="C223" t="s">
        <v>1180</v>
      </c>
      <c r="D223" s="4">
        <f>SUMIFS(Derived_Metrics[Revenue],Derived_Metrics[Customer ID],Derived_Metrics[[#This Row],[Customer ID]])</f>
        <v>7541.6080000000002</v>
      </c>
      <c r="E223" s="4">
        <f>SUMIFS(Derived_Metrics[Profit],Derived_Metrics[Customer ID],Derived_Metrics[[#This Row],[Customer ID]])</f>
        <v>-2.0204000000000057</v>
      </c>
      <c r="F223" s="5">
        <f>_xlfn.PERCENTRANK.INC(Derived_Metrics[Customer Revenue],Derived_Metrics[[#This Row],[Customer Revenue]])</f>
        <v>0.67200000000000004</v>
      </c>
      <c r="G223" s="5" t="str" cm="1">
        <f t="array" ref="G223">_xlfn.IFS(Derived_Metrics[[#This Row],[Customer Revenue Percentile]]&gt;=0.8,"High Value",Derived_Metrics[[#This Row],[Customer Revenue Percentile]]&gt;=0.4,"Medium Value",TRUE,"Low Value")</f>
        <v>Medium Value</v>
      </c>
      <c r="H223" s="12">
        <f>_xlfn.RANK.EQ(Derived_Metrics[[#This Row],[Customer Revenue]],Derived_Metrics[Customer Revenue],0)</f>
        <v>694</v>
      </c>
      <c r="I223" s="15">
        <f>Derived_Metrics[[#This Row],[Customer Revenue]]/SUM(Derived_Metrics[Customer Revenue])</f>
        <v>4.8408132475889532E-4</v>
      </c>
      <c r="J223" t="s">
        <v>1182</v>
      </c>
      <c r="K223" s="5">
        <f>SUMIFS(Derived_Metrics[Revenue],Derived_Metrics[Product ID],Derived_Metrics[[#This Row],[Product ID]])</f>
        <v>6022.5879999999997</v>
      </c>
      <c r="L223" s="5">
        <f>SUMIFS(Derived_Metrics[Profit],Derived_Metrics[Product ID],Derived_Metrics[[#This Row],[Product ID]])</f>
        <v>46.327599999999997</v>
      </c>
      <c r="M223" s="5" t="str">
        <f>IF(AND(Derived_Metrics[[#This Row],[Product Revenue]]&gt;AVERAGE(Derived_Metrics[Product Revenue]),Derived_Metrics[[#This Row],[Product Profit]]&lt;0),"high sales Low Profit","Normal")</f>
        <v>Normal</v>
      </c>
      <c r="N223">
        <v>168.464</v>
      </c>
      <c r="O223">
        <v>2</v>
      </c>
      <c r="P223">
        <v>0.2</v>
      </c>
      <c r="Q223">
        <v>-29.481200000000001</v>
      </c>
      <c r="R223">
        <f>Derived_Metrics[[#This Row],[Selling Price]]*Derived_Metrics[[#This Row],[Quantity]]</f>
        <v>336.928</v>
      </c>
      <c r="S223" s="2">
        <f>IF(Derived_Metrics[[#This Row],[Revenue]]=0,0,Derived_Metrics[[#This Row],[Profit]]/Derived_Metrics[[#This Row],[Revenue]])</f>
        <v>-8.7500000000000008E-2</v>
      </c>
      <c r="T223" t="str">
        <f>IF(Derived_Metrics[[#This Row],[Profit]]&lt;0, "Loss","Profit")</f>
        <v>Loss</v>
      </c>
      <c r="U223" s="5">
        <f>Derived_Metrics[[#This Row],[Selling Price]]*Derived_Metrics[[#This Row],[Quantity]]*Derived_Metrics[[#This Row],[Discount]]</f>
        <v>67.385599999999997</v>
      </c>
      <c r="V223" t="str">
        <f>IF(Derived_Metrics[[#This Row],[Discount]]&gt;0,"Discount Applied","No Discount")</f>
        <v>Discount Applied</v>
      </c>
      <c r="W223" t="str">
        <f>IF(Derived_Metrics[[#This Row],[Discount]]&gt;0.3,"High Discount","Low Discount")</f>
        <v>Low Discount</v>
      </c>
      <c r="X223" s="13">
        <f>SUMIFS(Derived_Metrics[Customer_Revenue_Share],Derived_Metrics[Customee_ Revenue _Rank],"&lt;="&amp;Derived_Metrics[[#This Row],[Customee_ Revenue _Rank]])</f>
        <v>0.74099897681150617</v>
      </c>
      <c r="Y223" t="str">
        <f>IF(Derived_Metrics[[#This Row],[Cumulative_Revenue_%]]&lt;=0.8,"Top 80% Revenue","Remaining 20% Revenue")</f>
        <v>Top 80% Revenue</v>
      </c>
    </row>
    <row r="224" spans="1:25" x14ac:dyDescent="0.25">
      <c r="A224" t="s">
        <v>1179</v>
      </c>
      <c r="B224" s="1">
        <v>42070</v>
      </c>
      <c r="C224" t="s">
        <v>1180</v>
      </c>
      <c r="D224" s="4">
        <f>SUMIFS(Derived_Metrics[Revenue],Derived_Metrics[Customer ID],Derived_Metrics[[#This Row],[Customer ID]])</f>
        <v>7541.6080000000002</v>
      </c>
      <c r="E224" s="4">
        <f>SUMIFS(Derived_Metrics[Profit],Derived_Metrics[Customer ID],Derived_Metrics[[#This Row],[Customer ID]])</f>
        <v>-2.0204000000000057</v>
      </c>
      <c r="F224" s="5">
        <f>_xlfn.PERCENTRANK.INC(Derived_Metrics[Customer Revenue],Derived_Metrics[[#This Row],[Customer Revenue]])</f>
        <v>0.67200000000000004</v>
      </c>
      <c r="G224" s="5" t="str" cm="1">
        <f t="array" ref="G224">_xlfn.IFS(Derived_Metrics[[#This Row],[Customer Revenue Percentile]]&gt;=0.8,"High Value",Derived_Metrics[[#This Row],[Customer Revenue Percentile]]&gt;=0.4,"Medium Value",TRUE,"Low Value")</f>
        <v>Medium Value</v>
      </c>
      <c r="H224" s="12">
        <f>_xlfn.RANK.EQ(Derived_Metrics[[#This Row],[Customer Revenue]],Derived_Metrics[Customer Revenue],0)</f>
        <v>694</v>
      </c>
      <c r="I224" s="15">
        <f>Derived_Metrics[[#This Row],[Customer Revenue]]/SUM(Derived_Metrics[Customer Revenue])</f>
        <v>4.8408132475889532E-4</v>
      </c>
      <c r="J224" t="s">
        <v>1184</v>
      </c>
      <c r="K224" s="5">
        <f>SUMIFS(Derived_Metrics[Revenue],Derived_Metrics[Product ID],Derived_Metrics[[#This Row],[Product ID]])</f>
        <v>3528.2419999999997</v>
      </c>
      <c r="L224" s="5">
        <f>SUMIFS(Derived_Metrics[Profit],Derived_Metrics[Product ID],Derived_Metrics[[#This Row],[Product ID]])</f>
        <v>127.2996</v>
      </c>
      <c r="M224" s="5" t="str">
        <f>IF(AND(Derived_Metrics[[#This Row],[Product Revenue]]&gt;AVERAGE(Derived_Metrics[Product Revenue]),Derived_Metrics[[#This Row],[Product Profit]]&lt;0),"high sales Low Profit","Normal")</f>
        <v>Normal</v>
      </c>
      <c r="N224">
        <v>282.88799999999998</v>
      </c>
      <c r="O224">
        <v>9</v>
      </c>
      <c r="P224">
        <v>0.2</v>
      </c>
      <c r="Q224">
        <v>56.577599999999997</v>
      </c>
      <c r="R224">
        <f>Derived_Metrics[[#This Row],[Selling Price]]*Derived_Metrics[[#This Row],[Quantity]]</f>
        <v>2545.9919999999997</v>
      </c>
      <c r="S224" s="2">
        <f>IF(Derived_Metrics[[#This Row],[Revenue]]=0,0,Derived_Metrics[[#This Row],[Profit]]/Derived_Metrics[[#This Row],[Revenue]])</f>
        <v>2.2222222222222223E-2</v>
      </c>
      <c r="T224" t="str">
        <f>IF(Derived_Metrics[[#This Row],[Profit]]&lt;0, "Loss","Profit")</f>
        <v>Profit</v>
      </c>
      <c r="U224" s="5">
        <f>Derived_Metrics[[#This Row],[Selling Price]]*Derived_Metrics[[#This Row],[Quantity]]*Derived_Metrics[[#This Row],[Discount]]</f>
        <v>509.19839999999999</v>
      </c>
      <c r="V224" t="str">
        <f>IF(Derived_Metrics[[#This Row],[Discount]]&gt;0,"Discount Applied","No Discount")</f>
        <v>Discount Applied</v>
      </c>
      <c r="W224" t="str">
        <f>IF(Derived_Metrics[[#This Row],[Discount]]&gt;0.3,"High Discount","Low Discount")</f>
        <v>Low Discount</v>
      </c>
      <c r="X224" s="13">
        <f>SUMIFS(Derived_Metrics[Customer_Revenue_Share],Derived_Metrics[Customee_ Revenue _Rank],"&lt;="&amp;Derived_Metrics[[#This Row],[Customee_ Revenue _Rank]])</f>
        <v>0.74099897681150617</v>
      </c>
      <c r="Y224" t="str">
        <f>IF(Derived_Metrics[[#This Row],[Cumulative_Revenue_%]]&lt;=0.8,"Top 80% Revenue","Remaining 20% Revenue")</f>
        <v>Top 80% Revenue</v>
      </c>
    </row>
    <row r="225" spans="1:25" x14ac:dyDescent="0.25">
      <c r="A225" t="s">
        <v>1186</v>
      </c>
      <c r="B225" s="1">
        <v>42098</v>
      </c>
      <c r="C225" t="s">
        <v>1187</v>
      </c>
      <c r="D225" s="4">
        <f>SUMIFS(Derived_Metrics[Revenue],Derived_Metrics[Customer ID],Derived_Metrics[[#This Row],[Customer ID]])</f>
        <v>7091.8760000000002</v>
      </c>
      <c r="E225" s="4">
        <f>SUMIFS(Derived_Metrics[Profit],Derived_Metrics[Customer ID],Derived_Metrics[[#This Row],[Customer ID]])</f>
        <v>257.03140000000002</v>
      </c>
      <c r="F225" s="5">
        <f>_xlfn.PERCENTRANK.INC(Derived_Metrics[Customer Revenue],Derived_Metrics[[#This Row],[Customer Revenue]])</f>
        <v>0.65</v>
      </c>
      <c r="G225" s="5" t="str" cm="1">
        <f t="array" ref="G225">_xlfn.IFS(Derived_Metrics[[#This Row],[Customer Revenue Percentile]]&gt;=0.8,"High Value",Derived_Metrics[[#This Row],[Customer Revenue Percentile]]&gt;=0.4,"Medium Value",TRUE,"Low Value")</f>
        <v>Medium Value</v>
      </c>
      <c r="H225" s="12">
        <f>_xlfn.RANK.EQ(Derived_Metrics[[#This Row],[Customer Revenue]],Derived_Metrics[Customer Revenue],0)</f>
        <v>737</v>
      </c>
      <c r="I225" s="15">
        <f>Derived_Metrics[[#This Row],[Customer Revenue]]/SUM(Derived_Metrics[Customer Revenue])</f>
        <v>4.5521389193204091E-4</v>
      </c>
      <c r="J225" t="s">
        <v>1189</v>
      </c>
      <c r="K225" s="5">
        <f>SUMIFS(Derived_Metrics[Revenue],Derived_Metrics[Product ID],Derived_Metrics[[#This Row],[Product ID]])</f>
        <v>1246.5999999999999</v>
      </c>
      <c r="L225" s="5">
        <f>SUMIFS(Derived_Metrics[Profit],Derived_Metrics[Product ID],Derived_Metrics[[#This Row],[Product ID]])</f>
        <v>-48.78</v>
      </c>
      <c r="M225" s="5" t="str">
        <f>IF(AND(Derived_Metrics[[#This Row],[Product Revenue]]&gt;AVERAGE(Derived_Metrics[Product Revenue]),Derived_Metrics[[#This Row],[Product Profit]]&lt;0),"high sales Low Profit","Normal")</f>
        <v>Normal</v>
      </c>
      <c r="N225">
        <v>108.4</v>
      </c>
      <c r="O225">
        <v>2</v>
      </c>
      <c r="P225">
        <v>0</v>
      </c>
      <c r="Q225">
        <v>22.763999999999999</v>
      </c>
      <c r="R225">
        <f>Derived_Metrics[[#This Row],[Selling Price]]*Derived_Metrics[[#This Row],[Quantity]]</f>
        <v>216.8</v>
      </c>
      <c r="S225" s="2">
        <f>IF(Derived_Metrics[[#This Row],[Revenue]]=0,0,Derived_Metrics[[#This Row],[Profit]]/Derived_Metrics[[#This Row],[Revenue]])</f>
        <v>0.105</v>
      </c>
      <c r="T225" t="str">
        <f>IF(Derived_Metrics[[#This Row],[Profit]]&lt;0, "Loss","Profit")</f>
        <v>Profit</v>
      </c>
      <c r="U225" s="5">
        <f>Derived_Metrics[[#This Row],[Selling Price]]*Derived_Metrics[[#This Row],[Quantity]]*Derived_Metrics[[#This Row],[Discount]]</f>
        <v>0</v>
      </c>
      <c r="V225" t="str">
        <f>IF(Derived_Metrics[[#This Row],[Discount]]&gt;0,"Discount Applied","No Discount")</f>
        <v>No Discount</v>
      </c>
      <c r="W225" t="str">
        <f>IF(Derived_Metrics[[#This Row],[Discount]]&gt;0.3,"High Discount","Low Discount")</f>
        <v>Low Discount</v>
      </c>
      <c r="X225" s="13">
        <f>SUMIFS(Derived_Metrics[Customer_Revenue_Share],Derived_Metrics[Customee_ Revenue _Rank],"&lt;="&amp;Derived_Metrics[[#This Row],[Customee_ Revenue _Rank]])</f>
        <v>0.7621025179315295</v>
      </c>
      <c r="Y225" t="str">
        <f>IF(Derived_Metrics[[#This Row],[Cumulative_Revenue_%]]&lt;=0.8,"Top 80% Revenue","Remaining 20% Revenue")</f>
        <v>Top 80% Revenue</v>
      </c>
    </row>
    <row r="226" spans="1:25" x14ac:dyDescent="0.25">
      <c r="A226" t="s">
        <v>1191</v>
      </c>
      <c r="B226" s="1">
        <v>42086</v>
      </c>
      <c r="C226" t="s">
        <v>1193</v>
      </c>
      <c r="D226" s="4">
        <f>SUMIFS(Derived_Metrics[Revenue],Derived_Metrics[Customer ID],Derived_Metrics[[#This Row],[Customer ID]])</f>
        <v>215.54400000000001</v>
      </c>
      <c r="E226" s="4">
        <f>SUMIFS(Derived_Metrics[Profit],Derived_Metrics[Customer ID],Derived_Metrics[[#This Row],[Customer ID]])</f>
        <v>-29.252400000000002</v>
      </c>
      <c r="F226" s="5">
        <f>_xlfn.PERCENTRANK.INC(Derived_Metrics[Customer Revenue],Derived_Metrics[[#This Row],[Customer Revenue]])</f>
        <v>0.04</v>
      </c>
      <c r="G226" s="5" t="str" cm="1">
        <f t="array" ref="G226">_xlfn.IFS(Derived_Metrics[[#This Row],[Customer Revenue Percentile]]&gt;=0.8,"High Value",Derived_Metrics[[#This Row],[Customer Revenue Percentile]]&gt;=0.4,"Medium Value",TRUE,"Low Value")</f>
        <v>Low Value</v>
      </c>
      <c r="H226" s="12">
        <f>_xlfn.RANK.EQ(Derived_Metrics[[#This Row],[Customer Revenue]],Derived_Metrics[Customer Revenue],0)</f>
        <v>2035</v>
      </c>
      <c r="I226" s="15">
        <f>Derived_Metrics[[#This Row],[Customer Revenue]]/SUM(Derived_Metrics[Customer Revenue])</f>
        <v>1.3835355147580109E-5</v>
      </c>
      <c r="J226" t="s">
        <v>537</v>
      </c>
      <c r="K226" s="5">
        <f>SUMIFS(Derived_Metrics[Revenue],Derived_Metrics[Product ID],Derived_Metrics[[#This Row],[Product ID]])</f>
        <v>5804.2920000000004</v>
      </c>
      <c r="L226" s="5">
        <f>SUMIFS(Derived_Metrics[Profit],Derived_Metrics[Product ID],Derived_Metrics[[#This Row],[Product ID]])</f>
        <v>-216.31380000000004</v>
      </c>
      <c r="M226" s="5" t="str">
        <f>IF(AND(Derived_Metrics[[#This Row],[Product Revenue]]&gt;AVERAGE(Derived_Metrics[Product Revenue]),Derived_Metrics[[#This Row],[Product Profit]]&lt;0),"high sales Low Profit","Normal")</f>
        <v>Normal</v>
      </c>
      <c r="N226">
        <v>107.77200000000001</v>
      </c>
      <c r="O226">
        <v>2</v>
      </c>
      <c r="P226">
        <v>0.3</v>
      </c>
      <c r="Q226">
        <v>-29.252400000000002</v>
      </c>
      <c r="R226">
        <f>Derived_Metrics[[#This Row],[Selling Price]]*Derived_Metrics[[#This Row],[Quantity]]</f>
        <v>215.54400000000001</v>
      </c>
      <c r="S226" s="2">
        <f>IF(Derived_Metrics[[#This Row],[Revenue]]=0,0,Derived_Metrics[[#This Row],[Profit]]/Derived_Metrics[[#This Row],[Revenue]])</f>
        <v>-0.1357142857142857</v>
      </c>
      <c r="T226" t="str">
        <f>IF(Derived_Metrics[[#This Row],[Profit]]&lt;0, "Loss","Profit")</f>
        <v>Loss</v>
      </c>
      <c r="U226" s="5">
        <f>Derived_Metrics[[#This Row],[Selling Price]]*Derived_Metrics[[#This Row],[Quantity]]*Derived_Metrics[[#This Row],[Discount]]</f>
        <v>64.663200000000003</v>
      </c>
      <c r="V226" t="str">
        <f>IF(Derived_Metrics[[#This Row],[Discount]]&gt;0,"Discount Applied","No Discount")</f>
        <v>Discount Applied</v>
      </c>
      <c r="W226" t="str">
        <f>IF(Derived_Metrics[[#This Row],[Discount]]&gt;0.3,"High Discount","Low Discount")</f>
        <v>Low Discount</v>
      </c>
      <c r="X226" s="13">
        <f>SUMIFS(Derived_Metrics[Customer_Revenue_Share],Derived_Metrics[Customee_ Revenue _Rank],"&lt;="&amp;Derived_Metrics[[#This Row],[Customee_ Revenue _Rank]])</f>
        <v>0.99940862137006592</v>
      </c>
      <c r="Y226" t="str">
        <f>IF(Derived_Metrics[[#This Row],[Cumulative_Revenue_%]]&lt;=0.8,"Top 80% Revenue","Remaining 20% Revenue")</f>
        <v>Remaining 20% Revenue</v>
      </c>
    </row>
    <row r="227" spans="1:25" x14ac:dyDescent="0.25">
      <c r="A227" t="s">
        <v>1195</v>
      </c>
      <c r="B227" s="1">
        <v>42379</v>
      </c>
      <c r="C227" t="s">
        <v>1196</v>
      </c>
      <c r="D227" s="4">
        <f>SUMIFS(Derived_Metrics[Revenue],Derived_Metrics[Customer ID],Derived_Metrics[[#This Row],[Customer ID]])</f>
        <v>1277.3520000000001</v>
      </c>
      <c r="E227" s="4">
        <f>SUMIFS(Derived_Metrics[Profit],Derived_Metrics[Customer ID],Derived_Metrics[[#This Row],[Customer ID]])</f>
        <v>66.953599999999994</v>
      </c>
      <c r="F227" s="5">
        <f>_xlfn.PERCENTRANK.INC(Derived_Metrics[Customer Revenue],Derived_Metrics[[#This Row],[Customer Revenue]])</f>
        <v>0.2</v>
      </c>
      <c r="G227" s="5" t="str" cm="1">
        <f t="array" ref="G227">_xlfn.IFS(Derived_Metrics[[#This Row],[Customer Revenue Percentile]]&gt;=0.8,"High Value",Derived_Metrics[[#This Row],[Customer Revenue Percentile]]&gt;=0.4,"Medium Value",TRUE,"Low Value")</f>
        <v>Low Value</v>
      </c>
      <c r="H227" s="12">
        <f>_xlfn.RANK.EQ(Derived_Metrics[[#This Row],[Customer Revenue]],Derived_Metrics[Customer Revenue],0)</f>
        <v>1694</v>
      </c>
      <c r="I227" s="15">
        <f>Derived_Metrics[[#This Row],[Customer Revenue]]/SUM(Derived_Metrics[Customer Revenue])</f>
        <v>8.1990770183682909E-5</v>
      </c>
      <c r="J227" t="s">
        <v>139</v>
      </c>
      <c r="K227" s="5">
        <f>SUMIFS(Derived_Metrics[Revenue],Derived_Metrics[Product ID],Derived_Metrics[[#This Row],[Product ID]])</f>
        <v>10599.241999999998</v>
      </c>
      <c r="L227" s="5">
        <f>SUMIFS(Derived_Metrics[Profit],Derived_Metrics[Product ID],Derived_Metrics[[#This Row],[Product ID]])</f>
        <v>117.4863</v>
      </c>
      <c r="M227" s="5" t="str">
        <f>IF(AND(Derived_Metrics[[#This Row],[Product Revenue]]&gt;AVERAGE(Derived_Metrics[Product Revenue]),Derived_Metrics[[#This Row],[Product Profit]]&lt;0),"high sales Low Profit","Normal")</f>
        <v>Normal</v>
      </c>
      <c r="N227">
        <v>194.84800000000001</v>
      </c>
      <c r="O227">
        <v>4</v>
      </c>
      <c r="P227">
        <v>0.2</v>
      </c>
      <c r="Q227">
        <v>12.178000000000001</v>
      </c>
      <c r="R227">
        <f>Derived_Metrics[[#This Row],[Selling Price]]*Derived_Metrics[[#This Row],[Quantity]]</f>
        <v>779.39200000000005</v>
      </c>
      <c r="S227" s="2">
        <f>IF(Derived_Metrics[[#This Row],[Revenue]]=0,0,Derived_Metrics[[#This Row],[Profit]]/Derived_Metrics[[#This Row],[Revenue]])</f>
        <v>1.5625E-2</v>
      </c>
      <c r="T227" t="str">
        <f>IF(Derived_Metrics[[#This Row],[Profit]]&lt;0, "Loss","Profit")</f>
        <v>Profit</v>
      </c>
      <c r="U227" s="5">
        <f>Derived_Metrics[[#This Row],[Selling Price]]*Derived_Metrics[[#This Row],[Quantity]]*Derived_Metrics[[#This Row],[Discount]]</f>
        <v>155.87840000000003</v>
      </c>
      <c r="V227" t="str">
        <f>IF(Derived_Metrics[[#This Row],[Discount]]&gt;0,"Discount Applied","No Discount")</f>
        <v>Discount Applied</v>
      </c>
      <c r="W227" t="str">
        <f>IF(Derived_Metrics[[#This Row],[Discount]]&gt;0.3,"High Discount","Low Discount")</f>
        <v>Low Discount</v>
      </c>
      <c r="X227" s="13">
        <f>SUMIFS(Derived_Metrics[Customer_Revenue_Share],Derived_Metrics[Customee_ Revenue _Rank],"&lt;="&amp;Derived_Metrics[[#This Row],[Customee_ Revenue _Rank]])</f>
        <v>0.98405441642324643</v>
      </c>
      <c r="Y227" t="str">
        <f>IF(Derived_Metrics[[#This Row],[Cumulative_Revenue_%]]&lt;=0.8,"Top 80% Revenue","Remaining 20% Revenue")</f>
        <v>Remaining 20% Revenue</v>
      </c>
    </row>
    <row r="228" spans="1:25" x14ac:dyDescent="0.25">
      <c r="A228" t="s">
        <v>1198</v>
      </c>
      <c r="B228" s="1">
        <v>42337</v>
      </c>
      <c r="C228" t="s">
        <v>1199</v>
      </c>
      <c r="D228" s="4">
        <f>SUMIFS(Derived_Metrics[Revenue],Derived_Metrics[Customer ID],Derived_Metrics[[#This Row],[Customer ID]])</f>
        <v>12835.254000000001</v>
      </c>
      <c r="E228" s="4">
        <f>SUMIFS(Derived_Metrics[Profit],Derived_Metrics[Customer ID],Derived_Metrics[[#This Row],[Customer ID]])</f>
        <v>122.598</v>
      </c>
      <c r="F228" s="5">
        <f>_xlfn.PERCENTRANK.INC(Derived_Metrics[Customer Revenue],Derived_Metrics[[#This Row],[Customer Revenue]])</f>
        <v>0.84299999999999997</v>
      </c>
      <c r="G228" s="5" t="str" cm="1">
        <f t="array" ref="G228">_xlfn.IFS(Derived_Metrics[[#This Row],[Customer Revenue Percentile]]&gt;=0.8,"High Value",Derived_Metrics[[#This Row],[Customer Revenue Percentile]]&gt;=0.4,"Medium Value",TRUE,"Low Value")</f>
        <v>High Value</v>
      </c>
      <c r="H228" s="12">
        <f>_xlfn.RANK.EQ(Derived_Metrics[[#This Row],[Customer Revenue]],Derived_Metrics[Customer Revenue],0)</f>
        <v>331</v>
      </c>
      <c r="I228" s="15">
        <f>Derived_Metrics[[#This Row],[Customer Revenue]]/SUM(Derived_Metrics[Customer Revenue])</f>
        <v>8.2387028866216729E-4</v>
      </c>
      <c r="J228" t="s">
        <v>1201</v>
      </c>
      <c r="K228" s="5">
        <f>SUMIFS(Derived_Metrics[Revenue],Derived_Metrics[Product ID],Derived_Metrics[[#This Row],[Product ID]])</f>
        <v>30526.117999999999</v>
      </c>
      <c r="L228" s="5">
        <f>SUMIFS(Derived_Metrics[Profit],Derived_Metrics[Product ID],Derived_Metrics[[#This Row],[Product ID]])</f>
        <v>-474.74139999999994</v>
      </c>
      <c r="M228" s="5" t="str">
        <f>IF(AND(Derived_Metrics[[#This Row],[Product Revenue]]&gt;AVERAGE(Derived_Metrics[Product Revenue]),Derived_Metrics[[#This Row],[Product Profit]]&lt;0),"high sales Low Profit","Normal")</f>
        <v>high sales Low Profit</v>
      </c>
      <c r="N228">
        <v>1106.9100000000001</v>
      </c>
      <c r="O228">
        <v>9</v>
      </c>
      <c r="P228">
        <v>0</v>
      </c>
      <c r="Q228">
        <v>121.76009999999999</v>
      </c>
      <c r="R228">
        <f>Derived_Metrics[[#This Row],[Selling Price]]*Derived_Metrics[[#This Row],[Quantity]]</f>
        <v>9962.19</v>
      </c>
      <c r="S228" s="2">
        <f>IF(Derived_Metrics[[#This Row],[Revenue]]=0,0,Derived_Metrics[[#This Row],[Profit]]/Derived_Metrics[[#This Row],[Revenue]])</f>
        <v>1.2222222222222221E-2</v>
      </c>
      <c r="T228" t="str">
        <f>IF(Derived_Metrics[[#This Row],[Profit]]&lt;0, "Loss","Profit")</f>
        <v>Profit</v>
      </c>
      <c r="U228" s="5">
        <f>Derived_Metrics[[#This Row],[Selling Price]]*Derived_Metrics[[#This Row],[Quantity]]*Derived_Metrics[[#This Row],[Discount]]</f>
        <v>0</v>
      </c>
      <c r="V228" t="str">
        <f>IF(Derived_Metrics[[#This Row],[Discount]]&gt;0,"Discount Applied","No Discount")</f>
        <v>No Discount</v>
      </c>
      <c r="W228" t="str">
        <f>IF(Derived_Metrics[[#This Row],[Discount]]&gt;0.3,"High Discount","Low Discount")</f>
        <v>Low Discount</v>
      </c>
      <c r="X228" s="13">
        <f>SUMIFS(Derived_Metrics[Customer_Revenue_Share],Derived_Metrics[Customee_ Revenue _Rank],"&lt;="&amp;Derived_Metrics[[#This Row],[Customee_ Revenue _Rank]])</f>
        <v>0.50522958998799239</v>
      </c>
      <c r="Y228" t="str">
        <f>IF(Derived_Metrics[[#This Row],[Cumulative_Revenue_%]]&lt;=0.8,"Top 80% Revenue","Remaining 20% Revenue")</f>
        <v>Top 80% Revenue</v>
      </c>
    </row>
    <row r="229" spans="1:25" x14ac:dyDescent="0.25">
      <c r="A229" t="s">
        <v>1203</v>
      </c>
      <c r="B229" s="1">
        <v>42372</v>
      </c>
      <c r="C229" t="s">
        <v>1204</v>
      </c>
      <c r="D229" s="4">
        <f>SUMIFS(Derived_Metrics[Revenue],Derived_Metrics[Customer ID],Derived_Metrics[[#This Row],[Customer ID]])</f>
        <v>6772.6959999999999</v>
      </c>
      <c r="E229" s="4">
        <f>SUMIFS(Derived_Metrics[Profit],Derived_Metrics[Customer ID],Derived_Metrics[[#This Row],[Customer ID]])</f>
        <v>-254.92579999999998</v>
      </c>
      <c r="F229" s="5">
        <f>_xlfn.PERCENTRANK.INC(Derived_Metrics[Customer Revenue],Derived_Metrics[[#This Row],[Customer Revenue]])</f>
        <v>0.63500000000000001</v>
      </c>
      <c r="G229" s="5" t="str" cm="1">
        <f t="array" ref="G229">_xlfn.IFS(Derived_Metrics[[#This Row],[Customer Revenue Percentile]]&gt;=0.8,"High Value",Derived_Metrics[[#This Row],[Customer Revenue Percentile]]&gt;=0.4,"Medium Value",TRUE,"Low Value")</f>
        <v>Medium Value</v>
      </c>
      <c r="H229" s="12">
        <f>_xlfn.RANK.EQ(Derived_Metrics[[#This Row],[Customer Revenue]],Derived_Metrics[Customer Revenue],0)</f>
        <v>772</v>
      </c>
      <c r="I229" s="15">
        <f>Derived_Metrics[[#This Row],[Customer Revenue]]/SUM(Derived_Metrics[Customer Revenue])</f>
        <v>4.3472634110249046E-4</v>
      </c>
      <c r="J229" t="s">
        <v>895</v>
      </c>
      <c r="K229" s="5">
        <f>SUMIFS(Derived_Metrics[Revenue],Derived_Metrics[Product ID],Derived_Metrics[[#This Row],[Product ID]])</f>
        <v>55615.938999999998</v>
      </c>
      <c r="L229" s="5">
        <f>SUMIFS(Derived_Metrics[Profit],Derived_Metrics[Product ID],Derived_Metrics[[#This Row],[Product ID]])</f>
        <v>-189.97610000000006</v>
      </c>
      <c r="M229" s="5" t="str">
        <f>IF(AND(Derived_Metrics[[#This Row],[Product Revenue]]&gt;AVERAGE(Derived_Metrics[Product Revenue]),Derived_Metrics[[#This Row],[Product Profit]]&lt;0),"high sales Low Profit","Normal")</f>
        <v>high sales Low Profit</v>
      </c>
      <c r="N229">
        <v>836.59199999999998</v>
      </c>
      <c r="O229">
        <v>8</v>
      </c>
      <c r="P229">
        <v>0.4</v>
      </c>
      <c r="Q229">
        <v>-264.92079999999999</v>
      </c>
      <c r="R229">
        <f>Derived_Metrics[[#This Row],[Selling Price]]*Derived_Metrics[[#This Row],[Quantity]]</f>
        <v>6692.7359999999999</v>
      </c>
      <c r="S229" s="2">
        <f>IF(Derived_Metrics[[#This Row],[Revenue]]=0,0,Derived_Metrics[[#This Row],[Profit]]/Derived_Metrics[[#This Row],[Revenue]])</f>
        <v>-3.9583333333333331E-2</v>
      </c>
      <c r="T229" t="str">
        <f>IF(Derived_Metrics[[#This Row],[Profit]]&lt;0, "Loss","Profit")</f>
        <v>Loss</v>
      </c>
      <c r="U229" s="5">
        <f>Derived_Metrics[[#This Row],[Selling Price]]*Derived_Metrics[[#This Row],[Quantity]]*Derived_Metrics[[#This Row],[Discount]]</f>
        <v>2677.0944</v>
      </c>
      <c r="V229" t="str">
        <f>IF(Derived_Metrics[[#This Row],[Discount]]&gt;0,"Discount Applied","No Discount")</f>
        <v>Discount Applied</v>
      </c>
      <c r="W229" t="str">
        <f>IF(Derived_Metrics[[#This Row],[Discount]]&gt;0.3,"High Discount","Low Discount")</f>
        <v>High Discount</v>
      </c>
      <c r="X229" s="13">
        <f>SUMIFS(Derived_Metrics[Customer_Revenue_Share],Derived_Metrics[Customee_ Revenue _Rank],"&lt;="&amp;Derived_Metrics[[#This Row],[Customee_ Revenue _Rank]])</f>
        <v>0.77635570447612445</v>
      </c>
      <c r="Y229" t="str">
        <f>IF(Derived_Metrics[[#This Row],[Cumulative_Revenue_%]]&lt;=0.8,"Top 80% Revenue","Remaining 20% Revenue")</f>
        <v>Top 80% Revenue</v>
      </c>
    </row>
    <row r="230" spans="1:25" x14ac:dyDescent="0.25">
      <c r="A230" t="s">
        <v>1207</v>
      </c>
      <c r="B230" s="1">
        <v>42831</v>
      </c>
      <c r="C230" t="s">
        <v>1092</v>
      </c>
      <c r="D230" s="4">
        <f>SUMIFS(Derived_Metrics[Revenue],Derived_Metrics[Customer ID],Derived_Metrics[[#This Row],[Customer ID]])</f>
        <v>11123.288</v>
      </c>
      <c r="E230" s="4">
        <f>SUMIFS(Derived_Metrics[Profit],Derived_Metrics[Customer ID],Derived_Metrics[[#This Row],[Customer ID]])</f>
        <v>361.7373</v>
      </c>
      <c r="F230" s="5">
        <f>_xlfn.PERCENTRANK.INC(Derived_Metrics[Customer Revenue],Derived_Metrics[[#This Row],[Customer Revenue]])</f>
        <v>0.79900000000000004</v>
      </c>
      <c r="G230" s="5" t="str" cm="1">
        <f t="array" ref="G230">_xlfn.IFS(Derived_Metrics[[#This Row],[Customer Revenue Percentile]]&gt;=0.8,"High Value",Derived_Metrics[[#This Row],[Customer Revenue Percentile]]&gt;=0.4,"Medium Value",TRUE,"Low Value")</f>
        <v>Medium Value</v>
      </c>
      <c r="H230" s="12">
        <f>_xlfn.RANK.EQ(Derived_Metrics[[#This Row],[Customer Revenue]],Derived_Metrics[Customer Revenue],0)</f>
        <v>423</v>
      </c>
      <c r="I230" s="15">
        <f>Derived_Metrics[[#This Row],[Customer Revenue]]/SUM(Derived_Metrics[Customer Revenue])</f>
        <v>7.139824810192631E-4</v>
      </c>
      <c r="J230" t="s">
        <v>434</v>
      </c>
      <c r="K230" s="5">
        <f>SUMIFS(Derived_Metrics[Revenue],Derived_Metrics[Product ID],Derived_Metrics[[#This Row],[Product ID]])</f>
        <v>263.86800000000005</v>
      </c>
      <c r="L230" s="5">
        <f>SUMIFS(Derived_Metrics[Profit],Derived_Metrics[Product ID],Derived_Metrics[[#This Row],[Product ID]])</f>
        <v>-5.9970000000000017</v>
      </c>
      <c r="M230" s="5" t="str">
        <f>IF(AND(Derived_Metrics[[#This Row],[Product Revenue]]&gt;AVERAGE(Derived_Metrics[Product Revenue]),Derived_Metrics[[#This Row],[Product Profit]]&lt;0),"high sales Low Profit","Normal")</f>
        <v>Normal</v>
      </c>
      <c r="N230">
        <v>31.984000000000002</v>
      </c>
      <c r="O230">
        <v>2</v>
      </c>
      <c r="P230">
        <v>0.2</v>
      </c>
      <c r="Q230">
        <v>1.9990000000000001</v>
      </c>
      <c r="R230">
        <f>Derived_Metrics[[#This Row],[Selling Price]]*Derived_Metrics[[#This Row],[Quantity]]</f>
        <v>63.968000000000004</v>
      </c>
      <c r="S230" s="2">
        <f>IF(Derived_Metrics[[#This Row],[Revenue]]=0,0,Derived_Metrics[[#This Row],[Profit]]/Derived_Metrics[[#This Row],[Revenue]])</f>
        <v>3.125E-2</v>
      </c>
      <c r="T230" t="str">
        <f>IF(Derived_Metrics[[#This Row],[Profit]]&lt;0, "Loss","Profit")</f>
        <v>Profit</v>
      </c>
      <c r="U230" s="5">
        <f>Derived_Metrics[[#This Row],[Selling Price]]*Derived_Metrics[[#This Row],[Quantity]]*Derived_Metrics[[#This Row],[Discount]]</f>
        <v>12.793600000000001</v>
      </c>
      <c r="V230" t="str">
        <f>IF(Derived_Metrics[[#This Row],[Discount]]&gt;0,"Discount Applied","No Discount")</f>
        <v>Discount Applied</v>
      </c>
      <c r="W230" t="str">
        <f>IF(Derived_Metrics[[#This Row],[Discount]]&gt;0.3,"High Discount","Low Discount")</f>
        <v>Low Discount</v>
      </c>
      <c r="X230" s="13">
        <f>SUMIFS(Derived_Metrics[Customer_Revenue_Share],Derived_Metrics[Customee_ Revenue _Rank],"&lt;="&amp;Derived_Metrics[[#This Row],[Customee_ Revenue _Rank]])</f>
        <v>0.57585544965688718</v>
      </c>
      <c r="Y230" t="str">
        <f>IF(Derived_Metrics[[#This Row],[Cumulative_Revenue_%]]&lt;=0.8,"Top 80% Revenue","Remaining 20% Revenue")</f>
        <v>Top 80% Revenue</v>
      </c>
    </row>
    <row r="231" spans="1:25" x14ac:dyDescent="0.25">
      <c r="A231" t="s">
        <v>1210</v>
      </c>
      <c r="B231" s="1">
        <v>41815</v>
      </c>
      <c r="C231" t="s">
        <v>1212</v>
      </c>
      <c r="D231" s="4">
        <f>SUMIFS(Derived_Metrics[Revenue],Derived_Metrics[Customer ID],Derived_Metrics[[#This Row],[Customer ID]])</f>
        <v>6067.2700000000013</v>
      </c>
      <c r="E231" s="4">
        <f>SUMIFS(Derived_Metrics[Profit],Derived_Metrics[Customer ID],Derived_Metrics[[#This Row],[Customer ID]])</f>
        <v>-324.255</v>
      </c>
      <c r="F231" s="5">
        <f>_xlfn.PERCENTRANK.INC(Derived_Metrics[Customer Revenue],Derived_Metrics[[#This Row],[Customer Revenue]])</f>
        <v>0.60099999999999998</v>
      </c>
      <c r="G231" s="5" t="str" cm="1">
        <f t="array" ref="G231">_xlfn.IFS(Derived_Metrics[[#This Row],[Customer Revenue Percentile]]&gt;=0.8,"High Value",Derived_Metrics[[#This Row],[Customer Revenue Percentile]]&gt;=0.4,"Medium Value",TRUE,"Low Value")</f>
        <v>Medium Value</v>
      </c>
      <c r="H231" s="12">
        <f>_xlfn.RANK.EQ(Derived_Metrics[[#This Row],[Customer Revenue]],Derived_Metrics[Customer Revenue],0)</f>
        <v>839</v>
      </c>
      <c r="I231" s="15">
        <f>Derived_Metrics[[#This Row],[Customer Revenue]]/SUM(Derived_Metrics[Customer Revenue])</f>
        <v>3.8944640178459333E-4</v>
      </c>
      <c r="J231" t="s">
        <v>1214</v>
      </c>
      <c r="K231" s="5">
        <f>SUMIFS(Derived_Metrics[Revenue],Derived_Metrics[Product ID],Derived_Metrics[[#This Row],[Product ID]])</f>
        <v>4903.848</v>
      </c>
      <c r="L231" s="5">
        <f>SUMIFS(Derived_Metrics[Profit],Derived_Metrics[Product ID],Derived_Metrics[[#This Row],[Product ID]])</f>
        <v>96.285600000000002</v>
      </c>
      <c r="M231" s="5" t="str">
        <f>IF(AND(Derived_Metrics[[#This Row],[Product Revenue]]&gt;AVERAGE(Derived_Metrics[Product Revenue]),Derived_Metrics[[#This Row],[Product Profit]]&lt;0),"high sales Low Profit","Normal")</f>
        <v>Normal</v>
      </c>
      <c r="N231">
        <v>447.84</v>
      </c>
      <c r="O231">
        <v>5</v>
      </c>
      <c r="P231">
        <v>0.2</v>
      </c>
      <c r="Q231">
        <v>11.196</v>
      </c>
      <c r="R231">
        <f>Derived_Metrics[[#This Row],[Selling Price]]*Derived_Metrics[[#This Row],[Quantity]]</f>
        <v>2239.1999999999998</v>
      </c>
      <c r="S231" s="2">
        <f>IF(Derived_Metrics[[#This Row],[Revenue]]=0,0,Derived_Metrics[[#This Row],[Profit]]/Derived_Metrics[[#This Row],[Revenue]])</f>
        <v>5.0000000000000001E-3</v>
      </c>
      <c r="T231" t="str">
        <f>IF(Derived_Metrics[[#This Row],[Profit]]&lt;0, "Loss","Profit")</f>
        <v>Profit</v>
      </c>
      <c r="U231" s="5">
        <f>Derived_Metrics[[#This Row],[Selling Price]]*Derived_Metrics[[#This Row],[Quantity]]*Derived_Metrics[[#This Row],[Discount]]</f>
        <v>447.84</v>
      </c>
      <c r="V231" t="str">
        <f>IF(Derived_Metrics[[#This Row],[Discount]]&gt;0,"Discount Applied","No Discount")</f>
        <v>Discount Applied</v>
      </c>
      <c r="W231" t="str">
        <f>IF(Derived_Metrics[[#This Row],[Discount]]&gt;0.3,"High Discount","Low Discount")</f>
        <v>Low Discount</v>
      </c>
      <c r="X231" s="13">
        <f>SUMIFS(Derived_Metrics[Customer_Revenue_Share],Derived_Metrics[Customee_ Revenue _Rank],"&lt;="&amp;Derived_Metrics[[#This Row],[Customee_ Revenue _Rank]])</f>
        <v>0.80582230323057547</v>
      </c>
      <c r="Y231" t="str">
        <f>IF(Derived_Metrics[[#This Row],[Cumulative_Revenue_%]]&lt;=0.8,"Top 80% Revenue","Remaining 20% Revenue")</f>
        <v>Remaining 20% Revenue</v>
      </c>
    </row>
    <row r="232" spans="1:25" x14ac:dyDescent="0.25">
      <c r="A232" t="s">
        <v>1216</v>
      </c>
      <c r="B232" s="1">
        <v>42535</v>
      </c>
      <c r="C232" t="s">
        <v>1218</v>
      </c>
      <c r="D232" s="4">
        <f>SUMIFS(Derived_Metrics[Revenue],Derived_Metrics[Customer ID],Derived_Metrics[[#This Row],[Customer ID]])</f>
        <v>1589.9839999999999</v>
      </c>
      <c r="E232" s="4">
        <f>SUMIFS(Derived_Metrics[Profit],Derived_Metrics[Customer ID],Derived_Metrics[[#This Row],[Customer ID]])</f>
        <v>1.2210999999999999</v>
      </c>
      <c r="F232" s="5">
        <f>_xlfn.PERCENTRANK.INC(Derived_Metrics[Customer Revenue],Derived_Metrics[[#This Row],[Customer Revenue]])</f>
        <v>0.23100000000000001</v>
      </c>
      <c r="G232" s="5" t="str" cm="1">
        <f t="array" ref="G232">_xlfn.IFS(Derived_Metrics[[#This Row],[Customer Revenue Percentile]]&gt;=0.8,"High Value",Derived_Metrics[[#This Row],[Customer Revenue Percentile]]&gt;=0.4,"Medium Value",TRUE,"Low Value")</f>
        <v>Low Value</v>
      </c>
      <c r="H232" s="12">
        <f>_xlfn.RANK.EQ(Derived_Metrics[[#This Row],[Customer Revenue]],Derived_Metrics[Customer Revenue],0)</f>
        <v>1629</v>
      </c>
      <c r="I232" s="15">
        <f>Derived_Metrics[[#This Row],[Customer Revenue]]/SUM(Derived_Metrics[Customer Revenue])</f>
        <v>1.0205801747657095E-4</v>
      </c>
      <c r="J232" t="s">
        <v>551</v>
      </c>
      <c r="K232" s="5">
        <f>SUMIFS(Derived_Metrics[Revenue],Derived_Metrics[Product ID],Derived_Metrics[[#This Row],[Product ID]])</f>
        <v>208.35599999999999</v>
      </c>
      <c r="L232" s="5">
        <f>SUMIFS(Derived_Metrics[Profit],Derived_Metrics[Product ID],Derived_Metrics[[#This Row],[Product ID]])</f>
        <v>14.55</v>
      </c>
      <c r="M232" s="5" t="str">
        <f>IF(AND(Derived_Metrics[[#This Row],[Product Revenue]]&gt;AVERAGE(Derived_Metrics[Product Revenue]),Derived_Metrics[[#This Row],[Product Profit]]&lt;0),"high sales Low Profit","Normal")</f>
        <v>Normal</v>
      </c>
      <c r="N232">
        <v>8.73</v>
      </c>
      <c r="O232">
        <v>3</v>
      </c>
      <c r="P232">
        <v>0</v>
      </c>
      <c r="Q232">
        <v>4.1031000000000004</v>
      </c>
      <c r="R232">
        <f>Derived_Metrics[[#This Row],[Selling Price]]*Derived_Metrics[[#This Row],[Quantity]]</f>
        <v>26.19</v>
      </c>
      <c r="S232" s="2">
        <f>IF(Derived_Metrics[[#This Row],[Revenue]]=0,0,Derived_Metrics[[#This Row],[Profit]]/Derived_Metrics[[#This Row],[Revenue]])</f>
        <v>0.15666666666666668</v>
      </c>
      <c r="T232" t="str">
        <f>IF(Derived_Metrics[[#This Row],[Profit]]&lt;0, "Loss","Profit")</f>
        <v>Profit</v>
      </c>
      <c r="U232" s="5">
        <f>Derived_Metrics[[#This Row],[Selling Price]]*Derived_Metrics[[#This Row],[Quantity]]*Derived_Metrics[[#This Row],[Discount]]</f>
        <v>0</v>
      </c>
      <c r="V232" t="str">
        <f>IF(Derived_Metrics[[#This Row],[Discount]]&gt;0,"Discount Applied","No Discount")</f>
        <v>No Discount</v>
      </c>
      <c r="W232" t="str">
        <f>IF(Derived_Metrics[[#This Row],[Discount]]&gt;0.3,"High Discount","Low Discount")</f>
        <v>Low Discount</v>
      </c>
      <c r="X232" s="13">
        <f>SUMIFS(Derived_Metrics[Customer_Revenue_Share],Derived_Metrics[Customee_ Revenue _Rank],"&lt;="&amp;Derived_Metrics[[#This Row],[Customee_ Revenue _Rank]])</f>
        <v>0.97805100546553081</v>
      </c>
      <c r="Y232" t="str">
        <f>IF(Derived_Metrics[[#This Row],[Cumulative_Revenue_%]]&lt;=0.8,"Top 80% Revenue","Remaining 20% Revenue")</f>
        <v>Remaining 20% Revenue</v>
      </c>
    </row>
    <row r="233" spans="1:25" x14ac:dyDescent="0.25">
      <c r="A233" t="s">
        <v>1220</v>
      </c>
      <c r="B233" s="1">
        <v>42693</v>
      </c>
      <c r="C233" t="s">
        <v>1222</v>
      </c>
      <c r="D233" s="4">
        <f>SUMIFS(Derived_Metrics[Revenue],Derived_Metrics[Customer ID],Derived_Metrics[[#This Row],[Customer ID]])</f>
        <v>92.316000000000003</v>
      </c>
      <c r="E233" s="4">
        <f>SUMIFS(Derived_Metrics[Profit],Derived_Metrics[Customer ID],Derived_Metrics[[#This Row],[Customer ID]])</f>
        <v>12.100199999999999</v>
      </c>
      <c r="F233" s="5">
        <f>_xlfn.PERCENTRANK.INC(Derived_Metrics[Customer Revenue],Derived_Metrics[[#This Row],[Customer Revenue]])</f>
        <v>1.9E-2</v>
      </c>
      <c r="G233" s="5" t="str" cm="1">
        <f t="array" ref="G233">_xlfn.IFS(Derived_Metrics[[#This Row],[Customer Revenue Percentile]]&gt;=0.8,"High Value",Derived_Metrics[[#This Row],[Customer Revenue Percentile]]&gt;=0.4,"Medium Value",TRUE,"Low Value")</f>
        <v>Low Value</v>
      </c>
      <c r="H233" s="12">
        <f>_xlfn.RANK.EQ(Derived_Metrics[[#This Row],[Customer Revenue]],Derived_Metrics[Customer Revenue],0)</f>
        <v>2079</v>
      </c>
      <c r="I233" s="15">
        <f>Derived_Metrics[[#This Row],[Customer Revenue]]/SUM(Derived_Metrics[Customer Revenue])</f>
        <v>5.9255866356938966E-6</v>
      </c>
      <c r="J233" t="s">
        <v>551</v>
      </c>
      <c r="K233" s="5">
        <f>SUMIFS(Derived_Metrics[Revenue],Derived_Metrics[Product ID],Derived_Metrics[[#This Row],[Product ID]])</f>
        <v>208.35599999999999</v>
      </c>
      <c r="L233" s="5">
        <f>SUMIFS(Derived_Metrics[Profit],Derived_Metrics[Product ID],Derived_Metrics[[#This Row],[Product ID]])</f>
        <v>14.55</v>
      </c>
      <c r="M233" s="5" t="str">
        <f>IF(AND(Derived_Metrics[[#This Row],[Product Revenue]]&gt;AVERAGE(Derived_Metrics[Product Revenue]),Derived_Metrics[[#This Row],[Product Profit]]&lt;0),"high sales Low Profit","Normal")</f>
        <v>Normal</v>
      </c>
      <c r="N233">
        <v>2.3279999999999998</v>
      </c>
      <c r="O233">
        <v>2</v>
      </c>
      <c r="P233">
        <v>0.6</v>
      </c>
      <c r="Q233">
        <v>-0.75660000000000005</v>
      </c>
      <c r="R233">
        <f>Derived_Metrics[[#This Row],[Selling Price]]*Derived_Metrics[[#This Row],[Quantity]]</f>
        <v>4.6559999999999997</v>
      </c>
      <c r="S233" s="2">
        <f>IF(Derived_Metrics[[#This Row],[Revenue]]=0,0,Derived_Metrics[[#This Row],[Profit]]/Derived_Metrics[[#This Row],[Revenue]])</f>
        <v>-0.16250000000000003</v>
      </c>
      <c r="T233" t="str">
        <f>IF(Derived_Metrics[[#This Row],[Profit]]&lt;0, "Loss","Profit")</f>
        <v>Loss</v>
      </c>
      <c r="U233" s="5">
        <f>Derived_Metrics[[#This Row],[Selling Price]]*Derived_Metrics[[#This Row],[Quantity]]*Derived_Metrics[[#This Row],[Discount]]</f>
        <v>2.7935999999999996</v>
      </c>
      <c r="V233" t="str">
        <f>IF(Derived_Metrics[[#This Row],[Discount]]&gt;0,"Discount Applied","No Discount")</f>
        <v>Discount Applied</v>
      </c>
      <c r="W233" t="str">
        <f>IF(Derived_Metrics[[#This Row],[Discount]]&gt;0.3,"High Discount","Low Discount")</f>
        <v>High Discount</v>
      </c>
      <c r="X233" s="13">
        <f>SUMIFS(Derived_Metrics[Customer_Revenue_Share],Derived_Metrics[Customee_ Revenue _Rank],"&lt;="&amp;Derived_Metrics[[#This Row],[Customee_ Revenue _Rank]])</f>
        <v>0.99986101141019423</v>
      </c>
      <c r="Y233" t="str">
        <f>IF(Derived_Metrics[[#This Row],[Cumulative_Revenue_%]]&lt;=0.8,"Top 80% Revenue","Remaining 20% Revenue")</f>
        <v>Remaining 20% Revenue</v>
      </c>
    </row>
    <row r="234" spans="1:25" x14ac:dyDescent="0.25">
      <c r="A234" t="s">
        <v>1224</v>
      </c>
      <c r="B234" s="1">
        <v>43087</v>
      </c>
      <c r="C234" t="s">
        <v>1227</v>
      </c>
      <c r="D234" s="4">
        <f>SUMIFS(Derived_Metrics[Revenue],Derived_Metrics[Customer ID],Derived_Metrics[[#This Row],[Customer ID]])</f>
        <v>7333.6689999999999</v>
      </c>
      <c r="E234" s="4">
        <f>SUMIFS(Derived_Metrics[Profit],Derived_Metrics[Customer ID],Derived_Metrics[[#This Row],[Customer ID]])</f>
        <v>-110.19239999999999</v>
      </c>
      <c r="F234" s="5">
        <f>_xlfn.PERCENTRANK.INC(Derived_Metrics[Customer Revenue],Derived_Metrics[[#This Row],[Customer Revenue]])</f>
        <v>0.66200000000000003</v>
      </c>
      <c r="G234" s="5" t="str" cm="1">
        <f t="array" ref="G234">_xlfn.IFS(Derived_Metrics[[#This Row],[Customer Revenue Percentile]]&gt;=0.8,"High Value",Derived_Metrics[[#This Row],[Customer Revenue Percentile]]&gt;=0.4,"Medium Value",TRUE,"Low Value")</f>
        <v>Medium Value</v>
      </c>
      <c r="H234" s="12">
        <f>_xlfn.RANK.EQ(Derived_Metrics[[#This Row],[Customer Revenue]],Derived_Metrics[Customer Revenue],0)</f>
        <v>714</v>
      </c>
      <c r="I234" s="15">
        <f>Derived_Metrics[[#This Row],[Customer Revenue]]/SUM(Derived_Metrics[Customer Revenue])</f>
        <v>4.7073411994673321E-4</v>
      </c>
      <c r="J234" t="s">
        <v>1230</v>
      </c>
      <c r="K234" s="5">
        <f>SUMIFS(Derived_Metrics[Revenue],Derived_Metrics[Product ID],Derived_Metrics[[#This Row],[Product ID]])</f>
        <v>119.833</v>
      </c>
      <c r="L234" s="5">
        <f>SUMIFS(Derived_Metrics[Profit],Derived_Metrics[Product ID],Derived_Metrics[[#This Row],[Product ID]])</f>
        <v>-12.6882</v>
      </c>
      <c r="M234" s="5" t="str">
        <f>IF(AND(Derived_Metrics[[#This Row],[Product Revenue]]&gt;AVERAGE(Derived_Metrics[Product Revenue]),Derived_Metrics[[#This Row],[Product Profit]]&lt;0),"high sales Low Profit","Normal")</f>
        <v>Normal</v>
      </c>
      <c r="N234">
        <v>119.833</v>
      </c>
      <c r="O234">
        <v>1</v>
      </c>
      <c r="P234">
        <v>0.15</v>
      </c>
      <c r="Q234">
        <v>-12.6882</v>
      </c>
      <c r="R234">
        <f>Derived_Metrics[[#This Row],[Selling Price]]*Derived_Metrics[[#This Row],[Quantity]]</f>
        <v>119.833</v>
      </c>
      <c r="S234" s="2">
        <f>IF(Derived_Metrics[[#This Row],[Revenue]]=0,0,Derived_Metrics[[#This Row],[Profit]]/Derived_Metrics[[#This Row],[Revenue]])</f>
        <v>-0.10588235294117647</v>
      </c>
      <c r="T234" t="str">
        <f>IF(Derived_Metrics[[#This Row],[Profit]]&lt;0, "Loss","Profit")</f>
        <v>Loss</v>
      </c>
      <c r="U234" s="5">
        <f>Derived_Metrics[[#This Row],[Selling Price]]*Derived_Metrics[[#This Row],[Quantity]]*Derived_Metrics[[#This Row],[Discount]]</f>
        <v>17.97495</v>
      </c>
      <c r="V234" t="str">
        <f>IF(Derived_Metrics[[#This Row],[Discount]]&gt;0,"Discount Applied","No Discount")</f>
        <v>Discount Applied</v>
      </c>
      <c r="W234" t="str">
        <f>IF(Derived_Metrics[[#This Row],[Discount]]&gt;0.3,"High Discount","Low Discount")</f>
        <v>Low Discount</v>
      </c>
      <c r="X234" s="13">
        <f>SUMIFS(Derived_Metrics[Customer_Revenue_Share],Derived_Metrics[Customee_ Revenue _Rank],"&lt;="&amp;Derived_Metrics[[#This Row],[Customee_ Revenue _Rank]])</f>
        <v>0.75098906322495806</v>
      </c>
      <c r="Y234" t="str">
        <f>IF(Derived_Metrics[[#This Row],[Cumulative_Revenue_%]]&lt;=0.8,"Top 80% Revenue","Remaining 20% Revenue")</f>
        <v>Top 80% Revenue</v>
      </c>
    </row>
    <row r="235" spans="1:25" x14ac:dyDescent="0.25">
      <c r="A235" t="s">
        <v>1232</v>
      </c>
      <c r="B235" s="1">
        <v>41659</v>
      </c>
      <c r="C235" t="s">
        <v>1235</v>
      </c>
      <c r="D235" s="4">
        <f>SUMIFS(Derived_Metrics[Revenue],Derived_Metrics[Customer ID],Derived_Metrics[[#This Row],[Customer ID]])</f>
        <v>3601.7500000000005</v>
      </c>
      <c r="E235" s="4">
        <f>SUMIFS(Derived_Metrics[Profit],Derived_Metrics[Customer ID],Derived_Metrics[[#This Row],[Customer ID]])</f>
        <v>246.63230000000001</v>
      </c>
      <c r="F235" s="5">
        <f>_xlfn.PERCENTRANK.INC(Derived_Metrics[Customer Revenue],Derived_Metrics[[#This Row],[Customer Revenue]])</f>
        <v>0.45300000000000001</v>
      </c>
      <c r="G235" s="5" t="str" cm="1">
        <f t="array" ref="G235">_xlfn.IFS(Derived_Metrics[[#This Row],[Customer Revenue Percentile]]&gt;=0.8,"High Value",Derived_Metrics[[#This Row],[Customer Revenue Percentile]]&gt;=0.4,"Medium Value",TRUE,"Low Value")</f>
        <v>Medium Value</v>
      </c>
      <c r="H235" s="12">
        <f>_xlfn.RANK.EQ(Derived_Metrics[[#This Row],[Customer Revenue]],Derived_Metrics[Customer Revenue],0)</f>
        <v>1158</v>
      </c>
      <c r="I235" s="15">
        <f>Derived_Metrics[[#This Row],[Customer Revenue]]/SUM(Derived_Metrics[Customer Revenue])</f>
        <v>2.3118941099170779E-4</v>
      </c>
      <c r="J235" t="s">
        <v>158</v>
      </c>
      <c r="K235" s="5">
        <f>SUMIFS(Derived_Metrics[Revenue],Derived_Metrics[Product ID],Derived_Metrics[[#This Row],[Product ID]])</f>
        <v>413.02000000000004</v>
      </c>
      <c r="L235" s="5">
        <f>SUMIFS(Derived_Metrics[Profit],Derived_Metrics[Product ID],Derived_Metrics[[#This Row],[Product ID]])</f>
        <v>6.7550000000000008</v>
      </c>
      <c r="M235" s="5" t="str">
        <f>IF(AND(Derived_Metrics[[#This Row],[Product Revenue]]&gt;AVERAGE(Derived_Metrics[Product Revenue]),Derived_Metrics[[#This Row],[Product Profit]]&lt;0),"high sales Low Profit","Normal")</f>
        <v>Normal</v>
      </c>
      <c r="N235">
        <v>38.6</v>
      </c>
      <c r="O235">
        <v>4</v>
      </c>
      <c r="P235">
        <v>0</v>
      </c>
      <c r="Q235">
        <v>11.58</v>
      </c>
      <c r="R235">
        <f>Derived_Metrics[[#This Row],[Selling Price]]*Derived_Metrics[[#This Row],[Quantity]]</f>
        <v>154.4</v>
      </c>
      <c r="S235" s="2">
        <f>IF(Derived_Metrics[[#This Row],[Revenue]]=0,0,Derived_Metrics[[#This Row],[Profit]]/Derived_Metrics[[#This Row],[Revenue]])</f>
        <v>7.4999999999999997E-2</v>
      </c>
      <c r="T235" t="str">
        <f>IF(Derived_Metrics[[#This Row],[Profit]]&lt;0, "Loss","Profit")</f>
        <v>Profit</v>
      </c>
      <c r="U235" s="5">
        <f>Derived_Metrics[[#This Row],[Selling Price]]*Derived_Metrics[[#This Row],[Quantity]]*Derived_Metrics[[#This Row],[Discount]]</f>
        <v>0</v>
      </c>
      <c r="V235" t="str">
        <f>IF(Derived_Metrics[[#This Row],[Discount]]&gt;0,"Discount Applied","No Discount")</f>
        <v>No Discount</v>
      </c>
      <c r="W235" t="str">
        <f>IF(Derived_Metrics[[#This Row],[Discount]]&gt;0.3,"High Discount","Low Discount")</f>
        <v>Low Discount</v>
      </c>
      <c r="X235" s="13">
        <f>SUMIFS(Derived_Metrics[Customer_Revenue_Share],Derived_Metrics[Customee_ Revenue _Rank],"&lt;="&amp;Derived_Metrics[[#This Row],[Customee_ Revenue _Rank]])</f>
        <v>0.90126946885525139</v>
      </c>
      <c r="Y235" t="str">
        <f>IF(Derived_Metrics[[#This Row],[Cumulative_Revenue_%]]&lt;=0.8,"Top 80% Revenue","Remaining 20% Revenue")</f>
        <v>Remaining 20% Revenue</v>
      </c>
    </row>
    <row r="236" spans="1:25" x14ac:dyDescent="0.25">
      <c r="A236" t="s">
        <v>1232</v>
      </c>
      <c r="B236" s="1">
        <v>41659</v>
      </c>
      <c r="C236" t="s">
        <v>1235</v>
      </c>
      <c r="D236" s="4">
        <f>SUMIFS(Derived_Metrics[Revenue],Derived_Metrics[Customer ID],Derived_Metrics[[#This Row],[Customer ID]])</f>
        <v>3601.7500000000005</v>
      </c>
      <c r="E236" s="4">
        <f>SUMIFS(Derived_Metrics[Profit],Derived_Metrics[Customer ID],Derived_Metrics[[#This Row],[Customer ID]])</f>
        <v>246.63230000000001</v>
      </c>
      <c r="F236" s="5">
        <f>_xlfn.PERCENTRANK.INC(Derived_Metrics[Customer Revenue],Derived_Metrics[[#This Row],[Customer Revenue]])</f>
        <v>0.45300000000000001</v>
      </c>
      <c r="G236" s="5" t="str" cm="1">
        <f t="array" ref="G236">_xlfn.IFS(Derived_Metrics[[#This Row],[Customer Revenue Percentile]]&gt;=0.8,"High Value",Derived_Metrics[[#This Row],[Customer Revenue Percentile]]&gt;=0.4,"Medium Value",TRUE,"Low Value")</f>
        <v>Medium Value</v>
      </c>
      <c r="H236" s="12">
        <f>_xlfn.RANK.EQ(Derived_Metrics[[#This Row],[Customer Revenue]],Derived_Metrics[Customer Revenue],0)</f>
        <v>1158</v>
      </c>
      <c r="I236" s="15">
        <f>Derived_Metrics[[#This Row],[Customer Revenue]]/SUM(Derived_Metrics[Customer Revenue])</f>
        <v>2.3118941099170779E-4</v>
      </c>
      <c r="J236" t="s">
        <v>569</v>
      </c>
      <c r="K236" s="5">
        <f>SUMIFS(Derived_Metrics[Revenue],Derived_Metrics[Product ID],Derived_Metrics[[#This Row],[Product ID]])</f>
        <v>38552.634000000005</v>
      </c>
      <c r="L236" s="5">
        <f>SUMIFS(Derived_Metrics[Profit],Derived_Metrics[Product ID],Derived_Metrics[[#This Row],[Product ID]])</f>
        <v>832.99320000000012</v>
      </c>
      <c r="M236" s="5" t="str">
        <f>IF(AND(Derived_Metrics[[#This Row],[Product Revenue]]&gt;AVERAGE(Derived_Metrics[Product Revenue]),Derived_Metrics[[#This Row],[Product Profit]]&lt;0),"high sales Low Profit","Normal")</f>
        <v>Normal</v>
      </c>
      <c r="N236">
        <v>1067.94</v>
      </c>
      <c r="O236">
        <v>3</v>
      </c>
      <c r="P236">
        <v>0</v>
      </c>
      <c r="Q236">
        <v>224.26740000000001</v>
      </c>
      <c r="R236">
        <f>Derived_Metrics[[#This Row],[Selling Price]]*Derived_Metrics[[#This Row],[Quantity]]</f>
        <v>3203.82</v>
      </c>
      <c r="S236" s="2">
        <f>IF(Derived_Metrics[[#This Row],[Revenue]]=0,0,Derived_Metrics[[#This Row],[Profit]]/Derived_Metrics[[#This Row],[Revenue]])</f>
        <v>6.9999999999999993E-2</v>
      </c>
      <c r="T236" t="str">
        <f>IF(Derived_Metrics[[#This Row],[Profit]]&lt;0, "Loss","Profit")</f>
        <v>Profit</v>
      </c>
      <c r="U236" s="5">
        <f>Derived_Metrics[[#This Row],[Selling Price]]*Derived_Metrics[[#This Row],[Quantity]]*Derived_Metrics[[#This Row],[Discount]]</f>
        <v>0</v>
      </c>
      <c r="V236" t="str">
        <f>IF(Derived_Metrics[[#This Row],[Discount]]&gt;0,"Discount Applied","No Discount")</f>
        <v>No Discount</v>
      </c>
      <c r="W236" t="str">
        <f>IF(Derived_Metrics[[#This Row],[Discount]]&gt;0.3,"High Discount","Low Discount")</f>
        <v>Low Discount</v>
      </c>
      <c r="X236" s="13">
        <f>SUMIFS(Derived_Metrics[Customer_Revenue_Share],Derived_Metrics[Customee_ Revenue _Rank],"&lt;="&amp;Derived_Metrics[[#This Row],[Customee_ Revenue _Rank]])</f>
        <v>0.90126946885525139</v>
      </c>
      <c r="Y236" t="str">
        <f>IF(Derived_Metrics[[#This Row],[Cumulative_Revenue_%]]&lt;=0.8,"Top 80% Revenue","Remaining 20% Revenue")</f>
        <v>Remaining 20% Revenue</v>
      </c>
    </row>
    <row r="237" spans="1:25" x14ac:dyDescent="0.25">
      <c r="A237" t="s">
        <v>1239</v>
      </c>
      <c r="B237" s="1">
        <v>42708</v>
      </c>
      <c r="C237" t="s">
        <v>1241</v>
      </c>
      <c r="D237" s="4">
        <f>SUMIFS(Derived_Metrics[Revenue],Derived_Metrics[Customer ID],Derived_Metrics[[#This Row],[Customer ID]])</f>
        <v>3387.3270000000002</v>
      </c>
      <c r="E237" s="4">
        <f>SUMIFS(Derived_Metrics[Profit],Derived_Metrics[Customer ID],Derived_Metrics[[#This Row],[Customer ID]])</f>
        <v>78.185000000000002</v>
      </c>
      <c r="F237" s="5">
        <f>_xlfn.PERCENTRANK.INC(Derived_Metrics[Customer Revenue],Derived_Metrics[[#This Row],[Customer Revenue]])</f>
        <v>0.42599999999999999</v>
      </c>
      <c r="G237" s="5" t="str" cm="1">
        <f t="array" ref="G237">_xlfn.IFS(Derived_Metrics[[#This Row],[Customer Revenue Percentile]]&gt;=0.8,"High Value",Derived_Metrics[[#This Row],[Customer Revenue Percentile]]&gt;=0.4,"Medium Value",TRUE,"Low Value")</f>
        <v>Medium Value</v>
      </c>
      <c r="H237" s="12">
        <f>_xlfn.RANK.EQ(Derived_Metrics[[#This Row],[Customer Revenue]],Derived_Metrics[Customer Revenue],0)</f>
        <v>1213</v>
      </c>
      <c r="I237" s="15">
        <f>Derived_Metrics[[#This Row],[Customer Revenue]]/SUM(Derived_Metrics[Customer Revenue])</f>
        <v>2.1742601067989406E-4</v>
      </c>
      <c r="J237" t="s">
        <v>1243</v>
      </c>
      <c r="K237" s="5">
        <f>SUMIFS(Derived_Metrics[Revenue],Derived_Metrics[Product ID],Derived_Metrics[[#This Row],[Product ID]])</f>
        <v>8185.2960000000003</v>
      </c>
      <c r="L237" s="5">
        <f>SUMIFS(Derived_Metrics[Profit],Derived_Metrics[Product ID],Derived_Metrics[[#This Row],[Product ID]])</f>
        <v>-22.35479999999999</v>
      </c>
      <c r="M237" s="5" t="str">
        <f>IF(AND(Derived_Metrics[[#This Row],[Product Revenue]]&gt;AVERAGE(Derived_Metrics[Product Revenue]),Derived_Metrics[[#This Row],[Product Profit]]&lt;0),"high sales Low Profit","Normal")</f>
        <v>Normal</v>
      </c>
      <c r="N237">
        <v>343.92</v>
      </c>
      <c r="O237">
        <v>4</v>
      </c>
      <c r="P237">
        <v>0</v>
      </c>
      <c r="Q237">
        <v>75.662400000000005</v>
      </c>
      <c r="R237">
        <f>Derived_Metrics[[#This Row],[Selling Price]]*Derived_Metrics[[#This Row],[Quantity]]</f>
        <v>1375.68</v>
      </c>
      <c r="S237" s="2">
        <f>IF(Derived_Metrics[[#This Row],[Revenue]]=0,0,Derived_Metrics[[#This Row],[Profit]]/Derived_Metrics[[#This Row],[Revenue]])</f>
        <v>5.5E-2</v>
      </c>
      <c r="T237" t="str">
        <f>IF(Derived_Metrics[[#This Row],[Profit]]&lt;0, "Loss","Profit")</f>
        <v>Profit</v>
      </c>
      <c r="U237" s="5">
        <f>Derived_Metrics[[#This Row],[Selling Price]]*Derived_Metrics[[#This Row],[Quantity]]*Derived_Metrics[[#This Row],[Discount]]</f>
        <v>0</v>
      </c>
      <c r="V237" t="str">
        <f>IF(Derived_Metrics[[#This Row],[Discount]]&gt;0,"Discount Applied","No Discount")</f>
        <v>No Discount</v>
      </c>
      <c r="W237" t="str">
        <f>IF(Derived_Metrics[[#This Row],[Discount]]&gt;0.3,"High Discount","Low Discount")</f>
        <v>Low Discount</v>
      </c>
      <c r="X237" s="13">
        <f>SUMIFS(Derived_Metrics[Customer_Revenue_Share],Derived_Metrics[Customee_ Revenue _Rank],"&lt;="&amp;Derived_Metrics[[#This Row],[Customee_ Revenue _Rank]])</f>
        <v>0.91400554010369617</v>
      </c>
      <c r="Y237" t="str">
        <f>IF(Derived_Metrics[[#This Row],[Cumulative_Revenue_%]]&lt;=0.8,"Top 80% Revenue","Remaining 20% Revenue")</f>
        <v>Remaining 20% Revenue</v>
      </c>
    </row>
    <row r="238" spans="1:25" x14ac:dyDescent="0.25">
      <c r="A238" t="s">
        <v>1245</v>
      </c>
      <c r="B238" s="1">
        <v>41911</v>
      </c>
      <c r="C238" t="s">
        <v>1247</v>
      </c>
      <c r="D238" s="4">
        <f>SUMIFS(Derived_Metrics[Revenue],Derived_Metrics[Customer ID],Derived_Metrics[[#This Row],[Customer ID]])</f>
        <v>3545.0160000000001</v>
      </c>
      <c r="E238" s="4">
        <f>SUMIFS(Derived_Metrics[Profit],Derived_Metrics[Customer ID],Derived_Metrics[[#This Row],[Customer ID]])</f>
        <v>-5.7394000000000007</v>
      </c>
      <c r="F238" s="5">
        <f>_xlfn.PERCENTRANK.INC(Derived_Metrics[Customer Revenue],Derived_Metrics[[#This Row],[Customer Revenue]])</f>
        <v>0.44600000000000001</v>
      </c>
      <c r="G238" s="5" t="str" cm="1">
        <f t="array" ref="G238">_xlfn.IFS(Derived_Metrics[[#This Row],[Customer Revenue Percentile]]&gt;=0.8,"High Value",Derived_Metrics[[#This Row],[Customer Revenue Percentile]]&gt;=0.4,"Medium Value",TRUE,"Low Value")</f>
        <v>Medium Value</v>
      </c>
      <c r="H238" s="12">
        <f>_xlfn.RANK.EQ(Derived_Metrics[[#This Row],[Customer Revenue]],Derived_Metrics[Customer Revenue],0)</f>
        <v>1170</v>
      </c>
      <c r="I238" s="15">
        <f>Derived_Metrics[[#This Row],[Customer Revenue]]/SUM(Derived_Metrics[Customer Revenue])</f>
        <v>2.2754776455783434E-4</v>
      </c>
      <c r="J238" t="s">
        <v>1088</v>
      </c>
      <c r="K238" s="5">
        <f>SUMIFS(Derived_Metrics[Revenue],Derived_Metrics[Product ID],Derived_Metrics[[#This Row],[Product ID]])</f>
        <v>4398.8999999999996</v>
      </c>
      <c r="L238" s="5">
        <f>SUMIFS(Derived_Metrics[Profit],Derived_Metrics[Product ID],Derived_Metrics[[#This Row],[Product ID]])</f>
        <v>345.774</v>
      </c>
      <c r="M238" s="5" t="str">
        <f>IF(AND(Derived_Metrics[[#This Row],[Product Revenue]]&gt;AVERAGE(Derived_Metrics[Product Revenue]),Derived_Metrics[[#This Row],[Product Profit]]&lt;0),"high sales Low Profit","Normal")</f>
        <v>Normal</v>
      </c>
      <c r="N238">
        <v>204.6</v>
      </c>
      <c r="O238">
        <v>2</v>
      </c>
      <c r="P238">
        <v>0</v>
      </c>
      <c r="Q238">
        <v>53.195999999999998</v>
      </c>
      <c r="R238">
        <f>Derived_Metrics[[#This Row],[Selling Price]]*Derived_Metrics[[#This Row],[Quantity]]</f>
        <v>409.2</v>
      </c>
      <c r="S238" s="2">
        <f>IF(Derived_Metrics[[#This Row],[Revenue]]=0,0,Derived_Metrics[[#This Row],[Profit]]/Derived_Metrics[[#This Row],[Revenue]])</f>
        <v>0.13</v>
      </c>
      <c r="T238" t="str">
        <f>IF(Derived_Metrics[[#This Row],[Profit]]&lt;0, "Loss","Profit")</f>
        <v>Profit</v>
      </c>
      <c r="U238" s="5">
        <f>Derived_Metrics[[#This Row],[Selling Price]]*Derived_Metrics[[#This Row],[Quantity]]*Derived_Metrics[[#This Row],[Discount]]</f>
        <v>0</v>
      </c>
      <c r="V238" t="str">
        <f>IF(Derived_Metrics[[#This Row],[Discount]]&gt;0,"Discount Applied","No Discount")</f>
        <v>No Discount</v>
      </c>
      <c r="W238" t="str">
        <f>IF(Derived_Metrics[[#This Row],[Discount]]&gt;0.3,"High Discount","Low Discount")</f>
        <v>Low Discount</v>
      </c>
      <c r="X238" s="13">
        <f>SUMIFS(Derived_Metrics[Customer_Revenue_Share],Derived_Metrics[Customee_ Revenue _Rank],"&lt;="&amp;Derived_Metrics[[#This Row],[Customee_ Revenue _Rank]])</f>
        <v>0.90470200881081098</v>
      </c>
      <c r="Y238" t="str">
        <f>IF(Derived_Metrics[[#This Row],[Cumulative_Revenue_%]]&lt;=0.8,"Top 80% Revenue","Remaining 20% Revenue")</f>
        <v>Remaining 20% Revenue</v>
      </c>
    </row>
    <row r="239" spans="1:25" x14ac:dyDescent="0.25">
      <c r="A239" t="s">
        <v>1249</v>
      </c>
      <c r="B239" s="1">
        <v>42221</v>
      </c>
      <c r="C239" t="s">
        <v>1251</v>
      </c>
      <c r="D239" s="4">
        <f>SUMIFS(Derived_Metrics[Revenue],Derived_Metrics[Customer ID],Derived_Metrics[[#This Row],[Customer ID]])</f>
        <v>5375.2815000000001</v>
      </c>
      <c r="E239" s="4">
        <f>SUMIFS(Derived_Metrics[Profit],Derived_Metrics[Customer ID],Derived_Metrics[[#This Row],[Customer ID]])</f>
        <v>159.05509999999998</v>
      </c>
      <c r="F239" s="5">
        <f>_xlfn.PERCENTRANK.INC(Derived_Metrics[Customer Revenue],Derived_Metrics[[#This Row],[Customer Revenue]])</f>
        <v>0.56399999999999995</v>
      </c>
      <c r="G239" s="5" t="str" cm="1">
        <f t="array" ref="G239">_xlfn.IFS(Derived_Metrics[[#This Row],[Customer Revenue Percentile]]&gt;=0.8,"High Value",Derived_Metrics[[#This Row],[Customer Revenue Percentile]]&gt;=0.4,"Medium Value",TRUE,"Low Value")</f>
        <v>Medium Value</v>
      </c>
      <c r="H239" s="12">
        <f>_xlfn.RANK.EQ(Derived_Metrics[[#This Row],[Customer Revenue]],Derived_Metrics[Customer Revenue],0)</f>
        <v>920</v>
      </c>
      <c r="I239" s="15">
        <f>Derived_Metrics[[#This Row],[Customer Revenue]]/SUM(Derived_Metrics[Customer Revenue])</f>
        <v>3.4502898976875777E-4</v>
      </c>
      <c r="J239" t="s">
        <v>1254</v>
      </c>
      <c r="K239" s="5">
        <f>SUMIFS(Derived_Metrics[Revenue],Derived_Metrics[Product ID],Derived_Metrics[[#This Row],[Product ID]])</f>
        <v>175.73999999999998</v>
      </c>
      <c r="L239" s="5">
        <f>SUMIFS(Derived_Metrics[Profit],Derived_Metrics[Product ID],Derived_Metrics[[#This Row],[Product ID]])</f>
        <v>8.9087999999999994</v>
      </c>
      <c r="M239" s="5" t="str">
        <f>IF(AND(Derived_Metrics[[#This Row],[Product Revenue]]&gt;AVERAGE(Derived_Metrics[Product Revenue]),Derived_Metrics[[#This Row],[Product Profit]]&lt;0),"high sales Low Profit","Normal")</f>
        <v>Normal</v>
      </c>
      <c r="N239">
        <v>8.3520000000000003</v>
      </c>
      <c r="O239">
        <v>6</v>
      </c>
      <c r="P239">
        <v>0.2</v>
      </c>
      <c r="Q239">
        <v>1.2527999999999999</v>
      </c>
      <c r="R239">
        <f>Derived_Metrics[[#This Row],[Selling Price]]*Derived_Metrics[[#This Row],[Quantity]]</f>
        <v>50.112000000000002</v>
      </c>
      <c r="S239" s="2">
        <f>IF(Derived_Metrics[[#This Row],[Revenue]]=0,0,Derived_Metrics[[#This Row],[Profit]]/Derived_Metrics[[#This Row],[Revenue]])</f>
        <v>2.4999999999999998E-2</v>
      </c>
      <c r="T239" t="str">
        <f>IF(Derived_Metrics[[#This Row],[Profit]]&lt;0, "Loss","Profit")</f>
        <v>Profit</v>
      </c>
      <c r="U239" s="5">
        <f>Derived_Metrics[[#This Row],[Selling Price]]*Derived_Metrics[[#This Row],[Quantity]]*Derived_Metrics[[#This Row],[Discount]]</f>
        <v>10.022400000000001</v>
      </c>
      <c r="V239" t="str">
        <f>IF(Derived_Metrics[[#This Row],[Discount]]&gt;0,"Discount Applied","No Discount")</f>
        <v>Discount Applied</v>
      </c>
      <c r="W239" t="str">
        <f>IF(Derived_Metrics[[#This Row],[Discount]]&gt;0.3,"High Discount","Low Discount")</f>
        <v>Low Discount</v>
      </c>
      <c r="X239" s="13">
        <f>SUMIFS(Derived_Metrics[Customer_Revenue_Share],Derived_Metrics[Customee_ Revenue _Rank],"&lt;="&amp;Derived_Metrics[[#This Row],[Customee_ Revenue _Rank]])</f>
        <v>0.83479653731713988</v>
      </c>
      <c r="Y239" t="str">
        <f>IF(Derived_Metrics[[#This Row],[Cumulative_Revenue_%]]&lt;=0.8,"Top 80% Revenue","Remaining 20% Revenue")</f>
        <v>Remaining 20% Revenue</v>
      </c>
    </row>
    <row r="240" spans="1:25" x14ac:dyDescent="0.25">
      <c r="A240" t="s">
        <v>1256</v>
      </c>
      <c r="B240" s="1">
        <v>41993</v>
      </c>
      <c r="C240" t="s">
        <v>1259</v>
      </c>
      <c r="D240" s="4">
        <f>SUMIFS(Derived_Metrics[Revenue],Derived_Metrics[Customer ID],Derived_Metrics[[#This Row],[Customer ID]])</f>
        <v>16621.560000000001</v>
      </c>
      <c r="E240" s="4">
        <f>SUMIFS(Derived_Metrics[Profit],Derived_Metrics[Customer ID],Derived_Metrics[[#This Row],[Customer ID]])</f>
        <v>593.9076</v>
      </c>
      <c r="F240" s="5">
        <f>_xlfn.PERCENTRANK.INC(Derived_Metrics[Customer Revenue],Derived_Metrics[[#This Row],[Customer Revenue]])</f>
        <v>0.89100000000000001</v>
      </c>
      <c r="G240" s="5" t="str" cm="1">
        <f t="array" ref="G240">_xlfn.IFS(Derived_Metrics[[#This Row],[Customer Revenue Percentile]]&gt;=0.8,"High Value",Derived_Metrics[[#This Row],[Customer Revenue Percentile]]&gt;=0.4,"Medium Value",TRUE,"Low Value")</f>
        <v>High Value</v>
      </c>
      <c r="H240" s="12">
        <f>_xlfn.RANK.EQ(Derived_Metrics[[#This Row],[Customer Revenue]],Derived_Metrics[Customer Revenue],0)</f>
        <v>231</v>
      </c>
      <c r="I240" s="15">
        <f>Derived_Metrics[[#This Row],[Customer Revenue]]/SUM(Derived_Metrics[Customer Revenue])</f>
        <v>1.0669059946313126E-3</v>
      </c>
      <c r="J240" t="s">
        <v>1262</v>
      </c>
      <c r="K240" s="5">
        <f>SUMIFS(Derived_Metrics[Revenue],Derived_Metrics[Product ID],Derived_Metrics[[#This Row],[Product ID]])</f>
        <v>24977.856</v>
      </c>
      <c r="L240" s="5">
        <f>SUMIFS(Derived_Metrics[Profit],Derived_Metrics[Product ID],Derived_Metrics[[#This Row],[Product ID]])</f>
        <v>-404.00640000000004</v>
      </c>
      <c r="M240" s="5" t="str">
        <f>IF(AND(Derived_Metrics[[#This Row],[Product Revenue]]&gt;AVERAGE(Derived_Metrics[Product Revenue]),Derived_Metrics[[#This Row],[Product Profit]]&lt;0),"high sales Low Profit","Normal")</f>
        <v>high sales Low Profit</v>
      </c>
      <c r="N240">
        <v>2244.48</v>
      </c>
      <c r="O240">
        <v>7</v>
      </c>
      <c r="P240">
        <v>0</v>
      </c>
      <c r="Q240">
        <v>493.78559999999999</v>
      </c>
      <c r="R240">
        <f>Derived_Metrics[[#This Row],[Selling Price]]*Derived_Metrics[[#This Row],[Quantity]]</f>
        <v>15711.36</v>
      </c>
      <c r="S240" s="2">
        <f>IF(Derived_Metrics[[#This Row],[Revenue]]=0,0,Derived_Metrics[[#This Row],[Profit]]/Derived_Metrics[[#This Row],[Revenue]])</f>
        <v>3.1428571428571424E-2</v>
      </c>
      <c r="T240" t="str">
        <f>IF(Derived_Metrics[[#This Row],[Profit]]&lt;0, "Loss","Profit")</f>
        <v>Profit</v>
      </c>
      <c r="U240" s="5">
        <f>Derived_Metrics[[#This Row],[Selling Price]]*Derived_Metrics[[#This Row],[Quantity]]*Derived_Metrics[[#This Row],[Discount]]</f>
        <v>0</v>
      </c>
      <c r="V240" t="str">
        <f>IF(Derived_Metrics[[#This Row],[Discount]]&gt;0,"Discount Applied","No Discount")</f>
        <v>No Discount</v>
      </c>
      <c r="W240" t="str">
        <f>IF(Derived_Metrics[[#This Row],[Discount]]&gt;0.3,"High Discount","Low Discount")</f>
        <v>Low Discount</v>
      </c>
      <c r="X240" s="13">
        <f>SUMIFS(Derived_Metrics[Customer_Revenue_Share],Derived_Metrics[Customee_ Revenue _Rank],"&lt;="&amp;Derived_Metrics[[#This Row],[Customee_ Revenue _Rank]])</f>
        <v>0.4107014509426189</v>
      </c>
      <c r="Y240" t="str">
        <f>IF(Derived_Metrics[[#This Row],[Cumulative_Revenue_%]]&lt;=0.8,"Top 80% Revenue","Remaining 20% Revenue")</f>
        <v>Top 80% Revenue</v>
      </c>
    </row>
    <row r="241" spans="1:25" x14ac:dyDescent="0.25">
      <c r="A241" t="s">
        <v>1256</v>
      </c>
      <c r="B241" s="1">
        <v>41993</v>
      </c>
      <c r="C241" t="s">
        <v>1259</v>
      </c>
      <c r="D241" s="4">
        <f>SUMIFS(Derived_Metrics[Revenue],Derived_Metrics[Customer ID],Derived_Metrics[[#This Row],[Customer ID]])</f>
        <v>16621.560000000001</v>
      </c>
      <c r="E241" s="4">
        <f>SUMIFS(Derived_Metrics[Profit],Derived_Metrics[Customer ID],Derived_Metrics[[#This Row],[Customer ID]])</f>
        <v>593.9076</v>
      </c>
      <c r="F241" s="5">
        <f>_xlfn.PERCENTRANK.INC(Derived_Metrics[Customer Revenue],Derived_Metrics[[#This Row],[Customer Revenue]])</f>
        <v>0.89100000000000001</v>
      </c>
      <c r="G241" s="5" t="str" cm="1">
        <f t="array" ref="G241">_xlfn.IFS(Derived_Metrics[[#This Row],[Customer Revenue Percentile]]&gt;=0.8,"High Value",Derived_Metrics[[#This Row],[Customer Revenue Percentile]]&gt;=0.4,"Medium Value",TRUE,"Low Value")</f>
        <v>High Value</v>
      </c>
      <c r="H241" s="12">
        <f>_xlfn.RANK.EQ(Derived_Metrics[[#This Row],[Customer Revenue]],Derived_Metrics[Customer Revenue],0)</f>
        <v>231</v>
      </c>
      <c r="I241" s="15">
        <f>Derived_Metrics[[#This Row],[Customer Revenue]]/SUM(Derived_Metrics[Customer Revenue])</f>
        <v>1.0669059946313126E-3</v>
      </c>
      <c r="J241" t="s">
        <v>481</v>
      </c>
      <c r="K241" s="5">
        <f>SUMIFS(Derived_Metrics[Revenue],Derived_Metrics[Product ID],Derived_Metrics[[#This Row],[Product ID]])</f>
        <v>20832.202499999996</v>
      </c>
      <c r="L241" s="5">
        <f>SUMIFS(Derived_Metrics[Profit],Derived_Metrics[Product ID],Derived_Metrics[[#This Row],[Product ID]])</f>
        <v>430.06950000000001</v>
      </c>
      <c r="M241" s="5" t="str">
        <f>IF(AND(Derived_Metrics[[#This Row],[Product Revenue]]&gt;AVERAGE(Derived_Metrics[Product Revenue]),Derived_Metrics[[#This Row],[Product Profit]]&lt;0),"high sales Low Profit","Normal")</f>
        <v>Normal</v>
      </c>
      <c r="N241">
        <v>455.1</v>
      </c>
      <c r="O241">
        <v>2</v>
      </c>
      <c r="P241">
        <v>0</v>
      </c>
      <c r="Q241">
        <v>100.122</v>
      </c>
      <c r="R241">
        <f>Derived_Metrics[[#This Row],[Selling Price]]*Derived_Metrics[[#This Row],[Quantity]]</f>
        <v>910.2</v>
      </c>
      <c r="S241" s="2">
        <f>IF(Derived_Metrics[[#This Row],[Revenue]]=0,0,Derived_Metrics[[#This Row],[Profit]]/Derived_Metrics[[#This Row],[Revenue]])</f>
        <v>0.11</v>
      </c>
      <c r="T241" t="str">
        <f>IF(Derived_Metrics[[#This Row],[Profit]]&lt;0, "Loss","Profit")</f>
        <v>Profit</v>
      </c>
      <c r="U241" s="5">
        <f>Derived_Metrics[[#This Row],[Selling Price]]*Derived_Metrics[[#This Row],[Quantity]]*Derived_Metrics[[#This Row],[Discount]]</f>
        <v>0</v>
      </c>
      <c r="V241" t="str">
        <f>IF(Derived_Metrics[[#This Row],[Discount]]&gt;0,"Discount Applied","No Discount")</f>
        <v>No Discount</v>
      </c>
      <c r="W241" t="str">
        <f>IF(Derived_Metrics[[#This Row],[Discount]]&gt;0.3,"High Discount","Low Discount")</f>
        <v>Low Discount</v>
      </c>
      <c r="X241" s="13">
        <f>SUMIFS(Derived_Metrics[Customer_Revenue_Share],Derived_Metrics[Customee_ Revenue _Rank],"&lt;="&amp;Derived_Metrics[[#This Row],[Customee_ Revenue _Rank]])</f>
        <v>0.4107014509426189</v>
      </c>
      <c r="Y241" t="str">
        <f>IF(Derived_Metrics[[#This Row],[Cumulative_Revenue_%]]&lt;=0.8,"Top 80% Revenue","Remaining 20% Revenue")</f>
        <v>Top 80% Revenue</v>
      </c>
    </row>
    <row r="242" spans="1:25" x14ac:dyDescent="0.25">
      <c r="A242" t="s">
        <v>1264</v>
      </c>
      <c r="B242" s="1">
        <v>42407</v>
      </c>
      <c r="C242" t="s">
        <v>1265</v>
      </c>
      <c r="D242" s="4">
        <f>SUMIFS(Derived_Metrics[Revenue],Derived_Metrics[Customer ID],Derived_Metrics[[#This Row],[Customer ID]])</f>
        <v>3394.5139999999997</v>
      </c>
      <c r="E242" s="4">
        <f>SUMIFS(Derived_Metrics[Profit],Derived_Metrics[Customer ID],Derived_Metrics[[#This Row],[Customer ID]])</f>
        <v>-14.599099999999984</v>
      </c>
      <c r="F242" s="5">
        <f>_xlfn.PERCENTRANK.INC(Derived_Metrics[Customer Revenue],Derived_Metrics[[#This Row],[Customer Revenue]])</f>
        <v>0.42799999999999999</v>
      </c>
      <c r="G242" s="5" t="str" cm="1">
        <f t="array" ref="G242">_xlfn.IFS(Derived_Metrics[[#This Row],[Customer Revenue Percentile]]&gt;=0.8,"High Value",Derived_Metrics[[#This Row],[Customer Revenue Percentile]]&gt;=0.4,"Medium Value",TRUE,"Low Value")</f>
        <v>Medium Value</v>
      </c>
      <c r="H242" s="12">
        <f>_xlfn.RANK.EQ(Derived_Metrics[[#This Row],[Customer Revenue]],Derived_Metrics[Customer Revenue],0)</f>
        <v>1205</v>
      </c>
      <c r="I242" s="15">
        <f>Derived_Metrics[[#This Row],[Customer Revenue]]/SUM(Derived_Metrics[Customer Revenue])</f>
        <v>2.1788733039858563E-4</v>
      </c>
      <c r="J242" t="s">
        <v>1267</v>
      </c>
      <c r="K242" s="5">
        <f>SUMIFS(Derived_Metrics[Revenue],Derived_Metrics[Product ID],Derived_Metrics[[#This Row],[Product ID]])</f>
        <v>12150.203999999998</v>
      </c>
      <c r="L242" s="5">
        <f>SUMIFS(Derived_Metrics[Profit],Derived_Metrics[Product ID],Derived_Metrics[[#This Row],[Product ID]])</f>
        <v>-48.795999999999999</v>
      </c>
      <c r="M242" s="5" t="str">
        <f>IF(AND(Derived_Metrics[[#This Row],[Product Revenue]]&gt;AVERAGE(Derived_Metrics[Product Revenue]),Derived_Metrics[[#This Row],[Product Profit]]&lt;0),"high sales Low Profit","Normal")</f>
        <v>Normal</v>
      </c>
      <c r="N242">
        <v>195.184</v>
      </c>
      <c r="O242">
        <v>1</v>
      </c>
      <c r="P242">
        <v>0.2</v>
      </c>
      <c r="Q242">
        <v>19.5184</v>
      </c>
      <c r="R242">
        <f>Derived_Metrics[[#This Row],[Selling Price]]*Derived_Metrics[[#This Row],[Quantity]]</f>
        <v>195.184</v>
      </c>
      <c r="S242" s="2">
        <f>IF(Derived_Metrics[[#This Row],[Revenue]]=0,0,Derived_Metrics[[#This Row],[Profit]]/Derived_Metrics[[#This Row],[Revenue]])</f>
        <v>0.1</v>
      </c>
      <c r="T242" t="str">
        <f>IF(Derived_Metrics[[#This Row],[Profit]]&lt;0, "Loss","Profit")</f>
        <v>Profit</v>
      </c>
      <c r="U242" s="5">
        <f>Derived_Metrics[[#This Row],[Selling Price]]*Derived_Metrics[[#This Row],[Quantity]]*Derived_Metrics[[#This Row],[Discount]]</f>
        <v>39.036799999999999</v>
      </c>
      <c r="V242" t="str">
        <f>IF(Derived_Metrics[[#This Row],[Discount]]&gt;0,"Discount Applied","No Discount")</f>
        <v>Discount Applied</v>
      </c>
      <c r="W242" t="str">
        <f>IF(Derived_Metrics[[#This Row],[Discount]]&gt;0.3,"High Discount","Low Discount")</f>
        <v>Low Discount</v>
      </c>
      <c r="X242" s="13">
        <f>SUMIFS(Derived_Metrics[Customer_Revenue_Share],Derived_Metrics[Customee_ Revenue _Rank],"&lt;="&amp;Derived_Metrics[[#This Row],[Customee_ Revenue _Rank]])</f>
        <v>0.91291841005029684</v>
      </c>
      <c r="Y242" t="str">
        <f>IF(Derived_Metrics[[#This Row],[Cumulative_Revenue_%]]&lt;=0.8,"Top 80% Revenue","Remaining 20% Revenue")</f>
        <v>Remaining 20% Revenue</v>
      </c>
    </row>
    <row r="243" spans="1:25" x14ac:dyDescent="0.25">
      <c r="A243" t="s">
        <v>1269</v>
      </c>
      <c r="B243" s="1">
        <v>42959</v>
      </c>
      <c r="C243" t="s">
        <v>1097</v>
      </c>
      <c r="D243" s="4">
        <f>SUMIFS(Derived_Metrics[Revenue],Derived_Metrics[Customer ID],Derived_Metrics[[#This Row],[Customer ID]])</f>
        <v>981.58400000000006</v>
      </c>
      <c r="E243" s="4">
        <f>SUMIFS(Derived_Metrics[Profit],Derived_Metrics[Customer ID],Derived_Metrics[[#This Row],[Customer ID]])</f>
        <v>62.537199999999999</v>
      </c>
      <c r="F243" s="5">
        <f>_xlfn.PERCENTRANK.INC(Derived_Metrics[Customer Revenue],Derived_Metrics[[#This Row],[Customer Revenue]])</f>
        <v>0.16700000000000001</v>
      </c>
      <c r="G243" s="5" t="str" cm="1">
        <f t="array" ref="G243">_xlfn.IFS(Derived_Metrics[[#This Row],[Customer Revenue Percentile]]&gt;=0.8,"High Value",Derived_Metrics[[#This Row],[Customer Revenue Percentile]]&gt;=0.4,"Medium Value",TRUE,"Low Value")</f>
        <v>Low Value</v>
      </c>
      <c r="H243" s="12">
        <f>_xlfn.RANK.EQ(Derived_Metrics[[#This Row],[Customer Revenue]],Derived_Metrics[Customer Revenue],0)</f>
        <v>1765</v>
      </c>
      <c r="I243" s="15">
        <f>Derived_Metrics[[#This Row],[Customer Revenue]]/SUM(Derived_Metrics[Customer Revenue])</f>
        <v>6.3005990643127504E-5</v>
      </c>
      <c r="J243" t="s">
        <v>1270</v>
      </c>
      <c r="K243" s="5">
        <f>SUMIFS(Derived_Metrics[Revenue],Derived_Metrics[Product ID],Derived_Metrics[[#This Row],[Product ID]])</f>
        <v>1718.836</v>
      </c>
      <c r="L243" s="5">
        <f>SUMIFS(Derived_Metrics[Profit],Derived_Metrics[Product ID],Derived_Metrics[[#This Row],[Product ID]])</f>
        <v>23.538199999999989</v>
      </c>
      <c r="M243" s="5" t="str">
        <f>IF(AND(Derived_Metrics[[#This Row],[Product Revenue]]&gt;AVERAGE(Derived_Metrics[Product Revenue]),Derived_Metrics[[#This Row],[Product Profit]]&lt;0),"high sales Low Profit","Normal")</f>
        <v>Normal</v>
      </c>
      <c r="N243">
        <v>109.48</v>
      </c>
      <c r="O243">
        <v>2</v>
      </c>
      <c r="P243">
        <v>0</v>
      </c>
      <c r="Q243">
        <v>33.938800000000001</v>
      </c>
      <c r="R243">
        <f>Derived_Metrics[[#This Row],[Selling Price]]*Derived_Metrics[[#This Row],[Quantity]]</f>
        <v>218.96</v>
      </c>
      <c r="S243" s="2">
        <f>IF(Derived_Metrics[[#This Row],[Revenue]]=0,0,Derived_Metrics[[#This Row],[Profit]]/Derived_Metrics[[#This Row],[Revenue]])</f>
        <v>0.155</v>
      </c>
      <c r="T243" t="str">
        <f>IF(Derived_Metrics[[#This Row],[Profit]]&lt;0, "Loss","Profit")</f>
        <v>Profit</v>
      </c>
      <c r="U243" s="5">
        <f>Derived_Metrics[[#This Row],[Selling Price]]*Derived_Metrics[[#This Row],[Quantity]]*Derived_Metrics[[#This Row],[Discount]]</f>
        <v>0</v>
      </c>
      <c r="V243" t="str">
        <f>IF(Derived_Metrics[[#This Row],[Discount]]&gt;0,"Discount Applied","No Discount")</f>
        <v>No Discount</v>
      </c>
      <c r="W243" t="str">
        <f>IF(Derived_Metrics[[#This Row],[Discount]]&gt;0.3,"High Discount","Low Discount")</f>
        <v>Low Discount</v>
      </c>
      <c r="X243" s="13">
        <f>SUMIFS(Derived_Metrics[Customer_Revenue_Share],Derived_Metrics[Customee_ Revenue _Rank],"&lt;="&amp;Derived_Metrics[[#This Row],[Customee_ Revenue _Rank]])</f>
        <v>0.9890969563302493</v>
      </c>
      <c r="Y243" t="str">
        <f>IF(Derived_Metrics[[#This Row],[Cumulative_Revenue_%]]&lt;=0.8,"Top 80% Revenue","Remaining 20% Revenue")</f>
        <v>Remaining 20% Revenue</v>
      </c>
    </row>
    <row r="244" spans="1:25" x14ac:dyDescent="0.25">
      <c r="A244" t="s">
        <v>1272</v>
      </c>
      <c r="B244" s="1">
        <v>42381</v>
      </c>
      <c r="C244" t="s">
        <v>143</v>
      </c>
      <c r="D244" s="4">
        <f>SUMIFS(Derived_Metrics[Revenue],Derived_Metrics[Customer ID],Derived_Metrics[[#This Row],[Customer ID]])</f>
        <v>23419.544999999998</v>
      </c>
      <c r="E244" s="4">
        <f>SUMIFS(Derived_Metrics[Profit],Derived_Metrics[Customer ID],Derived_Metrics[[#This Row],[Customer ID]])</f>
        <v>-332.45859999999999</v>
      </c>
      <c r="F244" s="5">
        <f>_xlfn.PERCENTRANK.INC(Derived_Metrics[Customer Revenue],Derived_Metrics[[#This Row],[Customer Revenue]])</f>
        <v>0.93400000000000005</v>
      </c>
      <c r="G244" s="5" t="str" cm="1">
        <f t="array" ref="G244">_xlfn.IFS(Derived_Metrics[[#This Row],[Customer Revenue Percentile]]&gt;=0.8,"High Value",Derived_Metrics[[#This Row],[Customer Revenue Percentile]]&gt;=0.4,"Medium Value",TRUE,"Low Value")</f>
        <v>High Value</v>
      </c>
      <c r="H244" s="12">
        <f>_xlfn.RANK.EQ(Derived_Metrics[[#This Row],[Customer Revenue]],Derived_Metrics[Customer Revenue],0)</f>
        <v>131</v>
      </c>
      <c r="I244" s="15">
        <f>Derived_Metrics[[#This Row],[Customer Revenue]]/SUM(Derived_Metrics[Customer Revenue])</f>
        <v>1.5032555880457538E-3</v>
      </c>
      <c r="J244" t="s">
        <v>1275</v>
      </c>
      <c r="K244" s="5">
        <f>SUMIFS(Derived_Metrics[Revenue],Derived_Metrics[Product ID],Derived_Metrics[[#This Row],[Product ID]])</f>
        <v>11566.125</v>
      </c>
      <c r="L244" s="5">
        <f>SUMIFS(Derived_Metrics[Profit],Derived_Metrics[Product ID],Derived_Metrics[[#This Row],[Product ID]])</f>
        <v>336.375</v>
      </c>
      <c r="M244" s="5" t="str">
        <f>IF(AND(Derived_Metrics[[#This Row],[Product Revenue]]&gt;AVERAGE(Derived_Metrics[Product Revenue]),Derived_Metrics[[#This Row],[Product Profit]]&lt;0),"high sales Low Profit","Normal")</f>
        <v>Normal</v>
      </c>
      <c r="N244">
        <v>172.5</v>
      </c>
      <c r="O244">
        <v>2</v>
      </c>
      <c r="P244">
        <v>0</v>
      </c>
      <c r="Q244">
        <v>51.75</v>
      </c>
      <c r="R244">
        <f>Derived_Metrics[[#This Row],[Selling Price]]*Derived_Metrics[[#This Row],[Quantity]]</f>
        <v>345</v>
      </c>
      <c r="S244" s="2">
        <f>IF(Derived_Metrics[[#This Row],[Revenue]]=0,0,Derived_Metrics[[#This Row],[Profit]]/Derived_Metrics[[#This Row],[Revenue]])</f>
        <v>0.15</v>
      </c>
      <c r="T244" t="str">
        <f>IF(Derived_Metrics[[#This Row],[Profit]]&lt;0, "Loss","Profit")</f>
        <v>Profit</v>
      </c>
      <c r="U244" s="5">
        <f>Derived_Metrics[[#This Row],[Selling Price]]*Derived_Metrics[[#This Row],[Quantity]]*Derived_Metrics[[#This Row],[Discount]]</f>
        <v>0</v>
      </c>
      <c r="V244" t="str">
        <f>IF(Derived_Metrics[[#This Row],[Discount]]&gt;0,"Discount Applied","No Discount")</f>
        <v>No Discount</v>
      </c>
      <c r="W244" t="str">
        <f>IF(Derived_Metrics[[#This Row],[Discount]]&gt;0.3,"High Discount","Low Discount")</f>
        <v>Low Discount</v>
      </c>
      <c r="X244" s="13">
        <f>SUMIFS(Derived_Metrics[Customer_Revenue_Share],Derived_Metrics[Customee_ Revenue _Rank],"&lt;="&amp;Derived_Metrics[[#This Row],[Customee_ Revenue _Rank]])</f>
        <v>0.29652821254693662</v>
      </c>
      <c r="Y244" t="str">
        <f>IF(Derived_Metrics[[#This Row],[Cumulative_Revenue_%]]&lt;=0.8,"Top 80% Revenue","Remaining 20% Revenue")</f>
        <v>Top 80% Revenue</v>
      </c>
    </row>
    <row r="245" spans="1:25" x14ac:dyDescent="0.25">
      <c r="A245" t="s">
        <v>1277</v>
      </c>
      <c r="B245" s="1">
        <v>42792</v>
      </c>
      <c r="C245" t="s">
        <v>1280</v>
      </c>
      <c r="D245" s="4">
        <f>SUMIFS(Derived_Metrics[Revenue],Derived_Metrics[Customer ID],Derived_Metrics[[#This Row],[Customer ID]])</f>
        <v>2676.672</v>
      </c>
      <c r="E245" s="4">
        <f>SUMIFS(Derived_Metrics[Profit],Derived_Metrics[Customer ID],Derived_Metrics[[#This Row],[Customer ID]])</f>
        <v>89.222399999999993</v>
      </c>
      <c r="F245" s="5">
        <f>_xlfn.PERCENTRANK.INC(Derived_Metrics[Customer Revenue],Derived_Metrics[[#This Row],[Customer Revenue]])</f>
        <v>0.36399999999999999</v>
      </c>
      <c r="G245" s="5" t="str" cm="1">
        <f t="array" ref="G245">_xlfn.IFS(Derived_Metrics[[#This Row],[Customer Revenue Percentile]]&gt;=0.8,"High Value",Derived_Metrics[[#This Row],[Customer Revenue Percentile]]&gt;=0.4,"Medium Value",TRUE,"Low Value")</f>
        <v>Low Value</v>
      </c>
      <c r="H245" s="12">
        <f>_xlfn.RANK.EQ(Derived_Metrics[[#This Row],[Customer Revenue]],Derived_Metrics[Customer Revenue],0)</f>
        <v>1348</v>
      </c>
      <c r="I245" s="15">
        <f>Derived_Metrics[[#This Row],[Customer Revenue]]/SUM(Derived_Metrics[Customer Revenue])</f>
        <v>1.7181043190060287E-4</v>
      </c>
      <c r="J245" t="s">
        <v>1282</v>
      </c>
      <c r="K245" s="5">
        <f>SUMIFS(Derived_Metrics[Revenue],Derived_Metrics[Product ID],Derived_Metrics[[#This Row],[Product ID]])</f>
        <v>47585.279999999999</v>
      </c>
      <c r="L245" s="5">
        <f>SUMIFS(Derived_Metrics[Profit],Derived_Metrics[Product ID],Derived_Metrics[[#This Row],[Product ID]])</f>
        <v>773.2607999999999</v>
      </c>
      <c r="M245" s="5" t="str">
        <f>IF(AND(Derived_Metrics[[#This Row],[Product Revenue]]&gt;AVERAGE(Derived_Metrics[Product Revenue]),Derived_Metrics[[#This Row],[Product Profit]]&lt;0),"high sales Low Profit","Normal")</f>
        <v>Normal</v>
      </c>
      <c r="N245">
        <v>892.22400000000005</v>
      </c>
      <c r="O245">
        <v>3</v>
      </c>
      <c r="P245">
        <v>0.2</v>
      </c>
      <c r="Q245">
        <v>89.222399999999993</v>
      </c>
      <c r="R245">
        <f>Derived_Metrics[[#This Row],[Selling Price]]*Derived_Metrics[[#This Row],[Quantity]]</f>
        <v>2676.672</v>
      </c>
      <c r="S245" s="2">
        <f>IF(Derived_Metrics[[#This Row],[Revenue]]=0,0,Derived_Metrics[[#This Row],[Profit]]/Derived_Metrics[[#This Row],[Revenue]])</f>
        <v>3.3333333333333333E-2</v>
      </c>
      <c r="T245" t="str">
        <f>IF(Derived_Metrics[[#This Row],[Profit]]&lt;0, "Loss","Profit")</f>
        <v>Profit</v>
      </c>
      <c r="U245" s="5">
        <f>Derived_Metrics[[#This Row],[Selling Price]]*Derived_Metrics[[#This Row],[Quantity]]*Derived_Metrics[[#This Row],[Discount]]</f>
        <v>535.33440000000007</v>
      </c>
      <c r="V245" t="str">
        <f>IF(Derived_Metrics[[#This Row],[Discount]]&gt;0,"Discount Applied","No Discount")</f>
        <v>Discount Applied</v>
      </c>
      <c r="W245" t="str">
        <f>IF(Derived_Metrics[[#This Row],[Discount]]&gt;0.3,"High Discount","Low Discount")</f>
        <v>Low Discount</v>
      </c>
      <c r="X245" s="13">
        <f>SUMIFS(Derived_Metrics[Customer_Revenue_Share],Derived_Metrics[Customee_ Revenue _Rank],"&lt;="&amp;Derived_Metrics[[#This Row],[Customee_ Revenue _Rank]])</f>
        <v>0.93955023715840569</v>
      </c>
      <c r="Y245" t="str">
        <f>IF(Derived_Metrics[[#This Row],[Cumulative_Revenue_%]]&lt;=0.8,"Top 80% Revenue","Remaining 20% Revenue")</f>
        <v>Remaining 20% Revenue</v>
      </c>
    </row>
    <row r="246" spans="1:25" x14ac:dyDescent="0.25">
      <c r="A246" t="s">
        <v>1284</v>
      </c>
      <c r="B246" s="1">
        <v>42262</v>
      </c>
      <c r="C246" t="s">
        <v>730</v>
      </c>
      <c r="D246" s="4">
        <f>SUMIFS(Derived_Metrics[Revenue],Derived_Metrics[Customer ID],Derived_Metrics[[#This Row],[Customer ID]])</f>
        <v>483.71600000000001</v>
      </c>
      <c r="E246" s="4">
        <f>SUMIFS(Derived_Metrics[Profit],Derived_Metrics[Customer ID],Derived_Metrics[[#This Row],[Customer ID]])</f>
        <v>46.609200000000001</v>
      </c>
      <c r="F246" s="5">
        <f>_xlfn.PERCENTRANK.INC(Derived_Metrics[Customer Revenue],Derived_Metrics[[#This Row],[Customer Revenue]])</f>
        <v>8.5000000000000006E-2</v>
      </c>
      <c r="G246" s="5" t="str" cm="1">
        <f t="array" ref="G246">_xlfn.IFS(Derived_Metrics[[#This Row],[Customer Revenue Percentile]]&gt;=0.8,"High Value",Derived_Metrics[[#This Row],[Customer Revenue Percentile]]&gt;=0.4,"Medium Value",TRUE,"Low Value")</f>
        <v>Low Value</v>
      </c>
      <c r="H246" s="12">
        <f>_xlfn.RANK.EQ(Derived_Metrics[[#This Row],[Customer Revenue]],Derived_Metrics[Customer Revenue],0)</f>
        <v>1935</v>
      </c>
      <c r="I246" s="15">
        <f>Derived_Metrics[[#This Row],[Customer Revenue]]/SUM(Derived_Metrics[Customer Revenue])</f>
        <v>3.1048800479562685E-5</v>
      </c>
      <c r="J246" t="s">
        <v>1287</v>
      </c>
      <c r="K246" s="5">
        <f>SUMIFS(Derived_Metrics[Revenue],Derived_Metrics[Product ID],Derived_Metrics[[#This Row],[Product ID]])</f>
        <v>1137.1559999999999</v>
      </c>
      <c r="L246" s="5">
        <f>SUMIFS(Derived_Metrics[Profit],Derived_Metrics[Product ID],Derived_Metrics[[#This Row],[Product ID]])</f>
        <v>37.414200000000001</v>
      </c>
      <c r="M246" s="5" t="str">
        <f>IF(AND(Derived_Metrics[[#This Row],[Product Revenue]]&gt;AVERAGE(Derived_Metrics[Product Revenue]),Derived_Metrics[[#This Row],[Product Profit]]&lt;0),"high sales Low Profit","Normal")</f>
        <v>Normal</v>
      </c>
      <c r="N246">
        <v>15.712</v>
      </c>
      <c r="O246">
        <v>4</v>
      </c>
      <c r="P246">
        <v>0.2</v>
      </c>
      <c r="Q246">
        <v>2.5531999999999999</v>
      </c>
      <c r="R246">
        <f>Derived_Metrics[[#This Row],[Selling Price]]*Derived_Metrics[[#This Row],[Quantity]]</f>
        <v>62.847999999999999</v>
      </c>
      <c r="S246" s="2">
        <f>IF(Derived_Metrics[[#This Row],[Revenue]]=0,0,Derived_Metrics[[#This Row],[Profit]]/Derived_Metrics[[#This Row],[Revenue]])</f>
        <v>4.0625000000000001E-2</v>
      </c>
      <c r="T246" t="str">
        <f>IF(Derived_Metrics[[#This Row],[Profit]]&lt;0, "Loss","Profit")</f>
        <v>Profit</v>
      </c>
      <c r="U246" s="5">
        <f>Derived_Metrics[[#This Row],[Selling Price]]*Derived_Metrics[[#This Row],[Quantity]]*Derived_Metrics[[#This Row],[Discount]]</f>
        <v>12.569600000000001</v>
      </c>
      <c r="V246" t="str">
        <f>IF(Derived_Metrics[[#This Row],[Discount]]&gt;0,"Discount Applied","No Discount")</f>
        <v>Discount Applied</v>
      </c>
      <c r="W246" t="str">
        <f>IF(Derived_Metrics[[#This Row],[Discount]]&gt;0.3,"High Discount","Low Discount")</f>
        <v>Low Discount</v>
      </c>
      <c r="X246" s="13">
        <f>SUMIFS(Derived_Metrics[Customer_Revenue_Share],Derived_Metrics[Customee_ Revenue _Rank],"&lt;="&amp;Derived_Metrics[[#This Row],[Customee_ Revenue _Rank]])</f>
        <v>0.99735586512325081</v>
      </c>
      <c r="Y246" t="str">
        <f>IF(Derived_Metrics[[#This Row],[Cumulative_Revenue_%]]&lt;=0.8,"Top 80% Revenue","Remaining 20% Revenue")</f>
        <v>Remaining 20% Revenue</v>
      </c>
    </row>
    <row r="247" spans="1:25" x14ac:dyDescent="0.25">
      <c r="A247" t="s">
        <v>1284</v>
      </c>
      <c r="B247" s="1">
        <v>42262</v>
      </c>
      <c r="C247" t="s">
        <v>730</v>
      </c>
      <c r="D247" s="4">
        <f>SUMIFS(Derived_Metrics[Revenue],Derived_Metrics[Customer ID],Derived_Metrics[[#This Row],[Customer ID]])</f>
        <v>483.71600000000001</v>
      </c>
      <c r="E247" s="4">
        <f>SUMIFS(Derived_Metrics[Profit],Derived_Metrics[Customer ID],Derived_Metrics[[#This Row],[Customer ID]])</f>
        <v>46.609200000000001</v>
      </c>
      <c r="F247" s="5">
        <f>_xlfn.PERCENTRANK.INC(Derived_Metrics[Customer Revenue],Derived_Metrics[[#This Row],[Customer Revenue]])</f>
        <v>8.5000000000000006E-2</v>
      </c>
      <c r="G247" s="5" t="str" cm="1">
        <f t="array" ref="G247">_xlfn.IFS(Derived_Metrics[[#This Row],[Customer Revenue Percentile]]&gt;=0.8,"High Value",Derived_Metrics[[#This Row],[Customer Revenue Percentile]]&gt;=0.4,"Medium Value",TRUE,"Low Value")</f>
        <v>Low Value</v>
      </c>
      <c r="H247" s="12">
        <f>_xlfn.RANK.EQ(Derived_Metrics[[#This Row],[Customer Revenue]],Derived_Metrics[Customer Revenue],0)</f>
        <v>1935</v>
      </c>
      <c r="I247" s="15">
        <f>Derived_Metrics[[#This Row],[Customer Revenue]]/SUM(Derived_Metrics[Customer Revenue])</f>
        <v>3.1048800479562685E-5</v>
      </c>
      <c r="J247" t="s">
        <v>826</v>
      </c>
      <c r="K247" s="5">
        <f>SUMIFS(Derived_Metrics[Revenue],Derived_Metrics[Product ID],Derived_Metrics[[#This Row],[Product ID]])</f>
        <v>8213.3040000000001</v>
      </c>
      <c r="L247" s="5">
        <f>SUMIFS(Derived_Metrics[Profit],Derived_Metrics[Product ID],Derived_Metrics[[#This Row],[Product ID]])</f>
        <v>-40.576799999999977</v>
      </c>
      <c r="M247" s="5" t="str">
        <f>IF(AND(Derived_Metrics[[#This Row],[Product Revenue]]&gt;AVERAGE(Derived_Metrics[Product Revenue]),Derived_Metrics[[#This Row],[Product Profit]]&lt;0),"high sales Low Profit","Normal")</f>
        <v>Normal</v>
      </c>
      <c r="N247">
        <v>55.968000000000004</v>
      </c>
      <c r="O247">
        <v>1</v>
      </c>
      <c r="P247">
        <v>0.2</v>
      </c>
      <c r="Q247">
        <v>-2.0988000000000002</v>
      </c>
      <c r="R247">
        <f>Derived_Metrics[[#This Row],[Selling Price]]*Derived_Metrics[[#This Row],[Quantity]]</f>
        <v>55.968000000000004</v>
      </c>
      <c r="S247" s="2">
        <f>IF(Derived_Metrics[[#This Row],[Revenue]]=0,0,Derived_Metrics[[#This Row],[Profit]]/Derived_Metrics[[#This Row],[Revenue]])</f>
        <v>-3.7499999999999999E-2</v>
      </c>
      <c r="T247" t="str">
        <f>IF(Derived_Metrics[[#This Row],[Profit]]&lt;0, "Loss","Profit")</f>
        <v>Loss</v>
      </c>
      <c r="U247" s="5">
        <f>Derived_Metrics[[#This Row],[Selling Price]]*Derived_Metrics[[#This Row],[Quantity]]*Derived_Metrics[[#This Row],[Discount]]</f>
        <v>11.193600000000002</v>
      </c>
      <c r="V247" t="str">
        <f>IF(Derived_Metrics[[#This Row],[Discount]]&gt;0,"Discount Applied","No Discount")</f>
        <v>Discount Applied</v>
      </c>
      <c r="W247" t="str">
        <f>IF(Derived_Metrics[[#This Row],[Discount]]&gt;0.3,"High Discount","Low Discount")</f>
        <v>Low Discount</v>
      </c>
      <c r="X247" s="13">
        <f>SUMIFS(Derived_Metrics[Customer_Revenue_Share],Derived_Metrics[Customee_ Revenue _Rank],"&lt;="&amp;Derived_Metrics[[#This Row],[Customee_ Revenue _Rank]])</f>
        <v>0.99735586512325081</v>
      </c>
      <c r="Y247" t="str">
        <f>IF(Derived_Metrics[[#This Row],[Cumulative_Revenue_%]]&lt;=0.8,"Top 80% Revenue","Remaining 20% Revenue")</f>
        <v>Remaining 20% Revenue</v>
      </c>
    </row>
    <row r="248" spans="1:25" x14ac:dyDescent="0.25">
      <c r="A248" t="s">
        <v>1289</v>
      </c>
      <c r="B248" s="1">
        <v>42586</v>
      </c>
      <c r="C248" t="s">
        <v>969</v>
      </c>
      <c r="D248" s="4">
        <f>SUMIFS(Derived_Metrics[Revenue],Derived_Metrics[Customer ID],Derived_Metrics[[#This Row],[Customer ID]])</f>
        <v>20439.493999999999</v>
      </c>
      <c r="E248" s="4">
        <f>SUMIFS(Derived_Metrics[Profit],Derived_Metrics[Customer ID],Derived_Metrics[[#This Row],[Customer ID]])</f>
        <v>528.6896999999999</v>
      </c>
      <c r="F248" s="5">
        <f>_xlfn.PERCENTRANK.INC(Derived_Metrics[Customer Revenue],Derived_Metrics[[#This Row],[Customer Revenue]])</f>
        <v>0.92400000000000004</v>
      </c>
      <c r="G248" s="5" t="str" cm="1">
        <f t="array" ref="G248">_xlfn.IFS(Derived_Metrics[[#This Row],[Customer Revenue Percentile]]&gt;=0.8,"High Value",Derived_Metrics[[#This Row],[Customer Revenue Percentile]]&gt;=0.4,"Medium Value",TRUE,"Low Value")</f>
        <v>High Value</v>
      </c>
      <c r="H248" s="12">
        <f>_xlfn.RANK.EQ(Derived_Metrics[[#This Row],[Customer Revenue]],Derived_Metrics[Customer Revenue],0)</f>
        <v>155</v>
      </c>
      <c r="I248" s="15">
        <f>Derived_Metrics[[#This Row],[Customer Revenue]]/SUM(Derived_Metrics[Customer Revenue])</f>
        <v>1.3119718411407078E-3</v>
      </c>
      <c r="J248" t="s">
        <v>1290</v>
      </c>
      <c r="K248" s="5">
        <f>SUMIFS(Derived_Metrics[Revenue],Derived_Metrics[Product ID],Derived_Metrics[[#This Row],[Product ID]])</f>
        <v>5663.0559999999996</v>
      </c>
      <c r="L248" s="5">
        <f>SUMIFS(Derived_Metrics[Profit],Derived_Metrics[Product ID],Derived_Metrics[[#This Row],[Product ID]])</f>
        <v>15.0832</v>
      </c>
      <c r="M248" s="5" t="str">
        <f>IF(AND(Derived_Metrics[[#This Row],[Product Revenue]]&gt;AVERAGE(Derived_Metrics[Product Revenue]),Derived_Metrics[[#This Row],[Product Profit]]&lt;0),"high sales Low Profit","Normal")</f>
        <v>Normal</v>
      </c>
      <c r="N248">
        <v>95.983999999999995</v>
      </c>
      <c r="O248">
        <v>4</v>
      </c>
      <c r="P248">
        <v>0.3</v>
      </c>
      <c r="Q248">
        <v>-4.1135999999999999</v>
      </c>
      <c r="R248">
        <f>Derived_Metrics[[#This Row],[Selling Price]]*Derived_Metrics[[#This Row],[Quantity]]</f>
        <v>383.93599999999998</v>
      </c>
      <c r="S248" s="2">
        <f>IF(Derived_Metrics[[#This Row],[Revenue]]=0,0,Derived_Metrics[[#This Row],[Profit]]/Derived_Metrics[[#This Row],[Revenue]])</f>
        <v>-1.0714285714285714E-2</v>
      </c>
      <c r="T248" t="str">
        <f>IF(Derived_Metrics[[#This Row],[Profit]]&lt;0, "Loss","Profit")</f>
        <v>Loss</v>
      </c>
      <c r="U248" s="5">
        <f>Derived_Metrics[[#This Row],[Selling Price]]*Derived_Metrics[[#This Row],[Quantity]]*Derived_Metrics[[#This Row],[Discount]]</f>
        <v>115.18079999999999</v>
      </c>
      <c r="V248" t="str">
        <f>IF(Derived_Metrics[[#This Row],[Discount]]&gt;0,"Discount Applied","No Discount")</f>
        <v>Discount Applied</v>
      </c>
      <c r="W248" t="str">
        <f>IF(Derived_Metrics[[#This Row],[Discount]]&gt;0.3,"High Discount","Low Discount")</f>
        <v>Low Discount</v>
      </c>
      <c r="X248" s="13">
        <f>SUMIFS(Derived_Metrics[Customer_Revenue_Share],Derived_Metrics[Customee_ Revenue _Rank],"&lt;="&amp;Derived_Metrics[[#This Row],[Customee_ Revenue _Rank]])</f>
        <v>0.32865370885845591</v>
      </c>
      <c r="Y248" t="str">
        <f>IF(Derived_Metrics[[#This Row],[Cumulative_Revenue_%]]&lt;=0.8,"Top 80% Revenue","Remaining 20% Revenue")</f>
        <v>Top 80% Revenue</v>
      </c>
    </row>
    <row r="249" spans="1:25" x14ac:dyDescent="0.25">
      <c r="A249" t="s">
        <v>1292</v>
      </c>
      <c r="B249" s="1">
        <v>42569</v>
      </c>
      <c r="C249" t="s">
        <v>1295</v>
      </c>
      <c r="D249" s="4">
        <f>SUMIFS(Derived_Metrics[Revenue],Derived_Metrics[Customer ID],Derived_Metrics[[#This Row],[Customer ID]])</f>
        <v>7183.3320000000003</v>
      </c>
      <c r="E249" s="4">
        <f>SUMIFS(Derived_Metrics[Profit],Derived_Metrics[Customer ID],Derived_Metrics[[#This Row],[Customer ID]])</f>
        <v>-297.14939999999996</v>
      </c>
      <c r="F249" s="5">
        <f>_xlfn.PERCENTRANK.INC(Derived_Metrics[Customer Revenue],Derived_Metrics[[#This Row],[Customer Revenue]])</f>
        <v>0.65400000000000003</v>
      </c>
      <c r="G249" s="5" t="str" cm="1">
        <f t="array" ref="G249">_xlfn.IFS(Derived_Metrics[[#This Row],[Customer Revenue Percentile]]&gt;=0.8,"High Value",Derived_Metrics[[#This Row],[Customer Revenue Percentile]]&gt;=0.4,"Medium Value",TRUE,"Low Value")</f>
        <v>Medium Value</v>
      </c>
      <c r="H249" s="12">
        <f>_xlfn.RANK.EQ(Derived_Metrics[[#This Row],[Customer Revenue]],Derived_Metrics[Customer Revenue],0)</f>
        <v>731</v>
      </c>
      <c r="I249" s="15">
        <f>Derived_Metrics[[#This Row],[Customer Revenue]]/SUM(Derived_Metrics[Customer Revenue])</f>
        <v>4.6108427682040287E-4</v>
      </c>
      <c r="J249" t="s">
        <v>923</v>
      </c>
      <c r="K249" s="5">
        <f>SUMIFS(Derived_Metrics[Revenue],Derived_Metrics[Product ID],Derived_Metrics[[#This Row],[Product ID]])</f>
        <v>31144.458000000002</v>
      </c>
      <c r="L249" s="5">
        <f>SUMIFS(Derived_Metrics[Profit],Derived_Metrics[Product ID],Derived_Metrics[[#This Row],[Product ID]])</f>
        <v>1233.0847999999999</v>
      </c>
      <c r="M249" s="5" t="str">
        <f>IF(AND(Derived_Metrics[[#This Row],[Product Revenue]]&gt;AVERAGE(Derived_Metrics[Product Revenue]),Derived_Metrics[[#This Row],[Product Profit]]&lt;0),"high sales Low Profit","Normal")</f>
        <v>Normal</v>
      </c>
      <c r="N249">
        <v>544.00800000000004</v>
      </c>
      <c r="O249">
        <v>3</v>
      </c>
      <c r="P249">
        <v>0.2</v>
      </c>
      <c r="Q249">
        <v>40.800600000000003</v>
      </c>
      <c r="R249">
        <f>Derived_Metrics[[#This Row],[Selling Price]]*Derived_Metrics[[#This Row],[Quantity]]</f>
        <v>1632.0240000000001</v>
      </c>
      <c r="S249" s="2">
        <f>IF(Derived_Metrics[[#This Row],[Revenue]]=0,0,Derived_Metrics[[#This Row],[Profit]]/Derived_Metrics[[#This Row],[Revenue]])</f>
        <v>2.5000000000000001E-2</v>
      </c>
      <c r="T249" t="str">
        <f>IF(Derived_Metrics[[#This Row],[Profit]]&lt;0, "Loss","Profit")</f>
        <v>Profit</v>
      </c>
      <c r="U249" s="5">
        <f>Derived_Metrics[[#This Row],[Selling Price]]*Derived_Metrics[[#This Row],[Quantity]]*Derived_Metrics[[#This Row],[Discount]]</f>
        <v>326.40480000000002</v>
      </c>
      <c r="V249" t="str">
        <f>IF(Derived_Metrics[[#This Row],[Discount]]&gt;0,"Discount Applied","No Discount")</f>
        <v>Discount Applied</v>
      </c>
      <c r="W249" t="str">
        <f>IF(Derived_Metrics[[#This Row],[Discount]]&gt;0.3,"High Discount","Low Discount")</f>
        <v>Low Discount</v>
      </c>
      <c r="X249" s="13">
        <f>SUMIFS(Derived_Metrics[Customer_Revenue_Share],Derived_Metrics[Customee_ Revenue _Rank],"&lt;="&amp;Derived_Metrics[[#This Row],[Customee_ Revenue _Rank]])</f>
        <v>0.7584559162422001</v>
      </c>
      <c r="Y249" t="str">
        <f>IF(Derived_Metrics[[#This Row],[Cumulative_Revenue_%]]&lt;=0.8,"Top 80% Revenue","Remaining 20% Revenue")</f>
        <v>Top 80% Revenue</v>
      </c>
    </row>
    <row r="250" spans="1:25" x14ac:dyDescent="0.25">
      <c r="A250" t="s">
        <v>1292</v>
      </c>
      <c r="B250" s="1">
        <v>42569</v>
      </c>
      <c r="C250" t="s">
        <v>1295</v>
      </c>
      <c r="D250" s="4">
        <f>SUMIFS(Derived_Metrics[Revenue],Derived_Metrics[Customer ID],Derived_Metrics[[#This Row],[Customer ID]])</f>
        <v>7183.3320000000003</v>
      </c>
      <c r="E250" s="4">
        <f>SUMIFS(Derived_Metrics[Profit],Derived_Metrics[Customer ID],Derived_Metrics[[#This Row],[Customer ID]])</f>
        <v>-297.14939999999996</v>
      </c>
      <c r="F250" s="5">
        <f>_xlfn.PERCENTRANK.INC(Derived_Metrics[Customer Revenue],Derived_Metrics[[#This Row],[Customer Revenue]])</f>
        <v>0.65400000000000003</v>
      </c>
      <c r="G250" s="5" t="str" cm="1">
        <f t="array" ref="G250">_xlfn.IFS(Derived_Metrics[[#This Row],[Customer Revenue Percentile]]&gt;=0.8,"High Value",Derived_Metrics[[#This Row],[Customer Revenue Percentile]]&gt;=0.4,"Medium Value",TRUE,"Low Value")</f>
        <v>Medium Value</v>
      </c>
      <c r="H250" s="12">
        <f>_xlfn.RANK.EQ(Derived_Metrics[[#This Row],[Customer Revenue]],Derived_Metrics[Customer Revenue],0)</f>
        <v>731</v>
      </c>
      <c r="I250" s="15">
        <f>Derived_Metrics[[#This Row],[Customer Revenue]]/SUM(Derived_Metrics[Customer Revenue])</f>
        <v>4.6108427682040287E-4</v>
      </c>
      <c r="J250" t="s">
        <v>569</v>
      </c>
      <c r="K250" s="5">
        <f>SUMIFS(Derived_Metrics[Revenue],Derived_Metrics[Product ID],Derived_Metrics[[#This Row],[Product ID]])</f>
        <v>38552.634000000005</v>
      </c>
      <c r="L250" s="5">
        <f>SUMIFS(Derived_Metrics[Profit],Derived_Metrics[Product ID],Derived_Metrics[[#This Row],[Product ID]])</f>
        <v>832.99320000000012</v>
      </c>
      <c r="M250" s="5" t="str">
        <f>IF(AND(Derived_Metrics[[#This Row],[Product Revenue]]&gt;AVERAGE(Derived_Metrics[Product Revenue]),Derived_Metrics[[#This Row],[Product Profit]]&lt;0),"high sales Low Profit","Normal")</f>
        <v>Normal</v>
      </c>
      <c r="N250">
        <v>854.35199999999998</v>
      </c>
      <c r="O250">
        <v>3</v>
      </c>
      <c r="P250">
        <v>0.2</v>
      </c>
      <c r="Q250">
        <v>10.679399999999999</v>
      </c>
      <c r="R250">
        <f>Derived_Metrics[[#This Row],[Selling Price]]*Derived_Metrics[[#This Row],[Quantity]]</f>
        <v>2563.056</v>
      </c>
      <c r="S250" s="2">
        <f>IF(Derived_Metrics[[#This Row],[Revenue]]=0,0,Derived_Metrics[[#This Row],[Profit]]/Derived_Metrics[[#This Row],[Revenue]])</f>
        <v>4.1666666666666666E-3</v>
      </c>
      <c r="T250" t="str">
        <f>IF(Derived_Metrics[[#This Row],[Profit]]&lt;0, "Loss","Profit")</f>
        <v>Profit</v>
      </c>
      <c r="U250" s="5">
        <f>Derived_Metrics[[#This Row],[Selling Price]]*Derived_Metrics[[#This Row],[Quantity]]*Derived_Metrics[[#This Row],[Discount]]</f>
        <v>512.61120000000005</v>
      </c>
      <c r="V250" t="str">
        <f>IF(Derived_Metrics[[#This Row],[Discount]]&gt;0,"Discount Applied","No Discount")</f>
        <v>Discount Applied</v>
      </c>
      <c r="W250" t="str">
        <f>IF(Derived_Metrics[[#This Row],[Discount]]&gt;0.3,"High Discount","Low Discount")</f>
        <v>Low Discount</v>
      </c>
      <c r="X250" s="13">
        <f>SUMIFS(Derived_Metrics[Customer_Revenue_Share],Derived_Metrics[Customee_ Revenue _Rank],"&lt;="&amp;Derived_Metrics[[#This Row],[Customee_ Revenue _Rank]])</f>
        <v>0.7584559162422001</v>
      </c>
      <c r="Y250" t="str">
        <f>IF(Derived_Metrics[[#This Row],[Cumulative_Revenue_%]]&lt;=0.8,"Top 80% Revenue","Remaining 20% Revenue")</f>
        <v>Top 80% Revenue</v>
      </c>
    </row>
    <row r="251" spans="1:25" x14ac:dyDescent="0.25">
      <c r="A251" t="s">
        <v>1297</v>
      </c>
      <c r="B251" s="1">
        <v>42565</v>
      </c>
      <c r="C251" t="s">
        <v>1299</v>
      </c>
      <c r="D251" s="4">
        <f>SUMIFS(Derived_Metrics[Revenue],Derived_Metrics[Customer ID],Derived_Metrics[[#This Row],[Customer ID]])</f>
        <v>2316.5439999999999</v>
      </c>
      <c r="E251" s="4">
        <f>SUMIFS(Derived_Metrics[Profit],Derived_Metrics[Customer ID],Derived_Metrics[[#This Row],[Customer ID]])</f>
        <v>21.717600000000001</v>
      </c>
      <c r="F251" s="5">
        <f>_xlfn.PERCENTRANK.INC(Derived_Metrics[Customer Revenue],Derived_Metrics[[#This Row],[Customer Revenue]])</f>
        <v>0.32600000000000001</v>
      </c>
      <c r="G251" s="5" t="str" cm="1">
        <f t="array" ref="G251">_xlfn.IFS(Derived_Metrics[[#This Row],[Customer Revenue Percentile]]&gt;=0.8,"High Value",Derived_Metrics[[#This Row],[Customer Revenue Percentile]]&gt;=0.4,"Medium Value",TRUE,"Low Value")</f>
        <v>Low Value</v>
      </c>
      <c r="H251" s="12">
        <f>_xlfn.RANK.EQ(Derived_Metrics[[#This Row],[Customer Revenue]],Derived_Metrics[Customer Revenue],0)</f>
        <v>1428</v>
      </c>
      <c r="I251" s="15">
        <f>Derived_Metrics[[#This Row],[Customer Revenue]]/SUM(Derived_Metrics[Customer Revenue])</f>
        <v>1.4869450764111184E-4</v>
      </c>
      <c r="J251" t="s">
        <v>298</v>
      </c>
      <c r="K251" s="5">
        <f>SUMIFS(Derived_Metrics[Revenue],Derived_Metrics[Product ID],Derived_Metrics[[#This Row],[Product ID]])</f>
        <v>30024.581999999995</v>
      </c>
      <c r="L251" s="5">
        <f>SUMIFS(Derived_Metrics[Profit],Derived_Metrics[Product ID],Derived_Metrics[[#This Row],[Product ID]])</f>
        <v>566.4674</v>
      </c>
      <c r="M251" s="5" t="str">
        <f>IF(AND(Derived_Metrics[[#This Row],[Product Revenue]]&gt;AVERAGE(Derived_Metrics[Product Revenue]),Derived_Metrics[[#This Row],[Product Profit]]&lt;0),"high sales Low Profit","Normal")</f>
        <v>Normal</v>
      </c>
      <c r="N251">
        <v>579.13599999999997</v>
      </c>
      <c r="O251">
        <v>4</v>
      </c>
      <c r="P251">
        <v>0.2</v>
      </c>
      <c r="Q251">
        <v>21.717600000000001</v>
      </c>
      <c r="R251">
        <f>Derived_Metrics[[#This Row],[Selling Price]]*Derived_Metrics[[#This Row],[Quantity]]</f>
        <v>2316.5439999999999</v>
      </c>
      <c r="S251" s="2">
        <f>IF(Derived_Metrics[[#This Row],[Revenue]]=0,0,Derived_Metrics[[#This Row],[Profit]]/Derived_Metrics[[#This Row],[Revenue]])</f>
        <v>9.3750000000000014E-3</v>
      </c>
      <c r="T251" t="str">
        <f>IF(Derived_Metrics[[#This Row],[Profit]]&lt;0, "Loss","Profit")</f>
        <v>Profit</v>
      </c>
      <c r="U251" s="5">
        <f>Derived_Metrics[[#This Row],[Selling Price]]*Derived_Metrics[[#This Row],[Quantity]]*Derived_Metrics[[#This Row],[Discount]]</f>
        <v>463.30880000000002</v>
      </c>
      <c r="V251" t="str">
        <f>IF(Derived_Metrics[[#This Row],[Discount]]&gt;0,"Discount Applied","No Discount")</f>
        <v>Discount Applied</v>
      </c>
      <c r="W251" t="str">
        <f>IF(Derived_Metrics[[#This Row],[Discount]]&gt;0.3,"High Discount","Low Discount")</f>
        <v>Low Discount</v>
      </c>
      <c r="X251" s="13">
        <f>SUMIFS(Derived_Metrics[Customer_Revenue_Share],Derived_Metrics[Customee_ Revenue _Rank],"&lt;="&amp;Derived_Metrics[[#This Row],[Customee_ Revenue _Rank]])</f>
        <v>0.95230381424171739</v>
      </c>
      <c r="Y251" t="str">
        <f>IF(Derived_Metrics[[#This Row],[Cumulative_Revenue_%]]&lt;=0.8,"Top 80% Revenue","Remaining 20% Revenue")</f>
        <v>Remaining 20% Revenue</v>
      </c>
    </row>
    <row r="252" spans="1:25" x14ac:dyDescent="0.25">
      <c r="A252" t="s">
        <v>1301</v>
      </c>
      <c r="B252" s="1">
        <v>42987</v>
      </c>
      <c r="C252" t="s">
        <v>1303</v>
      </c>
      <c r="D252" s="4">
        <f>SUMIFS(Derived_Metrics[Revenue],Derived_Metrics[Customer ID],Derived_Metrics[[#This Row],[Customer ID]])</f>
        <v>9822.0340000000015</v>
      </c>
      <c r="E252" s="4">
        <f>SUMIFS(Derived_Metrics[Profit],Derived_Metrics[Customer ID],Derived_Metrics[[#This Row],[Customer ID]])</f>
        <v>-219.7636</v>
      </c>
      <c r="F252" s="5">
        <f>_xlfn.PERCENTRANK.INC(Derived_Metrics[Customer Revenue],Derived_Metrics[[#This Row],[Customer Revenue]])</f>
        <v>0.74</v>
      </c>
      <c r="G252" s="5" t="str" cm="1">
        <f t="array" ref="G252">_xlfn.IFS(Derived_Metrics[[#This Row],[Customer Revenue Percentile]]&gt;=0.8,"High Value",Derived_Metrics[[#This Row],[Customer Revenue Percentile]]&gt;=0.4,"Medium Value",TRUE,"Low Value")</f>
        <v>Medium Value</v>
      </c>
      <c r="H252" s="12">
        <f>_xlfn.RANK.EQ(Derived_Metrics[[#This Row],[Customer Revenue]],Derived_Metrics[Customer Revenue],0)</f>
        <v>547</v>
      </c>
      <c r="I252" s="15">
        <f>Derived_Metrics[[#This Row],[Customer Revenue]]/SUM(Derived_Metrics[Customer Revenue])</f>
        <v>6.3045748738822175E-4</v>
      </c>
      <c r="J252" t="s">
        <v>319</v>
      </c>
      <c r="K252" s="5">
        <f>SUMIFS(Derived_Metrics[Revenue],Derived_Metrics[Product ID],Derived_Metrics[[#This Row],[Product ID]])</f>
        <v>5907.3300000000008</v>
      </c>
      <c r="L252" s="5">
        <f>SUMIFS(Derived_Metrics[Profit],Derived_Metrics[Product ID],Derived_Metrics[[#This Row],[Product ID]])</f>
        <v>-246.39119999999997</v>
      </c>
      <c r="M252" s="5" t="str">
        <f>IF(AND(Derived_Metrics[[#This Row],[Product Revenue]]&gt;AVERAGE(Derived_Metrics[Product Revenue]),Derived_Metrics[[#This Row],[Product Profit]]&lt;0),"high sales Low Profit","Normal")</f>
        <v>Normal</v>
      </c>
      <c r="N252">
        <v>141.37200000000001</v>
      </c>
      <c r="O252">
        <v>2</v>
      </c>
      <c r="P252">
        <v>0.3</v>
      </c>
      <c r="Q252">
        <v>-48.470399999999998</v>
      </c>
      <c r="R252">
        <f>Derived_Metrics[[#This Row],[Selling Price]]*Derived_Metrics[[#This Row],[Quantity]]</f>
        <v>282.74400000000003</v>
      </c>
      <c r="S252" s="2">
        <f>IF(Derived_Metrics[[#This Row],[Revenue]]=0,0,Derived_Metrics[[#This Row],[Profit]]/Derived_Metrics[[#This Row],[Revenue]])</f>
        <v>-0.1714285714285714</v>
      </c>
      <c r="T252" t="str">
        <f>IF(Derived_Metrics[[#This Row],[Profit]]&lt;0, "Loss","Profit")</f>
        <v>Loss</v>
      </c>
      <c r="U252" s="5">
        <f>Derived_Metrics[[#This Row],[Selling Price]]*Derived_Metrics[[#This Row],[Quantity]]*Derived_Metrics[[#This Row],[Discount]]</f>
        <v>84.8232</v>
      </c>
      <c r="V252" t="str">
        <f>IF(Derived_Metrics[[#This Row],[Discount]]&gt;0,"Discount Applied","No Discount")</f>
        <v>Discount Applied</v>
      </c>
      <c r="W252" t="str">
        <f>IF(Derived_Metrics[[#This Row],[Discount]]&gt;0.3,"High Discount","Low Discount")</f>
        <v>Low Discount</v>
      </c>
      <c r="X252" s="13">
        <f>SUMIFS(Derived_Metrics[Customer_Revenue_Share],Derived_Metrics[Customee_ Revenue _Rank],"&lt;="&amp;Derived_Metrics[[#This Row],[Customee_ Revenue _Rank]])</f>
        <v>0.65994934868315946</v>
      </c>
      <c r="Y252" t="str">
        <f>IF(Derived_Metrics[[#This Row],[Cumulative_Revenue_%]]&lt;=0.8,"Top 80% Revenue","Remaining 20% Revenue")</f>
        <v>Top 80% Revenue</v>
      </c>
    </row>
    <row r="253" spans="1:25" x14ac:dyDescent="0.25">
      <c r="A253" t="s">
        <v>1301</v>
      </c>
      <c r="B253" s="1">
        <v>42987</v>
      </c>
      <c r="C253" t="s">
        <v>1303</v>
      </c>
      <c r="D253" s="4">
        <f>SUMIFS(Derived_Metrics[Revenue],Derived_Metrics[Customer ID],Derived_Metrics[[#This Row],[Customer ID]])</f>
        <v>9822.0340000000015</v>
      </c>
      <c r="E253" s="4">
        <f>SUMIFS(Derived_Metrics[Profit],Derived_Metrics[Customer ID],Derived_Metrics[[#This Row],[Customer ID]])</f>
        <v>-219.7636</v>
      </c>
      <c r="F253" s="5">
        <f>_xlfn.PERCENTRANK.INC(Derived_Metrics[Customer Revenue],Derived_Metrics[[#This Row],[Customer Revenue]])</f>
        <v>0.74</v>
      </c>
      <c r="G253" s="5" t="str" cm="1">
        <f t="array" ref="G253">_xlfn.IFS(Derived_Metrics[[#This Row],[Customer Revenue Percentile]]&gt;=0.8,"High Value",Derived_Metrics[[#This Row],[Customer Revenue Percentile]]&gt;=0.4,"Medium Value",TRUE,"Low Value")</f>
        <v>Medium Value</v>
      </c>
      <c r="H253" s="12">
        <f>_xlfn.RANK.EQ(Derived_Metrics[[#This Row],[Customer Revenue]],Derived_Metrics[Customer Revenue],0)</f>
        <v>547</v>
      </c>
      <c r="I253" s="15">
        <f>Derived_Metrics[[#This Row],[Customer Revenue]]/SUM(Derived_Metrics[Customer Revenue])</f>
        <v>6.3045748738822175E-4</v>
      </c>
      <c r="J253" t="s">
        <v>1305</v>
      </c>
      <c r="K253" s="5">
        <f>SUMIFS(Derived_Metrics[Revenue],Derived_Metrics[Product ID],Derived_Metrics[[#This Row],[Product ID]])</f>
        <v>606.48</v>
      </c>
      <c r="L253" s="5">
        <f>SUMIFS(Derived_Metrics[Profit],Derived_Metrics[Product ID],Derived_Metrics[[#This Row],[Product ID]])</f>
        <v>21.7056</v>
      </c>
      <c r="M253" s="5" t="str">
        <f>IF(AND(Derived_Metrics[[#This Row],[Product Revenue]]&gt;AVERAGE(Derived_Metrics[Product Revenue]),Derived_Metrics[[#This Row],[Product Profit]]&lt;0),"high sales Low Profit","Normal")</f>
        <v>Normal</v>
      </c>
      <c r="N253">
        <v>17.024000000000001</v>
      </c>
      <c r="O253">
        <v>2</v>
      </c>
      <c r="P253">
        <v>0.2</v>
      </c>
      <c r="Q253">
        <v>1.7023999999999999</v>
      </c>
      <c r="R253">
        <f>Derived_Metrics[[#This Row],[Selling Price]]*Derived_Metrics[[#This Row],[Quantity]]</f>
        <v>34.048000000000002</v>
      </c>
      <c r="S253" s="2">
        <f>IF(Derived_Metrics[[#This Row],[Revenue]]=0,0,Derived_Metrics[[#This Row],[Profit]]/Derived_Metrics[[#This Row],[Revenue]])</f>
        <v>4.9999999999999996E-2</v>
      </c>
      <c r="T253" t="str">
        <f>IF(Derived_Metrics[[#This Row],[Profit]]&lt;0, "Loss","Profit")</f>
        <v>Profit</v>
      </c>
      <c r="U253" s="5">
        <f>Derived_Metrics[[#This Row],[Selling Price]]*Derived_Metrics[[#This Row],[Quantity]]*Derived_Metrics[[#This Row],[Discount]]</f>
        <v>6.8096000000000005</v>
      </c>
      <c r="V253" t="str">
        <f>IF(Derived_Metrics[[#This Row],[Discount]]&gt;0,"Discount Applied","No Discount")</f>
        <v>Discount Applied</v>
      </c>
      <c r="W253" t="str">
        <f>IF(Derived_Metrics[[#This Row],[Discount]]&gt;0.3,"High Discount","Low Discount")</f>
        <v>Low Discount</v>
      </c>
      <c r="X253" s="13">
        <f>SUMIFS(Derived_Metrics[Customer_Revenue_Share],Derived_Metrics[Customee_ Revenue _Rank],"&lt;="&amp;Derived_Metrics[[#This Row],[Customee_ Revenue _Rank]])</f>
        <v>0.65994934868315946</v>
      </c>
      <c r="Y253" t="str">
        <f>IF(Derived_Metrics[[#This Row],[Cumulative_Revenue_%]]&lt;=0.8,"Top 80% Revenue","Remaining 20% Revenue")</f>
        <v>Top 80% Revenue</v>
      </c>
    </row>
    <row r="254" spans="1:25" x14ac:dyDescent="0.25">
      <c r="A254" t="s">
        <v>1307</v>
      </c>
      <c r="B254" s="1">
        <v>42472</v>
      </c>
      <c r="C254" t="s">
        <v>262</v>
      </c>
      <c r="D254" s="4">
        <f>SUMIFS(Derived_Metrics[Revenue],Derived_Metrics[Customer ID],Derived_Metrics[[#This Row],[Customer ID]])</f>
        <v>16649.838</v>
      </c>
      <c r="E254" s="4">
        <f>SUMIFS(Derived_Metrics[Profit],Derived_Metrics[Customer ID],Derived_Metrics[[#This Row],[Customer ID]])</f>
        <v>-7.0755000000000017</v>
      </c>
      <c r="F254" s="5">
        <f>_xlfn.PERCENTRANK.INC(Derived_Metrics[Customer Revenue],Derived_Metrics[[#This Row],[Customer Revenue]])</f>
        <v>0.89100000000000001</v>
      </c>
      <c r="G254" s="5" t="str" cm="1">
        <f t="array" ref="G254">_xlfn.IFS(Derived_Metrics[[#This Row],[Customer Revenue Percentile]]&gt;=0.8,"High Value",Derived_Metrics[[#This Row],[Customer Revenue Percentile]]&gt;=0.4,"Medium Value",TRUE,"Low Value")</f>
        <v>High Value</v>
      </c>
      <c r="H254" s="12">
        <f>_xlfn.RANK.EQ(Derived_Metrics[[#This Row],[Customer Revenue]],Derived_Metrics[Customer Revenue],0)</f>
        <v>228</v>
      </c>
      <c r="I254" s="15">
        <f>Derived_Metrics[[#This Row],[Customer Revenue]]/SUM(Derived_Metrics[Customer Revenue])</f>
        <v>1.0687211051092812E-3</v>
      </c>
      <c r="J254" t="s">
        <v>1130</v>
      </c>
      <c r="K254" s="5">
        <f>SUMIFS(Derived_Metrics[Revenue],Derived_Metrics[Product ID],Derived_Metrics[[#This Row],[Product ID]])</f>
        <v>1805.4680000000001</v>
      </c>
      <c r="L254" s="5">
        <f>SUMIFS(Derived_Metrics[Profit],Derived_Metrics[Product ID],Derived_Metrics[[#This Row],[Product ID]])</f>
        <v>17.447799999999997</v>
      </c>
      <c r="M254" s="5" t="str">
        <f>IF(AND(Derived_Metrics[[#This Row],[Product Revenue]]&gt;AVERAGE(Derived_Metrics[Product Revenue]),Derived_Metrics[[#This Row],[Product Profit]]&lt;0),"high sales Low Profit","Normal")</f>
        <v>Normal</v>
      </c>
      <c r="N254">
        <v>113.79</v>
      </c>
      <c r="O254">
        <v>3</v>
      </c>
      <c r="P254">
        <v>0</v>
      </c>
      <c r="Q254">
        <v>20.482199999999999</v>
      </c>
      <c r="R254">
        <f>Derived_Metrics[[#This Row],[Selling Price]]*Derived_Metrics[[#This Row],[Quantity]]</f>
        <v>341.37</v>
      </c>
      <c r="S254" s="2">
        <f>IF(Derived_Metrics[[#This Row],[Revenue]]=0,0,Derived_Metrics[[#This Row],[Profit]]/Derived_Metrics[[#This Row],[Revenue]])</f>
        <v>0.06</v>
      </c>
      <c r="T254" t="str">
        <f>IF(Derived_Metrics[[#This Row],[Profit]]&lt;0, "Loss","Profit")</f>
        <v>Profit</v>
      </c>
      <c r="U254" s="5">
        <f>Derived_Metrics[[#This Row],[Selling Price]]*Derived_Metrics[[#This Row],[Quantity]]*Derived_Metrics[[#This Row],[Discount]]</f>
        <v>0</v>
      </c>
      <c r="V254" t="str">
        <f>IF(Derived_Metrics[[#This Row],[Discount]]&gt;0,"Discount Applied","No Discount")</f>
        <v>No Discount</v>
      </c>
      <c r="W254" t="str">
        <f>IF(Derived_Metrics[[#This Row],[Discount]]&gt;0.3,"High Discount","Low Discount")</f>
        <v>Low Discount</v>
      </c>
      <c r="X254" s="13">
        <f>SUMIFS(Derived_Metrics[Customer_Revenue_Share],Derived_Metrics[Customee_ Revenue _Rank],"&lt;="&amp;Derived_Metrics[[#This Row],[Customee_ Revenue _Rank]])</f>
        <v>0.40856763895335624</v>
      </c>
      <c r="Y254" t="str">
        <f>IF(Derived_Metrics[[#This Row],[Cumulative_Revenue_%]]&lt;=0.8,"Top 80% Revenue","Remaining 20% Revenue")</f>
        <v>Top 80% Revenue</v>
      </c>
    </row>
    <row r="255" spans="1:25" x14ac:dyDescent="0.25">
      <c r="A255" t="s">
        <v>1308</v>
      </c>
      <c r="B255" s="1">
        <v>42897</v>
      </c>
      <c r="C255" t="s">
        <v>969</v>
      </c>
      <c r="D255" s="4">
        <f>SUMIFS(Derived_Metrics[Revenue],Derived_Metrics[Customer ID],Derived_Metrics[[#This Row],[Customer ID]])</f>
        <v>20439.493999999999</v>
      </c>
      <c r="E255" s="4">
        <f>SUMIFS(Derived_Metrics[Profit],Derived_Metrics[Customer ID],Derived_Metrics[[#This Row],[Customer ID]])</f>
        <v>528.6896999999999</v>
      </c>
      <c r="F255" s="5">
        <f>_xlfn.PERCENTRANK.INC(Derived_Metrics[Customer Revenue],Derived_Metrics[[#This Row],[Customer Revenue]])</f>
        <v>0.92400000000000004</v>
      </c>
      <c r="G255" s="5" t="str" cm="1">
        <f t="array" ref="G255">_xlfn.IFS(Derived_Metrics[[#This Row],[Customer Revenue Percentile]]&gt;=0.8,"High Value",Derived_Metrics[[#This Row],[Customer Revenue Percentile]]&gt;=0.4,"Medium Value",TRUE,"Low Value")</f>
        <v>High Value</v>
      </c>
      <c r="H255" s="12">
        <f>_xlfn.RANK.EQ(Derived_Metrics[[#This Row],[Customer Revenue]],Derived_Metrics[Customer Revenue],0)</f>
        <v>155</v>
      </c>
      <c r="I255" s="15">
        <f>Derived_Metrics[[#This Row],[Customer Revenue]]/SUM(Derived_Metrics[Customer Revenue])</f>
        <v>1.3119718411407078E-3</v>
      </c>
      <c r="J255" t="s">
        <v>1038</v>
      </c>
      <c r="K255" s="5">
        <f>SUMIFS(Derived_Metrics[Revenue],Derived_Metrics[Product ID],Derived_Metrics[[#This Row],[Product ID]])</f>
        <v>263.64600000000002</v>
      </c>
      <c r="L255" s="5">
        <f>SUMIFS(Derived_Metrics[Profit],Derived_Metrics[Product ID],Derived_Metrics[[#This Row],[Product ID]])</f>
        <v>15.364800000000002</v>
      </c>
      <c r="M255" s="5" t="str">
        <f>IF(AND(Derived_Metrics[[#This Row],[Product Revenue]]&gt;AVERAGE(Derived_Metrics[Product Revenue]),Derived_Metrics[[#This Row],[Product Profit]]&lt;0),"high sales Low Profit","Normal")</f>
        <v>Normal</v>
      </c>
      <c r="N255">
        <v>8.73</v>
      </c>
      <c r="O255">
        <v>1</v>
      </c>
      <c r="P255">
        <v>0</v>
      </c>
      <c r="Q255">
        <v>2.9681999999999999</v>
      </c>
      <c r="R255">
        <f>Derived_Metrics[[#This Row],[Selling Price]]*Derived_Metrics[[#This Row],[Quantity]]</f>
        <v>8.73</v>
      </c>
      <c r="S255" s="2">
        <f>IF(Derived_Metrics[[#This Row],[Revenue]]=0,0,Derived_Metrics[[#This Row],[Profit]]/Derived_Metrics[[#This Row],[Revenue]])</f>
        <v>0.33999999999999997</v>
      </c>
      <c r="T255" t="str">
        <f>IF(Derived_Metrics[[#This Row],[Profit]]&lt;0, "Loss","Profit")</f>
        <v>Profit</v>
      </c>
      <c r="U255" s="5">
        <f>Derived_Metrics[[#This Row],[Selling Price]]*Derived_Metrics[[#This Row],[Quantity]]*Derived_Metrics[[#This Row],[Discount]]</f>
        <v>0</v>
      </c>
      <c r="V255" t="str">
        <f>IF(Derived_Metrics[[#This Row],[Discount]]&gt;0,"Discount Applied","No Discount")</f>
        <v>No Discount</v>
      </c>
      <c r="W255" t="str">
        <f>IF(Derived_Metrics[[#This Row],[Discount]]&gt;0.3,"High Discount","Low Discount")</f>
        <v>Low Discount</v>
      </c>
      <c r="X255" s="13">
        <f>SUMIFS(Derived_Metrics[Customer_Revenue_Share],Derived_Metrics[Customee_ Revenue _Rank],"&lt;="&amp;Derived_Metrics[[#This Row],[Customee_ Revenue _Rank]])</f>
        <v>0.32865370885845591</v>
      </c>
      <c r="Y255" t="str">
        <f>IF(Derived_Metrics[[#This Row],[Cumulative_Revenue_%]]&lt;=0.8,"Top 80% Revenue","Remaining 20% Revenue")</f>
        <v>Top 80% Revenue</v>
      </c>
    </row>
    <row r="256" spans="1:25" x14ac:dyDescent="0.25">
      <c r="A256" t="s">
        <v>1309</v>
      </c>
      <c r="B256" s="1">
        <v>42671</v>
      </c>
      <c r="C256" t="s">
        <v>1310</v>
      </c>
      <c r="D256" s="4">
        <f>SUMIFS(Derived_Metrics[Revenue],Derived_Metrics[Customer ID],Derived_Metrics[[#This Row],[Customer ID]])</f>
        <v>1466.93</v>
      </c>
      <c r="E256" s="4">
        <f>SUMIFS(Derived_Metrics[Profit],Derived_Metrics[Customer ID],Derived_Metrics[[#This Row],[Customer ID]])</f>
        <v>131.9556</v>
      </c>
      <c r="F256" s="5">
        <f>_xlfn.PERCENTRANK.INC(Derived_Metrics[Customer Revenue],Derived_Metrics[[#This Row],[Customer Revenue]])</f>
        <v>0.21299999999999999</v>
      </c>
      <c r="G256" s="5" t="str" cm="1">
        <f t="array" ref="G256">_xlfn.IFS(Derived_Metrics[[#This Row],[Customer Revenue Percentile]]&gt;=0.8,"High Value",Derived_Metrics[[#This Row],[Customer Revenue Percentile]]&gt;=0.4,"Medium Value",TRUE,"Low Value")</f>
        <v>Low Value</v>
      </c>
      <c r="H256" s="12">
        <f>_xlfn.RANK.EQ(Derived_Metrics[[#This Row],[Customer Revenue]],Derived_Metrics[Customer Revenue],0)</f>
        <v>1663</v>
      </c>
      <c r="I256" s="15">
        <f>Derived_Metrics[[#This Row],[Customer Revenue]]/SUM(Derived_Metrics[Customer Revenue])</f>
        <v>9.4159417690307734E-5</v>
      </c>
      <c r="J256" t="s">
        <v>1313</v>
      </c>
      <c r="K256" s="5">
        <f>SUMIFS(Derived_Metrics[Revenue],Derived_Metrics[Product ID],Derived_Metrics[[#This Row],[Product ID]])</f>
        <v>3140.8560000000007</v>
      </c>
      <c r="L256" s="5">
        <f>SUMIFS(Derived_Metrics[Profit],Derived_Metrics[Product ID],Derived_Metrics[[#This Row],[Product ID]])</f>
        <v>180.0198</v>
      </c>
      <c r="M256" s="5" t="str">
        <f>IF(AND(Derived_Metrics[[#This Row],[Product Revenue]]&gt;AVERAGE(Derived_Metrics[Product Revenue]),Derived_Metrics[[#This Row],[Product Profit]]&lt;0),"high sales Low Profit","Normal")</f>
        <v>Normal</v>
      </c>
      <c r="N256">
        <v>47.951999999999998</v>
      </c>
      <c r="O256">
        <v>3</v>
      </c>
      <c r="P256">
        <v>0.2</v>
      </c>
      <c r="Q256">
        <v>13.786199999999999</v>
      </c>
      <c r="R256">
        <f>Derived_Metrics[[#This Row],[Selling Price]]*Derived_Metrics[[#This Row],[Quantity]]</f>
        <v>143.85599999999999</v>
      </c>
      <c r="S256" s="2">
        <f>IF(Derived_Metrics[[#This Row],[Revenue]]=0,0,Derived_Metrics[[#This Row],[Profit]]/Derived_Metrics[[#This Row],[Revenue]])</f>
        <v>9.5833333333333326E-2</v>
      </c>
      <c r="T256" t="str">
        <f>IF(Derived_Metrics[[#This Row],[Profit]]&lt;0, "Loss","Profit")</f>
        <v>Profit</v>
      </c>
      <c r="U256" s="5">
        <f>Derived_Metrics[[#This Row],[Selling Price]]*Derived_Metrics[[#This Row],[Quantity]]*Derived_Metrics[[#This Row],[Discount]]</f>
        <v>28.7712</v>
      </c>
      <c r="V256" t="str">
        <f>IF(Derived_Metrics[[#This Row],[Discount]]&gt;0,"Discount Applied","No Discount")</f>
        <v>Discount Applied</v>
      </c>
      <c r="W256" t="str">
        <f>IF(Derived_Metrics[[#This Row],[Discount]]&gt;0.3,"High Discount","Low Discount")</f>
        <v>Low Discount</v>
      </c>
      <c r="X256" s="13">
        <f>SUMIFS(Derived_Metrics[Customer_Revenue_Share],Derived_Metrics[Customee_ Revenue _Rank],"&lt;="&amp;Derived_Metrics[[#This Row],[Customee_ Revenue _Rank]])</f>
        <v>0.98167261135435202</v>
      </c>
      <c r="Y256" t="str">
        <f>IF(Derived_Metrics[[#This Row],[Cumulative_Revenue_%]]&lt;=0.8,"Top 80% Revenue","Remaining 20% Revenue")</f>
        <v>Remaining 20% Revenue</v>
      </c>
    </row>
    <row r="257" spans="1:25" x14ac:dyDescent="0.25">
      <c r="A257" t="s">
        <v>1309</v>
      </c>
      <c r="B257" s="1">
        <v>42671</v>
      </c>
      <c r="C257" t="s">
        <v>1310</v>
      </c>
      <c r="D257" s="4">
        <f>SUMIFS(Derived_Metrics[Revenue],Derived_Metrics[Customer ID],Derived_Metrics[[#This Row],[Customer ID]])</f>
        <v>1466.93</v>
      </c>
      <c r="E257" s="4">
        <f>SUMIFS(Derived_Metrics[Profit],Derived_Metrics[Customer ID],Derived_Metrics[[#This Row],[Customer ID]])</f>
        <v>131.9556</v>
      </c>
      <c r="F257" s="5">
        <f>_xlfn.PERCENTRANK.INC(Derived_Metrics[Customer Revenue],Derived_Metrics[[#This Row],[Customer Revenue]])</f>
        <v>0.21299999999999999</v>
      </c>
      <c r="G257" s="5" t="str" cm="1">
        <f t="array" ref="G257">_xlfn.IFS(Derived_Metrics[[#This Row],[Customer Revenue Percentile]]&gt;=0.8,"High Value",Derived_Metrics[[#This Row],[Customer Revenue Percentile]]&gt;=0.4,"Medium Value",TRUE,"Low Value")</f>
        <v>Low Value</v>
      </c>
      <c r="H257" s="12">
        <f>_xlfn.RANK.EQ(Derived_Metrics[[#This Row],[Customer Revenue]],Derived_Metrics[Customer Revenue],0)</f>
        <v>1663</v>
      </c>
      <c r="I257" s="15">
        <f>Derived_Metrics[[#This Row],[Customer Revenue]]/SUM(Derived_Metrics[Customer Revenue])</f>
        <v>9.4159417690307734E-5</v>
      </c>
      <c r="J257" t="s">
        <v>1315</v>
      </c>
      <c r="K257" s="5">
        <f>SUMIFS(Derived_Metrics[Revenue],Derived_Metrics[Product ID],Derived_Metrics[[#This Row],[Product ID]])</f>
        <v>3158.42</v>
      </c>
      <c r="L257" s="5">
        <f>SUMIFS(Derived_Metrics[Profit],Derived_Metrics[Product ID],Derived_Metrics[[#This Row],[Product ID]])</f>
        <v>135.93199999999999</v>
      </c>
      <c r="M257" s="5" t="str">
        <f>IF(AND(Derived_Metrics[[#This Row],[Product Revenue]]&gt;AVERAGE(Derived_Metrics[Product Revenue]),Derived_Metrics[[#This Row],[Product Profit]]&lt;0),"high sales Low Profit","Normal")</f>
        <v>Normal</v>
      </c>
      <c r="N257">
        <v>63.968000000000004</v>
      </c>
      <c r="O257">
        <v>2</v>
      </c>
      <c r="P257">
        <v>0.2</v>
      </c>
      <c r="Q257">
        <v>0</v>
      </c>
      <c r="R257">
        <f>Derived_Metrics[[#This Row],[Selling Price]]*Derived_Metrics[[#This Row],[Quantity]]</f>
        <v>127.93600000000001</v>
      </c>
      <c r="S257" s="2">
        <f>IF(Derived_Metrics[[#This Row],[Revenue]]=0,0,Derived_Metrics[[#This Row],[Profit]]/Derived_Metrics[[#This Row],[Revenue]])</f>
        <v>0</v>
      </c>
      <c r="T257" t="str">
        <f>IF(Derived_Metrics[[#This Row],[Profit]]&lt;0, "Loss","Profit")</f>
        <v>Profit</v>
      </c>
      <c r="U257" s="5">
        <f>Derived_Metrics[[#This Row],[Selling Price]]*Derived_Metrics[[#This Row],[Quantity]]*Derived_Metrics[[#This Row],[Discount]]</f>
        <v>25.587200000000003</v>
      </c>
      <c r="V257" t="str">
        <f>IF(Derived_Metrics[[#This Row],[Discount]]&gt;0,"Discount Applied","No Discount")</f>
        <v>Discount Applied</v>
      </c>
      <c r="W257" t="str">
        <f>IF(Derived_Metrics[[#This Row],[Discount]]&gt;0.3,"High Discount","Low Discount")</f>
        <v>Low Discount</v>
      </c>
      <c r="X257" s="13">
        <f>SUMIFS(Derived_Metrics[Customer_Revenue_Share],Derived_Metrics[Customee_ Revenue _Rank],"&lt;="&amp;Derived_Metrics[[#This Row],[Customee_ Revenue _Rank]])</f>
        <v>0.98167261135435202</v>
      </c>
      <c r="Y257" t="str">
        <f>IF(Derived_Metrics[[#This Row],[Cumulative_Revenue_%]]&lt;=0.8,"Top 80% Revenue","Remaining 20% Revenue")</f>
        <v>Remaining 20% Revenue</v>
      </c>
    </row>
    <row r="258" spans="1:25" x14ac:dyDescent="0.25">
      <c r="A258" t="s">
        <v>1309</v>
      </c>
      <c r="B258" s="1">
        <v>42671</v>
      </c>
      <c r="C258" t="s">
        <v>1310</v>
      </c>
      <c r="D258" s="4">
        <f>SUMIFS(Derived_Metrics[Revenue],Derived_Metrics[Customer ID],Derived_Metrics[[#This Row],[Customer ID]])</f>
        <v>1466.93</v>
      </c>
      <c r="E258" s="4">
        <f>SUMIFS(Derived_Metrics[Profit],Derived_Metrics[Customer ID],Derived_Metrics[[#This Row],[Customer ID]])</f>
        <v>131.9556</v>
      </c>
      <c r="F258" s="5">
        <f>_xlfn.PERCENTRANK.INC(Derived_Metrics[Customer Revenue],Derived_Metrics[[#This Row],[Customer Revenue]])</f>
        <v>0.21299999999999999</v>
      </c>
      <c r="G258" s="5" t="str" cm="1">
        <f t="array" ref="G258">_xlfn.IFS(Derived_Metrics[[#This Row],[Customer Revenue Percentile]]&gt;=0.8,"High Value",Derived_Metrics[[#This Row],[Customer Revenue Percentile]]&gt;=0.4,"Medium Value",TRUE,"Low Value")</f>
        <v>Low Value</v>
      </c>
      <c r="H258" s="12">
        <f>_xlfn.RANK.EQ(Derived_Metrics[[#This Row],[Customer Revenue]],Derived_Metrics[Customer Revenue],0)</f>
        <v>1663</v>
      </c>
      <c r="I258" s="15">
        <f>Derived_Metrics[[#This Row],[Customer Revenue]]/SUM(Derived_Metrics[Customer Revenue])</f>
        <v>9.4159417690307734E-5</v>
      </c>
      <c r="J258" t="s">
        <v>803</v>
      </c>
      <c r="K258" s="5">
        <f>SUMIFS(Derived_Metrics[Revenue],Derived_Metrics[Product ID],Derived_Metrics[[#This Row],[Product ID]])</f>
        <v>3617.3019999999997</v>
      </c>
      <c r="L258" s="5">
        <f>SUMIFS(Derived_Metrics[Profit],Derived_Metrics[Product ID],Derived_Metrics[[#This Row],[Product ID]])</f>
        <v>247.57199999999997</v>
      </c>
      <c r="M258" s="5" t="str">
        <f>IF(AND(Derived_Metrics[[#This Row],[Product Revenue]]&gt;AVERAGE(Derived_Metrics[Product Revenue]),Derived_Metrics[[#This Row],[Product Profit]]&lt;0),"high sales Low Profit","Normal")</f>
        <v>Normal</v>
      </c>
      <c r="N258">
        <v>165.048</v>
      </c>
      <c r="O258">
        <v>3</v>
      </c>
      <c r="P258">
        <v>0.2</v>
      </c>
      <c r="Q258">
        <v>41.262</v>
      </c>
      <c r="R258">
        <f>Derived_Metrics[[#This Row],[Selling Price]]*Derived_Metrics[[#This Row],[Quantity]]</f>
        <v>495.14400000000001</v>
      </c>
      <c r="S258" s="2">
        <f>IF(Derived_Metrics[[#This Row],[Revenue]]=0,0,Derived_Metrics[[#This Row],[Profit]]/Derived_Metrics[[#This Row],[Revenue]])</f>
        <v>8.3333333333333329E-2</v>
      </c>
      <c r="T258" t="str">
        <f>IF(Derived_Metrics[[#This Row],[Profit]]&lt;0, "Loss","Profit")</f>
        <v>Profit</v>
      </c>
      <c r="U258" s="5">
        <f>Derived_Metrics[[#This Row],[Selling Price]]*Derived_Metrics[[#This Row],[Quantity]]*Derived_Metrics[[#This Row],[Discount]]</f>
        <v>99.028800000000004</v>
      </c>
      <c r="V258" t="str">
        <f>IF(Derived_Metrics[[#This Row],[Discount]]&gt;0,"Discount Applied","No Discount")</f>
        <v>Discount Applied</v>
      </c>
      <c r="W258" t="str">
        <f>IF(Derived_Metrics[[#This Row],[Discount]]&gt;0.3,"High Discount","Low Discount")</f>
        <v>Low Discount</v>
      </c>
      <c r="X258" s="13">
        <f>SUMIFS(Derived_Metrics[Customer_Revenue_Share],Derived_Metrics[Customee_ Revenue _Rank],"&lt;="&amp;Derived_Metrics[[#This Row],[Customee_ Revenue _Rank]])</f>
        <v>0.98167261135435202</v>
      </c>
      <c r="Y258" t="str">
        <f>IF(Derived_Metrics[[#This Row],[Cumulative_Revenue_%]]&lt;=0.8,"Top 80% Revenue","Remaining 20% Revenue")</f>
        <v>Remaining 20% Revenue</v>
      </c>
    </row>
    <row r="259" spans="1:25" x14ac:dyDescent="0.25">
      <c r="A259" t="s">
        <v>1317</v>
      </c>
      <c r="B259" s="1">
        <v>41951</v>
      </c>
      <c r="C259" t="s">
        <v>1318</v>
      </c>
      <c r="D259" s="4">
        <f>SUMIFS(Derived_Metrics[Revenue],Derived_Metrics[Customer ID],Derived_Metrics[[#This Row],[Customer ID]])</f>
        <v>3219.3220000000001</v>
      </c>
      <c r="E259" s="4">
        <f>SUMIFS(Derived_Metrics[Profit],Derived_Metrics[Customer ID],Derived_Metrics[[#This Row],[Customer ID]])</f>
        <v>-104.36980000000001</v>
      </c>
      <c r="F259" s="5">
        <f>_xlfn.PERCENTRANK.INC(Derived_Metrics[Customer Revenue],Derived_Metrics[[#This Row],[Customer Revenue]])</f>
        <v>0.41599999999999998</v>
      </c>
      <c r="G259" s="5" t="str" cm="1">
        <f t="array" ref="G259">_xlfn.IFS(Derived_Metrics[[#This Row],[Customer Revenue Percentile]]&gt;=0.8,"High Value",Derived_Metrics[[#This Row],[Customer Revenue Percentile]]&gt;=0.4,"Medium Value",TRUE,"Low Value")</f>
        <v>Medium Value</v>
      </c>
      <c r="H259" s="12">
        <f>_xlfn.RANK.EQ(Derived_Metrics[[#This Row],[Customer Revenue]],Derived_Metrics[Customer Revenue],0)</f>
        <v>1234</v>
      </c>
      <c r="I259" s="15">
        <f>Derived_Metrics[[#This Row],[Customer Revenue]]/SUM(Derived_Metrics[Customer Revenue])</f>
        <v>2.0664209258628349E-4</v>
      </c>
      <c r="J259" t="s">
        <v>1320</v>
      </c>
      <c r="K259" s="5">
        <f>SUMIFS(Derived_Metrics[Revenue],Derived_Metrics[Product ID],Derived_Metrics[[#This Row],[Product ID]])</f>
        <v>891.67</v>
      </c>
      <c r="L259" s="5">
        <f>SUMIFS(Derived_Metrics[Profit],Derived_Metrics[Product ID],Derived_Metrics[[#This Row],[Product ID]])</f>
        <v>55.821999999999996</v>
      </c>
      <c r="M259" s="5" t="str">
        <f>IF(AND(Derived_Metrics[[#This Row],[Product Revenue]]&gt;AVERAGE(Derived_Metrics[Product Revenue]),Derived_Metrics[[#This Row],[Product Profit]]&lt;0),"high sales Low Profit","Normal")</f>
        <v>Normal</v>
      </c>
      <c r="N259">
        <v>12.35</v>
      </c>
      <c r="O259">
        <v>1</v>
      </c>
      <c r="P259">
        <v>0</v>
      </c>
      <c r="Q259">
        <v>5.4340000000000002</v>
      </c>
      <c r="R259">
        <f>Derived_Metrics[[#This Row],[Selling Price]]*Derived_Metrics[[#This Row],[Quantity]]</f>
        <v>12.35</v>
      </c>
      <c r="S259" s="2">
        <f>IF(Derived_Metrics[[#This Row],[Revenue]]=0,0,Derived_Metrics[[#This Row],[Profit]]/Derived_Metrics[[#This Row],[Revenue]])</f>
        <v>0.44</v>
      </c>
      <c r="T259" t="str">
        <f>IF(Derived_Metrics[[#This Row],[Profit]]&lt;0, "Loss","Profit")</f>
        <v>Profit</v>
      </c>
      <c r="U259" s="5">
        <f>Derived_Metrics[[#This Row],[Selling Price]]*Derived_Metrics[[#This Row],[Quantity]]*Derived_Metrics[[#This Row],[Discount]]</f>
        <v>0</v>
      </c>
      <c r="V259" t="str">
        <f>IF(Derived_Metrics[[#This Row],[Discount]]&gt;0,"Discount Applied","No Discount")</f>
        <v>No Discount</v>
      </c>
      <c r="W259" t="str">
        <f>IF(Derived_Metrics[[#This Row],[Discount]]&gt;0.3,"High Discount","Low Discount")</f>
        <v>Low Discount</v>
      </c>
      <c r="X259" s="13">
        <f>SUMIFS(Derived_Metrics[Customer_Revenue_Share],Derived_Metrics[Customee_ Revenue _Rank],"&lt;="&amp;Derived_Metrics[[#This Row],[Customee_ Revenue _Rank]])</f>
        <v>0.91820983272220957</v>
      </c>
      <c r="Y259" t="str">
        <f>IF(Derived_Metrics[[#This Row],[Cumulative_Revenue_%]]&lt;=0.8,"Top 80% Revenue","Remaining 20% Revenue")</f>
        <v>Remaining 20% Revenue</v>
      </c>
    </row>
    <row r="260" spans="1:25" x14ac:dyDescent="0.25">
      <c r="A260" t="s">
        <v>1322</v>
      </c>
      <c r="B260" s="1">
        <v>41985</v>
      </c>
      <c r="C260" t="s">
        <v>1324</v>
      </c>
      <c r="D260" s="4">
        <f>SUMIFS(Derived_Metrics[Revenue],Derived_Metrics[Customer ID],Derived_Metrics[[#This Row],[Customer ID]])</f>
        <v>49101.523499999996</v>
      </c>
      <c r="E260" s="4">
        <f>SUMIFS(Derived_Metrics[Profit],Derived_Metrics[Customer ID],Derived_Metrics[[#This Row],[Customer ID]])</f>
        <v>176.76139999999998</v>
      </c>
      <c r="F260" s="5">
        <f>_xlfn.PERCENTRANK.INC(Derived_Metrics[Customer Revenue],Derived_Metrics[[#This Row],[Customer Revenue]])</f>
        <v>0.99099999999999999</v>
      </c>
      <c r="G260" s="5" t="str" cm="1">
        <f t="array" ref="G260">_xlfn.IFS(Derived_Metrics[[#This Row],[Customer Revenue Percentile]]&gt;=0.8,"High Value",Derived_Metrics[[#This Row],[Customer Revenue Percentile]]&gt;=0.4,"Medium Value",TRUE,"Low Value")</f>
        <v>High Value</v>
      </c>
      <c r="H260" s="12">
        <f>_xlfn.RANK.EQ(Derived_Metrics[[#This Row],[Customer Revenue]],Derived_Metrics[Customer Revenue],0)</f>
        <v>17</v>
      </c>
      <c r="I260" s="15">
        <f>Derived_Metrics[[#This Row],[Customer Revenue]]/SUM(Derived_Metrics[Customer Revenue])</f>
        <v>3.1517324347221476E-3</v>
      </c>
      <c r="J260" t="s">
        <v>1327</v>
      </c>
      <c r="K260" s="5">
        <f>SUMIFS(Derived_Metrics[Revenue],Derived_Metrics[Product ID],Derived_Metrics[[#This Row],[Product ID]])</f>
        <v>23211.466999999997</v>
      </c>
      <c r="L260" s="5">
        <f>SUMIFS(Derived_Metrics[Profit],Derived_Metrics[Product ID],Derived_Metrics[[#This Row],[Product ID]])</f>
        <v>541.654</v>
      </c>
      <c r="M260" s="5" t="str">
        <f>IF(AND(Derived_Metrics[[#This Row],[Product Revenue]]&gt;AVERAGE(Derived_Metrics[Product Revenue]),Derived_Metrics[[#This Row],[Product Profit]]&lt;0),"high sales Low Profit","Normal")</f>
        <v>Normal</v>
      </c>
      <c r="N260">
        <v>764.68799999999999</v>
      </c>
      <c r="O260">
        <v>6</v>
      </c>
      <c r="P260">
        <v>0.2</v>
      </c>
      <c r="Q260">
        <v>95.585999999999999</v>
      </c>
      <c r="R260">
        <f>Derived_Metrics[[#This Row],[Selling Price]]*Derived_Metrics[[#This Row],[Quantity]]</f>
        <v>4588.1279999999997</v>
      </c>
      <c r="S260" s="2">
        <f>IF(Derived_Metrics[[#This Row],[Revenue]]=0,0,Derived_Metrics[[#This Row],[Profit]]/Derived_Metrics[[#This Row],[Revenue]])</f>
        <v>2.0833333333333336E-2</v>
      </c>
      <c r="T260" t="str">
        <f>IF(Derived_Metrics[[#This Row],[Profit]]&lt;0, "Loss","Profit")</f>
        <v>Profit</v>
      </c>
      <c r="U260" s="5">
        <f>Derived_Metrics[[#This Row],[Selling Price]]*Derived_Metrics[[#This Row],[Quantity]]*Derived_Metrics[[#This Row],[Discount]]</f>
        <v>917.62559999999996</v>
      </c>
      <c r="V260" t="str">
        <f>IF(Derived_Metrics[[#This Row],[Discount]]&gt;0,"Discount Applied","No Discount")</f>
        <v>Discount Applied</v>
      </c>
      <c r="W260" t="str">
        <f>IF(Derived_Metrics[[#This Row],[Discount]]&gt;0.3,"High Discount","Low Discount")</f>
        <v>Low Discount</v>
      </c>
      <c r="X260" s="13">
        <f>SUMIFS(Derived_Metrics[Customer_Revenue_Share],Derived_Metrics[Customee_ Revenue _Rank],"&lt;="&amp;Derived_Metrics[[#This Row],[Customee_ Revenue _Rank]])</f>
        <v>6.7551884447558483E-2</v>
      </c>
      <c r="Y260" t="str">
        <f>IF(Derived_Metrics[[#This Row],[Cumulative_Revenue_%]]&lt;=0.8,"Top 80% Revenue","Remaining 20% Revenue")</f>
        <v>Top 80% Revenue</v>
      </c>
    </row>
    <row r="261" spans="1:25" x14ac:dyDescent="0.25">
      <c r="A261" t="s">
        <v>1322</v>
      </c>
      <c r="B261" s="1">
        <v>41985</v>
      </c>
      <c r="C261" t="s">
        <v>1324</v>
      </c>
      <c r="D261" s="4">
        <f>SUMIFS(Derived_Metrics[Revenue],Derived_Metrics[Customer ID],Derived_Metrics[[#This Row],[Customer ID]])</f>
        <v>49101.523499999996</v>
      </c>
      <c r="E261" s="4">
        <f>SUMIFS(Derived_Metrics[Profit],Derived_Metrics[Customer ID],Derived_Metrics[[#This Row],[Customer ID]])</f>
        <v>176.76139999999998</v>
      </c>
      <c r="F261" s="5">
        <f>_xlfn.PERCENTRANK.INC(Derived_Metrics[Customer Revenue],Derived_Metrics[[#This Row],[Customer Revenue]])</f>
        <v>0.99099999999999999</v>
      </c>
      <c r="G261" s="5" t="str" cm="1">
        <f t="array" ref="G261">_xlfn.IFS(Derived_Metrics[[#This Row],[Customer Revenue Percentile]]&gt;=0.8,"High Value",Derived_Metrics[[#This Row],[Customer Revenue Percentile]]&gt;=0.4,"Medium Value",TRUE,"Low Value")</f>
        <v>High Value</v>
      </c>
      <c r="H261" s="12">
        <f>_xlfn.RANK.EQ(Derived_Metrics[[#This Row],[Customer Revenue]],Derived_Metrics[Customer Revenue],0)</f>
        <v>17</v>
      </c>
      <c r="I261" s="15">
        <f>Derived_Metrics[[#This Row],[Customer Revenue]]/SUM(Derived_Metrics[Customer Revenue])</f>
        <v>3.1517324347221476E-3</v>
      </c>
      <c r="J261" t="s">
        <v>329</v>
      </c>
      <c r="K261" s="5">
        <f>SUMIFS(Derived_Metrics[Revenue],Derived_Metrics[Product ID],Derived_Metrics[[#This Row],[Product ID]])</f>
        <v>78629.976500000004</v>
      </c>
      <c r="L261" s="5">
        <f>SUMIFS(Derived_Metrics[Profit],Derived_Metrics[Product ID],Derived_Metrics[[#This Row],[Product ID]])</f>
        <v>-327.23309999999998</v>
      </c>
      <c r="M261" s="5" t="str">
        <f>IF(AND(Derived_Metrics[[#This Row],[Product Revenue]]&gt;AVERAGE(Derived_Metrics[Product Revenue]),Derived_Metrics[[#This Row],[Product Profit]]&lt;0),"high sales Low Profit","Normal")</f>
        <v>high sales Low Profit</v>
      </c>
      <c r="N261">
        <v>3610.848</v>
      </c>
      <c r="O261">
        <v>12</v>
      </c>
      <c r="P261">
        <v>0.2</v>
      </c>
      <c r="Q261">
        <v>135.4068</v>
      </c>
      <c r="R261">
        <f>Derived_Metrics[[#This Row],[Selling Price]]*Derived_Metrics[[#This Row],[Quantity]]</f>
        <v>43330.175999999999</v>
      </c>
      <c r="S261" s="2">
        <f>IF(Derived_Metrics[[#This Row],[Revenue]]=0,0,Derived_Metrics[[#This Row],[Profit]]/Derived_Metrics[[#This Row],[Revenue]])</f>
        <v>3.1250000000000002E-3</v>
      </c>
      <c r="T261" t="str">
        <f>IF(Derived_Metrics[[#This Row],[Profit]]&lt;0, "Loss","Profit")</f>
        <v>Profit</v>
      </c>
      <c r="U261" s="5">
        <f>Derived_Metrics[[#This Row],[Selling Price]]*Derived_Metrics[[#This Row],[Quantity]]*Derived_Metrics[[#This Row],[Discount]]</f>
        <v>8666.0352000000003</v>
      </c>
      <c r="V261" t="str">
        <f>IF(Derived_Metrics[[#This Row],[Discount]]&gt;0,"Discount Applied","No Discount")</f>
        <v>Discount Applied</v>
      </c>
      <c r="W261" t="str">
        <f>IF(Derived_Metrics[[#This Row],[Discount]]&gt;0.3,"High Discount","Low Discount")</f>
        <v>Low Discount</v>
      </c>
      <c r="X261" s="13">
        <f>SUMIFS(Derived_Metrics[Customer_Revenue_Share],Derived_Metrics[Customee_ Revenue _Rank],"&lt;="&amp;Derived_Metrics[[#This Row],[Customee_ Revenue _Rank]])</f>
        <v>6.7551884447558483E-2</v>
      </c>
      <c r="Y261" t="str">
        <f>IF(Derived_Metrics[[#This Row],[Cumulative_Revenue_%]]&lt;=0.8,"Top 80% Revenue","Remaining 20% Revenue")</f>
        <v>Top 80% Revenue</v>
      </c>
    </row>
    <row r="262" spans="1:25" x14ac:dyDescent="0.25">
      <c r="A262" t="s">
        <v>1322</v>
      </c>
      <c r="B262" s="1">
        <v>41985</v>
      </c>
      <c r="C262" t="s">
        <v>1324</v>
      </c>
      <c r="D262" s="4">
        <f>SUMIFS(Derived_Metrics[Revenue],Derived_Metrics[Customer ID],Derived_Metrics[[#This Row],[Customer ID]])</f>
        <v>49101.523499999996</v>
      </c>
      <c r="E262" s="4">
        <f>SUMIFS(Derived_Metrics[Profit],Derived_Metrics[Customer ID],Derived_Metrics[[#This Row],[Customer ID]])</f>
        <v>176.76139999999998</v>
      </c>
      <c r="F262" s="5">
        <f>_xlfn.PERCENTRANK.INC(Derived_Metrics[Customer Revenue],Derived_Metrics[[#This Row],[Customer Revenue]])</f>
        <v>0.99099999999999999</v>
      </c>
      <c r="G262" s="5" t="str" cm="1">
        <f t="array" ref="G262">_xlfn.IFS(Derived_Metrics[[#This Row],[Customer Revenue Percentile]]&gt;=0.8,"High Value",Derived_Metrics[[#This Row],[Customer Revenue Percentile]]&gt;=0.4,"Medium Value",TRUE,"Low Value")</f>
        <v>High Value</v>
      </c>
      <c r="H262" s="12">
        <f>_xlfn.RANK.EQ(Derived_Metrics[[#This Row],[Customer Revenue]],Derived_Metrics[Customer Revenue],0)</f>
        <v>17</v>
      </c>
      <c r="I262" s="15">
        <f>Derived_Metrics[[#This Row],[Customer Revenue]]/SUM(Derived_Metrics[Customer Revenue])</f>
        <v>3.1517324347221476E-3</v>
      </c>
      <c r="J262" t="s">
        <v>1329</v>
      </c>
      <c r="K262" s="5">
        <f>SUMIFS(Derived_Metrics[Revenue],Derived_Metrics[Product ID],Derived_Metrics[[#This Row],[Product ID]])</f>
        <v>8447.1551999999992</v>
      </c>
      <c r="L262" s="5">
        <f>SUMIFS(Derived_Metrics[Profit],Derived_Metrics[Product ID],Derived_Metrics[[#This Row],[Product ID]])</f>
        <v>-612.93869999999993</v>
      </c>
      <c r="M262" s="5" t="str">
        <f>IF(AND(Derived_Metrics[[#This Row],[Product Revenue]]&gt;AVERAGE(Derived_Metrics[Product Revenue]),Derived_Metrics[[#This Row],[Product Profit]]&lt;0),"high sales Low Profit","Normal")</f>
        <v>Normal</v>
      </c>
      <c r="N262">
        <v>254.97450000000001</v>
      </c>
      <c r="O262">
        <v>3</v>
      </c>
      <c r="P262">
        <v>0.15</v>
      </c>
      <c r="Q262">
        <v>11.998799999999999</v>
      </c>
      <c r="R262">
        <f>Derived_Metrics[[#This Row],[Selling Price]]*Derived_Metrics[[#This Row],[Quantity]]</f>
        <v>764.92349999999999</v>
      </c>
      <c r="S262" s="2">
        <f>IF(Derived_Metrics[[#This Row],[Revenue]]=0,0,Derived_Metrics[[#This Row],[Profit]]/Derived_Metrics[[#This Row],[Revenue]])</f>
        <v>1.5686274509803921E-2</v>
      </c>
      <c r="T262" t="str">
        <f>IF(Derived_Metrics[[#This Row],[Profit]]&lt;0, "Loss","Profit")</f>
        <v>Profit</v>
      </c>
      <c r="U262" s="5">
        <f>Derived_Metrics[[#This Row],[Selling Price]]*Derived_Metrics[[#This Row],[Quantity]]*Derived_Metrics[[#This Row],[Discount]]</f>
        <v>114.738525</v>
      </c>
      <c r="V262" t="str">
        <f>IF(Derived_Metrics[[#This Row],[Discount]]&gt;0,"Discount Applied","No Discount")</f>
        <v>Discount Applied</v>
      </c>
      <c r="W262" t="str">
        <f>IF(Derived_Metrics[[#This Row],[Discount]]&gt;0.3,"High Discount","Low Discount")</f>
        <v>Low Discount</v>
      </c>
      <c r="X262" s="13">
        <f>SUMIFS(Derived_Metrics[Customer_Revenue_Share],Derived_Metrics[Customee_ Revenue _Rank],"&lt;="&amp;Derived_Metrics[[#This Row],[Customee_ Revenue _Rank]])</f>
        <v>6.7551884447558483E-2</v>
      </c>
      <c r="Y262" t="str">
        <f>IF(Derived_Metrics[[#This Row],[Cumulative_Revenue_%]]&lt;=0.8,"Top 80% Revenue","Remaining 20% Revenue")</f>
        <v>Top 80% Revenue</v>
      </c>
    </row>
    <row r="263" spans="1:25" x14ac:dyDescent="0.25">
      <c r="A263" t="s">
        <v>1331</v>
      </c>
      <c r="B263" s="1">
        <v>43087</v>
      </c>
      <c r="C263" t="s">
        <v>1333</v>
      </c>
      <c r="D263" s="4">
        <f>SUMIFS(Derived_Metrics[Revenue],Derived_Metrics[Customer ID],Derived_Metrics[[#This Row],[Customer ID]])</f>
        <v>10277.442000000001</v>
      </c>
      <c r="E263" s="4">
        <f>SUMIFS(Derived_Metrics[Profit],Derived_Metrics[Customer ID],Derived_Metrics[[#This Row],[Customer ID]])</f>
        <v>139.5702</v>
      </c>
      <c r="F263" s="5">
        <f>_xlfn.PERCENTRANK.INC(Derived_Metrics[Customer Revenue],Derived_Metrics[[#This Row],[Customer Revenue]])</f>
        <v>0.76500000000000001</v>
      </c>
      <c r="G263" s="5" t="str" cm="1">
        <f t="array" ref="G263">_xlfn.IFS(Derived_Metrics[[#This Row],[Customer Revenue Percentile]]&gt;=0.8,"High Value",Derived_Metrics[[#This Row],[Customer Revenue Percentile]]&gt;=0.4,"Medium Value",TRUE,"Low Value")</f>
        <v>Medium Value</v>
      </c>
      <c r="H263" s="12">
        <f>_xlfn.RANK.EQ(Derived_Metrics[[#This Row],[Customer Revenue]],Derived_Metrics[Customer Revenue],0)</f>
        <v>498</v>
      </c>
      <c r="I263" s="15">
        <f>Derived_Metrics[[#This Row],[Customer Revenue]]/SUM(Derived_Metrics[Customer Revenue])</f>
        <v>6.5968925174746693E-4</v>
      </c>
      <c r="J263" t="s">
        <v>1335</v>
      </c>
      <c r="K263" s="5">
        <f>SUMIFS(Derived_Metrics[Revenue],Derived_Metrics[Product ID],Derived_Metrics[[#This Row],[Product ID]])</f>
        <v>26884.885999999995</v>
      </c>
      <c r="L263" s="5">
        <f>SUMIFS(Derived_Metrics[Profit],Derived_Metrics[Product ID],Derived_Metrics[[#This Row],[Product ID]])</f>
        <v>425.75959999999998</v>
      </c>
      <c r="M263" s="5" t="str">
        <f>IF(AND(Derived_Metrics[[#This Row],[Product Revenue]]&gt;AVERAGE(Derived_Metrics[Product Revenue]),Derived_Metrics[[#This Row],[Product Profit]]&lt;0),"high sales Low Profit","Normal")</f>
        <v>Normal</v>
      </c>
      <c r="N263">
        <v>1141.9380000000001</v>
      </c>
      <c r="O263">
        <v>9</v>
      </c>
      <c r="P263">
        <v>0.1</v>
      </c>
      <c r="Q263">
        <v>139.5702</v>
      </c>
      <c r="R263">
        <f>Derived_Metrics[[#This Row],[Selling Price]]*Derived_Metrics[[#This Row],[Quantity]]</f>
        <v>10277.442000000001</v>
      </c>
      <c r="S263" s="2">
        <f>IF(Derived_Metrics[[#This Row],[Revenue]]=0,0,Derived_Metrics[[#This Row],[Profit]]/Derived_Metrics[[#This Row],[Revenue]])</f>
        <v>1.3580246913580245E-2</v>
      </c>
      <c r="T263" t="str">
        <f>IF(Derived_Metrics[[#This Row],[Profit]]&lt;0, "Loss","Profit")</f>
        <v>Profit</v>
      </c>
      <c r="U263" s="5">
        <f>Derived_Metrics[[#This Row],[Selling Price]]*Derived_Metrics[[#This Row],[Quantity]]*Derived_Metrics[[#This Row],[Discount]]</f>
        <v>1027.7442000000001</v>
      </c>
      <c r="V263" t="str">
        <f>IF(Derived_Metrics[[#This Row],[Discount]]&gt;0,"Discount Applied","No Discount")</f>
        <v>Discount Applied</v>
      </c>
      <c r="W263" t="str">
        <f>IF(Derived_Metrics[[#This Row],[Discount]]&gt;0.3,"High Discount","Low Discount")</f>
        <v>Low Discount</v>
      </c>
      <c r="X263" s="13">
        <f>SUMIFS(Derived_Metrics[Customer_Revenue_Share],Derived_Metrics[Customee_ Revenue _Rank],"&lt;="&amp;Derived_Metrics[[#This Row],[Customee_ Revenue _Rank]])</f>
        <v>0.62573078658934977</v>
      </c>
      <c r="Y263" t="str">
        <f>IF(Derived_Metrics[[#This Row],[Cumulative_Revenue_%]]&lt;=0.8,"Top 80% Revenue","Remaining 20% Revenue")</f>
        <v>Top 80% Revenue</v>
      </c>
    </row>
    <row r="264" spans="1:25" x14ac:dyDescent="0.25">
      <c r="A264" t="s">
        <v>1337</v>
      </c>
      <c r="B264" s="1">
        <v>43011</v>
      </c>
      <c r="C264" t="s">
        <v>1339</v>
      </c>
      <c r="D264" s="4">
        <f>SUMIFS(Derived_Metrics[Revenue],Derived_Metrics[Customer ID],Derived_Metrics[[#This Row],[Customer ID]])</f>
        <v>3778.6380000000004</v>
      </c>
      <c r="E264" s="4">
        <f>SUMIFS(Derived_Metrics[Profit],Derived_Metrics[Customer ID],Derived_Metrics[[#This Row],[Customer ID]])</f>
        <v>-130.86240000000001</v>
      </c>
      <c r="F264" s="5">
        <f>_xlfn.PERCENTRANK.INC(Derived_Metrics[Customer Revenue],Derived_Metrics[[#This Row],[Customer Revenue]])</f>
        <v>0.46500000000000002</v>
      </c>
      <c r="G264" s="5" t="str" cm="1">
        <f t="array" ref="G264">_xlfn.IFS(Derived_Metrics[[#This Row],[Customer Revenue Percentile]]&gt;=0.8,"High Value",Derived_Metrics[[#This Row],[Customer Revenue Percentile]]&gt;=0.4,"Medium Value",TRUE,"Low Value")</f>
        <v>Medium Value</v>
      </c>
      <c r="H264" s="12">
        <f>_xlfn.RANK.EQ(Derived_Metrics[[#This Row],[Customer Revenue]],Derived_Metrics[Customer Revenue],0)</f>
        <v>1130</v>
      </c>
      <c r="I264" s="15">
        <f>Derived_Metrics[[#This Row],[Customer Revenue]]/SUM(Derived_Metrics[Customer Revenue])</f>
        <v>2.4254351178479481E-4</v>
      </c>
      <c r="J264" t="s">
        <v>1342</v>
      </c>
      <c r="K264" s="5">
        <f>SUMIFS(Derived_Metrics[Revenue],Derived_Metrics[Product ID],Derived_Metrics[[#This Row],[Product ID]])</f>
        <v>1581.93</v>
      </c>
      <c r="L264" s="5">
        <f>SUMIFS(Derived_Metrics[Profit],Derived_Metrics[Product ID],Derived_Metrics[[#This Row],[Product ID]])</f>
        <v>44.193600000000004</v>
      </c>
      <c r="M264" s="5" t="str">
        <f>IF(AND(Derived_Metrics[[#This Row],[Product Revenue]]&gt;AVERAGE(Derived_Metrics[Product Revenue]),Derived_Metrics[[#This Row],[Product Profit]]&lt;0),"high sales Low Profit","Normal")</f>
        <v>Normal</v>
      </c>
      <c r="N264">
        <v>6.6959999999999997</v>
      </c>
      <c r="O264">
        <v>1</v>
      </c>
      <c r="P264">
        <v>0.2</v>
      </c>
      <c r="Q264">
        <v>0.50219999999999998</v>
      </c>
      <c r="R264">
        <f>Derived_Metrics[[#This Row],[Selling Price]]*Derived_Metrics[[#This Row],[Quantity]]</f>
        <v>6.6959999999999997</v>
      </c>
      <c r="S264" s="2">
        <f>IF(Derived_Metrics[[#This Row],[Revenue]]=0,0,Derived_Metrics[[#This Row],[Profit]]/Derived_Metrics[[#This Row],[Revenue]])</f>
        <v>7.4999999999999997E-2</v>
      </c>
      <c r="T264" t="str">
        <f>IF(Derived_Metrics[[#This Row],[Profit]]&lt;0, "Loss","Profit")</f>
        <v>Profit</v>
      </c>
      <c r="U264" s="5">
        <f>Derived_Metrics[[#This Row],[Selling Price]]*Derived_Metrics[[#This Row],[Quantity]]*Derived_Metrics[[#This Row],[Discount]]</f>
        <v>1.3391999999999999</v>
      </c>
      <c r="V264" t="str">
        <f>IF(Derived_Metrics[[#This Row],[Discount]]&gt;0,"Discount Applied","No Discount")</f>
        <v>Discount Applied</v>
      </c>
      <c r="W264" t="str">
        <f>IF(Derived_Metrics[[#This Row],[Discount]]&gt;0.3,"High Discount","Low Discount")</f>
        <v>Low Discount</v>
      </c>
      <c r="X264" s="13">
        <f>SUMIFS(Derived_Metrics[Customer_Revenue_Share],Derived_Metrics[Customee_ Revenue _Rank],"&lt;="&amp;Derived_Metrics[[#This Row],[Customee_ Revenue _Rank]])</f>
        <v>0.89513190750980265</v>
      </c>
      <c r="Y264" t="str">
        <f>IF(Derived_Metrics[[#This Row],[Cumulative_Revenue_%]]&lt;=0.8,"Top 80% Revenue","Remaining 20% Revenue")</f>
        <v>Remaining 20% Revenue</v>
      </c>
    </row>
    <row r="265" spans="1:25" x14ac:dyDescent="0.25">
      <c r="A265" t="s">
        <v>1337</v>
      </c>
      <c r="B265" s="1">
        <v>43011</v>
      </c>
      <c r="C265" t="s">
        <v>1339</v>
      </c>
      <c r="D265" s="4">
        <f>SUMIFS(Derived_Metrics[Revenue],Derived_Metrics[Customer ID],Derived_Metrics[[#This Row],[Customer ID]])</f>
        <v>3778.6380000000004</v>
      </c>
      <c r="E265" s="4">
        <f>SUMIFS(Derived_Metrics[Profit],Derived_Metrics[Customer ID],Derived_Metrics[[#This Row],[Customer ID]])</f>
        <v>-130.86240000000001</v>
      </c>
      <c r="F265" s="5">
        <f>_xlfn.PERCENTRANK.INC(Derived_Metrics[Customer Revenue],Derived_Metrics[[#This Row],[Customer Revenue]])</f>
        <v>0.46500000000000002</v>
      </c>
      <c r="G265" s="5" t="str" cm="1">
        <f t="array" ref="G265">_xlfn.IFS(Derived_Metrics[[#This Row],[Customer Revenue Percentile]]&gt;=0.8,"High Value",Derived_Metrics[[#This Row],[Customer Revenue Percentile]]&gt;=0.4,"Medium Value",TRUE,"Low Value")</f>
        <v>Medium Value</v>
      </c>
      <c r="H265" s="12">
        <f>_xlfn.RANK.EQ(Derived_Metrics[[#This Row],[Customer Revenue]],Derived_Metrics[Customer Revenue],0)</f>
        <v>1130</v>
      </c>
      <c r="I265" s="15">
        <f>Derived_Metrics[[#This Row],[Customer Revenue]]/SUM(Derived_Metrics[Customer Revenue])</f>
        <v>2.4254351178479481E-4</v>
      </c>
      <c r="J265" t="s">
        <v>1344</v>
      </c>
      <c r="K265" s="5">
        <f>SUMIFS(Derived_Metrics[Revenue],Derived_Metrics[Product ID],Derived_Metrics[[#This Row],[Product ID]])</f>
        <v>3394.596</v>
      </c>
      <c r="L265" s="5">
        <f>SUMIFS(Derived_Metrics[Profit],Derived_Metrics[Product ID],Derived_Metrics[[#This Row],[Product ID]])</f>
        <v>192.21420000000001</v>
      </c>
      <c r="M265" s="5" t="str">
        <f>IF(AND(Derived_Metrics[[#This Row],[Product Revenue]]&gt;AVERAGE(Derived_Metrics[Product Revenue]),Derived_Metrics[[#This Row],[Product Profit]]&lt;0),"high sales Low Profit","Normal")</f>
        <v>Normal</v>
      </c>
      <c r="N265">
        <v>43.872</v>
      </c>
      <c r="O265">
        <v>2</v>
      </c>
      <c r="P265">
        <v>0.2</v>
      </c>
      <c r="Q265">
        <v>11.516400000000001</v>
      </c>
      <c r="R265">
        <f>Derived_Metrics[[#This Row],[Selling Price]]*Derived_Metrics[[#This Row],[Quantity]]</f>
        <v>87.744</v>
      </c>
      <c r="S265" s="2">
        <f>IF(Derived_Metrics[[#This Row],[Revenue]]=0,0,Derived_Metrics[[#This Row],[Profit]]/Derived_Metrics[[#This Row],[Revenue]])</f>
        <v>0.13125000000000001</v>
      </c>
      <c r="T265" t="str">
        <f>IF(Derived_Metrics[[#This Row],[Profit]]&lt;0, "Loss","Profit")</f>
        <v>Profit</v>
      </c>
      <c r="U265" s="5">
        <f>Derived_Metrics[[#This Row],[Selling Price]]*Derived_Metrics[[#This Row],[Quantity]]*Derived_Metrics[[#This Row],[Discount]]</f>
        <v>17.5488</v>
      </c>
      <c r="V265" t="str">
        <f>IF(Derived_Metrics[[#This Row],[Discount]]&gt;0,"Discount Applied","No Discount")</f>
        <v>Discount Applied</v>
      </c>
      <c r="W265" t="str">
        <f>IF(Derived_Metrics[[#This Row],[Discount]]&gt;0.3,"High Discount","Low Discount")</f>
        <v>Low Discount</v>
      </c>
      <c r="X265" s="13">
        <f>SUMIFS(Derived_Metrics[Customer_Revenue_Share],Derived_Metrics[Customee_ Revenue _Rank],"&lt;="&amp;Derived_Metrics[[#This Row],[Customee_ Revenue _Rank]])</f>
        <v>0.89513190750980265</v>
      </c>
      <c r="Y265" t="str">
        <f>IF(Derived_Metrics[[#This Row],[Cumulative_Revenue_%]]&lt;=0.8,"Top 80% Revenue","Remaining 20% Revenue")</f>
        <v>Remaining 20% Revenue</v>
      </c>
    </row>
    <row r="266" spans="1:25" x14ac:dyDescent="0.25">
      <c r="A266" t="s">
        <v>1346</v>
      </c>
      <c r="B266" s="1">
        <v>42379</v>
      </c>
      <c r="C266" t="s">
        <v>1347</v>
      </c>
      <c r="D266" s="4">
        <f>SUMIFS(Derived_Metrics[Revenue],Derived_Metrics[Customer ID],Derived_Metrics[[#This Row],[Customer ID]])</f>
        <v>5349.8279999999995</v>
      </c>
      <c r="E266" s="4">
        <f>SUMIFS(Derived_Metrics[Profit],Derived_Metrics[Customer ID],Derived_Metrics[[#This Row],[Customer ID]])</f>
        <v>-99.460800000000006</v>
      </c>
      <c r="F266" s="5">
        <f>_xlfn.PERCENTRANK.INC(Derived_Metrics[Customer Revenue],Derived_Metrics[[#This Row],[Customer Revenue]])</f>
        <v>0.55600000000000005</v>
      </c>
      <c r="G266" s="5" t="str" cm="1">
        <f t="array" ref="G266">_xlfn.IFS(Derived_Metrics[[#This Row],[Customer Revenue Percentile]]&gt;=0.8,"High Value",Derived_Metrics[[#This Row],[Customer Revenue Percentile]]&gt;=0.4,"Medium Value",TRUE,"Low Value")</f>
        <v>Medium Value</v>
      </c>
      <c r="H266" s="12">
        <f>_xlfn.RANK.EQ(Derived_Metrics[[#This Row],[Customer Revenue]],Derived_Metrics[Customer Revenue],0)</f>
        <v>939</v>
      </c>
      <c r="I266" s="15">
        <f>Derived_Metrics[[#This Row],[Customer Revenue]]/SUM(Derived_Metrics[Customer Revenue])</f>
        <v>3.4339517851792763E-4</v>
      </c>
      <c r="J266" t="s">
        <v>1342</v>
      </c>
      <c r="K266" s="5">
        <f>SUMIFS(Derived_Metrics[Revenue],Derived_Metrics[Product ID],Derived_Metrics[[#This Row],[Product ID]])</f>
        <v>1581.93</v>
      </c>
      <c r="L266" s="5">
        <f>SUMIFS(Derived_Metrics[Profit],Derived_Metrics[Product ID],Derived_Metrics[[#This Row],[Product ID]])</f>
        <v>44.193600000000004</v>
      </c>
      <c r="M266" s="5" t="str">
        <f>IF(AND(Derived_Metrics[[#This Row],[Product Revenue]]&gt;AVERAGE(Derived_Metrics[Product Revenue]),Derived_Metrics[[#This Row],[Product Profit]]&lt;0),"high sales Low Profit","Normal")</f>
        <v>Normal</v>
      </c>
      <c r="N266">
        <v>41.85</v>
      </c>
      <c r="O266">
        <v>5</v>
      </c>
      <c r="P266">
        <v>0</v>
      </c>
      <c r="Q266">
        <v>10.881</v>
      </c>
      <c r="R266">
        <f>Derived_Metrics[[#This Row],[Selling Price]]*Derived_Metrics[[#This Row],[Quantity]]</f>
        <v>209.25</v>
      </c>
      <c r="S266" s="2">
        <f>IF(Derived_Metrics[[#This Row],[Revenue]]=0,0,Derived_Metrics[[#This Row],[Profit]]/Derived_Metrics[[#This Row],[Revenue]])</f>
        <v>5.2000000000000005E-2</v>
      </c>
      <c r="T266" t="str">
        <f>IF(Derived_Metrics[[#This Row],[Profit]]&lt;0, "Loss","Profit")</f>
        <v>Profit</v>
      </c>
      <c r="U266" s="5">
        <f>Derived_Metrics[[#This Row],[Selling Price]]*Derived_Metrics[[#This Row],[Quantity]]*Derived_Metrics[[#This Row],[Discount]]</f>
        <v>0</v>
      </c>
      <c r="V266" t="str">
        <f>IF(Derived_Metrics[[#This Row],[Discount]]&gt;0,"Discount Applied","No Discount")</f>
        <v>No Discount</v>
      </c>
      <c r="W266" t="str">
        <f>IF(Derived_Metrics[[#This Row],[Discount]]&gt;0.3,"High Discount","Low Discount")</f>
        <v>Low Discount</v>
      </c>
      <c r="X266" s="13">
        <f>SUMIFS(Derived_Metrics[Customer_Revenue_Share],Derived_Metrics[Customee_ Revenue _Rank],"&lt;="&amp;Derived_Metrics[[#This Row],[Customee_ Revenue _Rank]])</f>
        <v>0.84065023131531513</v>
      </c>
      <c r="Y266" t="str">
        <f>IF(Derived_Metrics[[#This Row],[Cumulative_Revenue_%]]&lt;=0.8,"Top 80% Revenue","Remaining 20% Revenue")</f>
        <v>Remaining 20% Revenue</v>
      </c>
    </row>
    <row r="267" spans="1:25" x14ac:dyDescent="0.25">
      <c r="A267" t="s">
        <v>1350</v>
      </c>
      <c r="B267" s="1">
        <v>41997</v>
      </c>
      <c r="C267" t="s">
        <v>1352</v>
      </c>
      <c r="D267" s="4">
        <f>SUMIFS(Derived_Metrics[Revenue],Derived_Metrics[Customer ID],Derived_Metrics[[#This Row],[Customer ID]])</f>
        <v>2513.5120000000002</v>
      </c>
      <c r="E267" s="4">
        <f>SUMIFS(Derived_Metrics[Profit],Derived_Metrics[Customer ID],Derived_Metrics[[#This Row],[Customer ID]])</f>
        <v>47.2806</v>
      </c>
      <c r="F267" s="5">
        <f>_xlfn.PERCENTRANK.INC(Derived_Metrics[Customer Revenue],Derived_Metrics[[#This Row],[Customer Revenue]])</f>
        <v>0.34799999999999998</v>
      </c>
      <c r="G267" s="5" t="str" cm="1">
        <f t="array" ref="G267">_xlfn.IFS(Derived_Metrics[[#This Row],[Customer Revenue Percentile]]&gt;=0.8,"High Value",Derived_Metrics[[#This Row],[Customer Revenue Percentile]]&gt;=0.4,"Medium Value",TRUE,"Low Value")</f>
        <v>Low Value</v>
      </c>
      <c r="H267" s="12">
        <f>_xlfn.RANK.EQ(Derived_Metrics[[#This Row],[Customer Revenue]],Derived_Metrics[Customer Revenue],0)</f>
        <v>1381</v>
      </c>
      <c r="I267" s="15">
        <f>Derived_Metrics[[#This Row],[Customer Revenue]]/SUM(Derived_Metrics[Customer Revenue])</f>
        <v>1.6133750504632174E-4</v>
      </c>
      <c r="J267" t="s">
        <v>139</v>
      </c>
      <c r="K267" s="5">
        <f>SUMIFS(Derived_Metrics[Revenue],Derived_Metrics[Product ID],Derived_Metrics[[#This Row],[Product ID]])</f>
        <v>10599.241999999998</v>
      </c>
      <c r="L267" s="5">
        <f>SUMIFS(Derived_Metrics[Profit],Derived_Metrics[Product ID],Derived_Metrics[[#This Row],[Product ID]])</f>
        <v>117.4863</v>
      </c>
      <c r="M267" s="5" t="str">
        <f>IF(AND(Derived_Metrics[[#This Row],[Product Revenue]]&gt;AVERAGE(Derived_Metrics[Product Revenue]),Derived_Metrics[[#This Row],[Product Profit]]&lt;0),"high sales Low Profit","Normal")</f>
        <v>Normal</v>
      </c>
      <c r="N267">
        <v>292.27199999999999</v>
      </c>
      <c r="O267">
        <v>6</v>
      </c>
      <c r="P267">
        <v>0.2</v>
      </c>
      <c r="Q267">
        <v>18.266999999999999</v>
      </c>
      <c r="R267">
        <f>Derived_Metrics[[#This Row],[Selling Price]]*Derived_Metrics[[#This Row],[Quantity]]</f>
        <v>1753.6320000000001</v>
      </c>
      <c r="S267" s="2">
        <f>IF(Derived_Metrics[[#This Row],[Revenue]]=0,0,Derived_Metrics[[#This Row],[Profit]]/Derived_Metrics[[#This Row],[Revenue]])</f>
        <v>1.0416666666666666E-2</v>
      </c>
      <c r="T267" t="str">
        <f>IF(Derived_Metrics[[#This Row],[Profit]]&lt;0, "Loss","Profit")</f>
        <v>Profit</v>
      </c>
      <c r="U267" s="5">
        <f>Derived_Metrics[[#This Row],[Selling Price]]*Derived_Metrics[[#This Row],[Quantity]]*Derived_Metrics[[#This Row],[Discount]]</f>
        <v>350.72640000000001</v>
      </c>
      <c r="V267" t="str">
        <f>IF(Derived_Metrics[[#This Row],[Discount]]&gt;0,"Discount Applied","No Discount")</f>
        <v>Discount Applied</v>
      </c>
      <c r="W267" t="str">
        <f>IF(Derived_Metrics[[#This Row],[Discount]]&gt;0.3,"High Discount","Low Discount")</f>
        <v>Low Discount</v>
      </c>
      <c r="X267" s="13">
        <f>SUMIFS(Derived_Metrics[Customer_Revenue_Share],Derived_Metrics[Customee_ Revenue _Rank],"&lt;="&amp;Derived_Metrics[[#This Row],[Customee_ Revenue _Rank]])</f>
        <v>0.94521070931484008</v>
      </c>
      <c r="Y267" t="str">
        <f>IF(Derived_Metrics[[#This Row],[Cumulative_Revenue_%]]&lt;=0.8,"Top 80% Revenue","Remaining 20% Revenue")</f>
        <v>Remaining 20% Revenue</v>
      </c>
    </row>
    <row r="268" spans="1:25" x14ac:dyDescent="0.25">
      <c r="A268" t="s">
        <v>1354</v>
      </c>
      <c r="B268" s="1">
        <v>43001</v>
      </c>
      <c r="C268" t="s">
        <v>1357</v>
      </c>
      <c r="D268" s="4">
        <f>SUMIFS(Derived_Metrics[Revenue],Derived_Metrics[Customer ID],Derived_Metrics[[#This Row],[Customer ID]])</f>
        <v>6851.8880000000008</v>
      </c>
      <c r="E268" s="4">
        <f>SUMIFS(Derived_Metrics[Profit],Derived_Metrics[Customer ID],Derived_Metrics[[#This Row],[Customer ID]])</f>
        <v>-8.4123999999999999</v>
      </c>
      <c r="F268" s="5">
        <f>_xlfn.PERCENTRANK.INC(Derived_Metrics[Customer Revenue],Derived_Metrics[[#This Row],[Customer Revenue]])</f>
        <v>0.63900000000000001</v>
      </c>
      <c r="G268" s="5" t="str" cm="1">
        <f t="array" ref="G268">_xlfn.IFS(Derived_Metrics[[#This Row],[Customer Revenue Percentile]]&gt;=0.8,"High Value",Derived_Metrics[[#This Row],[Customer Revenue Percentile]]&gt;=0.4,"Medium Value",TRUE,"Low Value")</f>
        <v>Medium Value</v>
      </c>
      <c r="H268" s="12">
        <f>_xlfn.RANK.EQ(Derived_Metrics[[#This Row],[Customer Revenue]],Derived_Metrics[Customer Revenue],0)</f>
        <v>764</v>
      </c>
      <c r="I268" s="15">
        <f>Derived_Metrics[[#This Row],[Customer Revenue]]/SUM(Derived_Metrics[Customer Revenue])</f>
        <v>4.398095233986675E-4</v>
      </c>
      <c r="J268" t="s">
        <v>542</v>
      </c>
      <c r="K268" s="5">
        <f>SUMIFS(Derived_Metrics[Revenue],Derived_Metrics[Product ID],Derived_Metrics[[#This Row],[Product ID]])</f>
        <v>1324.6480000000001</v>
      </c>
      <c r="L268" s="5">
        <f>SUMIFS(Derived_Metrics[Profit],Derived_Metrics[Product ID],Derived_Metrics[[#This Row],[Product ID]])</f>
        <v>56.212000000000003</v>
      </c>
      <c r="M268" s="5" t="str">
        <f>IF(AND(Derived_Metrics[[#This Row],[Product Revenue]]&gt;AVERAGE(Derived_Metrics[Product Revenue]),Derived_Metrics[[#This Row],[Product Profit]]&lt;0),"high sales Low Profit","Normal")</f>
        <v>Normal</v>
      </c>
      <c r="N268">
        <v>29.327999999999999</v>
      </c>
      <c r="O268">
        <v>3</v>
      </c>
      <c r="P268">
        <v>0.2</v>
      </c>
      <c r="Q268">
        <v>3.6659999999999999</v>
      </c>
      <c r="R268">
        <f>Derived_Metrics[[#This Row],[Selling Price]]*Derived_Metrics[[#This Row],[Quantity]]</f>
        <v>87.983999999999995</v>
      </c>
      <c r="S268" s="2">
        <f>IF(Derived_Metrics[[#This Row],[Revenue]]=0,0,Derived_Metrics[[#This Row],[Profit]]/Derived_Metrics[[#This Row],[Revenue]])</f>
        <v>4.1666666666666671E-2</v>
      </c>
      <c r="T268" t="str">
        <f>IF(Derived_Metrics[[#This Row],[Profit]]&lt;0, "Loss","Profit")</f>
        <v>Profit</v>
      </c>
      <c r="U268" s="5">
        <f>Derived_Metrics[[#This Row],[Selling Price]]*Derived_Metrics[[#This Row],[Quantity]]*Derived_Metrics[[#This Row],[Discount]]</f>
        <v>17.596799999999998</v>
      </c>
      <c r="V268" t="str">
        <f>IF(Derived_Metrics[[#This Row],[Discount]]&gt;0,"Discount Applied","No Discount")</f>
        <v>Discount Applied</v>
      </c>
      <c r="W268" t="str">
        <f>IF(Derived_Metrics[[#This Row],[Discount]]&gt;0.3,"High Discount","Low Discount")</f>
        <v>Low Discount</v>
      </c>
      <c r="X268" s="13">
        <f>SUMIFS(Derived_Metrics[Customer_Revenue_Share],Derived_Metrics[Customee_ Revenue _Rank],"&lt;="&amp;Derived_Metrics[[#This Row],[Customee_ Revenue _Rank]])</f>
        <v>0.77286053716255798</v>
      </c>
      <c r="Y268" t="str">
        <f>IF(Derived_Metrics[[#This Row],[Cumulative_Revenue_%]]&lt;=0.8,"Top 80% Revenue","Remaining 20% Revenue")</f>
        <v>Top 80% Revenue</v>
      </c>
    </row>
    <row r="269" spans="1:25" x14ac:dyDescent="0.25">
      <c r="A269" t="s">
        <v>1359</v>
      </c>
      <c r="B269" s="1">
        <v>42516</v>
      </c>
      <c r="C269" t="s">
        <v>1361</v>
      </c>
      <c r="D269" s="4">
        <f>SUMIFS(Derived_Metrics[Revenue],Derived_Metrics[Customer ID],Derived_Metrics[[#This Row],[Customer ID]])</f>
        <v>2028.5800000000002</v>
      </c>
      <c r="E269" s="4">
        <f>SUMIFS(Derived_Metrics[Profit],Derived_Metrics[Customer ID],Derived_Metrics[[#This Row],[Customer ID]])</f>
        <v>-71.859100000000012</v>
      </c>
      <c r="F269" s="5">
        <f>_xlfn.PERCENTRANK.INC(Derived_Metrics[Customer Revenue],Derived_Metrics[[#This Row],[Customer Revenue]])</f>
        <v>0.28100000000000003</v>
      </c>
      <c r="G269" s="5" t="str" cm="1">
        <f t="array" ref="G269">_xlfn.IFS(Derived_Metrics[[#This Row],[Customer Revenue Percentile]]&gt;=0.8,"High Value",Derived_Metrics[[#This Row],[Customer Revenue Percentile]]&gt;=0.4,"Medium Value",TRUE,"Low Value")</f>
        <v>Low Value</v>
      </c>
      <c r="H269" s="12">
        <f>_xlfn.RANK.EQ(Derived_Metrics[[#This Row],[Customer Revenue]],Derived_Metrics[Customer Revenue],0)</f>
        <v>1523</v>
      </c>
      <c r="I269" s="15">
        <f>Derived_Metrics[[#This Row],[Customer Revenue]]/SUM(Derived_Metrics[Customer Revenue])</f>
        <v>1.3021065186355482E-4</v>
      </c>
      <c r="J269" t="s">
        <v>1363</v>
      </c>
      <c r="K269" s="5">
        <f>SUMIFS(Derived_Metrics[Revenue],Derived_Metrics[Product ID],Derived_Metrics[[#This Row],[Product ID]])</f>
        <v>6969.543999999999</v>
      </c>
      <c r="L269" s="5">
        <f>SUMIFS(Derived_Metrics[Profit],Derived_Metrics[Product ID],Derived_Metrics[[#This Row],[Product ID]])</f>
        <v>-228.61879999999999</v>
      </c>
      <c r="M269" s="5" t="str">
        <f>IF(AND(Derived_Metrics[[#This Row],[Product Revenue]]&gt;AVERAGE(Derived_Metrics[Product Revenue]),Derived_Metrics[[#This Row],[Product Profit]]&lt;0),"high sales Low Profit","Normal")</f>
        <v>Normal</v>
      </c>
      <c r="N269">
        <v>388.43</v>
      </c>
      <c r="O269">
        <v>5</v>
      </c>
      <c r="P269">
        <v>0.3</v>
      </c>
      <c r="Q269">
        <v>-88.784000000000006</v>
      </c>
      <c r="R269">
        <f>Derived_Metrics[[#This Row],[Selling Price]]*Derived_Metrics[[#This Row],[Quantity]]</f>
        <v>1942.15</v>
      </c>
      <c r="S269" s="2">
        <f>IF(Derived_Metrics[[#This Row],[Revenue]]=0,0,Derived_Metrics[[#This Row],[Profit]]/Derived_Metrics[[#This Row],[Revenue]])</f>
        <v>-4.5714285714285714E-2</v>
      </c>
      <c r="T269" t="str">
        <f>IF(Derived_Metrics[[#This Row],[Profit]]&lt;0, "Loss","Profit")</f>
        <v>Loss</v>
      </c>
      <c r="U269" s="5">
        <f>Derived_Metrics[[#This Row],[Selling Price]]*Derived_Metrics[[#This Row],[Quantity]]*Derived_Metrics[[#This Row],[Discount]]</f>
        <v>582.64499999999998</v>
      </c>
      <c r="V269" t="str">
        <f>IF(Derived_Metrics[[#This Row],[Discount]]&gt;0,"Discount Applied","No Discount")</f>
        <v>Discount Applied</v>
      </c>
      <c r="W269" t="str">
        <f>IF(Derived_Metrics[[#This Row],[Discount]]&gt;0.3,"High Discount","Low Discount")</f>
        <v>Low Discount</v>
      </c>
      <c r="X269" s="13">
        <f>SUMIFS(Derived_Metrics[Customer_Revenue_Share],Derived_Metrics[Customee_ Revenue _Rank],"&lt;="&amp;Derived_Metrics[[#This Row],[Customee_ Revenue _Rank]])</f>
        <v>0.96583528492562065</v>
      </c>
      <c r="Y269" t="str">
        <f>IF(Derived_Metrics[[#This Row],[Cumulative_Revenue_%]]&lt;=0.8,"Top 80% Revenue","Remaining 20% Revenue")</f>
        <v>Remaining 20% Revenue</v>
      </c>
    </row>
    <row r="270" spans="1:25" x14ac:dyDescent="0.25">
      <c r="A270" t="s">
        <v>1365</v>
      </c>
      <c r="B270" s="1">
        <v>42696</v>
      </c>
      <c r="C270" t="s">
        <v>1368</v>
      </c>
      <c r="D270" s="4">
        <f>SUMIFS(Derived_Metrics[Revenue],Derived_Metrics[Customer ID],Derived_Metrics[[#This Row],[Customer ID]])</f>
        <v>988.57999999999993</v>
      </c>
      <c r="E270" s="4">
        <f>SUMIFS(Derived_Metrics[Profit],Derived_Metrics[Customer ID],Derived_Metrics[[#This Row],[Customer ID]])</f>
        <v>86.901399999999995</v>
      </c>
      <c r="F270" s="5">
        <f>_xlfn.PERCENTRANK.INC(Derived_Metrics[Customer Revenue],Derived_Metrics[[#This Row],[Customer Revenue]])</f>
        <v>0.16800000000000001</v>
      </c>
      <c r="G270" s="5" t="str" cm="1">
        <f t="array" ref="G270">_xlfn.IFS(Derived_Metrics[[#This Row],[Customer Revenue Percentile]]&gt;=0.8,"High Value",Derived_Metrics[[#This Row],[Customer Revenue Percentile]]&gt;=0.4,"Medium Value",TRUE,"Low Value")</f>
        <v>Low Value</v>
      </c>
      <c r="H270" s="12">
        <f>_xlfn.RANK.EQ(Derived_Metrics[[#This Row],[Customer Revenue]],Derived_Metrics[Customer Revenue],0)</f>
        <v>1763</v>
      </c>
      <c r="I270" s="15">
        <f>Derived_Metrics[[#This Row],[Customer Revenue]]/SUM(Derived_Metrics[Customer Revenue])</f>
        <v>6.3455050438865115E-5</v>
      </c>
      <c r="J270" t="s">
        <v>131</v>
      </c>
      <c r="K270" s="5">
        <f>SUMIFS(Derived_Metrics[Revenue],Derived_Metrics[Product ID],Derived_Metrics[[#This Row],[Product ID]])</f>
        <v>1535.38</v>
      </c>
      <c r="L270" s="5">
        <f>SUMIFS(Derived_Metrics[Profit],Derived_Metrics[Product ID],Derived_Metrics[[#This Row],[Product ID]])</f>
        <v>94.914399999999986</v>
      </c>
      <c r="M270" s="5" t="str">
        <f>IF(AND(Derived_Metrics[[#This Row],[Product Revenue]]&gt;AVERAGE(Derived_Metrics[Product Revenue]),Derived_Metrics[[#This Row],[Product Profit]]&lt;0),"high sales Low Profit","Normal")</f>
        <v>Normal</v>
      </c>
      <c r="N270">
        <v>39.880000000000003</v>
      </c>
      <c r="O270">
        <v>2</v>
      </c>
      <c r="P270">
        <v>0</v>
      </c>
      <c r="Q270">
        <v>11.166399999999999</v>
      </c>
      <c r="R270">
        <f>Derived_Metrics[[#This Row],[Selling Price]]*Derived_Metrics[[#This Row],[Quantity]]</f>
        <v>79.760000000000005</v>
      </c>
      <c r="S270" s="2">
        <f>IF(Derived_Metrics[[#This Row],[Revenue]]=0,0,Derived_Metrics[[#This Row],[Profit]]/Derived_Metrics[[#This Row],[Revenue]])</f>
        <v>0.13999999999999999</v>
      </c>
      <c r="T270" t="str">
        <f>IF(Derived_Metrics[[#This Row],[Profit]]&lt;0, "Loss","Profit")</f>
        <v>Profit</v>
      </c>
      <c r="U270" s="5">
        <f>Derived_Metrics[[#This Row],[Selling Price]]*Derived_Metrics[[#This Row],[Quantity]]*Derived_Metrics[[#This Row],[Discount]]</f>
        <v>0</v>
      </c>
      <c r="V270" t="str">
        <f>IF(Derived_Metrics[[#This Row],[Discount]]&gt;0,"Discount Applied","No Discount")</f>
        <v>No Discount</v>
      </c>
      <c r="W270" t="str">
        <f>IF(Derived_Metrics[[#This Row],[Discount]]&gt;0.3,"High Discount","Low Discount")</f>
        <v>Low Discount</v>
      </c>
      <c r="X270" s="13">
        <f>SUMIFS(Derived_Metrics[Customer_Revenue_Share],Derived_Metrics[Customee_ Revenue _Rank],"&lt;="&amp;Derived_Metrics[[#This Row],[Customee_ Revenue _Rank]])</f>
        <v>0.98897094434896304</v>
      </c>
      <c r="Y270" t="str">
        <f>IF(Derived_Metrics[[#This Row],[Cumulative_Revenue_%]]&lt;=0.8,"Top 80% Revenue","Remaining 20% Revenue")</f>
        <v>Remaining 20% Revenue</v>
      </c>
    </row>
    <row r="271" spans="1:25" x14ac:dyDescent="0.25">
      <c r="A271" t="s">
        <v>1370</v>
      </c>
      <c r="B271" s="1">
        <v>42727</v>
      </c>
      <c r="C271" t="s">
        <v>1373</v>
      </c>
      <c r="D271" s="4">
        <f>SUMIFS(Derived_Metrics[Revenue],Derived_Metrics[Customer ID],Derived_Metrics[[#This Row],[Customer ID]])</f>
        <v>4728.326</v>
      </c>
      <c r="E271" s="4">
        <f>SUMIFS(Derived_Metrics[Profit],Derived_Metrics[Customer ID],Derived_Metrics[[#This Row],[Customer ID]])</f>
        <v>216.80790000000002</v>
      </c>
      <c r="F271" s="5">
        <f>_xlfn.PERCENTRANK.INC(Derived_Metrics[Customer Revenue],Derived_Metrics[[#This Row],[Customer Revenue]])</f>
        <v>0.53</v>
      </c>
      <c r="G271" s="5" t="str" cm="1">
        <f t="array" ref="G271">_xlfn.IFS(Derived_Metrics[[#This Row],[Customer Revenue Percentile]]&gt;=0.8,"High Value",Derived_Metrics[[#This Row],[Customer Revenue Percentile]]&gt;=0.4,"Medium Value",TRUE,"Low Value")</f>
        <v>Medium Value</v>
      </c>
      <c r="H271" s="12">
        <f>_xlfn.RANK.EQ(Derived_Metrics[[#This Row],[Customer Revenue]],Derived_Metrics[Customer Revenue],0)</f>
        <v>991</v>
      </c>
      <c r="I271" s="15">
        <f>Derived_Metrics[[#This Row],[Customer Revenue]]/SUM(Derived_Metrics[Customer Revenue])</f>
        <v>3.0350215948268968E-4</v>
      </c>
      <c r="J271" t="s">
        <v>93</v>
      </c>
      <c r="K271" s="5">
        <f>SUMIFS(Derived_Metrics[Revenue],Derived_Metrics[Product ID],Derived_Metrics[[#This Row],[Product ID]])</f>
        <v>26346.959999999999</v>
      </c>
      <c r="L271" s="5">
        <f>SUMIFS(Derived_Metrics[Profit],Derived_Metrics[Product ID],Derived_Metrics[[#This Row],[Product ID]])</f>
        <v>627.17220000000009</v>
      </c>
      <c r="M271" s="5" t="str">
        <f>IF(AND(Derived_Metrics[[#This Row],[Product Revenue]]&gt;AVERAGE(Derived_Metrics[Product Revenue]),Derived_Metrics[[#This Row],[Product Profit]]&lt;0),"high sales Low Profit","Normal")</f>
        <v>Normal</v>
      </c>
      <c r="N271">
        <v>572.76</v>
      </c>
      <c r="O271">
        <v>6</v>
      </c>
      <c r="P271">
        <v>0</v>
      </c>
      <c r="Q271">
        <v>166.10040000000001</v>
      </c>
      <c r="R271">
        <f>Derived_Metrics[[#This Row],[Selling Price]]*Derived_Metrics[[#This Row],[Quantity]]</f>
        <v>3436.56</v>
      </c>
      <c r="S271" s="2">
        <f>IF(Derived_Metrics[[#This Row],[Revenue]]=0,0,Derived_Metrics[[#This Row],[Profit]]/Derived_Metrics[[#This Row],[Revenue]])</f>
        <v>4.8333333333333339E-2</v>
      </c>
      <c r="T271" t="str">
        <f>IF(Derived_Metrics[[#This Row],[Profit]]&lt;0, "Loss","Profit")</f>
        <v>Profit</v>
      </c>
      <c r="U271" s="5">
        <f>Derived_Metrics[[#This Row],[Selling Price]]*Derived_Metrics[[#This Row],[Quantity]]*Derived_Metrics[[#This Row],[Discount]]</f>
        <v>0</v>
      </c>
      <c r="V271" t="str">
        <f>IF(Derived_Metrics[[#This Row],[Discount]]&gt;0,"Discount Applied","No Discount")</f>
        <v>No Discount</v>
      </c>
      <c r="W271" t="str">
        <f>IF(Derived_Metrics[[#This Row],[Discount]]&gt;0.3,"High Discount","Low Discount")</f>
        <v>Low Discount</v>
      </c>
      <c r="X271" s="13">
        <f>SUMIFS(Derived_Metrics[Customer_Revenue_Share],Derived_Metrics[Customee_ Revenue _Rank],"&lt;="&amp;Derived_Metrics[[#This Row],[Customee_ Revenue _Rank]])</f>
        <v>0.85814180389864425</v>
      </c>
      <c r="Y271" t="str">
        <f>IF(Derived_Metrics[[#This Row],[Cumulative_Revenue_%]]&lt;=0.8,"Top 80% Revenue","Remaining 20% Revenue")</f>
        <v>Remaining 20% Revenue</v>
      </c>
    </row>
    <row r="272" spans="1:25" x14ac:dyDescent="0.25">
      <c r="A272" t="s">
        <v>1370</v>
      </c>
      <c r="B272" s="1">
        <v>42727</v>
      </c>
      <c r="C272" t="s">
        <v>1373</v>
      </c>
      <c r="D272" s="4">
        <f>SUMIFS(Derived_Metrics[Revenue],Derived_Metrics[Customer ID],Derived_Metrics[[#This Row],[Customer ID]])</f>
        <v>4728.326</v>
      </c>
      <c r="E272" s="4">
        <f>SUMIFS(Derived_Metrics[Profit],Derived_Metrics[Customer ID],Derived_Metrics[[#This Row],[Customer ID]])</f>
        <v>216.80790000000002</v>
      </c>
      <c r="F272" s="5">
        <f>_xlfn.PERCENTRANK.INC(Derived_Metrics[Customer Revenue],Derived_Metrics[[#This Row],[Customer Revenue]])</f>
        <v>0.53</v>
      </c>
      <c r="G272" s="5" t="str" cm="1">
        <f t="array" ref="G272">_xlfn.IFS(Derived_Metrics[[#This Row],[Customer Revenue Percentile]]&gt;=0.8,"High Value",Derived_Metrics[[#This Row],[Customer Revenue Percentile]]&gt;=0.4,"Medium Value",TRUE,"Low Value")</f>
        <v>Medium Value</v>
      </c>
      <c r="H272" s="12">
        <f>_xlfn.RANK.EQ(Derived_Metrics[[#This Row],[Customer Revenue]],Derived_Metrics[Customer Revenue],0)</f>
        <v>991</v>
      </c>
      <c r="I272" s="15">
        <f>Derived_Metrics[[#This Row],[Customer Revenue]]/SUM(Derived_Metrics[Customer Revenue])</f>
        <v>3.0350215948268968E-4</v>
      </c>
      <c r="J272" t="s">
        <v>93</v>
      </c>
      <c r="K272" s="5">
        <f>SUMIFS(Derived_Metrics[Revenue],Derived_Metrics[Product ID],Derived_Metrics[[#This Row],[Product ID]])</f>
        <v>26346.959999999999</v>
      </c>
      <c r="L272" s="5">
        <f>SUMIFS(Derived_Metrics[Profit],Derived_Metrics[Product ID],Derived_Metrics[[#This Row],[Product ID]])</f>
        <v>627.17220000000009</v>
      </c>
      <c r="M272" s="5" t="str">
        <f>IF(AND(Derived_Metrics[[#This Row],[Product Revenue]]&gt;AVERAGE(Derived_Metrics[Product Revenue]),Derived_Metrics[[#This Row],[Product Profit]]&lt;0),"high sales Low Profit","Normal")</f>
        <v>Normal</v>
      </c>
      <c r="N272">
        <v>286.38</v>
      </c>
      <c r="O272">
        <v>3</v>
      </c>
      <c r="P272">
        <v>0</v>
      </c>
      <c r="Q272">
        <v>83.050200000000004</v>
      </c>
      <c r="R272">
        <f>Derived_Metrics[[#This Row],[Selling Price]]*Derived_Metrics[[#This Row],[Quantity]]</f>
        <v>859.14</v>
      </c>
      <c r="S272" s="2">
        <f>IF(Derived_Metrics[[#This Row],[Revenue]]=0,0,Derived_Metrics[[#This Row],[Profit]]/Derived_Metrics[[#This Row],[Revenue]])</f>
        <v>9.6666666666666679E-2</v>
      </c>
      <c r="T272" t="str">
        <f>IF(Derived_Metrics[[#This Row],[Profit]]&lt;0, "Loss","Profit")</f>
        <v>Profit</v>
      </c>
      <c r="U272" s="5">
        <f>Derived_Metrics[[#This Row],[Selling Price]]*Derived_Metrics[[#This Row],[Quantity]]*Derived_Metrics[[#This Row],[Discount]]</f>
        <v>0</v>
      </c>
      <c r="V272" t="str">
        <f>IF(Derived_Metrics[[#This Row],[Discount]]&gt;0,"Discount Applied","No Discount")</f>
        <v>No Discount</v>
      </c>
      <c r="W272" t="str">
        <f>IF(Derived_Metrics[[#This Row],[Discount]]&gt;0.3,"High Discount","Low Discount")</f>
        <v>Low Discount</v>
      </c>
      <c r="X272" s="13">
        <f>SUMIFS(Derived_Metrics[Customer_Revenue_Share],Derived_Metrics[Customee_ Revenue _Rank],"&lt;="&amp;Derived_Metrics[[#This Row],[Customee_ Revenue _Rank]])</f>
        <v>0.85814180389864425</v>
      </c>
      <c r="Y272" t="str">
        <f>IF(Derived_Metrics[[#This Row],[Cumulative_Revenue_%]]&lt;=0.8,"Top 80% Revenue","Remaining 20% Revenue")</f>
        <v>Remaining 20% Revenue</v>
      </c>
    </row>
    <row r="273" spans="1:25" x14ac:dyDescent="0.25">
      <c r="A273" t="s">
        <v>1375</v>
      </c>
      <c r="B273" s="1">
        <v>42266</v>
      </c>
      <c r="C273" t="s">
        <v>1378</v>
      </c>
      <c r="D273" s="4">
        <f>SUMIFS(Derived_Metrics[Revenue],Derived_Metrics[Customer ID],Derived_Metrics[[#This Row],[Customer ID]])</f>
        <v>229.76</v>
      </c>
      <c r="E273" s="4">
        <f>SUMIFS(Derived_Metrics[Profit],Derived_Metrics[Customer ID],Derived_Metrics[[#This Row],[Customer ID]])</f>
        <v>16.3324</v>
      </c>
      <c r="F273" s="5">
        <f>_xlfn.PERCENTRANK.INC(Derived_Metrics[Customer Revenue],Derived_Metrics[[#This Row],[Customer Revenue]])</f>
        <v>4.3999999999999997E-2</v>
      </c>
      <c r="G273" s="5" t="str" cm="1">
        <f t="array" ref="G273">_xlfn.IFS(Derived_Metrics[[#This Row],[Customer Revenue Percentile]]&gt;=0.8,"High Value",Derived_Metrics[[#This Row],[Customer Revenue Percentile]]&gt;=0.4,"Medium Value",TRUE,"Low Value")</f>
        <v>Low Value</v>
      </c>
      <c r="H273" s="12">
        <f>_xlfn.RANK.EQ(Derived_Metrics[[#This Row],[Customer Revenue]],Derived_Metrics[Customer Revenue],0)</f>
        <v>2026</v>
      </c>
      <c r="I273" s="15">
        <f>Derived_Metrics[[#This Row],[Customer Revenue]]/SUM(Derived_Metrics[Customer Revenue])</f>
        <v>1.4747852868592982E-5</v>
      </c>
      <c r="J273" t="s">
        <v>1380</v>
      </c>
      <c r="K273" s="5">
        <f>SUMIFS(Derived_Metrics[Revenue],Derived_Metrics[Product ID],Derived_Metrics[[#This Row],[Product ID]])</f>
        <v>1957.9359999999999</v>
      </c>
      <c r="L273" s="5">
        <f>SUMIFS(Derived_Metrics[Profit],Derived_Metrics[Product ID],Derived_Metrics[[#This Row],[Product ID]])</f>
        <v>-81.167600000000007</v>
      </c>
      <c r="M273" s="5" t="str">
        <f>IF(AND(Derived_Metrics[[#This Row],[Product Revenue]]&gt;AVERAGE(Derived_Metrics[Product Revenue]),Derived_Metrics[[#This Row],[Product Profit]]&lt;0),"high sales Low Profit","Normal")</f>
        <v>Normal</v>
      </c>
      <c r="N273">
        <v>61.96</v>
      </c>
      <c r="O273">
        <v>2</v>
      </c>
      <c r="P273">
        <v>0</v>
      </c>
      <c r="Q273">
        <v>4.3372000000000002</v>
      </c>
      <c r="R273">
        <f>Derived_Metrics[[#This Row],[Selling Price]]*Derived_Metrics[[#This Row],[Quantity]]</f>
        <v>123.92</v>
      </c>
      <c r="S273" s="2">
        <f>IF(Derived_Metrics[[#This Row],[Revenue]]=0,0,Derived_Metrics[[#This Row],[Profit]]/Derived_Metrics[[#This Row],[Revenue]])</f>
        <v>3.5000000000000003E-2</v>
      </c>
      <c r="T273" t="str">
        <f>IF(Derived_Metrics[[#This Row],[Profit]]&lt;0, "Loss","Profit")</f>
        <v>Profit</v>
      </c>
      <c r="U273" s="5">
        <f>Derived_Metrics[[#This Row],[Selling Price]]*Derived_Metrics[[#This Row],[Quantity]]*Derived_Metrics[[#This Row],[Discount]]</f>
        <v>0</v>
      </c>
      <c r="V273" t="str">
        <f>IF(Derived_Metrics[[#This Row],[Discount]]&gt;0,"Discount Applied","No Discount")</f>
        <v>No Discount</v>
      </c>
      <c r="W273" t="str">
        <f>IF(Derived_Metrics[[#This Row],[Discount]]&gt;0.3,"High Discount","Low Discount")</f>
        <v>Low Discount</v>
      </c>
      <c r="X273" s="13">
        <f>SUMIFS(Derived_Metrics[Customer_Revenue_Share],Derived_Metrics[Customee_ Revenue _Rank],"&lt;="&amp;Derived_Metrics[[#This Row],[Customee_ Revenue _Rank]])</f>
        <v>0.99929500295131257</v>
      </c>
      <c r="Y273" t="str">
        <f>IF(Derived_Metrics[[#This Row],[Cumulative_Revenue_%]]&lt;=0.8,"Top 80% Revenue","Remaining 20% Revenue")</f>
        <v>Remaining 20% Revenue</v>
      </c>
    </row>
    <row r="274" spans="1:25" x14ac:dyDescent="0.25">
      <c r="A274" t="s">
        <v>1382</v>
      </c>
      <c r="B274" s="1">
        <v>42801</v>
      </c>
      <c r="C274" t="s">
        <v>1383</v>
      </c>
      <c r="D274" s="4">
        <f>SUMIFS(Derived_Metrics[Revenue],Derived_Metrics[Customer ID],Derived_Metrics[[#This Row],[Customer ID]])</f>
        <v>23.99</v>
      </c>
      <c r="E274" s="4">
        <f>SUMIFS(Derived_Metrics[Profit],Derived_Metrics[Customer ID],Derived_Metrics[[#This Row],[Customer ID]])</f>
        <v>5.5176999999999996</v>
      </c>
      <c r="F274" s="5">
        <f>_xlfn.PERCENTRANK.INC(Derived_Metrics[Customer Revenue],Derived_Metrics[[#This Row],[Customer Revenue]])</f>
        <v>2E-3</v>
      </c>
      <c r="G274" s="5" t="str" cm="1">
        <f t="array" ref="G274">_xlfn.IFS(Derived_Metrics[[#This Row],[Customer Revenue Percentile]]&gt;=0.8,"High Value",Derived_Metrics[[#This Row],[Customer Revenue Percentile]]&gt;=0.4,"Medium Value",TRUE,"Low Value")</f>
        <v>Low Value</v>
      </c>
      <c r="H274" s="12">
        <f>_xlfn.RANK.EQ(Derived_Metrics[[#This Row],[Customer Revenue]],Derived_Metrics[Customer Revenue],0)</f>
        <v>2115</v>
      </c>
      <c r="I274" s="15">
        <f>Derived_Metrics[[#This Row],[Customer Revenue]]/SUM(Derived_Metrics[Customer Revenue])</f>
        <v>1.5398719982483705E-6</v>
      </c>
      <c r="J274" t="s">
        <v>1385</v>
      </c>
      <c r="K274" s="5">
        <f>SUMIFS(Derived_Metrics[Revenue],Derived_Metrics[Product ID],Derived_Metrics[[#This Row],[Product ID]])</f>
        <v>359.84999999999997</v>
      </c>
      <c r="L274" s="5">
        <f>SUMIFS(Derived_Metrics[Profit],Derived_Metrics[Product ID],Derived_Metrics[[#This Row],[Product ID]])</f>
        <v>38.623899999999992</v>
      </c>
      <c r="M274" s="5" t="str">
        <f>IF(AND(Derived_Metrics[[#This Row],[Product Revenue]]&gt;AVERAGE(Derived_Metrics[Product Revenue]),Derived_Metrics[[#This Row],[Product Profit]]&lt;0),"high sales Low Profit","Normal")</f>
        <v>Normal</v>
      </c>
      <c r="N274">
        <v>23.99</v>
      </c>
      <c r="O274">
        <v>1</v>
      </c>
      <c r="P274">
        <v>0</v>
      </c>
      <c r="Q274">
        <v>5.5176999999999996</v>
      </c>
      <c r="R274">
        <f>Derived_Metrics[[#This Row],[Selling Price]]*Derived_Metrics[[#This Row],[Quantity]]</f>
        <v>23.99</v>
      </c>
      <c r="S274" s="2">
        <f>IF(Derived_Metrics[[#This Row],[Revenue]]=0,0,Derived_Metrics[[#This Row],[Profit]]/Derived_Metrics[[#This Row],[Revenue]])</f>
        <v>0.23</v>
      </c>
      <c r="T274" t="str">
        <f>IF(Derived_Metrics[[#This Row],[Profit]]&lt;0, "Loss","Profit")</f>
        <v>Profit</v>
      </c>
      <c r="U274" s="5">
        <f>Derived_Metrics[[#This Row],[Selling Price]]*Derived_Metrics[[#This Row],[Quantity]]*Derived_Metrics[[#This Row],[Discount]]</f>
        <v>0</v>
      </c>
      <c r="V274" t="str">
        <f>IF(Derived_Metrics[[#This Row],[Discount]]&gt;0,"Discount Applied","No Discount")</f>
        <v>No Discount</v>
      </c>
      <c r="W274" t="str">
        <f>IF(Derived_Metrics[[#This Row],[Discount]]&gt;0.3,"High Discount","Low Discount")</f>
        <v>Low Discount</v>
      </c>
      <c r="X274" s="13">
        <f>SUMIFS(Derived_Metrics[Customer_Revenue_Share],Derived_Metrics[Customee_ Revenue _Rank],"&lt;="&amp;Derived_Metrics[[#This Row],[Customee_ Revenue _Rank]])</f>
        <v>0.99999607528414458</v>
      </c>
      <c r="Y274" t="str">
        <f>IF(Derived_Metrics[[#This Row],[Cumulative_Revenue_%]]&lt;=0.8,"Top 80% Revenue","Remaining 20% Revenue")</f>
        <v>Remaining 20% Revenue</v>
      </c>
    </row>
    <row r="275" spans="1:25" x14ac:dyDescent="0.25">
      <c r="A275" t="s">
        <v>1387</v>
      </c>
      <c r="B275" s="1">
        <v>42541</v>
      </c>
      <c r="C275" t="s">
        <v>1390</v>
      </c>
      <c r="D275" s="4">
        <f>SUMIFS(Derived_Metrics[Revenue],Derived_Metrics[Customer ID],Derived_Metrics[[#This Row],[Customer ID]])</f>
        <v>504.93299999999999</v>
      </c>
      <c r="E275" s="4">
        <f>SUMIFS(Derived_Metrics[Profit],Derived_Metrics[Customer ID],Derived_Metrics[[#This Row],[Customer ID]])</f>
        <v>-23.661000000000001</v>
      </c>
      <c r="F275" s="5">
        <f>_xlfn.PERCENTRANK.INC(Derived_Metrics[Customer Revenue],Derived_Metrics[[#This Row],[Customer Revenue]])</f>
        <v>9.4E-2</v>
      </c>
      <c r="G275" s="5" t="str" cm="1">
        <f t="array" ref="G275">_xlfn.IFS(Derived_Metrics[[#This Row],[Customer Revenue Percentile]]&gt;=0.8,"High Value",Derived_Metrics[[#This Row],[Customer Revenue Percentile]]&gt;=0.4,"Medium Value",TRUE,"Low Value")</f>
        <v>Low Value</v>
      </c>
      <c r="H275" s="12">
        <f>_xlfn.RANK.EQ(Derived_Metrics[[#This Row],[Customer Revenue]],Derived_Metrics[Customer Revenue],0)</f>
        <v>1920</v>
      </c>
      <c r="I275" s="15">
        <f>Derived_Metrics[[#This Row],[Customer Revenue]]/SUM(Derived_Metrics[Customer Revenue])</f>
        <v>3.241067893670465E-5</v>
      </c>
      <c r="J275" t="s">
        <v>1393</v>
      </c>
      <c r="K275" s="5">
        <f>SUMIFS(Derived_Metrics[Revenue],Derived_Metrics[Product ID],Derived_Metrics[[#This Row],[Product ID]])</f>
        <v>4574.3940000000002</v>
      </c>
      <c r="L275" s="5">
        <f>SUMIFS(Derived_Metrics[Profit],Derived_Metrics[Product ID],Derived_Metrics[[#This Row],[Product ID]])</f>
        <v>139.35239999999999</v>
      </c>
      <c r="M275" s="5" t="str">
        <f>IF(AND(Derived_Metrics[[#This Row],[Product Revenue]]&gt;AVERAGE(Derived_Metrics[Product Revenue]),Derived_Metrics[[#This Row],[Product Profit]]&lt;0),"high sales Low Profit","Normal")</f>
        <v>Normal</v>
      </c>
      <c r="N275">
        <v>161.56800000000001</v>
      </c>
      <c r="O275">
        <v>2</v>
      </c>
      <c r="P275">
        <v>0.2</v>
      </c>
      <c r="Q275">
        <v>-8.0784000000000002</v>
      </c>
      <c r="R275">
        <f>Derived_Metrics[[#This Row],[Selling Price]]*Derived_Metrics[[#This Row],[Quantity]]</f>
        <v>323.13600000000002</v>
      </c>
      <c r="S275" s="2">
        <f>IF(Derived_Metrics[[#This Row],[Revenue]]=0,0,Derived_Metrics[[#This Row],[Profit]]/Derived_Metrics[[#This Row],[Revenue]])</f>
        <v>-2.4999999999999998E-2</v>
      </c>
      <c r="T275" t="str">
        <f>IF(Derived_Metrics[[#This Row],[Profit]]&lt;0, "Loss","Profit")</f>
        <v>Loss</v>
      </c>
      <c r="U275" s="5">
        <f>Derived_Metrics[[#This Row],[Selling Price]]*Derived_Metrics[[#This Row],[Quantity]]*Derived_Metrics[[#This Row],[Discount]]</f>
        <v>64.627200000000002</v>
      </c>
      <c r="V275" t="str">
        <f>IF(Derived_Metrics[[#This Row],[Discount]]&gt;0,"Discount Applied","No Discount")</f>
        <v>Discount Applied</v>
      </c>
      <c r="W275" t="str">
        <f>IF(Derived_Metrics[[#This Row],[Discount]]&gt;0.3,"High Discount","Low Discount")</f>
        <v>Low Discount</v>
      </c>
      <c r="X275" s="13">
        <f>SUMIFS(Derived_Metrics[Customer_Revenue_Share],Derived_Metrics[Customee_ Revenue _Rank],"&lt;="&amp;Derived_Metrics[[#This Row],[Customee_ Revenue _Rank]])</f>
        <v>0.99678773746928895</v>
      </c>
      <c r="Y275" t="str">
        <f>IF(Derived_Metrics[[#This Row],[Cumulative_Revenue_%]]&lt;=0.8,"Top 80% Revenue","Remaining 20% Revenue")</f>
        <v>Remaining 20% Revenue</v>
      </c>
    </row>
    <row r="276" spans="1:25" x14ac:dyDescent="0.25">
      <c r="A276" t="s">
        <v>1395</v>
      </c>
      <c r="B276" s="1">
        <v>42637</v>
      </c>
      <c r="C276" t="s">
        <v>540</v>
      </c>
      <c r="D276" s="4">
        <f>SUMIFS(Derived_Metrics[Revenue],Derived_Metrics[Customer ID],Derived_Metrics[[#This Row],[Customer ID]])</f>
        <v>17285.239999999998</v>
      </c>
      <c r="E276" s="4">
        <f>SUMIFS(Derived_Metrics[Profit],Derived_Metrics[Customer ID],Derived_Metrics[[#This Row],[Customer ID]])</f>
        <v>317.40219999999999</v>
      </c>
      <c r="F276" s="5">
        <f>_xlfn.PERCENTRANK.INC(Derived_Metrics[Customer Revenue],Derived_Metrics[[#This Row],[Customer Revenue]])</f>
        <v>0.89400000000000002</v>
      </c>
      <c r="G276" s="5" t="str" cm="1">
        <f t="array" ref="G276">_xlfn.IFS(Derived_Metrics[[#This Row],[Customer Revenue Percentile]]&gt;=0.8,"High Value",Derived_Metrics[[#This Row],[Customer Revenue Percentile]]&gt;=0.4,"Medium Value",TRUE,"Low Value")</f>
        <v>High Value</v>
      </c>
      <c r="H276" s="12">
        <f>_xlfn.RANK.EQ(Derived_Metrics[[#This Row],[Customer Revenue]],Derived_Metrics[Customer Revenue],0)</f>
        <v>220</v>
      </c>
      <c r="I276" s="15">
        <f>Derived_Metrics[[#This Row],[Customer Revenue]]/SUM(Derived_Metrics[Customer Revenue])</f>
        <v>1.1095063384327912E-3</v>
      </c>
      <c r="J276" t="s">
        <v>942</v>
      </c>
      <c r="K276" s="5">
        <f>SUMIFS(Derived_Metrics[Revenue],Derived_Metrics[Product ID],Derived_Metrics[[#This Row],[Product ID]])</f>
        <v>7302.4839999999995</v>
      </c>
      <c r="L276" s="5">
        <f>SUMIFS(Derived_Metrics[Profit],Derived_Metrics[Product ID],Derived_Metrics[[#This Row],[Product ID]])</f>
        <v>155.37200000000001</v>
      </c>
      <c r="M276" s="5" t="str">
        <f>IF(AND(Derived_Metrics[[#This Row],[Product Revenue]]&gt;AVERAGE(Derived_Metrics[Product Revenue]),Derived_Metrics[[#This Row],[Product Profit]]&lt;0),"high sales Low Profit","Normal")</f>
        <v>Normal</v>
      </c>
      <c r="N276">
        <v>155.37200000000001</v>
      </c>
      <c r="O276">
        <v>2</v>
      </c>
      <c r="P276">
        <v>0.3</v>
      </c>
      <c r="Q276">
        <v>-13.317600000000001</v>
      </c>
      <c r="R276">
        <f>Derived_Metrics[[#This Row],[Selling Price]]*Derived_Metrics[[#This Row],[Quantity]]</f>
        <v>310.74400000000003</v>
      </c>
      <c r="S276" s="2">
        <f>IF(Derived_Metrics[[#This Row],[Revenue]]=0,0,Derived_Metrics[[#This Row],[Profit]]/Derived_Metrics[[#This Row],[Revenue]])</f>
        <v>-4.2857142857142858E-2</v>
      </c>
      <c r="T276" t="str">
        <f>IF(Derived_Metrics[[#This Row],[Profit]]&lt;0, "Loss","Profit")</f>
        <v>Loss</v>
      </c>
      <c r="U276" s="5">
        <f>Derived_Metrics[[#This Row],[Selling Price]]*Derived_Metrics[[#This Row],[Quantity]]*Derived_Metrics[[#This Row],[Discount]]</f>
        <v>93.223200000000006</v>
      </c>
      <c r="V276" t="str">
        <f>IF(Derived_Metrics[[#This Row],[Discount]]&gt;0,"Discount Applied","No Discount")</f>
        <v>Discount Applied</v>
      </c>
      <c r="W276" t="str">
        <f>IF(Derived_Metrics[[#This Row],[Discount]]&gt;0.3,"High Discount","Low Discount")</f>
        <v>Low Discount</v>
      </c>
      <c r="X276" s="13">
        <f>SUMIFS(Derived_Metrics[Customer_Revenue_Share],Derived_Metrics[Customee_ Revenue _Rank],"&lt;="&amp;Derived_Metrics[[#This Row],[Customee_ Revenue _Rank]])</f>
        <v>0.40321717274924945</v>
      </c>
      <c r="Y276" t="str">
        <f>IF(Derived_Metrics[[#This Row],[Cumulative_Revenue_%]]&lt;=0.8,"Top 80% Revenue","Remaining 20% Revenue")</f>
        <v>Top 80% Revenue</v>
      </c>
    </row>
    <row r="277" spans="1:25" x14ac:dyDescent="0.25">
      <c r="A277" t="s">
        <v>1397</v>
      </c>
      <c r="B277" s="1">
        <v>42722</v>
      </c>
      <c r="C277" t="s">
        <v>1398</v>
      </c>
      <c r="D277" s="4">
        <f>SUMIFS(Derived_Metrics[Revenue],Derived_Metrics[Customer ID],Derived_Metrics[[#This Row],[Customer ID]])</f>
        <v>1470.72</v>
      </c>
      <c r="E277" s="4">
        <f>SUMIFS(Derived_Metrics[Profit],Derived_Metrics[Customer ID],Derived_Metrics[[#This Row],[Customer ID]])</f>
        <v>62.505600000000001</v>
      </c>
      <c r="F277" s="5">
        <f>_xlfn.PERCENTRANK.INC(Derived_Metrics[Customer Revenue],Derived_Metrics[[#This Row],[Customer Revenue]])</f>
        <v>0.218</v>
      </c>
      <c r="G277" s="5" t="str" cm="1">
        <f t="array" ref="G277">_xlfn.IFS(Derived_Metrics[[#This Row],[Customer Revenue Percentile]]&gt;=0.8,"High Value",Derived_Metrics[[#This Row],[Customer Revenue Percentile]]&gt;=0.4,"Medium Value",TRUE,"Low Value")</f>
        <v>Low Value</v>
      </c>
      <c r="H277" s="12">
        <f>_xlfn.RANK.EQ(Derived_Metrics[[#This Row],[Customer Revenue]],Derived_Metrics[Customer Revenue],0)</f>
        <v>1658</v>
      </c>
      <c r="I277" s="15">
        <f>Derived_Metrics[[#This Row],[Customer Revenue]]/SUM(Derived_Metrics[Customer Revenue])</f>
        <v>9.4402690507038085E-5</v>
      </c>
      <c r="J277" t="s">
        <v>1400</v>
      </c>
      <c r="K277" s="5">
        <f>SUMIFS(Derived_Metrics[Revenue],Derived_Metrics[Product ID],Derived_Metrics[[#This Row],[Product ID]])</f>
        <v>2412.9</v>
      </c>
      <c r="L277" s="5">
        <f>SUMIFS(Derived_Metrics[Profit],Derived_Metrics[Product ID],Derived_Metrics[[#This Row],[Product ID]])</f>
        <v>132.8244</v>
      </c>
      <c r="M277" s="5" t="str">
        <f>IF(AND(Derived_Metrics[[#This Row],[Product Revenue]]&gt;AVERAGE(Derived_Metrics[Product Revenue]),Derived_Metrics[[#This Row],[Product Profit]]&lt;0),"high sales Low Profit","Normal")</f>
        <v>Normal</v>
      </c>
      <c r="N277">
        <v>183.84</v>
      </c>
      <c r="O277">
        <v>8</v>
      </c>
      <c r="P277">
        <v>0</v>
      </c>
      <c r="Q277">
        <v>62.505600000000001</v>
      </c>
      <c r="R277">
        <f>Derived_Metrics[[#This Row],[Selling Price]]*Derived_Metrics[[#This Row],[Quantity]]</f>
        <v>1470.72</v>
      </c>
      <c r="S277" s="2">
        <f>IF(Derived_Metrics[[#This Row],[Revenue]]=0,0,Derived_Metrics[[#This Row],[Profit]]/Derived_Metrics[[#This Row],[Revenue]])</f>
        <v>4.2500000000000003E-2</v>
      </c>
      <c r="T277" t="str">
        <f>IF(Derived_Metrics[[#This Row],[Profit]]&lt;0, "Loss","Profit")</f>
        <v>Profit</v>
      </c>
      <c r="U277" s="5">
        <f>Derived_Metrics[[#This Row],[Selling Price]]*Derived_Metrics[[#This Row],[Quantity]]*Derived_Metrics[[#This Row],[Discount]]</f>
        <v>0</v>
      </c>
      <c r="V277" t="str">
        <f>IF(Derived_Metrics[[#This Row],[Discount]]&gt;0,"Discount Applied","No Discount")</f>
        <v>No Discount</v>
      </c>
      <c r="W277" t="str">
        <f>IF(Derived_Metrics[[#This Row],[Discount]]&gt;0.3,"High Discount","Low Discount")</f>
        <v>Low Discount</v>
      </c>
      <c r="X277" s="13">
        <f>SUMIFS(Derived_Metrics[Customer_Revenue_Share],Derived_Metrics[Customee_ Revenue _Rank],"&lt;="&amp;Derived_Metrics[[#This Row],[Customee_ Revenue _Rank]])</f>
        <v>0.98073050932137329</v>
      </c>
      <c r="Y277" t="str">
        <f>IF(Derived_Metrics[[#This Row],[Cumulative_Revenue_%]]&lt;=0.8,"Top 80% Revenue","Remaining 20% Revenue")</f>
        <v>Remaining 20% Revenue</v>
      </c>
    </row>
    <row r="278" spans="1:25" x14ac:dyDescent="0.25">
      <c r="A278" t="s">
        <v>1402</v>
      </c>
      <c r="B278" s="1">
        <v>42169</v>
      </c>
      <c r="C278" t="s">
        <v>217</v>
      </c>
      <c r="D278" s="4">
        <f>SUMIFS(Derived_Metrics[Revenue],Derived_Metrics[Customer ID],Derived_Metrics[[#This Row],[Customer ID]])</f>
        <v>4799.5559999999996</v>
      </c>
      <c r="E278" s="4">
        <f>SUMIFS(Derived_Metrics[Profit],Derived_Metrics[Customer ID],Derived_Metrics[[#This Row],[Customer ID]])</f>
        <v>247.72980000000001</v>
      </c>
      <c r="F278" s="5">
        <f>_xlfn.PERCENTRANK.INC(Derived_Metrics[Customer Revenue],Derived_Metrics[[#This Row],[Customer Revenue]])</f>
        <v>0.53800000000000003</v>
      </c>
      <c r="G278" s="5" t="str" cm="1">
        <f t="array" ref="G278">_xlfn.IFS(Derived_Metrics[[#This Row],[Customer Revenue Percentile]]&gt;=0.8,"High Value",Derived_Metrics[[#This Row],[Customer Revenue Percentile]]&gt;=0.4,"Medium Value",TRUE,"Low Value")</f>
        <v>Medium Value</v>
      </c>
      <c r="H278" s="12">
        <f>_xlfn.RANK.EQ(Derived_Metrics[[#This Row],[Customer Revenue]],Derived_Metrics[Customer Revenue],0)</f>
        <v>977</v>
      </c>
      <c r="I278" s="15">
        <f>Derived_Metrics[[#This Row],[Customer Revenue]]/SUM(Derived_Metrics[Customer Revenue])</f>
        <v>3.0807427629949796E-4</v>
      </c>
      <c r="J278" t="s">
        <v>1305</v>
      </c>
      <c r="K278" s="5">
        <f>SUMIFS(Derived_Metrics[Revenue],Derived_Metrics[Product ID],Derived_Metrics[[#This Row],[Product ID]])</f>
        <v>606.48</v>
      </c>
      <c r="L278" s="5">
        <f>SUMIFS(Derived_Metrics[Profit],Derived_Metrics[Product ID],Derived_Metrics[[#This Row],[Product ID]])</f>
        <v>21.7056</v>
      </c>
      <c r="M278" s="5" t="str">
        <f>IF(AND(Derived_Metrics[[#This Row],[Product Revenue]]&gt;AVERAGE(Derived_Metrics[Product Revenue]),Derived_Metrics[[#This Row],[Product Profit]]&lt;0),"high sales Low Profit","Normal")</f>
        <v>Normal</v>
      </c>
      <c r="N278">
        <v>51.072000000000003</v>
      </c>
      <c r="O278">
        <v>6</v>
      </c>
      <c r="P278">
        <v>0.2</v>
      </c>
      <c r="Q278">
        <v>5.1071999999999997</v>
      </c>
      <c r="R278">
        <f>Derived_Metrics[[#This Row],[Selling Price]]*Derived_Metrics[[#This Row],[Quantity]]</f>
        <v>306.43200000000002</v>
      </c>
      <c r="S278" s="2">
        <f>IF(Derived_Metrics[[#This Row],[Revenue]]=0,0,Derived_Metrics[[#This Row],[Profit]]/Derived_Metrics[[#This Row],[Revenue]])</f>
        <v>1.6666666666666666E-2</v>
      </c>
      <c r="T278" t="str">
        <f>IF(Derived_Metrics[[#This Row],[Profit]]&lt;0, "Loss","Profit")</f>
        <v>Profit</v>
      </c>
      <c r="U278" s="5">
        <f>Derived_Metrics[[#This Row],[Selling Price]]*Derived_Metrics[[#This Row],[Quantity]]*Derived_Metrics[[#This Row],[Discount]]</f>
        <v>61.286400000000008</v>
      </c>
      <c r="V278" t="str">
        <f>IF(Derived_Metrics[[#This Row],[Discount]]&gt;0,"Discount Applied","No Discount")</f>
        <v>Discount Applied</v>
      </c>
      <c r="W278" t="str">
        <f>IF(Derived_Metrics[[#This Row],[Discount]]&gt;0.3,"High Discount","Low Discount")</f>
        <v>Low Discount</v>
      </c>
      <c r="X278" s="13">
        <f>SUMIFS(Derived_Metrics[Customer_Revenue_Share],Derived_Metrics[Customee_ Revenue _Rank],"&lt;="&amp;Derived_Metrics[[#This Row],[Customee_ Revenue _Rank]])</f>
        <v>0.85264884625859427</v>
      </c>
      <c r="Y278" t="str">
        <f>IF(Derived_Metrics[[#This Row],[Cumulative_Revenue_%]]&lt;=0.8,"Top 80% Revenue","Remaining 20% Revenue")</f>
        <v>Remaining 20% Revenue</v>
      </c>
    </row>
    <row r="279" spans="1:25" x14ac:dyDescent="0.25">
      <c r="A279" t="s">
        <v>1405</v>
      </c>
      <c r="B279" s="1">
        <v>42513</v>
      </c>
      <c r="C279" t="s">
        <v>1408</v>
      </c>
      <c r="D279" s="4">
        <f>SUMIFS(Derived_Metrics[Revenue],Derived_Metrics[Customer ID],Derived_Metrics[[#This Row],[Customer ID]])</f>
        <v>580.59</v>
      </c>
      <c r="E279" s="4">
        <f>SUMIFS(Derived_Metrics[Profit],Derived_Metrics[Customer ID],Derived_Metrics[[#This Row],[Customer ID]])</f>
        <v>52.683599999999998</v>
      </c>
      <c r="F279" s="5">
        <f>_xlfn.PERCENTRANK.INC(Derived_Metrics[Customer Revenue],Derived_Metrics[[#This Row],[Customer Revenue]])</f>
        <v>0.104</v>
      </c>
      <c r="G279" s="5" t="str" cm="1">
        <f t="array" ref="G279">_xlfn.IFS(Derived_Metrics[[#This Row],[Customer Revenue Percentile]]&gt;=0.8,"High Value",Derived_Metrics[[#This Row],[Customer Revenue Percentile]]&gt;=0.4,"Medium Value",TRUE,"Low Value")</f>
        <v>Low Value</v>
      </c>
      <c r="H279" s="12">
        <f>_xlfn.RANK.EQ(Derived_Metrics[[#This Row],[Customer Revenue]],Derived_Metrics[Customer Revenue],0)</f>
        <v>1898</v>
      </c>
      <c r="I279" s="15">
        <f>Derived_Metrics[[#This Row],[Customer Revenue]]/SUM(Derived_Metrics[Customer Revenue])</f>
        <v>3.7266956376115948E-5</v>
      </c>
      <c r="J279" t="s">
        <v>1320</v>
      </c>
      <c r="K279" s="5">
        <f>SUMIFS(Derived_Metrics[Revenue],Derived_Metrics[Product ID],Derived_Metrics[[#This Row],[Product ID]])</f>
        <v>891.67</v>
      </c>
      <c r="L279" s="5">
        <f>SUMIFS(Derived_Metrics[Profit],Derived_Metrics[Product ID],Derived_Metrics[[#This Row],[Product ID]])</f>
        <v>55.821999999999996</v>
      </c>
      <c r="M279" s="5" t="str">
        <f>IF(AND(Derived_Metrics[[#This Row],[Product Revenue]]&gt;AVERAGE(Derived_Metrics[Product Revenue]),Derived_Metrics[[#This Row],[Product Profit]]&lt;0),"high sales Low Profit","Normal")</f>
        <v>Normal</v>
      </c>
      <c r="N279">
        <v>37.049999999999997</v>
      </c>
      <c r="O279">
        <v>3</v>
      </c>
      <c r="P279">
        <v>0</v>
      </c>
      <c r="Q279">
        <v>16.302</v>
      </c>
      <c r="R279">
        <f>Derived_Metrics[[#This Row],[Selling Price]]*Derived_Metrics[[#This Row],[Quantity]]</f>
        <v>111.14999999999999</v>
      </c>
      <c r="S279" s="2">
        <f>IF(Derived_Metrics[[#This Row],[Revenue]]=0,0,Derived_Metrics[[#This Row],[Profit]]/Derived_Metrics[[#This Row],[Revenue]])</f>
        <v>0.14666666666666667</v>
      </c>
      <c r="T279" t="str">
        <f>IF(Derived_Metrics[[#This Row],[Profit]]&lt;0, "Loss","Profit")</f>
        <v>Profit</v>
      </c>
      <c r="U279" s="5">
        <f>Derived_Metrics[[#This Row],[Selling Price]]*Derived_Metrics[[#This Row],[Quantity]]*Derived_Metrics[[#This Row],[Discount]]</f>
        <v>0</v>
      </c>
      <c r="V279" t="str">
        <f>IF(Derived_Metrics[[#This Row],[Discount]]&gt;0,"Discount Applied","No Discount")</f>
        <v>No Discount</v>
      </c>
      <c r="W279" t="str">
        <f>IF(Derived_Metrics[[#This Row],[Discount]]&gt;0.3,"High Discount","Low Discount")</f>
        <v>Low Discount</v>
      </c>
      <c r="X279" s="13">
        <f>SUMIFS(Derived_Metrics[Customer_Revenue_Share],Derived_Metrics[Customee_ Revenue _Rank],"&lt;="&amp;Derived_Metrics[[#This Row],[Customee_ Revenue _Rank]])</f>
        <v>0.99602534594432302</v>
      </c>
      <c r="Y279" t="str">
        <f>IF(Derived_Metrics[[#This Row],[Cumulative_Revenue_%]]&lt;=0.8,"Top 80% Revenue","Remaining 20% Revenue")</f>
        <v>Remaining 20% Revenue</v>
      </c>
    </row>
    <row r="280" spans="1:25" x14ac:dyDescent="0.25">
      <c r="A280" t="s">
        <v>1410</v>
      </c>
      <c r="B280" s="1">
        <v>42770</v>
      </c>
      <c r="C280" t="s">
        <v>1411</v>
      </c>
      <c r="D280" s="4">
        <f>SUMIFS(Derived_Metrics[Revenue],Derived_Metrics[Customer ID],Derived_Metrics[[#This Row],[Customer ID]])</f>
        <v>75.33</v>
      </c>
      <c r="E280" s="4">
        <f>SUMIFS(Derived_Metrics[Profit],Derived_Metrics[Customer ID],Derived_Metrics[[#This Row],[Customer ID]])</f>
        <v>6.5286</v>
      </c>
      <c r="F280" s="5">
        <f>_xlfn.PERCENTRANK.INC(Derived_Metrics[Customer Revenue],Derived_Metrics[[#This Row],[Customer Revenue]])</f>
        <v>1.4E-2</v>
      </c>
      <c r="G280" s="5" t="str" cm="1">
        <f t="array" ref="G280">_xlfn.IFS(Derived_Metrics[[#This Row],[Customer Revenue Percentile]]&gt;=0.8,"High Value",Derived_Metrics[[#This Row],[Customer Revenue Percentile]]&gt;=0.4,"Medium Value",TRUE,"Low Value")</f>
        <v>Low Value</v>
      </c>
      <c r="H280" s="12">
        <f>_xlfn.RANK.EQ(Derived_Metrics[[#This Row],[Customer Revenue]],Derived_Metrics[Customer Revenue],0)</f>
        <v>2090</v>
      </c>
      <c r="I280" s="15">
        <f>Derived_Metrics[[#This Row],[Customer Revenue]]/SUM(Derived_Metrics[Customer Revenue])</f>
        <v>4.835287937809494E-6</v>
      </c>
      <c r="J280" t="s">
        <v>1342</v>
      </c>
      <c r="K280" s="5">
        <f>SUMIFS(Derived_Metrics[Revenue],Derived_Metrics[Product ID],Derived_Metrics[[#This Row],[Product ID]])</f>
        <v>1581.93</v>
      </c>
      <c r="L280" s="5">
        <f>SUMIFS(Derived_Metrics[Profit],Derived_Metrics[Product ID],Derived_Metrics[[#This Row],[Product ID]])</f>
        <v>44.193600000000004</v>
      </c>
      <c r="M280" s="5" t="str">
        <f>IF(AND(Derived_Metrics[[#This Row],[Product Revenue]]&gt;AVERAGE(Derived_Metrics[Product Revenue]),Derived_Metrics[[#This Row],[Product Profit]]&lt;0),"high sales Low Profit","Normal")</f>
        <v>Normal</v>
      </c>
      <c r="N280">
        <v>25.11</v>
      </c>
      <c r="O280">
        <v>3</v>
      </c>
      <c r="P280">
        <v>0</v>
      </c>
      <c r="Q280">
        <v>6.5286</v>
      </c>
      <c r="R280">
        <f>Derived_Metrics[[#This Row],[Selling Price]]*Derived_Metrics[[#This Row],[Quantity]]</f>
        <v>75.33</v>
      </c>
      <c r="S280" s="2">
        <f>IF(Derived_Metrics[[#This Row],[Revenue]]=0,0,Derived_Metrics[[#This Row],[Profit]]/Derived_Metrics[[#This Row],[Revenue]])</f>
        <v>8.666666666666667E-2</v>
      </c>
      <c r="T280" t="str">
        <f>IF(Derived_Metrics[[#This Row],[Profit]]&lt;0, "Loss","Profit")</f>
        <v>Profit</v>
      </c>
      <c r="U280" s="5">
        <f>Derived_Metrics[[#This Row],[Selling Price]]*Derived_Metrics[[#This Row],[Quantity]]*Derived_Metrics[[#This Row],[Discount]]</f>
        <v>0</v>
      </c>
      <c r="V280" t="str">
        <f>IF(Derived_Metrics[[#This Row],[Discount]]&gt;0,"Discount Applied","No Discount")</f>
        <v>No Discount</v>
      </c>
      <c r="W280" t="str">
        <f>IF(Derived_Metrics[[#This Row],[Discount]]&gt;0.3,"High Discount","Low Discount")</f>
        <v>Low Discount</v>
      </c>
      <c r="X280" s="13">
        <f>SUMIFS(Derived_Metrics[Customer_Revenue_Share],Derived_Metrics[Customee_ Revenue _Rank],"&lt;="&amp;Derived_Metrics[[#This Row],[Customee_ Revenue _Rank]])</f>
        <v>0.99991382153540431</v>
      </c>
      <c r="Y280" t="str">
        <f>IF(Derived_Metrics[[#This Row],[Cumulative_Revenue_%]]&lt;=0.8,"Top 80% Revenue","Remaining 20% Revenue")</f>
        <v>Remaining 20% Revenue</v>
      </c>
    </row>
    <row r="281" spans="1:25" x14ac:dyDescent="0.25">
      <c r="A281" t="s">
        <v>1413</v>
      </c>
      <c r="B281" s="1">
        <v>42825</v>
      </c>
      <c r="C281" t="s">
        <v>1414</v>
      </c>
      <c r="D281" s="4">
        <f>SUMIFS(Derived_Metrics[Revenue],Derived_Metrics[Customer ID],Derived_Metrics[[#This Row],[Customer ID]])</f>
        <v>94.48</v>
      </c>
      <c r="E281" s="4">
        <f>SUMIFS(Derived_Metrics[Profit],Derived_Metrics[Customer ID],Derived_Metrics[[#This Row],[Customer ID]])</f>
        <v>13.977</v>
      </c>
      <c r="F281" s="5">
        <f>_xlfn.PERCENTRANK.INC(Derived_Metrics[Customer Revenue],Derived_Metrics[[#This Row],[Customer Revenue]])</f>
        <v>0.02</v>
      </c>
      <c r="G281" s="5" t="str" cm="1">
        <f t="array" ref="G281">_xlfn.IFS(Derived_Metrics[[#This Row],[Customer Revenue Percentile]]&gt;=0.8,"High Value",Derived_Metrics[[#This Row],[Customer Revenue Percentile]]&gt;=0.4,"Medium Value",TRUE,"Low Value")</f>
        <v>Low Value</v>
      </c>
      <c r="H281" s="12">
        <f>_xlfn.RANK.EQ(Derived_Metrics[[#This Row],[Customer Revenue]],Derived_Metrics[Customer Revenue],0)</f>
        <v>2077</v>
      </c>
      <c r="I281" s="15">
        <f>Derived_Metrics[[#This Row],[Customer Revenue]]/SUM(Derived_Metrics[Customer Revenue])</f>
        <v>6.0644896371198862E-6</v>
      </c>
      <c r="J281" t="s">
        <v>1416</v>
      </c>
      <c r="K281" s="5">
        <f>SUMIFS(Derived_Metrics[Revenue],Derived_Metrics[Product ID],Derived_Metrics[[#This Row],[Product ID]])</f>
        <v>3186.46</v>
      </c>
      <c r="L281" s="5">
        <f>SUMIFS(Derived_Metrics[Profit],Derived_Metrics[Product ID],Derived_Metrics[[#This Row],[Product ID]])</f>
        <v>144.73080000000002</v>
      </c>
      <c r="M281" s="5" t="str">
        <f>IF(AND(Derived_Metrics[[#This Row],[Product Revenue]]&gt;AVERAGE(Derived_Metrics[Product Revenue]),Derived_Metrics[[#This Row],[Product Profit]]&lt;0),"high sales Low Profit","Normal")</f>
        <v>Normal</v>
      </c>
      <c r="N281">
        <v>29.78</v>
      </c>
      <c r="O281">
        <v>2</v>
      </c>
      <c r="P281">
        <v>0</v>
      </c>
      <c r="Q281">
        <v>8.0405999999999995</v>
      </c>
      <c r="R281">
        <f>Derived_Metrics[[#This Row],[Selling Price]]*Derived_Metrics[[#This Row],[Quantity]]</f>
        <v>59.56</v>
      </c>
      <c r="S281" s="2">
        <f>IF(Derived_Metrics[[#This Row],[Revenue]]=0,0,Derived_Metrics[[#This Row],[Profit]]/Derived_Metrics[[#This Row],[Revenue]])</f>
        <v>0.13499999999999998</v>
      </c>
      <c r="T281" t="str">
        <f>IF(Derived_Metrics[[#This Row],[Profit]]&lt;0, "Loss","Profit")</f>
        <v>Profit</v>
      </c>
      <c r="U281" s="5">
        <f>Derived_Metrics[[#This Row],[Selling Price]]*Derived_Metrics[[#This Row],[Quantity]]*Derived_Metrics[[#This Row],[Discount]]</f>
        <v>0</v>
      </c>
      <c r="V281" t="str">
        <f>IF(Derived_Metrics[[#This Row],[Discount]]&gt;0,"Discount Applied","No Discount")</f>
        <v>No Discount</v>
      </c>
      <c r="W281" t="str">
        <f>IF(Derived_Metrics[[#This Row],[Discount]]&gt;0.3,"High Discount","Low Discount")</f>
        <v>Low Discount</v>
      </c>
      <c r="X281" s="13">
        <f>SUMIFS(Derived_Metrics[Customer_Revenue_Share],Derived_Metrics[Customee_ Revenue _Rank],"&lt;="&amp;Derived_Metrics[[#This Row],[Customee_ Revenue _Rank]])</f>
        <v>0.99984916023692283</v>
      </c>
      <c r="Y281" t="str">
        <f>IF(Derived_Metrics[[#This Row],[Cumulative_Revenue_%]]&lt;=0.8,"Top 80% Revenue","Remaining 20% Revenue")</f>
        <v>Remaining 20% Revenue</v>
      </c>
    </row>
    <row r="282" spans="1:25" x14ac:dyDescent="0.25">
      <c r="A282" t="s">
        <v>1418</v>
      </c>
      <c r="B282" s="1">
        <v>41708</v>
      </c>
      <c r="C282" t="s">
        <v>1419</v>
      </c>
      <c r="D282" s="4">
        <f>SUMIFS(Derived_Metrics[Revenue],Derived_Metrics[Customer ID],Derived_Metrics[[#This Row],[Customer ID]])</f>
        <v>8602.2179999999989</v>
      </c>
      <c r="E282" s="4">
        <f>SUMIFS(Derived_Metrics[Profit],Derived_Metrics[Customer ID],Derived_Metrics[[#This Row],[Customer ID]])</f>
        <v>-145.73529999999997</v>
      </c>
      <c r="F282" s="5">
        <f>_xlfn.PERCENTRANK.INC(Derived_Metrics[Customer Revenue],Derived_Metrics[[#This Row],[Customer Revenue]])</f>
        <v>0.70099999999999996</v>
      </c>
      <c r="G282" s="5" t="str" cm="1">
        <f t="array" ref="G282">_xlfn.IFS(Derived_Metrics[[#This Row],[Customer Revenue Percentile]]&gt;=0.8,"High Value",Derived_Metrics[[#This Row],[Customer Revenue Percentile]]&gt;=0.4,"Medium Value",TRUE,"Low Value")</f>
        <v>Medium Value</v>
      </c>
      <c r="H282" s="12">
        <f>_xlfn.RANK.EQ(Derived_Metrics[[#This Row],[Customer Revenue]],Derived_Metrics[Customer Revenue],0)</f>
        <v>627</v>
      </c>
      <c r="I282" s="15">
        <f>Derived_Metrics[[#This Row],[Customer Revenue]]/SUM(Derived_Metrics[Customer Revenue])</f>
        <v>5.52159842477203E-4</v>
      </c>
      <c r="J282" t="s">
        <v>1201</v>
      </c>
      <c r="K282" s="5">
        <f>SUMIFS(Derived_Metrics[Revenue],Derived_Metrics[Product ID],Derived_Metrics[[#This Row],[Product ID]])</f>
        <v>30526.117999999999</v>
      </c>
      <c r="L282" s="5">
        <f>SUMIFS(Derived_Metrics[Profit],Derived_Metrics[Product ID],Derived_Metrics[[#This Row],[Product ID]])</f>
        <v>-474.74139999999994</v>
      </c>
      <c r="M282" s="5" t="str">
        <f>IF(AND(Derived_Metrics[[#This Row],[Product Revenue]]&gt;AVERAGE(Derived_Metrics[Product Revenue]),Derived_Metrics[[#This Row],[Product Profit]]&lt;0),"high sales Low Profit","Normal")</f>
        <v>high sales Low Profit</v>
      </c>
      <c r="N282">
        <v>258.279</v>
      </c>
      <c r="O282">
        <v>3</v>
      </c>
      <c r="P282">
        <v>0.3</v>
      </c>
      <c r="Q282">
        <v>-70.104299999999995</v>
      </c>
      <c r="R282">
        <f>Derived_Metrics[[#This Row],[Selling Price]]*Derived_Metrics[[#This Row],[Quantity]]</f>
        <v>774.83699999999999</v>
      </c>
      <c r="S282" s="2">
        <f>IF(Derived_Metrics[[#This Row],[Revenue]]=0,0,Derived_Metrics[[#This Row],[Profit]]/Derived_Metrics[[#This Row],[Revenue]])</f>
        <v>-9.0476190476190474E-2</v>
      </c>
      <c r="T282" t="str">
        <f>IF(Derived_Metrics[[#This Row],[Profit]]&lt;0, "Loss","Profit")</f>
        <v>Loss</v>
      </c>
      <c r="U282" s="5">
        <f>Derived_Metrics[[#This Row],[Selling Price]]*Derived_Metrics[[#This Row],[Quantity]]*Derived_Metrics[[#This Row],[Discount]]</f>
        <v>232.4511</v>
      </c>
      <c r="V282" t="str">
        <f>IF(Derived_Metrics[[#This Row],[Discount]]&gt;0,"Discount Applied","No Discount")</f>
        <v>Discount Applied</v>
      </c>
      <c r="W282" t="str">
        <f>IF(Derived_Metrics[[#This Row],[Discount]]&gt;0.3,"High Discount","Low Discount")</f>
        <v>Low Discount</v>
      </c>
      <c r="X282" s="13">
        <f>SUMIFS(Derived_Metrics[Customer_Revenue_Share],Derived_Metrics[Customee_ Revenue _Rank],"&lt;="&amp;Derived_Metrics[[#This Row],[Customee_ Revenue _Rank]])</f>
        <v>0.70895491408555689</v>
      </c>
      <c r="Y282" t="str">
        <f>IF(Derived_Metrics[[#This Row],[Cumulative_Revenue_%]]&lt;=0.8,"Top 80% Revenue","Remaining 20% Revenue")</f>
        <v>Top 80% Revenue</v>
      </c>
    </row>
    <row r="283" spans="1:25" x14ac:dyDescent="0.25">
      <c r="A283" t="s">
        <v>1422</v>
      </c>
      <c r="B283" s="1">
        <v>42830</v>
      </c>
      <c r="C283" t="s">
        <v>1092</v>
      </c>
      <c r="D283" s="4">
        <f>SUMIFS(Derived_Metrics[Revenue],Derived_Metrics[Customer ID],Derived_Metrics[[#This Row],[Customer ID]])</f>
        <v>11123.288</v>
      </c>
      <c r="E283" s="4">
        <f>SUMIFS(Derived_Metrics[Profit],Derived_Metrics[Customer ID],Derived_Metrics[[#This Row],[Customer ID]])</f>
        <v>361.7373</v>
      </c>
      <c r="F283" s="5">
        <f>_xlfn.PERCENTRANK.INC(Derived_Metrics[Customer Revenue],Derived_Metrics[[#This Row],[Customer Revenue]])</f>
        <v>0.79900000000000004</v>
      </c>
      <c r="G283" s="5" t="str" cm="1">
        <f t="array" ref="G283">_xlfn.IFS(Derived_Metrics[[#This Row],[Customer Revenue Percentile]]&gt;=0.8,"High Value",Derived_Metrics[[#This Row],[Customer Revenue Percentile]]&gt;=0.4,"Medium Value",TRUE,"Low Value")</f>
        <v>Medium Value</v>
      </c>
      <c r="H283" s="12">
        <f>_xlfn.RANK.EQ(Derived_Metrics[[#This Row],[Customer Revenue]],Derived_Metrics[Customer Revenue],0)</f>
        <v>423</v>
      </c>
      <c r="I283" s="15">
        <f>Derived_Metrics[[#This Row],[Customer Revenue]]/SUM(Derived_Metrics[Customer Revenue])</f>
        <v>7.139824810192631E-4</v>
      </c>
      <c r="J283" t="s">
        <v>329</v>
      </c>
      <c r="K283" s="5">
        <f>SUMIFS(Derived_Metrics[Revenue],Derived_Metrics[Product ID],Derived_Metrics[[#This Row],[Product ID]])</f>
        <v>78629.976500000004</v>
      </c>
      <c r="L283" s="5">
        <f>SUMIFS(Derived_Metrics[Profit],Derived_Metrics[Product ID],Derived_Metrics[[#This Row],[Product ID]])</f>
        <v>-327.23309999999998</v>
      </c>
      <c r="M283" s="5" t="str">
        <f>IF(AND(Derived_Metrics[[#This Row],[Product Revenue]]&gt;AVERAGE(Derived_Metrics[Product Revenue]),Derived_Metrics[[#This Row],[Product Profit]]&lt;0),"high sales Low Profit","Normal")</f>
        <v>high sales Low Profit</v>
      </c>
      <c r="N283">
        <v>300.904</v>
      </c>
      <c r="O283">
        <v>1</v>
      </c>
      <c r="P283">
        <v>0.2</v>
      </c>
      <c r="Q283">
        <v>11.283899999999999</v>
      </c>
      <c r="R283">
        <f>Derived_Metrics[[#This Row],[Selling Price]]*Derived_Metrics[[#This Row],[Quantity]]</f>
        <v>300.904</v>
      </c>
      <c r="S283" s="2">
        <f>IF(Derived_Metrics[[#This Row],[Revenue]]=0,0,Derived_Metrics[[#This Row],[Profit]]/Derived_Metrics[[#This Row],[Revenue]])</f>
        <v>3.7499999999999999E-2</v>
      </c>
      <c r="T283" t="str">
        <f>IF(Derived_Metrics[[#This Row],[Profit]]&lt;0, "Loss","Profit")</f>
        <v>Profit</v>
      </c>
      <c r="U283" s="5">
        <f>Derived_Metrics[[#This Row],[Selling Price]]*Derived_Metrics[[#This Row],[Quantity]]*Derived_Metrics[[#This Row],[Discount]]</f>
        <v>60.180800000000005</v>
      </c>
      <c r="V283" t="str">
        <f>IF(Derived_Metrics[[#This Row],[Discount]]&gt;0,"Discount Applied","No Discount")</f>
        <v>Discount Applied</v>
      </c>
      <c r="W283" t="str">
        <f>IF(Derived_Metrics[[#This Row],[Discount]]&gt;0.3,"High Discount","Low Discount")</f>
        <v>Low Discount</v>
      </c>
      <c r="X283" s="13">
        <f>SUMIFS(Derived_Metrics[Customer_Revenue_Share],Derived_Metrics[Customee_ Revenue _Rank],"&lt;="&amp;Derived_Metrics[[#This Row],[Customee_ Revenue _Rank]])</f>
        <v>0.57585544965688718</v>
      </c>
      <c r="Y283" t="str">
        <f>IF(Derived_Metrics[[#This Row],[Cumulative_Revenue_%]]&lt;=0.8,"Top 80% Revenue","Remaining 20% Revenue")</f>
        <v>Top 80% Revenue</v>
      </c>
    </row>
    <row r="284" spans="1:25" x14ac:dyDescent="0.25">
      <c r="A284" t="s">
        <v>1423</v>
      </c>
      <c r="B284" s="1">
        <v>42851</v>
      </c>
      <c r="C284" t="s">
        <v>1426</v>
      </c>
      <c r="D284" s="4">
        <f>SUMIFS(Derived_Metrics[Revenue],Derived_Metrics[Customer ID],Derived_Metrics[[#This Row],[Customer ID]])</f>
        <v>1.988</v>
      </c>
      <c r="E284" s="4">
        <f>SUMIFS(Derived_Metrics[Profit],Derived_Metrics[Customer ID],Derived_Metrics[[#This Row],[Customer ID]])</f>
        <v>-1.4413</v>
      </c>
      <c r="F284" s="5">
        <f>_xlfn.PERCENTRANK.INC(Derived_Metrics[Customer Revenue],Derived_Metrics[[#This Row],[Customer Revenue]])</f>
        <v>0</v>
      </c>
      <c r="G284" s="5" t="str" cm="1">
        <f t="array" ref="G284">_xlfn.IFS(Derived_Metrics[[#This Row],[Customer Revenue Percentile]]&gt;=0.8,"High Value",Derived_Metrics[[#This Row],[Customer Revenue Percentile]]&gt;=0.4,"Medium Value",TRUE,"Low Value")</f>
        <v>Low Value</v>
      </c>
      <c r="H284" s="12">
        <f>_xlfn.RANK.EQ(Derived_Metrics[[#This Row],[Customer Revenue]],Derived_Metrics[Customer Revenue],0)</f>
        <v>2121</v>
      </c>
      <c r="I284" s="15">
        <f>Derived_Metrics[[#This Row],[Customer Revenue]]/SUM(Derived_Metrics[Customer Revenue])</f>
        <v>1.2760589964642605E-7</v>
      </c>
      <c r="J284" t="s">
        <v>734</v>
      </c>
      <c r="K284" s="5">
        <f>SUMIFS(Derived_Metrics[Revenue],Derived_Metrics[Product ID],Derived_Metrics[[#This Row],[Product ID]])</f>
        <v>881.67800000000011</v>
      </c>
      <c r="L284" s="5">
        <f>SUMIFS(Derived_Metrics[Profit],Derived_Metrics[Product ID],Derived_Metrics[[#This Row],[Product ID]])</f>
        <v>52.483199999999997</v>
      </c>
      <c r="M284" s="5" t="str">
        <f>IF(AND(Derived_Metrics[[#This Row],[Product Revenue]]&gt;AVERAGE(Derived_Metrics[Product Revenue]),Derived_Metrics[[#This Row],[Product Profit]]&lt;0),"high sales Low Profit","Normal")</f>
        <v>Normal</v>
      </c>
      <c r="N284">
        <v>1.988</v>
      </c>
      <c r="O284">
        <v>1</v>
      </c>
      <c r="P284">
        <v>0.6</v>
      </c>
      <c r="Q284">
        <v>-1.4413</v>
      </c>
      <c r="R284">
        <f>Derived_Metrics[[#This Row],[Selling Price]]*Derived_Metrics[[#This Row],[Quantity]]</f>
        <v>1.988</v>
      </c>
      <c r="S284" s="2">
        <f>IF(Derived_Metrics[[#This Row],[Revenue]]=0,0,Derived_Metrics[[#This Row],[Profit]]/Derived_Metrics[[#This Row],[Revenue]])</f>
        <v>-0.72499999999999998</v>
      </c>
      <c r="T284" t="str">
        <f>IF(Derived_Metrics[[#This Row],[Profit]]&lt;0, "Loss","Profit")</f>
        <v>Loss</v>
      </c>
      <c r="U284" s="5">
        <f>Derived_Metrics[[#This Row],[Selling Price]]*Derived_Metrics[[#This Row],[Quantity]]*Derived_Metrics[[#This Row],[Discount]]</f>
        <v>1.1927999999999999</v>
      </c>
      <c r="V284" t="str">
        <f>IF(Derived_Metrics[[#This Row],[Discount]]&gt;0,"Discount Applied","No Discount")</f>
        <v>Discount Applied</v>
      </c>
      <c r="W284" t="str">
        <f>IF(Derived_Metrics[[#This Row],[Discount]]&gt;0.3,"High Discount","Low Discount")</f>
        <v>High Discount</v>
      </c>
      <c r="X284" s="13">
        <f>SUMIFS(Derived_Metrics[Customer_Revenue_Share],Derived_Metrics[Customee_ Revenue _Rank],"&lt;="&amp;Derived_Metrics[[#This Row],[Customee_ Revenue _Rank]])</f>
        <v>1.0000000000000038</v>
      </c>
      <c r="Y284" t="str">
        <f>IF(Derived_Metrics[[#This Row],[Cumulative_Revenue_%]]&lt;=0.8,"Top 80% Revenue","Remaining 20% Revenue")</f>
        <v>Remaining 20% Revenue</v>
      </c>
    </row>
    <row r="285" spans="1:25" x14ac:dyDescent="0.25">
      <c r="A285" t="s">
        <v>1428</v>
      </c>
      <c r="B285" s="1">
        <v>41908</v>
      </c>
      <c r="C285" t="s">
        <v>1430</v>
      </c>
      <c r="D285" s="4">
        <f>SUMIFS(Derived_Metrics[Revenue],Derived_Metrics[Customer ID],Derived_Metrics[[#This Row],[Customer ID]])</f>
        <v>11500.93</v>
      </c>
      <c r="E285" s="4">
        <f>SUMIFS(Derived_Metrics[Profit],Derived_Metrics[Customer ID],Derived_Metrics[[#This Row],[Customer ID]])</f>
        <v>91.212800000000001</v>
      </c>
      <c r="F285" s="5">
        <f>_xlfn.PERCENTRANK.INC(Derived_Metrics[Customer Revenue],Derived_Metrics[[#This Row],[Customer Revenue]])</f>
        <v>0.81399999999999995</v>
      </c>
      <c r="G285" s="5" t="str" cm="1">
        <f t="array" ref="G285">_xlfn.IFS(Derived_Metrics[[#This Row],[Customer Revenue Percentile]]&gt;=0.8,"High Value",Derived_Metrics[[#This Row],[Customer Revenue Percentile]]&gt;=0.4,"Medium Value",TRUE,"Low Value")</f>
        <v>High Value</v>
      </c>
      <c r="H285" s="12">
        <f>_xlfn.RANK.EQ(Derived_Metrics[[#This Row],[Customer Revenue]],Derived_Metrics[Customer Revenue],0)</f>
        <v>391</v>
      </c>
      <c r="I285" s="15">
        <f>Derived_Metrics[[#This Row],[Customer Revenue]]/SUM(Derived_Metrics[Customer Revenue])</f>
        <v>7.3822259528197722E-4</v>
      </c>
      <c r="J285" t="s">
        <v>1432</v>
      </c>
      <c r="K285" s="5">
        <f>SUMIFS(Derived_Metrics[Revenue],Derived_Metrics[Product ID],Derived_Metrics[[#This Row],[Product ID]])</f>
        <v>6914.48</v>
      </c>
      <c r="L285" s="5">
        <f>SUMIFS(Derived_Metrics[Profit],Derived_Metrics[Product ID],Derived_Metrics[[#This Row],[Product ID]])</f>
        <v>54.588000000000001</v>
      </c>
      <c r="M285" s="5" t="str">
        <f>IF(AND(Derived_Metrics[[#This Row],[Product Revenue]]&gt;AVERAGE(Derived_Metrics[Product Revenue]),Derived_Metrics[[#This Row],[Product Profit]]&lt;0),"high sales Low Profit","Normal")</f>
        <v>Normal</v>
      </c>
      <c r="N285">
        <v>145.56800000000001</v>
      </c>
      <c r="O285">
        <v>2</v>
      </c>
      <c r="P285">
        <v>0.2</v>
      </c>
      <c r="Q285">
        <v>0</v>
      </c>
      <c r="R285">
        <f>Derived_Metrics[[#This Row],[Selling Price]]*Derived_Metrics[[#This Row],[Quantity]]</f>
        <v>291.13600000000002</v>
      </c>
      <c r="S285" s="2">
        <f>IF(Derived_Metrics[[#This Row],[Revenue]]=0,0,Derived_Metrics[[#This Row],[Profit]]/Derived_Metrics[[#This Row],[Revenue]])</f>
        <v>0</v>
      </c>
      <c r="T285" t="str">
        <f>IF(Derived_Metrics[[#This Row],[Profit]]&lt;0, "Loss","Profit")</f>
        <v>Profit</v>
      </c>
      <c r="U285" s="5">
        <f>Derived_Metrics[[#This Row],[Selling Price]]*Derived_Metrics[[#This Row],[Quantity]]*Derived_Metrics[[#This Row],[Discount]]</f>
        <v>58.227200000000011</v>
      </c>
      <c r="V285" t="str">
        <f>IF(Derived_Metrics[[#This Row],[Discount]]&gt;0,"Discount Applied","No Discount")</f>
        <v>Discount Applied</v>
      </c>
      <c r="W285" t="str">
        <f>IF(Derived_Metrics[[#This Row],[Discount]]&gt;0.3,"High Discount","Low Discount")</f>
        <v>Low Discount</v>
      </c>
      <c r="X285" s="13">
        <f>SUMIFS(Derived_Metrics[Customer_Revenue_Share],Derived_Metrics[Customee_ Revenue _Rank],"&lt;="&amp;Derived_Metrics[[#This Row],[Customee_ Revenue _Rank]])</f>
        <v>0.55274540322810173</v>
      </c>
      <c r="Y285" t="str">
        <f>IF(Derived_Metrics[[#This Row],[Cumulative_Revenue_%]]&lt;=0.8,"Top 80% Revenue","Remaining 20% Revenue")</f>
        <v>Top 80% Revenue</v>
      </c>
    </row>
    <row r="286" spans="1:25" x14ac:dyDescent="0.25">
      <c r="A286" t="s">
        <v>1434</v>
      </c>
      <c r="B286" s="1">
        <v>43019</v>
      </c>
      <c r="C286" t="s">
        <v>1435</v>
      </c>
      <c r="D286" s="4">
        <f>SUMIFS(Derived_Metrics[Revenue],Derived_Metrics[Customer ID],Derived_Metrics[[#This Row],[Customer ID]])</f>
        <v>3630.72</v>
      </c>
      <c r="E286" s="4">
        <f>SUMIFS(Derived_Metrics[Profit],Derived_Metrics[Customer ID],Derived_Metrics[[#This Row],[Customer ID]])</f>
        <v>-145.04159999999999</v>
      </c>
      <c r="F286" s="5">
        <f>_xlfn.PERCENTRANK.INC(Derived_Metrics[Customer Revenue],Derived_Metrics[[#This Row],[Customer Revenue]])</f>
        <v>0.45400000000000001</v>
      </c>
      <c r="G286" s="5" t="str" cm="1">
        <f t="array" ref="G286">_xlfn.IFS(Derived_Metrics[[#This Row],[Customer Revenue Percentile]]&gt;=0.8,"High Value",Derived_Metrics[[#This Row],[Customer Revenue Percentile]]&gt;=0.4,"Medium Value",TRUE,"Low Value")</f>
        <v>Medium Value</v>
      </c>
      <c r="H286" s="12">
        <f>_xlfn.RANK.EQ(Derived_Metrics[[#This Row],[Customer Revenue]],Derived_Metrics[Customer Revenue],0)</f>
        <v>1156</v>
      </c>
      <c r="I286" s="15">
        <f>Derived_Metrics[[#This Row],[Customer Revenue]]/SUM(Derived_Metrics[Customer Revenue])</f>
        <v>2.3304893961985509E-4</v>
      </c>
      <c r="J286" t="s">
        <v>440</v>
      </c>
      <c r="K286" s="5">
        <f>SUMIFS(Derived_Metrics[Revenue],Derived_Metrics[Product ID],Derived_Metrics[[#This Row],[Product ID]])</f>
        <v>23377.536</v>
      </c>
      <c r="L286" s="5">
        <f>SUMIFS(Derived_Metrics[Profit],Derived_Metrics[Product ID],Derived_Metrics[[#This Row],[Product ID]])</f>
        <v>-989.04959999999994</v>
      </c>
      <c r="M286" s="5" t="str">
        <f>IF(AND(Derived_Metrics[[#This Row],[Product Revenue]]&gt;AVERAGE(Derived_Metrics[Product Revenue]),Derived_Metrics[[#This Row],[Product Profit]]&lt;0),"high sales Low Profit","Normal")</f>
        <v>high sales Low Profit</v>
      </c>
      <c r="N286">
        <v>899.13599999999997</v>
      </c>
      <c r="O286">
        <v>4</v>
      </c>
      <c r="P286">
        <v>0.2</v>
      </c>
      <c r="Q286">
        <v>-146.1096</v>
      </c>
      <c r="R286">
        <f>Derived_Metrics[[#This Row],[Selling Price]]*Derived_Metrics[[#This Row],[Quantity]]</f>
        <v>3596.5439999999999</v>
      </c>
      <c r="S286" s="2">
        <f>IF(Derived_Metrics[[#This Row],[Revenue]]=0,0,Derived_Metrics[[#This Row],[Profit]]/Derived_Metrics[[#This Row],[Revenue]])</f>
        <v>-4.0625000000000001E-2</v>
      </c>
      <c r="T286" t="str">
        <f>IF(Derived_Metrics[[#This Row],[Profit]]&lt;0, "Loss","Profit")</f>
        <v>Loss</v>
      </c>
      <c r="U286" s="5">
        <f>Derived_Metrics[[#This Row],[Selling Price]]*Derived_Metrics[[#This Row],[Quantity]]*Derived_Metrics[[#This Row],[Discount]]</f>
        <v>719.30880000000002</v>
      </c>
      <c r="V286" t="str">
        <f>IF(Derived_Metrics[[#This Row],[Discount]]&gt;0,"Discount Applied","No Discount")</f>
        <v>Discount Applied</v>
      </c>
      <c r="W286" t="str">
        <f>IF(Derived_Metrics[[#This Row],[Discount]]&gt;0.3,"High Discount","Low Discount")</f>
        <v>Low Discount</v>
      </c>
      <c r="X286" s="13">
        <f>SUMIFS(Derived_Metrics[Customer_Revenue_Share],Derived_Metrics[Customee_ Revenue _Rank],"&lt;="&amp;Derived_Metrics[[#This Row],[Customee_ Revenue _Rank]])</f>
        <v>0.90057590062227622</v>
      </c>
      <c r="Y286" t="str">
        <f>IF(Derived_Metrics[[#This Row],[Cumulative_Revenue_%]]&lt;=0.8,"Top 80% Revenue","Remaining 20% Revenue")</f>
        <v>Remaining 20% Revenue</v>
      </c>
    </row>
    <row r="287" spans="1:25" x14ac:dyDescent="0.25">
      <c r="A287" t="s">
        <v>1438</v>
      </c>
      <c r="B287" s="1">
        <v>42954</v>
      </c>
      <c r="C287" t="s">
        <v>1439</v>
      </c>
      <c r="D287" s="4">
        <f>SUMIFS(Derived_Metrics[Revenue],Derived_Metrics[Customer ID],Derived_Metrics[[#This Row],[Customer ID]])</f>
        <v>1515.8590000000002</v>
      </c>
      <c r="E287" s="4">
        <f>SUMIFS(Derived_Metrics[Profit],Derived_Metrics[Customer ID],Derived_Metrics[[#This Row],[Customer ID]])</f>
        <v>-97.840599999999995</v>
      </c>
      <c r="F287" s="5">
        <f>_xlfn.PERCENTRANK.INC(Derived_Metrics[Customer Revenue],Derived_Metrics[[#This Row],[Customer Revenue]])</f>
        <v>0.22</v>
      </c>
      <c r="G287" s="5" t="str" cm="1">
        <f t="array" ref="G287">_xlfn.IFS(Derived_Metrics[[#This Row],[Customer Revenue Percentile]]&gt;=0.8,"High Value",Derived_Metrics[[#This Row],[Customer Revenue Percentile]]&gt;=0.4,"Medium Value",TRUE,"Low Value")</f>
        <v>Low Value</v>
      </c>
      <c r="H287" s="12">
        <f>_xlfn.RANK.EQ(Derived_Metrics[[#This Row],[Customer Revenue]],Derived_Metrics[Customer Revenue],0)</f>
        <v>1650</v>
      </c>
      <c r="I287" s="15">
        <f>Derived_Metrics[[#This Row],[Customer Revenue]]/SUM(Derived_Metrics[Customer Revenue])</f>
        <v>9.7300076173104506E-5</v>
      </c>
      <c r="J287" t="s">
        <v>423</v>
      </c>
      <c r="K287" s="5">
        <f>SUMIFS(Derived_Metrics[Revenue],Derived_Metrics[Product ID],Derived_Metrics[[#This Row],[Product ID]])</f>
        <v>2013.42</v>
      </c>
      <c r="L287" s="5">
        <f>SUMIFS(Derived_Metrics[Profit],Derived_Metrics[Product ID],Derived_Metrics[[#This Row],[Product ID]])</f>
        <v>138.31319999999999</v>
      </c>
      <c r="M287" s="5" t="str">
        <f>IF(AND(Derived_Metrics[[#This Row],[Product Revenue]]&gt;AVERAGE(Derived_Metrics[Product Revenue]),Derived_Metrics[[#This Row],[Product Profit]]&lt;0),"high sales Low Profit","Normal")</f>
        <v>Normal</v>
      </c>
      <c r="N287">
        <v>145.9</v>
      </c>
      <c r="O287">
        <v>5</v>
      </c>
      <c r="P287">
        <v>0</v>
      </c>
      <c r="Q287">
        <v>62.737000000000002</v>
      </c>
      <c r="R287">
        <f>Derived_Metrics[[#This Row],[Selling Price]]*Derived_Metrics[[#This Row],[Quantity]]</f>
        <v>729.5</v>
      </c>
      <c r="S287" s="2">
        <f>IF(Derived_Metrics[[#This Row],[Revenue]]=0,0,Derived_Metrics[[#This Row],[Profit]]/Derived_Metrics[[#This Row],[Revenue]])</f>
        <v>8.6000000000000007E-2</v>
      </c>
      <c r="T287" t="str">
        <f>IF(Derived_Metrics[[#This Row],[Profit]]&lt;0, "Loss","Profit")</f>
        <v>Profit</v>
      </c>
      <c r="U287" s="5">
        <f>Derived_Metrics[[#This Row],[Selling Price]]*Derived_Metrics[[#This Row],[Quantity]]*Derived_Metrics[[#This Row],[Discount]]</f>
        <v>0</v>
      </c>
      <c r="V287" t="str">
        <f>IF(Derived_Metrics[[#This Row],[Discount]]&gt;0,"Discount Applied","No Discount")</f>
        <v>No Discount</v>
      </c>
      <c r="W287" t="str">
        <f>IF(Derived_Metrics[[#This Row],[Discount]]&gt;0.3,"High Discount","Low Discount")</f>
        <v>Low Discount</v>
      </c>
      <c r="X287" s="13">
        <f>SUMIFS(Derived_Metrics[Customer_Revenue_Share],Derived_Metrics[Customee_ Revenue _Rank],"&lt;="&amp;Derived_Metrics[[#This Row],[Customee_ Revenue _Rank]])</f>
        <v>0.98024789572121274</v>
      </c>
      <c r="Y287" t="str">
        <f>IF(Derived_Metrics[[#This Row],[Cumulative_Revenue_%]]&lt;=0.8,"Top 80% Revenue","Remaining 20% Revenue")</f>
        <v>Remaining 20% Revenue</v>
      </c>
    </row>
    <row r="288" spans="1:25" x14ac:dyDescent="0.25">
      <c r="A288" t="s">
        <v>1442</v>
      </c>
      <c r="B288" s="1">
        <v>42362</v>
      </c>
      <c r="C288" t="s">
        <v>1444</v>
      </c>
      <c r="D288" s="4">
        <f>SUMIFS(Derived_Metrics[Revenue],Derived_Metrics[Customer ID],Derived_Metrics[[#This Row],[Customer ID]])</f>
        <v>4130.4059999999999</v>
      </c>
      <c r="E288" s="4">
        <f>SUMIFS(Derived_Metrics[Profit],Derived_Metrics[Customer ID],Derived_Metrics[[#This Row],[Customer ID]])</f>
        <v>-786.74400000000003</v>
      </c>
      <c r="F288" s="5">
        <f>_xlfn.PERCENTRANK.INC(Derived_Metrics[Customer Revenue],Derived_Metrics[[#This Row],[Customer Revenue]])</f>
        <v>0.49199999999999999</v>
      </c>
      <c r="G288" s="5" t="str" cm="1">
        <f t="array" ref="G288">_xlfn.IFS(Derived_Metrics[[#This Row],[Customer Revenue Percentile]]&gt;=0.8,"High Value",Derived_Metrics[[#This Row],[Customer Revenue Percentile]]&gt;=0.4,"Medium Value",TRUE,"Low Value")</f>
        <v>Medium Value</v>
      </c>
      <c r="H288" s="12">
        <f>_xlfn.RANK.EQ(Derived_Metrics[[#This Row],[Customer Revenue]],Derived_Metrics[Customer Revenue],0)</f>
        <v>1077</v>
      </c>
      <c r="I288" s="15">
        <f>Derived_Metrics[[#This Row],[Customer Revenue]]/SUM(Derived_Metrics[Customer Revenue])</f>
        <v>2.6512282370975656E-4</v>
      </c>
      <c r="J288" t="s">
        <v>281</v>
      </c>
      <c r="K288" s="5">
        <f>SUMIFS(Derived_Metrics[Revenue],Derived_Metrics[Product ID],Derived_Metrics[[#This Row],[Product ID]])</f>
        <v>26566.659</v>
      </c>
      <c r="L288" s="5">
        <f>SUMIFS(Derived_Metrics[Profit],Derived_Metrics[Product ID],Derived_Metrics[[#This Row],[Product ID]])</f>
        <v>-126.44100000000005</v>
      </c>
      <c r="M288" s="5" t="str">
        <f>IF(AND(Derived_Metrics[[#This Row],[Product Revenue]]&gt;AVERAGE(Derived_Metrics[Product Revenue]),Derived_Metrics[[#This Row],[Product Profit]]&lt;0),"high sales Low Profit","Normal")</f>
        <v>high sales Low Profit</v>
      </c>
      <c r="N288">
        <v>590.05799999999999</v>
      </c>
      <c r="O288">
        <v>7</v>
      </c>
      <c r="P288">
        <v>0.7</v>
      </c>
      <c r="Q288">
        <v>-786.74400000000003</v>
      </c>
      <c r="R288">
        <f>Derived_Metrics[[#This Row],[Selling Price]]*Derived_Metrics[[#This Row],[Quantity]]</f>
        <v>4130.4059999999999</v>
      </c>
      <c r="S288" s="2">
        <f>IF(Derived_Metrics[[#This Row],[Revenue]]=0,0,Derived_Metrics[[#This Row],[Profit]]/Derived_Metrics[[#This Row],[Revenue]])</f>
        <v>-0.19047619047619049</v>
      </c>
      <c r="T288" t="str">
        <f>IF(Derived_Metrics[[#This Row],[Profit]]&lt;0, "Loss","Profit")</f>
        <v>Loss</v>
      </c>
      <c r="U288" s="5">
        <f>Derived_Metrics[[#This Row],[Selling Price]]*Derived_Metrics[[#This Row],[Quantity]]*Derived_Metrics[[#This Row],[Discount]]</f>
        <v>2891.2841999999996</v>
      </c>
      <c r="V288" t="str">
        <f>IF(Derived_Metrics[[#This Row],[Discount]]&gt;0,"Discount Applied","No Discount")</f>
        <v>Discount Applied</v>
      </c>
      <c r="W288" t="str">
        <f>IF(Derived_Metrics[[#This Row],[Discount]]&gt;0.3,"High Discount","Low Discount")</f>
        <v>High Discount</v>
      </c>
      <c r="X288" s="13">
        <f>SUMIFS(Derived_Metrics[Customer_Revenue_Share],Derived_Metrics[Customee_ Revenue _Rank],"&lt;="&amp;Derived_Metrics[[#This Row],[Customee_ Revenue _Rank]])</f>
        <v>0.8807580463060759</v>
      </c>
      <c r="Y288" t="str">
        <f>IF(Derived_Metrics[[#This Row],[Cumulative_Revenue_%]]&lt;=0.8,"Top 80% Revenue","Remaining 20% Revenue")</f>
        <v>Remaining 20% Revenue</v>
      </c>
    </row>
    <row r="289" spans="1:25" x14ac:dyDescent="0.25">
      <c r="A289" t="s">
        <v>1446</v>
      </c>
      <c r="B289" s="1">
        <v>42261</v>
      </c>
      <c r="C289" t="s">
        <v>1448</v>
      </c>
      <c r="D289" s="4">
        <f>SUMIFS(Derived_Metrics[Revenue],Derived_Metrics[Customer ID],Derived_Metrics[[#This Row],[Customer ID]])</f>
        <v>10461.597600000001</v>
      </c>
      <c r="E289" s="4">
        <f>SUMIFS(Derived_Metrics[Profit],Derived_Metrics[Customer ID],Derived_Metrics[[#This Row],[Customer ID]])</f>
        <v>141.5274</v>
      </c>
      <c r="F289" s="5">
        <f>_xlfn.PERCENTRANK.INC(Derived_Metrics[Customer Revenue],Derived_Metrics[[#This Row],[Customer Revenue]])</f>
        <v>0.76900000000000002</v>
      </c>
      <c r="G289" s="5" t="str" cm="1">
        <f t="array" ref="G289">_xlfn.IFS(Derived_Metrics[[#This Row],[Customer Revenue Percentile]]&gt;=0.8,"High Value",Derived_Metrics[[#This Row],[Customer Revenue Percentile]]&gt;=0.4,"Medium Value",TRUE,"Low Value")</f>
        <v>Medium Value</v>
      </c>
      <c r="H289" s="12">
        <f>_xlfn.RANK.EQ(Derived_Metrics[[#This Row],[Customer Revenue]],Derived_Metrics[Customer Revenue],0)</f>
        <v>487</v>
      </c>
      <c r="I289" s="15">
        <f>Derived_Metrics[[#This Row],[Customer Revenue]]/SUM(Derived_Metrics[Customer Revenue])</f>
        <v>6.7150984581835593E-4</v>
      </c>
      <c r="J289" t="s">
        <v>1451</v>
      </c>
      <c r="K289" s="5">
        <f>SUMIFS(Derived_Metrics[Revenue],Derived_Metrics[Product ID],Derived_Metrics[[#This Row],[Product ID]])</f>
        <v>10186.290000000001</v>
      </c>
      <c r="L289" s="5">
        <f>SUMIFS(Derived_Metrics[Profit],Derived_Metrics[Product ID],Derived_Metrics[[#This Row],[Product ID]])</f>
        <v>-328.59</v>
      </c>
      <c r="M289" s="5" t="str">
        <f>IF(AND(Derived_Metrics[[#This Row],[Product Revenue]]&gt;AVERAGE(Derived_Metrics[Product Revenue]),Derived_Metrics[[#This Row],[Product Profit]]&lt;0),"high sales Low Profit","Normal")</f>
        <v>Normal</v>
      </c>
      <c r="N289">
        <v>912.75</v>
      </c>
      <c r="O289">
        <v>5</v>
      </c>
      <c r="P289">
        <v>0</v>
      </c>
      <c r="Q289">
        <v>118.6575</v>
      </c>
      <c r="R289">
        <f>Derived_Metrics[[#This Row],[Selling Price]]*Derived_Metrics[[#This Row],[Quantity]]</f>
        <v>4563.75</v>
      </c>
      <c r="S289" s="2">
        <f>IF(Derived_Metrics[[#This Row],[Revenue]]=0,0,Derived_Metrics[[#This Row],[Profit]]/Derived_Metrics[[#This Row],[Revenue]])</f>
        <v>2.5999999999999999E-2</v>
      </c>
      <c r="T289" t="str">
        <f>IF(Derived_Metrics[[#This Row],[Profit]]&lt;0, "Loss","Profit")</f>
        <v>Profit</v>
      </c>
      <c r="U289" s="5">
        <f>Derived_Metrics[[#This Row],[Selling Price]]*Derived_Metrics[[#This Row],[Quantity]]*Derived_Metrics[[#This Row],[Discount]]</f>
        <v>0</v>
      </c>
      <c r="V289" t="str">
        <f>IF(Derived_Metrics[[#This Row],[Discount]]&gt;0,"Discount Applied","No Discount")</f>
        <v>No Discount</v>
      </c>
      <c r="W289" t="str">
        <f>IF(Derived_Metrics[[#This Row],[Discount]]&gt;0.3,"High Discount","Low Discount")</f>
        <v>Low Discount</v>
      </c>
      <c r="X289" s="13">
        <f>SUMIFS(Derived_Metrics[Customer_Revenue_Share],Derived_Metrics[Customee_ Revenue _Rank],"&lt;="&amp;Derived_Metrics[[#This Row],[Customee_ Revenue _Rank]])</f>
        <v>0.61973541942485377</v>
      </c>
      <c r="Y289" t="str">
        <f>IF(Derived_Metrics[[#This Row],[Cumulative_Revenue_%]]&lt;=0.8,"Top 80% Revenue","Remaining 20% Revenue")</f>
        <v>Top 80% Revenue</v>
      </c>
    </row>
    <row r="290" spans="1:25" x14ac:dyDescent="0.25">
      <c r="A290" t="s">
        <v>1453</v>
      </c>
      <c r="B290" s="1">
        <v>42438</v>
      </c>
      <c r="C290" t="s">
        <v>1454</v>
      </c>
      <c r="D290" s="4">
        <f>SUMIFS(Derived_Metrics[Revenue],Derived_Metrics[Customer ID],Derived_Metrics[[#This Row],[Customer ID]])</f>
        <v>2124.6999999999998</v>
      </c>
      <c r="E290" s="4">
        <f>SUMIFS(Derived_Metrics[Profit],Derived_Metrics[Customer ID],Derived_Metrics[[#This Row],[Customer ID]])</f>
        <v>-347.31170000000003</v>
      </c>
      <c r="F290" s="5">
        <f>_xlfn.PERCENTRANK.INC(Derived_Metrics[Customer Revenue],Derived_Metrics[[#This Row],[Customer Revenue]])</f>
        <v>0.29699999999999999</v>
      </c>
      <c r="G290" s="5" t="str" cm="1">
        <f t="array" ref="G290">_xlfn.IFS(Derived_Metrics[[#This Row],[Customer Revenue Percentile]]&gt;=0.8,"High Value",Derived_Metrics[[#This Row],[Customer Revenue Percentile]]&gt;=0.4,"Medium Value",TRUE,"Low Value")</f>
        <v>Low Value</v>
      </c>
      <c r="H290" s="12">
        <f>_xlfn.RANK.EQ(Derived_Metrics[[#This Row],[Customer Revenue]],Derived_Metrics[Customer Revenue],0)</f>
        <v>1486</v>
      </c>
      <c r="I290" s="15">
        <f>Derived_Metrics[[#This Row],[Customer Revenue]]/SUM(Derived_Metrics[Customer Revenue])</f>
        <v>1.3638040994907514E-4</v>
      </c>
      <c r="J290" t="s">
        <v>826</v>
      </c>
      <c r="K290" s="5">
        <f>SUMIFS(Derived_Metrics[Revenue],Derived_Metrics[Product ID],Derived_Metrics[[#This Row],[Product ID]])</f>
        <v>8213.3040000000001</v>
      </c>
      <c r="L290" s="5">
        <f>SUMIFS(Derived_Metrics[Profit],Derived_Metrics[Product ID],Derived_Metrics[[#This Row],[Product ID]])</f>
        <v>-40.576799999999977</v>
      </c>
      <c r="M290" s="5" t="str">
        <f>IF(AND(Derived_Metrics[[#This Row],[Product Revenue]]&gt;AVERAGE(Derived_Metrics[Product Revenue]),Derived_Metrics[[#This Row],[Product Profit]]&lt;0),"high sales Low Profit","Normal")</f>
        <v>Normal</v>
      </c>
      <c r="N290">
        <v>83.951999999999998</v>
      </c>
      <c r="O290">
        <v>3</v>
      </c>
      <c r="P290">
        <v>0.6</v>
      </c>
      <c r="Q290">
        <v>-90.248400000000004</v>
      </c>
      <c r="R290">
        <f>Derived_Metrics[[#This Row],[Selling Price]]*Derived_Metrics[[#This Row],[Quantity]]</f>
        <v>251.85599999999999</v>
      </c>
      <c r="S290" s="2">
        <f>IF(Derived_Metrics[[#This Row],[Revenue]]=0,0,Derived_Metrics[[#This Row],[Profit]]/Derived_Metrics[[#This Row],[Revenue]])</f>
        <v>-0.35833333333333334</v>
      </c>
      <c r="T290" t="str">
        <f>IF(Derived_Metrics[[#This Row],[Profit]]&lt;0, "Loss","Profit")</f>
        <v>Loss</v>
      </c>
      <c r="U290" s="5">
        <f>Derived_Metrics[[#This Row],[Selling Price]]*Derived_Metrics[[#This Row],[Quantity]]*Derived_Metrics[[#This Row],[Discount]]</f>
        <v>151.11359999999999</v>
      </c>
      <c r="V290" t="str">
        <f>IF(Derived_Metrics[[#This Row],[Discount]]&gt;0,"Discount Applied","No Discount")</f>
        <v>Discount Applied</v>
      </c>
      <c r="W290" t="str">
        <f>IF(Derived_Metrics[[#This Row],[Discount]]&gt;0.3,"High Discount","Low Discount")</f>
        <v>High Discount</v>
      </c>
      <c r="X290" s="13">
        <f>SUMIFS(Derived_Metrics[Customer_Revenue_Share],Derived_Metrics[Customee_ Revenue _Rank],"&lt;="&amp;Derived_Metrics[[#This Row],[Customee_ Revenue _Rank]])</f>
        <v>0.96113090850930127</v>
      </c>
      <c r="Y290" t="str">
        <f>IF(Derived_Metrics[[#This Row],[Cumulative_Revenue_%]]&lt;=0.8,"Top 80% Revenue","Remaining 20% Revenue")</f>
        <v>Remaining 20% Revenue</v>
      </c>
    </row>
    <row r="291" spans="1:25" x14ac:dyDescent="0.25">
      <c r="A291" t="s">
        <v>1456</v>
      </c>
      <c r="B291" s="1">
        <v>42492</v>
      </c>
      <c r="C291" t="s">
        <v>1457</v>
      </c>
      <c r="D291" s="4">
        <f>SUMIFS(Derived_Metrics[Revenue],Derived_Metrics[Customer ID],Derived_Metrics[[#This Row],[Customer ID]])</f>
        <v>23721.364000000001</v>
      </c>
      <c r="E291" s="4">
        <f>SUMIFS(Derived_Metrics[Profit],Derived_Metrics[Customer ID],Derived_Metrics[[#This Row],[Customer ID]])</f>
        <v>570.87939999999992</v>
      </c>
      <c r="F291" s="5">
        <f>_xlfn.PERCENTRANK.INC(Derived_Metrics[Customer Revenue],Derived_Metrics[[#This Row],[Customer Revenue]])</f>
        <v>0.94199999999999995</v>
      </c>
      <c r="G291" s="5" t="str" cm="1">
        <f t="array" ref="G291">_xlfn.IFS(Derived_Metrics[[#This Row],[Customer Revenue Percentile]]&gt;=0.8,"High Value",Derived_Metrics[[#This Row],[Customer Revenue Percentile]]&gt;=0.4,"Medium Value",TRUE,"Low Value")</f>
        <v>High Value</v>
      </c>
      <c r="H291" s="12">
        <f>_xlfn.RANK.EQ(Derived_Metrics[[#This Row],[Customer Revenue]],Derived_Metrics[Customer Revenue],0)</f>
        <v>115</v>
      </c>
      <c r="I291" s="15">
        <f>Derived_Metrics[[#This Row],[Customer Revenue]]/SUM(Derived_Metrics[Customer Revenue])</f>
        <v>1.5226287696480602E-3</v>
      </c>
      <c r="J291" t="s">
        <v>383</v>
      </c>
      <c r="K291" s="5">
        <f>SUMIFS(Derived_Metrics[Revenue],Derived_Metrics[Product ID],Derived_Metrics[[#This Row],[Product ID]])</f>
        <v>6526.58</v>
      </c>
      <c r="L291" s="5">
        <f>SUMIFS(Derived_Metrics[Profit],Derived_Metrics[Product ID],Derived_Metrics[[#This Row],[Product ID]])</f>
        <v>322.95060000000001</v>
      </c>
      <c r="M291" s="5" t="str">
        <f>IF(AND(Derived_Metrics[[#This Row],[Product Revenue]]&gt;AVERAGE(Derived_Metrics[Product Revenue]),Derived_Metrics[[#This Row],[Product Profit]]&lt;0),"high sales Low Profit","Normal")</f>
        <v>Normal</v>
      </c>
      <c r="N291">
        <v>18.84</v>
      </c>
      <c r="O291">
        <v>3</v>
      </c>
      <c r="P291">
        <v>0</v>
      </c>
      <c r="Q291">
        <v>7.1592000000000002</v>
      </c>
      <c r="R291">
        <f>Derived_Metrics[[#This Row],[Selling Price]]*Derived_Metrics[[#This Row],[Quantity]]</f>
        <v>56.519999999999996</v>
      </c>
      <c r="S291" s="2">
        <f>IF(Derived_Metrics[[#This Row],[Revenue]]=0,0,Derived_Metrics[[#This Row],[Profit]]/Derived_Metrics[[#This Row],[Revenue]])</f>
        <v>0.12666666666666668</v>
      </c>
      <c r="T291" t="str">
        <f>IF(Derived_Metrics[[#This Row],[Profit]]&lt;0, "Loss","Profit")</f>
        <v>Profit</v>
      </c>
      <c r="U291" s="5">
        <f>Derived_Metrics[[#This Row],[Selling Price]]*Derived_Metrics[[#This Row],[Quantity]]*Derived_Metrics[[#This Row],[Discount]]</f>
        <v>0</v>
      </c>
      <c r="V291" t="str">
        <f>IF(Derived_Metrics[[#This Row],[Discount]]&gt;0,"Discount Applied","No Discount")</f>
        <v>No Discount</v>
      </c>
      <c r="W291" t="str">
        <f>IF(Derived_Metrics[[#This Row],[Discount]]&gt;0.3,"High Discount","Low Discount")</f>
        <v>Low Discount</v>
      </c>
      <c r="X291" s="13">
        <f>SUMIFS(Derived_Metrics[Customer_Revenue_Share],Derived_Metrics[Customee_ Revenue _Rank],"&lt;="&amp;Derived_Metrics[[#This Row],[Customee_ Revenue _Rank]])</f>
        <v>0.27091093632469848</v>
      </c>
      <c r="Y291" t="str">
        <f>IF(Derived_Metrics[[#This Row],[Cumulative_Revenue_%]]&lt;=0.8,"Top 80% Revenue","Remaining 20% Revenue")</f>
        <v>Top 80% Revenue</v>
      </c>
    </row>
    <row r="292" spans="1:25" x14ac:dyDescent="0.25">
      <c r="A292" t="s">
        <v>1456</v>
      </c>
      <c r="B292" s="1">
        <v>42492</v>
      </c>
      <c r="C292" t="s">
        <v>1457</v>
      </c>
      <c r="D292" s="4">
        <f>SUMIFS(Derived_Metrics[Revenue],Derived_Metrics[Customer ID],Derived_Metrics[[#This Row],[Customer ID]])</f>
        <v>23721.364000000001</v>
      </c>
      <c r="E292" s="4">
        <f>SUMIFS(Derived_Metrics[Profit],Derived_Metrics[Customer ID],Derived_Metrics[[#This Row],[Customer ID]])</f>
        <v>570.87939999999992</v>
      </c>
      <c r="F292" s="5">
        <f>_xlfn.PERCENTRANK.INC(Derived_Metrics[Customer Revenue],Derived_Metrics[[#This Row],[Customer Revenue]])</f>
        <v>0.94199999999999995</v>
      </c>
      <c r="G292" s="5" t="str" cm="1">
        <f t="array" ref="G292">_xlfn.IFS(Derived_Metrics[[#This Row],[Customer Revenue Percentile]]&gt;=0.8,"High Value",Derived_Metrics[[#This Row],[Customer Revenue Percentile]]&gt;=0.4,"Medium Value",TRUE,"Low Value")</f>
        <v>High Value</v>
      </c>
      <c r="H292" s="12">
        <f>_xlfn.RANK.EQ(Derived_Metrics[[#This Row],[Customer Revenue]],Derived_Metrics[Customer Revenue],0)</f>
        <v>115</v>
      </c>
      <c r="I292" s="15">
        <f>Derived_Metrics[[#This Row],[Customer Revenue]]/SUM(Derived_Metrics[Customer Revenue])</f>
        <v>1.5226287696480602E-3</v>
      </c>
      <c r="J292" t="s">
        <v>809</v>
      </c>
      <c r="K292" s="5">
        <f>SUMIFS(Derived_Metrics[Revenue],Derived_Metrics[Product ID],Derived_Metrics[[#This Row],[Product ID]])</f>
        <v>16444.629499999999</v>
      </c>
      <c r="L292" s="5">
        <f>SUMIFS(Derived_Metrics[Profit],Derived_Metrics[Product ID],Derived_Metrics[[#This Row],[Product ID]])</f>
        <v>135.58870000000002</v>
      </c>
      <c r="M292" s="5" t="str">
        <f>IF(AND(Derived_Metrics[[#This Row],[Product Revenue]]&gt;AVERAGE(Derived_Metrics[Product Revenue]),Derived_Metrics[[#This Row],[Product Profit]]&lt;0),"high sales Low Profit","Normal")</f>
        <v>Normal</v>
      </c>
      <c r="N292">
        <v>239.98</v>
      </c>
      <c r="O292">
        <v>2</v>
      </c>
      <c r="P292">
        <v>0</v>
      </c>
      <c r="Q292">
        <v>52.7956</v>
      </c>
      <c r="R292">
        <f>Derived_Metrics[[#This Row],[Selling Price]]*Derived_Metrics[[#This Row],[Quantity]]</f>
        <v>479.96</v>
      </c>
      <c r="S292" s="2">
        <f>IF(Derived_Metrics[[#This Row],[Revenue]]=0,0,Derived_Metrics[[#This Row],[Profit]]/Derived_Metrics[[#This Row],[Revenue]])</f>
        <v>0.11</v>
      </c>
      <c r="T292" t="str">
        <f>IF(Derived_Metrics[[#This Row],[Profit]]&lt;0, "Loss","Profit")</f>
        <v>Profit</v>
      </c>
      <c r="U292" s="5">
        <f>Derived_Metrics[[#This Row],[Selling Price]]*Derived_Metrics[[#This Row],[Quantity]]*Derived_Metrics[[#This Row],[Discount]]</f>
        <v>0</v>
      </c>
      <c r="V292" t="str">
        <f>IF(Derived_Metrics[[#This Row],[Discount]]&gt;0,"Discount Applied","No Discount")</f>
        <v>No Discount</v>
      </c>
      <c r="W292" t="str">
        <f>IF(Derived_Metrics[[#This Row],[Discount]]&gt;0.3,"High Discount","Low Discount")</f>
        <v>Low Discount</v>
      </c>
      <c r="X292" s="13">
        <f>SUMIFS(Derived_Metrics[Customer_Revenue_Share],Derived_Metrics[Customee_ Revenue _Rank],"&lt;="&amp;Derived_Metrics[[#This Row],[Customee_ Revenue _Rank]])</f>
        <v>0.27091093632469848</v>
      </c>
      <c r="Y292" t="str">
        <f>IF(Derived_Metrics[[#This Row],[Cumulative_Revenue_%]]&lt;=0.8,"Top 80% Revenue","Remaining 20% Revenue")</f>
        <v>Top 80% Revenue</v>
      </c>
    </row>
    <row r="293" spans="1:25" x14ac:dyDescent="0.25">
      <c r="A293" t="s">
        <v>1461</v>
      </c>
      <c r="B293" s="1">
        <v>42988</v>
      </c>
      <c r="C293" t="s">
        <v>1463</v>
      </c>
      <c r="D293" s="4">
        <f>SUMIFS(Derived_Metrics[Revenue],Derived_Metrics[Customer ID],Derived_Metrics[[#This Row],[Customer ID]])</f>
        <v>4261.241</v>
      </c>
      <c r="E293" s="4">
        <f>SUMIFS(Derived_Metrics[Profit],Derived_Metrics[Customer ID],Derived_Metrics[[#This Row],[Customer ID]])</f>
        <v>-459.9522</v>
      </c>
      <c r="F293" s="5">
        <f>_xlfn.PERCENTRANK.INC(Derived_Metrics[Customer Revenue],Derived_Metrics[[#This Row],[Customer Revenue]])</f>
        <v>0.5</v>
      </c>
      <c r="G293" s="5" t="str" cm="1">
        <f t="array" ref="G293">_xlfn.IFS(Derived_Metrics[[#This Row],[Customer Revenue Percentile]]&gt;=0.8,"High Value",Derived_Metrics[[#This Row],[Customer Revenue Percentile]]&gt;=0.4,"Medium Value",TRUE,"Low Value")</f>
        <v>Medium Value</v>
      </c>
      <c r="H293" s="12">
        <f>_xlfn.RANK.EQ(Derived_Metrics[[#This Row],[Customer Revenue]],Derived_Metrics[Customer Revenue],0)</f>
        <v>1059</v>
      </c>
      <c r="I293" s="15">
        <f>Derived_Metrics[[#This Row],[Customer Revenue]]/SUM(Derived_Metrics[Customer Revenue])</f>
        <v>2.7352087093321739E-4</v>
      </c>
      <c r="J293" t="s">
        <v>1465</v>
      </c>
      <c r="K293" s="5">
        <f>SUMIFS(Derived_Metrics[Revenue],Derived_Metrics[Product ID],Derived_Metrics[[#This Row],[Product ID]])</f>
        <v>43166.091999999997</v>
      </c>
      <c r="L293" s="5">
        <f>SUMIFS(Derived_Metrics[Profit],Derived_Metrics[Product ID],Derived_Metrics[[#This Row],[Product ID]])</f>
        <v>-856.01440000000002</v>
      </c>
      <c r="M293" s="5" t="str">
        <f>IF(AND(Derived_Metrics[[#This Row],[Product Revenue]]&gt;AVERAGE(Derived_Metrics[Product Revenue]),Derived_Metrics[[#This Row],[Product Profit]]&lt;0),"high sales Low Profit","Normal")</f>
        <v>high sales Low Profit</v>
      </c>
      <c r="N293">
        <v>652.45000000000005</v>
      </c>
      <c r="O293">
        <v>5</v>
      </c>
      <c r="P293">
        <v>0.5</v>
      </c>
      <c r="Q293">
        <v>-430.61700000000002</v>
      </c>
      <c r="R293">
        <f>Derived_Metrics[[#This Row],[Selling Price]]*Derived_Metrics[[#This Row],[Quantity]]</f>
        <v>3262.25</v>
      </c>
      <c r="S293" s="2">
        <f>IF(Derived_Metrics[[#This Row],[Revenue]]=0,0,Derived_Metrics[[#This Row],[Profit]]/Derived_Metrics[[#This Row],[Revenue]])</f>
        <v>-0.13200000000000001</v>
      </c>
      <c r="T293" t="str">
        <f>IF(Derived_Metrics[[#This Row],[Profit]]&lt;0, "Loss","Profit")</f>
        <v>Loss</v>
      </c>
      <c r="U293" s="5">
        <f>Derived_Metrics[[#This Row],[Selling Price]]*Derived_Metrics[[#This Row],[Quantity]]*Derived_Metrics[[#This Row],[Discount]]</f>
        <v>1631.125</v>
      </c>
      <c r="V293" t="str">
        <f>IF(Derived_Metrics[[#This Row],[Discount]]&gt;0,"Discount Applied","No Discount")</f>
        <v>Discount Applied</v>
      </c>
      <c r="W293" t="str">
        <f>IF(Derived_Metrics[[#This Row],[Discount]]&gt;0.3,"High Discount","Low Discount")</f>
        <v>High Discount</v>
      </c>
      <c r="X293" s="13">
        <f>SUMIFS(Derived_Metrics[Customer_Revenue_Share],Derived_Metrics[Customee_ Revenue _Rank],"&lt;="&amp;Derived_Metrics[[#This Row],[Customee_ Revenue _Rank]])</f>
        <v>0.87647785738284845</v>
      </c>
      <c r="Y293" t="str">
        <f>IF(Derived_Metrics[[#This Row],[Cumulative_Revenue_%]]&lt;=0.8,"Top 80% Revenue","Remaining 20% Revenue")</f>
        <v>Remaining 20% Revenue</v>
      </c>
    </row>
    <row r="294" spans="1:25" x14ac:dyDescent="0.25">
      <c r="A294" t="s">
        <v>1461</v>
      </c>
      <c r="B294" s="1">
        <v>42988</v>
      </c>
      <c r="C294" t="s">
        <v>1463</v>
      </c>
      <c r="D294" s="4">
        <f>SUMIFS(Derived_Metrics[Revenue],Derived_Metrics[Customer ID],Derived_Metrics[[#This Row],[Customer ID]])</f>
        <v>4261.241</v>
      </c>
      <c r="E294" s="4">
        <f>SUMIFS(Derived_Metrics[Profit],Derived_Metrics[Customer ID],Derived_Metrics[[#This Row],[Customer ID]])</f>
        <v>-459.9522</v>
      </c>
      <c r="F294" s="5">
        <f>_xlfn.PERCENTRANK.INC(Derived_Metrics[Customer Revenue],Derived_Metrics[[#This Row],[Customer Revenue]])</f>
        <v>0.5</v>
      </c>
      <c r="G294" s="5" t="str" cm="1">
        <f t="array" ref="G294">_xlfn.IFS(Derived_Metrics[[#This Row],[Customer Revenue Percentile]]&gt;=0.8,"High Value",Derived_Metrics[[#This Row],[Customer Revenue Percentile]]&gt;=0.4,"Medium Value",TRUE,"Low Value")</f>
        <v>Medium Value</v>
      </c>
      <c r="H294" s="12">
        <f>_xlfn.RANK.EQ(Derived_Metrics[[#This Row],[Customer Revenue]],Derived_Metrics[Customer Revenue],0)</f>
        <v>1059</v>
      </c>
      <c r="I294" s="15">
        <f>Derived_Metrics[[#This Row],[Customer Revenue]]/SUM(Derived_Metrics[Customer Revenue])</f>
        <v>2.7352087093321739E-4</v>
      </c>
      <c r="J294" t="s">
        <v>1467</v>
      </c>
      <c r="K294" s="5">
        <f>SUMIFS(Derived_Metrics[Revenue],Derived_Metrics[Product ID],Derived_Metrics[[#This Row],[Product ID]])</f>
        <v>1746.0989999999999</v>
      </c>
      <c r="L294" s="5">
        <f>SUMIFS(Derived_Metrics[Profit],Derived_Metrics[Product ID],Derived_Metrics[[#This Row],[Product ID]])</f>
        <v>-148.39619999999996</v>
      </c>
      <c r="M294" s="5" t="str">
        <f>IF(AND(Derived_Metrics[[#This Row],[Product Revenue]]&gt;AVERAGE(Derived_Metrics[Product Revenue]),Derived_Metrics[[#This Row],[Product Profit]]&lt;0),"high sales Low Profit","Normal")</f>
        <v>Normal</v>
      </c>
      <c r="N294">
        <v>66.644999999999996</v>
      </c>
      <c r="O294">
        <v>3</v>
      </c>
      <c r="P294">
        <v>0.5</v>
      </c>
      <c r="Q294">
        <v>-42.652799999999999</v>
      </c>
      <c r="R294">
        <f>Derived_Metrics[[#This Row],[Selling Price]]*Derived_Metrics[[#This Row],[Quantity]]</f>
        <v>199.935</v>
      </c>
      <c r="S294" s="2">
        <f>IF(Derived_Metrics[[#This Row],[Revenue]]=0,0,Derived_Metrics[[#This Row],[Profit]]/Derived_Metrics[[#This Row],[Revenue]])</f>
        <v>-0.21333333333333332</v>
      </c>
      <c r="T294" t="str">
        <f>IF(Derived_Metrics[[#This Row],[Profit]]&lt;0, "Loss","Profit")</f>
        <v>Loss</v>
      </c>
      <c r="U294" s="5">
        <f>Derived_Metrics[[#This Row],[Selling Price]]*Derived_Metrics[[#This Row],[Quantity]]*Derived_Metrics[[#This Row],[Discount]]</f>
        <v>99.967500000000001</v>
      </c>
      <c r="V294" t="str">
        <f>IF(Derived_Metrics[[#This Row],[Discount]]&gt;0,"Discount Applied","No Discount")</f>
        <v>Discount Applied</v>
      </c>
      <c r="W294" t="str">
        <f>IF(Derived_Metrics[[#This Row],[Discount]]&gt;0.3,"High Discount","Low Discount")</f>
        <v>High Discount</v>
      </c>
      <c r="X294" s="13">
        <f>SUMIFS(Derived_Metrics[Customer_Revenue_Share],Derived_Metrics[Customee_ Revenue _Rank],"&lt;="&amp;Derived_Metrics[[#This Row],[Customee_ Revenue _Rank]])</f>
        <v>0.87647785738284845</v>
      </c>
      <c r="Y294" t="str">
        <f>IF(Derived_Metrics[[#This Row],[Cumulative_Revenue_%]]&lt;=0.8,"Top 80% Revenue","Remaining 20% Revenue")</f>
        <v>Remaining 20% Revenue</v>
      </c>
    </row>
    <row r="295" spans="1:25" x14ac:dyDescent="0.25">
      <c r="A295" t="s">
        <v>1469</v>
      </c>
      <c r="B295" s="1">
        <v>42479</v>
      </c>
      <c r="C295" t="s">
        <v>1472</v>
      </c>
      <c r="D295" s="4">
        <f>SUMIFS(Derived_Metrics[Revenue],Derived_Metrics[Customer ID],Derived_Metrics[[#This Row],[Customer ID]])</f>
        <v>728.38400000000001</v>
      </c>
      <c r="E295" s="4">
        <f>SUMIFS(Derived_Metrics[Profit],Derived_Metrics[Customer ID],Derived_Metrics[[#This Row],[Customer ID]])</f>
        <v>-36.07</v>
      </c>
      <c r="F295" s="5">
        <f>_xlfn.PERCENTRANK.INC(Derived_Metrics[Customer Revenue],Derived_Metrics[[#This Row],[Customer Revenue]])</f>
        <v>0.12</v>
      </c>
      <c r="G295" s="5" t="str" cm="1">
        <f t="array" ref="G295">_xlfn.IFS(Derived_Metrics[[#This Row],[Customer Revenue Percentile]]&gt;=0.8,"High Value",Derived_Metrics[[#This Row],[Customer Revenue Percentile]]&gt;=0.4,"Medium Value",TRUE,"Low Value")</f>
        <v>Low Value</v>
      </c>
      <c r="H295" s="12">
        <f>_xlfn.RANK.EQ(Derived_Metrics[[#This Row],[Customer Revenue]],Derived_Metrics[Customer Revenue],0)</f>
        <v>1863</v>
      </c>
      <c r="I295" s="15">
        <f>Derived_Metrics[[#This Row],[Customer Revenue]]/SUM(Derived_Metrics[Customer Revenue])</f>
        <v>4.675356921934728E-5</v>
      </c>
      <c r="J295" t="s">
        <v>1474</v>
      </c>
      <c r="K295" s="5">
        <f>SUMIFS(Derived_Metrics[Revenue],Derived_Metrics[Product ID],Derived_Metrics[[#This Row],[Product ID]])</f>
        <v>5744.9279999999999</v>
      </c>
      <c r="L295" s="5">
        <f>SUMIFS(Derived_Metrics[Profit],Derived_Metrics[Product ID],Derived_Metrics[[#This Row],[Product ID]])</f>
        <v>-143.62319999999997</v>
      </c>
      <c r="M295" s="5" t="str">
        <f>IF(AND(Derived_Metrics[[#This Row],[Product Revenue]]&gt;AVERAGE(Derived_Metrics[Product Revenue]),Derived_Metrics[[#This Row],[Product Profit]]&lt;0),"high sales Low Profit","Normal")</f>
        <v>Normal</v>
      </c>
      <c r="N295">
        <v>205.17599999999999</v>
      </c>
      <c r="O295">
        <v>2</v>
      </c>
      <c r="P295">
        <v>0.4</v>
      </c>
      <c r="Q295">
        <v>-58.133200000000002</v>
      </c>
      <c r="R295">
        <f>Derived_Metrics[[#This Row],[Selling Price]]*Derived_Metrics[[#This Row],[Quantity]]</f>
        <v>410.35199999999998</v>
      </c>
      <c r="S295" s="2">
        <f>IF(Derived_Metrics[[#This Row],[Revenue]]=0,0,Derived_Metrics[[#This Row],[Profit]]/Derived_Metrics[[#This Row],[Revenue]])</f>
        <v>-0.14166666666666669</v>
      </c>
      <c r="T295" t="str">
        <f>IF(Derived_Metrics[[#This Row],[Profit]]&lt;0, "Loss","Profit")</f>
        <v>Loss</v>
      </c>
      <c r="U295" s="5">
        <f>Derived_Metrics[[#This Row],[Selling Price]]*Derived_Metrics[[#This Row],[Quantity]]*Derived_Metrics[[#This Row],[Discount]]</f>
        <v>164.14080000000001</v>
      </c>
      <c r="V295" t="str">
        <f>IF(Derived_Metrics[[#This Row],[Discount]]&gt;0,"Discount Applied","No Discount")</f>
        <v>Discount Applied</v>
      </c>
      <c r="W295" t="str">
        <f>IF(Derived_Metrics[[#This Row],[Discount]]&gt;0.3,"High Discount","Low Discount")</f>
        <v>High Discount</v>
      </c>
      <c r="X295" s="13">
        <f>SUMIFS(Derived_Metrics[Customer_Revenue_Share],Derived_Metrics[Customee_ Revenue _Rank],"&lt;="&amp;Derived_Metrics[[#This Row],[Customee_ Revenue _Rank]])</f>
        <v>0.99460734708007248</v>
      </c>
      <c r="Y295" t="str">
        <f>IF(Derived_Metrics[[#This Row],[Cumulative_Revenue_%]]&lt;=0.8,"Top 80% Revenue","Remaining 20% Revenue")</f>
        <v>Remaining 20% Revenue</v>
      </c>
    </row>
    <row r="296" spans="1:25" x14ac:dyDescent="0.25">
      <c r="A296" t="s">
        <v>1476</v>
      </c>
      <c r="B296" s="1">
        <v>41794</v>
      </c>
      <c r="C296" t="s">
        <v>1477</v>
      </c>
      <c r="D296" s="4">
        <f>SUMIFS(Derived_Metrics[Revenue],Derived_Metrics[Customer ID],Derived_Metrics[[#This Row],[Customer ID]])</f>
        <v>4310.2300000000005</v>
      </c>
      <c r="E296" s="4">
        <f>SUMIFS(Derived_Metrics[Profit],Derived_Metrics[Customer ID],Derived_Metrics[[#This Row],[Customer ID]])</f>
        <v>-84.685000000000016</v>
      </c>
      <c r="F296" s="5">
        <f>_xlfn.PERCENTRANK.INC(Derived_Metrics[Customer Revenue],Derived_Metrics[[#This Row],[Customer Revenue]])</f>
        <v>0.504</v>
      </c>
      <c r="G296" s="5" t="str" cm="1">
        <f t="array" ref="G296">_xlfn.IFS(Derived_Metrics[[#This Row],[Customer Revenue Percentile]]&gt;=0.8,"High Value",Derived_Metrics[[#This Row],[Customer Revenue Percentile]]&gt;=0.4,"Medium Value",TRUE,"Low Value")</f>
        <v>Medium Value</v>
      </c>
      <c r="H296" s="12">
        <f>_xlfn.RANK.EQ(Derived_Metrics[[#This Row],[Customer Revenue]],Derived_Metrics[Customer Revenue],0)</f>
        <v>1048</v>
      </c>
      <c r="I296" s="15">
        <f>Derived_Metrics[[#This Row],[Customer Revenue]]/SUM(Derived_Metrics[Customer Revenue])</f>
        <v>2.7666538070071178E-4</v>
      </c>
      <c r="J296" t="s">
        <v>1479</v>
      </c>
      <c r="K296" s="5">
        <f>SUMIFS(Derived_Metrics[Revenue],Derived_Metrics[Product ID],Derived_Metrics[[#This Row],[Product ID]])</f>
        <v>15308.739</v>
      </c>
      <c r="L296" s="5">
        <f>SUMIFS(Derived_Metrics[Profit],Derived_Metrics[Product ID],Derived_Metrics[[#This Row],[Product ID]])</f>
        <v>-226.12739999999997</v>
      </c>
      <c r="M296" s="5" t="str">
        <f>IF(AND(Derived_Metrics[[#This Row],[Product Revenue]]&gt;AVERAGE(Derived_Metrics[Product Revenue]),Derived_Metrics[[#This Row],[Product Profit]]&lt;0),"high sales Low Profit","Normal")</f>
        <v>high sales Low Profit</v>
      </c>
      <c r="N296">
        <v>154.76400000000001</v>
      </c>
      <c r="O296">
        <v>3</v>
      </c>
      <c r="P296">
        <v>0.4</v>
      </c>
      <c r="Q296">
        <v>-36.111600000000003</v>
      </c>
      <c r="R296">
        <f>Derived_Metrics[[#This Row],[Selling Price]]*Derived_Metrics[[#This Row],[Quantity]]</f>
        <v>464.29200000000003</v>
      </c>
      <c r="S296" s="2">
        <f>IF(Derived_Metrics[[#This Row],[Revenue]]=0,0,Derived_Metrics[[#This Row],[Profit]]/Derived_Metrics[[#This Row],[Revenue]])</f>
        <v>-7.7777777777777779E-2</v>
      </c>
      <c r="T296" t="str">
        <f>IF(Derived_Metrics[[#This Row],[Profit]]&lt;0, "Loss","Profit")</f>
        <v>Loss</v>
      </c>
      <c r="U296" s="5">
        <f>Derived_Metrics[[#This Row],[Selling Price]]*Derived_Metrics[[#This Row],[Quantity]]*Derived_Metrics[[#This Row],[Discount]]</f>
        <v>185.71680000000003</v>
      </c>
      <c r="V296" t="str">
        <f>IF(Derived_Metrics[[#This Row],[Discount]]&gt;0,"Discount Applied","No Discount")</f>
        <v>Discount Applied</v>
      </c>
      <c r="W296" t="str">
        <f>IF(Derived_Metrics[[#This Row],[Discount]]&gt;0.3,"High Discount","Low Discount")</f>
        <v>High Discount</v>
      </c>
      <c r="X296" s="13">
        <f>SUMIFS(Derived_Metrics[Customer_Revenue_Share],Derived_Metrics[Customee_ Revenue _Rank],"&lt;="&amp;Derived_Metrics[[#This Row],[Customee_ Revenue _Rank]])</f>
        <v>0.87399734330946244</v>
      </c>
      <c r="Y296" t="str">
        <f>IF(Derived_Metrics[[#This Row],[Cumulative_Revenue_%]]&lt;=0.8,"Top 80% Revenue","Remaining 20% Revenue")</f>
        <v>Remaining 20% Revenue</v>
      </c>
    </row>
    <row r="297" spans="1:25" x14ac:dyDescent="0.25">
      <c r="A297" t="s">
        <v>1480</v>
      </c>
      <c r="B297" s="1">
        <v>42409</v>
      </c>
      <c r="C297" t="s">
        <v>1204</v>
      </c>
      <c r="D297" s="4">
        <f>SUMIFS(Derived_Metrics[Revenue],Derived_Metrics[Customer ID],Derived_Metrics[[#This Row],[Customer ID]])</f>
        <v>6772.6959999999999</v>
      </c>
      <c r="E297" s="4">
        <f>SUMIFS(Derived_Metrics[Profit],Derived_Metrics[Customer ID],Derived_Metrics[[#This Row],[Customer ID]])</f>
        <v>-254.92579999999998</v>
      </c>
      <c r="F297" s="5">
        <f>_xlfn.PERCENTRANK.INC(Derived_Metrics[Customer Revenue],Derived_Metrics[[#This Row],[Customer Revenue]])</f>
        <v>0.63500000000000001</v>
      </c>
      <c r="G297" s="5" t="str" cm="1">
        <f t="array" ref="G297">_xlfn.IFS(Derived_Metrics[[#This Row],[Customer Revenue Percentile]]&gt;=0.8,"High Value",Derived_Metrics[[#This Row],[Customer Revenue Percentile]]&gt;=0.4,"Medium Value",TRUE,"Low Value")</f>
        <v>Medium Value</v>
      </c>
      <c r="H297" s="12">
        <f>_xlfn.RANK.EQ(Derived_Metrics[[#This Row],[Customer Revenue]],Derived_Metrics[Customer Revenue],0)</f>
        <v>772</v>
      </c>
      <c r="I297" s="15">
        <f>Derived_Metrics[[#This Row],[Customer Revenue]]/SUM(Derived_Metrics[Customer Revenue])</f>
        <v>4.3472634110249046E-4</v>
      </c>
      <c r="J297" t="s">
        <v>434</v>
      </c>
      <c r="K297" s="5">
        <f>SUMIFS(Derived_Metrics[Revenue],Derived_Metrics[Product ID],Derived_Metrics[[#This Row],[Product ID]])</f>
        <v>263.86800000000005</v>
      </c>
      <c r="L297" s="5">
        <f>SUMIFS(Derived_Metrics[Profit],Derived_Metrics[Product ID],Derived_Metrics[[#This Row],[Product ID]])</f>
        <v>-5.9970000000000017</v>
      </c>
      <c r="M297" s="5" t="str">
        <f>IF(AND(Derived_Metrics[[#This Row],[Product Revenue]]&gt;AVERAGE(Derived_Metrics[Product Revenue]),Derived_Metrics[[#This Row],[Product Profit]]&lt;0),"high sales Low Profit","Normal")</f>
        <v>Normal</v>
      </c>
      <c r="N297">
        <v>39.979999999999997</v>
      </c>
      <c r="O297">
        <v>2</v>
      </c>
      <c r="P297">
        <v>0</v>
      </c>
      <c r="Q297">
        <v>9.9949999999999992</v>
      </c>
      <c r="R297">
        <f>Derived_Metrics[[#This Row],[Selling Price]]*Derived_Metrics[[#This Row],[Quantity]]</f>
        <v>79.959999999999994</v>
      </c>
      <c r="S297" s="2">
        <f>IF(Derived_Metrics[[#This Row],[Revenue]]=0,0,Derived_Metrics[[#This Row],[Profit]]/Derived_Metrics[[#This Row],[Revenue]])</f>
        <v>0.125</v>
      </c>
      <c r="T297" t="str">
        <f>IF(Derived_Metrics[[#This Row],[Profit]]&lt;0, "Loss","Profit")</f>
        <v>Profit</v>
      </c>
      <c r="U297" s="5">
        <f>Derived_Metrics[[#This Row],[Selling Price]]*Derived_Metrics[[#This Row],[Quantity]]*Derived_Metrics[[#This Row],[Discount]]</f>
        <v>0</v>
      </c>
      <c r="V297" t="str">
        <f>IF(Derived_Metrics[[#This Row],[Discount]]&gt;0,"Discount Applied","No Discount")</f>
        <v>No Discount</v>
      </c>
      <c r="W297" t="str">
        <f>IF(Derived_Metrics[[#This Row],[Discount]]&gt;0.3,"High Discount","Low Discount")</f>
        <v>Low Discount</v>
      </c>
      <c r="X297" s="13">
        <f>SUMIFS(Derived_Metrics[Customer_Revenue_Share],Derived_Metrics[Customee_ Revenue _Rank],"&lt;="&amp;Derived_Metrics[[#This Row],[Customee_ Revenue _Rank]])</f>
        <v>0.77635570447612445</v>
      </c>
      <c r="Y297" t="str">
        <f>IF(Derived_Metrics[[#This Row],[Cumulative_Revenue_%]]&lt;=0.8,"Top 80% Revenue","Remaining 20% Revenue")</f>
        <v>Top 80% Revenue</v>
      </c>
    </row>
    <row r="298" spans="1:25" x14ac:dyDescent="0.25">
      <c r="A298" t="s">
        <v>1481</v>
      </c>
      <c r="B298" s="1">
        <v>42638</v>
      </c>
      <c r="C298" t="s">
        <v>1484</v>
      </c>
      <c r="D298" s="4">
        <f>SUMIFS(Derived_Metrics[Revenue],Derived_Metrics[Customer ID],Derived_Metrics[[#This Row],[Customer ID]])</f>
        <v>6435.5749999999998</v>
      </c>
      <c r="E298" s="4">
        <f>SUMIFS(Derived_Metrics[Profit],Derived_Metrics[Customer ID],Derived_Metrics[[#This Row],[Customer ID]])</f>
        <v>-75.204999999999998</v>
      </c>
      <c r="F298" s="5">
        <f>_xlfn.PERCENTRANK.INC(Derived_Metrics[Customer Revenue],Derived_Metrics[[#This Row],[Customer Revenue]])</f>
        <v>0.623</v>
      </c>
      <c r="G298" s="5" t="str" cm="1">
        <f t="array" ref="G298">_xlfn.IFS(Derived_Metrics[[#This Row],[Customer Revenue Percentile]]&gt;=0.8,"High Value",Derived_Metrics[[#This Row],[Customer Revenue Percentile]]&gt;=0.4,"Medium Value",TRUE,"Low Value")</f>
        <v>Medium Value</v>
      </c>
      <c r="H298" s="12">
        <f>_xlfn.RANK.EQ(Derived_Metrics[[#This Row],[Customer Revenue]],Derived_Metrics[Customer Revenue],0)</f>
        <v>797</v>
      </c>
      <c r="I298" s="15">
        <f>Derived_Metrics[[#This Row],[Customer Revenue]]/SUM(Derived_Metrics[Customer Revenue])</f>
        <v>4.1308719196028585E-4</v>
      </c>
      <c r="J298" t="s">
        <v>1065</v>
      </c>
      <c r="K298" s="5">
        <f>SUMIFS(Derived_Metrics[Revenue],Derived_Metrics[Product ID],Derived_Metrics[[#This Row],[Product ID]])</f>
        <v>6788.6490000000013</v>
      </c>
      <c r="L298" s="5">
        <f>SUMIFS(Derived_Metrics[Profit],Derived_Metrics[Product ID],Derived_Metrics[[#This Row],[Product ID]])</f>
        <v>-445.58699999999999</v>
      </c>
      <c r="M298" s="5" t="str">
        <f>IF(AND(Derived_Metrics[[#This Row],[Product Revenue]]&gt;AVERAGE(Derived_Metrics[Product Revenue]),Derived_Metrics[[#This Row],[Product Profit]]&lt;0),"high sales Low Profit","Normal")</f>
        <v>Normal</v>
      </c>
      <c r="N298">
        <v>393.16500000000002</v>
      </c>
      <c r="O298">
        <v>3</v>
      </c>
      <c r="P298">
        <v>0.5</v>
      </c>
      <c r="Q298">
        <v>-204.44579999999999</v>
      </c>
      <c r="R298">
        <f>Derived_Metrics[[#This Row],[Selling Price]]*Derived_Metrics[[#This Row],[Quantity]]</f>
        <v>1179.4950000000001</v>
      </c>
      <c r="S298" s="2">
        <f>IF(Derived_Metrics[[#This Row],[Revenue]]=0,0,Derived_Metrics[[#This Row],[Profit]]/Derived_Metrics[[#This Row],[Revenue]])</f>
        <v>-0.17333333333333331</v>
      </c>
      <c r="T298" t="str">
        <f>IF(Derived_Metrics[[#This Row],[Profit]]&lt;0, "Loss","Profit")</f>
        <v>Loss</v>
      </c>
      <c r="U298" s="5">
        <f>Derived_Metrics[[#This Row],[Selling Price]]*Derived_Metrics[[#This Row],[Quantity]]*Derived_Metrics[[#This Row],[Discount]]</f>
        <v>589.74750000000006</v>
      </c>
      <c r="V298" t="str">
        <f>IF(Derived_Metrics[[#This Row],[Discount]]&gt;0,"Discount Applied","No Discount")</f>
        <v>Discount Applied</v>
      </c>
      <c r="W298" t="str">
        <f>IF(Derived_Metrics[[#This Row],[Discount]]&gt;0.3,"High Discount","Low Discount")</f>
        <v>High Discount</v>
      </c>
      <c r="X298" s="13">
        <f>SUMIFS(Derived_Metrics[Customer_Revenue_Share],Derived_Metrics[Customee_ Revenue _Rank],"&lt;="&amp;Derived_Metrics[[#This Row],[Customee_ Revenue _Rank]])</f>
        <v>0.78736105340299589</v>
      </c>
      <c r="Y298" t="str">
        <f>IF(Derived_Metrics[[#This Row],[Cumulative_Revenue_%]]&lt;=0.8,"Top 80% Revenue","Remaining 20% Revenue")</f>
        <v>Top 80% Revenue</v>
      </c>
    </row>
    <row r="299" spans="1:25" x14ac:dyDescent="0.25">
      <c r="A299" t="s">
        <v>1486</v>
      </c>
      <c r="B299" s="1">
        <v>42620</v>
      </c>
      <c r="C299" t="s">
        <v>242</v>
      </c>
      <c r="D299" s="4">
        <f>SUMIFS(Derived_Metrics[Revenue],Derived_Metrics[Customer ID],Derived_Metrics[[#This Row],[Customer ID]])</f>
        <v>2940.2779999999998</v>
      </c>
      <c r="E299" s="4">
        <f>SUMIFS(Derived_Metrics[Profit],Derived_Metrics[Customer ID],Derived_Metrics[[#This Row],[Customer ID]])</f>
        <v>44.254900000000013</v>
      </c>
      <c r="F299" s="5">
        <f>_xlfn.PERCENTRANK.INC(Derived_Metrics[Customer Revenue],Derived_Metrics[[#This Row],[Customer Revenue]])</f>
        <v>0.38300000000000001</v>
      </c>
      <c r="G299" s="5" t="str" cm="1">
        <f t="array" ref="G299">_xlfn.IFS(Derived_Metrics[[#This Row],[Customer Revenue Percentile]]&gt;=0.8,"High Value",Derived_Metrics[[#This Row],[Customer Revenue Percentile]]&gt;=0.4,"Medium Value",TRUE,"Low Value")</f>
        <v>Low Value</v>
      </c>
      <c r="H299" s="12">
        <f>_xlfn.RANK.EQ(Derived_Metrics[[#This Row],[Customer Revenue]],Derived_Metrics[Customer Revenue],0)</f>
        <v>1304</v>
      </c>
      <c r="I299" s="15">
        <f>Derived_Metrics[[#This Row],[Customer Revenue]]/SUM(Derived_Metrics[Customer Revenue])</f>
        <v>1.8873079446709974E-4</v>
      </c>
      <c r="J299" t="s">
        <v>923</v>
      </c>
      <c r="K299" s="5">
        <f>SUMIFS(Derived_Metrics[Revenue],Derived_Metrics[Product ID],Derived_Metrics[[#This Row],[Product ID]])</f>
        <v>31144.458000000002</v>
      </c>
      <c r="L299" s="5">
        <f>SUMIFS(Derived_Metrics[Profit],Derived_Metrics[Product ID],Derived_Metrics[[#This Row],[Product ID]])</f>
        <v>1233.0847999999999</v>
      </c>
      <c r="M299" s="5" t="str">
        <f>IF(AND(Derived_Metrics[[#This Row],[Product Revenue]]&gt;AVERAGE(Derived_Metrics[Product Revenue]),Derived_Metrics[[#This Row],[Product Profit]]&lt;0),"high sales Low Profit","Normal")</f>
        <v>Normal</v>
      </c>
      <c r="N299">
        <v>408.00599999999997</v>
      </c>
      <c r="O299">
        <v>2</v>
      </c>
      <c r="P299">
        <v>0.1</v>
      </c>
      <c r="Q299">
        <v>72.534400000000005</v>
      </c>
      <c r="R299">
        <f>Derived_Metrics[[#This Row],[Selling Price]]*Derived_Metrics[[#This Row],[Quantity]]</f>
        <v>816.01199999999994</v>
      </c>
      <c r="S299" s="2">
        <f>IF(Derived_Metrics[[#This Row],[Revenue]]=0,0,Derived_Metrics[[#This Row],[Profit]]/Derived_Metrics[[#This Row],[Revenue]])</f>
        <v>8.8888888888888906E-2</v>
      </c>
      <c r="T299" t="str">
        <f>IF(Derived_Metrics[[#This Row],[Profit]]&lt;0, "Loss","Profit")</f>
        <v>Profit</v>
      </c>
      <c r="U299" s="5">
        <f>Derived_Metrics[[#This Row],[Selling Price]]*Derived_Metrics[[#This Row],[Quantity]]*Derived_Metrics[[#This Row],[Discount]]</f>
        <v>81.601200000000006</v>
      </c>
      <c r="V299" t="str">
        <f>IF(Derived_Metrics[[#This Row],[Discount]]&gt;0,"Discount Applied","No Discount")</f>
        <v>Discount Applied</v>
      </c>
      <c r="W299" t="str">
        <f>IF(Derived_Metrics[[#This Row],[Discount]]&gt;0.3,"High Discount","Low Discount")</f>
        <v>Low Discount</v>
      </c>
      <c r="X299" s="13">
        <f>SUMIFS(Derived_Metrics[Customer_Revenue_Share],Derived_Metrics[Customee_ Revenue _Rank],"&lt;="&amp;Derived_Metrics[[#This Row],[Customee_ Revenue _Rank]])</f>
        <v>0.93244856951620958</v>
      </c>
      <c r="Y299" t="str">
        <f>IF(Derived_Metrics[[#This Row],[Cumulative_Revenue_%]]&lt;=0.8,"Top 80% Revenue","Remaining 20% Revenue")</f>
        <v>Remaining 20% Revenue</v>
      </c>
    </row>
    <row r="300" spans="1:25" x14ac:dyDescent="0.25">
      <c r="A300" t="s">
        <v>1486</v>
      </c>
      <c r="B300" s="1">
        <v>42620</v>
      </c>
      <c r="C300" t="s">
        <v>242</v>
      </c>
      <c r="D300" s="4">
        <f>SUMIFS(Derived_Metrics[Revenue],Derived_Metrics[Customer ID],Derived_Metrics[[#This Row],[Customer ID]])</f>
        <v>2940.2779999999998</v>
      </c>
      <c r="E300" s="4">
        <f>SUMIFS(Derived_Metrics[Profit],Derived_Metrics[Customer ID],Derived_Metrics[[#This Row],[Customer ID]])</f>
        <v>44.254900000000013</v>
      </c>
      <c r="F300" s="5">
        <f>_xlfn.PERCENTRANK.INC(Derived_Metrics[Customer Revenue],Derived_Metrics[[#This Row],[Customer Revenue]])</f>
        <v>0.38300000000000001</v>
      </c>
      <c r="G300" s="5" t="str" cm="1">
        <f t="array" ref="G300">_xlfn.IFS(Derived_Metrics[[#This Row],[Customer Revenue Percentile]]&gt;=0.8,"High Value",Derived_Metrics[[#This Row],[Customer Revenue Percentile]]&gt;=0.4,"Medium Value",TRUE,"Low Value")</f>
        <v>Low Value</v>
      </c>
      <c r="H300" s="12">
        <f>_xlfn.RANK.EQ(Derived_Metrics[[#This Row],[Customer Revenue]],Derived_Metrics[Customer Revenue],0)</f>
        <v>1304</v>
      </c>
      <c r="I300" s="15">
        <f>Derived_Metrics[[#This Row],[Customer Revenue]]/SUM(Derived_Metrics[Customer Revenue])</f>
        <v>1.8873079446709974E-4</v>
      </c>
      <c r="J300" t="s">
        <v>668</v>
      </c>
      <c r="K300" s="5">
        <f>SUMIFS(Derived_Metrics[Revenue],Derived_Metrics[Product ID],Derived_Metrics[[#This Row],[Product ID]])</f>
        <v>4784.8560000000007</v>
      </c>
      <c r="L300" s="5">
        <f>SUMIFS(Derived_Metrics[Profit],Derived_Metrics[Product ID],Derived_Metrics[[#This Row],[Product ID]])</f>
        <v>-125.1996</v>
      </c>
      <c r="M300" s="5" t="str">
        <f>IF(AND(Derived_Metrics[[#This Row],[Product Revenue]]&gt;AVERAGE(Derived_Metrics[Product Revenue]),Derived_Metrics[[#This Row],[Product Profit]]&lt;0),"high sales Low Profit","Normal")</f>
        <v>Normal</v>
      </c>
      <c r="N300">
        <v>165.28</v>
      </c>
      <c r="O300">
        <v>4</v>
      </c>
      <c r="P300">
        <v>0</v>
      </c>
      <c r="Q300">
        <v>14.8752</v>
      </c>
      <c r="R300">
        <f>Derived_Metrics[[#This Row],[Selling Price]]*Derived_Metrics[[#This Row],[Quantity]]</f>
        <v>661.12</v>
      </c>
      <c r="S300" s="2">
        <f>IF(Derived_Metrics[[#This Row],[Revenue]]=0,0,Derived_Metrics[[#This Row],[Profit]]/Derived_Metrics[[#This Row],[Revenue]])</f>
        <v>2.2499999999999999E-2</v>
      </c>
      <c r="T300" t="str">
        <f>IF(Derived_Metrics[[#This Row],[Profit]]&lt;0, "Loss","Profit")</f>
        <v>Profit</v>
      </c>
      <c r="U300" s="5">
        <f>Derived_Metrics[[#This Row],[Selling Price]]*Derived_Metrics[[#This Row],[Quantity]]*Derived_Metrics[[#This Row],[Discount]]</f>
        <v>0</v>
      </c>
      <c r="V300" t="str">
        <f>IF(Derived_Metrics[[#This Row],[Discount]]&gt;0,"Discount Applied","No Discount")</f>
        <v>No Discount</v>
      </c>
      <c r="W300" t="str">
        <f>IF(Derived_Metrics[[#This Row],[Discount]]&gt;0.3,"High Discount","Low Discount")</f>
        <v>Low Discount</v>
      </c>
      <c r="X300" s="13">
        <f>SUMIFS(Derived_Metrics[Customer_Revenue_Share],Derived_Metrics[Customee_ Revenue _Rank],"&lt;="&amp;Derived_Metrics[[#This Row],[Customee_ Revenue _Rank]])</f>
        <v>0.93244856951620958</v>
      </c>
      <c r="Y300" t="str">
        <f>IF(Derived_Metrics[[#This Row],[Cumulative_Revenue_%]]&lt;=0.8,"Top 80% Revenue","Remaining 20% Revenue")</f>
        <v>Remaining 20% Revenue</v>
      </c>
    </row>
    <row r="301" spans="1:25" x14ac:dyDescent="0.25">
      <c r="A301" t="s">
        <v>1488</v>
      </c>
      <c r="B301" s="1">
        <v>42763</v>
      </c>
      <c r="C301" t="s">
        <v>1491</v>
      </c>
      <c r="D301" s="4">
        <f>SUMIFS(Derived_Metrics[Revenue],Derived_Metrics[Customer ID],Derived_Metrics[[#This Row],[Customer ID]])</f>
        <v>9640.130000000001</v>
      </c>
      <c r="E301" s="4">
        <f>SUMIFS(Derived_Metrics[Profit],Derived_Metrics[Customer ID],Derived_Metrics[[#This Row],[Customer ID]])</f>
        <v>300.02789999999999</v>
      </c>
      <c r="F301" s="5">
        <f>_xlfn.PERCENTRANK.INC(Derived_Metrics[Customer Revenue],Derived_Metrics[[#This Row],[Customer Revenue]])</f>
        <v>0.72799999999999998</v>
      </c>
      <c r="G301" s="5" t="str" cm="1">
        <f t="array" ref="G301">_xlfn.IFS(Derived_Metrics[[#This Row],[Customer Revenue Percentile]]&gt;=0.8,"High Value",Derived_Metrics[[#This Row],[Customer Revenue Percentile]]&gt;=0.4,"Medium Value",TRUE,"Low Value")</f>
        <v>Medium Value</v>
      </c>
      <c r="H301" s="12">
        <f>_xlfn.RANK.EQ(Derived_Metrics[[#This Row],[Customer Revenue]],Derived_Metrics[Customer Revenue],0)</f>
        <v>573</v>
      </c>
      <c r="I301" s="15">
        <f>Derived_Metrics[[#This Row],[Customer Revenue]]/SUM(Derived_Metrics[Customer Revenue])</f>
        <v>6.1878141919441713E-4</v>
      </c>
      <c r="J301" t="s">
        <v>1493</v>
      </c>
      <c r="K301" s="5">
        <f>SUMIFS(Derived_Metrics[Revenue],Derived_Metrics[Product ID],Derived_Metrics[[#This Row],[Product ID]])</f>
        <v>820.21600000000012</v>
      </c>
      <c r="L301" s="5">
        <f>SUMIFS(Derived_Metrics[Profit],Derived_Metrics[Product ID],Derived_Metrics[[#This Row],[Product ID]])</f>
        <v>55.1004</v>
      </c>
      <c r="M301" s="5" t="str">
        <f>IF(AND(Derived_Metrics[[#This Row],[Product Revenue]]&gt;AVERAGE(Derived_Metrics[Product Revenue]),Derived_Metrics[[#This Row],[Product Profit]]&lt;0),"high sales Low Profit","Normal")</f>
        <v>Normal</v>
      </c>
      <c r="N301">
        <v>37.74</v>
      </c>
      <c r="O301">
        <v>3</v>
      </c>
      <c r="P301">
        <v>0</v>
      </c>
      <c r="Q301">
        <v>12.8316</v>
      </c>
      <c r="R301">
        <f>Derived_Metrics[[#This Row],[Selling Price]]*Derived_Metrics[[#This Row],[Quantity]]</f>
        <v>113.22</v>
      </c>
      <c r="S301" s="2">
        <f>IF(Derived_Metrics[[#This Row],[Revenue]]=0,0,Derived_Metrics[[#This Row],[Profit]]/Derived_Metrics[[#This Row],[Revenue]])</f>
        <v>0.11333333333333333</v>
      </c>
      <c r="T301" t="str">
        <f>IF(Derived_Metrics[[#This Row],[Profit]]&lt;0, "Loss","Profit")</f>
        <v>Profit</v>
      </c>
      <c r="U301" s="5">
        <f>Derived_Metrics[[#This Row],[Selling Price]]*Derived_Metrics[[#This Row],[Quantity]]*Derived_Metrics[[#This Row],[Discount]]</f>
        <v>0</v>
      </c>
      <c r="V301" t="str">
        <f>IF(Derived_Metrics[[#This Row],[Discount]]&gt;0,"Discount Applied","No Discount")</f>
        <v>No Discount</v>
      </c>
      <c r="W301" t="str">
        <f>IF(Derived_Metrics[[#This Row],[Discount]]&gt;0.3,"High Discount","Low Discount")</f>
        <v>Low Discount</v>
      </c>
      <c r="X301" s="13">
        <f>SUMIFS(Derived_Metrics[Customer_Revenue_Share],Derived_Metrics[Customee_ Revenue _Rank],"&lt;="&amp;Derived_Metrics[[#This Row],[Customee_ Revenue _Rank]])</f>
        <v>0.67558608981920909</v>
      </c>
      <c r="Y301" t="str">
        <f>IF(Derived_Metrics[[#This Row],[Cumulative_Revenue_%]]&lt;=0.8,"Top 80% Revenue","Remaining 20% Revenue")</f>
        <v>Top 80% Revenue</v>
      </c>
    </row>
    <row r="302" spans="1:25" x14ac:dyDescent="0.25">
      <c r="A302" t="s">
        <v>1495</v>
      </c>
      <c r="B302" s="1">
        <v>42268</v>
      </c>
      <c r="C302" t="s">
        <v>1496</v>
      </c>
      <c r="D302" s="4">
        <f>SUMIFS(Derived_Metrics[Revenue],Derived_Metrics[Customer ID],Derived_Metrics[[#This Row],[Customer ID]])</f>
        <v>19.712</v>
      </c>
      <c r="E302" s="4">
        <f>SUMIFS(Derived_Metrics[Profit],Derived_Metrics[Customer ID],Derived_Metrics[[#This Row],[Customer ID]])</f>
        <v>-1.4783999999999999</v>
      </c>
      <c r="F302" s="5">
        <f>_xlfn.PERCENTRANK.INC(Derived_Metrics[Customer Revenue],Derived_Metrics[[#This Row],[Customer Revenue]])</f>
        <v>2E-3</v>
      </c>
      <c r="G302" s="5" t="str" cm="1">
        <f t="array" ref="G302">_xlfn.IFS(Derived_Metrics[[#This Row],[Customer Revenue Percentile]]&gt;=0.8,"High Value",Derived_Metrics[[#This Row],[Customer Revenue Percentile]]&gt;=0.4,"Medium Value",TRUE,"Low Value")</f>
        <v>Low Value</v>
      </c>
      <c r="H302" s="12">
        <f>_xlfn.RANK.EQ(Derived_Metrics[[#This Row],[Customer Revenue]],Derived_Metrics[Customer Revenue],0)</f>
        <v>2116</v>
      </c>
      <c r="I302" s="15">
        <f>Derived_Metrics[[#This Row],[Customer Revenue]]/SUM(Derived_Metrics[Customer Revenue])</f>
        <v>1.2652753993110413E-6</v>
      </c>
      <c r="J302" t="s">
        <v>113</v>
      </c>
      <c r="K302" s="5">
        <f>SUMIFS(Derived_Metrics[Revenue],Derived_Metrics[Product ID],Derived_Metrics[[#This Row],[Product ID]])</f>
        <v>865.48000000000025</v>
      </c>
      <c r="L302" s="5">
        <f>SUMIFS(Derived_Metrics[Profit],Derived_Metrics[Product ID],Derived_Metrics[[#This Row],[Product ID]])</f>
        <v>44.721600000000009</v>
      </c>
      <c r="M302" s="5" t="str">
        <f>IF(AND(Derived_Metrics[[#This Row],[Product Revenue]]&gt;AVERAGE(Derived_Metrics[Product Revenue]),Derived_Metrics[[#This Row],[Product Profit]]&lt;0),"high sales Low Profit","Normal")</f>
        <v>Normal</v>
      </c>
      <c r="N302">
        <v>4.9279999999999999</v>
      </c>
      <c r="O302">
        <v>4</v>
      </c>
      <c r="P302">
        <v>0.6</v>
      </c>
      <c r="Q302">
        <v>-1.4783999999999999</v>
      </c>
      <c r="R302">
        <f>Derived_Metrics[[#This Row],[Selling Price]]*Derived_Metrics[[#This Row],[Quantity]]</f>
        <v>19.712</v>
      </c>
      <c r="S302" s="2">
        <f>IF(Derived_Metrics[[#This Row],[Revenue]]=0,0,Derived_Metrics[[#This Row],[Profit]]/Derived_Metrics[[#This Row],[Revenue]])</f>
        <v>-7.4999999999999997E-2</v>
      </c>
      <c r="T302" t="str">
        <f>IF(Derived_Metrics[[#This Row],[Profit]]&lt;0, "Loss","Profit")</f>
        <v>Loss</v>
      </c>
      <c r="U302" s="5">
        <f>Derived_Metrics[[#This Row],[Selling Price]]*Derived_Metrics[[#This Row],[Quantity]]*Derived_Metrics[[#This Row],[Discount]]</f>
        <v>11.827199999999999</v>
      </c>
      <c r="V302" t="str">
        <f>IF(Derived_Metrics[[#This Row],[Discount]]&gt;0,"Discount Applied","No Discount")</f>
        <v>Discount Applied</v>
      </c>
      <c r="W302" t="str">
        <f>IF(Derived_Metrics[[#This Row],[Discount]]&gt;0.3,"High Discount","Low Discount")</f>
        <v>High Discount</v>
      </c>
      <c r="X302" s="13">
        <f>SUMIFS(Derived_Metrics[Customer_Revenue_Share],Derived_Metrics[Customee_ Revenue _Rank],"&lt;="&amp;Derived_Metrics[[#This Row],[Customee_ Revenue _Rank]])</f>
        <v>0.99999734055954392</v>
      </c>
      <c r="Y302" t="str">
        <f>IF(Derived_Metrics[[#This Row],[Cumulative_Revenue_%]]&lt;=0.8,"Top 80% Revenue","Remaining 20% Revenue")</f>
        <v>Remaining 20% Revenue</v>
      </c>
    </row>
    <row r="303" spans="1:25" x14ac:dyDescent="0.25">
      <c r="A303" t="s">
        <v>1498</v>
      </c>
      <c r="B303" s="1">
        <v>41992</v>
      </c>
      <c r="C303" t="s">
        <v>1500</v>
      </c>
      <c r="D303" s="4">
        <f>SUMIFS(Derived_Metrics[Revenue],Derived_Metrics[Customer ID],Derived_Metrics[[#This Row],[Customer ID]])</f>
        <v>28327.437999999995</v>
      </c>
      <c r="E303" s="4">
        <f>SUMIFS(Derived_Metrics[Profit],Derived_Metrics[Customer ID],Derived_Metrics[[#This Row],[Customer ID]])</f>
        <v>-202.11540000000002</v>
      </c>
      <c r="F303" s="5">
        <f>_xlfn.PERCENTRANK.INC(Derived_Metrics[Customer Revenue],Derived_Metrics[[#This Row],[Customer Revenue]])</f>
        <v>0.95899999999999996</v>
      </c>
      <c r="G303" s="5" t="str" cm="1">
        <f t="array" ref="G303">_xlfn.IFS(Derived_Metrics[[#This Row],[Customer Revenue Percentile]]&gt;=0.8,"High Value",Derived_Metrics[[#This Row],[Customer Revenue Percentile]]&gt;=0.4,"Medium Value",TRUE,"Low Value")</f>
        <v>High Value</v>
      </c>
      <c r="H303" s="12">
        <f>_xlfn.RANK.EQ(Derived_Metrics[[#This Row],[Customer Revenue]],Derived_Metrics[Customer Revenue],0)</f>
        <v>82</v>
      </c>
      <c r="I303" s="15">
        <f>Derived_Metrics[[#This Row],[Customer Revenue]]/SUM(Derived_Metrics[Customer Revenue])</f>
        <v>1.8182838081832772E-3</v>
      </c>
      <c r="J303" t="s">
        <v>147</v>
      </c>
      <c r="K303" s="5">
        <f>SUMIFS(Derived_Metrics[Revenue],Derived_Metrics[Product ID],Derived_Metrics[[#This Row],[Product ID]])</f>
        <v>38828.013000000006</v>
      </c>
      <c r="L303" s="5">
        <f>SUMIFS(Derived_Metrics[Profit],Derived_Metrics[Product ID],Derived_Metrics[[#This Row],[Product ID]])</f>
        <v>-197.5848</v>
      </c>
      <c r="M303" s="5" t="str">
        <f>IF(AND(Derived_Metrics[[#This Row],[Product Revenue]]&gt;AVERAGE(Derived_Metrics[Product Revenue]),Derived_Metrics[[#This Row],[Product Profit]]&lt;0),"high sales Low Profit","Normal")</f>
        <v>high sales Low Profit</v>
      </c>
      <c r="N303">
        <v>1819.86</v>
      </c>
      <c r="O303">
        <v>14</v>
      </c>
      <c r="P303">
        <v>0</v>
      </c>
      <c r="Q303">
        <v>163.78739999999999</v>
      </c>
      <c r="R303">
        <f>Derived_Metrics[[#This Row],[Selling Price]]*Derived_Metrics[[#This Row],[Quantity]]</f>
        <v>25478.039999999997</v>
      </c>
      <c r="S303" s="2">
        <f>IF(Derived_Metrics[[#This Row],[Revenue]]=0,0,Derived_Metrics[[#This Row],[Profit]]/Derived_Metrics[[#This Row],[Revenue]])</f>
        <v>6.4285714285714293E-3</v>
      </c>
      <c r="T303" t="str">
        <f>IF(Derived_Metrics[[#This Row],[Profit]]&lt;0, "Loss","Profit")</f>
        <v>Profit</v>
      </c>
      <c r="U303" s="5">
        <f>Derived_Metrics[[#This Row],[Selling Price]]*Derived_Metrics[[#This Row],[Quantity]]*Derived_Metrics[[#This Row],[Discount]]</f>
        <v>0</v>
      </c>
      <c r="V303" t="str">
        <f>IF(Derived_Metrics[[#This Row],[Discount]]&gt;0,"Discount Applied","No Discount")</f>
        <v>No Discount</v>
      </c>
      <c r="W303" t="str">
        <f>IF(Derived_Metrics[[#This Row],[Discount]]&gt;0.3,"High Discount","Low Discount")</f>
        <v>Low Discount</v>
      </c>
      <c r="X303" s="13">
        <f>SUMIFS(Derived_Metrics[Customer_Revenue_Share],Derived_Metrics[Customee_ Revenue _Rank],"&lt;="&amp;Derived_Metrics[[#This Row],[Customee_ Revenue _Rank]])</f>
        <v>0.21102091614569471</v>
      </c>
      <c r="Y303" t="str">
        <f>IF(Derived_Metrics[[#This Row],[Cumulative_Revenue_%]]&lt;=0.8,"Top 80% Revenue","Remaining 20% Revenue")</f>
        <v>Top 80% Revenue</v>
      </c>
    </row>
    <row r="304" spans="1:25" x14ac:dyDescent="0.25">
      <c r="A304" t="s">
        <v>1503</v>
      </c>
      <c r="B304" s="1">
        <v>42292</v>
      </c>
      <c r="C304" t="s">
        <v>143</v>
      </c>
      <c r="D304" s="4">
        <f>SUMIFS(Derived_Metrics[Revenue],Derived_Metrics[Customer ID],Derived_Metrics[[#This Row],[Customer ID]])</f>
        <v>23419.544999999998</v>
      </c>
      <c r="E304" s="4">
        <f>SUMIFS(Derived_Metrics[Profit],Derived_Metrics[Customer ID],Derived_Metrics[[#This Row],[Customer ID]])</f>
        <v>-332.45859999999999</v>
      </c>
      <c r="F304" s="5">
        <f>_xlfn.PERCENTRANK.INC(Derived_Metrics[Customer Revenue],Derived_Metrics[[#This Row],[Customer Revenue]])</f>
        <v>0.93400000000000005</v>
      </c>
      <c r="G304" s="5" t="str" cm="1">
        <f t="array" ref="G304">_xlfn.IFS(Derived_Metrics[[#This Row],[Customer Revenue Percentile]]&gt;=0.8,"High Value",Derived_Metrics[[#This Row],[Customer Revenue Percentile]]&gt;=0.4,"Medium Value",TRUE,"Low Value")</f>
        <v>High Value</v>
      </c>
      <c r="H304" s="12">
        <f>_xlfn.RANK.EQ(Derived_Metrics[[#This Row],[Customer Revenue]],Derived_Metrics[Customer Revenue],0)</f>
        <v>131</v>
      </c>
      <c r="I304" s="15">
        <f>Derived_Metrics[[#This Row],[Customer Revenue]]/SUM(Derived_Metrics[Customer Revenue])</f>
        <v>1.5032555880457538E-3</v>
      </c>
      <c r="J304" t="s">
        <v>675</v>
      </c>
      <c r="K304" s="5">
        <f>SUMIFS(Derived_Metrics[Revenue],Derived_Metrics[Product ID],Derived_Metrics[[#This Row],[Product ID]])</f>
        <v>124494.04800000001</v>
      </c>
      <c r="L304" s="5">
        <f>SUMIFS(Derived_Metrics[Profit],Derived_Metrics[Product ID],Derived_Metrics[[#This Row],[Product ID]])</f>
        <v>5.6843418860808015E-14</v>
      </c>
      <c r="M304" s="5" t="str">
        <f>IF(AND(Derived_Metrics[[#This Row],[Product Revenue]]&gt;AVERAGE(Derived_Metrics[Product Revenue]),Derived_Metrics[[#This Row],[Product Profit]]&lt;0),"high sales Low Profit","Normal")</f>
        <v>Normal</v>
      </c>
      <c r="N304">
        <v>2453.4299999999998</v>
      </c>
      <c r="O304">
        <v>5</v>
      </c>
      <c r="P304">
        <v>0.3</v>
      </c>
      <c r="Q304">
        <v>-350.49</v>
      </c>
      <c r="R304">
        <f>Derived_Metrics[[#This Row],[Selling Price]]*Derived_Metrics[[#This Row],[Quantity]]</f>
        <v>12267.15</v>
      </c>
      <c r="S304" s="2">
        <f>IF(Derived_Metrics[[#This Row],[Revenue]]=0,0,Derived_Metrics[[#This Row],[Profit]]/Derived_Metrics[[#This Row],[Revenue]])</f>
        <v>-2.8571428571428574E-2</v>
      </c>
      <c r="T304" t="str">
        <f>IF(Derived_Metrics[[#This Row],[Profit]]&lt;0, "Loss","Profit")</f>
        <v>Loss</v>
      </c>
      <c r="U304" s="5">
        <f>Derived_Metrics[[#This Row],[Selling Price]]*Derived_Metrics[[#This Row],[Quantity]]*Derived_Metrics[[#This Row],[Discount]]</f>
        <v>3680.145</v>
      </c>
      <c r="V304" t="str">
        <f>IF(Derived_Metrics[[#This Row],[Discount]]&gt;0,"Discount Applied","No Discount")</f>
        <v>Discount Applied</v>
      </c>
      <c r="W304" t="str">
        <f>IF(Derived_Metrics[[#This Row],[Discount]]&gt;0.3,"High Discount","Low Discount")</f>
        <v>Low Discount</v>
      </c>
      <c r="X304" s="13">
        <f>SUMIFS(Derived_Metrics[Customer_Revenue_Share],Derived_Metrics[Customee_ Revenue _Rank],"&lt;="&amp;Derived_Metrics[[#This Row],[Customee_ Revenue _Rank]])</f>
        <v>0.29652821254693662</v>
      </c>
      <c r="Y304" t="str">
        <f>IF(Derived_Metrics[[#This Row],[Cumulative_Revenue_%]]&lt;=0.8,"Top 80% Revenue","Remaining 20% Revenue")</f>
        <v>Top 80% Revenue</v>
      </c>
    </row>
    <row r="305" spans="1:25" x14ac:dyDescent="0.25">
      <c r="A305" t="s">
        <v>1505</v>
      </c>
      <c r="B305" s="1">
        <v>42899</v>
      </c>
      <c r="C305" t="s">
        <v>1477</v>
      </c>
      <c r="D305" s="4">
        <f>SUMIFS(Derived_Metrics[Revenue],Derived_Metrics[Customer ID],Derived_Metrics[[#This Row],[Customer ID]])</f>
        <v>4310.2300000000005</v>
      </c>
      <c r="E305" s="4">
        <f>SUMIFS(Derived_Metrics[Profit],Derived_Metrics[Customer ID],Derived_Metrics[[#This Row],[Customer ID]])</f>
        <v>-84.685000000000016</v>
      </c>
      <c r="F305" s="5">
        <f>_xlfn.PERCENTRANK.INC(Derived_Metrics[Customer Revenue],Derived_Metrics[[#This Row],[Customer Revenue]])</f>
        <v>0.504</v>
      </c>
      <c r="G305" s="5" t="str" cm="1">
        <f t="array" ref="G305">_xlfn.IFS(Derived_Metrics[[#This Row],[Customer Revenue Percentile]]&gt;=0.8,"High Value",Derived_Metrics[[#This Row],[Customer Revenue Percentile]]&gt;=0.4,"Medium Value",TRUE,"Low Value")</f>
        <v>Medium Value</v>
      </c>
      <c r="H305" s="12">
        <f>_xlfn.RANK.EQ(Derived_Metrics[[#This Row],[Customer Revenue]],Derived_Metrics[Customer Revenue],0)</f>
        <v>1048</v>
      </c>
      <c r="I305" s="15">
        <f>Derived_Metrics[[#This Row],[Customer Revenue]]/SUM(Derived_Metrics[Customer Revenue])</f>
        <v>2.7666538070071178E-4</v>
      </c>
      <c r="J305" t="s">
        <v>1506</v>
      </c>
      <c r="K305" s="5">
        <f>SUMIFS(Derived_Metrics[Revenue],Derived_Metrics[Product ID],Derived_Metrics[[#This Row],[Product ID]])</f>
        <v>12870.918000000001</v>
      </c>
      <c r="L305" s="5">
        <f>SUMIFS(Derived_Metrics[Profit],Derived_Metrics[Product ID],Derived_Metrics[[#This Row],[Product ID]])</f>
        <v>-1.7763568394002505E-15</v>
      </c>
      <c r="M305" s="5" t="str">
        <f>IF(AND(Derived_Metrics[[#This Row],[Product Revenue]]&gt;AVERAGE(Derived_Metrics[Product Revenue]),Derived_Metrics[[#This Row],[Product Profit]]&lt;0),"high sales Low Profit","Normal")</f>
        <v>Normal</v>
      </c>
      <c r="N305">
        <v>470.30200000000002</v>
      </c>
      <c r="O305">
        <v>7</v>
      </c>
      <c r="P305">
        <v>0.3</v>
      </c>
      <c r="Q305">
        <v>-87.341800000000006</v>
      </c>
      <c r="R305">
        <f>Derived_Metrics[[#This Row],[Selling Price]]*Derived_Metrics[[#This Row],[Quantity]]</f>
        <v>3292.114</v>
      </c>
      <c r="S305" s="2">
        <f>IF(Derived_Metrics[[#This Row],[Revenue]]=0,0,Derived_Metrics[[#This Row],[Profit]]/Derived_Metrics[[#This Row],[Revenue]])</f>
        <v>-2.6530612244897962E-2</v>
      </c>
      <c r="T305" t="str">
        <f>IF(Derived_Metrics[[#This Row],[Profit]]&lt;0, "Loss","Profit")</f>
        <v>Loss</v>
      </c>
      <c r="U305" s="5">
        <f>Derived_Metrics[[#This Row],[Selling Price]]*Derived_Metrics[[#This Row],[Quantity]]*Derived_Metrics[[#This Row],[Discount]]</f>
        <v>987.63419999999996</v>
      </c>
      <c r="V305" t="str">
        <f>IF(Derived_Metrics[[#This Row],[Discount]]&gt;0,"Discount Applied","No Discount")</f>
        <v>Discount Applied</v>
      </c>
      <c r="W305" t="str">
        <f>IF(Derived_Metrics[[#This Row],[Discount]]&gt;0.3,"High Discount","Low Discount")</f>
        <v>Low Discount</v>
      </c>
      <c r="X305" s="13">
        <f>SUMIFS(Derived_Metrics[Customer_Revenue_Share],Derived_Metrics[Customee_ Revenue _Rank],"&lt;="&amp;Derived_Metrics[[#This Row],[Customee_ Revenue _Rank]])</f>
        <v>0.87399734330946244</v>
      </c>
      <c r="Y305" t="str">
        <f>IF(Derived_Metrics[[#This Row],[Cumulative_Revenue_%]]&lt;=0.8,"Top 80% Revenue","Remaining 20% Revenue")</f>
        <v>Remaining 20% Revenue</v>
      </c>
    </row>
    <row r="306" spans="1:25" x14ac:dyDescent="0.25">
      <c r="A306" t="s">
        <v>1508</v>
      </c>
      <c r="B306" s="1">
        <v>43075</v>
      </c>
      <c r="C306" t="s">
        <v>1510</v>
      </c>
      <c r="D306" s="4">
        <f>SUMIFS(Derived_Metrics[Revenue],Derived_Metrics[Customer ID],Derived_Metrics[[#This Row],[Customer ID]])</f>
        <v>30149.784000000003</v>
      </c>
      <c r="E306" s="4">
        <f>SUMIFS(Derived_Metrics[Profit],Derived_Metrics[Customer ID],Derived_Metrics[[#This Row],[Customer ID]])</f>
        <v>750.25799999999992</v>
      </c>
      <c r="F306" s="5">
        <f>_xlfn.PERCENTRANK.INC(Derived_Metrics[Customer Revenue],Derived_Metrics[[#This Row],[Customer Revenue]])</f>
        <v>0.96899999999999997</v>
      </c>
      <c r="G306" s="5" t="str" cm="1">
        <f t="array" ref="G306">_xlfn.IFS(Derived_Metrics[[#This Row],[Customer Revenue Percentile]]&gt;=0.8,"High Value",Derived_Metrics[[#This Row],[Customer Revenue Percentile]]&gt;=0.4,"Medium Value",TRUE,"Low Value")</f>
        <v>High Value</v>
      </c>
      <c r="H306" s="12">
        <f>_xlfn.RANK.EQ(Derived_Metrics[[#This Row],[Customer Revenue]],Derived_Metrics[Customer Revenue],0)</f>
        <v>61</v>
      </c>
      <c r="I306" s="15">
        <f>Derived_Metrics[[#This Row],[Customer Revenue]]/SUM(Derived_Metrics[Customer Revenue])</f>
        <v>1.9352566959081601E-3</v>
      </c>
      <c r="J306" t="s">
        <v>1512</v>
      </c>
      <c r="K306" s="5">
        <f>SUMIFS(Derived_Metrics[Revenue],Derived_Metrics[Product ID],Derived_Metrics[[#This Row],[Product ID]])</f>
        <v>19491.518</v>
      </c>
      <c r="L306" s="5">
        <f>SUMIFS(Derived_Metrics[Profit],Derived_Metrics[Product ID],Derived_Metrics[[#This Row],[Product ID]])</f>
        <v>-392.54800000000006</v>
      </c>
      <c r="M306" s="5" t="str">
        <f>IF(AND(Derived_Metrics[[#This Row],[Product Revenue]]&gt;AVERAGE(Derived_Metrics[Product Revenue]),Derived_Metrics[[#This Row],[Product Profit]]&lt;0),"high sales Low Profit","Normal")</f>
        <v>high sales Low Profit</v>
      </c>
      <c r="N306">
        <v>452.94</v>
      </c>
      <c r="O306">
        <v>3</v>
      </c>
      <c r="P306">
        <v>0</v>
      </c>
      <c r="Q306">
        <v>67.941000000000003</v>
      </c>
      <c r="R306">
        <f>Derived_Metrics[[#This Row],[Selling Price]]*Derived_Metrics[[#This Row],[Quantity]]</f>
        <v>1358.82</v>
      </c>
      <c r="S306" s="2">
        <f>IF(Derived_Metrics[[#This Row],[Revenue]]=0,0,Derived_Metrics[[#This Row],[Profit]]/Derived_Metrics[[#This Row],[Revenue]])</f>
        <v>0.05</v>
      </c>
      <c r="T306" t="str">
        <f>IF(Derived_Metrics[[#This Row],[Profit]]&lt;0, "Loss","Profit")</f>
        <v>Profit</v>
      </c>
      <c r="U306" s="5">
        <f>Derived_Metrics[[#This Row],[Selling Price]]*Derived_Metrics[[#This Row],[Quantity]]*Derived_Metrics[[#This Row],[Discount]]</f>
        <v>0</v>
      </c>
      <c r="V306" t="str">
        <f>IF(Derived_Metrics[[#This Row],[Discount]]&gt;0,"Discount Applied","No Discount")</f>
        <v>No Discount</v>
      </c>
      <c r="W306" t="str">
        <f>IF(Derived_Metrics[[#This Row],[Discount]]&gt;0.3,"High Discount","Low Discount")</f>
        <v>Low Discount</v>
      </c>
      <c r="X306" s="13">
        <f>SUMIFS(Derived_Metrics[Customer_Revenue_Share],Derived_Metrics[Customee_ Revenue _Rank],"&lt;="&amp;Derived_Metrics[[#This Row],[Customee_ Revenue _Rank]])</f>
        <v>0.17195877981829635</v>
      </c>
      <c r="Y306" t="str">
        <f>IF(Derived_Metrics[[#This Row],[Cumulative_Revenue_%]]&lt;=0.8,"Top 80% Revenue","Remaining 20% Revenue")</f>
        <v>Top 80% Revenue</v>
      </c>
    </row>
    <row r="307" spans="1:25" x14ac:dyDescent="0.25">
      <c r="A307" t="s">
        <v>1514</v>
      </c>
      <c r="B307" s="1">
        <v>41734</v>
      </c>
      <c r="C307" t="s">
        <v>1515</v>
      </c>
      <c r="D307" s="4">
        <f>SUMIFS(Derived_Metrics[Revenue],Derived_Metrics[Customer ID],Derived_Metrics[[#This Row],[Customer ID]])</f>
        <v>1846.28</v>
      </c>
      <c r="E307" s="4">
        <f>SUMIFS(Derived_Metrics[Profit],Derived_Metrics[Customer ID],Derived_Metrics[[#This Row],[Customer ID]])</f>
        <v>108.4104</v>
      </c>
      <c r="F307" s="5">
        <f>_xlfn.PERCENTRANK.INC(Derived_Metrics[Customer Revenue],Derived_Metrics[[#This Row],[Customer Revenue]])</f>
        <v>0.26400000000000001</v>
      </c>
      <c r="G307" s="5" t="str" cm="1">
        <f t="array" ref="G307">_xlfn.IFS(Derived_Metrics[[#This Row],[Customer Revenue Percentile]]&gt;=0.8,"High Value",Derived_Metrics[[#This Row],[Customer Revenue Percentile]]&gt;=0.4,"Medium Value",TRUE,"Low Value")</f>
        <v>Low Value</v>
      </c>
      <c r="H307" s="12">
        <f>_xlfn.RANK.EQ(Derived_Metrics[[#This Row],[Customer Revenue]],Derived_Metrics[Customer Revenue],0)</f>
        <v>1560</v>
      </c>
      <c r="I307" s="15">
        <f>Derived_Metrics[[#This Row],[Customer Revenue]]/SUM(Derived_Metrics[Customer Revenue])</f>
        <v>1.1850916519074621E-4</v>
      </c>
      <c r="J307" t="s">
        <v>1518</v>
      </c>
      <c r="K307" s="5">
        <f>SUMIFS(Derived_Metrics[Revenue],Derived_Metrics[Product ID],Derived_Metrics[[#This Row],[Product ID]])</f>
        <v>5732.1120000000001</v>
      </c>
      <c r="L307" s="5">
        <f>SUMIFS(Derived_Metrics[Profit],Derived_Metrics[Product ID],Derived_Metrics[[#This Row],[Product ID]])</f>
        <v>176.32469999999998</v>
      </c>
      <c r="M307" s="5" t="str">
        <f>IF(AND(Derived_Metrics[[#This Row],[Product Revenue]]&gt;AVERAGE(Derived_Metrics[Product Revenue]),Derived_Metrics[[#This Row],[Product Profit]]&lt;0),"high sales Low Profit","Normal")</f>
        <v>Normal</v>
      </c>
      <c r="N307">
        <v>27.46</v>
      </c>
      <c r="O307">
        <v>2</v>
      </c>
      <c r="P307">
        <v>0</v>
      </c>
      <c r="Q307">
        <v>9.8856000000000002</v>
      </c>
      <c r="R307">
        <f>Derived_Metrics[[#This Row],[Selling Price]]*Derived_Metrics[[#This Row],[Quantity]]</f>
        <v>54.92</v>
      </c>
      <c r="S307" s="2">
        <f>IF(Derived_Metrics[[#This Row],[Revenue]]=0,0,Derived_Metrics[[#This Row],[Profit]]/Derived_Metrics[[#This Row],[Revenue]])</f>
        <v>0.18</v>
      </c>
      <c r="T307" t="str">
        <f>IF(Derived_Metrics[[#This Row],[Profit]]&lt;0, "Loss","Profit")</f>
        <v>Profit</v>
      </c>
      <c r="U307" s="5">
        <f>Derived_Metrics[[#This Row],[Selling Price]]*Derived_Metrics[[#This Row],[Quantity]]*Derived_Metrics[[#This Row],[Discount]]</f>
        <v>0</v>
      </c>
      <c r="V307" t="str">
        <f>IF(Derived_Metrics[[#This Row],[Discount]]&gt;0,"Discount Applied","No Discount")</f>
        <v>No Discount</v>
      </c>
      <c r="W307" t="str">
        <f>IF(Derived_Metrics[[#This Row],[Discount]]&gt;0.3,"High Discount","Low Discount")</f>
        <v>Low Discount</v>
      </c>
      <c r="X307" s="13">
        <f>SUMIFS(Derived_Metrics[Customer_Revenue_Share],Derived_Metrics[Customee_ Revenue _Rank],"&lt;="&amp;Derived_Metrics[[#This Row],[Customee_ Revenue _Rank]])</f>
        <v>0.97031057954649913</v>
      </c>
      <c r="Y307" t="str">
        <f>IF(Derived_Metrics[[#This Row],[Cumulative_Revenue_%]]&lt;=0.8,"Top 80% Revenue","Remaining 20% Revenue")</f>
        <v>Remaining 20% Revenue</v>
      </c>
    </row>
    <row r="308" spans="1:25" x14ac:dyDescent="0.25">
      <c r="A308" t="s">
        <v>1520</v>
      </c>
      <c r="B308" s="1">
        <v>42677</v>
      </c>
      <c r="C308" t="s">
        <v>1522</v>
      </c>
      <c r="D308" s="4">
        <f>SUMIFS(Derived_Metrics[Revenue],Derived_Metrics[Customer ID],Derived_Metrics[[#This Row],[Customer ID]])</f>
        <v>539.94200000000001</v>
      </c>
      <c r="E308" s="4">
        <f>SUMIFS(Derived_Metrics[Profit],Derived_Metrics[Customer ID],Derived_Metrics[[#This Row],[Customer ID]])</f>
        <v>-26.179200000000002</v>
      </c>
      <c r="F308" s="5">
        <f>_xlfn.PERCENTRANK.INC(Derived_Metrics[Customer Revenue],Derived_Metrics[[#This Row],[Customer Revenue]])</f>
        <v>9.8000000000000004E-2</v>
      </c>
      <c r="G308" s="5" t="str" cm="1">
        <f t="array" ref="G308">_xlfn.IFS(Derived_Metrics[[#This Row],[Customer Revenue Percentile]]&gt;=0.8,"High Value",Derived_Metrics[[#This Row],[Customer Revenue Percentile]]&gt;=0.4,"Medium Value",TRUE,"Low Value")</f>
        <v>Low Value</v>
      </c>
      <c r="H308" s="12">
        <f>_xlfn.RANK.EQ(Derived_Metrics[[#This Row],[Customer Revenue]],Derived_Metrics[Customer Revenue],0)</f>
        <v>1912</v>
      </c>
      <c r="I308" s="15">
        <f>Derived_Metrics[[#This Row],[Customer Revenue]]/SUM(Derived_Metrics[Customer Revenue])</f>
        <v>3.4657839369663263E-5</v>
      </c>
      <c r="J308" t="s">
        <v>895</v>
      </c>
      <c r="K308" s="5">
        <f>SUMIFS(Derived_Metrics[Revenue],Derived_Metrics[Product ID],Derived_Metrics[[#This Row],[Product ID]])</f>
        <v>55615.938999999998</v>
      </c>
      <c r="L308" s="5">
        <f>SUMIFS(Derived_Metrics[Profit],Derived_Metrics[Product ID],Derived_Metrics[[#This Row],[Product ID]])</f>
        <v>-189.97610000000006</v>
      </c>
      <c r="M308" s="5" t="str">
        <f>IF(AND(Derived_Metrics[[#This Row],[Product Revenue]]&gt;AVERAGE(Derived_Metrics[Product Revenue]),Derived_Metrics[[#This Row],[Product Profit]]&lt;0),"high sales Low Profit","Normal")</f>
        <v>high sales Low Profit</v>
      </c>
      <c r="N308">
        <v>244.006</v>
      </c>
      <c r="O308">
        <v>2</v>
      </c>
      <c r="P308">
        <v>0.3</v>
      </c>
      <c r="Q308">
        <v>-31.372199999999999</v>
      </c>
      <c r="R308">
        <f>Derived_Metrics[[#This Row],[Selling Price]]*Derived_Metrics[[#This Row],[Quantity]]</f>
        <v>488.012</v>
      </c>
      <c r="S308" s="2">
        <f>IF(Derived_Metrics[[#This Row],[Revenue]]=0,0,Derived_Metrics[[#This Row],[Profit]]/Derived_Metrics[[#This Row],[Revenue]])</f>
        <v>-6.4285714285714279E-2</v>
      </c>
      <c r="T308" t="str">
        <f>IF(Derived_Metrics[[#This Row],[Profit]]&lt;0, "Loss","Profit")</f>
        <v>Loss</v>
      </c>
      <c r="U308" s="5">
        <f>Derived_Metrics[[#This Row],[Selling Price]]*Derived_Metrics[[#This Row],[Quantity]]*Derived_Metrics[[#This Row],[Discount]]</f>
        <v>146.40359999999998</v>
      </c>
      <c r="V308" t="str">
        <f>IF(Derived_Metrics[[#This Row],[Discount]]&gt;0,"Discount Applied","No Discount")</f>
        <v>Discount Applied</v>
      </c>
      <c r="W308" t="str">
        <f>IF(Derived_Metrics[[#This Row],[Discount]]&gt;0.3,"High Discount","Low Discount")</f>
        <v>Low Discount</v>
      </c>
      <c r="X308" s="13">
        <f>SUMIFS(Derived_Metrics[Customer_Revenue_Share],Derived_Metrics[Customee_ Revenue _Rank],"&lt;="&amp;Derived_Metrics[[#This Row],[Customee_ Revenue _Rank]])</f>
        <v>0.99652021446076744</v>
      </c>
      <c r="Y308" t="str">
        <f>IF(Derived_Metrics[[#This Row],[Cumulative_Revenue_%]]&lt;=0.8,"Top 80% Revenue","Remaining 20% Revenue")</f>
        <v>Remaining 20% Revenue</v>
      </c>
    </row>
    <row r="309" spans="1:25" x14ac:dyDescent="0.25">
      <c r="A309" t="s">
        <v>1525</v>
      </c>
      <c r="B309" s="1">
        <v>42608</v>
      </c>
      <c r="C309" t="s">
        <v>1528</v>
      </c>
      <c r="D309" s="4">
        <f>SUMIFS(Derived_Metrics[Revenue],Derived_Metrics[Customer ID],Derived_Metrics[[#This Row],[Customer ID]])</f>
        <v>6840.1999999999989</v>
      </c>
      <c r="E309" s="4">
        <f>SUMIFS(Derived_Metrics[Profit],Derived_Metrics[Customer ID],Derived_Metrics[[#This Row],[Customer ID]])</f>
        <v>-31.091999999999999</v>
      </c>
      <c r="F309" s="5">
        <f>_xlfn.PERCENTRANK.INC(Derived_Metrics[Customer Revenue],Derived_Metrics[[#This Row],[Customer Revenue]])</f>
        <v>0.63800000000000001</v>
      </c>
      <c r="G309" s="5" t="str" cm="1">
        <f t="array" ref="G309">_xlfn.IFS(Derived_Metrics[[#This Row],[Customer Revenue Percentile]]&gt;=0.8,"High Value",Derived_Metrics[[#This Row],[Customer Revenue Percentile]]&gt;=0.4,"Medium Value",TRUE,"Low Value")</f>
        <v>Medium Value</v>
      </c>
      <c r="H309" s="12">
        <f>_xlfn.RANK.EQ(Derived_Metrics[[#This Row],[Customer Revenue]],Derived_Metrics[Customer Revenue],0)</f>
        <v>766</v>
      </c>
      <c r="I309" s="15">
        <f>Derived_Metrics[[#This Row],[Customer Revenue]]/SUM(Derived_Metrics[Customer Revenue])</f>
        <v>4.3905929313957912E-4</v>
      </c>
      <c r="J309" t="s">
        <v>1267</v>
      </c>
      <c r="K309" s="5">
        <f>SUMIFS(Derived_Metrics[Revenue],Derived_Metrics[Product ID],Derived_Metrics[[#This Row],[Product ID]])</f>
        <v>12150.203999999998</v>
      </c>
      <c r="L309" s="5">
        <f>SUMIFS(Derived_Metrics[Profit],Derived_Metrics[Product ID],Derived_Metrics[[#This Row],[Product ID]])</f>
        <v>-48.795999999999999</v>
      </c>
      <c r="M309" s="5" t="str">
        <f>IF(AND(Derived_Metrics[[#This Row],[Product Revenue]]&gt;AVERAGE(Derived_Metrics[Product Revenue]),Derived_Metrics[[#This Row],[Product Profit]]&lt;0),"high sales Low Profit","Normal")</f>
        <v>Normal</v>
      </c>
      <c r="N309">
        <v>1024.7159999999999</v>
      </c>
      <c r="O309">
        <v>6</v>
      </c>
      <c r="P309">
        <v>0.3</v>
      </c>
      <c r="Q309">
        <v>-29.2776</v>
      </c>
      <c r="R309">
        <f>Derived_Metrics[[#This Row],[Selling Price]]*Derived_Metrics[[#This Row],[Quantity]]</f>
        <v>6148.2959999999994</v>
      </c>
      <c r="S309" s="2">
        <f>IF(Derived_Metrics[[#This Row],[Revenue]]=0,0,Derived_Metrics[[#This Row],[Profit]]/Derived_Metrics[[#This Row],[Revenue]])</f>
        <v>-4.7619047619047623E-3</v>
      </c>
      <c r="T309" t="str">
        <f>IF(Derived_Metrics[[#This Row],[Profit]]&lt;0, "Loss","Profit")</f>
        <v>Loss</v>
      </c>
      <c r="U309" s="5">
        <f>Derived_Metrics[[#This Row],[Selling Price]]*Derived_Metrics[[#This Row],[Quantity]]*Derived_Metrics[[#This Row],[Discount]]</f>
        <v>1844.4887999999996</v>
      </c>
      <c r="V309" t="str">
        <f>IF(Derived_Metrics[[#This Row],[Discount]]&gt;0,"Discount Applied","No Discount")</f>
        <v>Discount Applied</v>
      </c>
      <c r="W309" t="str">
        <f>IF(Derived_Metrics[[#This Row],[Discount]]&gt;0.3,"High Discount","Low Discount")</f>
        <v>Low Discount</v>
      </c>
      <c r="X309" s="13">
        <f>SUMIFS(Derived_Metrics[Customer_Revenue_Share],Derived_Metrics[Customee_ Revenue _Rank],"&lt;="&amp;Derived_Metrics[[#This Row],[Customee_ Revenue _Rank]])</f>
        <v>0.77417771504197674</v>
      </c>
      <c r="Y309" t="str">
        <f>IF(Derived_Metrics[[#This Row],[Cumulative_Revenue_%]]&lt;=0.8,"Top 80% Revenue","Remaining 20% Revenue")</f>
        <v>Top 80% Revenue</v>
      </c>
    </row>
    <row r="310" spans="1:25" x14ac:dyDescent="0.25">
      <c r="A310" t="s">
        <v>1530</v>
      </c>
      <c r="B310" s="1">
        <v>41859</v>
      </c>
      <c r="C310" t="s">
        <v>1532</v>
      </c>
      <c r="D310" s="4">
        <f>SUMIFS(Derived_Metrics[Revenue],Derived_Metrics[Customer ID],Derived_Metrics[[#This Row],[Customer ID]])</f>
        <v>3181.3599999999997</v>
      </c>
      <c r="E310" s="4">
        <f>SUMIFS(Derived_Metrics[Profit],Derived_Metrics[Customer ID],Derived_Metrics[[#This Row],[Customer ID]])</f>
        <v>153.9162</v>
      </c>
      <c r="F310" s="5">
        <f>_xlfn.PERCENTRANK.INC(Derived_Metrics[Customer Revenue],Derived_Metrics[[#This Row],[Customer Revenue]])</f>
        <v>0.40899999999999997</v>
      </c>
      <c r="G310" s="5" t="str" cm="1">
        <f t="array" ref="G310">_xlfn.IFS(Derived_Metrics[[#This Row],[Customer Revenue Percentile]]&gt;=0.8,"High Value",Derived_Metrics[[#This Row],[Customer Revenue Percentile]]&gt;=0.4,"Medium Value",TRUE,"Low Value")</f>
        <v>Medium Value</v>
      </c>
      <c r="H310" s="12">
        <f>_xlfn.RANK.EQ(Derived_Metrics[[#This Row],[Customer Revenue]],Derived_Metrics[Customer Revenue],0)</f>
        <v>1249</v>
      </c>
      <c r="I310" s="15">
        <f>Derived_Metrics[[#This Row],[Customer Revenue]]/SUM(Derived_Metrics[Customer Revenue])</f>
        <v>2.0420538475812572E-4</v>
      </c>
      <c r="J310" t="s">
        <v>1130</v>
      </c>
      <c r="K310" s="5">
        <f>SUMIFS(Derived_Metrics[Revenue],Derived_Metrics[Product ID],Derived_Metrics[[#This Row],[Product ID]])</f>
        <v>1805.4680000000001</v>
      </c>
      <c r="L310" s="5">
        <f>SUMIFS(Derived_Metrics[Profit],Derived_Metrics[Product ID],Derived_Metrics[[#This Row],[Product ID]])</f>
        <v>17.447799999999997</v>
      </c>
      <c r="M310" s="5" t="str">
        <f>IF(AND(Derived_Metrics[[#This Row],[Product Revenue]]&gt;AVERAGE(Derived_Metrics[Product Revenue]),Derived_Metrics[[#This Row],[Product Profit]]&lt;0),"high sales Low Profit","Normal")</f>
        <v>Normal</v>
      </c>
      <c r="N310">
        <v>121.376</v>
      </c>
      <c r="O310">
        <v>4</v>
      </c>
      <c r="P310">
        <v>0.2</v>
      </c>
      <c r="Q310">
        <v>-3.0344000000000002</v>
      </c>
      <c r="R310">
        <f>Derived_Metrics[[#This Row],[Selling Price]]*Derived_Metrics[[#This Row],[Quantity]]</f>
        <v>485.50400000000002</v>
      </c>
      <c r="S310" s="2">
        <f>IF(Derived_Metrics[[#This Row],[Revenue]]=0,0,Derived_Metrics[[#This Row],[Profit]]/Derived_Metrics[[#This Row],[Revenue]])</f>
        <v>-6.2500000000000003E-3</v>
      </c>
      <c r="T310" t="str">
        <f>IF(Derived_Metrics[[#This Row],[Profit]]&lt;0, "Loss","Profit")</f>
        <v>Loss</v>
      </c>
      <c r="U310" s="5">
        <f>Derived_Metrics[[#This Row],[Selling Price]]*Derived_Metrics[[#This Row],[Quantity]]*Derived_Metrics[[#This Row],[Discount]]</f>
        <v>97.100800000000007</v>
      </c>
      <c r="V310" t="str">
        <f>IF(Derived_Metrics[[#This Row],[Discount]]&gt;0,"Discount Applied","No Discount")</f>
        <v>Discount Applied</v>
      </c>
      <c r="W310" t="str">
        <f>IF(Derived_Metrics[[#This Row],[Discount]]&gt;0.3,"High Discount","Low Discount")</f>
        <v>Low Discount</v>
      </c>
      <c r="X310" s="13">
        <f>SUMIFS(Derived_Metrics[Customer_Revenue_Share],Derived_Metrics[Customee_ Revenue _Rank],"&lt;="&amp;Derived_Metrics[[#This Row],[Customee_ Revenue _Rank]])</f>
        <v>0.92149552108688138</v>
      </c>
      <c r="Y310" t="str">
        <f>IF(Derived_Metrics[[#This Row],[Cumulative_Revenue_%]]&lt;=0.8,"Top 80% Revenue","Remaining 20% Revenue")</f>
        <v>Remaining 20% Revenue</v>
      </c>
    </row>
    <row r="311" spans="1:25" x14ac:dyDescent="0.25">
      <c r="A311" t="s">
        <v>1535</v>
      </c>
      <c r="B311" s="1">
        <v>42990</v>
      </c>
      <c r="C311" t="s">
        <v>1537</v>
      </c>
      <c r="D311" s="4">
        <f>SUMIFS(Derived_Metrics[Revenue],Derived_Metrics[Customer ID],Derived_Metrics[[#This Row],[Customer ID]])</f>
        <v>4126.4459999999999</v>
      </c>
      <c r="E311" s="4">
        <f>SUMIFS(Derived_Metrics[Profit],Derived_Metrics[Customer ID],Derived_Metrics[[#This Row],[Customer ID]])</f>
        <v>209.97500000000002</v>
      </c>
      <c r="F311" s="5">
        <f>_xlfn.PERCENTRANK.INC(Derived_Metrics[Customer Revenue],Derived_Metrics[[#This Row],[Customer Revenue]])</f>
        <v>0.49</v>
      </c>
      <c r="G311" s="5" t="str" cm="1">
        <f t="array" ref="G311">_xlfn.IFS(Derived_Metrics[[#This Row],[Customer Revenue Percentile]]&gt;=0.8,"High Value",Derived_Metrics[[#This Row],[Customer Revenue Percentile]]&gt;=0.4,"Medium Value",TRUE,"Low Value")</f>
        <v>Medium Value</v>
      </c>
      <c r="H311" s="12">
        <f>_xlfn.RANK.EQ(Derived_Metrics[[#This Row],[Customer Revenue]],Derived_Metrics[Customer Revenue],0)</f>
        <v>1078</v>
      </c>
      <c r="I311" s="15">
        <f>Derived_Metrics[[#This Row],[Customer Revenue]]/SUM(Derived_Metrics[Customer Revenue])</f>
        <v>2.6486863891971637E-4</v>
      </c>
      <c r="J311" t="s">
        <v>1539</v>
      </c>
      <c r="K311" s="5">
        <f>SUMIFS(Derived_Metrics[Revenue],Derived_Metrics[Product ID],Derived_Metrics[[#This Row],[Product ID]])</f>
        <v>16207.586000000001</v>
      </c>
      <c r="L311" s="5">
        <f>SUMIFS(Derived_Metrics[Profit],Derived_Metrics[Product ID],Derived_Metrics[[#This Row],[Product ID]])</f>
        <v>750.72839999999997</v>
      </c>
      <c r="M311" s="5" t="str">
        <f>IF(AND(Derived_Metrics[[#This Row],[Product Revenue]]&gt;AVERAGE(Derived_Metrics[Product Revenue]),Derived_Metrics[[#This Row],[Product Profit]]&lt;0),"high sales Low Profit","Normal")</f>
        <v>Normal</v>
      </c>
      <c r="N311">
        <v>872.94</v>
      </c>
      <c r="O311">
        <v>3</v>
      </c>
      <c r="P311">
        <v>0</v>
      </c>
      <c r="Q311">
        <v>226.96440000000001</v>
      </c>
      <c r="R311">
        <f>Derived_Metrics[[#This Row],[Selling Price]]*Derived_Metrics[[#This Row],[Quantity]]</f>
        <v>2618.8200000000002</v>
      </c>
      <c r="S311" s="2">
        <f>IF(Derived_Metrics[[#This Row],[Revenue]]=0,0,Derived_Metrics[[#This Row],[Profit]]/Derived_Metrics[[#This Row],[Revenue]])</f>
        <v>8.666666666666667E-2</v>
      </c>
      <c r="T311" t="str">
        <f>IF(Derived_Metrics[[#This Row],[Profit]]&lt;0, "Loss","Profit")</f>
        <v>Profit</v>
      </c>
      <c r="U311" s="5">
        <f>Derived_Metrics[[#This Row],[Selling Price]]*Derived_Metrics[[#This Row],[Quantity]]*Derived_Metrics[[#This Row],[Discount]]</f>
        <v>0</v>
      </c>
      <c r="V311" t="str">
        <f>IF(Derived_Metrics[[#This Row],[Discount]]&gt;0,"Discount Applied","No Discount")</f>
        <v>No Discount</v>
      </c>
      <c r="W311" t="str">
        <f>IF(Derived_Metrics[[#This Row],[Discount]]&gt;0.3,"High Discount","Low Discount")</f>
        <v>Low Discount</v>
      </c>
      <c r="X311" s="13">
        <f>SUMIFS(Derived_Metrics[Customer_Revenue_Share],Derived_Metrics[Customee_ Revenue _Rank],"&lt;="&amp;Derived_Metrics[[#This Row],[Customee_ Revenue _Rank]])</f>
        <v>0.8818175208617548</v>
      </c>
      <c r="Y311" t="str">
        <f>IF(Derived_Metrics[[#This Row],[Cumulative_Revenue_%]]&lt;=0.8,"Top 80% Revenue","Remaining 20% Revenue")</f>
        <v>Remaining 20% Revenue</v>
      </c>
    </row>
    <row r="312" spans="1:25" x14ac:dyDescent="0.25">
      <c r="A312" t="s">
        <v>1541</v>
      </c>
      <c r="B312" s="1">
        <v>42016</v>
      </c>
      <c r="C312" t="s">
        <v>1542</v>
      </c>
      <c r="D312" s="4">
        <f>SUMIFS(Derived_Metrics[Revenue],Derived_Metrics[Customer ID],Derived_Metrics[[#This Row],[Customer ID]])</f>
        <v>840.24400000000014</v>
      </c>
      <c r="E312" s="4">
        <f>SUMIFS(Derived_Metrics[Profit],Derived_Metrics[Customer ID],Derived_Metrics[[#This Row],[Customer ID]])</f>
        <v>23.748899999999992</v>
      </c>
      <c r="F312" s="5">
        <f>_xlfn.PERCENTRANK.INC(Derived_Metrics[Customer Revenue],Derived_Metrics[[#This Row],[Customer Revenue]])</f>
        <v>0.14000000000000001</v>
      </c>
      <c r="G312" s="5" t="str" cm="1">
        <f t="array" ref="G312">_xlfn.IFS(Derived_Metrics[[#This Row],[Customer Revenue Percentile]]&gt;=0.8,"High Value",Derived_Metrics[[#This Row],[Customer Revenue Percentile]]&gt;=0.4,"Medium Value",TRUE,"Low Value")</f>
        <v>Low Value</v>
      </c>
      <c r="H312" s="12">
        <f>_xlfn.RANK.EQ(Derived_Metrics[[#This Row],[Customer Revenue]],Derived_Metrics[Customer Revenue],0)</f>
        <v>1820</v>
      </c>
      <c r="I312" s="15">
        <f>Derived_Metrics[[#This Row],[Customer Revenue]]/SUM(Derived_Metrics[Customer Revenue])</f>
        <v>5.3933647657199003E-5</v>
      </c>
      <c r="J312" t="s">
        <v>1544</v>
      </c>
      <c r="K312" s="5">
        <f>SUMIFS(Derived_Metrics[Revenue],Derived_Metrics[Product ID],Derived_Metrics[[#This Row],[Product ID]])</f>
        <v>1453.568</v>
      </c>
      <c r="L312" s="5">
        <f>SUMIFS(Derived_Metrics[Profit],Derived_Metrics[Product ID],Derived_Metrics[[#This Row],[Product ID]])</f>
        <v>116.7148</v>
      </c>
      <c r="M312" s="5" t="str">
        <f>IF(AND(Derived_Metrics[[#This Row],[Product Revenue]]&gt;AVERAGE(Derived_Metrics[Product Revenue]),Derived_Metrics[[#This Row],[Product Profit]]&lt;0),"high sales Low Profit","Normal")</f>
        <v>Normal</v>
      </c>
      <c r="N312">
        <v>6.6879999999999997</v>
      </c>
      <c r="O312">
        <v>4</v>
      </c>
      <c r="P312">
        <v>0.6</v>
      </c>
      <c r="Q312">
        <v>-4.0128000000000004</v>
      </c>
      <c r="R312">
        <f>Derived_Metrics[[#This Row],[Selling Price]]*Derived_Metrics[[#This Row],[Quantity]]</f>
        <v>26.751999999999999</v>
      </c>
      <c r="S312" s="2">
        <f>IF(Derived_Metrics[[#This Row],[Revenue]]=0,0,Derived_Metrics[[#This Row],[Profit]]/Derived_Metrics[[#This Row],[Revenue]])</f>
        <v>-0.15000000000000002</v>
      </c>
      <c r="T312" t="str">
        <f>IF(Derived_Metrics[[#This Row],[Profit]]&lt;0, "Loss","Profit")</f>
        <v>Loss</v>
      </c>
      <c r="U312" s="5">
        <f>Derived_Metrics[[#This Row],[Selling Price]]*Derived_Metrics[[#This Row],[Quantity]]*Derived_Metrics[[#This Row],[Discount]]</f>
        <v>16.051199999999998</v>
      </c>
      <c r="V312" t="str">
        <f>IF(Derived_Metrics[[#This Row],[Discount]]&gt;0,"Discount Applied","No Discount")</f>
        <v>Discount Applied</v>
      </c>
      <c r="W312" t="str">
        <f>IF(Derived_Metrics[[#This Row],[Discount]]&gt;0.3,"High Discount","Low Discount")</f>
        <v>High Discount</v>
      </c>
      <c r="X312" s="13">
        <f>SUMIFS(Derived_Metrics[Customer_Revenue_Share],Derived_Metrics[Customee_ Revenue _Rank],"&lt;="&amp;Derived_Metrics[[#This Row],[Customee_ Revenue _Rank]])</f>
        <v>0.99253372866796519</v>
      </c>
      <c r="Y312" t="str">
        <f>IF(Derived_Metrics[[#This Row],[Cumulative_Revenue_%]]&lt;=0.8,"Top 80% Revenue","Remaining 20% Revenue")</f>
        <v>Remaining 20% Revenue</v>
      </c>
    </row>
    <row r="313" spans="1:25" x14ac:dyDescent="0.25">
      <c r="A313" t="s">
        <v>1546</v>
      </c>
      <c r="B313" s="1">
        <v>42074</v>
      </c>
      <c r="C313" t="s">
        <v>1547</v>
      </c>
      <c r="D313" s="4">
        <f>SUMIFS(Derived_Metrics[Revenue],Derived_Metrics[Customer ID],Derived_Metrics[[#This Row],[Customer ID]])</f>
        <v>2705.5824000000002</v>
      </c>
      <c r="E313" s="4">
        <f>SUMIFS(Derived_Metrics[Profit],Derived_Metrics[Customer ID],Derived_Metrics[[#This Row],[Customer ID]])</f>
        <v>37.6768</v>
      </c>
      <c r="F313" s="5">
        <f>_xlfn.PERCENTRANK.INC(Derived_Metrics[Customer Revenue],Derived_Metrics[[#This Row],[Customer Revenue]])</f>
        <v>0.36499999999999999</v>
      </c>
      <c r="G313" s="5" t="str" cm="1">
        <f t="array" ref="G313">_xlfn.IFS(Derived_Metrics[[#This Row],[Customer Revenue Percentile]]&gt;=0.8,"High Value",Derived_Metrics[[#This Row],[Customer Revenue Percentile]]&gt;=0.4,"Medium Value",TRUE,"Low Value")</f>
        <v>Low Value</v>
      </c>
      <c r="H313" s="12">
        <f>_xlfn.RANK.EQ(Derived_Metrics[[#This Row],[Customer Revenue]],Derived_Metrics[Customer Revenue],0)</f>
        <v>1345</v>
      </c>
      <c r="I313" s="15">
        <f>Derived_Metrics[[#This Row],[Customer Revenue]]/SUM(Derived_Metrics[Customer Revenue])</f>
        <v>1.73666134919284E-4</v>
      </c>
      <c r="J313" t="s">
        <v>532</v>
      </c>
      <c r="K313" s="5">
        <f>SUMIFS(Derived_Metrics[Revenue],Derived_Metrics[Product ID],Derived_Metrics[[#This Row],[Product ID]])</f>
        <v>1405.8</v>
      </c>
      <c r="L313" s="5">
        <f>SUMIFS(Derived_Metrics[Profit],Derived_Metrics[Product ID],Derived_Metrics[[#This Row],[Product ID]])</f>
        <v>116.29800000000002</v>
      </c>
      <c r="M313" s="5" t="str">
        <f>IF(AND(Derived_Metrics[[#This Row],[Product Revenue]]&gt;AVERAGE(Derived_Metrics[Product Revenue]),Derived_Metrics[[#This Row],[Product Profit]]&lt;0),"high sales Low Profit","Normal")</f>
        <v>Normal</v>
      </c>
      <c r="N313">
        <v>42.6</v>
      </c>
      <c r="O313">
        <v>3</v>
      </c>
      <c r="P313">
        <v>0</v>
      </c>
      <c r="Q313">
        <v>16.614000000000001</v>
      </c>
      <c r="R313">
        <f>Derived_Metrics[[#This Row],[Selling Price]]*Derived_Metrics[[#This Row],[Quantity]]</f>
        <v>127.80000000000001</v>
      </c>
      <c r="S313" s="2">
        <f>IF(Derived_Metrics[[#This Row],[Revenue]]=0,0,Derived_Metrics[[#This Row],[Profit]]/Derived_Metrics[[#This Row],[Revenue]])</f>
        <v>0.13</v>
      </c>
      <c r="T313" t="str">
        <f>IF(Derived_Metrics[[#This Row],[Profit]]&lt;0, "Loss","Profit")</f>
        <v>Profit</v>
      </c>
      <c r="U313" s="5">
        <f>Derived_Metrics[[#This Row],[Selling Price]]*Derived_Metrics[[#This Row],[Quantity]]*Derived_Metrics[[#This Row],[Discount]]</f>
        <v>0</v>
      </c>
      <c r="V313" t="str">
        <f>IF(Derived_Metrics[[#This Row],[Discount]]&gt;0,"Discount Applied","No Discount")</f>
        <v>No Discount</v>
      </c>
      <c r="W313" t="str">
        <f>IF(Derived_Metrics[[#This Row],[Discount]]&gt;0.3,"High Discount","Low Discount")</f>
        <v>Low Discount</v>
      </c>
      <c r="X313" s="13">
        <f>SUMIFS(Derived_Metrics[Customer_Revenue_Share],Derived_Metrics[Customee_ Revenue _Rank],"&lt;="&amp;Derived_Metrics[[#This Row],[Customee_ Revenue _Rank]])</f>
        <v>0.93937842672650507</v>
      </c>
      <c r="Y313" t="str">
        <f>IF(Derived_Metrics[[#This Row],[Cumulative_Revenue_%]]&lt;=0.8,"Top 80% Revenue","Remaining 20% Revenue")</f>
        <v>Remaining 20% Revenue</v>
      </c>
    </row>
    <row r="314" spans="1:25" x14ac:dyDescent="0.25">
      <c r="A314" t="s">
        <v>1549</v>
      </c>
      <c r="B314" s="1">
        <v>43063</v>
      </c>
      <c r="C314" t="s">
        <v>1551</v>
      </c>
      <c r="D314" s="4">
        <f>SUMIFS(Derived_Metrics[Revenue],Derived_Metrics[Customer ID],Derived_Metrics[[#This Row],[Customer ID]])</f>
        <v>12277.701000000001</v>
      </c>
      <c r="E314" s="4">
        <f>SUMIFS(Derived_Metrics[Profit],Derived_Metrics[Customer ID],Derived_Metrics[[#This Row],[Customer ID]])</f>
        <v>-254.17009999999996</v>
      </c>
      <c r="F314" s="5">
        <f>_xlfn.PERCENTRANK.INC(Derived_Metrics[Customer Revenue],Derived_Metrics[[#This Row],[Customer Revenue]])</f>
        <v>0.83</v>
      </c>
      <c r="G314" s="5" t="str" cm="1">
        <f t="array" ref="G314">_xlfn.IFS(Derived_Metrics[[#This Row],[Customer Revenue Percentile]]&gt;=0.8,"High Value",Derived_Metrics[[#This Row],[Customer Revenue Percentile]]&gt;=0.4,"Medium Value",TRUE,"Low Value")</f>
        <v>High Value</v>
      </c>
      <c r="H314" s="12">
        <f>_xlfn.RANK.EQ(Derived_Metrics[[#This Row],[Customer Revenue]],Derived_Metrics[Customer Revenue],0)</f>
        <v>357</v>
      </c>
      <c r="I314" s="15">
        <f>Derived_Metrics[[#This Row],[Customer Revenue]]/SUM(Derived_Metrics[Customer Revenue])</f>
        <v>7.8808203304568647E-4</v>
      </c>
      <c r="J314" t="s">
        <v>458</v>
      </c>
      <c r="K314" s="5">
        <f>SUMIFS(Derived_Metrics[Revenue],Derived_Metrics[Product ID],Derived_Metrics[[#This Row],[Product ID]])</f>
        <v>27110.804</v>
      </c>
      <c r="L314" s="5">
        <f>SUMIFS(Derived_Metrics[Profit],Derived_Metrics[Product ID],Derived_Metrics[[#This Row],[Product ID]])</f>
        <v>785.45320000000004</v>
      </c>
      <c r="M314" s="5" t="str">
        <f>IF(AND(Derived_Metrics[[#This Row],[Product Revenue]]&gt;AVERAGE(Derived_Metrics[Product Revenue]),Derived_Metrics[[#This Row],[Product Profit]]&lt;0),"high sales Low Profit","Normal")</f>
        <v>Normal</v>
      </c>
      <c r="N314">
        <v>977.29200000000003</v>
      </c>
      <c r="O314">
        <v>6</v>
      </c>
      <c r="P314">
        <v>0.1</v>
      </c>
      <c r="Q314">
        <v>173.74080000000001</v>
      </c>
      <c r="R314">
        <f>Derived_Metrics[[#This Row],[Selling Price]]*Derived_Metrics[[#This Row],[Quantity]]</f>
        <v>5863.7520000000004</v>
      </c>
      <c r="S314" s="2">
        <f>IF(Derived_Metrics[[#This Row],[Revenue]]=0,0,Derived_Metrics[[#This Row],[Profit]]/Derived_Metrics[[#This Row],[Revenue]])</f>
        <v>2.9629629629629627E-2</v>
      </c>
      <c r="T314" t="str">
        <f>IF(Derived_Metrics[[#This Row],[Profit]]&lt;0, "Loss","Profit")</f>
        <v>Profit</v>
      </c>
      <c r="U314" s="5">
        <f>Derived_Metrics[[#This Row],[Selling Price]]*Derived_Metrics[[#This Row],[Quantity]]*Derived_Metrics[[#This Row],[Discount]]</f>
        <v>586.37520000000006</v>
      </c>
      <c r="V314" t="str">
        <f>IF(Derived_Metrics[[#This Row],[Discount]]&gt;0,"Discount Applied","No Discount")</f>
        <v>Discount Applied</v>
      </c>
      <c r="W314" t="str">
        <f>IF(Derived_Metrics[[#This Row],[Discount]]&gt;0.3,"High Discount","Low Discount")</f>
        <v>Low Discount</v>
      </c>
      <c r="X314" s="13">
        <f>SUMIFS(Derived_Metrics[Customer_Revenue_Share],Derived_Metrics[Customee_ Revenue _Rank],"&lt;="&amp;Derived_Metrics[[#This Row],[Customee_ Revenue _Rank]])</f>
        <v>0.5276073062228952</v>
      </c>
      <c r="Y314" t="str">
        <f>IF(Derived_Metrics[[#This Row],[Cumulative_Revenue_%]]&lt;=0.8,"Top 80% Revenue","Remaining 20% Revenue")</f>
        <v>Top 80% Revenue</v>
      </c>
    </row>
    <row r="315" spans="1:25" x14ac:dyDescent="0.25">
      <c r="A315" t="s">
        <v>1553</v>
      </c>
      <c r="B315" s="1">
        <v>43038</v>
      </c>
      <c r="C315" t="s">
        <v>1555</v>
      </c>
      <c r="D315" s="4">
        <f>SUMIFS(Derived_Metrics[Revenue],Derived_Metrics[Customer ID],Derived_Metrics[[#This Row],[Customer ID]])</f>
        <v>9900.4680000000008</v>
      </c>
      <c r="E315" s="4">
        <f>SUMIFS(Derived_Metrics[Profit],Derived_Metrics[Customer ID],Derived_Metrics[[#This Row],[Customer ID]])</f>
        <v>-14.977299999999998</v>
      </c>
      <c r="F315" s="5">
        <f>_xlfn.PERCENTRANK.INC(Derived_Metrics[Customer Revenue],Derived_Metrics[[#This Row],[Customer Revenue]])</f>
        <v>0.74299999999999999</v>
      </c>
      <c r="G315" s="5" t="str" cm="1">
        <f t="array" ref="G315">_xlfn.IFS(Derived_Metrics[[#This Row],[Customer Revenue Percentile]]&gt;=0.8,"High Value",Derived_Metrics[[#This Row],[Customer Revenue Percentile]]&gt;=0.4,"Medium Value",TRUE,"Low Value")</f>
        <v>Medium Value</v>
      </c>
      <c r="H315" s="12">
        <f>_xlfn.RANK.EQ(Derived_Metrics[[#This Row],[Customer Revenue]],Derived_Metrics[Customer Revenue],0)</f>
        <v>538</v>
      </c>
      <c r="I315" s="15">
        <f>Derived_Metrics[[#This Row],[Customer Revenue]]/SUM(Derived_Metrics[Customer Revenue])</f>
        <v>6.354920151210525E-4</v>
      </c>
      <c r="J315" t="s">
        <v>1121</v>
      </c>
      <c r="K315" s="5">
        <f>SUMIFS(Derived_Metrics[Revenue],Derived_Metrics[Product ID],Derived_Metrics[[#This Row],[Product ID]])</f>
        <v>325.83199999999999</v>
      </c>
      <c r="L315" s="5">
        <f>SUMIFS(Derived_Metrics[Profit],Derived_Metrics[Product ID],Derived_Metrics[[#This Row],[Product ID]])</f>
        <v>28.052399999999995</v>
      </c>
      <c r="M315" s="5" t="str">
        <f>IF(AND(Derived_Metrics[[#This Row],[Product Revenue]]&gt;AVERAGE(Derived_Metrics[Product Revenue]),Derived_Metrics[[#This Row],[Product Profit]]&lt;0),"high sales Low Profit","Normal")</f>
        <v>Normal</v>
      </c>
      <c r="N315">
        <v>9.64</v>
      </c>
      <c r="O315">
        <v>2</v>
      </c>
      <c r="P315">
        <v>0</v>
      </c>
      <c r="Q315">
        <v>3.6631999999999998</v>
      </c>
      <c r="R315">
        <f>Derived_Metrics[[#This Row],[Selling Price]]*Derived_Metrics[[#This Row],[Quantity]]</f>
        <v>19.28</v>
      </c>
      <c r="S315" s="2">
        <f>IF(Derived_Metrics[[#This Row],[Revenue]]=0,0,Derived_Metrics[[#This Row],[Profit]]/Derived_Metrics[[#This Row],[Revenue]])</f>
        <v>0.18999999999999997</v>
      </c>
      <c r="T315" t="str">
        <f>IF(Derived_Metrics[[#This Row],[Profit]]&lt;0, "Loss","Profit")</f>
        <v>Profit</v>
      </c>
      <c r="U315" s="5">
        <f>Derived_Metrics[[#This Row],[Selling Price]]*Derived_Metrics[[#This Row],[Quantity]]*Derived_Metrics[[#This Row],[Discount]]</f>
        <v>0</v>
      </c>
      <c r="V315" t="str">
        <f>IF(Derived_Metrics[[#This Row],[Discount]]&gt;0,"Discount Applied","No Discount")</f>
        <v>No Discount</v>
      </c>
      <c r="W315" t="str">
        <f>IF(Derived_Metrics[[#This Row],[Discount]]&gt;0.3,"High Discount","Low Discount")</f>
        <v>Low Discount</v>
      </c>
      <c r="X315" s="13">
        <f>SUMIFS(Derived_Metrics[Customer_Revenue_Share],Derived_Metrics[Customee_ Revenue _Rank],"&lt;="&amp;Derived_Metrics[[#This Row],[Customee_ Revenue _Rank]])</f>
        <v>0.65552706802315297</v>
      </c>
      <c r="Y315" t="str">
        <f>IF(Derived_Metrics[[#This Row],[Cumulative_Revenue_%]]&lt;=0.8,"Top 80% Revenue","Remaining 20% Revenue")</f>
        <v>Top 80% Revenue</v>
      </c>
    </row>
    <row r="316" spans="1:25" x14ac:dyDescent="0.25">
      <c r="A316" t="s">
        <v>1557</v>
      </c>
      <c r="B316" s="1">
        <v>42698</v>
      </c>
      <c r="C316" t="s">
        <v>1558</v>
      </c>
      <c r="D316" s="4">
        <f>SUMIFS(Derived_Metrics[Revenue],Derived_Metrics[Customer ID],Derived_Metrics[[#This Row],[Customer ID]])</f>
        <v>8086.8319999999994</v>
      </c>
      <c r="E316" s="4">
        <f>SUMIFS(Derived_Metrics[Profit],Derived_Metrics[Customer ID],Derived_Metrics[[#This Row],[Customer ID]])</f>
        <v>25.489599999999999</v>
      </c>
      <c r="F316" s="5">
        <f>_xlfn.PERCENTRANK.INC(Derived_Metrics[Customer Revenue],Derived_Metrics[[#This Row],[Customer Revenue]])</f>
        <v>0.69299999999999995</v>
      </c>
      <c r="G316" s="5" t="str" cm="1">
        <f t="array" ref="G316">_xlfn.IFS(Derived_Metrics[[#This Row],[Customer Revenue Percentile]]&gt;=0.8,"High Value",Derived_Metrics[[#This Row],[Customer Revenue Percentile]]&gt;=0.4,"Medium Value",TRUE,"Low Value")</f>
        <v>Medium Value</v>
      </c>
      <c r="H316" s="12">
        <f>_xlfn.RANK.EQ(Derived_Metrics[[#This Row],[Customer Revenue]],Derived_Metrics[Customer Revenue],0)</f>
        <v>650</v>
      </c>
      <c r="I316" s="15">
        <f>Derived_Metrics[[#This Row],[Customer Revenue]]/SUM(Derived_Metrics[Customer Revenue])</f>
        <v>5.1907820555810197E-4</v>
      </c>
      <c r="J316" t="s">
        <v>734</v>
      </c>
      <c r="K316" s="5">
        <f>SUMIFS(Derived_Metrics[Revenue],Derived_Metrics[Product ID],Derived_Metrics[[#This Row],[Product ID]])</f>
        <v>881.67800000000011</v>
      </c>
      <c r="L316" s="5">
        <f>SUMIFS(Derived_Metrics[Profit],Derived_Metrics[Product ID],Derived_Metrics[[#This Row],[Product ID]])</f>
        <v>52.483199999999997</v>
      </c>
      <c r="M316" s="5" t="str">
        <f>IF(AND(Derived_Metrics[[#This Row],[Product Revenue]]&gt;AVERAGE(Derived_Metrics[Product Revenue]),Derived_Metrics[[#This Row],[Product Profit]]&lt;0),"high sales Low Profit","Normal")</f>
        <v>Normal</v>
      </c>
      <c r="N316">
        <v>9.94</v>
      </c>
      <c r="O316">
        <v>2</v>
      </c>
      <c r="P316">
        <v>0</v>
      </c>
      <c r="Q316">
        <v>3.0813999999999999</v>
      </c>
      <c r="R316">
        <f>Derived_Metrics[[#This Row],[Selling Price]]*Derived_Metrics[[#This Row],[Quantity]]</f>
        <v>19.88</v>
      </c>
      <c r="S316" s="2">
        <f>IF(Derived_Metrics[[#This Row],[Revenue]]=0,0,Derived_Metrics[[#This Row],[Profit]]/Derived_Metrics[[#This Row],[Revenue]])</f>
        <v>0.155</v>
      </c>
      <c r="T316" t="str">
        <f>IF(Derived_Metrics[[#This Row],[Profit]]&lt;0, "Loss","Profit")</f>
        <v>Profit</v>
      </c>
      <c r="U316" s="5">
        <f>Derived_Metrics[[#This Row],[Selling Price]]*Derived_Metrics[[#This Row],[Quantity]]*Derived_Metrics[[#This Row],[Discount]]</f>
        <v>0</v>
      </c>
      <c r="V316" t="str">
        <f>IF(Derived_Metrics[[#This Row],[Discount]]&gt;0,"Discount Applied","No Discount")</f>
        <v>No Discount</v>
      </c>
      <c r="W316" t="str">
        <f>IF(Derived_Metrics[[#This Row],[Discount]]&gt;0.3,"High Discount","Low Discount")</f>
        <v>Low Discount</v>
      </c>
      <c r="X316" s="13">
        <f>SUMIFS(Derived_Metrics[Customer_Revenue_Share],Derived_Metrics[Customee_ Revenue _Rank],"&lt;="&amp;Derived_Metrics[[#This Row],[Customee_ Revenue _Rank]])</f>
        <v>0.7185336843845046</v>
      </c>
      <c r="Y316" t="str">
        <f>IF(Derived_Metrics[[#This Row],[Cumulative_Revenue_%]]&lt;=0.8,"Top 80% Revenue","Remaining 20% Revenue")</f>
        <v>Top 80% Revenue</v>
      </c>
    </row>
    <row r="317" spans="1:25" x14ac:dyDescent="0.25">
      <c r="A317" t="s">
        <v>1560</v>
      </c>
      <c r="B317" s="1">
        <v>42012</v>
      </c>
      <c r="C317" t="s">
        <v>1561</v>
      </c>
      <c r="D317" s="4">
        <f>SUMIFS(Derived_Metrics[Revenue],Derived_Metrics[Customer ID],Derived_Metrics[[#This Row],[Customer ID]])</f>
        <v>6029.8559999999998</v>
      </c>
      <c r="E317" s="4">
        <f>SUMIFS(Derived_Metrics[Profit],Derived_Metrics[Customer ID],Derived_Metrics[[#This Row],[Customer ID]])</f>
        <v>-175.8708</v>
      </c>
      <c r="F317" s="5">
        <f>_xlfn.PERCENTRANK.INC(Derived_Metrics[Customer Revenue],Derived_Metrics[[#This Row],[Customer Revenue]])</f>
        <v>0.60099999999999998</v>
      </c>
      <c r="G317" s="5" t="str" cm="1">
        <f t="array" ref="G317">_xlfn.IFS(Derived_Metrics[[#This Row],[Customer Revenue Percentile]]&gt;=0.8,"High Value",Derived_Metrics[[#This Row],[Customer Revenue Percentile]]&gt;=0.4,"Medium Value",TRUE,"Low Value")</f>
        <v>Medium Value</v>
      </c>
      <c r="H317" s="12">
        <f>_xlfn.RANK.EQ(Derived_Metrics[[#This Row],[Customer Revenue]],Derived_Metrics[Customer Revenue],0)</f>
        <v>846</v>
      </c>
      <c r="I317" s="15">
        <f>Derived_Metrics[[#This Row],[Customer Revenue]]/SUM(Derived_Metrics[Customer Revenue])</f>
        <v>3.8704486902334001E-4</v>
      </c>
      <c r="J317" t="s">
        <v>1563</v>
      </c>
      <c r="K317" s="5">
        <f>SUMIFS(Derived_Metrics[Revenue],Derived_Metrics[Product ID],Derived_Metrics[[#This Row],[Product ID]])</f>
        <v>16205.237999999999</v>
      </c>
      <c r="L317" s="5">
        <f>SUMIFS(Derived_Metrics[Profit],Derived_Metrics[Product ID],Derived_Metrics[[#This Row],[Product ID]])</f>
        <v>-401.99040000000002</v>
      </c>
      <c r="M317" s="5" t="str">
        <f>IF(AND(Derived_Metrics[[#This Row],[Product Revenue]]&gt;AVERAGE(Derived_Metrics[Product Revenue]),Derived_Metrics[[#This Row],[Product Profit]]&lt;0),"high sales Low Profit","Normal")</f>
        <v>high sales Low Profit</v>
      </c>
      <c r="N317">
        <v>1004.976</v>
      </c>
      <c r="O317">
        <v>6</v>
      </c>
      <c r="P317">
        <v>0.2</v>
      </c>
      <c r="Q317">
        <v>-175.8708</v>
      </c>
      <c r="R317">
        <f>Derived_Metrics[[#This Row],[Selling Price]]*Derived_Metrics[[#This Row],[Quantity]]</f>
        <v>6029.8559999999998</v>
      </c>
      <c r="S317" s="2">
        <f>IF(Derived_Metrics[[#This Row],[Revenue]]=0,0,Derived_Metrics[[#This Row],[Profit]]/Derived_Metrics[[#This Row],[Revenue]])</f>
        <v>-2.9166666666666667E-2</v>
      </c>
      <c r="T317" t="str">
        <f>IF(Derived_Metrics[[#This Row],[Profit]]&lt;0, "Loss","Profit")</f>
        <v>Loss</v>
      </c>
      <c r="U317" s="5">
        <f>Derived_Metrics[[#This Row],[Selling Price]]*Derived_Metrics[[#This Row],[Quantity]]*Derived_Metrics[[#This Row],[Discount]]</f>
        <v>1205.9712</v>
      </c>
      <c r="V317" t="str">
        <f>IF(Derived_Metrics[[#This Row],[Discount]]&gt;0,"Discount Applied","No Discount")</f>
        <v>Discount Applied</v>
      </c>
      <c r="W317" t="str">
        <f>IF(Derived_Metrics[[#This Row],[Discount]]&gt;0.3,"High Discount","Low Discount")</f>
        <v>Low Discount</v>
      </c>
      <c r="X317" s="13">
        <f>SUMIFS(Derived_Metrics[Customer_Revenue_Share],Derived_Metrics[Customee_ Revenue _Rank],"&lt;="&amp;Derived_Metrics[[#This Row],[Customee_ Revenue _Rank]])</f>
        <v>0.80620934809959877</v>
      </c>
      <c r="Y317" t="str">
        <f>IF(Derived_Metrics[[#This Row],[Cumulative_Revenue_%]]&lt;=0.8,"Top 80% Revenue","Remaining 20% Revenue")</f>
        <v>Remaining 20% Revenue</v>
      </c>
    </row>
    <row r="318" spans="1:25" x14ac:dyDescent="0.25">
      <c r="A318" t="s">
        <v>1565</v>
      </c>
      <c r="B318" s="1">
        <v>43078</v>
      </c>
      <c r="C318" t="s">
        <v>1566</v>
      </c>
      <c r="D318" s="4">
        <f>SUMIFS(Derived_Metrics[Revenue],Derived_Metrics[Customer ID],Derived_Metrics[[#This Row],[Customer ID]])</f>
        <v>8376.1889999999985</v>
      </c>
      <c r="E318" s="4">
        <f>SUMIFS(Derived_Metrics[Profit],Derived_Metrics[Customer ID],Derived_Metrics[[#This Row],[Customer ID]])</f>
        <v>221.33280000000002</v>
      </c>
      <c r="F318" s="5">
        <f>_xlfn.PERCENTRANK.INC(Derived_Metrics[Customer Revenue],Derived_Metrics[[#This Row],[Customer Revenue]])</f>
        <v>0.69799999999999995</v>
      </c>
      <c r="G318" s="5" t="str" cm="1">
        <f t="array" ref="G318">_xlfn.IFS(Derived_Metrics[[#This Row],[Customer Revenue Percentile]]&gt;=0.8,"High Value",Derived_Metrics[[#This Row],[Customer Revenue Percentile]]&gt;=0.4,"Medium Value",TRUE,"Low Value")</f>
        <v>Medium Value</v>
      </c>
      <c r="H318" s="12">
        <f>_xlfn.RANK.EQ(Derived_Metrics[[#This Row],[Customer Revenue]],Derived_Metrics[Customer Revenue],0)</f>
        <v>638</v>
      </c>
      <c r="I318" s="15">
        <f>Derived_Metrics[[#This Row],[Customer Revenue]]/SUM(Derived_Metrics[Customer Revenue])</f>
        <v>5.3765147532872115E-4</v>
      </c>
      <c r="J318" t="s">
        <v>1544</v>
      </c>
      <c r="K318" s="5">
        <f>SUMIFS(Derived_Metrics[Revenue],Derived_Metrics[Product ID],Derived_Metrics[[#This Row],[Product ID]])</f>
        <v>1453.568</v>
      </c>
      <c r="L318" s="5">
        <f>SUMIFS(Derived_Metrics[Profit],Derived_Metrics[Product ID],Derived_Metrics[[#This Row],[Product ID]])</f>
        <v>116.7148</v>
      </c>
      <c r="M318" s="5" t="str">
        <f>IF(AND(Derived_Metrics[[#This Row],[Product Revenue]]&gt;AVERAGE(Derived_Metrics[Product Revenue]),Derived_Metrics[[#This Row],[Product Profit]]&lt;0),"high sales Low Profit","Normal")</f>
        <v>Normal</v>
      </c>
      <c r="N318">
        <v>8.36</v>
      </c>
      <c r="O318">
        <v>2</v>
      </c>
      <c r="P318">
        <v>0</v>
      </c>
      <c r="Q318">
        <v>3.0095999999999998</v>
      </c>
      <c r="R318">
        <f>Derived_Metrics[[#This Row],[Selling Price]]*Derived_Metrics[[#This Row],[Quantity]]</f>
        <v>16.72</v>
      </c>
      <c r="S318" s="2">
        <f>IF(Derived_Metrics[[#This Row],[Revenue]]=0,0,Derived_Metrics[[#This Row],[Profit]]/Derived_Metrics[[#This Row],[Revenue]])</f>
        <v>0.18</v>
      </c>
      <c r="T318" t="str">
        <f>IF(Derived_Metrics[[#This Row],[Profit]]&lt;0, "Loss","Profit")</f>
        <v>Profit</v>
      </c>
      <c r="U318" s="5">
        <f>Derived_Metrics[[#This Row],[Selling Price]]*Derived_Metrics[[#This Row],[Quantity]]*Derived_Metrics[[#This Row],[Discount]]</f>
        <v>0</v>
      </c>
      <c r="V318" t="str">
        <f>IF(Derived_Metrics[[#This Row],[Discount]]&gt;0,"Discount Applied","No Discount")</f>
        <v>No Discount</v>
      </c>
      <c r="W318" t="str">
        <f>IF(Derived_Metrics[[#This Row],[Discount]]&gt;0.3,"High Discount","Low Discount")</f>
        <v>Low Discount</v>
      </c>
      <c r="X318" s="13">
        <f>SUMIFS(Derived_Metrics[Customer_Revenue_Share],Derived_Metrics[Customee_ Revenue _Rank],"&lt;="&amp;Derived_Metrics[[#This Row],[Customee_ Revenue _Rank]])</f>
        <v>0.71326507653057625</v>
      </c>
      <c r="Y318" t="str">
        <f>IF(Derived_Metrics[[#This Row],[Cumulative_Revenue_%]]&lt;=0.8,"Top 80% Revenue","Remaining 20% Revenue")</f>
        <v>Top 80% Revenue</v>
      </c>
    </row>
    <row r="319" spans="1:25" x14ac:dyDescent="0.25">
      <c r="A319" t="s">
        <v>1568</v>
      </c>
      <c r="B319" s="1">
        <v>43051</v>
      </c>
      <c r="C319" t="s">
        <v>1570</v>
      </c>
      <c r="D319" s="4">
        <f>SUMIFS(Derived_Metrics[Revenue],Derived_Metrics[Customer ID],Derived_Metrics[[#This Row],[Customer ID]])</f>
        <v>6795.3259999999991</v>
      </c>
      <c r="E319" s="4">
        <f>SUMIFS(Derived_Metrics[Profit],Derived_Metrics[Customer ID],Derived_Metrics[[#This Row],[Customer ID]])</f>
        <v>263.34460000000001</v>
      </c>
      <c r="F319" s="5">
        <f>_xlfn.PERCENTRANK.INC(Derived_Metrics[Customer Revenue],Derived_Metrics[[#This Row],[Customer Revenue]])</f>
        <v>0.63600000000000001</v>
      </c>
      <c r="G319" s="5" t="str" cm="1">
        <f t="array" ref="G319">_xlfn.IFS(Derived_Metrics[[#This Row],[Customer Revenue Percentile]]&gt;=0.8,"High Value",Derived_Metrics[[#This Row],[Customer Revenue Percentile]]&gt;=0.4,"Medium Value",TRUE,"Low Value")</f>
        <v>Medium Value</v>
      </c>
      <c r="H319" s="12">
        <f>_xlfn.RANK.EQ(Derived_Metrics[[#This Row],[Customer Revenue]],Derived_Metrics[Customer Revenue],0)</f>
        <v>769</v>
      </c>
      <c r="I319" s="15">
        <f>Derived_Metrics[[#This Row],[Customer Revenue]]/SUM(Derived_Metrics[Customer Revenue])</f>
        <v>4.3617891731426037E-4</v>
      </c>
      <c r="J319" t="s">
        <v>1432</v>
      </c>
      <c r="K319" s="5">
        <f>SUMIFS(Derived_Metrics[Revenue],Derived_Metrics[Product ID],Derived_Metrics[[#This Row],[Product ID]])</f>
        <v>6914.48</v>
      </c>
      <c r="L319" s="5">
        <f>SUMIFS(Derived_Metrics[Profit],Derived_Metrics[Product ID],Derived_Metrics[[#This Row],[Product ID]])</f>
        <v>54.588000000000001</v>
      </c>
      <c r="M319" s="5" t="str">
        <f>IF(AND(Derived_Metrics[[#This Row],[Product Revenue]]&gt;AVERAGE(Derived_Metrics[Product Revenue]),Derived_Metrics[[#This Row],[Product Profit]]&lt;0),"high sales Low Profit","Normal")</f>
        <v>Normal</v>
      </c>
      <c r="N319">
        <v>63.686</v>
      </c>
      <c r="O319">
        <v>1</v>
      </c>
      <c r="P319">
        <v>0.3</v>
      </c>
      <c r="Q319">
        <v>-9.0980000000000008</v>
      </c>
      <c r="R319">
        <f>Derived_Metrics[[#This Row],[Selling Price]]*Derived_Metrics[[#This Row],[Quantity]]</f>
        <v>63.686</v>
      </c>
      <c r="S319" s="2">
        <f>IF(Derived_Metrics[[#This Row],[Revenue]]=0,0,Derived_Metrics[[#This Row],[Profit]]/Derived_Metrics[[#This Row],[Revenue]])</f>
        <v>-0.14285714285714288</v>
      </c>
      <c r="T319" t="str">
        <f>IF(Derived_Metrics[[#This Row],[Profit]]&lt;0, "Loss","Profit")</f>
        <v>Loss</v>
      </c>
      <c r="U319" s="5">
        <f>Derived_Metrics[[#This Row],[Selling Price]]*Derived_Metrics[[#This Row],[Quantity]]*Derived_Metrics[[#This Row],[Discount]]</f>
        <v>19.105799999999999</v>
      </c>
      <c r="V319" t="str">
        <f>IF(Derived_Metrics[[#This Row],[Discount]]&gt;0,"Discount Applied","No Discount")</f>
        <v>Discount Applied</v>
      </c>
      <c r="W319" t="str">
        <f>IF(Derived_Metrics[[#This Row],[Discount]]&gt;0.3,"High Discount","Low Discount")</f>
        <v>Low Discount</v>
      </c>
      <c r="X319" s="13">
        <f>SUMIFS(Derived_Metrics[Customer_Revenue_Share],Derived_Metrics[Customee_ Revenue _Rank],"&lt;="&amp;Derived_Metrics[[#This Row],[Customee_ Revenue _Rank]])</f>
        <v>0.7754862517939195</v>
      </c>
      <c r="Y319" t="str">
        <f>IF(Derived_Metrics[[#This Row],[Cumulative_Revenue_%]]&lt;=0.8,"Top 80% Revenue","Remaining 20% Revenue")</f>
        <v>Top 80% Revenue</v>
      </c>
    </row>
    <row r="320" spans="1:25" x14ac:dyDescent="0.25">
      <c r="A320" t="s">
        <v>1572</v>
      </c>
      <c r="B320" s="1">
        <v>43020</v>
      </c>
      <c r="C320" t="s">
        <v>1574</v>
      </c>
      <c r="D320" s="4">
        <f>SUMIFS(Derived_Metrics[Revenue],Derived_Metrics[Customer ID],Derived_Metrics[[#This Row],[Customer ID]])</f>
        <v>7700.98</v>
      </c>
      <c r="E320" s="4">
        <f>SUMIFS(Derived_Metrics[Profit],Derived_Metrics[Customer ID],Derived_Metrics[[#This Row],[Customer ID]])</f>
        <v>157.77520000000001</v>
      </c>
      <c r="F320" s="5">
        <f>_xlfn.PERCENTRANK.INC(Derived_Metrics[Customer Revenue],Derived_Metrics[[#This Row],[Customer Revenue]])</f>
        <v>0.67600000000000005</v>
      </c>
      <c r="G320" s="5" t="str" cm="1">
        <f t="array" ref="G320">_xlfn.IFS(Derived_Metrics[[#This Row],[Customer Revenue Percentile]]&gt;=0.8,"High Value",Derived_Metrics[[#This Row],[Customer Revenue Percentile]]&gt;=0.4,"Medium Value",TRUE,"Low Value")</f>
        <v>Medium Value</v>
      </c>
      <c r="H320" s="12">
        <f>_xlfn.RANK.EQ(Derived_Metrics[[#This Row],[Customer Revenue]],Derived_Metrics[Customer Revenue],0)</f>
        <v>684</v>
      </c>
      <c r="I320" s="15">
        <f>Derived_Metrics[[#This Row],[Customer Revenue]]/SUM(Derived_Metrics[Customer Revenue])</f>
        <v>4.943111071726026E-4</v>
      </c>
      <c r="J320" t="s">
        <v>686</v>
      </c>
      <c r="K320" s="5">
        <f>SUMIFS(Derived_Metrics[Revenue],Derived_Metrics[Product ID],Derived_Metrics[[#This Row],[Product ID]])</f>
        <v>25920.539999999997</v>
      </c>
      <c r="L320" s="5">
        <f>SUMIFS(Derived_Metrics[Profit],Derived_Metrics[Product ID],Derived_Metrics[[#This Row],[Product ID]])</f>
        <v>-964.19399999999996</v>
      </c>
      <c r="M320" s="5" t="str">
        <f>IF(AND(Derived_Metrics[[#This Row],[Product Revenue]]&gt;AVERAGE(Derived_Metrics[Product Revenue]),Derived_Metrics[[#This Row],[Product Profit]]&lt;0),"high sales Low Profit","Normal")</f>
        <v>high sales Low Profit</v>
      </c>
      <c r="N320">
        <v>1669.6</v>
      </c>
      <c r="O320">
        <v>4</v>
      </c>
      <c r="P320">
        <v>0</v>
      </c>
      <c r="Q320">
        <v>116.872</v>
      </c>
      <c r="R320">
        <f>Derived_Metrics[[#This Row],[Selling Price]]*Derived_Metrics[[#This Row],[Quantity]]</f>
        <v>6678.4</v>
      </c>
      <c r="S320" s="2">
        <f>IF(Derived_Metrics[[#This Row],[Revenue]]=0,0,Derived_Metrics[[#This Row],[Profit]]/Derived_Metrics[[#This Row],[Revenue]])</f>
        <v>1.7500000000000002E-2</v>
      </c>
      <c r="T320" t="str">
        <f>IF(Derived_Metrics[[#This Row],[Profit]]&lt;0, "Loss","Profit")</f>
        <v>Profit</v>
      </c>
      <c r="U320" s="5">
        <f>Derived_Metrics[[#This Row],[Selling Price]]*Derived_Metrics[[#This Row],[Quantity]]*Derived_Metrics[[#This Row],[Discount]]</f>
        <v>0</v>
      </c>
      <c r="V320" t="str">
        <f>IF(Derived_Metrics[[#This Row],[Discount]]&gt;0,"Discount Applied","No Discount")</f>
        <v>No Discount</v>
      </c>
      <c r="W320" t="str">
        <f>IF(Derived_Metrics[[#This Row],[Discount]]&gt;0.3,"High Discount","Low Discount")</f>
        <v>Low Discount</v>
      </c>
      <c r="X320" s="13">
        <f>SUMIFS(Derived_Metrics[Customer_Revenue_Share],Derived_Metrics[Customee_ Revenue _Rank],"&lt;="&amp;Derived_Metrics[[#This Row],[Customee_ Revenue _Rank]])</f>
        <v>0.73611320970003702</v>
      </c>
      <c r="Y320" t="str">
        <f>IF(Derived_Metrics[[#This Row],[Cumulative_Revenue_%]]&lt;=0.8,"Top 80% Revenue","Remaining 20% Revenue")</f>
        <v>Top 80% Revenue</v>
      </c>
    </row>
    <row r="321" spans="1:25" x14ac:dyDescent="0.25">
      <c r="A321" t="s">
        <v>1578</v>
      </c>
      <c r="B321" s="1">
        <v>42167</v>
      </c>
      <c r="C321" t="s">
        <v>1579</v>
      </c>
      <c r="D321" s="4">
        <f>SUMIFS(Derived_Metrics[Revenue],Derived_Metrics[Customer ID],Derived_Metrics[[#This Row],[Customer ID]])</f>
        <v>1255.3920000000001</v>
      </c>
      <c r="E321" s="4">
        <f>SUMIFS(Derived_Metrics[Profit],Derived_Metrics[Customer ID],Derived_Metrics[[#This Row],[Customer ID]])</f>
        <v>51.572400000000002</v>
      </c>
      <c r="F321" s="5">
        <f>_xlfn.PERCENTRANK.INC(Derived_Metrics[Customer Revenue],Derived_Metrics[[#This Row],[Customer Revenue]])</f>
        <v>0.2</v>
      </c>
      <c r="G321" s="5" t="str" cm="1">
        <f t="array" ref="G321">_xlfn.IFS(Derived_Metrics[[#This Row],[Customer Revenue Percentile]]&gt;=0.8,"High Value",Derived_Metrics[[#This Row],[Customer Revenue Percentile]]&gt;=0.4,"Medium Value",TRUE,"Low Value")</f>
        <v>Low Value</v>
      </c>
      <c r="H321" s="12">
        <f>_xlfn.RANK.EQ(Derived_Metrics[[#This Row],[Customer Revenue]],Derived_Metrics[Customer Revenue],0)</f>
        <v>1696</v>
      </c>
      <c r="I321" s="15">
        <f>Derived_Metrics[[#This Row],[Customer Revenue]]/SUM(Derived_Metrics[Customer Revenue])</f>
        <v>8.0581199984369268E-5</v>
      </c>
      <c r="J321" t="s">
        <v>850</v>
      </c>
      <c r="K321" s="5">
        <f>SUMIFS(Derived_Metrics[Revenue],Derived_Metrics[Product ID],Derived_Metrics[[#This Row],[Product ID]])</f>
        <v>4826.456000000001</v>
      </c>
      <c r="L321" s="5">
        <f>SUMIFS(Derived_Metrics[Profit],Derived_Metrics[Product ID],Derived_Metrics[[#This Row],[Product ID]])</f>
        <v>340.51420000000002</v>
      </c>
      <c r="M321" s="5" t="str">
        <f>IF(AND(Derived_Metrics[[#This Row],[Product Revenue]]&gt;AVERAGE(Derived_Metrics[Product Revenue]),Derived_Metrics[[#This Row],[Product Profit]]&lt;0),"high sales Low Profit","Normal")</f>
        <v>Normal</v>
      </c>
      <c r="N321">
        <v>206.11199999999999</v>
      </c>
      <c r="O321">
        <v>6</v>
      </c>
      <c r="P321">
        <v>0.2</v>
      </c>
      <c r="Q321">
        <v>48.951599999999999</v>
      </c>
      <c r="R321">
        <f>Derived_Metrics[[#This Row],[Selling Price]]*Derived_Metrics[[#This Row],[Quantity]]</f>
        <v>1236.672</v>
      </c>
      <c r="S321" s="2">
        <f>IF(Derived_Metrics[[#This Row],[Revenue]]=0,0,Derived_Metrics[[#This Row],[Profit]]/Derived_Metrics[[#This Row],[Revenue]])</f>
        <v>3.9583333333333331E-2</v>
      </c>
      <c r="T321" t="str">
        <f>IF(Derived_Metrics[[#This Row],[Profit]]&lt;0, "Loss","Profit")</f>
        <v>Profit</v>
      </c>
      <c r="U321" s="5">
        <f>Derived_Metrics[[#This Row],[Selling Price]]*Derived_Metrics[[#This Row],[Quantity]]*Derived_Metrics[[#This Row],[Discount]]</f>
        <v>247.33440000000002</v>
      </c>
      <c r="V321" t="str">
        <f>IF(Derived_Metrics[[#This Row],[Discount]]&gt;0,"Discount Applied","No Discount")</f>
        <v>Discount Applied</v>
      </c>
      <c r="W321" t="str">
        <f>IF(Derived_Metrics[[#This Row],[Discount]]&gt;0.3,"High Discount","Low Discount")</f>
        <v>Low Discount</v>
      </c>
      <c r="X321" s="13">
        <f>SUMIFS(Derived_Metrics[Customer_Revenue_Share],Derived_Metrics[Customee_ Revenue _Rank],"&lt;="&amp;Derived_Metrics[[#This Row],[Customee_ Revenue _Rank]])</f>
        <v>0.98421557882321509</v>
      </c>
      <c r="Y321" t="str">
        <f>IF(Derived_Metrics[[#This Row],[Cumulative_Revenue_%]]&lt;=0.8,"Top 80% Revenue","Remaining 20% Revenue")</f>
        <v>Remaining 20% Revenue</v>
      </c>
    </row>
    <row r="322" spans="1:25" x14ac:dyDescent="0.25">
      <c r="A322" t="s">
        <v>1581</v>
      </c>
      <c r="B322" s="1">
        <v>42573</v>
      </c>
      <c r="C322" t="s">
        <v>1584</v>
      </c>
      <c r="D322" s="4">
        <f>SUMIFS(Derived_Metrics[Revenue],Derived_Metrics[Customer ID],Derived_Metrics[[#This Row],[Customer ID]])</f>
        <v>27574.05</v>
      </c>
      <c r="E322" s="4">
        <f>SUMIFS(Derived_Metrics[Profit],Derived_Metrics[Customer ID],Derived_Metrics[[#This Row],[Customer ID]])</f>
        <v>-494.91059999999999</v>
      </c>
      <c r="F322" s="5">
        <f>_xlfn.PERCENTRANK.INC(Derived_Metrics[Customer Revenue],Derived_Metrics[[#This Row],[Customer Revenue]])</f>
        <v>0.95499999999999996</v>
      </c>
      <c r="G322" s="5" t="str" cm="1">
        <f t="array" ref="G322">_xlfn.IFS(Derived_Metrics[[#This Row],[Customer Revenue Percentile]]&gt;=0.8,"High Value",Derived_Metrics[[#This Row],[Customer Revenue Percentile]]&gt;=0.4,"Medium Value",TRUE,"Low Value")</f>
        <v>High Value</v>
      </c>
      <c r="H322" s="12">
        <f>_xlfn.RANK.EQ(Derived_Metrics[[#This Row],[Customer Revenue]],Derived_Metrics[Customer Revenue],0)</f>
        <v>87</v>
      </c>
      <c r="I322" s="15">
        <f>Derived_Metrics[[#This Row],[Customer Revenue]]/SUM(Derived_Metrics[Customer Revenue])</f>
        <v>1.7699252802542927E-3</v>
      </c>
      <c r="J322" t="s">
        <v>1587</v>
      </c>
      <c r="K322" s="5">
        <f>SUMIFS(Derived_Metrics[Revenue],Derived_Metrics[Product ID],Derived_Metrics[[#This Row],[Product ID]])</f>
        <v>794.976</v>
      </c>
      <c r="L322" s="5">
        <f>SUMIFS(Derived_Metrics[Profit],Derived_Metrics[Product ID],Derived_Metrics[[#This Row],[Product ID]])</f>
        <v>42.29679999999999</v>
      </c>
      <c r="M322" s="5" t="str">
        <f>IF(AND(Derived_Metrics[[#This Row],[Product Revenue]]&gt;AVERAGE(Derived_Metrics[Product Revenue]),Derived_Metrics[[#This Row],[Product Profit]]&lt;0),"high sales Low Profit","Normal")</f>
        <v>Normal</v>
      </c>
      <c r="N322">
        <v>11.648</v>
      </c>
      <c r="O322">
        <v>2</v>
      </c>
      <c r="P322">
        <v>0.2</v>
      </c>
      <c r="Q322">
        <v>3.3488000000000002</v>
      </c>
      <c r="R322">
        <f>Derived_Metrics[[#This Row],[Selling Price]]*Derived_Metrics[[#This Row],[Quantity]]</f>
        <v>23.295999999999999</v>
      </c>
      <c r="S322" s="2">
        <f>IF(Derived_Metrics[[#This Row],[Revenue]]=0,0,Derived_Metrics[[#This Row],[Profit]]/Derived_Metrics[[#This Row],[Revenue]])</f>
        <v>0.14375000000000002</v>
      </c>
      <c r="T322" t="str">
        <f>IF(Derived_Metrics[[#This Row],[Profit]]&lt;0, "Loss","Profit")</f>
        <v>Profit</v>
      </c>
      <c r="U322" s="5">
        <f>Derived_Metrics[[#This Row],[Selling Price]]*Derived_Metrics[[#This Row],[Quantity]]*Derived_Metrics[[#This Row],[Discount]]</f>
        <v>4.6592000000000002</v>
      </c>
      <c r="V322" t="str">
        <f>IF(Derived_Metrics[[#This Row],[Discount]]&gt;0,"Discount Applied","No Discount")</f>
        <v>Discount Applied</v>
      </c>
      <c r="W322" t="str">
        <f>IF(Derived_Metrics[[#This Row],[Discount]]&gt;0.3,"High Discount","Low Discount")</f>
        <v>Low Discount</v>
      </c>
      <c r="X322" s="13">
        <f>SUMIFS(Derived_Metrics[Customer_Revenue_Share],Derived_Metrics[Customee_ Revenue _Rank],"&lt;="&amp;Derived_Metrics[[#This Row],[Customee_ Revenue _Rank]])</f>
        <v>0.22695024366798333</v>
      </c>
      <c r="Y322" t="str">
        <f>IF(Derived_Metrics[[#This Row],[Cumulative_Revenue_%]]&lt;=0.8,"Top 80% Revenue","Remaining 20% Revenue")</f>
        <v>Top 80% Revenue</v>
      </c>
    </row>
    <row r="323" spans="1:25" x14ac:dyDescent="0.25">
      <c r="A323" t="s">
        <v>1589</v>
      </c>
      <c r="B323" s="1">
        <v>43010</v>
      </c>
      <c r="C323" t="s">
        <v>1591</v>
      </c>
      <c r="D323" s="4">
        <f>SUMIFS(Derived_Metrics[Revenue],Derived_Metrics[Customer ID],Derived_Metrics[[#This Row],[Customer ID]])</f>
        <v>7054.204999999999</v>
      </c>
      <c r="E323" s="4">
        <f>SUMIFS(Derived_Metrics[Profit],Derived_Metrics[Customer ID],Derived_Metrics[[#This Row],[Customer ID]])</f>
        <v>-234.44989999999999</v>
      </c>
      <c r="F323" s="5">
        <f>_xlfn.PERCENTRANK.INC(Derived_Metrics[Customer Revenue],Derived_Metrics[[#This Row],[Customer Revenue]])</f>
        <v>0.64700000000000002</v>
      </c>
      <c r="G323" s="5" t="str" cm="1">
        <f t="array" ref="G323">_xlfn.IFS(Derived_Metrics[[#This Row],[Customer Revenue Percentile]]&gt;=0.8,"High Value",Derived_Metrics[[#This Row],[Customer Revenue Percentile]]&gt;=0.4,"Medium Value",TRUE,"Low Value")</f>
        <v>Medium Value</v>
      </c>
      <c r="H323" s="12">
        <f>_xlfn.RANK.EQ(Derived_Metrics[[#This Row],[Customer Revenue]],Derived_Metrics[Customer Revenue],0)</f>
        <v>742</v>
      </c>
      <c r="I323" s="15">
        <f>Derived_Metrics[[#This Row],[Customer Revenue]]/SUM(Derived_Metrics[Customer Revenue])</f>
        <v>4.5279586283466638E-4</v>
      </c>
      <c r="J323" t="s">
        <v>809</v>
      </c>
      <c r="K323" s="5">
        <f>SUMIFS(Derived_Metrics[Revenue],Derived_Metrics[Product ID],Derived_Metrics[[#This Row],[Product ID]])</f>
        <v>16444.629499999999</v>
      </c>
      <c r="L323" s="5">
        <f>SUMIFS(Derived_Metrics[Profit],Derived_Metrics[Product ID],Derived_Metrics[[#This Row],[Product ID]])</f>
        <v>135.58870000000002</v>
      </c>
      <c r="M323" s="5" t="str">
        <f>IF(AND(Derived_Metrics[[#This Row],[Product Revenue]]&gt;AVERAGE(Derived_Metrics[Product Revenue]),Derived_Metrics[[#This Row],[Product Profit]]&lt;0),"high sales Low Profit","Normal")</f>
        <v>Normal</v>
      </c>
      <c r="N323">
        <v>203.983</v>
      </c>
      <c r="O323">
        <v>2</v>
      </c>
      <c r="P323">
        <v>0.15</v>
      </c>
      <c r="Q323">
        <v>16.7986</v>
      </c>
      <c r="R323">
        <f>Derived_Metrics[[#This Row],[Selling Price]]*Derived_Metrics[[#This Row],[Quantity]]</f>
        <v>407.96600000000001</v>
      </c>
      <c r="S323" s="2">
        <f>IF(Derived_Metrics[[#This Row],[Revenue]]=0,0,Derived_Metrics[[#This Row],[Profit]]/Derived_Metrics[[#This Row],[Revenue]])</f>
        <v>4.1176470588235294E-2</v>
      </c>
      <c r="T323" t="str">
        <f>IF(Derived_Metrics[[#This Row],[Profit]]&lt;0, "Loss","Profit")</f>
        <v>Profit</v>
      </c>
      <c r="U323" s="5">
        <f>Derived_Metrics[[#This Row],[Selling Price]]*Derived_Metrics[[#This Row],[Quantity]]*Derived_Metrics[[#This Row],[Discount]]</f>
        <v>61.194899999999997</v>
      </c>
      <c r="V323" t="str">
        <f>IF(Derived_Metrics[[#This Row],[Discount]]&gt;0,"Discount Applied","No Discount")</f>
        <v>Discount Applied</v>
      </c>
      <c r="W323" t="str">
        <f>IF(Derived_Metrics[[#This Row],[Discount]]&gt;0.3,"High Discount","Low Discount")</f>
        <v>Low Discount</v>
      </c>
      <c r="X323" s="13">
        <f>SUMIFS(Derived_Metrics[Customer_Revenue_Share],Derived_Metrics[Customee_ Revenue _Rank],"&lt;="&amp;Derived_Metrics[[#This Row],[Customee_ Revenue _Rank]])</f>
        <v>0.76572488483420664</v>
      </c>
      <c r="Y323" t="str">
        <f>IF(Derived_Metrics[[#This Row],[Cumulative_Revenue_%]]&lt;=0.8,"Top 80% Revenue","Remaining 20% Revenue")</f>
        <v>Top 80% Revenue</v>
      </c>
    </row>
    <row r="324" spans="1:25" x14ac:dyDescent="0.25">
      <c r="A324" t="s">
        <v>1594</v>
      </c>
      <c r="B324" s="1">
        <v>42993</v>
      </c>
      <c r="C324" t="s">
        <v>1596</v>
      </c>
      <c r="D324" s="4">
        <f>SUMIFS(Derived_Metrics[Revenue],Derived_Metrics[Customer ID],Derived_Metrics[[#This Row],[Customer ID]])</f>
        <v>2382.3000000000002</v>
      </c>
      <c r="E324" s="4">
        <f>SUMIFS(Derived_Metrics[Profit],Derived_Metrics[Customer ID],Derived_Metrics[[#This Row],[Customer ID]])</f>
        <v>207.91679999999999</v>
      </c>
      <c r="F324" s="5">
        <f>_xlfn.PERCENTRANK.INC(Derived_Metrics[Customer Revenue],Derived_Metrics[[#This Row],[Customer Revenue]])</f>
        <v>0.33700000000000002</v>
      </c>
      <c r="G324" s="5" t="str" cm="1">
        <f t="array" ref="G324">_xlfn.IFS(Derived_Metrics[[#This Row],[Customer Revenue Percentile]]&gt;=0.8,"High Value",Derived_Metrics[[#This Row],[Customer Revenue Percentile]]&gt;=0.4,"Medium Value",TRUE,"Low Value")</f>
        <v>Low Value</v>
      </c>
      <c r="H324" s="12">
        <f>_xlfn.RANK.EQ(Derived_Metrics[[#This Row],[Customer Revenue]],Derived_Metrics[Customer Revenue],0)</f>
        <v>1405</v>
      </c>
      <c r="I324" s="15">
        <f>Derived_Metrics[[#This Row],[Customer Revenue]]/SUM(Derived_Metrics[Customer Revenue])</f>
        <v>1.5291525891734446E-4</v>
      </c>
      <c r="J324" t="s">
        <v>102</v>
      </c>
      <c r="K324" s="5">
        <f>SUMIFS(Derived_Metrics[Revenue],Derived_Metrics[Product ID],Derived_Metrics[[#This Row],[Product ID]])</f>
        <v>36920.840600000003</v>
      </c>
      <c r="L324" s="5">
        <f>SUMIFS(Derived_Metrics[Profit],Derived_Metrics[Product ID],Derived_Metrics[[#This Row],[Product ID]])</f>
        <v>780.3302000000001</v>
      </c>
      <c r="M324" s="5" t="str">
        <f>IF(AND(Derived_Metrics[[#This Row],[Product Revenue]]&gt;AVERAGE(Derived_Metrics[Product Revenue]),Derived_Metrics[[#This Row],[Product Profit]]&lt;0),"high sales Low Profit","Normal")</f>
        <v>Normal</v>
      </c>
      <c r="N324">
        <v>782.94</v>
      </c>
      <c r="O324">
        <v>3</v>
      </c>
      <c r="P324">
        <v>0</v>
      </c>
      <c r="Q324">
        <v>203.56440000000001</v>
      </c>
      <c r="R324">
        <f>Derived_Metrics[[#This Row],[Selling Price]]*Derived_Metrics[[#This Row],[Quantity]]</f>
        <v>2348.8200000000002</v>
      </c>
      <c r="S324" s="2">
        <f>IF(Derived_Metrics[[#This Row],[Revenue]]=0,0,Derived_Metrics[[#This Row],[Profit]]/Derived_Metrics[[#This Row],[Revenue]])</f>
        <v>8.666666666666667E-2</v>
      </c>
      <c r="T324" t="str">
        <f>IF(Derived_Metrics[[#This Row],[Profit]]&lt;0, "Loss","Profit")</f>
        <v>Profit</v>
      </c>
      <c r="U324" s="5">
        <f>Derived_Metrics[[#This Row],[Selling Price]]*Derived_Metrics[[#This Row],[Quantity]]*Derived_Metrics[[#This Row],[Discount]]</f>
        <v>0</v>
      </c>
      <c r="V324" t="str">
        <f>IF(Derived_Metrics[[#This Row],[Discount]]&gt;0,"Discount Applied","No Discount")</f>
        <v>No Discount</v>
      </c>
      <c r="W324" t="str">
        <f>IF(Derived_Metrics[[#This Row],[Discount]]&gt;0.3,"High Discount","Low Discount")</f>
        <v>Low Discount</v>
      </c>
      <c r="X324" s="13">
        <f>SUMIFS(Derived_Metrics[Customer_Revenue_Share],Derived_Metrics[Customee_ Revenue _Rank],"&lt;="&amp;Derived_Metrics[[#This Row],[Customee_ Revenue _Rank]])</f>
        <v>0.94898348934811749</v>
      </c>
      <c r="Y324" t="str">
        <f>IF(Derived_Metrics[[#This Row],[Cumulative_Revenue_%]]&lt;=0.8,"Top 80% Revenue","Remaining 20% Revenue")</f>
        <v>Remaining 20% Revenue</v>
      </c>
    </row>
    <row r="325" spans="1:25" x14ac:dyDescent="0.25">
      <c r="A325" t="s">
        <v>1599</v>
      </c>
      <c r="B325" s="1">
        <v>41946</v>
      </c>
      <c r="C325" t="s">
        <v>1601</v>
      </c>
      <c r="D325" s="4">
        <f>SUMIFS(Derived_Metrics[Revenue],Derived_Metrics[Customer ID],Derived_Metrics[[#This Row],[Customer ID]])</f>
        <v>1448.4779999999998</v>
      </c>
      <c r="E325" s="4">
        <f>SUMIFS(Derived_Metrics[Profit],Derived_Metrics[Customer ID],Derived_Metrics[[#This Row],[Customer ID]])</f>
        <v>24.79</v>
      </c>
      <c r="F325" s="5">
        <f>_xlfn.PERCENTRANK.INC(Derived_Metrics[Customer Revenue],Derived_Metrics[[#This Row],[Customer Revenue]])</f>
        <v>0.20899999999999999</v>
      </c>
      <c r="G325" s="5" t="str" cm="1">
        <f t="array" ref="G325">_xlfn.IFS(Derived_Metrics[[#This Row],[Customer Revenue Percentile]]&gt;=0.8,"High Value",Derived_Metrics[[#This Row],[Customer Revenue Percentile]]&gt;=0.4,"Medium Value",TRUE,"Low Value")</f>
        <v>Low Value</v>
      </c>
      <c r="H325" s="12">
        <f>_xlfn.RANK.EQ(Derived_Metrics[[#This Row],[Customer Revenue]],Derived_Metrics[Customer Revenue],0)</f>
        <v>1672</v>
      </c>
      <c r="I325" s="15">
        <f>Derived_Metrics[[#This Row],[Customer Revenue]]/SUM(Derived_Metrics[Customer Revenue])</f>
        <v>9.2975019269645812E-5</v>
      </c>
      <c r="J325" t="s">
        <v>1603</v>
      </c>
      <c r="K325" s="5">
        <f>SUMIFS(Derived_Metrics[Revenue],Derived_Metrics[Product ID],Derived_Metrics[[#This Row],[Product ID]])</f>
        <v>102.33599999999998</v>
      </c>
      <c r="L325" s="5">
        <f>SUMIFS(Derived_Metrics[Profit],Derived_Metrics[Product ID],Derived_Metrics[[#This Row],[Product ID]])</f>
        <v>10.6496</v>
      </c>
      <c r="M325" s="5" t="str">
        <f>IF(AND(Derived_Metrics[[#This Row],[Product Revenue]]&gt;AVERAGE(Derived_Metrics[Product Revenue]),Derived_Metrics[[#This Row],[Product Profit]]&lt;0),"high sales Low Profit","Normal")</f>
        <v>Normal</v>
      </c>
      <c r="N325">
        <v>8.32</v>
      </c>
      <c r="O325">
        <v>5</v>
      </c>
      <c r="P325">
        <v>0.2</v>
      </c>
      <c r="Q325">
        <v>2.2879999999999998</v>
      </c>
      <c r="R325">
        <f>Derived_Metrics[[#This Row],[Selling Price]]*Derived_Metrics[[#This Row],[Quantity]]</f>
        <v>41.6</v>
      </c>
      <c r="S325" s="2">
        <f>IF(Derived_Metrics[[#This Row],[Revenue]]=0,0,Derived_Metrics[[#This Row],[Profit]]/Derived_Metrics[[#This Row],[Revenue]])</f>
        <v>5.4999999999999993E-2</v>
      </c>
      <c r="T325" t="str">
        <f>IF(Derived_Metrics[[#This Row],[Profit]]&lt;0, "Loss","Profit")</f>
        <v>Profit</v>
      </c>
      <c r="U325" s="5">
        <f>Derived_Metrics[[#This Row],[Selling Price]]*Derived_Metrics[[#This Row],[Quantity]]*Derived_Metrics[[#This Row],[Discount]]</f>
        <v>8.32</v>
      </c>
      <c r="V325" t="str">
        <f>IF(Derived_Metrics[[#This Row],[Discount]]&gt;0,"Discount Applied","No Discount")</f>
        <v>Discount Applied</v>
      </c>
      <c r="W325" t="str">
        <f>IF(Derived_Metrics[[#This Row],[Discount]]&gt;0.3,"High Discount","Low Discount")</f>
        <v>Low Discount</v>
      </c>
      <c r="X325" s="13">
        <f>SUMIFS(Derived_Metrics[Customer_Revenue_Share],Derived_Metrics[Customee_ Revenue _Rank],"&lt;="&amp;Derived_Metrics[[#This Row],[Customee_ Revenue _Rank]])</f>
        <v>0.98241875039370596</v>
      </c>
      <c r="Y325" t="str">
        <f>IF(Derived_Metrics[[#This Row],[Cumulative_Revenue_%]]&lt;=0.8,"Top 80% Revenue","Remaining 20% Revenue")</f>
        <v>Remaining 20% Revenue</v>
      </c>
    </row>
    <row r="326" spans="1:25" x14ac:dyDescent="0.25">
      <c r="A326" t="s">
        <v>1604</v>
      </c>
      <c r="B326" s="1">
        <v>42004</v>
      </c>
      <c r="C326" t="s">
        <v>1606</v>
      </c>
      <c r="D326" s="4">
        <f>SUMIFS(Derived_Metrics[Revenue],Derived_Metrics[Customer ID],Derived_Metrics[[#This Row],[Customer ID]])</f>
        <v>11109.096000000001</v>
      </c>
      <c r="E326" s="4">
        <f>SUMIFS(Derived_Metrics[Profit],Derived_Metrics[Customer ID],Derived_Metrics[[#This Row],[Customer ID]])</f>
        <v>207.10079999999999</v>
      </c>
      <c r="F326" s="5">
        <f>_xlfn.PERCENTRANK.INC(Derived_Metrics[Customer Revenue],Derived_Metrics[[#This Row],[Customer Revenue]])</f>
        <v>0.79700000000000004</v>
      </c>
      <c r="G326" s="5" t="str" cm="1">
        <f t="array" ref="G326">_xlfn.IFS(Derived_Metrics[[#This Row],[Customer Revenue Percentile]]&gt;=0.8,"High Value",Derived_Metrics[[#This Row],[Customer Revenue Percentile]]&gt;=0.4,"Medium Value",TRUE,"Low Value")</f>
        <v>Medium Value</v>
      </c>
      <c r="H326" s="12">
        <f>_xlfn.RANK.EQ(Derived_Metrics[[#This Row],[Customer Revenue]],Derived_Metrics[Customer Revenue],0)</f>
        <v>430</v>
      </c>
      <c r="I326" s="15">
        <f>Derived_Metrics[[#This Row],[Customer Revenue]]/SUM(Derived_Metrics[Customer Revenue])</f>
        <v>7.1307152381212932E-4</v>
      </c>
      <c r="J326" t="s">
        <v>281</v>
      </c>
      <c r="K326" s="5">
        <f>SUMIFS(Derived_Metrics[Revenue],Derived_Metrics[Product ID],Derived_Metrics[[#This Row],[Product ID]])</f>
        <v>26566.659</v>
      </c>
      <c r="L326" s="5">
        <f>SUMIFS(Derived_Metrics[Profit],Derived_Metrics[Product ID],Derived_Metrics[[#This Row],[Product ID]])</f>
        <v>-126.44100000000005</v>
      </c>
      <c r="M326" s="5" t="str">
        <f>IF(AND(Derived_Metrics[[#This Row],[Product Revenue]]&gt;AVERAGE(Derived_Metrics[Product Revenue]),Derived_Metrics[[#This Row],[Product Profit]]&lt;0),"high sales Low Profit","Normal")</f>
        <v>high sales Low Profit</v>
      </c>
      <c r="N326">
        <v>1573.4880000000001</v>
      </c>
      <c r="O326">
        <v>7</v>
      </c>
      <c r="P326">
        <v>0.2</v>
      </c>
      <c r="Q326">
        <v>196.68600000000001</v>
      </c>
      <c r="R326">
        <f>Derived_Metrics[[#This Row],[Selling Price]]*Derived_Metrics[[#This Row],[Quantity]]</f>
        <v>11014.416000000001</v>
      </c>
      <c r="S326" s="2">
        <f>IF(Derived_Metrics[[#This Row],[Revenue]]=0,0,Derived_Metrics[[#This Row],[Profit]]/Derived_Metrics[[#This Row],[Revenue]])</f>
        <v>1.7857142857142856E-2</v>
      </c>
      <c r="T326" t="str">
        <f>IF(Derived_Metrics[[#This Row],[Profit]]&lt;0, "Loss","Profit")</f>
        <v>Profit</v>
      </c>
      <c r="U326" s="5">
        <f>Derived_Metrics[[#This Row],[Selling Price]]*Derived_Metrics[[#This Row],[Quantity]]*Derived_Metrics[[#This Row],[Discount]]</f>
        <v>2202.8832000000002</v>
      </c>
      <c r="V326" t="str">
        <f>IF(Derived_Metrics[[#This Row],[Discount]]&gt;0,"Discount Applied","No Discount")</f>
        <v>Discount Applied</v>
      </c>
      <c r="W326" t="str">
        <f>IF(Derived_Metrics[[#This Row],[Discount]]&gt;0.3,"High Discount","Low Discount")</f>
        <v>Low Discount</v>
      </c>
      <c r="X326" s="13">
        <f>SUMIFS(Derived_Metrics[Customer_Revenue_Share],Derived_Metrics[Customee_ Revenue _Rank],"&lt;="&amp;Derived_Metrics[[#This Row],[Customee_ Revenue _Rank]])</f>
        <v>0.57942258483639997</v>
      </c>
      <c r="Y326" t="str">
        <f>IF(Derived_Metrics[[#This Row],[Cumulative_Revenue_%]]&lt;=0.8,"Top 80% Revenue","Remaining 20% Revenue")</f>
        <v>Top 80% Revenue</v>
      </c>
    </row>
    <row r="327" spans="1:25" x14ac:dyDescent="0.25">
      <c r="A327" t="s">
        <v>1609</v>
      </c>
      <c r="B327" s="1">
        <v>42079</v>
      </c>
      <c r="C327" t="s">
        <v>598</v>
      </c>
      <c r="D327" s="4">
        <f>SUMIFS(Derived_Metrics[Revenue],Derived_Metrics[Customer ID],Derived_Metrics[[#This Row],[Customer ID]])</f>
        <v>624.20000000000005</v>
      </c>
      <c r="E327" s="4">
        <f>SUMIFS(Derived_Metrics[Profit],Derived_Metrics[Customer ID],Derived_Metrics[[#This Row],[Customer ID]])</f>
        <v>75.183199999999999</v>
      </c>
      <c r="F327" s="5">
        <f>_xlfn.PERCENTRANK.INC(Derived_Metrics[Customer Revenue],Derived_Metrics[[#This Row],[Customer Revenue]])</f>
        <v>0.107</v>
      </c>
      <c r="G327" s="5" t="str" cm="1">
        <f t="array" ref="G327">_xlfn.IFS(Derived_Metrics[[#This Row],[Customer Revenue Percentile]]&gt;=0.8,"High Value",Derived_Metrics[[#This Row],[Customer Revenue Percentile]]&gt;=0.4,"Medium Value",TRUE,"Low Value")</f>
        <v>Low Value</v>
      </c>
      <c r="H327" s="12">
        <f>_xlfn.RANK.EQ(Derived_Metrics[[#This Row],[Customer Revenue]],Derived_Metrics[Customer Revenue],0)</f>
        <v>1891</v>
      </c>
      <c r="I327" s="15">
        <f>Derived_Metrics[[#This Row],[Customer Revenue]]/SUM(Derived_Metrics[Customer Revenue])</f>
        <v>4.0066198470472403E-5</v>
      </c>
      <c r="J327" t="s">
        <v>1479</v>
      </c>
      <c r="K327" s="5">
        <f>SUMIFS(Derived_Metrics[Revenue],Derived_Metrics[Product ID],Derived_Metrics[[#This Row],[Product ID]])</f>
        <v>15308.739</v>
      </c>
      <c r="L327" s="5">
        <f>SUMIFS(Derived_Metrics[Profit],Derived_Metrics[Product ID],Derived_Metrics[[#This Row],[Product ID]])</f>
        <v>-226.12739999999997</v>
      </c>
      <c r="M327" s="5" t="str">
        <f>IF(AND(Derived_Metrics[[#This Row],[Product Revenue]]&gt;AVERAGE(Derived_Metrics[Product Revenue]),Derived_Metrics[[#This Row],[Product Profit]]&lt;0),"high sales Low Profit","Normal")</f>
        <v>high sales Low Profit</v>
      </c>
      <c r="N327">
        <v>171.96</v>
      </c>
      <c r="O327">
        <v>2</v>
      </c>
      <c r="P327">
        <v>0</v>
      </c>
      <c r="Q327">
        <v>44.709600000000002</v>
      </c>
      <c r="R327">
        <f>Derived_Metrics[[#This Row],[Selling Price]]*Derived_Metrics[[#This Row],[Quantity]]</f>
        <v>343.92</v>
      </c>
      <c r="S327" s="2">
        <f>IF(Derived_Metrics[[#This Row],[Revenue]]=0,0,Derived_Metrics[[#This Row],[Profit]]/Derived_Metrics[[#This Row],[Revenue]])</f>
        <v>0.13</v>
      </c>
      <c r="T327" t="str">
        <f>IF(Derived_Metrics[[#This Row],[Profit]]&lt;0, "Loss","Profit")</f>
        <v>Profit</v>
      </c>
      <c r="U327" s="5">
        <f>Derived_Metrics[[#This Row],[Selling Price]]*Derived_Metrics[[#This Row],[Quantity]]*Derived_Metrics[[#This Row],[Discount]]</f>
        <v>0</v>
      </c>
      <c r="V327" t="str">
        <f>IF(Derived_Metrics[[#This Row],[Discount]]&gt;0,"Discount Applied","No Discount")</f>
        <v>No Discount</v>
      </c>
      <c r="W327" t="str">
        <f>IF(Derived_Metrics[[#This Row],[Discount]]&gt;0.3,"High Discount","Low Discount")</f>
        <v>Low Discount</v>
      </c>
      <c r="X327" s="13">
        <f>SUMIFS(Derived_Metrics[Customer_Revenue_Share],Derived_Metrics[Customee_ Revenue _Rank],"&lt;="&amp;Derived_Metrics[[#This Row],[Customee_ Revenue _Rank]])</f>
        <v>0.995792138588526</v>
      </c>
      <c r="Y327" t="str">
        <f>IF(Derived_Metrics[[#This Row],[Cumulative_Revenue_%]]&lt;=0.8,"Top 80% Revenue","Remaining 20% Revenue")</f>
        <v>Remaining 20% Revenue</v>
      </c>
    </row>
    <row r="328" spans="1:25" x14ac:dyDescent="0.25">
      <c r="A328" t="s">
        <v>1612</v>
      </c>
      <c r="B328" s="1">
        <v>42916</v>
      </c>
      <c r="C328" t="s">
        <v>1614</v>
      </c>
      <c r="D328" s="4">
        <f>SUMIFS(Derived_Metrics[Revenue],Derived_Metrics[Customer ID],Derived_Metrics[[#This Row],[Customer ID]])</f>
        <v>6206.4660000000003</v>
      </c>
      <c r="E328" s="4">
        <f>SUMIFS(Derived_Metrics[Profit],Derived_Metrics[Customer ID],Derived_Metrics[[#This Row],[Customer ID]])</f>
        <v>-246.6935</v>
      </c>
      <c r="F328" s="5">
        <f>_xlfn.PERCENTRANK.INC(Derived_Metrics[Customer Revenue],Derived_Metrics[[#This Row],[Customer Revenue]])</f>
        <v>0.60899999999999999</v>
      </c>
      <c r="G328" s="5" t="str" cm="1">
        <f t="array" ref="G328">_xlfn.IFS(Derived_Metrics[[#This Row],[Customer Revenue Percentile]]&gt;=0.8,"High Value",Derived_Metrics[[#This Row],[Customer Revenue Percentile]]&gt;=0.4,"Medium Value",TRUE,"Low Value")</f>
        <v>Medium Value</v>
      </c>
      <c r="H328" s="12">
        <f>_xlfn.RANK.EQ(Derived_Metrics[[#This Row],[Customer Revenue]],Derived_Metrics[Customer Revenue],0)</f>
        <v>825</v>
      </c>
      <c r="I328" s="15">
        <f>Derived_Metrics[[#This Row],[Customer Revenue]]/SUM(Derived_Metrics[Customer Revenue])</f>
        <v>3.9838112553066161E-4</v>
      </c>
      <c r="J328" t="s">
        <v>44</v>
      </c>
      <c r="K328" s="5">
        <f>SUMIFS(Derived_Metrics[Revenue],Derived_Metrics[Product ID],Derived_Metrics[[#This Row],[Product ID]])</f>
        <v>29179.998000000003</v>
      </c>
      <c r="L328" s="5">
        <f>SUMIFS(Derived_Metrics[Profit],Derived_Metrics[Product ID],Derived_Metrics[[#This Row],[Product ID]])</f>
        <v>-532.76130000000001</v>
      </c>
      <c r="M328" s="5" t="str">
        <f>IF(AND(Derived_Metrics[[#This Row],[Product Revenue]]&gt;AVERAGE(Derived_Metrics[Product Revenue]),Derived_Metrics[[#This Row],[Product Profit]]&lt;0),"high sales Low Profit","Normal")</f>
        <v>high sales Low Profit</v>
      </c>
      <c r="N328">
        <v>1044.6300000000001</v>
      </c>
      <c r="O328">
        <v>5</v>
      </c>
      <c r="P328">
        <v>0.4</v>
      </c>
      <c r="Q328">
        <v>-295.9785</v>
      </c>
      <c r="R328">
        <f>Derived_Metrics[[#This Row],[Selling Price]]*Derived_Metrics[[#This Row],[Quantity]]</f>
        <v>5223.1500000000005</v>
      </c>
      <c r="S328" s="2">
        <f>IF(Derived_Metrics[[#This Row],[Revenue]]=0,0,Derived_Metrics[[#This Row],[Profit]]/Derived_Metrics[[#This Row],[Revenue]])</f>
        <v>-5.6666666666666657E-2</v>
      </c>
      <c r="T328" t="str">
        <f>IF(Derived_Metrics[[#This Row],[Profit]]&lt;0, "Loss","Profit")</f>
        <v>Loss</v>
      </c>
      <c r="U328" s="5">
        <f>Derived_Metrics[[#This Row],[Selling Price]]*Derived_Metrics[[#This Row],[Quantity]]*Derived_Metrics[[#This Row],[Discount]]</f>
        <v>2089.2600000000002</v>
      </c>
      <c r="V328" t="str">
        <f>IF(Derived_Metrics[[#This Row],[Discount]]&gt;0,"Discount Applied","No Discount")</f>
        <v>Discount Applied</v>
      </c>
      <c r="W328" t="str">
        <f>IF(Derived_Metrics[[#This Row],[Discount]]&gt;0.3,"High Discount","Low Discount")</f>
        <v>High Discount</v>
      </c>
      <c r="X328" s="13">
        <f>SUMIFS(Derived_Metrics[Customer_Revenue_Share],Derived_Metrics[Customee_ Revenue _Rank],"&lt;="&amp;Derived_Metrics[[#This Row],[Customee_ Revenue _Rank]])</f>
        <v>0.79954772665508356</v>
      </c>
      <c r="Y328" t="str">
        <f>IF(Derived_Metrics[[#This Row],[Cumulative_Revenue_%]]&lt;=0.8,"Top 80% Revenue","Remaining 20% Revenue")</f>
        <v>Top 80% Revenue</v>
      </c>
    </row>
    <row r="329" spans="1:25" x14ac:dyDescent="0.25">
      <c r="A329" t="s">
        <v>1616</v>
      </c>
      <c r="B329" s="1">
        <v>41966</v>
      </c>
      <c r="C329" t="s">
        <v>561</v>
      </c>
      <c r="D329" s="4">
        <f>SUMIFS(Derived_Metrics[Revenue],Derived_Metrics[Customer ID],Derived_Metrics[[#This Row],[Customer ID]])</f>
        <v>7502.9219999999987</v>
      </c>
      <c r="E329" s="4">
        <f>SUMIFS(Derived_Metrics[Profit],Derived_Metrics[Customer ID],Derived_Metrics[[#This Row],[Customer ID]])</f>
        <v>96.241299999999995</v>
      </c>
      <c r="F329" s="5">
        <f>_xlfn.PERCENTRANK.INC(Derived_Metrics[Customer Revenue],Derived_Metrics[[#This Row],[Customer Revenue]])</f>
        <v>0.66800000000000004</v>
      </c>
      <c r="G329" s="5" t="str" cm="1">
        <f t="array" ref="G329">_xlfn.IFS(Derived_Metrics[[#This Row],[Customer Revenue Percentile]]&gt;=0.8,"High Value",Derived_Metrics[[#This Row],[Customer Revenue Percentile]]&gt;=0.4,"Medium Value",TRUE,"Low Value")</f>
        <v>Medium Value</v>
      </c>
      <c r="H329" s="12">
        <f>_xlfn.RANK.EQ(Derived_Metrics[[#This Row],[Customer Revenue]],Derived_Metrics[Customer Revenue],0)</f>
        <v>697</v>
      </c>
      <c r="I329" s="15">
        <f>Derived_Metrics[[#This Row],[Customer Revenue]]/SUM(Derived_Metrics[Customer Revenue])</f>
        <v>4.8159814476205333E-4</v>
      </c>
      <c r="J329" t="s">
        <v>167</v>
      </c>
      <c r="K329" s="5">
        <f>SUMIFS(Derived_Metrics[Revenue],Derived_Metrics[Product ID],Derived_Metrics[[#This Row],[Product ID]])</f>
        <v>11851.93</v>
      </c>
      <c r="L329" s="5">
        <f>SUMIFS(Derived_Metrics[Profit],Derived_Metrics[Product ID],Derived_Metrics[[#This Row],[Product ID]])</f>
        <v>-445.39099999999996</v>
      </c>
      <c r="M329" s="5" t="str">
        <f>IF(AND(Derived_Metrics[[#This Row],[Product Revenue]]&gt;AVERAGE(Derived_Metrics[Product Revenue]),Derived_Metrics[[#This Row],[Product Profit]]&lt;0),"high sales Low Profit","Normal")</f>
        <v>Normal</v>
      </c>
      <c r="N329">
        <v>603.91999999999996</v>
      </c>
      <c r="O329">
        <v>5</v>
      </c>
      <c r="P329">
        <v>0.2</v>
      </c>
      <c r="Q329">
        <v>-67.941000000000003</v>
      </c>
      <c r="R329">
        <f>Derived_Metrics[[#This Row],[Selling Price]]*Derived_Metrics[[#This Row],[Quantity]]</f>
        <v>3019.6</v>
      </c>
      <c r="S329" s="2">
        <f>IF(Derived_Metrics[[#This Row],[Revenue]]=0,0,Derived_Metrics[[#This Row],[Profit]]/Derived_Metrics[[#This Row],[Revenue]])</f>
        <v>-2.2500000000000003E-2</v>
      </c>
      <c r="T329" t="str">
        <f>IF(Derived_Metrics[[#This Row],[Profit]]&lt;0, "Loss","Profit")</f>
        <v>Loss</v>
      </c>
      <c r="U329" s="5">
        <f>Derived_Metrics[[#This Row],[Selling Price]]*Derived_Metrics[[#This Row],[Quantity]]*Derived_Metrics[[#This Row],[Discount]]</f>
        <v>603.91999999999996</v>
      </c>
      <c r="V329" t="str">
        <f>IF(Derived_Metrics[[#This Row],[Discount]]&gt;0,"Discount Applied","No Discount")</f>
        <v>Discount Applied</v>
      </c>
      <c r="W329" t="str">
        <f>IF(Derived_Metrics[[#This Row],[Discount]]&gt;0.3,"High Discount","Low Discount")</f>
        <v>Low Discount</v>
      </c>
      <c r="X329" s="13">
        <f>SUMIFS(Derived_Metrics[Customer_Revenue_Share],Derived_Metrics[Customee_ Revenue _Rank],"&lt;="&amp;Derived_Metrics[[#This Row],[Customee_ Revenue _Rank]])</f>
        <v>0.74485176196960257</v>
      </c>
      <c r="Y329" t="str">
        <f>IF(Derived_Metrics[[#This Row],[Cumulative_Revenue_%]]&lt;=0.8,"Top 80% Revenue","Remaining 20% Revenue")</f>
        <v>Top 80% Revenue</v>
      </c>
    </row>
    <row r="330" spans="1:25" x14ac:dyDescent="0.25">
      <c r="A330" t="s">
        <v>1616</v>
      </c>
      <c r="B330" s="1">
        <v>41966</v>
      </c>
      <c r="C330" t="s">
        <v>561</v>
      </c>
      <c r="D330" s="4">
        <f>SUMIFS(Derived_Metrics[Revenue],Derived_Metrics[Customer ID],Derived_Metrics[[#This Row],[Customer ID]])</f>
        <v>7502.9219999999987</v>
      </c>
      <c r="E330" s="4">
        <f>SUMIFS(Derived_Metrics[Profit],Derived_Metrics[Customer ID],Derived_Metrics[[#This Row],[Customer ID]])</f>
        <v>96.241299999999995</v>
      </c>
      <c r="F330" s="5">
        <f>_xlfn.PERCENTRANK.INC(Derived_Metrics[Customer Revenue],Derived_Metrics[[#This Row],[Customer Revenue]])</f>
        <v>0.66800000000000004</v>
      </c>
      <c r="G330" s="5" t="str" cm="1">
        <f t="array" ref="G330">_xlfn.IFS(Derived_Metrics[[#This Row],[Customer Revenue Percentile]]&gt;=0.8,"High Value",Derived_Metrics[[#This Row],[Customer Revenue Percentile]]&gt;=0.4,"Medium Value",TRUE,"Low Value")</f>
        <v>Medium Value</v>
      </c>
      <c r="H330" s="12">
        <f>_xlfn.RANK.EQ(Derived_Metrics[[#This Row],[Customer Revenue]],Derived_Metrics[Customer Revenue],0)</f>
        <v>697</v>
      </c>
      <c r="I330" s="15">
        <f>Derived_Metrics[[#This Row],[Customer Revenue]]/SUM(Derived_Metrics[Customer Revenue])</f>
        <v>4.8159814476205333E-4</v>
      </c>
      <c r="J330" t="s">
        <v>651</v>
      </c>
      <c r="K330" s="5">
        <f>SUMIFS(Derived_Metrics[Revenue],Derived_Metrics[Product ID],Derived_Metrics[[#This Row],[Product ID]])</f>
        <v>28298.079999999998</v>
      </c>
      <c r="L330" s="5">
        <f>SUMIFS(Derived_Metrics[Profit],Derived_Metrics[Product ID],Derived_Metrics[[#This Row],[Product ID]])</f>
        <v>870.16000000000008</v>
      </c>
      <c r="M330" s="5" t="str">
        <f>IF(AND(Derived_Metrics[[#This Row],[Product Revenue]]&gt;AVERAGE(Derived_Metrics[Product Revenue]),Derived_Metrics[[#This Row],[Product Profit]]&lt;0),"high sales Low Profit","Normal")</f>
        <v>Normal</v>
      </c>
      <c r="N330">
        <v>381.44</v>
      </c>
      <c r="O330">
        <v>2</v>
      </c>
      <c r="P330">
        <v>0.2</v>
      </c>
      <c r="Q330">
        <v>23.84</v>
      </c>
      <c r="R330">
        <f>Derived_Metrics[[#This Row],[Selling Price]]*Derived_Metrics[[#This Row],[Quantity]]</f>
        <v>762.88</v>
      </c>
      <c r="S330" s="2">
        <f>IF(Derived_Metrics[[#This Row],[Revenue]]=0,0,Derived_Metrics[[#This Row],[Profit]]/Derived_Metrics[[#This Row],[Revenue]])</f>
        <v>3.125E-2</v>
      </c>
      <c r="T330" t="str">
        <f>IF(Derived_Metrics[[#This Row],[Profit]]&lt;0, "Loss","Profit")</f>
        <v>Profit</v>
      </c>
      <c r="U330" s="5">
        <f>Derived_Metrics[[#This Row],[Selling Price]]*Derived_Metrics[[#This Row],[Quantity]]*Derived_Metrics[[#This Row],[Discount]]</f>
        <v>152.57599999999999</v>
      </c>
      <c r="V330" t="str">
        <f>IF(Derived_Metrics[[#This Row],[Discount]]&gt;0,"Discount Applied","No Discount")</f>
        <v>Discount Applied</v>
      </c>
      <c r="W330" t="str">
        <f>IF(Derived_Metrics[[#This Row],[Discount]]&gt;0.3,"High Discount","Low Discount")</f>
        <v>Low Discount</v>
      </c>
      <c r="X330" s="13">
        <f>SUMIFS(Derived_Metrics[Customer_Revenue_Share],Derived_Metrics[Customee_ Revenue _Rank],"&lt;="&amp;Derived_Metrics[[#This Row],[Customee_ Revenue _Rank]])</f>
        <v>0.74485176196960257</v>
      </c>
      <c r="Y330" t="str">
        <f>IF(Derived_Metrics[[#This Row],[Cumulative_Revenue_%]]&lt;=0.8,"Top 80% Revenue","Remaining 20% Revenue")</f>
        <v>Top 80% Revenue</v>
      </c>
    </row>
    <row r="331" spans="1:25" x14ac:dyDescent="0.25">
      <c r="A331" t="s">
        <v>1619</v>
      </c>
      <c r="B331" s="1">
        <v>41988</v>
      </c>
      <c r="C331" t="s">
        <v>1622</v>
      </c>
      <c r="D331" s="4">
        <f>SUMIFS(Derived_Metrics[Revenue],Derived_Metrics[Customer ID],Derived_Metrics[[#This Row],[Customer ID]])</f>
        <v>4063.7359999999994</v>
      </c>
      <c r="E331" s="4">
        <f>SUMIFS(Derived_Metrics[Profit],Derived_Metrics[Customer ID],Derived_Metrics[[#This Row],[Customer ID]])</f>
        <v>-69.455799999999996</v>
      </c>
      <c r="F331" s="5">
        <f>_xlfn.PERCENTRANK.INC(Derived_Metrics[Customer Revenue],Derived_Metrics[[#This Row],[Customer Revenue]])</f>
        <v>0.48299999999999998</v>
      </c>
      <c r="G331" s="5" t="str" cm="1">
        <f t="array" ref="G331">_xlfn.IFS(Derived_Metrics[[#This Row],[Customer Revenue Percentile]]&gt;=0.8,"High Value",Derived_Metrics[[#This Row],[Customer Revenue Percentile]]&gt;=0.4,"Medium Value",TRUE,"Low Value")</f>
        <v>Medium Value</v>
      </c>
      <c r="H331" s="12">
        <f>_xlfn.RANK.EQ(Derived_Metrics[[#This Row],[Customer Revenue]],Derived_Metrics[Customer Revenue],0)</f>
        <v>1089</v>
      </c>
      <c r="I331" s="15">
        <f>Derived_Metrics[[#This Row],[Customer Revenue]]/SUM(Derived_Metrics[Customer Revenue])</f>
        <v>2.6084340452996413E-4</v>
      </c>
      <c r="J331" t="s">
        <v>935</v>
      </c>
      <c r="K331" s="5">
        <f>SUMIFS(Derived_Metrics[Revenue],Derived_Metrics[Product ID],Derived_Metrics[[#This Row],[Product ID]])</f>
        <v>24359.536</v>
      </c>
      <c r="L331" s="5">
        <f>SUMIFS(Derived_Metrics[Profit],Derived_Metrics[Product ID],Derived_Metrics[[#This Row],[Product ID]])</f>
        <v>972.63679999999999</v>
      </c>
      <c r="M331" s="5" t="str">
        <f>IF(AND(Derived_Metrics[[#This Row],[Product Revenue]]&gt;AVERAGE(Derived_Metrics[Product Revenue]),Derived_Metrics[[#This Row],[Product Profit]]&lt;0),"high sales Low Profit","Normal")</f>
        <v>Normal</v>
      </c>
      <c r="N331">
        <v>763.28</v>
      </c>
      <c r="O331">
        <v>5</v>
      </c>
      <c r="P331">
        <v>0.3</v>
      </c>
      <c r="Q331">
        <v>-21.808</v>
      </c>
      <c r="R331">
        <f>Derived_Metrics[[#This Row],[Selling Price]]*Derived_Metrics[[#This Row],[Quantity]]</f>
        <v>3816.3999999999996</v>
      </c>
      <c r="S331" s="2">
        <f>IF(Derived_Metrics[[#This Row],[Revenue]]=0,0,Derived_Metrics[[#This Row],[Profit]]/Derived_Metrics[[#This Row],[Revenue]])</f>
        <v>-5.7142857142857151E-3</v>
      </c>
      <c r="T331" t="str">
        <f>IF(Derived_Metrics[[#This Row],[Profit]]&lt;0, "Loss","Profit")</f>
        <v>Loss</v>
      </c>
      <c r="U331" s="5">
        <f>Derived_Metrics[[#This Row],[Selling Price]]*Derived_Metrics[[#This Row],[Quantity]]*Derived_Metrics[[#This Row],[Discount]]</f>
        <v>1144.9199999999998</v>
      </c>
      <c r="V331" t="str">
        <f>IF(Derived_Metrics[[#This Row],[Discount]]&gt;0,"Discount Applied","No Discount")</f>
        <v>Discount Applied</v>
      </c>
      <c r="W331" t="str">
        <f>IF(Derived_Metrics[[#This Row],[Discount]]&gt;0.3,"High Discount","Low Discount")</f>
        <v>Low Discount</v>
      </c>
      <c r="X331" s="13">
        <f>SUMIFS(Derived_Metrics[Customer_Revenue_Share],Derived_Metrics[Customee_ Revenue _Rank],"&lt;="&amp;Derived_Metrics[[#This Row],[Customee_ Revenue _Rank]])</f>
        <v>0.88548604932700548</v>
      </c>
      <c r="Y331" t="str">
        <f>IF(Derived_Metrics[[#This Row],[Cumulative_Revenue_%]]&lt;=0.8,"Top 80% Revenue","Remaining 20% Revenue")</f>
        <v>Remaining 20% Revenue</v>
      </c>
    </row>
    <row r="332" spans="1:25" x14ac:dyDescent="0.25">
      <c r="A332" t="s">
        <v>1625</v>
      </c>
      <c r="B332" s="1">
        <v>42255</v>
      </c>
      <c r="C332" t="s">
        <v>814</v>
      </c>
      <c r="D332" s="4">
        <f>SUMIFS(Derived_Metrics[Revenue],Derived_Metrics[Customer ID],Derived_Metrics[[#This Row],[Customer ID]])</f>
        <v>6366.92</v>
      </c>
      <c r="E332" s="4">
        <f>SUMIFS(Derived_Metrics[Profit],Derived_Metrics[Customer ID],Derived_Metrics[[#This Row],[Customer ID]])</f>
        <v>-26.321999999999996</v>
      </c>
      <c r="F332" s="5">
        <f>_xlfn.PERCENTRANK.INC(Derived_Metrics[Customer Revenue],Derived_Metrics[[#This Row],[Customer Revenue]])</f>
        <v>0.61599999999999999</v>
      </c>
      <c r="G332" s="5" t="str" cm="1">
        <f t="array" ref="G332">_xlfn.IFS(Derived_Metrics[[#This Row],[Customer Revenue Percentile]]&gt;=0.8,"High Value",Derived_Metrics[[#This Row],[Customer Revenue Percentile]]&gt;=0.4,"Medium Value",TRUE,"Low Value")</f>
        <v>Medium Value</v>
      </c>
      <c r="H332" s="12">
        <f>_xlfn.RANK.EQ(Derived_Metrics[[#This Row],[Customer Revenue]],Derived_Metrics[Customer Revenue],0)</f>
        <v>810</v>
      </c>
      <c r="I332" s="15">
        <f>Derived_Metrics[[#This Row],[Customer Revenue]]/SUM(Derived_Metrics[Customer Revenue])</f>
        <v>4.0868035944508196E-4</v>
      </c>
      <c r="J332" t="s">
        <v>340</v>
      </c>
      <c r="K332" s="5">
        <f>SUMIFS(Derived_Metrics[Revenue],Derived_Metrics[Product ID],Derived_Metrics[[#This Row],[Product ID]])</f>
        <v>15000.323999999999</v>
      </c>
      <c r="L332" s="5">
        <f>SUMIFS(Derived_Metrics[Profit],Derived_Metrics[Product ID],Derived_Metrics[[#This Row],[Product ID]])</f>
        <v>-479.21640000000002</v>
      </c>
      <c r="M332" s="5" t="str">
        <f>IF(AND(Derived_Metrics[[#This Row],[Product Revenue]]&gt;AVERAGE(Derived_Metrics[Product Revenue]),Derived_Metrics[[#This Row],[Product Profit]]&lt;0),"high sales Low Profit","Normal")</f>
        <v>high sales Low Profit</v>
      </c>
      <c r="N332">
        <v>382.80599999999998</v>
      </c>
      <c r="O332">
        <v>9</v>
      </c>
      <c r="P332">
        <v>0.4</v>
      </c>
      <c r="Q332">
        <v>-153.1224</v>
      </c>
      <c r="R332">
        <f>Derived_Metrics[[#This Row],[Selling Price]]*Derived_Metrics[[#This Row],[Quantity]]</f>
        <v>3445.2539999999999</v>
      </c>
      <c r="S332" s="2">
        <f>IF(Derived_Metrics[[#This Row],[Revenue]]=0,0,Derived_Metrics[[#This Row],[Profit]]/Derived_Metrics[[#This Row],[Revenue]])</f>
        <v>-4.4444444444444446E-2</v>
      </c>
      <c r="T332" t="str">
        <f>IF(Derived_Metrics[[#This Row],[Profit]]&lt;0, "Loss","Profit")</f>
        <v>Loss</v>
      </c>
      <c r="U332" s="5">
        <f>Derived_Metrics[[#This Row],[Selling Price]]*Derived_Metrics[[#This Row],[Quantity]]*Derived_Metrics[[#This Row],[Discount]]</f>
        <v>1378.1016</v>
      </c>
      <c r="V332" t="str">
        <f>IF(Derived_Metrics[[#This Row],[Discount]]&gt;0,"Discount Applied","No Discount")</f>
        <v>Discount Applied</v>
      </c>
      <c r="W332" t="str">
        <f>IF(Derived_Metrics[[#This Row],[Discount]]&gt;0.3,"High Discount","Low Discount")</f>
        <v>High Discount</v>
      </c>
      <c r="X332" s="13">
        <f>SUMIFS(Derived_Metrics[Customer_Revenue_Share],Derived_Metrics[Customee_ Revenue _Rank],"&lt;="&amp;Derived_Metrics[[#This Row],[Customee_ Revenue _Rank]])</f>
        <v>0.79393088499691933</v>
      </c>
      <c r="Y332" t="str">
        <f>IF(Derived_Metrics[[#This Row],[Cumulative_Revenue_%]]&lt;=0.8,"Top 80% Revenue","Remaining 20% Revenue")</f>
        <v>Top 80% Revenue</v>
      </c>
    </row>
    <row r="333" spans="1:25" x14ac:dyDescent="0.25">
      <c r="A333" t="s">
        <v>1625</v>
      </c>
      <c r="B333" s="1">
        <v>42255</v>
      </c>
      <c r="C333" t="s">
        <v>814</v>
      </c>
      <c r="D333" s="4">
        <f>SUMIFS(Derived_Metrics[Revenue],Derived_Metrics[Customer ID],Derived_Metrics[[#This Row],[Customer ID]])</f>
        <v>6366.92</v>
      </c>
      <c r="E333" s="4">
        <f>SUMIFS(Derived_Metrics[Profit],Derived_Metrics[Customer ID],Derived_Metrics[[#This Row],[Customer ID]])</f>
        <v>-26.321999999999996</v>
      </c>
      <c r="F333" s="5">
        <f>_xlfn.PERCENTRANK.INC(Derived_Metrics[Customer Revenue],Derived_Metrics[[#This Row],[Customer Revenue]])</f>
        <v>0.61599999999999999</v>
      </c>
      <c r="G333" s="5" t="str" cm="1">
        <f t="array" ref="G333">_xlfn.IFS(Derived_Metrics[[#This Row],[Customer Revenue Percentile]]&gt;=0.8,"High Value",Derived_Metrics[[#This Row],[Customer Revenue Percentile]]&gt;=0.4,"Medium Value",TRUE,"Low Value")</f>
        <v>Medium Value</v>
      </c>
      <c r="H333" s="12">
        <f>_xlfn.RANK.EQ(Derived_Metrics[[#This Row],[Customer Revenue]],Derived_Metrics[Customer Revenue],0)</f>
        <v>810</v>
      </c>
      <c r="I333" s="15">
        <f>Derived_Metrics[[#This Row],[Customer Revenue]]/SUM(Derived_Metrics[Customer Revenue])</f>
        <v>4.0868035944508196E-4</v>
      </c>
      <c r="J333" t="s">
        <v>212</v>
      </c>
      <c r="K333" s="5">
        <f>SUMIFS(Derived_Metrics[Revenue],Derived_Metrics[Product ID],Derived_Metrics[[#This Row],[Product ID]])</f>
        <v>533.12</v>
      </c>
      <c r="L333" s="5">
        <f>SUMIFS(Derived_Metrics[Profit],Derived_Metrics[Product ID],Derived_Metrics[[#This Row],[Product ID]])</f>
        <v>61.152000000000001</v>
      </c>
      <c r="M333" s="5" t="str">
        <f>IF(AND(Derived_Metrics[[#This Row],[Product Revenue]]&gt;AVERAGE(Derived_Metrics[Product Revenue]),Derived_Metrics[[#This Row],[Product Profit]]&lt;0),"high sales Low Profit","Normal")</f>
        <v>Normal</v>
      </c>
      <c r="N333">
        <v>47.04</v>
      </c>
      <c r="O333">
        <v>3</v>
      </c>
      <c r="P333">
        <v>0</v>
      </c>
      <c r="Q333">
        <v>18.345600000000001</v>
      </c>
      <c r="R333">
        <f>Derived_Metrics[[#This Row],[Selling Price]]*Derived_Metrics[[#This Row],[Quantity]]</f>
        <v>141.12</v>
      </c>
      <c r="S333" s="2">
        <f>IF(Derived_Metrics[[#This Row],[Revenue]]=0,0,Derived_Metrics[[#This Row],[Profit]]/Derived_Metrics[[#This Row],[Revenue]])</f>
        <v>0.13</v>
      </c>
      <c r="T333" t="str">
        <f>IF(Derived_Metrics[[#This Row],[Profit]]&lt;0, "Loss","Profit")</f>
        <v>Profit</v>
      </c>
      <c r="U333" s="5">
        <f>Derived_Metrics[[#This Row],[Selling Price]]*Derived_Metrics[[#This Row],[Quantity]]*Derived_Metrics[[#This Row],[Discount]]</f>
        <v>0</v>
      </c>
      <c r="V333" t="str">
        <f>IF(Derived_Metrics[[#This Row],[Discount]]&gt;0,"Discount Applied","No Discount")</f>
        <v>No Discount</v>
      </c>
      <c r="W333" t="str">
        <f>IF(Derived_Metrics[[#This Row],[Discount]]&gt;0.3,"High Discount","Low Discount")</f>
        <v>Low Discount</v>
      </c>
      <c r="X333" s="13">
        <f>SUMIFS(Derived_Metrics[Customer_Revenue_Share],Derived_Metrics[Customee_ Revenue _Rank],"&lt;="&amp;Derived_Metrics[[#This Row],[Customee_ Revenue _Rank]])</f>
        <v>0.79393088499691933</v>
      </c>
      <c r="Y333" t="str">
        <f>IF(Derived_Metrics[[#This Row],[Cumulative_Revenue_%]]&lt;=0.8,"Top 80% Revenue","Remaining 20% Revenue")</f>
        <v>Top 80% Revenue</v>
      </c>
    </row>
    <row r="334" spans="1:25" x14ac:dyDescent="0.25">
      <c r="A334" t="s">
        <v>1625</v>
      </c>
      <c r="B334" s="1">
        <v>42255</v>
      </c>
      <c r="C334" t="s">
        <v>814</v>
      </c>
      <c r="D334" s="4">
        <f>SUMIFS(Derived_Metrics[Revenue],Derived_Metrics[Customer ID],Derived_Metrics[[#This Row],[Customer ID]])</f>
        <v>6366.92</v>
      </c>
      <c r="E334" s="4">
        <f>SUMIFS(Derived_Metrics[Profit],Derived_Metrics[Customer ID],Derived_Metrics[[#This Row],[Customer ID]])</f>
        <v>-26.321999999999996</v>
      </c>
      <c r="F334" s="5">
        <f>_xlfn.PERCENTRANK.INC(Derived_Metrics[Customer Revenue],Derived_Metrics[[#This Row],[Customer Revenue]])</f>
        <v>0.61599999999999999</v>
      </c>
      <c r="G334" s="5" t="str" cm="1">
        <f t="array" ref="G334">_xlfn.IFS(Derived_Metrics[[#This Row],[Customer Revenue Percentile]]&gt;=0.8,"High Value",Derived_Metrics[[#This Row],[Customer Revenue Percentile]]&gt;=0.4,"Medium Value",TRUE,"Low Value")</f>
        <v>Medium Value</v>
      </c>
      <c r="H334" s="12">
        <f>_xlfn.RANK.EQ(Derived_Metrics[[#This Row],[Customer Revenue]],Derived_Metrics[Customer Revenue],0)</f>
        <v>810</v>
      </c>
      <c r="I334" s="15">
        <f>Derived_Metrics[[#This Row],[Customer Revenue]]/SUM(Derived_Metrics[Customer Revenue])</f>
        <v>4.0868035944508196E-4</v>
      </c>
      <c r="J334" t="s">
        <v>113</v>
      </c>
      <c r="K334" s="5">
        <f>SUMIFS(Derived_Metrics[Revenue],Derived_Metrics[Product ID],Derived_Metrics[[#This Row],[Product ID]])</f>
        <v>865.48000000000025</v>
      </c>
      <c r="L334" s="5">
        <f>SUMIFS(Derived_Metrics[Profit],Derived_Metrics[Product ID],Derived_Metrics[[#This Row],[Product ID]])</f>
        <v>44.721600000000009</v>
      </c>
      <c r="M334" s="5" t="str">
        <f>IF(AND(Derived_Metrics[[#This Row],[Product Revenue]]&gt;AVERAGE(Derived_Metrics[Product Revenue]),Derived_Metrics[[#This Row],[Product Profit]]&lt;0),"high sales Low Profit","Normal")</f>
        <v>Normal</v>
      </c>
      <c r="N334">
        <v>6.16</v>
      </c>
      <c r="O334">
        <v>2</v>
      </c>
      <c r="P334">
        <v>0</v>
      </c>
      <c r="Q334">
        <v>2.9567999999999999</v>
      </c>
      <c r="R334">
        <f>Derived_Metrics[[#This Row],[Selling Price]]*Derived_Metrics[[#This Row],[Quantity]]</f>
        <v>12.32</v>
      </c>
      <c r="S334" s="2">
        <f>IF(Derived_Metrics[[#This Row],[Revenue]]=0,0,Derived_Metrics[[#This Row],[Profit]]/Derived_Metrics[[#This Row],[Revenue]])</f>
        <v>0.24</v>
      </c>
      <c r="T334" t="str">
        <f>IF(Derived_Metrics[[#This Row],[Profit]]&lt;0, "Loss","Profit")</f>
        <v>Profit</v>
      </c>
      <c r="U334" s="5">
        <f>Derived_Metrics[[#This Row],[Selling Price]]*Derived_Metrics[[#This Row],[Quantity]]*Derived_Metrics[[#This Row],[Discount]]</f>
        <v>0</v>
      </c>
      <c r="V334" t="str">
        <f>IF(Derived_Metrics[[#This Row],[Discount]]&gt;0,"Discount Applied","No Discount")</f>
        <v>No Discount</v>
      </c>
      <c r="W334" t="str">
        <f>IF(Derived_Metrics[[#This Row],[Discount]]&gt;0.3,"High Discount","Low Discount")</f>
        <v>Low Discount</v>
      </c>
      <c r="X334" s="13">
        <f>SUMIFS(Derived_Metrics[Customer_Revenue_Share],Derived_Metrics[Customee_ Revenue _Rank],"&lt;="&amp;Derived_Metrics[[#This Row],[Customee_ Revenue _Rank]])</f>
        <v>0.79393088499691933</v>
      </c>
      <c r="Y334" t="str">
        <f>IF(Derived_Metrics[[#This Row],[Cumulative_Revenue_%]]&lt;=0.8,"Top 80% Revenue","Remaining 20% Revenue")</f>
        <v>Top 80% Revenue</v>
      </c>
    </row>
    <row r="335" spans="1:25" x14ac:dyDescent="0.25">
      <c r="A335" t="s">
        <v>1626</v>
      </c>
      <c r="B335" s="1">
        <v>42087</v>
      </c>
      <c r="C335" t="s">
        <v>1629</v>
      </c>
      <c r="D335" s="4">
        <f>SUMIFS(Derived_Metrics[Revenue],Derived_Metrics[Customer ID],Derived_Metrics[[#This Row],[Customer ID]])</f>
        <v>1077.174</v>
      </c>
      <c r="E335" s="4">
        <f>SUMIFS(Derived_Metrics[Profit],Derived_Metrics[Customer ID],Derived_Metrics[[#This Row],[Customer ID]])</f>
        <v>-35.905799999999999</v>
      </c>
      <c r="F335" s="5">
        <f>_xlfn.PERCENTRANK.INC(Derived_Metrics[Customer Revenue],Derived_Metrics[[#This Row],[Customer Revenue]])</f>
        <v>0.17899999999999999</v>
      </c>
      <c r="G335" s="5" t="str" cm="1">
        <f t="array" ref="G335">_xlfn.IFS(Derived_Metrics[[#This Row],[Customer Revenue Percentile]]&gt;=0.8,"High Value",Derived_Metrics[[#This Row],[Customer Revenue Percentile]]&gt;=0.4,"Medium Value",TRUE,"Low Value")</f>
        <v>Low Value</v>
      </c>
      <c r="H335" s="12">
        <f>_xlfn.RANK.EQ(Derived_Metrics[[#This Row],[Customer Revenue]],Derived_Metrics[Customer Revenue],0)</f>
        <v>1739</v>
      </c>
      <c r="I335" s="15">
        <f>Derived_Metrics[[#This Row],[Customer Revenue]]/SUM(Derived_Metrics[Customer Revenue])</f>
        <v>6.9141729047152584E-5</v>
      </c>
      <c r="J335" t="s">
        <v>1632</v>
      </c>
      <c r="K335" s="5">
        <f>SUMIFS(Derived_Metrics[Revenue],Derived_Metrics[Product ID],Derived_Metrics[[#This Row],[Product ID]])</f>
        <v>8634.49</v>
      </c>
      <c r="L335" s="5">
        <f>SUMIFS(Derived_Metrics[Profit],Derived_Metrics[Product ID],Derived_Metrics[[#This Row],[Product ID]])</f>
        <v>311.18360000000001</v>
      </c>
      <c r="M335" s="5" t="str">
        <f>IF(AND(Derived_Metrics[[#This Row],[Product Revenue]]&gt;AVERAGE(Derived_Metrics[Product Revenue]),Derived_Metrics[[#This Row],[Product Profit]]&lt;0),"high sales Low Profit","Normal")</f>
        <v>Normal</v>
      </c>
      <c r="N335">
        <v>359.05799999999999</v>
      </c>
      <c r="O335">
        <v>3</v>
      </c>
      <c r="P335">
        <v>0.3</v>
      </c>
      <c r="Q335">
        <v>-35.905799999999999</v>
      </c>
      <c r="R335">
        <f>Derived_Metrics[[#This Row],[Selling Price]]*Derived_Metrics[[#This Row],[Quantity]]</f>
        <v>1077.174</v>
      </c>
      <c r="S335" s="2">
        <f>IF(Derived_Metrics[[#This Row],[Revenue]]=0,0,Derived_Metrics[[#This Row],[Profit]]/Derived_Metrics[[#This Row],[Revenue]])</f>
        <v>-3.3333333333333333E-2</v>
      </c>
      <c r="T335" t="str">
        <f>IF(Derived_Metrics[[#This Row],[Profit]]&lt;0, "Loss","Profit")</f>
        <v>Loss</v>
      </c>
      <c r="U335" s="5">
        <f>Derived_Metrics[[#This Row],[Selling Price]]*Derived_Metrics[[#This Row],[Quantity]]*Derived_Metrics[[#This Row],[Discount]]</f>
        <v>323.15219999999999</v>
      </c>
      <c r="V335" t="str">
        <f>IF(Derived_Metrics[[#This Row],[Discount]]&gt;0,"Discount Applied","No Discount")</f>
        <v>Discount Applied</v>
      </c>
      <c r="W335" t="str">
        <f>IF(Derived_Metrics[[#This Row],[Discount]]&gt;0.3,"High Discount","Low Discount")</f>
        <v>Low Discount</v>
      </c>
      <c r="X335" s="13">
        <f>SUMIFS(Derived_Metrics[Customer_Revenue_Share],Derived_Metrics[Customee_ Revenue _Rank],"&lt;="&amp;Derived_Metrics[[#This Row],[Customee_ Revenue _Rank]])</f>
        <v>0.98737926535037346</v>
      </c>
      <c r="Y335" t="str">
        <f>IF(Derived_Metrics[[#This Row],[Cumulative_Revenue_%]]&lt;=0.8,"Top 80% Revenue","Remaining 20% Revenue")</f>
        <v>Remaining 20% Revenue</v>
      </c>
    </row>
    <row r="336" spans="1:25" x14ac:dyDescent="0.25">
      <c r="A336" t="s">
        <v>1634</v>
      </c>
      <c r="B336" s="1">
        <v>42952</v>
      </c>
      <c r="C336" t="s">
        <v>1635</v>
      </c>
      <c r="D336" s="4">
        <f>SUMIFS(Derived_Metrics[Revenue],Derived_Metrics[Customer ID],Derived_Metrics[[#This Row],[Customer ID]])</f>
        <v>4547.2440000000006</v>
      </c>
      <c r="E336" s="4">
        <f>SUMIFS(Derived_Metrics[Profit],Derived_Metrics[Customer ID],Derived_Metrics[[#This Row],[Customer ID]])</f>
        <v>-210.81779999999998</v>
      </c>
      <c r="F336" s="5">
        <f>_xlfn.PERCENTRANK.INC(Derived_Metrics[Customer Revenue],Derived_Metrics[[#This Row],[Customer Revenue]])</f>
        <v>0.52300000000000002</v>
      </c>
      <c r="G336" s="5" t="str" cm="1">
        <f t="array" ref="G336">_xlfn.IFS(Derived_Metrics[[#This Row],[Customer Revenue Percentile]]&gt;=0.8,"High Value",Derived_Metrics[[#This Row],[Customer Revenue Percentile]]&gt;=0.4,"Medium Value",TRUE,"Low Value")</f>
        <v>Medium Value</v>
      </c>
      <c r="H336" s="12">
        <f>_xlfn.RANK.EQ(Derived_Metrics[[#This Row],[Customer Revenue]],Derived_Metrics[Customer Revenue],0)</f>
        <v>1009</v>
      </c>
      <c r="I336" s="15">
        <f>Derived_Metrics[[#This Row],[Customer Revenue]]/SUM(Derived_Metrics[Customer Revenue])</f>
        <v>2.9187885388924195E-4</v>
      </c>
      <c r="J336" t="s">
        <v>1290</v>
      </c>
      <c r="K336" s="5">
        <f>SUMIFS(Derived_Metrics[Revenue],Derived_Metrics[Product ID],Derived_Metrics[[#This Row],[Product ID]])</f>
        <v>5663.0559999999996</v>
      </c>
      <c r="L336" s="5">
        <f>SUMIFS(Derived_Metrics[Profit],Derived_Metrics[Product ID],Derived_Metrics[[#This Row],[Product ID]])</f>
        <v>15.0832</v>
      </c>
      <c r="M336" s="5" t="str">
        <f>IF(AND(Derived_Metrics[[#This Row],[Product Revenue]]&gt;AVERAGE(Derived_Metrics[Product Revenue]),Derived_Metrics[[#This Row],[Product Profit]]&lt;0),"high sales Low Profit","Normal")</f>
        <v>Normal</v>
      </c>
      <c r="N336">
        <v>47.991999999999997</v>
      </c>
      <c r="O336">
        <v>2</v>
      </c>
      <c r="P336">
        <v>0.3</v>
      </c>
      <c r="Q336">
        <v>-2.0568</v>
      </c>
      <c r="R336">
        <f>Derived_Metrics[[#This Row],[Selling Price]]*Derived_Metrics[[#This Row],[Quantity]]</f>
        <v>95.983999999999995</v>
      </c>
      <c r="S336" s="2">
        <f>IF(Derived_Metrics[[#This Row],[Revenue]]=0,0,Derived_Metrics[[#This Row],[Profit]]/Derived_Metrics[[#This Row],[Revenue]])</f>
        <v>-2.1428571428571429E-2</v>
      </c>
      <c r="T336" t="str">
        <f>IF(Derived_Metrics[[#This Row],[Profit]]&lt;0, "Loss","Profit")</f>
        <v>Loss</v>
      </c>
      <c r="U336" s="5">
        <f>Derived_Metrics[[#This Row],[Selling Price]]*Derived_Metrics[[#This Row],[Quantity]]*Derived_Metrics[[#This Row],[Discount]]</f>
        <v>28.795199999999998</v>
      </c>
      <c r="V336" t="str">
        <f>IF(Derived_Metrics[[#This Row],[Discount]]&gt;0,"Discount Applied","No Discount")</f>
        <v>Discount Applied</v>
      </c>
      <c r="W336" t="str">
        <f>IF(Derived_Metrics[[#This Row],[Discount]]&gt;0.3,"High Discount","Low Discount")</f>
        <v>Low Discount</v>
      </c>
      <c r="X336" s="13">
        <f>SUMIFS(Derived_Metrics[Customer_Revenue_Share],Derived_Metrics[Customee_ Revenue _Rank],"&lt;="&amp;Derived_Metrics[[#This Row],[Customee_ Revenue _Rank]])</f>
        <v>0.86259140454528638</v>
      </c>
      <c r="Y336" t="str">
        <f>IF(Derived_Metrics[[#This Row],[Cumulative_Revenue_%]]&lt;=0.8,"Top 80% Revenue","Remaining 20% Revenue")</f>
        <v>Remaining 20% Revenue</v>
      </c>
    </row>
    <row r="337" spans="1:25" x14ac:dyDescent="0.25">
      <c r="A337" t="s">
        <v>1637</v>
      </c>
      <c r="B337" s="1">
        <v>43024</v>
      </c>
      <c r="C337" t="s">
        <v>623</v>
      </c>
      <c r="D337" s="4">
        <f>SUMIFS(Derived_Metrics[Revenue],Derived_Metrics[Customer ID],Derived_Metrics[[#This Row],[Customer ID]])</f>
        <v>8718.0360000000001</v>
      </c>
      <c r="E337" s="4">
        <f>SUMIFS(Derived_Metrics[Profit],Derived_Metrics[Customer ID],Derived_Metrics[[#This Row],[Customer ID]])</f>
        <v>225.23399999999998</v>
      </c>
      <c r="F337" s="5">
        <f>_xlfn.PERCENTRANK.INC(Derived_Metrics[Customer Revenue],Derived_Metrics[[#This Row],[Customer Revenue]])</f>
        <v>0.70599999999999996</v>
      </c>
      <c r="G337" s="5" t="str" cm="1">
        <f t="array" ref="G337">_xlfn.IFS(Derived_Metrics[[#This Row],[Customer Revenue Percentile]]&gt;=0.8,"High Value",Derived_Metrics[[#This Row],[Customer Revenue Percentile]]&gt;=0.4,"Medium Value",TRUE,"Low Value")</f>
        <v>Medium Value</v>
      </c>
      <c r="H337" s="12">
        <f>_xlfn.RANK.EQ(Derived_Metrics[[#This Row],[Customer Revenue]],Derived_Metrics[Customer Revenue],0)</f>
        <v>622</v>
      </c>
      <c r="I337" s="15">
        <f>Derived_Metrics[[#This Row],[Customer Revenue]]/SUM(Derived_Metrics[Customer Revenue])</f>
        <v>5.5959397732893842E-4</v>
      </c>
      <c r="J337" t="s">
        <v>634</v>
      </c>
      <c r="K337" s="5">
        <f>SUMIFS(Derived_Metrics[Revenue],Derived_Metrics[Product ID],Derived_Metrics[[#This Row],[Product ID]])</f>
        <v>8007.4199999999992</v>
      </c>
      <c r="L337" s="5">
        <f>SUMIFS(Derived_Metrics[Profit],Derived_Metrics[Product ID],Derived_Metrics[[#This Row],[Product ID]])</f>
        <v>266.072</v>
      </c>
      <c r="M337" s="5" t="str">
        <f>IF(AND(Derived_Metrics[[#This Row],[Product Revenue]]&gt;AVERAGE(Derived_Metrics[Product Revenue]),Derived_Metrics[[#This Row],[Product Profit]]&lt;0),"high sales Low Profit","Normal")</f>
        <v>Normal</v>
      </c>
      <c r="N337">
        <v>547.29999999999995</v>
      </c>
      <c r="O337">
        <v>13</v>
      </c>
      <c r="P337">
        <v>0</v>
      </c>
      <c r="Q337">
        <v>175.136</v>
      </c>
      <c r="R337">
        <f>Derived_Metrics[[#This Row],[Selling Price]]*Derived_Metrics[[#This Row],[Quantity]]</f>
        <v>7114.9</v>
      </c>
      <c r="S337" s="2">
        <f>IF(Derived_Metrics[[#This Row],[Revenue]]=0,0,Derived_Metrics[[#This Row],[Profit]]/Derived_Metrics[[#This Row],[Revenue]])</f>
        <v>2.4615384615384615E-2</v>
      </c>
      <c r="T337" t="str">
        <f>IF(Derived_Metrics[[#This Row],[Profit]]&lt;0, "Loss","Profit")</f>
        <v>Profit</v>
      </c>
      <c r="U337" s="5">
        <f>Derived_Metrics[[#This Row],[Selling Price]]*Derived_Metrics[[#This Row],[Quantity]]*Derived_Metrics[[#This Row],[Discount]]</f>
        <v>0</v>
      </c>
      <c r="V337" t="str">
        <f>IF(Derived_Metrics[[#This Row],[Discount]]&gt;0,"Discount Applied","No Discount")</f>
        <v>No Discount</v>
      </c>
      <c r="W337" t="str">
        <f>IF(Derived_Metrics[[#This Row],[Discount]]&gt;0.3,"High Discount","Low Discount")</f>
        <v>Low Discount</v>
      </c>
      <c r="X337" s="13">
        <f>SUMIFS(Derived_Metrics[Customer_Revenue_Share],Derived_Metrics[Customee_ Revenue _Rank],"&lt;="&amp;Derived_Metrics[[#This Row],[Customee_ Revenue _Rank]])</f>
        <v>0.70341283183286374</v>
      </c>
      <c r="Y337" t="str">
        <f>IF(Derived_Metrics[[#This Row],[Cumulative_Revenue_%]]&lt;=0.8,"Top 80% Revenue","Remaining 20% Revenue")</f>
        <v>Top 80% Revenue</v>
      </c>
    </row>
    <row r="338" spans="1:25" x14ac:dyDescent="0.25">
      <c r="A338" t="s">
        <v>1639</v>
      </c>
      <c r="B338" s="1">
        <v>43058</v>
      </c>
      <c r="C338" t="s">
        <v>1641</v>
      </c>
      <c r="D338" s="4">
        <f>SUMIFS(Derived_Metrics[Revenue],Derived_Metrics[Customer ID],Derived_Metrics[[#This Row],[Customer ID]])</f>
        <v>31.984000000000002</v>
      </c>
      <c r="E338" s="4">
        <f>SUMIFS(Derived_Metrics[Profit],Derived_Metrics[Customer ID],Derived_Metrics[[#This Row],[Customer ID]])</f>
        <v>-13.993</v>
      </c>
      <c r="F338" s="5">
        <f>_xlfn.PERCENTRANK.INC(Derived_Metrics[Customer Revenue],Derived_Metrics[[#This Row],[Customer Revenue]])</f>
        <v>4.0000000000000001E-3</v>
      </c>
      <c r="G338" s="5" t="str" cm="1">
        <f t="array" ref="G338">_xlfn.IFS(Derived_Metrics[[#This Row],[Customer Revenue Percentile]]&gt;=0.8,"High Value",Derived_Metrics[[#This Row],[Customer Revenue Percentile]]&gt;=0.4,"Medium Value",TRUE,"Low Value")</f>
        <v>Low Value</v>
      </c>
      <c r="H338" s="12">
        <f>_xlfn.RANK.EQ(Derived_Metrics[[#This Row],[Customer Revenue]],Derived_Metrics[Customer Revenue],0)</f>
        <v>2111</v>
      </c>
      <c r="I338" s="15">
        <f>Derived_Metrics[[#This Row],[Customer Revenue]]/SUM(Derived_Metrics[Customer Revenue])</f>
        <v>2.0529914961223799E-6</v>
      </c>
      <c r="J338" t="s">
        <v>434</v>
      </c>
      <c r="K338" s="5">
        <f>SUMIFS(Derived_Metrics[Revenue],Derived_Metrics[Product ID],Derived_Metrics[[#This Row],[Product ID]])</f>
        <v>263.86800000000005</v>
      </c>
      <c r="L338" s="5">
        <f>SUMIFS(Derived_Metrics[Profit],Derived_Metrics[Product ID],Derived_Metrics[[#This Row],[Product ID]])</f>
        <v>-5.9970000000000017</v>
      </c>
      <c r="M338" s="5" t="str">
        <f>IF(AND(Derived_Metrics[[#This Row],[Product Revenue]]&gt;AVERAGE(Derived_Metrics[Product Revenue]),Derived_Metrics[[#This Row],[Product Profit]]&lt;0),"high sales Low Profit","Normal")</f>
        <v>Normal</v>
      </c>
      <c r="N338">
        <v>15.992000000000001</v>
      </c>
      <c r="O338">
        <v>2</v>
      </c>
      <c r="P338">
        <v>0.6</v>
      </c>
      <c r="Q338">
        <v>-13.993</v>
      </c>
      <c r="R338">
        <f>Derived_Metrics[[#This Row],[Selling Price]]*Derived_Metrics[[#This Row],[Quantity]]</f>
        <v>31.984000000000002</v>
      </c>
      <c r="S338" s="2">
        <f>IF(Derived_Metrics[[#This Row],[Revenue]]=0,0,Derived_Metrics[[#This Row],[Profit]]/Derived_Metrics[[#This Row],[Revenue]])</f>
        <v>-0.4375</v>
      </c>
      <c r="T338" t="str">
        <f>IF(Derived_Metrics[[#This Row],[Profit]]&lt;0, "Loss","Profit")</f>
        <v>Loss</v>
      </c>
      <c r="U338" s="5">
        <f>Derived_Metrics[[#This Row],[Selling Price]]*Derived_Metrics[[#This Row],[Quantity]]*Derived_Metrics[[#This Row],[Discount]]</f>
        <v>19.1904</v>
      </c>
      <c r="V338" t="str">
        <f>IF(Derived_Metrics[[#This Row],[Discount]]&gt;0,"Discount Applied","No Discount")</f>
        <v>Discount Applied</v>
      </c>
      <c r="W338" t="str">
        <f>IF(Derived_Metrics[[#This Row],[Discount]]&gt;0.3,"High Discount","Low Discount")</f>
        <v>High Discount</v>
      </c>
      <c r="X338" s="13">
        <f>SUMIFS(Derived_Metrics[Customer_Revenue_Share],Derived_Metrics[Customee_ Revenue _Rank],"&lt;="&amp;Derived_Metrics[[#This Row],[Customee_ Revenue _Rank]])</f>
        <v>0.99998903680460749</v>
      </c>
      <c r="Y338" t="str">
        <f>IF(Derived_Metrics[[#This Row],[Cumulative_Revenue_%]]&lt;=0.8,"Top 80% Revenue","Remaining 20% Revenue")</f>
        <v>Remaining 20% Revenue</v>
      </c>
    </row>
    <row r="339" spans="1:25" x14ac:dyDescent="0.25">
      <c r="A339" t="s">
        <v>1644</v>
      </c>
      <c r="B339" s="1">
        <v>42587</v>
      </c>
      <c r="C339" t="s">
        <v>1265</v>
      </c>
      <c r="D339" s="4">
        <f>SUMIFS(Derived_Metrics[Revenue],Derived_Metrics[Customer ID],Derived_Metrics[[#This Row],[Customer ID]])</f>
        <v>3394.5139999999997</v>
      </c>
      <c r="E339" s="4">
        <f>SUMIFS(Derived_Metrics[Profit],Derived_Metrics[Customer ID],Derived_Metrics[[#This Row],[Customer ID]])</f>
        <v>-14.599099999999984</v>
      </c>
      <c r="F339" s="5">
        <f>_xlfn.PERCENTRANK.INC(Derived_Metrics[Customer Revenue],Derived_Metrics[[#This Row],[Customer Revenue]])</f>
        <v>0.42799999999999999</v>
      </c>
      <c r="G339" s="5" t="str" cm="1">
        <f t="array" ref="G339">_xlfn.IFS(Derived_Metrics[[#This Row],[Customer Revenue Percentile]]&gt;=0.8,"High Value",Derived_Metrics[[#This Row],[Customer Revenue Percentile]]&gt;=0.4,"Medium Value",TRUE,"Low Value")</f>
        <v>Medium Value</v>
      </c>
      <c r="H339" s="12">
        <f>_xlfn.RANK.EQ(Derived_Metrics[[#This Row],[Customer Revenue]],Derived_Metrics[Customer Revenue],0)</f>
        <v>1205</v>
      </c>
      <c r="I339" s="15">
        <f>Derived_Metrics[[#This Row],[Customer Revenue]]/SUM(Derived_Metrics[Customer Revenue])</f>
        <v>2.1788733039858563E-4</v>
      </c>
      <c r="J339" t="s">
        <v>1646</v>
      </c>
      <c r="K339" s="5">
        <f>SUMIFS(Derived_Metrics[Revenue],Derived_Metrics[Product ID],Derived_Metrics[[#This Row],[Product ID]])</f>
        <v>9347.4360000000015</v>
      </c>
      <c r="L339" s="5">
        <f>SUMIFS(Derived_Metrics[Profit],Derived_Metrics[Product ID],Derived_Metrics[[#This Row],[Product ID]])</f>
        <v>148.37200000000001</v>
      </c>
      <c r="M339" s="5" t="str">
        <f>IF(AND(Derived_Metrics[[#This Row],[Product Revenue]]&gt;AVERAGE(Derived_Metrics[Product Revenue]),Derived_Metrics[[#This Row],[Product Profit]]&lt;0),"high sales Low Profit","Normal")</f>
        <v>Normal</v>
      </c>
      <c r="N339">
        <v>211.96</v>
      </c>
      <c r="O339">
        <v>2</v>
      </c>
      <c r="P339">
        <v>0</v>
      </c>
      <c r="Q339">
        <v>42.392000000000003</v>
      </c>
      <c r="R339">
        <f>Derived_Metrics[[#This Row],[Selling Price]]*Derived_Metrics[[#This Row],[Quantity]]</f>
        <v>423.92</v>
      </c>
      <c r="S339" s="2">
        <f>IF(Derived_Metrics[[#This Row],[Revenue]]=0,0,Derived_Metrics[[#This Row],[Profit]]/Derived_Metrics[[#This Row],[Revenue]])</f>
        <v>0.1</v>
      </c>
      <c r="T339" t="str">
        <f>IF(Derived_Metrics[[#This Row],[Profit]]&lt;0, "Loss","Profit")</f>
        <v>Profit</v>
      </c>
      <c r="U339" s="5">
        <f>Derived_Metrics[[#This Row],[Selling Price]]*Derived_Metrics[[#This Row],[Quantity]]*Derived_Metrics[[#This Row],[Discount]]</f>
        <v>0</v>
      </c>
      <c r="V339" t="str">
        <f>IF(Derived_Metrics[[#This Row],[Discount]]&gt;0,"Discount Applied","No Discount")</f>
        <v>No Discount</v>
      </c>
      <c r="W339" t="str">
        <f>IF(Derived_Metrics[[#This Row],[Discount]]&gt;0.3,"High Discount","Low Discount")</f>
        <v>Low Discount</v>
      </c>
      <c r="X339" s="13">
        <f>SUMIFS(Derived_Metrics[Customer_Revenue_Share],Derived_Metrics[Customee_ Revenue _Rank],"&lt;="&amp;Derived_Metrics[[#This Row],[Customee_ Revenue _Rank]])</f>
        <v>0.91291841005029684</v>
      </c>
      <c r="Y339" t="str">
        <f>IF(Derived_Metrics[[#This Row],[Cumulative_Revenue_%]]&lt;=0.8,"Top 80% Revenue","Remaining 20% Revenue")</f>
        <v>Remaining 20% Revenue</v>
      </c>
    </row>
    <row r="340" spans="1:25" x14ac:dyDescent="0.25">
      <c r="A340" t="s">
        <v>1648</v>
      </c>
      <c r="B340" s="1">
        <v>41785</v>
      </c>
      <c r="C340" t="s">
        <v>1651</v>
      </c>
      <c r="D340" s="4">
        <f>SUMIFS(Derived_Metrics[Revenue],Derived_Metrics[Customer ID],Derived_Metrics[[#This Row],[Customer ID]])</f>
        <v>1157.7719999999999</v>
      </c>
      <c r="E340" s="4">
        <f>SUMIFS(Derived_Metrics[Profit],Derived_Metrics[Customer ID],Derived_Metrics[[#This Row],[Customer ID]])</f>
        <v>60.961799999999997</v>
      </c>
      <c r="F340" s="5">
        <f>_xlfn.PERCENTRANK.INC(Derived_Metrics[Customer Revenue],Derived_Metrics[[#This Row],[Customer Revenue]])</f>
        <v>0.19</v>
      </c>
      <c r="G340" s="5" t="str" cm="1">
        <f t="array" ref="G340">_xlfn.IFS(Derived_Metrics[[#This Row],[Customer Revenue Percentile]]&gt;=0.8,"High Value",Derived_Metrics[[#This Row],[Customer Revenue Percentile]]&gt;=0.4,"Medium Value",TRUE,"Low Value")</f>
        <v>Low Value</v>
      </c>
      <c r="H340" s="12">
        <f>_xlfn.RANK.EQ(Derived_Metrics[[#This Row],[Customer Revenue]],Derived_Metrics[Customer Revenue],0)</f>
        <v>1716</v>
      </c>
      <c r="I340" s="15">
        <f>Derived_Metrics[[#This Row],[Customer Revenue]]/SUM(Derived_Metrics[Customer Revenue])</f>
        <v>7.431515978140944E-5</v>
      </c>
      <c r="J340" t="s">
        <v>1632</v>
      </c>
      <c r="K340" s="5">
        <f>SUMIFS(Derived_Metrics[Revenue],Derived_Metrics[Product ID],Derived_Metrics[[#This Row],[Product ID]])</f>
        <v>8634.49</v>
      </c>
      <c r="L340" s="5">
        <f>SUMIFS(Derived_Metrics[Profit],Derived_Metrics[Product ID],Derived_Metrics[[#This Row],[Product ID]])</f>
        <v>311.18360000000001</v>
      </c>
      <c r="M340" s="5" t="str">
        <f>IF(AND(Derived_Metrics[[#This Row],[Product Revenue]]&gt;AVERAGE(Derived_Metrics[Product Revenue]),Derived_Metrics[[#This Row],[Product Profit]]&lt;0),"high sales Low Profit","Normal")</f>
        <v>Normal</v>
      </c>
      <c r="N340">
        <v>290.666</v>
      </c>
      <c r="O340">
        <v>2</v>
      </c>
      <c r="P340">
        <v>0.15</v>
      </c>
      <c r="Q340">
        <v>27.3568</v>
      </c>
      <c r="R340">
        <f>Derived_Metrics[[#This Row],[Selling Price]]*Derived_Metrics[[#This Row],[Quantity]]</f>
        <v>581.33199999999999</v>
      </c>
      <c r="S340" s="2">
        <f>IF(Derived_Metrics[[#This Row],[Revenue]]=0,0,Derived_Metrics[[#This Row],[Profit]]/Derived_Metrics[[#This Row],[Revenue]])</f>
        <v>4.7058823529411764E-2</v>
      </c>
      <c r="T340" t="str">
        <f>IF(Derived_Metrics[[#This Row],[Profit]]&lt;0, "Loss","Profit")</f>
        <v>Profit</v>
      </c>
      <c r="U340" s="5">
        <f>Derived_Metrics[[#This Row],[Selling Price]]*Derived_Metrics[[#This Row],[Quantity]]*Derived_Metrics[[#This Row],[Discount]]</f>
        <v>87.199799999999996</v>
      </c>
      <c r="V340" t="str">
        <f>IF(Derived_Metrics[[#This Row],[Discount]]&gt;0,"Discount Applied","No Discount")</f>
        <v>Discount Applied</v>
      </c>
      <c r="W340" t="str">
        <f>IF(Derived_Metrics[[#This Row],[Discount]]&gt;0.3,"High Discount","Low Discount")</f>
        <v>Low Discount</v>
      </c>
      <c r="X340" s="13">
        <f>SUMIFS(Derived_Metrics[Customer_Revenue_Share],Derived_Metrics[Customee_ Revenue _Rank],"&lt;="&amp;Derived_Metrics[[#This Row],[Customee_ Revenue _Rank]])</f>
        <v>0.98581607407361482</v>
      </c>
      <c r="Y340" t="str">
        <f>IF(Derived_Metrics[[#This Row],[Cumulative_Revenue_%]]&lt;=0.8,"Top 80% Revenue","Remaining 20% Revenue")</f>
        <v>Remaining 20% Revenue</v>
      </c>
    </row>
    <row r="341" spans="1:25" x14ac:dyDescent="0.25">
      <c r="A341" t="s">
        <v>1653</v>
      </c>
      <c r="B341" s="1">
        <v>42954</v>
      </c>
      <c r="C341" t="s">
        <v>1655</v>
      </c>
      <c r="D341" s="4">
        <f>SUMIFS(Derived_Metrics[Revenue],Derived_Metrics[Customer ID],Derived_Metrics[[#This Row],[Customer ID]])</f>
        <v>396.92</v>
      </c>
      <c r="E341" s="4">
        <f>SUMIFS(Derived_Metrics[Profit],Derived_Metrics[Customer ID],Derived_Metrics[[#This Row],[Customer ID]])</f>
        <v>99.23</v>
      </c>
      <c r="F341" s="5">
        <f>_xlfn.PERCENTRANK.INC(Derived_Metrics[Customer Revenue],Derived_Metrics[[#This Row],[Customer Revenue]])</f>
        <v>7.1999999999999995E-2</v>
      </c>
      <c r="G341" s="5" t="str" cm="1">
        <f t="array" ref="G341">_xlfn.IFS(Derived_Metrics[[#This Row],[Customer Revenue Percentile]]&gt;=0.8,"High Value",Derived_Metrics[[#This Row],[Customer Revenue Percentile]]&gt;=0.4,"Medium Value",TRUE,"Low Value")</f>
        <v>Low Value</v>
      </c>
      <c r="H341" s="12">
        <f>_xlfn.RANK.EQ(Derived_Metrics[[#This Row],[Customer Revenue]],Derived_Metrics[Customer Revenue],0)</f>
        <v>1967</v>
      </c>
      <c r="I341" s="15">
        <f>Derived_Metrics[[#This Row],[Customer Revenue]]/SUM(Derived_Metrics[Customer Revenue])</f>
        <v>2.5477532036045991E-5</v>
      </c>
      <c r="J341" t="s">
        <v>1658</v>
      </c>
      <c r="K341" s="5">
        <f>SUMIFS(Derived_Metrics[Revenue],Derived_Metrics[Product ID],Derived_Metrics[[#This Row],[Product ID]])</f>
        <v>12304.52</v>
      </c>
      <c r="L341" s="5">
        <f>SUMIFS(Derived_Metrics[Profit],Derived_Metrics[Product ID],Derived_Metrics[[#This Row],[Product ID]])</f>
        <v>1260.221</v>
      </c>
      <c r="M341" s="5" t="str">
        <f>IF(AND(Derived_Metrics[[#This Row],[Product Revenue]]&gt;AVERAGE(Derived_Metrics[Product Revenue]),Derived_Metrics[[#This Row],[Product Profit]]&lt;0),"high sales Low Profit","Normal")</f>
        <v>Normal</v>
      </c>
      <c r="N341">
        <v>198.46</v>
      </c>
      <c r="O341">
        <v>2</v>
      </c>
      <c r="P341">
        <v>0</v>
      </c>
      <c r="Q341">
        <v>99.23</v>
      </c>
      <c r="R341">
        <f>Derived_Metrics[[#This Row],[Selling Price]]*Derived_Metrics[[#This Row],[Quantity]]</f>
        <v>396.92</v>
      </c>
      <c r="S341" s="2">
        <f>IF(Derived_Metrics[[#This Row],[Revenue]]=0,0,Derived_Metrics[[#This Row],[Profit]]/Derived_Metrics[[#This Row],[Revenue]])</f>
        <v>0.25</v>
      </c>
      <c r="T341" t="str">
        <f>IF(Derived_Metrics[[#This Row],[Profit]]&lt;0, "Loss","Profit")</f>
        <v>Profit</v>
      </c>
      <c r="U341" s="5">
        <f>Derived_Metrics[[#This Row],[Selling Price]]*Derived_Metrics[[#This Row],[Quantity]]*Derived_Metrics[[#This Row],[Discount]]</f>
        <v>0</v>
      </c>
      <c r="V341" t="str">
        <f>IF(Derived_Metrics[[#This Row],[Discount]]&gt;0,"Discount Applied","No Discount")</f>
        <v>No Discount</v>
      </c>
      <c r="W341" t="str">
        <f>IF(Derived_Metrics[[#This Row],[Discount]]&gt;0.3,"High Discount","Low Discount")</f>
        <v>Low Discount</v>
      </c>
      <c r="X341" s="13">
        <f>SUMIFS(Derived_Metrics[Customer_Revenue_Share],Derived_Metrics[Customee_ Revenue _Rank],"&lt;="&amp;Derived_Metrics[[#This Row],[Customee_ Revenue _Rank]])</f>
        <v>0.99812903003946551</v>
      </c>
      <c r="Y341" t="str">
        <f>IF(Derived_Metrics[[#This Row],[Cumulative_Revenue_%]]&lt;=0.8,"Top 80% Revenue","Remaining 20% Revenue")</f>
        <v>Remaining 20% Revenue</v>
      </c>
    </row>
    <row r="342" spans="1:25" x14ac:dyDescent="0.25">
      <c r="A342" t="s">
        <v>1660</v>
      </c>
      <c r="B342" s="1">
        <v>42271</v>
      </c>
      <c r="C342" t="s">
        <v>1661</v>
      </c>
      <c r="D342" s="4">
        <f>SUMIFS(Derived_Metrics[Revenue],Derived_Metrics[Customer ID],Derived_Metrics[[#This Row],[Customer ID]])</f>
        <v>9525.9779999999992</v>
      </c>
      <c r="E342" s="4">
        <f>SUMIFS(Derived_Metrics[Profit],Derived_Metrics[Customer ID],Derived_Metrics[[#This Row],[Customer ID]])</f>
        <v>317.51510000000002</v>
      </c>
      <c r="F342" s="5">
        <f>_xlfn.PERCENTRANK.INC(Derived_Metrics[Customer Revenue],Derived_Metrics[[#This Row],[Customer Revenue]])</f>
        <v>0.72399999999999998</v>
      </c>
      <c r="G342" s="5" t="str" cm="1">
        <f t="array" ref="G342">_xlfn.IFS(Derived_Metrics[[#This Row],[Customer Revenue Percentile]]&gt;=0.8,"High Value",Derived_Metrics[[#This Row],[Customer Revenue Percentile]]&gt;=0.4,"Medium Value",TRUE,"Low Value")</f>
        <v>Medium Value</v>
      </c>
      <c r="H342" s="12">
        <f>_xlfn.RANK.EQ(Derived_Metrics[[#This Row],[Customer Revenue]],Derived_Metrics[Customer Revenue],0)</f>
        <v>582</v>
      </c>
      <c r="I342" s="15">
        <f>Derived_Metrics[[#This Row],[Customer Revenue]]/SUM(Derived_Metrics[Customer Revenue])</f>
        <v>6.1145422168111779E-4</v>
      </c>
      <c r="J342" t="s">
        <v>1275</v>
      </c>
      <c r="K342" s="5">
        <f>SUMIFS(Derived_Metrics[Revenue],Derived_Metrics[Product ID],Derived_Metrics[[#This Row],[Product ID]])</f>
        <v>11566.125</v>
      </c>
      <c r="L342" s="5">
        <f>SUMIFS(Derived_Metrics[Profit],Derived_Metrics[Product ID],Derived_Metrics[[#This Row],[Product ID]])</f>
        <v>336.375</v>
      </c>
      <c r="M342" s="5" t="str">
        <f>IF(AND(Derived_Metrics[[#This Row],[Product Revenue]]&gt;AVERAGE(Derived_Metrics[Product Revenue]),Derived_Metrics[[#This Row],[Product Profit]]&lt;0),"high sales Low Profit","Normal")</f>
        <v>Normal</v>
      </c>
      <c r="N342">
        <v>517.5</v>
      </c>
      <c r="O342">
        <v>6</v>
      </c>
      <c r="P342">
        <v>0</v>
      </c>
      <c r="Q342">
        <v>155.25</v>
      </c>
      <c r="R342">
        <f>Derived_Metrics[[#This Row],[Selling Price]]*Derived_Metrics[[#This Row],[Quantity]]</f>
        <v>3105</v>
      </c>
      <c r="S342" s="2">
        <f>IF(Derived_Metrics[[#This Row],[Revenue]]=0,0,Derived_Metrics[[#This Row],[Profit]]/Derived_Metrics[[#This Row],[Revenue]])</f>
        <v>0.05</v>
      </c>
      <c r="T342" t="str">
        <f>IF(Derived_Metrics[[#This Row],[Profit]]&lt;0, "Loss","Profit")</f>
        <v>Profit</v>
      </c>
      <c r="U342" s="5">
        <f>Derived_Metrics[[#This Row],[Selling Price]]*Derived_Metrics[[#This Row],[Quantity]]*Derived_Metrics[[#This Row],[Discount]]</f>
        <v>0</v>
      </c>
      <c r="V342" t="str">
        <f>IF(Derived_Metrics[[#This Row],[Discount]]&gt;0,"Discount Applied","No Discount")</f>
        <v>No Discount</v>
      </c>
      <c r="W342" t="str">
        <f>IF(Derived_Metrics[[#This Row],[Discount]]&gt;0.3,"High Discount","Low Discount")</f>
        <v>Low Discount</v>
      </c>
      <c r="X342" s="13">
        <f>SUMIFS(Derived_Metrics[Customer_Revenue_Share],Derived_Metrics[Customee_ Revenue _Rank],"&lt;="&amp;Derived_Metrics[[#This Row],[Customee_ Revenue _Rank]])</f>
        <v>0.68170388123654346</v>
      </c>
      <c r="Y342" t="str">
        <f>IF(Derived_Metrics[[#This Row],[Cumulative_Revenue_%]]&lt;=0.8,"Top 80% Revenue","Remaining 20% Revenue")</f>
        <v>Top 80% Revenue</v>
      </c>
    </row>
    <row r="343" spans="1:25" x14ac:dyDescent="0.25">
      <c r="A343" t="s">
        <v>1665</v>
      </c>
      <c r="B343" s="1">
        <v>42907</v>
      </c>
      <c r="C343" t="s">
        <v>726</v>
      </c>
      <c r="D343" s="4">
        <f>SUMIFS(Derived_Metrics[Revenue],Derived_Metrics[Customer ID],Derived_Metrics[[#This Row],[Customer ID]])</f>
        <v>226.68799999999999</v>
      </c>
      <c r="E343" s="4">
        <f>SUMIFS(Derived_Metrics[Profit],Derived_Metrics[Customer ID],Derived_Metrics[[#This Row],[Customer ID]])</f>
        <v>7.6047999999999991</v>
      </c>
      <c r="F343" s="5">
        <f>_xlfn.PERCENTRANK.INC(Derived_Metrics[Customer Revenue],Derived_Metrics[[#This Row],[Customer Revenue]])</f>
        <v>4.2999999999999997E-2</v>
      </c>
      <c r="G343" s="5" t="str" cm="1">
        <f t="array" ref="G343">_xlfn.IFS(Derived_Metrics[[#This Row],[Customer Revenue Percentile]]&gt;=0.8,"High Value",Derived_Metrics[[#This Row],[Customer Revenue Percentile]]&gt;=0.4,"Medium Value",TRUE,"Low Value")</f>
        <v>Low Value</v>
      </c>
      <c r="H343" s="12">
        <f>_xlfn.RANK.EQ(Derived_Metrics[[#This Row],[Customer Revenue]],Derived_Metrics[Customer Revenue],0)</f>
        <v>2028</v>
      </c>
      <c r="I343" s="15">
        <f>Derived_Metrics[[#This Row],[Customer Revenue]]/SUM(Derived_Metrics[Customer Revenue])</f>
        <v>1.4550667092076975E-5</v>
      </c>
      <c r="J343" t="s">
        <v>1667</v>
      </c>
      <c r="K343" s="5">
        <f>SUMIFS(Derived_Metrics[Revenue],Derived_Metrics[Product ID],Derived_Metrics[[#This Row],[Product ID]])</f>
        <v>209.66400000000004</v>
      </c>
      <c r="L343" s="5">
        <f>SUMIFS(Derived_Metrics[Profit],Derived_Metrics[Product ID],Derived_Metrics[[#This Row],[Product ID]])</f>
        <v>-2.8672</v>
      </c>
      <c r="M343" s="5" t="str">
        <f>IF(AND(Derived_Metrics[[#This Row],[Product Revenue]]&gt;AVERAGE(Derived_Metrics[Product Revenue]),Derived_Metrics[[#This Row],[Product Profit]]&lt;0),"high sales Low Profit","Normal")</f>
        <v>Normal</v>
      </c>
      <c r="N343">
        <v>17.920000000000002</v>
      </c>
      <c r="O343">
        <v>5</v>
      </c>
      <c r="P343">
        <v>0.2</v>
      </c>
      <c r="Q343">
        <v>2.464</v>
      </c>
      <c r="R343">
        <f>Derived_Metrics[[#This Row],[Selling Price]]*Derived_Metrics[[#This Row],[Quantity]]</f>
        <v>89.600000000000009</v>
      </c>
      <c r="S343" s="2">
        <f>IF(Derived_Metrics[[#This Row],[Revenue]]=0,0,Derived_Metrics[[#This Row],[Profit]]/Derived_Metrics[[#This Row],[Revenue]])</f>
        <v>2.7499999999999997E-2</v>
      </c>
      <c r="T343" t="str">
        <f>IF(Derived_Metrics[[#This Row],[Profit]]&lt;0, "Loss","Profit")</f>
        <v>Profit</v>
      </c>
      <c r="U343" s="5">
        <f>Derived_Metrics[[#This Row],[Selling Price]]*Derived_Metrics[[#This Row],[Quantity]]*Derived_Metrics[[#This Row],[Discount]]</f>
        <v>17.920000000000002</v>
      </c>
      <c r="V343" t="str">
        <f>IF(Derived_Metrics[[#This Row],[Discount]]&gt;0,"Discount Applied","No Discount")</f>
        <v>Discount Applied</v>
      </c>
      <c r="W343" t="str">
        <f>IF(Derived_Metrics[[#This Row],[Discount]]&gt;0.3,"High Discount","Low Discount")</f>
        <v>Low Discount</v>
      </c>
      <c r="X343" s="13">
        <f>SUMIFS(Derived_Metrics[Customer_Revenue_Share],Derived_Metrics[Customee_ Revenue _Rank],"&lt;="&amp;Derived_Metrics[[#This Row],[Customee_ Revenue _Rank]])</f>
        <v>0.99932410428549678</v>
      </c>
      <c r="Y343" t="str">
        <f>IF(Derived_Metrics[[#This Row],[Cumulative_Revenue_%]]&lt;=0.8,"Top 80% Revenue","Remaining 20% Revenue")</f>
        <v>Remaining 20% Revenue</v>
      </c>
    </row>
    <row r="344" spans="1:25" x14ac:dyDescent="0.25">
      <c r="A344" t="s">
        <v>1669</v>
      </c>
      <c r="B344" s="1">
        <v>42516</v>
      </c>
      <c r="C344" t="s">
        <v>1670</v>
      </c>
      <c r="D344" s="4">
        <f>SUMIFS(Derived_Metrics[Revenue],Derived_Metrics[Customer ID],Derived_Metrics[[#This Row],[Customer ID]])</f>
        <v>124.10999999999999</v>
      </c>
      <c r="E344" s="4">
        <f>SUMIFS(Derived_Metrics[Profit],Derived_Metrics[Customer ID],Derived_Metrics[[#This Row],[Customer ID]])</f>
        <v>17.375399999999999</v>
      </c>
      <c r="F344" s="5">
        <f>_xlfn.PERCENTRANK.INC(Derived_Metrics[Customer Revenue],Derived_Metrics[[#This Row],[Customer Revenue]])</f>
        <v>2.5000000000000001E-2</v>
      </c>
      <c r="G344" s="5" t="str" cm="1">
        <f t="array" ref="G344">_xlfn.IFS(Derived_Metrics[[#This Row],[Customer Revenue Percentile]]&gt;=0.8,"High Value",Derived_Metrics[[#This Row],[Customer Revenue Percentile]]&gt;=0.4,"Medium Value",TRUE,"Low Value")</f>
        <v>Low Value</v>
      </c>
      <c r="H344" s="12">
        <f>_xlfn.RANK.EQ(Derived_Metrics[[#This Row],[Customer Revenue]],Derived_Metrics[Customer Revenue],0)</f>
        <v>2067</v>
      </c>
      <c r="I344" s="15">
        <f>Derived_Metrics[[#This Row],[Customer Revenue]]/SUM(Derived_Metrics[Customer Revenue])</f>
        <v>7.9663823969406112E-6</v>
      </c>
      <c r="J344" t="s">
        <v>181</v>
      </c>
      <c r="K344" s="5">
        <f>SUMIFS(Derived_Metrics[Revenue],Derived_Metrics[Product ID],Derived_Metrics[[#This Row],[Product ID]])</f>
        <v>2628.3740000000003</v>
      </c>
      <c r="L344" s="5">
        <f>SUMIFS(Derived_Metrics[Profit],Derived_Metrics[Product ID],Derived_Metrics[[#This Row],[Product ID]])</f>
        <v>183.13120000000001</v>
      </c>
      <c r="M344" s="5" t="str">
        <f>IF(AND(Derived_Metrics[[#This Row],[Product Revenue]]&gt;AVERAGE(Derived_Metrics[Product Revenue]),Derived_Metrics[[#This Row],[Product Profit]]&lt;0),"high sales Low Profit","Normal")</f>
        <v>Normal</v>
      </c>
      <c r="N344">
        <v>41.37</v>
      </c>
      <c r="O344">
        <v>3</v>
      </c>
      <c r="P344">
        <v>0</v>
      </c>
      <c r="Q344">
        <v>17.375399999999999</v>
      </c>
      <c r="R344">
        <f>Derived_Metrics[[#This Row],[Selling Price]]*Derived_Metrics[[#This Row],[Quantity]]</f>
        <v>124.10999999999999</v>
      </c>
      <c r="S344" s="2">
        <f>IF(Derived_Metrics[[#This Row],[Revenue]]=0,0,Derived_Metrics[[#This Row],[Profit]]/Derived_Metrics[[#This Row],[Revenue]])</f>
        <v>0.14000000000000001</v>
      </c>
      <c r="T344" t="str">
        <f>IF(Derived_Metrics[[#This Row],[Profit]]&lt;0, "Loss","Profit")</f>
        <v>Profit</v>
      </c>
      <c r="U344" s="5">
        <f>Derived_Metrics[[#This Row],[Selling Price]]*Derived_Metrics[[#This Row],[Quantity]]*Derived_Metrics[[#This Row],[Discount]]</f>
        <v>0</v>
      </c>
      <c r="V344" t="str">
        <f>IF(Derived_Metrics[[#This Row],[Discount]]&gt;0,"Discount Applied","No Discount")</f>
        <v>No Discount</v>
      </c>
      <c r="W344" t="str">
        <f>IF(Derived_Metrics[[#This Row],[Discount]]&gt;0.3,"High Discount","Low Discount")</f>
        <v>Low Discount</v>
      </c>
      <c r="X344" s="13">
        <f>SUMIFS(Derived_Metrics[Customer_Revenue_Share],Derived_Metrics[Customee_ Revenue _Rank],"&lt;="&amp;Derived_Metrics[[#This Row],[Customee_ Revenue _Rank]])</f>
        <v>0.99978017281601594</v>
      </c>
      <c r="Y344" t="str">
        <f>IF(Derived_Metrics[[#This Row],[Cumulative_Revenue_%]]&lt;=0.8,"Top 80% Revenue","Remaining 20% Revenue")</f>
        <v>Remaining 20% Revenue</v>
      </c>
    </row>
    <row r="345" spans="1:25" x14ac:dyDescent="0.25">
      <c r="A345" t="s">
        <v>1672</v>
      </c>
      <c r="B345" s="1">
        <v>41978</v>
      </c>
      <c r="C345" t="s">
        <v>1235</v>
      </c>
      <c r="D345" s="4">
        <f>SUMIFS(Derived_Metrics[Revenue],Derived_Metrics[Customer ID],Derived_Metrics[[#This Row],[Customer ID]])</f>
        <v>3601.7500000000005</v>
      </c>
      <c r="E345" s="4">
        <f>SUMIFS(Derived_Metrics[Profit],Derived_Metrics[Customer ID],Derived_Metrics[[#This Row],[Customer ID]])</f>
        <v>246.63230000000001</v>
      </c>
      <c r="F345" s="5">
        <f>_xlfn.PERCENTRANK.INC(Derived_Metrics[Customer Revenue],Derived_Metrics[[#This Row],[Customer Revenue]])</f>
        <v>0.45300000000000001</v>
      </c>
      <c r="G345" s="5" t="str" cm="1">
        <f t="array" ref="G345">_xlfn.IFS(Derived_Metrics[[#This Row],[Customer Revenue Percentile]]&gt;=0.8,"High Value",Derived_Metrics[[#This Row],[Customer Revenue Percentile]]&gt;=0.4,"Medium Value",TRUE,"Low Value")</f>
        <v>Medium Value</v>
      </c>
      <c r="H345" s="12">
        <f>_xlfn.RANK.EQ(Derived_Metrics[[#This Row],[Customer Revenue]],Derived_Metrics[Customer Revenue],0)</f>
        <v>1158</v>
      </c>
      <c r="I345" s="15">
        <f>Derived_Metrics[[#This Row],[Customer Revenue]]/SUM(Derived_Metrics[Customer Revenue])</f>
        <v>2.3118941099170779E-4</v>
      </c>
      <c r="J345" t="s">
        <v>734</v>
      </c>
      <c r="K345" s="5">
        <f>SUMIFS(Derived_Metrics[Revenue],Derived_Metrics[Product ID],Derived_Metrics[[#This Row],[Product ID]])</f>
        <v>881.67800000000011</v>
      </c>
      <c r="L345" s="5">
        <f>SUMIFS(Derived_Metrics[Profit],Derived_Metrics[Product ID],Derived_Metrics[[#This Row],[Product ID]])</f>
        <v>52.483199999999997</v>
      </c>
      <c r="M345" s="5" t="str">
        <f>IF(AND(Derived_Metrics[[#This Row],[Product Revenue]]&gt;AVERAGE(Derived_Metrics[Product Revenue]),Derived_Metrics[[#This Row],[Product Profit]]&lt;0),"high sales Low Profit","Normal")</f>
        <v>Normal</v>
      </c>
      <c r="N345">
        <v>34.79</v>
      </c>
      <c r="O345">
        <v>7</v>
      </c>
      <c r="P345">
        <v>0</v>
      </c>
      <c r="Q345">
        <v>10.7849</v>
      </c>
      <c r="R345">
        <f>Derived_Metrics[[#This Row],[Selling Price]]*Derived_Metrics[[#This Row],[Quantity]]</f>
        <v>243.53</v>
      </c>
      <c r="S345" s="2">
        <f>IF(Derived_Metrics[[#This Row],[Revenue]]=0,0,Derived_Metrics[[#This Row],[Profit]]/Derived_Metrics[[#This Row],[Revenue]])</f>
        <v>4.4285714285714289E-2</v>
      </c>
      <c r="T345" t="str">
        <f>IF(Derived_Metrics[[#This Row],[Profit]]&lt;0, "Loss","Profit")</f>
        <v>Profit</v>
      </c>
      <c r="U345" s="5">
        <f>Derived_Metrics[[#This Row],[Selling Price]]*Derived_Metrics[[#This Row],[Quantity]]*Derived_Metrics[[#This Row],[Discount]]</f>
        <v>0</v>
      </c>
      <c r="V345" t="str">
        <f>IF(Derived_Metrics[[#This Row],[Discount]]&gt;0,"Discount Applied","No Discount")</f>
        <v>No Discount</v>
      </c>
      <c r="W345" t="str">
        <f>IF(Derived_Metrics[[#This Row],[Discount]]&gt;0.3,"High Discount","Low Discount")</f>
        <v>Low Discount</v>
      </c>
      <c r="X345" s="13">
        <f>SUMIFS(Derived_Metrics[Customer_Revenue_Share],Derived_Metrics[Customee_ Revenue _Rank],"&lt;="&amp;Derived_Metrics[[#This Row],[Customee_ Revenue _Rank]])</f>
        <v>0.90126946885525139</v>
      </c>
      <c r="Y345" t="str">
        <f>IF(Derived_Metrics[[#This Row],[Cumulative_Revenue_%]]&lt;=0.8,"Top 80% Revenue","Remaining 20% Revenue")</f>
        <v>Remaining 20% Revenue</v>
      </c>
    </row>
    <row r="346" spans="1:25" x14ac:dyDescent="0.25">
      <c r="A346" t="s">
        <v>1674</v>
      </c>
      <c r="B346" s="1">
        <v>42278</v>
      </c>
      <c r="C346" t="s">
        <v>1676</v>
      </c>
      <c r="D346" s="4">
        <f>SUMIFS(Derived_Metrics[Revenue],Derived_Metrics[Customer ID],Derived_Metrics[[#This Row],[Customer ID]])</f>
        <v>10225.135999999999</v>
      </c>
      <c r="E346" s="4">
        <f>SUMIFS(Derived_Metrics[Profit],Derived_Metrics[Customer ID],Derived_Metrics[[#This Row],[Customer ID]])</f>
        <v>53.601200000000006</v>
      </c>
      <c r="F346" s="5">
        <f>_xlfn.PERCENTRANK.INC(Derived_Metrics[Customer Revenue],Derived_Metrics[[#This Row],[Customer Revenue]])</f>
        <v>0.75900000000000001</v>
      </c>
      <c r="G346" s="5" t="str" cm="1">
        <f t="array" ref="G346">_xlfn.IFS(Derived_Metrics[[#This Row],[Customer Revenue Percentile]]&gt;=0.8,"High Value",Derived_Metrics[[#This Row],[Customer Revenue Percentile]]&gt;=0.4,"Medium Value",TRUE,"Low Value")</f>
        <v>Medium Value</v>
      </c>
      <c r="H346" s="12">
        <f>_xlfn.RANK.EQ(Derived_Metrics[[#This Row],[Customer Revenue]],Derived_Metrics[Customer Revenue],0)</f>
        <v>507</v>
      </c>
      <c r="I346" s="15">
        <f>Derived_Metrics[[#This Row],[Customer Revenue]]/SUM(Derived_Metrics[Customer Revenue])</f>
        <v>6.5633183012427467E-4</v>
      </c>
      <c r="J346" t="s">
        <v>578</v>
      </c>
      <c r="K346" s="5">
        <f>SUMIFS(Derived_Metrics[Revenue],Derived_Metrics[Product ID],Derived_Metrics[[#This Row],[Product ID]])</f>
        <v>57989.506999999998</v>
      </c>
      <c r="L346" s="5">
        <f>SUMIFS(Derived_Metrics[Profit],Derived_Metrics[Product ID],Derived_Metrics[[#This Row],[Product ID]])</f>
        <v>-1934.3975999999998</v>
      </c>
      <c r="M346" s="5" t="str">
        <f>IF(AND(Derived_Metrics[[#This Row],[Product Revenue]]&gt;AVERAGE(Derived_Metrics[Product Revenue]),Derived_Metrics[[#This Row],[Product Profit]]&lt;0),"high sales Low Profit","Normal")</f>
        <v>high sales Low Profit</v>
      </c>
      <c r="N346">
        <v>1018.104</v>
      </c>
      <c r="O346">
        <v>4</v>
      </c>
      <c r="P346">
        <v>0.4</v>
      </c>
      <c r="Q346">
        <v>-373.3048</v>
      </c>
      <c r="R346">
        <f>Derived_Metrics[[#This Row],[Selling Price]]*Derived_Metrics[[#This Row],[Quantity]]</f>
        <v>4072.4160000000002</v>
      </c>
      <c r="S346" s="2">
        <f>IF(Derived_Metrics[[#This Row],[Revenue]]=0,0,Derived_Metrics[[#This Row],[Profit]]/Derived_Metrics[[#This Row],[Revenue]])</f>
        <v>-9.166666666666666E-2</v>
      </c>
      <c r="T346" t="str">
        <f>IF(Derived_Metrics[[#This Row],[Profit]]&lt;0, "Loss","Profit")</f>
        <v>Loss</v>
      </c>
      <c r="U346" s="5">
        <f>Derived_Metrics[[#This Row],[Selling Price]]*Derived_Metrics[[#This Row],[Quantity]]*Derived_Metrics[[#This Row],[Discount]]</f>
        <v>1628.9664000000002</v>
      </c>
      <c r="V346" t="str">
        <f>IF(Derived_Metrics[[#This Row],[Discount]]&gt;0,"Discount Applied","No Discount")</f>
        <v>Discount Applied</v>
      </c>
      <c r="W346" t="str">
        <f>IF(Derived_Metrics[[#This Row],[Discount]]&gt;0.3,"High Discount","Low Discount")</f>
        <v>High Discount</v>
      </c>
      <c r="X346" s="13">
        <f>SUMIFS(Derived_Metrics[Customer_Revenue_Share],Derived_Metrics[Customee_ Revenue _Rank],"&lt;="&amp;Derived_Metrics[[#This Row],[Customee_ Revenue _Rank]])</f>
        <v>0.63362686866243034</v>
      </c>
      <c r="Y346" t="str">
        <f>IF(Derived_Metrics[[#This Row],[Cumulative_Revenue_%]]&lt;=0.8,"Top 80% Revenue","Remaining 20% Revenue")</f>
        <v>Top 80% Revenue</v>
      </c>
    </row>
    <row r="347" spans="1:25" x14ac:dyDescent="0.25">
      <c r="A347" t="s">
        <v>1678</v>
      </c>
      <c r="B347" s="1">
        <v>42264</v>
      </c>
      <c r="C347" t="s">
        <v>738</v>
      </c>
      <c r="D347" s="4">
        <f>SUMIFS(Derived_Metrics[Revenue],Derived_Metrics[Customer ID],Derived_Metrics[[#This Row],[Customer ID]])</f>
        <v>7667.3919999999998</v>
      </c>
      <c r="E347" s="4">
        <f>SUMIFS(Derived_Metrics[Profit],Derived_Metrics[Customer ID],Derived_Metrics[[#This Row],[Customer ID]])</f>
        <v>147.34479999999999</v>
      </c>
      <c r="F347" s="5">
        <f>_xlfn.PERCENTRANK.INC(Derived_Metrics[Customer Revenue],Derived_Metrics[[#This Row],[Customer Revenue]])</f>
        <v>0.67500000000000004</v>
      </c>
      <c r="G347" s="5" t="str" cm="1">
        <f t="array" ref="G347">_xlfn.IFS(Derived_Metrics[[#This Row],[Customer Revenue Percentile]]&gt;=0.8,"High Value",Derived_Metrics[[#This Row],[Customer Revenue Percentile]]&gt;=0.4,"Medium Value",TRUE,"Low Value")</f>
        <v>Medium Value</v>
      </c>
      <c r="H347" s="12">
        <f>_xlfn.RANK.EQ(Derived_Metrics[[#This Row],[Customer Revenue]],Derived_Metrics[Customer Revenue],0)</f>
        <v>687</v>
      </c>
      <c r="I347" s="15">
        <f>Derived_Metrics[[#This Row],[Customer Revenue]]/SUM(Derived_Metrics[Customer Revenue])</f>
        <v>4.9215515799889834E-4</v>
      </c>
      <c r="J347" t="s">
        <v>1344</v>
      </c>
      <c r="K347" s="5">
        <f>SUMIFS(Derived_Metrics[Revenue],Derived_Metrics[Product ID],Derived_Metrics[[#This Row],[Product ID]])</f>
        <v>3394.596</v>
      </c>
      <c r="L347" s="5">
        <f>SUMIFS(Derived_Metrics[Profit],Derived_Metrics[Product ID],Derived_Metrics[[#This Row],[Product ID]])</f>
        <v>192.21420000000001</v>
      </c>
      <c r="M347" s="5" t="str">
        <f>IF(AND(Derived_Metrics[[#This Row],[Product Revenue]]&gt;AVERAGE(Derived_Metrics[Product Revenue]),Derived_Metrics[[#This Row],[Product Profit]]&lt;0),"high sales Low Profit","Normal")</f>
        <v>Normal</v>
      </c>
      <c r="N347">
        <v>21.936</v>
      </c>
      <c r="O347">
        <v>2</v>
      </c>
      <c r="P347">
        <v>0.6</v>
      </c>
      <c r="Q347">
        <v>-10.419600000000001</v>
      </c>
      <c r="R347">
        <f>Derived_Metrics[[#This Row],[Selling Price]]*Derived_Metrics[[#This Row],[Quantity]]</f>
        <v>43.872</v>
      </c>
      <c r="S347" s="2">
        <f>IF(Derived_Metrics[[#This Row],[Revenue]]=0,0,Derived_Metrics[[#This Row],[Profit]]/Derived_Metrics[[#This Row],[Revenue]])</f>
        <v>-0.23750000000000002</v>
      </c>
      <c r="T347" t="str">
        <f>IF(Derived_Metrics[[#This Row],[Profit]]&lt;0, "Loss","Profit")</f>
        <v>Loss</v>
      </c>
      <c r="U347" s="5">
        <f>Derived_Metrics[[#This Row],[Selling Price]]*Derived_Metrics[[#This Row],[Quantity]]*Derived_Metrics[[#This Row],[Discount]]</f>
        <v>26.3232</v>
      </c>
      <c r="V347" t="str">
        <f>IF(Derived_Metrics[[#This Row],[Discount]]&gt;0,"Discount Applied","No Discount")</f>
        <v>Discount Applied</v>
      </c>
      <c r="W347" t="str">
        <f>IF(Derived_Metrics[[#This Row],[Discount]]&gt;0.3,"High Discount","Low Discount")</f>
        <v>High Discount</v>
      </c>
      <c r="X347" s="13">
        <f>SUMIFS(Derived_Metrics[Customer_Revenue_Share],Derived_Metrics[Customee_ Revenue _Rank],"&lt;="&amp;Derived_Metrics[[#This Row],[Customee_ Revenue _Rank]])</f>
        <v>0.73758967517403384</v>
      </c>
      <c r="Y347" t="str">
        <f>IF(Derived_Metrics[[#This Row],[Cumulative_Revenue_%]]&lt;=0.8,"Top 80% Revenue","Remaining 20% Revenue")</f>
        <v>Top 80% Revenue</v>
      </c>
    </row>
    <row r="348" spans="1:25" x14ac:dyDescent="0.25">
      <c r="A348" t="s">
        <v>1679</v>
      </c>
      <c r="B348" s="1">
        <v>41829</v>
      </c>
      <c r="C348" t="s">
        <v>1681</v>
      </c>
      <c r="D348" s="4">
        <f>SUMIFS(Derived_Metrics[Revenue],Derived_Metrics[Customer ID],Derived_Metrics[[#This Row],[Customer ID]])</f>
        <v>84.736000000000004</v>
      </c>
      <c r="E348" s="4">
        <f>SUMIFS(Derived_Metrics[Profit],Derived_Metrics[Customer ID],Derived_Metrics[[#This Row],[Customer ID]])</f>
        <v>8.4735999999999994</v>
      </c>
      <c r="F348" s="5">
        <f>_xlfn.PERCENTRANK.INC(Derived_Metrics[Customer Revenue],Derived_Metrics[[#This Row],[Customer Revenue]])</f>
        <v>1.6E-2</v>
      </c>
      <c r="G348" s="5" t="str" cm="1">
        <f t="array" ref="G348">_xlfn.IFS(Derived_Metrics[[#This Row],[Customer Revenue Percentile]]&gt;=0.8,"High Value",Derived_Metrics[[#This Row],[Customer Revenue Percentile]]&gt;=0.4,"Medium Value",TRUE,"Low Value")</f>
        <v>Low Value</v>
      </c>
      <c r="H348" s="12">
        <f>_xlfn.RANK.EQ(Derived_Metrics[[#This Row],[Customer Revenue]],Derived_Metrics[Customer Revenue],0)</f>
        <v>2085</v>
      </c>
      <c r="I348" s="15">
        <f>Derived_Metrics[[#This Row],[Customer Revenue]]/SUM(Derived_Metrics[Customer Revenue])</f>
        <v>5.4390410022331782E-6</v>
      </c>
      <c r="J348" t="s">
        <v>1683</v>
      </c>
      <c r="K348" s="5">
        <f>SUMIFS(Derived_Metrics[Revenue],Derived_Metrics[Product ID],Derived_Metrics[[#This Row],[Product ID]])</f>
        <v>3151.1200000000003</v>
      </c>
      <c r="L348" s="5">
        <f>SUMIFS(Derived_Metrics[Profit],Derived_Metrics[Product ID],Derived_Metrics[[#This Row],[Product ID]])</f>
        <v>123.9264</v>
      </c>
      <c r="M348" s="5" t="str">
        <f>IF(AND(Derived_Metrics[[#This Row],[Product Revenue]]&gt;AVERAGE(Derived_Metrics[Product Revenue]),Derived_Metrics[[#This Row],[Product Profit]]&lt;0),"high sales Low Profit","Normal")</f>
        <v>Normal</v>
      </c>
      <c r="N348">
        <v>42.368000000000002</v>
      </c>
      <c r="O348">
        <v>2</v>
      </c>
      <c r="P348">
        <v>0.2</v>
      </c>
      <c r="Q348">
        <v>8.4735999999999994</v>
      </c>
      <c r="R348">
        <f>Derived_Metrics[[#This Row],[Selling Price]]*Derived_Metrics[[#This Row],[Quantity]]</f>
        <v>84.736000000000004</v>
      </c>
      <c r="S348" s="2">
        <f>IF(Derived_Metrics[[#This Row],[Revenue]]=0,0,Derived_Metrics[[#This Row],[Profit]]/Derived_Metrics[[#This Row],[Revenue]])</f>
        <v>9.9999999999999992E-2</v>
      </c>
      <c r="T348" t="str">
        <f>IF(Derived_Metrics[[#This Row],[Profit]]&lt;0, "Loss","Profit")</f>
        <v>Profit</v>
      </c>
      <c r="U348" s="5">
        <f>Derived_Metrics[[#This Row],[Selling Price]]*Derived_Metrics[[#This Row],[Quantity]]*Derived_Metrics[[#This Row],[Discount]]</f>
        <v>16.947200000000002</v>
      </c>
      <c r="V348" t="str">
        <f>IF(Derived_Metrics[[#This Row],[Discount]]&gt;0,"Discount Applied","No Discount")</f>
        <v>Discount Applied</v>
      </c>
      <c r="W348" t="str">
        <f>IF(Derived_Metrics[[#This Row],[Discount]]&gt;0.3,"High Discount","Low Discount")</f>
        <v>Low Discount</v>
      </c>
      <c r="X348" s="13">
        <f>SUMIFS(Derived_Metrics[Customer_Revenue_Share],Derived_Metrics[Customee_ Revenue _Rank],"&lt;="&amp;Derived_Metrics[[#This Row],[Customee_ Revenue _Rank]])</f>
        <v>0.99988903017392516</v>
      </c>
      <c r="Y348" t="str">
        <f>IF(Derived_Metrics[[#This Row],[Cumulative_Revenue_%]]&lt;=0.8,"Top 80% Revenue","Remaining 20% Revenue")</f>
        <v>Remaining 20% Revenue</v>
      </c>
    </row>
    <row r="349" spans="1:25" x14ac:dyDescent="0.25">
      <c r="A349" t="s">
        <v>1685</v>
      </c>
      <c r="B349" s="1">
        <v>42562</v>
      </c>
      <c r="C349" t="s">
        <v>1251</v>
      </c>
      <c r="D349" s="4">
        <f>SUMIFS(Derived_Metrics[Revenue],Derived_Metrics[Customer ID],Derived_Metrics[[#This Row],[Customer ID]])</f>
        <v>5375.2815000000001</v>
      </c>
      <c r="E349" s="4">
        <f>SUMIFS(Derived_Metrics[Profit],Derived_Metrics[Customer ID],Derived_Metrics[[#This Row],[Customer ID]])</f>
        <v>159.05509999999998</v>
      </c>
      <c r="F349" s="5">
        <f>_xlfn.PERCENTRANK.INC(Derived_Metrics[Customer Revenue],Derived_Metrics[[#This Row],[Customer Revenue]])</f>
        <v>0.56399999999999995</v>
      </c>
      <c r="G349" s="5" t="str" cm="1">
        <f t="array" ref="G349">_xlfn.IFS(Derived_Metrics[[#This Row],[Customer Revenue Percentile]]&gt;=0.8,"High Value",Derived_Metrics[[#This Row],[Customer Revenue Percentile]]&gt;=0.4,"Medium Value",TRUE,"Low Value")</f>
        <v>Medium Value</v>
      </c>
      <c r="H349" s="12">
        <f>_xlfn.RANK.EQ(Derived_Metrics[[#This Row],[Customer Revenue]],Derived_Metrics[Customer Revenue],0)</f>
        <v>920</v>
      </c>
      <c r="I349" s="15">
        <f>Derived_Metrics[[#This Row],[Customer Revenue]]/SUM(Derived_Metrics[Customer Revenue])</f>
        <v>3.4502898976875777E-4</v>
      </c>
      <c r="J349" t="s">
        <v>918</v>
      </c>
      <c r="K349" s="5">
        <f>SUMIFS(Derived_Metrics[Revenue],Derived_Metrics[Product ID],Derived_Metrics[[#This Row],[Product ID]])</f>
        <v>628.36800000000005</v>
      </c>
      <c r="L349" s="5">
        <f>SUMIFS(Derived_Metrics[Profit],Derived_Metrics[Product ID],Derived_Metrics[[#This Row],[Product ID]])</f>
        <v>56.118400000000008</v>
      </c>
      <c r="M349" s="5" t="str">
        <f>IF(AND(Derived_Metrics[[#This Row],[Product Revenue]]&gt;AVERAGE(Derived_Metrics[Product Revenue]),Derived_Metrics[[#This Row],[Product Profit]]&lt;0),"high sales Low Profit","Normal")</f>
        <v>Normal</v>
      </c>
      <c r="N349">
        <v>14.82</v>
      </c>
      <c r="O349">
        <v>3</v>
      </c>
      <c r="P349">
        <v>0</v>
      </c>
      <c r="Q349">
        <v>6.2244000000000002</v>
      </c>
      <c r="R349">
        <f>Derived_Metrics[[#This Row],[Selling Price]]*Derived_Metrics[[#This Row],[Quantity]]</f>
        <v>44.46</v>
      </c>
      <c r="S349" s="2">
        <f>IF(Derived_Metrics[[#This Row],[Revenue]]=0,0,Derived_Metrics[[#This Row],[Profit]]/Derived_Metrics[[#This Row],[Revenue]])</f>
        <v>0.14000000000000001</v>
      </c>
      <c r="T349" t="str">
        <f>IF(Derived_Metrics[[#This Row],[Profit]]&lt;0, "Loss","Profit")</f>
        <v>Profit</v>
      </c>
      <c r="U349" s="5">
        <f>Derived_Metrics[[#This Row],[Selling Price]]*Derived_Metrics[[#This Row],[Quantity]]*Derived_Metrics[[#This Row],[Discount]]</f>
        <v>0</v>
      </c>
      <c r="V349" t="str">
        <f>IF(Derived_Metrics[[#This Row],[Discount]]&gt;0,"Discount Applied","No Discount")</f>
        <v>No Discount</v>
      </c>
      <c r="W349" t="str">
        <f>IF(Derived_Metrics[[#This Row],[Discount]]&gt;0.3,"High Discount","Low Discount")</f>
        <v>Low Discount</v>
      </c>
      <c r="X349" s="13">
        <f>SUMIFS(Derived_Metrics[Customer_Revenue_Share],Derived_Metrics[Customee_ Revenue _Rank],"&lt;="&amp;Derived_Metrics[[#This Row],[Customee_ Revenue _Rank]])</f>
        <v>0.83479653731713988</v>
      </c>
      <c r="Y349" t="str">
        <f>IF(Derived_Metrics[[#This Row],[Cumulative_Revenue_%]]&lt;=0.8,"Top 80% Revenue","Remaining 20% Revenue")</f>
        <v>Remaining 20% Revenue</v>
      </c>
    </row>
    <row r="350" spans="1:25" x14ac:dyDescent="0.25">
      <c r="A350" t="s">
        <v>1686</v>
      </c>
      <c r="B350" s="1">
        <v>43020</v>
      </c>
      <c r="C350" t="s">
        <v>1687</v>
      </c>
      <c r="D350" s="4">
        <f>SUMIFS(Derived_Metrics[Revenue],Derived_Metrics[Customer ID],Derived_Metrics[[#This Row],[Customer ID]])</f>
        <v>621.76</v>
      </c>
      <c r="E350" s="4">
        <f>SUMIFS(Derived_Metrics[Profit],Derived_Metrics[Customer ID],Derived_Metrics[[#This Row],[Customer ID]])</f>
        <v>23.315999999999999</v>
      </c>
      <c r="F350" s="5">
        <f>_xlfn.PERCENTRANK.INC(Derived_Metrics[Customer Revenue],Derived_Metrics[[#This Row],[Customer Revenue]])</f>
        <v>0.106</v>
      </c>
      <c r="G350" s="5" t="str" cm="1">
        <f t="array" ref="G350">_xlfn.IFS(Derived_Metrics[[#This Row],[Customer Revenue Percentile]]&gt;=0.8,"High Value",Derived_Metrics[[#This Row],[Customer Revenue Percentile]]&gt;=0.4,"Medium Value",TRUE,"Low Value")</f>
        <v>Low Value</v>
      </c>
      <c r="H350" s="12">
        <f>_xlfn.RANK.EQ(Derived_Metrics[[#This Row],[Customer Revenue]],Derived_Metrics[Customer Revenue],0)</f>
        <v>1896</v>
      </c>
      <c r="I350" s="15">
        <f>Derived_Metrics[[#This Row],[Customer Revenue]]/SUM(Derived_Metrics[Customer Revenue])</f>
        <v>3.9909579559437551E-5</v>
      </c>
      <c r="J350" t="s">
        <v>903</v>
      </c>
      <c r="K350" s="5">
        <f>SUMIFS(Derived_Metrics[Revenue],Derived_Metrics[Product ID],Derived_Metrics[[#This Row],[Product ID]])</f>
        <v>10064.739999999998</v>
      </c>
      <c r="L350" s="5">
        <f>SUMIFS(Derived_Metrics[Profit],Derived_Metrics[Product ID],Derived_Metrics[[#This Row],[Product ID]])</f>
        <v>314.76599999999996</v>
      </c>
      <c r="M350" s="5" t="str">
        <f>IF(AND(Derived_Metrics[[#This Row],[Product Revenue]]&gt;AVERAGE(Derived_Metrics[Product Revenue]),Derived_Metrics[[#This Row],[Product Profit]]&lt;0),"high sales Low Profit","Normal")</f>
        <v>Normal</v>
      </c>
      <c r="N350">
        <v>310.88</v>
      </c>
      <c r="O350">
        <v>2</v>
      </c>
      <c r="P350">
        <v>0.2</v>
      </c>
      <c r="Q350">
        <v>23.315999999999999</v>
      </c>
      <c r="R350">
        <f>Derived_Metrics[[#This Row],[Selling Price]]*Derived_Metrics[[#This Row],[Quantity]]</f>
        <v>621.76</v>
      </c>
      <c r="S350" s="2">
        <f>IF(Derived_Metrics[[#This Row],[Revenue]]=0,0,Derived_Metrics[[#This Row],[Profit]]/Derived_Metrics[[#This Row],[Revenue]])</f>
        <v>3.7499999999999999E-2</v>
      </c>
      <c r="T350" t="str">
        <f>IF(Derived_Metrics[[#This Row],[Profit]]&lt;0, "Loss","Profit")</f>
        <v>Profit</v>
      </c>
      <c r="U350" s="5">
        <f>Derived_Metrics[[#This Row],[Selling Price]]*Derived_Metrics[[#This Row],[Quantity]]*Derived_Metrics[[#This Row],[Discount]]</f>
        <v>124.352</v>
      </c>
      <c r="V350" t="str">
        <f>IF(Derived_Metrics[[#This Row],[Discount]]&gt;0,"Discount Applied","No Discount")</f>
        <v>Discount Applied</v>
      </c>
      <c r="W350" t="str">
        <f>IF(Derived_Metrics[[#This Row],[Discount]]&gt;0.3,"High Discount","Low Discount")</f>
        <v>Low Discount</v>
      </c>
      <c r="X350" s="13">
        <f>SUMIFS(Derived_Metrics[Customer_Revenue_Share],Derived_Metrics[Customee_ Revenue _Rank],"&lt;="&amp;Derived_Metrics[[#This Row],[Customee_ Revenue _Rank]])</f>
        <v>0.99591204756732821</v>
      </c>
      <c r="Y350" t="str">
        <f>IF(Derived_Metrics[[#This Row],[Cumulative_Revenue_%]]&lt;=0.8,"Top 80% Revenue","Remaining 20% Revenue")</f>
        <v>Remaining 20% Revenue</v>
      </c>
    </row>
    <row r="351" spans="1:25" x14ac:dyDescent="0.25">
      <c r="A351" t="s">
        <v>1689</v>
      </c>
      <c r="B351" s="1">
        <v>41867</v>
      </c>
      <c r="C351" t="s">
        <v>1692</v>
      </c>
      <c r="D351" s="4">
        <f>SUMIFS(Derived_Metrics[Revenue],Derived_Metrics[Customer ID],Derived_Metrics[[#This Row],[Customer ID]])</f>
        <v>13667.268</v>
      </c>
      <c r="E351" s="4">
        <f>SUMIFS(Derived_Metrics[Profit],Derived_Metrics[Customer ID],Derived_Metrics[[#This Row],[Customer ID]])</f>
        <v>-150.19200000000004</v>
      </c>
      <c r="F351" s="5">
        <f>_xlfn.PERCENTRANK.INC(Derived_Metrics[Customer Revenue],Derived_Metrics[[#This Row],[Customer Revenue]])</f>
        <v>0.85799999999999998</v>
      </c>
      <c r="G351" s="5" t="str" cm="1">
        <f t="array" ref="G351">_xlfn.IFS(Derived_Metrics[[#This Row],[Customer Revenue Percentile]]&gt;=0.8,"High Value",Derived_Metrics[[#This Row],[Customer Revenue Percentile]]&gt;=0.4,"Medium Value",TRUE,"Low Value")</f>
        <v>High Value</v>
      </c>
      <c r="H351" s="12">
        <f>_xlfn.RANK.EQ(Derived_Metrics[[#This Row],[Customer Revenue]],Derived_Metrics[Customer Revenue],0)</f>
        <v>297</v>
      </c>
      <c r="I351" s="15">
        <f>Derived_Metrics[[#This Row],[Customer Revenue]]/SUM(Derived_Metrics[Customer Revenue])</f>
        <v>8.7727566843501508E-4</v>
      </c>
      <c r="J351" t="s">
        <v>57</v>
      </c>
      <c r="K351" s="5">
        <f>SUMIFS(Derived_Metrics[Revenue],Derived_Metrics[Product ID],Derived_Metrics[[#This Row],[Product ID]])</f>
        <v>26422.155000000002</v>
      </c>
      <c r="L351" s="5">
        <f>SUMIFS(Derived_Metrics[Profit],Derived_Metrics[Product ID],Derived_Metrics[[#This Row],[Product ID]])</f>
        <v>-450.24300000000011</v>
      </c>
      <c r="M351" s="5" t="str">
        <f>IF(AND(Derived_Metrics[[#This Row],[Product Revenue]]&gt;AVERAGE(Derived_Metrics[Product Revenue]),Derived_Metrics[[#This Row],[Product Profit]]&lt;0),"high sales Low Profit","Normal")</f>
        <v>high sales Low Profit</v>
      </c>
      <c r="N351">
        <v>853.09199999999998</v>
      </c>
      <c r="O351">
        <v>6</v>
      </c>
      <c r="P351">
        <v>0.4</v>
      </c>
      <c r="Q351">
        <v>-227.49119999999999</v>
      </c>
      <c r="R351">
        <f>Derived_Metrics[[#This Row],[Selling Price]]*Derived_Metrics[[#This Row],[Quantity]]</f>
        <v>5118.5519999999997</v>
      </c>
      <c r="S351" s="2">
        <f>IF(Derived_Metrics[[#This Row],[Revenue]]=0,0,Derived_Metrics[[#This Row],[Profit]]/Derived_Metrics[[#This Row],[Revenue]])</f>
        <v>-4.4444444444444446E-2</v>
      </c>
      <c r="T351" t="str">
        <f>IF(Derived_Metrics[[#This Row],[Profit]]&lt;0, "Loss","Profit")</f>
        <v>Loss</v>
      </c>
      <c r="U351" s="5">
        <f>Derived_Metrics[[#This Row],[Selling Price]]*Derived_Metrics[[#This Row],[Quantity]]*Derived_Metrics[[#This Row],[Discount]]</f>
        <v>2047.4207999999999</v>
      </c>
      <c r="V351" t="str">
        <f>IF(Derived_Metrics[[#This Row],[Discount]]&gt;0,"Discount Applied","No Discount")</f>
        <v>Discount Applied</v>
      </c>
      <c r="W351" t="str">
        <f>IF(Derived_Metrics[[#This Row],[Discount]]&gt;0.3,"High Discount","Low Discount")</f>
        <v>High Discount</v>
      </c>
      <c r="X351" s="13">
        <f>SUMIFS(Derived_Metrics[Customer_Revenue_Share],Derived_Metrics[Customee_ Revenue _Rank],"&lt;="&amp;Derived_Metrics[[#This Row],[Customee_ Revenue _Rank]])</f>
        <v>0.47721411955482895</v>
      </c>
      <c r="Y351" t="str">
        <f>IF(Derived_Metrics[[#This Row],[Cumulative_Revenue_%]]&lt;=0.8,"Top 80% Revenue","Remaining 20% Revenue")</f>
        <v>Top 80% Revenue</v>
      </c>
    </row>
    <row r="352" spans="1:25" x14ac:dyDescent="0.25">
      <c r="A352" t="s">
        <v>1694</v>
      </c>
      <c r="B352" s="1">
        <v>42443</v>
      </c>
      <c r="C352" t="s">
        <v>1697</v>
      </c>
      <c r="D352" s="4">
        <f>SUMIFS(Derived_Metrics[Revenue],Derived_Metrics[Customer ID],Derived_Metrics[[#This Row],[Customer ID]])</f>
        <v>3990.6959999999999</v>
      </c>
      <c r="E352" s="4">
        <f>SUMIFS(Derived_Metrics[Profit],Derived_Metrics[Customer ID],Derived_Metrics[[#This Row],[Customer ID]])</f>
        <v>-127.4897</v>
      </c>
      <c r="F352" s="5">
        <f>_xlfn.PERCENTRANK.INC(Derived_Metrics[Customer Revenue],Derived_Metrics[[#This Row],[Customer Revenue]])</f>
        <v>0.48199999999999998</v>
      </c>
      <c r="G352" s="5" t="str" cm="1">
        <f t="array" ref="G352">_xlfn.IFS(Derived_Metrics[[#This Row],[Customer Revenue Percentile]]&gt;=0.8,"High Value",Derived_Metrics[[#This Row],[Customer Revenue Percentile]]&gt;=0.4,"Medium Value",TRUE,"Low Value")</f>
        <v>Medium Value</v>
      </c>
      <c r="H352" s="12">
        <f>_xlfn.RANK.EQ(Derived_Metrics[[#This Row],[Customer Revenue]],Derived_Metrics[Customer Revenue],0)</f>
        <v>1096</v>
      </c>
      <c r="I352" s="15">
        <f>Derived_Metrics[[#This Row],[Customer Revenue]]/SUM(Derived_Metrics[Customer Revenue])</f>
        <v>2.5615510729144557E-4</v>
      </c>
      <c r="J352" t="s">
        <v>698</v>
      </c>
      <c r="K352" s="5">
        <f>SUMIFS(Derived_Metrics[Revenue],Derived_Metrics[Product ID],Derived_Metrics[[#This Row],[Product ID]])</f>
        <v>457.29200000000003</v>
      </c>
      <c r="L352" s="5">
        <f>SUMIFS(Derived_Metrics[Profit],Derived_Metrics[Product ID],Derived_Metrics[[#This Row],[Product ID]])</f>
        <v>25.161999999999999</v>
      </c>
      <c r="M352" s="5" t="str">
        <f>IF(AND(Derived_Metrics[[#This Row],[Product Revenue]]&gt;AVERAGE(Derived_Metrics[Product Revenue]),Derived_Metrics[[#This Row],[Product Profit]]&lt;0),"high sales Low Profit","Normal")</f>
        <v>Normal</v>
      </c>
      <c r="N352">
        <v>21.88</v>
      </c>
      <c r="O352">
        <v>5</v>
      </c>
      <c r="P352">
        <v>0.2</v>
      </c>
      <c r="Q352">
        <v>6.2904999999999998</v>
      </c>
      <c r="R352">
        <f>Derived_Metrics[[#This Row],[Selling Price]]*Derived_Metrics[[#This Row],[Quantity]]</f>
        <v>109.39999999999999</v>
      </c>
      <c r="S352" s="2">
        <f>IF(Derived_Metrics[[#This Row],[Revenue]]=0,0,Derived_Metrics[[#This Row],[Profit]]/Derived_Metrics[[#This Row],[Revenue]])</f>
        <v>5.7500000000000002E-2</v>
      </c>
      <c r="T352" t="str">
        <f>IF(Derived_Metrics[[#This Row],[Profit]]&lt;0, "Loss","Profit")</f>
        <v>Profit</v>
      </c>
      <c r="U352" s="5">
        <f>Derived_Metrics[[#This Row],[Selling Price]]*Derived_Metrics[[#This Row],[Quantity]]*Derived_Metrics[[#This Row],[Discount]]</f>
        <v>21.88</v>
      </c>
      <c r="V352" t="str">
        <f>IF(Derived_Metrics[[#This Row],[Discount]]&gt;0,"Discount Applied","No Discount")</f>
        <v>Discount Applied</v>
      </c>
      <c r="W352" t="str">
        <f>IF(Derived_Metrics[[#This Row],[Discount]]&gt;0.3,"High Discount","Low Discount")</f>
        <v>Low Discount</v>
      </c>
      <c r="X352" s="13">
        <f>SUMIFS(Derived_Metrics[Customer_Revenue_Share],Derived_Metrics[Customee_ Revenue _Rank],"&lt;="&amp;Derived_Metrics[[#This Row],[Customee_ Revenue _Rank]])</f>
        <v>0.88625451464887983</v>
      </c>
      <c r="Y352" t="str">
        <f>IF(Derived_Metrics[[#This Row],[Cumulative_Revenue_%]]&lt;=0.8,"Top 80% Revenue","Remaining 20% Revenue")</f>
        <v>Remaining 20% Revenue</v>
      </c>
    </row>
    <row r="353" spans="1:25" x14ac:dyDescent="0.25">
      <c r="A353" t="s">
        <v>1699</v>
      </c>
      <c r="B353" s="1">
        <v>41704</v>
      </c>
      <c r="C353" t="s">
        <v>208</v>
      </c>
      <c r="D353" s="4">
        <f>SUMIFS(Derived_Metrics[Revenue],Derived_Metrics[Customer ID],Derived_Metrics[[#This Row],[Customer ID]])</f>
        <v>11207.810000000001</v>
      </c>
      <c r="E353" s="4">
        <f>SUMIFS(Derived_Metrics[Profit],Derived_Metrics[Customer ID],Derived_Metrics[[#This Row],[Customer ID]])</f>
        <v>332.85890000000001</v>
      </c>
      <c r="F353" s="5">
        <f>_xlfn.PERCENTRANK.INC(Derived_Metrics[Customer Revenue],Derived_Metrics[[#This Row],[Customer Revenue]])</f>
        <v>0.80300000000000005</v>
      </c>
      <c r="G353" s="5" t="str" cm="1">
        <f t="array" ref="G353">_xlfn.IFS(Derived_Metrics[[#This Row],[Customer Revenue Percentile]]&gt;=0.8,"High Value",Derived_Metrics[[#This Row],[Customer Revenue Percentile]]&gt;=0.4,"Medium Value",TRUE,"Low Value")</f>
        <v>High Value</v>
      </c>
      <c r="H353" s="12">
        <f>_xlfn.RANK.EQ(Derived_Metrics[[#This Row],[Customer Revenue]],Derived_Metrics[Customer Revenue],0)</f>
        <v>413</v>
      </c>
      <c r="I353" s="15">
        <f>Derived_Metrics[[#This Row],[Customer Revenue]]/SUM(Derived_Metrics[Customer Revenue])</f>
        <v>7.1940778577274172E-4</v>
      </c>
      <c r="J353" t="s">
        <v>1243</v>
      </c>
      <c r="K353" s="5">
        <f>SUMIFS(Derived_Metrics[Revenue],Derived_Metrics[Product ID],Derived_Metrics[[#This Row],[Product ID]])</f>
        <v>8185.2960000000003</v>
      </c>
      <c r="L353" s="5">
        <f>SUMIFS(Derived_Metrics[Profit],Derived_Metrics[Product ID],Derived_Metrics[[#This Row],[Product ID]])</f>
        <v>-22.35479999999999</v>
      </c>
      <c r="M353" s="5" t="str">
        <f>IF(AND(Derived_Metrics[[#This Row],[Product Revenue]]&gt;AVERAGE(Derived_Metrics[Product Revenue]),Derived_Metrics[[#This Row],[Product Profit]]&lt;0),"high sales Low Profit","Normal")</f>
        <v>Normal</v>
      </c>
      <c r="N353">
        <v>515.88</v>
      </c>
      <c r="O353">
        <v>6</v>
      </c>
      <c r="P353">
        <v>0</v>
      </c>
      <c r="Q353">
        <v>113.4936</v>
      </c>
      <c r="R353">
        <f>Derived_Metrics[[#This Row],[Selling Price]]*Derived_Metrics[[#This Row],[Quantity]]</f>
        <v>3095.2799999999997</v>
      </c>
      <c r="S353" s="2">
        <f>IF(Derived_Metrics[[#This Row],[Revenue]]=0,0,Derived_Metrics[[#This Row],[Profit]]/Derived_Metrics[[#This Row],[Revenue]])</f>
        <v>3.6666666666666667E-2</v>
      </c>
      <c r="T353" t="str">
        <f>IF(Derived_Metrics[[#This Row],[Profit]]&lt;0, "Loss","Profit")</f>
        <v>Profit</v>
      </c>
      <c r="U353" s="5">
        <f>Derived_Metrics[[#This Row],[Selling Price]]*Derived_Metrics[[#This Row],[Quantity]]*Derived_Metrics[[#This Row],[Discount]]</f>
        <v>0</v>
      </c>
      <c r="V353" t="str">
        <f>IF(Derived_Metrics[[#This Row],[Discount]]&gt;0,"Discount Applied","No Discount")</f>
        <v>No Discount</v>
      </c>
      <c r="W353" t="str">
        <f>IF(Derived_Metrics[[#This Row],[Discount]]&gt;0.3,"High Discount","Low Discount")</f>
        <v>Low Discount</v>
      </c>
      <c r="X353" s="13">
        <f>SUMIFS(Derived_Metrics[Customer_Revenue_Share],Derived_Metrics[Customee_ Revenue _Rank],"&lt;="&amp;Derived_Metrics[[#This Row],[Customee_ Revenue _Rank]])</f>
        <v>0.56941326825238425</v>
      </c>
      <c r="Y353" t="str">
        <f>IF(Derived_Metrics[[#This Row],[Cumulative_Revenue_%]]&lt;=0.8,"Top 80% Revenue","Remaining 20% Revenue")</f>
        <v>Top 80% Revenue</v>
      </c>
    </row>
    <row r="354" spans="1:25" x14ac:dyDescent="0.25">
      <c r="A354" t="s">
        <v>1700</v>
      </c>
      <c r="B354" s="1">
        <v>42198</v>
      </c>
      <c r="C354" t="s">
        <v>1703</v>
      </c>
      <c r="D354" s="4">
        <f>SUMIFS(Derived_Metrics[Revenue],Derived_Metrics[Customer ID],Derived_Metrics[[#This Row],[Customer ID]])</f>
        <v>20655</v>
      </c>
      <c r="E354" s="4">
        <f>SUMIFS(Derived_Metrics[Profit],Derived_Metrics[Customer ID],Derived_Metrics[[#This Row],[Customer ID]])</f>
        <v>409.19039999999995</v>
      </c>
      <c r="F354" s="5">
        <f>_xlfn.PERCENTRANK.INC(Derived_Metrics[Customer Revenue],Derived_Metrics[[#This Row],[Customer Revenue]])</f>
        <v>0.92700000000000005</v>
      </c>
      <c r="G354" s="5" t="str" cm="1">
        <f t="array" ref="G354">_xlfn.IFS(Derived_Metrics[[#This Row],[Customer Revenue Percentile]]&gt;=0.8,"High Value",Derived_Metrics[[#This Row],[Customer Revenue Percentile]]&gt;=0.4,"Medium Value",TRUE,"Low Value")</f>
        <v>High Value</v>
      </c>
      <c r="H354" s="12">
        <f>_xlfn.RANK.EQ(Derived_Metrics[[#This Row],[Customer Revenue]],Derived_Metrics[Customer Revenue],0)</f>
        <v>153</v>
      </c>
      <c r="I354" s="15">
        <f>Derived_Metrics[[#This Row],[Customer Revenue]]/SUM(Derived_Metrics[Customer Revenue])</f>
        <v>1.3258047571413128E-3</v>
      </c>
      <c r="J354" t="s">
        <v>651</v>
      </c>
      <c r="K354" s="5">
        <f>SUMIFS(Derived_Metrics[Revenue],Derived_Metrics[Product ID],Derived_Metrics[[#This Row],[Product ID]])</f>
        <v>28298.079999999998</v>
      </c>
      <c r="L354" s="5">
        <f>SUMIFS(Derived_Metrics[Profit],Derived_Metrics[Product ID],Derived_Metrics[[#This Row],[Product ID]])</f>
        <v>870.16000000000008</v>
      </c>
      <c r="M354" s="5" t="str">
        <f>IF(AND(Derived_Metrics[[#This Row],[Product Revenue]]&gt;AVERAGE(Derived_Metrics[Product Revenue]),Derived_Metrics[[#This Row],[Product Profit]]&lt;0),"high sales Low Profit","Normal")</f>
        <v>Normal</v>
      </c>
      <c r="N354">
        <v>1931.04</v>
      </c>
      <c r="O354">
        <v>9</v>
      </c>
      <c r="P354">
        <v>0.1</v>
      </c>
      <c r="Q354">
        <v>321.83999999999997</v>
      </c>
      <c r="R354">
        <f>Derived_Metrics[[#This Row],[Selling Price]]*Derived_Metrics[[#This Row],[Quantity]]</f>
        <v>17379.36</v>
      </c>
      <c r="S354" s="2">
        <f>IF(Derived_Metrics[[#This Row],[Revenue]]=0,0,Derived_Metrics[[#This Row],[Profit]]/Derived_Metrics[[#This Row],[Revenue]])</f>
        <v>1.8518518518518517E-2</v>
      </c>
      <c r="T354" t="str">
        <f>IF(Derived_Metrics[[#This Row],[Profit]]&lt;0, "Loss","Profit")</f>
        <v>Profit</v>
      </c>
      <c r="U354" s="5">
        <f>Derived_Metrics[[#This Row],[Selling Price]]*Derived_Metrics[[#This Row],[Quantity]]*Derived_Metrics[[#This Row],[Discount]]</f>
        <v>1737.9360000000001</v>
      </c>
      <c r="V354" t="str">
        <f>IF(Derived_Metrics[[#This Row],[Discount]]&gt;0,"Discount Applied","No Discount")</f>
        <v>Discount Applied</v>
      </c>
      <c r="W354" t="str">
        <f>IF(Derived_Metrics[[#This Row],[Discount]]&gt;0.3,"High Discount","Low Discount")</f>
        <v>Low Discount</v>
      </c>
      <c r="X354" s="13">
        <f>SUMIFS(Derived_Metrics[Customer_Revenue_Share],Derived_Metrics[Customee_ Revenue _Rank],"&lt;="&amp;Derived_Metrics[[#This Row],[Customee_ Revenue _Rank]])</f>
        <v>0.31815793412933019</v>
      </c>
      <c r="Y354" t="str">
        <f>IF(Derived_Metrics[[#This Row],[Cumulative_Revenue_%]]&lt;=0.8,"Top 80% Revenue","Remaining 20% Revenue")</f>
        <v>Top 80% Revenue</v>
      </c>
    </row>
    <row r="355" spans="1:25" x14ac:dyDescent="0.25">
      <c r="A355" t="s">
        <v>1705</v>
      </c>
      <c r="B355" s="1">
        <v>43038</v>
      </c>
      <c r="C355" t="s">
        <v>1706</v>
      </c>
      <c r="D355" s="4">
        <f>SUMIFS(Derived_Metrics[Revenue],Derived_Metrics[Customer ID],Derived_Metrics[[#This Row],[Customer ID]])</f>
        <v>199.64</v>
      </c>
      <c r="E355" s="4">
        <f>SUMIFS(Derived_Metrics[Profit],Derived_Metrics[Customer ID],Derived_Metrics[[#This Row],[Customer ID]])</f>
        <v>8.6737000000000002</v>
      </c>
      <c r="F355" s="5">
        <f>_xlfn.PERCENTRANK.INC(Derived_Metrics[Customer Revenue],Derived_Metrics[[#This Row],[Customer Revenue]])</f>
        <v>3.5000000000000003E-2</v>
      </c>
      <c r="G355" s="5" t="str" cm="1">
        <f t="array" ref="G355">_xlfn.IFS(Derived_Metrics[[#This Row],[Customer Revenue Percentile]]&gt;=0.8,"High Value",Derived_Metrics[[#This Row],[Customer Revenue Percentile]]&gt;=0.4,"Medium Value",TRUE,"Low Value")</f>
        <v>Low Value</v>
      </c>
      <c r="H355" s="12">
        <f>_xlfn.RANK.EQ(Derived_Metrics[[#This Row],[Customer Revenue]],Derived_Metrics[Customer Revenue],0)</f>
        <v>2044</v>
      </c>
      <c r="I355" s="15">
        <f>Derived_Metrics[[#This Row],[Customer Revenue]]/SUM(Derived_Metrics[Customer Revenue])</f>
        <v>1.2814507950408699E-5</v>
      </c>
      <c r="J355" t="s">
        <v>115</v>
      </c>
      <c r="K355" s="5">
        <f>SUMIFS(Derived_Metrics[Revenue],Derived_Metrics[Product ID],Derived_Metrics[[#This Row],[Product ID]])</f>
        <v>4148.5389999999998</v>
      </c>
      <c r="L355" s="5">
        <f>SUMIFS(Derived_Metrics[Profit],Derived_Metrics[Product ID],Derived_Metrics[[#This Row],[Product ID]])</f>
        <v>63.892900000000004</v>
      </c>
      <c r="M355" s="5" t="str">
        <f>IF(AND(Derived_Metrics[[#This Row],[Product Revenue]]&gt;AVERAGE(Derived_Metrics[Product Revenue]),Derived_Metrics[[#This Row],[Product Profit]]&lt;0),"high sales Low Profit","Normal")</f>
        <v>Normal</v>
      </c>
      <c r="N355">
        <v>71.992000000000004</v>
      </c>
      <c r="O355">
        <v>1</v>
      </c>
      <c r="P355">
        <v>0.2</v>
      </c>
      <c r="Q355">
        <v>-0.89990000000000003</v>
      </c>
      <c r="R355">
        <f>Derived_Metrics[[#This Row],[Selling Price]]*Derived_Metrics[[#This Row],[Quantity]]</f>
        <v>71.992000000000004</v>
      </c>
      <c r="S355" s="2">
        <f>IF(Derived_Metrics[[#This Row],[Revenue]]=0,0,Derived_Metrics[[#This Row],[Profit]]/Derived_Metrics[[#This Row],[Revenue]])</f>
        <v>-1.2499999999999999E-2</v>
      </c>
      <c r="T355" t="str">
        <f>IF(Derived_Metrics[[#This Row],[Profit]]&lt;0, "Loss","Profit")</f>
        <v>Loss</v>
      </c>
      <c r="U355" s="5">
        <f>Derived_Metrics[[#This Row],[Selling Price]]*Derived_Metrics[[#This Row],[Quantity]]*Derived_Metrics[[#This Row],[Discount]]</f>
        <v>14.398400000000002</v>
      </c>
      <c r="V355" t="str">
        <f>IF(Derived_Metrics[[#This Row],[Discount]]&gt;0,"Discount Applied","No Discount")</f>
        <v>Discount Applied</v>
      </c>
      <c r="W355" t="str">
        <f>IF(Derived_Metrics[[#This Row],[Discount]]&gt;0.3,"High Discount","Low Discount")</f>
        <v>Low Discount</v>
      </c>
      <c r="X355" s="13">
        <f>SUMIFS(Derived_Metrics[Customer_Revenue_Share],Derived_Metrics[Customee_ Revenue _Rank],"&lt;="&amp;Derived_Metrics[[#This Row],[Customee_ Revenue _Rank]])</f>
        <v>0.99954018208978024</v>
      </c>
      <c r="Y355" t="str">
        <f>IF(Derived_Metrics[[#This Row],[Cumulative_Revenue_%]]&lt;=0.8,"Top 80% Revenue","Remaining 20% Revenue")</f>
        <v>Remaining 20% Revenue</v>
      </c>
    </row>
    <row r="356" spans="1:25" x14ac:dyDescent="0.25">
      <c r="A356" t="s">
        <v>1708</v>
      </c>
      <c r="B356" s="1">
        <v>42956</v>
      </c>
      <c r="C356" t="s">
        <v>1709</v>
      </c>
      <c r="D356" s="4">
        <f>SUMIFS(Derived_Metrics[Revenue],Derived_Metrics[Customer ID],Derived_Metrics[[#This Row],[Customer ID]])</f>
        <v>10938.379000000001</v>
      </c>
      <c r="E356" s="4">
        <f>SUMIFS(Derived_Metrics[Profit],Derived_Metrics[Customer ID],Derived_Metrics[[#This Row],[Customer ID]])</f>
        <v>-730.94809999999995</v>
      </c>
      <c r="F356" s="5">
        <f>_xlfn.PERCENTRANK.INC(Derived_Metrics[Customer Revenue],Derived_Metrics[[#This Row],[Customer Revenue]])</f>
        <v>0.78800000000000003</v>
      </c>
      <c r="G356" s="5" t="str" cm="1">
        <f t="array" ref="G356">_xlfn.IFS(Derived_Metrics[[#This Row],[Customer Revenue Percentile]]&gt;=0.8,"High Value",Derived_Metrics[[#This Row],[Customer Revenue Percentile]]&gt;=0.4,"Medium Value",TRUE,"Low Value")</f>
        <v>Medium Value</v>
      </c>
      <c r="H356" s="12">
        <f>_xlfn.RANK.EQ(Derived_Metrics[[#This Row],[Customer Revenue]],Derived_Metrics[Customer Revenue],0)</f>
        <v>446</v>
      </c>
      <c r="I356" s="15">
        <f>Derived_Metrics[[#This Row],[Customer Revenue]]/SUM(Derived_Metrics[Customer Revenue])</f>
        <v>7.0211352765018817E-4</v>
      </c>
      <c r="J356" t="s">
        <v>287</v>
      </c>
      <c r="K356" s="5">
        <f>SUMIFS(Derived_Metrics[Revenue],Derived_Metrics[Product ID],Derived_Metrics[[#This Row],[Product ID]])</f>
        <v>10128.125</v>
      </c>
      <c r="L356" s="5">
        <f>SUMIFS(Derived_Metrics[Profit],Derived_Metrics[Product ID],Derived_Metrics[[#This Row],[Product ID]])</f>
        <v>-1148.4375</v>
      </c>
      <c r="M356" s="5" t="str">
        <f>IF(AND(Derived_Metrics[[#This Row],[Product Revenue]]&gt;AVERAGE(Derived_Metrics[Product Revenue]),Derived_Metrics[[#This Row],[Product Profit]]&lt;0),"high sales Low Profit","Normal")</f>
        <v>Normal</v>
      </c>
      <c r="N356">
        <v>765.625</v>
      </c>
      <c r="O356">
        <v>7</v>
      </c>
      <c r="P356">
        <v>0.5</v>
      </c>
      <c r="Q356">
        <v>-566.5625</v>
      </c>
      <c r="R356">
        <f>Derived_Metrics[[#This Row],[Selling Price]]*Derived_Metrics[[#This Row],[Quantity]]</f>
        <v>5359.375</v>
      </c>
      <c r="S356" s="2">
        <f>IF(Derived_Metrics[[#This Row],[Revenue]]=0,0,Derived_Metrics[[#This Row],[Profit]]/Derived_Metrics[[#This Row],[Revenue]])</f>
        <v>-0.10571428571428572</v>
      </c>
      <c r="T356" t="str">
        <f>IF(Derived_Metrics[[#This Row],[Profit]]&lt;0, "Loss","Profit")</f>
        <v>Loss</v>
      </c>
      <c r="U356" s="5">
        <f>Derived_Metrics[[#This Row],[Selling Price]]*Derived_Metrics[[#This Row],[Quantity]]*Derived_Metrics[[#This Row],[Discount]]</f>
        <v>2679.6875</v>
      </c>
      <c r="V356" t="str">
        <f>IF(Derived_Metrics[[#This Row],[Discount]]&gt;0,"Discount Applied","No Discount")</f>
        <v>Discount Applied</v>
      </c>
      <c r="W356" t="str">
        <f>IF(Derived_Metrics[[#This Row],[Discount]]&gt;0.3,"High Discount","Low Discount")</f>
        <v>High Discount</v>
      </c>
      <c r="X356" s="13">
        <f>SUMIFS(Derived_Metrics[Customer_Revenue_Share],Derived_Metrics[Customee_ Revenue _Rank],"&lt;="&amp;Derived_Metrics[[#This Row],[Customee_ Revenue _Rank]])</f>
        <v>0.59214767453165806</v>
      </c>
      <c r="Y356" t="str">
        <f>IF(Derived_Metrics[[#This Row],[Cumulative_Revenue_%]]&lt;=0.8,"Top 80% Revenue","Remaining 20% Revenue")</f>
        <v>Top 80% Revenue</v>
      </c>
    </row>
    <row r="357" spans="1:25" x14ac:dyDescent="0.25">
      <c r="A357" t="s">
        <v>1711</v>
      </c>
      <c r="B357" s="1">
        <v>42926</v>
      </c>
      <c r="C357" t="s">
        <v>1713</v>
      </c>
      <c r="D357" s="4">
        <f>SUMIFS(Derived_Metrics[Revenue],Derived_Metrics[Customer ID],Derived_Metrics[[#This Row],[Customer ID]])</f>
        <v>1109.6120000000001</v>
      </c>
      <c r="E357" s="4">
        <f>SUMIFS(Derived_Metrics[Profit],Derived_Metrics[Customer ID],Derived_Metrics[[#This Row],[Customer ID]])</f>
        <v>11.0594</v>
      </c>
      <c r="F357" s="5">
        <f>_xlfn.PERCENTRANK.INC(Derived_Metrics[Customer Revenue],Derived_Metrics[[#This Row],[Customer Revenue]])</f>
        <v>0.186</v>
      </c>
      <c r="G357" s="5" t="str" cm="1">
        <f t="array" ref="G357">_xlfn.IFS(Derived_Metrics[[#This Row],[Customer Revenue Percentile]]&gt;=0.8,"High Value",Derived_Metrics[[#This Row],[Customer Revenue Percentile]]&gt;=0.4,"Medium Value",TRUE,"Low Value")</f>
        <v>Low Value</v>
      </c>
      <c r="H357" s="12">
        <f>_xlfn.RANK.EQ(Derived_Metrics[[#This Row],[Customer Revenue]],Derived_Metrics[Customer Revenue],0)</f>
        <v>1725</v>
      </c>
      <c r="I357" s="15">
        <f>Derived_Metrics[[#This Row],[Customer Revenue]]/SUM(Derived_Metrics[Customer Revenue])</f>
        <v>7.1223861930819977E-5</v>
      </c>
      <c r="J357" t="s">
        <v>1715</v>
      </c>
      <c r="K357" s="5">
        <f>SUMIFS(Derived_Metrics[Revenue],Derived_Metrics[Product ID],Derived_Metrics[[#This Row],[Product ID]])</f>
        <v>5834.7951999999996</v>
      </c>
      <c r="L357" s="5">
        <f>SUMIFS(Derived_Metrics[Profit],Derived_Metrics[Product ID],Derived_Metrics[[#This Row],[Product ID]])</f>
        <v>-285.94839999999999</v>
      </c>
      <c r="M357" s="5" t="str">
        <f>IF(AND(Derived_Metrics[[#This Row],[Product Revenue]]&gt;AVERAGE(Derived_Metrics[Product Revenue]),Derived_Metrics[[#This Row],[Product Profit]]&lt;0),"high sales Low Profit","Normal")</f>
        <v>Normal</v>
      </c>
      <c r="N357">
        <v>307.666</v>
      </c>
      <c r="O357">
        <v>2</v>
      </c>
      <c r="P357">
        <v>0.15</v>
      </c>
      <c r="Q357">
        <v>-14.478400000000001</v>
      </c>
      <c r="R357">
        <f>Derived_Metrics[[#This Row],[Selling Price]]*Derived_Metrics[[#This Row],[Quantity]]</f>
        <v>615.33199999999999</v>
      </c>
      <c r="S357" s="2">
        <f>IF(Derived_Metrics[[#This Row],[Revenue]]=0,0,Derived_Metrics[[#This Row],[Profit]]/Derived_Metrics[[#This Row],[Revenue]])</f>
        <v>-2.3529411764705882E-2</v>
      </c>
      <c r="T357" t="str">
        <f>IF(Derived_Metrics[[#This Row],[Profit]]&lt;0, "Loss","Profit")</f>
        <v>Loss</v>
      </c>
      <c r="U357" s="5">
        <f>Derived_Metrics[[#This Row],[Selling Price]]*Derived_Metrics[[#This Row],[Quantity]]*Derived_Metrics[[#This Row],[Discount]]</f>
        <v>92.299799999999991</v>
      </c>
      <c r="V357" t="str">
        <f>IF(Derived_Metrics[[#This Row],[Discount]]&gt;0,"Discount Applied","No Discount")</f>
        <v>Discount Applied</v>
      </c>
      <c r="W357" t="str">
        <f>IF(Derived_Metrics[[#This Row],[Discount]]&gt;0.3,"High Discount","Low Discount")</f>
        <v>Low Discount</v>
      </c>
      <c r="X357" s="13">
        <f>SUMIFS(Derived_Metrics[Customer_Revenue_Share],Derived_Metrics[Customee_ Revenue _Rank],"&lt;="&amp;Derived_Metrics[[#This Row],[Customee_ Revenue _Rank]])</f>
        <v>0.98639297383082647</v>
      </c>
      <c r="Y357" t="str">
        <f>IF(Derived_Metrics[[#This Row],[Cumulative_Revenue_%]]&lt;=0.8,"Top 80% Revenue","Remaining 20% Revenue")</f>
        <v>Remaining 20% Revenue</v>
      </c>
    </row>
    <row r="358" spans="1:25" x14ac:dyDescent="0.25">
      <c r="A358" t="s">
        <v>1717</v>
      </c>
      <c r="B358" s="1">
        <v>42509</v>
      </c>
      <c r="C358" t="s">
        <v>1718</v>
      </c>
      <c r="D358" s="4">
        <f>SUMIFS(Derived_Metrics[Revenue],Derived_Metrics[Customer ID],Derived_Metrics[[#This Row],[Customer ID]])</f>
        <v>1106.94</v>
      </c>
      <c r="E358" s="4">
        <f>SUMIFS(Derived_Metrics[Profit],Derived_Metrics[Customer ID],Derived_Metrics[[#This Row],[Customer ID]])</f>
        <v>79.907200000000003</v>
      </c>
      <c r="F358" s="5">
        <f>_xlfn.PERCENTRANK.INC(Derived_Metrics[Customer Revenue],Derived_Metrics[[#This Row],[Customer Revenue]])</f>
        <v>0.183</v>
      </c>
      <c r="G358" s="5" t="str" cm="1">
        <f t="array" ref="G358">_xlfn.IFS(Derived_Metrics[[#This Row],[Customer Revenue Percentile]]&gt;=0.8,"High Value",Derived_Metrics[[#This Row],[Customer Revenue Percentile]]&gt;=0.4,"Medium Value",TRUE,"Low Value")</f>
        <v>Low Value</v>
      </c>
      <c r="H358" s="12">
        <f>_xlfn.RANK.EQ(Derived_Metrics[[#This Row],[Customer Revenue]],Derived_Metrics[Customer Revenue],0)</f>
        <v>1728</v>
      </c>
      <c r="I358" s="15">
        <f>Derived_Metrics[[#This Row],[Customer Revenue]]/SUM(Derived_Metrics[Customer Revenue])</f>
        <v>7.1052351385621158E-5</v>
      </c>
      <c r="J358" t="s">
        <v>1720</v>
      </c>
      <c r="K358" s="5">
        <f>SUMIFS(Derived_Metrics[Revenue],Derived_Metrics[Product ID],Derived_Metrics[[#This Row],[Product ID]])</f>
        <v>666.31600000000003</v>
      </c>
      <c r="L358" s="5">
        <f>SUMIFS(Derived_Metrics[Profit],Derived_Metrics[Product ID],Derived_Metrics[[#This Row],[Product ID]])</f>
        <v>56.035199999999996</v>
      </c>
      <c r="M358" s="5" t="str">
        <f>IF(AND(Derived_Metrics[[#This Row],[Product Revenue]]&gt;AVERAGE(Derived_Metrics[Product Revenue]),Derived_Metrics[[#This Row],[Product Profit]]&lt;0),"high sales Low Profit","Normal")</f>
        <v>Normal</v>
      </c>
      <c r="N358">
        <v>35.92</v>
      </c>
      <c r="O358">
        <v>4</v>
      </c>
      <c r="P358">
        <v>0</v>
      </c>
      <c r="Q358">
        <v>15.086399999999999</v>
      </c>
      <c r="R358">
        <f>Derived_Metrics[[#This Row],[Selling Price]]*Derived_Metrics[[#This Row],[Quantity]]</f>
        <v>143.68</v>
      </c>
      <c r="S358" s="2">
        <f>IF(Derived_Metrics[[#This Row],[Revenue]]=0,0,Derived_Metrics[[#This Row],[Profit]]/Derived_Metrics[[#This Row],[Revenue]])</f>
        <v>0.105</v>
      </c>
      <c r="T358" t="str">
        <f>IF(Derived_Metrics[[#This Row],[Profit]]&lt;0, "Loss","Profit")</f>
        <v>Profit</v>
      </c>
      <c r="U358" s="5">
        <f>Derived_Metrics[[#This Row],[Selling Price]]*Derived_Metrics[[#This Row],[Quantity]]*Derived_Metrics[[#This Row],[Discount]]</f>
        <v>0</v>
      </c>
      <c r="V358" t="str">
        <f>IF(Derived_Metrics[[#This Row],[Discount]]&gt;0,"Discount Applied","No Discount")</f>
        <v>No Discount</v>
      </c>
      <c r="W358" t="str">
        <f>IF(Derived_Metrics[[#This Row],[Discount]]&gt;0.3,"High Discount","Low Discount")</f>
        <v>Low Discount</v>
      </c>
      <c r="X358" s="13">
        <f>SUMIFS(Derived_Metrics[Customer_Revenue_Share],Derived_Metrics[Customee_ Revenue _Rank],"&lt;="&amp;Derived_Metrics[[#This Row],[Customee_ Revenue _Rank]])</f>
        <v>0.98674827779783481</v>
      </c>
      <c r="Y358" t="str">
        <f>IF(Derived_Metrics[[#This Row],[Cumulative_Revenue_%]]&lt;=0.8,"Top 80% Revenue","Remaining 20% Revenue")</f>
        <v>Remaining 20% Revenue</v>
      </c>
    </row>
    <row r="359" spans="1:25" x14ac:dyDescent="0.25">
      <c r="A359" t="s">
        <v>1717</v>
      </c>
      <c r="B359" s="1">
        <v>42509</v>
      </c>
      <c r="C359" t="s">
        <v>1718</v>
      </c>
      <c r="D359" s="4">
        <f>SUMIFS(Derived_Metrics[Revenue],Derived_Metrics[Customer ID],Derived_Metrics[[#This Row],[Customer ID]])</f>
        <v>1106.94</v>
      </c>
      <c r="E359" s="4">
        <f>SUMIFS(Derived_Metrics[Profit],Derived_Metrics[Customer ID],Derived_Metrics[[#This Row],[Customer ID]])</f>
        <v>79.907200000000003</v>
      </c>
      <c r="F359" s="5">
        <f>_xlfn.PERCENTRANK.INC(Derived_Metrics[Customer Revenue],Derived_Metrics[[#This Row],[Customer Revenue]])</f>
        <v>0.183</v>
      </c>
      <c r="G359" s="5" t="str" cm="1">
        <f t="array" ref="G359">_xlfn.IFS(Derived_Metrics[[#This Row],[Customer Revenue Percentile]]&gt;=0.8,"High Value",Derived_Metrics[[#This Row],[Customer Revenue Percentile]]&gt;=0.4,"Medium Value",TRUE,"Low Value")</f>
        <v>Low Value</v>
      </c>
      <c r="H359" s="12">
        <f>_xlfn.RANK.EQ(Derived_Metrics[[#This Row],[Customer Revenue]],Derived_Metrics[Customer Revenue],0)</f>
        <v>1728</v>
      </c>
      <c r="I359" s="15">
        <f>Derived_Metrics[[#This Row],[Customer Revenue]]/SUM(Derived_Metrics[Customer Revenue])</f>
        <v>7.1052351385621158E-5</v>
      </c>
      <c r="J359" t="s">
        <v>734</v>
      </c>
      <c r="K359" s="5">
        <f>SUMIFS(Derived_Metrics[Revenue],Derived_Metrics[Product ID],Derived_Metrics[[#This Row],[Product ID]])</f>
        <v>881.67800000000011</v>
      </c>
      <c r="L359" s="5">
        <f>SUMIFS(Derived_Metrics[Profit],Derived_Metrics[Product ID],Derived_Metrics[[#This Row],[Product ID]])</f>
        <v>52.483199999999997</v>
      </c>
      <c r="M359" s="5" t="str">
        <f>IF(AND(Derived_Metrics[[#This Row],[Product Revenue]]&gt;AVERAGE(Derived_Metrics[Product Revenue]),Derived_Metrics[[#This Row],[Product Profit]]&lt;0),"high sales Low Profit","Normal")</f>
        <v>Normal</v>
      </c>
      <c r="N359">
        <v>39.76</v>
      </c>
      <c r="O359">
        <v>8</v>
      </c>
      <c r="P359">
        <v>0</v>
      </c>
      <c r="Q359">
        <v>12.3256</v>
      </c>
      <c r="R359">
        <f>Derived_Metrics[[#This Row],[Selling Price]]*Derived_Metrics[[#This Row],[Quantity]]</f>
        <v>318.08</v>
      </c>
      <c r="S359" s="2">
        <f>IF(Derived_Metrics[[#This Row],[Revenue]]=0,0,Derived_Metrics[[#This Row],[Profit]]/Derived_Metrics[[#This Row],[Revenue]])</f>
        <v>3.875E-2</v>
      </c>
      <c r="T359" t="str">
        <f>IF(Derived_Metrics[[#This Row],[Profit]]&lt;0, "Loss","Profit")</f>
        <v>Profit</v>
      </c>
      <c r="U359" s="5">
        <f>Derived_Metrics[[#This Row],[Selling Price]]*Derived_Metrics[[#This Row],[Quantity]]*Derived_Metrics[[#This Row],[Discount]]</f>
        <v>0</v>
      </c>
      <c r="V359" t="str">
        <f>IF(Derived_Metrics[[#This Row],[Discount]]&gt;0,"Discount Applied","No Discount")</f>
        <v>No Discount</v>
      </c>
      <c r="W359" t="str">
        <f>IF(Derived_Metrics[[#This Row],[Discount]]&gt;0.3,"High Discount","Low Discount")</f>
        <v>Low Discount</v>
      </c>
      <c r="X359" s="13">
        <f>SUMIFS(Derived_Metrics[Customer_Revenue_Share],Derived_Metrics[Customee_ Revenue _Rank],"&lt;="&amp;Derived_Metrics[[#This Row],[Customee_ Revenue _Rank]])</f>
        <v>0.98674827779783481</v>
      </c>
      <c r="Y359" t="str">
        <f>IF(Derived_Metrics[[#This Row],[Cumulative_Revenue_%]]&lt;=0.8,"Top 80% Revenue","Remaining 20% Revenue")</f>
        <v>Remaining 20% Revenue</v>
      </c>
    </row>
    <row r="360" spans="1:25" x14ac:dyDescent="0.25">
      <c r="A360" t="s">
        <v>1722</v>
      </c>
      <c r="B360" s="1">
        <v>42358</v>
      </c>
      <c r="C360" t="s">
        <v>1725</v>
      </c>
      <c r="D360" s="4">
        <f>SUMIFS(Derived_Metrics[Revenue],Derived_Metrics[Customer ID],Derived_Metrics[[#This Row],[Customer ID]])</f>
        <v>1077.174</v>
      </c>
      <c r="E360" s="4">
        <f>SUMIFS(Derived_Metrics[Profit],Derived_Metrics[Customer ID],Derived_Metrics[[#This Row],[Customer ID]])</f>
        <v>-71.811599999999999</v>
      </c>
      <c r="F360" s="5">
        <f>_xlfn.PERCENTRANK.INC(Derived_Metrics[Customer Revenue],Derived_Metrics[[#This Row],[Customer Revenue]])</f>
        <v>0.17899999999999999</v>
      </c>
      <c r="G360" s="5" t="str" cm="1">
        <f t="array" ref="G360">_xlfn.IFS(Derived_Metrics[[#This Row],[Customer Revenue Percentile]]&gt;=0.8,"High Value",Derived_Metrics[[#This Row],[Customer Revenue Percentile]]&gt;=0.4,"Medium Value",TRUE,"Low Value")</f>
        <v>Low Value</v>
      </c>
      <c r="H360" s="12">
        <f>_xlfn.RANK.EQ(Derived_Metrics[[#This Row],[Customer Revenue]],Derived_Metrics[Customer Revenue],0)</f>
        <v>1739</v>
      </c>
      <c r="I360" s="15">
        <f>Derived_Metrics[[#This Row],[Customer Revenue]]/SUM(Derived_Metrics[Customer Revenue])</f>
        <v>6.9141729047152584E-5</v>
      </c>
      <c r="J360" t="s">
        <v>1727</v>
      </c>
      <c r="K360" s="5">
        <f>SUMIFS(Derived_Metrics[Revenue],Derived_Metrics[Product ID],Derived_Metrics[[#This Row],[Product ID]])</f>
        <v>3650.4229999999998</v>
      </c>
      <c r="L360" s="5">
        <f>SUMIFS(Derived_Metrics[Profit],Derived_Metrics[Product ID],Derived_Metrics[[#This Row],[Product ID]])</f>
        <v>-8.5489999999999924</v>
      </c>
      <c r="M360" s="5" t="str">
        <f>IF(AND(Derived_Metrics[[#This Row],[Product Revenue]]&gt;AVERAGE(Derived_Metrics[Product Revenue]),Derived_Metrics[[#This Row],[Product Profit]]&lt;0),"high sales Low Profit","Normal")</f>
        <v>Normal</v>
      </c>
      <c r="N360">
        <v>359.05799999999999</v>
      </c>
      <c r="O360">
        <v>3</v>
      </c>
      <c r="P360">
        <v>0.3</v>
      </c>
      <c r="Q360">
        <v>-71.811599999999999</v>
      </c>
      <c r="R360">
        <f>Derived_Metrics[[#This Row],[Selling Price]]*Derived_Metrics[[#This Row],[Quantity]]</f>
        <v>1077.174</v>
      </c>
      <c r="S360" s="2">
        <f>IF(Derived_Metrics[[#This Row],[Revenue]]=0,0,Derived_Metrics[[#This Row],[Profit]]/Derived_Metrics[[#This Row],[Revenue]])</f>
        <v>-6.6666666666666666E-2</v>
      </c>
      <c r="T360" t="str">
        <f>IF(Derived_Metrics[[#This Row],[Profit]]&lt;0, "Loss","Profit")</f>
        <v>Loss</v>
      </c>
      <c r="U360" s="5">
        <f>Derived_Metrics[[#This Row],[Selling Price]]*Derived_Metrics[[#This Row],[Quantity]]*Derived_Metrics[[#This Row],[Discount]]</f>
        <v>323.15219999999999</v>
      </c>
      <c r="V360" t="str">
        <f>IF(Derived_Metrics[[#This Row],[Discount]]&gt;0,"Discount Applied","No Discount")</f>
        <v>Discount Applied</v>
      </c>
      <c r="W360" t="str">
        <f>IF(Derived_Metrics[[#This Row],[Discount]]&gt;0.3,"High Discount","Low Discount")</f>
        <v>Low Discount</v>
      </c>
      <c r="X360" s="13">
        <f>SUMIFS(Derived_Metrics[Customer_Revenue_Share],Derived_Metrics[Customee_ Revenue _Rank],"&lt;="&amp;Derived_Metrics[[#This Row],[Customee_ Revenue _Rank]])</f>
        <v>0.98737926535037346</v>
      </c>
      <c r="Y360" t="str">
        <f>IF(Derived_Metrics[[#This Row],[Cumulative_Revenue_%]]&lt;=0.8,"Top 80% Revenue","Remaining 20% Revenue")</f>
        <v>Remaining 20% Revenue</v>
      </c>
    </row>
    <row r="361" spans="1:25" x14ac:dyDescent="0.25">
      <c r="A361" t="s">
        <v>1729</v>
      </c>
      <c r="B361" s="1">
        <v>42854</v>
      </c>
      <c r="C361" t="s">
        <v>1731</v>
      </c>
      <c r="D361" s="4">
        <f>SUMIFS(Derived_Metrics[Revenue],Derived_Metrics[Customer ID],Derived_Metrics[[#This Row],[Customer ID]])</f>
        <v>5920.1680000000006</v>
      </c>
      <c r="E361" s="4">
        <f>SUMIFS(Derived_Metrics[Profit],Derived_Metrics[Customer ID],Derived_Metrics[[#This Row],[Customer ID]])</f>
        <v>-41.681600000000003</v>
      </c>
      <c r="F361" s="5">
        <f>_xlfn.PERCENTRANK.INC(Derived_Metrics[Customer Revenue],Derived_Metrics[[#This Row],[Customer Revenue]])</f>
        <v>0.59499999999999997</v>
      </c>
      <c r="G361" s="5" t="str" cm="1">
        <f t="array" ref="G361">_xlfn.IFS(Derived_Metrics[[#This Row],[Customer Revenue Percentile]]&gt;=0.8,"High Value",Derived_Metrics[[#This Row],[Customer Revenue Percentile]]&gt;=0.4,"Medium Value",TRUE,"Low Value")</f>
        <v>Medium Value</v>
      </c>
      <c r="H361" s="12">
        <f>_xlfn.RANK.EQ(Derived_Metrics[[#This Row],[Customer Revenue]],Derived_Metrics[Customer Revenue],0)</f>
        <v>855</v>
      </c>
      <c r="I361" s="15">
        <f>Derived_Metrics[[#This Row],[Customer Revenue]]/SUM(Derived_Metrics[Customer Revenue])</f>
        <v>3.8000420709154067E-4</v>
      </c>
      <c r="J361" t="s">
        <v>1733</v>
      </c>
      <c r="K361" s="5">
        <f>SUMIFS(Derived_Metrics[Revenue],Derived_Metrics[Product ID],Derived_Metrics[[#This Row],[Product ID]])</f>
        <v>15410.744999999999</v>
      </c>
      <c r="L361" s="5">
        <f>SUMIFS(Derived_Metrics[Profit],Derived_Metrics[Product ID],Derived_Metrics[[#This Row],[Product ID]])</f>
        <v>608.04300000000001</v>
      </c>
      <c r="M361" s="5" t="str">
        <f>IF(AND(Derived_Metrics[[#This Row],[Product Revenue]]&gt;AVERAGE(Derived_Metrics[Product Revenue]),Derived_Metrics[[#This Row],[Product Profit]]&lt;0),"high sales Low Profit","Normal")</f>
        <v>Normal</v>
      </c>
      <c r="N361">
        <v>1048.3499999999999</v>
      </c>
      <c r="O361">
        <v>5</v>
      </c>
      <c r="P361">
        <v>0.4</v>
      </c>
      <c r="Q361">
        <v>-69.89</v>
      </c>
      <c r="R361">
        <f>Derived_Metrics[[#This Row],[Selling Price]]*Derived_Metrics[[#This Row],[Quantity]]</f>
        <v>5241.75</v>
      </c>
      <c r="S361" s="2">
        <f>IF(Derived_Metrics[[#This Row],[Revenue]]=0,0,Derived_Metrics[[#This Row],[Profit]]/Derived_Metrics[[#This Row],[Revenue]])</f>
        <v>-1.3333333333333334E-2</v>
      </c>
      <c r="T361" t="str">
        <f>IF(Derived_Metrics[[#This Row],[Profit]]&lt;0, "Loss","Profit")</f>
        <v>Loss</v>
      </c>
      <c r="U361" s="5">
        <f>Derived_Metrics[[#This Row],[Selling Price]]*Derived_Metrics[[#This Row],[Quantity]]*Derived_Metrics[[#This Row],[Discount]]</f>
        <v>2096.7000000000003</v>
      </c>
      <c r="V361" t="str">
        <f>IF(Derived_Metrics[[#This Row],[Discount]]&gt;0,"Discount Applied","No Discount")</f>
        <v>Discount Applied</v>
      </c>
      <c r="W361" t="str">
        <f>IF(Derived_Metrics[[#This Row],[Discount]]&gt;0.3,"High Discount","Low Discount")</f>
        <v>High Discount</v>
      </c>
      <c r="X361" s="13">
        <f>SUMIFS(Derived_Metrics[Customer_Revenue_Share],Derived_Metrics[Customee_ Revenue _Rank],"&lt;="&amp;Derived_Metrics[[#This Row],[Customee_ Revenue _Rank]])</f>
        <v>0.81081382809616587</v>
      </c>
      <c r="Y361" t="str">
        <f>IF(Derived_Metrics[[#This Row],[Cumulative_Revenue_%]]&lt;=0.8,"Top 80% Revenue","Remaining 20% Revenue")</f>
        <v>Remaining 20% Revenue</v>
      </c>
    </row>
    <row r="362" spans="1:25" x14ac:dyDescent="0.25">
      <c r="A362" t="s">
        <v>1735</v>
      </c>
      <c r="B362" s="1">
        <v>43038</v>
      </c>
      <c r="C362" t="s">
        <v>1622</v>
      </c>
      <c r="D362" s="4">
        <f>SUMIFS(Derived_Metrics[Revenue],Derived_Metrics[Customer ID],Derived_Metrics[[#This Row],[Customer ID]])</f>
        <v>4063.7359999999994</v>
      </c>
      <c r="E362" s="4">
        <f>SUMIFS(Derived_Metrics[Profit],Derived_Metrics[Customer ID],Derived_Metrics[[#This Row],[Customer ID]])</f>
        <v>-69.455799999999996</v>
      </c>
      <c r="F362" s="5">
        <f>_xlfn.PERCENTRANK.INC(Derived_Metrics[Customer Revenue],Derived_Metrics[[#This Row],[Customer Revenue]])</f>
        <v>0.48299999999999998</v>
      </c>
      <c r="G362" s="5" t="str" cm="1">
        <f t="array" ref="G362">_xlfn.IFS(Derived_Metrics[[#This Row],[Customer Revenue Percentile]]&gt;=0.8,"High Value",Derived_Metrics[[#This Row],[Customer Revenue Percentile]]&gt;=0.4,"Medium Value",TRUE,"Low Value")</f>
        <v>Medium Value</v>
      </c>
      <c r="H362" s="12">
        <f>_xlfn.RANK.EQ(Derived_Metrics[[#This Row],[Customer Revenue]],Derived_Metrics[Customer Revenue],0)</f>
        <v>1089</v>
      </c>
      <c r="I362" s="15">
        <f>Derived_Metrics[[#This Row],[Customer Revenue]]/SUM(Derived_Metrics[Customer Revenue])</f>
        <v>2.6084340452996413E-4</v>
      </c>
      <c r="J362" t="s">
        <v>1667</v>
      </c>
      <c r="K362" s="5">
        <f>SUMIFS(Derived_Metrics[Revenue],Derived_Metrics[Product ID],Derived_Metrics[[#This Row],[Product ID]])</f>
        <v>209.66400000000004</v>
      </c>
      <c r="L362" s="5">
        <f>SUMIFS(Derived_Metrics[Profit],Derived_Metrics[Product ID],Derived_Metrics[[#This Row],[Product ID]])</f>
        <v>-2.8672</v>
      </c>
      <c r="M362" s="5" t="str">
        <f>IF(AND(Derived_Metrics[[#This Row],[Product Revenue]]&gt;AVERAGE(Derived_Metrics[Product Revenue]),Derived_Metrics[[#This Row],[Product Profit]]&lt;0),"high sales Low Profit","Normal")</f>
        <v>Normal</v>
      </c>
      <c r="N362">
        <v>7.1680000000000001</v>
      </c>
      <c r="O362">
        <v>2</v>
      </c>
      <c r="P362">
        <v>0.2</v>
      </c>
      <c r="Q362">
        <v>0.98560000000000003</v>
      </c>
      <c r="R362">
        <f>Derived_Metrics[[#This Row],[Selling Price]]*Derived_Metrics[[#This Row],[Quantity]]</f>
        <v>14.336</v>
      </c>
      <c r="S362" s="2">
        <f>IF(Derived_Metrics[[#This Row],[Revenue]]=0,0,Derived_Metrics[[#This Row],[Profit]]/Derived_Metrics[[#This Row],[Revenue]])</f>
        <v>6.8750000000000006E-2</v>
      </c>
      <c r="T362" t="str">
        <f>IF(Derived_Metrics[[#This Row],[Profit]]&lt;0, "Loss","Profit")</f>
        <v>Profit</v>
      </c>
      <c r="U362" s="5">
        <f>Derived_Metrics[[#This Row],[Selling Price]]*Derived_Metrics[[#This Row],[Quantity]]*Derived_Metrics[[#This Row],[Discount]]</f>
        <v>2.8672000000000004</v>
      </c>
      <c r="V362" t="str">
        <f>IF(Derived_Metrics[[#This Row],[Discount]]&gt;0,"Discount Applied","No Discount")</f>
        <v>Discount Applied</v>
      </c>
      <c r="W362" t="str">
        <f>IF(Derived_Metrics[[#This Row],[Discount]]&gt;0.3,"High Discount","Low Discount")</f>
        <v>Low Discount</v>
      </c>
      <c r="X362" s="13">
        <f>SUMIFS(Derived_Metrics[Customer_Revenue_Share],Derived_Metrics[Customee_ Revenue _Rank],"&lt;="&amp;Derived_Metrics[[#This Row],[Customee_ Revenue _Rank]])</f>
        <v>0.88548604932700548</v>
      </c>
      <c r="Y362" t="str">
        <f>IF(Derived_Metrics[[#This Row],[Cumulative_Revenue_%]]&lt;=0.8,"Top 80% Revenue","Remaining 20% Revenue")</f>
        <v>Remaining 20% Revenue</v>
      </c>
    </row>
    <row r="363" spans="1:25" x14ac:dyDescent="0.25">
      <c r="A363" t="s">
        <v>1736</v>
      </c>
      <c r="B363" s="1">
        <v>42330</v>
      </c>
      <c r="C363" t="s">
        <v>746</v>
      </c>
      <c r="D363" s="4">
        <f>SUMIFS(Derived_Metrics[Revenue],Derived_Metrics[Customer ID],Derived_Metrics[[#This Row],[Customer ID]])</f>
        <v>4502.433</v>
      </c>
      <c r="E363" s="4">
        <f>SUMIFS(Derived_Metrics[Profit],Derived_Metrics[Customer ID],Derived_Metrics[[#This Row],[Customer ID]])</f>
        <v>81.510900000000007</v>
      </c>
      <c r="F363" s="5">
        <f>_xlfn.PERCENTRANK.INC(Derived_Metrics[Customer Revenue],Derived_Metrics[[#This Row],[Customer Revenue]])</f>
        <v>0.51800000000000002</v>
      </c>
      <c r="G363" s="5" t="str" cm="1">
        <f t="array" ref="G363">_xlfn.IFS(Derived_Metrics[[#This Row],[Customer Revenue Percentile]]&gt;=0.8,"High Value",Derived_Metrics[[#This Row],[Customer Revenue Percentile]]&gt;=0.4,"Medium Value",TRUE,"Low Value")</f>
        <v>Medium Value</v>
      </c>
      <c r="H363" s="12">
        <f>_xlfn.RANK.EQ(Derived_Metrics[[#This Row],[Customer Revenue]],Derived_Metrics[Customer Revenue],0)</f>
        <v>1017</v>
      </c>
      <c r="I363" s="15">
        <f>Derived_Metrics[[#This Row],[Customer Revenue]]/SUM(Derived_Metrics[Customer Revenue])</f>
        <v>2.8900252191285561E-4</v>
      </c>
      <c r="J363" t="s">
        <v>1738</v>
      </c>
      <c r="K363" s="5">
        <f>SUMIFS(Derived_Metrics[Revenue],Derived_Metrics[Product ID],Derived_Metrics[[#This Row],[Product ID]])</f>
        <v>6948.0099999999993</v>
      </c>
      <c r="L363" s="5">
        <f>SUMIFS(Derived_Metrics[Profit],Derived_Metrics[Product ID],Derived_Metrics[[#This Row],[Product ID]])</f>
        <v>-115.3074</v>
      </c>
      <c r="M363" s="5" t="str">
        <f>IF(AND(Derived_Metrics[[#This Row],[Product Revenue]]&gt;AVERAGE(Derived_Metrics[Product Revenue]),Derived_Metrics[[#This Row],[Product Profit]]&lt;0),"high sales Low Profit","Normal")</f>
        <v>Normal</v>
      </c>
      <c r="N363">
        <v>206.96199999999999</v>
      </c>
      <c r="O363">
        <v>2</v>
      </c>
      <c r="P363">
        <v>0.3</v>
      </c>
      <c r="Q363">
        <v>-32.522599999999997</v>
      </c>
      <c r="R363">
        <f>Derived_Metrics[[#This Row],[Selling Price]]*Derived_Metrics[[#This Row],[Quantity]]</f>
        <v>413.92399999999998</v>
      </c>
      <c r="S363" s="2">
        <f>IF(Derived_Metrics[[#This Row],[Revenue]]=0,0,Derived_Metrics[[#This Row],[Profit]]/Derived_Metrics[[#This Row],[Revenue]])</f>
        <v>-7.857142857142857E-2</v>
      </c>
      <c r="T363" t="str">
        <f>IF(Derived_Metrics[[#This Row],[Profit]]&lt;0, "Loss","Profit")</f>
        <v>Loss</v>
      </c>
      <c r="U363" s="5">
        <f>Derived_Metrics[[#This Row],[Selling Price]]*Derived_Metrics[[#This Row],[Quantity]]*Derived_Metrics[[#This Row],[Discount]]</f>
        <v>124.17719999999998</v>
      </c>
      <c r="V363" t="str">
        <f>IF(Derived_Metrics[[#This Row],[Discount]]&gt;0,"Discount Applied","No Discount")</f>
        <v>Discount Applied</v>
      </c>
      <c r="W363" t="str">
        <f>IF(Derived_Metrics[[#This Row],[Discount]]&gt;0.3,"High Discount","Low Discount")</f>
        <v>Low Discount</v>
      </c>
      <c r="X363" s="13">
        <f>SUMIFS(Derived_Metrics[Customer_Revenue_Share],Derived_Metrics[Customee_ Revenue _Rank],"&lt;="&amp;Derived_Metrics[[#This Row],[Customee_ Revenue _Rank]])</f>
        <v>0.86548700796517086</v>
      </c>
      <c r="Y363" t="str">
        <f>IF(Derived_Metrics[[#This Row],[Cumulative_Revenue_%]]&lt;=0.8,"Top 80% Revenue","Remaining 20% Revenue")</f>
        <v>Remaining 20% Revenue</v>
      </c>
    </row>
    <row r="364" spans="1:25" x14ac:dyDescent="0.25">
      <c r="A364" t="s">
        <v>1740</v>
      </c>
      <c r="B364" s="1">
        <v>43022</v>
      </c>
      <c r="C364" t="s">
        <v>1742</v>
      </c>
      <c r="D364" s="4">
        <f>SUMIFS(Derived_Metrics[Revenue],Derived_Metrics[Customer ID],Derived_Metrics[[#This Row],[Customer ID]])</f>
        <v>3712.7719999999999</v>
      </c>
      <c r="E364" s="4">
        <f>SUMIFS(Derived_Metrics[Profit],Derived_Metrics[Customer ID],Derived_Metrics[[#This Row],[Customer ID]])</f>
        <v>-78.873699999999985</v>
      </c>
      <c r="F364" s="5">
        <f>_xlfn.PERCENTRANK.INC(Derived_Metrics[Customer Revenue],Derived_Metrics[[#This Row],[Customer Revenue]])</f>
        <v>0.46200000000000002</v>
      </c>
      <c r="G364" s="5" t="str" cm="1">
        <f t="array" ref="G364">_xlfn.IFS(Derived_Metrics[[#This Row],[Customer Revenue Percentile]]&gt;=0.8,"High Value",Derived_Metrics[[#This Row],[Customer Revenue Percentile]]&gt;=0.4,"Medium Value",TRUE,"Low Value")</f>
        <v>Medium Value</v>
      </c>
      <c r="H364" s="12">
        <f>_xlfn.RANK.EQ(Derived_Metrics[[#This Row],[Customer Revenue]],Derived_Metrics[Customer Revenue],0)</f>
        <v>1137</v>
      </c>
      <c r="I364" s="15">
        <f>Derived_Metrics[[#This Row],[Customer Revenue]]/SUM(Derived_Metrics[Customer Revenue])</f>
        <v>2.3831569981994997E-4</v>
      </c>
      <c r="J364" t="s">
        <v>412</v>
      </c>
      <c r="K364" s="5">
        <f>SUMIFS(Derived_Metrics[Revenue],Derived_Metrics[Product ID],Derived_Metrics[[#This Row],[Product ID]])</f>
        <v>697.20200000000011</v>
      </c>
      <c r="L364" s="5">
        <f>SUMIFS(Derived_Metrics[Profit],Derived_Metrics[Product ID],Derived_Metrics[[#This Row],[Product ID]])</f>
        <v>47.725700000000003</v>
      </c>
      <c r="M364" s="5" t="str">
        <f>IF(AND(Derived_Metrics[[#This Row],[Product Revenue]]&gt;AVERAGE(Derived_Metrics[Product Revenue]),Derived_Metrics[[#This Row],[Product Profit]]&lt;0),"high sales Low Profit","Normal")</f>
        <v>Normal</v>
      </c>
      <c r="N364">
        <v>9.4600000000000009</v>
      </c>
      <c r="O364">
        <v>2</v>
      </c>
      <c r="P364">
        <v>0</v>
      </c>
      <c r="Q364">
        <v>3.6894</v>
      </c>
      <c r="R364">
        <f>Derived_Metrics[[#This Row],[Selling Price]]*Derived_Metrics[[#This Row],[Quantity]]</f>
        <v>18.920000000000002</v>
      </c>
      <c r="S364" s="2">
        <f>IF(Derived_Metrics[[#This Row],[Revenue]]=0,0,Derived_Metrics[[#This Row],[Profit]]/Derived_Metrics[[#This Row],[Revenue]])</f>
        <v>0.19499999999999998</v>
      </c>
      <c r="T364" t="str">
        <f>IF(Derived_Metrics[[#This Row],[Profit]]&lt;0, "Loss","Profit")</f>
        <v>Profit</v>
      </c>
      <c r="U364" s="5">
        <f>Derived_Metrics[[#This Row],[Selling Price]]*Derived_Metrics[[#This Row],[Quantity]]*Derived_Metrics[[#This Row],[Discount]]</f>
        <v>0</v>
      </c>
      <c r="V364" t="str">
        <f>IF(Derived_Metrics[[#This Row],[Discount]]&gt;0,"Discount Applied","No Discount")</f>
        <v>No Discount</v>
      </c>
      <c r="W364" t="str">
        <f>IF(Derived_Metrics[[#This Row],[Discount]]&gt;0.3,"High Discount","Low Discount")</f>
        <v>Low Discount</v>
      </c>
      <c r="X364" s="13">
        <f>SUMIFS(Derived_Metrics[Customer_Revenue_Share],Derived_Metrics[Customee_ Revenue _Rank],"&lt;="&amp;Derived_Metrics[[#This Row],[Customee_ Revenue _Rank]])</f>
        <v>0.89680774962780363</v>
      </c>
      <c r="Y364" t="str">
        <f>IF(Derived_Metrics[[#This Row],[Cumulative_Revenue_%]]&lt;=0.8,"Top 80% Revenue","Remaining 20% Revenue")</f>
        <v>Remaining 20% Revenue</v>
      </c>
    </row>
    <row r="365" spans="1:25" x14ac:dyDescent="0.25">
      <c r="A365" t="s">
        <v>1745</v>
      </c>
      <c r="B365" s="1">
        <v>42133</v>
      </c>
      <c r="C365" t="s">
        <v>1746</v>
      </c>
      <c r="D365" s="4">
        <f>SUMIFS(Derived_Metrics[Revenue],Derived_Metrics[Customer ID],Derived_Metrics[[#This Row],[Customer ID]])</f>
        <v>10264.279000000002</v>
      </c>
      <c r="E365" s="4">
        <f>SUMIFS(Derived_Metrics[Profit],Derived_Metrics[Customer ID],Derived_Metrics[[#This Row],[Customer ID]])</f>
        <v>67.504200000000012</v>
      </c>
      <c r="F365" s="5">
        <f>_xlfn.PERCENTRANK.INC(Derived_Metrics[Customer Revenue],Derived_Metrics[[#This Row],[Customer Revenue]])</f>
        <v>0.76100000000000001</v>
      </c>
      <c r="G365" s="5" t="str" cm="1">
        <f t="array" ref="G365">_xlfn.IFS(Derived_Metrics[[#This Row],[Customer Revenue Percentile]]&gt;=0.8,"High Value",Derived_Metrics[[#This Row],[Customer Revenue Percentile]]&gt;=0.4,"Medium Value",TRUE,"Low Value")</f>
        <v>Medium Value</v>
      </c>
      <c r="H365" s="12">
        <f>_xlfn.RANK.EQ(Derived_Metrics[[#This Row],[Customer Revenue]],Derived_Metrics[Customer Revenue],0)</f>
        <v>499</v>
      </c>
      <c r="I365" s="15">
        <f>Derived_Metrics[[#This Row],[Customer Revenue]]/SUM(Derived_Metrics[Customer Revenue])</f>
        <v>6.588443440728967E-4</v>
      </c>
      <c r="J365" t="s">
        <v>1748</v>
      </c>
      <c r="K365" s="5">
        <f>SUMIFS(Derived_Metrics[Revenue],Derived_Metrics[Product ID],Derived_Metrics[[#This Row],[Product ID]])</f>
        <v>3774.576</v>
      </c>
      <c r="L365" s="5">
        <f>SUMIFS(Derived_Metrics[Profit],Derived_Metrics[Product ID],Derived_Metrics[[#This Row],[Product ID]])</f>
        <v>24.196000000000002</v>
      </c>
      <c r="M365" s="5" t="str">
        <f>IF(AND(Derived_Metrics[[#This Row],[Product Revenue]]&gt;AVERAGE(Derived_Metrics[Product Revenue]),Derived_Metrics[[#This Row],[Product Profit]]&lt;0),"high sales Low Profit","Normal")</f>
        <v>Normal</v>
      </c>
      <c r="N365">
        <v>411.33199999999999</v>
      </c>
      <c r="O365">
        <v>4</v>
      </c>
      <c r="P365">
        <v>0.15</v>
      </c>
      <c r="Q365">
        <v>-4.8391999999999999</v>
      </c>
      <c r="R365">
        <f>Derived_Metrics[[#This Row],[Selling Price]]*Derived_Metrics[[#This Row],[Quantity]]</f>
        <v>1645.328</v>
      </c>
      <c r="S365" s="2">
        <f>IF(Derived_Metrics[[#This Row],[Revenue]]=0,0,Derived_Metrics[[#This Row],[Profit]]/Derived_Metrics[[#This Row],[Revenue]])</f>
        <v>-2.9411764705882353E-3</v>
      </c>
      <c r="T365" t="str">
        <f>IF(Derived_Metrics[[#This Row],[Profit]]&lt;0, "Loss","Profit")</f>
        <v>Loss</v>
      </c>
      <c r="U365" s="5">
        <f>Derived_Metrics[[#This Row],[Selling Price]]*Derived_Metrics[[#This Row],[Quantity]]*Derived_Metrics[[#This Row],[Discount]]</f>
        <v>246.79919999999998</v>
      </c>
      <c r="V365" t="str">
        <f>IF(Derived_Metrics[[#This Row],[Discount]]&gt;0,"Discount Applied","No Discount")</f>
        <v>Discount Applied</v>
      </c>
      <c r="W365" t="str">
        <f>IF(Derived_Metrics[[#This Row],[Discount]]&gt;0.3,"High Discount","Low Discount")</f>
        <v>Low Discount</v>
      </c>
      <c r="X365" s="13">
        <f>SUMIFS(Derived_Metrics[Customer_Revenue_Share],Derived_Metrics[Customee_ Revenue _Rank],"&lt;="&amp;Derived_Metrics[[#This Row],[Customee_ Revenue _Rank]])</f>
        <v>0.63100154134193309</v>
      </c>
      <c r="Y365" t="str">
        <f>IF(Derived_Metrics[[#This Row],[Cumulative_Revenue_%]]&lt;=0.8,"Top 80% Revenue","Remaining 20% Revenue")</f>
        <v>Top 80% Revenue</v>
      </c>
    </row>
    <row r="366" spans="1:25" x14ac:dyDescent="0.25">
      <c r="A366" t="s">
        <v>1745</v>
      </c>
      <c r="B366" s="1">
        <v>42133</v>
      </c>
      <c r="C366" t="s">
        <v>1746</v>
      </c>
      <c r="D366" s="4">
        <f>SUMIFS(Derived_Metrics[Revenue],Derived_Metrics[Customer ID],Derived_Metrics[[#This Row],[Customer ID]])</f>
        <v>10264.279000000002</v>
      </c>
      <c r="E366" s="4">
        <f>SUMIFS(Derived_Metrics[Profit],Derived_Metrics[Customer ID],Derived_Metrics[[#This Row],[Customer ID]])</f>
        <v>67.504200000000012</v>
      </c>
      <c r="F366" s="5">
        <f>_xlfn.PERCENTRANK.INC(Derived_Metrics[Customer Revenue],Derived_Metrics[[#This Row],[Customer Revenue]])</f>
        <v>0.76100000000000001</v>
      </c>
      <c r="G366" s="5" t="str" cm="1">
        <f t="array" ref="G366">_xlfn.IFS(Derived_Metrics[[#This Row],[Customer Revenue Percentile]]&gt;=0.8,"High Value",Derived_Metrics[[#This Row],[Customer Revenue Percentile]]&gt;=0.4,"Medium Value",TRUE,"Low Value")</f>
        <v>Medium Value</v>
      </c>
      <c r="H366" s="12">
        <f>_xlfn.RANK.EQ(Derived_Metrics[[#This Row],[Customer Revenue]],Derived_Metrics[Customer Revenue],0)</f>
        <v>499</v>
      </c>
      <c r="I366" s="15">
        <f>Derived_Metrics[[#This Row],[Customer Revenue]]/SUM(Derived_Metrics[Customer Revenue])</f>
        <v>6.588443440728967E-4</v>
      </c>
      <c r="J366" t="s">
        <v>1750</v>
      </c>
      <c r="K366" s="5">
        <f>SUMIFS(Derived_Metrics[Revenue],Derived_Metrics[Product ID],Derived_Metrics[[#This Row],[Product ID]])</f>
        <v>5653.5666000000001</v>
      </c>
      <c r="L366" s="5">
        <f>SUMIFS(Derived_Metrics[Profit],Derived_Metrics[Product ID],Derived_Metrics[[#This Row],[Product ID]])</f>
        <v>-78.186399999999992</v>
      </c>
      <c r="M366" s="5" t="str">
        <f>IF(AND(Derived_Metrics[[#This Row],[Product Revenue]]&gt;AVERAGE(Derived_Metrics[Product Revenue]),Derived_Metrics[[#This Row],[Product Profit]]&lt;0),"high sales Low Profit","Normal")</f>
        <v>Normal</v>
      </c>
      <c r="N366">
        <v>293.19900000000001</v>
      </c>
      <c r="O366">
        <v>3</v>
      </c>
      <c r="P366">
        <v>0.15</v>
      </c>
      <c r="Q366">
        <v>-20.696400000000001</v>
      </c>
      <c r="R366">
        <f>Derived_Metrics[[#This Row],[Selling Price]]*Derived_Metrics[[#This Row],[Quantity]]</f>
        <v>879.59699999999998</v>
      </c>
      <c r="S366" s="2">
        <f>IF(Derived_Metrics[[#This Row],[Revenue]]=0,0,Derived_Metrics[[#This Row],[Profit]]/Derived_Metrics[[#This Row],[Revenue]])</f>
        <v>-2.3529411764705882E-2</v>
      </c>
      <c r="T366" t="str">
        <f>IF(Derived_Metrics[[#This Row],[Profit]]&lt;0, "Loss","Profit")</f>
        <v>Loss</v>
      </c>
      <c r="U366" s="5">
        <f>Derived_Metrics[[#This Row],[Selling Price]]*Derived_Metrics[[#This Row],[Quantity]]*Derived_Metrics[[#This Row],[Discount]]</f>
        <v>131.93955</v>
      </c>
      <c r="V366" t="str">
        <f>IF(Derived_Metrics[[#This Row],[Discount]]&gt;0,"Discount Applied","No Discount")</f>
        <v>Discount Applied</v>
      </c>
      <c r="W366" t="str">
        <f>IF(Derived_Metrics[[#This Row],[Discount]]&gt;0.3,"High Discount","Low Discount")</f>
        <v>Low Discount</v>
      </c>
      <c r="X366" s="13">
        <f>SUMIFS(Derived_Metrics[Customer_Revenue_Share],Derived_Metrics[Customee_ Revenue _Rank],"&lt;="&amp;Derived_Metrics[[#This Row],[Customee_ Revenue _Rank]])</f>
        <v>0.63100154134193309</v>
      </c>
      <c r="Y366" t="str">
        <f>IF(Derived_Metrics[[#This Row],[Cumulative_Revenue_%]]&lt;=0.8,"Top 80% Revenue","Remaining 20% Revenue")</f>
        <v>Top 80% Revenue</v>
      </c>
    </row>
    <row r="367" spans="1:25" x14ac:dyDescent="0.25">
      <c r="A367" t="s">
        <v>1752</v>
      </c>
      <c r="B367" s="1">
        <v>42468</v>
      </c>
      <c r="C367" t="s">
        <v>1753</v>
      </c>
      <c r="D367" s="4">
        <f>SUMIFS(Derived_Metrics[Revenue],Derived_Metrics[Customer ID],Derived_Metrics[[#This Row],[Customer ID]])</f>
        <v>6654.96</v>
      </c>
      <c r="E367" s="4">
        <f>SUMIFS(Derived_Metrics[Profit],Derived_Metrics[Customer ID],Derived_Metrics[[#This Row],[Customer ID]])</f>
        <v>153.15479999999999</v>
      </c>
      <c r="F367" s="5">
        <f>_xlfn.PERCENTRANK.INC(Derived_Metrics[Customer Revenue],Derived_Metrics[[#This Row],[Customer Revenue]])</f>
        <v>0.63200000000000001</v>
      </c>
      <c r="G367" s="5" t="str" cm="1">
        <f t="array" ref="G367">_xlfn.IFS(Derived_Metrics[[#This Row],[Customer Revenue Percentile]]&gt;=0.8,"High Value",Derived_Metrics[[#This Row],[Customer Revenue Percentile]]&gt;=0.4,"Medium Value",TRUE,"Low Value")</f>
        <v>Medium Value</v>
      </c>
      <c r="H367" s="12">
        <f>_xlfn.RANK.EQ(Derived_Metrics[[#This Row],[Customer Revenue]],Derived_Metrics[Customer Revenue],0)</f>
        <v>780</v>
      </c>
      <c r="I367" s="15">
        <f>Derived_Metrics[[#This Row],[Customer Revenue]]/SUM(Derived_Metrics[Customer Revenue])</f>
        <v>4.2716909351658925E-4</v>
      </c>
      <c r="J367" t="s">
        <v>1756</v>
      </c>
      <c r="K367" s="5">
        <f>SUMIFS(Derived_Metrics[Revenue],Derived_Metrics[Product ID],Derived_Metrics[[#This Row],[Product ID]])</f>
        <v>1529.8799999999997</v>
      </c>
      <c r="L367" s="5">
        <f>SUMIFS(Derived_Metrics[Profit],Derived_Metrics[Product ID],Derived_Metrics[[#This Row],[Product ID]])</f>
        <v>108.092</v>
      </c>
      <c r="M367" s="5" t="str">
        <f>IF(AND(Derived_Metrics[[#This Row],[Product Revenue]]&gt;AVERAGE(Derived_Metrics[Product Revenue]),Derived_Metrics[[#This Row],[Product Profit]]&lt;0),"high sales Low Profit","Normal")</f>
        <v>Normal</v>
      </c>
      <c r="N367">
        <v>109.8</v>
      </c>
      <c r="O367">
        <v>9</v>
      </c>
      <c r="P367">
        <v>0</v>
      </c>
      <c r="Q367">
        <v>46.116</v>
      </c>
      <c r="R367">
        <f>Derived_Metrics[[#This Row],[Selling Price]]*Derived_Metrics[[#This Row],[Quantity]]</f>
        <v>988.19999999999993</v>
      </c>
      <c r="S367" s="2">
        <f>IF(Derived_Metrics[[#This Row],[Revenue]]=0,0,Derived_Metrics[[#This Row],[Profit]]/Derived_Metrics[[#This Row],[Revenue]])</f>
        <v>4.6666666666666669E-2</v>
      </c>
      <c r="T367" t="str">
        <f>IF(Derived_Metrics[[#This Row],[Profit]]&lt;0, "Loss","Profit")</f>
        <v>Profit</v>
      </c>
      <c r="U367" s="5">
        <f>Derived_Metrics[[#This Row],[Selling Price]]*Derived_Metrics[[#This Row],[Quantity]]*Derived_Metrics[[#This Row],[Discount]]</f>
        <v>0</v>
      </c>
      <c r="V367" t="str">
        <f>IF(Derived_Metrics[[#This Row],[Discount]]&gt;0,"Discount Applied","No Discount")</f>
        <v>No Discount</v>
      </c>
      <c r="W367" t="str">
        <f>IF(Derived_Metrics[[#This Row],[Discount]]&gt;0.3,"High Discount","Low Discount")</f>
        <v>Low Discount</v>
      </c>
      <c r="X367" s="13">
        <f>SUMIFS(Derived_Metrics[Customer_Revenue_Share],Derived_Metrics[Customee_ Revenue _Rank],"&lt;="&amp;Derived_Metrics[[#This Row],[Customee_ Revenue _Rank]])</f>
        <v>0.77980650460484635</v>
      </c>
      <c r="Y367" t="str">
        <f>IF(Derived_Metrics[[#This Row],[Cumulative_Revenue_%]]&lt;=0.8,"Top 80% Revenue","Remaining 20% Revenue")</f>
        <v>Top 80% Revenue</v>
      </c>
    </row>
    <row r="368" spans="1:25" x14ac:dyDescent="0.25">
      <c r="A368" t="s">
        <v>1758</v>
      </c>
      <c r="B368" s="1">
        <v>41651</v>
      </c>
      <c r="C368" t="s">
        <v>787</v>
      </c>
      <c r="D368" s="4">
        <f>SUMIFS(Derived_Metrics[Revenue],Derived_Metrics[Customer ID],Derived_Metrics[[#This Row],[Customer ID]])</f>
        <v>22657.09</v>
      </c>
      <c r="E368" s="4">
        <f>SUMIFS(Derived_Metrics[Profit],Derived_Metrics[Customer ID],Derived_Metrics[[#This Row],[Customer ID]])</f>
        <v>688.14420000000007</v>
      </c>
      <c r="F368" s="5">
        <f>_xlfn.PERCENTRANK.INC(Derived_Metrics[Customer Revenue],Derived_Metrics[[#This Row],[Customer Revenue]])</f>
        <v>0.93</v>
      </c>
      <c r="G368" s="5" t="str" cm="1">
        <f t="array" ref="G368">_xlfn.IFS(Derived_Metrics[[#This Row],[Customer Revenue Percentile]]&gt;=0.8,"High Value",Derived_Metrics[[#This Row],[Customer Revenue Percentile]]&gt;=0.4,"Medium Value",TRUE,"Low Value")</f>
        <v>High Value</v>
      </c>
      <c r="H368" s="12">
        <f>_xlfn.RANK.EQ(Derived_Metrics[[#This Row],[Customer Revenue]],Derived_Metrics[Customer Revenue],0)</f>
        <v>146</v>
      </c>
      <c r="I368" s="15">
        <f>Derived_Metrics[[#This Row],[Customer Revenue]]/SUM(Derived_Metrics[Customer Revenue])</f>
        <v>1.4543150668108868E-3</v>
      </c>
      <c r="J368" t="s">
        <v>1760</v>
      </c>
      <c r="K368" s="5">
        <f>SUMIFS(Derived_Metrics[Revenue],Derived_Metrics[Product ID],Derived_Metrics[[#This Row],[Product ID]])</f>
        <v>43310.931999999993</v>
      </c>
      <c r="L368" s="5">
        <f>SUMIFS(Derived_Metrics[Profit],Derived_Metrics[Product ID],Derived_Metrics[[#This Row],[Product ID]])</f>
        <v>1305.6455999999998</v>
      </c>
      <c r="M368" s="5" t="str">
        <f>IF(AND(Derived_Metrics[[#This Row],[Product Revenue]]&gt;AVERAGE(Derived_Metrics[Product Revenue]),Derived_Metrics[[#This Row],[Product Profit]]&lt;0),"high sales Low Profit","Normal")</f>
        <v>Normal</v>
      </c>
      <c r="N368">
        <v>2807.84</v>
      </c>
      <c r="O368">
        <v>8</v>
      </c>
      <c r="P368">
        <v>0</v>
      </c>
      <c r="Q368">
        <v>673.88160000000005</v>
      </c>
      <c r="R368">
        <f>Derived_Metrics[[#This Row],[Selling Price]]*Derived_Metrics[[#This Row],[Quantity]]</f>
        <v>22462.720000000001</v>
      </c>
      <c r="S368" s="2">
        <f>IF(Derived_Metrics[[#This Row],[Revenue]]=0,0,Derived_Metrics[[#This Row],[Profit]]/Derived_Metrics[[#This Row],[Revenue]])</f>
        <v>0.03</v>
      </c>
      <c r="T368" t="str">
        <f>IF(Derived_Metrics[[#This Row],[Profit]]&lt;0, "Loss","Profit")</f>
        <v>Profit</v>
      </c>
      <c r="U368" s="5">
        <f>Derived_Metrics[[#This Row],[Selling Price]]*Derived_Metrics[[#This Row],[Quantity]]*Derived_Metrics[[#This Row],[Discount]]</f>
        <v>0</v>
      </c>
      <c r="V368" t="str">
        <f>IF(Derived_Metrics[[#This Row],[Discount]]&gt;0,"Discount Applied","No Discount")</f>
        <v>No Discount</v>
      </c>
      <c r="W368" t="str">
        <f>IF(Derived_Metrics[[#This Row],[Discount]]&gt;0.3,"High Discount","Low Discount")</f>
        <v>Low Discount</v>
      </c>
      <c r="X368" s="13">
        <f>SUMIFS(Derived_Metrics[Customer_Revenue_Share],Derived_Metrics[Customee_ Revenue _Rank],"&lt;="&amp;Derived_Metrics[[#This Row],[Customee_ Revenue _Rank]])</f>
        <v>0.30977579014414713</v>
      </c>
      <c r="Y368" t="str">
        <f>IF(Derived_Metrics[[#This Row],[Cumulative_Revenue_%]]&lt;=0.8,"Top 80% Revenue","Remaining 20% Revenue")</f>
        <v>Top 80% Revenue</v>
      </c>
    </row>
    <row r="369" spans="1:25" x14ac:dyDescent="0.25">
      <c r="A369" t="s">
        <v>1762</v>
      </c>
      <c r="B369" s="1">
        <v>42558</v>
      </c>
      <c r="C369" t="s">
        <v>1763</v>
      </c>
      <c r="D369" s="4">
        <f>SUMIFS(Derived_Metrics[Revenue],Derived_Metrics[Customer ID],Derived_Metrics[[#This Row],[Customer ID]])</f>
        <v>2852.75</v>
      </c>
      <c r="E369" s="4">
        <f>SUMIFS(Derived_Metrics[Profit],Derived_Metrics[Customer ID],Derived_Metrics[[#This Row],[Customer ID]])</f>
        <v>162.04599999999999</v>
      </c>
      <c r="F369" s="5">
        <f>_xlfn.PERCENTRANK.INC(Derived_Metrics[Customer Revenue],Derived_Metrics[[#This Row],[Customer Revenue]])</f>
        <v>0.37</v>
      </c>
      <c r="G369" s="5" t="str" cm="1">
        <f t="array" ref="G369">_xlfn.IFS(Derived_Metrics[[#This Row],[Customer Revenue Percentile]]&gt;=0.8,"High Value",Derived_Metrics[[#This Row],[Customer Revenue Percentile]]&gt;=0.4,"Medium Value",TRUE,"Low Value")</f>
        <v>Low Value</v>
      </c>
      <c r="H369" s="12">
        <f>_xlfn.RANK.EQ(Derived_Metrics[[#This Row],[Customer Revenue]],Derived_Metrics[Customer Revenue],0)</f>
        <v>1335</v>
      </c>
      <c r="I369" s="15">
        <f>Derived_Metrics[[#This Row],[Customer Revenue]]/SUM(Derived_Metrics[Customer Revenue])</f>
        <v>1.8311254035027259E-4</v>
      </c>
      <c r="J369" t="s">
        <v>681</v>
      </c>
      <c r="K369" s="5">
        <f>SUMIFS(Derived_Metrics[Revenue],Derived_Metrics[Product ID],Derived_Metrics[[#This Row],[Product ID]])</f>
        <v>1621.6880000000001</v>
      </c>
      <c r="L369" s="5">
        <f>SUMIFS(Derived_Metrics[Profit],Derived_Metrics[Product ID],Derived_Metrics[[#This Row],[Product ID]])</f>
        <v>101.7868</v>
      </c>
      <c r="M369" s="5" t="str">
        <f>IF(AND(Derived_Metrics[[#This Row],[Product Revenue]]&gt;AVERAGE(Derived_Metrics[Product Revenue]),Derived_Metrics[[#This Row],[Product Profit]]&lt;0),"high sales Low Profit","Normal")</f>
        <v>Normal</v>
      </c>
      <c r="N369">
        <v>215.65</v>
      </c>
      <c r="O369">
        <v>5</v>
      </c>
      <c r="P369">
        <v>0</v>
      </c>
      <c r="Q369">
        <v>73.320999999999998</v>
      </c>
      <c r="R369">
        <f>Derived_Metrics[[#This Row],[Selling Price]]*Derived_Metrics[[#This Row],[Quantity]]</f>
        <v>1078.25</v>
      </c>
      <c r="S369" s="2">
        <f>IF(Derived_Metrics[[#This Row],[Revenue]]=0,0,Derived_Metrics[[#This Row],[Profit]]/Derived_Metrics[[#This Row],[Revenue]])</f>
        <v>6.8000000000000005E-2</v>
      </c>
      <c r="T369" t="str">
        <f>IF(Derived_Metrics[[#This Row],[Profit]]&lt;0, "Loss","Profit")</f>
        <v>Profit</v>
      </c>
      <c r="U369" s="5">
        <f>Derived_Metrics[[#This Row],[Selling Price]]*Derived_Metrics[[#This Row],[Quantity]]*Derived_Metrics[[#This Row],[Discount]]</f>
        <v>0</v>
      </c>
      <c r="V369" t="str">
        <f>IF(Derived_Metrics[[#This Row],[Discount]]&gt;0,"Discount Applied","No Discount")</f>
        <v>No Discount</v>
      </c>
      <c r="W369" t="str">
        <f>IF(Derived_Metrics[[#This Row],[Discount]]&gt;0.3,"High Discount","Low Discount")</f>
        <v>Low Discount</v>
      </c>
      <c r="X369" s="13">
        <f>SUMIFS(Derived_Metrics[Customer_Revenue_Share],Derived_Metrics[Customee_ Revenue _Rank],"&lt;="&amp;Derived_Metrics[[#This Row],[Customee_ Revenue _Rank]])</f>
        <v>0.9374411512385088</v>
      </c>
      <c r="Y369" t="str">
        <f>IF(Derived_Metrics[[#This Row],[Cumulative_Revenue_%]]&lt;=0.8,"Top 80% Revenue","Remaining 20% Revenue")</f>
        <v>Remaining 20% Revenue</v>
      </c>
    </row>
    <row r="370" spans="1:25" x14ac:dyDescent="0.25">
      <c r="A370" t="s">
        <v>1766</v>
      </c>
      <c r="B370" s="1">
        <v>42687</v>
      </c>
      <c r="C370" t="s">
        <v>1768</v>
      </c>
      <c r="D370" s="4">
        <f>SUMIFS(Derived_Metrics[Revenue],Derived_Metrics[Customer ID],Derived_Metrics[[#This Row],[Customer ID]])</f>
        <v>4.18</v>
      </c>
      <c r="E370" s="4">
        <f>SUMIFS(Derived_Metrics[Profit],Derived_Metrics[Customer ID],Derived_Metrics[[#This Row],[Customer ID]])</f>
        <v>1.5047999999999999</v>
      </c>
      <c r="F370" s="5">
        <f>_xlfn.PERCENTRANK.INC(Derived_Metrics[Customer Revenue],Derived_Metrics[[#This Row],[Customer Revenue]])</f>
        <v>0</v>
      </c>
      <c r="G370" s="5" t="str" cm="1">
        <f t="array" ref="G370">_xlfn.IFS(Derived_Metrics[[#This Row],[Customer Revenue Percentile]]&gt;=0.8,"High Value",Derived_Metrics[[#This Row],[Customer Revenue Percentile]]&gt;=0.4,"Medium Value",TRUE,"Low Value")</f>
        <v>Low Value</v>
      </c>
      <c r="H370" s="12">
        <f>_xlfn.RANK.EQ(Derived_Metrics[[#This Row],[Customer Revenue]],Derived_Metrics[Customer Revenue],0)</f>
        <v>2120</v>
      </c>
      <c r="I370" s="15">
        <f>Derived_Metrics[[#This Row],[Customer Revenue]]/SUM(Derived_Metrics[Customer Revenue])</f>
        <v>2.6830616726461814E-7</v>
      </c>
      <c r="J370" t="s">
        <v>1544</v>
      </c>
      <c r="K370" s="5">
        <f>SUMIFS(Derived_Metrics[Revenue],Derived_Metrics[Product ID],Derived_Metrics[[#This Row],[Product ID]])</f>
        <v>1453.568</v>
      </c>
      <c r="L370" s="5">
        <f>SUMIFS(Derived_Metrics[Profit],Derived_Metrics[Product ID],Derived_Metrics[[#This Row],[Product ID]])</f>
        <v>116.7148</v>
      </c>
      <c r="M370" s="5" t="str">
        <f>IF(AND(Derived_Metrics[[#This Row],[Product Revenue]]&gt;AVERAGE(Derived_Metrics[Product Revenue]),Derived_Metrics[[#This Row],[Product Profit]]&lt;0),"high sales Low Profit","Normal")</f>
        <v>Normal</v>
      </c>
      <c r="N370">
        <v>4.18</v>
      </c>
      <c r="O370">
        <v>1</v>
      </c>
      <c r="P370">
        <v>0</v>
      </c>
      <c r="Q370">
        <v>1.5047999999999999</v>
      </c>
      <c r="R370">
        <f>Derived_Metrics[[#This Row],[Selling Price]]*Derived_Metrics[[#This Row],[Quantity]]</f>
        <v>4.18</v>
      </c>
      <c r="S370" s="2">
        <f>IF(Derived_Metrics[[#This Row],[Revenue]]=0,0,Derived_Metrics[[#This Row],[Profit]]/Derived_Metrics[[#This Row],[Revenue]])</f>
        <v>0.36</v>
      </c>
      <c r="T370" t="str">
        <f>IF(Derived_Metrics[[#This Row],[Profit]]&lt;0, "Loss","Profit")</f>
        <v>Profit</v>
      </c>
      <c r="U370" s="5">
        <f>Derived_Metrics[[#This Row],[Selling Price]]*Derived_Metrics[[#This Row],[Quantity]]*Derived_Metrics[[#This Row],[Discount]]</f>
        <v>0</v>
      </c>
      <c r="V370" t="str">
        <f>IF(Derived_Metrics[[#This Row],[Discount]]&gt;0,"Discount Applied","No Discount")</f>
        <v>No Discount</v>
      </c>
      <c r="W370" t="str">
        <f>IF(Derived_Metrics[[#This Row],[Discount]]&gt;0.3,"High Discount","Low Discount")</f>
        <v>Low Discount</v>
      </c>
      <c r="X370" s="13">
        <f>SUMIFS(Derived_Metrics[Customer_Revenue_Share],Derived_Metrics[Customee_ Revenue _Rank],"&lt;="&amp;Derived_Metrics[[#This Row],[Customee_ Revenue _Rank]])</f>
        <v>0.99999987239410415</v>
      </c>
      <c r="Y370" t="str">
        <f>IF(Derived_Metrics[[#This Row],[Cumulative_Revenue_%]]&lt;=0.8,"Top 80% Revenue","Remaining 20% Revenue")</f>
        <v>Remaining 20% Revenue</v>
      </c>
    </row>
    <row r="371" spans="1:25" x14ac:dyDescent="0.25">
      <c r="A371" t="s">
        <v>1770</v>
      </c>
      <c r="B371" s="1">
        <v>42666</v>
      </c>
      <c r="C371" t="s">
        <v>290</v>
      </c>
      <c r="D371" s="4">
        <f>SUMIFS(Derived_Metrics[Revenue],Derived_Metrics[Customer ID],Derived_Metrics[[#This Row],[Customer ID]])</f>
        <v>3207.6080000000002</v>
      </c>
      <c r="E371" s="4">
        <f>SUMIFS(Derived_Metrics[Profit],Derived_Metrics[Customer ID],Derived_Metrics[[#This Row],[Customer ID]])</f>
        <v>233.41680000000002</v>
      </c>
      <c r="F371" s="5">
        <f>_xlfn.PERCENTRANK.INC(Derived_Metrics[Customer Revenue],Derived_Metrics[[#This Row],[Customer Revenue]])</f>
        <v>0.41199999999999998</v>
      </c>
      <c r="G371" s="5" t="str" cm="1">
        <f t="array" ref="G371">_xlfn.IFS(Derived_Metrics[[#This Row],[Customer Revenue Percentile]]&gt;=0.8,"High Value",Derived_Metrics[[#This Row],[Customer Revenue Percentile]]&gt;=0.4,"Medium Value",TRUE,"Low Value")</f>
        <v>Medium Value</v>
      </c>
      <c r="H371" s="12">
        <f>_xlfn.RANK.EQ(Derived_Metrics[[#This Row],[Customer Revenue]],Derived_Metrics[Customer Revenue],0)</f>
        <v>1244</v>
      </c>
      <c r="I371" s="15">
        <f>Derived_Metrics[[#This Row],[Customer Revenue]]/SUM(Derived_Metrics[Customer Revenue])</f>
        <v>2.0589019343715965E-4</v>
      </c>
      <c r="J371" t="s">
        <v>1773</v>
      </c>
      <c r="K371" s="5">
        <f>SUMIFS(Derived_Metrics[Revenue],Derived_Metrics[Product ID],Derived_Metrics[[#This Row],[Product ID]])</f>
        <v>938.20199999999988</v>
      </c>
      <c r="L371" s="5">
        <f>SUMIFS(Derived_Metrics[Profit],Derived_Metrics[Product ID],Derived_Metrics[[#This Row],[Product ID]])</f>
        <v>20.771999999999998</v>
      </c>
      <c r="M371" s="5" t="str">
        <f>IF(AND(Derived_Metrics[[#This Row],[Product Revenue]]&gt;AVERAGE(Derived_Metrics[Product Revenue]),Derived_Metrics[[#This Row],[Product Profit]]&lt;0),"high sales Low Profit","Normal")</f>
        <v>Normal</v>
      </c>
      <c r="N371">
        <v>16.155999999999999</v>
      </c>
      <c r="O371">
        <v>7</v>
      </c>
      <c r="P371">
        <v>0.6</v>
      </c>
      <c r="Q371">
        <v>-12.117000000000001</v>
      </c>
      <c r="R371">
        <f>Derived_Metrics[[#This Row],[Selling Price]]*Derived_Metrics[[#This Row],[Quantity]]</f>
        <v>113.09199999999998</v>
      </c>
      <c r="S371" s="2">
        <f>IF(Derived_Metrics[[#This Row],[Revenue]]=0,0,Derived_Metrics[[#This Row],[Profit]]/Derived_Metrics[[#This Row],[Revenue]])</f>
        <v>-0.10714285714285716</v>
      </c>
      <c r="T371" t="str">
        <f>IF(Derived_Metrics[[#This Row],[Profit]]&lt;0, "Loss","Profit")</f>
        <v>Loss</v>
      </c>
      <c r="U371" s="5">
        <f>Derived_Metrics[[#This Row],[Selling Price]]*Derived_Metrics[[#This Row],[Quantity]]*Derived_Metrics[[#This Row],[Discount]]</f>
        <v>67.855199999999982</v>
      </c>
      <c r="V371" t="str">
        <f>IF(Derived_Metrics[[#This Row],[Discount]]&gt;0,"Discount Applied","No Discount")</f>
        <v>Discount Applied</v>
      </c>
      <c r="W371" t="str">
        <f>IF(Derived_Metrics[[#This Row],[Discount]]&gt;0.3,"High Discount","Low Discount")</f>
        <v>High Discount</v>
      </c>
      <c r="X371" s="13">
        <f>SUMIFS(Derived_Metrics[Customer_Revenue_Share],Derived_Metrics[Customee_ Revenue _Rank],"&lt;="&amp;Derived_Metrics[[#This Row],[Customee_ Revenue _Rank]])</f>
        <v>0.920269334686737</v>
      </c>
      <c r="Y371" t="str">
        <f>IF(Derived_Metrics[[#This Row],[Cumulative_Revenue_%]]&lt;=0.8,"Top 80% Revenue","Remaining 20% Revenue")</f>
        <v>Remaining 20% Revenue</v>
      </c>
    </row>
    <row r="372" spans="1:25" x14ac:dyDescent="0.25">
      <c r="A372" t="s">
        <v>1775</v>
      </c>
      <c r="B372" s="1">
        <v>41888</v>
      </c>
      <c r="C372" t="s">
        <v>1776</v>
      </c>
      <c r="D372" s="4">
        <f>SUMIFS(Derived_Metrics[Revenue],Derived_Metrics[Customer ID],Derived_Metrics[[#This Row],[Customer ID]])</f>
        <v>10089.1</v>
      </c>
      <c r="E372" s="4">
        <f>SUMIFS(Derived_Metrics[Profit],Derived_Metrics[Customer ID],Derived_Metrics[[#This Row],[Customer ID]])</f>
        <v>245.02099999999999</v>
      </c>
      <c r="F372" s="5">
        <f>_xlfn.PERCENTRANK.INC(Derived_Metrics[Customer Revenue],Derived_Metrics[[#This Row],[Customer Revenue]])</f>
        <v>0.752</v>
      </c>
      <c r="G372" s="5" t="str" cm="1">
        <f t="array" ref="G372">_xlfn.IFS(Derived_Metrics[[#This Row],[Customer Revenue Percentile]]&gt;=0.8,"High Value",Derived_Metrics[[#This Row],[Customer Revenue Percentile]]&gt;=0.4,"Medium Value",TRUE,"Low Value")</f>
        <v>Medium Value</v>
      </c>
      <c r="H372" s="12">
        <f>_xlfn.RANK.EQ(Derived_Metrics[[#This Row],[Customer Revenue]],Derived_Metrics[Customer Revenue],0)</f>
        <v>525</v>
      </c>
      <c r="I372" s="15">
        <f>Derived_Metrics[[#This Row],[Customer Revenue]]/SUM(Derived_Metrics[Customer Revenue])</f>
        <v>6.4759994070561215E-4</v>
      </c>
      <c r="J372" t="s">
        <v>227</v>
      </c>
      <c r="K372" s="5">
        <f>SUMIFS(Derived_Metrics[Revenue],Derived_Metrics[Product ID],Derived_Metrics[[#This Row],[Product ID]])</f>
        <v>16554.36</v>
      </c>
      <c r="L372" s="5">
        <f>SUMIFS(Derived_Metrics[Profit],Derived_Metrics[Product ID],Derived_Metrics[[#This Row],[Product ID]])</f>
        <v>-164.72000000000003</v>
      </c>
      <c r="M372" s="5" t="str">
        <f>IF(AND(Derived_Metrics[[#This Row],[Product Revenue]]&gt;AVERAGE(Derived_Metrics[Product Revenue]),Derived_Metrics[[#This Row],[Product Profit]]&lt;0),"high sales Low Profit","Normal")</f>
        <v>high sales Low Profit</v>
      </c>
      <c r="N372">
        <v>1441.3</v>
      </c>
      <c r="O372">
        <v>7</v>
      </c>
      <c r="P372">
        <v>0</v>
      </c>
      <c r="Q372">
        <v>245.02099999999999</v>
      </c>
      <c r="R372">
        <f>Derived_Metrics[[#This Row],[Selling Price]]*Derived_Metrics[[#This Row],[Quantity]]</f>
        <v>10089.1</v>
      </c>
      <c r="S372" s="2">
        <f>IF(Derived_Metrics[[#This Row],[Revenue]]=0,0,Derived_Metrics[[#This Row],[Profit]]/Derived_Metrics[[#This Row],[Revenue]])</f>
        <v>2.4285714285714282E-2</v>
      </c>
      <c r="T372" t="str">
        <f>IF(Derived_Metrics[[#This Row],[Profit]]&lt;0, "Loss","Profit")</f>
        <v>Profit</v>
      </c>
      <c r="U372" s="5">
        <f>Derived_Metrics[[#This Row],[Selling Price]]*Derived_Metrics[[#This Row],[Quantity]]*Derived_Metrics[[#This Row],[Discount]]</f>
        <v>0</v>
      </c>
      <c r="V372" t="str">
        <f>IF(Derived_Metrics[[#This Row],[Discount]]&gt;0,"Discount Applied","No Discount")</f>
        <v>No Discount</v>
      </c>
      <c r="W372" t="str">
        <f>IF(Derived_Metrics[[#This Row],[Discount]]&gt;0.3,"High Discount","Low Discount")</f>
        <v>Low Discount</v>
      </c>
      <c r="X372" s="13">
        <f>SUMIFS(Derived_Metrics[Customer_Revenue_Share],Derived_Metrics[Customee_ Revenue _Rank],"&lt;="&amp;Derived_Metrics[[#This Row],[Customee_ Revenue _Rank]])</f>
        <v>0.64337251711715449</v>
      </c>
      <c r="Y372" t="str">
        <f>IF(Derived_Metrics[[#This Row],[Cumulative_Revenue_%]]&lt;=0.8,"Top 80% Revenue","Remaining 20% Revenue")</f>
        <v>Top 80% Revenue</v>
      </c>
    </row>
    <row r="373" spans="1:25" x14ac:dyDescent="0.25">
      <c r="A373" t="s">
        <v>1778</v>
      </c>
      <c r="B373" s="1">
        <v>43059</v>
      </c>
      <c r="C373" t="s">
        <v>1779</v>
      </c>
      <c r="D373" s="4">
        <f>SUMIFS(Derived_Metrics[Revenue],Derived_Metrics[Customer ID],Derived_Metrics[[#This Row],[Customer ID]])</f>
        <v>818.5440000000001</v>
      </c>
      <c r="E373" s="4">
        <f>SUMIFS(Derived_Metrics[Profit],Derived_Metrics[Customer ID],Derived_Metrics[[#This Row],[Customer ID]])</f>
        <v>55.4482</v>
      </c>
      <c r="F373" s="5">
        <f>_xlfn.PERCENTRANK.INC(Derived_Metrics[Customer Revenue],Derived_Metrics[[#This Row],[Customer Revenue]])</f>
        <v>0.13800000000000001</v>
      </c>
      <c r="G373" s="5" t="str" cm="1">
        <f t="array" ref="G373">_xlfn.IFS(Derived_Metrics[[#This Row],[Customer Revenue Percentile]]&gt;=0.8,"High Value",Derived_Metrics[[#This Row],[Customer Revenue Percentile]]&gt;=0.4,"Medium Value",TRUE,"Low Value")</f>
        <v>Low Value</v>
      </c>
      <c r="H373" s="12">
        <f>_xlfn.RANK.EQ(Derived_Metrics[[#This Row],[Customer Revenue]],Derived_Metrics[Customer Revenue],0)</f>
        <v>1824</v>
      </c>
      <c r="I373" s="15">
        <f>Derived_Metrics[[#This Row],[Customer Revenue]]/SUM(Derived_Metrics[Customer Revenue])</f>
        <v>5.2540766358241537E-5</v>
      </c>
      <c r="J373" t="s">
        <v>393</v>
      </c>
      <c r="K373" s="5">
        <f>SUMIFS(Derived_Metrics[Revenue],Derived_Metrics[Product ID],Derived_Metrics[[#This Row],[Product ID]])</f>
        <v>2141.7600000000002</v>
      </c>
      <c r="L373" s="5">
        <f>SUMIFS(Derived_Metrics[Profit],Derived_Metrics[Product ID],Derived_Metrics[[#This Row],[Product ID]])</f>
        <v>197.10400000000001</v>
      </c>
      <c r="M373" s="5" t="str">
        <f>IF(AND(Derived_Metrics[[#This Row],[Product Revenue]]&gt;AVERAGE(Derived_Metrics[Product Revenue]),Derived_Metrics[[#This Row],[Product Profit]]&lt;0),"high sales Low Profit","Normal")</f>
        <v>Normal</v>
      </c>
      <c r="N373">
        <v>77.599999999999994</v>
      </c>
      <c r="O373">
        <v>5</v>
      </c>
      <c r="P373">
        <v>0.2</v>
      </c>
      <c r="Q373">
        <v>28.13</v>
      </c>
      <c r="R373">
        <f>Derived_Metrics[[#This Row],[Selling Price]]*Derived_Metrics[[#This Row],[Quantity]]</f>
        <v>388</v>
      </c>
      <c r="S373" s="2">
        <f>IF(Derived_Metrics[[#This Row],[Revenue]]=0,0,Derived_Metrics[[#This Row],[Profit]]/Derived_Metrics[[#This Row],[Revenue]])</f>
        <v>7.2499999999999995E-2</v>
      </c>
      <c r="T373" t="str">
        <f>IF(Derived_Metrics[[#This Row],[Profit]]&lt;0, "Loss","Profit")</f>
        <v>Profit</v>
      </c>
      <c r="U373" s="5">
        <f>Derived_Metrics[[#This Row],[Selling Price]]*Derived_Metrics[[#This Row],[Quantity]]*Derived_Metrics[[#This Row],[Discount]]</f>
        <v>77.600000000000009</v>
      </c>
      <c r="V373" t="str">
        <f>IF(Derived_Metrics[[#This Row],[Discount]]&gt;0,"Discount Applied","No Discount")</f>
        <v>Discount Applied</v>
      </c>
      <c r="W373" t="str">
        <f>IF(Derived_Metrics[[#This Row],[Discount]]&gt;0.3,"High Discount","Low Discount")</f>
        <v>Low Discount</v>
      </c>
      <c r="X373" s="13">
        <f>SUMIFS(Derived_Metrics[Customer_Revenue_Share],Derived_Metrics[Customee_ Revenue _Rank],"&lt;="&amp;Derived_Metrics[[#This Row],[Customee_ Revenue _Rank]])</f>
        <v>0.99274389173339816</v>
      </c>
      <c r="Y373" t="str">
        <f>IF(Derived_Metrics[[#This Row],[Cumulative_Revenue_%]]&lt;=0.8,"Top 80% Revenue","Remaining 20% Revenue")</f>
        <v>Remaining 20% Revenue</v>
      </c>
    </row>
    <row r="374" spans="1:25" x14ac:dyDescent="0.25">
      <c r="A374" t="s">
        <v>1778</v>
      </c>
      <c r="B374" s="1">
        <v>43059</v>
      </c>
      <c r="C374" t="s">
        <v>1779</v>
      </c>
      <c r="D374" s="4">
        <f>SUMIFS(Derived_Metrics[Revenue],Derived_Metrics[Customer ID],Derived_Metrics[[#This Row],[Customer ID]])</f>
        <v>818.5440000000001</v>
      </c>
      <c r="E374" s="4">
        <f>SUMIFS(Derived_Metrics[Profit],Derived_Metrics[Customer ID],Derived_Metrics[[#This Row],[Customer ID]])</f>
        <v>55.4482</v>
      </c>
      <c r="F374" s="5">
        <f>_xlfn.PERCENTRANK.INC(Derived_Metrics[Customer Revenue],Derived_Metrics[[#This Row],[Customer Revenue]])</f>
        <v>0.13800000000000001</v>
      </c>
      <c r="G374" s="5" t="str" cm="1">
        <f t="array" ref="G374">_xlfn.IFS(Derived_Metrics[[#This Row],[Customer Revenue Percentile]]&gt;=0.8,"High Value",Derived_Metrics[[#This Row],[Customer Revenue Percentile]]&gt;=0.4,"Medium Value",TRUE,"Low Value")</f>
        <v>Low Value</v>
      </c>
      <c r="H374" s="12">
        <f>_xlfn.RANK.EQ(Derived_Metrics[[#This Row],[Customer Revenue]],Derived_Metrics[Customer Revenue],0)</f>
        <v>1824</v>
      </c>
      <c r="I374" s="15">
        <f>Derived_Metrics[[#This Row],[Customer Revenue]]/SUM(Derived_Metrics[Customer Revenue])</f>
        <v>5.2540766358241537E-5</v>
      </c>
      <c r="J374" t="s">
        <v>551</v>
      </c>
      <c r="K374" s="5">
        <f>SUMIFS(Derived_Metrics[Revenue],Derived_Metrics[Product ID],Derived_Metrics[[#This Row],[Product ID]])</f>
        <v>208.35599999999999</v>
      </c>
      <c r="L374" s="5">
        <f>SUMIFS(Derived_Metrics[Profit],Derived_Metrics[Product ID],Derived_Metrics[[#This Row],[Product ID]])</f>
        <v>14.55</v>
      </c>
      <c r="M374" s="5" t="str">
        <f>IF(AND(Derived_Metrics[[#This Row],[Product Revenue]]&gt;AVERAGE(Derived_Metrics[Product Revenue]),Derived_Metrics[[#This Row],[Product Profit]]&lt;0),"high sales Low Profit","Normal")</f>
        <v>Normal</v>
      </c>
      <c r="N374">
        <v>4.6559999999999997</v>
      </c>
      <c r="O374">
        <v>2</v>
      </c>
      <c r="P374">
        <v>0.2</v>
      </c>
      <c r="Q374">
        <v>1.5713999999999999</v>
      </c>
      <c r="R374">
        <f>Derived_Metrics[[#This Row],[Selling Price]]*Derived_Metrics[[#This Row],[Quantity]]</f>
        <v>9.3119999999999994</v>
      </c>
      <c r="S374" s="2">
        <f>IF(Derived_Metrics[[#This Row],[Revenue]]=0,0,Derived_Metrics[[#This Row],[Profit]]/Derived_Metrics[[#This Row],[Revenue]])</f>
        <v>0.16875000000000001</v>
      </c>
      <c r="T374" t="str">
        <f>IF(Derived_Metrics[[#This Row],[Profit]]&lt;0, "Loss","Profit")</f>
        <v>Profit</v>
      </c>
      <c r="U374" s="5">
        <f>Derived_Metrics[[#This Row],[Selling Price]]*Derived_Metrics[[#This Row],[Quantity]]*Derived_Metrics[[#This Row],[Discount]]</f>
        <v>1.8624000000000001</v>
      </c>
      <c r="V374" t="str">
        <f>IF(Derived_Metrics[[#This Row],[Discount]]&gt;0,"Discount Applied","No Discount")</f>
        <v>Discount Applied</v>
      </c>
      <c r="W374" t="str">
        <f>IF(Derived_Metrics[[#This Row],[Discount]]&gt;0.3,"High Discount","Low Discount")</f>
        <v>Low Discount</v>
      </c>
      <c r="X374" s="13">
        <f>SUMIFS(Derived_Metrics[Customer_Revenue_Share],Derived_Metrics[Customee_ Revenue _Rank],"&lt;="&amp;Derived_Metrics[[#This Row],[Customee_ Revenue _Rank]])</f>
        <v>0.99274389173339816</v>
      </c>
      <c r="Y374" t="str">
        <f>IF(Derived_Metrics[[#This Row],[Cumulative_Revenue_%]]&lt;=0.8,"Top 80% Revenue","Remaining 20% Revenue")</f>
        <v>Remaining 20% Revenue</v>
      </c>
    </row>
    <row r="375" spans="1:25" x14ac:dyDescent="0.25">
      <c r="A375" t="s">
        <v>1781</v>
      </c>
      <c r="B375" s="1">
        <v>42261</v>
      </c>
      <c r="C375" t="s">
        <v>1303</v>
      </c>
      <c r="D375" s="4">
        <f>SUMIFS(Derived_Metrics[Revenue],Derived_Metrics[Customer ID],Derived_Metrics[[#This Row],[Customer ID]])</f>
        <v>9822.0340000000015</v>
      </c>
      <c r="E375" s="4">
        <f>SUMIFS(Derived_Metrics[Profit],Derived_Metrics[Customer ID],Derived_Metrics[[#This Row],[Customer ID]])</f>
        <v>-219.7636</v>
      </c>
      <c r="F375" s="5">
        <f>_xlfn.PERCENTRANK.INC(Derived_Metrics[Customer Revenue],Derived_Metrics[[#This Row],[Customer Revenue]])</f>
        <v>0.74</v>
      </c>
      <c r="G375" s="5" t="str" cm="1">
        <f t="array" ref="G375">_xlfn.IFS(Derived_Metrics[[#This Row],[Customer Revenue Percentile]]&gt;=0.8,"High Value",Derived_Metrics[[#This Row],[Customer Revenue Percentile]]&gt;=0.4,"Medium Value",TRUE,"Low Value")</f>
        <v>Medium Value</v>
      </c>
      <c r="H375" s="12">
        <f>_xlfn.RANK.EQ(Derived_Metrics[[#This Row],[Customer Revenue]],Derived_Metrics[Customer Revenue],0)</f>
        <v>547</v>
      </c>
      <c r="I375" s="15">
        <f>Derived_Metrics[[#This Row],[Customer Revenue]]/SUM(Derived_Metrics[Customer Revenue])</f>
        <v>6.3045748738822175E-4</v>
      </c>
      <c r="J375" t="s">
        <v>340</v>
      </c>
      <c r="K375" s="5">
        <f>SUMIFS(Derived_Metrics[Revenue],Derived_Metrics[Product ID],Derived_Metrics[[#This Row],[Product ID]])</f>
        <v>15000.323999999999</v>
      </c>
      <c r="L375" s="5">
        <f>SUMIFS(Derived_Metrics[Profit],Derived_Metrics[Product ID],Derived_Metrics[[#This Row],[Product ID]])</f>
        <v>-479.21640000000002</v>
      </c>
      <c r="M375" s="5" t="str">
        <f>IF(AND(Derived_Metrics[[#This Row],[Product Revenue]]&gt;AVERAGE(Derived_Metrics[Product Revenue]),Derived_Metrics[[#This Row],[Product Profit]]&lt;0),"high sales Low Profit","Normal")</f>
        <v>high sales Low Profit</v>
      </c>
      <c r="N375">
        <v>170.136</v>
      </c>
      <c r="O375">
        <v>3</v>
      </c>
      <c r="P375">
        <v>0.2</v>
      </c>
      <c r="Q375">
        <v>-8.5068000000000001</v>
      </c>
      <c r="R375">
        <f>Derived_Metrics[[#This Row],[Selling Price]]*Derived_Metrics[[#This Row],[Quantity]]</f>
        <v>510.40800000000002</v>
      </c>
      <c r="S375" s="2">
        <f>IF(Derived_Metrics[[#This Row],[Revenue]]=0,0,Derived_Metrics[[#This Row],[Profit]]/Derived_Metrics[[#This Row],[Revenue]])</f>
        <v>-1.6666666666666666E-2</v>
      </c>
      <c r="T375" t="str">
        <f>IF(Derived_Metrics[[#This Row],[Profit]]&lt;0, "Loss","Profit")</f>
        <v>Loss</v>
      </c>
      <c r="U375" s="5">
        <f>Derived_Metrics[[#This Row],[Selling Price]]*Derived_Metrics[[#This Row],[Quantity]]*Derived_Metrics[[#This Row],[Discount]]</f>
        <v>102.08160000000001</v>
      </c>
      <c r="V375" t="str">
        <f>IF(Derived_Metrics[[#This Row],[Discount]]&gt;0,"Discount Applied","No Discount")</f>
        <v>Discount Applied</v>
      </c>
      <c r="W375" t="str">
        <f>IF(Derived_Metrics[[#This Row],[Discount]]&gt;0.3,"High Discount","Low Discount")</f>
        <v>Low Discount</v>
      </c>
      <c r="X375" s="13">
        <f>SUMIFS(Derived_Metrics[Customer_Revenue_Share],Derived_Metrics[Customee_ Revenue _Rank],"&lt;="&amp;Derived_Metrics[[#This Row],[Customee_ Revenue _Rank]])</f>
        <v>0.65994934868315946</v>
      </c>
      <c r="Y375" t="str">
        <f>IF(Derived_Metrics[[#This Row],[Cumulative_Revenue_%]]&lt;=0.8,"Top 80% Revenue","Remaining 20% Revenue")</f>
        <v>Top 80% Revenue</v>
      </c>
    </row>
    <row r="376" spans="1:25" x14ac:dyDescent="0.25">
      <c r="A376" t="s">
        <v>1783</v>
      </c>
      <c r="B376" s="1">
        <v>41784</v>
      </c>
      <c r="C376" t="s">
        <v>1786</v>
      </c>
      <c r="D376" s="4">
        <f>SUMIFS(Derived_Metrics[Revenue],Derived_Metrics[Customer ID],Derived_Metrics[[#This Row],[Customer ID]])</f>
        <v>8708.5920000000006</v>
      </c>
      <c r="E376" s="4">
        <f>SUMIFS(Derived_Metrics[Profit],Derived_Metrics[Customer ID],Derived_Metrics[[#This Row],[Customer ID]])</f>
        <v>15.442400000000001</v>
      </c>
      <c r="F376" s="5">
        <f>_xlfn.PERCENTRANK.INC(Derived_Metrics[Customer Revenue],Derived_Metrics[[#This Row],[Customer Revenue]])</f>
        <v>0.70499999999999996</v>
      </c>
      <c r="G376" s="5" t="str" cm="1">
        <f t="array" ref="G376">_xlfn.IFS(Derived_Metrics[[#This Row],[Customer Revenue Percentile]]&gt;=0.8,"High Value",Derived_Metrics[[#This Row],[Customer Revenue Percentile]]&gt;=0.4,"Medium Value",TRUE,"Low Value")</f>
        <v>Medium Value</v>
      </c>
      <c r="H376" s="12">
        <f>_xlfn.RANK.EQ(Derived_Metrics[[#This Row],[Customer Revenue]],Derived_Metrics[Customer Revenue],0)</f>
        <v>624</v>
      </c>
      <c r="I376" s="15">
        <f>Derived_Metrics[[#This Row],[Customer Revenue]]/SUM(Derived_Metrics[Customer Revenue])</f>
        <v>5.589877851175396E-4</v>
      </c>
      <c r="J376" t="s">
        <v>1788</v>
      </c>
      <c r="K376" s="5">
        <f>SUMIFS(Derived_Metrics[Revenue],Derived_Metrics[Product ID],Derived_Metrics[[#This Row],[Product ID]])</f>
        <v>322.52</v>
      </c>
      <c r="L376" s="5">
        <f>SUMIFS(Derived_Metrics[Profit],Derived_Metrics[Product ID],Derived_Metrics[[#This Row],[Product ID]])</f>
        <v>-16.4925</v>
      </c>
      <c r="M376" s="5" t="str">
        <f>IF(AND(Derived_Metrics[[#This Row],[Product Revenue]]&gt;AVERAGE(Derived_Metrics[Product Revenue]),Derived_Metrics[[#This Row],[Product Profit]]&lt;0),"high sales Low Profit","Normal")</f>
        <v>Normal</v>
      </c>
      <c r="N376">
        <v>29.32</v>
      </c>
      <c r="O376">
        <v>2</v>
      </c>
      <c r="P376">
        <v>0.6</v>
      </c>
      <c r="Q376">
        <v>-24.189</v>
      </c>
      <c r="R376">
        <f>Derived_Metrics[[#This Row],[Selling Price]]*Derived_Metrics[[#This Row],[Quantity]]</f>
        <v>58.64</v>
      </c>
      <c r="S376" s="2">
        <f>IF(Derived_Metrics[[#This Row],[Revenue]]=0,0,Derived_Metrics[[#This Row],[Profit]]/Derived_Metrics[[#This Row],[Revenue]])</f>
        <v>-0.41249999999999998</v>
      </c>
      <c r="T376" t="str">
        <f>IF(Derived_Metrics[[#This Row],[Profit]]&lt;0, "Loss","Profit")</f>
        <v>Loss</v>
      </c>
      <c r="U376" s="5">
        <f>Derived_Metrics[[#This Row],[Selling Price]]*Derived_Metrics[[#This Row],[Quantity]]*Derived_Metrics[[#This Row],[Discount]]</f>
        <v>35.183999999999997</v>
      </c>
      <c r="V376" t="str">
        <f>IF(Derived_Metrics[[#This Row],[Discount]]&gt;0,"Discount Applied","No Discount")</f>
        <v>Discount Applied</v>
      </c>
      <c r="W376" t="str">
        <f>IF(Derived_Metrics[[#This Row],[Discount]]&gt;0.3,"High Discount","Low Discount")</f>
        <v>High Discount</v>
      </c>
      <c r="X376" s="13">
        <f>SUMIFS(Derived_Metrics[Customer_Revenue_Share],Derived_Metrics[Customee_ Revenue _Rank],"&lt;="&amp;Derived_Metrics[[#This Row],[Customee_ Revenue _Rank]])</f>
        <v>0.70508979518821635</v>
      </c>
      <c r="Y376" t="str">
        <f>IF(Derived_Metrics[[#This Row],[Cumulative_Revenue_%]]&lt;=0.8,"Top 80% Revenue","Remaining 20% Revenue")</f>
        <v>Top 80% Revenue</v>
      </c>
    </row>
    <row r="377" spans="1:25" x14ac:dyDescent="0.25">
      <c r="A377" t="s">
        <v>1790</v>
      </c>
      <c r="B377" s="1">
        <v>42416</v>
      </c>
      <c r="C377" t="s">
        <v>1793</v>
      </c>
      <c r="D377" s="4">
        <f>SUMIFS(Derived_Metrics[Revenue],Derived_Metrics[Customer ID],Derived_Metrics[[#This Row],[Customer ID]])</f>
        <v>3919.0319999999997</v>
      </c>
      <c r="E377" s="4">
        <f>SUMIFS(Derived_Metrics[Profit],Derived_Metrics[Customer ID],Derived_Metrics[[#This Row],[Customer ID]])</f>
        <v>80.161000000000001</v>
      </c>
      <c r="F377" s="5">
        <f>_xlfn.PERCENTRANK.INC(Derived_Metrics[Customer Revenue],Derived_Metrics[[#This Row],[Customer Revenue]])</f>
        <v>0.47799999999999998</v>
      </c>
      <c r="G377" s="5" t="str" cm="1">
        <f t="array" ref="G377">_xlfn.IFS(Derived_Metrics[[#This Row],[Customer Revenue Percentile]]&gt;=0.8,"High Value",Derived_Metrics[[#This Row],[Customer Revenue Percentile]]&gt;=0.4,"Medium Value",TRUE,"Low Value")</f>
        <v>Medium Value</v>
      </c>
      <c r="H377" s="12">
        <f>_xlfn.RANK.EQ(Derived_Metrics[[#This Row],[Customer Revenue]],Derived_Metrics[Customer Revenue],0)</f>
        <v>1104</v>
      </c>
      <c r="I377" s="15">
        <f>Derived_Metrics[[#This Row],[Customer Revenue]]/SUM(Derived_Metrics[Customer Revenue])</f>
        <v>2.5155513284865811E-4</v>
      </c>
      <c r="J377" t="s">
        <v>1795</v>
      </c>
      <c r="K377" s="5">
        <f>SUMIFS(Derived_Metrics[Revenue],Derived_Metrics[Product ID],Derived_Metrics[[#This Row],[Product ID]])</f>
        <v>4682.8760000000002</v>
      </c>
      <c r="L377" s="5">
        <f>SUMIFS(Derived_Metrics[Profit],Derived_Metrics[Product ID],Derived_Metrics[[#This Row],[Product ID]])</f>
        <v>125.0166</v>
      </c>
      <c r="M377" s="5" t="str">
        <f>IF(AND(Derived_Metrics[[#This Row],[Product Revenue]]&gt;AVERAGE(Derived_Metrics[Product Revenue]),Derived_Metrics[[#This Row],[Product Profit]]&lt;0),"high sales Low Profit","Normal")</f>
        <v>Normal</v>
      </c>
      <c r="N377">
        <v>62.957999999999998</v>
      </c>
      <c r="O377">
        <v>3</v>
      </c>
      <c r="P377">
        <v>0.3</v>
      </c>
      <c r="Q377">
        <v>-2.6981999999999999</v>
      </c>
      <c r="R377">
        <f>Derived_Metrics[[#This Row],[Selling Price]]*Derived_Metrics[[#This Row],[Quantity]]</f>
        <v>188.874</v>
      </c>
      <c r="S377" s="2">
        <f>IF(Derived_Metrics[[#This Row],[Revenue]]=0,0,Derived_Metrics[[#This Row],[Profit]]/Derived_Metrics[[#This Row],[Revenue]])</f>
        <v>-1.4285714285714285E-2</v>
      </c>
      <c r="T377" t="str">
        <f>IF(Derived_Metrics[[#This Row],[Profit]]&lt;0, "Loss","Profit")</f>
        <v>Loss</v>
      </c>
      <c r="U377" s="5">
        <f>Derived_Metrics[[#This Row],[Selling Price]]*Derived_Metrics[[#This Row],[Quantity]]*Derived_Metrics[[#This Row],[Discount]]</f>
        <v>56.662199999999999</v>
      </c>
      <c r="V377" t="str">
        <f>IF(Derived_Metrics[[#This Row],[Discount]]&gt;0,"Discount Applied","No Discount")</f>
        <v>Discount Applied</v>
      </c>
      <c r="W377" t="str">
        <f>IF(Derived_Metrics[[#This Row],[Discount]]&gt;0.3,"High Discount","Low Discount")</f>
        <v>Low Discount</v>
      </c>
      <c r="X377" s="13">
        <f>SUMIFS(Derived_Metrics[Customer_Revenue_Share],Derived_Metrics[Customee_ Revenue _Rank],"&lt;="&amp;Derived_Metrics[[#This Row],[Customee_ Revenue _Rank]])</f>
        <v>0.8885302622374216</v>
      </c>
      <c r="Y377" t="str">
        <f>IF(Derived_Metrics[[#This Row],[Cumulative_Revenue_%]]&lt;=0.8,"Top 80% Revenue","Remaining 20% Revenue")</f>
        <v>Remaining 20% Revenue</v>
      </c>
    </row>
    <row r="378" spans="1:25" x14ac:dyDescent="0.25">
      <c r="A378" t="s">
        <v>1797</v>
      </c>
      <c r="B378" s="1">
        <v>42726</v>
      </c>
      <c r="C378" t="s">
        <v>940</v>
      </c>
      <c r="D378" s="4">
        <f>SUMIFS(Derived_Metrics[Revenue],Derived_Metrics[Customer ID],Derived_Metrics[[#This Row],[Customer ID]])</f>
        <v>4777.2094999999999</v>
      </c>
      <c r="E378" s="4">
        <f>SUMIFS(Derived_Metrics[Profit],Derived_Metrics[Customer ID],Derived_Metrics[[#This Row],[Customer ID]])</f>
        <v>32.644800000000004</v>
      </c>
      <c r="F378" s="5">
        <f>_xlfn.PERCENTRANK.INC(Derived_Metrics[Customer Revenue],Derived_Metrics[[#This Row],[Customer Revenue]])</f>
        <v>0.53400000000000003</v>
      </c>
      <c r="G378" s="5" t="str" cm="1">
        <f t="array" ref="G378">_xlfn.IFS(Derived_Metrics[[#This Row],[Customer Revenue Percentile]]&gt;=0.8,"High Value",Derived_Metrics[[#This Row],[Customer Revenue Percentile]]&gt;=0.4,"Medium Value",TRUE,"Low Value")</f>
        <v>Medium Value</v>
      </c>
      <c r="H378" s="12">
        <f>_xlfn.RANK.EQ(Derived_Metrics[[#This Row],[Customer Revenue]],Derived_Metrics[Customer Revenue],0)</f>
        <v>982</v>
      </c>
      <c r="I378" s="15">
        <f>Derived_Metrics[[#This Row],[Customer Revenue]]/SUM(Derived_Metrics[Customer Revenue])</f>
        <v>3.0663989740792411E-4</v>
      </c>
      <c r="J378" t="s">
        <v>486</v>
      </c>
      <c r="K378" s="5">
        <f>SUMIFS(Derived_Metrics[Revenue],Derived_Metrics[Product ID],Derived_Metrics[[#This Row],[Product ID]])</f>
        <v>586.07999999999993</v>
      </c>
      <c r="L378" s="5">
        <f>SUMIFS(Derived_Metrics[Profit],Derived_Metrics[Product ID],Derived_Metrics[[#This Row],[Product ID]])</f>
        <v>36.000999999999998</v>
      </c>
      <c r="M378" s="5" t="str">
        <f>IF(AND(Derived_Metrics[[#This Row],[Product Revenue]]&gt;AVERAGE(Derived_Metrics[Product Revenue]),Derived_Metrics[[#This Row],[Product Profit]]&lt;0),"high sales Low Profit","Normal")</f>
        <v>Normal</v>
      </c>
      <c r="N378">
        <v>11.84</v>
      </c>
      <c r="O378">
        <v>4</v>
      </c>
      <c r="P378">
        <v>0.2</v>
      </c>
      <c r="Q378">
        <v>3.1080000000000001</v>
      </c>
      <c r="R378">
        <f>Derived_Metrics[[#This Row],[Selling Price]]*Derived_Metrics[[#This Row],[Quantity]]</f>
        <v>47.36</v>
      </c>
      <c r="S378" s="2">
        <f>IF(Derived_Metrics[[#This Row],[Revenue]]=0,0,Derived_Metrics[[#This Row],[Profit]]/Derived_Metrics[[#This Row],[Revenue]])</f>
        <v>6.5625000000000003E-2</v>
      </c>
      <c r="T378" t="str">
        <f>IF(Derived_Metrics[[#This Row],[Profit]]&lt;0, "Loss","Profit")</f>
        <v>Profit</v>
      </c>
      <c r="U378" s="5">
        <f>Derived_Metrics[[#This Row],[Selling Price]]*Derived_Metrics[[#This Row],[Quantity]]*Derived_Metrics[[#This Row],[Discount]]</f>
        <v>9.4719999999999995</v>
      </c>
      <c r="V378" t="str">
        <f>IF(Derived_Metrics[[#This Row],[Discount]]&gt;0,"Discount Applied","No Discount")</f>
        <v>Discount Applied</v>
      </c>
      <c r="W378" t="str">
        <f>IF(Derived_Metrics[[#This Row],[Discount]]&gt;0.3,"High Discount","Low Discount")</f>
        <v>Low Discount</v>
      </c>
      <c r="X378" s="13">
        <f>SUMIFS(Derived_Metrics[Customer_Revenue_Share],Derived_Metrics[Customee_ Revenue _Rank],"&lt;="&amp;Derived_Metrics[[#This Row],[Customee_ Revenue _Rank]])</f>
        <v>0.85510468759007008</v>
      </c>
      <c r="Y378" t="str">
        <f>IF(Derived_Metrics[[#This Row],[Cumulative_Revenue_%]]&lt;=0.8,"Top 80% Revenue","Remaining 20% Revenue")</f>
        <v>Remaining 20% Revenue</v>
      </c>
    </row>
    <row r="379" spans="1:25" x14ac:dyDescent="0.25">
      <c r="A379" t="s">
        <v>1797</v>
      </c>
      <c r="B379" s="1">
        <v>42726</v>
      </c>
      <c r="C379" t="s">
        <v>940</v>
      </c>
      <c r="D379" s="4">
        <f>SUMIFS(Derived_Metrics[Revenue],Derived_Metrics[Customer ID],Derived_Metrics[[#This Row],[Customer ID]])</f>
        <v>4777.2094999999999</v>
      </c>
      <c r="E379" s="4">
        <f>SUMIFS(Derived_Metrics[Profit],Derived_Metrics[Customer ID],Derived_Metrics[[#This Row],[Customer ID]])</f>
        <v>32.644800000000004</v>
      </c>
      <c r="F379" s="5">
        <f>_xlfn.PERCENTRANK.INC(Derived_Metrics[Customer Revenue],Derived_Metrics[[#This Row],[Customer Revenue]])</f>
        <v>0.53400000000000003</v>
      </c>
      <c r="G379" s="5" t="str" cm="1">
        <f t="array" ref="G379">_xlfn.IFS(Derived_Metrics[[#This Row],[Customer Revenue Percentile]]&gt;=0.8,"High Value",Derived_Metrics[[#This Row],[Customer Revenue Percentile]]&gt;=0.4,"Medium Value",TRUE,"Low Value")</f>
        <v>Medium Value</v>
      </c>
      <c r="H379" s="12">
        <f>_xlfn.RANK.EQ(Derived_Metrics[[#This Row],[Customer Revenue]],Derived_Metrics[Customer Revenue],0)</f>
        <v>982</v>
      </c>
      <c r="I379" s="15">
        <f>Derived_Metrics[[#This Row],[Customer Revenue]]/SUM(Derived_Metrics[Customer Revenue])</f>
        <v>3.0663989740792411E-4</v>
      </c>
      <c r="J379" t="s">
        <v>1801</v>
      </c>
      <c r="K379" s="5">
        <f>SUMIFS(Derived_Metrics[Revenue],Derived_Metrics[Product ID],Derived_Metrics[[#This Row],[Product ID]])</f>
        <v>1651.84</v>
      </c>
      <c r="L379" s="5">
        <f>SUMIFS(Derived_Metrics[Profit],Derived_Metrics[Product ID],Derived_Metrics[[#This Row],[Product ID]])</f>
        <v>162.05119999999999</v>
      </c>
      <c r="M379" s="5" t="str">
        <f>IF(AND(Derived_Metrics[[#This Row],[Product Revenue]]&gt;AVERAGE(Derived_Metrics[Product Revenue]),Derived_Metrics[[#This Row],[Product Profit]]&lt;0),"high sales Low Profit","Normal")</f>
        <v>Normal</v>
      </c>
      <c r="N379">
        <v>22.783999999999999</v>
      </c>
      <c r="O379">
        <v>1</v>
      </c>
      <c r="P379">
        <v>0.2</v>
      </c>
      <c r="Q379">
        <v>4.8415999999999997</v>
      </c>
      <c r="R379">
        <f>Derived_Metrics[[#This Row],[Selling Price]]*Derived_Metrics[[#This Row],[Quantity]]</f>
        <v>22.783999999999999</v>
      </c>
      <c r="S379" s="2">
        <f>IF(Derived_Metrics[[#This Row],[Revenue]]=0,0,Derived_Metrics[[#This Row],[Profit]]/Derived_Metrics[[#This Row],[Revenue]])</f>
        <v>0.21249999999999999</v>
      </c>
      <c r="T379" t="str">
        <f>IF(Derived_Metrics[[#This Row],[Profit]]&lt;0, "Loss","Profit")</f>
        <v>Profit</v>
      </c>
      <c r="U379" s="5">
        <f>Derived_Metrics[[#This Row],[Selling Price]]*Derived_Metrics[[#This Row],[Quantity]]*Derived_Metrics[[#This Row],[Discount]]</f>
        <v>4.5568</v>
      </c>
      <c r="V379" t="str">
        <f>IF(Derived_Metrics[[#This Row],[Discount]]&gt;0,"Discount Applied","No Discount")</f>
        <v>Discount Applied</v>
      </c>
      <c r="W379" t="str">
        <f>IF(Derived_Metrics[[#This Row],[Discount]]&gt;0.3,"High Discount","Low Discount")</f>
        <v>Low Discount</v>
      </c>
      <c r="X379" s="13">
        <f>SUMIFS(Derived_Metrics[Customer_Revenue_Share],Derived_Metrics[Customee_ Revenue _Rank],"&lt;="&amp;Derived_Metrics[[#This Row],[Customee_ Revenue _Rank]])</f>
        <v>0.85510468759007008</v>
      </c>
      <c r="Y379" t="str">
        <f>IF(Derived_Metrics[[#This Row],[Cumulative_Revenue_%]]&lt;=0.8,"Top 80% Revenue","Remaining 20% Revenue")</f>
        <v>Remaining 20% Revenue</v>
      </c>
    </row>
    <row r="380" spans="1:25" x14ac:dyDescent="0.25">
      <c r="A380" t="s">
        <v>1803</v>
      </c>
      <c r="B380" s="1">
        <v>43029</v>
      </c>
      <c r="C380" t="s">
        <v>1115</v>
      </c>
      <c r="D380" s="4">
        <f>SUMIFS(Derived_Metrics[Revenue],Derived_Metrics[Customer ID],Derived_Metrics[[#This Row],[Customer ID]])</f>
        <v>6096.71</v>
      </c>
      <c r="E380" s="4">
        <f>SUMIFS(Derived_Metrics[Profit],Derived_Metrics[Customer ID],Derived_Metrics[[#This Row],[Customer ID]])</f>
        <v>194.1849</v>
      </c>
      <c r="F380" s="5">
        <f>_xlfn.PERCENTRANK.INC(Derived_Metrics[Customer Revenue],Derived_Metrics[[#This Row],[Customer Revenue]])</f>
        <v>0.60499999999999998</v>
      </c>
      <c r="G380" s="5" t="str" cm="1">
        <f t="array" ref="G380">_xlfn.IFS(Derived_Metrics[[#This Row],[Customer Revenue Percentile]]&gt;=0.8,"High Value",Derived_Metrics[[#This Row],[Customer Revenue Percentile]]&gt;=0.4,"Medium Value",TRUE,"Low Value")</f>
        <v>Medium Value</v>
      </c>
      <c r="H380" s="12">
        <f>_xlfn.RANK.EQ(Derived_Metrics[[#This Row],[Customer Revenue]],Derived_Metrics[Customer Revenue],0)</f>
        <v>837</v>
      </c>
      <c r="I380" s="15">
        <f>Derived_Metrics[[#This Row],[Customer Revenue]]/SUM(Derived_Metrics[Customer Revenue])</f>
        <v>3.9133609880953829E-4</v>
      </c>
      <c r="J380" t="s">
        <v>1065</v>
      </c>
      <c r="K380" s="5">
        <f>SUMIFS(Derived_Metrics[Revenue],Derived_Metrics[Product ID],Derived_Metrics[[#This Row],[Product ID]])</f>
        <v>6788.6490000000013</v>
      </c>
      <c r="L380" s="5">
        <f>SUMIFS(Derived_Metrics[Profit],Derived_Metrics[Product ID],Derived_Metrics[[#This Row],[Product ID]])</f>
        <v>-445.58699999999999</v>
      </c>
      <c r="M380" s="5" t="str">
        <f>IF(AND(Derived_Metrics[[#This Row],[Product Revenue]]&gt;AVERAGE(Derived_Metrics[Product Revenue]),Derived_Metrics[[#This Row],[Product Profit]]&lt;0),"high sales Low Profit","Normal")</f>
        <v>Normal</v>
      </c>
      <c r="N380">
        <v>262.11</v>
      </c>
      <c r="O380">
        <v>1</v>
      </c>
      <c r="P380">
        <v>0</v>
      </c>
      <c r="Q380">
        <v>62.906399999999998</v>
      </c>
      <c r="R380">
        <f>Derived_Metrics[[#This Row],[Selling Price]]*Derived_Metrics[[#This Row],[Quantity]]</f>
        <v>262.11</v>
      </c>
      <c r="S380" s="2">
        <f>IF(Derived_Metrics[[#This Row],[Revenue]]=0,0,Derived_Metrics[[#This Row],[Profit]]/Derived_Metrics[[#This Row],[Revenue]])</f>
        <v>0.24</v>
      </c>
      <c r="T380" t="str">
        <f>IF(Derived_Metrics[[#This Row],[Profit]]&lt;0, "Loss","Profit")</f>
        <v>Profit</v>
      </c>
      <c r="U380" s="5">
        <f>Derived_Metrics[[#This Row],[Selling Price]]*Derived_Metrics[[#This Row],[Quantity]]*Derived_Metrics[[#This Row],[Discount]]</f>
        <v>0</v>
      </c>
      <c r="V380" t="str">
        <f>IF(Derived_Metrics[[#This Row],[Discount]]&gt;0,"Discount Applied","No Discount")</f>
        <v>No Discount</v>
      </c>
      <c r="W380" t="str">
        <f>IF(Derived_Metrics[[#This Row],[Discount]]&gt;0.3,"High Discount","Low Discount")</f>
        <v>Low Discount</v>
      </c>
      <c r="X380" s="13">
        <f>SUMIFS(Derived_Metrics[Customer_Revenue_Share],Derived_Metrics[Customee_ Revenue _Rank],"&lt;="&amp;Derived_Metrics[[#This Row],[Customee_ Revenue _Rank]])</f>
        <v>0.80309617841808323</v>
      </c>
      <c r="Y380" t="str">
        <f>IF(Derived_Metrics[[#This Row],[Cumulative_Revenue_%]]&lt;=0.8,"Top 80% Revenue","Remaining 20% Revenue")</f>
        <v>Remaining 20% Revenue</v>
      </c>
    </row>
    <row r="381" spans="1:25" x14ac:dyDescent="0.25">
      <c r="A381" t="s">
        <v>1806</v>
      </c>
      <c r="B381" s="1">
        <v>42135</v>
      </c>
      <c r="C381" t="s">
        <v>1265</v>
      </c>
      <c r="D381" s="4">
        <f>SUMIFS(Derived_Metrics[Revenue],Derived_Metrics[Customer ID],Derived_Metrics[[#This Row],[Customer ID]])</f>
        <v>3394.5139999999997</v>
      </c>
      <c r="E381" s="4">
        <f>SUMIFS(Derived_Metrics[Profit],Derived_Metrics[Customer ID],Derived_Metrics[[#This Row],[Customer ID]])</f>
        <v>-14.599099999999984</v>
      </c>
      <c r="F381" s="5">
        <f>_xlfn.PERCENTRANK.INC(Derived_Metrics[Customer Revenue],Derived_Metrics[[#This Row],[Customer Revenue]])</f>
        <v>0.42799999999999999</v>
      </c>
      <c r="G381" s="5" t="str" cm="1">
        <f t="array" ref="G381">_xlfn.IFS(Derived_Metrics[[#This Row],[Customer Revenue Percentile]]&gt;=0.8,"High Value",Derived_Metrics[[#This Row],[Customer Revenue Percentile]]&gt;=0.4,"Medium Value",TRUE,"Low Value")</f>
        <v>Medium Value</v>
      </c>
      <c r="H381" s="12">
        <f>_xlfn.RANK.EQ(Derived_Metrics[[#This Row],[Customer Revenue]],Derived_Metrics[Customer Revenue],0)</f>
        <v>1205</v>
      </c>
      <c r="I381" s="15">
        <f>Derived_Metrics[[#This Row],[Customer Revenue]]/SUM(Derived_Metrics[Customer Revenue])</f>
        <v>2.1788733039858563E-4</v>
      </c>
      <c r="J381" t="s">
        <v>1275</v>
      </c>
      <c r="K381" s="5">
        <f>SUMIFS(Derived_Metrics[Revenue],Derived_Metrics[Product ID],Derived_Metrics[[#This Row],[Product ID]])</f>
        <v>11566.125</v>
      </c>
      <c r="L381" s="5">
        <f>SUMIFS(Derived_Metrics[Profit],Derived_Metrics[Product ID],Derived_Metrics[[#This Row],[Product ID]])</f>
        <v>336.375</v>
      </c>
      <c r="M381" s="5" t="str">
        <f>IF(AND(Derived_Metrics[[#This Row],[Product Revenue]]&gt;AVERAGE(Derived_Metrics[Product Revenue]),Derived_Metrics[[#This Row],[Product Profit]]&lt;0),"high sales Low Profit","Normal")</f>
        <v>Normal</v>
      </c>
      <c r="N381">
        <v>207</v>
      </c>
      <c r="O381">
        <v>3</v>
      </c>
      <c r="P381">
        <v>0.2</v>
      </c>
      <c r="Q381">
        <v>25.875</v>
      </c>
      <c r="R381">
        <f>Derived_Metrics[[#This Row],[Selling Price]]*Derived_Metrics[[#This Row],[Quantity]]</f>
        <v>621</v>
      </c>
      <c r="S381" s="2">
        <f>IF(Derived_Metrics[[#This Row],[Revenue]]=0,0,Derived_Metrics[[#This Row],[Profit]]/Derived_Metrics[[#This Row],[Revenue]])</f>
        <v>4.1666666666666664E-2</v>
      </c>
      <c r="T381" t="str">
        <f>IF(Derived_Metrics[[#This Row],[Profit]]&lt;0, "Loss","Profit")</f>
        <v>Profit</v>
      </c>
      <c r="U381" s="5">
        <f>Derived_Metrics[[#This Row],[Selling Price]]*Derived_Metrics[[#This Row],[Quantity]]*Derived_Metrics[[#This Row],[Discount]]</f>
        <v>124.2</v>
      </c>
      <c r="V381" t="str">
        <f>IF(Derived_Metrics[[#This Row],[Discount]]&gt;0,"Discount Applied","No Discount")</f>
        <v>Discount Applied</v>
      </c>
      <c r="W381" t="str">
        <f>IF(Derived_Metrics[[#This Row],[Discount]]&gt;0.3,"High Discount","Low Discount")</f>
        <v>Low Discount</v>
      </c>
      <c r="X381" s="13">
        <f>SUMIFS(Derived_Metrics[Customer_Revenue_Share],Derived_Metrics[Customee_ Revenue _Rank],"&lt;="&amp;Derived_Metrics[[#This Row],[Customee_ Revenue _Rank]])</f>
        <v>0.91291841005029684</v>
      </c>
      <c r="Y381" t="str">
        <f>IF(Derived_Metrics[[#This Row],[Cumulative_Revenue_%]]&lt;=0.8,"Top 80% Revenue","Remaining 20% Revenue")</f>
        <v>Remaining 20% Revenue</v>
      </c>
    </row>
    <row r="382" spans="1:25" x14ac:dyDescent="0.25">
      <c r="A382" t="s">
        <v>1807</v>
      </c>
      <c r="B382" s="1">
        <v>41647</v>
      </c>
      <c r="C382" t="s">
        <v>1808</v>
      </c>
      <c r="D382" s="4">
        <f>SUMIFS(Derived_Metrics[Revenue],Derived_Metrics[Customer ID],Derived_Metrics[[#This Row],[Customer ID]])</f>
        <v>186.36799999999999</v>
      </c>
      <c r="E382" s="4">
        <f>SUMIFS(Derived_Metrics[Profit],Derived_Metrics[Customer ID],Derived_Metrics[[#This Row],[Customer ID]])</f>
        <v>12.8744</v>
      </c>
      <c r="F382" s="5">
        <f>_xlfn.PERCENTRANK.INC(Derived_Metrics[Customer Revenue],Derived_Metrics[[#This Row],[Customer Revenue]])</f>
        <v>3.3000000000000002E-2</v>
      </c>
      <c r="G382" s="5" t="str" cm="1">
        <f t="array" ref="G382">_xlfn.IFS(Derived_Metrics[[#This Row],[Customer Revenue Percentile]]&gt;=0.8,"High Value",Derived_Metrics[[#This Row],[Customer Revenue Percentile]]&gt;=0.4,"Medium Value",TRUE,"Low Value")</f>
        <v>Low Value</v>
      </c>
      <c r="H382" s="12">
        <f>_xlfn.RANK.EQ(Derived_Metrics[[#This Row],[Customer Revenue]],Derived_Metrics[Customer Revenue],0)</f>
        <v>2048</v>
      </c>
      <c r="I382" s="15">
        <f>Derived_Metrics[[#This Row],[Customer Revenue]]/SUM(Derived_Metrics[Customer Revenue])</f>
        <v>1.1962603775304391E-5</v>
      </c>
      <c r="J382" t="s">
        <v>181</v>
      </c>
      <c r="K382" s="5">
        <f>SUMIFS(Derived_Metrics[Revenue],Derived_Metrics[Product ID],Derived_Metrics[[#This Row],[Product ID]])</f>
        <v>2628.3740000000003</v>
      </c>
      <c r="L382" s="5">
        <f>SUMIFS(Derived_Metrics[Profit],Derived_Metrics[Product ID],Derived_Metrics[[#This Row],[Product ID]])</f>
        <v>183.13120000000001</v>
      </c>
      <c r="M382" s="5" t="str">
        <f>IF(AND(Derived_Metrics[[#This Row],[Product Revenue]]&gt;AVERAGE(Derived_Metrics[Product Revenue]),Derived_Metrics[[#This Row],[Product Profit]]&lt;0),"high sales Low Profit","Normal")</f>
        <v>Normal</v>
      </c>
      <c r="N382">
        <v>44.128</v>
      </c>
      <c r="O382">
        <v>4</v>
      </c>
      <c r="P382">
        <v>0.2</v>
      </c>
      <c r="Q382">
        <v>12.135199999999999</v>
      </c>
      <c r="R382">
        <f>Derived_Metrics[[#This Row],[Selling Price]]*Derived_Metrics[[#This Row],[Quantity]]</f>
        <v>176.512</v>
      </c>
      <c r="S382" s="2">
        <f>IF(Derived_Metrics[[#This Row],[Revenue]]=0,0,Derived_Metrics[[#This Row],[Profit]]/Derived_Metrics[[#This Row],[Revenue]])</f>
        <v>6.8749999999999992E-2</v>
      </c>
      <c r="T382" t="str">
        <f>IF(Derived_Metrics[[#This Row],[Profit]]&lt;0, "Loss","Profit")</f>
        <v>Profit</v>
      </c>
      <c r="U382" s="5">
        <f>Derived_Metrics[[#This Row],[Selling Price]]*Derived_Metrics[[#This Row],[Quantity]]*Derived_Metrics[[#This Row],[Discount]]</f>
        <v>35.302399999999999</v>
      </c>
      <c r="V382" t="str">
        <f>IF(Derived_Metrics[[#This Row],[Discount]]&gt;0,"Discount Applied","No Discount")</f>
        <v>Discount Applied</v>
      </c>
      <c r="W382" t="str">
        <f>IF(Derived_Metrics[[#This Row],[Discount]]&gt;0.3,"High Discount","Low Discount")</f>
        <v>Low Discount</v>
      </c>
      <c r="X382" s="13">
        <f>SUMIFS(Derived_Metrics[Customer_Revenue_Share],Derived_Metrics[Customee_ Revenue _Rank],"&lt;="&amp;Derived_Metrics[[#This Row],[Customee_ Revenue _Rank]])</f>
        <v>0.99958896656979668</v>
      </c>
      <c r="Y382" t="str">
        <f>IF(Derived_Metrics[[#This Row],[Cumulative_Revenue_%]]&lt;=0.8,"Top 80% Revenue","Remaining 20% Revenue")</f>
        <v>Remaining 20% Revenue</v>
      </c>
    </row>
    <row r="383" spans="1:25" x14ac:dyDescent="0.25">
      <c r="A383" t="s">
        <v>1811</v>
      </c>
      <c r="B383" s="1">
        <v>42569</v>
      </c>
      <c r="C383" t="s">
        <v>1813</v>
      </c>
      <c r="D383" s="4">
        <f>SUMIFS(Derived_Metrics[Revenue],Derived_Metrics[Customer ID],Derived_Metrics[[#This Row],[Customer ID]])</f>
        <v>6589.7419999999993</v>
      </c>
      <c r="E383" s="4">
        <f>SUMIFS(Derived_Metrics[Profit],Derived_Metrics[Customer ID],Derived_Metrics[[#This Row],[Customer ID]])</f>
        <v>4.7287999999999997</v>
      </c>
      <c r="F383" s="5">
        <f>_xlfn.PERCENTRANK.INC(Derived_Metrics[Customer Revenue],Derived_Metrics[[#This Row],[Customer Revenue]])</f>
        <v>0.628</v>
      </c>
      <c r="G383" s="5" t="str" cm="1">
        <f t="array" ref="G383">_xlfn.IFS(Derived_Metrics[[#This Row],[Customer Revenue Percentile]]&gt;=0.8,"High Value",Derived_Metrics[[#This Row],[Customer Revenue Percentile]]&gt;=0.4,"Medium Value",TRUE,"Low Value")</f>
        <v>Medium Value</v>
      </c>
      <c r="H383" s="12">
        <f>_xlfn.RANK.EQ(Derived_Metrics[[#This Row],[Customer Revenue]],Derived_Metrics[Customer Revenue],0)</f>
        <v>785</v>
      </c>
      <c r="I383" s="15">
        <f>Derived_Metrics[[#This Row],[Customer Revenue]]/SUM(Derived_Metrics[Customer Revenue])</f>
        <v>4.2298287542647824E-4</v>
      </c>
      <c r="J383" t="s">
        <v>1816</v>
      </c>
      <c r="K383" s="5">
        <f>SUMIFS(Derived_Metrics[Revenue],Derived_Metrics[Product ID],Derived_Metrics[[#This Row],[Product ID]])</f>
        <v>36300.817999999992</v>
      </c>
      <c r="L383" s="5">
        <f>SUMIFS(Derived_Metrics[Profit],Derived_Metrics[Product ID],Derived_Metrics[[#This Row],[Product ID]])</f>
        <v>833.59519999999998</v>
      </c>
      <c r="M383" s="5" t="str">
        <f>IF(AND(Derived_Metrics[[#This Row],[Product Revenue]]&gt;AVERAGE(Derived_Metrics[Product Revenue]),Derived_Metrics[[#This Row],[Product Profit]]&lt;0),"high sales Low Profit","Normal")</f>
        <v>Normal</v>
      </c>
      <c r="N383">
        <v>140.81</v>
      </c>
      <c r="O383">
        <v>1</v>
      </c>
      <c r="P383">
        <v>0</v>
      </c>
      <c r="Q383">
        <v>39.4268</v>
      </c>
      <c r="R383">
        <f>Derived_Metrics[[#This Row],[Selling Price]]*Derived_Metrics[[#This Row],[Quantity]]</f>
        <v>140.81</v>
      </c>
      <c r="S383" s="2">
        <f>IF(Derived_Metrics[[#This Row],[Revenue]]=0,0,Derived_Metrics[[#This Row],[Profit]]/Derived_Metrics[[#This Row],[Revenue]])</f>
        <v>0.27999999999999997</v>
      </c>
      <c r="T383" t="str">
        <f>IF(Derived_Metrics[[#This Row],[Profit]]&lt;0, "Loss","Profit")</f>
        <v>Profit</v>
      </c>
      <c r="U383" s="5">
        <f>Derived_Metrics[[#This Row],[Selling Price]]*Derived_Metrics[[#This Row],[Quantity]]*Derived_Metrics[[#This Row],[Discount]]</f>
        <v>0</v>
      </c>
      <c r="V383" t="str">
        <f>IF(Derived_Metrics[[#This Row],[Discount]]&gt;0,"Discount Applied","No Discount")</f>
        <v>No Discount</v>
      </c>
      <c r="W383" t="str">
        <f>IF(Derived_Metrics[[#This Row],[Discount]]&gt;0.3,"High Discount","Low Discount")</f>
        <v>Low Discount</v>
      </c>
      <c r="X383" s="13">
        <f>SUMIFS(Derived_Metrics[Customer_Revenue_Share],Derived_Metrics[Customee_ Revenue _Rank],"&lt;="&amp;Derived_Metrics[[#This Row],[Customee_ Revenue _Rank]])</f>
        <v>0.78319771470407584</v>
      </c>
      <c r="Y383" t="str">
        <f>IF(Derived_Metrics[[#This Row],[Cumulative_Revenue_%]]&lt;=0.8,"Top 80% Revenue","Remaining 20% Revenue")</f>
        <v>Top 80% Revenue</v>
      </c>
    </row>
    <row r="384" spans="1:25" x14ac:dyDescent="0.25">
      <c r="A384" t="s">
        <v>1818</v>
      </c>
      <c r="B384" s="1">
        <v>42249</v>
      </c>
      <c r="C384" t="s">
        <v>1819</v>
      </c>
      <c r="D384" s="4">
        <f>SUMIFS(Derived_Metrics[Revenue],Derived_Metrics[Customer ID],Derived_Metrics[[#This Row],[Customer ID]])</f>
        <v>2961.136</v>
      </c>
      <c r="E384" s="4">
        <f>SUMIFS(Derived_Metrics[Profit],Derived_Metrics[Customer ID],Derived_Metrics[[#This Row],[Customer ID]])</f>
        <v>62.973999999999997</v>
      </c>
      <c r="F384" s="5">
        <f>_xlfn.PERCENTRANK.INC(Derived_Metrics[Customer Revenue],Derived_Metrics[[#This Row],[Customer Revenue]])</f>
        <v>0.38800000000000001</v>
      </c>
      <c r="G384" s="5" t="str" cm="1">
        <f t="array" ref="G384">_xlfn.IFS(Derived_Metrics[[#This Row],[Customer Revenue Percentile]]&gt;=0.8,"High Value",Derived_Metrics[[#This Row],[Customer Revenue Percentile]]&gt;=0.4,"Medium Value",TRUE,"Low Value")</f>
        <v>Low Value</v>
      </c>
      <c r="H384" s="12">
        <f>_xlfn.RANK.EQ(Derived_Metrics[[#This Row],[Customer Revenue]],Derived_Metrics[Customer Revenue],0)</f>
        <v>1294</v>
      </c>
      <c r="I384" s="15">
        <f>Derived_Metrics[[#This Row],[Customer Revenue]]/SUM(Derived_Metrics[Customer Revenue])</f>
        <v>1.9006962940413451E-4</v>
      </c>
      <c r="J384" t="s">
        <v>1821</v>
      </c>
      <c r="K384" s="5">
        <f>SUMIFS(Derived_Metrics[Revenue],Derived_Metrics[Product ID],Derived_Metrics[[#This Row],[Product ID]])</f>
        <v>2375.6680000000001</v>
      </c>
      <c r="L384" s="5">
        <f>SUMIFS(Derived_Metrics[Profit],Derived_Metrics[Product ID],Derived_Metrics[[#This Row],[Product ID]])</f>
        <v>81.567999999999998</v>
      </c>
      <c r="M384" s="5" t="str">
        <f>IF(AND(Derived_Metrics[[#This Row],[Product Revenue]]&gt;AVERAGE(Derived_Metrics[Product Revenue]),Derived_Metrics[[#This Row],[Product Profit]]&lt;0),"high sales Low Profit","Normal")</f>
        <v>Normal</v>
      </c>
      <c r="N384">
        <v>40.783999999999999</v>
      </c>
      <c r="O384">
        <v>2</v>
      </c>
      <c r="P384">
        <v>0.6</v>
      </c>
      <c r="Q384">
        <v>-30.588000000000001</v>
      </c>
      <c r="R384">
        <f>Derived_Metrics[[#This Row],[Selling Price]]*Derived_Metrics[[#This Row],[Quantity]]</f>
        <v>81.567999999999998</v>
      </c>
      <c r="S384" s="2">
        <f>IF(Derived_Metrics[[#This Row],[Revenue]]=0,0,Derived_Metrics[[#This Row],[Profit]]/Derived_Metrics[[#This Row],[Revenue]])</f>
        <v>-0.375</v>
      </c>
      <c r="T384" t="str">
        <f>IF(Derived_Metrics[[#This Row],[Profit]]&lt;0, "Loss","Profit")</f>
        <v>Loss</v>
      </c>
      <c r="U384" s="5">
        <f>Derived_Metrics[[#This Row],[Selling Price]]*Derived_Metrics[[#This Row],[Quantity]]*Derived_Metrics[[#This Row],[Discount]]</f>
        <v>48.940799999999996</v>
      </c>
      <c r="V384" t="str">
        <f>IF(Derived_Metrics[[#This Row],[Discount]]&gt;0,"Discount Applied","No Discount")</f>
        <v>Discount Applied</v>
      </c>
      <c r="W384" t="str">
        <f>IF(Derived_Metrics[[#This Row],[Discount]]&gt;0.3,"High Discount","Low Discount")</f>
        <v>High Discount</v>
      </c>
      <c r="X384" s="13">
        <f>SUMIFS(Derived_Metrics[Customer_Revenue_Share],Derived_Metrics[Customee_ Revenue _Rank],"&lt;="&amp;Derived_Metrics[[#This Row],[Customee_ Revenue _Rank]])</f>
        <v>0.93037182778923788</v>
      </c>
      <c r="Y384" t="str">
        <f>IF(Derived_Metrics[[#This Row],[Cumulative_Revenue_%]]&lt;=0.8,"Top 80% Revenue","Remaining 20% Revenue")</f>
        <v>Remaining 20% Revenue</v>
      </c>
    </row>
    <row r="385" spans="1:25" x14ac:dyDescent="0.25">
      <c r="A385" t="s">
        <v>1823</v>
      </c>
      <c r="B385" s="1">
        <v>43070</v>
      </c>
      <c r="C385" t="s">
        <v>1825</v>
      </c>
      <c r="D385" s="4">
        <f>SUMIFS(Derived_Metrics[Revenue],Derived_Metrics[Customer ID],Derived_Metrics[[#This Row],[Customer ID]])</f>
        <v>75.36</v>
      </c>
      <c r="E385" s="4">
        <f>SUMIFS(Derived_Metrics[Profit],Derived_Metrics[Customer ID],Derived_Metrics[[#This Row],[Customer ID]])</f>
        <v>15.8256</v>
      </c>
      <c r="F385" s="5">
        <f>_xlfn.PERCENTRANK.INC(Derived_Metrics[Customer Revenue],Derived_Metrics[[#This Row],[Customer Revenue]])</f>
        <v>1.4999999999999999E-2</v>
      </c>
      <c r="G385" s="5" t="str" cm="1">
        <f t="array" ref="G385">_xlfn.IFS(Derived_Metrics[[#This Row],[Customer Revenue Percentile]]&gt;=0.8,"High Value",Derived_Metrics[[#This Row],[Customer Revenue Percentile]]&gt;=0.4,"Medium Value",TRUE,"Low Value")</f>
        <v>Low Value</v>
      </c>
      <c r="H385" s="12">
        <f>_xlfn.RANK.EQ(Derived_Metrics[[#This Row],[Customer Revenue]],Derived_Metrics[Customer Revenue],0)</f>
        <v>2089</v>
      </c>
      <c r="I385" s="15">
        <f>Derived_Metrics[[#This Row],[Customer Revenue]]/SUM(Derived_Metrics[Customer Revenue])</f>
        <v>4.8372135801582831E-6</v>
      </c>
      <c r="J385" t="s">
        <v>1827</v>
      </c>
      <c r="K385" s="5">
        <f>SUMIFS(Derived_Metrics[Revenue],Derived_Metrics[Product ID],Derived_Metrics[[#This Row],[Product ID]])</f>
        <v>3700.1759999999999</v>
      </c>
      <c r="L385" s="5">
        <f>SUMIFS(Derived_Metrics[Profit],Derived_Metrics[Product ID],Derived_Metrics[[#This Row],[Product ID]])</f>
        <v>120.9528</v>
      </c>
      <c r="M385" s="5" t="str">
        <f>IF(AND(Derived_Metrics[[#This Row],[Product Revenue]]&gt;AVERAGE(Derived_Metrics[Product Revenue]),Derived_Metrics[[#This Row],[Product Profit]]&lt;0),"high sales Low Profit","Normal")</f>
        <v>Normal</v>
      </c>
      <c r="N385">
        <v>37.68</v>
      </c>
      <c r="O385">
        <v>2</v>
      </c>
      <c r="P385">
        <v>0</v>
      </c>
      <c r="Q385">
        <v>15.8256</v>
      </c>
      <c r="R385">
        <f>Derived_Metrics[[#This Row],[Selling Price]]*Derived_Metrics[[#This Row],[Quantity]]</f>
        <v>75.36</v>
      </c>
      <c r="S385" s="2">
        <f>IF(Derived_Metrics[[#This Row],[Revenue]]=0,0,Derived_Metrics[[#This Row],[Profit]]/Derived_Metrics[[#This Row],[Revenue]])</f>
        <v>0.21</v>
      </c>
      <c r="T385" t="str">
        <f>IF(Derived_Metrics[[#This Row],[Profit]]&lt;0, "Loss","Profit")</f>
        <v>Profit</v>
      </c>
      <c r="U385" s="5">
        <f>Derived_Metrics[[#This Row],[Selling Price]]*Derived_Metrics[[#This Row],[Quantity]]*Derived_Metrics[[#This Row],[Discount]]</f>
        <v>0</v>
      </c>
      <c r="V385" t="str">
        <f>IF(Derived_Metrics[[#This Row],[Discount]]&gt;0,"Discount Applied","No Discount")</f>
        <v>No Discount</v>
      </c>
      <c r="W385" t="str">
        <f>IF(Derived_Metrics[[#This Row],[Discount]]&gt;0.3,"High Discount","Low Discount")</f>
        <v>Low Discount</v>
      </c>
      <c r="X385" s="13">
        <f>SUMIFS(Derived_Metrics[Customer_Revenue_Share],Derived_Metrics[Customee_ Revenue _Rank],"&lt;="&amp;Derived_Metrics[[#This Row],[Customee_ Revenue _Rank]])</f>
        <v>0.99990898624746649</v>
      </c>
      <c r="Y385" t="str">
        <f>IF(Derived_Metrics[[#This Row],[Cumulative_Revenue_%]]&lt;=0.8,"Top 80% Revenue","Remaining 20% Revenue")</f>
        <v>Remaining 20% Revenue</v>
      </c>
    </row>
    <row r="386" spans="1:25" x14ac:dyDescent="0.25">
      <c r="A386" t="s">
        <v>1829</v>
      </c>
      <c r="B386" s="1">
        <v>43017</v>
      </c>
      <c r="C386" t="s">
        <v>1830</v>
      </c>
      <c r="D386" s="4">
        <f>SUMIFS(Derived_Metrics[Revenue],Derived_Metrics[Customer ID],Derived_Metrics[[#This Row],[Customer ID]])</f>
        <v>3452.3360000000002</v>
      </c>
      <c r="E386" s="4">
        <f>SUMIFS(Derived_Metrics[Profit],Derived_Metrics[Customer ID],Derived_Metrics[[#This Row],[Customer ID]])</f>
        <v>139.52719999999999</v>
      </c>
      <c r="F386" s="5">
        <f>_xlfn.PERCENTRANK.INC(Derived_Metrics[Customer Revenue],Derived_Metrics[[#This Row],[Customer Revenue]])</f>
        <v>0.435</v>
      </c>
      <c r="G386" s="5" t="str" cm="1">
        <f t="array" ref="G386">_xlfn.IFS(Derived_Metrics[[#This Row],[Customer Revenue Percentile]]&gt;=0.8,"High Value",Derived_Metrics[[#This Row],[Customer Revenue Percentile]]&gt;=0.4,"Medium Value",TRUE,"Low Value")</f>
        <v>Medium Value</v>
      </c>
      <c r="H386" s="12">
        <f>_xlfn.RANK.EQ(Derived_Metrics[[#This Row],[Customer Revenue]],Derived_Metrics[Customer Revenue],0)</f>
        <v>1196</v>
      </c>
      <c r="I386" s="15">
        <f>Derived_Metrics[[#This Row],[Customer Revenue]]/SUM(Derived_Metrics[Customer Revenue])</f>
        <v>2.2159881346164181E-4</v>
      </c>
      <c r="J386" t="s">
        <v>428</v>
      </c>
      <c r="K386" s="5">
        <f>SUMIFS(Derived_Metrics[Revenue],Derived_Metrics[Product ID],Derived_Metrics[[#This Row],[Product ID]])</f>
        <v>21288.18</v>
      </c>
      <c r="L386" s="5">
        <f>SUMIFS(Derived_Metrics[Profit],Derived_Metrics[Product ID],Derived_Metrics[[#This Row],[Product ID]])</f>
        <v>486.15559999999999</v>
      </c>
      <c r="M386" s="5" t="str">
        <f>IF(AND(Derived_Metrics[[#This Row],[Product Revenue]]&gt;AVERAGE(Derived_Metrics[Product Revenue]),Derived_Metrics[[#This Row],[Product Profit]]&lt;0),"high sales Low Profit","Normal")</f>
        <v>Normal</v>
      </c>
      <c r="N386">
        <v>362.35199999999998</v>
      </c>
      <c r="O386">
        <v>3</v>
      </c>
      <c r="P386">
        <v>0.2</v>
      </c>
      <c r="Q386">
        <v>27.176400000000001</v>
      </c>
      <c r="R386">
        <f>Derived_Metrics[[#This Row],[Selling Price]]*Derived_Metrics[[#This Row],[Quantity]]</f>
        <v>1087.056</v>
      </c>
      <c r="S386" s="2">
        <f>IF(Derived_Metrics[[#This Row],[Revenue]]=0,0,Derived_Metrics[[#This Row],[Profit]]/Derived_Metrics[[#This Row],[Revenue]])</f>
        <v>2.5000000000000001E-2</v>
      </c>
      <c r="T386" t="str">
        <f>IF(Derived_Metrics[[#This Row],[Profit]]&lt;0, "Loss","Profit")</f>
        <v>Profit</v>
      </c>
      <c r="U386" s="5">
        <f>Derived_Metrics[[#This Row],[Selling Price]]*Derived_Metrics[[#This Row],[Quantity]]*Derived_Metrics[[#This Row],[Discount]]</f>
        <v>217.41120000000001</v>
      </c>
      <c r="V386" t="str">
        <f>IF(Derived_Metrics[[#This Row],[Discount]]&gt;0,"Discount Applied","No Discount")</f>
        <v>Discount Applied</v>
      </c>
      <c r="W386" t="str">
        <f>IF(Derived_Metrics[[#This Row],[Discount]]&gt;0.3,"High Discount","Low Discount")</f>
        <v>Low Discount</v>
      </c>
      <c r="X386" s="13">
        <f>SUMIFS(Derived_Metrics[Customer_Revenue_Share],Derived_Metrics[Customee_ Revenue _Rank],"&lt;="&amp;Derived_Metrics[[#This Row],[Customee_ Revenue _Rank]])</f>
        <v>0.90964189018235198</v>
      </c>
      <c r="Y386" t="str">
        <f>IF(Derived_Metrics[[#This Row],[Cumulative_Revenue_%]]&lt;=0.8,"Top 80% Revenue","Remaining 20% Revenue")</f>
        <v>Remaining 20% Revenue</v>
      </c>
    </row>
    <row r="387" spans="1:25" x14ac:dyDescent="0.25">
      <c r="A387" t="s">
        <v>1832</v>
      </c>
      <c r="B387" s="1">
        <v>42820</v>
      </c>
      <c r="C387" t="s">
        <v>958</v>
      </c>
      <c r="D387" s="4">
        <f>SUMIFS(Derived_Metrics[Revenue],Derived_Metrics[Customer ID],Derived_Metrics[[#This Row],[Customer ID]])</f>
        <v>11268.248</v>
      </c>
      <c r="E387" s="4">
        <f>SUMIFS(Derived_Metrics[Profit],Derived_Metrics[Customer ID],Derived_Metrics[[#This Row],[Customer ID]])</f>
        <v>161.05759999999998</v>
      </c>
      <c r="F387" s="5">
        <f>_xlfn.PERCENTRANK.INC(Derived_Metrics[Customer Revenue],Derived_Metrics[[#This Row],[Customer Revenue]])</f>
        <v>0.80600000000000005</v>
      </c>
      <c r="G387" s="5" t="str" cm="1">
        <f t="array" ref="G387">_xlfn.IFS(Derived_Metrics[[#This Row],[Customer Revenue Percentile]]&gt;=0.8,"High Value",Derived_Metrics[[#This Row],[Customer Revenue Percentile]]&gt;=0.4,"Medium Value",TRUE,"Low Value")</f>
        <v>High Value</v>
      </c>
      <c r="H387" s="12">
        <f>_xlfn.RANK.EQ(Derived_Metrics[[#This Row],[Customer Revenue]],Derived_Metrics[Customer Revenue],0)</f>
        <v>406</v>
      </c>
      <c r="I387" s="15">
        <f>Derived_Metrics[[#This Row],[Customer Revenue]]/SUM(Derived_Metrics[Customer Revenue])</f>
        <v>7.2328718484861219E-4</v>
      </c>
      <c r="J387" t="s">
        <v>1835</v>
      </c>
      <c r="K387" s="5">
        <f>SUMIFS(Derived_Metrics[Revenue],Derived_Metrics[Product ID],Derived_Metrics[[#This Row],[Product ID]])</f>
        <v>3960.1079999999997</v>
      </c>
      <c r="L387" s="5">
        <f>SUMIFS(Derived_Metrics[Profit],Derived_Metrics[Product ID],Derived_Metrics[[#This Row],[Product ID]])</f>
        <v>-418.548</v>
      </c>
      <c r="M387" s="5" t="str">
        <f>IF(AND(Derived_Metrics[[#This Row],[Product Revenue]]&gt;AVERAGE(Derived_Metrics[Product Revenue]),Derived_Metrics[[#This Row],[Product Profit]]&lt;0),"high sales Low Profit","Normal")</f>
        <v>Normal</v>
      </c>
      <c r="N387">
        <v>257.56799999999998</v>
      </c>
      <c r="O387">
        <v>2</v>
      </c>
      <c r="P387">
        <v>0.2</v>
      </c>
      <c r="Q387">
        <v>-28.976400000000002</v>
      </c>
      <c r="R387">
        <f>Derived_Metrics[[#This Row],[Selling Price]]*Derived_Metrics[[#This Row],[Quantity]]</f>
        <v>515.13599999999997</v>
      </c>
      <c r="S387" s="2">
        <f>IF(Derived_Metrics[[#This Row],[Revenue]]=0,0,Derived_Metrics[[#This Row],[Profit]]/Derived_Metrics[[#This Row],[Revenue]])</f>
        <v>-5.6250000000000008E-2</v>
      </c>
      <c r="T387" t="str">
        <f>IF(Derived_Metrics[[#This Row],[Profit]]&lt;0, "Loss","Profit")</f>
        <v>Loss</v>
      </c>
      <c r="U387" s="5">
        <f>Derived_Metrics[[#This Row],[Selling Price]]*Derived_Metrics[[#This Row],[Quantity]]*Derived_Metrics[[#This Row],[Discount]]</f>
        <v>103.02719999999999</v>
      </c>
      <c r="V387" t="str">
        <f>IF(Derived_Metrics[[#This Row],[Discount]]&gt;0,"Discount Applied","No Discount")</f>
        <v>Discount Applied</v>
      </c>
      <c r="W387" t="str">
        <f>IF(Derived_Metrics[[#This Row],[Discount]]&gt;0.3,"High Discount","Low Discount")</f>
        <v>Low Discount</v>
      </c>
      <c r="X387" s="13">
        <f>SUMIFS(Derived_Metrics[Customer_Revenue_Share],Derived_Metrics[Customee_ Revenue _Rank],"&lt;="&amp;Derived_Metrics[[#This Row],[Customee_ Revenue _Rank]])</f>
        <v>0.56581622932352049</v>
      </c>
      <c r="Y387" t="str">
        <f>IF(Derived_Metrics[[#This Row],[Cumulative_Revenue_%]]&lt;=0.8,"Top 80% Revenue","Remaining 20% Revenue")</f>
        <v>Top 80% Revenue</v>
      </c>
    </row>
    <row r="388" spans="1:25" x14ac:dyDescent="0.25">
      <c r="A388" t="s">
        <v>1837</v>
      </c>
      <c r="B388" s="1">
        <v>42656</v>
      </c>
      <c r="C388" t="s">
        <v>1839</v>
      </c>
      <c r="D388" s="4">
        <f>SUMIFS(Derived_Metrics[Revenue],Derived_Metrics[Customer ID],Derived_Metrics[[#This Row],[Customer ID]])</f>
        <v>3712.13</v>
      </c>
      <c r="E388" s="4">
        <f>SUMIFS(Derived_Metrics[Profit],Derived_Metrics[Customer ID],Derived_Metrics[[#This Row],[Customer ID]])</f>
        <v>-461.2</v>
      </c>
      <c r="F388" s="5">
        <f>_xlfn.PERCENTRANK.INC(Derived_Metrics[Customer Revenue],Derived_Metrics[[#This Row],[Customer Revenue]])</f>
        <v>0.46100000000000002</v>
      </c>
      <c r="G388" s="5" t="str" cm="1">
        <f t="array" ref="G388">_xlfn.IFS(Derived_Metrics[[#This Row],[Customer Revenue Percentile]]&gt;=0.8,"High Value",Derived_Metrics[[#This Row],[Customer Revenue Percentile]]&gt;=0.4,"Medium Value",TRUE,"Low Value")</f>
        <v>Medium Value</v>
      </c>
      <c r="H388" s="12">
        <f>_xlfn.RANK.EQ(Derived_Metrics[[#This Row],[Customer Revenue]],Derived_Metrics[Customer Revenue],0)</f>
        <v>1142</v>
      </c>
      <c r="I388" s="15">
        <f>Derived_Metrics[[#This Row],[Customer Revenue]]/SUM(Derived_Metrics[Customer Revenue])</f>
        <v>2.3827449107368588E-4</v>
      </c>
      <c r="J388" t="s">
        <v>446</v>
      </c>
      <c r="K388" s="5">
        <f>SUMIFS(Derived_Metrics[Revenue],Derived_Metrics[Product ID],Derived_Metrics[[#This Row],[Product ID]])</f>
        <v>26915.649999999998</v>
      </c>
      <c r="L388" s="5">
        <f>SUMIFS(Derived_Metrics[Profit],Derived_Metrics[Product ID],Derived_Metrics[[#This Row],[Product ID]])</f>
        <v>-238.60359999999997</v>
      </c>
      <c r="M388" s="5" t="str">
        <f>IF(AND(Derived_Metrics[[#This Row],[Product Revenue]]&gt;AVERAGE(Derived_Metrics[Product Revenue]),Derived_Metrics[[#This Row],[Product Profit]]&lt;0),"high sales Low Profit","Normal")</f>
        <v>high sales Low Profit</v>
      </c>
      <c r="N388">
        <v>727.45</v>
      </c>
      <c r="O388">
        <v>5</v>
      </c>
      <c r="P388">
        <v>0.5</v>
      </c>
      <c r="Q388">
        <v>-465.56799999999998</v>
      </c>
      <c r="R388">
        <f>Derived_Metrics[[#This Row],[Selling Price]]*Derived_Metrics[[#This Row],[Quantity]]</f>
        <v>3637.25</v>
      </c>
      <c r="S388" s="2">
        <f>IF(Derived_Metrics[[#This Row],[Revenue]]=0,0,Derived_Metrics[[#This Row],[Profit]]/Derived_Metrics[[#This Row],[Revenue]])</f>
        <v>-0.128</v>
      </c>
      <c r="T388" t="str">
        <f>IF(Derived_Metrics[[#This Row],[Profit]]&lt;0, "Loss","Profit")</f>
        <v>Loss</v>
      </c>
      <c r="U388" s="5">
        <f>Derived_Metrics[[#This Row],[Selling Price]]*Derived_Metrics[[#This Row],[Quantity]]*Derived_Metrics[[#This Row],[Discount]]</f>
        <v>1818.625</v>
      </c>
      <c r="V388" t="str">
        <f>IF(Derived_Metrics[[#This Row],[Discount]]&gt;0,"Discount Applied","No Discount")</f>
        <v>Discount Applied</v>
      </c>
      <c r="W388" t="str">
        <f>IF(Derived_Metrics[[#This Row],[Discount]]&gt;0.3,"High Discount","Low Discount")</f>
        <v>High Discount</v>
      </c>
      <c r="X388" s="13">
        <f>SUMIFS(Derived_Metrics[Customer_Revenue_Share],Derived_Metrics[Customee_ Revenue _Rank],"&lt;="&amp;Derived_Metrics[[#This Row],[Customee_ Revenue _Rank]])</f>
        <v>0.89728429860995096</v>
      </c>
      <c r="Y388" t="str">
        <f>IF(Derived_Metrics[[#This Row],[Cumulative_Revenue_%]]&lt;=0.8,"Top 80% Revenue","Remaining 20% Revenue")</f>
        <v>Remaining 20% Revenue</v>
      </c>
    </row>
    <row r="389" spans="1:25" x14ac:dyDescent="0.25">
      <c r="A389" t="s">
        <v>1837</v>
      </c>
      <c r="B389" s="1">
        <v>42656</v>
      </c>
      <c r="C389" t="s">
        <v>1839</v>
      </c>
      <c r="D389" s="4">
        <f>SUMIFS(Derived_Metrics[Revenue],Derived_Metrics[Customer ID],Derived_Metrics[[#This Row],[Customer ID]])</f>
        <v>3712.13</v>
      </c>
      <c r="E389" s="4">
        <f>SUMIFS(Derived_Metrics[Profit],Derived_Metrics[Customer ID],Derived_Metrics[[#This Row],[Customer ID]])</f>
        <v>-461.2</v>
      </c>
      <c r="F389" s="5">
        <f>_xlfn.PERCENTRANK.INC(Derived_Metrics[Customer Revenue],Derived_Metrics[[#This Row],[Customer Revenue]])</f>
        <v>0.46100000000000002</v>
      </c>
      <c r="G389" s="5" t="str" cm="1">
        <f t="array" ref="G389">_xlfn.IFS(Derived_Metrics[[#This Row],[Customer Revenue Percentile]]&gt;=0.8,"High Value",Derived_Metrics[[#This Row],[Customer Revenue Percentile]]&gt;=0.4,"Medium Value",TRUE,"Low Value")</f>
        <v>Medium Value</v>
      </c>
      <c r="H389" s="12">
        <f>_xlfn.RANK.EQ(Derived_Metrics[[#This Row],[Customer Revenue]],Derived_Metrics[Customer Revenue],0)</f>
        <v>1142</v>
      </c>
      <c r="I389" s="15">
        <f>Derived_Metrics[[#This Row],[Customer Revenue]]/SUM(Derived_Metrics[Customer Revenue])</f>
        <v>2.3827449107368588E-4</v>
      </c>
      <c r="J389" t="s">
        <v>1841</v>
      </c>
      <c r="K389" s="5">
        <f>SUMIFS(Derived_Metrics[Revenue],Derived_Metrics[Product ID],Derived_Metrics[[#This Row],[Product ID]])</f>
        <v>241.28</v>
      </c>
      <c r="L389" s="5">
        <f>SUMIFS(Derived_Metrics[Profit],Derived_Metrics[Product ID],Derived_Metrics[[#This Row],[Product ID]])</f>
        <v>18.512</v>
      </c>
      <c r="M389" s="5" t="str">
        <f>IF(AND(Derived_Metrics[[#This Row],[Product Revenue]]&gt;AVERAGE(Derived_Metrics[Product Revenue]),Derived_Metrics[[#This Row],[Product Profit]]&lt;0),"high sales Low Profit","Normal")</f>
        <v>Normal</v>
      </c>
      <c r="N389">
        <v>24.96</v>
      </c>
      <c r="O389">
        <v>3</v>
      </c>
      <c r="P389">
        <v>0.2</v>
      </c>
      <c r="Q389">
        <v>4.3680000000000003</v>
      </c>
      <c r="R389">
        <f>Derived_Metrics[[#This Row],[Selling Price]]*Derived_Metrics[[#This Row],[Quantity]]</f>
        <v>74.88</v>
      </c>
      <c r="S389" s="2">
        <f>IF(Derived_Metrics[[#This Row],[Revenue]]=0,0,Derived_Metrics[[#This Row],[Profit]]/Derived_Metrics[[#This Row],[Revenue]])</f>
        <v>5.8333333333333341E-2</v>
      </c>
      <c r="T389" t="str">
        <f>IF(Derived_Metrics[[#This Row],[Profit]]&lt;0, "Loss","Profit")</f>
        <v>Profit</v>
      </c>
      <c r="U389" s="5">
        <f>Derived_Metrics[[#This Row],[Selling Price]]*Derived_Metrics[[#This Row],[Quantity]]*Derived_Metrics[[#This Row],[Discount]]</f>
        <v>14.975999999999999</v>
      </c>
      <c r="V389" t="str">
        <f>IF(Derived_Metrics[[#This Row],[Discount]]&gt;0,"Discount Applied","No Discount")</f>
        <v>Discount Applied</v>
      </c>
      <c r="W389" t="str">
        <f>IF(Derived_Metrics[[#This Row],[Discount]]&gt;0.3,"High Discount","Low Discount")</f>
        <v>Low Discount</v>
      </c>
      <c r="X389" s="13">
        <f>SUMIFS(Derived_Metrics[Customer_Revenue_Share],Derived_Metrics[Customee_ Revenue _Rank],"&lt;="&amp;Derived_Metrics[[#This Row],[Customee_ Revenue _Rank]])</f>
        <v>0.89728429860995096</v>
      </c>
      <c r="Y389" t="str">
        <f>IF(Derived_Metrics[[#This Row],[Cumulative_Revenue_%]]&lt;=0.8,"Top 80% Revenue","Remaining 20% Revenue")</f>
        <v>Remaining 20% Revenue</v>
      </c>
    </row>
    <row r="390" spans="1:25" x14ac:dyDescent="0.25">
      <c r="A390" t="s">
        <v>1843</v>
      </c>
      <c r="B390" s="1">
        <v>42840</v>
      </c>
      <c r="C390" t="s">
        <v>1846</v>
      </c>
      <c r="D390" s="4">
        <f>SUMIFS(Derived_Metrics[Revenue],Derived_Metrics[Customer ID],Derived_Metrics[[#This Row],[Customer ID]])</f>
        <v>5363.33</v>
      </c>
      <c r="E390" s="4">
        <f>SUMIFS(Derived_Metrics[Profit],Derived_Metrics[Customer ID],Derived_Metrics[[#This Row],[Customer ID]])</f>
        <v>-40.715400000000002</v>
      </c>
      <c r="F390" s="5">
        <f>_xlfn.PERCENTRANK.INC(Derived_Metrics[Customer Revenue],Derived_Metrics[[#This Row],[Customer Revenue]])</f>
        <v>0.55800000000000005</v>
      </c>
      <c r="G390" s="5" t="str" cm="1">
        <f t="array" ref="G390">_xlfn.IFS(Derived_Metrics[[#This Row],[Customer Revenue Percentile]]&gt;=0.8,"High Value",Derived_Metrics[[#This Row],[Customer Revenue Percentile]]&gt;=0.4,"Medium Value",TRUE,"Low Value")</f>
        <v>Medium Value</v>
      </c>
      <c r="H390" s="12">
        <f>_xlfn.RANK.EQ(Derived_Metrics[[#This Row],[Customer Revenue]],Derived_Metrics[Customer Revenue],0)</f>
        <v>933</v>
      </c>
      <c r="I390" s="15">
        <f>Derived_Metrics[[#This Row],[Customer Revenue]]/SUM(Derived_Metrics[Customer Revenue])</f>
        <v>3.4426184595103931E-4</v>
      </c>
      <c r="J390" t="s">
        <v>1184</v>
      </c>
      <c r="K390" s="5">
        <f>SUMIFS(Derived_Metrics[Revenue],Derived_Metrics[Product ID],Derived_Metrics[[#This Row],[Product ID]])</f>
        <v>3528.2419999999997</v>
      </c>
      <c r="L390" s="5">
        <f>SUMIFS(Derived_Metrics[Profit],Derived_Metrics[Product ID],Derived_Metrics[[#This Row],[Product ID]])</f>
        <v>127.2996</v>
      </c>
      <c r="M390" s="5" t="str">
        <f>IF(AND(Derived_Metrics[[#This Row],[Product Revenue]]&gt;AVERAGE(Derived_Metrics[Product Revenue]),Derived_Metrics[[#This Row],[Product Profit]]&lt;0),"high sales Low Profit","Normal")</f>
        <v>Normal</v>
      </c>
      <c r="N390">
        <v>196.45</v>
      </c>
      <c r="O390">
        <v>5</v>
      </c>
      <c r="P390">
        <v>0</v>
      </c>
      <c r="Q390">
        <v>70.721999999999994</v>
      </c>
      <c r="R390">
        <f>Derived_Metrics[[#This Row],[Selling Price]]*Derived_Metrics[[#This Row],[Quantity]]</f>
        <v>982.25</v>
      </c>
      <c r="S390" s="2">
        <f>IF(Derived_Metrics[[#This Row],[Revenue]]=0,0,Derived_Metrics[[#This Row],[Profit]]/Derived_Metrics[[#This Row],[Revenue]])</f>
        <v>7.1999999999999995E-2</v>
      </c>
      <c r="T390" t="str">
        <f>IF(Derived_Metrics[[#This Row],[Profit]]&lt;0, "Loss","Profit")</f>
        <v>Profit</v>
      </c>
      <c r="U390" s="5">
        <f>Derived_Metrics[[#This Row],[Selling Price]]*Derived_Metrics[[#This Row],[Quantity]]*Derived_Metrics[[#This Row],[Discount]]</f>
        <v>0</v>
      </c>
      <c r="V390" t="str">
        <f>IF(Derived_Metrics[[#This Row],[Discount]]&gt;0,"Discount Applied","No Discount")</f>
        <v>No Discount</v>
      </c>
      <c r="W390" t="str">
        <f>IF(Derived_Metrics[[#This Row],[Discount]]&gt;0.3,"High Discount","Low Discount")</f>
        <v>Low Discount</v>
      </c>
      <c r="X390" s="13">
        <f>SUMIFS(Derived_Metrics[Customer_Revenue_Share],Derived_Metrics[Customee_ Revenue _Rank],"&lt;="&amp;Derived_Metrics[[#This Row],[Customee_ Revenue _Rank]])</f>
        <v>0.83927665060124346</v>
      </c>
      <c r="Y390" t="str">
        <f>IF(Derived_Metrics[[#This Row],[Cumulative_Revenue_%]]&lt;=0.8,"Top 80% Revenue","Remaining 20% Revenue")</f>
        <v>Remaining 20% Revenue</v>
      </c>
    </row>
    <row r="391" spans="1:25" x14ac:dyDescent="0.25">
      <c r="A391" t="s">
        <v>1848</v>
      </c>
      <c r="B391" s="1">
        <v>41841</v>
      </c>
      <c r="C391" t="s">
        <v>1851</v>
      </c>
      <c r="D391" s="4">
        <f>SUMIFS(Derived_Metrics[Revenue],Derived_Metrics[Customer ID],Derived_Metrics[[#This Row],[Customer ID]])</f>
        <v>1875.9839999999999</v>
      </c>
      <c r="E391" s="4">
        <f>SUMIFS(Derived_Metrics[Profit],Derived_Metrics[Customer ID],Derived_Metrics[[#This Row],[Customer ID]])</f>
        <v>77.382800000000003</v>
      </c>
      <c r="F391" s="5">
        <f>_xlfn.PERCENTRANK.INC(Derived_Metrics[Customer Revenue],Derived_Metrics[[#This Row],[Customer Revenue]])</f>
        <v>0.26700000000000002</v>
      </c>
      <c r="G391" s="5" t="str" cm="1">
        <f t="array" ref="G391">_xlfn.IFS(Derived_Metrics[[#This Row],[Customer Revenue Percentile]]&gt;=0.8,"High Value",Derived_Metrics[[#This Row],[Customer Revenue Percentile]]&gt;=0.4,"Medium Value",TRUE,"Low Value")</f>
        <v>Low Value</v>
      </c>
      <c r="H391" s="12">
        <f>_xlfn.RANK.EQ(Derived_Metrics[[#This Row],[Customer Revenue]],Derived_Metrics[Customer Revenue],0)</f>
        <v>1552</v>
      </c>
      <c r="I391" s="15">
        <f>Derived_Metrics[[#This Row],[Customer Revenue]]/SUM(Derived_Metrics[Customer Revenue])</f>
        <v>1.2041580786836062E-4</v>
      </c>
      <c r="J391" t="s">
        <v>626</v>
      </c>
      <c r="K391" s="5">
        <f>SUMIFS(Derived_Metrics[Revenue],Derived_Metrics[Product ID],Derived_Metrics[[#This Row],[Product ID]])</f>
        <v>54757.113999999994</v>
      </c>
      <c r="L391" s="5">
        <f>SUMIFS(Derived_Metrics[Profit],Derived_Metrics[Product ID],Derived_Metrics[[#This Row],[Product ID]])</f>
        <v>951.86199999999997</v>
      </c>
      <c r="M391" s="5" t="str">
        <f>IF(AND(Derived_Metrics[[#This Row],[Product Revenue]]&gt;AVERAGE(Derived_Metrics[Product Revenue]),Derived_Metrics[[#This Row],[Product Profit]]&lt;0),"high sales Low Profit","Normal")</f>
        <v>Normal</v>
      </c>
      <c r="N391">
        <v>801.56799999999998</v>
      </c>
      <c r="O391">
        <v>2</v>
      </c>
      <c r="P391">
        <v>0.2</v>
      </c>
      <c r="Q391">
        <v>50.097999999999999</v>
      </c>
      <c r="R391">
        <f>Derived_Metrics[[#This Row],[Selling Price]]*Derived_Metrics[[#This Row],[Quantity]]</f>
        <v>1603.136</v>
      </c>
      <c r="S391" s="2">
        <f>IF(Derived_Metrics[[#This Row],[Revenue]]=0,0,Derived_Metrics[[#This Row],[Profit]]/Derived_Metrics[[#This Row],[Revenue]])</f>
        <v>3.125E-2</v>
      </c>
      <c r="T391" t="str">
        <f>IF(Derived_Metrics[[#This Row],[Profit]]&lt;0, "Loss","Profit")</f>
        <v>Profit</v>
      </c>
      <c r="U391" s="5">
        <f>Derived_Metrics[[#This Row],[Selling Price]]*Derived_Metrics[[#This Row],[Quantity]]*Derived_Metrics[[#This Row],[Discount]]</f>
        <v>320.62720000000002</v>
      </c>
      <c r="V391" t="str">
        <f>IF(Derived_Metrics[[#This Row],[Discount]]&gt;0,"Discount Applied","No Discount")</f>
        <v>Discount Applied</v>
      </c>
      <c r="W391" t="str">
        <f>IF(Derived_Metrics[[#This Row],[Discount]]&gt;0.3,"High Discount","Low Discount")</f>
        <v>Low Discount</v>
      </c>
      <c r="X391" s="13">
        <f>SUMIFS(Derived_Metrics[Customer_Revenue_Share],Derived_Metrics[Customee_ Revenue _Rank],"&lt;="&amp;Derived_Metrics[[#This Row],[Customee_ Revenue _Rank]])</f>
        <v>0.96935499108476642</v>
      </c>
      <c r="Y391" t="str">
        <f>IF(Derived_Metrics[[#This Row],[Cumulative_Revenue_%]]&lt;=0.8,"Top 80% Revenue","Remaining 20% Revenue")</f>
        <v>Remaining 20% Revenue</v>
      </c>
    </row>
    <row r="392" spans="1:25" x14ac:dyDescent="0.25">
      <c r="A392" t="s">
        <v>1848</v>
      </c>
      <c r="B392" s="1">
        <v>41841</v>
      </c>
      <c r="C392" t="s">
        <v>1851</v>
      </c>
      <c r="D392" s="4">
        <f>SUMIFS(Derived_Metrics[Revenue],Derived_Metrics[Customer ID],Derived_Metrics[[#This Row],[Customer ID]])</f>
        <v>1875.9839999999999</v>
      </c>
      <c r="E392" s="4">
        <f>SUMIFS(Derived_Metrics[Profit],Derived_Metrics[Customer ID],Derived_Metrics[[#This Row],[Customer ID]])</f>
        <v>77.382800000000003</v>
      </c>
      <c r="F392" s="5">
        <f>_xlfn.PERCENTRANK.INC(Derived_Metrics[Customer Revenue],Derived_Metrics[[#This Row],[Customer Revenue]])</f>
        <v>0.26700000000000002</v>
      </c>
      <c r="G392" s="5" t="str" cm="1">
        <f t="array" ref="G392">_xlfn.IFS(Derived_Metrics[[#This Row],[Customer Revenue Percentile]]&gt;=0.8,"High Value",Derived_Metrics[[#This Row],[Customer Revenue Percentile]]&gt;=0.4,"Medium Value",TRUE,"Low Value")</f>
        <v>Low Value</v>
      </c>
      <c r="H392" s="12">
        <f>_xlfn.RANK.EQ(Derived_Metrics[[#This Row],[Customer Revenue]],Derived_Metrics[Customer Revenue],0)</f>
        <v>1552</v>
      </c>
      <c r="I392" s="15">
        <f>Derived_Metrics[[#This Row],[Customer Revenue]]/SUM(Derived_Metrics[Customer Revenue])</f>
        <v>1.2041580786836062E-4</v>
      </c>
      <c r="J392" t="s">
        <v>1853</v>
      </c>
      <c r="K392" s="5">
        <f>SUMIFS(Derived_Metrics[Revenue],Derived_Metrics[Product ID],Derived_Metrics[[#This Row],[Product ID]])</f>
        <v>2933.116</v>
      </c>
      <c r="L392" s="5">
        <f>SUMIFS(Derived_Metrics[Profit],Derived_Metrics[Product ID],Derived_Metrics[[#This Row],[Product ID]])</f>
        <v>-177.35120000000001</v>
      </c>
      <c r="M392" s="5" t="str">
        <f>IF(AND(Derived_Metrics[[#This Row],[Product Revenue]]&gt;AVERAGE(Derived_Metrics[Product Revenue]),Derived_Metrics[[#This Row],[Product Profit]]&lt;0),"high sales Low Profit","Normal")</f>
        <v>Normal</v>
      </c>
      <c r="N392">
        <v>272.84800000000001</v>
      </c>
      <c r="O392">
        <v>1</v>
      </c>
      <c r="P392">
        <v>0.2</v>
      </c>
      <c r="Q392">
        <v>27.284800000000001</v>
      </c>
      <c r="R392">
        <f>Derived_Metrics[[#This Row],[Selling Price]]*Derived_Metrics[[#This Row],[Quantity]]</f>
        <v>272.84800000000001</v>
      </c>
      <c r="S392" s="2">
        <f>IF(Derived_Metrics[[#This Row],[Revenue]]=0,0,Derived_Metrics[[#This Row],[Profit]]/Derived_Metrics[[#This Row],[Revenue]])</f>
        <v>9.9999999999999992E-2</v>
      </c>
      <c r="T392" t="str">
        <f>IF(Derived_Metrics[[#This Row],[Profit]]&lt;0, "Loss","Profit")</f>
        <v>Profit</v>
      </c>
      <c r="U392" s="5">
        <f>Derived_Metrics[[#This Row],[Selling Price]]*Derived_Metrics[[#This Row],[Quantity]]*Derived_Metrics[[#This Row],[Discount]]</f>
        <v>54.569600000000008</v>
      </c>
      <c r="V392" t="str">
        <f>IF(Derived_Metrics[[#This Row],[Discount]]&gt;0,"Discount Applied","No Discount")</f>
        <v>Discount Applied</v>
      </c>
      <c r="W392" t="str">
        <f>IF(Derived_Metrics[[#This Row],[Discount]]&gt;0.3,"High Discount","Low Discount")</f>
        <v>Low Discount</v>
      </c>
      <c r="X392" s="13">
        <f>SUMIFS(Derived_Metrics[Customer_Revenue_Share],Derived_Metrics[Customee_ Revenue _Rank],"&lt;="&amp;Derived_Metrics[[#This Row],[Customee_ Revenue _Rank]])</f>
        <v>0.96935499108476642</v>
      </c>
      <c r="Y392" t="str">
        <f>IF(Derived_Metrics[[#This Row],[Cumulative_Revenue_%]]&lt;=0.8,"Top 80% Revenue","Remaining 20% Revenue")</f>
        <v>Remaining 20% Revenue</v>
      </c>
    </row>
    <row r="393" spans="1:25" x14ac:dyDescent="0.25">
      <c r="A393" t="s">
        <v>1855</v>
      </c>
      <c r="B393" s="1">
        <v>43060</v>
      </c>
      <c r="C393" t="s">
        <v>1857</v>
      </c>
      <c r="D393" s="4">
        <f>SUMIFS(Derived_Metrics[Revenue],Derived_Metrics[Customer ID],Derived_Metrics[[#This Row],[Customer ID]])</f>
        <v>340.18</v>
      </c>
      <c r="E393" s="4">
        <f>SUMIFS(Derived_Metrics[Profit],Derived_Metrics[Customer ID],Derived_Metrics[[#This Row],[Customer ID]])</f>
        <v>52.427799999999998</v>
      </c>
      <c r="F393" s="5">
        <f>_xlfn.PERCENTRANK.INC(Derived_Metrics[Customer Revenue],Derived_Metrics[[#This Row],[Customer Revenue]])</f>
        <v>6.2E-2</v>
      </c>
      <c r="G393" s="5" t="str" cm="1">
        <f t="array" ref="G393">_xlfn.IFS(Derived_Metrics[[#This Row],[Customer Revenue Percentile]]&gt;=0.8,"High Value",Derived_Metrics[[#This Row],[Customer Revenue Percentile]]&gt;=0.4,"Medium Value",TRUE,"Low Value")</f>
        <v>Low Value</v>
      </c>
      <c r="H393" s="12">
        <f>_xlfn.RANK.EQ(Derived_Metrics[[#This Row],[Customer Revenue]],Derived_Metrics[Customer Revenue],0)</f>
        <v>1987</v>
      </c>
      <c r="I393" s="15">
        <f>Derived_Metrics[[#This Row],[Customer Revenue]]/SUM(Derived_Metrics[Customer Revenue])</f>
        <v>2.1835500473702825E-5</v>
      </c>
      <c r="J393" t="s">
        <v>1860</v>
      </c>
      <c r="K393" s="5">
        <f>SUMIFS(Derived_Metrics[Revenue],Derived_Metrics[Product ID],Derived_Metrics[[#This Row],[Product ID]])</f>
        <v>2569.4759999999997</v>
      </c>
      <c r="L393" s="5">
        <f>SUMIFS(Derived_Metrics[Profit],Derived_Metrics[Product ID],Derived_Metrics[[#This Row],[Product ID]])</f>
        <v>34.070399999999999</v>
      </c>
      <c r="M393" s="5" t="str">
        <f>IF(AND(Derived_Metrics[[#This Row],[Product Revenue]]&gt;AVERAGE(Derived_Metrics[Product Revenue]),Derived_Metrics[[#This Row],[Product Profit]]&lt;0),"high sales Low Profit","Normal")</f>
        <v>Normal</v>
      </c>
      <c r="N393">
        <v>70.98</v>
      </c>
      <c r="O393">
        <v>1</v>
      </c>
      <c r="P393">
        <v>0</v>
      </c>
      <c r="Q393">
        <v>20.584199999999999</v>
      </c>
      <c r="R393">
        <f>Derived_Metrics[[#This Row],[Selling Price]]*Derived_Metrics[[#This Row],[Quantity]]</f>
        <v>70.98</v>
      </c>
      <c r="S393" s="2">
        <f>IF(Derived_Metrics[[#This Row],[Revenue]]=0,0,Derived_Metrics[[#This Row],[Profit]]/Derived_Metrics[[#This Row],[Revenue]])</f>
        <v>0.28999999999999998</v>
      </c>
      <c r="T393" t="str">
        <f>IF(Derived_Metrics[[#This Row],[Profit]]&lt;0, "Loss","Profit")</f>
        <v>Profit</v>
      </c>
      <c r="U393" s="5">
        <f>Derived_Metrics[[#This Row],[Selling Price]]*Derived_Metrics[[#This Row],[Quantity]]*Derived_Metrics[[#This Row],[Discount]]</f>
        <v>0</v>
      </c>
      <c r="V393" t="str">
        <f>IF(Derived_Metrics[[#This Row],[Discount]]&gt;0,"Discount Applied","No Discount")</f>
        <v>No Discount</v>
      </c>
      <c r="W393" t="str">
        <f>IF(Derived_Metrics[[#This Row],[Discount]]&gt;0.3,"High Discount","Low Discount")</f>
        <v>Low Discount</v>
      </c>
      <c r="X393" s="13">
        <f>SUMIFS(Derived_Metrics[Customer_Revenue_Share],Derived_Metrics[Customee_ Revenue _Rank],"&lt;="&amp;Derived_Metrics[[#This Row],[Customee_ Revenue _Rank]])</f>
        <v>0.99863952283279955</v>
      </c>
      <c r="Y393" t="str">
        <f>IF(Derived_Metrics[[#This Row],[Cumulative_Revenue_%]]&lt;=0.8,"Top 80% Revenue","Remaining 20% Revenue")</f>
        <v>Remaining 20% Revenue</v>
      </c>
    </row>
    <row r="394" spans="1:25" x14ac:dyDescent="0.25">
      <c r="A394" t="s">
        <v>1862</v>
      </c>
      <c r="B394" s="1">
        <v>42646</v>
      </c>
      <c r="C394" t="s">
        <v>1584</v>
      </c>
      <c r="D394" s="4">
        <f>SUMIFS(Derived_Metrics[Revenue],Derived_Metrics[Customer ID],Derived_Metrics[[#This Row],[Customer ID]])</f>
        <v>27574.05</v>
      </c>
      <c r="E394" s="4">
        <f>SUMIFS(Derived_Metrics[Profit],Derived_Metrics[Customer ID],Derived_Metrics[[#This Row],[Customer ID]])</f>
        <v>-494.91059999999999</v>
      </c>
      <c r="F394" s="5">
        <f>_xlfn.PERCENTRANK.INC(Derived_Metrics[Customer Revenue],Derived_Metrics[[#This Row],[Customer Revenue]])</f>
        <v>0.95499999999999996</v>
      </c>
      <c r="G394" s="5" t="str" cm="1">
        <f t="array" ref="G394">_xlfn.IFS(Derived_Metrics[[#This Row],[Customer Revenue Percentile]]&gt;=0.8,"High Value",Derived_Metrics[[#This Row],[Customer Revenue Percentile]]&gt;=0.4,"Medium Value",TRUE,"Low Value")</f>
        <v>High Value</v>
      </c>
      <c r="H394" s="12">
        <f>_xlfn.RANK.EQ(Derived_Metrics[[#This Row],[Customer Revenue]],Derived_Metrics[Customer Revenue],0)</f>
        <v>87</v>
      </c>
      <c r="I394" s="15">
        <f>Derived_Metrics[[#This Row],[Customer Revenue]]/SUM(Derived_Metrics[Customer Revenue])</f>
        <v>1.7699252802542927E-3</v>
      </c>
      <c r="J394" t="s">
        <v>838</v>
      </c>
      <c r="K394" s="5">
        <f>SUMIFS(Derived_Metrics[Revenue],Derived_Metrics[Product ID],Derived_Metrics[[#This Row],[Product ID]])</f>
        <v>18783.299999999996</v>
      </c>
      <c r="L394" s="5">
        <f>SUMIFS(Derived_Metrics[Profit],Derived_Metrics[Product ID],Derived_Metrics[[#This Row],[Product ID]])</f>
        <v>-755.75160000000005</v>
      </c>
      <c r="M394" s="5" t="str">
        <f>IF(AND(Derived_Metrics[[#This Row],[Product Revenue]]&gt;AVERAGE(Derived_Metrics[Product Revenue]),Derived_Metrics[[#This Row],[Product Profit]]&lt;0),"high sales Low Profit","Normal")</f>
        <v>high sales Low Profit</v>
      </c>
      <c r="N394">
        <v>176.78399999999999</v>
      </c>
      <c r="O394">
        <v>1</v>
      </c>
      <c r="P394">
        <v>0.2</v>
      </c>
      <c r="Q394">
        <v>-22.097999999999999</v>
      </c>
      <c r="R394">
        <f>Derived_Metrics[[#This Row],[Selling Price]]*Derived_Metrics[[#This Row],[Quantity]]</f>
        <v>176.78399999999999</v>
      </c>
      <c r="S394" s="2">
        <f>IF(Derived_Metrics[[#This Row],[Revenue]]=0,0,Derived_Metrics[[#This Row],[Profit]]/Derived_Metrics[[#This Row],[Revenue]])</f>
        <v>-0.125</v>
      </c>
      <c r="T394" t="str">
        <f>IF(Derived_Metrics[[#This Row],[Profit]]&lt;0, "Loss","Profit")</f>
        <v>Loss</v>
      </c>
      <c r="U394" s="5">
        <f>Derived_Metrics[[#This Row],[Selling Price]]*Derived_Metrics[[#This Row],[Quantity]]*Derived_Metrics[[#This Row],[Discount]]</f>
        <v>35.3568</v>
      </c>
      <c r="V394" t="str">
        <f>IF(Derived_Metrics[[#This Row],[Discount]]&gt;0,"Discount Applied","No Discount")</f>
        <v>Discount Applied</v>
      </c>
      <c r="W394" t="str">
        <f>IF(Derived_Metrics[[#This Row],[Discount]]&gt;0.3,"High Discount","Low Discount")</f>
        <v>Low Discount</v>
      </c>
      <c r="X394" s="13">
        <f>SUMIFS(Derived_Metrics[Customer_Revenue_Share],Derived_Metrics[Customee_ Revenue _Rank],"&lt;="&amp;Derived_Metrics[[#This Row],[Customee_ Revenue _Rank]])</f>
        <v>0.22695024366798333</v>
      </c>
      <c r="Y394" t="str">
        <f>IF(Derived_Metrics[[#This Row],[Cumulative_Revenue_%]]&lt;=0.8,"Top 80% Revenue","Remaining 20% Revenue")</f>
        <v>Top 80% Revenue</v>
      </c>
    </row>
    <row r="395" spans="1:25" x14ac:dyDescent="0.25">
      <c r="A395" t="s">
        <v>1864</v>
      </c>
      <c r="B395" s="1">
        <v>43098</v>
      </c>
      <c r="C395" t="s">
        <v>1865</v>
      </c>
      <c r="D395" s="4">
        <f>SUMIFS(Derived_Metrics[Revenue],Derived_Metrics[Customer ID],Derived_Metrics[[#This Row],[Customer ID]])</f>
        <v>2377.6039999999998</v>
      </c>
      <c r="E395" s="4">
        <f>SUMIFS(Derived_Metrics[Profit],Derived_Metrics[Customer ID],Derived_Metrics[[#This Row],[Customer ID]])</f>
        <v>29.306599999999989</v>
      </c>
      <c r="F395" s="5">
        <f>_xlfn.PERCENTRANK.INC(Derived_Metrics[Customer Revenue],Derived_Metrics[[#This Row],[Customer Revenue]])</f>
        <v>0.33400000000000002</v>
      </c>
      <c r="G395" s="5" t="str" cm="1">
        <f t="array" ref="G395">_xlfn.IFS(Derived_Metrics[[#This Row],[Customer Revenue Percentile]]&gt;=0.8,"High Value",Derived_Metrics[[#This Row],[Customer Revenue Percentile]]&gt;=0.4,"Medium Value",TRUE,"Low Value")</f>
        <v>Low Value</v>
      </c>
      <c r="H395" s="12">
        <f>_xlfn.RANK.EQ(Derived_Metrics[[#This Row],[Customer Revenue]],Derived_Metrics[Customer Revenue],0)</f>
        <v>1408</v>
      </c>
      <c r="I395" s="15">
        <f>Derived_Metrics[[#This Row],[Customer Revenue]]/SUM(Derived_Metrics[Customer Revenue])</f>
        <v>1.5261383170168065E-4</v>
      </c>
      <c r="J395" t="s">
        <v>1201</v>
      </c>
      <c r="K395" s="5">
        <f>SUMIFS(Derived_Metrics[Revenue],Derived_Metrics[Product ID],Derived_Metrics[[#This Row],[Product ID]])</f>
        <v>30526.117999999999</v>
      </c>
      <c r="L395" s="5">
        <f>SUMIFS(Derived_Metrics[Profit],Derived_Metrics[Product ID],Derived_Metrics[[#This Row],[Product ID]])</f>
        <v>-474.74139999999994</v>
      </c>
      <c r="M395" s="5" t="str">
        <f>IF(AND(Derived_Metrics[[#This Row],[Product Revenue]]&gt;AVERAGE(Derived_Metrics[Product Revenue]),Derived_Metrics[[#This Row],[Product Profit]]&lt;0),"high sales Low Profit","Normal")</f>
        <v>high sales Low Profit</v>
      </c>
      <c r="N395">
        <v>393.56799999999998</v>
      </c>
      <c r="O395">
        <v>4</v>
      </c>
      <c r="P395">
        <v>0.2</v>
      </c>
      <c r="Q395">
        <v>-44.276400000000002</v>
      </c>
      <c r="R395">
        <f>Derived_Metrics[[#This Row],[Selling Price]]*Derived_Metrics[[#This Row],[Quantity]]</f>
        <v>1574.2719999999999</v>
      </c>
      <c r="S395" s="2">
        <f>IF(Derived_Metrics[[#This Row],[Revenue]]=0,0,Derived_Metrics[[#This Row],[Profit]]/Derived_Metrics[[#This Row],[Revenue]])</f>
        <v>-2.8125000000000004E-2</v>
      </c>
      <c r="T395" t="str">
        <f>IF(Derived_Metrics[[#This Row],[Profit]]&lt;0, "Loss","Profit")</f>
        <v>Loss</v>
      </c>
      <c r="U395" s="5">
        <f>Derived_Metrics[[#This Row],[Selling Price]]*Derived_Metrics[[#This Row],[Quantity]]*Derived_Metrics[[#This Row],[Discount]]</f>
        <v>314.8544</v>
      </c>
      <c r="V395" t="str">
        <f>IF(Derived_Metrics[[#This Row],[Discount]]&gt;0,"Discount Applied","No Discount")</f>
        <v>Discount Applied</v>
      </c>
      <c r="W395" t="str">
        <f>IF(Derived_Metrics[[#This Row],[Discount]]&gt;0.3,"High Discount","Low Discount")</f>
        <v>Low Discount</v>
      </c>
      <c r="X395" s="13">
        <f>SUMIFS(Derived_Metrics[Customer_Revenue_Share],Derived_Metrics[Customee_ Revenue _Rank],"&lt;="&amp;Derived_Metrics[[#This Row],[Customee_ Revenue _Rank]])</f>
        <v>0.94974677700284449</v>
      </c>
      <c r="Y395" t="str">
        <f>IF(Derived_Metrics[[#This Row],[Cumulative_Revenue_%]]&lt;=0.8,"Top 80% Revenue","Remaining 20% Revenue")</f>
        <v>Remaining 20% Revenue</v>
      </c>
    </row>
    <row r="396" spans="1:25" x14ac:dyDescent="0.25">
      <c r="A396" t="s">
        <v>1867</v>
      </c>
      <c r="B396" s="1">
        <v>42127</v>
      </c>
      <c r="C396" t="s">
        <v>1868</v>
      </c>
      <c r="D396" s="4">
        <f>SUMIFS(Derived_Metrics[Revenue],Derived_Metrics[Customer ID],Derived_Metrics[[#This Row],[Customer ID]])</f>
        <v>3067.4650000000001</v>
      </c>
      <c r="E396" s="4">
        <f>SUMIFS(Derived_Metrics[Profit],Derived_Metrics[Customer ID],Derived_Metrics[[#This Row],[Customer ID]])</f>
        <v>54.956700000000005</v>
      </c>
      <c r="F396" s="5">
        <f>_xlfn.PERCENTRANK.INC(Derived_Metrics[Customer Revenue],Derived_Metrics[[#This Row],[Customer Revenue]])</f>
        <v>0.39800000000000002</v>
      </c>
      <c r="G396" s="5" t="str" cm="1">
        <f t="array" ref="G396">_xlfn.IFS(Derived_Metrics[[#This Row],[Customer Revenue Percentile]]&gt;=0.8,"High Value",Derived_Metrics[[#This Row],[Customer Revenue Percentile]]&gt;=0.4,"Medium Value",TRUE,"Low Value")</f>
        <v>Low Value</v>
      </c>
      <c r="H396" s="12">
        <f>_xlfn.RANK.EQ(Derived_Metrics[[#This Row],[Customer Revenue]],Derived_Metrics[Customer Revenue],0)</f>
        <v>1273</v>
      </c>
      <c r="I396" s="15">
        <f>Derived_Metrics[[#This Row],[Customer Revenue]]/SUM(Derived_Metrics[Customer Revenue])</f>
        <v>1.9689468358094782E-4</v>
      </c>
      <c r="J396" t="s">
        <v>139</v>
      </c>
      <c r="K396" s="5">
        <f>SUMIFS(Derived_Metrics[Revenue],Derived_Metrics[Product ID],Derived_Metrics[[#This Row],[Product ID]])</f>
        <v>10599.241999999998</v>
      </c>
      <c r="L396" s="5">
        <f>SUMIFS(Derived_Metrics[Profit],Derived_Metrics[Product ID],Derived_Metrics[[#This Row],[Product ID]])</f>
        <v>117.4863</v>
      </c>
      <c r="M396" s="5" t="str">
        <f>IF(AND(Derived_Metrics[[#This Row],[Product Revenue]]&gt;AVERAGE(Derived_Metrics[Product Revenue]),Derived_Metrics[[#This Row],[Product Profit]]&lt;0),"high sales Low Profit","Normal")</f>
        <v>Normal</v>
      </c>
      <c r="N396">
        <v>383.60700000000003</v>
      </c>
      <c r="O396">
        <v>7</v>
      </c>
      <c r="P396">
        <v>0.1</v>
      </c>
      <c r="Q396">
        <v>63.9345</v>
      </c>
      <c r="R396">
        <f>Derived_Metrics[[#This Row],[Selling Price]]*Derived_Metrics[[#This Row],[Quantity]]</f>
        <v>2685.2490000000003</v>
      </c>
      <c r="S396" s="2">
        <f>IF(Derived_Metrics[[#This Row],[Revenue]]=0,0,Derived_Metrics[[#This Row],[Profit]]/Derived_Metrics[[#This Row],[Revenue]])</f>
        <v>2.3809523809523808E-2</v>
      </c>
      <c r="T396" t="str">
        <f>IF(Derived_Metrics[[#This Row],[Profit]]&lt;0, "Loss","Profit")</f>
        <v>Profit</v>
      </c>
      <c r="U396" s="5">
        <f>Derived_Metrics[[#This Row],[Selling Price]]*Derived_Metrics[[#This Row],[Quantity]]*Derived_Metrics[[#This Row],[Discount]]</f>
        <v>268.52490000000006</v>
      </c>
      <c r="V396" t="str">
        <f>IF(Derived_Metrics[[#This Row],[Discount]]&gt;0,"Discount Applied","No Discount")</f>
        <v>Discount Applied</v>
      </c>
      <c r="W396" t="str">
        <f>IF(Derived_Metrics[[#This Row],[Discount]]&gt;0.3,"High Discount","Low Discount")</f>
        <v>Low Discount</v>
      </c>
      <c r="X396" s="13">
        <f>SUMIFS(Derived_Metrics[Customer_Revenue_Share],Derived_Metrics[Customee_ Revenue _Rank],"&lt;="&amp;Derived_Metrics[[#This Row],[Customee_ Revenue _Rank]])</f>
        <v>0.92613412482665658</v>
      </c>
      <c r="Y396" t="str">
        <f>IF(Derived_Metrics[[#This Row],[Cumulative_Revenue_%]]&lt;=0.8,"Top 80% Revenue","Remaining 20% Revenue")</f>
        <v>Remaining 20% Revenue</v>
      </c>
    </row>
    <row r="397" spans="1:25" x14ac:dyDescent="0.25">
      <c r="A397" t="s">
        <v>1870</v>
      </c>
      <c r="B397" s="1">
        <v>42482</v>
      </c>
      <c r="C397" t="s">
        <v>665</v>
      </c>
      <c r="D397" s="4">
        <f>SUMIFS(Derived_Metrics[Revenue],Derived_Metrics[Customer ID],Derived_Metrics[[#This Row],[Customer ID]])</f>
        <v>359.12799999999999</v>
      </c>
      <c r="E397" s="4">
        <f>SUMIFS(Derived_Metrics[Profit],Derived_Metrics[Customer ID],Derived_Metrics[[#This Row],[Customer ID]])</f>
        <v>-73.878</v>
      </c>
      <c r="F397" s="5">
        <f>_xlfn.PERCENTRANK.INC(Derived_Metrics[Customer Revenue],Derived_Metrics[[#This Row],[Customer Revenue]])</f>
        <v>6.6000000000000003E-2</v>
      </c>
      <c r="G397" s="5" t="str" cm="1">
        <f t="array" ref="G397">_xlfn.IFS(Derived_Metrics[[#This Row],[Customer Revenue Percentile]]&gt;=0.8,"High Value",Derived_Metrics[[#This Row],[Customer Revenue Percentile]]&gt;=0.4,"Medium Value",TRUE,"Low Value")</f>
        <v>Low Value</v>
      </c>
      <c r="H397" s="12">
        <f>_xlfn.RANK.EQ(Derived_Metrics[[#This Row],[Customer Revenue]],Derived_Metrics[Customer Revenue],0)</f>
        <v>1980</v>
      </c>
      <c r="I397" s="15">
        <f>Derived_Metrics[[#This Row],[Customer Revenue]]/SUM(Derived_Metrics[Customer Revenue])</f>
        <v>2.3051736181198033E-5</v>
      </c>
      <c r="J397" t="s">
        <v>1871</v>
      </c>
      <c r="K397" s="5">
        <f>SUMIFS(Derived_Metrics[Revenue],Derived_Metrics[Product ID],Derived_Metrics[[#This Row],[Product ID]])</f>
        <v>1514.88</v>
      </c>
      <c r="L397" s="5">
        <f>SUMIFS(Derived_Metrics[Profit],Derived_Metrics[Product ID],Derived_Metrics[[#This Row],[Product ID]])</f>
        <v>74.797200000000004</v>
      </c>
      <c r="M397" s="5" t="str">
        <f>IF(AND(Derived_Metrics[[#This Row],[Product Revenue]]&gt;AVERAGE(Derived_Metrics[Product Revenue]),Derived_Metrics[[#This Row],[Product Profit]]&lt;0),"high sales Low Profit","Normal")</f>
        <v>Normal</v>
      </c>
      <c r="N397">
        <v>31.56</v>
      </c>
      <c r="O397">
        <v>3</v>
      </c>
      <c r="P397">
        <v>0</v>
      </c>
      <c r="Q397">
        <v>10.4148</v>
      </c>
      <c r="R397">
        <f>Derived_Metrics[[#This Row],[Selling Price]]*Derived_Metrics[[#This Row],[Quantity]]</f>
        <v>94.679999999999993</v>
      </c>
      <c r="S397" s="2">
        <f>IF(Derived_Metrics[[#This Row],[Revenue]]=0,0,Derived_Metrics[[#This Row],[Profit]]/Derived_Metrics[[#This Row],[Revenue]])</f>
        <v>0.11</v>
      </c>
      <c r="T397" t="str">
        <f>IF(Derived_Metrics[[#This Row],[Profit]]&lt;0, "Loss","Profit")</f>
        <v>Profit</v>
      </c>
      <c r="U397" s="5">
        <f>Derived_Metrics[[#This Row],[Selling Price]]*Derived_Metrics[[#This Row],[Quantity]]*Derived_Metrics[[#This Row],[Discount]]</f>
        <v>0</v>
      </c>
      <c r="V397" t="str">
        <f>IF(Derived_Metrics[[#This Row],[Discount]]&gt;0,"Discount Applied","No Discount")</f>
        <v>No Discount</v>
      </c>
      <c r="W397" t="str">
        <f>IF(Derived_Metrics[[#This Row],[Discount]]&gt;0.3,"High Discount","Low Discount")</f>
        <v>Low Discount</v>
      </c>
      <c r="X397" s="13">
        <f>SUMIFS(Derived_Metrics[Customer_Revenue_Share],Derived_Metrics[Customee_ Revenue _Rank],"&lt;="&amp;Derived_Metrics[[#This Row],[Customee_ Revenue _Rank]])</f>
        <v>0.99846105327290458</v>
      </c>
      <c r="Y397" t="str">
        <f>IF(Derived_Metrics[[#This Row],[Cumulative_Revenue_%]]&lt;=0.8,"Top 80% Revenue","Remaining 20% Revenue")</f>
        <v>Remaining 20% Revenue</v>
      </c>
    </row>
    <row r="398" spans="1:25" x14ac:dyDescent="0.25">
      <c r="A398" t="s">
        <v>1873</v>
      </c>
      <c r="B398" s="1">
        <v>41933</v>
      </c>
      <c r="C398" t="s">
        <v>79</v>
      </c>
      <c r="D398" s="4">
        <f>SUMIFS(Derived_Metrics[Revenue],Derived_Metrics[Customer ID],Derived_Metrics[[#This Row],[Customer ID]])</f>
        <v>23214.115999999998</v>
      </c>
      <c r="E398" s="4">
        <f>SUMIFS(Derived_Metrics[Profit],Derived_Metrics[Customer ID],Derived_Metrics[[#This Row],[Customer ID]])</f>
        <v>-1768.453</v>
      </c>
      <c r="F398" s="5">
        <f>_xlfn.PERCENTRANK.INC(Derived_Metrics[Customer Revenue],Derived_Metrics[[#This Row],[Customer Revenue]])</f>
        <v>0.93300000000000005</v>
      </c>
      <c r="G398" s="5" t="str" cm="1">
        <f t="array" ref="G398">_xlfn.IFS(Derived_Metrics[[#This Row],[Customer Revenue Percentile]]&gt;=0.8,"High Value",Derived_Metrics[[#This Row],[Customer Revenue Percentile]]&gt;=0.4,"Medium Value",TRUE,"Low Value")</f>
        <v>High Value</v>
      </c>
      <c r="H398" s="12">
        <f>_xlfn.RANK.EQ(Derived_Metrics[[#This Row],[Customer Revenue]],Derived_Metrics[Customer Revenue],0)</f>
        <v>140</v>
      </c>
      <c r="I398" s="15">
        <f>Derived_Metrics[[#This Row],[Customer Revenue]]/SUM(Derived_Metrics[Customer Revenue])</f>
        <v>1.4900694953101071E-3</v>
      </c>
      <c r="J398" t="s">
        <v>481</v>
      </c>
      <c r="K398" s="5">
        <f>SUMIFS(Derived_Metrics[Revenue],Derived_Metrics[Product ID],Derived_Metrics[[#This Row],[Product ID]])</f>
        <v>20832.202499999996</v>
      </c>
      <c r="L398" s="5">
        <f>SUMIFS(Derived_Metrics[Profit],Derived_Metrics[Product ID],Derived_Metrics[[#This Row],[Product ID]])</f>
        <v>430.06950000000001</v>
      </c>
      <c r="M398" s="5" t="str">
        <f>IF(AND(Derived_Metrics[[#This Row],[Product Revenue]]&gt;AVERAGE(Derived_Metrics[Product Revenue]),Derived_Metrics[[#This Row],[Product Profit]]&lt;0),"high sales Low Profit","Normal")</f>
        <v>Normal</v>
      </c>
      <c r="N398">
        <v>409.59</v>
      </c>
      <c r="O398">
        <v>3</v>
      </c>
      <c r="P398">
        <v>0.4</v>
      </c>
      <c r="Q398">
        <v>-122.877</v>
      </c>
      <c r="R398">
        <f>Derived_Metrics[[#This Row],[Selling Price]]*Derived_Metrics[[#This Row],[Quantity]]</f>
        <v>1228.77</v>
      </c>
      <c r="S398" s="2">
        <f>IF(Derived_Metrics[[#This Row],[Revenue]]=0,0,Derived_Metrics[[#This Row],[Profit]]/Derived_Metrics[[#This Row],[Revenue]])</f>
        <v>-9.9999999999999992E-2</v>
      </c>
      <c r="T398" t="str">
        <f>IF(Derived_Metrics[[#This Row],[Profit]]&lt;0, "Loss","Profit")</f>
        <v>Loss</v>
      </c>
      <c r="U398" s="5">
        <f>Derived_Metrics[[#This Row],[Selling Price]]*Derived_Metrics[[#This Row],[Quantity]]*Derived_Metrics[[#This Row],[Discount]]</f>
        <v>491.50800000000004</v>
      </c>
      <c r="V398" t="str">
        <f>IF(Derived_Metrics[[#This Row],[Discount]]&gt;0,"Discount Applied","No Discount")</f>
        <v>Discount Applied</v>
      </c>
      <c r="W398" t="str">
        <f>IF(Derived_Metrics[[#This Row],[Discount]]&gt;0.3,"High Discount","Low Discount")</f>
        <v>High Discount</v>
      </c>
      <c r="X398" s="13">
        <f>SUMIFS(Derived_Metrics[Customer_Revenue_Share],Derived_Metrics[Customee_ Revenue _Rank],"&lt;="&amp;Derived_Metrics[[#This Row],[Customee_ Revenue _Rank]])</f>
        <v>0.30248849052817711</v>
      </c>
      <c r="Y398" t="str">
        <f>IF(Derived_Metrics[[#This Row],[Cumulative_Revenue_%]]&lt;=0.8,"Top 80% Revenue","Remaining 20% Revenue")</f>
        <v>Top 80% Revenue</v>
      </c>
    </row>
    <row r="399" spans="1:25" x14ac:dyDescent="0.25">
      <c r="A399" t="s">
        <v>1876</v>
      </c>
      <c r="B399" s="1">
        <v>41880</v>
      </c>
      <c r="C399" t="s">
        <v>1878</v>
      </c>
      <c r="D399" s="4">
        <f>SUMIFS(Derived_Metrics[Revenue],Derived_Metrics[Customer ID],Derived_Metrics[[#This Row],[Customer ID]])</f>
        <v>1056.5715</v>
      </c>
      <c r="E399" s="4">
        <f>SUMIFS(Derived_Metrics[Profit],Derived_Metrics[Customer ID],Derived_Metrics[[#This Row],[Customer ID]])</f>
        <v>-187.3955</v>
      </c>
      <c r="F399" s="5">
        <f>_xlfn.PERCENTRANK.INC(Derived_Metrics[Customer Revenue],Derived_Metrics[[#This Row],[Customer Revenue]])</f>
        <v>0.17799999999999999</v>
      </c>
      <c r="G399" s="5" t="str" cm="1">
        <f t="array" ref="G399">_xlfn.IFS(Derived_Metrics[[#This Row],[Customer Revenue Percentile]]&gt;=0.8,"High Value",Derived_Metrics[[#This Row],[Customer Revenue Percentile]]&gt;=0.4,"Medium Value",TRUE,"Low Value")</f>
        <v>Low Value</v>
      </c>
      <c r="H399" s="12">
        <f>_xlfn.RANK.EQ(Derived_Metrics[[#This Row],[Customer Revenue]],Derived_Metrics[Customer Revenue],0)</f>
        <v>1741</v>
      </c>
      <c r="I399" s="15">
        <f>Derived_Metrics[[#This Row],[Customer Revenue]]/SUM(Derived_Metrics[Customer Revenue])</f>
        <v>6.7819294164121646E-5</v>
      </c>
      <c r="J399" t="s">
        <v>611</v>
      </c>
      <c r="K399" s="5">
        <f>SUMIFS(Derived_Metrics[Revenue],Derived_Metrics[Product ID],Derived_Metrics[[#This Row],[Product ID]])</f>
        <v>2273.3095000000003</v>
      </c>
      <c r="L399" s="5">
        <f>SUMIFS(Derived_Metrics[Profit],Derived_Metrics[Product ID],Derived_Metrics[[#This Row],[Product ID]])</f>
        <v>-216.25450000000001</v>
      </c>
      <c r="M399" s="5" t="str">
        <f>IF(AND(Derived_Metrics[[#This Row],[Product Revenue]]&gt;AVERAGE(Derived_Metrics[Product Revenue]),Derived_Metrics[[#This Row],[Product Profit]]&lt;0),"high sales Low Profit","Normal")</f>
        <v>Normal</v>
      </c>
      <c r="N399">
        <v>174.05850000000001</v>
      </c>
      <c r="O399">
        <v>3</v>
      </c>
      <c r="P399">
        <v>0.45</v>
      </c>
      <c r="Q399">
        <v>-110.7645</v>
      </c>
      <c r="R399">
        <f>Derived_Metrics[[#This Row],[Selling Price]]*Derived_Metrics[[#This Row],[Quantity]]</f>
        <v>522.17550000000006</v>
      </c>
      <c r="S399" s="2">
        <f>IF(Derived_Metrics[[#This Row],[Revenue]]=0,0,Derived_Metrics[[#This Row],[Profit]]/Derived_Metrics[[#This Row],[Revenue]])</f>
        <v>-0.2121212121212121</v>
      </c>
      <c r="T399" t="str">
        <f>IF(Derived_Metrics[[#This Row],[Profit]]&lt;0, "Loss","Profit")</f>
        <v>Loss</v>
      </c>
      <c r="U399" s="5">
        <f>Derived_Metrics[[#This Row],[Selling Price]]*Derived_Metrics[[#This Row],[Quantity]]*Derived_Metrics[[#This Row],[Discount]]</f>
        <v>234.97897500000002</v>
      </c>
      <c r="V399" t="str">
        <f>IF(Derived_Metrics[[#This Row],[Discount]]&gt;0,"Discount Applied","No Discount")</f>
        <v>Discount Applied</v>
      </c>
      <c r="W399" t="str">
        <f>IF(Derived_Metrics[[#This Row],[Discount]]&gt;0.3,"High Discount","Low Discount")</f>
        <v>High Discount</v>
      </c>
      <c r="X399" s="13">
        <f>SUMIFS(Derived_Metrics[Customer_Revenue_Share],Derived_Metrics[Customee_ Revenue _Rank],"&lt;="&amp;Derived_Metrics[[#This Row],[Customee_ Revenue _Rank]])</f>
        <v>0.98758272323286578</v>
      </c>
      <c r="Y399" t="str">
        <f>IF(Derived_Metrics[[#This Row],[Cumulative_Revenue_%]]&lt;=0.8,"Top 80% Revenue","Remaining 20% Revenue")</f>
        <v>Remaining 20% Revenue</v>
      </c>
    </row>
    <row r="400" spans="1:25" x14ac:dyDescent="0.25">
      <c r="A400" t="s">
        <v>1880</v>
      </c>
      <c r="B400" s="1">
        <v>43029</v>
      </c>
      <c r="C400" t="s">
        <v>1537</v>
      </c>
      <c r="D400" s="4">
        <f>SUMIFS(Derived_Metrics[Revenue],Derived_Metrics[Customer ID],Derived_Metrics[[#This Row],[Customer ID]])</f>
        <v>4126.4459999999999</v>
      </c>
      <c r="E400" s="4">
        <f>SUMIFS(Derived_Metrics[Profit],Derived_Metrics[Customer ID],Derived_Metrics[[#This Row],[Customer ID]])</f>
        <v>209.97500000000002</v>
      </c>
      <c r="F400" s="5">
        <f>_xlfn.PERCENTRANK.INC(Derived_Metrics[Customer Revenue],Derived_Metrics[[#This Row],[Customer Revenue]])</f>
        <v>0.49</v>
      </c>
      <c r="G400" s="5" t="str" cm="1">
        <f t="array" ref="G400">_xlfn.IFS(Derived_Metrics[[#This Row],[Customer Revenue Percentile]]&gt;=0.8,"High Value",Derived_Metrics[[#This Row],[Customer Revenue Percentile]]&gt;=0.4,"Medium Value",TRUE,"Low Value")</f>
        <v>Medium Value</v>
      </c>
      <c r="H400" s="12">
        <f>_xlfn.RANK.EQ(Derived_Metrics[[#This Row],[Customer Revenue]],Derived_Metrics[Customer Revenue],0)</f>
        <v>1078</v>
      </c>
      <c r="I400" s="15">
        <f>Derived_Metrics[[#This Row],[Customer Revenue]]/SUM(Derived_Metrics[Customer Revenue])</f>
        <v>2.6486863891971637E-4</v>
      </c>
      <c r="J400" t="s">
        <v>1882</v>
      </c>
      <c r="K400" s="5">
        <f>SUMIFS(Derived_Metrics[Revenue],Derived_Metrics[Product ID],Derived_Metrics[[#This Row],[Product ID]])</f>
        <v>9150.93</v>
      </c>
      <c r="L400" s="5">
        <f>SUMIFS(Derived_Metrics[Profit],Derived_Metrics[Product ID],Derived_Metrics[[#This Row],[Product ID]])</f>
        <v>514.36599999999999</v>
      </c>
      <c r="M400" s="5" t="str">
        <f>IF(AND(Derived_Metrics[[#This Row],[Product Revenue]]&gt;AVERAGE(Derived_Metrics[Product Revenue]),Derived_Metrics[[#This Row],[Product Profit]]&lt;0),"high sales Low Profit","Normal")</f>
        <v>Normal</v>
      </c>
      <c r="N400">
        <v>478.48</v>
      </c>
      <c r="O400">
        <v>2</v>
      </c>
      <c r="P400">
        <v>0.2</v>
      </c>
      <c r="Q400">
        <v>47.847999999999999</v>
      </c>
      <c r="R400">
        <f>Derived_Metrics[[#This Row],[Selling Price]]*Derived_Metrics[[#This Row],[Quantity]]</f>
        <v>956.96</v>
      </c>
      <c r="S400" s="2">
        <f>IF(Derived_Metrics[[#This Row],[Revenue]]=0,0,Derived_Metrics[[#This Row],[Profit]]/Derived_Metrics[[#This Row],[Revenue]])</f>
        <v>4.9999999999999996E-2</v>
      </c>
      <c r="T400" t="str">
        <f>IF(Derived_Metrics[[#This Row],[Profit]]&lt;0, "Loss","Profit")</f>
        <v>Profit</v>
      </c>
      <c r="U400" s="5">
        <f>Derived_Metrics[[#This Row],[Selling Price]]*Derived_Metrics[[#This Row],[Quantity]]*Derived_Metrics[[#This Row],[Discount]]</f>
        <v>191.39200000000002</v>
      </c>
      <c r="V400" t="str">
        <f>IF(Derived_Metrics[[#This Row],[Discount]]&gt;0,"Discount Applied","No Discount")</f>
        <v>Discount Applied</v>
      </c>
      <c r="W400" t="str">
        <f>IF(Derived_Metrics[[#This Row],[Discount]]&gt;0.3,"High Discount","Low Discount")</f>
        <v>Low Discount</v>
      </c>
      <c r="X400" s="13">
        <f>SUMIFS(Derived_Metrics[Customer_Revenue_Share],Derived_Metrics[Customee_ Revenue _Rank],"&lt;="&amp;Derived_Metrics[[#This Row],[Customee_ Revenue _Rank]])</f>
        <v>0.8818175208617548</v>
      </c>
      <c r="Y400" t="str">
        <f>IF(Derived_Metrics[[#This Row],[Cumulative_Revenue_%]]&lt;=0.8,"Top 80% Revenue","Remaining 20% Revenue")</f>
        <v>Remaining 20% Revenue</v>
      </c>
    </row>
    <row r="401" spans="1:25" x14ac:dyDescent="0.25">
      <c r="A401" t="s">
        <v>1884</v>
      </c>
      <c r="B401" s="1">
        <v>42065</v>
      </c>
      <c r="C401" t="s">
        <v>1885</v>
      </c>
      <c r="D401" s="4">
        <f>SUMIFS(Derived_Metrics[Revenue],Derived_Metrics[Customer ID],Derived_Metrics[[#This Row],[Customer ID]])</f>
        <v>10399.469999999999</v>
      </c>
      <c r="E401" s="4">
        <f>SUMIFS(Derived_Metrics[Profit],Derived_Metrics[Customer ID],Derived_Metrics[[#This Row],[Customer ID]])</f>
        <v>677.55890000000011</v>
      </c>
      <c r="F401" s="5">
        <f>_xlfn.PERCENTRANK.INC(Derived_Metrics[Customer Revenue],Derived_Metrics[[#This Row],[Customer Revenue]])</f>
        <v>0.76600000000000001</v>
      </c>
      <c r="G401" s="5" t="str" cm="1">
        <f t="array" ref="G401">_xlfn.IFS(Derived_Metrics[[#This Row],[Customer Revenue Percentile]]&gt;=0.8,"High Value",Derived_Metrics[[#This Row],[Customer Revenue Percentile]]&gt;=0.4,"Medium Value",TRUE,"Low Value")</f>
        <v>Medium Value</v>
      </c>
      <c r="H401" s="12">
        <f>_xlfn.RANK.EQ(Derived_Metrics[[#This Row],[Customer Revenue]],Derived_Metrics[Customer Revenue],0)</f>
        <v>490</v>
      </c>
      <c r="I401" s="15">
        <f>Derived_Metrics[[#This Row],[Customer Revenue]]/SUM(Derived_Metrics[Customer Revenue])</f>
        <v>6.6752199456540152E-4</v>
      </c>
      <c r="J401" t="s">
        <v>1887</v>
      </c>
      <c r="K401" s="5">
        <f>SUMIFS(Derived_Metrics[Revenue],Derived_Metrics[Product ID],Derived_Metrics[[#This Row],[Product ID]])</f>
        <v>794.13599999999997</v>
      </c>
      <c r="L401" s="5">
        <f>SUMIFS(Derived_Metrics[Profit],Derived_Metrics[Product ID],Derived_Metrics[[#This Row],[Product ID]])</f>
        <v>68.460000000000008</v>
      </c>
      <c r="M401" s="5" t="str">
        <f>IF(AND(Derived_Metrics[[#This Row],[Product Revenue]]&gt;AVERAGE(Derived_Metrics[Product Revenue]),Derived_Metrics[[#This Row],[Product Profit]]&lt;0),"high sales Low Profit","Normal")</f>
        <v>Normal</v>
      </c>
      <c r="N401">
        <v>136.91999999999999</v>
      </c>
      <c r="O401">
        <v>4</v>
      </c>
      <c r="P401">
        <v>0</v>
      </c>
      <c r="Q401">
        <v>41.076000000000001</v>
      </c>
      <c r="R401">
        <f>Derived_Metrics[[#This Row],[Selling Price]]*Derived_Metrics[[#This Row],[Quantity]]</f>
        <v>547.67999999999995</v>
      </c>
      <c r="S401" s="2">
        <f>IF(Derived_Metrics[[#This Row],[Revenue]]=0,0,Derived_Metrics[[#This Row],[Profit]]/Derived_Metrics[[#This Row],[Revenue]])</f>
        <v>7.5000000000000011E-2</v>
      </c>
      <c r="T401" t="str">
        <f>IF(Derived_Metrics[[#This Row],[Profit]]&lt;0, "Loss","Profit")</f>
        <v>Profit</v>
      </c>
      <c r="U401" s="5">
        <f>Derived_Metrics[[#This Row],[Selling Price]]*Derived_Metrics[[#This Row],[Quantity]]*Derived_Metrics[[#This Row],[Discount]]</f>
        <v>0</v>
      </c>
      <c r="V401" t="str">
        <f>IF(Derived_Metrics[[#This Row],[Discount]]&gt;0,"Discount Applied","No Discount")</f>
        <v>No Discount</v>
      </c>
      <c r="W401" t="str">
        <f>IF(Derived_Metrics[[#This Row],[Discount]]&gt;0.3,"High Discount","Low Discount")</f>
        <v>Low Discount</v>
      </c>
      <c r="X401" s="13">
        <f>SUMIFS(Derived_Metrics[Customer_Revenue_Share],Derived_Metrics[Customee_ Revenue _Rank],"&lt;="&amp;Derived_Metrics[[#This Row],[Customee_ Revenue _Rank]])</f>
        <v>0.62374055139224605</v>
      </c>
      <c r="Y401" t="str">
        <f>IF(Derived_Metrics[[#This Row],[Cumulative_Revenue_%]]&lt;=0.8,"Top 80% Revenue","Remaining 20% Revenue")</f>
        <v>Top 80% Revenue</v>
      </c>
    </row>
    <row r="402" spans="1:25" x14ac:dyDescent="0.25">
      <c r="A402" t="s">
        <v>1889</v>
      </c>
      <c r="B402" s="1">
        <v>43087</v>
      </c>
      <c r="C402" t="s">
        <v>1890</v>
      </c>
      <c r="D402" s="4">
        <f>SUMIFS(Derived_Metrics[Revenue],Derived_Metrics[Customer ID],Derived_Metrics[[#This Row],[Customer ID]])</f>
        <v>1227.5520000000001</v>
      </c>
      <c r="E402" s="4">
        <f>SUMIFS(Derived_Metrics[Profit],Derived_Metrics[Customer ID],Derived_Metrics[[#This Row],[Customer ID]])</f>
        <v>68.013599999999997</v>
      </c>
      <c r="F402" s="5">
        <f>_xlfn.PERCENTRANK.INC(Derived_Metrics[Customer Revenue],Derived_Metrics[[#This Row],[Customer Revenue]])</f>
        <v>0.19700000000000001</v>
      </c>
      <c r="G402" s="5" t="str" cm="1">
        <f t="array" ref="G402">_xlfn.IFS(Derived_Metrics[[#This Row],[Customer Revenue Percentile]]&gt;=0.8,"High Value",Derived_Metrics[[#This Row],[Customer Revenue Percentile]]&gt;=0.4,"Medium Value",TRUE,"Low Value")</f>
        <v>Low Value</v>
      </c>
      <c r="H402" s="12">
        <f>_xlfn.RANK.EQ(Derived_Metrics[[#This Row],[Customer Revenue]],Derived_Metrics[Customer Revenue],0)</f>
        <v>1701</v>
      </c>
      <c r="I402" s="15">
        <f>Derived_Metrics[[#This Row],[Customer Revenue]]/SUM(Derived_Metrics[Customer Revenue])</f>
        <v>7.8794203884692961E-5</v>
      </c>
      <c r="J402" t="s">
        <v>1892</v>
      </c>
      <c r="K402" s="5">
        <f>SUMIFS(Derived_Metrics[Revenue],Derived_Metrics[Product ID],Derived_Metrics[[#This Row],[Product ID]])</f>
        <v>646.53599999999994</v>
      </c>
      <c r="L402" s="5">
        <f>SUMIFS(Derived_Metrics[Profit],Derived_Metrics[Product ID],Derived_Metrics[[#This Row],[Product ID]])</f>
        <v>48.822000000000003</v>
      </c>
      <c r="M402" s="5" t="str">
        <f>IF(AND(Derived_Metrics[[#This Row],[Product Revenue]]&gt;AVERAGE(Derived_Metrics[Product Revenue]),Derived_Metrics[[#This Row],[Product Profit]]&lt;0),"high sales Low Profit","Normal")</f>
        <v>Normal</v>
      </c>
      <c r="N402">
        <v>18.96</v>
      </c>
      <c r="O402">
        <v>2</v>
      </c>
      <c r="P402">
        <v>0</v>
      </c>
      <c r="Q402">
        <v>8.532</v>
      </c>
      <c r="R402">
        <f>Derived_Metrics[[#This Row],[Selling Price]]*Derived_Metrics[[#This Row],[Quantity]]</f>
        <v>37.92</v>
      </c>
      <c r="S402" s="2">
        <f>IF(Derived_Metrics[[#This Row],[Revenue]]=0,0,Derived_Metrics[[#This Row],[Profit]]/Derived_Metrics[[#This Row],[Revenue]])</f>
        <v>0.22499999999999998</v>
      </c>
      <c r="T402" t="str">
        <f>IF(Derived_Metrics[[#This Row],[Profit]]&lt;0, "Loss","Profit")</f>
        <v>Profit</v>
      </c>
      <c r="U402" s="5">
        <f>Derived_Metrics[[#This Row],[Selling Price]]*Derived_Metrics[[#This Row],[Quantity]]*Derived_Metrics[[#This Row],[Discount]]</f>
        <v>0</v>
      </c>
      <c r="V402" t="str">
        <f>IF(Derived_Metrics[[#This Row],[Discount]]&gt;0,"Discount Applied","No Discount")</f>
        <v>No Discount</v>
      </c>
      <c r="W402" t="str">
        <f>IF(Derived_Metrics[[#This Row],[Discount]]&gt;0.3,"High Discount","Low Discount")</f>
        <v>Low Discount</v>
      </c>
      <c r="X402" s="13">
        <f>SUMIFS(Derived_Metrics[Customer_Revenue_Share],Derived_Metrics[Customee_ Revenue _Rank],"&lt;="&amp;Derived_Metrics[[#This Row],[Customee_ Revenue _Rank]])</f>
        <v>0.98461069213367991</v>
      </c>
      <c r="Y402" t="str">
        <f>IF(Derived_Metrics[[#This Row],[Cumulative_Revenue_%]]&lt;=0.8,"Top 80% Revenue","Remaining 20% Revenue")</f>
        <v>Remaining 20% Revenue</v>
      </c>
    </row>
    <row r="403" spans="1:25" x14ac:dyDescent="0.25">
      <c r="A403" t="s">
        <v>1894</v>
      </c>
      <c r="B403" s="1">
        <v>42964</v>
      </c>
      <c r="C403" t="s">
        <v>1897</v>
      </c>
      <c r="D403" s="4">
        <f>SUMIFS(Derived_Metrics[Revenue],Derived_Metrics[Customer ID],Derived_Metrics[[#This Row],[Customer ID]])</f>
        <v>5620.4279999999999</v>
      </c>
      <c r="E403" s="4">
        <f>SUMIFS(Derived_Metrics[Profit],Derived_Metrics[Customer ID],Derived_Metrics[[#This Row],[Customer ID]])</f>
        <v>332.3322</v>
      </c>
      <c r="F403" s="5">
        <f>_xlfn.PERCENTRANK.INC(Derived_Metrics[Customer Revenue],Derived_Metrics[[#This Row],[Customer Revenue]])</f>
        <v>0.58199999999999996</v>
      </c>
      <c r="G403" s="5" t="str" cm="1">
        <f t="array" ref="G403">_xlfn.IFS(Derived_Metrics[[#This Row],[Customer Revenue Percentile]]&gt;=0.8,"High Value",Derived_Metrics[[#This Row],[Customer Revenue Percentile]]&gt;=0.4,"Medium Value",TRUE,"Low Value")</f>
        <v>Medium Value</v>
      </c>
      <c r="H403" s="12">
        <f>_xlfn.RANK.EQ(Derived_Metrics[[#This Row],[Customer Revenue]],Derived_Metrics[Customer Revenue],0)</f>
        <v>882</v>
      </c>
      <c r="I403" s="15">
        <f>Derived_Metrics[[#This Row],[Customer Revenue]]/SUM(Derived_Metrics[Customer Revenue])</f>
        <v>3.6076447250400556E-4</v>
      </c>
      <c r="J403" t="s">
        <v>1899</v>
      </c>
      <c r="K403" s="5">
        <f>SUMIFS(Derived_Metrics[Revenue],Derived_Metrics[Product ID],Derived_Metrics[[#This Row],[Product ID]])</f>
        <v>18913.728000000003</v>
      </c>
      <c r="L403" s="5">
        <f>SUMIFS(Derived_Metrics[Profit],Derived_Metrics[Product ID],Derived_Metrics[[#This Row],[Product ID]])</f>
        <v>41.116799999999998</v>
      </c>
      <c r="M403" s="5" t="str">
        <f>IF(AND(Derived_Metrics[[#This Row],[Product Revenue]]&gt;AVERAGE(Derived_Metrics[Product Revenue]),Derived_Metrics[[#This Row],[Product Profit]]&lt;0),"high sales Low Profit","Normal")</f>
        <v>Normal</v>
      </c>
      <c r="N403">
        <v>462.56400000000002</v>
      </c>
      <c r="O403">
        <v>2</v>
      </c>
      <c r="P403">
        <v>0.1</v>
      </c>
      <c r="Q403">
        <v>97.6524</v>
      </c>
      <c r="R403">
        <f>Derived_Metrics[[#This Row],[Selling Price]]*Derived_Metrics[[#This Row],[Quantity]]</f>
        <v>925.12800000000004</v>
      </c>
      <c r="S403" s="2">
        <f>IF(Derived_Metrics[[#This Row],[Revenue]]=0,0,Derived_Metrics[[#This Row],[Profit]]/Derived_Metrics[[#This Row],[Revenue]])</f>
        <v>0.10555555555555556</v>
      </c>
      <c r="T403" t="str">
        <f>IF(Derived_Metrics[[#This Row],[Profit]]&lt;0, "Loss","Profit")</f>
        <v>Profit</v>
      </c>
      <c r="U403" s="5">
        <f>Derived_Metrics[[#This Row],[Selling Price]]*Derived_Metrics[[#This Row],[Quantity]]*Derived_Metrics[[#This Row],[Discount]]</f>
        <v>92.512800000000013</v>
      </c>
      <c r="V403" t="str">
        <f>IF(Derived_Metrics[[#This Row],[Discount]]&gt;0,"Discount Applied","No Discount")</f>
        <v>Discount Applied</v>
      </c>
      <c r="W403" t="str">
        <f>IF(Derived_Metrics[[#This Row],[Discount]]&gt;0.3,"High Discount","Low Discount")</f>
        <v>Low Discount</v>
      </c>
      <c r="X403" s="13">
        <f>SUMIFS(Derived_Metrics[Customer_Revenue_Share],Derived_Metrics[Customee_ Revenue _Rank],"&lt;="&amp;Derived_Metrics[[#This Row],[Customee_ Revenue _Rank]])</f>
        <v>0.82148995553502746</v>
      </c>
      <c r="Y403" t="str">
        <f>IF(Derived_Metrics[[#This Row],[Cumulative_Revenue_%]]&lt;=0.8,"Top 80% Revenue","Remaining 20% Revenue")</f>
        <v>Remaining 20% Revenue</v>
      </c>
    </row>
    <row r="404" spans="1:25" x14ac:dyDescent="0.25">
      <c r="A404" t="s">
        <v>1901</v>
      </c>
      <c r="B404" s="1">
        <v>42894</v>
      </c>
      <c r="C404" t="s">
        <v>842</v>
      </c>
      <c r="D404" s="4">
        <f>SUMIFS(Derived_Metrics[Revenue],Derived_Metrics[Customer ID],Derived_Metrics[[#This Row],[Customer ID]])</f>
        <v>53342</v>
      </c>
      <c r="E404" s="4">
        <f>SUMIFS(Derived_Metrics[Profit],Derived_Metrics[Customer ID],Derived_Metrics[[#This Row],[Customer ID]])</f>
        <v>688.3981</v>
      </c>
      <c r="F404" s="5">
        <f>_xlfn.PERCENTRANK.INC(Derived_Metrics[Customer Revenue],Derived_Metrics[[#This Row],[Customer Revenue]])</f>
        <v>0.99199999999999999</v>
      </c>
      <c r="G404" s="5" t="str" cm="1">
        <f t="array" ref="G404">_xlfn.IFS(Derived_Metrics[[#This Row],[Customer Revenue Percentile]]&gt;=0.8,"High Value",Derived_Metrics[[#This Row],[Customer Revenue Percentile]]&gt;=0.4,"Medium Value",TRUE,"Low Value")</f>
        <v>High Value</v>
      </c>
      <c r="H404" s="12">
        <f>_xlfn.RANK.EQ(Derived_Metrics[[#This Row],[Customer Revenue]],Derived_Metrics[Customer Revenue],0)</f>
        <v>2</v>
      </c>
      <c r="I404" s="15">
        <f>Derived_Metrics[[#This Row],[Customer Revenue]]/SUM(Derived_Metrics[Customer Revenue])</f>
        <v>3.4239204723036511E-3</v>
      </c>
      <c r="J404" t="s">
        <v>1902</v>
      </c>
      <c r="K404" s="5">
        <f>SUMIFS(Derived_Metrics[Revenue],Derived_Metrics[Product ID],Derived_Metrics[[#This Row],[Product ID]])</f>
        <v>2754.4859999999999</v>
      </c>
      <c r="L404" s="5">
        <f>SUMIFS(Derived_Metrics[Profit],Derived_Metrics[Product ID],Derived_Metrics[[#This Row],[Product ID]])</f>
        <v>-133.10919999999999</v>
      </c>
      <c r="M404" s="5" t="str">
        <f>IF(AND(Derived_Metrics[[#This Row],[Product Revenue]]&gt;AVERAGE(Derived_Metrics[Product Revenue]),Derived_Metrics[[#This Row],[Product Profit]]&lt;0),"high sales Low Profit","Normal")</f>
        <v>Normal</v>
      </c>
      <c r="N404">
        <v>145.74</v>
      </c>
      <c r="O404">
        <v>3</v>
      </c>
      <c r="P404">
        <v>0</v>
      </c>
      <c r="Q404">
        <v>23.3184</v>
      </c>
      <c r="R404">
        <f>Derived_Metrics[[#This Row],[Selling Price]]*Derived_Metrics[[#This Row],[Quantity]]</f>
        <v>437.22</v>
      </c>
      <c r="S404" s="2">
        <f>IF(Derived_Metrics[[#This Row],[Revenue]]=0,0,Derived_Metrics[[#This Row],[Profit]]/Derived_Metrics[[#This Row],[Revenue]])</f>
        <v>5.333333333333333E-2</v>
      </c>
      <c r="T404" t="str">
        <f>IF(Derived_Metrics[[#This Row],[Profit]]&lt;0, "Loss","Profit")</f>
        <v>Profit</v>
      </c>
      <c r="U404" s="5">
        <f>Derived_Metrics[[#This Row],[Selling Price]]*Derived_Metrics[[#This Row],[Quantity]]*Derived_Metrics[[#This Row],[Discount]]</f>
        <v>0</v>
      </c>
      <c r="V404" t="str">
        <f>IF(Derived_Metrics[[#This Row],[Discount]]&gt;0,"Discount Applied","No Discount")</f>
        <v>No Discount</v>
      </c>
      <c r="W404" t="str">
        <f>IF(Derived_Metrics[[#This Row],[Discount]]&gt;0.3,"High Discount","Low Discount")</f>
        <v>Low Discount</v>
      </c>
      <c r="X404" s="13">
        <f>SUMIFS(Derived_Metrics[Customer_Revenue_Share],Derived_Metrics[Customee_ Revenue _Rank],"&lt;="&amp;Derived_Metrics[[#This Row],[Customee_ Revenue _Rank]])</f>
        <v>5.4944954708669877E-2</v>
      </c>
      <c r="Y404" t="str">
        <f>IF(Derived_Metrics[[#This Row],[Cumulative_Revenue_%]]&lt;=0.8,"Top 80% Revenue","Remaining 20% Revenue")</f>
        <v>Top 80% Revenue</v>
      </c>
    </row>
    <row r="405" spans="1:25" x14ac:dyDescent="0.25">
      <c r="A405" t="s">
        <v>1901</v>
      </c>
      <c r="B405" s="1">
        <v>42894</v>
      </c>
      <c r="C405" t="s">
        <v>842</v>
      </c>
      <c r="D405" s="4">
        <f>SUMIFS(Derived_Metrics[Revenue],Derived_Metrics[Customer ID],Derived_Metrics[[#This Row],[Customer ID]])</f>
        <v>53342</v>
      </c>
      <c r="E405" s="4">
        <f>SUMIFS(Derived_Metrics[Profit],Derived_Metrics[Customer ID],Derived_Metrics[[#This Row],[Customer ID]])</f>
        <v>688.3981</v>
      </c>
      <c r="F405" s="5">
        <f>_xlfn.PERCENTRANK.INC(Derived_Metrics[Customer Revenue],Derived_Metrics[[#This Row],[Customer Revenue]])</f>
        <v>0.99199999999999999</v>
      </c>
      <c r="G405" s="5" t="str" cm="1">
        <f t="array" ref="G405">_xlfn.IFS(Derived_Metrics[[#This Row],[Customer Revenue Percentile]]&gt;=0.8,"High Value",Derived_Metrics[[#This Row],[Customer Revenue Percentile]]&gt;=0.4,"Medium Value",TRUE,"Low Value")</f>
        <v>High Value</v>
      </c>
      <c r="H405" s="12">
        <f>_xlfn.RANK.EQ(Derived_Metrics[[#This Row],[Customer Revenue]],Derived_Metrics[Customer Revenue],0)</f>
        <v>2</v>
      </c>
      <c r="I405" s="15">
        <f>Derived_Metrics[[#This Row],[Customer Revenue]]/SUM(Derived_Metrics[Customer Revenue])</f>
        <v>3.4239204723036511E-3</v>
      </c>
      <c r="J405" t="s">
        <v>113</v>
      </c>
      <c r="K405" s="5">
        <f>SUMIFS(Derived_Metrics[Revenue],Derived_Metrics[Product ID],Derived_Metrics[[#This Row],[Product ID]])</f>
        <v>865.48000000000025</v>
      </c>
      <c r="L405" s="5">
        <f>SUMIFS(Derived_Metrics[Profit],Derived_Metrics[Product ID],Derived_Metrics[[#This Row],[Product ID]])</f>
        <v>44.721600000000009</v>
      </c>
      <c r="M405" s="5" t="str">
        <f>IF(AND(Derived_Metrics[[#This Row],[Product Revenue]]&gt;AVERAGE(Derived_Metrics[Product Revenue]),Derived_Metrics[[#This Row],[Product Profit]]&lt;0),"high sales Low Profit","Normal")</f>
        <v>Normal</v>
      </c>
      <c r="N405">
        <v>15.4</v>
      </c>
      <c r="O405">
        <v>5</v>
      </c>
      <c r="P405">
        <v>0</v>
      </c>
      <c r="Q405">
        <v>7.3920000000000003</v>
      </c>
      <c r="R405">
        <f>Derived_Metrics[[#This Row],[Selling Price]]*Derived_Metrics[[#This Row],[Quantity]]</f>
        <v>77</v>
      </c>
      <c r="S405" s="2">
        <f>IF(Derived_Metrics[[#This Row],[Revenue]]=0,0,Derived_Metrics[[#This Row],[Profit]]/Derived_Metrics[[#This Row],[Revenue]])</f>
        <v>9.6000000000000002E-2</v>
      </c>
      <c r="T405" t="str">
        <f>IF(Derived_Metrics[[#This Row],[Profit]]&lt;0, "Loss","Profit")</f>
        <v>Profit</v>
      </c>
      <c r="U405" s="5">
        <f>Derived_Metrics[[#This Row],[Selling Price]]*Derived_Metrics[[#This Row],[Quantity]]*Derived_Metrics[[#This Row],[Discount]]</f>
        <v>0</v>
      </c>
      <c r="V405" t="str">
        <f>IF(Derived_Metrics[[#This Row],[Discount]]&gt;0,"Discount Applied","No Discount")</f>
        <v>No Discount</v>
      </c>
      <c r="W405" t="str">
        <f>IF(Derived_Metrics[[#This Row],[Discount]]&gt;0.3,"High Discount","Low Discount")</f>
        <v>Low Discount</v>
      </c>
      <c r="X405" s="13">
        <f>SUMIFS(Derived_Metrics[Customer_Revenue_Share],Derived_Metrics[Customee_ Revenue _Rank],"&lt;="&amp;Derived_Metrics[[#This Row],[Customee_ Revenue _Rank]])</f>
        <v>5.4944954708669877E-2</v>
      </c>
      <c r="Y405" t="str">
        <f>IF(Derived_Metrics[[#This Row],[Cumulative_Revenue_%]]&lt;=0.8,"Top 80% Revenue","Remaining 20% Revenue")</f>
        <v>Top 80% Revenue</v>
      </c>
    </row>
    <row r="406" spans="1:25" x14ac:dyDescent="0.25">
      <c r="A406" t="s">
        <v>1904</v>
      </c>
      <c r="B406" s="1">
        <v>42149</v>
      </c>
      <c r="C406" t="s">
        <v>1907</v>
      </c>
      <c r="D406" s="4">
        <f>SUMIFS(Derived_Metrics[Revenue],Derived_Metrics[Customer ID],Derived_Metrics[[#This Row],[Customer ID]])</f>
        <v>44.19</v>
      </c>
      <c r="E406" s="4">
        <f>SUMIFS(Derived_Metrics[Profit],Derived_Metrics[Customer ID],Derived_Metrics[[#This Row],[Customer ID]])</f>
        <v>4.8609</v>
      </c>
      <c r="F406" s="5">
        <f>_xlfn.PERCENTRANK.INC(Derived_Metrics[Customer Revenue],Derived_Metrics[[#This Row],[Customer Revenue]])</f>
        <v>6.0000000000000001E-3</v>
      </c>
      <c r="G406" s="5" t="str" cm="1">
        <f t="array" ref="G406">_xlfn.IFS(Derived_Metrics[[#This Row],[Customer Revenue Percentile]]&gt;=0.8,"High Value",Derived_Metrics[[#This Row],[Customer Revenue Percentile]]&gt;=0.4,"Medium Value",TRUE,"Low Value")</f>
        <v>Low Value</v>
      </c>
      <c r="H406" s="12">
        <f>_xlfn.RANK.EQ(Derived_Metrics[[#This Row],[Customer Revenue]],Derived_Metrics[Customer Revenue],0)</f>
        <v>2107</v>
      </c>
      <c r="I406" s="15">
        <f>Derived_Metrics[[#This Row],[Customer Revenue]]/SUM(Derived_Metrics[Customer Revenue])</f>
        <v>2.8364711797663815E-6</v>
      </c>
      <c r="J406" t="s">
        <v>1287</v>
      </c>
      <c r="K406" s="5">
        <f>SUMIFS(Derived_Metrics[Revenue],Derived_Metrics[Product ID],Derived_Metrics[[#This Row],[Product ID]])</f>
        <v>1137.1559999999999</v>
      </c>
      <c r="L406" s="5">
        <f>SUMIFS(Derived_Metrics[Profit],Derived_Metrics[Product ID],Derived_Metrics[[#This Row],[Product ID]])</f>
        <v>37.414200000000001</v>
      </c>
      <c r="M406" s="5" t="str">
        <f>IF(AND(Derived_Metrics[[#This Row],[Product Revenue]]&gt;AVERAGE(Derived_Metrics[Product Revenue]),Derived_Metrics[[#This Row],[Product Profit]]&lt;0),"high sales Low Profit","Normal")</f>
        <v>Normal</v>
      </c>
      <c r="N406">
        <v>14.73</v>
      </c>
      <c r="O406">
        <v>3</v>
      </c>
      <c r="P406">
        <v>0</v>
      </c>
      <c r="Q406">
        <v>4.8609</v>
      </c>
      <c r="R406">
        <f>Derived_Metrics[[#This Row],[Selling Price]]*Derived_Metrics[[#This Row],[Quantity]]</f>
        <v>44.19</v>
      </c>
      <c r="S406" s="2">
        <f>IF(Derived_Metrics[[#This Row],[Revenue]]=0,0,Derived_Metrics[[#This Row],[Profit]]/Derived_Metrics[[#This Row],[Revenue]])</f>
        <v>0.11</v>
      </c>
      <c r="T406" t="str">
        <f>IF(Derived_Metrics[[#This Row],[Profit]]&lt;0, "Loss","Profit")</f>
        <v>Profit</v>
      </c>
      <c r="U406" s="5">
        <f>Derived_Metrics[[#This Row],[Selling Price]]*Derived_Metrics[[#This Row],[Quantity]]*Derived_Metrics[[#This Row],[Discount]]</f>
        <v>0</v>
      </c>
      <c r="V406" t="str">
        <f>IF(Derived_Metrics[[#This Row],[Discount]]&gt;0,"Discount Applied","No Discount")</f>
        <v>No Discount</v>
      </c>
      <c r="W406" t="str">
        <f>IF(Derived_Metrics[[#This Row],[Discount]]&gt;0.3,"High Discount","Low Discount")</f>
        <v>Low Discount</v>
      </c>
      <c r="X406" s="13">
        <f>SUMIFS(Derived_Metrics[Customer_Revenue_Share],Derived_Metrics[Customee_ Revenue _Rank],"&lt;="&amp;Derived_Metrics[[#This Row],[Customee_ Revenue _Rank]])</f>
        <v>0.99998014444499306</v>
      </c>
      <c r="Y406" t="str">
        <f>IF(Derived_Metrics[[#This Row],[Cumulative_Revenue_%]]&lt;=0.8,"Top 80% Revenue","Remaining 20% Revenue")</f>
        <v>Remaining 20% Revenue</v>
      </c>
    </row>
    <row r="407" spans="1:25" x14ac:dyDescent="0.25">
      <c r="A407" t="s">
        <v>1909</v>
      </c>
      <c r="B407" s="1">
        <v>42589</v>
      </c>
      <c r="C407" t="s">
        <v>1910</v>
      </c>
      <c r="D407" s="4">
        <f>SUMIFS(Derived_Metrics[Revenue],Derived_Metrics[Customer ID],Derived_Metrics[[#This Row],[Customer ID]])</f>
        <v>36992.46</v>
      </c>
      <c r="E407" s="4">
        <f>SUMIFS(Derived_Metrics[Profit],Derived_Metrics[Customer ID],Derived_Metrics[[#This Row],[Customer ID]])</f>
        <v>968.08210000000008</v>
      </c>
      <c r="F407" s="5">
        <f>_xlfn.PERCENTRANK.INC(Derived_Metrics[Customer Revenue],Derived_Metrics[[#This Row],[Customer Revenue]])</f>
        <v>0.98099999999999998</v>
      </c>
      <c r="G407" s="5" t="str" cm="1">
        <f t="array" ref="G407">_xlfn.IFS(Derived_Metrics[[#This Row],[Customer Revenue Percentile]]&gt;=0.8,"High Value",Derived_Metrics[[#This Row],[Customer Revenue Percentile]]&gt;=0.4,"Medium Value",TRUE,"Low Value")</f>
        <v>High Value</v>
      </c>
      <c r="H407" s="12">
        <f>_xlfn.RANK.EQ(Derived_Metrics[[#This Row],[Customer Revenue]],Derived_Metrics[Customer Revenue],0)</f>
        <v>34</v>
      </c>
      <c r="I407" s="15">
        <f>Derived_Metrics[[#This Row],[Customer Revenue]]/SUM(Derived_Metrics[Customer Revenue])</f>
        <v>2.3744749187295925E-3</v>
      </c>
      <c r="J407" t="s">
        <v>265</v>
      </c>
      <c r="K407" s="5">
        <f>SUMIFS(Derived_Metrics[Revenue],Derived_Metrics[Product ID],Derived_Metrics[[#This Row],[Product ID]])</f>
        <v>58029.619999999995</v>
      </c>
      <c r="L407" s="5">
        <f>SUMIFS(Derived_Metrics[Profit],Derived_Metrics[Product ID],Derived_Metrics[[#This Row],[Product ID]])</f>
        <v>1179.3740000000003</v>
      </c>
      <c r="M407" s="5" t="str">
        <f>IF(AND(Derived_Metrics[[#This Row],[Product Revenue]]&gt;AVERAGE(Derived_Metrics[Product Revenue]),Derived_Metrics[[#This Row],[Product Profit]]&lt;0),"high sales Low Profit","Normal")</f>
        <v>Normal</v>
      </c>
      <c r="N407">
        <v>662.88</v>
      </c>
      <c r="O407">
        <v>3</v>
      </c>
      <c r="P407">
        <v>0.2</v>
      </c>
      <c r="Q407">
        <v>74.573999999999998</v>
      </c>
      <c r="R407">
        <f>Derived_Metrics[[#This Row],[Selling Price]]*Derived_Metrics[[#This Row],[Quantity]]</f>
        <v>1988.6399999999999</v>
      </c>
      <c r="S407" s="2">
        <f>IF(Derived_Metrics[[#This Row],[Revenue]]=0,0,Derived_Metrics[[#This Row],[Profit]]/Derived_Metrics[[#This Row],[Revenue]])</f>
        <v>3.7499999999999999E-2</v>
      </c>
      <c r="T407" t="str">
        <f>IF(Derived_Metrics[[#This Row],[Profit]]&lt;0, "Loss","Profit")</f>
        <v>Profit</v>
      </c>
      <c r="U407" s="5">
        <f>Derived_Metrics[[#This Row],[Selling Price]]*Derived_Metrics[[#This Row],[Quantity]]*Derived_Metrics[[#This Row],[Discount]]</f>
        <v>397.72800000000001</v>
      </c>
      <c r="V407" t="str">
        <f>IF(Derived_Metrics[[#This Row],[Discount]]&gt;0,"Discount Applied","No Discount")</f>
        <v>Discount Applied</v>
      </c>
      <c r="W407" t="str">
        <f>IF(Derived_Metrics[[#This Row],[Discount]]&gt;0.3,"High Discount","Low Discount")</f>
        <v>Low Discount</v>
      </c>
      <c r="X407" s="13">
        <f>SUMIFS(Derived_Metrics[Customer_Revenue_Share],Derived_Metrics[Customee_ Revenue _Rank],"&lt;="&amp;Derived_Metrics[[#This Row],[Customee_ Revenue _Rank]])</f>
        <v>0.11939368489462034</v>
      </c>
      <c r="Y407" t="str">
        <f>IF(Derived_Metrics[[#This Row],[Cumulative_Revenue_%]]&lt;=0.8,"Top 80% Revenue","Remaining 20% Revenue")</f>
        <v>Top 80% Revenue</v>
      </c>
    </row>
    <row r="408" spans="1:25" x14ac:dyDescent="0.25">
      <c r="A408" t="s">
        <v>1913</v>
      </c>
      <c r="B408" s="1">
        <v>42775</v>
      </c>
      <c r="C408" t="s">
        <v>1914</v>
      </c>
      <c r="D408" s="4">
        <f>SUMIFS(Derived_Metrics[Revenue],Derived_Metrics[Customer ID],Derived_Metrics[[#This Row],[Customer ID]])</f>
        <v>6727.5860000000002</v>
      </c>
      <c r="E408" s="4">
        <f>SUMIFS(Derived_Metrics[Profit],Derived_Metrics[Customer ID],Derived_Metrics[[#This Row],[Customer ID]])</f>
        <v>130.69820000000001</v>
      </c>
      <c r="F408" s="5">
        <f>_xlfn.PERCENTRANK.INC(Derived_Metrics[Customer Revenue],Derived_Metrics[[#This Row],[Customer Revenue]])</f>
        <v>0.63300000000000001</v>
      </c>
      <c r="G408" s="5" t="str" cm="1">
        <f t="array" ref="G408">_xlfn.IFS(Derived_Metrics[[#This Row],[Customer Revenue Percentile]]&gt;=0.8,"High Value",Derived_Metrics[[#This Row],[Customer Revenue Percentile]]&gt;=0.4,"Medium Value",TRUE,"Low Value")</f>
        <v>Medium Value</v>
      </c>
      <c r="H408" s="12">
        <f>_xlfn.RANK.EQ(Derived_Metrics[[#This Row],[Customer Revenue]],Derived_Metrics[Customer Revenue],0)</f>
        <v>776</v>
      </c>
      <c r="I408" s="15">
        <f>Derived_Metrics[[#This Row],[Customer Revenue]]/SUM(Derived_Metrics[Customer Revenue])</f>
        <v>4.3183081689069459E-4</v>
      </c>
      <c r="J408" t="s">
        <v>1773</v>
      </c>
      <c r="K408" s="5">
        <f>SUMIFS(Derived_Metrics[Revenue],Derived_Metrics[Product ID],Derived_Metrics[[#This Row],[Product ID]])</f>
        <v>938.20199999999988</v>
      </c>
      <c r="L408" s="5">
        <f>SUMIFS(Derived_Metrics[Profit],Derived_Metrics[Product ID],Derived_Metrics[[#This Row],[Product ID]])</f>
        <v>20.771999999999998</v>
      </c>
      <c r="M408" s="5" t="str">
        <f>IF(AND(Derived_Metrics[[#This Row],[Product Revenue]]&gt;AVERAGE(Derived_Metrics[Product Revenue]),Derived_Metrics[[#This Row],[Product Profit]]&lt;0),"high sales Low Profit","Normal")</f>
        <v>Normal</v>
      </c>
      <c r="N408">
        <v>11.54</v>
      </c>
      <c r="O408">
        <v>2</v>
      </c>
      <c r="P408">
        <v>0</v>
      </c>
      <c r="Q408">
        <v>3.4620000000000002</v>
      </c>
      <c r="R408">
        <f>Derived_Metrics[[#This Row],[Selling Price]]*Derived_Metrics[[#This Row],[Quantity]]</f>
        <v>23.08</v>
      </c>
      <c r="S408" s="2">
        <f>IF(Derived_Metrics[[#This Row],[Revenue]]=0,0,Derived_Metrics[[#This Row],[Profit]]/Derived_Metrics[[#This Row],[Revenue]])</f>
        <v>0.15000000000000002</v>
      </c>
      <c r="T408" t="str">
        <f>IF(Derived_Metrics[[#This Row],[Profit]]&lt;0, "Loss","Profit")</f>
        <v>Profit</v>
      </c>
      <c r="U408" s="5">
        <f>Derived_Metrics[[#This Row],[Selling Price]]*Derived_Metrics[[#This Row],[Quantity]]*Derived_Metrics[[#This Row],[Discount]]</f>
        <v>0</v>
      </c>
      <c r="V408" t="str">
        <f>IF(Derived_Metrics[[#This Row],[Discount]]&gt;0,"Discount Applied","No Discount")</f>
        <v>No Discount</v>
      </c>
      <c r="W408" t="str">
        <f>IF(Derived_Metrics[[#This Row],[Discount]]&gt;0.3,"High Discount","Low Discount")</f>
        <v>Low Discount</v>
      </c>
      <c r="X408" s="13">
        <f>SUMIFS(Derived_Metrics[Customer_Revenue_Share],Derived_Metrics[Customee_ Revenue _Rank],"&lt;="&amp;Derived_Metrics[[#This Row],[Customee_ Revenue _Rank]])</f>
        <v>0.77895216641781317</v>
      </c>
      <c r="Y408" t="str">
        <f>IF(Derived_Metrics[[#This Row],[Cumulative_Revenue_%]]&lt;=0.8,"Top 80% Revenue","Remaining 20% Revenue")</f>
        <v>Top 80% Revenue</v>
      </c>
    </row>
    <row r="409" spans="1:25" x14ac:dyDescent="0.25">
      <c r="A409" t="s">
        <v>1913</v>
      </c>
      <c r="B409" s="1">
        <v>42775</v>
      </c>
      <c r="C409" t="s">
        <v>1914</v>
      </c>
      <c r="D409" s="4">
        <f>SUMIFS(Derived_Metrics[Revenue],Derived_Metrics[Customer ID],Derived_Metrics[[#This Row],[Customer ID]])</f>
        <v>6727.5860000000002</v>
      </c>
      <c r="E409" s="4">
        <f>SUMIFS(Derived_Metrics[Profit],Derived_Metrics[Customer ID],Derived_Metrics[[#This Row],[Customer ID]])</f>
        <v>130.69820000000001</v>
      </c>
      <c r="F409" s="5">
        <f>_xlfn.PERCENTRANK.INC(Derived_Metrics[Customer Revenue],Derived_Metrics[[#This Row],[Customer Revenue]])</f>
        <v>0.63300000000000001</v>
      </c>
      <c r="G409" s="5" t="str" cm="1">
        <f t="array" ref="G409">_xlfn.IFS(Derived_Metrics[[#This Row],[Customer Revenue Percentile]]&gt;=0.8,"High Value",Derived_Metrics[[#This Row],[Customer Revenue Percentile]]&gt;=0.4,"Medium Value",TRUE,"Low Value")</f>
        <v>Medium Value</v>
      </c>
      <c r="H409" s="12">
        <f>_xlfn.RANK.EQ(Derived_Metrics[[#This Row],[Customer Revenue]],Derived_Metrics[Customer Revenue],0)</f>
        <v>776</v>
      </c>
      <c r="I409" s="15">
        <f>Derived_Metrics[[#This Row],[Customer Revenue]]/SUM(Derived_Metrics[Customer Revenue])</f>
        <v>4.3183081689069459E-4</v>
      </c>
      <c r="J409" t="s">
        <v>578</v>
      </c>
      <c r="K409" s="5">
        <f>SUMIFS(Derived_Metrics[Revenue],Derived_Metrics[Product ID],Derived_Metrics[[#This Row],[Product ID]])</f>
        <v>57989.506999999998</v>
      </c>
      <c r="L409" s="5">
        <f>SUMIFS(Derived_Metrics[Profit],Derived_Metrics[Product ID],Derived_Metrics[[#This Row],[Product ID]])</f>
        <v>-1934.3975999999998</v>
      </c>
      <c r="M409" s="5" t="str">
        <f>IF(AND(Derived_Metrics[[#This Row],[Product Revenue]]&gt;AVERAGE(Derived_Metrics[Product Revenue]),Derived_Metrics[[#This Row],[Product Profit]]&lt;0),"high sales Low Profit","Normal")</f>
        <v>high sales Low Profit</v>
      </c>
      <c r="N409">
        <v>254.52600000000001</v>
      </c>
      <c r="O409">
        <v>1</v>
      </c>
      <c r="P409">
        <v>0.4</v>
      </c>
      <c r="Q409">
        <v>-93.3262</v>
      </c>
      <c r="R409">
        <f>Derived_Metrics[[#This Row],[Selling Price]]*Derived_Metrics[[#This Row],[Quantity]]</f>
        <v>254.52600000000001</v>
      </c>
      <c r="S409" s="2">
        <f>IF(Derived_Metrics[[#This Row],[Revenue]]=0,0,Derived_Metrics[[#This Row],[Profit]]/Derived_Metrics[[#This Row],[Revenue]])</f>
        <v>-0.36666666666666664</v>
      </c>
      <c r="T409" t="str">
        <f>IF(Derived_Metrics[[#This Row],[Profit]]&lt;0, "Loss","Profit")</f>
        <v>Loss</v>
      </c>
      <c r="U409" s="5">
        <f>Derived_Metrics[[#This Row],[Selling Price]]*Derived_Metrics[[#This Row],[Quantity]]*Derived_Metrics[[#This Row],[Discount]]</f>
        <v>101.81040000000002</v>
      </c>
      <c r="V409" t="str">
        <f>IF(Derived_Metrics[[#This Row],[Discount]]&gt;0,"Discount Applied","No Discount")</f>
        <v>Discount Applied</v>
      </c>
      <c r="W409" t="str">
        <f>IF(Derived_Metrics[[#This Row],[Discount]]&gt;0.3,"High Discount","Low Discount")</f>
        <v>High Discount</v>
      </c>
      <c r="X409" s="13">
        <f>SUMIFS(Derived_Metrics[Customer_Revenue_Share],Derived_Metrics[Customee_ Revenue _Rank],"&lt;="&amp;Derived_Metrics[[#This Row],[Customee_ Revenue _Rank]])</f>
        <v>0.77895216641781317</v>
      </c>
      <c r="Y409" t="str">
        <f>IF(Derived_Metrics[[#This Row],[Cumulative_Revenue_%]]&lt;=0.8,"Top 80% Revenue","Remaining 20% Revenue")</f>
        <v>Top 80% Revenue</v>
      </c>
    </row>
    <row r="410" spans="1:25" x14ac:dyDescent="0.25">
      <c r="A410" t="s">
        <v>1913</v>
      </c>
      <c r="B410" s="1">
        <v>42775</v>
      </c>
      <c r="C410" t="s">
        <v>1914</v>
      </c>
      <c r="D410" s="4">
        <f>SUMIFS(Derived_Metrics[Revenue],Derived_Metrics[Customer ID],Derived_Metrics[[#This Row],[Customer ID]])</f>
        <v>6727.5860000000002</v>
      </c>
      <c r="E410" s="4">
        <f>SUMIFS(Derived_Metrics[Profit],Derived_Metrics[Customer ID],Derived_Metrics[[#This Row],[Customer ID]])</f>
        <v>130.69820000000001</v>
      </c>
      <c r="F410" s="5">
        <f>_xlfn.PERCENTRANK.INC(Derived_Metrics[Customer Revenue],Derived_Metrics[[#This Row],[Customer Revenue]])</f>
        <v>0.63300000000000001</v>
      </c>
      <c r="G410" s="5" t="str" cm="1">
        <f t="array" ref="G410">_xlfn.IFS(Derived_Metrics[[#This Row],[Customer Revenue Percentile]]&gt;=0.8,"High Value",Derived_Metrics[[#This Row],[Customer Revenue Percentile]]&gt;=0.4,"Medium Value",TRUE,"Low Value")</f>
        <v>Medium Value</v>
      </c>
      <c r="H410" s="12">
        <f>_xlfn.RANK.EQ(Derived_Metrics[[#This Row],[Customer Revenue]],Derived_Metrics[Customer Revenue],0)</f>
        <v>776</v>
      </c>
      <c r="I410" s="15">
        <f>Derived_Metrics[[#This Row],[Customer Revenue]]/SUM(Derived_Metrics[Customer Revenue])</f>
        <v>4.3183081689069459E-4</v>
      </c>
      <c r="J410" t="s">
        <v>646</v>
      </c>
      <c r="K410" s="5">
        <f>SUMIFS(Derived_Metrics[Revenue],Derived_Metrics[Product ID],Derived_Metrics[[#This Row],[Product ID]])</f>
        <v>31689.775999999998</v>
      </c>
      <c r="L410" s="5">
        <f>SUMIFS(Derived_Metrics[Profit],Derived_Metrics[Product ID],Derived_Metrics[[#This Row],[Product ID]])</f>
        <v>926.18499999999995</v>
      </c>
      <c r="M410" s="5" t="str">
        <f>IF(AND(Derived_Metrics[[#This Row],[Product Revenue]]&gt;AVERAGE(Derived_Metrics[Product Revenue]),Derived_Metrics[[#This Row],[Product Profit]]&lt;0),"high sales Low Profit","Normal")</f>
        <v>Normal</v>
      </c>
      <c r="N410">
        <v>1282.4100000000001</v>
      </c>
      <c r="O410">
        <v>5</v>
      </c>
      <c r="P410">
        <v>0.1</v>
      </c>
      <c r="Q410">
        <v>213.73500000000001</v>
      </c>
      <c r="R410">
        <f>Derived_Metrics[[#This Row],[Selling Price]]*Derived_Metrics[[#This Row],[Quantity]]</f>
        <v>6412.05</v>
      </c>
      <c r="S410" s="2">
        <f>IF(Derived_Metrics[[#This Row],[Revenue]]=0,0,Derived_Metrics[[#This Row],[Profit]]/Derived_Metrics[[#This Row],[Revenue]])</f>
        <v>3.3333333333333333E-2</v>
      </c>
      <c r="T410" t="str">
        <f>IF(Derived_Metrics[[#This Row],[Profit]]&lt;0, "Loss","Profit")</f>
        <v>Profit</v>
      </c>
      <c r="U410" s="5">
        <f>Derived_Metrics[[#This Row],[Selling Price]]*Derived_Metrics[[#This Row],[Quantity]]*Derived_Metrics[[#This Row],[Discount]]</f>
        <v>641.20500000000004</v>
      </c>
      <c r="V410" t="str">
        <f>IF(Derived_Metrics[[#This Row],[Discount]]&gt;0,"Discount Applied","No Discount")</f>
        <v>Discount Applied</v>
      </c>
      <c r="W410" t="str">
        <f>IF(Derived_Metrics[[#This Row],[Discount]]&gt;0.3,"High Discount","Low Discount")</f>
        <v>Low Discount</v>
      </c>
      <c r="X410" s="13">
        <f>SUMIFS(Derived_Metrics[Customer_Revenue_Share],Derived_Metrics[Customee_ Revenue _Rank],"&lt;="&amp;Derived_Metrics[[#This Row],[Customee_ Revenue _Rank]])</f>
        <v>0.77895216641781317</v>
      </c>
      <c r="Y410" t="str">
        <f>IF(Derived_Metrics[[#This Row],[Cumulative_Revenue_%]]&lt;=0.8,"Top 80% Revenue","Remaining 20% Revenue")</f>
        <v>Top 80% Revenue</v>
      </c>
    </row>
    <row r="411" spans="1:25" x14ac:dyDescent="0.25">
      <c r="A411" t="s">
        <v>1916</v>
      </c>
      <c r="B411" s="1">
        <v>41930</v>
      </c>
      <c r="C411" t="s">
        <v>403</v>
      </c>
      <c r="D411" s="4">
        <f>SUMIFS(Derived_Metrics[Revenue],Derived_Metrics[Customer ID],Derived_Metrics[[#This Row],[Customer ID]])</f>
        <v>7207.7</v>
      </c>
      <c r="E411" s="4">
        <f>SUMIFS(Derived_Metrics[Profit],Derived_Metrics[Customer ID],Derived_Metrics[[#This Row],[Customer ID]])</f>
        <v>161.40480000000002</v>
      </c>
      <c r="F411" s="5">
        <f>_xlfn.PERCENTRANK.INC(Derived_Metrics[Customer Revenue],Derived_Metrics[[#This Row],[Customer Revenue]])</f>
        <v>0.65600000000000003</v>
      </c>
      <c r="G411" s="5" t="str" cm="1">
        <f t="array" ref="G411">_xlfn.IFS(Derived_Metrics[[#This Row],[Customer Revenue Percentile]]&gt;=0.8,"High Value",Derived_Metrics[[#This Row],[Customer Revenue Percentile]]&gt;=0.4,"Medium Value",TRUE,"Low Value")</f>
        <v>Medium Value</v>
      </c>
      <c r="H411" s="12">
        <f>_xlfn.RANK.EQ(Derived_Metrics[[#This Row],[Customer Revenue]],Derived_Metrics[Customer Revenue],0)</f>
        <v>728</v>
      </c>
      <c r="I411" s="15">
        <f>Derived_Metrics[[#This Row],[Customer Revenue]]/SUM(Derived_Metrics[Customer Revenue])</f>
        <v>4.6264841191224598E-4</v>
      </c>
      <c r="J411" t="s">
        <v>1920</v>
      </c>
      <c r="K411" s="5">
        <f>SUMIFS(Derived_Metrics[Revenue],Derived_Metrics[Product ID],Derived_Metrics[[#This Row],[Product ID]])</f>
        <v>20415.912000000004</v>
      </c>
      <c r="L411" s="5">
        <f>SUMIFS(Derived_Metrics[Profit],Derived_Metrics[Product ID],Derived_Metrics[[#This Row],[Product ID]])</f>
        <v>-503.11939999999998</v>
      </c>
      <c r="M411" s="5" t="str">
        <f>IF(AND(Derived_Metrics[[#This Row],[Product Revenue]]&gt;AVERAGE(Derived_Metrics[Product Revenue]),Derived_Metrics[[#This Row],[Product Profit]]&lt;0),"high sales Low Profit","Normal")</f>
        <v>high sales Low Profit</v>
      </c>
      <c r="N411">
        <v>545.88</v>
      </c>
      <c r="O411">
        <v>6</v>
      </c>
      <c r="P411">
        <v>0</v>
      </c>
      <c r="Q411">
        <v>70.964399999999998</v>
      </c>
      <c r="R411">
        <f>Derived_Metrics[[#This Row],[Selling Price]]*Derived_Metrics[[#This Row],[Quantity]]</f>
        <v>3275.2799999999997</v>
      </c>
      <c r="S411" s="2">
        <f>IF(Derived_Metrics[[#This Row],[Revenue]]=0,0,Derived_Metrics[[#This Row],[Profit]]/Derived_Metrics[[#This Row],[Revenue]])</f>
        <v>2.1666666666666667E-2</v>
      </c>
      <c r="T411" t="str">
        <f>IF(Derived_Metrics[[#This Row],[Profit]]&lt;0, "Loss","Profit")</f>
        <v>Profit</v>
      </c>
      <c r="U411" s="5">
        <f>Derived_Metrics[[#This Row],[Selling Price]]*Derived_Metrics[[#This Row],[Quantity]]*Derived_Metrics[[#This Row],[Discount]]</f>
        <v>0</v>
      </c>
      <c r="V411" t="str">
        <f>IF(Derived_Metrics[[#This Row],[Discount]]&gt;0,"Discount Applied","No Discount")</f>
        <v>No Discount</v>
      </c>
      <c r="W411" t="str">
        <f>IF(Derived_Metrics[[#This Row],[Discount]]&gt;0.3,"High Discount","Low Discount")</f>
        <v>Low Discount</v>
      </c>
      <c r="X411" s="13">
        <f>SUMIFS(Derived_Metrics[Customer_Revenue_Share],Derived_Metrics[Customee_ Revenue _Rank],"&lt;="&amp;Derived_Metrics[[#This Row],[Customee_ Revenue _Rank]])</f>
        <v>0.75707266341173884</v>
      </c>
      <c r="Y411" t="str">
        <f>IF(Derived_Metrics[[#This Row],[Cumulative_Revenue_%]]&lt;=0.8,"Top 80% Revenue","Remaining 20% Revenue")</f>
        <v>Top 80% Revenue</v>
      </c>
    </row>
    <row r="412" spans="1:25" x14ac:dyDescent="0.25">
      <c r="A412" t="s">
        <v>1922</v>
      </c>
      <c r="B412" s="1">
        <v>42474</v>
      </c>
      <c r="C412" t="s">
        <v>1430</v>
      </c>
      <c r="D412" s="4">
        <f>SUMIFS(Derived_Metrics[Revenue],Derived_Metrics[Customer ID],Derived_Metrics[[#This Row],[Customer ID]])</f>
        <v>11500.93</v>
      </c>
      <c r="E412" s="4">
        <f>SUMIFS(Derived_Metrics[Profit],Derived_Metrics[Customer ID],Derived_Metrics[[#This Row],[Customer ID]])</f>
        <v>91.212800000000001</v>
      </c>
      <c r="F412" s="5">
        <f>_xlfn.PERCENTRANK.INC(Derived_Metrics[Customer Revenue],Derived_Metrics[[#This Row],[Customer Revenue]])</f>
        <v>0.81399999999999995</v>
      </c>
      <c r="G412" s="5" t="str" cm="1">
        <f t="array" ref="G412">_xlfn.IFS(Derived_Metrics[[#This Row],[Customer Revenue Percentile]]&gt;=0.8,"High Value",Derived_Metrics[[#This Row],[Customer Revenue Percentile]]&gt;=0.4,"Medium Value",TRUE,"Low Value")</f>
        <v>High Value</v>
      </c>
      <c r="H412" s="12">
        <f>_xlfn.RANK.EQ(Derived_Metrics[[#This Row],[Customer Revenue]],Derived_Metrics[Customer Revenue],0)</f>
        <v>391</v>
      </c>
      <c r="I412" s="15">
        <f>Derived_Metrics[[#This Row],[Customer Revenue]]/SUM(Derived_Metrics[Customer Revenue])</f>
        <v>7.3822259528197722E-4</v>
      </c>
      <c r="J412" t="s">
        <v>414</v>
      </c>
      <c r="K412" s="5">
        <f>SUMIFS(Derived_Metrics[Revenue],Derived_Metrics[Product ID],Derived_Metrics[[#This Row],[Product ID]])</f>
        <v>53299.071000000004</v>
      </c>
      <c r="L412" s="5">
        <f>SUMIFS(Derived_Metrics[Profit],Derived_Metrics[Product ID],Derived_Metrics[[#This Row],[Product ID]])</f>
        <v>1388.6347999999998</v>
      </c>
      <c r="M412" s="5" t="str">
        <f>IF(AND(Derived_Metrics[[#This Row],[Product Revenue]]&gt;AVERAGE(Derived_Metrics[Product Revenue]),Derived_Metrics[[#This Row],[Product Profit]]&lt;0),"high sales Low Profit","Normal")</f>
        <v>Normal</v>
      </c>
      <c r="N412">
        <v>933.53599999999994</v>
      </c>
      <c r="O412">
        <v>4</v>
      </c>
      <c r="P412">
        <v>0.2</v>
      </c>
      <c r="Q412">
        <v>105.0228</v>
      </c>
      <c r="R412">
        <f>Derived_Metrics[[#This Row],[Selling Price]]*Derived_Metrics[[#This Row],[Quantity]]</f>
        <v>3734.1439999999998</v>
      </c>
      <c r="S412" s="2">
        <f>IF(Derived_Metrics[[#This Row],[Revenue]]=0,0,Derived_Metrics[[#This Row],[Profit]]/Derived_Metrics[[#This Row],[Revenue]])</f>
        <v>2.8125000000000004E-2</v>
      </c>
      <c r="T412" t="str">
        <f>IF(Derived_Metrics[[#This Row],[Profit]]&lt;0, "Loss","Profit")</f>
        <v>Profit</v>
      </c>
      <c r="U412" s="5">
        <f>Derived_Metrics[[#This Row],[Selling Price]]*Derived_Metrics[[#This Row],[Quantity]]*Derived_Metrics[[#This Row],[Discount]]</f>
        <v>746.8288</v>
      </c>
      <c r="V412" t="str">
        <f>IF(Derived_Metrics[[#This Row],[Discount]]&gt;0,"Discount Applied","No Discount")</f>
        <v>Discount Applied</v>
      </c>
      <c r="W412" t="str">
        <f>IF(Derived_Metrics[[#This Row],[Discount]]&gt;0.3,"High Discount","Low Discount")</f>
        <v>Low Discount</v>
      </c>
      <c r="X412" s="13">
        <f>SUMIFS(Derived_Metrics[Customer_Revenue_Share],Derived_Metrics[Customee_ Revenue _Rank],"&lt;="&amp;Derived_Metrics[[#This Row],[Customee_ Revenue _Rank]])</f>
        <v>0.55274540322810173</v>
      </c>
      <c r="Y412" t="str">
        <f>IF(Derived_Metrics[[#This Row],[Cumulative_Revenue_%]]&lt;=0.8,"Top 80% Revenue","Remaining 20% Revenue")</f>
        <v>Top 80% Revenue</v>
      </c>
    </row>
    <row r="413" spans="1:25" x14ac:dyDescent="0.25">
      <c r="A413" t="s">
        <v>1923</v>
      </c>
      <c r="B413" s="1">
        <v>41968</v>
      </c>
      <c r="C413" t="s">
        <v>1925</v>
      </c>
      <c r="D413" s="4">
        <f>SUMIFS(Derived_Metrics[Revenue],Derived_Metrics[Customer ID],Derived_Metrics[[#This Row],[Customer ID]])</f>
        <v>203.02100000000002</v>
      </c>
      <c r="E413" s="4">
        <f>SUMIFS(Derived_Metrics[Profit],Derived_Metrics[Customer ID],Derived_Metrics[[#This Row],[Customer ID]])</f>
        <v>-9.3981999999999992</v>
      </c>
      <c r="F413" s="5">
        <f>_xlfn.PERCENTRANK.INC(Derived_Metrics[Customer Revenue],Derived_Metrics[[#This Row],[Customer Revenue]])</f>
        <v>3.5999999999999997E-2</v>
      </c>
      <c r="G413" s="5" t="str" cm="1">
        <f t="array" ref="G413">_xlfn.IFS(Derived_Metrics[[#This Row],[Customer Revenue Percentile]]&gt;=0.8,"High Value",Derived_Metrics[[#This Row],[Customer Revenue Percentile]]&gt;=0.4,"Medium Value",TRUE,"Low Value")</f>
        <v>Low Value</v>
      </c>
      <c r="H413" s="12">
        <f>_xlfn.RANK.EQ(Derived_Metrics[[#This Row],[Customer Revenue]],Derived_Metrics[Customer Revenue],0)</f>
        <v>2041</v>
      </c>
      <c r="I413" s="15">
        <f>Derived_Metrics[[#This Row],[Customer Revenue]]/SUM(Derived_Metrics[Customer Revenue])</f>
        <v>1.3031527843117235E-5</v>
      </c>
      <c r="J413" t="s">
        <v>1078</v>
      </c>
      <c r="K413" s="5">
        <f>SUMIFS(Derived_Metrics[Revenue],Derived_Metrics[Product ID],Derived_Metrics[[#This Row],[Product ID]])</f>
        <v>1069.8240000000001</v>
      </c>
      <c r="L413" s="5">
        <f>SUMIFS(Derived_Metrics[Profit],Derived_Metrics[Product ID],Derived_Metrics[[#This Row],[Product ID]])</f>
        <v>50.307200000000016</v>
      </c>
      <c r="M413" s="5" t="str">
        <f>IF(AND(Derived_Metrics[[#This Row],[Product Revenue]]&gt;AVERAGE(Derived_Metrics[Product Revenue]),Derived_Metrics[[#This Row],[Product Profit]]&lt;0),"high sales Low Profit","Normal")</f>
        <v>Normal</v>
      </c>
      <c r="N413">
        <v>23.88</v>
      </c>
      <c r="O413">
        <v>3</v>
      </c>
      <c r="P413">
        <v>0</v>
      </c>
      <c r="Q413">
        <v>10.507199999999999</v>
      </c>
      <c r="R413">
        <f>Derived_Metrics[[#This Row],[Selling Price]]*Derived_Metrics[[#This Row],[Quantity]]</f>
        <v>71.64</v>
      </c>
      <c r="S413" s="2">
        <f>IF(Derived_Metrics[[#This Row],[Revenue]]=0,0,Derived_Metrics[[#This Row],[Profit]]/Derived_Metrics[[#This Row],[Revenue]])</f>
        <v>0.14666666666666667</v>
      </c>
      <c r="T413" t="str">
        <f>IF(Derived_Metrics[[#This Row],[Profit]]&lt;0, "Loss","Profit")</f>
        <v>Profit</v>
      </c>
      <c r="U413" s="5">
        <f>Derived_Metrics[[#This Row],[Selling Price]]*Derived_Metrics[[#This Row],[Quantity]]*Derived_Metrics[[#This Row],[Discount]]</f>
        <v>0</v>
      </c>
      <c r="V413" t="str">
        <f>IF(Derived_Metrics[[#This Row],[Discount]]&gt;0,"Discount Applied","No Discount")</f>
        <v>No Discount</v>
      </c>
      <c r="W413" t="str">
        <f>IF(Derived_Metrics[[#This Row],[Discount]]&gt;0.3,"High Discount","Low Discount")</f>
        <v>Low Discount</v>
      </c>
      <c r="X413" s="13">
        <f>SUMIFS(Derived_Metrics[Customer_Revenue_Share],Derived_Metrics[Customee_ Revenue _Rank],"&lt;="&amp;Derived_Metrics[[#This Row],[Customee_ Revenue _Rank]])</f>
        <v>0.99951455307387937</v>
      </c>
      <c r="Y413" t="str">
        <f>IF(Derived_Metrics[[#This Row],[Cumulative_Revenue_%]]&lt;=0.8,"Top 80% Revenue","Remaining 20% Revenue")</f>
        <v>Remaining 20% Revenue</v>
      </c>
    </row>
    <row r="414" spans="1:25" x14ac:dyDescent="0.25">
      <c r="A414" t="s">
        <v>1928</v>
      </c>
      <c r="B414" s="1">
        <v>42258</v>
      </c>
      <c r="C414" t="s">
        <v>1929</v>
      </c>
      <c r="D414" s="4">
        <f>SUMIFS(Derived_Metrics[Revenue],Derived_Metrics[Customer ID],Derived_Metrics[[#This Row],[Customer ID]])</f>
        <v>10555.763999999999</v>
      </c>
      <c r="E414" s="4">
        <f>SUMIFS(Derived_Metrics[Profit],Derived_Metrics[Customer ID],Derived_Metrics[[#This Row],[Customer ID]])</f>
        <v>291.96299999999997</v>
      </c>
      <c r="F414" s="5">
        <f>_xlfn.PERCENTRANK.INC(Derived_Metrics[Customer Revenue],Derived_Metrics[[#This Row],[Customer Revenue]])</f>
        <v>0.77100000000000002</v>
      </c>
      <c r="G414" s="5" t="str" cm="1">
        <f t="array" ref="G414">_xlfn.IFS(Derived_Metrics[[#This Row],[Customer Revenue Percentile]]&gt;=0.8,"High Value",Derived_Metrics[[#This Row],[Customer Revenue Percentile]]&gt;=0.4,"Medium Value",TRUE,"Low Value")</f>
        <v>Medium Value</v>
      </c>
      <c r="H414" s="12">
        <f>_xlfn.RANK.EQ(Derived_Metrics[[#This Row],[Customer Revenue]],Derived_Metrics[Customer Revenue],0)</f>
        <v>482</v>
      </c>
      <c r="I414" s="15">
        <f>Derived_Metrics[[#This Row],[Customer Revenue]]/SUM(Derived_Metrics[Customer Revenue])</f>
        <v>6.7755420607412307E-4</v>
      </c>
      <c r="J414" t="s">
        <v>1931</v>
      </c>
      <c r="K414" s="5">
        <f>SUMIFS(Derived_Metrics[Revenue],Derived_Metrics[Product ID],Derived_Metrics[[#This Row],[Product ID]])</f>
        <v>11809.638000000003</v>
      </c>
      <c r="L414" s="5">
        <f>SUMIFS(Derived_Metrics[Profit],Derived_Metrics[Product ID],Derived_Metrics[[#This Row],[Product ID]])</f>
        <v>100.97460000000001</v>
      </c>
      <c r="M414" s="5" t="str">
        <f>IF(AND(Derived_Metrics[[#This Row],[Product Revenue]]&gt;AVERAGE(Derived_Metrics[Product Revenue]),Derived_Metrics[[#This Row],[Product Profit]]&lt;0),"high sales Low Profit","Normal")</f>
        <v>Normal</v>
      </c>
      <c r="N414">
        <v>1024.3800000000001</v>
      </c>
      <c r="O414">
        <v>7</v>
      </c>
      <c r="P414">
        <v>0</v>
      </c>
      <c r="Q414">
        <v>215.1198</v>
      </c>
      <c r="R414">
        <f>Derived_Metrics[[#This Row],[Selling Price]]*Derived_Metrics[[#This Row],[Quantity]]</f>
        <v>7170.6600000000008</v>
      </c>
      <c r="S414" s="2">
        <f>IF(Derived_Metrics[[#This Row],[Revenue]]=0,0,Derived_Metrics[[#This Row],[Profit]]/Derived_Metrics[[#This Row],[Revenue]])</f>
        <v>2.9999999999999995E-2</v>
      </c>
      <c r="T414" t="str">
        <f>IF(Derived_Metrics[[#This Row],[Profit]]&lt;0, "Loss","Profit")</f>
        <v>Profit</v>
      </c>
      <c r="U414" s="5">
        <f>Derived_Metrics[[#This Row],[Selling Price]]*Derived_Metrics[[#This Row],[Quantity]]*Derived_Metrics[[#This Row],[Discount]]</f>
        <v>0</v>
      </c>
      <c r="V414" t="str">
        <f>IF(Derived_Metrics[[#This Row],[Discount]]&gt;0,"Discount Applied","No Discount")</f>
        <v>No Discount</v>
      </c>
      <c r="W414" t="str">
        <f>IF(Derived_Metrics[[#This Row],[Discount]]&gt;0.3,"High Discount","Low Discount")</f>
        <v>Low Discount</v>
      </c>
      <c r="X414" s="13">
        <f>SUMIFS(Derived_Metrics[Customer_Revenue_Share],Derived_Metrics[Customee_ Revenue _Rank],"&lt;="&amp;Derived_Metrics[[#This Row],[Customee_ Revenue _Rank]])</f>
        <v>0.61772088988739871</v>
      </c>
      <c r="Y414" t="str">
        <f>IF(Derived_Metrics[[#This Row],[Cumulative_Revenue_%]]&lt;=0.8,"Top 80% Revenue","Remaining 20% Revenue")</f>
        <v>Top 80% Revenue</v>
      </c>
    </row>
    <row r="415" spans="1:25" x14ac:dyDescent="0.25">
      <c r="A415" t="s">
        <v>1933</v>
      </c>
      <c r="B415" s="1">
        <v>42778</v>
      </c>
      <c r="C415" t="s">
        <v>1934</v>
      </c>
      <c r="D415" s="4">
        <f>SUMIFS(Derived_Metrics[Revenue],Derived_Metrics[Customer ID],Derived_Metrics[[#This Row],[Customer ID]])</f>
        <v>5482.3540000000003</v>
      </c>
      <c r="E415" s="4">
        <f>SUMIFS(Derived_Metrics[Profit],Derived_Metrics[Customer ID],Derived_Metrics[[#This Row],[Customer ID]])</f>
        <v>186.36010000000002</v>
      </c>
      <c r="F415" s="5">
        <f>_xlfn.PERCENTRANK.INC(Derived_Metrics[Customer Revenue],Derived_Metrics[[#This Row],[Customer Revenue]])</f>
        <v>0.57399999999999995</v>
      </c>
      <c r="G415" s="5" t="str" cm="1">
        <f t="array" ref="G415">_xlfn.IFS(Derived_Metrics[[#This Row],[Customer Revenue Percentile]]&gt;=0.8,"High Value",Derived_Metrics[[#This Row],[Customer Revenue Percentile]]&gt;=0.4,"Medium Value",TRUE,"Low Value")</f>
        <v>Medium Value</v>
      </c>
      <c r="H415" s="12">
        <f>_xlfn.RANK.EQ(Derived_Metrics[[#This Row],[Customer Revenue]],Derived_Metrics[Customer Revenue],0)</f>
        <v>899</v>
      </c>
      <c r="I415" s="15">
        <f>Derived_Metrics[[#This Row],[Customer Revenue]]/SUM(Derived_Metrics[Customer Revenue])</f>
        <v>3.519017677817819E-4</v>
      </c>
      <c r="J415" t="s">
        <v>698</v>
      </c>
      <c r="K415" s="5">
        <f>SUMIFS(Derived_Metrics[Revenue],Derived_Metrics[Product ID],Derived_Metrics[[#This Row],[Product ID]])</f>
        <v>457.29200000000003</v>
      </c>
      <c r="L415" s="5">
        <f>SUMIFS(Derived_Metrics[Profit],Derived_Metrics[Product ID],Derived_Metrics[[#This Row],[Product ID]])</f>
        <v>25.161999999999999</v>
      </c>
      <c r="M415" s="5" t="str">
        <f>IF(AND(Derived_Metrics[[#This Row],[Product Revenue]]&gt;AVERAGE(Derived_Metrics[Product Revenue]),Derived_Metrics[[#This Row],[Product Profit]]&lt;0),"high sales Low Profit","Normal")</f>
        <v>Normal</v>
      </c>
      <c r="N415">
        <v>8.7520000000000007</v>
      </c>
      <c r="O415">
        <v>4</v>
      </c>
      <c r="P415">
        <v>0.6</v>
      </c>
      <c r="Q415">
        <v>-3.7195999999999998</v>
      </c>
      <c r="R415">
        <f>Derived_Metrics[[#This Row],[Selling Price]]*Derived_Metrics[[#This Row],[Quantity]]</f>
        <v>35.008000000000003</v>
      </c>
      <c r="S415" s="2">
        <f>IF(Derived_Metrics[[#This Row],[Revenue]]=0,0,Derived_Metrics[[#This Row],[Profit]]/Derived_Metrics[[#This Row],[Revenue]])</f>
        <v>-0.10624999999999998</v>
      </c>
      <c r="T415" t="str">
        <f>IF(Derived_Metrics[[#This Row],[Profit]]&lt;0, "Loss","Profit")</f>
        <v>Loss</v>
      </c>
      <c r="U415" s="5">
        <f>Derived_Metrics[[#This Row],[Selling Price]]*Derived_Metrics[[#This Row],[Quantity]]*Derived_Metrics[[#This Row],[Discount]]</f>
        <v>21.004799999999999</v>
      </c>
      <c r="V415" t="str">
        <f>IF(Derived_Metrics[[#This Row],[Discount]]&gt;0,"Discount Applied","No Discount")</f>
        <v>Discount Applied</v>
      </c>
      <c r="W415" t="str">
        <f>IF(Derived_Metrics[[#This Row],[Discount]]&gt;0.3,"High Discount","Low Discount")</f>
        <v>High Discount</v>
      </c>
      <c r="X415" s="13">
        <f>SUMIFS(Derived_Metrics[Customer_Revenue_Share],Derived_Metrics[Customee_ Revenue _Rank],"&lt;="&amp;Derived_Metrics[[#This Row],[Customee_ Revenue _Rank]])</f>
        <v>0.82715888973419927</v>
      </c>
      <c r="Y415" t="str">
        <f>IF(Derived_Metrics[[#This Row],[Cumulative_Revenue_%]]&lt;=0.8,"Top 80% Revenue","Remaining 20% Revenue")</f>
        <v>Remaining 20% Revenue</v>
      </c>
    </row>
    <row r="416" spans="1:25" x14ac:dyDescent="0.25">
      <c r="A416" t="s">
        <v>1936</v>
      </c>
      <c r="B416" s="1">
        <v>43094</v>
      </c>
      <c r="C416" t="s">
        <v>1742</v>
      </c>
      <c r="D416" s="4">
        <f>SUMIFS(Derived_Metrics[Revenue],Derived_Metrics[Customer ID],Derived_Metrics[[#This Row],[Customer ID]])</f>
        <v>3712.7719999999999</v>
      </c>
      <c r="E416" s="4">
        <f>SUMIFS(Derived_Metrics[Profit],Derived_Metrics[Customer ID],Derived_Metrics[[#This Row],[Customer ID]])</f>
        <v>-78.873699999999985</v>
      </c>
      <c r="F416" s="5">
        <f>_xlfn.PERCENTRANK.INC(Derived_Metrics[Customer Revenue],Derived_Metrics[[#This Row],[Customer Revenue]])</f>
        <v>0.46200000000000002</v>
      </c>
      <c r="G416" s="5" t="str" cm="1">
        <f t="array" ref="G416">_xlfn.IFS(Derived_Metrics[[#This Row],[Customer Revenue Percentile]]&gt;=0.8,"High Value",Derived_Metrics[[#This Row],[Customer Revenue Percentile]]&gt;=0.4,"Medium Value",TRUE,"Low Value")</f>
        <v>Medium Value</v>
      </c>
      <c r="H416" s="12">
        <f>_xlfn.RANK.EQ(Derived_Metrics[[#This Row],[Customer Revenue]],Derived_Metrics[Customer Revenue],0)</f>
        <v>1137</v>
      </c>
      <c r="I416" s="15">
        <f>Derived_Metrics[[#This Row],[Customer Revenue]]/SUM(Derived_Metrics[Customer Revenue])</f>
        <v>2.3831569981994997E-4</v>
      </c>
      <c r="J416" t="s">
        <v>139</v>
      </c>
      <c r="K416" s="5">
        <f>SUMIFS(Derived_Metrics[Revenue],Derived_Metrics[Product ID],Derived_Metrics[[#This Row],[Product ID]])</f>
        <v>10599.241999999998</v>
      </c>
      <c r="L416" s="5">
        <f>SUMIFS(Derived_Metrics[Profit],Derived_Metrics[Product ID],Derived_Metrics[[#This Row],[Product ID]])</f>
        <v>117.4863</v>
      </c>
      <c r="M416" s="5" t="str">
        <f>IF(AND(Derived_Metrics[[#This Row],[Product Revenue]]&gt;AVERAGE(Derived_Metrics[Product Revenue]),Derived_Metrics[[#This Row],[Product Profit]]&lt;0),"high sales Low Profit","Normal")</f>
        <v>Normal</v>
      </c>
      <c r="N416">
        <v>304.45</v>
      </c>
      <c r="O416">
        <v>5</v>
      </c>
      <c r="P416">
        <v>0</v>
      </c>
      <c r="Q416">
        <v>76.112499999999997</v>
      </c>
      <c r="R416">
        <f>Derived_Metrics[[#This Row],[Selling Price]]*Derived_Metrics[[#This Row],[Quantity]]</f>
        <v>1522.25</v>
      </c>
      <c r="S416" s="2">
        <f>IF(Derived_Metrics[[#This Row],[Revenue]]=0,0,Derived_Metrics[[#This Row],[Profit]]/Derived_Metrics[[#This Row],[Revenue]])</f>
        <v>4.9999999999999996E-2</v>
      </c>
      <c r="T416" t="str">
        <f>IF(Derived_Metrics[[#This Row],[Profit]]&lt;0, "Loss","Profit")</f>
        <v>Profit</v>
      </c>
      <c r="U416" s="5">
        <f>Derived_Metrics[[#This Row],[Selling Price]]*Derived_Metrics[[#This Row],[Quantity]]*Derived_Metrics[[#This Row],[Discount]]</f>
        <v>0</v>
      </c>
      <c r="V416" t="str">
        <f>IF(Derived_Metrics[[#This Row],[Discount]]&gt;0,"Discount Applied","No Discount")</f>
        <v>No Discount</v>
      </c>
      <c r="W416" t="str">
        <f>IF(Derived_Metrics[[#This Row],[Discount]]&gt;0.3,"High Discount","Low Discount")</f>
        <v>Low Discount</v>
      </c>
      <c r="X416" s="13">
        <f>SUMIFS(Derived_Metrics[Customer_Revenue_Share],Derived_Metrics[Customee_ Revenue _Rank],"&lt;="&amp;Derived_Metrics[[#This Row],[Customee_ Revenue _Rank]])</f>
        <v>0.89680774962780363</v>
      </c>
      <c r="Y416" t="str">
        <f>IF(Derived_Metrics[[#This Row],[Cumulative_Revenue_%]]&lt;=0.8,"Top 80% Revenue","Remaining 20% Revenue")</f>
        <v>Remaining 20% Revenue</v>
      </c>
    </row>
    <row r="417" spans="1:25" x14ac:dyDescent="0.25">
      <c r="A417" t="s">
        <v>1937</v>
      </c>
      <c r="B417" s="1">
        <v>42802</v>
      </c>
      <c r="C417" t="s">
        <v>1938</v>
      </c>
      <c r="D417" s="4">
        <f>SUMIFS(Derived_Metrics[Revenue],Derived_Metrics[Customer ID],Derived_Metrics[[#This Row],[Customer ID]])</f>
        <v>1581.7840000000001</v>
      </c>
      <c r="E417" s="4">
        <f>SUMIFS(Derived_Metrics[Profit],Derived_Metrics[Customer ID],Derived_Metrics[[#This Row],[Customer ID]])</f>
        <v>60.528799999999997</v>
      </c>
      <c r="F417" s="5">
        <f>_xlfn.PERCENTRANK.INC(Derived_Metrics[Customer Revenue],Derived_Metrics[[#This Row],[Customer Revenue]])</f>
        <v>0.22800000000000001</v>
      </c>
      <c r="G417" s="5" t="str" cm="1">
        <f t="array" ref="G417">_xlfn.IFS(Derived_Metrics[[#This Row],[Customer Revenue Percentile]]&gt;=0.8,"High Value",Derived_Metrics[[#This Row],[Customer Revenue Percentile]]&gt;=0.4,"Medium Value",TRUE,"Low Value")</f>
        <v>Low Value</v>
      </c>
      <c r="H417" s="12">
        <f>_xlfn.RANK.EQ(Derived_Metrics[[#This Row],[Customer Revenue]],Derived_Metrics[Customer Revenue],0)</f>
        <v>1635</v>
      </c>
      <c r="I417" s="15">
        <f>Derived_Metrics[[#This Row],[Customer Revenue]]/SUM(Derived_Metrics[Customer Revenue])</f>
        <v>1.015316752345686E-4</v>
      </c>
      <c r="J417" t="s">
        <v>1940</v>
      </c>
      <c r="K417" s="5">
        <f>SUMIFS(Derived_Metrics[Revenue],Derived_Metrics[Product ID],Derived_Metrics[[#This Row],[Product ID]])</f>
        <v>7714.7219999999998</v>
      </c>
      <c r="L417" s="5">
        <f>SUMIFS(Derived_Metrics[Profit],Derived_Metrics[Product ID],Derived_Metrics[[#This Row],[Product ID]])</f>
        <v>-68.1096</v>
      </c>
      <c r="M417" s="5" t="str">
        <f>IF(AND(Derived_Metrics[[#This Row],[Product Revenue]]&gt;AVERAGE(Derived_Metrics[Product Revenue]),Derived_Metrics[[#This Row],[Product Profit]]&lt;0),"high sales Low Profit","Normal")</f>
        <v>Normal</v>
      </c>
      <c r="N417">
        <v>183.37200000000001</v>
      </c>
      <c r="O417">
        <v>2</v>
      </c>
      <c r="P417">
        <v>0.3</v>
      </c>
      <c r="Q417">
        <v>-36.674399999999999</v>
      </c>
      <c r="R417">
        <f>Derived_Metrics[[#This Row],[Selling Price]]*Derived_Metrics[[#This Row],[Quantity]]</f>
        <v>366.74400000000003</v>
      </c>
      <c r="S417" s="2">
        <f>IF(Derived_Metrics[[#This Row],[Revenue]]=0,0,Derived_Metrics[[#This Row],[Profit]]/Derived_Metrics[[#This Row],[Revenue]])</f>
        <v>-9.9999999999999992E-2</v>
      </c>
      <c r="T417" t="str">
        <f>IF(Derived_Metrics[[#This Row],[Profit]]&lt;0, "Loss","Profit")</f>
        <v>Loss</v>
      </c>
      <c r="U417" s="5">
        <f>Derived_Metrics[[#This Row],[Selling Price]]*Derived_Metrics[[#This Row],[Quantity]]*Derived_Metrics[[#This Row],[Discount]]</f>
        <v>110.0232</v>
      </c>
      <c r="V417" t="str">
        <f>IF(Derived_Metrics[[#This Row],[Discount]]&gt;0,"Discount Applied","No Discount")</f>
        <v>Discount Applied</v>
      </c>
      <c r="W417" t="str">
        <f>IF(Derived_Metrics[[#This Row],[Discount]]&gt;0.3,"High Discount","Low Discount")</f>
        <v>Low Discount</v>
      </c>
      <c r="X417" s="13">
        <f>SUMIFS(Derived_Metrics[Customer_Revenue_Share],Derived_Metrics[Customee_ Revenue _Rank],"&lt;="&amp;Derived_Metrics[[#This Row],[Customee_ Revenue _Rank]])</f>
        <v>0.97855881635257758</v>
      </c>
      <c r="Y417" t="str">
        <f>IF(Derived_Metrics[[#This Row],[Cumulative_Revenue_%]]&lt;=0.8,"Top 80% Revenue","Remaining 20% Revenue")</f>
        <v>Remaining 20% Revenue</v>
      </c>
    </row>
    <row r="418" spans="1:25" x14ac:dyDescent="0.25">
      <c r="A418" t="s">
        <v>1942</v>
      </c>
      <c r="B418" s="1">
        <v>42631</v>
      </c>
      <c r="C418" t="s">
        <v>1944</v>
      </c>
      <c r="D418" s="4">
        <f>SUMIFS(Derived_Metrics[Revenue],Derived_Metrics[Customer ID],Derived_Metrics[[#This Row],[Customer ID]])</f>
        <v>13282.116</v>
      </c>
      <c r="E418" s="4">
        <f>SUMIFS(Derived_Metrics[Profit],Derived_Metrics[Customer ID],Derived_Metrics[[#This Row],[Customer ID]])</f>
        <v>738.83879999999999</v>
      </c>
      <c r="F418" s="5">
        <f>_xlfn.PERCENTRANK.INC(Derived_Metrics[Customer Revenue],Derived_Metrics[[#This Row],[Customer Revenue]])</f>
        <v>0.85</v>
      </c>
      <c r="G418" s="5" t="str" cm="1">
        <f t="array" ref="G418">_xlfn.IFS(Derived_Metrics[[#This Row],[Customer Revenue Percentile]]&gt;=0.8,"High Value",Derived_Metrics[[#This Row],[Customer Revenue Percentile]]&gt;=0.4,"Medium Value",TRUE,"Low Value")</f>
        <v>High Value</v>
      </c>
      <c r="H418" s="12">
        <f>_xlfn.RANK.EQ(Derived_Metrics[[#This Row],[Customer Revenue]],Derived_Metrics[Customer Revenue],0)</f>
        <v>310</v>
      </c>
      <c r="I418" s="15">
        <f>Derived_Metrics[[#This Row],[Customer Revenue]]/SUM(Derived_Metrics[Customer Revenue])</f>
        <v>8.5255350170432081E-4</v>
      </c>
      <c r="J418" t="s">
        <v>1760</v>
      </c>
      <c r="K418" s="5">
        <f>SUMIFS(Derived_Metrics[Revenue],Derived_Metrics[Product ID],Derived_Metrics[[#This Row],[Product ID]])</f>
        <v>43310.931999999993</v>
      </c>
      <c r="L418" s="5">
        <f>SUMIFS(Derived_Metrics[Profit],Derived_Metrics[Product ID],Derived_Metrics[[#This Row],[Product ID]])</f>
        <v>1305.6455999999998</v>
      </c>
      <c r="M418" s="5" t="str">
        <f>IF(AND(Derived_Metrics[[#This Row],[Product Revenue]]&gt;AVERAGE(Derived_Metrics[Product Revenue]),Derived_Metrics[[#This Row],[Product Profit]]&lt;0),"high sales Low Profit","Normal")</f>
        <v>Normal</v>
      </c>
      <c r="N418">
        <v>350.98</v>
      </c>
      <c r="O418">
        <v>1</v>
      </c>
      <c r="P418">
        <v>0</v>
      </c>
      <c r="Q418">
        <v>84.235200000000006</v>
      </c>
      <c r="R418">
        <f>Derived_Metrics[[#This Row],[Selling Price]]*Derived_Metrics[[#This Row],[Quantity]]</f>
        <v>350.98</v>
      </c>
      <c r="S418" s="2">
        <f>IF(Derived_Metrics[[#This Row],[Revenue]]=0,0,Derived_Metrics[[#This Row],[Profit]]/Derived_Metrics[[#This Row],[Revenue]])</f>
        <v>0.24</v>
      </c>
      <c r="T418" t="str">
        <f>IF(Derived_Metrics[[#This Row],[Profit]]&lt;0, "Loss","Profit")</f>
        <v>Profit</v>
      </c>
      <c r="U418" s="5">
        <f>Derived_Metrics[[#This Row],[Selling Price]]*Derived_Metrics[[#This Row],[Quantity]]*Derived_Metrics[[#This Row],[Discount]]</f>
        <v>0</v>
      </c>
      <c r="V418" t="str">
        <f>IF(Derived_Metrics[[#This Row],[Discount]]&gt;0,"Discount Applied","No Discount")</f>
        <v>No Discount</v>
      </c>
      <c r="W418" t="str">
        <f>IF(Derived_Metrics[[#This Row],[Discount]]&gt;0.3,"High Discount","Low Discount")</f>
        <v>Low Discount</v>
      </c>
      <c r="X418" s="13">
        <f>SUMIFS(Derived_Metrics[Customer_Revenue_Share],Derived_Metrics[Customee_ Revenue _Rank],"&lt;="&amp;Derived_Metrics[[#This Row],[Customee_ Revenue _Rank]])</f>
        <v>0.49185067260643289</v>
      </c>
      <c r="Y418" t="str">
        <f>IF(Derived_Metrics[[#This Row],[Cumulative_Revenue_%]]&lt;=0.8,"Top 80% Revenue","Remaining 20% Revenue")</f>
        <v>Top 80% Revenue</v>
      </c>
    </row>
    <row r="419" spans="1:25" x14ac:dyDescent="0.25">
      <c r="A419" t="s">
        <v>1946</v>
      </c>
      <c r="B419" s="1">
        <v>42632</v>
      </c>
      <c r="C419" t="s">
        <v>1948</v>
      </c>
      <c r="D419" s="4">
        <f>SUMIFS(Derived_Metrics[Revenue],Derived_Metrics[Customer ID],Derived_Metrics[[#This Row],[Customer ID]])</f>
        <v>3489.28</v>
      </c>
      <c r="E419" s="4">
        <f>SUMIFS(Derived_Metrics[Profit],Derived_Metrics[Customer ID],Derived_Metrics[[#This Row],[Customer ID]])</f>
        <v>244.24959999999999</v>
      </c>
      <c r="F419" s="5">
        <f>_xlfn.PERCENTRANK.INC(Derived_Metrics[Customer Revenue],Derived_Metrics[[#This Row],[Customer Revenue]])</f>
        <v>0.439</v>
      </c>
      <c r="G419" s="5" t="str" cm="1">
        <f t="array" ref="G419">_xlfn.IFS(Derived_Metrics[[#This Row],[Customer Revenue Percentile]]&gt;=0.8,"High Value",Derived_Metrics[[#This Row],[Customer Revenue Percentile]]&gt;=0.4,"Medium Value",TRUE,"Low Value")</f>
        <v>Medium Value</v>
      </c>
      <c r="H419" s="12">
        <f>_xlfn.RANK.EQ(Derived_Metrics[[#This Row],[Customer Revenue]],Derived_Metrics[Customer Revenue],0)</f>
        <v>1190</v>
      </c>
      <c r="I419" s="15">
        <f>Derived_Metrics[[#This Row],[Customer Revenue]]/SUM(Derived_Metrics[Customer Revenue])</f>
        <v>2.2397017782609734E-4</v>
      </c>
      <c r="J419" t="s">
        <v>935</v>
      </c>
      <c r="K419" s="5">
        <f>SUMIFS(Derived_Metrics[Revenue],Derived_Metrics[Product ID],Derived_Metrics[[#This Row],[Product ID]])</f>
        <v>24359.536</v>
      </c>
      <c r="L419" s="5">
        <f>SUMIFS(Derived_Metrics[Profit],Derived_Metrics[Product ID],Derived_Metrics[[#This Row],[Product ID]])</f>
        <v>972.63679999999999</v>
      </c>
      <c r="M419" s="5" t="str">
        <f>IF(AND(Derived_Metrics[[#This Row],[Product Revenue]]&gt;AVERAGE(Derived_Metrics[Product Revenue]),Derived_Metrics[[#This Row],[Product Profit]]&lt;0),"high sales Low Profit","Normal")</f>
        <v>Normal</v>
      </c>
      <c r="N419">
        <v>872.32</v>
      </c>
      <c r="O419">
        <v>4</v>
      </c>
      <c r="P419">
        <v>0</v>
      </c>
      <c r="Q419">
        <v>244.24959999999999</v>
      </c>
      <c r="R419">
        <f>Derived_Metrics[[#This Row],[Selling Price]]*Derived_Metrics[[#This Row],[Quantity]]</f>
        <v>3489.28</v>
      </c>
      <c r="S419" s="2">
        <f>IF(Derived_Metrics[[#This Row],[Revenue]]=0,0,Derived_Metrics[[#This Row],[Profit]]/Derived_Metrics[[#This Row],[Revenue]])</f>
        <v>6.9999999999999993E-2</v>
      </c>
      <c r="T419" t="str">
        <f>IF(Derived_Metrics[[#This Row],[Profit]]&lt;0, "Loss","Profit")</f>
        <v>Profit</v>
      </c>
      <c r="U419" s="5">
        <f>Derived_Metrics[[#This Row],[Selling Price]]*Derived_Metrics[[#This Row],[Quantity]]*Derived_Metrics[[#This Row],[Discount]]</f>
        <v>0</v>
      </c>
      <c r="V419" t="str">
        <f>IF(Derived_Metrics[[#This Row],[Discount]]&gt;0,"Discount Applied","No Discount")</f>
        <v>No Discount</v>
      </c>
      <c r="W419" t="str">
        <f>IF(Derived_Metrics[[#This Row],[Discount]]&gt;0.3,"High Discount","Low Discount")</f>
        <v>Low Discount</v>
      </c>
      <c r="X419" s="13">
        <f>SUMIFS(Derived_Metrics[Customer_Revenue_Share],Derived_Metrics[Customee_ Revenue _Rank],"&lt;="&amp;Derived_Metrics[[#This Row],[Customee_ Revenue _Rank]])</f>
        <v>0.90808769879949514</v>
      </c>
      <c r="Y419" t="str">
        <f>IF(Derived_Metrics[[#This Row],[Cumulative_Revenue_%]]&lt;=0.8,"Top 80% Revenue","Remaining 20% Revenue")</f>
        <v>Remaining 20% Revenue</v>
      </c>
    </row>
    <row r="420" spans="1:25" x14ac:dyDescent="0.25">
      <c r="A420" t="s">
        <v>1952</v>
      </c>
      <c r="B420" s="1">
        <v>42076</v>
      </c>
      <c r="C420" t="s">
        <v>1661</v>
      </c>
      <c r="D420" s="4">
        <f>SUMIFS(Derived_Metrics[Revenue],Derived_Metrics[Customer ID],Derived_Metrics[[#This Row],[Customer ID]])</f>
        <v>9525.9779999999992</v>
      </c>
      <c r="E420" s="4">
        <f>SUMIFS(Derived_Metrics[Profit],Derived_Metrics[Customer ID],Derived_Metrics[[#This Row],[Customer ID]])</f>
        <v>317.51510000000002</v>
      </c>
      <c r="F420" s="5">
        <f>_xlfn.PERCENTRANK.INC(Derived_Metrics[Customer Revenue],Derived_Metrics[[#This Row],[Customer Revenue]])</f>
        <v>0.72399999999999998</v>
      </c>
      <c r="G420" s="5" t="str" cm="1">
        <f t="array" ref="G420">_xlfn.IFS(Derived_Metrics[[#This Row],[Customer Revenue Percentile]]&gt;=0.8,"High Value",Derived_Metrics[[#This Row],[Customer Revenue Percentile]]&gt;=0.4,"Medium Value",TRUE,"Low Value")</f>
        <v>Medium Value</v>
      </c>
      <c r="H420" s="12">
        <f>_xlfn.RANK.EQ(Derived_Metrics[[#This Row],[Customer Revenue]],Derived_Metrics[Customer Revenue],0)</f>
        <v>582</v>
      </c>
      <c r="I420" s="15">
        <f>Derived_Metrics[[#This Row],[Customer Revenue]]/SUM(Derived_Metrics[Customer Revenue])</f>
        <v>6.1145422168111779E-4</v>
      </c>
      <c r="J420" t="s">
        <v>928</v>
      </c>
      <c r="K420" s="5">
        <f>SUMIFS(Derived_Metrics[Revenue],Derived_Metrics[Product ID],Derived_Metrics[[#This Row],[Product ID]])</f>
        <v>2938.5719999999997</v>
      </c>
      <c r="L420" s="5">
        <f>SUMIFS(Derived_Metrics[Profit],Derived_Metrics[Product ID],Derived_Metrics[[#This Row],[Product ID]])</f>
        <v>-9.93719999999999</v>
      </c>
      <c r="M420" s="5" t="str">
        <f>IF(AND(Derived_Metrics[[#This Row],[Product Revenue]]&gt;AVERAGE(Derived_Metrics[Product Revenue]),Derived_Metrics[[#This Row],[Product Profit]]&lt;0),"high sales Low Profit","Normal")</f>
        <v>Normal</v>
      </c>
      <c r="N420">
        <v>141.96</v>
      </c>
      <c r="O420">
        <v>2</v>
      </c>
      <c r="P420">
        <v>0</v>
      </c>
      <c r="Q420">
        <v>39.748800000000003</v>
      </c>
      <c r="R420">
        <f>Derived_Metrics[[#This Row],[Selling Price]]*Derived_Metrics[[#This Row],[Quantity]]</f>
        <v>283.92</v>
      </c>
      <c r="S420" s="2">
        <f>IF(Derived_Metrics[[#This Row],[Revenue]]=0,0,Derived_Metrics[[#This Row],[Profit]]/Derived_Metrics[[#This Row],[Revenue]])</f>
        <v>0.14000000000000001</v>
      </c>
      <c r="T420" t="str">
        <f>IF(Derived_Metrics[[#This Row],[Profit]]&lt;0, "Loss","Profit")</f>
        <v>Profit</v>
      </c>
      <c r="U420" s="5">
        <f>Derived_Metrics[[#This Row],[Selling Price]]*Derived_Metrics[[#This Row],[Quantity]]*Derived_Metrics[[#This Row],[Discount]]</f>
        <v>0</v>
      </c>
      <c r="V420" t="str">
        <f>IF(Derived_Metrics[[#This Row],[Discount]]&gt;0,"Discount Applied","No Discount")</f>
        <v>No Discount</v>
      </c>
      <c r="W420" t="str">
        <f>IF(Derived_Metrics[[#This Row],[Discount]]&gt;0.3,"High Discount","Low Discount")</f>
        <v>Low Discount</v>
      </c>
      <c r="X420" s="13">
        <f>SUMIFS(Derived_Metrics[Customer_Revenue_Share],Derived_Metrics[Customee_ Revenue _Rank],"&lt;="&amp;Derived_Metrics[[#This Row],[Customee_ Revenue _Rank]])</f>
        <v>0.68170388123654346</v>
      </c>
      <c r="Y420" t="str">
        <f>IF(Derived_Metrics[[#This Row],[Cumulative_Revenue_%]]&lt;=0.8,"Top 80% Revenue","Remaining 20% Revenue")</f>
        <v>Top 80% Revenue</v>
      </c>
    </row>
    <row r="421" spans="1:25" x14ac:dyDescent="0.25">
      <c r="A421" t="s">
        <v>1955</v>
      </c>
      <c r="B421" s="1">
        <v>43003</v>
      </c>
      <c r="C421" t="s">
        <v>1956</v>
      </c>
      <c r="D421" s="4">
        <f>SUMIFS(Derived_Metrics[Revenue],Derived_Metrics[Customer ID],Derived_Metrics[[#This Row],[Customer ID]])</f>
        <v>5518.6820000000007</v>
      </c>
      <c r="E421" s="4">
        <f>SUMIFS(Derived_Metrics[Profit],Derived_Metrics[Customer ID],Derived_Metrics[[#This Row],[Customer ID]])</f>
        <v>224.67589999999998</v>
      </c>
      <c r="F421" s="5">
        <f>_xlfn.PERCENTRANK.INC(Derived_Metrics[Customer Revenue],Derived_Metrics[[#This Row],[Customer Revenue]])</f>
        <v>0.57599999999999996</v>
      </c>
      <c r="G421" s="5" t="str" cm="1">
        <f t="array" ref="G421">_xlfn.IFS(Derived_Metrics[[#This Row],[Customer Revenue Percentile]]&gt;=0.8,"High Value",Derived_Metrics[[#This Row],[Customer Revenue Percentile]]&gt;=0.4,"Medium Value",TRUE,"Low Value")</f>
        <v>Medium Value</v>
      </c>
      <c r="H421" s="12">
        <f>_xlfn.RANK.EQ(Derived_Metrics[[#This Row],[Customer Revenue]],Derived_Metrics[Customer Revenue],0)</f>
        <v>894</v>
      </c>
      <c r="I421" s="15">
        <f>Derived_Metrics[[#This Row],[Customer Revenue]]/SUM(Derived_Metrics[Customer Revenue])</f>
        <v>3.54233592290009E-4</v>
      </c>
      <c r="J421" t="s">
        <v>115</v>
      </c>
      <c r="K421" s="5">
        <f>SUMIFS(Derived_Metrics[Revenue],Derived_Metrics[Product ID],Derived_Metrics[[#This Row],[Product ID]])</f>
        <v>4148.5389999999998</v>
      </c>
      <c r="L421" s="5">
        <f>SUMIFS(Derived_Metrics[Profit],Derived_Metrics[Product ID],Derived_Metrics[[#This Row],[Product ID]])</f>
        <v>63.892900000000004</v>
      </c>
      <c r="M421" s="5" t="str">
        <f>IF(AND(Derived_Metrics[[#This Row],[Product Revenue]]&gt;AVERAGE(Derived_Metrics[Product Revenue]),Derived_Metrics[[#This Row],[Product Profit]]&lt;0),"high sales Low Profit","Normal")</f>
        <v>Normal</v>
      </c>
      <c r="N421">
        <v>269.97000000000003</v>
      </c>
      <c r="O421">
        <v>3</v>
      </c>
      <c r="P421">
        <v>0</v>
      </c>
      <c r="Q421">
        <v>51.2943</v>
      </c>
      <c r="R421">
        <f>Derived_Metrics[[#This Row],[Selling Price]]*Derived_Metrics[[#This Row],[Quantity]]</f>
        <v>809.91000000000008</v>
      </c>
      <c r="S421" s="2">
        <f>IF(Derived_Metrics[[#This Row],[Revenue]]=0,0,Derived_Metrics[[#This Row],[Profit]]/Derived_Metrics[[#This Row],[Revenue]])</f>
        <v>6.3333333333333325E-2</v>
      </c>
      <c r="T421" t="str">
        <f>IF(Derived_Metrics[[#This Row],[Profit]]&lt;0, "Loss","Profit")</f>
        <v>Profit</v>
      </c>
      <c r="U421" s="5">
        <f>Derived_Metrics[[#This Row],[Selling Price]]*Derived_Metrics[[#This Row],[Quantity]]*Derived_Metrics[[#This Row],[Discount]]</f>
        <v>0</v>
      </c>
      <c r="V421" t="str">
        <f>IF(Derived_Metrics[[#This Row],[Discount]]&gt;0,"Discount Applied","No Discount")</f>
        <v>No Discount</v>
      </c>
      <c r="W421" t="str">
        <f>IF(Derived_Metrics[[#This Row],[Discount]]&gt;0.3,"High Discount","Low Discount")</f>
        <v>Low Discount</v>
      </c>
      <c r="X421" s="13">
        <f>SUMIFS(Derived_Metrics[Customer_Revenue_Share],Derived_Metrics[Customee_ Revenue _Rank],"&lt;="&amp;Derived_Metrics[[#This Row],[Customee_ Revenue _Rank]])</f>
        <v>0.82539938089529041</v>
      </c>
      <c r="Y421" t="str">
        <f>IF(Derived_Metrics[[#This Row],[Cumulative_Revenue_%]]&lt;=0.8,"Top 80% Revenue","Remaining 20% Revenue")</f>
        <v>Remaining 20% Revenue</v>
      </c>
    </row>
    <row r="422" spans="1:25" x14ac:dyDescent="0.25">
      <c r="A422" t="s">
        <v>1958</v>
      </c>
      <c r="B422" s="1">
        <v>42173</v>
      </c>
      <c r="C422" t="s">
        <v>1960</v>
      </c>
      <c r="D422" s="4">
        <f>SUMIFS(Derived_Metrics[Revenue],Derived_Metrics[Customer ID],Derived_Metrics[[#This Row],[Customer ID]])</f>
        <v>412.48</v>
      </c>
      <c r="E422" s="4">
        <f>SUMIFS(Derived_Metrics[Profit],Derived_Metrics[Customer ID],Derived_Metrics[[#This Row],[Customer ID]])</f>
        <v>24.648800000000001</v>
      </c>
      <c r="F422" s="5">
        <f>_xlfn.PERCENTRANK.INC(Derived_Metrics[Customer Revenue],Derived_Metrics[[#This Row],[Customer Revenue]])</f>
        <v>7.2999999999999995E-2</v>
      </c>
      <c r="G422" s="5" t="str" cm="1">
        <f t="array" ref="G422">_xlfn.IFS(Derived_Metrics[[#This Row],[Customer Revenue Percentile]]&gt;=0.8,"High Value",Derived_Metrics[[#This Row],[Customer Revenue Percentile]]&gt;=0.4,"Medium Value",TRUE,"Low Value")</f>
        <v>Low Value</v>
      </c>
      <c r="H422" s="12">
        <f>_xlfn.RANK.EQ(Derived_Metrics[[#This Row],[Customer Revenue]],Derived_Metrics[Customer Revenue],0)</f>
        <v>1965</v>
      </c>
      <c r="I422" s="15">
        <f>Derived_Metrics[[#This Row],[Customer Revenue]]/SUM(Derived_Metrics[Customer Revenue])</f>
        <v>2.6476298534284616E-5</v>
      </c>
      <c r="J422" t="s">
        <v>1827</v>
      </c>
      <c r="K422" s="5">
        <f>SUMIFS(Derived_Metrics[Revenue],Derived_Metrics[Product ID],Derived_Metrics[[#This Row],[Product ID]])</f>
        <v>3700.1759999999999</v>
      </c>
      <c r="L422" s="5">
        <f>SUMIFS(Derived_Metrics[Profit],Derived_Metrics[Product ID],Derived_Metrics[[#This Row],[Product ID]])</f>
        <v>120.9528</v>
      </c>
      <c r="M422" s="5" t="str">
        <f>IF(AND(Derived_Metrics[[#This Row],[Product Revenue]]&gt;AVERAGE(Derived_Metrics[Product Revenue]),Derived_Metrics[[#This Row],[Product Profit]]&lt;0),"high sales Low Profit","Normal")</f>
        <v>Normal</v>
      </c>
      <c r="N422">
        <v>75.36</v>
      </c>
      <c r="O422">
        <v>5</v>
      </c>
      <c r="P422">
        <v>0.2</v>
      </c>
      <c r="Q422">
        <v>20.724</v>
      </c>
      <c r="R422">
        <f>Derived_Metrics[[#This Row],[Selling Price]]*Derived_Metrics[[#This Row],[Quantity]]</f>
        <v>376.8</v>
      </c>
      <c r="S422" s="2">
        <f>IF(Derived_Metrics[[#This Row],[Revenue]]=0,0,Derived_Metrics[[#This Row],[Profit]]/Derived_Metrics[[#This Row],[Revenue]])</f>
        <v>5.5E-2</v>
      </c>
      <c r="T422" t="str">
        <f>IF(Derived_Metrics[[#This Row],[Profit]]&lt;0, "Loss","Profit")</f>
        <v>Profit</v>
      </c>
      <c r="U422" s="5">
        <f>Derived_Metrics[[#This Row],[Selling Price]]*Derived_Metrics[[#This Row],[Quantity]]*Derived_Metrics[[#This Row],[Discount]]</f>
        <v>75.36</v>
      </c>
      <c r="V422" t="str">
        <f>IF(Derived_Metrics[[#This Row],[Discount]]&gt;0,"Discount Applied","No Discount")</f>
        <v>Discount Applied</v>
      </c>
      <c r="W422" t="str">
        <f>IF(Derived_Metrics[[#This Row],[Discount]]&gt;0.3,"High Discount","Low Discount")</f>
        <v>Low Discount</v>
      </c>
      <c r="X422" s="13">
        <f>SUMIFS(Derived_Metrics[Customer_Revenue_Share],Derived_Metrics[Customee_ Revenue _Rank],"&lt;="&amp;Derived_Metrics[[#This Row],[Customee_ Revenue _Rank]])</f>
        <v>0.99810355250742955</v>
      </c>
      <c r="Y422" t="str">
        <f>IF(Derived_Metrics[[#This Row],[Cumulative_Revenue_%]]&lt;=0.8,"Top 80% Revenue","Remaining 20% Revenue")</f>
        <v>Remaining 20% Revenue</v>
      </c>
    </row>
    <row r="423" spans="1:25" x14ac:dyDescent="0.25">
      <c r="A423" t="s">
        <v>1962</v>
      </c>
      <c r="B423" s="1">
        <v>42315</v>
      </c>
      <c r="C423" t="s">
        <v>1963</v>
      </c>
      <c r="D423" s="4">
        <f>SUMIFS(Derived_Metrics[Revenue],Derived_Metrics[Customer ID],Derived_Metrics[[#This Row],[Customer ID]])</f>
        <v>5043.0280000000002</v>
      </c>
      <c r="E423" s="4">
        <f>SUMIFS(Derived_Metrics[Profit],Derived_Metrics[Customer ID],Derived_Metrics[[#This Row],[Customer ID]])</f>
        <v>-21.9786</v>
      </c>
      <c r="F423" s="5">
        <f>_xlfn.PERCENTRANK.INC(Derived_Metrics[Customer Revenue],Derived_Metrics[[#This Row],[Customer Revenue]])</f>
        <v>0.54700000000000004</v>
      </c>
      <c r="G423" s="5" t="str" cm="1">
        <f t="array" ref="G423">_xlfn.IFS(Derived_Metrics[[#This Row],[Customer Revenue Percentile]]&gt;=0.8,"High Value",Derived_Metrics[[#This Row],[Customer Revenue Percentile]]&gt;=0.4,"Medium Value",TRUE,"Low Value")</f>
        <v>Medium Value</v>
      </c>
      <c r="H423" s="12">
        <f>_xlfn.RANK.EQ(Derived_Metrics[[#This Row],[Customer Revenue]],Derived_Metrics[Customer Revenue],0)</f>
        <v>957</v>
      </c>
      <c r="I423" s="15">
        <f>Derived_Metrics[[#This Row],[Customer Revenue]]/SUM(Derived_Metrics[Customer Revenue])</f>
        <v>3.2370227609764419E-4</v>
      </c>
      <c r="J423" t="s">
        <v>83</v>
      </c>
      <c r="K423" s="5">
        <f>SUMIFS(Derived_Metrics[Revenue],Derived_Metrics[Product ID],Derived_Metrics[[#This Row],[Product ID]])</f>
        <v>7595.6839999999993</v>
      </c>
      <c r="L423" s="5">
        <f>SUMIFS(Derived_Metrics[Profit],Derived_Metrics[Product ID],Derived_Metrics[[#This Row],[Product ID]])</f>
        <v>235.14070000000004</v>
      </c>
      <c r="M423" s="5" t="str">
        <f>IF(AND(Derived_Metrics[[#This Row],[Product Revenue]]&gt;AVERAGE(Derived_Metrics[Product Revenue]),Derived_Metrics[[#This Row],[Product Profit]]&lt;0),"high sales Low Profit","Normal")</f>
        <v>Normal</v>
      </c>
      <c r="N423">
        <v>289.8</v>
      </c>
      <c r="O423">
        <v>7</v>
      </c>
      <c r="P423">
        <v>0.2</v>
      </c>
      <c r="Q423">
        <v>36.225000000000001</v>
      </c>
      <c r="R423">
        <f>Derived_Metrics[[#This Row],[Selling Price]]*Derived_Metrics[[#This Row],[Quantity]]</f>
        <v>2028.6000000000001</v>
      </c>
      <c r="S423" s="2">
        <f>IF(Derived_Metrics[[#This Row],[Revenue]]=0,0,Derived_Metrics[[#This Row],[Profit]]/Derived_Metrics[[#This Row],[Revenue]])</f>
        <v>1.7857142857142856E-2</v>
      </c>
      <c r="T423" t="str">
        <f>IF(Derived_Metrics[[#This Row],[Profit]]&lt;0, "Loss","Profit")</f>
        <v>Profit</v>
      </c>
      <c r="U423" s="5">
        <f>Derived_Metrics[[#This Row],[Selling Price]]*Derived_Metrics[[#This Row],[Quantity]]*Derived_Metrics[[#This Row],[Discount]]</f>
        <v>405.72</v>
      </c>
      <c r="V423" t="str">
        <f>IF(Derived_Metrics[[#This Row],[Discount]]&gt;0,"Discount Applied","No Discount")</f>
        <v>Discount Applied</v>
      </c>
      <c r="W423" t="str">
        <f>IF(Derived_Metrics[[#This Row],[Discount]]&gt;0.3,"High Discount","Low Discount")</f>
        <v>Low Discount</v>
      </c>
      <c r="X423" s="13">
        <f>SUMIFS(Derived_Metrics[Customer_Revenue_Share],Derived_Metrics[Customee_ Revenue _Rank],"&lt;="&amp;Derived_Metrics[[#This Row],[Customee_ Revenue _Rank]])</f>
        <v>0.84696918488359008</v>
      </c>
      <c r="Y423" t="str">
        <f>IF(Derived_Metrics[[#This Row],[Cumulative_Revenue_%]]&lt;=0.8,"Top 80% Revenue","Remaining 20% Revenue")</f>
        <v>Remaining 20% Revenue</v>
      </c>
    </row>
    <row r="424" spans="1:25" x14ac:dyDescent="0.25">
      <c r="A424" t="s">
        <v>1962</v>
      </c>
      <c r="B424" s="1">
        <v>42315</v>
      </c>
      <c r="C424" t="s">
        <v>1963</v>
      </c>
      <c r="D424" s="4">
        <f>SUMIFS(Derived_Metrics[Revenue],Derived_Metrics[Customer ID],Derived_Metrics[[#This Row],[Customer ID]])</f>
        <v>5043.0280000000002</v>
      </c>
      <c r="E424" s="4">
        <f>SUMIFS(Derived_Metrics[Profit],Derived_Metrics[Customer ID],Derived_Metrics[[#This Row],[Customer ID]])</f>
        <v>-21.9786</v>
      </c>
      <c r="F424" s="5">
        <f>_xlfn.PERCENTRANK.INC(Derived_Metrics[Customer Revenue],Derived_Metrics[[#This Row],[Customer Revenue]])</f>
        <v>0.54700000000000004</v>
      </c>
      <c r="G424" s="5" t="str" cm="1">
        <f t="array" ref="G424">_xlfn.IFS(Derived_Metrics[[#This Row],[Customer Revenue Percentile]]&gt;=0.8,"High Value",Derived_Metrics[[#This Row],[Customer Revenue Percentile]]&gt;=0.4,"Medium Value",TRUE,"Low Value")</f>
        <v>Medium Value</v>
      </c>
      <c r="H424" s="12">
        <f>_xlfn.RANK.EQ(Derived_Metrics[[#This Row],[Customer Revenue]],Derived_Metrics[Customer Revenue],0)</f>
        <v>957</v>
      </c>
      <c r="I424" s="15">
        <f>Derived_Metrics[[#This Row],[Customer Revenue]]/SUM(Derived_Metrics[Customer Revenue])</f>
        <v>3.2370227609764419E-4</v>
      </c>
      <c r="J424" t="s">
        <v>1965</v>
      </c>
      <c r="K424" s="5">
        <f>SUMIFS(Derived_Metrics[Revenue],Derived_Metrics[Product ID],Derived_Metrics[[#This Row],[Product ID]])</f>
        <v>10012.916000000001</v>
      </c>
      <c r="L424" s="5">
        <f>SUMIFS(Derived_Metrics[Profit],Derived_Metrics[Product ID],Derived_Metrics[[#This Row],[Product ID]])</f>
        <v>-131.107</v>
      </c>
      <c r="M424" s="5" t="str">
        <f>IF(AND(Derived_Metrics[[#This Row],[Product Revenue]]&gt;AVERAGE(Derived_Metrics[Product Revenue]),Derived_Metrics[[#This Row],[Product Profit]]&lt;0),"high sales Low Profit","Normal")</f>
        <v>Normal</v>
      </c>
      <c r="N424">
        <v>341.488</v>
      </c>
      <c r="O424">
        <v>8</v>
      </c>
      <c r="P424">
        <v>0.3</v>
      </c>
      <c r="Q424">
        <v>-73.176000000000002</v>
      </c>
      <c r="R424">
        <f>Derived_Metrics[[#This Row],[Selling Price]]*Derived_Metrics[[#This Row],[Quantity]]</f>
        <v>2731.904</v>
      </c>
      <c r="S424" s="2">
        <f>IF(Derived_Metrics[[#This Row],[Revenue]]=0,0,Derived_Metrics[[#This Row],[Profit]]/Derived_Metrics[[#This Row],[Revenue]])</f>
        <v>-2.6785714285714288E-2</v>
      </c>
      <c r="T424" t="str">
        <f>IF(Derived_Metrics[[#This Row],[Profit]]&lt;0, "Loss","Profit")</f>
        <v>Loss</v>
      </c>
      <c r="U424" s="5">
        <f>Derived_Metrics[[#This Row],[Selling Price]]*Derived_Metrics[[#This Row],[Quantity]]*Derived_Metrics[[#This Row],[Discount]]</f>
        <v>819.57119999999998</v>
      </c>
      <c r="V424" t="str">
        <f>IF(Derived_Metrics[[#This Row],[Discount]]&gt;0,"Discount Applied","No Discount")</f>
        <v>Discount Applied</v>
      </c>
      <c r="W424" t="str">
        <f>IF(Derived_Metrics[[#This Row],[Discount]]&gt;0.3,"High Discount","Low Discount")</f>
        <v>Low Discount</v>
      </c>
      <c r="X424" s="13">
        <f>SUMIFS(Derived_Metrics[Customer_Revenue_Share],Derived_Metrics[Customee_ Revenue _Rank],"&lt;="&amp;Derived_Metrics[[#This Row],[Customee_ Revenue _Rank]])</f>
        <v>0.84696918488359008</v>
      </c>
      <c r="Y424" t="str">
        <f>IF(Derived_Metrics[[#This Row],[Cumulative_Revenue_%]]&lt;=0.8,"Top 80% Revenue","Remaining 20% Revenue")</f>
        <v>Remaining 20% Revenue</v>
      </c>
    </row>
    <row r="425" spans="1:25" x14ac:dyDescent="0.25">
      <c r="A425" t="s">
        <v>1962</v>
      </c>
      <c r="B425" s="1">
        <v>42315</v>
      </c>
      <c r="C425" t="s">
        <v>1963</v>
      </c>
      <c r="D425" s="4">
        <f>SUMIFS(Derived_Metrics[Revenue],Derived_Metrics[Customer ID],Derived_Metrics[[#This Row],[Customer ID]])</f>
        <v>5043.0280000000002</v>
      </c>
      <c r="E425" s="4">
        <f>SUMIFS(Derived_Metrics[Profit],Derived_Metrics[Customer ID],Derived_Metrics[[#This Row],[Customer ID]])</f>
        <v>-21.9786</v>
      </c>
      <c r="F425" s="5">
        <f>_xlfn.PERCENTRANK.INC(Derived_Metrics[Customer Revenue],Derived_Metrics[[#This Row],[Customer Revenue]])</f>
        <v>0.54700000000000004</v>
      </c>
      <c r="G425" s="5" t="str" cm="1">
        <f t="array" ref="G425">_xlfn.IFS(Derived_Metrics[[#This Row],[Customer Revenue Percentile]]&gt;=0.8,"High Value",Derived_Metrics[[#This Row],[Customer Revenue Percentile]]&gt;=0.4,"Medium Value",TRUE,"Low Value")</f>
        <v>Medium Value</v>
      </c>
      <c r="H425" s="12">
        <f>_xlfn.RANK.EQ(Derived_Metrics[[#This Row],[Customer Revenue]],Derived_Metrics[Customer Revenue],0)</f>
        <v>957</v>
      </c>
      <c r="I425" s="15">
        <f>Derived_Metrics[[#This Row],[Customer Revenue]]/SUM(Derived_Metrics[Customer Revenue])</f>
        <v>3.2370227609764419E-4</v>
      </c>
      <c r="J425" t="s">
        <v>1967</v>
      </c>
      <c r="K425" s="5">
        <f>SUMIFS(Derived_Metrics[Revenue],Derived_Metrics[Product ID],Derived_Metrics[[#This Row],[Product ID]])</f>
        <v>817.34400000000005</v>
      </c>
      <c r="L425" s="5">
        <f>SUMIFS(Derived_Metrics[Profit],Derived_Metrics[Product ID],Derived_Metrics[[#This Row],[Product ID]])</f>
        <v>42.767999999999994</v>
      </c>
      <c r="M425" s="5" t="str">
        <f>IF(AND(Derived_Metrics[[#This Row],[Product Revenue]]&gt;AVERAGE(Derived_Metrics[Product Revenue]),Derived_Metrics[[#This Row],[Product Profit]]&lt;0),"high sales Low Profit","Normal")</f>
        <v>Normal</v>
      </c>
      <c r="N425">
        <v>25.344000000000001</v>
      </c>
      <c r="O425">
        <v>6</v>
      </c>
      <c r="P425">
        <v>0.2</v>
      </c>
      <c r="Q425">
        <v>3.4847999999999999</v>
      </c>
      <c r="R425">
        <f>Derived_Metrics[[#This Row],[Selling Price]]*Derived_Metrics[[#This Row],[Quantity]]</f>
        <v>152.06400000000002</v>
      </c>
      <c r="S425" s="2">
        <f>IF(Derived_Metrics[[#This Row],[Revenue]]=0,0,Derived_Metrics[[#This Row],[Profit]]/Derived_Metrics[[#This Row],[Revenue]])</f>
        <v>2.2916666666666662E-2</v>
      </c>
      <c r="T425" t="str">
        <f>IF(Derived_Metrics[[#This Row],[Profit]]&lt;0, "Loss","Profit")</f>
        <v>Profit</v>
      </c>
      <c r="U425" s="5">
        <f>Derived_Metrics[[#This Row],[Selling Price]]*Derived_Metrics[[#This Row],[Quantity]]*Derived_Metrics[[#This Row],[Discount]]</f>
        <v>30.412800000000004</v>
      </c>
      <c r="V425" t="str">
        <f>IF(Derived_Metrics[[#This Row],[Discount]]&gt;0,"Discount Applied","No Discount")</f>
        <v>Discount Applied</v>
      </c>
      <c r="W425" t="str">
        <f>IF(Derived_Metrics[[#This Row],[Discount]]&gt;0.3,"High Discount","Low Discount")</f>
        <v>Low Discount</v>
      </c>
      <c r="X425" s="13">
        <f>SUMIFS(Derived_Metrics[Customer_Revenue_Share],Derived_Metrics[Customee_ Revenue _Rank],"&lt;="&amp;Derived_Metrics[[#This Row],[Customee_ Revenue _Rank]])</f>
        <v>0.84696918488359008</v>
      </c>
      <c r="Y425" t="str">
        <f>IF(Derived_Metrics[[#This Row],[Cumulative_Revenue_%]]&lt;=0.8,"Top 80% Revenue","Remaining 20% Revenue")</f>
        <v>Remaining 20% Revenue</v>
      </c>
    </row>
    <row r="426" spans="1:25" x14ac:dyDescent="0.25">
      <c r="A426" t="s">
        <v>1969</v>
      </c>
      <c r="B426" s="1">
        <v>42381</v>
      </c>
      <c r="C426" t="s">
        <v>1970</v>
      </c>
      <c r="D426" s="4">
        <f>SUMIFS(Derived_Metrics[Revenue],Derived_Metrics[Customer ID],Derived_Metrics[[#This Row],[Customer ID]])</f>
        <v>3356.4859999999999</v>
      </c>
      <c r="E426" s="4">
        <f>SUMIFS(Derived_Metrics[Profit],Derived_Metrics[Customer ID],Derived_Metrics[[#This Row],[Customer ID]])</f>
        <v>111.173</v>
      </c>
      <c r="F426" s="5">
        <f>_xlfn.PERCENTRANK.INC(Derived_Metrics[Customer Revenue],Derived_Metrics[[#This Row],[Customer Revenue]])</f>
        <v>0.42499999999999999</v>
      </c>
      <c r="G426" s="5" t="str" cm="1">
        <f t="array" ref="G426">_xlfn.IFS(Derived_Metrics[[#This Row],[Customer Revenue Percentile]]&gt;=0.8,"High Value",Derived_Metrics[[#This Row],[Customer Revenue Percentile]]&gt;=0.4,"Medium Value",TRUE,"Low Value")</f>
        <v>Medium Value</v>
      </c>
      <c r="H426" s="12">
        <f>_xlfn.RANK.EQ(Derived_Metrics[[#This Row],[Customer Revenue]],Derived_Metrics[Customer Revenue],0)</f>
        <v>1218</v>
      </c>
      <c r="I426" s="15">
        <f>Derived_Metrics[[#This Row],[Customer Revenue]]/SUM(Derived_Metrics[Customer Revenue])</f>
        <v>2.1544638615726054E-4</v>
      </c>
      <c r="J426" t="s">
        <v>1773</v>
      </c>
      <c r="K426" s="5">
        <f>SUMIFS(Derived_Metrics[Revenue],Derived_Metrics[Product ID],Derived_Metrics[[#This Row],[Product ID]])</f>
        <v>938.20199999999988</v>
      </c>
      <c r="L426" s="5">
        <f>SUMIFS(Derived_Metrics[Profit],Derived_Metrics[Product ID],Derived_Metrics[[#This Row],[Product ID]])</f>
        <v>20.771999999999998</v>
      </c>
      <c r="M426" s="5" t="str">
        <f>IF(AND(Derived_Metrics[[#This Row],[Product Revenue]]&gt;AVERAGE(Derived_Metrics[Product Revenue]),Derived_Metrics[[#This Row],[Product Profit]]&lt;0),"high sales Low Profit","Normal")</f>
        <v>Normal</v>
      </c>
      <c r="N426">
        <v>17.309999999999999</v>
      </c>
      <c r="O426">
        <v>3</v>
      </c>
      <c r="P426">
        <v>0</v>
      </c>
      <c r="Q426">
        <v>5.1929999999999996</v>
      </c>
      <c r="R426">
        <f>Derived_Metrics[[#This Row],[Selling Price]]*Derived_Metrics[[#This Row],[Quantity]]</f>
        <v>51.929999999999993</v>
      </c>
      <c r="S426" s="2">
        <f>IF(Derived_Metrics[[#This Row],[Revenue]]=0,0,Derived_Metrics[[#This Row],[Profit]]/Derived_Metrics[[#This Row],[Revenue]])</f>
        <v>0.1</v>
      </c>
      <c r="T426" t="str">
        <f>IF(Derived_Metrics[[#This Row],[Profit]]&lt;0, "Loss","Profit")</f>
        <v>Profit</v>
      </c>
      <c r="U426" s="5">
        <f>Derived_Metrics[[#This Row],[Selling Price]]*Derived_Metrics[[#This Row],[Quantity]]*Derived_Metrics[[#This Row],[Discount]]</f>
        <v>0</v>
      </c>
      <c r="V426" t="str">
        <f>IF(Derived_Metrics[[#This Row],[Discount]]&gt;0,"Discount Applied","No Discount")</f>
        <v>No Discount</v>
      </c>
      <c r="W426" t="str">
        <f>IF(Derived_Metrics[[#This Row],[Discount]]&gt;0.3,"High Discount","Low Discount")</f>
        <v>Low Discount</v>
      </c>
      <c r="X426" s="13">
        <f>SUMIFS(Derived_Metrics[Customer_Revenue_Share],Derived_Metrics[Customee_ Revenue _Rank],"&lt;="&amp;Derived_Metrics[[#This Row],[Customee_ Revenue _Rank]])</f>
        <v>0.91465187926216807</v>
      </c>
      <c r="Y426" t="str">
        <f>IF(Derived_Metrics[[#This Row],[Cumulative_Revenue_%]]&lt;=0.8,"Top 80% Revenue","Remaining 20% Revenue")</f>
        <v>Remaining 20% Revenue</v>
      </c>
    </row>
    <row r="427" spans="1:25" x14ac:dyDescent="0.25">
      <c r="A427" t="s">
        <v>1972</v>
      </c>
      <c r="B427" s="1">
        <v>43091</v>
      </c>
      <c r="C427" t="s">
        <v>1974</v>
      </c>
      <c r="D427" s="4">
        <f>SUMIFS(Derived_Metrics[Revenue],Derived_Metrics[Customer ID],Derived_Metrics[[#This Row],[Customer ID]])</f>
        <v>11930.43</v>
      </c>
      <c r="E427" s="4">
        <f>SUMIFS(Derived_Metrics[Profit],Derived_Metrics[Customer ID],Derived_Metrics[[#This Row],[Customer ID]])</f>
        <v>482.54539999999997</v>
      </c>
      <c r="F427" s="5">
        <f>_xlfn.PERCENTRANK.INC(Derived_Metrics[Customer Revenue],Derived_Metrics[[#This Row],[Customer Revenue]])</f>
        <v>0.82399999999999995</v>
      </c>
      <c r="G427" s="5" t="str" cm="1">
        <f t="array" ref="G427">_xlfn.IFS(Derived_Metrics[[#This Row],[Customer Revenue Percentile]]&gt;=0.8,"High Value",Derived_Metrics[[#This Row],[Customer Revenue Percentile]]&gt;=0.4,"Medium Value",TRUE,"Low Value")</f>
        <v>High Value</v>
      </c>
      <c r="H427" s="12">
        <f>_xlfn.RANK.EQ(Derived_Metrics[[#This Row],[Customer Revenue]],Derived_Metrics[Customer Revenue],0)</f>
        <v>372</v>
      </c>
      <c r="I427" s="15">
        <f>Derived_Metrics[[#This Row],[Customer Revenue]]/SUM(Derived_Metrics[Customer Revenue])</f>
        <v>7.6579137490880825E-4</v>
      </c>
      <c r="J427" t="s">
        <v>923</v>
      </c>
      <c r="K427" s="5">
        <f>SUMIFS(Derived_Metrics[Revenue],Derived_Metrics[Product ID],Derived_Metrics[[#This Row],[Product ID]])</f>
        <v>31144.458000000002</v>
      </c>
      <c r="L427" s="5">
        <f>SUMIFS(Derived_Metrics[Profit],Derived_Metrics[Product ID],Derived_Metrics[[#This Row],[Product ID]])</f>
        <v>1233.0847999999999</v>
      </c>
      <c r="M427" s="5" t="str">
        <f>IF(AND(Derived_Metrics[[#This Row],[Product Revenue]]&gt;AVERAGE(Derived_Metrics[Product Revenue]),Derived_Metrics[[#This Row],[Product Profit]]&lt;0),"high sales Low Profit","Normal")</f>
        <v>Normal</v>
      </c>
      <c r="N427">
        <v>1586.69</v>
      </c>
      <c r="O427">
        <v>7</v>
      </c>
      <c r="P427">
        <v>0</v>
      </c>
      <c r="Q427">
        <v>412.5394</v>
      </c>
      <c r="R427">
        <f>Derived_Metrics[[#This Row],[Selling Price]]*Derived_Metrics[[#This Row],[Quantity]]</f>
        <v>11106.83</v>
      </c>
      <c r="S427" s="2">
        <f>IF(Derived_Metrics[[#This Row],[Revenue]]=0,0,Derived_Metrics[[#This Row],[Profit]]/Derived_Metrics[[#This Row],[Revenue]])</f>
        <v>3.7142857142857144E-2</v>
      </c>
      <c r="T427" t="str">
        <f>IF(Derived_Metrics[[#This Row],[Profit]]&lt;0, "Loss","Profit")</f>
        <v>Profit</v>
      </c>
      <c r="U427" s="5">
        <f>Derived_Metrics[[#This Row],[Selling Price]]*Derived_Metrics[[#This Row],[Quantity]]*Derived_Metrics[[#This Row],[Discount]]</f>
        <v>0</v>
      </c>
      <c r="V427" t="str">
        <f>IF(Derived_Metrics[[#This Row],[Discount]]&gt;0,"Discount Applied","No Discount")</f>
        <v>No Discount</v>
      </c>
      <c r="W427" t="str">
        <f>IF(Derived_Metrics[[#This Row],[Discount]]&gt;0.3,"High Discount","Low Discount")</f>
        <v>Low Discount</v>
      </c>
      <c r="X427" s="13">
        <f>SUMIFS(Derived_Metrics[Customer_Revenue_Share],Derived_Metrics[Customee_ Revenue _Rank],"&lt;="&amp;Derived_Metrics[[#This Row],[Customee_ Revenue _Rank]])</f>
        <v>0.53684498781354228</v>
      </c>
      <c r="Y427" t="str">
        <f>IF(Derived_Metrics[[#This Row],[Cumulative_Revenue_%]]&lt;=0.8,"Top 80% Revenue","Remaining 20% Revenue")</f>
        <v>Top 80% Revenue</v>
      </c>
    </row>
    <row r="428" spans="1:25" x14ac:dyDescent="0.25">
      <c r="A428" t="s">
        <v>1972</v>
      </c>
      <c r="B428" s="1">
        <v>43091</v>
      </c>
      <c r="C428" t="s">
        <v>1974</v>
      </c>
      <c r="D428" s="4">
        <f>SUMIFS(Derived_Metrics[Revenue],Derived_Metrics[Customer ID],Derived_Metrics[[#This Row],[Customer ID]])</f>
        <v>11930.43</v>
      </c>
      <c r="E428" s="4">
        <f>SUMIFS(Derived_Metrics[Profit],Derived_Metrics[Customer ID],Derived_Metrics[[#This Row],[Customer ID]])</f>
        <v>482.54539999999997</v>
      </c>
      <c r="F428" s="5">
        <f>_xlfn.PERCENTRANK.INC(Derived_Metrics[Customer Revenue],Derived_Metrics[[#This Row],[Customer Revenue]])</f>
        <v>0.82399999999999995</v>
      </c>
      <c r="G428" s="5" t="str" cm="1">
        <f t="array" ref="G428">_xlfn.IFS(Derived_Metrics[[#This Row],[Customer Revenue Percentile]]&gt;=0.8,"High Value",Derived_Metrics[[#This Row],[Customer Revenue Percentile]]&gt;=0.4,"Medium Value",TRUE,"Low Value")</f>
        <v>High Value</v>
      </c>
      <c r="H428" s="12">
        <f>_xlfn.RANK.EQ(Derived_Metrics[[#This Row],[Customer Revenue]],Derived_Metrics[Customer Revenue],0)</f>
        <v>372</v>
      </c>
      <c r="I428" s="15">
        <f>Derived_Metrics[[#This Row],[Customer Revenue]]/SUM(Derived_Metrics[Customer Revenue])</f>
        <v>7.6579137490880825E-4</v>
      </c>
      <c r="J428" t="s">
        <v>227</v>
      </c>
      <c r="K428" s="5">
        <f>SUMIFS(Derived_Metrics[Revenue],Derived_Metrics[Product ID],Derived_Metrics[[#This Row],[Product ID]])</f>
        <v>16554.36</v>
      </c>
      <c r="L428" s="5">
        <f>SUMIFS(Derived_Metrics[Profit],Derived_Metrics[Product ID],Derived_Metrics[[#This Row],[Product ID]])</f>
        <v>-164.72000000000003</v>
      </c>
      <c r="M428" s="5" t="str">
        <f>IF(AND(Derived_Metrics[[#This Row],[Product Revenue]]&gt;AVERAGE(Derived_Metrics[Product Revenue]),Derived_Metrics[[#This Row],[Product Profit]]&lt;0),"high sales Low Profit","Normal")</f>
        <v>high sales Low Profit</v>
      </c>
      <c r="N428">
        <v>411.8</v>
      </c>
      <c r="O428">
        <v>2</v>
      </c>
      <c r="P428">
        <v>0</v>
      </c>
      <c r="Q428">
        <v>70.006</v>
      </c>
      <c r="R428">
        <f>Derived_Metrics[[#This Row],[Selling Price]]*Derived_Metrics[[#This Row],[Quantity]]</f>
        <v>823.6</v>
      </c>
      <c r="S428" s="2">
        <f>IF(Derived_Metrics[[#This Row],[Revenue]]=0,0,Derived_Metrics[[#This Row],[Profit]]/Derived_Metrics[[#This Row],[Revenue]])</f>
        <v>8.4999999999999992E-2</v>
      </c>
      <c r="T428" t="str">
        <f>IF(Derived_Metrics[[#This Row],[Profit]]&lt;0, "Loss","Profit")</f>
        <v>Profit</v>
      </c>
      <c r="U428" s="5">
        <f>Derived_Metrics[[#This Row],[Selling Price]]*Derived_Metrics[[#This Row],[Quantity]]*Derived_Metrics[[#This Row],[Discount]]</f>
        <v>0</v>
      </c>
      <c r="V428" t="str">
        <f>IF(Derived_Metrics[[#This Row],[Discount]]&gt;0,"Discount Applied","No Discount")</f>
        <v>No Discount</v>
      </c>
      <c r="W428" t="str">
        <f>IF(Derived_Metrics[[#This Row],[Discount]]&gt;0.3,"High Discount","Low Discount")</f>
        <v>Low Discount</v>
      </c>
      <c r="X428" s="13">
        <f>SUMIFS(Derived_Metrics[Customer_Revenue_Share],Derived_Metrics[Customee_ Revenue _Rank],"&lt;="&amp;Derived_Metrics[[#This Row],[Customee_ Revenue _Rank]])</f>
        <v>0.53684498781354228</v>
      </c>
      <c r="Y428" t="str">
        <f>IF(Derived_Metrics[[#This Row],[Cumulative_Revenue_%]]&lt;=0.8,"Top 80% Revenue","Remaining 20% Revenue")</f>
        <v>Top 80% Revenue</v>
      </c>
    </row>
    <row r="429" spans="1:25" x14ac:dyDescent="0.25">
      <c r="A429" t="s">
        <v>1976</v>
      </c>
      <c r="B429" s="1">
        <v>41943</v>
      </c>
      <c r="C429" t="s">
        <v>1978</v>
      </c>
      <c r="D429" s="4">
        <f>SUMIFS(Derived_Metrics[Revenue],Derived_Metrics[Customer ID],Derived_Metrics[[#This Row],[Customer ID]])</f>
        <v>3163.2840000000001</v>
      </c>
      <c r="E429" s="4">
        <f>SUMIFS(Derived_Metrics[Profit],Derived_Metrics[Customer ID],Derived_Metrics[[#This Row],[Customer ID]])</f>
        <v>-36.850800000000007</v>
      </c>
      <c r="F429" s="5">
        <f>_xlfn.PERCENTRANK.INC(Derived_Metrics[Customer Revenue],Derived_Metrics[[#This Row],[Customer Revenue]])</f>
        <v>0.40500000000000003</v>
      </c>
      <c r="G429" s="5" t="str" cm="1">
        <f t="array" ref="G429">_xlfn.IFS(Derived_Metrics[[#This Row],[Customer Revenue Percentile]]&gt;=0.8,"High Value",Derived_Metrics[[#This Row],[Customer Revenue Percentile]]&gt;=0.4,"Medium Value",TRUE,"Low Value")</f>
        <v>Medium Value</v>
      </c>
      <c r="H429" s="12">
        <f>_xlfn.RANK.EQ(Derived_Metrics[[#This Row],[Customer Revenue]],Derived_Metrics[Customer Revenue],0)</f>
        <v>1258</v>
      </c>
      <c r="I429" s="15">
        <f>Derived_Metrics[[#This Row],[Customer Revenue]]/SUM(Derived_Metrics[Customer Revenue])</f>
        <v>2.03045121054902E-4</v>
      </c>
      <c r="J429" t="s">
        <v>1965</v>
      </c>
      <c r="K429" s="5">
        <f>SUMIFS(Derived_Metrics[Revenue],Derived_Metrics[Product ID],Derived_Metrics[[#This Row],[Product ID]])</f>
        <v>10012.916000000001</v>
      </c>
      <c r="L429" s="5">
        <f>SUMIFS(Derived_Metrics[Profit],Derived_Metrics[Product ID],Derived_Metrics[[#This Row],[Product ID]])</f>
        <v>-131.107</v>
      </c>
      <c r="M429" s="5" t="str">
        <f>IF(AND(Derived_Metrics[[#This Row],[Product Revenue]]&gt;AVERAGE(Derived_Metrics[Product Revenue]),Derived_Metrics[[#This Row],[Product Profit]]&lt;0),"high sales Low Profit","Normal")</f>
        <v>Normal</v>
      </c>
      <c r="N429">
        <v>146.352</v>
      </c>
      <c r="O429">
        <v>3</v>
      </c>
      <c r="P429">
        <v>0.2</v>
      </c>
      <c r="Q429">
        <v>-9.1470000000000002</v>
      </c>
      <c r="R429">
        <f>Derived_Metrics[[#This Row],[Selling Price]]*Derived_Metrics[[#This Row],[Quantity]]</f>
        <v>439.05600000000004</v>
      </c>
      <c r="S429" s="2">
        <f>IF(Derived_Metrics[[#This Row],[Revenue]]=0,0,Derived_Metrics[[#This Row],[Profit]]/Derived_Metrics[[#This Row],[Revenue]])</f>
        <v>-2.0833333333333332E-2</v>
      </c>
      <c r="T429" t="str">
        <f>IF(Derived_Metrics[[#This Row],[Profit]]&lt;0, "Loss","Profit")</f>
        <v>Loss</v>
      </c>
      <c r="U429" s="5">
        <f>Derived_Metrics[[#This Row],[Selling Price]]*Derived_Metrics[[#This Row],[Quantity]]*Derived_Metrics[[#This Row],[Discount]]</f>
        <v>87.811200000000014</v>
      </c>
      <c r="V429" t="str">
        <f>IF(Derived_Metrics[[#This Row],[Discount]]&gt;0,"Discount Applied","No Discount")</f>
        <v>Discount Applied</v>
      </c>
      <c r="W429" t="str">
        <f>IF(Derived_Metrics[[#This Row],[Discount]]&gt;0.3,"High Discount","Low Discount")</f>
        <v>Low Discount</v>
      </c>
      <c r="X429" s="13">
        <f>SUMIFS(Derived_Metrics[Customer_Revenue_Share],Derived_Metrics[Customee_ Revenue _Rank],"&lt;="&amp;Derived_Metrics[[#This Row],[Customee_ Revenue _Rank]])</f>
        <v>0.92312185938191016</v>
      </c>
      <c r="Y429" t="str">
        <f>IF(Derived_Metrics[[#This Row],[Cumulative_Revenue_%]]&lt;=0.8,"Top 80% Revenue","Remaining 20% Revenue")</f>
        <v>Remaining 20% Revenue</v>
      </c>
    </row>
    <row r="430" spans="1:25" x14ac:dyDescent="0.25">
      <c r="A430" t="s">
        <v>1980</v>
      </c>
      <c r="B430" s="1">
        <v>42107</v>
      </c>
      <c r="C430" t="s">
        <v>969</v>
      </c>
      <c r="D430" s="4">
        <f>SUMIFS(Derived_Metrics[Revenue],Derived_Metrics[Customer ID],Derived_Metrics[[#This Row],[Customer ID]])</f>
        <v>20439.493999999999</v>
      </c>
      <c r="E430" s="4">
        <f>SUMIFS(Derived_Metrics[Profit],Derived_Metrics[Customer ID],Derived_Metrics[[#This Row],[Customer ID]])</f>
        <v>528.6896999999999</v>
      </c>
      <c r="F430" s="5">
        <f>_xlfn.PERCENTRANK.INC(Derived_Metrics[Customer Revenue],Derived_Metrics[[#This Row],[Customer Revenue]])</f>
        <v>0.92400000000000004</v>
      </c>
      <c r="G430" s="5" t="str" cm="1">
        <f t="array" ref="G430">_xlfn.IFS(Derived_Metrics[[#This Row],[Customer Revenue Percentile]]&gt;=0.8,"High Value",Derived_Metrics[[#This Row],[Customer Revenue Percentile]]&gt;=0.4,"Medium Value",TRUE,"Low Value")</f>
        <v>High Value</v>
      </c>
      <c r="H430" s="12">
        <f>_xlfn.RANK.EQ(Derived_Metrics[[#This Row],[Customer Revenue]],Derived_Metrics[Customer Revenue],0)</f>
        <v>155</v>
      </c>
      <c r="I430" s="15">
        <f>Derived_Metrics[[#This Row],[Customer Revenue]]/SUM(Derived_Metrics[Customer Revenue])</f>
        <v>1.3119718411407078E-3</v>
      </c>
      <c r="J430" t="s">
        <v>1984</v>
      </c>
      <c r="K430" s="5">
        <f>SUMIFS(Derived_Metrics[Revenue],Derived_Metrics[Product ID],Derived_Metrics[[#This Row],[Product ID]])</f>
        <v>50765.251999999993</v>
      </c>
      <c r="L430" s="5">
        <f>SUMIFS(Derived_Metrics[Profit],Derived_Metrics[Product ID],Derived_Metrics[[#This Row],[Product ID]])</f>
        <v>-681.21399999999994</v>
      </c>
      <c r="M430" s="5" t="str">
        <f>IF(AND(Derived_Metrics[[#This Row],[Product Revenue]]&gt;AVERAGE(Derived_Metrics[Product Revenue]),Derived_Metrics[[#This Row],[Product Profit]]&lt;0),"high sales Low Profit","Normal")</f>
        <v>high sales Low Profit</v>
      </c>
      <c r="N430">
        <v>710.83199999999999</v>
      </c>
      <c r="O430">
        <v>3</v>
      </c>
      <c r="P430">
        <v>0.2</v>
      </c>
      <c r="Q430">
        <v>-97.739400000000003</v>
      </c>
      <c r="R430">
        <f>Derived_Metrics[[#This Row],[Selling Price]]*Derived_Metrics[[#This Row],[Quantity]]</f>
        <v>2132.4960000000001</v>
      </c>
      <c r="S430" s="2">
        <f>IF(Derived_Metrics[[#This Row],[Revenue]]=0,0,Derived_Metrics[[#This Row],[Profit]]/Derived_Metrics[[#This Row],[Revenue]])</f>
        <v>-4.583333333333333E-2</v>
      </c>
      <c r="T430" t="str">
        <f>IF(Derived_Metrics[[#This Row],[Profit]]&lt;0, "Loss","Profit")</f>
        <v>Loss</v>
      </c>
      <c r="U430" s="5">
        <f>Derived_Metrics[[#This Row],[Selling Price]]*Derived_Metrics[[#This Row],[Quantity]]*Derived_Metrics[[#This Row],[Discount]]</f>
        <v>426.49920000000003</v>
      </c>
      <c r="V430" t="str">
        <f>IF(Derived_Metrics[[#This Row],[Discount]]&gt;0,"Discount Applied","No Discount")</f>
        <v>Discount Applied</v>
      </c>
      <c r="W430" t="str">
        <f>IF(Derived_Metrics[[#This Row],[Discount]]&gt;0.3,"High Discount","Low Discount")</f>
        <v>Low Discount</v>
      </c>
      <c r="X430" s="13">
        <f>SUMIFS(Derived_Metrics[Customer_Revenue_Share],Derived_Metrics[Customee_ Revenue _Rank],"&lt;="&amp;Derived_Metrics[[#This Row],[Customee_ Revenue _Rank]])</f>
        <v>0.32865370885845591</v>
      </c>
      <c r="Y430" t="str">
        <f>IF(Derived_Metrics[[#This Row],[Cumulative_Revenue_%]]&lt;=0.8,"Top 80% Revenue","Remaining 20% Revenue")</f>
        <v>Top 80% Revenue</v>
      </c>
    </row>
    <row r="431" spans="1:25" x14ac:dyDescent="0.25">
      <c r="A431" t="s">
        <v>1986</v>
      </c>
      <c r="B431" s="1">
        <v>43059</v>
      </c>
      <c r="C431" t="s">
        <v>1987</v>
      </c>
      <c r="D431" s="4">
        <f>SUMIFS(Derived_Metrics[Revenue],Derived_Metrics[Customer ID],Derived_Metrics[[#This Row],[Customer ID]])</f>
        <v>2062.7359999999999</v>
      </c>
      <c r="E431" s="4">
        <f>SUMIFS(Derived_Metrics[Profit],Derived_Metrics[Customer ID],Derived_Metrics[[#This Row],[Customer ID]])</f>
        <v>-62.215400000000002</v>
      </c>
      <c r="F431" s="5">
        <f>_xlfn.PERCENTRANK.INC(Derived_Metrics[Customer Revenue],Derived_Metrics[[#This Row],[Customer Revenue]])</f>
        <v>0.28299999999999997</v>
      </c>
      <c r="G431" s="5" t="str" cm="1">
        <f t="array" ref="G431">_xlfn.IFS(Derived_Metrics[[#This Row],[Customer Revenue Percentile]]&gt;=0.8,"High Value",Derived_Metrics[[#This Row],[Customer Revenue Percentile]]&gt;=0.4,"Medium Value",TRUE,"Low Value")</f>
        <v>Low Value</v>
      </c>
      <c r="H431" s="12">
        <f>_xlfn.RANK.EQ(Derived_Metrics[[#This Row],[Customer Revenue]],Derived_Metrics[Customer Revenue],0)</f>
        <v>1518</v>
      </c>
      <c r="I431" s="15">
        <f>Derived_Metrics[[#This Row],[Customer Revenue]]/SUM(Derived_Metrics[Customer Revenue])</f>
        <v>1.3240305986572952E-4</v>
      </c>
      <c r="J431" t="s">
        <v>498</v>
      </c>
      <c r="K431" s="5">
        <f>SUMIFS(Derived_Metrics[Revenue],Derived_Metrics[Product ID],Derived_Metrics[[#This Row],[Product ID]])</f>
        <v>5351.8919999999998</v>
      </c>
      <c r="L431" s="5">
        <f>SUMIFS(Derived_Metrics[Profit],Derived_Metrics[Product ID],Derived_Metrics[[#This Row],[Product ID]])</f>
        <v>-133.44239999999999</v>
      </c>
      <c r="M431" s="5" t="str">
        <f>IF(AND(Derived_Metrics[[#This Row],[Product Revenue]]&gt;AVERAGE(Derived_Metrics[Product Revenue]),Derived_Metrics[[#This Row],[Product Profit]]&lt;0),"high sales Low Profit","Normal")</f>
        <v>Normal</v>
      </c>
      <c r="N431">
        <v>283.92</v>
      </c>
      <c r="O431">
        <v>5</v>
      </c>
      <c r="P431">
        <v>0.2</v>
      </c>
      <c r="Q431">
        <v>-46.137</v>
      </c>
      <c r="R431">
        <f>Derived_Metrics[[#This Row],[Selling Price]]*Derived_Metrics[[#This Row],[Quantity]]</f>
        <v>1419.6000000000001</v>
      </c>
      <c r="S431" s="2">
        <f>IF(Derived_Metrics[[#This Row],[Revenue]]=0,0,Derived_Metrics[[#This Row],[Profit]]/Derived_Metrics[[#This Row],[Revenue]])</f>
        <v>-3.2499999999999994E-2</v>
      </c>
      <c r="T431" t="str">
        <f>IF(Derived_Metrics[[#This Row],[Profit]]&lt;0, "Loss","Profit")</f>
        <v>Loss</v>
      </c>
      <c r="U431" s="5">
        <f>Derived_Metrics[[#This Row],[Selling Price]]*Derived_Metrics[[#This Row],[Quantity]]*Derived_Metrics[[#This Row],[Discount]]</f>
        <v>283.92</v>
      </c>
      <c r="V431" t="str">
        <f>IF(Derived_Metrics[[#This Row],[Discount]]&gt;0,"Discount Applied","No Discount")</f>
        <v>Discount Applied</v>
      </c>
      <c r="W431" t="str">
        <f>IF(Derived_Metrics[[#This Row],[Discount]]&gt;0.3,"High Discount","Low Discount")</f>
        <v>Low Discount</v>
      </c>
      <c r="X431" s="13">
        <f>SUMIFS(Derived_Metrics[Customer_Revenue_Share],Derived_Metrics[Customee_ Revenue _Rank],"&lt;="&amp;Derived_Metrics[[#This Row],[Customee_ Revenue _Rank]])</f>
        <v>0.96504782968915948</v>
      </c>
      <c r="Y431" t="str">
        <f>IF(Derived_Metrics[[#This Row],[Cumulative_Revenue_%]]&lt;=0.8,"Top 80% Revenue","Remaining 20% Revenue")</f>
        <v>Remaining 20% Revenue</v>
      </c>
    </row>
    <row r="432" spans="1:25" x14ac:dyDescent="0.25">
      <c r="A432" t="s">
        <v>1990</v>
      </c>
      <c r="B432" s="1">
        <v>41651</v>
      </c>
      <c r="C432" t="s">
        <v>1991</v>
      </c>
      <c r="D432" s="4">
        <f>SUMIFS(Derived_Metrics[Revenue],Derived_Metrics[Customer ID],Derived_Metrics[[#This Row],[Customer ID]])</f>
        <v>217.73000000000002</v>
      </c>
      <c r="E432" s="4">
        <f>SUMIFS(Derived_Metrics[Profit],Derived_Metrics[Customer ID],Derived_Metrics[[#This Row],[Customer ID]])</f>
        <v>43.182200000000002</v>
      </c>
      <c r="F432" s="5">
        <f>_xlfn.PERCENTRANK.INC(Derived_Metrics[Customer Revenue],Derived_Metrics[[#This Row],[Customer Revenue]])</f>
        <v>4.1000000000000002E-2</v>
      </c>
      <c r="G432" s="5" t="str" cm="1">
        <f t="array" ref="G432">_xlfn.IFS(Derived_Metrics[[#This Row],[Customer Revenue Percentile]]&gt;=0.8,"High Value",Derived_Metrics[[#This Row],[Customer Revenue Percentile]]&gt;=0.4,"Medium Value",TRUE,"Low Value")</f>
        <v>Low Value</v>
      </c>
      <c r="H432" s="12">
        <f>_xlfn.RANK.EQ(Derived_Metrics[[#This Row],[Customer Revenue]],Derived_Metrics[Customer Revenue],0)</f>
        <v>2032</v>
      </c>
      <c r="I432" s="15">
        <f>Derived_Metrics[[#This Row],[Customer Revenue]]/SUM(Derived_Metrics[Customer Revenue])</f>
        <v>1.3975670286728544E-5</v>
      </c>
      <c r="J432" t="s">
        <v>393</v>
      </c>
      <c r="K432" s="5">
        <f>SUMIFS(Derived_Metrics[Revenue],Derived_Metrics[Product ID],Derived_Metrics[[#This Row],[Product ID]])</f>
        <v>2141.7600000000002</v>
      </c>
      <c r="L432" s="5">
        <f>SUMIFS(Derived_Metrics[Profit],Derived_Metrics[Product ID],Derived_Metrics[[#This Row],[Product ID]])</f>
        <v>197.10400000000001</v>
      </c>
      <c r="M432" s="5" t="str">
        <f>IF(AND(Derived_Metrics[[#This Row],[Product Revenue]]&gt;AVERAGE(Derived_Metrics[Product Revenue]),Derived_Metrics[[#This Row],[Product Profit]]&lt;0),"high sales Low Profit","Normal")</f>
        <v>Normal</v>
      </c>
      <c r="N432">
        <v>58.2</v>
      </c>
      <c r="O432">
        <v>3</v>
      </c>
      <c r="P432">
        <v>0</v>
      </c>
      <c r="Q432">
        <v>28.518000000000001</v>
      </c>
      <c r="R432">
        <f>Derived_Metrics[[#This Row],[Selling Price]]*Derived_Metrics[[#This Row],[Quantity]]</f>
        <v>174.60000000000002</v>
      </c>
      <c r="S432" s="2">
        <f>IF(Derived_Metrics[[#This Row],[Revenue]]=0,0,Derived_Metrics[[#This Row],[Profit]]/Derived_Metrics[[#This Row],[Revenue]])</f>
        <v>0.1633333333333333</v>
      </c>
      <c r="T432" t="str">
        <f>IF(Derived_Metrics[[#This Row],[Profit]]&lt;0, "Loss","Profit")</f>
        <v>Profit</v>
      </c>
      <c r="U432" s="5">
        <f>Derived_Metrics[[#This Row],[Selling Price]]*Derived_Metrics[[#This Row],[Quantity]]*Derived_Metrics[[#This Row],[Discount]]</f>
        <v>0</v>
      </c>
      <c r="V432" t="str">
        <f>IF(Derived_Metrics[[#This Row],[Discount]]&gt;0,"Discount Applied","No Discount")</f>
        <v>No Discount</v>
      </c>
      <c r="W432" t="str">
        <f>IF(Derived_Metrics[[#This Row],[Discount]]&gt;0.3,"High Discount","Low Discount")</f>
        <v>Low Discount</v>
      </c>
      <c r="X432" s="13">
        <f>SUMIFS(Derived_Metrics[Customer_Revenue_Share],Derived_Metrics[Customee_ Revenue _Rank],"&lt;="&amp;Derived_Metrics[[#This Row],[Customee_ Revenue _Rank]])</f>
        <v>0.99938092716693405</v>
      </c>
      <c r="Y432" t="str">
        <f>IF(Derived_Metrics[[#This Row],[Cumulative_Revenue_%]]&lt;=0.8,"Top 80% Revenue","Remaining 20% Revenue")</f>
        <v>Remaining 20% Revenue</v>
      </c>
    </row>
    <row r="433" spans="1:25" x14ac:dyDescent="0.25">
      <c r="A433" t="s">
        <v>1993</v>
      </c>
      <c r="B433" s="1">
        <v>42362</v>
      </c>
      <c r="C433" t="s">
        <v>1995</v>
      </c>
      <c r="D433" s="4">
        <f>SUMIFS(Derived_Metrics[Revenue],Derived_Metrics[Customer ID],Derived_Metrics[[#This Row],[Customer ID]])</f>
        <v>33539.658000000003</v>
      </c>
      <c r="E433" s="4">
        <f>SUMIFS(Derived_Metrics[Profit],Derived_Metrics[Customer ID],Derived_Metrics[[#This Row],[Customer ID]])</f>
        <v>487.73419999999999</v>
      </c>
      <c r="F433" s="5">
        <f>_xlfn.PERCENTRANK.INC(Derived_Metrics[Customer Revenue],Derived_Metrics[[#This Row],[Customer Revenue]])</f>
        <v>0.97499999999999998</v>
      </c>
      <c r="G433" s="5" t="str" cm="1">
        <f t="array" ref="G433">_xlfn.IFS(Derived_Metrics[[#This Row],[Customer Revenue Percentile]]&gt;=0.8,"High Value",Derived_Metrics[[#This Row],[Customer Revenue Percentile]]&gt;=0.4,"Medium Value",TRUE,"Low Value")</f>
        <v>High Value</v>
      </c>
      <c r="H433" s="12">
        <f>_xlfn.RANK.EQ(Derived_Metrics[[#This Row],[Customer Revenue]],Derived_Metrics[Customer Revenue],0)</f>
        <v>49</v>
      </c>
      <c r="I433" s="15">
        <f>Derived_Metrics[[#This Row],[Customer Revenue]]/SUM(Derived_Metrics[Customer Revenue])</f>
        <v>2.1528461936234661E-3</v>
      </c>
      <c r="J433" t="s">
        <v>1121</v>
      </c>
      <c r="K433" s="5">
        <f>SUMIFS(Derived_Metrics[Revenue],Derived_Metrics[Product ID],Derived_Metrics[[#This Row],[Product ID]])</f>
        <v>325.83199999999999</v>
      </c>
      <c r="L433" s="5">
        <f>SUMIFS(Derived_Metrics[Profit],Derived_Metrics[Product ID],Derived_Metrics[[#This Row],[Product ID]])</f>
        <v>28.052399999999995</v>
      </c>
      <c r="M433" s="5" t="str">
        <f>IF(AND(Derived_Metrics[[#This Row],[Product Revenue]]&gt;AVERAGE(Derived_Metrics[Product Revenue]),Derived_Metrics[[#This Row],[Product Profit]]&lt;0),"high sales Low Profit","Normal")</f>
        <v>Normal</v>
      </c>
      <c r="N433">
        <v>7.7119999999999997</v>
      </c>
      <c r="O433">
        <v>2</v>
      </c>
      <c r="P433">
        <v>0.2</v>
      </c>
      <c r="Q433">
        <v>1.7352000000000001</v>
      </c>
      <c r="R433">
        <f>Derived_Metrics[[#This Row],[Selling Price]]*Derived_Metrics[[#This Row],[Quantity]]</f>
        <v>15.423999999999999</v>
      </c>
      <c r="S433" s="2">
        <f>IF(Derived_Metrics[[#This Row],[Revenue]]=0,0,Derived_Metrics[[#This Row],[Profit]]/Derived_Metrics[[#This Row],[Revenue]])</f>
        <v>0.1125</v>
      </c>
      <c r="T433" t="str">
        <f>IF(Derived_Metrics[[#This Row],[Profit]]&lt;0, "Loss","Profit")</f>
        <v>Profit</v>
      </c>
      <c r="U433" s="5">
        <f>Derived_Metrics[[#This Row],[Selling Price]]*Derived_Metrics[[#This Row],[Quantity]]*Derived_Metrics[[#This Row],[Discount]]</f>
        <v>3.0848</v>
      </c>
      <c r="V433" t="str">
        <f>IF(Derived_Metrics[[#This Row],[Discount]]&gt;0,"Discount Applied","No Discount")</f>
        <v>Discount Applied</v>
      </c>
      <c r="W433" t="str">
        <f>IF(Derived_Metrics[[#This Row],[Discount]]&gt;0.3,"High Discount","Low Discount")</f>
        <v>Low Discount</v>
      </c>
      <c r="X433" s="13">
        <f>SUMIFS(Derived_Metrics[Customer_Revenue_Share],Derived_Metrics[Customee_ Revenue _Rank],"&lt;="&amp;Derived_Metrics[[#This Row],[Customee_ Revenue _Rank]])</f>
        <v>0.14776113906374108</v>
      </c>
      <c r="Y433" t="str">
        <f>IF(Derived_Metrics[[#This Row],[Cumulative_Revenue_%]]&lt;=0.8,"Top 80% Revenue","Remaining 20% Revenue")</f>
        <v>Top 80% Revenue</v>
      </c>
    </row>
    <row r="434" spans="1:25" x14ac:dyDescent="0.25">
      <c r="A434" t="s">
        <v>1997</v>
      </c>
      <c r="B434" s="1">
        <v>42931</v>
      </c>
      <c r="C434" t="s">
        <v>1999</v>
      </c>
      <c r="D434" s="4">
        <f>SUMIFS(Derived_Metrics[Revenue],Derived_Metrics[Customer ID],Derived_Metrics[[#This Row],[Customer ID]])</f>
        <v>2672.1889999999999</v>
      </c>
      <c r="E434" s="4">
        <f>SUMIFS(Derived_Metrics[Profit],Derived_Metrics[Customer ID],Derived_Metrics[[#This Row],[Customer ID]])</f>
        <v>114.03249999999998</v>
      </c>
      <c r="F434" s="5">
        <f>_xlfn.PERCENTRANK.INC(Derived_Metrics[Customer Revenue],Derived_Metrics[[#This Row],[Customer Revenue]])</f>
        <v>0.36</v>
      </c>
      <c r="G434" s="5" t="str" cm="1">
        <f t="array" ref="G434">_xlfn.IFS(Derived_Metrics[[#This Row],[Customer Revenue Percentile]]&gt;=0.8,"High Value",Derived_Metrics[[#This Row],[Customer Revenue Percentile]]&gt;=0.4,"Medium Value",TRUE,"Low Value")</f>
        <v>Low Value</v>
      </c>
      <c r="H434" s="12">
        <f>_xlfn.RANK.EQ(Derived_Metrics[[#This Row],[Customer Revenue]],Derived_Metrics[Customer Revenue],0)</f>
        <v>1353</v>
      </c>
      <c r="I434" s="15">
        <f>Derived_Metrics[[#This Row],[Customer Revenue]]/SUM(Derived_Metrics[Customer Revenue])</f>
        <v>1.7152267674561545E-4</v>
      </c>
      <c r="J434" t="s">
        <v>1738</v>
      </c>
      <c r="K434" s="5">
        <f>SUMIFS(Derived_Metrics[Revenue],Derived_Metrics[Product ID],Derived_Metrics[[#This Row],[Product ID]])</f>
        <v>6948.0099999999993</v>
      </c>
      <c r="L434" s="5">
        <f>SUMIFS(Derived_Metrics[Profit],Derived_Metrics[Product ID],Derived_Metrics[[#This Row],[Product ID]])</f>
        <v>-115.3074</v>
      </c>
      <c r="M434" s="5" t="str">
        <f>IF(AND(Derived_Metrics[[#This Row],[Product Revenue]]&gt;AVERAGE(Derived_Metrics[Product Revenue]),Derived_Metrics[[#This Row],[Product Profit]]&lt;0),"high sales Low Profit","Normal")</f>
        <v>Normal</v>
      </c>
      <c r="N434">
        <v>310.44299999999998</v>
      </c>
      <c r="O434">
        <v>3</v>
      </c>
      <c r="P434">
        <v>0.3</v>
      </c>
      <c r="Q434">
        <v>-48.783900000000003</v>
      </c>
      <c r="R434">
        <f>Derived_Metrics[[#This Row],[Selling Price]]*Derived_Metrics[[#This Row],[Quantity]]</f>
        <v>931.32899999999995</v>
      </c>
      <c r="S434" s="2">
        <f>IF(Derived_Metrics[[#This Row],[Revenue]]=0,0,Derived_Metrics[[#This Row],[Profit]]/Derived_Metrics[[#This Row],[Revenue]])</f>
        <v>-5.2380952380952389E-2</v>
      </c>
      <c r="T434" t="str">
        <f>IF(Derived_Metrics[[#This Row],[Profit]]&lt;0, "Loss","Profit")</f>
        <v>Loss</v>
      </c>
      <c r="U434" s="5">
        <f>Derived_Metrics[[#This Row],[Selling Price]]*Derived_Metrics[[#This Row],[Quantity]]*Derived_Metrics[[#This Row],[Discount]]</f>
        <v>279.39869999999996</v>
      </c>
      <c r="V434" t="str">
        <f>IF(Derived_Metrics[[#This Row],[Discount]]&gt;0,"Discount Applied","No Discount")</f>
        <v>Discount Applied</v>
      </c>
      <c r="W434" t="str">
        <f>IF(Derived_Metrics[[#This Row],[Discount]]&gt;0.3,"High Discount","Low Discount")</f>
        <v>Low Discount</v>
      </c>
      <c r="X434" s="13">
        <f>SUMIFS(Derived_Metrics[Customer_Revenue_Share],Derived_Metrics[Customee_ Revenue _Rank],"&lt;="&amp;Derived_Metrics[[#This Row],[Customee_ Revenue _Rank]])</f>
        <v>0.94092335905609392</v>
      </c>
      <c r="Y434" t="str">
        <f>IF(Derived_Metrics[[#This Row],[Cumulative_Revenue_%]]&lt;=0.8,"Top 80% Revenue","Remaining 20% Revenue")</f>
        <v>Remaining 20% Revenue</v>
      </c>
    </row>
    <row r="435" spans="1:25" x14ac:dyDescent="0.25">
      <c r="A435" t="s">
        <v>2001</v>
      </c>
      <c r="B435" s="1">
        <v>41960</v>
      </c>
      <c r="C435" t="s">
        <v>279</v>
      </c>
      <c r="D435" s="4">
        <f>SUMIFS(Derived_Metrics[Revenue],Derived_Metrics[Customer ID],Derived_Metrics[[#This Row],[Customer ID]])</f>
        <v>9536.101999999999</v>
      </c>
      <c r="E435" s="4">
        <f>SUMIFS(Derived_Metrics[Profit],Derived_Metrics[Customer ID],Derived_Metrics[[#This Row],[Customer ID]])</f>
        <v>240.7946</v>
      </c>
      <c r="F435" s="5">
        <f>_xlfn.PERCENTRANK.INC(Derived_Metrics[Customer Revenue],Derived_Metrics[[#This Row],[Customer Revenue]])</f>
        <v>0.72599999999999998</v>
      </c>
      <c r="G435" s="5" t="str" cm="1">
        <f t="array" ref="G435">_xlfn.IFS(Derived_Metrics[[#This Row],[Customer Revenue Percentile]]&gt;=0.8,"High Value",Derived_Metrics[[#This Row],[Customer Revenue Percentile]]&gt;=0.4,"Medium Value",TRUE,"Low Value")</f>
        <v>Medium Value</v>
      </c>
      <c r="H435" s="12">
        <f>_xlfn.RANK.EQ(Derived_Metrics[[#This Row],[Customer Revenue]],Derived_Metrics[Customer Revenue],0)</f>
        <v>577</v>
      </c>
      <c r="I435" s="15">
        <f>Derived_Metrics[[#This Row],[Customer Revenue]]/SUM(Derived_Metrics[Customer Revenue])</f>
        <v>6.121040617857558E-4</v>
      </c>
      <c r="J435" t="s">
        <v>1506</v>
      </c>
      <c r="K435" s="5">
        <f>SUMIFS(Derived_Metrics[Revenue],Derived_Metrics[Product ID],Derived_Metrics[[#This Row],[Product ID]])</f>
        <v>12870.918000000001</v>
      </c>
      <c r="L435" s="5">
        <f>SUMIFS(Derived_Metrics[Profit],Derived_Metrics[Product ID],Derived_Metrics[[#This Row],[Product ID]])</f>
        <v>-1.7763568394002505E-15</v>
      </c>
      <c r="M435" s="5" t="str">
        <f>IF(AND(Derived_Metrics[[#This Row],[Product Revenue]]&gt;AVERAGE(Derived_Metrics[Product Revenue]),Derived_Metrics[[#This Row],[Product Profit]]&lt;0),"high sales Low Profit","Normal")</f>
        <v>Normal</v>
      </c>
      <c r="N435">
        <v>479.9</v>
      </c>
      <c r="O435">
        <v>5</v>
      </c>
      <c r="P435">
        <v>0</v>
      </c>
      <c r="Q435">
        <v>81.582999999999998</v>
      </c>
      <c r="R435">
        <f>Derived_Metrics[[#This Row],[Selling Price]]*Derived_Metrics[[#This Row],[Quantity]]</f>
        <v>2399.5</v>
      </c>
      <c r="S435" s="2">
        <f>IF(Derived_Metrics[[#This Row],[Revenue]]=0,0,Derived_Metrics[[#This Row],[Profit]]/Derived_Metrics[[#This Row],[Revenue]])</f>
        <v>3.4000000000000002E-2</v>
      </c>
      <c r="T435" t="str">
        <f>IF(Derived_Metrics[[#This Row],[Profit]]&lt;0, "Loss","Profit")</f>
        <v>Profit</v>
      </c>
      <c r="U435" s="5">
        <f>Derived_Metrics[[#This Row],[Selling Price]]*Derived_Metrics[[#This Row],[Quantity]]*Derived_Metrics[[#This Row],[Discount]]</f>
        <v>0</v>
      </c>
      <c r="V435" t="str">
        <f>IF(Derived_Metrics[[#This Row],[Discount]]&gt;0,"Discount Applied","No Discount")</f>
        <v>No Discount</v>
      </c>
      <c r="W435" t="str">
        <f>IF(Derived_Metrics[[#This Row],[Discount]]&gt;0.3,"High Discount","Low Discount")</f>
        <v>Low Discount</v>
      </c>
      <c r="X435" s="13">
        <f>SUMIFS(Derived_Metrics[Customer_Revenue_Share],Derived_Metrics[Customee_ Revenue _Rank],"&lt;="&amp;Derived_Metrics[[#This Row],[Customee_ Revenue _Rank]])</f>
        <v>0.67864661012813787</v>
      </c>
      <c r="Y435" t="str">
        <f>IF(Derived_Metrics[[#This Row],[Cumulative_Revenue_%]]&lt;=0.8,"Top 80% Revenue","Remaining 20% Revenue")</f>
        <v>Top 80% Revenue</v>
      </c>
    </row>
    <row r="436" spans="1:25" x14ac:dyDescent="0.25">
      <c r="A436" t="s">
        <v>2005</v>
      </c>
      <c r="B436" s="1">
        <v>41838</v>
      </c>
      <c r="C436" t="s">
        <v>2007</v>
      </c>
      <c r="D436" s="4">
        <f>SUMIFS(Derived_Metrics[Revenue],Derived_Metrics[Customer ID],Derived_Metrics[[#This Row],[Customer ID]])</f>
        <v>2923.7939999999999</v>
      </c>
      <c r="E436" s="4">
        <f>SUMIFS(Derived_Metrics[Profit],Derived_Metrics[Customer ID],Derived_Metrics[[#This Row],[Customer ID]])</f>
        <v>-290.12859999999995</v>
      </c>
      <c r="F436" s="5">
        <f>_xlfn.PERCENTRANK.INC(Derived_Metrics[Customer Revenue],Derived_Metrics[[#This Row],[Customer Revenue]])</f>
        <v>0.38200000000000001</v>
      </c>
      <c r="G436" s="5" t="str" cm="1">
        <f t="array" ref="G436">_xlfn.IFS(Derived_Metrics[[#This Row],[Customer Revenue Percentile]]&gt;=0.8,"High Value",Derived_Metrics[[#This Row],[Customer Revenue Percentile]]&gt;=0.4,"Medium Value",TRUE,"Low Value")</f>
        <v>Low Value</v>
      </c>
      <c r="H436" s="12">
        <f>_xlfn.RANK.EQ(Derived_Metrics[[#This Row],[Customer Revenue]],Derived_Metrics[Customer Revenue],0)</f>
        <v>1310</v>
      </c>
      <c r="I436" s="15">
        <f>Derived_Metrics[[#This Row],[Customer Revenue]]/SUM(Derived_Metrics[Customer Revenue])</f>
        <v>1.8767271818451839E-4</v>
      </c>
      <c r="J436" t="s">
        <v>544</v>
      </c>
      <c r="K436" s="5">
        <f>SUMIFS(Derived_Metrics[Revenue],Derived_Metrics[Product ID],Derived_Metrics[[#This Row],[Product ID]])</f>
        <v>4421.5080000000007</v>
      </c>
      <c r="L436" s="5">
        <f>SUMIFS(Derived_Metrics[Profit],Derived_Metrics[Product ID],Derived_Metrics[[#This Row],[Product ID]])</f>
        <v>-42.1096</v>
      </c>
      <c r="M436" s="5" t="str">
        <f>IF(AND(Derived_Metrics[[#This Row],[Product Revenue]]&gt;AVERAGE(Derived_Metrics[Product Revenue]),Derived_Metrics[[#This Row],[Product Profit]]&lt;0),"high sales Low Profit","Normal")</f>
        <v>Normal</v>
      </c>
      <c r="N436">
        <v>259.13600000000002</v>
      </c>
      <c r="O436">
        <v>4</v>
      </c>
      <c r="P436">
        <v>0.2</v>
      </c>
      <c r="Q436">
        <v>-25.913599999999999</v>
      </c>
      <c r="R436">
        <f>Derived_Metrics[[#This Row],[Selling Price]]*Derived_Metrics[[#This Row],[Quantity]]</f>
        <v>1036.5440000000001</v>
      </c>
      <c r="S436" s="2">
        <f>IF(Derived_Metrics[[#This Row],[Revenue]]=0,0,Derived_Metrics[[#This Row],[Profit]]/Derived_Metrics[[#This Row],[Revenue]])</f>
        <v>-2.4999999999999998E-2</v>
      </c>
      <c r="T436" t="str">
        <f>IF(Derived_Metrics[[#This Row],[Profit]]&lt;0, "Loss","Profit")</f>
        <v>Loss</v>
      </c>
      <c r="U436" s="5">
        <f>Derived_Metrics[[#This Row],[Selling Price]]*Derived_Metrics[[#This Row],[Quantity]]*Derived_Metrics[[#This Row],[Discount]]</f>
        <v>207.30880000000002</v>
      </c>
      <c r="V436" t="str">
        <f>IF(Derived_Metrics[[#This Row],[Discount]]&gt;0,"Discount Applied","No Discount")</f>
        <v>Discount Applied</v>
      </c>
      <c r="W436" t="str">
        <f>IF(Derived_Metrics[[#This Row],[Discount]]&gt;0.3,"High Discount","Low Discount")</f>
        <v>Low Discount</v>
      </c>
      <c r="X436" s="13">
        <f>SUMIFS(Derived_Metrics[Customer_Revenue_Share],Derived_Metrics[Customee_ Revenue _Rank],"&lt;="&amp;Derived_Metrics[[#This Row],[Customee_ Revenue _Rank]])</f>
        <v>0.93282391495257855</v>
      </c>
      <c r="Y436" t="str">
        <f>IF(Derived_Metrics[[#This Row],[Cumulative_Revenue_%]]&lt;=0.8,"Top 80% Revenue","Remaining 20% Revenue")</f>
        <v>Remaining 20% Revenue</v>
      </c>
    </row>
    <row r="437" spans="1:25" x14ac:dyDescent="0.25">
      <c r="A437" t="s">
        <v>2009</v>
      </c>
      <c r="B437" s="1">
        <v>42308</v>
      </c>
      <c r="C437" t="s">
        <v>2011</v>
      </c>
      <c r="D437" s="4">
        <f>SUMIFS(Derived_Metrics[Revenue],Derived_Metrics[Customer ID],Derived_Metrics[[#This Row],[Customer ID]])</f>
        <v>1718.3770000000002</v>
      </c>
      <c r="E437" s="4">
        <f>SUMIFS(Derived_Metrics[Profit],Derived_Metrics[Customer ID],Derived_Metrics[[#This Row],[Customer ID]])</f>
        <v>40.235200000000006</v>
      </c>
      <c r="F437" s="5">
        <f>_xlfn.PERCENTRANK.INC(Derived_Metrics[Customer Revenue],Derived_Metrics[[#This Row],[Customer Revenue]])</f>
        <v>0.246</v>
      </c>
      <c r="G437" s="5" t="str" cm="1">
        <f t="array" ref="G437">_xlfn.IFS(Derived_Metrics[[#This Row],[Customer Revenue Percentile]]&gt;=0.8,"High Value",Derived_Metrics[[#This Row],[Customer Revenue Percentile]]&gt;=0.4,"Medium Value",TRUE,"Low Value")</f>
        <v>Low Value</v>
      </c>
      <c r="H437" s="12">
        <f>_xlfn.RANK.EQ(Derived_Metrics[[#This Row],[Customer Revenue]],Derived_Metrics[Customer Revenue],0)</f>
        <v>1598</v>
      </c>
      <c r="I437" s="15">
        <f>Derived_Metrics[[#This Row],[Customer Revenue]]/SUM(Derived_Metrics[Customer Revenue])</f>
        <v>1.1029931741284038E-4</v>
      </c>
      <c r="J437" t="s">
        <v>104</v>
      </c>
      <c r="K437" s="5">
        <f>SUMIFS(Derived_Metrics[Revenue],Derived_Metrics[Product ID],Derived_Metrics[[#This Row],[Product ID]])</f>
        <v>17307.972000000002</v>
      </c>
      <c r="L437" s="5">
        <f>SUMIFS(Derived_Metrics[Profit],Derived_Metrics[Product ID],Derived_Metrics[[#This Row],[Product ID]])</f>
        <v>499.851</v>
      </c>
      <c r="M437" s="5" t="str">
        <f>IF(AND(Derived_Metrics[[#This Row],[Product Revenue]]&gt;AVERAGE(Derived_Metrics[Product Revenue]),Derived_Metrics[[#This Row],[Product Profit]]&lt;0),"high sales Low Profit","Normal")</f>
        <v>Normal</v>
      </c>
      <c r="N437">
        <v>323.13600000000002</v>
      </c>
      <c r="O437">
        <v>4</v>
      </c>
      <c r="P437">
        <v>0.2</v>
      </c>
      <c r="Q437">
        <v>20.196000000000002</v>
      </c>
      <c r="R437">
        <f>Derived_Metrics[[#This Row],[Selling Price]]*Derived_Metrics[[#This Row],[Quantity]]</f>
        <v>1292.5440000000001</v>
      </c>
      <c r="S437" s="2">
        <f>IF(Derived_Metrics[[#This Row],[Revenue]]=0,0,Derived_Metrics[[#This Row],[Profit]]/Derived_Metrics[[#This Row],[Revenue]])</f>
        <v>1.5625E-2</v>
      </c>
      <c r="T437" t="str">
        <f>IF(Derived_Metrics[[#This Row],[Profit]]&lt;0, "Loss","Profit")</f>
        <v>Profit</v>
      </c>
      <c r="U437" s="5">
        <f>Derived_Metrics[[#This Row],[Selling Price]]*Derived_Metrics[[#This Row],[Quantity]]*Derived_Metrics[[#This Row],[Discount]]</f>
        <v>258.50880000000001</v>
      </c>
      <c r="V437" t="str">
        <f>IF(Derived_Metrics[[#This Row],[Discount]]&gt;0,"Discount Applied","No Discount")</f>
        <v>Discount Applied</v>
      </c>
      <c r="W437" t="str">
        <f>IF(Derived_Metrics[[#This Row],[Discount]]&gt;0.3,"High Discount","Low Discount")</f>
        <v>Low Discount</v>
      </c>
      <c r="X437" s="13">
        <f>SUMIFS(Derived_Metrics[Customer_Revenue_Share],Derived_Metrics[Customee_ Revenue _Rank],"&lt;="&amp;Derived_Metrics[[#This Row],[Customee_ Revenue _Rank]])</f>
        <v>0.97465820061349662</v>
      </c>
      <c r="Y437" t="str">
        <f>IF(Derived_Metrics[[#This Row],[Cumulative_Revenue_%]]&lt;=0.8,"Top 80% Revenue","Remaining 20% Revenue")</f>
        <v>Remaining 20% Revenue</v>
      </c>
    </row>
    <row r="438" spans="1:25" x14ac:dyDescent="0.25">
      <c r="A438" t="s">
        <v>2009</v>
      </c>
      <c r="B438" s="1">
        <v>42308</v>
      </c>
      <c r="C438" t="s">
        <v>2011</v>
      </c>
      <c r="D438" s="4">
        <f>SUMIFS(Derived_Metrics[Revenue],Derived_Metrics[Customer ID],Derived_Metrics[[#This Row],[Customer ID]])</f>
        <v>1718.3770000000002</v>
      </c>
      <c r="E438" s="4">
        <f>SUMIFS(Derived_Metrics[Profit],Derived_Metrics[Customer ID],Derived_Metrics[[#This Row],[Customer ID]])</f>
        <v>40.235200000000006</v>
      </c>
      <c r="F438" s="5">
        <f>_xlfn.PERCENTRANK.INC(Derived_Metrics[Customer Revenue],Derived_Metrics[[#This Row],[Customer Revenue]])</f>
        <v>0.246</v>
      </c>
      <c r="G438" s="5" t="str" cm="1">
        <f t="array" ref="G438">_xlfn.IFS(Derived_Metrics[[#This Row],[Customer Revenue Percentile]]&gt;=0.8,"High Value",Derived_Metrics[[#This Row],[Customer Revenue Percentile]]&gt;=0.4,"Medium Value",TRUE,"Low Value")</f>
        <v>Low Value</v>
      </c>
      <c r="H438" s="12">
        <f>_xlfn.RANK.EQ(Derived_Metrics[[#This Row],[Customer Revenue]],Derived_Metrics[Customer Revenue],0)</f>
        <v>1598</v>
      </c>
      <c r="I438" s="15">
        <f>Derived_Metrics[[#This Row],[Customer Revenue]]/SUM(Derived_Metrics[Customer Revenue])</f>
        <v>1.1029931741284038E-4</v>
      </c>
      <c r="J438" t="s">
        <v>2014</v>
      </c>
      <c r="K438" s="5">
        <f>SUMIFS(Derived_Metrics[Revenue],Derived_Metrics[Product ID],Derived_Metrics[[#This Row],[Product ID]])</f>
        <v>87267.103000000003</v>
      </c>
      <c r="L438" s="5">
        <f>SUMIFS(Derived_Metrics[Profit],Derived_Metrics[Product ID],Derived_Metrics[[#This Row],[Product ID]])</f>
        <v>19.686399999999992</v>
      </c>
      <c r="M438" s="5" t="str">
        <f>IF(AND(Derived_Metrics[[#This Row],[Product Revenue]]&gt;AVERAGE(Derived_Metrics[Product Revenue]),Derived_Metrics[[#This Row],[Product Profit]]&lt;0),"high sales Low Profit","Normal")</f>
        <v>Normal</v>
      </c>
      <c r="N438">
        <v>425.83300000000003</v>
      </c>
      <c r="O438">
        <v>1</v>
      </c>
      <c r="P438">
        <v>0.15</v>
      </c>
      <c r="Q438">
        <v>20.039200000000001</v>
      </c>
      <c r="R438">
        <f>Derived_Metrics[[#This Row],[Selling Price]]*Derived_Metrics[[#This Row],[Quantity]]</f>
        <v>425.83300000000003</v>
      </c>
      <c r="S438" s="2">
        <f>IF(Derived_Metrics[[#This Row],[Revenue]]=0,0,Derived_Metrics[[#This Row],[Profit]]/Derived_Metrics[[#This Row],[Revenue]])</f>
        <v>4.7058823529411764E-2</v>
      </c>
      <c r="T438" t="str">
        <f>IF(Derived_Metrics[[#This Row],[Profit]]&lt;0, "Loss","Profit")</f>
        <v>Profit</v>
      </c>
      <c r="U438" s="5">
        <f>Derived_Metrics[[#This Row],[Selling Price]]*Derived_Metrics[[#This Row],[Quantity]]*Derived_Metrics[[#This Row],[Discount]]</f>
        <v>63.874949999999998</v>
      </c>
      <c r="V438" t="str">
        <f>IF(Derived_Metrics[[#This Row],[Discount]]&gt;0,"Discount Applied","No Discount")</f>
        <v>Discount Applied</v>
      </c>
      <c r="W438" t="str">
        <f>IF(Derived_Metrics[[#This Row],[Discount]]&gt;0.3,"High Discount","Low Discount")</f>
        <v>Low Discount</v>
      </c>
      <c r="X438" s="13">
        <f>SUMIFS(Derived_Metrics[Customer_Revenue_Share],Derived_Metrics[Customee_ Revenue _Rank],"&lt;="&amp;Derived_Metrics[[#This Row],[Customee_ Revenue _Rank]])</f>
        <v>0.97465820061349662</v>
      </c>
      <c r="Y438" t="str">
        <f>IF(Derived_Metrics[[#This Row],[Cumulative_Revenue_%]]&lt;=0.8,"Top 80% Revenue","Remaining 20% Revenue")</f>
        <v>Remaining 20% Revenue</v>
      </c>
    </row>
    <row r="439" spans="1:25" x14ac:dyDescent="0.25">
      <c r="A439" t="s">
        <v>2016</v>
      </c>
      <c r="B439" s="1">
        <v>42348</v>
      </c>
      <c r="C439" t="s">
        <v>2017</v>
      </c>
      <c r="D439" s="4">
        <f>SUMIFS(Derived_Metrics[Revenue],Derived_Metrics[Customer ID],Derived_Metrics[[#This Row],[Customer ID]])</f>
        <v>209.67</v>
      </c>
      <c r="E439" s="4">
        <f>SUMIFS(Derived_Metrics[Profit],Derived_Metrics[Customer ID],Derived_Metrics[[#This Row],[Customer ID]])</f>
        <v>-13.978</v>
      </c>
      <c r="F439" s="5">
        <f>_xlfn.PERCENTRANK.INC(Derived_Metrics[Customer Revenue],Derived_Metrics[[#This Row],[Customer Revenue]])</f>
        <v>0.04</v>
      </c>
      <c r="G439" s="5" t="str" cm="1">
        <f t="array" ref="G439">_xlfn.IFS(Derived_Metrics[[#This Row],[Customer Revenue Percentile]]&gt;=0.8,"High Value",Derived_Metrics[[#This Row],[Customer Revenue Percentile]]&gt;=0.4,"Medium Value",TRUE,"Low Value")</f>
        <v>Low Value</v>
      </c>
      <c r="H439" s="12">
        <f>_xlfn.RANK.EQ(Derived_Metrics[[#This Row],[Customer Revenue]],Derived_Metrics[Customer Revenue],0)</f>
        <v>2036</v>
      </c>
      <c r="I439" s="15">
        <f>Derived_Metrics[[#This Row],[Customer Revenue]]/SUM(Derived_Metrics[Customer Revenue])</f>
        <v>1.3458314375687198E-5</v>
      </c>
      <c r="J439" t="s">
        <v>1733</v>
      </c>
      <c r="K439" s="5">
        <f>SUMIFS(Derived_Metrics[Revenue],Derived_Metrics[Product ID],Derived_Metrics[[#This Row],[Product ID]])</f>
        <v>15410.744999999999</v>
      </c>
      <c r="L439" s="5">
        <f>SUMIFS(Derived_Metrics[Profit],Derived_Metrics[Product ID],Derived_Metrics[[#This Row],[Product ID]])</f>
        <v>608.04300000000001</v>
      </c>
      <c r="M439" s="5" t="str">
        <f>IF(AND(Derived_Metrics[[#This Row],[Product Revenue]]&gt;AVERAGE(Derived_Metrics[Product Revenue]),Derived_Metrics[[#This Row],[Product Profit]]&lt;0),"high sales Low Profit","Normal")</f>
        <v>Normal</v>
      </c>
      <c r="N439">
        <v>209.67</v>
      </c>
      <c r="O439">
        <v>1</v>
      </c>
      <c r="P439">
        <v>0.4</v>
      </c>
      <c r="Q439">
        <v>-13.978</v>
      </c>
      <c r="R439">
        <f>Derived_Metrics[[#This Row],[Selling Price]]*Derived_Metrics[[#This Row],[Quantity]]</f>
        <v>209.67</v>
      </c>
      <c r="S439" s="2">
        <f>IF(Derived_Metrics[[#This Row],[Revenue]]=0,0,Derived_Metrics[[#This Row],[Profit]]/Derived_Metrics[[#This Row],[Revenue]])</f>
        <v>-6.6666666666666666E-2</v>
      </c>
      <c r="T439" t="str">
        <f>IF(Derived_Metrics[[#This Row],[Profit]]&lt;0, "Loss","Profit")</f>
        <v>Loss</v>
      </c>
      <c r="U439" s="5">
        <f>Derived_Metrics[[#This Row],[Selling Price]]*Derived_Metrics[[#This Row],[Quantity]]*Derived_Metrics[[#This Row],[Discount]]</f>
        <v>83.867999999999995</v>
      </c>
      <c r="V439" t="str">
        <f>IF(Derived_Metrics[[#This Row],[Discount]]&gt;0,"Discount Applied","No Discount")</f>
        <v>Discount Applied</v>
      </c>
      <c r="W439" t="str">
        <f>IF(Derived_Metrics[[#This Row],[Discount]]&gt;0.3,"High Discount","Low Discount")</f>
        <v>High Discount</v>
      </c>
      <c r="X439" s="13">
        <f>SUMIFS(Derived_Metrics[Customer_Revenue_Share],Derived_Metrics[Customee_ Revenue _Rank],"&lt;="&amp;Derived_Metrics[[#This Row],[Customee_ Revenue _Rank]])</f>
        <v>0.99942207968444152</v>
      </c>
      <c r="Y439" t="str">
        <f>IF(Derived_Metrics[[#This Row],[Cumulative_Revenue_%]]&lt;=0.8,"Top 80% Revenue","Remaining 20% Revenue")</f>
        <v>Remaining 20% Revenue</v>
      </c>
    </row>
    <row r="440" spans="1:25" x14ac:dyDescent="0.25">
      <c r="A440" t="s">
        <v>2019</v>
      </c>
      <c r="B440" s="1">
        <v>42989</v>
      </c>
      <c r="C440" t="s">
        <v>2020</v>
      </c>
      <c r="D440" s="4">
        <f>SUMIFS(Derived_Metrics[Revenue],Derived_Metrics[Customer ID],Derived_Metrics[[#This Row],[Customer ID]])</f>
        <v>647.928</v>
      </c>
      <c r="E440" s="4">
        <f>SUMIFS(Derived_Metrics[Profit],Derived_Metrics[Customer ID],Derived_Metrics[[#This Row],[Customer ID]])</f>
        <v>-2.6997</v>
      </c>
      <c r="F440" s="5">
        <f>_xlfn.PERCENTRANK.INC(Derived_Metrics[Customer Revenue],Derived_Metrics[[#This Row],[Customer Revenue]])</f>
        <v>0.113</v>
      </c>
      <c r="G440" s="5" t="str" cm="1">
        <f t="array" ref="G440">_xlfn.IFS(Derived_Metrics[[#This Row],[Customer Revenue Percentile]]&gt;=0.8,"High Value",Derived_Metrics[[#This Row],[Customer Revenue Percentile]]&gt;=0.4,"Medium Value",TRUE,"Low Value")</f>
        <v>Low Value</v>
      </c>
      <c r="H440" s="12">
        <f>_xlfn.RANK.EQ(Derived_Metrics[[#This Row],[Customer Revenue]],Derived_Metrics[Customer Revenue],0)</f>
        <v>1880</v>
      </c>
      <c r="I440" s="15">
        <f>Derived_Metrics[[#This Row],[Customer Revenue]]/SUM(Derived_Metrics[Customer Revenue])</f>
        <v>4.1589253192208015E-5</v>
      </c>
      <c r="J440" t="s">
        <v>115</v>
      </c>
      <c r="K440" s="5">
        <f>SUMIFS(Derived_Metrics[Revenue],Derived_Metrics[Product ID],Derived_Metrics[[#This Row],[Product ID]])</f>
        <v>4148.5389999999998</v>
      </c>
      <c r="L440" s="5">
        <f>SUMIFS(Derived_Metrics[Profit],Derived_Metrics[Product ID],Derived_Metrics[[#This Row],[Product ID]])</f>
        <v>63.892900000000004</v>
      </c>
      <c r="M440" s="5" t="str">
        <f>IF(AND(Derived_Metrics[[#This Row],[Product Revenue]]&gt;AVERAGE(Derived_Metrics[Product Revenue]),Derived_Metrics[[#This Row],[Product Profit]]&lt;0),"high sales Low Profit","Normal")</f>
        <v>Normal</v>
      </c>
      <c r="N440">
        <v>215.976</v>
      </c>
      <c r="O440">
        <v>3</v>
      </c>
      <c r="P440">
        <v>0.2</v>
      </c>
      <c r="Q440">
        <v>-2.6997</v>
      </c>
      <c r="R440">
        <f>Derived_Metrics[[#This Row],[Selling Price]]*Derived_Metrics[[#This Row],[Quantity]]</f>
        <v>647.928</v>
      </c>
      <c r="S440" s="2">
        <f>IF(Derived_Metrics[[#This Row],[Revenue]]=0,0,Derived_Metrics[[#This Row],[Profit]]/Derived_Metrics[[#This Row],[Revenue]])</f>
        <v>-4.1666666666666666E-3</v>
      </c>
      <c r="T440" t="str">
        <f>IF(Derived_Metrics[[#This Row],[Profit]]&lt;0, "Loss","Profit")</f>
        <v>Loss</v>
      </c>
      <c r="U440" s="5">
        <f>Derived_Metrics[[#This Row],[Selling Price]]*Derived_Metrics[[#This Row],[Quantity]]*Derived_Metrics[[#This Row],[Discount]]</f>
        <v>129.5856</v>
      </c>
      <c r="V440" t="str">
        <f>IF(Derived_Metrics[[#This Row],[Discount]]&gt;0,"Discount Applied","No Discount")</f>
        <v>Discount Applied</v>
      </c>
      <c r="W440" t="str">
        <f>IF(Derived_Metrics[[#This Row],[Discount]]&gt;0.3,"High Discount","Low Discount")</f>
        <v>Low Discount</v>
      </c>
      <c r="X440" s="13">
        <f>SUMIFS(Derived_Metrics[Customer_Revenue_Share],Derived_Metrics[Customee_ Revenue _Rank],"&lt;="&amp;Derived_Metrics[[#This Row],[Customee_ Revenue _Rank]])</f>
        <v>0.9952633317810694</v>
      </c>
      <c r="Y440" t="str">
        <f>IF(Derived_Metrics[[#This Row],[Cumulative_Revenue_%]]&lt;=0.8,"Top 80% Revenue","Remaining 20% Revenue")</f>
        <v>Remaining 20% Revenue</v>
      </c>
    </row>
    <row r="441" spans="1:25" x14ac:dyDescent="0.25">
      <c r="A441" t="s">
        <v>2023</v>
      </c>
      <c r="B441" s="1">
        <v>43000</v>
      </c>
      <c r="C441" t="s">
        <v>2025</v>
      </c>
      <c r="D441" s="4">
        <f>SUMIFS(Derived_Metrics[Revenue],Derived_Metrics[Customer ID],Derived_Metrics[[#This Row],[Customer ID]])</f>
        <v>483.92</v>
      </c>
      <c r="E441" s="4">
        <f>SUMIFS(Derived_Metrics[Profit],Derived_Metrics[Customer ID],Derived_Metrics[[#This Row],[Customer ID]])</f>
        <v>41.133200000000002</v>
      </c>
      <c r="F441" s="5">
        <f>_xlfn.PERCENTRANK.INC(Derived_Metrics[Customer Revenue],Derived_Metrics[[#This Row],[Customer Revenue]])</f>
        <v>8.7999999999999995E-2</v>
      </c>
      <c r="G441" s="5" t="str" cm="1">
        <f t="array" ref="G441">_xlfn.IFS(Derived_Metrics[[#This Row],[Customer Revenue Percentile]]&gt;=0.8,"High Value",Derived_Metrics[[#This Row],[Customer Revenue Percentile]]&gt;=0.4,"Medium Value",TRUE,"Low Value")</f>
        <v>Low Value</v>
      </c>
      <c r="H441" s="12">
        <f>_xlfn.RANK.EQ(Derived_Metrics[[#This Row],[Customer Revenue]],Derived_Metrics[Customer Revenue],0)</f>
        <v>1934</v>
      </c>
      <c r="I441" s="15">
        <f>Derived_Metrics[[#This Row],[Customer Revenue]]/SUM(Derived_Metrics[Customer Revenue])</f>
        <v>3.1061894847534457E-5</v>
      </c>
      <c r="J441" t="s">
        <v>496</v>
      </c>
      <c r="K441" s="5">
        <f>SUMIFS(Derived_Metrics[Revenue],Derived_Metrics[Product ID],Derived_Metrics[[#This Row],[Product ID]])</f>
        <v>23282.600999999995</v>
      </c>
      <c r="L441" s="5">
        <f>SUMIFS(Derived_Metrics[Profit],Derived_Metrics[Product ID],Derived_Metrics[[#This Row],[Product ID]])</f>
        <v>-975.09879999999998</v>
      </c>
      <c r="M441" s="5" t="str">
        <f>IF(AND(Derived_Metrics[[#This Row],[Product Revenue]]&gt;AVERAGE(Derived_Metrics[Product Revenue]),Derived_Metrics[[#This Row],[Product Profit]]&lt;0),"high sales Low Profit","Normal")</f>
        <v>high sales Low Profit</v>
      </c>
      <c r="N441">
        <v>241.96</v>
      </c>
      <c r="O441">
        <v>2</v>
      </c>
      <c r="P441">
        <v>0</v>
      </c>
      <c r="Q441">
        <v>41.133200000000002</v>
      </c>
      <c r="R441">
        <f>Derived_Metrics[[#This Row],[Selling Price]]*Derived_Metrics[[#This Row],[Quantity]]</f>
        <v>483.92</v>
      </c>
      <c r="S441" s="2">
        <f>IF(Derived_Metrics[[#This Row],[Revenue]]=0,0,Derived_Metrics[[#This Row],[Profit]]/Derived_Metrics[[#This Row],[Revenue]])</f>
        <v>8.5000000000000006E-2</v>
      </c>
      <c r="T441" t="str">
        <f>IF(Derived_Metrics[[#This Row],[Profit]]&lt;0, "Loss","Profit")</f>
        <v>Profit</v>
      </c>
      <c r="U441" s="5">
        <f>Derived_Metrics[[#This Row],[Selling Price]]*Derived_Metrics[[#This Row],[Quantity]]*Derived_Metrics[[#This Row],[Discount]]</f>
        <v>0</v>
      </c>
      <c r="V441" t="str">
        <f>IF(Derived_Metrics[[#This Row],[Discount]]&gt;0,"Discount Applied","No Discount")</f>
        <v>No Discount</v>
      </c>
      <c r="W441" t="str">
        <f>IF(Derived_Metrics[[#This Row],[Discount]]&gt;0.3,"High Discount","Low Discount")</f>
        <v>Low Discount</v>
      </c>
      <c r="X441" s="13">
        <f>SUMIFS(Derived_Metrics[Customer_Revenue_Share],Derived_Metrics[Customee_ Revenue _Rank],"&lt;="&amp;Derived_Metrics[[#This Row],[Customee_ Revenue _Rank]])</f>
        <v>0.99720062112085295</v>
      </c>
      <c r="Y441" t="str">
        <f>IF(Derived_Metrics[[#This Row],[Cumulative_Revenue_%]]&lt;=0.8,"Top 80% Revenue","Remaining 20% Revenue")</f>
        <v>Remaining 20% Revenue</v>
      </c>
    </row>
    <row r="442" spans="1:25" x14ac:dyDescent="0.25">
      <c r="A442" t="s">
        <v>2028</v>
      </c>
      <c r="B442" s="1">
        <v>42104</v>
      </c>
      <c r="C442" t="s">
        <v>1454</v>
      </c>
      <c r="D442" s="4">
        <f>SUMIFS(Derived_Metrics[Revenue],Derived_Metrics[Customer ID],Derived_Metrics[[#This Row],[Customer ID]])</f>
        <v>2124.6999999999998</v>
      </c>
      <c r="E442" s="4">
        <f>SUMIFS(Derived_Metrics[Profit],Derived_Metrics[Customer ID],Derived_Metrics[[#This Row],[Customer ID]])</f>
        <v>-347.31170000000003</v>
      </c>
      <c r="F442" s="5">
        <f>_xlfn.PERCENTRANK.INC(Derived_Metrics[Customer Revenue],Derived_Metrics[[#This Row],[Customer Revenue]])</f>
        <v>0.29699999999999999</v>
      </c>
      <c r="G442" s="5" t="str" cm="1">
        <f t="array" ref="G442">_xlfn.IFS(Derived_Metrics[[#This Row],[Customer Revenue Percentile]]&gt;=0.8,"High Value",Derived_Metrics[[#This Row],[Customer Revenue Percentile]]&gt;=0.4,"Medium Value",TRUE,"Low Value")</f>
        <v>Low Value</v>
      </c>
      <c r="H442" s="12">
        <f>_xlfn.RANK.EQ(Derived_Metrics[[#This Row],[Customer Revenue]],Derived_Metrics[Customer Revenue],0)</f>
        <v>1486</v>
      </c>
      <c r="I442" s="15">
        <f>Derived_Metrics[[#This Row],[Customer Revenue]]/SUM(Derived_Metrics[Customer Revenue])</f>
        <v>1.3638040994907514E-4</v>
      </c>
      <c r="J442" t="s">
        <v>2029</v>
      </c>
      <c r="K442" s="5">
        <f>SUMIFS(Derived_Metrics[Revenue],Derived_Metrics[Product ID],Derived_Metrics[[#This Row],[Product ID]])</f>
        <v>2413.752</v>
      </c>
      <c r="L442" s="5">
        <f>SUMIFS(Derived_Metrics[Profit],Derived_Metrics[Product ID],Derived_Metrics[[#This Row],[Product ID]])</f>
        <v>99.580799999999996</v>
      </c>
      <c r="M442" s="5" t="str">
        <f>IF(AND(Derived_Metrics[[#This Row],[Product Revenue]]&gt;AVERAGE(Derived_Metrics[Product Revenue]),Derived_Metrics[[#This Row],[Product Profit]]&lt;0),"high sales Low Profit","Normal")</f>
        <v>Normal</v>
      </c>
      <c r="N442">
        <v>64.944000000000003</v>
      </c>
      <c r="O442">
        <v>3</v>
      </c>
      <c r="P442">
        <v>0.2</v>
      </c>
      <c r="Q442">
        <v>6.4943999999999997</v>
      </c>
      <c r="R442">
        <f>Derived_Metrics[[#This Row],[Selling Price]]*Derived_Metrics[[#This Row],[Quantity]]</f>
        <v>194.83199999999999</v>
      </c>
      <c r="S442" s="2">
        <f>IF(Derived_Metrics[[#This Row],[Revenue]]=0,0,Derived_Metrics[[#This Row],[Profit]]/Derived_Metrics[[#This Row],[Revenue]])</f>
        <v>3.3333333333333333E-2</v>
      </c>
      <c r="T442" t="str">
        <f>IF(Derived_Metrics[[#This Row],[Profit]]&lt;0, "Loss","Profit")</f>
        <v>Profit</v>
      </c>
      <c r="U442" s="5">
        <f>Derived_Metrics[[#This Row],[Selling Price]]*Derived_Metrics[[#This Row],[Quantity]]*Derived_Metrics[[#This Row],[Discount]]</f>
        <v>38.9664</v>
      </c>
      <c r="V442" t="str">
        <f>IF(Derived_Metrics[[#This Row],[Discount]]&gt;0,"Discount Applied","No Discount")</f>
        <v>Discount Applied</v>
      </c>
      <c r="W442" t="str">
        <f>IF(Derived_Metrics[[#This Row],[Discount]]&gt;0.3,"High Discount","Low Discount")</f>
        <v>Low Discount</v>
      </c>
      <c r="X442" s="13">
        <f>SUMIFS(Derived_Metrics[Customer_Revenue_Share],Derived_Metrics[Customee_ Revenue _Rank],"&lt;="&amp;Derived_Metrics[[#This Row],[Customee_ Revenue _Rank]])</f>
        <v>0.96113090850930127</v>
      </c>
      <c r="Y442" t="str">
        <f>IF(Derived_Metrics[[#This Row],[Cumulative_Revenue_%]]&lt;=0.8,"Top 80% Revenue","Remaining 20% Revenue")</f>
        <v>Remaining 20% Revenue</v>
      </c>
    </row>
    <row r="443" spans="1:25" x14ac:dyDescent="0.25">
      <c r="A443" t="s">
        <v>2031</v>
      </c>
      <c r="B443" s="1">
        <v>41779</v>
      </c>
      <c r="C443" t="s">
        <v>2033</v>
      </c>
      <c r="D443" s="4">
        <f>SUMIFS(Derived_Metrics[Revenue],Derived_Metrics[Customer ID],Derived_Metrics[[#This Row],[Customer ID]])</f>
        <v>1873.1700000000003</v>
      </c>
      <c r="E443" s="4">
        <f>SUMIFS(Derived_Metrics[Profit],Derived_Metrics[Customer ID],Derived_Metrics[[#This Row],[Customer ID]])</f>
        <v>130.13339999999999</v>
      </c>
      <c r="F443" s="5">
        <f>_xlfn.PERCENTRANK.INC(Derived_Metrics[Customer Revenue],Derived_Metrics[[#This Row],[Customer Revenue]])</f>
        <v>0.26600000000000001</v>
      </c>
      <c r="G443" s="5" t="str" cm="1">
        <f t="array" ref="G443">_xlfn.IFS(Derived_Metrics[[#This Row],[Customer Revenue Percentile]]&gt;=0.8,"High Value",Derived_Metrics[[#This Row],[Customer Revenue Percentile]]&gt;=0.4,"Medium Value",TRUE,"Low Value")</f>
        <v>Low Value</v>
      </c>
      <c r="H443" s="12">
        <f>_xlfn.RANK.EQ(Derived_Metrics[[#This Row],[Customer Revenue]],Derived_Metrics[Customer Revenue],0)</f>
        <v>1554</v>
      </c>
      <c r="I443" s="15">
        <f>Derived_Metrics[[#This Row],[Customer Revenue]]/SUM(Derived_Metrics[Customer Revenue])</f>
        <v>1.2023518261604422E-4</v>
      </c>
      <c r="J443" t="s">
        <v>1313</v>
      </c>
      <c r="K443" s="5">
        <f>SUMIFS(Derived_Metrics[Revenue],Derived_Metrics[Product ID],Derived_Metrics[[#This Row],[Product ID]])</f>
        <v>3140.8560000000007</v>
      </c>
      <c r="L443" s="5">
        <f>SUMIFS(Derived_Metrics[Profit],Derived_Metrics[Product ID],Derived_Metrics[[#This Row],[Product ID]])</f>
        <v>180.0198</v>
      </c>
      <c r="M443" s="5" t="str">
        <f>IF(AND(Derived_Metrics[[#This Row],[Product Revenue]]&gt;AVERAGE(Derived_Metrics[Product Revenue]),Derived_Metrics[[#This Row],[Product Profit]]&lt;0),"high sales Low Profit","Normal")</f>
        <v>Normal</v>
      </c>
      <c r="N443">
        <v>139.86000000000001</v>
      </c>
      <c r="O443">
        <v>7</v>
      </c>
      <c r="P443">
        <v>0</v>
      </c>
      <c r="Q443">
        <v>60.139800000000001</v>
      </c>
      <c r="R443">
        <f>Derived_Metrics[[#This Row],[Selling Price]]*Derived_Metrics[[#This Row],[Quantity]]</f>
        <v>979.0200000000001</v>
      </c>
      <c r="S443" s="2">
        <f>IF(Derived_Metrics[[#This Row],[Revenue]]=0,0,Derived_Metrics[[#This Row],[Profit]]/Derived_Metrics[[#This Row],[Revenue]])</f>
        <v>6.1428571428571423E-2</v>
      </c>
      <c r="T443" t="str">
        <f>IF(Derived_Metrics[[#This Row],[Profit]]&lt;0, "Loss","Profit")</f>
        <v>Profit</v>
      </c>
      <c r="U443" s="5">
        <f>Derived_Metrics[[#This Row],[Selling Price]]*Derived_Metrics[[#This Row],[Quantity]]*Derived_Metrics[[#This Row],[Discount]]</f>
        <v>0</v>
      </c>
      <c r="V443" t="str">
        <f>IF(Derived_Metrics[[#This Row],[Discount]]&gt;0,"Discount Applied","No Discount")</f>
        <v>No Discount</v>
      </c>
      <c r="W443" t="str">
        <f>IF(Derived_Metrics[[#This Row],[Discount]]&gt;0.3,"High Discount","Low Discount")</f>
        <v>Low Discount</v>
      </c>
      <c r="X443" s="13">
        <f>SUMIFS(Derived_Metrics[Customer_Revenue_Share],Derived_Metrics[Customee_ Revenue _Rank],"&lt;="&amp;Derived_Metrics[[#This Row],[Customee_ Revenue _Rank]])</f>
        <v>0.96983593181523076</v>
      </c>
      <c r="Y443" t="str">
        <f>IF(Derived_Metrics[[#This Row],[Cumulative_Revenue_%]]&lt;=0.8,"Top 80% Revenue","Remaining 20% Revenue")</f>
        <v>Remaining 20% Revenue</v>
      </c>
    </row>
    <row r="444" spans="1:25" x14ac:dyDescent="0.25">
      <c r="A444" t="s">
        <v>2035</v>
      </c>
      <c r="B444" s="1">
        <v>42369</v>
      </c>
      <c r="C444" t="s">
        <v>2036</v>
      </c>
      <c r="D444" s="4">
        <f>SUMIFS(Derived_Metrics[Revenue],Derived_Metrics[Customer ID],Derived_Metrics[[#This Row],[Customer ID]])</f>
        <v>7365.7440000000006</v>
      </c>
      <c r="E444" s="4">
        <f>SUMIFS(Derived_Metrics[Profit],Derived_Metrics[Customer ID],Derived_Metrics[[#This Row],[Customer ID]])</f>
        <v>-52.475999999999992</v>
      </c>
      <c r="F444" s="5">
        <f>_xlfn.PERCENTRANK.INC(Derived_Metrics[Customer Revenue],Derived_Metrics[[#This Row],[Customer Revenue]])</f>
        <v>0.66500000000000004</v>
      </c>
      <c r="G444" s="5" t="str" cm="1">
        <f t="array" ref="G444">_xlfn.IFS(Derived_Metrics[[#This Row],[Customer Revenue Percentile]]&gt;=0.8,"High Value",Derived_Metrics[[#This Row],[Customer Revenue Percentile]]&gt;=0.4,"Medium Value",TRUE,"Low Value")</f>
        <v>Medium Value</v>
      </c>
      <c r="H444" s="12">
        <f>_xlfn.RANK.EQ(Derived_Metrics[[#This Row],[Customer Revenue]],Derived_Metrics[Customer Revenue],0)</f>
        <v>707</v>
      </c>
      <c r="I444" s="15">
        <f>Derived_Metrics[[#This Row],[Customer Revenue]]/SUM(Derived_Metrics[Customer Revenue])</f>
        <v>4.7279295255798028E-4</v>
      </c>
      <c r="J444" t="s">
        <v>2039</v>
      </c>
      <c r="K444" s="5">
        <f>SUMIFS(Derived_Metrics[Revenue],Derived_Metrics[Product ID],Derived_Metrics[[#This Row],[Product ID]])</f>
        <v>522.50400000000002</v>
      </c>
      <c r="L444" s="5">
        <f>SUMIFS(Derived_Metrics[Profit],Derived_Metrics[Product ID],Derived_Metrics[[#This Row],[Product ID]])</f>
        <v>10.110600000000002</v>
      </c>
      <c r="M444" s="5" t="str">
        <f>IF(AND(Derived_Metrics[[#This Row],[Product Revenue]]&gt;AVERAGE(Derived_Metrics[Product Revenue]),Derived_Metrics[[#This Row],[Product Profit]]&lt;0),"high sales Low Profit","Normal")</f>
        <v>Normal</v>
      </c>
      <c r="N444">
        <v>14.76</v>
      </c>
      <c r="O444">
        <v>5</v>
      </c>
      <c r="P444">
        <v>0.6</v>
      </c>
      <c r="Q444">
        <v>-11.439</v>
      </c>
      <c r="R444">
        <f>Derived_Metrics[[#This Row],[Selling Price]]*Derived_Metrics[[#This Row],[Quantity]]</f>
        <v>73.8</v>
      </c>
      <c r="S444" s="2">
        <f>IF(Derived_Metrics[[#This Row],[Revenue]]=0,0,Derived_Metrics[[#This Row],[Profit]]/Derived_Metrics[[#This Row],[Revenue]])</f>
        <v>-0.155</v>
      </c>
      <c r="T444" t="str">
        <f>IF(Derived_Metrics[[#This Row],[Profit]]&lt;0, "Loss","Profit")</f>
        <v>Loss</v>
      </c>
      <c r="U444" s="5">
        <f>Derived_Metrics[[#This Row],[Selling Price]]*Derived_Metrics[[#This Row],[Quantity]]*Derived_Metrics[[#This Row],[Discount]]</f>
        <v>44.279999999999994</v>
      </c>
      <c r="V444" t="str">
        <f>IF(Derived_Metrics[[#This Row],[Discount]]&gt;0,"Discount Applied","No Discount")</f>
        <v>Discount Applied</v>
      </c>
      <c r="W444" t="str">
        <f>IF(Derived_Metrics[[#This Row],[Discount]]&gt;0.3,"High Discount","Low Discount")</f>
        <v>High Discount</v>
      </c>
      <c r="X444" s="13">
        <f>SUMIFS(Derived_Metrics[Customer_Revenue_Share],Derived_Metrics[Customee_ Revenue _Rank],"&lt;="&amp;Derived_Metrics[[#This Row],[Customee_ Revenue _Rank]])</f>
        <v>0.74769351557146013</v>
      </c>
      <c r="Y444" t="str">
        <f>IF(Derived_Metrics[[#This Row],[Cumulative_Revenue_%]]&lt;=0.8,"Top 80% Revenue","Remaining 20% Revenue")</f>
        <v>Top 80% Revenue</v>
      </c>
    </row>
    <row r="445" spans="1:25" x14ac:dyDescent="0.25">
      <c r="A445" t="s">
        <v>2041</v>
      </c>
      <c r="B445" s="1">
        <v>41796</v>
      </c>
      <c r="C445" t="s">
        <v>2042</v>
      </c>
      <c r="D445" s="4">
        <f>SUMIFS(Derived_Metrics[Revenue],Derived_Metrics[Customer ID],Derived_Metrics[[#This Row],[Customer ID]])</f>
        <v>2975.2919999999999</v>
      </c>
      <c r="E445" s="4">
        <f>SUMIFS(Derived_Metrics[Profit],Derived_Metrics[Customer ID],Derived_Metrics[[#This Row],[Customer ID]])</f>
        <v>-347.11739999999998</v>
      </c>
      <c r="F445" s="5">
        <f>_xlfn.PERCENTRANK.INC(Derived_Metrics[Customer Revenue],Derived_Metrics[[#This Row],[Customer Revenue]])</f>
        <v>0.39200000000000002</v>
      </c>
      <c r="G445" s="5" t="str" cm="1">
        <f t="array" ref="G445">_xlfn.IFS(Derived_Metrics[[#This Row],[Customer Revenue Percentile]]&gt;=0.8,"High Value",Derived_Metrics[[#This Row],[Customer Revenue Percentile]]&gt;=0.4,"Medium Value",TRUE,"Low Value")</f>
        <v>Low Value</v>
      </c>
      <c r="H445" s="12">
        <f>_xlfn.RANK.EQ(Derived_Metrics[[#This Row],[Customer Revenue]],Derived_Metrics[Customer Revenue],0)</f>
        <v>1288</v>
      </c>
      <c r="I445" s="15">
        <f>Derived_Metrics[[#This Row],[Customer Revenue]]/SUM(Derived_Metrics[Customer Revenue])</f>
        <v>1.9097827584044981E-4</v>
      </c>
      <c r="J445" t="s">
        <v>2044</v>
      </c>
      <c r="K445" s="5">
        <f>SUMIFS(Derived_Metrics[Revenue],Derived_Metrics[Product ID],Derived_Metrics[[#This Row],[Product ID]])</f>
        <v>10248.227999999999</v>
      </c>
      <c r="L445" s="5">
        <f>SUMIFS(Derived_Metrics[Profit],Derived_Metrics[Product ID],Derived_Metrics[[#This Row],[Product ID]])</f>
        <v>-611.58780000000002</v>
      </c>
      <c r="M445" s="5" t="str">
        <f>IF(AND(Derived_Metrics[[#This Row],[Product Revenue]]&gt;AVERAGE(Derived_Metrics[Product Revenue]),Derived_Metrics[[#This Row],[Product Profit]]&lt;0),"high sales Low Profit","Normal")</f>
        <v>Normal</v>
      </c>
      <c r="N445">
        <v>991.76400000000001</v>
      </c>
      <c r="O445">
        <v>3</v>
      </c>
      <c r="P445">
        <v>0.4</v>
      </c>
      <c r="Q445">
        <v>-347.11739999999998</v>
      </c>
      <c r="R445">
        <f>Derived_Metrics[[#This Row],[Selling Price]]*Derived_Metrics[[#This Row],[Quantity]]</f>
        <v>2975.2919999999999</v>
      </c>
      <c r="S445" s="2">
        <f>IF(Derived_Metrics[[#This Row],[Revenue]]=0,0,Derived_Metrics[[#This Row],[Profit]]/Derived_Metrics[[#This Row],[Revenue]])</f>
        <v>-0.11666666666666665</v>
      </c>
      <c r="T445" t="str">
        <f>IF(Derived_Metrics[[#This Row],[Profit]]&lt;0, "Loss","Profit")</f>
        <v>Loss</v>
      </c>
      <c r="U445" s="5">
        <f>Derived_Metrics[[#This Row],[Selling Price]]*Derived_Metrics[[#This Row],[Quantity]]*Derived_Metrics[[#This Row],[Discount]]</f>
        <v>1190.1168</v>
      </c>
      <c r="V445" t="str">
        <f>IF(Derived_Metrics[[#This Row],[Discount]]&gt;0,"Discount Applied","No Discount")</f>
        <v>Discount Applied</v>
      </c>
      <c r="W445" t="str">
        <f>IF(Derived_Metrics[[#This Row],[Discount]]&gt;0.3,"High Discount","Low Discount")</f>
        <v>High Discount</v>
      </c>
      <c r="X445" s="13">
        <f>SUMIFS(Derived_Metrics[Customer_Revenue_Share],Derived_Metrics[Customee_ Revenue _Rank],"&lt;="&amp;Derived_Metrics[[#This Row],[Customee_ Revenue _Rank]])</f>
        <v>0.92846874909048249</v>
      </c>
      <c r="Y445" t="str">
        <f>IF(Derived_Metrics[[#This Row],[Cumulative_Revenue_%]]&lt;=0.8,"Top 80% Revenue","Remaining 20% Revenue")</f>
        <v>Remaining 20% Revenue</v>
      </c>
    </row>
    <row r="446" spans="1:25" x14ac:dyDescent="0.25">
      <c r="A446" t="s">
        <v>2046</v>
      </c>
      <c r="B446" s="1">
        <v>42546</v>
      </c>
      <c r="C446" t="s">
        <v>2049</v>
      </c>
      <c r="D446" s="4">
        <f>SUMIFS(Derived_Metrics[Revenue],Derived_Metrics[Customer ID],Derived_Metrics[[#This Row],[Customer ID]])</f>
        <v>5428.2139999999999</v>
      </c>
      <c r="E446" s="4">
        <f>SUMIFS(Derived_Metrics[Profit],Derived_Metrics[Customer ID],Derived_Metrics[[#This Row],[Customer ID]])</f>
        <v>315.79300000000006</v>
      </c>
      <c r="F446" s="5">
        <f>_xlfn.PERCENTRANK.INC(Derived_Metrics[Customer Revenue],Derived_Metrics[[#This Row],[Customer Revenue]])</f>
        <v>0.57099999999999995</v>
      </c>
      <c r="G446" s="5" t="str" cm="1">
        <f t="array" ref="G446">_xlfn.IFS(Derived_Metrics[[#This Row],[Customer Revenue Percentile]]&gt;=0.8,"High Value",Derived_Metrics[[#This Row],[Customer Revenue Percentile]]&gt;=0.4,"Medium Value",TRUE,"Low Value")</f>
        <v>Medium Value</v>
      </c>
      <c r="H446" s="12">
        <f>_xlfn.RANK.EQ(Derived_Metrics[[#This Row],[Customer Revenue]],Derived_Metrics[Customer Revenue],0)</f>
        <v>907</v>
      </c>
      <c r="I446" s="15">
        <f>Derived_Metrics[[#This Row],[Customer Revenue]]/SUM(Derived_Metrics[Customer Revenue])</f>
        <v>3.4842662522300048E-4</v>
      </c>
      <c r="J446" t="s">
        <v>353</v>
      </c>
      <c r="K446" s="5">
        <f>SUMIFS(Derived_Metrics[Revenue],Derived_Metrics[Product ID],Derived_Metrics[[#This Row],[Product ID]])</f>
        <v>26609.752</v>
      </c>
      <c r="L446" s="5">
        <f>SUMIFS(Derived_Metrics[Profit],Derived_Metrics[Product ID],Derived_Metrics[[#This Row],[Product ID]])</f>
        <v>267.30340000000001</v>
      </c>
      <c r="M446" s="5" t="str">
        <f>IF(AND(Derived_Metrics[[#This Row],[Product Revenue]]&gt;AVERAGE(Derived_Metrics[Product Revenue]),Derived_Metrics[[#This Row],[Product Profit]]&lt;0),"high sales Low Profit","Normal")</f>
        <v>Normal</v>
      </c>
      <c r="N446">
        <v>422.05799999999999</v>
      </c>
      <c r="O446">
        <v>3</v>
      </c>
      <c r="P446">
        <v>0.3</v>
      </c>
      <c r="Q446">
        <v>-18.088200000000001</v>
      </c>
      <c r="R446">
        <f>Derived_Metrics[[#This Row],[Selling Price]]*Derived_Metrics[[#This Row],[Quantity]]</f>
        <v>1266.174</v>
      </c>
      <c r="S446" s="2">
        <f>IF(Derived_Metrics[[#This Row],[Revenue]]=0,0,Derived_Metrics[[#This Row],[Profit]]/Derived_Metrics[[#This Row],[Revenue]])</f>
        <v>-1.4285714285714287E-2</v>
      </c>
      <c r="T446" t="str">
        <f>IF(Derived_Metrics[[#This Row],[Profit]]&lt;0, "Loss","Profit")</f>
        <v>Loss</v>
      </c>
      <c r="U446" s="5">
        <f>Derived_Metrics[[#This Row],[Selling Price]]*Derived_Metrics[[#This Row],[Quantity]]*Derived_Metrics[[#This Row],[Discount]]</f>
        <v>379.85219999999998</v>
      </c>
      <c r="V446" t="str">
        <f>IF(Derived_Metrics[[#This Row],[Discount]]&gt;0,"Discount Applied","No Discount")</f>
        <v>Discount Applied</v>
      </c>
      <c r="W446" t="str">
        <f>IF(Derived_Metrics[[#This Row],[Discount]]&gt;0.3,"High Discount","Low Discount")</f>
        <v>Low Discount</v>
      </c>
      <c r="X446" s="13">
        <f>SUMIFS(Derived_Metrics[Customer_Revenue_Share],Derived_Metrics[Customee_ Revenue _Rank],"&lt;="&amp;Derived_Metrics[[#This Row],[Customee_ Revenue _Rank]])</f>
        <v>0.82960112312888878</v>
      </c>
      <c r="Y446" t="str">
        <f>IF(Derived_Metrics[[#This Row],[Cumulative_Revenue_%]]&lt;=0.8,"Top 80% Revenue","Remaining 20% Revenue")</f>
        <v>Remaining 20% Revenue</v>
      </c>
    </row>
    <row r="447" spans="1:25" x14ac:dyDescent="0.25">
      <c r="A447" t="s">
        <v>2052</v>
      </c>
      <c r="B447" s="1">
        <v>41985</v>
      </c>
      <c r="C447" t="s">
        <v>2054</v>
      </c>
      <c r="D447" s="4">
        <f>SUMIFS(Derived_Metrics[Revenue],Derived_Metrics[Customer ID],Derived_Metrics[[#This Row],[Customer ID]])</f>
        <v>10898.374</v>
      </c>
      <c r="E447" s="4">
        <f>SUMIFS(Derived_Metrics[Profit],Derived_Metrics[Customer ID],Derived_Metrics[[#This Row],[Customer ID]])</f>
        <v>28.546599999999994</v>
      </c>
      <c r="F447" s="5">
        <f>_xlfn.PERCENTRANK.INC(Derived_Metrics[Customer Revenue],Derived_Metrics[[#This Row],[Customer Revenue]])</f>
        <v>0.78400000000000003</v>
      </c>
      <c r="G447" s="5" t="str" cm="1">
        <f t="array" ref="G447">_xlfn.IFS(Derived_Metrics[[#This Row],[Customer Revenue Percentile]]&gt;=0.8,"High Value",Derived_Metrics[[#This Row],[Customer Revenue Percentile]]&gt;=0.4,"Medium Value",TRUE,"Low Value")</f>
        <v>Medium Value</v>
      </c>
      <c r="H447" s="12">
        <f>_xlfn.RANK.EQ(Derived_Metrics[[#This Row],[Customer Revenue]],Derived_Metrics[Customer Revenue],0)</f>
        <v>453</v>
      </c>
      <c r="I447" s="15">
        <f>Derived_Metrics[[#This Row],[Customer Revenue]]/SUM(Derived_Metrics[Customer Revenue])</f>
        <v>6.9954568357807781E-4</v>
      </c>
      <c r="J447" t="s">
        <v>1158</v>
      </c>
      <c r="K447" s="5">
        <f>SUMIFS(Derived_Metrics[Revenue],Derived_Metrics[Product ID],Derived_Metrics[[#This Row],[Product ID]])</f>
        <v>1689.0900000000001</v>
      </c>
      <c r="L447" s="5">
        <f>SUMIFS(Derived_Metrics[Profit],Derived_Metrics[Product ID],Derived_Metrics[[#This Row],[Product ID]])</f>
        <v>56.303000000000004</v>
      </c>
      <c r="M447" s="5" t="str">
        <f>IF(AND(Derived_Metrics[[#This Row],[Product Revenue]]&gt;AVERAGE(Derived_Metrics[Product Revenue]),Derived_Metrics[[#This Row],[Product Profit]]&lt;0),"high sales Low Profit","Normal")</f>
        <v>Normal</v>
      </c>
      <c r="N447">
        <v>43.31</v>
      </c>
      <c r="O447">
        <v>1</v>
      </c>
      <c r="P447">
        <v>0</v>
      </c>
      <c r="Q447">
        <v>4.3310000000000004</v>
      </c>
      <c r="R447">
        <f>Derived_Metrics[[#This Row],[Selling Price]]*Derived_Metrics[[#This Row],[Quantity]]</f>
        <v>43.31</v>
      </c>
      <c r="S447" s="2">
        <f>IF(Derived_Metrics[[#This Row],[Revenue]]=0,0,Derived_Metrics[[#This Row],[Profit]]/Derived_Metrics[[#This Row],[Revenue]])</f>
        <v>0.1</v>
      </c>
      <c r="T447" t="str">
        <f>IF(Derived_Metrics[[#This Row],[Profit]]&lt;0, "Loss","Profit")</f>
        <v>Profit</v>
      </c>
      <c r="U447" s="5">
        <f>Derived_Metrics[[#This Row],[Selling Price]]*Derived_Metrics[[#This Row],[Quantity]]*Derived_Metrics[[#This Row],[Discount]]</f>
        <v>0</v>
      </c>
      <c r="V447" t="str">
        <f>IF(Derived_Metrics[[#This Row],[Discount]]&gt;0,"Discount Applied","No Discount")</f>
        <v>No Discount</v>
      </c>
      <c r="W447" t="str">
        <f>IF(Derived_Metrics[[#This Row],[Discount]]&gt;0.3,"High Discount","Low Discount")</f>
        <v>Low Discount</v>
      </c>
      <c r="X447" s="13">
        <f>SUMIFS(Derived_Metrics[Customer_Revenue_Share],Derived_Metrics[Customee_ Revenue _Rank],"&lt;="&amp;Derived_Metrics[[#This Row],[Customee_ Revenue _Rank]])</f>
        <v>0.59844957096540929</v>
      </c>
      <c r="Y447" t="str">
        <f>IF(Derived_Metrics[[#This Row],[Cumulative_Revenue_%]]&lt;=0.8,"Top 80% Revenue","Remaining 20% Revenue")</f>
        <v>Top 80% Revenue</v>
      </c>
    </row>
    <row r="448" spans="1:25" x14ac:dyDescent="0.25">
      <c r="A448" t="s">
        <v>2056</v>
      </c>
      <c r="B448" s="1">
        <v>43058</v>
      </c>
      <c r="C448" t="s">
        <v>2057</v>
      </c>
      <c r="D448" s="4">
        <f>SUMIFS(Derived_Metrics[Revenue],Derived_Metrics[Customer ID],Derived_Metrics[[#This Row],[Customer ID]])</f>
        <v>1047.7460000000001</v>
      </c>
      <c r="E448" s="4">
        <f>SUMIFS(Derived_Metrics[Profit],Derived_Metrics[Customer ID],Derived_Metrics[[#This Row],[Customer ID]])</f>
        <v>-73.188800000000001</v>
      </c>
      <c r="F448" s="5">
        <f>_xlfn.PERCENTRANK.INC(Derived_Metrics[Customer Revenue],Derived_Metrics[[#This Row],[Customer Revenue]])</f>
        <v>0.17599999999999999</v>
      </c>
      <c r="G448" s="5" t="str" cm="1">
        <f t="array" ref="G448">_xlfn.IFS(Derived_Metrics[[#This Row],[Customer Revenue Percentile]]&gt;=0.8,"High Value",Derived_Metrics[[#This Row],[Customer Revenue Percentile]]&gt;=0.4,"Medium Value",TRUE,"Low Value")</f>
        <v>Low Value</v>
      </c>
      <c r="H448" s="12">
        <f>_xlfn.RANK.EQ(Derived_Metrics[[#This Row],[Customer Revenue]],Derived_Metrics[Customer Revenue],0)</f>
        <v>1745</v>
      </c>
      <c r="I448" s="15">
        <f>Derived_Metrics[[#This Row],[Customer Revenue]]/SUM(Derived_Metrics[Customer Revenue])</f>
        <v>6.7252802279147046E-5</v>
      </c>
      <c r="J448" t="s">
        <v>1363</v>
      </c>
      <c r="K448" s="5">
        <f>SUMIFS(Derived_Metrics[Revenue],Derived_Metrics[Product ID],Derived_Metrics[[#This Row],[Product ID]])</f>
        <v>6969.543999999999</v>
      </c>
      <c r="L448" s="5">
        <f>SUMIFS(Derived_Metrics[Profit],Derived_Metrics[Product ID],Derived_Metrics[[#This Row],[Product ID]])</f>
        <v>-228.61879999999999</v>
      </c>
      <c r="M448" s="5" t="str">
        <f>IF(AND(Derived_Metrics[[#This Row],[Product Revenue]]&gt;AVERAGE(Derived_Metrics[Product Revenue]),Derived_Metrics[[#This Row],[Product Profit]]&lt;0),"high sales Low Profit","Normal")</f>
        <v>Normal</v>
      </c>
      <c r="N448">
        <v>233.05799999999999</v>
      </c>
      <c r="O448">
        <v>3</v>
      </c>
      <c r="P448">
        <v>0.3</v>
      </c>
      <c r="Q448">
        <v>-53.270400000000002</v>
      </c>
      <c r="R448">
        <f>Derived_Metrics[[#This Row],[Selling Price]]*Derived_Metrics[[#This Row],[Quantity]]</f>
        <v>699.17399999999998</v>
      </c>
      <c r="S448" s="2">
        <f>IF(Derived_Metrics[[#This Row],[Revenue]]=0,0,Derived_Metrics[[#This Row],[Profit]]/Derived_Metrics[[#This Row],[Revenue]])</f>
        <v>-7.6190476190476197E-2</v>
      </c>
      <c r="T448" t="str">
        <f>IF(Derived_Metrics[[#This Row],[Profit]]&lt;0, "Loss","Profit")</f>
        <v>Loss</v>
      </c>
      <c r="U448" s="5">
        <f>Derived_Metrics[[#This Row],[Selling Price]]*Derived_Metrics[[#This Row],[Quantity]]*Derived_Metrics[[#This Row],[Discount]]</f>
        <v>209.75219999999999</v>
      </c>
      <c r="V448" t="str">
        <f>IF(Derived_Metrics[[#This Row],[Discount]]&gt;0,"Discount Applied","No Discount")</f>
        <v>Discount Applied</v>
      </c>
      <c r="W448" t="str">
        <f>IF(Derived_Metrics[[#This Row],[Discount]]&gt;0.3,"High Discount","Low Discount")</f>
        <v>Low Discount</v>
      </c>
      <c r="X448" s="13">
        <f>SUMIFS(Derived_Metrics[Customer_Revenue_Share],Derived_Metrics[Customee_ Revenue _Rank],"&lt;="&amp;Derived_Metrics[[#This Row],[Customee_ Revenue _Rank]])</f>
        <v>0.98778486047774139</v>
      </c>
      <c r="Y448" t="str">
        <f>IF(Derived_Metrics[[#This Row],[Cumulative_Revenue_%]]&lt;=0.8,"Top 80% Revenue","Remaining 20% Revenue")</f>
        <v>Remaining 20% Revenue</v>
      </c>
    </row>
    <row r="449" spans="1:25" x14ac:dyDescent="0.25">
      <c r="A449" t="s">
        <v>2060</v>
      </c>
      <c r="B449" s="1">
        <v>42490</v>
      </c>
      <c r="C449" t="s">
        <v>2062</v>
      </c>
      <c r="D449" s="4">
        <f>SUMIFS(Derived_Metrics[Revenue],Derived_Metrics[Customer ID],Derived_Metrics[[#This Row],[Customer ID]])</f>
        <v>1303.95</v>
      </c>
      <c r="E449" s="4">
        <f>SUMIFS(Derived_Metrics[Profit],Derived_Metrics[Customer ID],Derived_Metrics[[#This Row],[Customer ID]])</f>
        <v>-48.234099999999998</v>
      </c>
      <c r="F449" s="5">
        <f>_xlfn.PERCENTRANK.INC(Derived_Metrics[Customer Revenue],Derived_Metrics[[#This Row],[Customer Revenue]])</f>
        <v>0.20200000000000001</v>
      </c>
      <c r="G449" s="5" t="str" cm="1">
        <f t="array" ref="G449">_xlfn.IFS(Derived_Metrics[[#This Row],[Customer Revenue Percentile]]&gt;=0.8,"High Value",Derived_Metrics[[#This Row],[Customer Revenue Percentile]]&gt;=0.4,"Medium Value",TRUE,"Low Value")</f>
        <v>Low Value</v>
      </c>
      <c r="H449" s="12">
        <f>_xlfn.RANK.EQ(Derived_Metrics[[#This Row],[Customer Revenue]],Derived_Metrics[Customer Revenue],0)</f>
        <v>1688</v>
      </c>
      <c r="I449" s="15">
        <f>Derived_Metrics[[#This Row],[Customer Revenue]]/SUM(Derived_Metrics[Customer Revenue])</f>
        <v>8.3698044690119346E-5</v>
      </c>
      <c r="J449" t="s">
        <v>1827</v>
      </c>
      <c r="K449" s="5">
        <f>SUMIFS(Derived_Metrics[Revenue],Derived_Metrics[Product ID],Derived_Metrics[[#This Row],[Product ID]])</f>
        <v>3700.1759999999999</v>
      </c>
      <c r="L449" s="5">
        <f>SUMIFS(Derived_Metrics[Profit],Derived_Metrics[Product ID],Derived_Metrics[[#This Row],[Product ID]])</f>
        <v>120.9528</v>
      </c>
      <c r="M449" s="5" t="str">
        <f>IF(AND(Derived_Metrics[[#This Row],[Product Revenue]]&gt;AVERAGE(Derived_Metrics[Product Revenue]),Derived_Metrics[[#This Row],[Product Profit]]&lt;0),"high sales Low Profit","Normal")</f>
        <v>Normal</v>
      </c>
      <c r="N449">
        <v>22.608000000000001</v>
      </c>
      <c r="O449">
        <v>3</v>
      </c>
      <c r="P449">
        <v>0.6</v>
      </c>
      <c r="Q449">
        <v>-10.1736</v>
      </c>
      <c r="R449">
        <f>Derived_Metrics[[#This Row],[Selling Price]]*Derived_Metrics[[#This Row],[Quantity]]</f>
        <v>67.823999999999998</v>
      </c>
      <c r="S449" s="2">
        <f>IF(Derived_Metrics[[#This Row],[Revenue]]=0,0,Derived_Metrics[[#This Row],[Profit]]/Derived_Metrics[[#This Row],[Revenue]])</f>
        <v>-0.15000000000000002</v>
      </c>
      <c r="T449" t="str">
        <f>IF(Derived_Metrics[[#This Row],[Profit]]&lt;0, "Loss","Profit")</f>
        <v>Loss</v>
      </c>
      <c r="U449" s="5">
        <f>Derived_Metrics[[#This Row],[Selling Price]]*Derived_Metrics[[#This Row],[Quantity]]*Derived_Metrics[[#This Row],[Discount]]</f>
        <v>40.694399999999995</v>
      </c>
      <c r="V449" t="str">
        <f>IF(Derived_Metrics[[#This Row],[Discount]]&gt;0,"Discount Applied","No Discount")</f>
        <v>Discount Applied</v>
      </c>
      <c r="W449" t="str">
        <f>IF(Derived_Metrics[[#This Row],[Discount]]&gt;0.3,"High Discount","Low Discount")</f>
        <v>High Discount</v>
      </c>
      <c r="X449" s="13">
        <f>SUMIFS(Derived_Metrics[Customer_Revenue_Share],Derived_Metrics[Customee_ Revenue _Rank],"&lt;="&amp;Derived_Metrics[[#This Row],[Customee_ Revenue _Rank]])</f>
        <v>0.98380673760844595</v>
      </c>
      <c r="Y449" t="str">
        <f>IF(Derived_Metrics[[#This Row],[Cumulative_Revenue_%]]&lt;=0.8,"Top 80% Revenue","Remaining 20% Revenue")</f>
        <v>Remaining 20% Revenue</v>
      </c>
    </row>
    <row r="450" spans="1:25" x14ac:dyDescent="0.25">
      <c r="A450" t="s">
        <v>2065</v>
      </c>
      <c r="B450" s="1">
        <v>42504</v>
      </c>
      <c r="C450" t="s">
        <v>350</v>
      </c>
      <c r="D450" s="4">
        <f>SUMIFS(Derived_Metrics[Revenue],Derived_Metrics[Customer ID],Derived_Metrics[[#This Row],[Customer ID]])</f>
        <v>1040.7560000000001</v>
      </c>
      <c r="E450" s="4">
        <f>SUMIFS(Derived_Metrics[Profit],Derived_Metrics[Customer ID],Derived_Metrics[[#This Row],[Customer ID]])</f>
        <v>80.840199999999982</v>
      </c>
      <c r="F450" s="5">
        <f>_xlfn.PERCENTRANK.INC(Derived_Metrics[Customer Revenue],Derived_Metrics[[#This Row],[Customer Revenue]])</f>
        <v>0.17199999999999999</v>
      </c>
      <c r="G450" s="5" t="str" cm="1">
        <f t="array" ref="G450">_xlfn.IFS(Derived_Metrics[[#This Row],[Customer Revenue Percentile]]&gt;=0.8,"High Value",Derived_Metrics[[#This Row],[Customer Revenue Percentile]]&gt;=0.4,"Medium Value",TRUE,"Low Value")</f>
        <v>Low Value</v>
      </c>
      <c r="H450" s="12">
        <f>_xlfn.RANK.EQ(Derived_Metrics[[#This Row],[Customer Revenue]],Derived_Metrics[Customer Revenue],0)</f>
        <v>1751</v>
      </c>
      <c r="I450" s="15">
        <f>Derived_Metrics[[#This Row],[Customer Revenue]]/SUM(Derived_Metrics[Customer Revenue])</f>
        <v>6.6804127611879173E-5</v>
      </c>
      <c r="J450" t="s">
        <v>1658</v>
      </c>
      <c r="K450" s="5">
        <f>SUMIFS(Derived_Metrics[Revenue],Derived_Metrics[Product ID],Derived_Metrics[[#This Row],[Product ID]])</f>
        <v>12304.52</v>
      </c>
      <c r="L450" s="5">
        <f>SUMIFS(Derived_Metrics[Profit],Derived_Metrics[Product ID],Derived_Metrics[[#This Row],[Product ID]])</f>
        <v>1260.221</v>
      </c>
      <c r="M450" s="5" t="str">
        <f>IF(AND(Derived_Metrics[[#This Row],[Product Revenue]]&gt;AVERAGE(Derived_Metrics[Product Revenue]),Derived_Metrics[[#This Row],[Product Profit]]&lt;0),"high sales Low Profit","Normal")</f>
        <v>Normal</v>
      </c>
      <c r="N450">
        <v>79.384</v>
      </c>
      <c r="O450">
        <v>1</v>
      </c>
      <c r="P450">
        <v>0.2</v>
      </c>
      <c r="Q450">
        <v>29.768999999999998</v>
      </c>
      <c r="R450">
        <f>Derived_Metrics[[#This Row],[Selling Price]]*Derived_Metrics[[#This Row],[Quantity]]</f>
        <v>79.384</v>
      </c>
      <c r="S450" s="2">
        <f>IF(Derived_Metrics[[#This Row],[Revenue]]=0,0,Derived_Metrics[[#This Row],[Profit]]/Derived_Metrics[[#This Row],[Revenue]])</f>
        <v>0.375</v>
      </c>
      <c r="T450" t="str">
        <f>IF(Derived_Metrics[[#This Row],[Profit]]&lt;0, "Loss","Profit")</f>
        <v>Profit</v>
      </c>
      <c r="U450" s="5">
        <f>Derived_Metrics[[#This Row],[Selling Price]]*Derived_Metrics[[#This Row],[Quantity]]*Derived_Metrics[[#This Row],[Discount]]</f>
        <v>15.876800000000001</v>
      </c>
      <c r="V450" t="str">
        <f>IF(Derived_Metrics[[#This Row],[Discount]]&gt;0,"Discount Applied","No Discount")</f>
        <v>Discount Applied</v>
      </c>
      <c r="W450" t="str">
        <f>IF(Derived_Metrics[[#This Row],[Discount]]&gt;0.3,"High Discount","Low Discount")</f>
        <v>Low Discount</v>
      </c>
      <c r="X450" s="13">
        <f>SUMIFS(Derived_Metrics[Customer_Revenue_Share],Derived_Metrics[Customee_ Revenue _Rank],"&lt;="&amp;Derived_Metrics[[#This Row],[Customee_ Revenue _Rank]])</f>
        <v>0.98845450375991817</v>
      </c>
      <c r="Y450" t="str">
        <f>IF(Derived_Metrics[[#This Row],[Cumulative_Revenue_%]]&lt;=0.8,"Top 80% Revenue","Remaining 20% Revenue")</f>
        <v>Remaining 20% Revenue</v>
      </c>
    </row>
    <row r="451" spans="1:25" x14ac:dyDescent="0.25">
      <c r="A451" t="s">
        <v>2068</v>
      </c>
      <c r="B451" s="1">
        <v>42656</v>
      </c>
      <c r="C451" t="s">
        <v>362</v>
      </c>
      <c r="D451" s="4">
        <f>SUMIFS(Derived_Metrics[Revenue],Derived_Metrics[Customer ID],Derived_Metrics[[#This Row],[Customer ID]])</f>
        <v>1582.576</v>
      </c>
      <c r="E451" s="4">
        <f>SUMIFS(Derived_Metrics[Profit],Derived_Metrics[Customer ID],Derived_Metrics[[#This Row],[Customer ID]])</f>
        <v>-213.126</v>
      </c>
      <c r="F451" s="5">
        <f>_xlfn.PERCENTRANK.INC(Derived_Metrics[Customer Revenue],Derived_Metrics[[#This Row],[Customer Revenue]])</f>
        <v>0.22900000000000001</v>
      </c>
      <c r="G451" s="5" t="str" cm="1">
        <f t="array" ref="G451">_xlfn.IFS(Derived_Metrics[[#This Row],[Customer Revenue Percentile]]&gt;=0.8,"High Value",Derived_Metrics[[#This Row],[Customer Revenue Percentile]]&gt;=0.4,"Medium Value",TRUE,"Low Value")</f>
        <v>Low Value</v>
      </c>
      <c r="H451" s="12">
        <f>_xlfn.RANK.EQ(Derived_Metrics[[#This Row],[Customer Revenue]],Derived_Metrics[Customer Revenue],0)</f>
        <v>1632</v>
      </c>
      <c r="I451" s="15">
        <f>Derived_Metrics[[#This Row],[Customer Revenue]]/SUM(Derived_Metrics[Customer Revenue])</f>
        <v>1.0158251219257663E-4</v>
      </c>
      <c r="J451" t="s">
        <v>826</v>
      </c>
      <c r="K451" s="5">
        <f>SUMIFS(Derived_Metrics[Revenue],Derived_Metrics[Product ID],Derived_Metrics[[#This Row],[Product ID]])</f>
        <v>8213.3040000000001</v>
      </c>
      <c r="L451" s="5">
        <f>SUMIFS(Derived_Metrics[Profit],Derived_Metrics[Product ID],Derived_Metrics[[#This Row],[Product ID]])</f>
        <v>-40.576799999999977</v>
      </c>
      <c r="M451" s="5" t="str">
        <f>IF(AND(Derived_Metrics[[#This Row],[Product Revenue]]&gt;AVERAGE(Derived_Metrics[Product Revenue]),Derived_Metrics[[#This Row],[Product Profit]]&lt;0),"high sales Low Profit","Normal")</f>
        <v>Normal</v>
      </c>
      <c r="N451">
        <v>139.91999999999999</v>
      </c>
      <c r="O451">
        <v>5</v>
      </c>
      <c r="P451">
        <v>0.6</v>
      </c>
      <c r="Q451">
        <v>-150.41399999999999</v>
      </c>
      <c r="R451">
        <f>Derived_Metrics[[#This Row],[Selling Price]]*Derived_Metrics[[#This Row],[Quantity]]</f>
        <v>699.59999999999991</v>
      </c>
      <c r="S451" s="2">
        <f>IF(Derived_Metrics[[#This Row],[Revenue]]=0,0,Derived_Metrics[[#This Row],[Profit]]/Derived_Metrics[[#This Row],[Revenue]])</f>
        <v>-0.215</v>
      </c>
      <c r="T451" t="str">
        <f>IF(Derived_Metrics[[#This Row],[Profit]]&lt;0, "Loss","Profit")</f>
        <v>Loss</v>
      </c>
      <c r="U451" s="5">
        <f>Derived_Metrics[[#This Row],[Selling Price]]*Derived_Metrics[[#This Row],[Quantity]]*Derived_Metrics[[#This Row],[Discount]]</f>
        <v>419.75999999999993</v>
      </c>
      <c r="V451" t="str">
        <f>IF(Derived_Metrics[[#This Row],[Discount]]&gt;0,"Discount Applied","No Discount")</f>
        <v>Discount Applied</v>
      </c>
      <c r="W451" t="str">
        <f>IF(Derived_Metrics[[#This Row],[Discount]]&gt;0.3,"High Discount","Low Discount")</f>
        <v>High Discount</v>
      </c>
      <c r="X451" s="13">
        <f>SUMIFS(Derived_Metrics[Customer_Revenue_Share],Derived_Metrics[Customee_ Revenue _Rank],"&lt;="&amp;Derived_Metrics[[#This Row],[Customee_ Revenue _Rank]])</f>
        <v>0.97835575300210853</v>
      </c>
      <c r="Y451" t="str">
        <f>IF(Derived_Metrics[[#This Row],[Cumulative_Revenue_%]]&lt;=0.8,"Top 80% Revenue","Remaining 20% Revenue")</f>
        <v>Remaining 20% Revenue</v>
      </c>
    </row>
    <row r="452" spans="1:25" x14ac:dyDescent="0.25">
      <c r="A452" t="s">
        <v>2070</v>
      </c>
      <c r="B452" s="1">
        <v>43058</v>
      </c>
      <c r="C452" t="s">
        <v>1528</v>
      </c>
      <c r="D452" s="4">
        <f>SUMIFS(Derived_Metrics[Revenue],Derived_Metrics[Customer ID],Derived_Metrics[[#This Row],[Customer ID]])</f>
        <v>6840.1999999999989</v>
      </c>
      <c r="E452" s="4">
        <f>SUMIFS(Derived_Metrics[Profit],Derived_Metrics[Customer ID],Derived_Metrics[[#This Row],[Customer ID]])</f>
        <v>-31.091999999999999</v>
      </c>
      <c r="F452" s="5">
        <f>_xlfn.PERCENTRANK.INC(Derived_Metrics[Customer Revenue],Derived_Metrics[[#This Row],[Customer Revenue]])</f>
        <v>0.63800000000000001</v>
      </c>
      <c r="G452" s="5" t="str" cm="1">
        <f t="array" ref="G452">_xlfn.IFS(Derived_Metrics[[#This Row],[Customer Revenue Percentile]]&gt;=0.8,"High Value",Derived_Metrics[[#This Row],[Customer Revenue Percentile]]&gt;=0.4,"Medium Value",TRUE,"Low Value")</f>
        <v>Medium Value</v>
      </c>
      <c r="H452" s="12">
        <f>_xlfn.RANK.EQ(Derived_Metrics[[#This Row],[Customer Revenue]],Derived_Metrics[Customer Revenue],0)</f>
        <v>766</v>
      </c>
      <c r="I452" s="15">
        <f>Derived_Metrics[[#This Row],[Customer Revenue]]/SUM(Derived_Metrics[Customer Revenue])</f>
        <v>4.3905929313957912E-4</v>
      </c>
      <c r="J452" t="s">
        <v>935</v>
      </c>
      <c r="K452" s="5">
        <f>SUMIFS(Derived_Metrics[Revenue],Derived_Metrics[Product ID],Derived_Metrics[[#This Row],[Product ID]])</f>
        <v>24359.536</v>
      </c>
      <c r="L452" s="5">
        <f>SUMIFS(Derived_Metrics[Profit],Derived_Metrics[Product ID],Derived_Metrics[[#This Row],[Product ID]])</f>
        <v>972.63679999999999</v>
      </c>
      <c r="M452" s="5" t="str">
        <f>IF(AND(Derived_Metrics[[#This Row],[Product Revenue]]&gt;AVERAGE(Derived_Metrics[Product Revenue]),Derived_Metrics[[#This Row],[Product Profit]]&lt;0),"high sales Low Profit","Normal")</f>
        <v>Normal</v>
      </c>
      <c r="N452">
        <v>305.31200000000001</v>
      </c>
      <c r="O452">
        <v>2</v>
      </c>
      <c r="P452">
        <v>0.3</v>
      </c>
      <c r="Q452">
        <v>-8.7232000000000003</v>
      </c>
      <c r="R452">
        <f>Derived_Metrics[[#This Row],[Selling Price]]*Derived_Metrics[[#This Row],[Quantity]]</f>
        <v>610.62400000000002</v>
      </c>
      <c r="S452" s="2">
        <f>IF(Derived_Metrics[[#This Row],[Revenue]]=0,0,Derived_Metrics[[#This Row],[Profit]]/Derived_Metrics[[#This Row],[Revenue]])</f>
        <v>-1.4285714285714285E-2</v>
      </c>
      <c r="T452" t="str">
        <f>IF(Derived_Metrics[[#This Row],[Profit]]&lt;0, "Loss","Profit")</f>
        <v>Loss</v>
      </c>
      <c r="U452" s="5">
        <f>Derived_Metrics[[#This Row],[Selling Price]]*Derived_Metrics[[#This Row],[Quantity]]*Derived_Metrics[[#This Row],[Discount]]</f>
        <v>183.18719999999999</v>
      </c>
      <c r="V452" t="str">
        <f>IF(Derived_Metrics[[#This Row],[Discount]]&gt;0,"Discount Applied","No Discount")</f>
        <v>Discount Applied</v>
      </c>
      <c r="W452" t="str">
        <f>IF(Derived_Metrics[[#This Row],[Discount]]&gt;0.3,"High Discount","Low Discount")</f>
        <v>Low Discount</v>
      </c>
      <c r="X452" s="13">
        <f>SUMIFS(Derived_Metrics[Customer_Revenue_Share],Derived_Metrics[Customee_ Revenue _Rank],"&lt;="&amp;Derived_Metrics[[#This Row],[Customee_ Revenue _Rank]])</f>
        <v>0.77417771504197674</v>
      </c>
      <c r="Y452" t="str">
        <f>IF(Derived_Metrics[[#This Row],[Cumulative_Revenue_%]]&lt;=0.8,"Top 80% Revenue","Remaining 20% Revenue")</f>
        <v>Top 80% Revenue</v>
      </c>
    </row>
    <row r="453" spans="1:25" x14ac:dyDescent="0.25">
      <c r="A453" t="s">
        <v>2072</v>
      </c>
      <c r="B453" s="1">
        <v>42556</v>
      </c>
      <c r="C453" t="s">
        <v>1584</v>
      </c>
      <c r="D453" s="4">
        <f>SUMIFS(Derived_Metrics[Revenue],Derived_Metrics[Customer ID],Derived_Metrics[[#This Row],[Customer ID]])</f>
        <v>27574.05</v>
      </c>
      <c r="E453" s="4">
        <f>SUMIFS(Derived_Metrics[Profit],Derived_Metrics[Customer ID],Derived_Metrics[[#This Row],[Customer ID]])</f>
        <v>-494.91059999999999</v>
      </c>
      <c r="F453" s="5">
        <f>_xlfn.PERCENTRANK.INC(Derived_Metrics[Customer Revenue],Derived_Metrics[[#This Row],[Customer Revenue]])</f>
        <v>0.95499999999999996</v>
      </c>
      <c r="G453" s="5" t="str" cm="1">
        <f t="array" ref="G453">_xlfn.IFS(Derived_Metrics[[#This Row],[Customer Revenue Percentile]]&gt;=0.8,"High Value",Derived_Metrics[[#This Row],[Customer Revenue Percentile]]&gt;=0.4,"Medium Value",TRUE,"Low Value")</f>
        <v>High Value</v>
      </c>
      <c r="H453" s="12">
        <f>_xlfn.RANK.EQ(Derived_Metrics[[#This Row],[Customer Revenue]],Derived_Metrics[Customer Revenue],0)</f>
        <v>87</v>
      </c>
      <c r="I453" s="15">
        <f>Derived_Metrics[[#This Row],[Customer Revenue]]/SUM(Derived_Metrics[Customer Revenue])</f>
        <v>1.7699252802542927E-3</v>
      </c>
      <c r="J453" t="s">
        <v>2073</v>
      </c>
      <c r="K453" s="5">
        <f>SUMIFS(Derived_Metrics[Revenue],Derived_Metrics[Product ID],Derived_Metrics[[#This Row],[Product ID]])</f>
        <v>13996.261999999999</v>
      </c>
      <c r="L453" s="5">
        <f>SUMIFS(Derived_Metrics[Profit],Derived_Metrics[Product ID],Derived_Metrics[[#This Row],[Product ID]])</f>
        <v>499.33940000000001</v>
      </c>
      <c r="M453" s="5" t="str">
        <f>IF(AND(Derived_Metrics[[#This Row],[Product Revenue]]&gt;AVERAGE(Derived_Metrics[Product Revenue]),Derived_Metrics[[#This Row],[Product Profit]]&lt;0),"high sales Low Profit","Normal")</f>
        <v>Normal</v>
      </c>
      <c r="N453">
        <v>442.76400000000001</v>
      </c>
      <c r="O453">
        <v>4</v>
      </c>
      <c r="P453">
        <v>0.1</v>
      </c>
      <c r="Q453">
        <v>59.035200000000003</v>
      </c>
      <c r="R453">
        <f>Derived_Metrics[[#This Row],[Selling Price]]*Derived_Metrics[[#This Row],[Quantity]]</f>
        <v>1771.056</v>
      </c>
      <c r="S453" s="2">
        <f>IF(Derived_Metrics[[#This Row],[Revenue]]=0,0,Derived_Metrics[[#This Row],[Profit]]/Derived_Metrics[[#This Row],[Revenue]])</f>
        <v>3.3333333333333333E-2</v>
      </c>
      <c r="T453" t="str">
        <f>IF(Derived_Metrics[[#This Row],[Profit]]&lt;0, "Loss","Profit")</f>
        <v>Profit</v>
      </c>
      <c r="U453" s="5">
        <f>Derived_Metrics[[#This Row],[Selling Price]]*Derived_Metrics[[#This Row],[Quantity]]*Derived_Metrics[[#This Row],[Discount]]</f>
        <v>177.10560000000001</v>
      </c>
      <c r="V453" t="str">
        <f>IF(Derived_Metrics[[#This Row],[Discount]]&gt;0,"Discount Applied","No Discount")</f>
        <v>Discount Applied</v>
      </c>
      <c r="W453" t="str">
        <f>IF(Derived_Metrics[[#This Row],[Discount]]&gt;0.3,"High Discount","Low Discount")</f>
        <v>Low Discount</v>
      </c>
      <c r="X453" s="13">
        <f>SUMIFS(Derived_Metrics[Customer_Revenue_Share],Derived_Metrics[Customee_ Revenue _Rank],"&lt;="&amp;Derived_Metrics[[#This Row],[Customee_ Revenue _Rank]])</f>
        <v>0.22695024366798333</v>
      </c>
      <c r="Y453" t="str">
        <f>IF(Derived_Metrics[[#This Row],[Cumulative_Revenue_%]]&lt;=0.8,"Top 80% Revenue","Remaining 20% Revenue")</f>
        <v>Top 80% Revenue</v>
      </c>
    </row>
    <row r="454" spans="1:25" x14ac:dyDescent="0.25">
      <c r="A454" t="s">
        <v>2072</v>
      </c>
      <c r="B454" s="1">
        <v>42556</v>
      </c>
      <c r="C454" t="s">
        <v>1584</v>
      </c>
      <c r="D454" s="4">
        <f>SUMIFS(Derived_Metrics[Revenue],Derived_Metrics[Customer ID],Derived_Metrics[[#This Row],[Customer ID]])</f>
        <v>27574.05</v>
      </c>
      <c r="E454" s="4">
        <f>SUMIFS(Derived_Metrics[Profit],Derived_Metrics[Customer ID],Derived_Metrics[[#This Row],[Customer ID]])</f>
        <v>-494.91059999999999</v>
      </c>
      <c r="F454" s="5">
        <f>_xlfn.PERCENTRANK.INC(Derived_Metrics[Customer Revenue],Derived_Metrics[[#This Row],[Customer Revenue]])</f>
        <v>0.95499999999999996</v>
      </c>
      <c r="G454" s="5" t="str" cm="1">
        <f t="array" ref="G454">_xlfn.IFS(Derived_Metrics[[#This Row],[Customer Revenue Percentile]]&gt;=0.8,"High Value",Derived_Metrics[[#This Row],[Customer Revenue Percentile]]&gt;=0.4,"Medium Value",TRUE,"Low Value")</f>
        <v>High Value</v>
      </c>
      <c r="H454" s="12">
        <f>_xlfn.RANK.EQ(Derived_Metrics[[#This Row],[Customer Revenue]],Derived_Metrics[Customer Revenue],0)</f>
        <v>87</v>
      </c>
      <c r="I454" s="15">
        <f>Derived_Metrics[[#This Row],[Customer Revenue]]/SUM(Derived_Metrics[Customer Revenue])</f>
        <v>1.7699252802542927E-3</v>
      </c>
      <c r="J454" t="s">
        <v>1078</v>
      </c>
      <c r="K454" s="5">
        <f>SUMIFS(Derived_Metrics[Revenue],Derived_Metrics[Product ID],Derived_Metrics[[#This Row],[Product ID]])</f>
        <v>1069.8240000000001</v>
      </c>
      <c r="L454" s="5">
        <f>SUMIFS(Derived_Metrics[Profit],Derived_Metrics[Product ID],Derived_Metrics[[#This Row],[Product ID]])</f>
        <v>50.307200000000016</v>
      </c>
      <c r="M454" s="5" t="str">
        <f>IF(AND(Derived_Metrics[[#This Row],[Product Revenue]]&gt;AVERAGE(Derived_Metrics[Product Revenue]),Derived_Metrics[[#This Row],[Product Profit]]&lt;0),"high sales Low Profit","Normal")</f>
        <v>Normal</v>
      </c>
      <c r="N454">
        <v>63.68</v>
      </c>
      <c r="O454">
        <v>8</v>
      </c>
      <c r="P454">
        <v>0</v>
      </c>
      <c r="Q454">
        <v>28.019200000000001</v>
      </c>
      <c r="R454">
        <f>Derived_Metrics[[#This Row],[Selling Price]]*Derived_Metrics[[#This Row],[Quantity]]</f>
        <v>509.44</v>
      </c>
      <c r="S454" s="2">
        <f>IF(Derived_Metrics[[#This Row],[Revenue]]=0,0,Derived_Metrics[[#This Row],[Profit]]/Derived_Metrics[[#This Row],[Revenue]])</f>
        <v>5.5E-2</v>
      </c>
      <c r="T454" t="str">
        <f>IF(Derived_Metrics[[#This Row],[Profit]]&lt;0, "Loss","Profit")</f>
        <v>Profit</v>
      </c>
      <c r="U454" s="5">
        <f>Derived_Metrics[[#This Row],[Selling Price]]*Derived_Metrics[[#This Row],[Quantity]]*Derived_Metrics[[#This Row],[Discount]]</f>
        <v>0</v>
      </c>
      <c r="V454" t="str">
        <f>IF(Derived_Metrics[[#This Row],[Discount]]&gt;0,"Discount Applied","No Discount")</f>
        <v>No Discount</v>
      </c>
      <c r="W454" t="str">
        <f>IF(Derived_Metrics[[#This Row],[Discount]]&gt;0.3,"High Discount","Low Discount")</f>
        <v>Low Discount</v>
      </c>
      <c r="X454" s="13">
        <f>SUMIFS(Derived_Metrics[Customer_Revenue_Share],Derived_Metrics[Customee_ Revenue _Rank],"&lt;="&amp;Derived_Metrics[[#This Row],[Customee_ Revenue _Rank]])</f>
        <v>0.22695024366798333</v>
      </c>
      <c r="Y454" t="str">
        <f>IF(Derived_Metrics[[#This Row],[Cumulative_Revenue_%]]&lt;=0.8,"Top 80% Revenue","Remaining 20% Revenue")</f>
        <v>Top 80% Revenue</v>
      </c>
    </row>
    <row r="455" spans="1:25" x14ac:dyDescent="0.25">
      <c r="A455" t="s">
        <v>2075</v>
      </c>
      <c r="B455" s="1">
        <v>43016</v>
      </c>
      <c r="C455" t="s">
        <v>2077</v>
      </c>
      <c r="D455" s="4">
        <f>SUMIFS(Derived_Metrics[Revenue],Derived_Metrics[Customer ID],Derived_Metrics[[#This Row],[Customer ID]])</f>
        <v>12797.66</v>
      </c>
      <c r="E455" s="4">
        <f>SUMIFS(Derived_Metrics[Profit],Derived_Metrics[Customer ID],Derived_Metrics[[#This Row],[Customer ID]])</f>
        <v>374.262</v>
      </c>
      <c r="F455" s="5">
        <f>_xlfn.PERCENTRANK.INC(Derived_Metrics[Customer Revenue],Derived_Metrics[[#This Row],[Customer Revenue]])</f>
        <v>0.84099999999999997</v>
      </c>
      <c r="G455" s="5" t="str" cm="1">
        <f t="array" ref="G455">_xlfn.IFS(Derived_Metrics[[#This Row],[Customer Revenue Percentile]]&gt;=0.8,"High Value",Derived_Metrics[[#This Row],[Customer Revenue Percentile]]&gt;=0.4,"Medium Value",TRUE,"Low Value")</f>
        <v>High Value</v>
      </c>
      <c r="H455" s="12">
        <f>_xlfn.RANK.EQ(Derived_Metrics[[#This Row],[Customer Revenue]],Derived_Metrics[Customer Revenue],0)</f>
        <v>334</v>
      </c>
      <c r="I455" s="15">
        <f>Derived_Metrics[[#This Row],[Customer Revenue]]/SUM(Derived_Metrics[Customer Revenue])</f>
        <v>8.2145720204682127E-4</v>
      </c>
      <c r="J455" t="s">
        <v>149</v>
      </c>
      <c r="K455" s="5">
        <f>SUMIFS(Derived_Metrics[Revenue],Derived_Metrics[Product ID],Derived_Metrics[[#This Row],[Product ID]])</f>
        <v>7629.77</v>
      </c>
      <c r="L455" s="5">
        <f>SUMIFS(Derived_Metrics[Profit],Derived_Metrics[Product ID],Derived_Metrics[[#This Row],[Product ID]])</f>
        <v>172.24600000000001</v>
      </c>
      <c r="M455" s="5" t="str">
        <f>IF(AND(Derived_Metrics[[#This Row],[Product Revenue]]&gt;AVERAGE(Derived_Metrics[Product Revenue]),Derived_Metrics[[#This Row],[Product Profit]]&lt;0),"high sales Low Profit","Normal")</f>
        <v>Normal</v>
      </c>
      <c r="N455">
        <v>121.3</v>
      </c>
      <c r="O455">
        <v>2</v>
      </c>
      <c r="P455">
        <v>0</v>
      </c>
      <c r="Q455">
        <v>25.472999999999999</v>
      </c>
      <c r="R455">
        <f>Derived_Metrics[[#This Row],[Selling Price]]*Derived_Metrics[[#This Row],[Quantity]]</f>
        <v>242.6</v>
      </c>
      <c r="S455" s="2">
        <f>IF(Derived_Metrics[[#This Row],[Revenue]]=0,0,Derived_Metrics[[#This Row],[Profit]]/Derived_Metrics[[#This Row],[Revenue]])</f>
        <v>0.105</v>
      </c>
      <c r="T455" t="str">
        <f>IF(Derived_Metrics[[#This Row],[Profit]]&lt;0, "Loss","Profit")</f>
        <v>Profit</v>
      </c>
      <c r="U455" s="5">
        <f>Derived_Metrics[[#This Row],[Selling Price]]*Derived_Metrics[[#This Row],[Quantity]]*Derived_Metrics[[#This Row],[Discount]]</f>
        <v>0</v>
      </c>
      <c r="V455" t="str">
        <f>IF(Derived_Metrics[[#This Row],[Discount]]&gt;0,"Discount Applied","No Discount")</f>
        <v>No Discount</v>
      </c>
      <c r="W455" t="str">
        <f>IF(Derived_Metrics[[#This Row],[Discount]]&gt;0.3,"High Discount","Low Discount")</f>
        <v>Low Discount</v>
      </c>
      <c r="X455" s="13">
        <f>SUMIFS(Derived_Metrics[Customer_Revenue_Share],Derived_Metrics[Customee_ Revenue _Rank],"&lt;="&amp;Derived_Metrics[[#This Row],[Customee_ Revenue _Rank]])</f>
        <v>0.50769396159413271</v>
      </c>
      <c r="Y455" t="str">
        <f>IF(Derived_Metrics[[#This Row],[Cumulative_Revenue_%]]&lt;=0.8,"Top 80% Revenue","Remaining 20% Revenue")</f>
        <v>Top 80% Revenue</v>
      </c>
    </row>
    <row r="456" spans="1:25" x14ac:dyDescent="0.25">
      <c r="A456" t="s">
        <v>2079</v>
      </c>
      <c r="B456" s="1">
        <v>41645</v>
      </c>
      <c r="C456" t="s">
        <v>932</v>
      </c>
      <c r="D456" s="4">
        <f>SUMIFS(Derived_Metrics[Revenue],Derived_Metrics[Customer ID],Derived_Metrics[[#This Row],[Customer ID]])</f>
        <v>5738.2380000000003</v>
      </c>
      <c r="E456" s="4">
        <f>SUMIFS(Derived_Metrics[Profit],Derived_Metrics[Customer ID],Derived_Metrics[[#This Row],[Customer ID]])</f>
        <v>47.783800000000006</v>
      </c>
      <c r="F456" s="5">
        <f>_xlfn.PERCENTRANK.INC(Derived_Metrics[Customer Revenue],Derived_Metrics[[#This Row],[Customer Revenue]])</f>
        <v>0.58799999999999997</v>
      </c>
      <c r="G456" s="5" t="str" cm="1">
        <f t="array" ref="G456">_xlfn.IFS(Derived_Metrics[[#This Row],[Customer Revenue Percentile]]&gt;=0.8,"High Value",Derived_Metrics[[#This Row],[Customer Revenue Percentile]]&gt;=0.4,"Medium Value",TRUE,"Low Value")</f>
        <v>Medium Value</v>
      </c>
      <c r="H456" s="12">
        <f>_xlfn.RANK.EQ(Derived_Metrics[[#This Row],[Customer Revenue]],Derived_Metrics[Customer Revenue],0)</f>
        <v>870</v>
      </c>
      <c r="I456" s="15">
        <f>Derived_Metrics[[#This Row],[Customer Revenue]]/SUM(Derived_Metrics[Customer Revenue])</f>
        <v>3.6832647000770049E-4</v>
      </c>
      <c r="J456" t="s">
        <v>486</v>
      </c>
      <c r="K456" s="5">
        <f>SUMIFS(Derived_Metrics[Revenue],Derived_Metrics[Product ID],Derived_Metrics[[#This Row],[Product ID]])</f>
        <v>586.07999999999993</v>
      </c>
      <c r="L456" s="5">
        <f>SUMIFS(Derived_Metrics[Profit],Derived_Metrics[Product ID],Derived_Metrics[[#This Row],[Product ID]])</f>
        <v>36.000999999999998</v>
      </c>
      <c r="M456" s="5" t="str">
        <f>IF(AND(Derived_Metrics[[#This Row],[Product Revenue]]&gt;AVERAGE(Derived_Metrics[Product Revenue]),Derived_Metrics[[#This Row],[Product Profit]]&lt;0),"high sales Low Profit","Normal")</f>
        <v>Normal</v>
      </c>
      <c r="N456">
        <v>22.2</v>
      </c>
      <c r="O456">
        <v>6</v>
      </c>
      <c r="P456">
        <v>0</v>
      </c>
      <c r="Q456">
        <v>9.1020000000000003</v>
      </c>
      <c r="R456">
        <f>Derived_Metrics[[#This Row],[Selling Price]]*Derived_Metrics[[#This Row],[Quantity]]</f>
        <v>133.19999999999999</v>
      </c>
      <c r="S456" s="2">
        <f>IF(Derived_Metrics[[#This Row],[Revenue]]=0,0,Derived_Metrics[[#This Row],[Profit]]/Derived_Metrics[[#This Row],[Revenue]])</f>
        <v>6.8333333333333343E-2</v>
      </c>
      <c r="T456" t="str">
        <f>IF(Derived_Metrics[[#This Row],[Profit]]&lt;0, "Loss","Profit")</f>
        <v>Profit</v>
      </c>
      <c r="U456" s="5">
        <f>Derived_Metrics[[#This Row],[Selling Price]]*Derived_Metrics[[#This Row],[Quantity]]*Derived_Metrics[[#This Row],[Discount]]</f>
        <v>0</v>
      </c>
      <c r="V456" t="str">
        <f>IF(Derived_Metrics[[#This Row],[Discount]]&gt;0,"Discount Applied","No Discount")</f>
        <v>No Discount</v>
      </c>
      <c r="W456" t="str">
        <f>IF(Derived_Metrics[[#This Row],[Discount]]&gt;0.3,"High Discount","Low Discount")</f>
        <v>Low Discount</v>
      </c>
      <c r="X456" s="13">
        <f>SUMIFS(Derived_Metrics[Customer_Revenue_Share],Derived_Metrics[Customee_ Revenue _Rank],"&lt;="&amp;Derived_Metrics[[#This Row],[Customee_ Revenue _Rank]])</f>
        <v>0.81676785659772766</v>
      </c>
      <c r="Y456" t="str">
        <f>IF(Derived_Metrics[[#This Row],[Cumulative_Revenue_%]]&lt;=0.8,"Top 80% Revenue","Remaining 20% Revenue")</f>
        <v>Remaining 20% Revenue</v>
      </c>
    </row>
    <row r="457" spans="1:25" x14ac:dyDescent="0.25">
      <c r="A457" t="s">
        <v>2081</v>
      </c>
      <c r="B457" s="1">
        <v>42164</v>
      </c>
      <c r="C457" t="s">
        <v>1491</v>
      </c>
      <c r="D457" s="4">
        <f>SUMIFS(Derived_Metrics[Revenue],Derived_Metrics[Customer ID],Derived_Metrics[[#This Row],[Customer ID]])</f>
        <v>9640.130000000001</v>
      </c>
      <c r="E457" s="4">
        <f>SUMIFS(Derived_Metrics[Profit],Derived_Metrics[Customer ID],Derived_Metrics[[#This Row],[Customer ID]])</f>
        <v>300.02789999999999</v>
      </c>
      <c r="F457" s="5">
        <f>_xlfn.PERCENTRANK.INC(Derived_Metrics[Customer Revenue],Derived_Metrics[[#This Row],[Customer Revenue]])</f>
        <v>0.72799999999999998</v>
      </c>
      <c r="G457" s="5" t="str" cm="1">
        <f t="array" ref="G457">_xlfn.IFS(Derived_Metrics[[#This Row],[Customer Revenue Percentile]]&gt;=0.8,"High Value",Derived_Metrics[[#This Row],[Customer Revenue Percentile]]&gt;=0.4,"Medium Value",TRUE,"Low Value")</f>
        <v>Medium Value</v>
      </c>
      <c r="H457" s="12">
        <f>_xlfn.RANK.EQ(Derived_Metrics[[#This Row],[Customer Revenue]],Derived_Metrics[Customer Revenue],0)</f>
        <v>573</v>
      </c>
      <c r="I457" s="15">
        <f>Derived_Metrics[[#This Row],[Customer Revenue]]/SUM(Derived_Metrics[Customer Revenue])</f>
        <v>6.1878141919441713E-4</v>
      </c>
      <c r="J457" t="s">
        <v>2082</v>
      </c>
      <c r="K457" s="5">
        <f>SUMIFS(Derived_Metrics[Revenue],Derived_Metrics[Product ID],Derived_Metrics[[#This Row],[Product ID]])</f>
        <v>1854.2600000000002</v>
      </c>
      <c r="L457" s="5">
        <f>SUMIFS(Derived_Metrics[Profit],Derived_Metrics[Product ID],Derived_Metrics[[#This Row],[Product ID]])</f>
        <v>107.41919999999999</v>
      </c>
      <c r="M457" s="5" t="str">
        <f>IF(AND(Derived_Metrics[[#This Row],[Product Revenue]]&gt;AVERAGE(Derived_Metrics[Product Revenue]),Derived_Metrics[[#This Row],[Product Profit]]&lt;0),"high sales Low Profit","Normal")</f>
        <v>Normal</v>
      </c>
      <c r="N457">
        <v>191.82</v>
      </c>
      <c r="O457">
        <v>3</v>
      </c>
      <c r="P457">
        <v>0</v>
      </c>
      <c r="Q457">
        <v>74.809799999999996</v>
      </c>
      <c r="R457">
        <f>Derived_Metrics[[#This Row],[Selling Price]]*Derived_Metrics[[#This Row],[Quantity]]</f>
        <v>575.46</v>
      </c>
      <c r="S457" s="2">
        <f>IF(Derived_Metrics[[#This Row],[Revenue]]=0,0,Derived_Metrics[[#This Row],[Profit]]/Derived_Metrics[[#This Row],[Revenue]])</f>
        <v>0.12999999999999998</v>
      </c>
      <c r="T457" t="str">
        <f>IF(Derived_Metrics[[#This Row],[Profit]]&lt;0, "Loss","Profit")</f>
        <v>Profit</v>
      </c>
      <c r="U457" s="5">
        <f>Derived_Metrics[[#This Row],[Selling Price]]*Derived_Metrics[[#This Row],[Quantity]]*Derived_Metrics[[#This Row],[Discount]]</f>
        <v>0</v>
      </c>
      <c r="V457" t="str">
        <f>IF(Derived_Metrics[[#This Row],[Discount]]&gt;0,"Discount Applied","No Discount")</f>
        <v>No Discount</v>
      </c>
      <c r="W457" t="str">
        <f>IF(Derived_Metrics[[#This Row],[Discount]]&gt;0.3,"High Discount","Low Discount")</f>
        <v>Low Discount</v>
      </c>
      <c r="X457" s="13">
        <f>SUMIFS(Derived_Metrics[Customer_Revenue_Share],Derived_Metrics[Customee_ Revenue _Rank],"&lt;="&amp;Derived_Metrics[[#This Row],[Customee_ Revenue _Rank]])</f>
        <v>0.67558608981920909</v>
      </c>
      <c r="Y457" t="str">
        <f>IF(Derived_Metrics[[#This Row],[Cumulative_Revenue_%]]&lt;=0.8,"Top 80% Revenue","Remaining 20% Revenue")</f>
        <v>Top 80% Revenue</v>
      </c>
    </row>
    <row r="458" spans="1:25" x14ac:dyDescent="0.25">
      <c r="A458" t="s">
        <v>2084</v>
      </c>
      <c r="B458" s="1">
        <v>42184</v>
      </c>
      <c r="C458" t="s">
        <v>208</v>
      </c>
      <c r="D458" s="4">
        <f>SUMIFS(Derived_Metrics[Revenue],Derived_Metrics[Customer ID],Derived_Metrics[[#This Row],[Customer ID]])</f>
        <v>11207.810000000001</v>
      </c>
      <c r="E458" s="4">
        <f>SUMIFS(Derived_Metrics[Profit],Derived_Metrics[Customer ID],Derived_Metrics[[#This Row],[Customer ID]])</f>
        <v>332.85890000000001</v>
      </c>
      <c r="F458" s="5">
        <f>_xlfn.PERCENTRANK.INC(Derived_Metrics[Customer Revenue],Derived_Metrics[[#This Row],[Customer Revenue]])</f>
        <v>0.80300000000000005</v>
      </c>
      <c r="G458" s="5" t="str" cm="1">
        <f t="array" ref="G458">_xlfn.IFS(Derived_Metrics[[#This Row],[Customer Revenue Percentile]]&gt;=0.8,"High Value",Derived_Metrics[[#This Row],[Customer Revenue Percentile]]&gt;=0.4,"Medium Value",TRUE,"Low Value")</f>
        <v>High Value</v>
      </c>
      <c r="H458" s="12">
        <f>_xlfn.RANK.EQ(Derived_Metrics[[#This Row],[Customer Revenue]],Derived_Metrics[Customer Revenue],0)</f>
        <v>413</v>
      </c>
      <c r="I458" s="15">
        <f>Derived_Metrics[[#This Row],[Customer Revenue]]/SUM(Derived_Metrics[Customer Revenue])</f>
        <v>7.1940778577274172E-4</v>
      </c>
      <c r="J458" t="s">
        <v>1518</v>
      </c>
      <c r="K458" s="5">
        <f>SUMIFS(Derived_Metrics[Revenue],Derived_Metrics[Product ID],Derived_Metrics[[#This Row],[Product ID]])</f>
        <v>5732.1120000000001</v>
      </c>
      <c r="L458" s="5">
        <f>SUMIFS(Derived_Metrics[Profit],Derived_Metrics[Product ID],Derived_Metrics[[#This Row],[Product ID]])</f>
        <v>176.32469999999998</v>
      </c>
      <c r="M458" s="5" t="str">
        <f>IF(AND(Derived_Metrics[[#This Row],[Product Revenue]]&gt;AVERAGE(Derived_Metrics[Product Revenue]),Derived_Metrics[[#This Row],[Product Profit]]&lt;0),"high sales Low Profit","Normal")</f>
        <v>Normal</v>
      </c>
      <c r="N458">
        <v>20.103999999999999</v>
      </c>
      <c r="O458">
        <v>1</v>
      </c>
      <c r="P458">
        <v>0.2</v>
      </c>
      <c r="Q458">
        <v>1.7591000000000001</v>
      </c>
      <c r="R458">
        <f>Derived_Metrics[[#This Row],[Selling Price]]*Derived_Metrics[[#This Row],[Quantity]]</f>
        <v>20.103999999999999</v>
      </c>
      <c r="S458" s="2">
        <f>IF(Derived_Metrics[[#This Row],[Revenue]]=0,0,Derived_Metrics[[#This Row],[Profit]]/Derived_Metrics[[#This Row],[Revenue]])</f>
        <v>8.7500000000000008E-2</v>
      </c>
      <c r="T458" t="str">
        <f>IF(Derived_Metrics[[#This Row],[Profit]]&lt;0, "Loss","Profit")</f>
        <v>Profit</v>
      </c>
      <c r="U458" s="5">
        <f>Derived_Metrics[[#This Row],[Selling Price]]*Derived_Metrics[[#This Row],[Quantity]]*Derived_Metrics[[#This Row],[Discount]]</f>
        <v>4.0208000000000004</v>
      </c>
      <c r="V458" t="str">
        <f>IF(Derived_Metrics[[#This Row],[Discount]]&gt;0,"Discount Applied","No Discount")</f>
        <v>Discount Applied</v>
      </c>
      <c r="W458" t="str">
        <f>IF(Derived_Metrics[[#This Row],[Discount]]&gt;0.3,"High Discount","Low Discount")</f>
        <v>Low Discount</v>
      </c>
      <c r="X458" s="13">
        <f>SUMIFS(Derived_Metrics[Customer_Revenue_Share],Derived_Metrics[Customee_ Revenue _Rank],"&lt;="&amp;Derived_Metrics[[#This Row],[Customee_ Revenue _Rank]])</f>
        <v>0.56941326825238425</v>
      </c>
      <c r="Y458" t="str">
        <f>IF(Derived_Metrics[[#This Row],[Cumulative_Revenue_%]]&lt;=0.8,"Top 80% Revenue","Remaining 20% Revenue")</f>
        <v>Top 80% Revenue</v>
      </c>
    </row>
    <row r="459" spans="1:25" x14ac:dyDescent="0.25">
      <c r="A459" t="s">
        <v>2087</v>
      </c>
      <c r="B459" s="1">
        <v>43060</v>
      </c>
      <c r="C459" t="s">
        <v>2088</v>
      </c>
      <c r="D459" s="4">
        <f>SUMIFS(Derived_Metrics[Revenue],Derived_Metrics[Customer ID],Derived_Metrics[[#This Row],[Customer ID]])</f>
        <v>27.42</v>
      </c>
      <c r="E459" s="4">
        <f>SUMIFS(Derived_Metrics[Profit],Derived_Metrics[Customer ID],Derived_Metrics[[#This Row],[Customer ID]])</f>
        <v>11.2422</v>
      </c>
      <c r="F459" s="5">
        <f>_xlfn.PERCENTRANK.INC(Derived_Metrics[Customer Revenue],Derived_Metrics[[#This Row],[Customer Revenue]])</f>
        <v>3.0000000000000001E-3</v>
      </c>
      <c r="G459" s="5" t="str" cm="1">
        <f t="array" ref="G459">_xlfn.IFS(Derived_Metrics[[#This Row],[Customer Revenue Percentile]]&gt;=0.8,"High Value",Derived_Metrics[[#This Row],[Customer Revenue Percentile]]&gt;=0.4,"Medium Value",TRUE,"Low Value")</f>
        <v>Low Value</v>
      </c>
      <c r="H459" s="12">
        <f>_xlfn.RANK.EQ(Derived_Metrics[[#This Row],[Customer Revenue]],Derived_Metrics[Customer Revenue],0)</f>
        <v>2114</v>
      </c>
      <c r="I459" s="15">
        <f>Derived_Metrics[[#This Row],[Customer Revenue]]/SUM(Derived_Metrics[Customer Revenue])</f>
        <v>1.7600371067932608E-6</v>
      </c>
      <c r="J459" t="s">
        <v>1344</v>
      </c>
      <c r="K459" s="5">
        <f>SUMIFS(Derived_Metrics[Revenue],Derived_Metrics[Product ID],Derived_Metrics[[#This Row],[Product ID]])</f>
        <v>3394.596</v>
      </c>
      <c r="L459" s="5">
        <f>SUMIFS(Derived_Metrics[Profit],Derived_Metrics[Product ID],Derived_Metrics[[#This Row],[Product ID]])</f>
        <v>192.21420000000001</v>
      </c>
      <c r="M459" s="5" t="str">
        <f>IF(AND(Derived_Metrics[[#This Row],[Product Revenue]]&gt;AVERAGE(Derived_Metrics[Product Revenue]),Derived_Metrics[[#This Row],[Product Profit]]&lt;0),"high sales Low Profit","Normal")</f>
        <v>Normal</v>
      </c>
      <c r="N459">
        <v>27.42</v>
      </c>
      <c r="O459">
        <v>1</v>
      </c>
      <c r="P459">
        <v>0</v>
      </c>
      <c r="Q459">
        <v>11.2422</v>
      </c>
      <c r="R459">
        <f>Derived_Metrics[[#This Row],[Selling Price]]*Derived_Metrics[[#This Row],[Quantity]]</f>
        <v>27.42</v>
      </c>
      <c r="S459" s="2">
        <f>IF(Derived_Metrics[[#This Row],[Revenue]]=0,0,Derived_Metrics[[#This Row],[Profit]]/Derived_Metrics[[#This Row],[Revenue]])</f>
        <v>0.41</v>
      </c>
      <c r="T459" t="str">
        <f>IF(Derived_Metrics[[#This Row],[Profit]]&lt;0, "Loss","Profit")</f>
        <v>Profit</v>
      </c>
      <c r="U459" s="5">
        <f>Derived_Metrics[[#This Row],[Selling Price]]*Derived_Metrics[[#This Row],[Quantity]]*Derived_Metrics[[#This Row],[Discount]]</f>
        <v>0</v>
      </c>
      <c r="V459" t="str">
        <f>IF(Derived_Metrics[[#This Row],[Discount]]&gt;0,"Discount Applied","No Discount")</f>
        <v>No Discount</v>
      </c>
      <c r="W459" t="str">
        <f>IF(Derived_Metrics[[#This Row],[Discount]]&gt;0.3,"High Discount","Low Discount")</f>
        <v>Low Discount</v>
      </c>
      <c r="X459" s="13">
        <f>SUMIFS(Derived_Metrics[Customer_Revenue_Share],Derived_Metrics[Customee_ Revenue _Rank],"&lt;="&amp;Derived_Metrics[[#This Row],[Customee_ Revenue _Rank]])</f>
        <v>0.99999453541214633</v>
      </c>
      <c r="Y459" t="str">
        <f>IF(Derived_Metrics[[#This Row],[Cumulative_Revenue_%]]&lt;=0.8,"Top 80% Revenue","Remaining 20% Revenue")</f>
        <v>Remaining 20% Revenue</v>
      </c>
    </row>
    <row r="460" spans="1:25" x14ac:dyDescent="0.25">
      <c r="A460" t="s">
        <v>2090</v>
      </c>
      <c r="B460" s="1">
        <v>42745</v>
      </c>
      <c r="C460" t="s">
        <v>2091</v>
      </c>
      <c r="D460" s="4">
        <f>SUMIFS(Derived_Metrics[Revenue],Derived_Metrics[Customer ID],Derived_Metrics[[#This Row],[Customer ID]])</f>
        <v>3160.181</v>
      </c>
      <c r="E460" s="4">
        <f>SUMIFS(Derived_Metrics[Profit],Derived_Metrics[Customer ID],Derived_Metrics[[#This Row],[Customer ID]])</f>
        <v>-47.479700000000001</v>
      </c>
      <c r="F460" s="5">
        <f>_xlfn.PERCENTRANK.INC(Derived_Metrics[Customer Revenue],Derived_Metrics[[#This Row],[Customer Revenue]])</f>
        <v>0.40400000000000003</v>
      </c>
      <c r="G460" s="5" t="str" cm="1">
        <f t="array" ref="G460">_xlfn.IFS(Derived_Metrics[[#This Row],[Customer Revenue Percentile]]&gt;=0.8,"High Value",Derived_Metrics[[#This Row],[Customer Revenue Percentile]]&gt;=0.4,"Medium Value",TRUE,"Low Value")</f>
        <v>Medium Value</v>
      </c>
      <c r="H460" s="12">
        <f>_xlfn.RANK.EQ(Derived_Metrics[[#This Row],[Customer Revenue]],Derived_Metrics[Customer Revenue],0)</f>
        <v>1262</v>
      </c>
      <c r="I460" s="15">
        <f>Derived_Metrics[[#This Row],[Customer Revenue]]/SUM(Derived_Metrics[Customer Revenue])</f>
        <v>2.0284594544795891E-4</v>
      </c>
      <c r="J460" t="s">
        <v>2093</v>
      </c>
      <c r="K460" s="5">
        <f>SUMIFS(Derived_Metrics[Revenue],Derived_Metrics[Product ID],Derived_Metrics[[#This Row],[Product ID]])</f>
        <v>6686.1799999999994</v>
      </c>
      <c r="L460" s="5">
        <f>SUMIFS(Derived_Metrics[Profit],Derived_Metrics[Product ID],Derived_Metrics[[#This Row],[Product ID]])</f>
        <v>115.7354</v>
      </c>
      <c r="M460" s="5" t="str">
        <f>IF(AND(Derived_Metrics[[#This Row],[Product Revenue]]&gt;AVERAGE(Derived_Metrics[Product Revenue]),Derived_Metrics[[#This Row],[Product Profit]]&lt;0),"high sales Low Profit","Normal")</f>
        <v>Normal</v>
      </c>
      <c r="N460">
        <v>108.608</v>
      </c>
      <c r="O460">
        <v>4</v>
      </c>
      <c r="P460">
        <v>0.2</v>
      </c>
      <c r="Q460">
        <v>9.5031999999999996</v>
      </c>
      <c r="R460">
        <f>Derived_Metrics[[#This Row],[Selling Price]]*Derived_Metrics[[#This Row],[Quantity]]</f>
        <v>434.43200000000002</v>
      </c>
      <c r="S460" s="2">
        <f>IF(Derived_Metrics[[#This Row],[Revenue]]=0,0,Derived_Metrics[[#This Row],[Profit]]/Derived_Metrics[[#This Row],[Revenue]])</f>
        <v>2.1874999999999999E-2</v>
      </c>
      <c r="T460" t="str">
        <f>IF(Derived_Metrics[[#This Row],[Profit]]&lt;0, "Loss","Profit")</f>
        <v>Profit</v>
      </c>
      <c r="U460" s="5">
        <f>Derived_Metrics[[#This Row],[Selling Price]]*Derived_Metrics[[#This Row],[Quantity]]*Derived_Metrics[[#This Row],[Discount]]</f>
        <v>86.886400000000009</v>
      </c>
      <c r="V460" t="str">
        <f>IF(Derived_Metrics[[#This Row],[Discount]]&gt;0,"Discount Applied","No Discount")</f>
        <v>Discount Applied</v>
      </c>
      <c r="W460" t="str">
        <f>IF(Derived_Metrics[[#This Row],[Discount]]&gt;0.3,"High Discount","Low Discount")</f>
        <v>Low Discount</v>
      </c>
      <c r="X460" s="13">
        <f>SUMIFS(Derived_Metrics[Customer_Revenue_Share],Derived_Metrics[Customee_ Revenue _Rank],"&lt;="&amp;Derived_Metrics[[#This Row],[Customee_ Revenue _Rank]])</f>
        <v>0.92373039721825401</v>
      </c>
      <c r="Y460" t="str">
        <f>IF(Derived_Metrics[[#This Row],[Cumulative_Revenue_%]]&lt;=0.8,"Top 80% Revenue","Remaining 20% Revenue")</f>
        <v>Remaining 20% Revenue</v>
      </c>
    </row>
    <row r="461" spans="1:25" x14ac:dyDescent="0.25">
      <c r="A461" t="s">
        <v>2095</v>
      </c>
      <c r="B461" s="1">
        <v>42167</v>
      </c>
      <c r="C461" t="s">
        <v>2096</v>
      </c>
      <c r="D461" s="4">
        <f>SUMIFS(Derived_Metrics[Revenue],Derived_Metrics[Customer ID],Derived_Metrics[[#This Row],[Customer ID]])</f>
        <v>303.33600000000001</v>
      </c>
      <c r="E461" s="4">
        <f>SUMIFS(Derived_Metrics[Profit],Derived_Metrics[Customer ID],Derived_Metrics[[#This Row],[Customer ID]])</f>
        <v>1.6332000000000004</v>
      </c>
      <c r="F461" s="5">
        <f>_xlfn.PERCENTRANK.INC(Derived_Metrics[Customer Revenue],Derived_Metrics[[#This Row],[Customer Revenue]])</f>
        <v>5.8000000000000003E-2</v>
      </c>
      <c r="G461" s="5" t="str" cm="1">
        <f t="array" ref="G461">_xlfn.IFS(Derived_Metrics[[#This Row],[Customer Revenue Percentile]]&gt;=0.8,"High Value",Derived_Metrics[[#This Row],[Customer Revenue Percentile]]&gt;=0.4,"Medium Value",TRUE,"Low Value")</f>
        <v>Low Value</v>
      </c>
      <c r="H461" s="12">
        <f>_xlfn.RANK.EQ(Derived_Metrics[[#This Row],[Customer Revenue]],Derived_Metrics[Customer Revenue],0)</f>
        <v>1995</v>
      </c>
      <c r="I461" s="15">
        <f>Derived_Metrics[[#This Row],[Customer Revenue]]/SUM(Derived_Metrics[Customer Revenue])</f>
        <v>1.9470554917076606E-5</v>
      </c>
      <c r="J461" t="s">
        <v>319</v>
      </c>
      <c r="K461" s="5">
        <f>SUMIFS(Derived_Metrics[Revenue],Derived_Metrics[Product ID],Derived_Metrics[[#This Row],[Product ID]])</f>
        <v>5907.3300000000008</v>
      </c>
      <c r="L461" s="5">
        <f>SUMIFS(Derived_Metrics[Profit],Derived_Metrics[Product ID],Derived_Metrics[[#This Row],[Product ID]])</f>
        <v>-246.39119999999997</v>
      </c>
      <c r="M461" s="5" t="str">
        <f>IF(AND(Derived_Metrics[[#This Row],[Product Revenue]]&gt;AVERAGE(Derived_Metrics[Product Revenue]),Derived_Metrics[[#This Row],[Product Profit]]&lt;0),"high sales Low Profit","Normal")</f>
        <v>Normal</v>
      </c>
      <c r="N461">
        <v>70.686000000000007</v>
      </c>
      <c r="O461">
        <v>1</v>
      </c>
      <c r="P461">
        <v>0.3</v>
      </c>
      <c r="Q461">
        <v>-24.235199999999999</v>
      </c>
      <c r="R461">
        <f>Derived_Metrics[[#This Row],[Selling Price]]*Derived_Metrics[[#This Row],[Quantity]]</f>
        <v>70.686000000000007</v>
      </c>
      <c r="S461" s="2">
        <f>IF(Derived_Metrics[[#This Row],[Revenue]]=0,0,Derived_Metrics[[#This Row],[Profit]]/Derived_Metrics[[#This Row],[Revenue]])</f>
        <v>-0.3428571428571428</v>
      </c>
      <c r="T461" t="str">
        <f>IF(Derived_Metrics[[#This Row],[Profit]]&lt;0, "Loss","Profit")</f>
        <v>Loss</v>
      </c>
      <c r="U461" s="5">
        <f>Derived_Metrics[[#This Row],[Selling Price]]*Derived_Metrics[[#This Row],[Quantity]]*Derived_Metrics[[#This Row],[Discount]]</f>
        <v>21.2058</v>
      </c>
      <c r="V461" t="str">
        <f>IF(Derived_Metrics[[#This Row],[Discount]]&gt;0,"Discount Applied","No Discount")</f>
        <v>Discount Applied</v>
      </c>
      <c r="W461" t="str">
        <f>IF(Derived_Metrics[[#This Row],[Discount]]&gt;0.3,"High Discount","Low Discount")</f>
        <v>Low Discount</v>
      </c>
      <c r="X461" s="13">
        <f>SUMIFS(Derived_Metrics[Customer_Revenue_Share],Derived_Metrics[Customee_ Revenue _Rank],"&lt;="&amp;Derived_Metrics[[#This Row],[Customee_ Revenue _Rank]])</f>
        <v>0.99881878858161743</v>
      </c>
      <c r="Y461" t="str">
        <f>IF(Derived_Metrics[[#This Row],[Cumulative_Revenue_%]]&lt;=0.8,"Top 80% Revenue","Remaining 20% Revenue")</f>
        <v>Remaining 20% Revenue</v>
      </c>
    </row>
    <row r="462" spans="1:25" x14ac:dyDescent="0.25">
      <c r="A462" t="s">
        <v>2099</v>
      </c>
      <c r="B462" s="1">
        <v>42448</v>
      </c>
      <c r="C462" t="s">
        <v>2100</v>
      </c>
      <c r="D462" s="4">
        <f>SUMIFS(Derived_Metrics[Revenue],Derived_Metrics[Customer ID],Derived_Metrics[[#This Row],[Customer ID]])</f>
        <v>921.26999999999987</v>
      </c>
      <c r="E462" s="4">
        <f>SUMIFS(Derived_Metrics[Profit],Derived_Metrics[Customer ID],Derived_Metrics[[#This Row],[Customer ID]])</f>
        <v>-115.2218</v>
      </c>
      <c r="F462" s="5">
        <f>_xlfn.PERCENTRANK.INC(Derived_Metrics[Customer Revenue],Derived_Metrics[[#This Row],[Customer Revenue]])</f>
        <v>0.14399999999999999</v>
      </c>
      <c r="G462" s="5" t="str" cm="1">
        <f t="array" ref="G462">_xlfn.IFS(Derived_Metrics[[#This Row],[Customer Revenue Percentile]]&gt;=0.8,"High Value",Derived_Metrics[[#This Row],[Customer Revenue Percentile]]&gt;=0.4,"Medium Value",TRUE,"Low Value")</f>
        <v>Low Value</v>
      </c>
      <c r="H462" s="12">
        <f>_xlfn.RANK.EQ(Derived_Metrics[[#This Row],[Customer Revenue]],Derived_Metrics[Customer Revenue],0)</f>
        <v>1812</v>
      </c>
      <c r="I462" s="15">
        <f>Derived_Metrics[[#This Row],[Customer Revenue]]/SUM(Derived_Metrics[Customer Revenue])</f>
        <v>5.9134550888965243E-5</v>
      </c>
      <c r="J462" t="s">
        <v>2103</v>
      </c>
      <c r="K462" s="5">
        <f>SUMIFS(Derived_Metrics[Revenue],Derived_Metrics[Product ID],Derived_Metrics[[#This Row],[Product ID]])</f>
        <v>727.75959999999998</v>
      </c>
      <c r="L462" s="5">
        <f>SUMIFS(Derived_Metrics[Profit],Derived_Metrics[Product ID],Derived_Metrics[[#This Row],[Product ID]])</f>
        <v>-113.2606</v>
      </c>
      <c r="M462" s="5" t="str">
        <f>IF(AND(Derived_Metrics[[#This Row],[Product Revenue]]&gt;AVERAGE(Derived_Metrics[Product Revenue]),Derived_Metrics[[#This Row],[Product Profit]]&lt;0),"high sales Low Profit","Normal")</f>
        <v>Normal</v>
      </c>
      <c r="N462">
        <v>72.293999999999997</v>
      </c>
      <c r="O462">
        <v>1</v>
      </c>
      <c r="P462">
        <v>0.7</v>
      </c>
      <c r="Q462">
        <v>-98.8018</v>
      </c>
      <c r="R462">
        <f>Derived_Metrics[[#This Row],[Selling Price]]*Derived_Metrics[[#This Row],[Quantity]]</f>
        <v>72.293999999999997</v>
      </c>
      <c r="S462" s="2">
        <f>IF(Derived_Metrics[[#This Row],[Revenue]]=0,0,Derived_Metrics[[#This Row],[Profit]]/Derived_Metrics[[#This Row],[Revenue]])</f>
        <v>-1.3666666666666667</v>
      </c>
      <c r="T462" t="str">
        <f>IF(Derived_Metrics[[#This Row],[Profit]]&lt;0, "Loss","Profit")</f>
        <v>Loss</v>
      </c>
      <c r="U462" s="5">
        <f>Derived_Metrics[[#This Row],[Selling Price]]*Derived_Metrics[[#This Row],[Quantity]]*Derived_Metrics[[#This Row],[Discount]]</f>
        <v>50.605799999999995</v>
      </c>
      <c r="V462" t="str">
        <f>IF(Derived_Metrics[[#This Row],[Discount]]&gt;0,"Discount Applied","No Discount")</f>
        <v>Discount Applied</v>
      </c>
      <c r="W462" t="str">
        <f>IF(Derived_Metrics[[#This Row],[Discount]]&gt;0.3,"High Discount","Low Discount")</f>
        <v>High Discount</v>
      </c>
      <c r="X462" s="13">
        <f>SUMIFS(Derived_Metrics[Customer_Revenue_Share],Derived_Metrics[Customee_ Revenue _Rank],"&lt;="&amp;Derived_Metrics[[#This Row],[Customee_ Revenue _Rank]])</f>
        <v>0.99209859922573107</v>
      </c>
      <c r="Y462" t="str">
        <f>IF(Derived_Metrics[[#This Row],[Cumulative_Revenue_%]]&lt;=0.8,"Top 80% Revenue","Remaining 20% Revenue")</f>
        <v>Remaining 20% Revenue</v>
      </c>
    </row>
    <row r="463" spans="1:25" x14ac:dyDescent="0.25">
      <c r="A463" t="s">
        <v>2105</v>
      </c>
      <c r="B463" s="1">
        <v>42379</v>
      </c>
      <c r="C463" t="s">
        <v>1318</v>
      </c>
      <c r="D463" s="4">
        <f>SUMIFS(Derived_Metrics[Revenue],Derived_Metrics[Customer ID],Derived_Metrics[[#This Row],[Customer ID]])</f>
        <v>3219.3220000000001</v>
      </c>
      <c r="E463" s="4">
        <f>SUMIFS(Derived_Metrics[Profit],Derived_Metrics[Customer ID],Derived_Metrics[[#This Row],[Customer ID]])</f>
        <v>-104.36980000000001</v>
      </c>
      <c r="F463" s="5">
        <f>_xlfn.PERCENTRANK.INC(Derived_Metrics[Customer Revenue],Derived_Metrics[[#This Row],[Customer Revenue]])</f>
        <v>0.41599999999999998</v>
      </c>
      <c r="G463" s="5" t="str" cm="1">
        <f t="array" ref="G463">_xlfn.IFS(Derived_Metrics[[#This Row],[Customer Revenue Percentile]]&gt;=0.8,"High Value",Derived_Metrics[[#This Row],[Customer Revenue Percentile]]&gt;=0.4,"Medium Value",TRUE,"Low Value")</f>
        <v>Medium Value</v>
      </c>
      <c r="H463" s="12">
        <f>_xlfn.RANK.EQ(Derived_Metrics[[#This Row],[Customer Revenue]],Derived_Metrics[Customer Revenue],0)</f>
        <v>1234</v>
      </c>
      <c r="I463" s="15">
        <f>Derived_Metrics[[#This Row],[Customer Revenue]]/SUM(Derived_Metrics[Customer Revenue])</f>
        <v>2.0664209258628349E-4</v>
      </c>
      <c r="J463" t="s">
        <v>2044</v>
      </c>
      <c r="K463" s="5">
        <f>SUMIFS(Derived_Metrics[Revenue],Derived_Metrics[Product ID],Derived_Metrics[[#This Row],[Product ID]])</f>
        <v>10248.227999999999</v>
      </c>
      <c r="L463" s="5">
        <f>SUMIFS(Derived_Metrics[Profit],Derived_Metrics[Product ID],Derived_Metrics[[#This Row],[Product ID]])</f>
        <v>-611.58780000000002</v>
      </c>
      <c r="M463" s="5" t="str">
        <f>IF(AND(Derived_Metrics[[#This Row],[Product Revenue]]&gt;AVERAGE(Derived_Metrics[Product Revenue]),Derived_Metrics[[#This Row],[Product Profit]]&lt;0),"high sales Low Profit","Normal")</f>
        <v>Normal</v>
      </c>
      <c r="N463">
        <v>330.58800000000002</v>
      </c>
      <c r="O463">
        <v>1</v>
      </c>
      <c r="P463">
        <v>0.4</v>
      </c>
      <c r="Q463">
        <v>-115.7058</v>
      </c>
      <c r="R463">
        <f>Derived_Metrics[[#This Row],[Selling Price]]*Derived_Metrics[[#This Row],[Quantity]]</f>
        <v>330.58800000000002</v>
      </c>
      <c r="S463" s="2">
        <f>IF(Derived_Metrics[[#This Row],[Revenue]]=0,0,Derived_Metrics[[#This Row],[Profit]]/Derived_Metrics[[#This Row],[Revenue]])</f>
        <v>-0.35</v>
      </c>
      <c r="T463" t="str">
        <f>IF(Derived_Metrics[[#This Row],[Profit]]&lt;0, "Loss","Profit")</f>
        <v>Loss</v>
      </c>
      <c r="U463" s="5">
        <f>Derived_Metrics[[#This Row],[Selling Price]]*Derived_Metrics[[#This Row],[Quantity]]*Derived_Metrics[[#This Row],[Discount]]</f>
        <v>132.23520000000002</v>
      </c>
      <c r="V463" t="str">
        <f>IF(Derived_Metrics[[#This Row],[Discount]]&gt;0,"Discount Applied","No Discount")</f>
        <v>Discount Applied</v>
      </c>
      <c r="W463" t="str">
        <f>IF(Derived_Metrics[[#This Row],[Discount]]&gt;0.3,"High Discount","Low Discount")</f>
        <v>High Discount</v>
      </c>
      <c r="X463" s="13">
        <f>SUMIFS(Derived_Metrics[Customer_Revenue_Share],Derived_Metrics[Customee_ Revenue _Rank],"&lt;="&amp;Derived_Metrics[[#This Row],[Customee_ Revenue _Rank]])</f>
        <v>0.91820983272220957</v>
      </c>
      <c r="Y463" t="str">
        <f>IF(Derived_Metrics[[#This Row],[Cumulative_Revenue_%]]&lt;=0.8,"Top 80% Revenue","Remaining 20% Revenue")</f>
        <v>Remaining 20% Revenue</v>
      </c>
    </row>
    <row r="464" spans="1:25" x14ac:dyDescent="0.25">
      <c r="A464" t="s">
        <v>2106</v>
      </c>
      <c r="B464" s="1">
        <v>42912</v>
      </c>
      <c r="C464" t="s">
        <v>2108</v>
      </c>
      <c r="D464" s="4">
        <f>SUMIFS(Derived_Metrics[Revenue],Derived_Metrics[Customer ID],Derived_Metrics[[#This Row],[Customer ID]])</f>
        <v>2632.25</v>
      </c>
      <c r="E464" s="4">
        <f>SUMIFS(Derived_Metrics[Profit],Derived_Metrics[Customer ID],Derived_Metrics[[#This Row],[Customer ID]])</f>
        <v>31.587</v>
      </c>
      <c r="F464" s="5">
        <f>_xlfn.PERCENTRANK.INC(Derived_Metrics[Customer Revenue],Derived_Metrics[[#This Row],[Customer Revenue]])</f>
        <v>0.35899999999999999</v>
      </c>
      <c r="G464" s="5" t="str" cm="1">
        <f t="array" ref="G464">_xlfn.IFS(Derived_Metrics[[#This Row],[Customer Revenue Percentile]]&gt;=0.8,"High Value",Derived_Metrics[[#This Row],[Customer Revenue Percentile]]&gt;=0.4,"Medium Value",TRUE,"Low Value")</f>
        <v>Low Value</v>
      </c>
      <c r="H464" s="12">
        <f>_xlfn.RANK.EQ(Derived_Metrics[[#This Row],[Customer Revenue]],Derived_Metrics[Customer Revenue],0)</f>
        <v>1359</v>
      </c>
      <c r="I464" s="15">
        <f>Derived_Metrics[[#This Row],[Customer Revenue]]/SUM(Derived_Metrics[Customer Revenue])</f>
        <v>1.6895906908667252E-4</v>
      </c>
      <c r="J464" t="s">
        <v>1182</v>
      </c>
      <c r="K464" s="5">
        <f>SUMIFS(Derived_Metrics[Revenue],Derived_Metrics[Product ID],Derived_Metrics[[#This Row],[Product ID]])</f>
        <v>6022.5879999999997</v>
      </c>
      <c r="L464" s="5">
        <f>SUMIFS(Derived_Metrics[Profit],Derived_Metrics[Product ID],Derived_Metrics[[#This Row],[Product ID]])</f>
        <v>46.327599999999997</v>
      </c>
      <c r="M464" s="5" t="str">
        <f>IF(AND(Derived_Metrics[[#This Row],[Product Revenue]]&gt;AVERAGE(Derived_Metrics[Product Revenue]),Derived_Metrics[[#This Row],[Product Profit]]&lt;0),"high sales Low Profit","Normal")</f>
        <v>Normal</v>
      </c>
      <c r="N464">
        <v>526.45000000000005</v>
      </c>
      <c r="O464">
        <v>5</v>
      </c>
      <c r="P464">
        <v>0</v>
      </c>
      <c r="Q464">
        <v>31.587</v>
      </c>
      <c r="R464">
        <f>Derived_Metrics[[#This Row],[Selling Price]]*Derived_Metrics[[#This Row],[Quantity]]</f>
        <v>2632.25</v>
      </c>
      <c r="S464" s="2">
        <f>IF(Derived_Metrics[[#This Row],[Revenue]]=0,0,Derived_Metrics[[#This Row],[Profit]]/Derived_Metrics[[#This Row],[Revenue]])</f>
        <v>1.2E-2</v>
      </c>
      <c r="T464" t="str">
        <f>IF(Derived_Metrics[[#This Row],[Profit]]&lt;0, "Loss","Profit")</f>
        <v>Profit</v>
      </c>
      <c r="U464" s="5">
        <f>Derived_Metrics[[#This Row],[Selling Price]]*Derived_Metrics[[#This Row],[Quantity]]*Derived_Metrics[[#This Row],[Discount]]</f>
        <v>0</v>
      </c>
      <c r="V464" t="str">
        <f>IF(Derived_Metrics[[#This Row],[Discount]]&gt;0,"Discount Applied","No Discount")</f>
        <v>No Discount</v>
      </c>
      <c r="W464" t="str">
        <f>IF(Derived_Metrics[[#This Row],[Discount]]&gt;0.3,"High Discount","Low Discount")</f>
        <v>Low Discount</v>
      </c>
      <c r="X464" s="13">
        <f>SUMIFS(Derived_Metrics[Customer_Revenue_Share],Derived_Metrics[Customee_ Revenue _Rank],"&lt;="&amp;Derived_Metrics[[#This Row],[Customee_ Revenue _Rank]])</f>
        <v>0.94143163556346077</v>
      </c>
      <c r="Y464" t="str">
        <f>IF(Derived_Metrics[[#This Row],[Cumulative_Revenue_%]]&lt;=0.8,"Top 80% Revenue","Remaining 20% Revenue")</f>
        <v>Remaining 20% Revenue</v>
      </c>
    </row>
    <row r="465" spans="1:25" x14ac:dyDescent="0.25">
      <c r="A465" t="s">
        <v>2110</v>
      </c>
      <c r="B465" s="1">
        <v>42845</v>
      </c>
      <c r="C465" t="s">
        <v>2112</v>
      </c>
      <c r="D465" s="4">
        <f>SUMIFS(Derived_Metrics[Revenue],Derived_Metrics[Customer ID],Derived_Metrics[[#This Row],[Customer ID]])</f>
        <v>3585.2700000000004</v>
      </c>
      <c r="E465" s="4">
        <f>SUMIFS(Derived_Metrics[Profit],Derived_Metrics[Customer ID],Derived_Metrics[[#This Row],[Customer ID]])</f>
        <v>-177.16900000000001</v>
      </c>
      <c r="F465" s="5">
        <f>_xlfn.PERCENTRANK.INC(Derived_Metrics[Customer Revenue],Derived_Metrics[[#This Row],[Customer Revenue]])</f>
        <v>0.45</v>
      </c>
      <c r="G465" s="5" t="str" cm="1">
        <f t="array" ref="G465">_xlfn.IFS(Derived_Metrics[[#This Row],[Customer Revenue Percentile]]&gt;=0.8,"High Value",Derived_Metrics[[#This Row],[Customer Revenue Percentile]]&gt;=0.4,"Medium Value",TRUE,"Low Value")</f>
        <v>Medium Value</v>
      </c>
      <c r="H465" s="12">
        <f>_xlfn.RANK.EQ(Derived_Metrics[[#This Row],[Customer Revenue]],Derived_Metrics[Customer Revenue],0)</f>
        <v>1163</v>
      </c>
      <c r="I465" s="15">
        <f>Derived_Metrics[[#This Row],[Customer Revenue]]/SUM(Derived_Metrics[Customer Revenue])</f>
        <v>2.3013159146143962E-4</v>
      </c>
      <c r="J465" t="s">
        <v>2114</v>
      </c>
      <c r="K465" s="5">
        <f>SUMIFS(Derived_Metrics[Revenue],Derived_Metrics[Product ID],Derived_Metrics[[#This Row],[Product ID]])</f>
        <v>832.5</v>
      </c>
      <c r="L465" s="5">
        <f>SUMIFS(Derived_Metrics[Profit],Derived_Metrics[Product ID],Derived_Metrics[[#This Row],[Product ID]])</f>
        <v>-42.180000000000007</v>
      </c>
      <c r="M465" s="5" t="str">
        <f>IF(AND(Derived_Metrics[[#This Row],[Product Revenue]]&gt;AVERAGE(Derived_Metrics[Product Revenue]),Derived_Metrics[[#This Row],[Product Profit]]&lt;0),"high sales Low Profit","Normal")</f>
        <v>Normal</v>
      </c>
      <c r="N465">
        <v>44.4</v>
      </c>
      <c r="O465">
        <v>2</v>
      </c>
      <c r="P465">
        <v>0.6</v>
      </c>
      <c r="Q465">
        <v>-52.17</v>
      </c>
      <c r="R465">
        <f>Derived_Metrics[[#This Row],[Selling Price]]*Derived_Metrics[[#This Row],[Quantity]]</f>
        <v>88.8</v>
      </c>
      <c r="S465" s="2">
        <f>IF(Derived_Metrics[[#This Row],[Revenue]]=0,0,Derived_Metrics[[#This Row],[Profit]]/Derived_Metrics[[#This Row],[Revenue]])</f>
        <v>-0.58750000000000002</v>
      </c>
      <c r="T465" t="str">
        <f>IF(Derived_Metrics[[#This Row],[Profit]]&lt;0, "Loss","Profit")</f>
        <v>Loss</v>
      </c>
      <c r="U465" s="5">
        <f>Derived_Metrics[[#This Row],[Selling Price]]*Derived_Metrics[[#This Row],[Quantity]]*Derived_Metrics[[#This Row],[Discount]]</f>
        <v>53.279999999999994</v>
      </c>
      <c r="V465" t="str">
        <f>IF(Derived_Metrics[[#This Row],[Discount]]&gt;0,"Discount Applied","No Discount")</f>
        <v>Discount Applied</v>
      </c>
      <c r="W465" t="str">
        <f>IF(Derived_Metrics[[#This Row],[Discount]]&gt;0.3,"High Discount","Low Discount")</f>
        <v>High Discount</v>
      </c>
      <c r="X465" s="13">
        <f>SUMIFS(Derived_Metrics[Customer_Revenue_Share],Derived_Metrics[Customee_ Revenue _Rank],"&lt;="&amp;Derived_Metrics[[#This Row],[Customee_ Revenue _Rank]])</f>
        <v>0.90265199084025338</v>
      </c>
      <c r="Y465" t="str">
        <f>IF(Derived_Metrics[[#This Row],[Cumulative_Revenue_%]]&lt;=0.8,"Top 80% Revenue","Remaining 20% Revenue")</f>
        <v>Remaining 20% Revenue</v>
      </c>
    </row>
    <row r="466" spans="1:25" x14ac:dyDescent="0.25">
      <c r="A466" t="s">
        <v>2116</v>
      </c>
      <c r="B466" s="1">
        <v>42630</v>
      </c>
      <c r="C466" t="s">
        <v>1151</v>
      </c>
      <c r="D466" s="4">
        <f>SUMIFS(Derived_Metrics[Revenue],Derived_Metrics[Customer ID],Derived_Metrics[[#This Row],[Customer ID]])</f>
        <v>23540.15</v>
      </c>
      <c r="E466" s="4">
        <f>SUMIFS(Derived_Metrics[Profit],Derived_Metrics[Customer ID],Derived_Metrics[[#This Row],[Customer ID]])</f>
        <v>1146.4878000000001</v>
      </c>
      <c r="F466" s="5">
        <f>_xlfn.PERCENTRANK.INC(Derived_Metrics[Customer Revenue],Derived_Metrics[[#This Row],[Customer Revenue]])</f>
        <v>0.93899999999999995</v>
      </c>
      <c r="G466" s="5" t="str" cm="1">
        <f t="array" ref="G466">_xlfn.IFS(Derived_Metrics[[#This Row],[Customer Revenue Percentile]]&gt;=0.8,"High Value",Derived_Metrics[[#This Row],[Customer Revenue Percentile]]&gt;=0.4,"Medium Value",TRUE,"Low Value")</f>
        <v>High Value</v>
      </c>
      <c r="H466" s="12">
        <f>_xlfn.RANK.EQ(Derived_Metrics[[#This Row],[Customer Revenue]],Derived_Metrics[Customer Revenue],0)</f>
        <v>123</v>
      </c>
      <c r="I466" s="15">
        <f>Derived_Metrics[[#This Row],[Customer Revenue]]/SUM(Derived_Metrics[Customer Revenue])</f>
        <v>1.5109969912282778E-3</v>
      </c>
      <c r="J466" t="s">
        <v>1270</v>
      </c>
      <c r="K466" s="5">
        <f>SUMIFS(Derived_Metrics[Revenue],Derived_Metrics[Product ID],Derived_Metrics[[#This Row],[Product ID]])</f>
        <v>1718.836</v>
      </c>
      <c r="L466" s="5">
        <f>SUMIFS(Derived_Metrics[Profit],Derived_Metrics[Product ID],Derived_Metrics[[#This Row],[Product ID]])</f>
        <v>23.538199999999989</v>
      </c>
      <c r="M466" s="5" t="str">
        <f>IF(AND(Derived_Metrics[[#This Row],[Product Revenue]]&gt;AVERAGE(Derived_Metrics[Product Revenue]),Derived_Metrics[[#This Row],[Product Profit]]&lt;0),"high sales Low Profit","Normal")</f>
        <v>Normal</v>
      </c>
      <c r="N466">
        <v>109.48</v>
      </c>
      <c r="O466">
        <v>2</v>
      </c>
      <c r="P466">
        <v>0</v>
      </c>
      <c r="Q466">
        <v>33.938800000000001</v>
      </c>
      <c r="R466">
        <f>Derived_Metrics[[#This Row],[Selling Price]]*Derived_Metrics[[#This Row],[Quantity]]</f>
        <v>218.96</v>
      </c>
      <c r="S466" s="2">
        <f>IF(Derived_Metrics[[#This Row],[Revenue]]=0,0,Derived_Metrics[[#This Row],[Profit]]/Derived_Metrics[[#This Row],[Revenue]])</f>
        <v>0.155</v>
      </c>
      <c r="T466" t="str">
        <f>IF(Derived_Metrics[[#This Row],[Profit]]&lt;0, "Loss","Profit")</f>
        <v>Profit</v>
      </c>
      <c r="U466" s="5">
        <f>Derived_Metrics[[#This Row],[Selling Price]]*Derived_Metrics[[#This Row],[Quantity]]*Derived_Metrics[[#This Row],[Discount]]</f>
        <v>0</v>
      </c>
      <c r="V466" t="str">
        <f>IF(Derived_Metrics[[#This Row],[Discount]]&gt;0,"Discount Applied","No Discount")</f>
        <v>No Discount</v>
      </c>
      <c r="W466" t="str">
        <f>IF(Derived_Metrics[[#This Row],[Discount]]&gt;0.3,"High Discount","Low Discount")</f>
        <v>Low Discount</v>
      </c>
      <c r="X466" s="13">
        <f>SUMIFS(Derived_Metrics[Customer_Revenue_Share],Derived_Metrics[Customee_ Revenue _Rank],"&lt;="&amp;Derived_Metrics[[#This Row],[Customee_ Revenue _Rank]])</f>
        <v>0.28299891225452484</v>
      </c>
      <c r="Y466" t="str">
        <f>IF(Derived_Metrics[[#This Row],[Cumulative_Revenue_%]]&lt;=0.8,"Top 80% Revenue","Remaining 20% Revenue")</f>
        <v>Top 80% Revenue</v>
      </c>
    </row>
    <row r="467" spans="1:25" x14ac:dyDescent="0.25">
      <c r="A467" t="s">
        <v>2120</v>
      </c>
      <c r="B467" s="1">
        <v>42902</v>
      </c>
      <c r="C467" t="s">
        <v>1692</v>
      </c>
      <c r="D467" s="4">
        <f>SUMIFS(Derived_Metrics[Revenue],Derived_Metrics[Customer ID],Derived_Metrics[[#This Row],[Customer ID]])</f>
        <v>13667.268</v>
      </c>
      <c r="E467" s="4">
        <f>SUMIFS(Derived_Metrics[Profit],Derived_Metrics[Customer ID],Derived_Metrics[[#This Row],[Customer ID]])</f>
        <v>-150.19200000000004</v>
      </c>
      <c r="F467" s="5">
        <f>_xlfn.PERCENTRANK.INC(Derived_Metrics[Customer Revenue],Derived_Metrics[[#This Row],[Customer Revenue]])</f>
        <v>0.85799999999999998</v>
      </c>
      <c r="G467" s="5" t="str" cm="1">
        <f t="array" ref="G467">_xlfn.IFS(Derived_Metrics[[#This Row],[Customer Revenue Percentile]]&gt;=0.8,"High Value",Derived_Metrics[[#This Row],[Customer Revenue Percentile]]&gt;=0.4,"Medium Value",TRUE,"Low Value")</f>
        <v>High Value</v>
      </c>
      <c r="H467" s="12">
        <f>_xlfn.RANK.EQ(Derived_Metrics[[#This Row],[Customer Revenue]],Derived_Metrics[Customer Revenue],0)</f>
        <v>297</v>
      </c>
      <c r="I467" s="15">
        <f>Derived_Metrics[[#This Row],[Customer Revenue]]/SUM(Derived_Metrics[Customer Revenue])</f>
        <v>8.7727566843501508E-4</v>
      </c>
      <c r="J467" t="s">
        <v>525</v>
      </c>
      <c r="K467" s="5">
        <f>SUMIFS(Derived_Metrics[Revenue],Derived_Metrics[Product ID],Derived_Metrics[[#This Row],[Product ID]])</f>
        <v>41197.32</v>
      </c>
      <c r="L467" s="5">
        <f>SUMIFS(Derived_Metrics[Profit],Derived_Metrics[Product ID],Derived_Metrics[[#This Row],[Product ID]])</f>
        <v>814.41599999999994</v>
      </c>
      <c r="M467" s="5" t="str">
        <f>IF(AND(Derived_Metrics[[#This Row],[Product Revenue]]&gt;AVERAGE(Derived_Metrics[Product Revenue]),Derived_Metrics[[#This Row],[Product Profit]]&lt;0),"high sales Low Profit","Normal")</f>
        <v>Normal</v>
      </c>
      <c r="N467">
        <v>1212.96</v>
      </c>
      <c r="O467">
        <v>7</v>
      </c>
      <c r="P467">
        <v>0.2</v>
      </c>
      <c r="Q467">
        <v>90.971999999999994</v>
      </c>
      <c r="R467">
        <f>Derived_Metrics[[#This Row],[Selling Price]]*Derived_Metrics[[#This Row],[Quantity]]</f>
        <v>8490.7200000000012</v>
      </c>
      <c r="S467" s="2">
        <f>IF(Derived_Metrics[[#This Row],[Revenue]]=0,0,Derived_Metrics[[#This Row],[Profit]]/Derived_Metrics[[#This Row],[Revenue]])</f>
        <v>1.0714285714285713E-2</v>
      </c>
      <c r="T467" t="str">
        <f>IF(Derived_Metrics[[#This Row],[Profit]]&lt;0, "Loss","Profit")</f>
        <v>Profit</v>
      </c>
      <c r="U467" s="5">
        <f>Derived_Metrics[[#This Row],[Selling Price]]*Derived_Metrics[[#This Row],[Quantity]]*Derived_Metrics[[#This Row],[Discount]]</f>
        <v>1698.1440000000002</v>
      </c>
      <c r="V467" t="str">
        <f>IF(Derived_Metrics[[#This Row],[Discount]]&gt;0,"Discount Applied","No Discount")</f>
        <v>Discount Applied</v>
      </c>
      <c r="W467" t="str">
        <f>IF(Derived_Metrics[[#This Row],[Discount]]&gt;0.3,"High Discount","Low Discount")</f>
        <v>Low Discount</v>
      </c>
      <c r="X467" s="13">
        <f>SUMIFS(Derived_Metrics[Customer_Revenue_Share],Derived_Metrics[Customee_ Revenue _Rank],"&lt;="&amp;Derived_Metrics[[#This Row],[Customee_ Revenue _Rank]])</f>
        <v>0.47721411955482895</v>
      </c>
      <c r="Y467" t="str">
        <f>IF(Derived_Metrics[[#This Row],[Cumulative_Revenue_%]]&lt;=0.8,"Top 80% Revenue","Remaining 20% Revenue")</f>
        <v>Top 80% Revenue</v>
      </c>
    </row>
    <row r="468" spans="1:25" x14ac:dyDescent="0.25">
      <c r="A468" t="s">
        <v>2121</v>
      </c>
      <c r="B468" s="1">
        <v>42888</v>
      </c>
      <c r="C468" t="s">
        <v>2122</v>
      </c>
      <c r="D468" s="4">
        <f>SUMIFS(Derived_Metrics[Revenue],Derived_Metrics[Customer ID],Derived_Metrics[[#This Row],[Customer ID]])</f>
        <v>2367.6779999999999</v>
      </c>
      <c r="E468" s="4">
        <f>SUMIFS(Derived_Metrics[Profit],Derived_Metrics[Customer ID],Derived_Metrics[[#This Row],[Customer ID]])</f>
        <v>110.37320000000003</v>
      </c>
      <c r="F468" s="5">
        <f>_xlfn.PERCENTRANK.INC(Derived_Metrics[Customer Revenue],Derived_Metrics[[#This Row],[Customer Revenue]])</f>
        <v>0.33200000000000002</v>
      </c>
      <c r="G468" s="5" t="str" cm="1">
        <f t="array" ref="G468">_xlfn.IFS(Derived_Metrics[[#This Row],[Customer Revenue Percentile]]&gt;=0.8,"High Value",Derived_Metrics[[#This Row],[Customer Revenue Percentile]]&gt;=0.4,"Medium Value",TRUE,"Low Value")</f>
        <v>Low Value</v>
      </c>
      <c r="H468" s="12">
        <f>_xlfn.RANK.EQ(Derived_Metrics[[#This Row],[Customer Revenue]],Derived_Metrics[Customer Revenue],0)</f>
        <v>1412</v>
      </c>
      <c r="I468" s="15">
        <f>Derived_Metrics[[#This Row],[Customer Revenue]]/SUM(Derived_Metrics[Customer Revenue])</f>
        <v>1.5197670083654462E-4</v>
      </c>
      <c r="J468" t="s">
        <v>809</v>
      </c>
      <c r="K468" s="5">
        <f>SUMIFS(Derived_Metrics[Revenue],Derived_Metrics[Product ID],Derived_Metrics[[#This Row],[Product ID]])</f>
        <v>16444.629499999999</v>
      </c>
      <c r="L468" s="5">
        <f>SUMIFS(Derived_Metrics[Profit],Derived_Metrics[Product ID],Derived_Metrics[[#This Row],[Product ID]])</f>
        <v>135.58870000000002</v>
      </c>
      <c r="M468" s="5" t="str">
        <f>IF(AND(Derived_Metrics[[#This Row],[Product Revenue]]&gt;AVERAGE(Derived_Metrics[Product Revenue]),Derived_Metrics[[#This Row],[Product Profit]]&lt;0),"high sales Low Profit","Normal")</f>
        <v>Normal</v>
      </c>
      <c r="N468">
        <v>359.97</v>
      </c>
      <c r="O468">
        <v>3</v>
      </c>
      <c r="P468">
        <v>0</v>
      </c>
      <c r="Q468">
        <v>79.193399999999997</v>
      </c>
      <c r="R468">
        <f>Derived_Metrics[[#This Row],[Selling Price]]*Derived_Metrics[[#This Row],[Quantity]]</f>
        <v>1079.9100000000001</v>
      </c>
      <c r="S468" s="2">
        <f>IF(Derived_Metrics[[#This Row],[Revenue]]=0,0,Derived_Metrics[[#This Row],[Profit]]/Derived_Metrics[[#This Row],[Revenue]])</f>
        <v>7.333333333333332E-2</v>
      </c>
      <c r="T468" t="str">
        <f>IF(Derived_Metrics[[#This Row],[Profit]]&lt;0, "Loss","Profit")</f>
        <v>Profit</v>
      </c>
      <c r="U468" s="5">
        <f>Derived_Metrics[[#This Row],[Selling Price]]*Derived_Metrics[[#This Row],[Quantity]]*Derived_Metrics[[#This Row],[Discount]]</f>
        <v>0</v>
      </c>
      <c r="V468" t="str">
        <f>IF(Derived_Metrics[[#This Row],[Discount]]&gt;0,"Discount Applied","No Discount")</f>
        <v>No Discount</v>
      </c>
      <c r="W468" t="str">
        <f>IF(Derived_Metrics[[#This Row],[Discount]]&gt;0.3,"High Discount","Low Discount")</f>
        <v>Low Discount</v>
      </c>
      <c r="X468" s="13">
        <f>SUMIFS(Derived_Metrics[Customer_Revenue_Share],Derived_Metrics[Customee_ Revenue _Rank],"&lt;="&amp;Derived_Metrics[[#This Row],[Customee_ Revenue _Rank]])</f>
        <v>0.95050666050702726</v>
      </c>
      <c r="Y468" t="str">
        <f>IF(Derived_Metrics[[#This Row],[Cumulative_Revenue_%]]&lt;=0.8,"Top 80% Revenue","Remaining 20% Revenue")</f>
        <v>Remaining 20% Revenue</v>
      </c>
    </row>
    <row r="469" spans="1:25" x14ac:dyDescent="0.25">
      <c r="A469" t="s">
        <v>2124</v>
      </c>
      <c r="B469" s="1">
        <v>42158</v>
      </c>
      <c r="C469" t="s">
        <v>2125</v>
      </c>
      <c r="D469" s="4">
        <f>SUMIFS(Derived_Metrics[Revenue],Derived_Metrics[Customer ID],Derived_Metrics[[#This Row],[Customer ID]])</f>
        <v>3046.8199999999997</v>
      </c>
      <c r="E469" s="4">
        <f>SUMIFS(Derived_Metrics[Profit],Derived_Metrics[Customer ID],Derived_Metrics[[#This Row],[Customer ID]])</f>
        <v>95.757199999999997</v>
      </c>
      <c r="F469" s="5">
        <f>_xlfn.PERCENTRANK.INC(Derived_Metrics[Customer Revenue],Derived_Metrics[[#This Row],[Customer Revenue]])</f>
        <v>0.39600000000000002</v>
      </c>
      <c r="G469" s="5" t="str" cm="1">
        <f t="array" ref="G469">_xlfn.IFS(Derived_Metrics[[#This Row],[Customer Revenue Percentile]]&gt;=0.8,"High Value",Derived_Metrics[[#This Row],[Customer Revenue Percentile]]&gt;=0.4,"Medium Value",TRUE,"Low Value")</f>
        <v>Low Value</v>
      </c>
      <c r="H469" s="12">
        <f>_xlfn.RANK.EQ(Derived_Metrics[[#This Row],[Customer Revenue]],Derived_Metrics[Customer Revenue],0)</f>
        <v>1280</v>
      </c>
      <c r="I469" s="15">
        <f>Derived_Metrics[[#This Row],[Customer Revenue]]/SUM(Derived_Metrics[Customer Revenue])</f>
        <v>1.9556952070458943E-4</v>
      </c>
      <c r="J469" t="s">
        <v>2127</v>
      </c>
      <c r="K469" s="5">
        <f>SUMIFS(Derived_Metrics[Revenue],Derived_Metrics[Product ID],Derived_Metrics[[#This Row],[Product ID]])</f>
        <v>7349.6759999999995</v>
      </c>
      <c r="L469" s="5">
        <f>SUMIFS(Derived_Metrics[Profit],Derived_Metrics[Product ID],Derived_Metrics[[#This Row],[Product ID]])</f>
        <v>318.36160000000001</v>
      </c>
      <c r="M469" s="5" t="str">
        <f>IF(AND(Derived_Metrics[[#This Row],[Product Revenue]]&gt;AVERAGE(Derived_Metrics[Product Revenue]),Derived_Metrics[[#This Row],[Product Profit]]&lt;0),"high sales Low Profit","Normal")</f>
        <v>Normal</v>
      </c>
      <c r="N469">
        <v>435.26</v>
      </c>
      <c r="O469">
        <v>7</v>
      </c>
      <c r="P469">
        <v>0</v>
      </c>
      <c r="Q469">
        <v>95.757199999999997</v>
      </c>
      <c r="R469">
        <f>Derived_Metrics[[#This Row],[Selling Price]]*Derived_Metrics[[#This Row],[Quantity]]</f>
        <v>3046.8199999999997</v>
      </c>
      <c r="S469" s="2">
        <f>IF(Derived_Metrics[[#This Row],[Revenue]]=0,0,Derived_Metrics[[#This Row],[Profit]]/Derived_Metrics[[#This Row],[Revenue]])</f>
        <v>3.1428571428571431E-2</v>
      </c>
      <c r="T469" t="str">
        <f>IF(Derived_Metrics[[#This Row],[Profit]]&lt;0, "Loss","Profit")</f>
        <v>Profit</v>
      </c>
      <c r="U469" s="5">
        <f>Derived_Metrics[[#This Row],[Selling Price]]*Derived_Metrics[[#This Row],[Quantity]]*Derived_Metrics[[#This Row],[Discount]]</f>
        <v>0</v>
      </c>
      <c r="V469" t="str">
        <f>IF(Derived_Metrics[[#This Row],[Discount]]&gt;0,"Discount Applied","No Discount")</f>
        <v>No Discount</v>
      </c>
      <c r="W469" t="str">
        <f>IF(Derived_Metrics[[#This Row],[Discount]]&gt;0.3,"High Discount","Low Discount")</f>
        <v>Low Discount</v>
      </c>
      <c r="X469" s="13">
        <f>SUMIFS(Derived_Metrics[Customer_Revenue_Share],Derived_Metrics[Customee_ Revenue _Rank],"&lt;="&amp;Derived_Metrics[[#This Row],[Customee_ Revenue _Rank]])</f>
        <v>0.92691910304517644</v>
      </c>
      <c r="Y469" t="str">
        <f>IF(Derived_Metrics[[#This Row],[Cumulative_Revenue_%]]&lt;=0.8,"Top 80% Revenue","Remaining 20% Revenue")</f>
        <v>Remaining 20% Revenue</v>
      </c>
    </row>
    <row r="470" spans="1:25" x14ac:dyDescent="0.25">
      <c r="A470" t="s">
        <v>2129</v>
      </c>
      <c r="B470" s="1">
        <v>41708</v>
      </c>
      <c r="C470" t="s">
        <v>471</v>
      </c>
      <c r="D470" s="4">
        <f>SUMIFS(Derived_Metrics[Revenue],Derived_Metrics[Customer ID],Derived_Metrics[[#This Row],[Customer ID]])</f>
        <v>10929.456000000002</v>
      </c>
      <c r="E470" s="4">
        <f>SUMIFS(Derived_Metrics[Profit],Derived_Metrics[Customer ID],Derived_Metrics[[#This Row],[Customer ID]])</f>
        <v>-280.33440000000002</v>
      </c>
      <c r="F470" s="5">
        <f>_xlfn.PERCENTRANK.INC(Derived_Metrics[Customer Revenue],Derived_Metrics[[#This Row],[Customer Revenue]])</f>
        <v>0.78700000000000003</v>
      </c>
      <c r="G470" s="5" t="str" cm="1">
        <f t="array" ref="G470">_xlfn.IFS(Derived_Metrics[[#This Row],[Customer Revenue Percentile]]&gt;=0.8,"High Value",Derived_Metrics[[#This Row],[Customer Revenue Percentile]]&gt;=0.4,"Medium Value",TRUE,"Low Value")</f>
        <v>Medium Value</v>
      </c>
      <c r="H470" s="12">
        <f>_xlfn.RANK.EQ(Derived_Metrics[[#This Row],[Customer Revenue]],Derived_Metrics[Customer Revenue],0)</f>
        <v>450</v>
      </c>
      <c r="I470" s="15">
        <f>Derived_Metrics[[#This Row],[Customer Revenue]]/SUM(Derived_Metrics[Customer Revenue])</f>
        <v>7.0154077742758017E-4</v>
      </c>
      <c r="J470" t="s">
        <v>2130</v>
      </c>
      <c r="K470" s="5">
        <f>SUMIFS(Derived_Metrics[Revenue],Derived_Metrics[Product ID],Derived_Metrics[[#This Row],[Product ID]])</f>
        <v>1272.9590000000001</v>
      </c>
      <c r="L470" s="5">
        <f>SUMIFS(Derived_Metrics[Profit],Derived_Metrics[Product ID],Derived_Metrics[[#This Row],[Product ID]])</f>
        <v>-39.443800000000003</v>
      </c>
      <c r="M470" s="5" t="str">
        <f>IF(AND(Derived_Metrics[[#This Row],[Product Revenue]]&gt;AVERAGE(Derived_Metrics[Product Revenue]),Derived_Metrics[[#This Row],[Product Profit]]&lt;0),"high sales Low Profit","Normal")</f>
        <v>Normal</v>
      </c>
      <c r="N470">
        <v>143.43199999999999</v>
      </c>
      <c r="O470">
        <v>1</v>
      </c>
      <c r="P470">
        <v>0.2</v>
      </c>
      <c r="Q470">
        <v>3.5857999999999999</v>
      </c>
      <c r="R470">
        <f>Derived_Metrics[[#This Row],[Selling Price]]*Derived_Metrics[[#This Row],[Quantity]]</f>
        <v>143.43199999999999</v>
      </c>
      <c r="S470" s="2">
        <f>IF(Derived_Metrics[[#This Row],[Revenue]]=0,0,Derived_Metrics[[#This Row],[Profit]]/Derived_Metrics[[#This Row],[Revenue]])</f>
        <v>2.5000000000000001E-2</v>
      </c>
      <c r="T470" t="str">
        <f>IF(Derived_Metrics[[#This Row],[Profit]]&lt;0, "Loss","Profit")</f>
        <v>Profit</v>
      </c>
      <c r="U470" s="5">
        <f>Derived_Metrics[[#This Row],[Selling Price]]*Derived_Metrics[[#This Row],[Quantity]]*Derived_Metrics[[#This Row],[Discount]]</f>
        <v>28.686399999999999</v>
      </c>
      <c r="V470" t="str">
        <f>IF(Derived_Metrics[[#This Row],[Discount]]&gt;0,"Discount Applied","No Discount")</f>
        <v>Discount Applied</v>
      </c>
      <c r="W470" t="str">
        <f>IF(Derived_Metrics[[#This Row],[Discount]]&gt;0.3,"High Discount","Low Discount")</f>
        <v>Low Discount</v>
      </c>
      <c r="X470" s="13">
        <f>SUMIFS(Derived_Metrics[Customer_Revenue_Share],Derived_Metrics[Customee_ Revenue _Rank],"&lt;="&amp;Derived_Metrics[[#This Row],[Customee_ Revenue _Rank]])</f>
        <v>0.59425229686394077</v>
      </c>
      <c r="Y470" t="str">
        <f>IF(Derived_Metrics[[#This Row],[Cumulative_Revenue_%]]&lt;=0.8,"Top 80% Revenue","Remaining 20% Revenue")</f>
        <v>Top 80% Revenue</v>
      </c>
    </row>
    <row r="471" spans="1:25" x14ac:dyDescent="0.25">
      <c r="A471" t="s">
        <v>2129</v>
      </c>
      <c r="B471" s="1">
        <v>41708</v>
      </c>
      <c r="C471" t="s">
        <v>471</v>
      </c>
      <c r="D471" s="4">
        <f>SUMIFS(Derived_Metrics[Revenue],Derived_Metrics[Customer ID],Derived_Metrics[[#This Row],[Customer ID]])</f>
        <v>10929.456000000002</v>
      </c>
      <c r="E471" s="4">
        <f>SUMIFS(Derived_Metrics[Profit],Derived_Metrics[Customer ID],Derived_Metrics[[#This Row],[Customer ID]])</f>
        <v>-280.33440000000002</v>
      </c>
      <c r="F471" s="5">
        <f>_xlfn.PERCENTRANK.INC(Derived_Metrics[Customer Revenue],Derived_Metrics[[#This Row],[Customer Revenue]])</f>
        <v>0.78700000000000003</v>
      </c>
      <c r="G471" s="5" t="str" cm="1">
        <f t="array" ref="G471">_xlfn.IFS(Derived_Metrics[[#This Row],[Customer Revenue Percentile]]&gt;=0.8,"High Value",Derived_Metrics[[#This Row],[Customer Revenue Percentile]]&gt;=0.4,"Medium Value",TRUE,"Low Value")</f>
        <v>Medium Value</v>
      </c>
      <c r="H471" s="12">
        <f>_xlfn.RANK.EQ(Derived_Metrics[[#This Row],[Customer Revenue]],Derived_Metrics[Customer Revenue],0)</f>
        <v>450</v>
      </c>
      <c r="I471" s="15">
        <f>Derived_Metrics[[#This Row],[Customer Revenue]]/SUM(Derived_Metrics[Customer Revenue])</f>
        <v>7.0154077742758017E-4</v>
      </c>
      <c r="J471" t="s">
        <v>67</v>
      </c>
      <c r="K471" s="5">
        <f>SUMIFS(Derived_Metrics[Revenue],Derived_Metrics[Product ID],Derived_Metrics[[#This Row],[Product ID]])</f>
        <v>2467.4320000000002</v>
      </c>
      <c r="L471" s="5">
        <f>SUMIFS(Derived_Metrics[Profit],Derived_Metrics[Product ID],Derived_Metrics[[#This Row],[Product ID]])</f>
        <v>76.979799999999997</v>
      </c>
      <c r="M471" s="5" t="str">
        <f>IF(AND(Derived_Metrics[[#This Row],[Product Revenue]]&gt;AVERAGE(Derived_Metrics[Product Revenue]),Derived_Metrics[[#This Row],[Product Profit]]&lt;0),"high sales Low Profit","Normal")</f>
        <v>Normal</v>
      </c>
      <c r="N471">
        <v>122.352</v>
      </c>
      <c r="O471">
        <v>3</v>
      </c>
      <c r="P471">
        <v>0.2</v>
      </c>
      <c r="Q471">
        <v>13.7646</v>
      </c>
      <c r="R471">
        <f>Derived_Metrics[[#This Row],[Selling Price]]*Derived_Metrics[[#This Row],[Quantity]]</f>
        <v>367.05600000000004</v>
      </c>
      <c r="S471" s="2">
        <f>IF(Derived_Metrics[[#This Row],[Revenue]]=0,0,Derived_Metrics[[#This Row],[Profit]]/Derived_Metrics[[#This Row],[Revenue]])</f>
        <v>3.7499999999999999E-2</v>
      </c>
      <c r="T471" t="str">
        <f>IF(Derived_Metrics[[#This Row],[Profit]]&lt;0, "Loss","Profit")</f>
        <v>Profit</v>
      </c>
      <c r="U471" s="5">
        <f>Derived_Metrics[[#This Row],[Selling Price]]*Derived_Metrics[[#This Row],[Quantity]]*Derived_Metrics[[#This Row],[Discount]]</f>
        <v>73.411200000000008</v>
      </c>
      <c r="V471" t="str">
        <f>IF(Derived_Metrics[[#This Row],[Discount]]&gt;0,"Discount Applied","No Discount")</f>
        <v>Discount Applied</v>
      </c>
      <c r="W471" t="str">
        <f>IF(Derived_Metrics[[#This Row],[Discount]]&gt;0.3,"High Discount","Low Discount")</f>
        <v>Low Discount</v>
      </c>
      <c r="X471" s="13">
        <f>SUMIFS(Derived_Metrics[Customer_Revenue_Share],Derived_Metrics[Customee_ Revenue _Rank],"&lt;="&amp;Derived_Metrics[[#This Row],[Customee_ Revenue _Rank]])</f>
        <v>0.59425229686394077</v>
      </c>
      <c r="Y471" t="str">
        <f>IF(Derived_Metrics[[#This Row],[Cumulative_Revenue_%]]&lt;=0.8,"Top 80% Revenue","Remaining 20% Revenue")</f>
        <v>Top 80% Revenue</v>
      </c>
    </row>
    <row r="472" spans="1:25" x14ac:dyDescent="0.25">
      <c r="A472" t="s">
        <v>2132</v>
      </c>
      <c r="B472" s="1">
        <v>41817</v>
      </c>
      <c r="C472" t="s">
        <v>2134</v>
      </c>
      <c r="D472" s="4">
        <f>SUMIFS(Derived_Metrics[Revenue],Derived_Metrics[Customer ID],Derived_Metrics[[#This Row],[Customer ID]])</f>
        <v>85.98</v>
      </c>
      <c r="E472" s="4">
        <f>SUMIFS(Derived_Metrics[Profit],Derived_Metrics[Customer ID],Derived_Metrics[[#This Row],[Customer ID]])</f>
        <v>22.354800000000001</v>
      </c>
      <c r="F472" s="5">
        <f>_xlfn.PERCENTRANK.INC(Derived_Metrics[Customer Revenue],Derived_Metrics[[#This Row],[Customer Revenue]])</f>
        <v>1.7000000000000001E-2</v>
      </c>
      <c r="G472" s="5" t="str" cm="1">
        <f t="array" ref="G472">_xlfn.IFS(Derived_Metrics[[#This Row],[Customer Revenue Percentile]]&gt;=0.8,"High Value",Derived_Metrics[[#This Row],[Customer Revenue Percentile]]&gt;=0.4,"Medium Value",TRUE,"Low Value")</f>
        <v>Low Value</v>
      </c>
      <c r="H472" s="12">
        <f>_xlfn.RANK.EQ(Derived_Metrics[[#This Row],[Customer Revenue]],Derived_Metrics[Customer Revenue],0)</f>
        <v>2084</v>
      </c>
      <c r="I472" s="15">
        <f>Derived_Metrics[[#This Row],[Customer Revenue]]/SUM(Derived_Metrics[Customer Revenue])</f>
        <v>5.5188909716296337E-6</v>
      </c>
      <c r="J472" t="s">
        <v>1479</v>
      </c>
      <c r="K472" s="5">
        <f>SUMIFS(Derived_Metrics[Revenue],Derived_Metrics[Product ID],Derived_Metrics[[#This Row],[Product ID]])</f>
        <v>15308.739</v>
      </c>
      <c r="L472" s="5">
        <f>SUMIFS(Derived_Metrics[Profit],Derived_Metrics[Product ID],Derived_Metrics[[#This Row],[Product ID]])</f>
        <v>-226.12739999999997</v>
      </c>
      <c r="M472" s="5" t="str">
        <f>IF(AND(Derived_Metrics[[#This Row],[Product Revenue]]&gt;AVERAGE(Derived_Metrics[Product Revenue]),Derived_Metrics[[#This Row],[Product Profit]]&lt;0),"high sales Low Profit","Normal")</f>
        <v>high sales Low Profit</v>
      </c>
      <c r="N472">
        <v>85.98</v>
      </c>
      <c r="O472">
        <v>1</v>
      </c>
      <c r="P472">
        <v>0</v>
      </c>
      <c r="Q472">
        <v>22.354800000000001</v>
      </c>
      <c r="R472">
        <f>Derived_Metrics[[#This Row],[Selling Price]]*Derived_Metrics[[#This Row],[Quantity]]</f>
        <v>85.98</v>
      </c>
      <c r="S472" s="2">
        <f>IF(Derived_Metrics[[#This Row],[Revenue]]=0,0,Derived_Metrics[[#This Row],[Profit]]/Derived_Metrics[[#This Row],[Revenue]])</f>
        <v>0.26</v>
      </c>
      <c r="T472" t="str">
        <f>IF(Derived_Metrics[[#This Row],[Profit]]&lt;0, "Loss","Profit")</f>
        <v>Profit</v>
      </c>
      <c r="U472" s="5">
        <f>Derived_Metrics[[#This Row],[Selling Price]]*Derived_Metrics[[#This Row],[Quantity]]*Derived_Metrics[[#This Row],[Discount]]</f>
        <v>0</v>
      </c>
      <c r="V472" t="str">
        <f>IF(Derived_Metrics[[#This Row],[Discount]]&gt;0,"Discount Applied","No Discount")</f>
        <v>No Discount</v>
      </c>
      <c r="W472" t="str">
        <f>IF(Derived_Metrics[[#This Row],[Discount]]&gt;0.3,"High Discount","Low Discount")</f>
        <v>Low Discount</v>
      </c>
      <c r="X472" s="13">
        <f>SUMIFS(Derived_Metrics[Customer_Revenue_Share],Derived_Metrics[Customee_ Revenue _Rank],"&lt;="&amp;Derived_Metrics[[#This Row],[Customee_ Revenue _Rank]])</f>
        <v>0.99988359113292291</v>
      </c>
      <c r="Y472" t="str">
        <f>IF(Derived_Metrics[[#This Row],[Cumulative_Revenue_%]]&lt;=0.8,"Top 80% Revenue","Remaining 20% Revenue")</f>
        <v>Remaining 20% Revenue</v>
      </c>
    </row>
    <row r="473" spans="1:25" x14ac:dyDescent="0.25">
      <c r="A473" t="s">
        <v>2137</v>
      </c>
      <c r="B473" s="1">
        <v>43038</v>
      </c>
      <c r="C473" t="s">
        <v>2138</v>
      </c>
      <c r="D473" s="4">
        <f>SUMIFS(Derived_Metrics[Revenue],Derived_Metrics[Customer ID],Derived_Metrics[[#This Row],[Customer ID]])</f>
        <v>9428.0080000000016</v>
      </c>
      <c r="E473" s="4">
        <f>SUMIFS(Derived_Metrics[Profit],Derived_Metrics[Customer ID],Derived_Metrics[[#This Row],[Customer ID]])</f>
        <v>110.35299999999999</v>
      </c>
      <c r="F473" s="5">
        <f>_xlfn.PERCENTRANK.INC(Derived_Metrics[Customer Revenue],Derived_Metrics[[#This Row],[Customer Revenue]])</f>
        <v>0.71899999999999997</v>
      </c>
      <c r="G473" s="5" t="str" cm="1">
        <f t="array" ref="G473">_xlfn.IFS(Derived_Metrics[[#This Row],[Customer Revenue Percentile]]&gt;=0.8,"High Value",Derived_Metrics[[#This Row],[Customer Revenue Percentile]]&gt;=0.4,"Medium Value",TRUE,"Low Value")</f>
        <v>Medium Value</v>
      </c>
      <c r="H473" s="12">
        <f>_xlfn.RANK.EQ(Derived_Metrics[[#This Row],[Customer Revenue]],Derived_Metrics[Customer Revenue],0)</f>
        <v>592</v>
      </c>
      <c r="I473" s="15">
        <f>Derived_Metrics[[#This Row],[Customer Revenue]]/SUM(Derived_Metrics[Customer Revenue])</f>
        <v>6.0516571565075563E-4</v>
      </c>
      <c r="J473" t="s">
        <v>1965</v>
      </c>
      <c r="K473" s="5">
        <f>SUMIFS(Derived_Metrics[Revenue],Derived_Metrics[Product ID],Derived_Metrics[[#This Row],[Product ID]])</f>
        <v>10012.916000000001</v>
      </c>
      <c r="L473" s="5">
        <f>SUMIFS(Derived_Metrics[Profit],Derived_Metrics[Product ID],Derived_Metrics[[#This Row],[Product ID]])</f>
        <v>-131.107</v>
      </c>
      <c r="M473" s="5" t="str">
        <f>IF(AND(Derived_Metrics[[#This Row],[Product Revenue]]&gt;AVERAGE(Derived_Metrics[Product Revenue]),Derived_Metrics[[#This Row],[Product Profit]]&lt;0),"high sales Low Profit","Normal")</f>
        <v>Normal</v>
      </c>
      <c r="N473">
        <v>97.567999999999998</v>
      </c>
      <c r="O473">
        <v>2</v>
      </c>
      <c r="P473">
        <v>0.2</v>
      </c>
      <c r="Q473">
        <v>-6.0979999999999999</v>
      </c>
      <c r="R473">
        <f>Derived_Metrics[[#This Row],[Selling Price]]*Derived_Metrics[[#This Row],[Quantity]]</f>
        <v>195.136</v>
      </c>
      <c r="S473" s="2">
        <f>IF(Derived_Metrics[[#This Row],[Revenue]]=0,0,Derived_Metrics[[#This Row],[Profit]]/Derived_Metrics[[#This Row],[Revenue]])</f>
        <v>-3.125E-2</v>
      </c>
      <c r="T473" t="str">
        <f>IF(Derived_Metrics[[#This Row],[Profit]]&lt;0, "Loss","Profit")</f>
        <v>Loss</v>
      </c>
      <c r="U473" s="5">
        <f>Derived_Metrics[[#This Row],[Selling Price]]*Derived_Metrics[[#This Row],[Quantity]]*Derived_Metrics[[#This Row],[Discount]]</f>
        <v>39.027200000000001</v>
      </c>
      <c r="V473" t="str">
        <f>IF(Derived_Metrics[[#This Row],[Discount]]&gt;0,"Discount Applied","No Discount")</f>
        <v>Discount Applied</v>
      </c>
      <c r="W473" t="str">
        <f>IF(Derived_Metrics[[#This Row],[Discount]]&gt;0.3,"High Discount","Low Discount")</f>
        <v>Low Discount</v>
      </c>
      <c r="X473" s="13">
        <f>SUMIFS(Derived_Metrics[Customer_Revenue_Share],Derived_Metrics[Customee_ Revenue _Rank],"&lt;="&amp;Derived_Metrics[[#This Row],[Customee_ Revenue _Rank]])</f>
        <v>0.68777618230603932</v>
      </c>
      <c r="Y473" t="str">
        <f>IF(Derived_Metrics[[#This Row],[Cumulative_Revenue_%]]&lt;=0.8,"Top 80% Revenue","Remaining 20% Revenue")</f>
        <v>Top 80% Revenue</v>
      </c>
    </row>
    <row r="474" spans="1:25" x14ac:dyDescent="0.25">
      <c r="A474" t="s">
        <v>2137</v>
      </c>
      <c r="B474" s="1">
        <v>43038</v>
      </c>
      <c r="C474" t="s">
        <v>2138</v>
      </c>
      <c r="D474" s="4">
        <f>SUMIFS(Derived_Metrics[Revenue],Derived_Metrics[Customer ID],Derived_Metrics[[#This Row],[Customer ID]])</f>
        <v>9428.0080000000016</v>
      </c>
      <c r="E474" s="4">
        <f>SUMIFS(Derived_Metrics[Profit],Derived_Metrics[Customer ID],Derived_Metrics[[#This Row],[Customer ID]])</f>
        <v>110.35299999999999</v>
      </c>
      <c r="F474" s="5">
        <f>_xlfn.PERCENTRANK.INC(Derived_Metrics[Customer Revenue],Derived_Metrics[[#This Row],[Customer Revenue]])</f>
        <v>0.71899999999999997</v>
      </c>
      <c r="G474" s="5" t="str" cm="1">
        <f t="array" ref="G474">_xlfn.IFS(Derived_Metrics[[#This Row],[Customer Revenue Percentile]]&gt;=0.8,"High Value",Derived_Metrics[[#This Row],[Customer Revenue Percentile]]&gt;=0.4,"Medium Value",TRUE,"Low Value")</f>
        <v>Medium Value</v>
      </c>
      <c r="H474" s="12">
        <f>_xlfn.RANK.EQ(Derived_Metrics[[#This Row],[Customer Revenue]],Derived_Metrics[Customer Revenue],0)</f>
        <v>592</v>
      </c>
      <c r="I474" s="15">
        <f>Derived_Metrics[[#This Row],[Customer Revenue]]/SUM(Derived_Metrics[Customer Revenue])</f>
        <v>6.0516571565075563E-4</v>
      </c>
      <c r="J474" t="s">
        <v>1506</v>
      </c>
      <c r="K474" s="5">
        <f>SUMIFS(Derived_Metrics[Revenue],Derived_Metrics[Product ID],Derived_Metrics[[#This Row],[Product ID]])</f>
        <v>12870.918000000001</v>
      </c>
      <c r="L474" s="5">
        <f>SUMIFS(Derived_Metrics[Profit],Derived_Metrics[Product ID],Derived_Metrics[[#This Row],[Product ID]])</f>
        <v>-1.7763568394002505E-15</v>
      </c>
      <c r="M474" s="5" t="str">
        <f>IF(AND(Derived_Metrics[[#This Row],[Product Revenue]]&gt;AVERAGE(Derived_Metrics[Product Revenue]),Derived_Metrics[[#This Row],[Product Profit]]&lt;0),"high sales Low Profit","Normal")</f>
        <v>Normal</v>
      </c>
      <c r="N474">
        <v>614.27200000000005</v>
      </c>
      <c r="O474">
        <v>8</v>
      </c>
      <c r="P474">
        <v>0.2</v>
      </c>
      <c r="Q474">
        <v>-23.0352</v>
      </c>
      <c r="R474">
        <f>Derived_Metrics[[#This Row],[Selling Price]]*Derived_Metrics[[#This Row],[Quantity]]</f>
        <v>4914.1760000000004</v>
      </c>
      <c r="S474" s="2">
        <f>IF(Derived_Metrics[[#This Row],[Revenue]]=0,0,Derived_Metrics[[#This Row],[Profit]]/Derived_Metrics[[#This Row],[Revenue]])</f>
        <v>-4.6874999999999998E-3</v>
      </c>
      <c r="T474" t="str">
        <f>IF(Derived_Metrics[[#This Row],[Profit]]&lt;0, "Loss","Profit")</f>
        <v>Loss</v>
      </c>
      <c r="U474" s="5">
        <f>Derived_Metrics[[#This Row],[Selling Price]]*Derived_Metrics[[#This Row],[Quantity]]*Derived_Metrics[[#This Row],[Discount]]</f>
        <v>982.8352000000001</v>
      </c>
      <c r="V474" t="str">
        <f>IF(Derived_Metrics[[#This Row],[Discount]]&gt;0,"Discount Applied","No Discount")</f>
        <v>Discount Applied</v>
      </c>
      <c r="W474" t="str">
        <f>IF(Derived_Metrics[[#This Row],[Discount]]&gt;0.3,"High Discount","Low Discount")</f>
        <v>Low Discount</v>
      </c>
      <c r="X474" s="13">
        <f>SUMIFS(Derived_Metrics[Customer_Revenue_Share],Derived_Metrics[Customee_ Revenue _Rank],"&lt;="&amp;Derived_Metrics[[#This Row],[Customee_ Revenue _Rank]])</f>
        <v>0.68777618230603932</v>
      </c>
      <c r="Y474" t="str">
        <f>IF(Derived_Metrics[[#This Row],[Cumulative_Revenue_%]]&lt;=0.8,"Top 80% Revenue","Remaining 20% Revenue")</f>
        <v>Top 80% Revenue</v>
      </c>
    </row>
    <row r="475" spans="1:25" x14ac:dyDescent="0.25">
      <c r="A475" t="s">
        <v>2137</v>
      </c>
      <c r="B475" s="1">
        <v>43038</v>
      </c>
      <c r="C475" t="s">
        <v>2138</v>
      </c>
      <c r="D475" s="4">
        <f>SUMIFS(Derived_Metrics[Revenue],Derived_Metrics[Customer ID],Derived_Metrics[[#This Row],[Customer ID]])</f>
        <v>9428.0080000000016</v>
      </c>
      <c r="E475" s="4">
        <f>SUMIFS(Derived_Metrics[Profit],Derived_Metrics[Customer ID],Derived_Metrics[[#This Row],[Customer ID]])</f>
        <v>110.35299999999999</v>
      </c>
      <c r="F475" s="5">
        <f>_xlfn.PERCENTRANK.INC(Derived_Metrics[Customer Revenue],Derived_Metrics[[#This Row],[Customer Revenue]])</f>
        <v>0.71899999999999997</v>
      </c>
      <c r="G475" s="5" t="str" cm="1">
        <f t="array" ref="G475">_xlfn.IFS(Derived_Metrics[[#This Row],[Customer Revenue Percentile]]&gt;=0.8,"High Value",Derived_Metrics[[#This Row],[Customer Revenue Percentile]]&gt;=0.4,"Medium Value",TRUE,"Low Value")</f>
        <v>Medium Value</v>
      </c>
      <c r="H475" s="12">
        <f>_xlfn.RANK.EQ(Derived_Metrics[[#This Row],[Customer Revenue]],Derived_Metrics[Customer Revenue],0)</f>
        <v>592</v>
      </c>
      <c r="I475" s="15">
        <f>Derived_Metrics[[#This Row],[Customer Revenue]]/SUM(Derived_Metrics[Customer Revenue])</f>
        <v>6.0516571565075563E-4</v>
      </c>
      <c r="J475" t="s">
        <v>1329</v>
      </c>
      <c r="K475" s="5">
        <f>SUMIFS(Derived_Metrics[Revenue],Derived_Metrics[Product ID],Derived_Metrics[[#This Row],[Product ID]])</f>
        <v>8447.1551999999992</v>
      </c>
      <c r="L475" s="5">
        <f>SUMIFS(Derived_Metrics[Profit],Derived_Metrics[Product ID],Derived_Metrics[[#This Row],[Product ID]])</f>
        <v>-612.93869999999993</v>
      </c>
      <c r="M475" s="5" t="str">
        <f>IF(AND(Derived_Metrics[[#This Row],[Product Revenue]]&gt;AVERAGE(Derived_Metrics[Product Revenue]),Derived_Metrics[[#This Row],[Product Profit]]&lt;0),"high sales Low Profit","Normal")</f>
        <v>Normal</v>
      </c>
      <c r="N475">
        <v>199.98</v>
      </c>
      <c r="O475">
        <v>2</v>
      </c>
      <c r="P475">
        <v>0</v>
      </c>
      <c r="Q475">
        <v>37.996200000000002</v>
      </c>
      <c r="R475">
        <f>Derived_Metrics[[#This Row],[Selling Price]]*Derived_Metrics[[#This Row],[Quantity]]</f>
        <v>399.96</v>
      </c>
      <c r="S475" s="2">
        <f>IF(Derived_Metrics[[#This Row],[Revenue]]=0,0,Derived_Metrics[[#This Row],[Profit]]/Derived_Metrics[[#This Row],[Revenue]])</f>
        <v>9.5000000000000015E-2</v>
      </c>
      <c r="T475" t="str">
        <f>IF(Derived_Metrics[[#This Row],[Profit]]&lt;0, "Loss","Profit")</f>
        <v>Profit</v>
      </c>
      <c r="U475" s="5">
        <f>Derived_Metrics[[#This Row],[Selling Price]]*Derived_Metrics[[#This Row],[Quantity]]*Derived_Metrics[[#This Row],[Discount]]</f>
        <v>0</v>
      </c>
      <c r="V475" t="str">
        <f>IF(Derived_Metrics[[#This Row],[Discount]]&gt;0,"Discount Applied","No Discount")</f>
        <v>No Discount</v>
      </c>
      <c r="W475" t="str">
        <f>IF(Derived_Metrics[[#This Row],[Discount]]&gt;0.3,"High Discount","Low Discount")</f>
        <v>Low Discount</v>
      </c>
      <c r="X475" s="13">
        <f>SUMIFS(Derived_Metrics[Customer_Revenue_Share],Derived_Metrics[Customee_ Revenue _Rank],"&lt;="&amp;Derived_Metrics[[#This Row],[Customee_ Revenue _Rank]])</f>
        <v>0.68777618230603932</v>
      </c>
      <c r="Y475" t="str">
        <f>IF(Derived_Metrics[[#This Row],[Cumulative_Revenue_%]]&lt;=0.8,"Top 80% Revenue","Remaining 20% Revenue")</f>
        <v>Top 80% Revenue</v>
      </c>
    </row>
    <row r="476" spans="1:25" x14ac:dyDescent="0.25">
      <c r="A476" t="s">
        <v>2140</v>
      </c>
      <c r="B476" s="1">
        <v>42948</v>
      </c>
      <c r="C476" t="s">
        <v>2141</v>
      </c>
      <c r="D476" s="4">
        <f>SUMIFS(Derived_Metrics[Revenue],Derived_Metrics[Customer ID],Derived_Metrics[[#This Row],[Customer ID]])</f>
        <v>10071.530000000001</v>
      </c>
      <c r="E476" s="4">
        <f>SUMIFS(Derived_Metrics[Profit],Derived_Metrics[Customer ID],Derived_Metrics[[#This Row],[Customer ID]])</f>
        <v>532.16840000000002</v>
      </c>
      <c r="F476" s="5">
        <f>_xlfn.PERCENTRANK.INC(Derived_Metrics[Customer Revenue],Derived_Metrics[[#This Row],[Customer Revenue]])</f>
        <v>0.751</v>
      </c>
      <c r="G476" s="5" t="str" cm="1">
        <f t="array" ref="G476">_xlfn.IFS(Derived_Metrics[[#This Row],[Customer Revenue Percentile]]&gt;=0.8,"High Value",Derived_Metrics[[#This Row],[Customer Revenue Percentile]]&gt;=0.4,"Medium Value",TRUE,"Low Value")</f>
        <v>Medium Value</v>
      </c>
      <c r="H476" s="12">
        <f>_xlfn.RANK.EQ(Derived_Metrics[[#This Row],[Customer Revenue]],Derived_Metrics[Customer Revenue],0)</f>
        <v>526</v>
      </c>
      <c r="I476" s="15">
        <f>Derived_Metrics[[#This Row],[Customer Revenue]]/SUM(Derived_Metrics[Customer Revenue])</f>
        <v>6.464721561700047E-4</v>
      </c>
      <c r="J476" t="s">
        <v>2143</v>
      </c>
      <c r="K476" s="5">
        <f>SUMIFS(Derived_Metrics[Revenue],Derived_Metrics[Product ID],Derived_Metrics[[#This Row],[Product ID]])</f>
        <v>35272.71</v>
      </c>
      <c r="L476" s="5">
        <f>SUMIFS(Derived_Metrics[Profit],Derived_Metrics[Product ID],Derived_Metrics[[#This Row],[Product ID]])</f>
        <v>-1201.0581</v>
      </c>
      <c r="M476" s="5" t="str">
        <f>IF(AND(Derived_Metrics[[#This Row],[Product Revenue]]&gt;AVERAGE(Derived_Metrics[Product Revenue]),Derived_Metrics[[#This Row],[Product Profit]]&lt;0),"high sales Low Profit","Normal")</f>
        <v>high sales Low Profit</v>
      </c>
      <c r="N476">
        <v>892.98</v>
      </c>
      <c r="O476">
        <v>2</v>
      </c>
      <c r="P476">
        <v>0</v>
      </c>
      <c r="Q476">
        <v>80.368200000000002</v>
      </c>
      <c r="R476">
        <f>Derived_Metrics[[#This Row],[Selling Price]]*Derived_Metrics[[#This Row],[Quantity]]</f>
        <v>1785.96</v>
      </c>
      <c r="S476" s="2">
        <f>IF(Derived_Metrics[[#This Row],[Revenue]]=0,0,Derived_Metrics[[#This Row],[Profit]]/Derived_Metrics[[#This Row],[Revenue]])</f>
        <v>4.4999999999999998E-2</v>
      </c>
      <c r="T476" t="str">
        <f>IF(Derived_Metrics[[#This Row],[Profit]]&lt;0, "Loss","Profit")</f>
        <v>Profit</v>
      </c>
      <c r="U476" s="5">
        <f>Derived_Metrics[[#This Row],[Selling Price]]*Derived_Metrics[[#This Row],[Quantity]]*Derived_Metrics[[#This Row],[Discount]]</f>
        <v>0</v>
      </c>
      <c r="V476" t="str">
        <f>IF(Derived_Metrics[[#This Row],[Discount]]&gt;0,"Discount Applied","No Discount")</f>
        <v>No Discount</v>
      </c>
      <c r="W476" t="str">
        <f>IF(Derived_Metrics[[#This Row],[Discount]]&gt;0.3,"High Discount","Low Discount")</f>
        <v>Low Discount</v>
      </c>
      <c r="X476" s="13">
        <f>SUMIFS(Derived_Metrics[Customer_Revenue_Share],Derived_Metrics[Customee_ Revenue _Rank],"&lt;="&amp;Derived_Metrics[[#This Row],[Customee_ Revenue _Rank]])</f>
        <v>0.64531193358566452</v>
      </c>
      <c r="Y476" t="str">
        <f>IF(Derived_Metrics[[#This Row],[Cumulative_Revenue_%]]&lt;=0.8,"Top 80% Revenue","Remaining 20% Revenue")</f>
        <v>Top 80% Revenue</v>
      </c>
    </row>
    <row r="477" spans="1:25" x14ac:dyDescent="0.25">
      <c r="A477" t="s">
        <v>2145</v>
      </c>
      <c r="B477" s="1">
        <v>42114</v>
      </c>
      <c r="C477" t="s">
        <v>2049</v>
      </c>
      <c r="D477" s="4">
        <f>SUMIFS(Derived_Metrics[Revenue],Derived_Metrics[Customer ID],Derived_Metrics[[#This Row],[Customer ID]])</f>
        <v>5428.2139999999999</v>
      </c>
      <c r="E477" s="4">
        <f>SUMIFS(Derived_Metrics[Profit],Derived_Metrics[Customer ID],Derived_Metrics[[#This Row],[Customer ID]])</f>
        <v>315.79300000000006</v>
      </c>
      <c r="F477" s="5">
        <f>_xlfn.PERCENTRANK.INC(Derived_Metrics[Customer Revenue],Derived_Metrics[[#This Row],[Customer Revenue]])</f>
        <v>0.57099999999999995</v>
      </c>
      <c r="G477" s="5" t="str" cm="1">
        <f t="array" ref="G477">_xlfn.IFS(Derived_Metrics[[#This Row],[Customer Revenue Percentile]]&gt;=0.8,"High Value",Derived_Metrics[[#This Row],[Customer Revenue Percentile]]&gt;=0.4,"Medium Value",TRUE,"Low Value")</f>
        <v>Medium Value</v>
      </c>
      <c r="H477" s="12">
        <f>_xlfn.RANK.EQ(Derived_Metrics[[#This Row],[Customer Revenue]],Derived_Metrics[Customer Revenue],0)</f>
        <v>907</v>
      </c>
      <c r="I477" s="15">
        <f>Derived_Metrics[[#This Row],[Customer Revenue]]/SUM(Derived_Metrics[Customer Revenue])</f>
        <v>3.4842662522300048E-4</v>
      </c>
      <c r="J477" t="s">
        <v>1658</v>
      </c>
      <c r="K477" s="5">
        <f>SUMIFS(Derived_Metrics[Revenue],Derived_Metrics[Product ID],Derived_Metrics[[#This Row],[Product ID]])</f>
        <v>12304.52</v>
      </c>
      <c r="L477" s="5">
        <f>SUMIFS(Derived_Metrics[Profit],Derived_Metrics[Product ID],Derived_Metrics[[#This Row],[Product ID]])</f>
        <v>1260.221</v>
      </c>
      <c r="M477" s="5" t="str">
        <f>IF(AND(Derived_Metrics[[#This Row],[Product Revenue]]&gt;AVERAGE(Derived_Metrics[Product Revenue]),Derived_Metrics[[#This Row],[Product Profit]]&lt;0),"high sales Low Profit","Normal")</f>
        <v>Normal</v>
      </c>
      <c r="N477">
        <v>595.38</v>
      </c>
      <c r="O477">
        <v>6</v>
      </c>
      <c r="P477">
        <v>0</v>
      </c>
      <c r="Q477">
        <v>297.69</v>
      </c>
      <c r="R477">
        <f>Derived_Metrics[[#This Row],[Selling Price]]*Derived_Metrics[[#This Row],[Quantity]]</f>
        <v>3572.2799999999997</v>
      </c>
      <c r="S477" s="2">
        <f>IF(Derived_Metrics[[#This Row],[Revenue]]=0,0,Derived_Metrics[[#This Row],[Profit]]/Derived_Metrics[[#This Row],[Revenue]])</f>
        <v>8.3333333333333343E-2</v>
      </c>
      <c r="T477" t="str">
        <f>IF(Derived_Metrics[[#This Row],[Profit]]&lt;0, "Loss","Profit")</f>
        <v>Profit</v>
      </c>
      <c r="U477" s="5">
        <f>Derived_Metrics[[#This Row],[Selling Price]]*Derived_Metrics[[#This Row],[Quantity]]*Derived_Metrics[[#This Row],[Discount]]</f>
        <v>0</v>
      </c>
      <c r="V477" t="str">
        <f>IF(Derived_Metrics[[#This Row],[Discount]]&gt;0,"Discount Applied","No Discount")</f>
        <v>No Discount</v>
      </c>
      <c r="W477" t="str">
        <f>IF(Derived_Metrics[[#This Row],[Discount]]&gt;0.3,"High Discount","Low Discount")</f>
        <v>Low Discount</v>
      </c>
      <c r="X477" s="13">
        <f>SUMIFS(Derived_Metrics[Customer_Revenue_Share],Derived_Metrics[Customee_ Revenue _Rank],"&lt;="&amp;Derived_Metrics[[#This Row],[Customee_ Revenue _Rank]])</f>
        <v>0.82960112312888878</v>
      </c>
      <c r="Y477" t="str">
        <f>IF(Derived_Metrics[[#This Row],[Cumulative_Revenue_%]]&lt;=0.8,"Top 80% Revenue","Remaining 20% Revenue")</f>
        <v>Remaining 20% Revenue</v>
      </c>
    </row>
    <row r="478" spans="1:25" x14ac:dyDescent="0.25">
      <c r="A478" t="s">
        <v>2148</v>
      </c>
      <c r="B478" s="1">
        <v>43092</v>
      </c>
      <c r="C478" t="s">
        <v>1731</v>
      </c>
      <c r="D478" s="4">
        <f>SUMIFS(Derived_Metrics[Revenue],Derived_Metrics[Customer ID],Derived_Metrics[[#This Row],[Customer ID]])</f>
        <v>5920.1680000000006</v>
      </c>
      <c r="E478" s="4">
        <f>SUMIFS(Derived_Metrics[Profit],Derived_Metrics[Customer ID],Derived_Metrics[[#This Row],[Customer ID]])</f>
        <v>-41.681600000000003</v>
      </c>
      <c r="F478" s="5">
        <f>_xlfn.PERCENTRANK.INC(Derived_Metrics[Customer Revenue],Derived_Metrics[[#This Row],[Customer Revenue]])</f>
        <v>0.59499999999999997</v>
      </c>
      <c r="G478" s="5" t="str" cm="1">
        <f t="array" ref="G478">_xlfn.IFS(Derived_Metrics[[#This Row],[Customer Revenue Percentile]]&gt;=0.8,"High Value",Derived_Metrics[[#This Row],[Customer Revenue Percentile]]&gt;=0.4,"Medium Value",TRUE,"Low Value")</f>
        <v>Medium Value</v>
      </c>
      <c r="H478" s="12">
        <f>_xlfn.RANK.EQ(Derived_Metrics[[#This Row],[Customer Revenue]],Derived_Metrics[Customer Revenue],0)</f>
        <v>855</v>
      </c>
      <c r="I478" s="15">
        <f>Derived_Metrics[[#This Row],[Customer Revenue]]/SUM(Derived_Metrics[Customer Revenue])</f>
        <v>3.8000420709154067E-4</v>
      </c>
      <c r="J478" t="s">
        <v>149</v>
      </c>
      <c r="K478" s="5">
        <f>SUMIFS(Derived_Metrics[Revenue],Derived_Metrics[Product ID],Derived_Metrics[[#This Row],[Product ID]])</f>
        <v>7629.77</v>
      </c>
      <c r="L478" s="5">
        <f>SUMIFS(Derived_Metrics[Profit],Derived_Metrics[Product ID],Derived_Metrics[[#This Row],[Product ID]])</f>
        <v>172.24600000000001</v>
      </c>
      <c r="M478" s="5" t="str">
        <f>IF(AND(Derived_Metrics[[#This Row],[Product Revenue]]&gt;AVERAGE(Derived_Metrics[Product Revenue]),Derived_Metrics[[#This Row],[Product Profit]]&lt;0),"high sales Low Profit","Normal")</f>
        <v>Normal</v>
      </c>
      <c r="N478">
        <v>181.95</v>
      </c>
      <c r="O478">
        <v>3</v>
      </c>
      <c r="P478">
        <v>0</v>
      </c>
      <c r="Q478">
        <v>38.209499999999998</v>
      </c>
      <c r="R478">
        <f>Derived_Metrics[[#This Row],[Selling Price]]*Derived_Metrics[[#This Row],[Quantity]]</f>
        <v>545.84999999999991</v>
      </c>
      <c r="S478" s="2">
        <f>IF(Derived_Metrics[[#This Row],[Revenue]]=0,0,Derived_Metrics[[#This Row],[Profit]]/Derived_Metrics[[#This Row],[Revenue]])</f>
        <v>7.0000000000000007E-2</v>
      </c>
      <c r="T478" t="str">
        <f>IF(Derived_Metrics[[#This Row],[Profit]]&lt;0, "Loss","Profit")</f>
        <v>Profit</v>
      </c>
      <c r="U478" s="5">
        <f>Derived_Metrics[[#This Row],[Selling Price]]*Derived_Metrics[[#This Row],[Quantity]]*Derived_Metrics[[#This Row],[Discount]]</f>
        <v>0</v>
      </c>
      <c r="V478" t="str">
        <f>IF(Derived_Metrics[[#This Row],[Discount]]&gt;0,"Discount Applied","No Discount")</f>
        <v>No Discount</v>
      </c>
      <c r="W478" t="str">
        <f>IF(Derived_Metrics[[#This Row],[Discount]]&gt;0.3,"High Discount","Low Discount")</f>
        <v>Low Discount</v>
      </c>
      <c r="X478" s="13">
        <f>SUMIFS(Derived_Metrics[Customer_Revenue_Share],Derived_Metrics[Customee_ Revenue _Rank],"&lt;="&amp;Derived_Metrics[[#This Row],[Customee_ Revenue _Rank]])</f>
        <v>0.81081382809616587</v>
      </c>
      <c r="Y478" t="str">
        <f>IF(Derived_Metrics[[#This Row],[Cumulative_Revenue_%]]&lt;=0.8,"Top 80% Revenue","Remaining 20% Revenue")</f>
        <v>Remaining 20% Revenue</v>
      </c>
    </row>
    <row r="479" spans="1:25" x14ac:dyDescent="0.25">
      <c r="A479" t="s">
        <v>2150</v>
      </c>
      <c r="B479" s="1">
        <v>42015</v>
      </c>
      <c r="C479" t="s">
        <v>317</v>
      </c>
      <c r="D479" s="4">
        <f>SUMIFS(Derived_Metrics[Revenue],Derived_Metrics[Customer ID],Derived_Metrics[[#This Row],[Customer ID]])</f>
        <v>4739.2039999999997</v>
      </c>
      <c r="E479" s="4">
        <f>SUMIFS(Derived_Metrics[Profit],Derived_Metrics[Customer ID],Derived_Metrics[[#This Row],[Customer ID]])</f>
        <v>122.04340000000001</v>
      </c>
      <c r="F479" s="5">
        <f>_xlfn.PERCENTRANK.INC(Derived_Metrics[Customer Revenue],Derived_Metrics[[#This Row],[Customer Revenue]])</f>
        <v>0.53300000000000003</v>
      </c>
      <c r="G479" s="5" t="str" cm="1">
        <f t="array" ref="G479">_xlfn.IFS(Derived_Metrics[[#This Row],[Customer Revenue Percentile]]&gt;=0.8,"High Value",Derived_Metrics[[#This Row],[Customer Revenue Percentile]]&gt;=0.4,"Medium Value",TRUE,"Low Value")</f>
        <v>Medium Value</v>
      </c>
      <c r="H479" s="12">
        <f>_xlfn.RANK.EQ(Derived_Metrics[[#This Row],[Customer Revenue]],Derived_Metrics[Customer Revenue],0)</f>
        <v>988</v>
      </c>
      <c r="I479" s="15">
        <f>Derived_Metrics[[#This Row],[Customer Revenue]]/SUM(Derived_Metrics[Customer Revenue])</f>
        <v>3.0420039739836061E-4</v>
      </c>
      <c r="J479" t="s">
        <v>1016</v>
      </c>
      <c r="K479" s="5">
        <f>SUMIFS(Derived_Metrics[Revenue],Derived_Metrics[Product ID],Derived_Metrics[[#This Row],[Product ID]])</f>
        <v>6939.1840000000002</v>
      </c>
      <c r="L479" s="5">
        <f>SUMIFS(Derived_Metrics[Profit],Derived_Metrics[Product ID],Derived_Metrics[[#This Row],[Product ID]])</f>
        <v>448.76159999999993</v>
      </c>
      <c r="M479" s="5" t="str">
        <f>IF(AND(Derived_Metrics[[#This Row],[Product Revenue]]&gt;AVERAGE(Derived_Metrics[Product Revenue]),Derived_Metrics[[#This Row],[Product Profit]]&lt;0),"high sales Low Profit","Normal")</f>
        <v>Normal</v>
      </c>
      <c r="N479">
        <v>259.7</v>
      </c>
      <c r="O479">
        <v>5</v>
      </c>
      <c r="P479">
        <v>0</v>
      </c>
      <c r="Q479">
        <v>106.477</v>
      </c>
      <c r="R479">
        <f>Derived_Metrics[[#This Row],[Selling Price]]*Derived_Metrics[[#This Row],[Quantity]]</f>
        <v>1298.5</v>
      </c>
      <c r="S479" s="2">
        <f>IF(Derived_Metrics[[#This Row],[Revenue]]=0,0,Derived_Metrics[[#This Row],[Profit]]/Derived_Metrics[[#This Row],[Revenue]])</f>
        <v>8.2000000000000003E-2</v>
      </c>
      <c r="T479" t="str">
        <f>IF(Derived_Metrics[[#This Row],[Profit]]&lt;0, "Loss","Profit")</f>
        <v>Profit</v>
      </c>
      <c r="U479" s="5">
        <f>Derived_Metrics[[#This Row],[Selling Price]]*Derived_Metrics[[#This Row],[Quantity]]*Derived_Metrics[[#This Row],[Discount]]</f>
        <v>0</v>
      </c>
      <c r="V479" t="str">
        <f>IF(Derived_Metrics[[#This Row],[Discount]]&gt;0,"Discount Applied","No Discount")</f>
        <v>No Discount</v>
      </c>
      <c r="W479" t="str">
        <f>IF(Derived_Metrics[[#This Row],[Discount]]&gt;0.3,"High Discount","Low Discount")</f>
        <v>Low Discount</v>
      </c>
      <c r="X479" s="13">
        <f>SUMIFS(Derived_Metrics[Customer_Revenue_Share],Derived_Metrics[Customee_ Revenue _Rank],"&lt;="&amp;Derived_Metrics[[#This Row],[Customee_ Revenue _Rank]])</f>
        <v>0.85601728878226524</v>
      </c>
      <c r="Y479" t="str">
        <f>IF(Derived_Metrics[[#This Row],[Cumulative_Revenue_%]]&lt;=0.8,"Top 80% Revenue","Remaining 20% Revenue")</f>
        <v>Remaining 20% Revenue</v>
      </c>
    </row>
    <row r="480" spans="1:25" x14ac:dyDescent="0.25">
      <c r="A480" t="s">
        <v>2151</v>
      </c>
      <c r="B480" s="1">
        <v>42995</v>
      </c>
      <c r="C480" t="s">
        <v>746</v>
      </c>
      <c r="D480" s="4">
        <f>SUMIFS(Derived_Metrics[Revenue],Derived_Metrics[Customer ID],Derived_Metrics[[#This Row],[Customer ID]])</f>
        <v>4502.433</v>
      </c>
      <c r="E480" s="4">
        <f>SUMIFS(Derived_Metrics[Profit],Derived_Metrics[Customer ID],Derived_Metrics[[#This Row],[Customer ID]])</f>
        <v>81.510900000000007</v>
      </c>
      <c r="F480" s="5">
        <f>_xlfn.PERCENTRANK.INC(Derived_Metrics[Customer Revenue],Derived_Metrics[[#This Row],[Customer Revenue]])</f>
        <v>0.51800000000000002</v>
      </c>
      <c r="G480" s="5" t="str" cm="1">
        <f t="array" ref="G480">_xlfn.IFS(Derived_Metrics[[#This Row],[Customer Revenue Percentile]]&gt;=0.8,"High Value",Derived_Metrics[[#This Row],[Customer Revenue Percentile]]&gt;=0.4,"Medium Value",TRUE,"Low Value")</f>
        <v>Medium Value</v>
      </c>
      <c r="H480" s="12">
        <f>_xlfn.RANK.EQ(Derived_Metrics[[#This Row],[Customer Revenue]],Derived_Metrics[Customer Revenue],0)</f>
        <v>1017</v>
      </c>
      <c r="I480" s="15">
        <f>Derived_Metrics[[#This Row],[Customer Revenue]]/SUM(Derived_Metrics[Customer Revenue])</f>
        <v>2.8900252191285561E-4</v>
      </c>
      <c r="J480" t="s">
        <v>458</v>
      </c>
      <c r="K480" s="5">
        <f>SUMIFS(Derived_Metrics[Revenue],Derived_Metrics[Product ID],Derived_Metrics[[#This Row],[Product ID]])</f>
        <v>27110.804</v>
      </c>
      <c r="L480" s="5">
        <f>SUMIFS(Derived_Metrics[Profit],Derived_Metrics[Product ID],Derived_Metrics[[#This Row],[Product ID]])</f>
        <v>785.45320000000004</v>
      </c>
      <c r="M480" s="5" t="str">
        <f>IF(AND(Derived_Metrics[[#This Row],[Product Revenue]]&gt;AVERAGE(Derived_Metrics[Product Revenue]),Derived_Metrics[[#This Row],[Product Profit]]&lt;0),"high sales Low Profit","Normal")</f>
        <v>Normal</v>
      </c>
      <c r="N480">
        <v>723.92</v>
      </c>
      <c r="O480">
        <v>4</v>
      </c>
      <c r="P480">
        <v>0</v>
      </c>
      <c r="Q480">
        <v>188.2192</v>
      </c>
      <c r="R480">
        <f>Derived_Metrics[[#This Row],[Selling Price]]*Derived_Metrics[[#This Row],[Quantity]]</f>
        <v>2895.68</v>
      </c>
      <c r="S480" s="2">
        <f>IF(Derived_Metrics[[#This Row],[Revenue]]=0,0,Derived_Metrics[[#This Row],[Profit]]/Derived_Metrics[[#This Row],[Revenue]])</f>
        <v>6.5000000000000002E-2</v>
      </c>
      <c r="T480" t="str">
        <f>IF(Derived_Metrics[[#This Row],[Profit]]&lt;0, "Loss","Profit")</f>
        <v>Profit</v>
      </c>
      <c r="U480" s="5">
        <f>Derived_Metrics[[#This Row],[Selling Price]]*Derived_Metrics[[#This Row],[Quantity]]*Derived_Metrics[[#This Row],[Discount]]</f>
        <v>0</v>
      </c>
      <c r="V480" t="str">
        <f>IF(Derived_Metrics[[#This Row],[Discount]]&gt;0,"Discount Applied","No Discount")</f>
        <v>No Discount</v>
      </c>
      <c r="W480" t="str">
        <f>IF(Derived_Metrics[[#This Row],[Discount]]&gt;0.3,"High Discount","Low Discount")</f>
        <v>Low Discount</v>
      </c>
      <c r="X480" s="13">
        <f>SUMIFS(Derived_Metrics[Customer_Revenue_Share],Derived_Metrics[Customee_ Revenue _Rank],"&lt;="&amp;Derived_Metrics[[#This Row],[Customee_ Revenue _Rank]])</f>
        <v>0.86548700796517086</v>
      </c>
      <c r="Y480" t="str">
        <f>IF(Derived_Metrics[[#This Row],[Cumulative_Revenue_%]]&lt;=0.8,"Top 80% Revenue","Remaining 20% Revenue")</f>
        <v>Remaining 20% Revenue</v>
      </c>
    </row>
    <row r="481" spans="1:25" x14ac:dyDescent="0.25">
      <c r="A481" t="s">
        <v>2153</v>
      </c>
      <c r="B481" s="1">
        <v>42727</v>
      </c>
      <c r="C481" t="s">
        <v>409</v>
      </c>
      <c r="D481" s="4">
        <f>SUMIFS(Derived_Metrics[Revenue],Derived_Metrics[Customer ID],Derived_Metrics[[#This Row],[Customer ID]])</f>
        <v>2204.4970000000003</v>
      </c>
      <c r="E481" s="4">
        <f>SUMIFS(Derived_Metrics[Profit],Derived_Metrics[Customer ID],Derived_Metrics[[#This Row],[Customer ID]])</f>
        <v>64.835700000000003</v>
      </c>
      <c r="F481" s="5">
        <f>_xlfn.PERCENTRANK.INC(Derived_Metrics[Customer Revenue],Derived_Metrics[[#This Row],[Customer Revenue]])</f>
        <v>0.308</v>
      </c>
      <c r="G481" s="5" t="str" cm="1">
        <f t="array" ref="G481">_xlfn.IFS(Derived_Metrics[[#This Row],[Customer Revenue Percentile]]&gt;=0.8,"High Value",Derived_Metrics[[#This Row],[Customer Revenue Percentile]]&gt;=0.4,"Medium Value",TRUE,"Low Value")</f>
        <v>Low Value</v>
      </c>
      <c r="H481" s="12">
        <f>_xlfn.RANK.EQ(Derived_Metrics[[#This Row],[Customer Revenue]],Derived_Metrics[Customer Revenue],0)</f>
        <v>1461</v>
      </c>
      <c r="I481" s="15">
        <f>Derived_Metrics[[#This Row],[Customer Revenue]]/SUM(Derived_Metrics[Customer Revenue])</f>
        <v>1.4150242603261937E-4</v>
      </c>
      <c r="J481" t="s">
        <v>1041</v>
      </c>
      <c r="K481" s="5">
        <f>SUMIFS(Derived_Metrics[Revenue],Derived_Metrics[Product ID],Derived_Metrics[[#This Row],[Product ID]])</f>
        <v>4601.6586000000007</v>
      </c>
      <c r="L481" s="5">
        <f>SUMIFS(Derived_Metrics[Profit],Derived_Metrics[Product ID],Derived_Metrics[[#This Row],[Product ID]])</f>
        <v>73.715399999999988</v>
      </c>
      <c r="M481" s="5" t="str">
        <f>IF(AND(Derived_Metrics[[#This Row],[Product Revenue]]&gt;AVERAGE(Derived_Metrics[Product Revenue]),Derived_Metrics[[#This Row],[Product Profit]]&lt;0),"high sales Low Profit","Normal")</f>
        <v>Normal</v>
      </c>
      <c r="N481">
        <v>141.37200000000001</v>
      </c>
      <c r="O481">
        <v>2</v>
      </c>
      <c r="P481">
        <v>0.3</v>
      </c>
      <c r="Q481">
        <v>-14.1372</v>
      </c>
      <c r="R481">
        <f>Derived_Metrics[[#This Row],[Selling Price]]*Derived_Metrics[[#This Row],[Quantity]]</f>
        <v>282.74400000000003</v>
      </c>
      <c r="S481" s="2">
        <f>IF(Derived_Metrics[[#This Row],[Revenue]]=0,0,Derived_Metrics[[#This Row],[Profit]]/Derived_Metrics[[#This Row],[Revenue]])</f>
        <v>-4.9999999999999996E-2</v>
      </c>
      <c r="T481" t="str">
        <f>IF(Derived_Metrics[[#This Row],[Profit]]&lt;0, "Loss","Profit")</f>
        <v>Loss</v>
      </c>
      <c r="U481" s="5">
        <f>Derived_Metrics[[#This Row],[Selling Price]]*Derived_Metrics[[#This Row],[Quantity]]*Derived_Metrics[[#This Row],[Discount]]</f>
        <v>84.8232</v>
      </c>
      <c r="V481" t="str">
        <f>IF(Derived_Metrics[[#This Row],[Discount]]&gt;0,"Discount Applied","No Discount")</f>
        <v>Discount Applied</v>
      </c>
      <c r="W481" t="str">
        <f>IF(Derived_Metrics[[#This Row],[Discount]]&gt;0.3,"High Discount","Low Discount")</f>
        <v>Low Discount</v>
      </c>
      <c r="X481" s="13">
        <f>SUMIFS(Derived_Metrics[Customer_Revenue_Share],Derived_Metrics[Customee_ Revenue _Rank],"&lt;="&amp;Derived_Metrics[[#This Row],[Customee_ Revenue _Rank]])</f>
        <v>0.9577975763509522</v>
      </c>
      <c r="Y481" t="str">
        <f>IF(Derived_Metrics[[#This Row],[Cumulative_Revenue_%]]&lt;=0.8,"Top 80% Revenue","Remaining 20% Revenue")</f>
        <v>Remaining 20% Revenue</v>
      </c>
    </row>
    <row r="482" spans="1:25" x14ac:dyDescent="0.25">
      <c r="A482" t="s">
        <v>2155</v>
      </c>
      <c r="B482" s="1">
        <v>43045</v>
      </c>
      <c r="C482" t="s">
        <v>2156</v>
      </c>
      <c r="D482" s="4">
        <f>SUMIFS(Derived_Metrics[Revenue],Derived_Metrics[Customer ID],Derived_Metrics[[#This Row],[Customer ID]])</f>
        <v>11912.152</v>
      </c>
      <c r="E482" s="4">
        <f>SUMIFS(Derived_Metrics[Profit],Derived_Metrics[Customer ID],Derived_Metrics[[#This Row],[Customer ID]])</f>
        <v>115.15700000000001</v>
      </c>
      <c r="F482" s="5">
        <f>_xlfn.PERCENTRANK.INC(Derived_Metrics[Customer Revenue],Derived_Metrics[[#This Row],[Customer Revenue]])</f>
        <v>0.81799999999999995</v>
      </c>
      <c r="G482" s="5" t="str" cm="1">
        <f t="array" ref="G482">_xlfn.IFS(Derived_Metrics[[#This Row],[Customer Revenue Percentile]]&gt;=0.8,"High Value",Derived_Metrics[[#This Row],[Customer Revenue Percentile]]&gt;=0.4,"Medium Value",TRUE,"Low Value")</f>
        <v>High Value</v>
      </c>
      <c r="H482" s="12">
        <f>_xlfn.RANK.EQ(Derived_Metrics[[#This Row],[Customer Revenue]],Derived_Metrics[Customer Revenue],0)</f>
        <v>380</v>
      </c>
      <c r="I482" s="15">
        <f>Derived_Metrics[[#This Row],[Customer Revenue]]/SUM(Derived_Metrics[Customer Revenue])</f>
        <v>7.6461814521376929E-4</v>
      </c>
      <c r="J482" t="s">
        <v>979</v>
      </c>
      <c r="K482" s="5">
        <f>SUMIFS(Derived_Metrics[Revenue],Derived_Metrics[Product ID],Derived_Metrics[[#This Row],[Product ID]])</f>
        <v>22709.053</v>
      </c>
      <c r="L482" s="5">
        <f>SUMIFS(Derived_Metrics[Profit],Derived_Metrics[Product ID],Derived_Metrics[[#This Row],[Product ID]])</f>
        <v>701.9799999999999</v>
      </c>
      <c r="M482" s="5" t="str">
        <f>IF(AND(Derived_Metrics[[#This Row],[Product Revenue]]&gt;AVERAGE(Derived_Metrics[Product Revenue]),Derived_Metrics[[#This Row],[Product Profit]]&lt;0),"high sales Low Profit","Normal")</f>
        <v>Normal</v>
      </c>
      <c r="N482">
        <v>280.79199999999997</v>
      </c>
      <c r="O482">
        <v>1</v>
      </c>
      <c r="P482">
        <v>0.2</v>
      </c>
      <c r="Q482">
        <v>35.098999999999997</v>
      </c>
      <c r="R482">
        <f>Derived_Metrics[[#This Row],[Selling Price]]*Derived_Metrics[[#This Row],[Quantity]]</f>
        <v>280.79199999999997</v>
      </c>
      <c r="S482" s="2">
        <f>IF(Derived_Metrics[[#This Row],[Revenue]]=0,0,Derived_Metrics[[#This Row],[Profit]]/Derived_Metrics[[#This Row],[Revenue]])</f>
        <v>0.125</v>
      </c>
      <c r="T482" t="str">
        <f>IF(Derived_Metrics[[#This Row],[Profit]]&lt;0, "Loss","Profit")</f>
        <v>Profit</v>
      </c>
      <c r="U482" s="5">
        <f>Derived_Metrics[[#This Row],[Selling Price]]*Derived_Metrics[[#This Row],[Quantity]]*Derived_Metrics[[#This Row],[Discount]]</f>
        <v>56.1584</v>
      </c>
      <c r="V482" t="str">
        <f>IF(Derived_Metrics[[#This Row],[Discount]]&gt;0,"Discount Applied","No Discount")</f>
        <v>Discount Applied</v>
      </c>
      <c r="W482" t="str">
        <f>IF(Derived_Metrics[[#This Row],[Discount]]&gt;0.3,"High Discount","Low Discount")</f>
        <v>Low Discount</v>
      </c>
      <c r="X482" s="13">
        <f>SUMIFS(Derived_Metrics[Customer_Revenue_Share],Derived_Metrics[Customee_ Revenue _Rank],"&lt;="&amp;Derived_Metrics[[#This Row],[Customee_ Revenue _Rank]])</f>
        <v>0.54602590249475658</v>
      </c>
      <c r="Y482" t="str">
        <f>IF(Derived_Metrics[[#This Row],[Cumulative_Revenue_%]]&lt;=0.8,"Top 80% Revenue","Remaining 20% Revenue")</f>
        <v>Top 80% Revenue</v>
      </c>
    </row>
    <row r="483" spans="1:25" x14ac:dyDescent="0.25">
      <c r="A483" t="s">
        <v>2158</v>
      </c>
      <c r="B483" s="1">
        <v>42936</v>
      </c>
      <c r="C483" t="s">
        <v>2160</v>
      </c>
      <c r="D483" s="4">
        <f>SUMIFS(Derived_Metrics[Revenue],Derived_Metrics[Customer ID],Derived_Metrics[[#This Row],[Customer ID]])</f>
        <v>628.99199999999985</v>
      </c>
      <c r="E483" s="4">
        <f>SUMIFS(Derived_Metrics[Profit],Derived_Metrics[Customer ID],Derived_Metrics[[#This Row],[Customer ID]])</f>
        <v>18.759599999999999</v>
      </c>
      <c r="F483" s="5">
        <f>_xlfn.PERCENTRANK.INC(Derived_Metrics[Customer Revenue],Derived_Metrics[[#This Row],[Customer Revenue]])</f>
        <v>0.108</v>
      </c>
      <c r="G483" s="5" t="str" cm="1">
        <f t="array" ref="G483">_xlfn.IFS(Derived_Metrics[[#This Row],[Customer Revenue Percentile]]&gt;=0.8,"High Value",Derived_Metrics[[#This Row],[Customer Revenue Percentile]]&gt;=0.4,"Medium Value",TRUE,"Low Value")</f>
        <v>Low Value</v>
      </c>
      <c r="H483" s="12">
        <f>_xlfn.RANK.EQ(Derived_Metrics[[#This Row],[Customer Revenue]],Derived_Metrics[Customer Revenue],0)</f>
        <v>1888</v>
      </c>
      <c r="I483" s="15">
        <f>Derived_Metrics[[#This Row],[Customer Revenue]]/SUM(Derived_Metrics[Customer Revenue])</f>
        <v>4.0373787741652312E-5</v>
      </c>
      <c r="J483" t="s">
        <v>1965</v>
      </c>
      <c r="K483" s="5">
        <f>SUMIFS(Derived_Metrics[Revenue],Derived_Metrics[Product ID],Derived_Metrics[[#This Row],[Product ID]])</f>
        <v>10012.916000000001</v>
      </c>
      <c r="L483" s="5">
        <f>SUMIFS(Derived_Metrics[Profit],Derived_Metrics[Product ID],Derived_Metrics[[#This Row],[Product ID]])</f>
        <v>-131.107</v>
      </c>
      <c r="M483" s="5" t="str">
        <f>IF(AND(Derived_Metrics[[#This Row],[Product Revenue]]&gt;AVERAGE(Derived_Metrics[Product Revenue]),Derived_Metrics[[#This Row],[Product Profit]]&lt;0),"high sales Low Profit","Normal")</f>
        <v>Normal</v>
      </c>
      <c r="N483">
        <v>182.94</v>
      </c>
      <c r="O483">
        <v>3</v>
      </c>
      <c r="P483">
        <v>0</v>
      </c>
      <c r="Q483">
        <v>27.440999999999999</v>
      </c>
      <c r="R483">
        <f>Derived_Metrics[[#This Row],[Selling Price]]*Derived_Metrics[[#This Row],[Quantity]]</f>
        <v>548.81999999999994</v>
      </c>
      <c r="S483" s="2">
        <f>IF(Derived_Metrics[[#This Row],[Revenue]]=0,0,Derived_Metrics[[#This Row],[Profit]]/Derived_Metrics[[#This Row],[Revenue]])</f>
        <v>0.05</v>
      </c>
      <c r="T483" t="str">
        <f>IF(Derived_Metrics[[#This Row],[Profit]]&lt;0, "Loss","Profit")</f>
        <v>Profit</v>
      </c>
      <c r="U483" s="5">
        <f>Derived_Metrics[[#This Row],[Selling Price]]*Derived_Metrics[[#This Row],[Quantity]]*Derived_Metrics[[#This Row],[Discount]]</f>
        <v>0</v>
      </c>
      <c r="V483" t="str">
        <f>IF(Derived_Metrics[[#This Row],[Discount]]&gt;0,"Discount Applied","No Discount")</f>
        <v>No Discount</v>
      </c>
      <c r="W483" t="str">
        <f>IF(Derived_Metrics[[#This Row],[Discount]]&gt;0.3,"High Discount","Low Discount")</f>
        <v>Low Discount</v>
      </c>
      <c r="X483" s="13">
        <f>SUMIFS(Derived_Metrics[Customer_Revenue_Share],Derived_Metrics[Customee_ Revenue _Rank],"&lt;="&amp;Derived_Metrics[[#This Row],[Customee_ Revenue _Rank]])</f>
        <v>0.99567193999311454</v>
      </c>
      <c r="Y483" t="str">
        <f>IF(Derived_Metrics[[#This Row],[Cumulative_Revenue_%]]&lt;=0.8,"Top 80% Revenue","Remaining 20% Revenue")</f>
        <v>Remaining 20% Revenue</v>
      </c>
    </row>
    <row r="484" spans="1:25" x14ac:dyDescent="0.25">
      <c r="A484" t="s">
        <v>2164</v>
      </c>
      <c r="B484" s="1">
        <v>42262</v>
      </c>
      <c r="C484" t="s">
        <v>2165</v>
      </c>
      <c r="D484" s="4">
        <f>SUMIFS(Derived_Metrics[Revenue],Derived_Metrics[Customer ID],Derived_Metrics[[#This Row],[Customer ID]])</f>
        <v>637.91999999999996</v>
      </c>
      <c r="E484" s="4">
        <f>SUMIFS(Derived_Metrics[Profit],Derived_Metrics[Customer ID],Derived_Metrics[[#This Row],[Customer ID]])</f>
        <v>28.259499999999999</v>
      </c>
      <c r="F484" s="5">
        <f>_xlfn.PERCENTRANK.INC(Derived_Metrics[Customer Revenue],Derived_Metrics[[#This Row],[Customer Revenue]])</f>
        <v>0.11</v>
      </c>
      <c r="G484" s="5" t="str" cm="1">
        <f t="array" ref="G484">_xlfn.IFS(Derived_Metrics[[#This Row],[Customer Revenue Percentile]]&gt;=0.8,"High Value",Derived_Metrics[[#This Row],[Customer Revenue Percentile]]&gt;=0.4,"Medium Value",TRUE,"Low Value")</f>
        <v>Low Value</v>
      </c>
      <c r="H484" s="12">
        <f>_xlfn.RANK.EQ(Derived_Metrics[[#This Row],[Customer Revenue]],Derived_Metrics[Customer Revenue],0)</f>
        <v>1884</v>
      </c>
      <c r="I484" s="15">
        <f>Derived_Metrics[[#This Row],[Customer Revenue]]/SUM(Derived_Metrics[Customer Revenue])</f>
        <v>4.0946858904651961E-5</v>
      </c>
      <c r="J484" t="s">
        <v>377</v>
      </c>
      <c r="K484" s="5">
        <f>SUMIFS(Derived_Metrics[Revenue],Derived_Metrics[Product ID],Derived_Metrics[[#This Row],[Product ID]])</f>
        <v>6416.6466</v>
      </c>
      <c r="L484" s="5">
        <f>SUMIFS(Derived_Metrics[Profit],Derived_Metrics[Product ID],Derived_Metrics[[#This Row],[Product ID]])</f>
        <v>-20.293000000000006</v>
      </c>
      <c r="M484" s="5" t="str">
        <f>IF(AND(Derived_Metrics[[#This Row],[Product Revenue]]&gt;AVERAGE(Derived_Metrics[Product Revenue]),Derived_Metrics[[#This Row],[Product Profit]]&lt;0),"high sales Low Profit","Normal")</f>
        <v>Normal</v>
      </c>
      <c r="N484">
        <v>46.384</v>
      </c>
      <c r="O484">
        <v>1</v>
      </c>
      <c r="P484">
        <v>0.2</v>
      </c>
      <c r="Q484">
        <v>1.1596</v>
      </c>
      <c r="R484">
        <f>Derived_Metrics[[#This Row],[Selling Price]]*Derived_Metrics[[#This Row],[Quantity]]</f>
        <v>46.384</v>
      </c>
      <c r="S484" s="2">
        <f>IF(Derived_Metrics[[#This Row],[Revenue]]=0,0,Derived_Metrics[[#This Row],[Profit]]/Derived_Metrics[[#This Row],[Revenue]])</f>
        <v>2.4999999999999998E-2</v>
      </c>
      <c r="T484" t="str">
        <f>IF(Derived_Metrics[[#This Row],[Profit]]&lt;0, "Loss","Profit")</f>
        <v>Profit</v>
      </c>
      <c r="U484" s="5">
        <f>Derived_Metrics[[#This Row],[Selling Price]]*Derived_Metrics[[#This Row],[Quantity]]*Derived_Metrics[[#This Row],[Discount]]</f>
        <v>9.2767999999999997</v>
      </c>
      <c r="V484" t="str">
        <f>IF(Derived_Metrics[[#This Row],[Discount]]&gt;0,"Discount Applied","No Discount")</f>
        <v>Discount Applied</v>
      </c>
      <c r="W484" t="str">
        <f>IF(Derived_Metrics[[#This Row],[Discount]]&gt;0.3,"High Discount","Low Discount")</f>
        <v>Low Discount</v>
      </c>
      <c r="X484" s="13">
        <f>SUMIFS(Derived_Metrics[Customer_Revenue_Share],Derived_Metrics[Customee_ Revenue _Rank],"&lt;="&amp;Derived_Metrics[[#This Row],[Customee_ Revenue _Rank]])</f>
        <v>0.99555081862988959</v>
      </c>
      <c r="Y484" t="str">
        <f>IF(Derived_Metrics[[#This Row],[Cumulative_Revenue_%]]&lt;=0.8,"Top 80% Revenue","Remaining 20% Revenue")</f>
        <v>Remaining 20% Revenue</v>
      </c>
    </row>
    <row r="485" spans="1:25" x14ac:dyDescent="0.25">
      <c r="A485" t="s">
        <v>2167</v>
      </c>
      <c r="B485" s="1">
        <v>42363</v>
      </c>
      <c r="C485" t="s">
        <v>766</v>
      </c>
      <c r="D485" s="4">
        <f>SUMIFS(Derived_Metrics[Revenue],Derived_Metrics[Customer ID],Derived_Metrics[[#This Row],[Customer ID]])</f>
        <v>18615.897499999999</v>
      </c>
      <c r="E485" s="4">
        <f>SUMIFS(Derived_Metrics[Profit],Derived_Metrics[Customer ID],Derived_Metrics[[#This Row],[Customer ID]])</f>
        <v>720.57950000000005</v>
      </c>
      <c r="F485" s="5">
        <f>_xlfn.PERCENTRANK.INC(Derived_Metrics[Customer Revenue],Derived_Metrics[[#This Row],[Customer Revenue]])</f>
        <v>0.91200000000000003</v>
      </c>
      <c r="G485" s="5" t="str" cm="1">
        <f t="array" ref="G485">_xlfn.IFS(Derived_Metrics[[#This Row],[Customer Revenue Percentile]]&gt;=0.8,"High Value",Derived_Metrics[[#This Row],[Customer Revenue Percentile]]&gt;=0.4,"Medium Value",TRUE,"Low Value")</f>
        <v>High Value</v>
      </c>
      <c r="H485" s="12">
        <f>_xlfn.RANK.EQ(Derived_Metrics[[#This Row],[Customer Revenue]],Derived_Metrics[Customer Revenue],0)</f>
        <v>179</v>
      </c>
      <c r="I485" s="15">
        <f>Derived_Metrics[[#This Row],[Customer Revenue]]/SUM(Derived_Metrics[Customer Revenue])</f>
        <v>1.1949186862239202E-3</v>
      </c>
      <c r="J485" t="s">
        <v>2168</v>
      </c>
      <c r="K485" s="5">
        <f>SUMIFS(Derived_Metrics[Revenue],Derived_Metrics[Product ID],Derived_Metrics[[#This Row],[Product ID]])</f>
        <v>16243.099999999999</v>
      </c>
      <c r="L485" s="5">
        <f>SUMIFS(Derived_Metrics[Profit],Derived_Metrics[Product ID],Derived_Metrics[[#This Row],[Product ID]])</f>
        <v>-530.0379999999999</v>
      </c>
      <c r="M485" s="5" t="str">
        <f>IF(AND(Derived_Metrics[[#This Row],[Product Revenue]]&gt;AVERAGE(Derived_Metrics[Product Revenue]),Derived_Metrics[[#This Row],[Product Profit]]&lt;0),"high sales Low Profit","Normal")</f>
        <v>high sales Low Profit</v>
      </c>
      <c r="N485">
        <v>547.13599999999997</v>
      </c>
      <c r="O485">
        <v>4</v>
      </c>
      <c r="P485">
        <v>0.2</v>
      </c>
      <c r="Q485">
        <v>-68.391999999999996</v>
      </c>
      <c r="R485">
        <f>Derived_Metrics[[#This Row],[Selling Price]]*Derived_Metrics[[#This Row],[Quantity]]</f>
        <v>2188.5439999999999</v>
      </c>
      <c r="S485" s="2">
        <f>IF(Derived_Metrics[[#This Row],[Revenue]]=0,0,Derived_Metrics[[#This Row],[Profit]]/Derived_Metrics[[#This Row],[Revenue]])</f>
        <v>-3.125E-2</v>
      </c>
      <c r="T485" t="str">
        <f>IF(Derived_Metrics[[#This Row],[Profit]]&lt;0, "Loss","Profit")</f>
        <v>Loss</v>
      </c>
      <c r="U485" s="5">
        <f>Derived_Metrics[[#This Row],[Selling Price]]*Derived_Metrics[[#This Row],[Quantity]]*Derived_Metrics[[#This Row],[Discount]]</f>
        <v>437.7088</v>
      </c>
      <c r="V485" t="str">
        <f>IF(Derived_Metrics[[#This Row],[Discount]]&gt;0,"Discount Applied","No Discount")</f>
        <v>Discount Applied</v>
      </c>
      <c r="W485" t="str">
        <f>IF(Derived_Metrics[[#This Row],[Discount]]&gt;0.3,"High Discount","Low Discount")</f>
        <v>Low Discount</v>
      </c>
      <c r="X485" s="13">
        <f>SUMIFS(Derived_Metrics[Customer_Revenue_Share],Derived_Metrics[Customee_ Revenue _Rank],"&lt;="&amp;Derived_Metrics[[#This Row],[Customee_ Revenue _Rank]])</f>
        <v>0.35838219266157134</v>
      </c>
      <c r="Y485" t="str">
        <f>IF(Derived_Metrics[[#This Row],[Cumulative_Revenue_%]]&lt;=0.8,"Top 80% Revenue","Remaining 20% Revenue")</f>
        <v>Top 80% Revenue</v>
      </c>
    </row>
    <row r="486" spans="1:25" x14ac:dyDescent="0.25">
      <c r="A486" t="s">
        <v>2170</v>
      </c>
      <c r="B486" s="1">
        <v>42004</v>
      </c>
      <c r="C486" t="s">
        <v>1472</v>
      </c>
      <c r="D486" s="4">
        <f>SUMIFS(Derived_Metrics[Revenue],Derived_Metrics[Customer ID],Derived_Metrics[[#This Row],[Customer ID]])</f>
        <v>728.38400000000001</v>
      </c>
      <c r="E486" s="4">
        <f>SUMIFS(Derived_Metrics[Profit],Derived_Metrics[Customer ID],Derived_Metrics[[#This Row],[Customer ID]])</f>
        <v>-36.07</v>
      </c>
      <c r="F486" s="5">
        <f>_xlfn.PERCENTRANK.INC(Derived_Metrics[Customer Revenue],Derived_Metrics[[#This Row],[Customer Revenue]])</f>
        <v>0.12</v>
      </c>
      <c r="G486" s="5" t="str" cm="1">
        <f t="array" ref="G486">_xlfn.IFS(Derived_Metrics[[#This Row],[Customer Revenue Percentile]]&gt;=0.8,"High Value",Derived_Metrics[[#This Row],[Customer Revenue Percentile]]&gt;=0.4,"Medium Value",TRUE,"Low Value")</f>
        <v>Low Value</v>
      </c>
      <c r="H486" s="12">
        <f>_xlfn.RANK.EQ(Derived_Metrics[[#This Row],[Customer Revenue]],Derived_Metrics[Customer Revenue],0)</f>
        <v>1863</v>
      </c>
      <c r="I486" s="15">
        <f>Derived_Metrics[[#This Row],[Customer Revenue]]/SUM(Derived_Metrics[Customer Revenue])</f>
        <v>4.675356921934728E-5</v>
      </c>
      <c r="J486" t="s">
        <v>2171</v>
      </c>
      <c r="K486" s="5">
        <f>SUMIFS(Derived_Metrics[Revenue],Derived_Metrics[Product ID],Derived_Metrics[[#This Row],[Product ID]])</f>
        <v>2806.0800000000004</v>
      </c>
      <c r="L486" s="5">
        <f>SUMIFS(Derived_Metrics[Profit],Derived_Metrics[Product ID],Derived_Metrics[[#This Row],[Product ID]])</f>
        <v>98.971199999999996</v>
      </c>
      <c r="M486" s="5" t="str">
        <f>IF(AND(Derived_Metrics[[#This Row],[Product Revenue]]&gt;AVERAGE(Derived_Metrics[Product Revenue]),Derived_Metrics[[#This Row],[Product Profit]]&lt;0),"high sales Low Profit","Normal")</f>
        <v>Normal</v>
      </c>
      <c r="N486">
        <v>63.2</v>
      </c>
      <c r="O486">
        <v>5</v>
      </c>
      <c r="P486">
        <v>0</v>
      </c>
      <c r="Q486">
        <v>23.384</v>
      </c>
      <c r="R486">
        <f>Derived_Metrics[[#This Row],[Selling Price]]*Derived_Metrics[[#This Row],[Quantity]]</f>
        <v>316</v>
      </c>
      <c r="S486" s="2">
        <f>IF(Derived_Metrics[[#This Row],[Revenue]]=0,0,Derived_Metrics[[#This Row],[Profit]]/Derived_Metrics[[#This Row],[Revenue]])</f>
        <v>7.3999999999999996E-2</v>
      </c>
      <c r="T486" t="str">
        <f>IF(Derived_Metrics[[#This Row],[Profit]]&lt;0, "Loss","Profit")</f>
        <v>Profit</v>
      </c>
      <c r="U486" s="5">
        <f>Derived_Metrics[[#This Row],[Selling Price]]*Derived_Metrics[[#This Row],[Quantity]]*Derived_Metrics[[#This Row],[Discount]]</f>
        <v>0</v>
      </c>
      <c r="V486" t="str">
        <f>IF(Derived_Metrics[[#This Row],[Discount]]&gt;0,"Discount Applied","No Discount")</f>
        <v>No Discount</v>
      </c>
      <c r="W486" t="str">
        <f>IF(Derived_Metrics[[#This Row],[Discount]]&gt;0.3,"High Discount","Low Discount")</f>
        <v>Low Discount</v>
      </c>
      <c r="X486" s="13">
        <f>SUMIFS(Derived_Metrics[Customer_Revenue_Share],Derived_Metrics[Customee_ Revenue _Rank],"&lt;="&amp;Derived_Metrics[[#This Row],[Customee_ Revenue _Rank]])</f>
        <v>0.99460734708007248</v>
      </c>
      <c r="Y486" t="str">
        <f>IF(Derived_Metrics[[#This Row],[Cumulative_Revenue_%]]&lt;=0.8,"Top 80% Revenue","Remaining 20% Revenue")</f>
        <v>Remaining 20% Revenue</v>
      </c>
    </row>
    <row r="487" spans="1:25" x14ac:dyDescent="0.25">
      <c r="A487" t="s">
        <v>2173</v>
      </c>
      <c r="B487" s="1">
        <v>42442</v>
      </c>
      <c r="C487" t="s">
        <v>932</v>
      </c>
      <c r="D487" s="4">
        <f>SUMIFS(Derived_Metrics[Revenue],Derived_Metrics[Customer ID],Derived_Metrics[[#This Row],[Customer ID]])</f>
        <v>5738.2380000000003</v>
      </c>
      <c r="E487" s="4">
        <f>SUMIFS(Derived_Metrics[Profit],Derived_Metrics[Customer ID],Derived_Metrics[[#This Row],[Customer ID]])</f>
        <v>47.783800000000006</v>
      </c>
      <c r="F487" s="5">
        <f>_xlfn.PERCENTRANK.INC(Derived_Metrics[Customer Revenue],Derived_Metrics[[#This Row],[Customer Revenue]])</f>
        <v>0.58799999999999997</v>
      </c>
      <c r="G487" s="5" t="str" cm="1">
        <f t="array" ref="G487">_xlfn.IFS(Derived_Metrics[[#This Row],[Customer Revenue Percentile]]&gt;=0.8,"High Value",Derived_Metrics[[#This Row],[Customer Revenue Percentile]]&gt;=0.4,"Medium Value",TRUE,"Low Value")</f>
        <v>Medium Value</v>
      </c>
      <c r="H487" s="12">
        <f>_xlfn.RANK.EQ(Derived_Metrics[[#This Row],[Customer Revenue]],Derived_Metrics[Customer Revenue],0)</f>
        <v>870</v>
      </c>
      <c r="I487" s="15">
        <f>Derived_Metrics[[#This Row],[Customer Revenue]]/SUM(Derived_Metrics[Customer Revenue])</f>
        <v>3.6832647000770049E-4</v>
      </c>
      <c r="J487" t="s">
        <v>1327</v>
      </c>
      <c r="K487" s="5">
        <f>SUMIFS(Derived_Metrics[Revenue],Derived_Metrics[Product ID],Derived_Metrics[[#This Row],[Product ID]])</f>
        <v>23211.466999999997</v>
      </c>
      <c r="L487" s="5">
        <f>SUMIFS(Derived_Metrics[Profit],Derived_Metrics[Product ID],Derived_Metrics[[#This Row],[Product ID]])</f>
        <v>541.654</v>
      </c>
      <c r="M487" s="5" t="str">
        <f>IF(AND(Derived_Metrics[[#This Row],[Product Revenue]]&gt;AVERAGE(Derived_Metrics[Product Revenue]),Derived_Metrics[[#This Row],[Product Profit]]&lt;0),"high sales Low Profit","Normal")</f>
        <v>Normal</v>
      </c>
      <c r="N487">
        <v>557.58500000000004</v>
      </c>
      <c r="O487">
        <v>5</v>
      </c>
      <c r="P487">
        <v>0.3</v>
      </c>
      <c r="Q487">
        <v>0</v>
      </c>
      <c r="R487">
        <f>Derived_Metrics[[#This Row],[Selling Price]]*Derived_Metrics[[#This Row],[Quantity]]</f>
        <v>2787.9250000000002</v>
      </c>
      <c r="S487" s="2">
        <f>IF(Derived_Metrics[[#This Row],[Revenue]]=0,0,Derived_Metrics[[#This Row],[Profit]]/Derived_Metrics[[#This Row],[Revenue]])</f>
        <v>0</v>
      </c>
      <c r="T487" t="str">
        <f>IF(Derived_Metrics[[#This Row],[Profit]]&lt;0, "Loss","Profit")</f>
        <v>Profit</v>
      </c>
      <c r="U487" s="5">
        <f>Derived_Metrics[[#This Row],[Selling Price]]*Derived_Metrics[[#This Row],[Quantity]]*Derived_Metrics[[#This Row],[Discount]]</f>
        <v>836.37750000000005</v>
      </c>
      <c r="V487" t="str">
        <f>IF(Derived_Metrics[[#This Row],[Discount]]&gt;0,"Discount Applied","No Discount")</f>
        <v>Discount Applied</v>
      </c>
      <c r="W487" t="str">
        <f>IF(Derived_Metrics[[#This Row],[Discount]]&gt;0.3,"High Discount","Low Discount")</f>
        <v>Low Discount</v>
      </c>
      <c r="X487" s="13">
        <f>SUMIFS(Derived_Metrics[Customer_Revenue_Share],Derived_Metrics[Customee_ Revenue _Rank],"&lt;="&amp;Derived_Metrics[[#This Row],[Customee_ Revenue _Rank]])</f>
        <v>0.81676785659772766</v>
      </c>
      <c r="Y487" t="str">
        <f>IF(Derived_Metrics[[#This Row],[Cumulative_Revenue_%]]&lt;=0.8,"Top 80% Revenue","Remaining 20% Revenue")</f>
        <v>Remaining 20% Revenue</v>
      </c>
    </row>
    <row r="488" spans="1:25" x14ac:dyDescent="0.25">
      <c r="A488" t="s">
        <v>2174</v>
      </c>
      <c r="B488" s="1">
        <v>42247</v>
      </c>
      <c r="C488" t="s">
        <v>2176</v>
      </c>
      <c r="D488" s="4">
        <f>SUMIFS(Derived_Metrics[Revenue],Derived_Metrics[Customer ID],Derived_Metrics[[#This Row],[Customer ID]])</f>
        <v>12880.266999999998</v>
      </c>
      <c r="E488" s="4">
        <f>SUMIFS(Derived_Metrics[Profit],Derived_Metrics[Customer ID],Derived_Metrics[[#This Row],[Customer ID]])</f>
        <v>305.33509999999995</v>
      </c>
      <c r="F488" s="5">
        <f>_xlfn.PERCENTRANK.INC(Derived_Metrics[Customer Revenue],Derived_Metrics[[#This Row],[Customer Revenue]])</f>
        <v>0.84399999999999997</v>
      </c>
      <c r="G488" s="5" t="str" cm="1">
        <f t="array" ref="G488">_xlfn.IFS(Derived_Metrics[[#This Row],[Customer Revenue Percentile]]&gt;=0.8,"High Value",Derived_Metrics[[#This Row],[Customer Revenue Percentile]]&gt;=0.4,"Medium Value",TRUE,"Low Value")</f>
        <v>High Value</v>
      </c>
      <c r="H488" s="12">
        <f>_xlfn.RANK.EQ(Derived_Metrics[[#This Row],[Customer Revenue]],Derived_Metrics[Customer Revenue],0)</f>
        <v>328</v>
      </c>
      <c r="I488" s="15">
        <f>Derived_Metrics[[#This Row],[Customer Revenue]]/SUM(Derived_Metrics[Customer Revenue])</f>
        <v>8.2675958663036857E-4</v>
      </c>
      <c r="J488" t="s">
        <v>102</v>
      </c>
      <c r="K488" s="5">
        <f>SUMIFS(Derived_Metrics[Revenue],Derived_Metrics[Product ID],Derived_Metrics[[#This Row],[Product ID]])</f>
        <v>36920.840600000003</v>
      </c>
      <c r="L488" s="5">
        <f>SUMIFS(Derived_Metrics[Profit],Derived_Metrics[Product ID],Derived_Metrics[[#This Row],[Product ID]])</f>
        <v>780.3302000000001</v>
      </c>
      <c r="M488" s="5" t="str">
        <f>IF(AND(Derived_Metrics[[#This Row],[Product Revenue]]&gt;AVERAGE(Derived_Metrics[Product Revenue]),Derived_Metrics[[#This Row],[Product Profit]]&lt;0),"high sales Low Profit","Normal")</f>
        <v>Normal</v>
      </c>
      <c r="N488">
        <v>1552.8309999999999</v>
      </c>
      <c r="O488">
        <v>7</v>
      </c>
      <c r="P488">
        <v>0.15</v>
      </c>
      <c r="Q488">
        <v>200.9546</v>
      </c>
      <c r="R488">
        <f>Derived_Metrics[[#This Row],[Selling Price]]*Derived_Metrics[[#This Row],[Quantity]]</f>
        <v>10869.816999999999</v>
      </c>
      <c r="S488" s="2">
        <f>IF(Derived_Metrics[[#This Row],[Revenue]]=0,0,Derived_Metrics[[#This Row],[Profit]]/Derived_Metrics[[#This Row],[Revenue]])</f>
        <v>1.8487394957983194E-2</v>
      </c>
      <c r="T488" t="str">
        <f>IF(Derived_Metrics[[#This Row],[Profit]]&lt;0, "Loss","Profit")</f>
        <v>Profit</v>
      </c>
      <c r="U488" s="5">
        <f>Derived_Metrics[[#This Row],[Selling Price]]*Derived_Metrics[[#This Row],[Quantity]]*Derived_Metrics[[#This Row],[Discount]]</f>
        <v>1630.4725499999997</v>
      </c>
      <c r="V488" t="str">
        <f>IF(Derived_Metrics[[#This Row],[Discount]]&gt;0,"Discount Applied","No Discount")</f>
        <v>Discount Applied</v>
      </c>
      <c r="W488" t="str">
        <f>IF(Derived_Metrics[[#This Row],[Discount]]&gt;0.3,"High Discount","Low Discount")</f>
        <v>Low Discount</v>
      </c>
      <c r="X488" s="13">
        <f>SUMIFS(Derived_Metrics[Customer_Revenue_Share],Derived_Metrics[Customee_ Revenue _Rank],"&lt;="&amp;Derived_Metrics[[#This Row],[Customee_ Revenue _Rank]])</f>
        <v>0.50275797912200582</v>
      </c>
      <c r="Y488" t="str">
        <f>IF(Derived_Metrics[[#This Row],[Cumulative_Revenue_%]]&lt;=0.8,"Top 80% Revenue","Remaining 20% Revenue")</f>
        <v>Top 80% Revenue</v>
      </c>
    </row>
    <row r="489" spans="1:25" x14ac:dyDescent="0.25">
      <c r="A489" t="s">
        <v>2178</v>
      </c>
      <c r="B489" s="1">
        <v>41715</v>
      </c>
      <c r="C489" t="s">
        <v>2181</v>
      </c>
      <c r="D489" s="4">
        <f>SUMIFS(Derived_Metrics[Revenue],Derived_Metrics[Customer ID],Derived_Metrics[[#This Row],[Customer ID]])</f>
        <v>17328.425999999999</v>
      </c>
      <c r="E489" s="4">
        <f>SUMIFS(Derived_Metrics[Profit],Derived_Metrics[Customer ID],Derived_Metrics[[#This Row],[Customer ID]])</f>
        <v>-1125.8010999999999</v>
      </c>
      <c r="F489" s="5">
        <f>_xlfn.PERCENTRANK.INC(Derived_Metrics[Customer Revenue],Derived_Metrics[[#This Row],[Customer Revenue]])</f>
        <v>0.89700000000000002</v>
      </c>
      <c r="G489" s="5" t="str" cm="1">
        <f t="array" ref="G489">_xlfn.IFS(Derived_Metrics[[#This Row],[Customer Revenue Percentile]]&gt;=0.8,"High Value",Derived_Metrics[[#This Row],[Customer Revenue Percentile]]&gt;=0.4,"Medium Value",TRUE,"Low Value")</f>
        <v>High Value</v>
      </c>
      <c r="H489" s="12">
        <f>_xlfn.RANK.EQ(Derived_Metrics[[#This Row],[Customer Revenue]],Derived_Metrics[Customer Revenue],0)</f>
        <v>216</v>
      </c>
      <c r="I489" s="15">
        <f>Derived_Metrics[[#This Row],[Customer Revenue]]/SUM(Derived_Metrics[Customer Revenue])</f>
        <v>1.1122783647819516E-3</v>
      </c>
      <c r="J489" t="s">
        <v>329</v>
      </c>
      <c r="K489" s="5">
        <f>SUMIFS(Derived_Metrics[Revenue],Derived_Metrics[Product ID],Derived_Metrics[[#This Row],[Product ID]])</f>
        <v>78629.976500000004</v>
      </c>
      <c r="L489" s="5">
        <f>SUMIFS(Derived_Metrics[Profit],Derived_Metrics[Product ID],Derived_Metrics[[#This Row],[Product ID]])</f>
        <v>-327.23309999999998</v>
      </c>
      <c r="M489" s="5" t="str">
        <f>IF(AND(Derived_Metrics[[#This Row],[Product Revenue]]&gt;AVERAGE(Derived_Metrics[Product Revenue]),Derived_Metrics[[#This Row],[Product Profit]]&lt;0),"high sales Low Profit","Normal")</f>
        <v>high sales Low Profit</v>
      </c>
      <c r="N489">
        <v>1579.7460000000001</v>
      </c>
      <c r="O489">
        <v>7</v>
      </c>
      <c r="P489">
        <v>0.4</v>
      </c>
      <c r="Q489">
        <v>-447.59469999999999</v>
      </c>
      <c r="R489">
        <f>Derived_Metrics[[#This Row],[Selling Price]]*Derived_Metrics[[#This Row],[Quantity]]</f>
        <v>11058.222000000002</v>
      </c>
      <c r="S489" s="2">
        <f>IF(Derived_Metrics[[#This Row],[Revenue]]=0,0,Derived_Metrics[[#This Row],[Profit]]/Derived_Metrics[[#This Row],[Revenue]])</f>
        <v>-4.0476190476190471E-2</v>
      </c>
      <c r="T489" t="str">
        <f>IF(Derived_Metrics[[#This Row],[Profit]]&lt;0, "Loss","Profit")</f>
        <v>Loss</v>
      </c>
      <c r="U489" s="5">
        <f>Derived_Metrics[[#This Row],[Selling Price]]*Derived_Metrics[[#This Row],[Quantity]]*Derived_Metrics[[#This Row],[Discount]]</f>
        <v>4423.2888000000012</v>
      </c>
      <c r="V489" t="str">
        <f>IF(Derived_Metrics[[#This Row],[Discount]]&gt;0,"Discount Applied","No Discount")</f>
        <v>Discount Applied</v>
      </c>
      <c r="W489" t="str">
        <f>IF(Derived_Metrics[[#This Row],[Discount]]&gt;0.3,"High Discount","Low Discount")</f>
        <v>High Discount</v>
      </c>
      <c r="X489" s="13">
        <f>SUMIFS(Derived_Metrics[Customer_Revenue_Share],Derived_Metrics[Customee_ Revenue _Rank],"&lt;="&amp;Derived_Metrics[[#This Row],[Customee_ Revenue _Rank]])</f>
        <v>0.39656013471865265</v>
      </c>
      <c r="Y489" t="str">
        <f>IF(Derived_Metrics[[#This Row],[Cumulative_Revenue_%]]&lt;=0.8,"Top 80% Revenue","Remaining 20% Revenue")</f>
        <v>Top 80% Revenue</v>
      </c>
    </row>
    <row r="490" spans="1:25" x14ac:dyDescent="0.25">
      <c r="A490" t="s">
        <v>2178</v>
      </c>
      <c r="B490" s="1">
        <v>41715</v>
      </c>
      <c r="C490" t="s">
        <v>2181</v>
      </c>
      <c r="D490" s="4">
        <f>SUMIFS(Derived_Metrics[Revenue],Derived_Metrics[Customer ID],Derived_Metrics[[#This Row],[Customer ID]])</f>
        <v>17328.425999999999</v>
      </c>
      <c r="E490" s="4">
        <f>SUMIFS(Derived_Metrics[Profit],Derived_Metrics[Customer ID],Derived_Metrics[[#This Row],[Customer ID]])</f>
        <v>-1125.8010999999999</v>
      </c>
      <c r="F490" s="5">
        <f>_xlfn.PERCENTRANK.INC(Derived_Metrics[Customer Revenue],Derived_Metrics[[#This Row],[Customer Revenue]])</f>
        <v>0.89700000000000002</v>
      </c>
      <c r="G490" s="5" t="str" cm="1">
        <f t="array" ref="G490">_xlfn.IFS(Derived_Metrics[[#This Row],[Customer Revenue Percentile]]&gt;=0.8,"High Value",Derived_Metrics[[#This Row],[Customer Revenue Percentile]]&gt;=0.4,"Medium Value",TRUE,"Low Value")</f>
        <v>High Value</v>
      </c>
      <c r="H490" s="12">
        <f>_xlfn.RANK.EQ(Derived_Metrics[[#This Row],[Customer Revenue]],Derived_Metrics[Customer Revenue],0)</f>
        <v>216</v>
      </c>
      <c r="I490" s="15">
        <f>Derived_Metrics[[#This Row],[Customer Revenue]]/SUM(Derived_Metrics[Customer Revenue])</f>
        <v>1.1122783647819516E-3</v>
      </c>
      <c r="J490" t="s">
        <v>2143</v>
      </c>
      <c r="K490" s="5">
        <f>SUMIFS(Derived_Metrics[Revenue],Derived_Metrics[Product ID],Derived_Metrics[[#This Row],[Product ID]])</f>
        <v>35272.71</v>
      </c>
      <c r="L490" s="5">
        <f>SUMIFS(Derived_Metrics[Profit],Derived_Metrics[Product ID],Derived_Metrics[[#This Row],[Product ID]])</f>
        <v>-1201.0581</v>
      </c>
      <c r="M490" s="5" t="str">
        <f>IF(AND(Derived_Metrics[[#This Row],[Product Revenue]]&gt;AVERAGE(Derived_Metrics[Product Revenue]),Derived_Metrics[[#This Row],[Product Profit]]&lt;0),"high sales Low Profit","Normal")</f>
        <v>high sales Low Profit</v>
      </c>
      <c r="N490">
        <v>1071.576</v>
      </c>
      <c r="O490">
        <v>4</v>
      </c>
      <c r="P490">
        <v>0.4</v>
      </c>
      <c r="Q490">
        <v>-553.64760000000001</v>
      </c>
      <c r="R490">
        <f>Derived_Metrics[[#This Row],[Selling Price]]*Derived_Metrics[[#This Row],[Quantity]]</f>
        <v>4286.3040000000001</v>
      </c>
      <c r="S490" s="2">
        <f>IF(Derived_Metrics[[#This Row],[Revenue]]=0,0,Derived_Metrics[[#This Row],[Profit]]/Derived_Metrics[[#This Row],[Revenue]])</f>
        <v>-0.12916666666666668</v>
      </c>
      <c r="T490" t="str">
        <f>IF(Derived_Metrics[[#This Row],[Profit]]&lt;0, "Loss","Profit")</f>
        <v>Loss</v>
      </c>
      <c r="U490" s="5">
        <f>Derived_Metrics[[#This Row],[Selling Price]]*Derived_Metrics[[#This Row],[Quantity]]*Derived_Metrics[[#This Row],[Discount]]</f>
        <v>1714.5216</v>
      </c>
      <c r="V490" t="str">
        <f>IF(Derived_Metrics[[#This Row],[Discount]]&gt;0,"Discount Applied","No Discount")</f>
        <v>Discount Applied</v>
      </c>
      <c r="W490" t="str">
        <f>IF(Derived_Metrics[[#This Row],[Discount]]&gt;0.3,"High Discount","Low Discount")</f>
        <v>High Discount</v>
      </c>
      <c r="X490" s="13">
        <f>SUMIFS(Derived_Metrics[Customer_Revenue_Share],Derived_Metrics[Customee_ Revenue _Rank],"&lt;="&amp;Derived_Metrics[[#This Row],[Customee_ Revenue _Rank]])</f>
        <v>0.39656013471865265</v>
      </c>
      <c r="Y490" t="str">
        <f>IF(Derived_Metrics[[#This Row],[Cumulative_Revenue_%]]&lt;=0.8,"Top 80% Revenue","Remaining 20% Revenue")</f>
        <v>Top 80% Revenue</v>
      </c>
    </row>
    <row r="491" spans="1:25" x14ac:dyDescent="0.25">
      <c r="A491" t="s">
        <v>2178</v>
      </c>
      <c r="B491" s="1">
        <v>41715</v>
      </c>
      <c r="C491" t="s">
        <v>2181</v>
      </c>
      <c r="D491" s="4">
        <f>SUMIFS(Derived_Metrics[Revenue],Derived_Metrics[Customer ID],Derived_Metrics[[#This Row],[Customer ID]])</f>
        <v>17328.425999999999</v>
      </c>
      <c r="E491" s="4">
        <f>SUMIFS(Derived_Metrics[Profit],Derived_Metrics[Customer ID],Derived_Metrics[[#This Row],[Customer ID]])</f>
        <v>-1125.8010999999999</v>
      </c>
      <c r="F491" s="5">
        <f>_xlfn.PERCENTRANK.INC(Derived_Metrics[Customer Revenue],Derived_Metrics[[#This Row],[Customer Revenue]])</f>
        <v>0.89700000000000002</v>
      </c>
      <c r="G491" s="5" t="str" cm="1">
        <f t="array" ref="G491">_xlfn.IFS(Derived_Metrics[[#This Row],[Customer Revenue Percentile]]&gt;=0.8,"High Value",Derived_Metrics[[#This Row],[Customer Revenue Percentile]]&gt;=0.4,"Medium Value",TRUE,"Low Value")</f>
        <v>High Value</v>
      </c>
      <c r="H491" s="12">
        <f>_xlfn.RANK.EQ(Derived_Metrics[[#This Row],[Customer Revenue]],Derived_Metrics[Customer Revenue],0)</f>
        <v>216</v>
      </c>
      <c r="I491" s="15">
        <f>Derived_Metrics[[#This Row],[Customer Revenue]]/SUM(Derived_Metrics[Customer Revenue])</f>
        <v>1.1122783647819516E-3</v>
      </c>
      <c r="J491" t="s">
        <v>1853</v>
      </c>
      <c r="K491" s="5">
        <f>SUMIFS(Derived_Metrics[Revenue],Derived_Metrics[Product ID],Derived_Metrics[[#This Row],[Product ID]])</f>
        <v>2933.116</v>
      </c>
      <c r="L491" s="5">
        <f>SUMIFS(Derived_Metrics[Profit],Derived_Metrics[Product ID],Derived_Metrics[[#This Row],[Product ID]])</f>
        <v>-177.35120000000001</v>
      </c>
      <c r="M491" s="5" t="str">
        <f>IF(AND(Derived_Metrics[[#This Row],[Product Revenue]]&gt;AVERAGE(Derived_Metrics[Product Revenue]),Derived_Metrics[[#This Row],[Product Profit]]&lt;0),"high sales Low Profit","Normal")</f>
        <v>Normal</v>
      </c>
      <c r="N491">
        <v>613.90800000000002</v>
      </c>
      <c r="O491">
        <v>3</v>
      </c>
      <c r="P491">
        <v>0.4</v>
      </c>
      <c r="Q491">
        <v>-122.7816</v>
      </c>
      <c r="R491">
        <f>Derived_Metrics[[#This Row],[Selling Price]]*Derived_Metrics[[#This Row],[Quantity]]</f>
        <v>1841.7240000000002</v>
      </c>
      <c r="S491" s="2">
        <f>IF(Derived_Metrics[[#This Row],[Revenue]]=0,0,Derived_Metrics[[#This Row],[Profit]]/Derived_Metrics[[#This Row],[Revenue]])</f>
        <v>-6.6666666666666666E-2</v>
      </c>
      <c r="T491" t="str">
        <f>IF(Derived_Metrics[[#This Row],[Profit]]&lt;0, "Loss","Profit")</f>
        <v>Loss</v>
      </c>
      <c r="U491" s="5">
        <f>Derived_Metrics[[#This Row],[Selling Price]]*Derived_Metrics[[#This Row],[Quantity]]*Derived_Metrics[[#This Row],[Discount]]</f>
        <v>736.68960000000015</v>
      </c>
      <c r="V491" t="str">
        <f>IF(Derived_Metrics[[#This Row],[Discount]]&gt;0,"Discount Applied","No Discount")</f>
        <v>Discount Applied</v>
      </c>
      <c r="W491" t="str">
        <f>IF(Derived_Metrics[[#This Row],[Discount]]&gt;0.3,"High Discount","Low Discount")</f>
        <v>High Discount</v>
      </c>
      <c r="X491" s="13">
        <f>SUMIFS(Derived_Metrics[Customer_Revenue_Share],Derived_Metrics[Customee_ Revenue _Rank],"&lt;="&amp;Derived_Metrics[[#This Row],[Customee_ Revenue _Rank]])</f>
        <v>0.39656013471865265</v>
      </c>
      <c r="Y491" t="str">
        <f>IF(Derived_Metrics[[#This Row],[Cumulative_Revenue_%]]&lt;=0.8,"Top 80% Revenue","Remaining 20% Revenue")</f>
        <v>Top 80% Revenue</v>
      </c>
    </row>
    <row r="492" spans="1:25" x14ac:dyDescent="0.25">
      <c r="A492" t="s">
        <v>2183</v>
      </c>
      <c r="B492" s="1">
        <v>42442</v>
      </c>
      <c r="C492" t="s">
        <v>2184</v>
      </c>
      <c r="D492" s="4">
        <f>SUMIFS(Derived_Metrics[Revenue],Derived_Metrics[Customer ID],Derived_Metrics[[#This Row],[Customer ID]])</f>
        <v>15412.915999999999</v>
      </c>
      <c r="E492" s="4">
        <f>SUMIFS(Derived_Metrics[Profit],Derived_Metrics[Customer ID],Derived_Metrics[[#This Row],[Customer ID]])</f>
        <v>334.5016</v>
      </c>
      <c r="F492" s="5">
        <f>_xlfn.PERCENTRANK.INC(Derived_Metrics[Customer Revenue],Derived_Metrics[[#This Row],[Customer Revenue]])</f>
        <v>0.875</v>
      </c>
      <c r="G492" s="5" t="str" cm="1">
        <f t="array" ref="G492">_xlfn.IFS(Derived_Metrics[[#This Row],[Customer Revenue Percentile]]&gt;=0.8,"High Value",Derived_Metrics[[#This Row],[Customer Revenue Percentile]]&gt;=0.4,"Medium Value",TRUE,"Low Value")</f>
        <v>High Value</v>
      </c>
      <c r="H492" s="12">
        <f>_xlfn.RANK.EQ(Derived_Metrics[[#This Row],[Customer Revenue]],Derived_Metrics[Customer Revenue],0)</f>
        <v>264</v>
      </c>
      <c r="I492" s="15">
        <f>Derived_Metrics[[#This Row],[Customer Revenue]]/SUM(Derived_Metrics[Customer Revenue])</f>
        <v>9.8932545893098294E-4</v>
      </c>
      <c r="J492" t="s">
        <v>617</v>
      </c>
      <c r="K492" s="5">
        <f>SUMIFS(Derived_Metrics[Revenue],Derived_Metrics[Product ID],Derived_Metrics[[#This Row],[Product ID]])</f>
        <v>9080.3719999999994</v>
      </c>
      <c r="L492" s="5">
        <f>SUMIFS(Derived_Metrics[Profit],Derived_Metrics[Product ID],Derived_Metrics[[#This Row],[Product ID]])</f>
        <v>436.43790000000001</v>
      </c>
      <c r="M492" s="5" t="str">
        <f>IF(AND(Derived_Metrics[[#This Row],[Product Revenue]]&gt;AVERAGE(Derived_Metrics[Product Revenue]),Derived_Metrics[[#This Row],[Product Profit]]&lt;0),"high sales Low Profit","Normal")</f>
        <v>Normal</v>
      </c>
      <c r="N492">
        <v>127.88</v>
      </c>
      <c r="O492">
        <v>2</v>
      </c>
      <c r="P492">
        <v>0</v>
      </c>
      <c r="Q492">
        <v>40.921599999999998</v>
      </c>
      <c r="R492">
        <f>Derived_Metrics[[#This Row],[Selling Price]]*Derived_Metrics[[#This Row],[Quantity]]</f>
        <v>255.76</v>
      </c>
      <c r="S492" s="2">
        <f>IF(Derived_Metrics[[#This Row],[Revenue]]=0,0,Derived_Metrics[[#This Row],[Profit]]/Derived_Metrics[[#This Row],[Revenue]])</f>
        <v>0.16</v>
      </c>
      <c r="T492" t="str">
        <f>IF(Derived_Metrics[[#This Row],[Profit]]&lt;0, "Loss","Profit")</f>
        <v>Profit</v>
      </c>
      <c r="U492" s="5">
        <f>Derived_Metrics[[#This Row],[Selling Price]]*Derived_Metrics[[#This Row],[Quantity]]*Derived_Metrics[[#This Row],[Discount]]</f>
        <v>0</v>
      </c>
      <c r="V492" t="str">
        <f>IF(Derived_Metrics[[#This Row],[Discount]]&gt;0,"Discount Applied","No Discount")</f>
        <v>No Discount</v>
      </c>
      <c r="W492" t="str">
        <f>IF(Derived_Metrics[[#This Row],[Discount]]&gt;0.3,"High Discount","Low Discount")</f>
        <v>Low Discount</v>
      </c>
      <c r="X492" s="13">
        <f>SUMIFS(Derived_Metrics[Customer_Revenue_Share],Derived_Metrics[Customee_ Revenue _Rank],"&lt;="&amp;Derived_Metrics[[#This Row],[Customee_ Revenue _Rank]])</f>
        <v>0.44570177857744187</v>
      </c>
      <c r="Y492" t="str">
        <f>IF(Derived_Metrics[[#This Row],[Cumulative_Revenue_%]]&lt;=0.8,"Top 80% Revenue","Remaining 20% Revenue")</f>
        <v>Top 80% Revenue</v>
      </c>
    </row>
    <row r="493" spans="1:25" x14ac:dyDescent="0.25">
      <c r="A493" t="s">
        <v>2186</v>
      </c>
      <c r="B493" s="1">
        <v>41967</v>
      </c>
      <c r="C493" t="s">
        <v>2187</v>
      </c>
      <c r="D493" s="4">
        <f>SUMIFS(Derived_Metrics[Revenue],Derived_Metrics[Customer ID],Derived_Metrics[[#This Row],[Customer ID]])</f>
        <v>2088.6880000000001</v>
      </c>
      <c r="E493" s="4">
        <f>SUMIFS(Derived_Metrics[Profit],Derived_Metrics[Customer ID],Derived_Metrics[[#This Row],[Customer ID]])</f>
        <v>36.559199999999997</v>
      </c>
      <c r="F493" s="5">
        <f>_xlfn.PERCENTRANK.INC(Derived_Metrics[Customer Revenue],Derived_Metrics[[#This Row],[Customer Revenue]])</f>
        <v>0.28399999999999997</v>
      </c>
      <c r="G493" s="5" t="str" cm="1">
        <f t="array" ref="G493">_xlfn.IFS(Derived_Metrics[[#This Row],[Customer Revenue Percentile]]&gt;=0.8,"High Value",Derived_Metrics[[#This Row],[Customer Revenue Percentile]]&gt;=0.4,"Medium Value",TRUE,"Low Value")</f>
        <v>Low Value</v>
      </c>
      <c r="H493" s="12">
        <f>_xlfn.RANK.EQ(Derived_Metrics[[#This Row],[Customer Revenue]],Derived_Metrics[Customer Revenue],0)</f>
        <v>1516</v>
      </c>
      <c r="I493" s="15">
        <f>Derived_Metrics[[#This Row],[Customer Revenue]]/SUM(Derived_Metrics[Customer Revenue])</f>
        <v>1.3406886887358871E-4</v>
      </c>
      <c r="J493" t="s">
        <v>2190</v>
      </c>
      <c r="K493" s="5">
        <f>SUMIFS(Derived_Metrics[Revenue],Derived_Metrics[Product ID],Derived_Metrics[[#This Row],[Product ID]])</f>
        <v>5884.7100000000009</v>
      </c>
      <c r="L493" s="5">
        <f>SUMIFS(Derived_Metrics[Profit],Derived_Metrics[Product ID],Derived_Metrics[[#This Row],[Product ID]])</f>
        <v>-114.6764</v>
      </c>
      <c r="M493" s="5" t="str">
        <f>IF(AND(Derived_Metrics[[#This Row],[Product Revenue]]&gt;AVERAGE(Derived_Metrics[Product Revenue]),Derived_Metrics[[#This Row],[Product Profit]]&lt;0),"high sales Low Profit","Normal")</f>
        <v>Normal</v>
      </c>
      <c r="N493">
        <v>120.712</v>
      </c>
      <c r="O493">
        <v>1</v>
      </c>
      <c r="P493">
        <v>0.2</v>
      </c>
      <c r="Q493">
        <v>-18.1068</v>
      </c>
      <c r="R493">
        <f>Derived_Metrics[[#This Row],[Selling Price]]*Derived_Metrics[[#This Row],[Quantity]]</f>
        <v>120.712</v>
      </c>
      <c r="S493" s="2">
        <f>IF(Derived_Metrics[[#This Row],[Revenue]]=0,0,Derived_Metrics[[#This Row],[Profit]]/Derived_Metrics[[#This Row],[Revenue]])</f>
        <v>-0.15</v>
      </c>
      <c r="T493" t="str">
        <f>IF(Derived_Metrics[[#This Row],[Profit]]&lt;0, "Loss","Profit")</f>
        <v>Loss</v>
      </c>
      <c r="U493" s="5">
        <f>Derived_Metrics[[#This Row],[Selling Price]]*Derived_Metrics[[#This Row],[Quantity]]*Derived_Metrics[[#This Row],[Discount]]</f>
        <v>24.142400000000002</v>
      </c>
      <c r="V493" t="str">
        <f>IF(Derived_Metrics[[#This Row],[Discount]]&gt;0,"Discount Applied","No Discount")</f>
        <v>Discount Applied</v>
      </c>
      <c r="W493" t="str">
        <f>IF(Derived_Metrics[[#This Row],[Discount]]&gt;0.3,"High Discount","Low Discount")</f>
        <v>Low Discount</v>
      </c>
      <c r="X493" s="13">
        <f>SUMIFS(Derived_Metrics[Customer_Revenue_Share],Derived_Metrics[Customee_ Revenue _Rank],"&lt;="&amp;Derived_Metrics[[#This Row],[Customee_ Revenue _Rank]])</f>
        <v>0.96478302356942802</v>
      </c>
      <c r="Y493" t="str">
        <f>IF(Derived_Metrics[[#This Row],[Cumulative_Revenue_%]]&lt;=0.8,"Top 80% Revenue","Remaining 20% Revenue")</f>
        <v>Remaining 20% Revenue</v>
      </c>
    </row>
    <row r="494" spans="1:25" x14ac:dyDescent="0.25">
      <c r="A494" t="s">
        <v>2192</v>
      </c>
      <c r="B494" s="1">
        <v>42636</v>
      </c>
      <c r="C494" t="s">
        <v>380</v>
      </c>
      <c r="D494" s="4">
        <f>SUMIFS(Derived_Metrics[Revenue],Derived_Metrics[Customer ID],Derived_Metrics[[#This Row],[Customer ID]])</f>
        <v>12395.672</v>
      </c>
      <c r="E494" s="4">
        <f>SUMIFS(Derived_Metrics[Profit],Derived_Metrics[Customer ID],Derived_Metrics[[#This Row],[Customer ID]])</f>
        <v>-242.6018</v>
      </c>
      <c r="F494" s="5">
        <f>_xlfn.PERCENTRANK.INC(Derived_Metrics[Customer Revenue],Derived_Metrics[[#This Row],[Customer Revenue]])</f>
        <v>0.83299999999999996</v>
      </c>
      <c r="G494" s="5" t="str" cm="1">
        <f t="array" ref="G494">_xlfn.IFS(Derived_Metrics[[#This Row],[Customer Revenue Percentile]]&gt;=0.8,"High Value",Derived_Metrics[[#This Row],[Customer Revenue Percentile]]&gt;=0.4,"Medium Value",TRUE,"Low Value")</f>
        <v>High Value</v>
      </c>
      <c r="H494" s="12">
        <f>_xlfn.RANK.EQ(Derived_Metrics[[#This Row],[Customer Revenue]],Derived_Metrics[Customer Revenue],0)</f>
        <v>346</v>
      </c>
      <c r="I494" s="15">
        <f>Derived_Metrics[[#This Row],[Customer Revenue]]/SUM(Derived_Metrics[Customer Revenue])</f>
        <v>7.9565436482998656E-4</v>
      </c>
      <c r="J494" t="s">
        <v>2194</v>
      </c>
      <c r="K494" s="5">
        <f>SUMIFS(Derived_Metrics[Revenue],Derived_Metrics[Product ID],Derived_Metrics[[#This Row],[Product ID]])</f>
        <v>10587.491999999998</v>
      </c>
      <c r="L494" s="5">
        <f>SUMIFS(Derived_Metrics[Profit],Derived_Metrics[Product ID],Derived_Metrics[[#This Row],[Product ID]])</f>
        <v>-173.12879999999998</v>
      </c>
      <c r="M494" s="5" t="str">
        <f>IF(AND(Derived_Metrics[[#This Row],[Product Revenue]]&gt;AVERAGE(Derived_Metrics[Product Revenue]),Derived_Metrics[[#This Row],[Product Profit]]&lt;0),"high sales Low Profit","Normal")</f>
        <v>Normal</v>
      </c>
      <c r="N494">
        <v>532.70399999999995</v>
      </c>
      <c r="O494">
        <v>6</v>
      </c>
      <c r="P494">
        <v>0.2</v>
      </c>
      <c r="Q494">
        <v>-26.635200000000001</v>
      </c>
      <c r="R494">
        <f>Derived_Metrics[[#This Row],[Selling Price]]*Derived_Metrics[[#This Row],[Quantity]]</f>
        <v>3196.2239999999997</v>
      </c>
      <c r="S494" s="2">
        <f>IF(Derived_Metrics[[#This Row],[Revenue]]=0,0,Derived_Metrics[[#This Row],[Profit]]/Derived_Metrics[[#This Row],[Revenue]])</f>
        <v>-8.333333333333335E-3</v>
      </c>
      <c r="T494" t="str">
        <f>IF(Derived_Metrics[[#This Row],[Profit]]&lt;0, "Loss","Profit")</f>
        <v>Loss</v>
      </c>
      <c r="U494" s="5">
        <f>Derived_Metrics[[#This Row],[Selling Price]]*Derived_Metrics[[#This Row],[Quantity]]*Derived_Metrics[[#This Row],[Discount]]</f>
        <v>639.24479999999994</v>
      </c>
      <c r="V494" t="str">
        <f>IF(Derived_Metrics[[#This Row],[Discount]]&gt;0,"Discount Applied","No Discount")</f>
        <v>Discount Applied</v>
      </c>
      <c r="W494" t="str">
        <f>IF(Derived_Metrics[[#This Row],[Discount]]&gt;0.3,"High Discount","Low Discount")</f>
        <v>Low Discount</v>
      </c>
      <c r="X494" s="13">
        <f>SUMIFS(Derived_Metrics[Customer_Revenue_Share],Derived_Metrics[Customee_ Revenue _Rank],"&lt;="&amp;Derived_Metrics[[#This Row],[Customee_ Revenue _Rank]])</f>
        <v>0.52208610359465157</v>
      </c>
      <c r="Y494" t="str">
        <f>IF(Derived_Metrics[[#This Row],[Cumulative_Revenue_%]]&lt;=0.8,"Top 80% Revenue","Remaining 20% Revenue")</f>
        <v>Top 80% Revenue</v>
      </c>
    </row>
    <row r="495" spans="1:25" x14ac:dyDescent="0.25">
      <c r="A495" t="s">
        <v>2196</v>
      </c>
      <c r="B495" s="1">
        <v>42558</v>
      </c>
      <c r="C495" t="s">
        <v>2197</v>
      </c>
      <c r="D495" s="4">
        <f>SUMIFS(Derived_Metrics[Revenue],Derived_Metrics[Customer ID],Derived_Metrics[[#This Row],[Customer ID]])</f>
        <v>3026.55</v>
      </c>
      <c r="E495" s="4">
        <f>SUMIFS(Derived_Metrics[Profit],Derived_Metrics[Customer ID],Derived_Metrics[[#This Row],[Customer ID]])</f>
        <v>-96.649799999999999</v>
      </c>
      <c r="F495" s="5">
        <f>_xlfn.PERCENTRANK.INC(Derived_Metrics[Customer Revenue],Derived_Metrics[[#This Row],[Customer Revenue]])</f>
        <v>0.39300000000000002</v>
      </c>
      <c r="G495" s="5" t="str" cm="1">
        <f t="array" ref="G495">_xlfn.IFS(Derived_Metrics[[#This Row],[Customer Revenue Percentile]]&gt;=0.8,"High Value",Derived_Metrics[[#This Row],[Customer Revenue Percentile]]&gt;=0.4,"Medium Value",TRUE,"Low Value")</f>
        <v>Low Value</v>
      </c>
      <c r="H495" s="12">
        <f>_xlfn.RANK.EQ(Derived_Metrics[[#This Row],[Customer Revenue]],Derived_Metrics[Customer Revenue],0)</f>
        <v>1281</v>
      </c>
      <c r="I495" s="15">
        <f>Derived_Metrics[[#This Row],[Customer Revenue]]/SUM(Derived_Metrics[Customer Revenue])</f>
        <v>1.9426842835759093E-4</v>
      </c>
      <c r="J495" t="s">
        <v>1827</v>
      </c>
      <c r="K495" s="5">
        <f>SUMIFS(Derived_Metrics[Revenue],Derived_Metrics[Product ID],Derived_Metrics[[#This Row],[Product ID]])</f>
        <v>3700.1759999999999</v>
      </c>
      <c r="L495" s="5">
        <f>SUMIFS(Derived_Metrics[Profit],Derived_Metrics[Product ID],Derived_Metrics[[#This Row],[Product ID]])</f>
        <v>120.9528</v>
      </c>
      <c r="M495" s="5" t="str">
        <f>IF(AND(Derived_Metrics[[#This Row],[Product Revenue]]&gt;AVERAGE(Derived_Metrics[Product Revenue]),Derived_Metrics[[#This Row],[Product Profit]]&lt;0),"high sales Low Profit","Normal")</f>
        <v>Normal</v>
      </c>
      <c r="N495">
        <v>60.287999999999997</v>
      </c>
      <c r="O495">
        <v>8</v>
      </c>
      <c r="P495">
        <v>0.6</v>
      </c>
      <c r="Q495">
        <v>-27.1296</v>
      </c>
      <c r="R495">
        <f>Derived_Metrics[[#This Row],[Selling Price]]*Derived_Metrics[[#This Row],[Quantity]]</f>
        <v>482.30399999999997</v>
      </c>
      <c r="S495" s="2">
        <f>IF(Derived_Metrics[[#This Row],[Revenue]]=0,0,Derived_Metrics[[#This Row],[Profit]]/Derived_Metrics[[#This Row],[Revenue]])</f>
        <v>-5.6250000000000001E-2</v>
      </c>
      <c r="T495" t="str">
        <f>IF(Derived_Metrics[[#This Row],[Profit]]&lt;0, "Loss","Profit")</f>
        <v>Loss</v>
      </c>
      <c r="U495" s="5">
        <f>Derived_Metrics[[#This Row],[Selling Price]]*Derived_Metrics[[#This Row],[Quantity]]*Derived_Metrics[[#This Row],[Discount]]</f>
        <v>289.38239999999996</v>
      </c>
      <c r="V495" t="str">
        <f>IF(Derived_Metrics[[#This Row],[Discount]]&gt;0,"Discount Applied","No Discount")</f>
        <v>Discount Applied</v>
      </c>
      <c r="W495" t="str">
        <f>IF(Derived_Metrics[[#This Row],[Discount]]&gt;0.3,"High Discount","Low Discount")</f>
        <v>High Discount</v>
      </c>
      <c r="X495" s="13">
        <f>SUMIFS(Derived_Metrics[Customer_Revenue_Share],Derived_Metrics[Customee_ Revenue _Rank],"&lt;="&amp;Derived_Metrics[[#This Row],[Customee_ Revenue _Rank]])</f>
        <v>0.92808471361532185</v>
      </c>
      <c r="Y495" t="str">
        <f>IF(Derived_Metrics[[#This Row],[Cumulative_Revenue_%]]&lt;=0.8,"Top 80% Revenue","Remaining 20% Revenue")</f>
        <v>Remaining 20% Revenue</v>
      </c>
    </row>
    <row r="496" spans="1:25" x14ac:dyDescent="0.25">
      <c r="A496" t="s">
        <v>2196</v>
      </c>
      <c r="B496" s="1">
        <v>42558</v>
      </c>
      <c r="C496" t="s">
        <v>2197</v>
      </c>
      <c r="D496" s="4">
        <f>SUMIFS(Derived_Metrics[Revenue],Derived_Metrics[Customer ID],Derived_Metrics[[#This Row],[Customer ID]])</f>
        <v>3026.55</v>
      </c>
      <c r="E496" s="4">
        <f>SUMIFS(Derived_Metrics[Profit],Derived_Metrics[Customer ID],Derived_Metrics[[#This Row],[Customer ID]])</f>
        <v>-96.649799999999999</v>
      </c>
      <c r="F496" s="5">
        <f>_xlfn.PERCENTRANK.INC(Derived_Metrics[Customer Revenue],Derived_Metrics[[#This Row],[Customer Revenue]])</f>
        <v>0.39300000000000002</v>
      </c>
      <c r="G496" s="5" t="str" cm="1">
        <f t="array" ref="G496">_xlfn.IFS(Derived_Metrics[[#This Row],[Customer Revenue Percentile]]&gt;=0.8,"High Value",Derived_Metrics[[#This Row],[Customer Revenue Percentile]]&gt;=0.4,"Medium Value",TRUE,"Low Value")</f>
        <v>Low Value</v>
      </c>
      <c r="H496" s="12">
        <f>_xlfn.RANK.EQ(Derived_Metrics[[#This Row],[Customer Revenue]],Derived_Metrics[Customer Revenue],0)</f>
        <v>1281</v>
      </c>
      <c r="I496" s="15">
        <f>Derived_Metrics[[#This Row],[Customer Revenue]]/SUM(Derived_Metrics[Customer Revenue])</f>
        <v>1.9426842835759093E-4</v>
      </c>
      <c r="J496" t="s">
        <v>458</v>
      </c>
      <c r="K496" s="5">
        <f>SUMIFS(Derived_Metrics[Revenue],Derived_Metrics[Product ID],Derived_Metrics[[#This Row],[Product ID]])</f>
        <v>27110.804</v>
      </c>
      <c r="L496" s="5">
        <f>SUMIFS(Derived_Metrics[Profit],Derived_Metrics[Product ID],Derived_Metrics[[#This Row],[Product ID]])</f>
        <v>785.45320000000004</v>
      </c>
      <c r="M496" s="5" t="str">
        <f>IF(AND(Derived_Metrics[[#This Row],[Product Revenue]]&gt;AVERAGE(Derived_Metrics[Product Revenue]),Derived_Metrics[[#This Row],[Product Profit]]&lt;0),"high sales Low Profit","Normal")</f>
        <v>Normal</v>
      </c>
      <c r="N496">
        <v>253.37200000000001</v>
      </c>
      <c r="O496">
        <v>2</v>
      </c>
      <c r="P496">
        <v>0.3</v>
      </c>
      <c r="Q496">
        <v>-14.478400000000001</v>
      </c>
      <c r="R496">
        <f>Derived_Metrics[[#This Row],[Selling Price]]*Derived_Metrics[[#This Row],[Quantity]]</f>
        <v>506.74400000000003</v>
      </c>
      <c r="S496" s="2">
        <f>IF(Derived_Metrics[[#This Row],[Revenue]]=0,0,Derived_Metrics[[#This Row],[Profit]]/Derived_Metrics[[#This Row],[Revenue]])</f>
        <v>-2.8571428571428571E-2</v>
      </c>
      <c r="T496" t="str">
        <f>IF(Derived_Metrics[[#This Row],[Profit]]&lt;0, "Loss","Profit")</f>
        <v>Loss</v>
      </c>
      <c r="U496" s="5">
        <f>Derived_Metrics[[#This Row],[Selling Price]]*Derived_Metrics[[#This Row],[Quantity]]*Derived_Metrics[[#This Row],[Discount]]</f>
        <v>152.0232</v>
      </c>
      <c r="V496" t="str">
        <f>IF(Derived_Metrics[[#This Row],[Discount]]&gt;0,"Discount Applied","No Discount")</f>
        <v>Discount Applied</v>
      </c>
      <c r="W496" t="str">
        <f>IF(Derived_Metrics[[#This Row],[Discount]]&gt;0.3,"High Discount","Low Discount")</f>
        <v>Low Discount</v>
      </c>
      <c r="X496" s="13">
        <f>SUMIFS(Derived_Metrics[Customer_Revenue_Share],Derived_Metrics[Customee_ Revenue _Rank],"&lt;="&amp;Derived_Metrics[[#This Row],[Customee_ Revenue _Rank]])</f>
        <v>0.92808471361532185</v>
      </c>
      <c r="Y496" t="str">
        <f>IF(Derived_Metrics[[#This Row],[Cumulative_Revenue_%]]&lt;=0.8,"Top 80% Revenue","Remaining 20% Revenue")</f>
        <v>Remaining 20% Revenue</v>
      </c>
    </row>
    <row r="497" spans="1:25" x14ac:dyDescent="0.25">
      <c r="A497" t="s">
        <v>2199</v>
      </c>
      <c r="B497" s="1">
        <v>42526</v>
      </c>
      <c r="C497" t="s">
        <v>2200</v>
      </c>
      <c r="D497" s="4">
        <f>SUMIFS(Derived_Metrics[Revenue],Derived_Metrics[Customer ID],Derived_Metrics[[#This Row],[Customer ID]])</f>
        <v>493.96400000000006</v>
      </c>
      <c r="E497" s="4">
        <f>SUMIFS(Derived_Metrics[Profit],Derived_Metrics[Customer ID],Derived_Metrics[[#This Row],[Customer ID]])</f>
        <v>27.163499999999999</v>
      </c>
      <c r="F497" s="5">
        <f>_xlfn.PERCENTRANK.INC(Derived_Metrics[Customer Revenue],Derived_Metrics[[#This Row],[Customer Revenue]])</f>
        <v>0.09</v>
      </c>
      <c r="G497" s="5" t="str" cm="1">
        <f t="array" ref="G497">_xlfn.IFS(Derived_Metrics[[#This Row],[Customer Revenue Percentile]]&gt;=0.8,"High Value",Derived_Metrics[[#This Row],[Customer Revenue Percentile]]&gt;=0.4,"Medium Value",TRUE,"Low Value")</f>
        <v>Low Value</v>
      </c>
      <c r="H497" s="12">
        <f>_xlfn.RANK.EQ(Derived_Metrics[[#This Row],[Customer Revenue]],Derived_Metrics[Customer Revenue],0)</f>
        <v>1928</v>
      </c>
      <c r="I497" s="15">
        <f>Derived_Metrics[[#This Row],[Customer Revenue]]/SUM(Derived_Metrics[Customer Revenue])</f>
        <v>3.1706599905909058E-5</v>
      </c>
      <c r="J497" t="s">
        <v>83</v>
      </c>
      <c r="K497" s="5">
        <f>SUMIFS(Derived_Metrics[Revenue],Derived_Metrics[Product ID],Derived_Metrics[[#This Row],[Product ID]])</f>
        <v>7595.6839999999993</v>
      </c>
      <c r="L497" s="5">
        <f>SUMIFS(Derived_Metrics[Profit],Derived_Metrics[Product ID],Derived_Metrics[[#This Row],[Product ID]])</f>
        <v>235.14070000000004</v>
      </c>
      <c r="M497" s="5" t="str">
        <f>IF(AND(Derived_Metrics[[#This Row],[Product Revenue]]&gt;AVERAGE(Derived_Metrics[Product Revenue]),Derived_Metrics[[#This Row],[Product Profit]]&lt;0),"high sales Low Profit","Normal")</f>
        <v>Normal</v>
      </c>
      <c r="N497">
        <v>54.712000000000003</v>
      </c>
      <c r="O497">
        <v>7</v>
      </c>
      <c r="P497">
        <v>0.2</v>
      </c>
      <c r="Q497">
        <v>11.626300000000001</v>
      </c>
      <c r="R497">
        <f>Derived_Metrics[[#This Row],[Selling Price]]*Derived_Metrics[[#This Row],[Quantity]]</f>
        <v>382.98400000000004</v>
      </c>
      <c r="S497" s="2">
        <f>IF(Derived_Metrics[[#This Row],[Revenue]]=0,0,Derived_Metrics[[#This Row],[Profit]]/Derived_Metrics[[#This Row],[Revenue]])</f>
        <v>3.0357142857142857E-2</v>
      </c>
      <c r="T497" t="str">
        <f>IF(Derived_Metrics[[#This Row],[Profit]]&lt;0, "Loss","Profit")</f>
        <v>Profit</v>
      </c>
      <c r="U497" s="5">
        <f>Derived_Metrics[[#This Row],[Selling Price]]*Derived_Metrics[[#This Row],[Quantity]]*Derived_Metrics[[#This Row],[Discount]]</f>
        <v>76.596800000000016</v>
      </c>
      <c r="V497" t="str">
        <f>IF(Derived_Metrics[[#This Row],[Discount]]&gt;0,"Discount Applied","No Discount")</f>
        <v>Discount Applied</v>
      </c>
      <c r="W497" t="str">
        <f>IF(Derived_Metrics[[#This Row],[Discount]]&gt;0.3,"High Discount","Low Discount")</f>
        <v>Low Discount</v>
      </c>
      <c r="X497" s="13">
        <f>SUMIFS(Derived_Metrics[Customer_Revenue_Share],Derived_Metrics[Customee_ Revenue _Rank],"&lt;="&amp;Derived_Metrics[[#This Row],[Customee_ Revenue _Rank]])</f>
        <v>0.9970437030933732</v>
      </c>
      <c r="Y497" t="str">
        <f>IF(Derived_Metrics[[#This Row],[Cumulative_Revenue_%]]&lt;=0.8,"Top 80% Revenue","Remaining 20% Revenue")</f>
        <v>Remaining 20% Revenue</v>
      </c>
    </row>
    <row r="498" spans="1:25" x14ac:dyDescent="0.25">
      <c r="A498" t="s">
        <v>2203</v>
      </c>
      <c r="B498" s="1">
        <v>42167</v>
      </c>
      <c r="C498" t="s">
        <v>2204</v>
      </c>
      <c r="D498" s="4">
        <f>SUMIFS(Derived_Metrics[Revenue],Derived_Metrics[Customer ID],Derived_Metrics[[#This Row],[Customer ID]])</f>
        <v>455.68</v>
      </c>
      <c r="E498" s="4">
        <f>SUMIFS(Derived_Metrics[Profit],Derived_Metrics[Customer ID],Derived_Metrics[[#This Row],[Customer ID]])</f>
        <v>42.150399999999998</v>
      </c>
      <c r="F498" s="5">
        <f>_xlfn.PERCENTRANK.INC(Derived_Metrics[Customer Revenue],Derived_Metrics[[#This Row],[Customer Revenue]])</f>
        <v>8.2000000000000003E-2</v>
      </c>
      <c r="G498" s="5" t="str" cm="1">
        <f t="array" ref="G498">_xlfn.IFS(Derived_Metrics[[#This Row],[Customer Revenue Percentile]]&gt;=0.8,"High Value",Derived_Metrics[[#This Row],[Customer Revenue Percentile]]&gt;=0.4,"Medium Value",TRUE,"Low Value")</f>
        <v>Low Value</v>
      </c>
      <c r="H498" s="12">
        <f>_xlfn.RANK.EQ(Derived_Metrics[[#This Row],[Customer Revenue]],Derived_Metrics[Customer Revenue],0)</f>
        <v>1946</v>
      </c>
      <c r="I498" s="15">
        <f>Derived_Metrics[[#This Row],[Customer Revenue]]/SUM(Derived_Metrics[Customer Revenue])</f>
        <v>2.9249223516540956E-5</v>
      </c>
      <c r="J498" t="s">
        <v>1801</v>
      </c>
      <c r="K498" s="5">
        <f>SUMIFS(Derived_Metrics[Revenue],Derived_Metrics[Product ID],Derived_Metrics[[#This Row],[Product ID]])</f>
        <v>1651.84</v>
      </c>
      <c r="L498" s="5">
        <f>SUMIFS(Derived_Metrics[Profit],Derived_Metrics[Product ID],Derived_Metrics[[#This Row],[Product ID]])</f>
        <v>162.05119999999999</v>
      </c>
      <c r="M498" s="5" t="str">
        <f>IF(AND(Derived_Metrics[[#This Row],[Product Revenue]]&gt;AVERAGE(Derived_Metrics[Product Revenue]),Derived_Metrics[[#This Row],[Product Profit]]&lt;0),"high sales Low Profit","Normal")</f>
        <v>Normal</v>
      </c>
      <c r="N498">
        <v>113.92</v>
      </c>
      <c r="O498">
        <v>4</v>
      </c>
      <c r="P498">
        <v>0</v>
      </c>
      <c r="Q498">
        <v>42.150399999999998</v>
      </c>
      <c r="R498">
        <f>Derived_Metrics[[#This Row],[Selling Price]]*Derived_Metrics[[#This Row],[Quantity]]</f>
        <v>455.68</v>
      </c>
      <c r="S498" s="2">
        <f>IF(Derived_Metrics[[#This Row],[Revenue]]=0,0,Derived_Metrics[[#This Row],[Profit]]/Derived_Metrics[[#This Row],[Revenue]])</f>
        <v>9.2499999999999999E-2</v>
      </c>
      <c r="T498" t="str">
        <f>IF(Derived_Metrics[[#This Row],[Profit]]&lt;0, "Loss","Profit")</f>
        <v>Profit</v>
      </c>
      <c r="U498" s="5">
        <f>Derived_Metrics[[#This Row],[Selling Price]]*Derived_Metrics[[#This Row],[Quantity]]*Derived_Metrics[[#This Row],[Discount]]</f>
        <v>0</v>
      </c>
      <c r="V498" t="str">
        <f>IF(Derived_Metrics[[#This Row],[Discount]]&gt;0,"Discount Applied","No Discount")</f>
        <v>No Discount</v>
      </c>
      <c r="W498" t="str">
        <f>IF(Derived_Metrics[[#This Row],[Discount]]&gt;0.3,"High Discount","Low Discount")</f>
        <v>Low Discount</v>
      </c>
      <c r="X498" s="13">
        <f>SUMIFS(Derived_Metrics[Customer_Revenue_Share],Derived_Metrics[Customee_ Revenue _Rank],"&lt;="&amp;Derived_Metrics[[#This Row],[Customee_ Revenue _Rank]])</f>
        <v>0.99756336104565468</v>
      </c>
      <c r="Y498" t="str">
        <f>IF(Derived_Metrics[[#This Row],[Cumulative_Revenue_%]]&lt;=0.8,"Top 80% Revenue","Remaining 20% Revenue")</f>
        <v>Remaining 20% Revenue</v>
      </c>
    </row>
    <row r="499" spans="1:25" x14ac:dyDescent="0.25">
      <c r="A499" t="s">
        <v>2206</v>
      </c>
      <c r="B499" s="1">
        <v>42640</v>
      </c>
      <c r="C499" t="s">
        <v>2207</v>
      </c>
      <c r="D499" s="4">
        <f>SUMIFS(Derived_Metrics[Revenue],Derived_Metrics[Customer ID],Derived_Metrics[[#This Row],[Customer ID]])</f>
        <v>10604.773599999999</v>
      </c>
      <c r="E499" s="4">
        <f>SUMIFS(Derived_Metrics[Profit],Derived_Metrics[Customer ID],Derived_Metrics[[#This Row],[Customer ID]])</f>
        <v>-273.93610000000007</v>
      </c>
      <c r="F499" s="5">
        <f>_xlfn.PERCENTRANK.INC(Derived_Metrics[Customer Revenue],Derived_Metrics[[#This Row],[Customer Revenue]])</f>
        <v>0.77300000000000002</v>
      </c>
      <c r="G499" s="5" t="str" cm="1">
        <f t="array" ref="G499">_xlfn.IFS(Derived_Metrics[[#This Row],[Customer Revenue Percentile]]&gt;=0.8,"High Value",Derived_Metrics[[#This Row],[Customer Revenue Percentile]]&gt;=0.4,"Medium Value",TRUE,"Low Value")</f>
        <v>Medium Value</v>
      </c>
      <c r="H499" s="12">
        <f>_xlfn.RANK.EQ(Derived_Metrics[[#This Row],[Customer Revenue]],Derived_Metrics[Customer Revenue],0)</f>
        <v>475</v>
      </c>
      <c r="I499" s="15">
        <f>Derived_Metrics[[#This Row],[Customer Revenue]]/SUM(Derived_Metrics[Customer Revenue])</f>
        <v>6.807000381160302E-4</v>
      </c>
      <c r="J499" t="s">
        <v>2210</v>
      </c>
      <c r="K499" s="5">
        <f>SUMIFS(Derived_Metrics[Revenue],Derived_Metrics[Product ID],Derived_Metrics[[#This Row],[Product ID]])</f>
        <v>16170.8508</v>
      </c>
      <c r="L499" s="5">
        <f>SUMIFS(Derived_Metrics[Profit],Derived_Metrics[Product ID],Derived_Metrics[[#This Row],[Product ID]])</f>
        <v>-767.74360000000001</v>
      </c>
      <c r="M499" s="5" t="str">
        <f>IF(AND(Derived_Metrics[[#This Row],[Product Revenue]]&gt;AVERAGE(Derived_Metrics[Product Revenue]),Derived_Metrics[[#This Row],[Product Profit]]&lt;0),"high sales Low Profit","Normal")</f>
        <v>high sales Low Profit</v>
      </c>
      <c r="N499">
        <v>956.66480000000001</v>
      </c>
      <c r="O499">
        <v>7</v>
      </c>
      <c r="P499">
        <v>0.32</v>
      </c>
      <c r="Q499">
        <v>-225.0976</v>
      </c>
      <c r="R499">
        <f>Derived_Metrics[[#This Row],[Selling Price]]*Derived_Metrics[[#This Row],[Quantity]]</f>
        <v>6696.6535999999996</v>
      </c>
      <c r="S499" s="2">
        <f>IF(Derived_Metrics[[#This Row],[Revenue]]=0,0,Derived_Metrics[[#This Row],[Profit]]/Derived_Metrics[[#This Row],[Revenue]])</f>
        <v>-3.3613445378151259E-2</v>
      </c>
      <c r="T499" t="str">
        <f>IF(Derived_Metrics[[#This Row],[Profit]]&lt;0, "Loss","Profit")</f>
        <v>Loss</v>
      </c>
      <c r="U499" s="5">
        <f>Derived_Metrics[[#This Row],[Selling Price]]*Derived_Metrics[[#This Row],[Quantity]]*Derived_Metrics[[#This Row],[Discount]]</f>
        <v>2142.9291519999997</v>
      </c>
      <c r="V499" t="str">
        <f>IF(Derived_Metrics[[#This Row],[Discount]]&gt;0,"Discount Applied","No Discount")</f>
        <v>Discount Applied</v>
      </c>
      <c r="W499" t="str">
        <f>IF(Derived_Metrics[[#This Row],[Discount]]&gt;0.3,"High Discount","Low Discount")</f>
        <v>High Discount</v>
      </c>
      <c r="X499" s="13">
        <f>SUMIFS(Derived_Metrics[Customer_Revenue_Share],Derived_Metrics[Customee_ Revenue _Rank],"&lt;="&amp;Derived_Metrics[[#This Row],[Customee_ Revenue _Rank]])</f>
        <v>0.61433311885702824</v>
      </c>
      <c r="Y499" t="str">
        <f>IF(Derived_Metrics[[#This Row],[Cumulative_Revenue_%]]&lt;=0.8,"Top 80% Revenue","Remaining 20% Revenue")</f>
        <v>Top 80% Revenue</v>
      </c>
    </row>
    <row r="500" spans="1:25" x14ac:dyDescent="0.25">
      <c r="A500" t="s">
        <v>2212</v>
      </c>
      <c r="B500" s="1">
        <v>42817</v>
      </c>
      <c r="C500" t="s">
        <v>2213</v>
      </c>
      <c r="D500" s="4">
        <f>SUMIFS(Derived_Metrics[Revenue],Derived_Metrics[Customer ID],Derived_Metrics[[#This Row],[Customer ID]])</f>
        <v>1851.04</v>
      </c>
      <c r="E500" s="4">
        <f>SUMIFS(Derived_Metrics[Profit],Derived_Metrics[Customer ID],Derived_Metrics[[#This Row],[Customer ID]])</f>
        <v>90.721999999999994</v>
      </c>
      <c r="F500" s="5">
        <f>_xlfn.PERCENTRANK.INC(Derived_Metrics[Customer Revenue],Derived_Metrics[[#This Row],[Customer Revenue]])</f>
        <v>0.26500000000000001</v>
      </c>
      <c r="G500" s="5" t="str" cm="1">
        <f t="array" ref="G500">_xlfn.IFS(Derived_Metrics[[#This Row],[Customer Revenue Percentile]]&gt;=0.8,"High Value",Derived_Metrics[[#This Row],[Customer Revenue Percentile]]&gt;=0.4,"Medium Value",TRUE,"Low Value")</f>
        <v>Low Value</v>
      </c>
      <c r="H500" s="12">
        <f>_xlfn.RANK.EQ(Derived_Metrics[[#This Row],[Customer Revenue]],Derived_Metrics[Customer Revenue],0)</f>
        <v>1558</v>
      </c>
      <c r="I500" s="15">
        <f>Derived_Metrics[[#This Row],[Customer Revenue]]/SUM(Derived_Metrics[Customer Revenue])</f>
        <v>1.1881470044342076E-4</v>
      </c>
      <c r="J500" t="s">
        <v>1683</v>
      </c>
      <c r="K500" s="5">
        <f>SUMIFS(Derived_Metrics[Revenue],Derived_Metrics[Product ID],Derived_Metrics[[#This Row],[Product ID]])</f>
        <v>3151.1200000000003</v>
      </c>
      <c r="L500" s="5">
        <f>SUMIFS(Derived_Metrics[Profit],Derived_Metrics[Product ID],Derived_Metrics[[#This Row],[Product ID]])</f>
        <v>123.9264</v>
      </c>
      <c r="M500" s="5" t="str">
        <f>IF(AND(Derived_Metrics[[#This Row],[Product Revenue]]&gt;AVERAGE(Derived_Metrics[Product Revenue]),Derived_Metrics[[#This Row],[Product Profit]]&lt;0),"high sales Low Profit","Normal")</f>
        <v>Normal</v>
      </c>
      <c r="N500">
        <v>211.84</v>
      </c>
      <c r="O500">
        <v>8</v>
      </c>
      <c r="P500">
        <v>0</v>
      </c>
      <c r="Q500">
        <v>76.2624</v>
      </c>
      <c r="R500">
        <f>Derived_Metrics[[#This Row],[Selling Price]]*Derived_Metrics[[#This Row],[Quantity]]</f>
        <v>1694.72</v>
      </c>
      <c r="S500" s="2">
        <f>IF(Derived_Metrics[[#This Row],[Revenue]]=0,0,Derived_Metrics[[#This Row],[Profit]]/Derived_Metrics[[#This Row],[Revenue]])</f>
        <v>4.4999999999999998E-2</v>
      </c>
      <c r="T500" t="str">
        <f>IF(Derived_Metrics[[#This Row],[Profit]]&lt;0, "Loss","Profit")</f>
        <v>Profit</v>
      </c>
      <c r="U500" s="5">
        <f>Derived_Metrics[[#This Row],[Selling Price]]*Derived_Metrics[[#This Row],[Quantity]]*Derived_Metrics[[#This Row],[Discount]]</f>
        <v>0</v>
      </c>
      <c r="V500" t="str">
        <f>IF(Derived_Metrics[[#This Row],[Discount]]&gt;0,"Discount Applied","No Discount")</f>
        <v>No Discount</v>
      </c>
      <c r="W500" t="str">
        <f>IF(Derived_Metrics[[#This Row],[Discount]]&gt;0.3,"High Discount","Low Discount")</f>
        <v>Low Discount</v>
      </c>
      <c r="X500" s="13">
        <f>SUMIFS(Derived_Metrics[Customer_Revenue_Share],Derived_Metrics[Customee_ Revenue _Rank],"&lt;="&amp;Derived_Metrics[[#This Row],[Customee_ Revenue _Rank]])</f>
        <v>0.97007356121611765</v>
      </c>
      <c r="Y500" t="str">
        <f>IF(Derived_Metrics[[#This Row],[Cumulative_Revenue_%]]&lt;=0.8,"Top 80% Revenue","Remaining 20% Revenue")</f>
        <v>Remaining 20% Revenue</v>
      </c>
    </row>
    <row r="501" spans="1:25" x14ac:dyDescent="0.25">
      <c r="A501" t="s">
        <v>2215</v>
      </c>
      <c r="B501" s="1">
        <v>41984</v>
      </c>
      <c r="C501" t="s">
        <v>2217</v>
      </c>
      <c r="D501" s="4">
        <f>SUMIFS(Derived_Metrics[Revenue],Derived_Metrics[Customer ID],Derived_Metrics[[#This Row],[Customer ID]])</f>
        <v>2210.328</v>
      </c>
      <c r="E501" s="4">
        <f>SUMIFS(Derived_Metrics[Profit],Derived_Metrics[Customer ID],Derived_Metrics[[#This Row],[Customer ID]])</f>
        <v>3.178799999999999</v>
      </c>
      <c r="F501" s="5">
        <f>_xlfn.PERCENTRANK.INC(Derived_Metrics[Customer Revenue],Derived_Metrics[[#This Row],[Customer Revenue]])</f>
        <v>0.311</v>
      </c>
      <c r="G501" s="5" t="str" cm="1">
        <f t="array" ref="G501">_xlfn.IFS(Derived_Metrics[[#This Row],[Customer Revenue Percentile]]&gt;=0.8,"High Value",Derived_Metrics[[#This Row],[Customer Revenue Percentile]]&gt;=0.4,"Medium Value",TRUE,"Low Value")</f>
        <v>Low Value</v>
      </c>
      <c r="H501" s="12">
        <f>_xlfn.RANK.EQ(Derived_Metrics[[#This Row],[Customer Revenue]],Derived_Metrics[Customer Revenue],0)</f>
        <v>1459</v>
      </c>
      <c r="I501" s="15">
        <f>Derived_Metrics[[#This Row],[Customer Revenue]]/SUM(Derived_Metrics[Customer Revenue])</f>
        <v>1.4187670671714567E-4</v>
      </c>
      <c r="J501" t="s">
        <v>1065</v>
      </c>
      <c r="K501" s="5">
        <f>SUMIFS(Derived_Metrics[Revenue],Derived_Metrics[Product ID],Derived_Metrics[[#This Row],[Product ID]])</f>
        <v>6788.6490000000013</v>
      </c>
      <c r="L501" s="5">
        <f>SUMIFS(Derived_Metrics[Profit],Derived_Metrics[Product ID],Derived_Metrics[[#This Row],[Product ID]])</f>
        <v>-445.58699999999999</v>
      </c>
      <c r="M501" s="5" t="str">
        <f>IF(AND(Derived_Metrics[[#This Row],[Product Revenue]]&gt;AVERAGE(Derived_Metrics[Product Revenue]),Derived_Metrics[[#This Row],[Product Profit]]&lt;0),"high sales Low Profit","Normal")</f>
        <v>Normal</v>
      </c>
      <c r="N501">
        <v>629.06399999999996</v>
      </c>
      <c r="O501">
        <v>3</v>
      </c>
      <c r="P501">
        <v>0.2</v>
      </c>
      <c r="Q501">
        <v>31.453199999999999</v>
      </c>
      <c r="R501">
        <f>Derived_Metrics[[#This Row],[Selling Price]]*Derived_Metrics[[#This Row],[Quantity]]</f>
        <v>1887.192</v>
      </c>
      <c r="S501" s="2">
        <f>IF(Derived_Metrics[[#This Row],[Revenue]]=0,0,Derived_Metrics[[#This Row],[Profit]]/Derived_Metrics[[#This Row],[Revenue]])</f>
        <v>1.6666666666666666E-2</v>
      </c>
      <c r="T501" t="str">
        <f>IF(Derived_Metrics[[#This Row],[Profit]]&lt;0, "Loss","Profit")</f>
        <v>Profit</v>
      </c>
      <c r="U501" s="5">
        <f>Derived_Metrics[[#This Row],[Selling Price]]*Derived_Metrics[[#This Row],[Quantity]]*Derived_Metrics[[#This Row],[Discount]]</f>
        <v>377.4384</v>
      </c>
      <c r="V501" t="str">
        <f>IF(Derived_Metrics[[#This Row],[Discount]]&gt;0,"Discount Applied","No Discount")</f>
        <v>Discount Applied</v>
      </c>
      <c r="W501" t="str">
        <f>IF(Derived_Metrics[[#This Row],[Discount]]&gt;0.3,"High Discount","Low Discount")</f>
        <v>Low Discount</v>
      </c>
      <c r="X501" s="13">
        <f>SUMIFS(Derived_Metrics[Customer_Revenue_Share],Derived_Metrics[Customee_ Revenue _Rank],"&lt;="&amp;Derived_Metrics[[#This Row],[Customee_ Revenue _Rank]])</f>
        <v>0.9569485617947564</v>
      </c>
      <c r="Y501" t="str">
        <f>IF(Derived_Metrics[[#This Row],[Cumulative_Revenue_%]]&lt;=0.8,"Top 80% Revenue","Remaining 20% Revenue")</f>
        <v>Remaining 20% Revenue</v>
      </c>
    </row>
    <row r="502" spans="1:25" x14ac:dyDescent="0.25">
      <c r="A502" t="s">
        <v>2219</v>
      </c>
      <c r="B502" s="1">
        <v>42733</v>
      </c>
      <c r="C502" t="s">
        <v>549</v>
      </c>
      <c r="D502" s="4">
        <f>SUMIFS(Derived_Metrics[Revenue],Derived_Metrics[Customer ID],Derived_Metrics[[#This Row],[Customer ID]])</f>
        <v>5400.835</v>
      </c>
      <c r="E502" s="4">
        <f>SUMIFS(Derived_Metrics[Profit],Derived_Metrics[Customer ID],Derived_Metrics[[#This Row],[Customer ID]])</f>
        <v>-117.58429999999998</v>
      </c>
      <c r="F502" s="5">
        <f>_xlfn.PERCENTRANK.INC(Derived_Metrics[Customer Revenue],Derived_Metrics[[#This Row],[Customer Revenue]])</f>
        <v>0.56599999999999995</v>
      </c>
      <c r="G502" s="5" t="str" cm="1">
        <f t="array" ref="G502">_xlfn.IFS(Derived_Metrics[[#This Row],[Customer Revenue Percentile]]&gt;=0.8,"High Value",Derived_Metrics[[#This Row],[Customer Revenue Percentile]]&gt;=0.4,"Medium Value",TRUE,"Low Value")</f>
        <v>Medium Value</v>
      </c>
      <c r="H502" s="12">
        <f>_xlfn.RANK.EQ(Derived_Metrics[[#This Row],[Customer Revenue]],Derived_Metrics[Customer Revenue],0)</f>
        <v>916</v>
      </c>
      <c r="I502" s="15">
        <f>Derived_Metrics[[#This Row],[Customer Revenue]]/SUM(Derived_Metrics[Customer Revenue])</f>
        <v>3.466692198274172E-4</v>
      </c>
      <c r="J502" t="s">
        <v>2190</v>
      </c>
      <c r="K502" s="5">
        <f>SUMIFS(Derived_Metrics[Revenue],Derived_Metrics[Product ID],Derived_Metrics[[#This Row],[Product ID]])</f>
        <v>5884.7100000000009</v>
      </c>
      <c r="L502" s="5">
        <f>SUMIFS(Derived_Metrics[Profit],Derived_Metrics[Product ID],Derived_Metrics[[#This Row],[Product ID]])</f>
        <v>-114.6764</v>
      </c>
      <c r="M502" s="5" t="str">
        <f>IF(AND(Derived_Metrics[[#This Row],[Product Revenue]]&gt;AVERAGE(Derived_Metrics[Product Revenue]),Derived_Metrics[[#This Row],[Product Profit]]&lt;0),"high sales Low Profit","Normal")</f>
        <v>Normal</v>
      </c>
      <c r="N502">
        <v>754.45</v>
      </c>
      <c r="O502">
        <v>5</v>
      </c>
      <c r="P502">
        <v>0</v>
      </c>
      <c r="Q502">
        <v>60.356000000000002</v>
      </c>
      <c r="R502">
        <f>Derived_Metrics[[#This Row],[Selling Price]]*Derived_Metrics[[#This Row],[Quantity]]</f>
        <v>3772.25</v>
      </c>
      <c r="S502" s="2">
        <f>IF(Derived_Metrics[[#This Row],[Revenue]]=0,0,Derived_Metrics[[#This Row],[Profit]]/Derived_Metrics[[#This Row],[Revenue]])</f>
        <v>1.6E-2</v>
      </c>
      <c r="T502" t="str">
        <f>IF(Derived_Metrics[[#This Row],[Profit]]&lt;0, "Loss","Profit")</f>
        <v>Profit</v>
      </c>
      <c r="U502" s="5">
        <f>Derived_Metrics[[#This Row],[Selling Price]]*Derived_Metrics[[#This Row],[Quantity]]*Derived_Metrics[[#This Row],[Discount]]</f>
        <v>0</v>
      </c>
      <c r="V502" t="str">
        <f>IF(Derived_Metrics[[#This Row],[Discount]]&gt;0,"Discount Applied","No Discount")</f>
        <v>No Discount</v>
      </c>
      <c r="W502" t="str">
        <f>IF(Derived_Metrics[[#This Row],[Discount]]&gt;0.3,"High Discount","Low Discount")</f>
        <v>Low Discount</v>
      </c>
      <c r="X502" s="13">
        <f>SUMIFS(Derived_Metrics[Customer_Revenue_Share],Derived_Metrics[Customee_ Revenue _Rank],"&lt;="&amp;Derived_Metrics[[#This Row],[Customee_ Revenue _Rank]])</f>
        <v>0.83272636337852723</v>
      </c>
      <c r="Y502" t="str">
        <f>IF(Derived_Metrics[[#This Row],[Cumulative_Revenue_%]]&lt;=0.8,"Top 80% Revenue","Remaining 20% Revenue")</f>
        <v>Remaining 20% Revenue</v>
      </c>
    </row>
    <row r="503" spans="1:25" x14ac:dyDescent="0.25">
      <c r="A503" t="s">
        <v>2221</v>
      </c>
      <c r="B503" s="1">
        <v>42162</v>
      </c>
      <c r="C503" t="s">
        <v>1457</v>
      </c>
      <c r="D503" s="4">
        <f>SUMIFS(Derived_Metrics[Revenue],Derived_Metrics[Customer ID],Derived_Metrics[[#This Row],[Customer ID]])</f>
        <v>23721.364000000001</v>
      </c>
      <c r="E503" s="4">
        <f>SUMIFS(Derived_Metrics[Profit],Derived_Metrics[Customer ID],Derived_Metrics[[#This Row],[Customer ID]])</f>
        <v>570.87939999999992</v>
      </c>
      <c r="F503" s="5">
        <f>_xlfn.PERCENTRANK.INC(Derived_Metrics[Customer Revenue],Derived_Metrics[[#This Row],[Customer Revenue]])</f>
        <v>0.94199999999999995</v>
      </c>
      <c r="G503" s="5" t="str" cm="1">
        <f t="array" ref="G503">_xlfn.IFS(Derived_Metrics[[#This Row],[Customer Revenue Percentile]]&gt;=0.8,"High Value",Derived_Metrics[[#This Row],[Customer Revenue Percentile]]&gt;=0.4,"Medium Value",TRUE,"Low Value")</f>
        <v>High Value</v>
      </c>
      <c r="H503" s="12">
        <f>_xlfn.RANK.EQ(Derived_Metrics[[#This Row],[Customer Revenue]],Derived_Metrics[Customer Revenue],0)</f>
        <v>115</v>
      </c>
      <c r="I503" s="15">
        <f>Derived_Metrics[[#This Row],[Customer Revenue]]/SUM(Derived_Metrics[Customer Revenue])</f>
        <v>1.5226287696480602E-3</v>
      </c>
      <c r="J503" t="s">
        <v>589</v>
      </c>
      <c r="K503" s="5">
        <f>SUMIFS(Derived_Metrics[Revenue],Derived_Metrics[Product ID],Derived_Metrics[[#This Row],[Product ID]])</f>
        <v>1497.7215999999999</v>
      </c>
      <c r="L503" s="5">
        <f>SUMIFS(Derived_Metrics[Profit],Derived_Metrics[Product ID],Derived_Metrics[[#This Row],[Product ID]])</f>
        <v>24.156800000000004</v>
      </c>
      <c r="M503" s="5" t="str">
        <f>IF(AND(Derived_Metrics[[#This Row],[Product Revenue]]&gt;AVERAGE(Derived_Metrics[Product Revenue]),Derived_Metrics[[#This Row],[Product Profit]]&lt;0),"high sales Low Profit","Normal")</f>
        <v>Normal</v>
      </c>
      <c r="N503">
        <v>301.95999999999998</v>
      </c>
      <c r="O503">
        <v>2</v>
      </c>
      <c r="P503">
        <v>0</v>
      </c>
      <c r="Q503">
        <v>60.392000000000003</v>
      </c>
      <c r="R503">
        <f>Derived_Metrics[[#This Row],[Selling Price]]*Derived_Metrics[[#This Row],[Quantity]]</f>
        <v>603.91999999999996</v>
      </c>
      <c r="S503" s="2">
        <f>IF(Derived_Metrics[[#This Row],[Revenue]]=0,0,Derived_Metrics[[#This Row],[Profit]]/Derived_Metrics[[#This Row],[Revenue]])</f>
        <v>0.1</v>
      </c>
      <c r="T503" t="str">
        <f>IF(Derived_Metrics[[#This Row],[Profit]]&lt;0, "Loss","Profit")</f>
        <v>Profit</v>
      </c>
      <c r="U503" s="5">
        <f>Derived_Metrics[[#This Row],[Selling Price]]*Derived_Metrics[[#This Row],[Quantity]]*Derived_Metrics[[#This Row],[Discount]]</f>
        <v>0</v>
      </c>
      <c r="V503" t="str">
        <f>IF(Derived_Metrics[[#This Row],[Discount]]&gt;0,"Discount Applied","No Discount")</f>
        <v>No Discount</v>
      </c>
      <c r="W503" t="str">
        <f>IF(Derived_Metrics[[#This Row],[Discount]]&gt;0.3,"High Discount","Low Discount")</f>
        <v>Low Discount</v>
      </c>
      <c r="X503" s="13">
        <f>SUMIFS(Derived_Metrics[Customer_Revenue_Share],Derived_Metrics[Customee_ Revenue _Rank],"&lt;="&amp;Derived_Metrics[[#This Row],[Customee_ Revenue _Rank]])</f>
        <v>0.27091093632469848</v>
      </c>
      <c r="Y503" t="str">
        <f>IF(Derived_Metrics[[#This Row],[Cumulative_Revenue_%]]&lt;=0.8,"Top 80% Revenue","Remaining 20% Revenue")</f>
        <v>Top 80% Revenue</v>
      </c>
    </row>
    <row r="504" spans="1:25" x14ac:dyDescent="0.25">
      <c r="A504" t="s">
        <v>2223</v>
      </c>
      <c r="B504" s="1">
        <v>43094</v>
      </c>
      <c r="C504" t="s">
        <v>2224</v>
      </c>
      <c r="D504" s="4">
        <f>SUMIFS(Derived_Metrics[Revenue],Derived_Metrics[Customer ID],Derived_Metrics[[#This Row],[Customer ID]])</f>
        <v>642.38</v>
      </c>
      <c r="E504" s="4">
        <f>SUMIFS(Derived_Metrics[Profit],Derived_Metrics[Customer ID],Derived_Metrics[[#This Row],[Customer ID]])</f>
        <v>-90.873400000000004</v>
      </c>
      <c r="F504" s="5">
        <f>_xlfn.PERCENTRANK.INC(Derived_Metrics[Customer Revenue],Derived_Metrics[[#This Row],[Customer Revenue]])</f>
        <v>0.112</v>
      </c>
      <c r="G504" s="5" t="str" cm="1">
        <f t="array" ref="G504">_xlfn.IFS(Derived_Metrics[[#This Row],[Customer Revenue Percentile]]&gt;=0.8,"High Value",Derived_Metrics[[#This Row],[Customer Revenue Percentile]]&gt;=0.4,"Medium Value",TRUE,"Low Value")</f>
        <v>Low Value</v>
      </c>
      <c r="H504" s="12">
        <f>_xlfn.RANK.EQ(Derived_Metrics[[#This Row],[Customer Revenue]],Derived_Metrics[Customer Revenue],0)</f>
        <v>1881</v>
      </c>
      <c r="I504" s="15">
        <f>Derived_Metrics[[#This Row],[Customer Revenue]]/SUM(Derived_Metrics[Customer Revenue])</f>
        <v>4.1233137733838613E-5</v>
      </c>
      <c r="J504" t="s">
        <v>2226</v>
      </c>
      <c r="K504" s="5">
        <f>SUMIFS(Derived_Metrics[Revenue],Derived_Metrics[Product ID],Derived_Metrics[[#This Row],[Product ID]])</f>
        <v>29012.625</v>
      </c>
      <c r="L504" s="5">
        <f>SUMIFS(Derived_Metrics[Profit],Derived_Metrics[Product ID],Derived_Metrics[[#This Row],[Product ID]])</f>
        <v>-295.815</v>
      </c>
      <c r="M504" s="5" t="str">
        <f>IF(AND(Derived_Metrics[[#This Row],[Product Revenue]]&gt;AVERAGE(Derived_Metrics[Product Revenue]),Derived_Metrics[[#This Row],[Product Profit]]&lt;0),"high sales Low Profit","Normal")</f>
        <v>high sales Low Profit</v>
      </c>
      <c r="N504">
        <v>273.06</v>
      </c>
      <c r="O504">
        <v>2</v>
      </c>
      <c r="P504">
        <v>0.4</v>
      </c>
      <c r="Q504">
        <v>-104.673</v>
      </c>
      <c r="R504">
        <f>Derived_Metrics[[#This Row],[Selling Price]]*Derived_Metrics[[#This Row],[Quantity]]</f>
        <v>546.12</v>
      </c>
      <c r="S504" s="2">
        <f>IF(Derived_Metrics[[#This Row],[Revenue]]=0,0,Derived_Metrics[[#This Row],[Profit]]/Derived_Metrics[[#This Row],[Revenue]])</f>
        <v>-0.19166666666666668</v>
      </c>
      <c r="T504" t="str">
        <f>IF(Derived_Metrics[[#This Row],[Profit]]&lt;0, "Loss","Profit")</f>
        <v>Loss</v>
      </c>
      <c r="U504" s="5">
        <f>Derived_Metrics[[#This Row],[Selling Price]]*Derived_Metrics[[#This Row],[Quantity]]*Derived_Metrics[[#This Row],[Discount]]</f>
        <v>218.44800000000001</v>
      </c>
      <c r="V504" t="str">
        <f>IF(Derived_Metrics[[#This Row],[Discount]]&gt;0,"Discount Applied","No Discount")</f>
        <v>Discount Applied</v>
      </c>
      <c r="W504" t="str">
        <f>IF(Derived_Metrics[[#This Row],[Discount]]&gt;0.3,"High Discount","Low Discount")</f>
        <v>High Discount</v>
      </c>
      <c r="X504" s="13">
        <f>SUMIFS(Derived_Metrics[Customer_Revenue_Share],Derived_Metrics[Customee_ Revenue _Rank],"&lt;="&amp;Derived_Metrics[[#This Row],[Customee_ Revenue _Rank]])</f>
        <v>0.99538703119427097</v>
      </c>
      <c r="Y504" t="str">
        <f>IF(Derived_Metrics[[#This Row],[Cumulative_Revenue_%]]&lt;=0.8,"Top 80% Revenue","Remaining 20% Revenue")</f>
        <v>Remaining 20% Revenue</v>
      </c>
    </row>
    <row r="505" spans="1:25" x14ac:dyDescent="0.25">
      <c r="A505" t="s">
        <v>2228</v>
      </c>
      <c r="B505" s="1">
        <v>42680</v>
      </c>
      <c r="C505" t="s">
        <v>2229</v>
      </c>
      <c r="D505" s="4">
        <f>SUMIFS(Derived_Metrics[Revenue],Derived_Metrics[Customer ID],Derived_Metrics[[#This Row],[Customer ID]])</f>
        <v>87.808000000000007</v>
      </c>
      <c r="E505" s="4">
        <f>SUMIFS(Derived_Metrics[Profit],Derived_Metrics[Customer ID],Derived_Metrics[[#This Row],[Customer ID]])</f>
        <v>-9.0944000000000003</v>
      </c>
      <c r="F505" s="5">
        <f>_xlfn.PERCENTRANK.INC(Derived_Metrics[Customer Revenue],Derived_Metrics[[#This Row],[Customer Revenue]])</f>
        <v>1.7000000000000001E-2</v>
      </c>
      <c r="G505" s="5" t="str" cm="1">
        <f t="array" ref="G505">_xlfn.IFS(Derived_Metrics[[#This Row],[Customer Revenue Percentile]]&gt;=0.8,"High Value",Derived_Metrics[[#This Row],[Customer Revenue Percentile]]&gt;=0.4,"Medium Value",TRUE,"Low Value")</f>
        <v>Low Value</v>
      </c>
      <c r="H505" s="12">
        <f>_xlfn.RANK.EQ(Derived_Metrics[[#This Row],[Customer Revenue]],Derived_Metrics[Customer Revenue],0)</f>
        <v>2083</v>
      </c>
      <c r="I505" s="15">
        <f>Derived_Metrics[[#This Row],[Customer Revenue]]/SUM(Derived_Metrics[Customer Revenue])</f>
        <v>5.6362267787491844E-6</v>
      </c>
      <c r="J505" t="s">
        <v>1667</v>
      </c>
      <c r="K505" s="5">
        <f>SUMIFS(Derived_Metrics[Revenue],Derived_Metrics[Product ID],Derived_Metrics[[#This Row],[Product ID]])</f>
        <v>209.66400000000004</v>
      </c>
      <c r="L505" s="5">
        <f>SUMIFS(Derived_Metrics[Profit],Derived_Metrics[Product ID],Derived_Metrics[[#This Row],[Product ID]])</f>
        <v>-2.8672</v>
      </c>
      <c r="M505" s="5" t="str">
        <f>IF(AND(Derived_Metrics[[#This Row],[Product Revenue]]&gt;AVERAGE(Derived_Metrics[Product Revenue]),Derived_Metrics[[#This Row],[Product Profit]]&lt;0),"high sales Low Profit","Normal")</f>
        <v>Normal</v>
      </c>
      <c r="N505">
        <v>12.544</v>
      </c>
      <c r="O505">
        <v>7</v>
      </c>
      <c r="P505">
        <v>0.6</v>
      </c>
      <c r="Q505">
        <v>-9.0944000000000003</v>
      </c>
      <c r="R505">
        <f>Derived_Metrics[[#This Row],[Selling Price]]*Derived_Metrics[[#This Row],[Quantity]]</f>
        <v>87.808000000000007</v>
      </c>
      <c r="S505" s="2">
        <f>IF(Derived_Metrics[[#This Row],[Revenue]]=0,0,Derived_Metrics[[#This Row],[Profit]]/Derived_Metrics[[#This Row],[Revenue]])</f>
        <v>-0.10357142857142856</v>
      </c>
      <c r="T505" t="str">
        <f>IF(Derived_Metrics[[#This Row],[Profit]]&lt;0, "Loss","Profit")</f>
        <v>Loss</v>
      </c>
      <c r="U505" s="5">
        <f>Derived_Metrics[[#This Row],[Selling Price]]*Derived_Metrics[[#This Row],[Quantity]]*Derived_Metrics[[#This Row],[Discount]]</f>
        <v>52.684800000000003</v>
      </c>
      <c r="V505" t="str">
        <f>IF(Derived_Metrics[[#This Row],[Discount]]&gt;0,"Discount Applied","No Discount")</f>
        <v>Discount Applied</v>
      </c>
      <c r="W505" t="str">
        <f>IF(Derived_Metrics[[#This Row],[Discount]]&gt;0.3,"High Discount","Low Discount")</f>
        <v>High Discount</v>
      </c>
      <c r="X505" s="13">
        <f>SUMIFS(Derived_Metrics[Customer_Revenue_Share],Derived_Metrics[Customee_ Revenue _Rank],"&lt;="&amp;Derived_Metrics[[#This Row],[Customee_ Revenue _Rank]])</f>
        <v>0.99987807224195124</v>
      </c>
      <c r="Y505" t="str">
        <f>IF(Derived_Metrics[[#This Row],[Cumulative_Revenue_%]]&lt;=0.8,"Top 80% Revenue","Remaining 20% Revenue")</f>
        <v>Remaining 20% Revenue</v>
      </c>
    </row>
    <row r="506" spans="1:25" x14ac:dyDescent="0.25">
      <c r="A506" t="s">
        <v>2231</v>
      </c>
      <c r="B506" s="1">
        <v>43097</v>
      </c>
      <c r="C506" t="s">
        <v>2207</v>
      </c>
      <c r="D506" s="4">
        <f>SUMIFS(Derived_Metrics[Revenue],Derived_Metrics[Customer ID],Derived_Metrics[[#This Row],[Customer ID]])</f>
        <v>10604.773599999999</v>
      </c>
      <c r="E506" s="4">
        <f>SUMIFS(Derived_Metrics[Profit],Derived_Metrics[Customer ID],Derived_Metrics[[#This Row],[Customer ID]])</f>
        <v>-273.93610000000007</v>
      </c>
      <c r="F506" s="5">
        <f>_xlfn.PERCENTRANK.INC(Derived_Metrics[Customer Revenue],Derived_Metrics[[#This Row],[Customer Revenue]])</f>
        <v>0.77300000000000002</v>
      </c>
      <c r="G506" s="5" t="str" cm="1">
        <f t="array" ref="G506">_xlfn.IFS(Derived_Metrics[[#This Row],[Customer Revenue Percentile]]&gt;=0.8,"High Value",Derived_Metrics[[#This Row],[Customer Revenue Percentile]]&gt;=0.4,"Medium Value",TRUE,"Low Value")</f>
        <v>Medium Value</v>
      </c>
      <c r="H506" s="12">
        <f>_xlfn.RANK.EQ(Derived_Metrics[[#This Row],[Customer Revenue]],Derived_Metrics[Customer Revenue],0)</f>
        <v>475</v>
      </c>
      <c r="I506" s="15">
        <f>Derived_Metrics[[#This Row],[Customer Revenue]]/SUM(Derived_Metrics[Customer Revenue])</f>
        <v>6.807000381160302E-4</v>
      </c>
      <c r="J506" t="s">
        <v>486</v>
      </c>
      <c r="K506" s="5">
        <f>SUMIFS(Derived_Metrics[Revenue],Derived_Metrics[Product ID],Derived_Metrics[[#This Row],[Product ID]])</f>
        <v>586.07999999999993</v>
      </c>
      <c r="L506" s="5">
        <f>SUMIFS(Derived_Metrics[Profit],Derived_Metrics[Product ID],Derived_Metrics[[#This Row],[Product ID]])</f>
        <v>36.000999999999998</v>
      </c>
      <c r="M506" s="5" t="str">
        <f>IF(AND(Derived_Metrics[[#This Row],[Product Revenue]]&gt;AVERAGE(Derived_Metrics[Product Revenue]),Derived_Metrics[[#This Row],[Product Profit]]&lt;0),"high sales Low Profit","Normal")</f>
        <v>Normal</v>
      </c>
      <c r="N506">
        <v>7.4</v>
      </c>
      <c r="O506">
        <v>2</v>
      </c>
      <c r="P506">
        <v>0</v>
      </c>
      <c r="Q506">
        <v>3.0339999999999998</v>
      </c>
      <c r="R506">
        <f>Derived_Metrics[[#This Row],[Selling Price]]*Derived_Metrics[[#This Row],[Quantity]]</f>
        <v>14.8</v>
      </c>
      <c r="S506" s="2">
        <f>IF(Derived_Metrics[[#This Row],[Revenue]]=0,0,Derived_Metrics[[#This Row],[Profit]]/Derived_Metrics[[#This Row],[Revenue]])</f>
        <v>0.20499999999999999</v>
      </c>
      <c r="T506" t="str">
        <f>IF(Derived_Metrics[[#This Row],[Profit]]&lt;0, "Loss","Profit")</f>
        <v>Profit</v>
      </c>
      <c r="U506" s="5">
        <f>Derived_Metrics[[#This Row],[Selling Price]]*Derived_Metrics[[#This Row],[Quantity]]*Derived_Metrics[[#This Row],[Discount]]</f>
        <v>0</v>
      </c>
      <c r="V506" t="str">
        <f>IF(Derived_Metrics[[#This Row],[Discount]]&gt;0,"Discount Applied","No Discount")</f>
        <v>No Discount</v>
      </c>
      <c r="W506" t="str">
        <f>IF(Derived_Metrics[[#This Row],[Discount]]&gt;0.3,"High Discount","Low Discount")</f>
        <v>Low Discount</v>
      </c>
      <c r="X506" s="13">
        <f>SUMIFS(Derived_Metrics[Customer_Revenue_Share],Derived_Metrics[Customee_ Revenue _Rank],"&lt;="&amp;Derived_Metrics[[#This Row],[Customee_ Revenue _Rank]])</f>
        <v>0.61433311885702824</v>
      </c>
      <c r="Y506" t="str">
        <f>IF(Derived_Metrics[[#This Row],[Cumulative_Revenue_%]]&lt;=0.8,"Top 80% Revenue","Remaining 20% Revenue")</f>
        <v>Top 80% Revenue</v>
      </c>
    </row>
    <row r="507" spans="1:25" x14ac:dyDescent="0.25">
      <c r="A507" t="s">
        <v>2232</v>
      </c>
      <c r="B507" s="1">
        <v>41723</v>
      </c>
      <c r="C507" t="s">
        <v>2234</v>
      </c>
      <c r="D507" s="4">
        <f>SUMIFS(Derived_Metrics[Revenue],Derived_Metrics[Customer ID],Derived_Metrics[[#This Row],[Customer ID]])</f>
        <v>4798.4139999999998</v>
      </c>
      <c r="E507" s="4">
        <f>SUMIFS(Derived_Metrics[Profit],Derived_Metrics[Customer ID],Derived_Metrics[[#This Row],[Customer ID]])</f>
        <v>72.177999999999997</v>
      </c>
      <c r="F507" s="5">
        <f>_xlfn.PERCENTRANK.INC(Derived_Metrics[Customer Revenue],Derived_Metrics[[#This Row],[Customer Revenue]])</f>
        <v>0.53700000000000003</v>
      </c>
      <c r="G507" s="5" t="str" cm="1">
        <f t="array" ref="G507">_xlfn.IFS(Derived_Metrics[[#This Row],[Customer Revenue Percentile]]&gt;=0.8,"High Value",Derived_Metrics[[#This Row],[Customer Revenue Percentile]]&gt;=0.4,"Medium Value",TRUE,"Low Value")</f>
        <v>Medium Value</v>
      </c>
      <c r="H507" s="12">
        <f>_xlfn.RANK.EQ(Derived_Metrics[[#This Row],[Customer Revenue]],Derived_Metrics[Customer Revenue],0)</f>
        <v>980</v>
      </c>
      <c r="I507" s="15">
        <f>Derived_Metrics[[#This Row],[Customer Revenue]]/SUM(Derived_Metrics[Customer Revenue])</f>
        <v>3.0800097351408738E-4</v>
      </c>
      <c r="J507" t="s">
        <v>2236</v>
      </c>
      <c r="K507" s="5">
        <f>SUMIFS(Derived_Metrics[Revenue],Derived_Metrics[Product ID],Derived_Metrics[[#This Row],[Product ID]])</f>
        <v>8540.8739999999998</v>
      </c>
      <c r="L507" s="5">
        <f>SUMIFS(Derived_Metrics[Profit],Derived_Metrics[Product ID],Derived_Metrics[[#This Row],[Product ID]])</f>
        <v>253.83920000000003</v>
      </c>
      <c r="M507" s="5" t="str">
        <f>IF(AND(Derived_Metrics[[#This Row],[Product Revenue]]&gt;AVERAGE(Derived_Metrics[Product Revenue]),Derived_Metrics[[#This Row],[Product Profit]]&lt;0),"high sales Low Profit","Normal")</f>
        <v>Normal</v>
      </c>
      <c r="N507">
        <v>366.786</v>
      </c>
      <c r="O507">
        <v>7</v>
      </c>
      <c r="P507">
        <v>0.1</v>
      </c>
      <c r="Q507">
        <v>65.206400000000002</v>
      </c>
      <c r="R507">
        <f>Derived_Metrics[[#This Row],[Selling Price]]*Derived_Metrics[[#This Row],[Quantity]]</f>
        <v>2567.502</v>
      </c>
      <c r="S507" s="2">
        <f>IF(Derived_Metrics[[#This Row],[Revenue]]=0,0,Derived_Metrics[[#This Row],[Profit]]/Derived_Metrics[[#This Row],[Revenue]])</f>
        <v>2.5396825396825397E-2</v>
      </c>
      <c r="T507" t="str">
        <f>IF(Derived_Metrics[[#This Row],[Profit]]&lt;0, "Loss","Profit")</f>
        <v>Profit</v>
      </c>
      <c r="U507" s="5">
        <f>Derived_Metrics[[#This Row],[Selling Price]]*Derived_Metrics[[#This Row],[Quantity]]*Derived_Metrics[[#This Row],[Discount]]</f>
        <v>256.75020000000001</v>
      </c>
      <c r="V507" t="str">
        <f>IF(Derived_Metrics[[#This Row],[Discount]]&gt;0,"Discount Applied","No Discount")</f>
        <v>Discount Applied</v>
      </c>
      <c r="W507" t="str">
        <f>IF(Derived_Metrics[[#This Row],[Discount]]&gt;0.3,"High Discount","Low Discount")</f>
        <v>Low Discount</v>
      </c>
      <c r="X507" s="13">
        <f>SUMIFS(Derived_Metrics[Customer_Revenue_Share],Derived_Metrics[Customee_ Revenue _Rank],"&lt;="&amp;Derived_Metrics[[#This Row],[Customee_ Revenue _Rank]])</f>
        <v>0.85326484820562254</v>
      </c>
      <c r="Y507" t="str">
        <f>IF(Derived_Metrics[[#This Row],[Cumulative_Revenue_%]]&lt;=0.8,"Top 80% Revenue","Remaining 20% Revenue")</f>
        <v>Remaining 20% Revenue</v>
      </c>
    </row>
    <row r="508" spans="1:25" x14ac:dyDescent="0.25">
      <c r="A508" t="s">
        <v>2238</v>
      </c>
      <c r="B508" s="1">
        <v>42801</v>
      </c>
      <c r="C508" t="s">
        <v>1448</v>
      </c>
      <c r="D508" s="4">
        <f>SUMIFS(Derived_Metrics[Revenue],Derived_Metrics[Customer ID],Derived_Metrics[[#This Row],[Customer ID]])</f>
        <v>10461.597600000001</v>
      </c>
      <c r="E508" s="4">
        <f>SUMIFS(Derived_Metrics[Profit],Derived_Metrics[Customer ID],Derived_Metrics[[#This Row],[Customer ID]])</f>
        <v>141.5274</v>
      </c>
      <c r="F508" s="5">
        <f>_xlfn.PERCENTRANK.INC(Derived_Metrics[Customer Revenue],Derived_Metrics[[#This Row],[Customer Revenue]])</f>
        <v>0.76900000000000002</v>
      </c>
      <c r="G508" s="5" t="str" cm="1">
        <f t="array" ref="G508">_xlfn.IFS(Derived_Metrics[[#This Row],[Customer Revenue Percentile]]&gt;=0.8,"High Value",Derived_Metrics[[#This Row],[Customer Revenue Percentile]]&gt;=0.4,"Medium Value",TRUE,"Low Value")</f>
        <v>Medium Value</v>
      </c>
      <c r="H508" s="12">
        <f>_xlfn.RANK.EQ(Derived_Metrics[[#This Row],[Customer Revenue]],Derived_Metrics[Customer Revenue],0)</f>
        <v>487</v>
      </c>
      <c r="I508" s="15">
        <f>Derived_Metrics[[#This Row],[Customer Revenue]]/SUM(Derived_Metrics[Customer Revenue])</f>
        <v>6.7150984581835593E-4</v>
      </c>
      <c r="J508" t="s">
        <v>149</v>
      </c>
      <c r="K508" s="5">
        <f>SUMIFS(Derived_Metrics[Revenue],Derived_Metrics[Product ID],Derived_Metrics[[#This Row],[Product ID]])</f>
        <v>7629.77</v>
      </c>
      <c r="L508" s="5">
        <f>SUMIFS(Derived_Metrics[Profit],Derived_Metrics[Product ID],Derived_Metrics[[#This Row],[Product ID]])</f>
        <v>172.24600000000001</v>
      </c>
      <c r="M508" s="5" t="str">
        <f>IF(AND(Derived_Metrics[[#This Row],[Product Revenue]]&gt;AVERAGE(Derived_Metrics[Product Revenue]),Derived_Metrics[[#This Row],[Product Profit]]&lt;0),"high sales Low Profit","Normal")</f>
        <v>Normal</v>
      </c>
      <c r="N508">
        <v>545.85</v>
      </c>
      <c r="O508">
        <v>9</v>
      </c>
      <c r="P508">
        <v>0</v>
      </c>
      <c r="Q508">
        <v>114.6285</v>
      </c>
      <c r="R508">
        <f>Derived_Metrics[[#This Row],[Selling Price]]*Derived_Metrics[[#This Row],[Quantity]]</f>
        <v>4912.6500000000005</v>
      </c>
      <c r="S508" s="2">
        <f>IF(Derived_Metrics[[#This Row],[Revenue]]=0,0,Derived_Metrics[[#This Row],[Profit]]/Derived_Metrics[[#This Row],[Revenue]])</f>
        <v>2.3333333333333331E-2</v>
      </c>
      <c r="T508" t="str">
        <f>IF(Derived_Metrics[[#This Row],[Profit]]&lt;0, "Loss","Profit")</f>
        <v>Profit</v>
      </c>
      <c r="U508" s="5">
        <f>Derived_Metrics[[#This Row],[Selling Price]]*Derived_Metrics[[#This Row],[Quantity]]*Derived_Metrics[[#This Row],[Discount]]</f>
        <v>0</v>
      </c>
      <c r="V508" t="str">
        <f>IF(Derived_Metrics[[#This Row],[Discount]]&gt;0,"Discount Applied","No Discount")</f>
        <v>No Discount</v>
      </c>
      <c r="W508" t="str">
        <f>IF(Derived_Metrics[[#This Row],[Discount]]&gt;0.3,"High Discount","Low Discount")</f>
        <v>Low Discount</v>
      </c>
      <c r="X508" s="13">
        <f>SUMIFS(Derived_Metrics[Customer_Revenue_Share],Derived_Metrics[Customee_ Revenue _Rank],"&lt;="&amp;Derived_Metrics[[#This Row],[Customee_ Revenue _Rank]])</f>
        <v>0.61973541942485377</v>
      </c>
      <c r="Y508" t="str">
        <f>IF(Derived_Metrics[[#This Row],[Cumulative_Revenue_%]]&lt;=0.8,"Top 80% Revenue","Remaining 20% Revenue")</f>
        <v>Top 80% Revenue</v>
      </c>
    </row>
    <row r="509" spans="1:25" x14ac:dyDescent="0.25">
      <c r="A509" t="s">
        <v>2241</v>
      </c>
      <c r="B509" s="1">
        <v>41961</v>
      </c>
      <c r="C509" t="s">
        <v>2244</v>
      </c>
      <c r="D509" s="4">
        <f>SUMIFS(Derived_Metrics[Revenue],Derived_Metrics[Customer ID],Derived_Metrics[[#This Row],[Customer ID]])</f>
        <v>2187.3010000000004</v>
      </c>
      <c r="E509" s="4">
        <f>SUMIFS(Derived_Metrics[Profit],Derived_Metrics[Customer ID],Derived_Metrics[[#This Row],[Customer ID]])</f>
        <v>-134.70679999999999</v>
      </c>
      <c r="F509" s="5">
        <f>_xlfn.PERCENTRANK.INC(Derived_Metrics[Customer Revenue],Derived_Metrics[[#This Row],[Customer Revenue]])</f>
        <v>0.30399999999999999</v>
      </c>
      <c r="G509" s="5" t="str" cm="1">
        <f t="array" ref="G509">_xlfn.IFS(Derived_Metrics[[#This Row],[Customer Revenue Percentile]]&gt;=0.8,"High Value",Derived_Metrics[[#This Row],[Customer Revenue Percentile]]&gt;=0.4,"Medium Value",TRUE,"Low Value")</f>
        <v>Low Value</v>
      </c>
      <c r="H509" s="12">
        <f>_xlfn.RANK.EQ(Derived_Metrics[[#This Row],[Customer Revenue]],Derived_Metrics[Customer Revenue],0)</f>
        <v>1473</v>
      </c>
      <c r="I509" s="15">
        <f>Derived_Metrics[[#This Row],[Customer Revenue]]/SUM(Derived_Metrics[Customer Revenue])</f>
        <v>1.4039864783829345E-4</v>
      </c>
      <c r="J509" t="s">
        <v>2246</v>
      </c>
      <c r="K509" s="5">
        <f>SUMIFS(Derived_Metrics[Revenue],Derived_Metrics[Product ID],Derived_Metrics[[#This Row],[Product ID]])</f>
        <v>3810.078</v>
      </c>
      <c r="L509" s="5">
        <f>SUMIFS(Derived_Metrics[Profit],Derived_Metrics[Product ID],Derived_Metrics[[#This Row],[Product ID]])</f>
        <v>-586.83960000000002</v>
      </c>
      <c r="M509" s="5" t="str">
        <f>IF(AND(Derived_Metrics[[#This Row],[Product Revenue]]&gt;AVERAGE(Derived_Metrics[Product Revenue]),Derived_Metrics[[#This Row],[Product Profit]]&lt;0),"high sales Low Profit","Normal")</f>
        <v>Normal</v>
      </c>
      <c r="N509">
        <v>145.97999999999999</v>
      </c>
      <c r="O509">
        <v>2</v>
      </c>
      <c r="P509">
        <v>0.5</v>
      </c>
      <c r="Q509">
        <v>-99.266400000000004</v>
      </c>
      <c r="R509">
        <f>Derived_Metrics[[#This Row],[Selling Price]]*Derived_Metrics[[#This Row],[Quantity]]</f>
        <v>291.95999999999998</v>
      </c>
      <c r="S509" s="2">
        <f>IF(Derived_Metrics[[#This Row],[Revenue]]=0,0,Derived_Metrics[[#This Row],[Profit]]/Derived_Metrics[[#This Row],[Revenue]])</f>
        <v>-0.34</v>
      </c>
      <c r="T509" t="str">
        <f>IF(Derived_Metrics[[#This Row],[Profit]]&lt;0, "Loss","Profit")</f>
        <v>Loss</v>
      </c>
      <c r="U509" s="5">
        <f>Derived_Metrics[[#This Row],[Selling Price]]*Derived_Metrics[[#This Row],[Quantity]]*Derived_Metrics[[#This Row],[Discount]]</f>
        <v>145.97999999999999</v>
      </c>
      <c r="V509" t="str">
        <f>IF(Derived_Metrics[[#This Row],[Discount]]&gt;0,"Discount Applied","No Discount")</f>
        <v>Discount Applied</v>
      </c>
      <c r="W509" t="str">
        <f>IF(Derived_Metrics[[#This Row],[Discount]]&gt;0.3,"High Discount","Low Discount")</f>
        <v>High Discount</v>
      </c>
      <c r="X509" s="13">
        <f>SUMIFS(Derived_Metrics[Customer_Revenue_Share],Derived_Metrics[Customee_ Revenue _Rank],"&lt;="&amp;Derived_Metrics[[#This Row],[Customee_ Revenue _Rank]])</f>
        <v>0.95906432749837123</v>
      </c>
      <c r="Y509" t="str">
        <f>IF(Derived_Metrics[[#This Row],[Cumulative_Revenue_%]]&lt;=0.8,"Top 80% Revenue","Remaining 20% Revenue")</f>
        <v>Remaining 20% Revenue</v>
      </c>
    </row>
    <row r="510" spans="1:25" x14ac:dyDescent="0.25">
      <c r="A510" t="s">
        <v>2248</v>
      </c>
      <c r="B510" s="1">
        <v>42933</v>
      </c>
      <c r="C510" t="s">
        <v>2251</v>
      </c>
      <c r="D510" s="4">
        <f>SUMIFS(Derived_Metrics[Revenue],Derived_Metrics[Customer ID],Derived_Metrics[[#This Row],[Customer ID]])</f>
        <v>552.38</v>
      </c>
      <c r="E510" s="4">
        <f>SUMIFS(Derived_Metrics[Profit],Derived_Metrics[Customer ID],Derived_Metrics[[#This Row],[Customer ID]])</f>
        <v>47.058</v>
      </c>
      <c r="F510" s="5">
        <f>_xlfn.PERCENTRANK.INC(Derived_Metrics[Customer Revenue],Derived_Metrics[[#This Row],[Customer Revenue]])</f>
        <v>0.10100000000000001</v>
      </c>
      <c r="G510" s="5" t="str" cm="1">
        <f t="array" ref="G510">_xlfn.IFS(Derived_Metrics[[#This Row],[Customer Revenue Percentile]]&gt;=0.8,"High Value",Derived_Metrics[[#This Row],[Customer Revenue Percentile]]&gt;=0.4,"Medium Value",TRUE,"Low Value")</f>
        <v>Low Value</v>
      </c>
      <c r="H510" s="12">
        <f>_xlfn.RANK.EQ(Derived_Metrics[[#This Row],[Customer Revenue]],Derived_Metrics[Customer Revenue],0)</f>
        <v>1903</v>
      </c>
      <c r="I510" s="15">
        <f>Derived_Metrics[[#This Row],[Customer Revenue]]/SUM(Derived_Metrics[Customer Revenue])</f>
        <v>3.5456210687471234E-5</v>
      </c>
      <c r="J510" t="s">
        <v>918</v>
      </c>
      <c r="K510" s="5">
        <f>SUMIFS(Derived_Metrics[Revenue],Derived_Metrics[Product ID],Derived_Metrics[[#This Row],[Product ID]])</f>
        <v>628.36800000000005</v>
      </c>
      <c r="L510" s="5">
        <f>SUMIFS(Derived_Metrics[Profit],Derived_Metrics[Product ID],Derived_Metrics[[#This Row],[Product ID]])</f>
        <v>56.118400000000008</v>
      </c>
      <c r="M510" s="5" t="str">
        <f>IF(AND(Derived_Metrics[[#This Row],[Product Revenue]]&gt;AVERAGE(Derived_Metrics[Product Revenue]),Derived_Metrics[[#This Row],[Product Profit]]&lt;0),"high sales Low Profit","Normal")</f>
        <v>Normal</v>
      </c>
      <c r="N510">
        <v>7.9039999999999999</v>
      </c>
      <c r="O510">
        <v>2</v>
      </c>
      <c r="P510">
        <v>0.2</v>
      </c>
      <c r="Q510">
        <v>2.1736</v>
      </c>
      <c r="R510">
        <f>Derived_Metrics[[#This Row],[Selling Price]]*Derived_Metrics[[#This Row],[Quantity]]</f>
        <v>15.808</v>
      </c>
      <c r="S510" s="2">
        <f>IF(Derived_Metrics[[#This Row],[Revenue]]=0,0,Derived_Metrics[[#This Row],[Profit]]/Derived_Metrics[[#This Row],[Revenue]])</f>
        <v>0.13750000000000001</v>
      </c>
      <c r="T510" t="str">
        <f>IF(Derived_Metrics[[#This Row],[Profit]]&lt;0, "Loss","Profit")</f>
        <v>Profit</v>
      </c>
      <c r="U510" s="5">
        <f>Derived_Metrics[[#This Row],[Selling Price]]*Derived_Metrics[[#This Row],[Quantity]]*Derived_Metrics[[#This Row],[Discount]]</f>
        <v>3.1616</v>
      </c>
      <c r="V510" t="str">
        <f>IF(Derived_Metrics[[#This Row],[Discount]]&gt;0,"Discount Applied","No Discount")</f>
        <v>Discount Applied</v>
      </c>
      <c r="W510" t="str">
        <f>IF(Derived_Metrics[[#This Row],[Discount]]&gt;0.3,"High Discount","Low Discount")</f>
        <v>Low Discount</v>
      </c>
      <c r="X510" s="13">
        <f>SUMIFS(Derived_Metrics[Customer_Revenue_Share],Derived_Metrics[Customee_ Revenue _Rank],"&lt;="&amp;Derived_Metrics[[#This Row],[Customee_ Revenue _Rank]])</f>
        <v>0.99624072955453957</v>
      </c>
      <c r="Y510" t="str">
        <f>IF(Derived_Metrics[[#This Row],[Cumulative_Revenue_%]]&lt;=0.8,"Top 80% Revenue","Remaining 20% Revenue")</f>
        <v>Remaining 20% Revenue</v>
      </c>
    </row>
    <row r="511" spans="1:25" x14ac:dyDescent="0.25">
      <c r="A511" t="s">
        <v>2253</v>
      </c>
      <c r="B511" s="1">
        <v>42512</v>
      </c>
      <c r="C511" t="s">
        <v>2057</v>
      </c>
      <c r="D511" s="4">
        <f>SUMIFS(Derived_Metrics[Revenue],Derived_Metrics[Customer ID],Derived_Metrics[[#This Row],[Customer ID]])</f>
        <v>1047.7460000000001</v>
      </c>
      <c r="E511" s="4">
        <f>SUMIFS(Derived_Metrics[Profit],Derived_Metrics[Customer ID],Derived_Metrics[[#This Row],[Customer ID]])</f>
        <v>-73.188800000000001</v>
      </c>
      <c r="F511" s="5">
        <f>_xlfn.PERCENTRANK.INC(Derived_Metrics[Customer Revenue],Derived_Metrics[[#This Row],[Customer Revenue]])</f>
        <v>0.17599999999999999</v>
      </c>
      <c r="G511" s="5" t="str" cm="1">
        <f t="array" ref="G511">_xlfn.IFS(Derived_Metrics[[#This Row],[Customer Revenue Percentile]]&gt;=0.8,"High Value",Derived_Metrics[[#This Row],[Customer Revenue Percentile]]&gt;=0.4,"Medium Value",TRUE,"Low Value")</f>
        <v>Low Value</v>
      </c>
      <c r="H511" s="12">
        <f>_xlfn.RANK.EQ(Derived_Metrics[[#This Row],[Customer Revenue]],Derived_Metrics[Customer Revenue],0)</f>
        <v>1745</v>
      </c>
      <c r="I511" s="15">
        <f>Derived_Metrics[[#This Row],[Customer Revenue]]/SUM(Derived_Metrics[Customer Revenue])</f>
        <v>6.7252802279147046E-5</v>
      </c>
      <c r="J511" t="s">
        <v>313</v>
      </c>
      <c r="K511" s="5">
        <f>SUMIFS(Derived_Metrics[Revenue],Derived_Metrics[Product ID],Derived_Metrics[[#This Row],[Product ID]])</f>
        <v>35927.813999999991</v>
      </c>
      <c r="L511" s="5">
        <f>SUMIFS(Derived_Metrics[Profit],Derived_Metrics[Product ID],Derived_Metrics[[#This Row],[Product ID]])</f>
        <v>448.16400000000004</v>
      </c>
      <c r="M511" s="5" t="str">
        <f>IF(AND(Derived_Metrics[[#This Row],[Product Revenue]]&gt;AVERAGE(Derived_Metrics[Product Revenue]),Derived_Metrics[[#This Row],[Product Profit]]&lt;0),"high sales Low Profit","Normal")</f>
        <v>Normal</v>
      </c>
      <c r="N511">
        <v>174.286</v>
      </c>
      <c r="O511">
        <v>2</v>
      </c>
      <c r="P511">
        <v>0.3</v>
      </c>
      <c r="Q511">
        <v>-19.918399999999998</v>
      </c>
      <c r="R511">
        <f>Derived_Metrics[[#This Row],[Selling Price]]*Derived_Metrics[[#This Row],[Quantity]]</f>
        <v>348.572</v>
      </c>
      <c r="S511" s="2">
        <f>IF(Derived_Metrics[[#This Row],[Revenue]]=0,0,Derived_Metrics[[#This Row],[Profit]]/Derived_Metrics[[#This Row],[Revenue]])</f>
        <v>-5.7142857142857141E-2</v>
      </c>
      <c r="T511" t="str">
        <f>IF(Derived_Metrics[[#This Row],[Profit]]&lt;0, "Loss","Profit")</f>
        <v>Loss</v>
      </c>
      <c r="U511" s="5">
        <f>Derived_Metrics[[#This Row],[Selling Price]]*Derived_Metrics[[#This Row],[Quantity]]*Derived_Metrics[[#This Row],[Discount]]</f>
        <v>104.5716</v>
      </c>
      <c r="V511" t="str">
        <f>IF(Derived_Metrics[[#This Row],[Discount]]&gt;0,"Discount Applied","No Discount")</f>
        <v>Discount Applied</v>
      </c>
      <c r="W511" t="str">
        <f>IF(Derived_Metrics[[#This Row],[Discount]]&gt;0.3,"High Discount","Low Discount")</f>
        <v>Low Discount</v>
      </c>
      <c r="X511" s="13">
        <f>SUMIFS(Derived_Metrics[Customer_Revenue_Share],Derived_Metrics[Customee_ Revenue _Rank],"&lt;="&amp;Derived_Metrics[[#This Row],[Customee_ Revenue _Rank]])</f>
        <v>0.98778486047774139</v>
      </c>
      <c r="Y511" t="str">
        <f>IF(Derived_Metrics[[#This Row],[Cumulative_Revenue_%]]&lt;=0.8,"Top 80% Revenue","Remaining 20% Revenue")</f>
        <v>Remaining 20% Revenue</v>
      </c>
    </row>
    <row r="512" spans="1:25" x14ac:dyDescent="0.25">
      <c r="A512" t="s">
        <v>2256</v>
      </c>
      <c r="B512" s="1">
        <v>42674</v>
      </c>
      <c r="C512" t="s">
        <v>673</v>
      </c>
      <c r="D512" s="4">
        <f>SUMIFS(Derived_Metrics[Revenue],Derived_Metrics[Customer ID],Derived_Metrics[[#This Row],[Customer ID]])</f>
        <v>26242.641</v>
      </c>
      <c r="E512" s="4">
        <f>SUMIFS(Derived_Metrics[Profit],Derived_Metrics[Customer ID],Derived_Metrics[[#This Row],[Customer ID]])</f>
        <v>805.98400000000004</v>
      </c>
      <c r="F512" s="5">
        <f>_xlfn.PERCENTRANK.INC(Derived_Metrics[Customer Revenue],Derived_Metrics[[#This Row],[Customer Revenue]])</f>
        <v>0.95</v>
      </c>
      <c r="G512" s="5" t="str" cm="1">
        <f t="array" ref="G512">_xlfn.IFS(Derived_Metrics[[#This Row],[Customer Revenue Percentile]]&gt;=0.8,"High Value",Derived_Metrics[[#This Row],[Customer Revenue Percentile]]&gt;=0.4,"Medium Value",TRUE,"Low Value")</f>
        <v>High Value</v>
      </c>
      <c r="H512" s="12">
        <f>_xlfn.RANK.EQ(Derived_Metrics[[#This Row],[Customer Revenue]],Derived_Metrics[Customer Revenue],0)</f>
        <v>101</v>
      </c>
      <c r="I512" s="15">
        <f>Derived_Metrics[[#This Row],[Customer Revenue]]/SUM(Derived_Metrics[Customer Revenue])</f>
        <v>1.6844646951223268E-3</v>
      </c>
      <c r="J512" t="s">
        <v>1816</v>
      </c>
      <c r="K512" s="5">
        <f>SUMIFS(Derived_Metrics[Revenue],Derived_Metrics[Product ID],Derived_Metrics[[#This Row],[Product ID]])</f>
        <v>36300.817999999992</v>
      </c>
      <c r="L512" s="5">
        <f>SUMIFS(Derived_Metrics[Profit],Derived_Metrics[Product ID],Derived_Metrics[[#This Row],[Product ID]])</f>
        <v>833.59519999999998</v>
      </c>
      <c r="M512" s="5" t="str">
        <f>IF(AND(Derived_Metrics[[#This Row],[Product Revenue]]&gt;AVERAGE(Derived_Metrics[Product Revenue]),Derived_Metrics[[#This Row],[Product Profit]]&lt;0),"high sales Low Profit","Normal")</f>
        <v>Normal</v>
      </c>
      <c r="N512">
        <v>492.83499999999998</v>
      </c>
      <c r="O512">
        <v>5</v>
      </c>
      <c r="P512">
        <v>0.3</v>
      </c>
      <c r="Q512">
        <v>-14.081</v>
      </c>
      <c r="R512">
        <f>Derived_Metrics[[#This Row],[Selling Price]]*Derived_Metrics[[#This Row],[Quantity]]</f>
        <v>2464.1749999999997</v>
      </c>
      <c r="S512" s="2">
        <f>IF(Derived_Metrics[[#This Row],[Revenue]]=0,0,Derived_Metrics[[#This Row],[Profit]]/Derived_Metrics[[#This Row],[Revenue]])</f>
        <v>-5.7142857142857151E-3</v>
      </c>
      <c r="T512" t="str">
        <f>IF(Derived_Metrics[[#This Row],[Profit]]&lt;0, "Loss","Profit")</f>
        <v>Loss</v>
      </c>
      <c r="U512" s="5">
        <f>Derived_Metrics[[#This Row],[Selling Price]]*Derived_Metrics[[#This Row],[Quantity]]*Derived_Metrics[[#This Row],[Discount]]</f>
        <v>739.25249999999994</v>
      </c>
      <c r="V512" t="str">
        <f>IF(Derived_Metrics[[#This Row],[Discount]]&gt;0,"Discount Applied","No Discount")</f>
        <v>Discount Applied</v>
      </c>
      <c r="W512" t="str">
        <f>IF(Derived_Metrics[[#This Row],[Discount]]&gt;0.3,"High Discount","Low Discount")</f>
        <v>Low Discount</v>
      </c>
      <c r="X512" s="13">
        <f>SUMIFS(Derived_Metrics[Customer_Revenue_Share],Derived_Metrics[Customee_ Revenue _Rank],"&lt;="&amp;Derived_Metrics[[#This Row],[Customee_ Revenue _Rank]])</f>
        <v>0.24421445214168389</v>
      </c>
      <c r="Y512" t="str">
        <f>IF(Derived_Metrics[[#This Row],[Cumulative_Revenue_%]]&lt;=0.8,"Top 80% Revenue","Remaining 20% Revenue")</f>
        <v>Top 80% Revenue</v>
      </c>
    </row>
    <row r="513" spans="1:25" x14ac:dyDescent="0.25">
      <c r="A513" t="s">
        <v>2258</v>
      </c>
      <c r="B513" s="1">
        <v>42391</v>
      </c>
      <c r="C513" t="s">
        <v>2261</v>
      </c>
      <c r="D513" s="4">
        <f>SUMIFS(Derived_Metrics[Revenue],Derived_Metrics[Customer ID],Derived_Metrics[[#This Row],[Customer ID]])</f>
        <v>1918.72</v>
      </c>
      <c r="E513" s="4">
        <f>SUMIFS(Derived_Metrics[Profit],Derived_Metrics[Customer ID],Derived_Metrics[[#This Row],[Customer ID]])</f>
        <v>-63.388800000000003</v>
      </c>
      <c r="F513" s="5">
        <f>_xlfn.PERCENTRANK.INC(Derived_Metrics[Customer Revenue],Derived_Metrics[[#This Row],[Customer Revenue]])</f>
        <v>0.27200000000000002</v>
      </c>
      <c r="G513" s="5" t="str" cm="1">
        <f t="array" ref="G513">_xlfn.IFS(Derived_Metrics[[#This Row],[Customer Revenue Percentile]]&gt;=0.8,"High Value",Derived_Metrics[[#This Row],[Customer Revenue Percentile]]&gt;=0.4,"Medium Value",TRUE,"Low Value")</f>
        <v>Low Value</v>
      </c>
      <c r="H513" s="12">
        <f>_xlfn.RANK.EQ(Derived_Metrics[[#This Row],[Customer Revenue]],Derived_Metrics[Customer Revenue],0)</f>
        <v>1543</v>
      </c>
      <c r="I513" s="15">
        <f>Derived_Metrics[[#This Row],[Customer Revenue]]/SUM(Derived_Metrics[Customer Revenue])</f>
        <v>1.2315894958228902E-4</v>
      </c>
      <c r="J513" t="s">
        <v>2264</v>
      </c>
      <c r="K513" s="5">
        <f>SUMIFS(Derived_Metrics[Revenue],Derived_Metrics[Product ID],Derived_Metrics[[#This Row],[Product ID]])</f>
        <v>201.59200000000001</v>
      </c>
      <c r="L513" s="5">
        <f>SUMIFS(Derived_Metrics[Profit],Derived_Metrics[Product ID],Derived_Metrics[[#This Row],[Product ID]])</f>
        <v>13.736799999999999</v>
      </c>
      <c r="M513" s="5" t="str">
        <f>IF(AND(Derived_Metrics[[#This Row],[Product Revenue]]&gt;AVERAGE(Derived_Metrics[Product Revenue]),Derived_Metrics[[#This Row],[Product Profit]]&lt;0),"high sales Low Profit","Normal")</f>
        <v>Normal</v>
      </c>
      <c r="N513">
        <v>14.272</v>
      </c>
      <c r="O513">
        <v>8</v>
      </c>
      <c r="P513">
        <v>0.2</v>
      </c>
      <c r="Q513">
        <v>4.2816000000000001</v>
      </c>
      <c r="R513">
        <f>Derived_Metrics[[#This Row],[Selling Price]]*Derived_Metrics[[#This Row],[Quantity]]</f>
        <v>114.176</v>
      </c>
      <c r="S513" s="2">
        <f>IF(Derived_Metrics[[#This Row],[Revenue]]=0,0,Derived_Metrics[[#This Row],[Profit]]/Derived_Metrics[[#This Row],[Revenue]])</f>
        <v>3.7499999999999999E-2</v>
      </c>
      <c r="T513" t="str">
        <f>IF(Derived_Metrics[[#This Row],[Profit]]&lt;0, "Loss","Profit")</f>
        <v>Profit</v>
      </c>
      <c r="U513" s="5">
        <f>Derived_Metrics[[#This Row],[Selling Price]]*Derived_Metrics[[#This Row],[Quantity]]*Derived_Metrics[[#This Row],[Discount]]</f>
        <v>22.8352</v>
      </c>
      <c r="V513" t="str">
        <f>IF(Derived_Metrics[[#This Row],[Discount]]&gt;0,"Discount Applied","No Discount")</f>
        <v>Discount Applied</v>
      </c>
      <c r="W513" t="str">
        <f>IF(Derived_Metrics[[#This Row],[Discount]]&gt;0.3,"High Discount","Low Discount")</f>
        <v>Low Discount</v>
      </c>
      <c r="X513" s="13">
        <f>SUMIFS(Derived_Metrics[Customer_Revenue_Share],Derived_Metrics[Customee_ Revenue _Rank],"&lt;="&amp;Derived_Metrics[[#This Row],[Customee_ Revenue _Rank]])</f>
        <v>0.96826028266590325</v>
      </c>
      <c r="Y513" t="str">
        <f>IF(Derived_Metrics[[#This Row],[Cumulative_Revenue_%]]&lt;=0.8,"Top 80% Revenue","Remaining 20% Revenue")</f>
        <v>Remaining 20% Revenue</v>
      </c>
    </row>
    <row r="514" spans="1:25" x14ac:dyDescent="0.25">
      <c r="A514" t="s">
        <v>2258</v>
      </c>
      <c r="B514" s="1">
        <v>42391</v>
      </c>
      <c r="C514" t="s">
        <v>2261</v>
      </c>
      <c r="D514" s="4">
        <f>SUMIFS(Derived_Metrics[Revenue],Derived_Metrics[Customer ID],Derived_Metrics[[#This Row],[Customer ID]])</f>
        <v>1918.72</v>
      </c>
      <c r="E514" s="4">
        <f>SUMIFS(Derived_Metrics[Profit],Derived_Metrics[Customer ID],Derived_Metrics[[#This Row],[Customer ID]])</f>
        <v>-63.388800000000003</v>
      </c>
      <c r="F514" s="5">
        <f>_xlfn.PERCENTRANK.INC(Derived_Metrics[Customer Revenue],Derived_Metrics[[#This Row],[Customer Revenue]])</f>
        <v>0.27200000000000002</v>
      </c>
      <c r="G514" s="5" t="str" cm="1">
        <f t="array" ref="G514">_xlfn.IFS(Derived_Metrics[[#This Row],[Customer Revenue Percentile]]&gt;=0.8,"High Value",Derived_Metrics[[#This Row],[Customer Revenue Percentile]]&gt;=0.4,"Medium Value",TRUE,"Low Value")</f>
        <v>Low Value</v>
      </c>
      <c r="H514" s="12">
        <f>_xlfn.RANK.EQ(Derived_Metrics[[#This Row],[Customer Revenue]],Derived_Metrics[Customer Revenue],0)</f>
        <v>1543</v>
      </c>
      <c r="I514" s="15">
        <f>Derived_Metrics[[#This Row],[Customer Revenue]]/SUM(Derived_Metrics[Customer Revenue])</f>
        <v>1.2315894958228902E-4</v>
      </c>
      <c r="J514" t="s">
        <v>2014</v>
      </c>
      <c r="K514" s="5">
        <f>SUMIFS(Derived_Metrics[Revenue],Derived_Metrics[Product ID],Derived_Metrics[[#This Row],[Product ID]])</f>
        <v>87267.103000000003</v>
      </c>
      <c r="L514" s="5">
        <f>SUMIFS(Derived_Metrics[Profit],Derived_Metrics[Product ID],Derived_Metrics[[#This Row],[Product ID]])</f>
        <v>19.686399999999992</v>
      </c>
      <c r="M514" s="5" t="str">
        <f>IF(AND(Derived_Metrics[[#This Row],[Product Revenue]]&gt;AVERAGE(Derived_Metrics[Product Revenue]),Derived_Metrics[[#This Row],[Product Profit]]&lt;0),"high sales Low Profit","Normal")</f>
        <v>Normal</v>
      </c>
      <c r="N514">
        <v>451.13600000000002</v>
      </c>
      <c r="O514">
        <v>4</v>
      </c>
      <c r="P514">
        <v>0.2</v>
      </c>
      <c r="Q514">
        <v>-67.670400000000001</v>
      </c>
      <c r="R514">
        <f>Derived_Metrics[[#This Row],[Selling Price]]*Derived_Metrics[[#This Row],[Quantity]]</f>
        <v>1804.5440000000001</v>
      </c>
      <c r="S514" s="2">
        <f>IF(Derived_Metrics[[#This Row],[Revenue]]=0,0,Derived_Metrics[[#This Row],[Profit]]/Derived_Metrics[[#This Row],[Revenue]])</f>
        <v>-3.7499999999999999E-2</v>
      </c>
      <c r="T514" t="str">
        <f>IF(Derived_Metrics[[#This Row],[Profit]]&lt;0, "Loss","Profit")</f>
        <v>Loss</v>
      </c>
      <c r="U514" s="5">
        <f>Derived_Metrics[[#This Row],[Selling Price]]*Derived_Metrics[[#This Row],[Quantity]]*Derived_Metrics[[#This Row],[Discount]]</f>
        <v>360.90880000000004</v>
      </c>
      <c r="V514" t="str">
        <f>IF(Derived_Metrics[[#This Row],[Discount]]&gt;0,"Discount Applied","No Discount")</f>
        <v>Discount Applied</v>
      </c>
      <c r="W514" t="str">
        <f>IF(Derived_Metrics[[#This Row],[Discount]]&gt;0.3,"High Discount","Low Discount")</f>
        <v>Low Discount</v>
      </c>
      <c r="X514" s="13">
        <f>SUMIFS(Derived_Metrics[Customer_Revenue_Share],Derived_Metrics[Customee_ Revenue _Rank],"&lt;="&amp;Derived_Metrics[[#This Row],[Customee_ Revenue _Rank]])</f>
        <v>0.96826028266590325</v>
      </c>
      <c r="Y514" t="str">
        <f>IF(Derived_Metrics[[#This Row],[Cumulative_Revenue_%]]&lt;=0.8,"Top 80% Revenue","Remaining 20% Revenue")</f>
        <v>Remaining 20% Revenue</v>
      </c>
    </row>
    <row r="515" spans="1:25" x14ac:dyDescent="0.25">
      <c r="A515" t="s">
        <v>2267</v>
      </c>
      <c r="B515" s="1">
        <v>42440</v>
      </c>
      <c r="C515" t="s">
        <v>2268</v>
      </c>
      <c r="D515" s="4">
        <f>SUMIFS(Derived_Metrics[Revenue],Derived_Metrics[Customer ID],Derived_Metrics[[#This Row],[Customer ID]])</f>
        <v>759.00800000000004</v>
      </c>
      <c r="E515" s="4">
        <f>SUMIFS(Derived_Metrics[Profit],Derived_Metrics[Customer ID],Derived_Metrics[[#This Row],[Customer ID]])</f>
        <v>4.8950000000000031</v>
      </c>
      <c r="F515" s="5">
        <f>_xlfn.PERCENTRANK.INC(Derived_Metrics[Customer Revenue],Derived_Metrics[[#This Row],[Customer Revenue]])</f>
        <v>0.13</v>
      </c>
      <c r="G515" s="5" t="str" cm="1">
        <f t="array" ref="G515">_xlfn.IFS(Derived_Metrics[[#This Row],[Customer Revenue Percentile]]&gt;=0.8,"High Value",Derived_Metrics[[#This Row],[Customer Revenue Percentile]]&gt;=0.4,"Medium Value",TRUE,"Low Value")</f>
        <v>Low Value</v>
      </c>
      <c r="H515" s="12">
        <f>_xlfn.RANK.EQ(Derived_Metrics[[#This Row],[Customer Revenue]],Derived_Metrics[Customer Revenue],0)</f>
        <v>1844</v>
      </c>
      <c r="I515" s="15">
        <f>Derived_Metrics[[#This Row],[Customer Revenue]]/SUM(Derived_Metrics[Customer Revenue])</f>
        <v>4.8719264928991219E-5</v>
      </c>
      <c r="J515" t="s">
        <v>2270</v>
      </c>
      <c r="K515" s="5">
        <f>SUMIFS(Derived_Metrics[Revenue],Derived_Metrics[Product ID],Derived_Metrics[[#This Row],[Product ID]])</f>
        <v>3916.5120000000002</v>
      </c>
      <c r="L515" s="5">
        <f>SUMIFS(Derived_Metrics[Profit],Derived_Metrics[Product ID],Derived_Metrics[[#This Row],[Product ID]])</f>
        <v>-149.589</v>
      </c>
      <c r="M515" s="5" t="str">
        <f>IF(AND(Derived_Metrics[[#This Row],[Product Revenue]]&gt;AVERAGE(Derived_Metrics[Product Revenue]),Derived_Metrics[[#This Row],[Product Profit]]&lt;0),"high sales Low Profit","Normal")</f>
        <v>Normal</v>
      </c>
      <c r="N515">
        <v>217.584</v>
      </c>
      <c r="O515">
        <v>2</v>
      </c>
      <c r="P515">
        <v>0.2</v>
      </c>
      <c r="Q515">
        <v>-29.9178</v>
      </c>
      <c r="R515">
        <f>Derived_Metrics[[#This Row],[Selling Price]]*Derived_Metrics[[#This Row],[Quantity]]</f>
        <v>435.16800000000001</v>
      </c>
      <c r="S515" s="2">
        <f>IF(Derived_Metrics[[#This Row],[Revenue]]=0,0,Derived_Metrics[[#This Row],[Profit]]/Derived_Metrics[[#This Row],[Revenue]])</f>
        <v>-6.8749999999999992E-2</v>
      </c>
      <c r="T515" t="str">
        <f>IF(Derived_Metrics[[#This Row],[Profit]]&lt;0, "Loss","Profit")</f>
        <v>Loss</v>
      </c>
      <c r="U515" s="5">
        <f>Derived_Metrics[[#This Row],[Selling Price]]*Derived_Metrics[[#This Row],[Quantity]]*Derived_Metrics[[#This Row],[Discount]]</f>
        <v>87.033600000000007</v>
      </c>
      <c r="V515" t="str">
        <f>IF(Derived_Metrics[[#This Row],[Discount]]&gt;0,"Discount Applied","No Discount")</f>
        <v>Discount Applied</v>
      </c>
      <c r="W515" t="str">
        <f>IF(Derived_Metrics[[#This Row],[Discount]]&gt;0.3,"High Discount","Low Discount")</f>
        <v>Low Discount</v>
      </c>
      <c r="X515" s="13">
        <f>SUMIFS(Derived_Metrics[Customer_Revenue_Share],Derived_Metrics[Customee_ Revenue _Rank],"&lt;="&amp;Derived_Metrics[[#This Row],[Customee_ Revenue _Rank]])</f>
        <v>0.99365807318473032</v>
      </c>
      <c r="Y515" t="str">
        <f>IF(Derived_Metrics[[#This Row],[Cumulative_Revenue_%]]&lt;=0.8,"Top 80% Revenue","Remaining 20% Revenue")</f>
        <v>Remaining 20% Revenue</v>
      </c>
    </row>
    <row r="516" spans="1:25" x14ac:dyDescent="0.25">
      <c r="A516" t="s">
        <v>2272</v>
      </c>
      <c r="B516" s="1">
        <v>42834</v>
      </c>
      <c r="C516" t="s">
        <v>2273</v>
      </c>
      <c r="D516" s="4">
        <f>SUMIFS(Derived_Metrics[Revenue],Derived_Metrics[Customer ID],Derived_Metrics[[#This Row],[Customer ID]])</f>
        <v>3967.0560000000005</v>
      </c>
      <c r="E516" s="4">
        <f>SUMIFS(Derived_Metrics[Profit],Derived_Metrics[Customer ID],Derived_Metrics[[#This Row],[Customer ID]])</f>
        <v>-99.176400000000001</v>
      </c>
      <c r="F516" s="5">
        <f>_xlfn.PERCENTRANK.INC(Derived_Metrics[Customer Revenue],Derived_Metrics[[#This Row],[Customer Revenue]])</f>
        <v>0.48199999999999998</v>
      </c>
      <c r="G516" s="5" t="str" cm="1">
        <f t="array" ref="G516">_xlfn.IFS(Derived_Metrics[[#This Row],[Customer Revenue Percentile]]&gt;=0.8,"High Value",Derived_Metrics[[#This Row],[Customer Revenue Percentile]]&gt;=0.4,"Medium Value",TRUE,"Low Value")</f>
        <v>Medium Value</v>
      </c>
      <c r="H516" s="12">
        <f>_xlfn.RANK.EQ(Derived_Metrics[[#This Row],[Customer Revenue]],Derived_Metrics[Customer Revenue],0)</f>
        <v>1099</v>
      </c>
      <c r="I516" s="15">
        <f>Derived_Metrics[[#This Row],[Customer Revenue]]/SUM(Derived_Metrics[Customer Revenue])</f>
        <v>2.5463770112059978E-4</v>
      </c>
      <c r="J516" t="s">
        <v>857</v>
      </c>
      <c r="K516" s="5">
        <f>SUMIFS(Derived_Metrics[Revenue],Derived_Metrics[Product ID],Derived_Metrics[[#This Row],[Product ID]])</f>
        <v>81324.648000000001</v>
      </c>
      <c r="L516" s="5">
        <f>SUMIFS(Derived_Metrics[Profit],Derived_Metrics[Product ID],Derived_Metrics[[#This Row],[Product ID]])</f>
        <v>-2876.1156000000001</v>
      </c>
      <c r="M516" s="5" t="str">
        <f>IF(AND(Derived_Metrics[[#This Row],[Product Revenue]]&gt;AVERAGE(Derived_Metrics[Product Revenue]),Derived_Metrics[[#This Row],[Product Profit]]&lt;0),"high sales Low Profit","Normal")</f>
        <v>high sales Low Profit</v>
      </c>
      <c r="N516">
        <v>1322.3520000000001</v>
      </c>
      <c r="O516">
        <v>3</v>
      </c>
      <c r="P516">
        <v>0.2</v>
      </c>
      <c r="Q516">
        <v>-99.176400000000001</v>
      </c>
      <c r="R516">
        <f>Derived_Metrics[[#This Row],[Selling Price]]*Derived_Metrics[[#This Row],[Quantity]]</f>
        <v>3967.0560000000005</v>
      </c>
      <c r="S516" s="2">
        <f>IF(Derived_Metrics[[#This Row],[Revenue]]=0,0,Derived_Metrics[[#This Row],[Profit]]/Derived_Metrics[[#This Row],[Revenue]])</f>
        <v>-2.4999999999999998E-2</v>
      </c>
      <c r="T516" t="str">
        <f>IF(Derived_Metrics[[#This Row],[Profit]]&lt;0, "Loss","Profit")</f>
        <v>Loss</v>
      </c>
      <c r="U516" s="5">
        <f>Derived_Metrics[[#This Row],[Selling Price]]*Derived_Metrics[[#This Row],[Quantity]]*Derived_Metrics[[#This Row],[Discount]]</f>
        <v>793.41120000000012</v>
      </c>
      <c r="V516" t="str">
        <f>IF(Derived_Metrics[[#This Row],[Discount]]&gt;0,"Discount Applied","No Discount")</f>
        <v>Discount Applied</v>
      </c>
      <c r="W516" t="str">
        <f>IF(Derived_Metrics[[#This Row],[Discount]]&gt;0.3,"High Discount","Low Discount")</f>
        <v>Low Discount</v>
      </c>
      <c r="X516" s="13">
        <f>SUMIFS(Derived_Metrics[Customer_Revenue_Share],Derived_Metrics[Customee_ Revenue _Rank],"&lt;="&amp;Derived_Metrics[[#This Row],[Customee_ Revenue _Rank]])</f>
        <v>0.88650915235000038</v>
      </c>
      <c r="Y516" t="str">
        <f>IF(Derived_Metrics[[#This Row],[Cumulative_Revenue_%]]&lt;=0.8,"Top 80% Revenue","Remaining 20% Revenue")</f>
        <v>Remaining 20% Revenue</v>
      </c>
    </row>
    <row r="517" spans="1:25" x14ac:dyDescent="0.25">
      <c r="A517" t="s">
        <v>2275</v>
      </c>
      <c r="B517" s="1">
        <v>42975</v>
      </c>
      <c r="C517" t="s">
        <v>2277</v>
      </c>
      <c r="D517" s="4">
        <f>SUMIFS(Derived_Metrics[Revenue],Derived_Metrics[Customer ID],Derived_Metrics[[#This Row],[Customer ID]])</f>
        <v>5688.75</v>
      </c>
      <c r="E517" s="4">
        <f>SUMIFS(Derived_Metrics[Profit],Derived_Metrics[Customer ID],Derived_Metrics[[#This Row],[Customer ID]])</f>
        <v>250.30500000000001</v>
      </c>
      <c r="F517" s="5">
        <f>_xlfn.PERCENTRANK.INC(Derived_Metrics[Customer Revenue],Derived_Metrics[[#This Row],[Customer Revenue]])</f>
        <v>0.58499999999999996</v>
      </c>
      <c r="G517" s="5" t="str" cm="1">
        <f t="array" ref="G517">_xlfn.IFS(Derived_Metrics[[#This Row],[Customer Revenue Percentile]]&gt;=0.8,"High Value",Derived_Metrics[[#This Row],[Customer Revenue Percentile]]&gt;=0.4,"Medium Value",TRUE,"Low Value")</f>
        <v>Medium Value</v>
      </c>
      <c r="H517" s="12">
        <f>_xlfn.RANK.EQ(Derived_Metrics[[#This Row],[Customer Revenue]],Derived_Metrics[Customer Revenue],0)</f>
        <v>879</v>
      </c>
      <c r="I517" s="15">
        <f>Derived_Metrics[[#This Row],[Customer Revenue]]/SUM(Derived_Metrics[Customer Revenue])</f>
        <v>3.6514993038913791E-4</v>
      </c>
      <c r="J517" t="s">
        <v>481</v>
      </c>
      <c r="K517" s="5">
        <f>SUMIFS(Derived_Metrics[Revenue],Derived_Metrics[Product ID],Derived_Metrics[[#This Row],[Product ID]])</f>
        <v>20832.202499999996</v>
      </c>
      <c r="L517" s="5">
        <f>SUMIFS(Derived_Metrics[Profit],Derived_Metrics[Product ID],Derived_Metrics[[#This Row],[Product ID]])</f>
        <v>430.06950000000001</v>
      </c>
      <c r="M517" s="5" t="str">
        <f>IF(AND(Derived_Metrics[[#This Row],[Product Revenue]]&gt;AVERAGE(Derived_Metrics[Product Revenue]),Derived_Metrics[[#This Row],[Product Profit]]&lt;0),"high sales Low Profit","Normal")</f>
        <v>Normal</v>
      </c>
      <c r="N517">
        <v>1137.75</v>
      </c>
      <c r="O517">
        <v>5</v>
      </c>
      <c r="P517">
        <v>0</v>
      </c>
      <c r="Q517">
        <v>250.30500000000001</v>
      </c>
      <c r="R517">
        <f>Derived_Metrics[[#This Row],[Selling Price]]*Derived_Metrics[[#This Row],[Quantity]]</f>
        <v>5688.75</v>
      </c>
      <c r="S517" s="2">
        <f>IF(Derived_Metrics[[#This Row],[Revenue]]=0,0,Derived_Metrics[[#This Row],[Profit]]/Derived_Metrics[[#This Row],[Revenue]])</f>
        <v>4.4000000000000004E-2</v>
      </c>
      <c r="T517" t="str">
        <f>IF(Derived_Metrics[[#This Row],[Profit]]&lt;0, "Loss","Profit")</f>
        <v>Profit</v>
      </c>
      <c r="U517" s="5">
        <f>Derived_Metrics[[#This Row],[Selling Price]]*Derived_Metrics[[#This Row],[Quantity]]*Derived_Metrics[[#This Row],[Discount]]</f>
        <v>0</v>
      </c>
      <c r="V517" t="str">
        <f>IF(Derived_Metrics[[#This Row],[Discount]]&gt;0,"Discount Applied","No Discount")</f>
        <v>No Discount</v>
      </c>
      <c r="W517" t="str">
        <f>IF(Derived_Metrics[[#This Row],[Discount]]&gt;0.3,"High Discount","Low Discount")</f>
        <v>Low Discount</v>
      </c>
      <c r="X517" s="13">
        <f>SUMIFS(Derived_Metrics[Customer_Revenue_Share],Derived_Metrics[Customee_ Revenue _Rank],"&lt;="&amp;Derived_Metrics[[#This Row],[Customee_ Revenue _Rank]])</f>
        <v>0.8185973558604549</v>
      </c>
      <c r="Y517" t="str">
        <f>IF(Derived_Metrics[[#This Row],[Cumulative_Revenue_%]]&lt;=0.8,"Top 80% Revenue","Remaining 20% Revenue")</f>
        <v>Remaining 20% Revenue</v>
      </c>
    </row>
    <row r="518" spans="1:25" x14ac:dyDescent="0.25">
      <c r="A518" t="s">
        <v>2279</v>
      </c>
      <c r="B518" s="1">
        <v>42652</v>
      </c>
      <c r="C518" t="s">
        <v>2280</v>
      </c>
      <c r="D518" s="4">
        <f>SUMIFS(Derived_Metrics[Revenue],Derived_Metrics[Customer ID],Derived_Metrics[[#This Row],[Customer ID]])</f>
        <v>3809.4844000000003</v>
      </c>
      <c r="E518" s="4">
        <f>SUMIFS(Derived_Metrics[Profit],Derived_Metrics[Customer ID],Derived_Metrics[[#This Row],[Customer ID]])</f>
        <v>-170.422</v>
      </c>
      <c r="F518" s="5">
        <f>_xlfn.PERCENTRANK.INC(Derived_Metrics[Customer Revenue],Derived_Metrics[[#This Row],[Customer Revenue]])</f>
        <v>0.47099999999999997</v>
      </c>
      <c r="G518" s="5" t="str" cm="1">
        <f t="array" ref="G518">_xlfn.IFS(Derived_Metrics[[#This Row],[Customer Revenue Percentile]]&gt;=0.8,"High Value",Derived_Metrics[[#This Row],[Customer Revenue Percentile]]&gt;=0.4,"Medium Value",TRUE,"Low Value")</f>
        <v>Medium Value</v>
      </c>
      <c r="H518" s="12">
        <f>_xlfn.RANK.EQ(Derived_Metrics[[#This Row],[Customer Revenue]],Derived_Metrics[Customer Revenue],0)</f>
        <v>1119</v>
      </c>
      <c r="I518" s="15">
        <f>Derived_Metrics[[#This Row],[Customer Revenue]]/SUM(Derived_Metrics[Customer Revenue])</f>
        <v>2.4452348292305107E-4</v>
      </c>
      <c r="J518" t="s">
        <v>1243</v>
      </c>
      <c r="K518" s="5">
        <f>SUMIFS(Derived_Metrics[Revenue],Derived_Metrics[Product ID],Derived_Metrics[[#This Row],[Product ID]])</f>
        <v>8185.2960000000003</v>
      </c>
      <c r="L518" s="5">
        <f>SUMIFS(Derived_Metrics[Profit],Derived_Metrics[Product ID],Derived_Metrics[[#This Row],[Product ID]])</f>
        <v>-22.35479999999999</v>
      </c>
      <c r="M518" s="5" t="str">
        <f>IF(AND(Derived_Metrics[[#This Row],[Product Revenue]]&gt;AVERAGE(Derived_Metrics[Product Revenue]),Derived_Metrics[[#This Row],[Product Profit]]&lt;0),"high sales Low Profit","Normal")</f>
        <v>Normal</v>
      </c>
      <c r="N518">
        <v>300.93</v>
      </c>
      <c r="O518">
        <v>5</v>
      </c>
      <c r="P518">
        <v>0.3</v>
      </c>
      <c r="Q518">
        <v>-34.392000000000003</v>
      </c>
      <c r="R518">
        <f>Derived_Metrics[[#This Row],[Selling Price]]*Derived_Metrics[[#This Row],[Quantity]]</f>
        <v>1504.65</v>
      </c>
      <c r="S518" s="2">
        <f>IF(Derived_Metrics[[#This Row],[Revenue]]=0,0,Derived_Metrics[[#This Row],[Profit]]/Derived_Metrics[[#This Row],[Revenue]])</f>
        <v>-2.2857142857142857E-2</v>
      </c>
      <c r="T518" t="str">
        <f>IF(Derived_Metrics[[#This Row],[Profit]]&lt;0, "Loss","Profit")</f>
        <v>Loss</v>
      </c>
      <c r="U518" s="5">
        <f>Derived_Metrics[[#This Row],[Selling Price]]*Derived_Metrics[[#This Row],[Quantity]]*Derived_Metrics[[#This Row],[Discount]]</f>
        <v>451.39500000000004</v>
      </c>
      <c r="V518" t="str">
        <f>IF(Derived_Metrics[[#This Row],[Discount]]&gt;0,"Discount Applied","No Discount")</f>
        <v>Discount Applied</v>
      </c>
      <c r="W518" t="str">
        <f>IF(Derived_Metrics[[#This Row],[Discount]]&gt;0.3,"High Discount","Low Discount")</f>
        <v>Low Discount</v>
      </c>
      <c r="X518" s="13">
        <f>SUMIFS(Derived_Metrics[Customer_Revenue_Share],Derived_Metrics[Customee_ Revenue _Rank],"&lt;="&amp;Derived_Metrics[[#This Row],[Customee_ Revenue _Rank]])</f>
        <v>0.89197696910522817</v>
      </c>
      <c r="Y518" t="str">
        <f>IF(Derived_Metrics[[#This Row],[Cumulative_Revenue_%]]&lt;=0.8,"Top 80% Revenue","Remaining 20% Revenue")</f>
        <v>Remaining 20% Revenue</v>
      </c>
    </row>
    <row r="519" spans="1:25" x14ac:dyDescent="0.25">
      <c r="A519" t="s">
        <v>2282</v>
      </c>
      <c r="B519" s="1">
        <v>41806</v>
      </c>
      <c r="C519" t="s">
        <v>2285</v>
      </c>
      <c r="D519" s="4">
        <f>SUMIFS(Derived_Metrics[Revenue],Derived_Metrics[Customer ID],Derived_Metrics[[#This Row],[Customer ID]])</f>
        <v>5182.72</v>
      </c>
      <c r="E519" s="4">
        <f>SUMIFS(Derived_Metrics[Profit],Derived_Metrics[Customer ID],Derived_Metrics[[#This Row],[Customer ID]])</f>
        <v>32.392000000000003</v>
      </c>
      <c r="F519" s="5">
        <f>_xlfn.PERCENTRANK.INC(Derived_Metrics[Customer Revenue],Derived_Metrics[[#This Row],[Customer Revenue]])</f>
        <v>0.55100000000000005</v>
      </c>
      <c r="G519" s="5" t="str" cm="1">
        <f t="array" ref="G519">_xlfn.IFS(Derived_Metrics[[#This Row],[Customer Revenue Percentile]]&gt;=0.8,"High Value",Derived_Metrics[[#This Row],[Customer Revenue Percentile]]&gt;=0.4,"Medium Value",TRUE,"Low Value")</f>
        <v>Medium Value</v>
      </c>
      <c r="H519" s="12">
        <f>_xlfn.RANK.EQ(Derived_Metrics[[#This Row],[Customer Revenue]],Derived_Metrics[Customer Revenue],0)</f>
        <v>952</v>
      </c>
      <c r="I519" s="15">
        <f>Derived_Metrics[[#This Row],[Customer Revenue]]/SUM(Derived_Metrics[Customer Revenue])</f>
        <v>3.3266883713054587E-4</v>
      </c>
      <c r="J519" t="s">
        <v>564</v>
      </c>
      <c r="K519" s="5">
        <f>SUMIFS(Derived_Metrics[Revenue],Derived_Metrics[Product ID],Derived_Metrics[[#This Row],[Product ID]])</f>
        <v>10584.086000000001</v>
      </c>
      <c r="L519" s="5">
        <f>SUMIFS(Derived_Metrics[Profit],Derived_Metrics[Product ID],Derived_Metrics[[#This Row],[Product ID]])</f>
        <v>-166.00900000000001</v>
      </c>
      <c r="M519" s="5" t="str">
        <f>IF(AND(Derived_Metrics[[#This Row],[Product Revenue]]&gt;AVERAGE(Derived_Metrics[Product Revenue]),Derived_Metrics[[#This Row],[Product Profit]]&lt;0),"high sales Low Profit","Normal")</f>
        <v>Normal</v>
      </c>
      <c r="N519">
        <v>647.84</v>
      </c>
      <c r="O519">
        <v>8</v>
      </c>
      <c r="P519">
        <v>0</v>
      </c>
      <c r="Q519">
        <v>32.392000000000003</v>
      </c>
      <c r="R519">
        <f>Derived_Metrics[[#This Row],[Selling Price]]*Derived_Metrics[[#This Row],[Quantity]]</f>
        <v>5182.72</v>
      </c>
      <c r="S519" s="2">
        <f>IF(Derived_Metrics[[#This Row],[Revenue]]=0,0,Derived_Metrics[[#This Row],[Profit]]/Derived_Metrics[[#This Row],[Revenue]])</f>
        <v>6.2500000000000003E-3</v>
      </c>
      <c r="T519" t="str">
        <f>IF(Derived_Metrics[[#This Row],[Profit]]&lt;0, "Loss","Profit")</f>
        <v>Profit</v>
      </c>
      <c r="U519" s="5">
        <f>Derived_Metrics[[#This Row],[Selling Price]]*Derived_Metrics[[#This Row],[Quantity]]*Derived_Metrics[[#This Row],[Discount]]</f>
        <v>0</v>
      </c>
      <c r="V519" t="str">
        <f>IF(Derived_Metrics[[#This Row],[Discount]]&gt;0,"Discount Applied","No Discount")</f>
        <v>No Discount</v>
      </c>
      <c r="W519" t="str">
        <f>IF(Derived_Metrics[[#This Row],[Discount]]&gt;0.3,"High Discount","Low Discount")</f>
        <v>Low Discount</v>
      </c>
      <c r="X519" s="13">
        <f>SUMIFS(Derived_Metrics[Customer_Revenue_Share],Derived_Metrics[Customee_ Revenue _Rank],"&lt;="&amp;Derived_Metrics[[#This Row],[Customee_ Revenue _Rank]])</f>
        <v>0.84404163338824911</v>
      </c>
      <c r="Y519" t="str">
        <f>IF(Derived_Metrics[[#This Row],[Cumulative_Revenue_%]]&lt;=0.8,"Top 80% Revenue","Remaining 20% Revenue")</f>
        <v>Remaining 20% Revenue</v>
      </c>
    </row>
    <row r="520" spans="1:25" x14ac:dyDescent="0.25">
      <c r="A520" t="s">
        <v>2288</v>
      </c>
      <c r="B520" s="1">
        <v>41845</v>
      </c>
      <c r="C520" t="s">
        <v>334</v>
      </c>
      <c r="D520" s="4">
        <f>SUMIFS(Derived_Metrics[Revenue],Derived_Metrics[Customer ID],Derived_Metrics[[#This Row],[Customer ID]])</f>
        <v>5373.8109999999997</v>
      </c>
      <c r="E520" s="4">
        <f>SUMIFS(Derived_Metrics[Profit],Derived_Metrics[Customer ID],Derived_Metrics[[#This Row],[Customer ID]])</f>
        <v>-363.44450000000001</v>
      </c>
      <c r="F520" s="5">
        <f>_xlfn.PERCENTRANK.INC(Derived_Metrics[Customer Revenue],Derived_Metrics[[#This Row],[Customer Revenue]])</f>
        <v>0.56000000000000005</v>
      </c>
      <c r="G520" s="5" t="str" cm="1">
        <f t="array" ref="G520">_xlfn.IFS(Derived_Metrics[[#This Row],[Customer Revenue Percentile]]&gt;=0.8,"High Value",Derived_Metrics[[#This Row],[Customer Revenue Percentile]]&gt;=0.4,"Medium Value",TRUE,"Low Value")</f>
        <v>Medium Value</v>
      </c>
      <c r="H520" s="12">
        <f>_xlfn.RANK.EQ(Derived_Metrics[[#This Row],[Customer Revenue]],Derived_Metrics[Customer Revenue],0)</f>
        <v>926</v>
      </c>
      <c r="I520" s="15">
        <f>Derived_Metrics[[#This Row],[Customer Revenue]]/SUM(Derived_Metrics[Customer Revenue])</f>
        <v>3.4493460119962792E-4</v>
      </c>
      <c r="J520" t="s">
        <v>338</v>
      </c>
      <c r="K520" s="5">
        <f>SUMIFS(Derived_Metrics[Revenue],Derived_Metrics[Product ID],Derived_Metrics[[#This Row],[Product ID]])</f>
        <v>1028.5439999999999</v>
      </c>
      <c r="L520" s="5">
        <f>SUMIFS(Derived_Metrics[Profit],Derived_Metrics[Product ID],Derived_Metrics[[#This Row],[Product ID]])</f>
        <v>71.686399999999992</v>
      </c>
      <c r="M520" s="5" t="str">
        <f>IF(AND(Derived_Metrics[[#This Row],[Product Revenue]]&gt;AVERAGE(Derived_Metrics[Product Revenue]),Derived_Metrics[[#This Row],[Product Profit]]&lt;0),"high sales Low Profit","Normal")</f>
        <v>Normal</v>
      </c>
      <c r="N520">
        <v>77.92</v>
      </c>
      <c r="O520">
        <v>8</v>
      </c>
      <c r="P520">
        <v>0</v>
      </c>
      <c r="Q520">
        <v>34.284799999999997</v>
      </c>
      <c r="R520">
        <f>Derived_Metrics[[#This Row],[Selling Price]]*Derived_Metrics[[#This Row],[Quantity]]</f>
        <v>623.36</v>
      </c>
      <c r="S520" s="2">
        <f>IF(Derived_Metrics[[#This Row],[Revenue]]=0,0,Derived_Metrics[[#This Row],[Profit]]/Derived_Metrics[[#This Row],[Revenue]])</f>
        <v>5.4999999999999993E-2</v>
      </c>
      <c r="T520" t="str">
        <f>IF(Derived_Metrics[[#This Row],[Profit]]&lt;0, "Loss","Profit")</f>
        <v>Profit</v>
      </c>
      <c r="U520" s="5">
        <f>Derived_Metrics[[#This Row],[Selling Price]]*Derived_Metrics[[#This Row],[Quantity]]*Derived_Metrics[[#This Row],[Discount]]</f>
        <v>0</v>
      </c>
      <c r="V520" t="str">
        <f>IF(Derived_Metrics[[#This Row],[Discount]]&gt;0,"Discount Applied","No Discount")</f>
        <v>No Discount</v>
      </c>
      <c r="W520" t="str">
        <f>IF(Derived_Metrics[[#This Row],[Discount]]&gt;0.3,"High Discount","Low Discount")</f>
        <v>Low Discount</v>
      </c>
      <c r="X520" s="13">
        <f>SUMIFS(Derived_Metrics[Customer_Revenue_Share],Derived_Metrics[Customee_ Revenue _Rank],"&lt;="&amp;Derived_Metrics[[#This Row],[Customee_ Revenue _Rank]])</f>
        <v>0.83721107952553719</v>
      </c>
      <c r="Y520" t="str">
        <f>IF(Derived_Metrics[[#This Row],[Cumulative_Revenue_%]]&lt;=0.8,"Top 80% Revenue","Remaining 20% Revenue")</f>
        <v>Remaining 20% Revenue</v>
      </c>
    </row>
    <row r="521" spans="1:25" x14ac:dyDescent="0.25">
      <c r="A521" t="s">
        <v>2290</v>
      </c>
      <c r="B521" s="1">
        <v>42685</v>
      </c>
      <c r="C521" t="s">
        <v>2292</v>
      </c>
      <c r="D521" s="4">
        <f>SUMIFS(Derived_Metrics[Revenue],Derived_Metrics[Customer ID],Derived_Metrics[[#This Row],[Customer ID]])</f>
        <v>34183.298000000003</v>
      </c>
      <c r="E521" s="4">
        <f>SUMIFS(Derived_Metrics[Profit],Derived_Metrics[Customer ID],Derived_Metrics[[#This Row],[Customer ID]])</f>
        <v>770.14769999999999</v>
      </c>
      <c r="F521" s="5">
        <f>_xlfn.PERCENTRANK.INC(Derived_Metrics[Customer Revenue],Derived_Metrics[[#This Row],[Customer Revenue]])</f>
        <v>0.97699999999999998</v>
      </c>
      <c r="G521" s="5" t="str" cm="1">
        <f t="array" ref="G521">_xlfn.IFS(Derived_Metrics[[#This Row],[Customer Revenue Percentile]]&gt;=0.8,"High Value",Derived_Metrics[[#This Row],[Customer Revenue Percentile]]&gt;=0.4,"Medium Value",TRUE,"Low Value")</f>
        <v>High Value</v>
      </c>
      <c r="H521" s="12">
        <f>_xlfn.RANK.EQ(Derived_Metrics[[#This Row],[Customer Revenue]],Derived_Metrics[Customer Revenue],0)</f>
        <v>44</v>
      </c>
      <c r="I521" s="15">
        <f>Derived_Metrics[[#This Row],[Customer Revenue]]/SUM(Derived_Metrics[Customer Revenue])</f>
        <v>2.1941602083359541E-3</v>
      </c>
      <c r="J521" t="s">
        <v>1290</v>
      </c>
      <c r="K521" s="5">
        <f>SUMIFS(Derived_Metrics[Revenue],Derived_Metrics[Product ID],Derived_Metrics[[#This Row],[Product ID]])</f>
        <v>5663.0559999999996</v>
      </c>
      <c r="L521" s="5">
        <f>SUMIFS(Derived_Metrics[Profit],Derived_Metrics[Product ID],Derived_Metrics[[#This Row],[Product ID]])</f>
        <v>15.0832</v>
      </c>
      <c r="M521" s="5" t="str">
        <f>IF(AND(Derived_Metrics[[#This Row],[Product Revenue]]&gt;AVERAGE(Derived_Metrics[Product Revenue]),Derived_Metrics[[#This Row],[Product Profit]]&lt;0),"high sales Low Profit","Normal")</f>
        <v>Normal</v>
      </c>
      <c r="N521">
        <v>47.991999999999997</v>
      </c>
      <c r="O521">
        <v>2</v>
      </c>
      <c r="P521">
        <v>0.3</v>
      </c>
      <c r="Q521">
        <v>-2.0568</v>
      </c>
      <c r="R521">
        <f>Derived_Metrics[[#This Row],[Selling Price]]*Derived_Metrics[[#This Row],[Quantity]]</f>
        <v>95.983999999999995</v>
      </c>
      <c r="S521" s="2">
        <f>IF(Derived_Metrics[[#This Row],[Revenue]]=0,0,Derived_Metrics[[#This Row],[Profit]]/Derived_Metrics[[#This Row],[Revenue]])</f>
        <v>-2.1428571428571429E-2</v>
      </c>
      <c r="T521" t="str">
        <f>IF(Derived_Metrics[[#This Row],[Profit]]&lt;0, "Loss","Profit")</f>
        <v>Loss</v>
      </c>
      <c r="U521" s="5">
        <f>Derived_Metrics[[#This Row],[Selling Price]]*Derived_Metrics[[#This Row],[Quantity]]*Derived_Metrics[[#This Row],[Discount]]</f>
        <v>28.795199999999998</v>
      </c>
      <c r="V521" t="str">
        <f>IF(Derived_Metrics[[#This Row],[Discount]]&gt;0,"Discount Applied","No Discount")</f>
        <v>Discount Applied</v>
      </c>
      <c r="W521" t="str">
        <f>IF(Derived_Metrics[[#This Row],[Discount]]&gt;0.3,"High Discount","Low Discount")</f>
        <v>Low Discount</v>
      </c>
      <c r="X521" s="13">
        <f>SUMIFS(Derived_Metrics[Customer_Revenue_Share],Derived_Metrics[Customee_ Revenue _Rank],"&lt;="&amp;Derived_Metrics[[#This Row],[Customee_ Revenue _Rank]])</f>
        <v>0.13699690809562376</v>
      </c>
      <c r="Y521" t="str">
        <f>IF(Derived_Metrics[[#This Row],[Cumulative_Revenue_%]]&lt;=0.8,"Top 80% Revenue","Remaining 20% Revenue")</f>
        <v>Top 80% Revenue</v>
      </c>
    </row>
    <row r="522" spans="1:25" x14ac:dyDescent="0.25">
      <c r="A522" t="s">
        <v>2294</v>
      </c>
      <c r="B522" s="1">
        <v>42771</v>
      </c>
      <c r="C522" t="s">
        <v>2295</v>
      </c>
      <c r="D522" s="4">
        <f>SUMIFS(Derived_Metrics[Revenue],Derived_Metrics[Customer ID],Derived_Metrics[[#This Row],[Customer ID]])</f>
        <v>4873.6059999999998</v>
      </c>
      <c r="E522" s="4">
        <f>SUMIFS(Derived_Metrics[Profit],Derived_Metrics[Customer ID],Derived_Metrics[[#This Row],[Customer ID]])</f>
        <v>-395.9194</v>
      </c>
      <c r="F522" s="5">
        <f>_xlfn.PERCENTRANK.INC(Derived_Metrics[Customer Revenue],Derived_Metrics[[#This Row],[Customer Revenue]])</f>
        <v>0.54100000000000004</v>
      </c>
      <c r="G522" s="5" t="str" cm="1">
        <f t="array" ref="G522">_xlfn.IFS(Derived_Metrics[[#This Row],[Customer Revenue Percentile]]&gt;=0.8,"High Value",Derived_Metrics[[#This Row],[Customer Revenue Percentile]]&gt;=0.4,"Medium Value",TRUE,"Low Value")</f>
        <v>Medium Value</v>
      </c>
      <c r="H522" s="12">
        <f>_xlfn.RANK.EQ(Derived_Metrics[[#This Row],[Customer Revenue]],Derived_Metrics[Customer Revenue],0)</f>
        <v>972</v>
      </c>
      <c r="I522" s="15">
        <f>Derived_Metrics[[#This Row],[Customer Revenue]]/SUM(Derived_Metrics[Customer Revenue])</f>
        <v>3.1282740349709246E-4</v>
      </c>
      <c r="J522" t="s">
        <v>1158</v>
      </c>
      <c r="K522" s="5">
        <f>SUMIFS(Derived_Metrics[Revenue],Derived_Metrics[Product ID],Derived_Metrics[[#This Row],[Product ID]])</f>
        <v>1689.0900000000001</v>
      </c>
      <c r="L522" s="5">
        <f>SUMIFS(Derived_Metrics[Profit],Derived_Metrics[Product ID],Derived_Metrics[[#This Row],[Product ID]])</f>
        <v>56.303000000000004</v>
      </c>
      <c r="M522" s="5" t="str">
        <f>IF(AND(Derived_Metrics[[#This Row],[Product Revenue]]&gt;AVERAGE(Derived_Metrics[Product Revenue]),Derived_Metrics[[#This Row],[Product Profit]]&lt;0),"high sales Low Profit","Normal")</f>
        <v>Normal</v>
      </c>
      <c r="N522">
        <v>129.93</v>
      </c>
      <c r="O522">
        <v>3</v>
      </c>
      <c r="P522">
        <v>0</v>
      </c>
      <c r="Q522">
        <v>12.993</v>
      </c>
      <c r="R522">
        <f>Derived_Metrics[[#This Row],[Selling Price]]*Derived_Metrics[[#This Row],[Quantity]]</f>
        <v>389.79</v>
      </c>
      <c r="S522" s="2">
        <f>IF(Derived_Metrics[[#This Row],[Revenue]]=0,0,Derived_Metrics[[#This Row],[Profit]]/Derived_Metrics[[#This Row],[Revenue]])</f>
        <v>3.3333333333333333E-2</v>
      </c>
      <c r="T522" t="str">
        <f>IF(Derived_Metrics[[#This Row],[Profit]]&lt;0, "Loss","Profit")</f>
        <v>Profit</v>
      </c>
      <c r="U522" s="5">
        <f>Derived_Metrics[[#This Row],[Selling Price]]*Derived_Metrics[[#This Row],[Quantity]]*Derived_Metrics[[#This Row],[Discount]]</f>
        <v>0</v>
      </c>
      <c r="V522" t="str">
        <f>IF(Derived_Metrics[[#This Row],[Discount]]&gt;0,"Discount Applied","No Discount")</f>
        <v>No Discount</v>
      </c>
      <c r="W522" t="str">
        <f>IF(Derived_Metrics[[#This Row],[Discount]]&gt;0.3,"High Discount","Low Discount")</f>
        <v>Low Discount</v>
      </c>
      <c r="X522" s="13">
        <f>SUMIFS(Derived_Metrics[Customer_Revenue_Share],Derived_Metrics[Customee_ Revenue _Rank],"&lt;="&amp;Derived_Metrics[[#This Row],[Customee_ Revenue _Rank]])</f>
        <v>0.85110805585732174</v>
      </c>
      <c r="Y522" t="str">
        <f>IF(Derived_Metrics[[#This Row],[Cumulative_Revenue_%]]&lt;=0.8,"Top 80% Revenue","Remaining 20% Revenue")</f>
        <v>Remaining 20% Revenue</v>
      </c>
    </row>
    <row r="523" spans="1:25" x14ac:dyDescent="0.25">
      <c r="A523" t="s">
        <v>2298</v>
      </c>
      <c r="B523" s="1">
        <v>42031</v>
      </c>
      <c r="C523" t="s">
        <v>842</v>
      </c>
      <c r="D523" s="4">
        <f>SUMIFS(Derived_Metrics[Revenue],Derived_Metrics[Customer ID],Derived_Metrics[[#This Row],[Customer ID]])</f>
        <v>53342</v>
      </c>
      <c r="E523" s="4">
        <f>SUMIFS(Derived_Metrics[Profit],Derived_Metrics[Customer ID],Derived_Metrics[[#This Row],[Customer ID]])</f>
        <v>688.3981</v>
      </c>
      <c r="F523" s="5">
        <f>_xlfn.PERCENTRANK.INC(Derived_Metrics[Customer Revenue],Derived_Metrics[[#This Row],[Customer Revenue]])</f>
        <v>0.99199999999999999</v>
      </c>
      <c r="G523" s="5" t="str" cm="1">
        <f t="array" ref="G523">_xlfn.IFS(Derived_Metrics[[#This Row],[Customer Revenue Percentile]]&gt;=0.8,"High Value",Derived_Metrics[[#This Row],[Customer Revenue Percentile]]&gt;=0.4,"Medium Value",TRUE,"Low Value")</f>
        <v>High Value</v>
      </c>
      <c r="H523" s="12">
        <f>_xlfn.RANK.EQ(Derived_Metrics[[#This Row],[Customer Revenue]],Derived_Metrics[Customer Revenue],0)</f>
        <v>2</v>
      </c>
      <c r="I523" s="15">
        <f>Derived_Metrics[[#This Row],[Customer Revenue]]/SUM(Derived_Metrics[Customer Revenue])</f>
        <v>3.4239204723036511E-3</v>
      </c>
      <c r="J523" t="s">
        <v>147</v>
      </c>
      <c r="K523" s="5">
        <f>SUMIFS(Derived_Metrics[Revenue],Derived_Metrics[Product ID],Derived_Metrics[[#This Row],[Product ID]])</f>
        <v>38828.013000000006</v>
      </c>
      <c r="L523" s="5">
        <f>SUMIFS(Derived_Metrics[Profit],Derived_Metrics[Product ID],Derived_Metrics[[#This Row],[Product ID]])</f>
        <v>-197.5848</v>
      </c>
      <c r="M523" s="5" t="str">
        <f>IF(AND(Derived_Metrics[[#This Row],[Product Revenue]]&gt;AVERAGE(Derived_Metrics[Product Revenue]),Derived_Metrics[[#This Row],[Product Profit]]&lt;0),"high sales Low Profit","Normal")</f>
        <v>high sales Low Profit</v>
      </c>
      <c r="N523">
        <v>181.98599999999999</v>
      </c>
      <c r="O523">
        <v>2</v>
      </c>
      <c r="P523">
        <v>0.3</v>
      </c>
      <c r="Q523">
        <v>-54.595799999999997</v>
      </c>
      <c r="R523">
        <f>Derived_Metrics[[#This Row],[Selling Price]]*Derived_Metrics[[#This Row],[Quantity]]</f>
        <v>363.97199999999998</v>
      </c>
      <c r="S523" s="2">
        <f>IF(Derived_Metrics[[#This Row],[Revenue]]=0,0,Derived_Metrics[[#This Row],[Profit]]/Derived_Metrics[[#This Row],[Revenue]])</f>
        <v>-0.15</v>
      </c>
      <c r="T523" t="str">
        <f>IF(Derived_Metrics[[#This Row],[Profit]]&lt;0, "Loss","Profit")</f>
        <v>Loss</v>
      </c>
      <c r="U523" s="5">
        <f>Derived_Metrics[[#This Row],[Selling Price]]*Derived_Metrics[[#This Row],[Quantity]]*Derived_Metrics[[#This Row],[Discount]]</f>
        <v>109.19159999999999</v>
      </c>
      <c r="V523" t="str">
        <f>IF(Derived_Metrics[[#This Row],[Discount]]&gt;0,"Discount Applied","No Discount")</f>
        <v>Discount Applied</v>
      </c>
      <c r="W523" t="str">
        <f>IF(Derived_Metrics[[#This Row],[Discount]]&gt;0.3,"High Discount","Low Discount")</f>
        <v>Low Discount</v>
      </c>
      <c r="X523" s="13">
        <f>SUMIFS(Derived_Metrics[Customer_Revenue_Share],Derived_Metrics[Customee_ Revenue _Rank],"&lt;="&amp;Derived_Metrics[[#This Row],[Customee_ Revenue _Rank]])</f>
        <v>5.4944954708669877E-2</v>
      </c>
      <c r="Y523" t="str">
        <f>IF(Derived_Metrics[[#This Row],[Cumulative_Revenue_%]]&lt;=0.8,"Top 80% Revenue","Remaining 20% Revenue")</f>
        <v>Top 80% Revenue</v>
      </c>
    </row>
    <row r="524" spans="1:25" x14ac:dyDescent="0.25">
      <c r="A524" t="s">
        <v>2301</v>
      </c>
      <c r="B524" s="1">
        <v>42201</v>
      </c>
      <c r="C524" t="s">
        <v>2303</v>
      </c>
      <c r="D524" s="4">
        <f>SUMIFS(Derived_Metrics[Revenue],Derived_Metrics[Customer ID],Derived_Metrics[[#This Row],[Customer ID]])</f>
        <v>10761.407999999999</v>
      </c>
      <c r="E524" s="4">
        <f>SUMIFS(Derived_Metrics[Profit],Derived_Metrics[Customer ID],Derived_Metrics[[#This Row],[Customer ID]])</f>
        <v>-216.2277</v>
      </c>
      <c r="F524" s="5">
        <f>_xlfn.PERCENTRANK.INC(Derived_Metrics[Customer Revenue],Derived_Metrics[[#This Row],[Customer Revenue]])</f>
        <v>0.77600000000000002</v>
      </c>
      <c r="G524" s="5" t="str" cm="1">
        <f t="array" ref="G524">_xlfn.IFS(Derived_Metrics[[#This Row],[Customer Revenue Percentile]]&gt;=0.8,"High Value",Derived_Metrics[[#This Row],[Customer Revenue Percentile]]&gt;=0.4,"Medium Value",TRUE,"Low Value")</f>
        <v>Medium Value</v>
      </c>
      <c r="H524" s="12">
        <f>_xlfn.RANK.EQ(Derived_Metrics[[#This Row],[Customer Revenue]],Derived_Metrics[Customer Revenue],0)</f>
        <v>472</v>
      </c>
      <c r="I524" s="15">
        <f>Derived_Metrics[[#This Row],[Customer Revenue]]/SUM(Derived_Metrics[Customer Revenue])</f>
        <v>6.9075409924660282E-4</v>
      </c>
      <c r="J524" t="s">
        <v>440</v>
      </c>
      <c r="K524" s="5">
        <f>SUMIFS(Derived_Metrics[Revenue],Derived_Metrics[Product ID],Derived_Metrics[[#This Row],[Product ID]])</f>
        <v>23377.536</v>
      </c>
      <c r="L524" s="5">
        <f>SUMIFS(Derived_Metrics[Profit],Derived_Metrics[Product ID],Derived_Metrics[[#This Row],[Product ID]])</f>
        <v>-989.04959999999994</v>
      </c>
      <c r="M524" s="5" t="str">
        <f>IF(AND(Derived_Metrics[[#This Row],[Product Revenue]]&gt;AVERAGE(Derived_Metrics[Product Revenue]),Derived_Metrics[[#This Row],[Product Profit]]&lt;0),"high sales Low Profit","Normal")</f>
        <v>high sales Low Profit</v>
      </c>
      <c r="N524">
        <v>1348.704</v>
      </c>
      <c r="O524">
        <v>6</v>
      </c>
      <c r="P524">
        <v>0.2</v>
      </c>
      <c r="Q524">
        <v>-219.1644</v>
      </c>
      <c r="R524">
        <f>Derived_Metrics[[#This Row],[Selling Price]]*Derived_Metrics[[#This Row],[Quantity]]</f>
        <v>8092.2240000000002</v>
      </c>
      <c r="S524" s="2">
        <f>IF(Derived_Metrics[[#This Row],[Revenue]]=0,0,Derived_Metrics[[#This Row],[Profit]]/Derived_Metrics[[#This Row],[Revenue]])</f>
        <v>-2.7083333333333334E-2</v>
      </c>
      <c r="T524" t="str">
        <f>IF(Derived_Metrics[[#This Row],[Profit]]&lt;0, "Loss","Profit")</f>
        <v>Loss</v>
      </c>
      <c r="U524" s="5">
        <f>Derived_Metrics[[#This Row],[Selling Price]]*Derived_Metrics[[#This Row],[Quantity]]*Derived_Metrics[[#This Row],[Discount]]</f>
        <v>1618.4448000000002</v>
      </c>
      <c r="V524" t="str">
        <f>IF(Derived_Metrics[[#This Row],[Discount]]&gt;0,"Discount Applied","No Discount")</f>
        <v>Discount Applied</v>
      </c>
      <c r="W524" t="str">
        <f>IF(Derived_Metrics[[#This Row],[Discount]]&gt;0.3,"High Discount","Low Discount")</f>
        <v>Low Discount</v>
      </c>
      <c r="X524" s="13">
        <f>SUMIFS(Derived_Metrics[Customer_Revenue_Share],Derived_Metrics[Customee_ Revenue _Rank],"&lt;="&amp;Derived_Metrics[[#This Row],[Customee_ Revenue _Rank]])</f>
        <v>0.60956821859021593</v>
      </c>
      <c r="Y524" t="str">
        <f>IF(Derived_Metrics[[#This Row],[Cumulative_Revenue_%]]&lt;=0.8,"Top 80% Revenue","Remaining 20% Revenue")</f>
        <v>Top 80% Revenue</v>
      </c>
    </row>
    <row r="525" spans="1:25" x14ac:dyDescent="0.25">
      <c r="A525" t="s">
        <v>2301</v>
      </c>
      <c r="B525" s="1">
        <v>42201</v>
      </c>
      <c r="C525" t="s">
        <v>2303</v>
      </c>
      <c r="D525" s="4">
        <f>SUMIFS(Derived_Metrics[Revenue],Derived_Metrics[Customer ID],Derived_Metrics[[#This Row],[Customer ID]])</f>
        <v>10761.407999999999</v>
      </c>
      <c r="E525" s="4">
        <f>SUMIFS(Derived_Metrics[Profit],Derived_Metrics[Customer ID],Derived_Metrics[[#This Row],[Customer ID]])</f>
        <v>-216.2277</v>
      </c>
      <c r="F525" s="5">
        <f>_xlfn.PERCENTRANK.INC(Derived_Metrics[Customer Revenue],Derived_Metrics[[#This Row],[Customer Revenue]])</f>
        <v>0.77600000000000002</v>
      </c>
      <c r="G525" s="5" t="str" cm="1">
        <f t="array" ref="G525">_xlfn.IFS(Derived_Metrics[[#This Row],[Customer Revenue Percentile]]&gt;=0.8,"High Value",Derived_Metrics[[#This Row],[Customer Revenue Percentile]]&gt;=0.4,"Medium Value",TRUE,"Low Value")</f>
        <v>Medium Value</v>
      </c>
      <c r="H525" s="12">
        <f>_xlfn.RANK.EQ(Derived_Metrics[[#This Row],[Customer Revenue]],Derived_Metrics[Customer Revenue],0)</f>
        <v>472</v>
      </c>
      <c r="I525" s="15">
        <f>Derived_Metrics[[#This Row],[Customer Revenue]]/SUM(Derived_Metrics[Customer Revenue])</f>
        <v>6.9075409924660282E-4</v>
      </c>
      <c r="J525" t="s">
        <v>414</v>
      </c>
      <c r="K525" s="5">
        <f>SUMIFS(Derived_Metrics[Revenue],Derived_Metrics[Product ID],Derived_Metrics[[#This Row],[Product ID]])</f>
        <v>53299.071000000004</v>
      </c>
      <c r="L525" s="5">
        <f>SUMIFS(Derived_Metrics[Profit],Derived_Metrics[Product ID],Derived_Metrics[[#This Row],[Product ID]])</f>
        <v>1388.6347999999998</v>
      </c>
      <c r="M525" s="5" t="str">
        <f>IF(AND(Derived_Metrics[[#This Row],[Product Revenue]]&gt;AVERAGE(Derived_Metrics[Product Revenue]),Derived_Metrics[[#This Row],[Product Profit]]&lt;0),"high sales Low Profit","Normal")</f>
        <v>Normal</v>
      </c>
      <c r="N525">
        <v>700.15200000000004</v>
      </c>
      <c r="O525">
        <v>3</v>
      </c>
      <c r="P525">
        <v>0.2</v>
      </c>
      <c r="Q525">
        <v>78.767099999999999</v>
      </c>
      <c r="R525">
        <f>Derived_Metrics[[#This Row],[Selling Price]]*Derived_Metrics[[#This Row],[Quantity]]</f>
        <v>2100.4560000000001</v>
      </c>
      <c r="S525" s="2">
        <f>IF(Derived_Metrics[[#This Row],[Revenue]]=0,0,Derived_Metrics[[#This Row],[Profit]]/Derived_Metrics[[#This Row],[Revenue]])</f>
        <v>3.7499999999999999E-2</v>
      </c>
      <c r="T525" t="str">
        <f>IF(Derived_Metrics[[#This Row],[Profit]]&lt;0, "Loss","Profit")</f>
        <v>Profit</v>
      </c>
      <c r="U525" s="5">
        <f>Derived_Metrics[[#This Row],[Selling Price]]*Derived_Metrics[[#This Row],[Quantity]]*Derived_Metrics[[#This Row],[Discount]]</f>
        <v>420.09120000000007</v>
      </c>
      <c r="V525" t="str">
        <f>IF(Derived_Metrics[[#This Row],[Discount]]&gt;0,"Discount Applied","No Discount")</f>
        <v>Discount Applied</v>
      </c>
      <c r="W525" t="str">
        <f>IF(Derived_Metrics[[#This Row],[Discount]]&gt;0.3,"High Discount","Low Discount")</f>
        <v>Low Discount</v>
      </c>
      <c r="X525" s="13">
        <f>SUMIFS(Derived_Metrics[Customer_Revenue_Share],Derived_Metrics[Customee_ Revenue _Rank],"&lt;="&amp;Derived_Metrics[[#This Row],[Customee_ Revenue _Rank]])</f>
        <v>0.60956821859021593</v>
      </c>
      <c r="Y525" t="str">
        <f>IF(Derived_Metrics[[#This Row],[Cumulative_Revenue_%]]&lt;=0.8,"Top 80% Revenue","Remaining 20% Revenue")</f>
        <v>Top 80% Revenue</v>
      </c>
    </row>
    <row r="526" spans="1:25" x14ac:dyDescent="0.25">
      <c r="A526" t="s">
        <v>2305</v>
      </c>
      <c r="B526" s="1">
        <v>42490</v>
      </c>
      <c r="C526" t="s">
        <v>2306</v>
      </c>
      <c r="D526" s="4">
        <f>SUMIFS(Derived_Metrics[Revenue],Derived_Metrics[Customer ID],Derived_Metrics[[#This Row],[Customer ID]])</f>
        <v>5030.2960000000003</v>
      </c>
      <c r="E526" s="4">
        <f>SUMIFS(Derived_Metrics[Profit],Derived_Metrics[Customer ID],Derived_Metrics[[#This Row],[Customer ID]])</f>
        <v>186.4821</v>
      </c>
      <c r="F526" s="5">
        <f>_xlfn.PERCENTRANK.INC(Derived_Metrics[Customer Revenue],Derived_Metrics[[#This Row],[Customer Revenue]])</f>
        <v>0.54400000000000004</v>
      </c>
      <c r="G526" s="5" t="str" cm="1">
        <f t="array" ref="G526">_xlfn.IFS(Derived_Metrics[[#This Row],[Customer Revenue Percentile]]&gt;=0.8,"High Value",Derived_Metrics[[#This Row],[Customer Revenue Percentile]]&gt;=0.4,"Medium Value",TRUE,"Low Value")</f>
        <v>Medium Value</v>
      </c>
      <c r="H526" s="12">
        <f>_xlfn.RANK.EQ(Derived_Metrics[[#This Row],[Customer Revenue]],Derived_Metrics[Customer Revenue],0)</f>
        <v>962</v>
      </c>
      <c r="I526" s="15">
        <f>Derived_Metrics[[#This Row],[Customer Revenue]]/SUM(Derived_Metrics[Customer Revenue])</f>
        <v>3.2288503348481808E-4</v>
      </c>
      <c r="J526" t="s">
        <v>793</v>
      </c>
      <c r="K526" s="5">
        <f>SUMIFS(Derived_Metrics[Revenue],Derived_Metrics[Product ID],Derived_Metrics[[#This Row],[Product ID]])</f>
        <v>3588.4079999999999</v>
      </c>
      <c r="L526" s="5">
        <f>SUMIFS(Derived_Metrics[Profit],Derived_Metrics[Product ID],Derived_Metrics[[#This Row],[Product ID]])</f>
        <v>91.108800000000002</v>
      </c>
      <c r="M526" s="5" t="str">
        <f>IF(AND(Derived_Metrics[[#This Row],[Product Revenue]]&gt;AVERAGE(Derived_Metrics[Product Revenue]),Derived_Metrics[[#This Row],[Product Profit]]&lt;0),"high sales Low Profit","Normal")</f>
        <v>Normal</v>
      </c>
      <c r="N526">
        <v>111.88800000000001</v>
      </c>
      <c r="O526">
        <v>7</v>
      </c>
      <c r="P526">
        <v>0.2</v>
      </c>
      <c r="Q526">
        <v>22.377600000000001</v>
      </c>
      <c r="R526">
        <f>Derived_Metrics[[#This Row],[Selling Price]]*Derived_Metrics[[#This Row],[Quantity]]</f>
        <v>783.21600000000001</v>
      </c>
      <c r="S526" s="2">
        <f>IF(Derived_Metrics[[#This Row],[Revenue]]=0,0,Derived_Metrics[[#This Row],[Profit]]/Derived_Metrics[[#This Row],[Revenue]])</f>
        <v>2.8571428571428574E-2</v>
      </c>
      <c r="T526" t="str">
        <f>IF(Derived_Metrics[[#This Row],[Profit]]&lt;0, "Loss","Profit")</f>
        <v>Profit</v>
      </c>
      <c r="U526" s="5">
        <f>Derived_Metrics[[#This Row],[Selling Price]]*Derived_Metrics[[#This Row],[Quantity]]*Derived_Metrics[[#This Row],[Discount]]</f>
        <v>156.64320000000001</v>
      </c>
      <c r="V526" t="str">
        <f>IF(Derived_Metrics[[#This Row],[Discount]]&gt;0,"Discount Applied","No Discount")</f>
        <v>Discount Applied</v>
      </c>
      <c r="W526" t="str">
        <f>IF(Derived_Metrics[[#This Row],[Discount]]&gt;0.3,"High Discount","Low Discount")</f>
        <v>Low Discount</v>
      </c>
      <c r="X526" s="13">
        <f>SUMIFS(Derived_Metrics[Customer_Revenue_Share],Derived_Metrics[Customee_ Revenue _Rank],"&lt;="&amp;Derived_Metrics[[#This Row],[Customee_ Revenue _Rank]])</f>
        <v>0.84858361005101401</v>
      </c>
      <c r="Y526" t="str">
        <f>IF(Derived_Metrics[[#This Row],[Cumulative_Revenue_%]]&lt;=0.8,"Top 80% Revenue","Remaining 20% Revenue")</f>
        <v>Remaining 20% Revenue</v>
      </c>
    </row>
    <row r="527" spans="1:25" x14ac:dyDescent="0.25">
      <c r="A527" t="s">
        <v>2309</v>
      </c>
      <c r="B527" s="1">
        <v>42591</v>
      </c>
      <c r="C527" t="s">
        <v>2310</v>
      </c>
      <c r="D527" s="4">
        <f>SUMIFS(Derived_Metrics[Revenue],Derived_Metrics[Customer ID],Derived_Metrics[[#This Row],[Customer ID]])</f>
        <v>929.77399999999989</v>
      </c>
      <c r="E527" s="4">
        <f>SUMIFS(Derived_Metrics[Profit],Derived_Metrics[Customer ID],Derived_Metrics[[#This Row],[Customer ID]])</f>
        <v>-1.8805999999999976</v>
      </c>
      <c r="F527" s="5">
        <f>_xlfn.PERCENTRANK.INC(Derived_Metrics[Customer Revenue],Derived_Metrics[[#This Row],[Customer Revenue]])</f>
        <v>0.14899999999999999</v>
      </c>
      <c r="G527" s="5" t="str" cm="1">
        <f t="array" ref="G527">_xlfn.IFS(Derived_Metrics[[#This Row],[Customer Revenue Percentile]]&gt;=0.8,"High Value",Derived_Metrics[[#This Row],[Customer Revenue Percentile]]&gt;=0.4,"Medium Value",TRUE,"Low Value")</f>
        <v>Low Value</v>
      </c>
      <c r="H527" s="12">
        <f>_xlfn.RANK.EQ(Derived_Metrics[[#This Row],[Customer Revenue]],Derived_Metrics[Customer Revenue],0)</f>
        <v>1801</v>
      </c>
      <c r="I527" s="15">
        <f>Derived_Metrics[[#This Row],[Customer Revenue]]/SUM(Derived_Metrics[Customer Revenue])</f>
        <v>5.9680406306768671E-5</v>
      </c>
      <c r="J527" t="s">
        <v>2313</v>
      </c>
      <c r="K527" s="5">
        <f>SUMIFS(Derived_Metrics[Revenue],Derived_Metrics[Product ID],Derived_Metrics[[#This Row],[Product ID]])</f>
        <v>3641.1439999999998</v>
      </c>
      <c r="L527" s="5">
        <f>SUMIFS(Derived_Metrics[Profit],Derived_Metrics[Product ID],Derived_Metrics[[#This Row],[Product ID]])</f>
        <v>-97.406400000000005</v>
      </c>
      <c r="M527" s="5" t="str">
        <f>IF(AND(Derived_Metrics[[#This Row],[Product Revenue]]&gt;AVERAGE(Derived_Metrics[Product Revenue]),Derived_Metrics[[#This Row],[Product Profit]]&lt;0),"high sales Low Profit","Normal")</f>
        <v>Normal</v>
      </c>
      <c r="N527">
        <v>173.94</v>
      </c>
      <c r="O527">
        <v>3</v>
      </c>
      <c r="P527">
        <v>0</v>
      </c>
      <c r="Q527">
        <v>13.9152</v>
      </c>
      <c r="R527">
        <f>Derived_Metrics[[#This Row],[Selling Price]]*Derived_Metrics[[#This Row],[Quantity]]</f>
        <v>521.81999999999994</v>
      </c>
      <c r="S527" s="2">
        <f>IF(Derived_Metrics[[#This Row],[Revenue]]=0,0,Derived_Metrics[[#This Row],[Profit]]/Derived_Metrics[[#This Row],[Revenue]])</f>
        <v>2.6666666666666672E-2</v>
      </c>
      <c r="T527" t="str">
        <f>IF(Derived_Metrics[[#This Row],[Profit]]&lt;0, "Loss","Profit")</f>
        <v>Profit</v>
      </c>
      <c r="U527" s="5">
        <f>Derived_Metrics[[#This Row],[Selling Price]]*Derived_Metrics[[#This Row],[Quantity]]*Derived_Metrics[[#This Row],[Discount]]</f>
        <v>0</v>
      </c>
      <c r="V527" t="str">
        <f>IF(Derived_Metrics[[#This Row],[Discount]]&gt;0,"Discount Applied","No Discount")</f>
        <v>No Discount</v>
      </c>
      <c r="W527" t="str">
        <f>IF(Derived_Metrics[[#This Row],[Discount]]&gt;0.3,"High Discount","Low Discount")</f>
        <v>Low Discount</v>
      </c>
      <c r="X527" s="13">
        <f>SUMIFS(Derived_Metrics[Customer_Revenue_Share],Derived_Metrics[Customee_ Revenue _Rank],"&lt;="&amp;Derived_Metrics[[#This Row],[Customee_ Revenue _Rank]])</f>
        <v>0.99144566730973771</v>
      </c>
      <c r="Y527" t="str">
        <f>IF(Derived_Metrics[[#This Row],[Cumulative_Revenue_%]]&lt;=0.8,"Top 80% Revenue","Remaining 20% Revenue")</f>
        <v>Remaining 20% Revenue</v>
      </c>
    </row>
    <row r="528" spans="1:25" x14ac:dyDescent="0.25">
      <c r="A528" t="s">
        <v>2315</v>
      </c>
      <c r="B528" s="1">
        <v>42841</v>
      </c>
      <c r="C528" t="s">
        <v>143</v>
      </c>
      <c r="D528" s="4">
        <f>SUMIFS(Derived_Metrics[Revenue],Derived_Metrics[Customer ID],Derived_Metrics[[#This Row],[Customer ID]])</f>
        <v>23419.544999999998</v>
      </c>
      <c r="E528" s="4">
        <f>SUMIFS(Derived_Metrics[Profit],Derived_Metrics[Customer ID],Derived_Metrics[[#This Row],[Customer ID]])</f>
        <v>-332.45859999999999</v>
      </c>
      <c r="F528" s="5">
        <f>_xlfn.PERCENTRANK.INC(Derived_Metrics[Customer Revenue],Derived_Metrics[[#This Row],[Customer Revenue]])</f>
        <v>0.93400000000000005</v>
      </c>
      <c r="G528" s="5" t="str" cm="1">
        <f t="array" ref="G528">_xlfn.IFS(Derived_Metrics[[#This Row],[Customer Revenue Percentile]]&gt;=0.8,"High Value",Derived_Metrics[[#This Row],[Customer Revenue Percentile]]&gt;=0.4,"Medium Value",TRUE,"Low Value")</f>
        <v>High Value</v>
      </c>
      <c r="H528" s="12">
        <f>_xlfn.RANK.EQ(Derived_Metrics[[#This Row],[Customer Revenue]],Derived_Metrics[Customer Revenue],0)</f>
        <v>131</v>
      </c>
      <c r="I528" s="15">
        <f>Derived_Metrics[[#This Row],[Customer Revenue]]/SUM(Derived_Metrics[Customer Revenue])</f>
        <v>1.5032555880457538E-3</v>
      </c>
      <c r="J528" t="s">
        <v>604</v>
      </c>
      <c r="K528" s="5">
        <f>SUMIFS(Derived_Metrics[Revenue],Derived_Metrics[Product ID],Derived_Metrics[[#This Row],[Product ID]])</f>
        <v>10688.583000000001</v>
      </c>
      <c r="L528" s="5">
        <f>SUMIFS(Derived_Metrics[Profit],Derived_Metrics[Product ID],Derived_Metrics[[#This Row],[Product ID]])</f>
        <v>-78.637</v>
      </c>
      <c r="M528" s="5" t="str">
        <f>IF(AND(Derived_Metrics[[#This Row],[Product Revenue]]&gt;AVERAGE(Derived_Metrics[Product Revenue]),Derived_Metrics[[#This Row],[Product Profit]]&lt;0),"high sales Low Profit","Normal")</f>
        <v>Normal</v>
      </c>
      <c r="N528">
        <v>102.833</v>
      </c>
      <c r="O528">
        <v>1</v>
      </c>
      <c r="P528">
        <v>0.15</v>
      </c>
      <c r="Q528">
        <v>-6.0490000000000004</v>
      </c>
      <c r="R528">
        <f>Derived_Metrics[[#This Row],[Selling Price]]*Derived_Metrics[[#This Row],[Quantity]]</f>
        <v>102.833</v>
      </c>
      <c r="S528" s="2">
        <f>IF(Derived_Metrics[[#This Row],[Revenue]]=0,0,Derived_Metrics[[#This Row],[Profit]]/Derived_Metrics[[#This Row],[Revenue]])</f>
        <v>-5.8823529411764712E-2</v>
      </c>
      <c r="T528" t="str">
        <f>IF(Derived_Metrics[[#This Row],[Profit]]&lt;0, "Loss","Profit")</f>
        <v>Loss</v>
      </c>
      <c r="U528" s="5">
        <f>Derived_Metrics[[#This Row],[Selling Price]]*Derived_Metrics[[#This Row],[Quantity]]*Derived_Metrics[[#This Row],[Discount]]</f>
        <v>15.424949999999999</v>
      </c>
      <c r="V528" t="str">
        <f>IF(Derived_Metrics[[#This Row],[Discount]]&gt;0,"Discount Applied","No Discount")</f>
        <v>Discount Applied</v>
      </c>
      <c r="W528" t="str">
        <f>IF(Derived_Metrics[[#This Row],[Discount]]&gt;0.3,"High Discount","Low Discount")</f>
        <v>Low Discount</v>
      </c>
      <c r="X528" s="13">
        <f>SUMIFS(Derived_Metrics[Customer_Revenue_Share],Derived_Metrics[Customee_ Revenue _Rank],"&lt;="&amp;Derived_Metrics[[#This Row],[Customee_ Revenue _Rank]])</f>
        <v>0.29652821254693662</v>
      </c>
      <c r="Y528" t="str">
        <f>IF(Derived_Metrics[[#This Row],[Cumulative_Revenue_%]]&lt;=0.8,"Top 80% Revenue","Remaining 20% Revenue")</f>
        <v>Top 80% Revenue</v>
      </c>
    </row>
    <row r="529" spans="1:25" x14ac:dyDescent="0.25">
      <c r="A529" t="s">
        <v>2317</v>
      </c>
      <c r="B529" s="1">
        <v>43058</v>
      </c>
      <c r="C529" t="s">
        <v>1484</v>
      </c>
      <c r="D529" s="4">
        <f>SUMIFS(Derived_Metrics[Revenue],Derived_Metrics[Customer ID],Derived_Metrics[[#This Row],[Customer ID]])</f>
        <v>6435.5749999999998</v>
      </c>
      <c r="E529" s="4">
        <f>SUMIFS(Derived_Metrics[Profit],Derived_Metrics[Customer ID],Derived_Metrics[[#This Row],[Customer ID]])</f>
        <v>-75.204999999999998</v>
      </c>
      <c r="F529" s="5">
        <f>_xlfn.PERCENTRANK.INC(Derived_Metrics[Customer Revenue],Derived_Metrics[[#This Row],[Customer Revenue]])</f>
        <v>0.623</v>
      </c>
      <c r="G529" s="5" t="str" cm="1">
        <f t="array" ref="G529">_xlfn.IFS(Derived_Metrics[[#This Row],[Customer Revenue Percentile]]&gt;=0.8,"High Value",Derived_Metrics[[#This Row],[Customer Revenue Percentile]]&gt;=0.4,"Medium Value",TRUE,"Low Value")</f>
        <v>Medium Value</v>
      </c>
      <c r="H529" s="12">
        <f>_xlfn.RANK.EQ(Derived_Metrics[[#This Row],[Customer Revenue]],Derived_Metrics[Customer Revenue],0)</f>
        <v>797</v>
      </c>
      <c r="I529" s="15">
        <f>Derived_Metrics[[#This Row],[Customer Revenue]]/SUM(Derived_Metrics[Customer Revenue])</f>
        <v>4.1308719196028585E-4</v>
      </c>
      <c r="J529" t="s">
        <v>2318</v>
      </c>
      <c r="K529" s="5">
        <f>SUMIFS(Derived_Metrics[Revenue],Derived_Metrics[Product ID],Derived_Metrics[[#This Row],[Product ID]])</f>
        <v>10958.4</v>
      </c>
      <c r="L529" s="5">
        <f>SUMIFS(Derived_Metrics[Profit],Derived_Metrics[Product ID],Derived_Metrics[[#This Row],[Product ID]])</f>
        <v>569.83680000000004</v>
      </c>
      <c r="M529" s="5" t="str">
        <f>IF(AND(Derived_Metrics[[#This Row],[Product Revenue]]&gt;AVERAGE(Derived_Metrics[Product Revenue]),Derived_Metrics[[#This Row],[Product Profit]]&lt;0),"high sales Low Profit","Normal")</f>
        <v>Normal</v>
      </c>
      <c r="N529">
        <v>821.88</v>
      </c>
      <c r="O529">
        <v>6</v>
      </c>
      <c r="P529">
        <v>0</v>
      </c>
      <c r="Q529">
        <v>213.68879999999999</v>
      </c>
      <c r="R529">
        <f>Derived_Metrics[[#This Row],[Selling Price]]*Derived_Metrics[[#This Row],[Quantity]]</f>
        <v>4931.28</v>
      </c>
      <c r="S529" s="2">
        <f>IF(Derived_Metrics[[#This Row],[Revenue]]=0,0,Derived_Metrics[[#This Row],[Profit]]/Derived_Metrics[[#This Row],[Revenue]])</f>
        <v>4.3333333333333335E-2</v>
      </c>
      <c r="T529" t="str">
        <f>IF(Derived_Metrics[[#This Row],[Profit]]&lt;0, "Loss","Profit")</f>
        <v>Profit</v>
      </c>
      <c r="U529" s="5">
        <f>Derived_Metrics[[#This Row],[Selling Price]]*Derived_Metrics[[#This Row],[Quantity]]*Derived_Metrics[[#This Row],[Discount]]</f>
        <v>0</v>
      </c>
      <c r="V529" t="str">
        <f>IF(Derived_Metrics[[#This Row],[Discount]]&gt;0,"Discount Applied","No Discount")</f>
        <v>No Discount</v>
      </c>
      <c r="W529" t="str">
        <f>IF(Derived_Metrics[[#This Row],[Discount]]&gt;0.3,"High Discount","Low Discount")</f>
        <v>Low Discount</v>
      </c>
      <c r="X529" s="13">
        <f>SUMIFS(Derived_Metrics[Customer_Revenue_Share],Derived_Metrics[Customee_ Revenue _Rank],"&lt;="&amp;Derived_Metrics[[#This Row],[Customee_ Revenue _Rank]])</f>
        <v>0.78736105340299589</v>
      </c>
      <c r="Y529" t="str">
        <f>IF(Derived_Metrics[[#This Row],[Cumulative_Revenue_%]]&lt;=0.8,"Top 80% Revenue","Remaining 20% Revenue")</f>
        <v>Top 80% Revenue</v>
      </c>
    </row>
    <row r="530" spans="1:25" x14ac:dyDescent="0.25">
      <c r="A530" t="s">
        <v>2320</v>
      </c>
      <c r="B530" s="1">
        <v>42592</v>
      </c>
      <c r="C530" t="s">
        <v>2322</v>
      </c>
      <c r="D530" s="4">
        <f>SUMIFS(Derived_Metrics[Revenue],Derived_Metrics[Customer ID],Derived_Metrics[[#This Row],[Customer ID]])</f>
        <v>1991.4199999999998</v>
      </c>
      <c r="E530" s="4">
        <f>SUMIFS(Derived_Metrics[Profit],Derived_Metrics[Customer ID],Derived_Metrics[[#This Row],[Customer ID]])</f>
        <v>14.919799999999995</v>
      </c>
      <c r="F530" s="5">
        <f>_xlfn.PERCENTRANK.INC(Derived_Metrics[Customer Revenue],Derived_Metrics[[#This Row],[Customer Revenue]])</f>
        <v>0.27500000000000002</v>
      </c>
      <c r="G530" s="5" t="str" cm="1">
        <f t="array" ref="G530">_xlfn.IFS(Derived_Metrics[[#This Row],[Customer Revenue Percentile]]&gt;=0.8,"High Value",Derived_Metrics[[#This Row],[Customer Revenue Percentile]]&gt;=0.4,"Medium Value",TRUE,"Low Value")</f>
        <v>Low Value</v>
      </c>
      <c r="H530" s="12">
        <f>_xlfn.RANK.EQ(Derived_Metrics[[#This Row],[Customer Revenue]],Derived_Metrics[Customer Revenue],0)</f>
        <v>1533</v>
      </c>
      <c r="I530" s="15">
        <f>Derived_Metrics[[#This Row],[Customer Revenue]]/SUM(Derived_Metrics[Customer Revenue])</f>
        <v>1.2782542287418801E-4</v>
      </c>
      <c r="J530" t="s">
        <v>2324</v>
      </c>
      <c r="K530" s="5">
        <f>SUMIFS(Derived_Metrics[Revenue],Derived_Metrics[Product ID],Derived_Metrics[[#This Row],[Product ID]])</f>
        <v>1118.2719999999999</v>
      </c>
      <c r="L530" s="5">
        <f>SUMIFS(Derived_Metrics[Profit],Derived_Metrics[Product ID],Derived_Metrics[[#This Row],[Product ID]])</f>
        <v>4.847999999999999</v>
      </c>
      <c r="M530" s="5" t="str">
        <f>IF(AND(Derived_Metrics[[#This Row],[Product Revenue]]&gt;AVERAGE(Derived_Metrics[Product Revenue]),Derived_Metrics[[#This Row],[Product Profit]]&lt;0),"high sales Low Profit","Normal")</f>
        <v>Normal</v>
      </c>
      <c r="N530">
        <v>51.712000000000003</v>
      </c>
      <c r="O530">
        <v>8</v>
      </c>
      <c r="P530">
        <v>0.6</v>
      </c>
      <c r="Q530">
        <v>-32.32</v>
      </c>
      <c r="R530">
        <f>Derived_Metrics[[#This Row],[Selling Price]]*Derived_Metrics[[#This Row],[Quantity]]</f>
        <v>413.69600000000003</v>
      </c>
      <c r="S530" s="2">
        <f>IF(Derived_Metrics[[#This Row],[Revenue]]=0,0,Derived_Metrics[[#This Row],[Profit]]/Derived_Metrics[[#This Row],[Revenue]])</f>
        <v>-7.8125E-2</v>
      </c>
      <c r="T530" t="str">
        <f>IF(Derived_Metrics[[#This Row],[Profit]]&lt;0, "Loss","Profit")</f>
        <v>Loss</v>
      </c>
      <c r="U530" s="5">
        <f>Derived_Metrics[[#This Row],[Selling Price]]*Derived_Metrics[[#This Row],[Quantity]]*Derived_Metrics[[#This Row],[Discount]]</f>
        <v>248.2176</v>
      </c>
      <c r="V530" t="str">
        <f>IF(Derived_Metrics[[#This Row],[Discount]]&gt;0,"Discount Applied","No Discount")</f>
        <v>Discount Applied</v>
      </c>
      <c r="W530" t="str">
        <f>IF(Derived_Metrics[[#This Row],[Discount]]&gt;0.3,"High Discount","Low Discount")</f>
        <v>High Discount</v>
      </c>
      <c r="X530" s="13">
        <f>SUMIFS(Derived_Metrics[Customer_Revenue_Share],Derived_Metrics[Customee_ Revenue _Rank],"&lt;="&amp;Derived_Metrics[[#This Row],[Customee_ Revenue _Rank]])</f>
        <v>0.96725519120280556</v>
      </c>
      <c r="Y530" t="str">
        <f>IF(Derived_Metrics[[#This Row],[Cumulative_Revenue_%]]&lt;=0.8,"Top 80% Revenue","Remaining 20% Revenue")</f>
        <v>Remaining 20% Revenue</v>
      </c>
    </row>
    <row r="531" spans="1:25" x14ac:dyDescent="0.25">
      <c r="A531" t="s">
        <v>2326</v>
      </c>
      <c r="B531" s="1">
        <v>42155</v>
      </c>
      <c r="C531" t="s">
        <v>2327</v>
      </c>
      <c r="D531" s="4">
        <f>SUMIFS(Derived_Metrics[Revenue],Derived_Metrics[Customer ID],Derived_Metrics[[#This Row],[Customer ID]])</f>
        <v>9892.7499999999982</v>
      </c>
      <c r="E531" s="4">
        <f>SUMIFS(Derived_Metrics[Profit],Derived_Metrics[Customer ID],Derived_Metrics[[#This Row],[Customer ID]])</f>
        <v>145.3081</v>
      </c>
      <c r="F531" s="5">
        <f>_xlfn.PERCENTRANK.INC(Derived_Metrics[Customer Revenue],Derived_Metrics[[#This Row],[Customer Revenue]])</f>
        <v>0.74199999999999999</v>
      </c>
      <c r="G531" s="5" t="str" cm="1">
        <f t="array" ref="G531">_xlfn.IFS(Derived_Metrics[[#This Row],[Customer Revenue Percentile]]&gt;=0.8,"High Value",Derived_Metrics[[#This Row],[Customer Revenue Percentile]]&gt;=0.4,"Medium Value",TRUE,"Low Value")</f>
        <v>Medium Value</v>
      </c>
      <c r="H531" s="12">
        <f>_xlfn.RANK.EQ(Derived_Metrics[[#This Row],[Customer Revenue]],Derived_Metrics[Customer Revenue],0)</f>
        <v>545</v>
      </c>
      <c r="I531" s="15">
        <f>Derived_Metrics[[#This Row],[Customer Revenue]]/SUM(Derived_Metrics[Customer Revenue])</f>
        <v>6.3499661153278728E-4</v>
      </c>
      <c r="J531" t="s">
        <v>2329</v>
      </c>
      <c r="K531" s="5">
        <f>SUMIFS(Derived_Metrics[Revenue],Derived_Metrics[Product ID],Derived_Metrics[[#This Row],[Product ID]])</f>
        <v>15023.254999999997</v>
      </c>
      <c r="L531" s="5">
        <f>SUMIFS(Derived_Metrics[Profit],Derived_Metrics[Product ID],Derived_Metrics[[#This Row],[Product ID]])</f>
        <v>-170.83299999999997</v>
      </c>
      <c r="M531" s="5" t="str">
        <f>IF(AND(Derived_Metrics[[#This Row],[Product Revenue]]&gt;AVERAGE(Derived_Metrics[Product Revenue]),Derived_Metrics[[#This Row],[Product Profit]]&lt;0),"high sales Low Profit","Normal")</f>
        <v>high sales Low Profit</v>
      </c>
      <c r="N531">
        <v>1406.86</v>
      </c>
      <c r="O531">
        <v>7</v>
      </c>
      <c r="P531">
        <v>0</v>
      </c>
      <c r="Q531">
        <v>140.68600000000001</v>
      </c>
      <c r="R531">
        <f>Derived_Metrics[[#This Row],[Selling Price]]*Derived_Metrics[[#This Row],[Quantity]]</f>
        <v>9848.0199999999986</v>
      </c>
      <c r="S531" s="2">
        <f>IF(Derived_Metrics[[#This Row],[Revenue]]=0,0,Derived_Metrics[[#This Row],[Profit]]/Derived_Metrics[[#This Row],[Revenue]])</f>
        <v>1.4285714285714289E-2</v>
      </c>
      <c r="T531" t="str">
        <f>IF(Derived_Metrics[[#This Row],[Profit]]&lt;0, "Loss","Profit")</f>
        <v>Profit</v>
      </c>
      <c r="U531" s="5">
        <f>Derived_Metrics[[#This Row],[Selling Price]]*Derived_Metrics[[#This Row],[Quantity]]*Derived_Metrics[[#This Row],[Discount]]</f>
        <v>0</v>
      </c>
      <c r="V531" t="str">
        <f>IF(Derived_Metrics[[#This Row],[Discount]]&gt;0,"Discount Applied","No Discount")</f>
        <v>No Discount</v>
      </c>
      <c r="W531" t="str">
        <f>IF(Derived_Metrics[[#This Row],[Discount]]&gt;0.3,"High Discount","Low Discount")</f>
        <v>Low Discount</v>
      </c>
      <c r="X531" s="13">
        <f>SUMIFS(Derived_Metrics[Customer_Revenue_Share],Derived_Metrics[Customee_ Revenue _Rank],"&lt;="&amp;Derived_Metrics[[#This Row],[Customee_ Revenue _Rank]])</f>
        <v>0.65679706124621839</v>
      </c>
      <c r="Y531" t="str">
        <f>IF(Derived_Metrics[[#This Row],[Cumulative_Revenue_%]]&lt;=0.8,"Top 80% Revenue","Remaining 20% Revenue")</f>
        <v>Top 80% Revenue</v>
      </c>
    </row>
    <row r="532" spans="1:25" x14ac:dyDescent="0.25">
      <c r="A532" t="s">
        <v>2331</v>
      </c>
      <c r="B532" s="1">
        <v>42746</v>
      </c>
      <c r="C532" t="s">
        <v>2332</v>
      </c>
      <c r="D532" s="4">
        <f>SUMIFS(Derived_Metrics[Revenue],Derived_Metrics[Customer ID],Derived_Metrics[[#This Row],[Customer ID]])</f>
        <v>24955.187999999998</v>
      </c>
      <c r="E532" s="4">
        <f>SUMIFS(Derived_Metrics[Profit],Derived_Metrics[Customer ID],Derived_Metrics[[#This Row],[Customer ID]])</f>
        <v>273.06420000000003</v>
      </c>
      <c r="F532" s="5">
        <f>_xlfn.PERCENTRANK.INC(Derived_Metrics[Customer Revenue],Derived_Metrics[[#This Row],[Customer Revenue]])</f>
        <v>0.94699999999999995</v>
      </c>
      <c r="G532" s="5" t="str" cm="1">
        <f t="array" ref="G532">_xlfn.IFS(Derived_Metrics[[#This Row],[Customer Revenue Percentile]]&gt;=0.8,"High Value",Derived_Metrics[[#This Row],[Customer Revenue Percentile]]&gt;=0.4,"Medium Value",TRUE,"Low Value")</f>
        <v>High Value</v>
      </c>
      <c r="H532" s="12">
        <f>_xlfn.RANK.EQ(Derived_Metrics[[#This Row],[Customer Revenue]],Derived_Metrics[Customer Revenue],0)</f>
        <v>111</v>
      </c>
      <c r="I532" s="15">
        <f>Derived_Metrics[[#This Row],[Customer Revenue]]/SUM(Derived_Metrics[Customer Revenue])</f>
        <v>1.6018255611598064E-3</v>
      </c>
      <c r="J532" t="s">
        <v>1984</v>
      </c>
      <c r="K532" s="5">
        <f>SUMIFS(Derived_Metrics[Revenue],Derived_Metrics[Product ID],Derived_Metrics[[#This Row],[Product ID]])</f>
        <v>50765.251999999993</v>
      </c>
      <c r="L532" s="5">
        <f>SUMIFS(Derived_Metrics[Profit],Derived_Metrics[Product ID],Derived_Metrics[[#This Row],[Product ID]])</f>
        <v>-681.21399999999994</v>
      </c>
      <c r="M532" s="5" t="str">
        <f>IF(AND(Derived_Metrics[[#This Row],[Product Revenue]]&gt;AVERAGE(Derived_Metrics[Product Revenue]),Derived_Metrics[[#This Row],[Product Profit]]&lt;0),"high sales Low Profit","Normal")</f>
        <v>high sales Low Profit</v>
      </c>
      <c r="N532">
        <v>2665.62</v>
      </c>
      <c r="O532">
        <v>9</v>
      </c>
      <c r="P532">
        <v>0</v>
      </c>
      <c r="Q532">
        <v>239.9058</v>
      </c>
      <c r="R532">
        <f>Derived_Metrics[[#This Row],[Selling Price]]*Derived_Metrics[[#This Row],[Quantity]]</f>
        <v>23990.579999999998</v>
      </c>
      <c r="S532" s="2">
        <f>IF(Derived_Metrics[[#This Row],[Revenue]]=0,0,Derived_Metrics[[#This Row],[Profit]]/Derived_Metrics[[#This Row],[Revenue]])</f>
        <v>0.01</v>
      </c>
      <c r="T532" t="str">
        <f>IF(Derived_Metrics[[#This Row],[Profit]]&lt;0, "Loss","Profit")</f>
        <v>Profit</v>
      </c>
      <c r="U532" s="5">
        <f>Derived_Metrics[[#This Row],[Selling Price]]*Derived_Metrics[[#This Row],[Quantity]]*Derived_Metrics[[#This Row],[Discount]]</f>
        <v>0</v>
      </c>
      <c r="V532" t="str">
        <f>IF(Derived_Metrics[[#This Row],[Discount]]&gt;0,"Discount Applied","No Discount")</f>
        <v>No Discount</v>
      </c>
      <c r="W532" t="str">
        <f>IF(Derived_Metrics[[#This Row],[Discount]]&gt;0.3,"High Discount","Low Discount")</f>
        <v>Low Discount</v>
      </c>
      <c r="X532" s="13">
        <f>SUMIFS(Derived_Metrics[Customer_Revenue_Share],Derived_Metrics[Customee_ Revenue _Rank],"&lt;="&amp;Derived_Metrics[[#This Row],[Customee_ Revenue _Rank]])</f>
        <v>0.25559809947746609</v>
      </c>
      <c r="Y532" t="str">
        <f>IF(Derived_Metrics[[#This Row],[Cumulative_Revenue_%]]&lt;=0.8,"Top 80% Revenue","Remaining 20% Revenue")</f>
        <v>Top 80% Revenue</v>
      </c>
    </row>
    <row r="533" spans="1:25" x14ac:dyDescent="0.25">
      <c r="A533" t="s">
        <v>2335</v>
      </c>
      <c r="B533" s="1">
        <v>42985</v>
      </c>
      <c r="C533" t="s">
        <v>2337</v>
      </c>
      <c r="D533" s="4">
        <f>SUMIFS(Derived_Metrics[Revenue],Derived_Metrics[Customer ID],Derived_Metrics[[#This Row],[Customer ID]])</f>
        <v>3060.8420000000001</v>
      </c>
      <c r="E533" s="4">
        <f>SUMIFS(Derived_Metrics[Profit],Derived_Metrics[Customer ID],Derived_Metrics[[#This Row],[Customer ID]])</f>
        <v>54.957599999999999</v>
      </c>
      <c r="F533" s="5">
        <f>_xlfn.PERCENTRANK.INC(Derived_Metrics[Customer Revenue],Derived_Metrics[[#This Row],[Customer Revenue]])</f>
        <v>0.39700000000000002</v>
      </c>
      <c r="G533" s="5" t="str" cm="1">
        <f t="array" ref="G533">_xlfn.IFS(Derived_Metrics[[#This Row],[Customer Revenue Percentile]]&gt;=0.8,"High Value",Derived_Metrics[[#This Row],[Customer Revenue Percentile]]&gt;=0.4,"Medium Value",TRUE,"Low Value")</f>
        <v>Low Value</v>
      </c>
      <c r="H533" s="12">
        <f>_xlfn.RANK.EQ(Derived_Metrics[[#This Row],[Customer Revenue]],Derived_Metrics[Customer Revenue],0)</f>
        <v>1277</v>
      </c>
      <c r="I533" s="15">
        <f>Derived_Metrics[[#This Row],[Customer Revenue]]/SUM(Derived_Metrics[Customer Revenue])</f>
        <v>1.9646956593841349E-4</v>
      </c>
      <c r="J533" t="s">
        <v>1182</v>
      </c>
      <c r="K533" s="5">
        <f>SUMIFS(Derived_Metrics[Revenue],Derived_Metrics[Product ID],Derived_Metrics[[#This Row],[Product ID]])</f>
        <v>6022.5879999999997</v>
      </c>
      <c r="L533" s="5">
        <f>SUMIFS(Derived_Metrics[Profit],Derived_Metrics[Product ID],Derived_Metrics[[#This Row],[Product ID]])</f>
        <v>46.327599999999997</v>
      </c>
      <c r="M533" s="5" t="str">
        <f>IF(AND(Derived_Metrics[[#This Row],[Product Revenue]]&gt;AVERAGE(Derived_Metrics[Product Revenue]),Derived_Metrics[[#This Row],[Product Profit]]&lt;0),"high sales Low Profit","Normal")</f>
        <v>Normal</v>
      </c>
      <c r="N533">
        <v>526.45000000000005</v>
      </c>
      <c r="O533">
        <v>5</v>
      </c>
      <c r="P533">
        <v>0</v>
      </c>
      <c r="Q533">
        <v>31.587</v>
      </c>
      <c r="R533">
        <f>Derived_Metrics[[#This Row],[Selling Price]]*Derived_Metrics[[#This Row],[Quantity]]</f>
        <v>2632.25</v>
      </c>
      <c r="S533" s="2">
        <f>IF(Derived_Metrics[[#This Row],[Revenue]]=0,0,Derived_Metrics[[#This Row],[Profit]]/Derived_Metrics[[#This Row],[Revenue]])</f>
        <v>1.2E-2</v>
      </c>
      <c r="T533" t="str">
        <f>IF(Derived_Metrics[[#This Row],[Profit]]&lt;0, "Loss","Profit")</f>
        <v>Profit</v>
      </c>
      <c r="U533" s="5">
        <f>Derived_Metrics[[#This Row],[Selling Price]]*Derived_Metrics[[#This Row],[Quantity]]*Derived_Metrics[[#This Row],[Discount]]</f>
        <v>0</v>
      </c>
      <c r="V533" t="str">
        <f>IF(Derived_Metrics[[#This Row],[Discount]]&gt;0,"Discount Applied","No Discount")</f>
        <v>No Discount</v>
      </c>
      <c r="W533" t="str">
        <f>IF(Derived_Metrics[[#This Row],[Discount]]&gt;0.3,"High Discount","Low Discount")</f>
        <v>Low Discount</v>
      </c>
      <c r="X533" s="13">
        <f>SUMIFS(Derived_Metrics[Customer_Revenue_Share],Derived_Metrics[Customee_ Revenue _Rank],"&lt;="&amp;Derived_Metrics[[#This Row],[Customee_ Revenue _Rank]])</f>
        <v>0.9267235335244719</v>
      </c>
      <c r="Y533" t="str">
        <f>IF(Derived_Metrics[[#This Row],[Cumulative_Revenue_%]]&lt;=0.8,"Top 80% Revenue","Remaining 20% Revenue")</f>
        <v>Remaining 20% Revenue</v>
      </c>
    </row>
    <row r="534" spans="1:25" x14ac:dyDescent="0.25">
      <c r="A534" t="s">
        <v>2339</v>
      </c>
      <c r="B534" s="1">
        <v>41665</v>
      </c>
      <c r="C534" t="s">
        <v>1477</v>
      </c>
      <c r="D534" s="4">
        <f>SUMIFS(Derived_Metrics[Revenue],Derived_Metrics[Customer ID],Derived_Metrics[[#This Row],[Customer ID]])</f>
        <v>4310.2300000000005</v>
      </c>
      <c r="E534" s="4">
        <f>SUMIFS(Derived_Metrics[Profit],Derived_Metrics[Customer ID],Derived_Metrics[[#This Row],[Customer ID]])</f>
        <v>-84.685000000000016</v>
      </c>
      <c r="F534" s="5">
        <f>_xlfn.PERCENTRANK.INC(Derived_Metrics[Customer Revenue],Derived_Metrics[[#This Row],[Customer Revenue]])</f>
        <v>0.504</v>
      </c>
      <c r="G534" s="5" t="str" cm="1">
        <f t="array" ref="G534">_xlfn.IFS(Derived_Metrics[[#This Row],[Customer Revenue Percentile]]&gt;=0.8,"High Value",Derived_Metrics[[#This Row],[Customer Revenue Percentile]]&gt;=0.4,"Medium Value",TRUE,"Low Value")</f>
        <v>Medium Value</v>
      </c>
      <c r="H534" s="12">
        <f>_xlfn.RANK.EQ(Derived_Metrics[[#This Row],[Customer Revenue]],Derived_Metrics[Customer Revenue],0)</f>
        <v>1048</v>
      </c>
      <c r="I534" s="15">
        <f>Derived_Metrics[[#This Row],[Customer Revenue]]/SUM(Derived_Metrics[Customer Revenue])</f>
        <v>2.7666538070071178E-4</v>
      </c>
      <c r="J534" t="s">
        <v>2342</v>
      </c>
      <c r="K534" s="5">
        <f>SUMIFS(Derived_Metrics[Revenue],Derived_Metrics[Product ID],Derived_Metrics[[#This Row],[Product ID]])</f>
        <v>942.30000000000007</v>
      </c>
      <c r="L534" s="5">
        <f>SUMIFS(Derived_Metrics[Profit],Derived_Metrics[Product ID],Derived_Metrics[[#This Row],[Product ID]])</f>
        <v>3.1410000000000018</v>
      </c>
      <c r="M534" s="5" t="str">
        <f>IF(AND(Derived_Metrics[[#This Row],[Product Revenue]]&gt;AVERAGE(Derived_Metrics[Product Revenue]),Derived_Metrics[[#This Row],[Product Profit]]&lt;0),"high sales Low Profit","Normal")</f>
        <v>Normal</v>
      </c>
      <c r="N534">
        <v>62.82</v>
      </c>
      <c r="O534">
        <v>3</v>
      </c>
      <c r="P534">
        <v>0</v>
      </c>
      <c r="Q534">
        <v>30.7818</v>
      </c>
      <c r="R534">
        <f>Derived_Metrics[[#This Row],[Selling Price]]*Derived_Metrics[[#This Row],[Quantity]]</f>
        <v>188.46</v>
      </c>
      <c r="S534" s="2">
        <f>IF(Derived_Metrics[[#This Row],[Revenue]]=0,0,Derived_Metrics[[#This Row],[Profit]]/Derived_Metrics[[#This Row],[Revenue]])</f>
        <v>0.16333333333333333</v>
      </c>
      <c r="T534" t="str">
        <f>IF(Derived_Metrics[[#This Row],[Profit]]&lt;0, "Loss","Profit")</f>
        <v>Profit</v>
      </c>
      <c r="U534" s="5">
        <f>Derived_Metrics[[#This Row],[Selling Price]]*Derived_Metrics[[#This Row],[Quantity]]*Derived_Metrics[[#This Row],[Discount]]</f>
        <v>0</v>
      </c>
      <c r="V534" t="str">
        <f>IF(Derived_Metrics[[#This Row],[Discount]]&gt;0,"Discount Applied","No Discount")</f>
        <v>No Discount</v>
      </c>
      <c r="W534" t="str">
        <f>IF(Derived_Metrics[[#This Row],[Discount]]&gt;0.3,"High Discount","Low Discount")</f>
        <v>Low Discount</v>
      </c>
      <c r="X534" s="13">
        <f>SUMIFS(Derived_Metrics[Customer_Revenue_Share],Derived_Metrics[Customee_ Revenue _Rank],"&lt;="&amp;Derived_Metrics[[#This Row],[Customee_ Revenue _Rank]])</f>
        <v>0.87399734330946244</v>
      </c>
      <c r="Y534" t="str">
        <f>IF(Derived_Metrics[[#This Row],[Cumulative_Revenue_%]]&lt;=0.8,"Top 80% Revenue","Remaining 20% Revenue")</f>
        <v>Remaining 20% Revenue</v>
      </c>
    </row>
    <row r="535" spans="1:25" x14ac:dyDescent="0.25">
      <c r="A535" t="s">
        <v>2339</v>
      </c>
      <c r="B535" s="1">
        <v>41665</v>
      </c>
      <c r="C535" t="s">
        <v>1477</v>
      </c>
      <c r="D535" s="4">
        <f>SUMIFS(Derived_Metrics[Revenue],Derived_Metrics[Customer ID],Derived_Metrics[[#This Row],[Customer ID]])</f>
        <v>4310.2300000000005</v>
      </c>
      <c r="E535" s="4">
        <f>SUMIFS(Derived_Metrics[Profit],Derived_Metrics[Customer ID],Derived_Metrics[[#This Row],[Customer ID]])</f>
        <v>-84.685000000000016</v>
      </c>
      <c r="F535" s="5">
        <f>_xlfn.PERCENTRANK.INC(Derived_Metrics[Customer Revenue],Derived_Metrics[[#This Row],[Customer Revenue]])</f>
        <v>0.504</v>
      </c>
      <c r="G535" s="5" t="str" cm="1">
        <f t="array" ref="G535">_xlfn.IFS(Derived_Metrics[[#This Row],[Customer Revenue Percentile]]&gt;=0.8,"High Value",Derived_Metrics[[#This Row],[Customer Revenue Percentile]]&gt;=0.4,"Medium Value",TRUE,"Low Value")</f>
        <v>Medium Value</v>
      </c>
      <c r="H535" s="12">
        <f>_xlfn.RANK.EQ(Derived_Metrics[[#This Row],[Customer Revenue]],Derived_Metrics[Customer Revenue],0)</f>
        <v>1048</v>
      </c>
      <c r="I535" s="15">
        <f>Derived_Metrics[[#This Row],[Customer Revenue]]/SUM(Derived_Metrics[Customer Revenue])</f>
        <v>2.7666538070071178E-4</v>
      </c>
      <c r="J535" t="s">
        <v>2344</v>
      </c>
      <c r="K535" s="5">
        <f>SUMIFS(Derived_Metrics[Revenue],Derived_Metrics[Product ID],Derived_Metrics[[#This Row],[Product ID]])</f>
        <v>131.65199999999999</v>
      </c>
      <c r="L535" s="5">
        <f>SUMIFS(Derived_Metrics[Profit],Derived_Metrics[Product ID],Derived_Metrics[[#This Row],[Product ID]])</f>
        <v>17.056799999999999</v>
      </c>
      <c r="M535" s="5" t="str">
        <f>IF(AND(Derived_Metrics[[#This Row],[Product Revenue]]&gt;AVERAGE(Derived_Metrics[Product Revenue]),Derived_Metrics[[#This Row],[Product Profit]]&lt;0),"high sales Low Profit","Normal")</f>
        <v>Normal</v>
      </c>
      <c r="N535">
        <v>12.42</v>
      </c>
      <c r="O535">
        <v>3</v>
      </c>
      <c r="P535">
        <v>0</v>
      </c>
      <c r="Q535">
        <v>4.4711999999999996</v>
      </c>
      <c r="R535">
        <f>Derived_Metrics[[#This Row],[Selling Price]]*Derived_Metrics[[#This Row],[Quantity]]</f>
        <v>37.26</v>
      </c>
      <c r="S535" s="2">
        <f>IF(Derived_Metrics[[#This Row],[Revenue]]=0,0,Derived_Metrics[[#This Row],[Profit]]/Derived_Metrics[[#This Row],[Revenue]])</f>
        <v>0.12</v>
      </c>
      <c r="T535" t="str">
        <f>IF(Derived_Metrics[[#This Row],[Profit]]&lt;0, "Loss","Profit")</f>
        <v>Profit</v>
      </c>
      <c r="U535" s="5">
        <f>Derived_Metrics[[#This Row],[Selling Price]]*Derived_Metrics[[#This Row],[Quantity]]*Derived_Metrics[[#This Row],[Discount]]</f>
        <v>0</v>
      </c>
      <c r="V535" t="str">
        <f>IF(Derived_Metrics[[#This Row],[Discount]]&gt;0,"Discount Applied","No Discount")</f>
        <v>No Discount</v>
      </c>
      <c r="W535" t="str">
        <f>IF(Derived_Metrics[[#This Row],[Discount]]&gt;0.3,"High Discount","Low Discount")</f>
        <v>Low Discount</v>
      </c>
      <c r="X535" s="13">
        <f>SUMIFS(Derived_Metrics[Customer_Revenue_Share],Derived_Metrics[Customee_ Revenue _Rank],"&lt;="&amp;Derived_Metrics[[#This Row],[Customee_ Revenue _Rank]])</f>
        <v>0.87399734330946244</v>
      </c>
      <c r="Y535" t="str">
        <f>IF(Derived_Metrics[[#This Row],[Cumulative_Revenue_%]]&lt;=0.8,"Top 80% Revenue","Remaining 20% Revenue")</f>
        <v>Remaining 20% Revenue</v>
      </c>
    </row>
    <row r="536" spans="1:25" x14ac:dyDescent="0.25">
      <c r="A536" t="s">
        <v>2346</v>
      </c>
      <c r="B536" s="1">
        <v>42916</v>
      </c>
      <c r="C536" t="s">
        <v>807</v>
      </c>
      <c r="D536" s="4">
        <f>SUMIFS(Derived_Metrics[Revenue],Derived_Metrics[Customer ID],Derived_Metrics[[#This Row],[Customer ID]])</f>
        <v>801.798</v>
      </c>
      <c r="E536" s="4">
        <f>SUMIFS(Derived_Metrics[Profit],Derived_Metrics[Customer ID],Derived_Metrics[[#This Row],[Customer ID]])</f>
        <v>28.4268</v>
      </c>
      <c r="F536" s="5">
        <f>_xlfn.PERCENTRANK.INC(Derived_Metrics[Customer Revenue],Derived_Metrics[[#This Row],[Customer Revenue]])</f>
        <v>0.13400000000000001</v>
      </c>
      <c r="G536" s="5" t="str" cm="1">
        <f t="array" ref="G536">_xlfn.IFS(Derived_Metrics[[#This Row],[Customer Revenue Percentile]]&gt;=0.8,"High Value",Derived_Metrics[[#This Row],[Customer Revenue Percentile]]&gt;=0.4,"Medium Value",TRUE,"Low Value")</f>
        <v>Low Value</v>
      </c>
      <c r="H536" s="12">
        <f>_xlfn.RANK.EQ(Derived_Metrics[[#This Row],[Customer Revenue]],Derived_Metrics[Customer Revenue],0)</f>
        <v>1833</v>
      </c>
      <c r="I536" s="15">
        <f>Derived_Metrics[[#This Row],[Customer Revenue]]/SUM(Derived_Metrics[Customer Revenue])</f>
        <v>5.1465872799147439E-5</v>
      </c>
      <c r="J536" t="s">
        <v>2347</v>
      </c>
      <c r="K536" s="5">
        <f>SUMIFS(Derived_Metrics[Revenue],Derived_Metrics[Product ID],Derived_Metrics[[#This Row],[Product ID]])</f>
        <v>1934.01</v>
      </c>
      <c r="L536" s="5">
        <f>SUMIFS(Derived_Metrics[Profit],Derived_Metrics[Product ID],Derived_Metrics[[#This Row],[Product ID]])</f>
        <v>166.28040000000001</v>
      </c>
      <c r="M536" s="5" t="str">
        <f>IF(AND(Derived_Metrics[[#This Row],[Product Revenue]]&gt;AVERAGE(Derived_Metrics[Product Revenue]),Derived_Metrics[[#This Row],[Product Profit]]&lt;0),"high sales Low Profit","Normal")</f>
        <v>Normal</v>
      </c>
      <c r="N536">
        <v>22.23</v>
      </c>
      <c r="O536">
        <v>1</v>
      </c>
      <c r="P536">
        <v>0</v>
      </c>
      <c r="Q536">
        <v>9.7812000000000001</v>
      </c>
      <c r="R536">
        <f>Derived_Metrics[[#This Row],[Selling Price]]*Derived_Metrics[[#This Row],[Quantity]]</f>
        <v>22.23</v>
      </c>
      <c r="S536" s="2">
        <f>IF(Derived_Metrics[[#This Row],[Revenue]]=0,0,Derived_Metrics[[#This Row],[Profit]]/Derived_Metrics[[#This Row],[Revenue]])</f>
        <v>0.44</v>
      </c>
      <c r="T536" t="str">
        <f>IF(Derived_Metrics[[#This Row],[Profit]]&lt;0, "Loss","Profit")</f>
        <v>Profit</v>
      </c>
      <c r="U536" s="5">
        <f>Derived_Metrics[[#This Row],[Selling Price]]*Derived_Metrics[[#This Row],[Quantity]]*Derived_Metrics[[#This Row],[Discount]]</f>
        <v>0</v>
      </c>
      <c r="V536" t="str">
        <f>IF(Derived_Metrics[[#This Row],[Discount]]&gt;0,"Discount Applied","No Discount")</f>
        <v>No Discount</v>
      </c>
      <c r="W536" t="str">
        <f>IF(Derived_Metrics[[#This Row],[Discount]]&gt;0.3,"High Discount","Low Discount")</f>
        <v>Low Discount</v>
      </c>
      <c r="X536" s="13">
        <f>SUMIFS(Derived_Metrics[Customer_Revenue_Share],Derived_Metrics[Customee_ Revenue _Rank],"&lt;="&amp;Derived_Metrics[[#This Row],[Customee_ Revenue _Rank]])</f>
        <v>0.9931586085964782</v>
      </c>
      <c r="Y536" t="str">
        <f>IF(Derived_Metrics[[#This Row],[Cumulative_Revenue_%]]&lt;=0.8,"Top 80% Revenue","Remaining 20% Revenue")</f>
        <v>Remaining 20% Revenue</v>
      </c>
    </row>
    <row r="537" spans="1:25" x14ac:dyDescent="0.25">
      <c r="A537" t="s">
        <v>2349</v>
      </c>
      <c r="B537" s="1">
        <v>42591</v>
      </c>
      <c r="C537" t="s">
        <v>2350</v>
      </c>
      <c r="D537" s="4">
        <f>SUMIFS(Derived_Metrics[Revenue],Derived_Metrics[Customer ID],Derived_Metrics[[#This Row],[Customer ID]])</f>
        <v>1963.5119999999999</v>
      </c>
      <c r="E537" s="4">
        <f>SUMIFS(Derived_Metrics[Profit],Derived_Metrics[Customer ID],Derived_Metrics[[#This Row],[Customer ID]])</f>
        <v>-301.40760000000006</v>
      </c>
      <c r="F537" s="5">
        <f>_xlfn.PERCENTRANK.INC(Derived_Metrics[Customer Revenue],Derived_Metrics[[#This Row],[Customer Revenue]])</f>
        <v>0.27300000000000002</v>
      </c>
      <c r="G537" s="5" t="str" cm="1">
        <f t="array" ref="G537">_xlfn.IFS(Derived_Metrics[[#This Row],[Customer Revenue Percentile]]&gt;=0.8,"High Value",Derived_Metrics[[#This Row],[Customer Revenue Percentile]]&gt;=0.4,"Medium Value",TRUE,"Low Value")</f>
        <v>Low Value</v>
      </c>
      <c r="H537" s="12">
        <f>_xlfn.RANK.EQ(Derived_Metrics[[#This Row],[Customer Revenue]],Derived_Metrics[Customer Revenue],0)</f>
        <v>1540</v>
      </c>
      <c r="I537" s="15">
        <f>Derived_Metrics[[#This Row],[Customer Revenue]]/SUM(Derived_Metrics[Customer Revenue])</f>
        <v>1.2603406198518778E-4</v>
      </c>
      <c r="J537" t="s">
        <v>2353</v>
      </c>
      <c r="K537" s="5">
        <f>SUMIFS(Derived_Metrics[Revenue],Derived_Metrics[Product ID],Derived_Metrics[[#This Row],[Product ID]])</f>
        <v>417.012</v>
      </c>
      <c r="L537" s="5">
        <f>SUMIFS(Derived_Metrics[Profit],Derived_Metrics[Product ID],Derived_Metrics[[#This Row],[Product ID]])</f>
        <v>23.324400000000004</v>
      </c>
      <c r="M537" s="5" t="str">
        <f>IF(AND(Derived_Metrics[[#This Row],[Product Revenue]]&gt;AVERAGE(Derived_Metrics[Product Revenue]),Derived_Metrics[[#This Row],[Product Profit]]&lt;0),"high sales Low Profit","Normal")</f>
        <v>Normal</v>
      </c>
      <c r="N537">
        <v>14.135999999999999</v>
      </c>
      <c r="O537">
        <v>2</v>
      </c>
      <c r="P537">
        <v>0.6</v>
      </c>
      <c r="Q537">
        <v>-7.7747999999999999</v>
      </c>
      <c r="R537">
        <f>Derived_Metrics[[#This Row],[Selling Price]]*Derived_Metrics[[#This Row],[Quantity]]</f>
        <v>28.271999999999998</v>
      </c>
      <c r="S537" s="2">
        <f>IF(Derived_Metrics[[#This Row],[Revenue]]=0,0,Derived_Metrics[[#This Row],[Profit]]/Derived_Metrics[[#This Row],[Revenue]])</f>
        <v>-0.27500000000000002</v>
      </c>
      <c r="T537" t="str">
        <f>IF(Derived_Metrics[[#This Row],[Profit]]&lt;0, "Loss","Profit")</f>
        <v>Loss</v>
      </c>
      <c r="U537" s="5">
        <f>Derived_Metrics[[#This Row],[Selling Price]]*Derived_Metrics[[#This Row],[Quantity]]*Derived_Metrics[[#This Row],[Discount]]</f>
        <v>16.963199999999997</v>
      </c>
      <c r="V537" t="str">
        <f>IF(Derived_Metrics[[#This Row],[Discount]]&gt;0,"Discount Applied","No Discount")</f>
        <v>Discount Applied</v>
      </c>
      <c r="W537" t="str">
        <f>IF(Derived_Metrics[[#This Row],[Discount]]&gt;0.3,"High Discount","Low Discount")</f>
        <v>High Discount</v>
      </c>
      <c r="X537" s="13">
        <f>SUMIFS(Derived_Metrics[Customer_Revenue_Share],Derived_Metrics[Customee_ Revenue _Rank],"&lt;="&amp;Derived_Metrics[[#This Row],[Customee_ Revenue _Rank]])</f>
        <v>0.96801396476673862</v>
      </c>
      <c r="Y537" t="str">
        <f>IF(Derived_Metrics[[#This Row],[Cumulative_Revenue_%]]&lt;=0.8,"Top 80% Revenue","Remaining 20% Revenue")</f>
        <v>Remaining 20% Revenue</v>
      </c>
    </row>
    <row r="538" spans="1:25" x14ac:dyDescent="0.25">
      <c r="A538" t="s">
        <v>2349</v>
      </c>
      <c r="B538" s="1">
        <v>42591</v>
      </c>
      <c r="C538" t="s">
        <v>2350</v>
      </c>
      <c r="D538" s="4">
        <f>SUMIFS(Derived_Metrics[Revenue],Derived_Metrics[Customer ID],Derived_Metrics[[#This Row],[Customer ID]])</f>
        <v>1963.5119999999999</v>
      </c>
      <c r="E538" s="4">
        <f>SUMIFS(Derived_Metrics[Profit],Derived_Metrics[Customer ID],Derived_Metrics[[#This Row],[Customer ID]])</f>
        <v>-301.40760000000006</v>
      </c>
      <c r="F538" s="5">
        <f>_xlfn.PERCENTRANK.INC(Derived_Metrics[Customer Revenue],Derived_Metrics[[#This Row],[Customer Revenue]])</f>
        <v>0.27300000000000002</v>
      </c>
      <c r="G538" s="5" t="str" cm="1">
        <f t="array" ref="G538">_xlfn.IFS(Derived_Metrics[[#This Row],[Customer Revenue Percentile]]&gt;=0.8,"High Value",Derived_Metrics[[#This Row],[Customer Revenue Percentile]]&gt;=0.4,"Medium Value",TRUE,"Low Value")</f>
        <v>Low Value</v>
      </c>
      <c r="H538" s="12">
        <f>_xlfn.RANK.EQ(Derived_Metrics[[#This Row],[Customer Revenue]],Derived_Metrics[Customer Revenue],0)</f>
        <v>1540</v>
      </c>
      <c r="I538" s="15">
        <f>Derived_Metrics[[#This Row],[Customer Revenue]]/SUM(Derived_Metrics[Customer Revenue])</f>
        <v>1.2603406198518778E-4</v>
      </c>
      <c r="J538" t="s">
        <v>2355</v>
      </c>
      <c r="K538" s="5">
        <f>SUMIFS(Derived_Metrics[Revenue],Derived_Metrics[Product ID],Derived_Metrics[[#This Row],[Product ID]])</f>
        <v>35566.925999999999</v>
      </c>
      <c r="L538" s="5">
        <f>SUMIFS(Derived_Metrics[Profit],Derived_Metrics[Product ID],Derived_Metrics[[#This Row],[Product ID]])</f>
        <v>461.12700000000007</v>
      </c>
      <c r="M538" s="5" t="str">
        <f>IF(AND(Derived_Metrics[[#This Row],[Product Revenue]]&gt;AVERAGE(Derived_Metrics[Product Revenue]),Derived_Metrics[[#This Row],[Product Profit]]&lt;0),"high sales Low Profit","Normal")</f>
        <v>Normal</v>
      </c>
      <c r="N538">
        <v>601.47</v>
      </c>
      <c r="O538">
        <v>3</v>
      </c>
      <c r="P538">
        <v>0.5</v>
      </c>
      <c r="Q538">
        <v>-300.73500000000001</v>
      </c>
      <c r="R538">
        <f>Derived_Metrics[[#This Row],[Selling Price]]*Derived_Metrics[[#This Row],[Quantity]]</f>
        <v>1804.41</v>
      </c>
      <c r="S538" s="2">
        <f>IF(Derived_Metrics[[#This Row],[Revenue]]=0,0,Derived_Metrics[[#This Row],[Profit]]/Derived_Metrics[[#This Row],[Revenue]])</f>
        <v>-0.16666666666666666</v>
      </c>
      <c r="T538" t="str">
        <f>IF(Derived_Metrics[[#This Row],[Profit]]&lt;0, "Loss","Profit")</f>
        <v>Loss</v>
      </c>
      <c r="U538" s="5">
        <f>Derived_Metrics[[#This Row],[Selling Price]]*Derived_Metrics[[#This Row],[Quantity]]*Derived_Metrics[[#This Row],[Discount]]</f>
        <v>902.20500000000004</v>
      </c>
      <c r="V538" t="str">
        <f>IF(Derived_Metrics[[#This Row],[Discount]]&gt;0,"Discount Applied","No Discount")</f>
        <v>Discount Applied</v>
      </c>
      <c r="W538" t="str">
        <f>IF(Derived_Metrics[[#This Row],[Discount]]&gt;0.3,"High Discount","Low Discount")</f>
        <v>High Discount</v>
      </c>
      <c r="X538" s="13">
        <f>SUMIFS(Derived_Metrics[Customer_Revenue_Share],Derived_Metrics[Customee_ Revenue _Rank],"&lt;="&amp;Derived_Metrics[[#This Row],[Customee_ Revenue _Rank]])</f>
        <v>0.96801396476673862</v>
      </c>
      <c r="Y538" t="str">
        <f>IF(Derived_Metrics[[#This Row],[Cumulative_Revenue_%]]&lt;=0.8,"Top 80% Revenue","Remaining 20% Revenue")</f>
        <v>Remaining 20% Revenue</v>
      </c>
    </row>
    <row r="539" spans="1:25" x14ac:dyDescent="0.25">
      <c r="A539" t="s">
        <v>2357</v>
      </c>
      <c r="B539" s="1">
        <v>42466</v>
      </c>
      <c r="C539" t="s">
        <v>2358</v>
      </c>
      <c r="D539" s="4">
        <f>SUMIFS(Derived_Metrics[Revenue],Derived_Metrics[Customer ID],Derived_Metrics[[#This Row],[Customer ID]])</f>
        <v>381.26400000000001</v>
      </c>
      <c r="E539" s="4">
        <f>SUMIFS(Derived_Metrics[Profit],Derived_Metrics[Customer ID],Derived_Metrics[[#This Row],[Customer ID]])</f>
        <v>25.9102</v>
      </c>
      <c r="F539" s="5">
        <f>_xlfn.PERCENTRANK.INC(Derived_Metrics[Customer Revenue],Derived_Metrics[[#This Row],[Customer Revenue]])</f>
        <v>7.0999999999999994E-2</v>
      </c>
      <c r="G539" s="5" t="str" cm="1">
        <f t="array" ref="G539">_xlfn.IFS(Derived_Metrics[[#This Row],[Customer Revenue Percentile]]&gt;=0.8,"High Value",Derived_Metrics[[#This Row],[Customer Revenue Percentile]]&gt;=0.4,"Medium Value",TRUE,"Low Value")</f>
        <v>Low Value</v>
      </c>
      <c r="H539" s="12">
        <f>_xlfn.RANK.EQ(Derived_Metrics[[#This Row],[Customer Revenue]],Derived_Metrics[Customer Revenue],0)</f>
        <v>1968</v>
      </c>
      <c r="I539" s="15">
        <f>Derived_Metrics[[#This Row],[Customer Revenue]]/SUM(Derived_Metrics[Customer Revenue])</f>
        <v>2.4472603482291238E-5</v>
      </c>
      <c r="J539" t="s">
        <v>1632</v>
      </c>
      <c r="K539" s="5">
        <f>SUMIFS(Derived_Metrics[Revenue],Derived_Metrics[Product ID],Derived_Metrics[[#This Row],[Product ID]])</f>
        <v>8634.49</v>
      </c>
      <c r="L539" s="5">
        <f>SUMIFS(Derived_Metrics[Profit],Derived_Metrics[Product ID],Derived_Metrics[[#This Row],[Product ID]])</f>
        <v>311.18360000000001</v>
      </c>
      <c r="M539" s="5" t="str">
        <f>IF(AND(Derived_Metrics[[#This Row],[Product Revenue]]&gt;AVERAGE(Derived_Metrics[Product Revenue]),Derived_Metrics[[#This Row],[Product Profit]]&lt;0),"high sales Low Profit","Normal")</f>
        <v>Normal</v>
      </c>
      <c r="N539">
        <v>136.78399999999999</v>
      </c>
      <c r="O539">
        <v>1</v>
      </c>
      <c r="P539">
        <v>0.2</v>
      </c>
      <c r="Q539">
        <v>5.1294000000000004</v>
      </c>
      <c r="R539">
        <f>Derived_Metrics[[#This Row],[Selling Price]]*Derived_Metrics[[#This Row],[Quantity]]</f>
        <v>136.78399999999999</v>
      </c>
      <c r="S539" s="2">
        <f>IF(Derived_Metrics[[#This Row],[Revenue]]=0,0,Derived_Metrics[[#This Row],[Profit]]/Derived_Metrics[[#This Row],[Revenue]])</f>
        <v>3.7500000000000006E-2</v>
      </c>
      <c r="T539" t="str">
        <f>IF(Derived_Metrics[[#This Row],[Profit]]&lt;0, "Loss","Profit")</f>
        <v>Profit</v>
      </c>
      <c r="U539" s="5">
        <f>Derived_Metrics[[#This Row],[Selling Price]]*Derived_Metrics[[#This Row],[Quantity]]*Derived_Metrics[[#This Row],[Discount]]</f>
        <v>27.3568</v>
      </c>
      <c r="V539" t="str">
        <f>IF(Derived_Metrics[[#This Row],[Discount]]&gt;0,"Discount Applied","No Discount")</f>
        <v>Discount Applied</v>
      </c>
      <c r="W539" t="str">
        <f>IF(Derived_Metrics[[#This Row],[Discount]]&gt;0.3,"High Discount","Low Discount")</f>
        <v>Low Discount</v>
      </c>
      <c r="X539" s="13">
        <f>SUMIFS(Derived_Metrics[Customer_Revenue_Share],Derived_Metrics[Customee_ Revenue _Rank],"&lt;="&amp;Derived_Metrics[[#This Row],[Customee_ Revenue _Rank]])</f>
        <v>0.99817797524643015</v>
      </c>
      <c r="Y539" t="str">
        <f>IF(Derived_Metrics[[#This Row],[Cumulative_Revenue_%]]&lt;=0.8,"Top 80% Revenue","Remaining 20% Revenue")</f>
        <v>Remaining 20% Revenue</v>
      </c>
    </row>
    <row r="540" spans="1:25" x14ac:dyDescent="0.25">
      <c r="A540" t="s">
        <v>2357</v>
      </c>
      <c r="B540" s="1">
        <v>42466</v>
      </c>
      <c r="C540" t="s">
        <v>2358</v>
      </c>
      <c r="D540" s="4">
        <f>SUMIFS(Derived_Metrics[Revenue],Derived_Metrics[Customer ID],Derived_Metrics[[#This Row],[Customer ID]])</f>
        <v>381.26400000000001</v>
      </c>
      <c r="E540" s="4">
        <f>SUMIFS(Derived_Metrics[Profit],Derived_Metrics[Customer ID],Derived_Metrics[[#This Row],[Customer ID]])</f>
        <v>25.9102</v>
      </c>
      <c r="F540" s="5">
        <f>_xlfn.PERCENTRANK.INC(Derived_Metrics[Customer Revenue],Derived_Metrics[[#This Row],[Customer Revenue]])</f>
        <v>7.0999999999999994E-2</v>
      </c>
      <c r="G540" s="5" t="str" cm="1">
        <f t="array" ref="G540">_xlfn.IFS(Derived_Metrics[[#This Row],[Customer Revenue Percentile]]&gt;=0.8,"High Value",Derived_Metrics[[#This Row],[Customer Revenue Percentile]]&gt;=0.4,"Medium Value",TRUE,"Low Value")</f>
        <v>Low Value</v>
      </c>
      <c r="H540" s="12">
        <f>_xlfn.RANK.EQ(Derived_Metrics[[#This Row],[Customer Revenue]],Derived_Metrics[Customer Revenue],0)</f>
        <v>1968</v>
      </c>
      <c r="I540" s="15">
        <f>Derived_Metrics[[#This Row],[Customer Revenue]]/SUM(Derived_Metrics[Customer Revenue])</f>
        <v>2.4472603482291238E-5</v>
      </c>
      <c r="J540" t="s">
        <v>1004</v>
      </c>
      <c r="K540" s="5">
        <f>SUMIFS(Derived_Metrics[Revenue],Derived_Metrics[Product ID],Derived_Metrics[[#This Row],[Product ID]])</f>
        <v>901.51999999999987</v>
      </c>
      <c r="L540" s="5">
        <f>SUMIFS(Derived_Metrics[Profit],Derived_Metrics[Product ID],Derived_Metrics[[#This Row],[Product ID]])</f>
        <v>41.867199999999997</v>
      </c>
      <c r="M540" s="5" t="str">
        <f>IF(AND(Derived_Metrics[[#This Row],[Product Revenue]]&gt;AVERAGE(Derived_Metrics[Product Revenue]),Derived_Metrics[[#This Row],[Product Profit]]&lt;0),"high sales Low Profit","Normal")</f>
        <v>Normal</v>
      </c>
      <c r="N540">
        <v>61.12</v>
      </c>
      <c r="O540">
        <v>4</v>
      </c>
      <c r="P540">
        <v>0</v>
      </c>
      <c r="Q540">
        <v>20.780799999999999</v>
      </c>
      <c r="R540">
        <f>Derived_Metrics[[#This Row],[Selling Price]]*Derived_Metrics[[#This Row],[Quantity]]</f>
        <v>244.48</v>
      </c>
      <c r="S540" s="2">
        <f>IF(Derived_Metrics[[#This Row],[Revenue]]=0,0,Derived_Metrics[[#This Row],[Profit]]/Derived_Metrics[[#This Row],[Revenue]])</f>
        <v>8.5000000000000006E-2</v>
      </c>
      <c r="T540" t="str">
        <f>IF(Derived_Metrics[[#This Row],[Profit]]&lt;0, "Loss","Profit")</f>
        <v>Profit</v>
      </c>
      <c r="U540" s="5">
        <f>Derived_Metrics[[#This Row],[Selling Price]]*Derived_Metrics[[#This Row],[Quantity]]*Derived_Metrics[[#This Row],[Discount]]</f>
        <v>0</v>
      </c>
      <c r="V540" t="str">
        <f>IF(Derived_Metrics[[#This Row],[Discount]]&gt;0,"Discount Applied","No Discount")</f>
        <v>No Discount</v>
      </c>
      <c r="W540" t="str">
        <f>IF(Derived_Metrics[[#This Row],[Discount]]&gt;0.3,"High Discount","Low Discount")</f>
        <v>Low Discount</v>
      </c>
      <c r="X540" s="13">
        <f>SUMIFS(Derived_Metrics[Customer_Revenue_Share],Derived_Metrics[Customee_ Revenue _Rank],"&lt;="&amp;Derived_Metrics[[#This Row],[Customee_ Revenue _Rank]])</f>
        <v>0.99817797524643015</v>
      </c>
      <c r="Y540" t="str">
        <f>IF(Derived_Metrics[[#This Row],[Cumulative_Revenue_%]]&lt;=0.8,"Top 80% Revenue","Remaining 20% Revenue")</f>
        <v>Remaining 20% Revenue</v>
      </c>
    </row>
    <row r="541" spans="1:25" x14ac:dyDescent="0.25">
      <c r="A541" t="s">
        <v>2360</v>
      </c>
      <c r="B541" s="1">
        <v>41968</v>
      </c>
      <c r="C541" t="s">
        <v>2362</v>
      </c>
      <c r="D541" s="4">
        <f>SUMIFS(Derived_Metrics[Revenue],Derived_Metrics[Customer ID],Derived_Metrics[[#This Row],[Customer ID]])</f>
        <v>6223.918999999999</v>
      </c>
      <c r="E541" s="4">
        <f>SUMIFS(Derived_Metrics[Profit],Derived_Metrics[Customer ID],Derived_Metrics[[#This Row],[Customer ID]])</f>
        <v>-117.20400000000001</v>
      </c>
      <c r="F541" s="5">
        <f>_xlfn.PERCENTRANK.INC(Derived_Metrics[Customer Revenue],Derived_Metrics[[#This Row],[Customer Revenue]])</f>
        <v>0.61099999999999999</v>
      </c>
      <c r="G541" s="5" t="str" cm="1">
        <f t="array" ref="G541">_xlfn.IFS(Derived_Metrics[[#This Row],[Customer Revenue Percentile]]&gt;=0.8,"High Value",Derived_Metrics[[#This Row],[Customer Revenue Percentile]]&gt;=0.4,"Medium Value",TRUE,"Low Value")</f>
        <v>Medium Value</v>
      </c>
      <c r="H541" s="12">
        <f>_xlfn.RANK.EQ(Derived_Metrics[[#This Row],[Customer Revenue]],Derived_Metrics[Customer Revenue],0)</f>
        <v>821</v>
      </c>
      <c r="I541" s="15">
        <f>Derived_Metrics[[#This Row],[Customer Revenue]]/SUM(Derived_Metrics[Customer Revenue])</f>
        <v>3.9950140006110878E-4</v>
      </c>
      <c r="J541" t="s">
        <v>44</v>
      </c>
      <c r="K541" s="5">
        <f>SUMIFS(Derived_Metrics[Revenue],Derived_Metrics[Product ID],Derived_Metrics[[#This Row],[Product ID]])</f>
        <v>29179.998000000003</v>
      </c>
      <c r="L541" s="5">
        <f>SUMIFS(Derived_Metrics[Profit],Derived_Metrics[Product ID],Derived_Metrics[[#This Row],[Product ID]])</f>
        <v>-532.76130000000001</v>
      </c>
      <c r="M541" s="5" t="str">
        <f>IF(AND(Derived_Metrics[[#This Row],[Product Revenue]]&gt;AVERAGE(Derived_Metrics[Product Revenue]),Derived_Metrics[[#This Row],[Product Profit]]&lt;0),"high sales Low Profit","Normal")</f>
        <v>high sales Low Profit</v>
      </c>
      <c r="N541">
        <v>1218.7349999999999</v>
      </c>
      <c r="O541">
        <v>5</v>
      </c>
      <c r="P541">
        <v>0.3</v>
      </c>
      <c r="Q541">
        <v>-121.87350000000001</v>
      </c>
      <c r="R541">
        <f>Derived_Metrics[[#This Row],[Selling Price]]*Derived_Metrics[[#This Row],[Quantity]]</f>
        <v>6093.6749999999993</v>
      </c>
      <c r="S541" s="2">
        <f>IF(Derived_Metrics[[#This Row],[Revenue]]=0,0,Derived_Metrics[[#This Row],[Profit]]/Derived_Metrics[[#This Row],[Revenue]])</f>
        <v>-2.0000000000000004E-2</v>
      </c>
      <c r="T541" t="str">
        <f>IF(Derived_Metrics[[#This Row],[Profit]]&lt;0, "Loss","Profit")</f>
        <v>Loss</v>
      </c>
      <c r="U541" s="5">
        <f>Derived_Metrics[[#This Row],[Selling Price]]*Derived_Metrics[[#This Row],[Quantity]]*Derived_Metrics[[#This Row],[Discount]]</f>
        <v>1828.1024999999997</v>
      </c>
      <c r="V541" t="str">
        <f>IF(Derived_Metrics[[#This Row],[Discount]]&gt;0,"Discount Applied","No Discount")</f>
        <v>Discount Applied</v>
      </c>
      <c r="W541" t="str">
        <f>IF(Derived_Metrics[[#This Row],[Discount]]&gt;0.3,"High Discount","Low Discount")</f>
        <v>Low Discount</v>
      </c>
      <c r="X541" s="13">
        <f>SUMIFS(Derived_Metrics[Customer_Revenue_Share],Derived_Metrics[Customee_ Revenue _Rank],"&lt;="&amp;Derived_Metrics[[#This Row],[Customee_ Revenue _Rank]])</f>
        <v>0.79755582102743028</v>
      </c>
      <c r="Y541" t="str">
        <f>IF(Derived_Metrics[[#This Row],[Cumulative_Revenue_%]]&lt;=0.8,"Top 80% Revenue","Remaining 20% Revenue")</f>
        <v>Top 80% Revenue</v>
      </c>
    </row>
    <row r="542" spans="1:25" x14ac:dyDescent="0.25">
      <c r="A542" t="s">
        <v>2360</v>
      </c>
      <c r="B542" s="1">
        <v>41968</v>
      </c>
      <c r="C542" t="s">
        <v>2362</v>
      </c>
      <c r="D542" s="4">
        <f>SUMIFS(Derived_Metrics[Revenue],Derived_Metrics[Customer ID],Derived_Metrics[[#This Row],[Customer ID]])</f>
        <v>6223.918999999999</v>
      </c>
      <c r="E542" s="4">
        <f>SUMIFS(Derived_Metrics[Profit],Derived_Metrics[Customer ID],Derived_Metrics[[#This Row],[Customer ID]])</f>
        <v>-117.20400000000001</v>
      </c>
      <c r="F542" s="5">
        <f>_xlfn.PERCENTRANK.INC(Derived_Metrics[Customer Revenue],Derived_Metrics[[#This Row],[Customer Revenue]])</f>
        <v>0.61099999999999999</v>
      </c>
      <c r="G542" s="5" t="str" cm="1">
        <f t="array" ref="G542">_xlfn.IFS(Derived_Metrics[[#This Row],[Customer Revenue Percentile]]&gt;=0.8,"High Value",Derived_Metrics[[#This Row],[Customer Revenue Percentile]]&gt;=0.4,"Medium Value",TRUE,"Low Value")</f>
        <v>Medium Value</v>
      </c>
      <c r="H542" s="12">
        <f>_xlfn.RANK.EQ(Derived_Metrics[[#This Row],[Customer Revenue]],Derived_Metrics[Customer Revenue],0)</f>
        <v>821</v>
      </c>
      <c r="I542" s="15">
        <f>Derived_Metrics[[#This Row],[Customer Revenue]]/SUM(Derived_Metrics[Customer Revenue])</f>
        <v>3.9950140006110878E-4</v>
      </c>
      <c r="J542" t="s">
        <v>748</v>
      </c>
      <c r="K542" s="5">
        <f>SUMIFS(Derived_Metrics[Revenue],Derived_Metrics[Product ID],Derived_Metrics[[#This Row],[Product ID]])</f>
        <v>847.34400000000005</v>
      </c>
      <c r="L542" s="5">
        <f>SUMIFS(Derived_Metrics[Profit],Derived_Metrics[Product ID],Derived_Metrics[[#This Row],[Product ID]])</f>
        <v>49.377600000000001</v>
      </c>
      <c r="M542" s="5" t="str">
        <f>IF(AND(Derived_Metrics[[#This Row],[Product Revenue]]&gt;AVERAGE(Derived_Metrics[Product Revenue]),Derived_Metrics[[#This Row],[Product Profit]]&lt;0),"high sales Low Profit","Normal")</f>
        <v>Normal</v>
      </c>
      <c r="N542">
        <v>6.0960000000000001</v>
      </c>
      <c r="O542">
        <v>3</v>
      </c>
      <c r="P542">
        <v>0.6</v>
      </c>
      <c r="Q542">
        <v>-3.9624000000000001</v>
      </c>
      <c r="R542">
        <f>Derived_Metrics[[#This Row],[Selling Price]]*Derived_Metrics[[#This Row],[Quantity]]</f>
        <v>18.288</v>
      </c>
      <c r="S542" s="2">
        <f>IF(Derived_Metrics[[#This Row],[Revenue]]=0,0,Derived_Metrics[[#This Row],[Profit]]/Derived_Metrics[[#This Row],[Revenue]])</f>
        <v>-0.21666666666666667</v>
      </c>
      <c r="T542" t="str">
        <f>IF(Derived_Metrics[[#This Row],[Profit]]&lt;0, "Loss","Profit")</f>
        <v>Loss</v>
      </c>
      <c r="U542" s="5">
        <f>Derived_Metrics[[#This Row],[Selling Price]]*Derived_Metrics[[#This Row],[Quantity]]*Derived_Metrics[[#This Row],[Discount]]</f>
        <v>10.972799999999999</v>
      </c>
      <c r="V542" t="str">
        <f>IF(Derived_Metrics[[#This Row],[Discount]]&gt;0,"Discount Applied","No Discount")</f>
        <v>Discount Applied</v>
      </c>
      <c r="W542" t="str">
        <f>IF(Derived_Metrics[[#This Row],[Discount]]&gt;0.3,"High Discount","Low Discount")</f>
        <v>High Discount</v>
      </c>
      <c r="X542" s="13">
        <f>SUMIFS(Derived_Metrics[Customer_Revenue_Share],Derived_Metrics[Customee_ Revenue _Rank],"&lt;="&amp;Derived_Metrics[[#This Row],[Customee_ Revenue _Rank]])</f>
        <v>0.79755582102743028</v>
      </c>
      <c r="Y542" t="str">
        <f>IF(Derived_Metrics[[#This Row],[Cumulative_Revenue_%]]&lt;=0.8,"Top 80% Revenue","Remaining 20% Revenue")</f>
        <v>Top 80% Revenue</v>
      </c>
    </row>
    <row r="543" spans="1:25" x14ac:dyDescent="0.25">
      <c r="A543" t="s">
        <v>2364</v>
      </c>
      <c r="B543" s="1">
        <v>42488</v>
      </c>
      <c r="C543" t="s">
        <v>2366</v>
      </c>
      <c r="D543" s="4">
        <f>SUMIFS(Derived_Metrics[Revenue],Derived_Metrics[Customer ID],Derived_Metrics[[#This Row],[Customer ID]])</f>
        <v>13586.491999999998</v>
      </c>
      <c r="E543" s="4">
        <f>SUMIFS(Derived_Metrics[Profit],Derived_Metrics[Customer ID],Derived_Metrics[[#This Row],[Customer ID]])</f>
        <v>260.9196</v>
      </c>
      <c r="F543" s="5">
        <f>_xlfn.PERCENTRANK.INC(Derived_Metrics[Customer Revenue],Derived_Metrics[[#This Row],[Customer Revenue]])</f>
        <v>0.85599999999999998</v>
      </c>
      <c r="G543" s="5" t="str" cm="1">
        <f t="array" ref="G543">_xlfn.IFS(Derived_Metrics[[#This Row],[Customer Revenue Percentile]]&gt;=0.8,"High Value",Derived_Metrics[[#This Row],[Customer Revenue Percentile]]&gt;=0.4,"Medium Value",TRUE,"Low Value")</f>
        <v>High Value</v>
      </c>
      <c r="H543" s="12">
        <f>_xlfn.RANK.EQ(Derived_Metrics[[#This Row],[Customer Revenue]],Derived_Metrics[Customer Revenue],0)</f>
        <v>301</v>
      </c>
      <c r="I543" s="15">
        <f>Derived_Metrics[[#This Row],[Customer Revenue]]/SUM(Derived_Metrics[Customer Revenue])</f>
        <v>8.7209081222282194E-4</v>
      </c>
      <c r="J543" t="s">
        <v>1174</v>
      </c>
      <c r="K543" s="5">
        <f>SUMIFS(Derived_Metrics[Revenue],Derived_Metrics[Product ID],Derived_Metrics[[#This Row],[Product ID]])</f>
        <v>7593.9539999999997</v>
      </c>
      <c r="L543" s="5">
        <f>SUMIFS(Derived_Metrics[Profit],Derived_Metrics[Product ID],Derived_Metrics[[#This Row],[Product ID]])</f>
        <v>44.165999999999997</v>
      </c>
      <c r="M543" s="5" t="str">
        <f>IF(AND(Derived_Metrics[[#This Row],[Product Revenue]]&gt;AVERAGE(Derived_Metrics[Product Revenue]),Derived_Metrics[[#This Row],[Product Profit]]&lt;0),"high sales Low Profit","Normal")</f>
        <v>Normal</v>
      </c>
      <c r="N543">
        <v>41.567999999999998</v>
      </c>
      <c r="O543">
        <v>2</v>
      </c>
      <c r="P543">
        <v>0.2</v>
      </c>
      <c r="Q543">
        <v>2.5979999999999999</v>
      </c>
      <c r="R543">
        <f>Derived_Metrics[[#This Row],[Selling Price]]*Derived_Metrics[[#This Row],[Quantity]]</f>
        <v>83.135999999999996</v>
      </c>
      <c r="S543" s="2">
        <f>IF(Derived_Metrics[[#This Row],[Revenue]]=0,0,Derived_Metrics[[#This Row],[Profit]]/Derived_Metrics[[#This Row],[Revenue]])</f>
        <v>3.125E-2</v>
      </c>
      <c r="T543" t="str">
        <f>IF(Derived_Metrics[[#This Row],[Profit]]&lt;0, "Loss","Profit")</f>
        <v>Profit</v>
      </c>
      <c r="U543" s="5">
        <f>Derived_Metrics[[#This Row],[Selling Price]]*Derived_Metrics[[#This Row],[Quantity]]*Derived_Metrics[[#This Row],[Discount]]</f>
        <v>16.627199999999998</v>
      </c>
      <c r="V543" t="str">
        <f>IF(Derived_Metrics[[#This Row],[Discount]]&gt;0,"Discount Applied","No Discount")</f>
        <v>Discount Applied</v>
      </c>
      <c r="W543" t="str">
        <f>IF(Derived_Metrics[[#This Row],[Discount]]&gt;0.3,"High Discount","Low Discount")</f>
        <v>Low Discount</v>
      </c>
      <c r="X543" s="13">
        <f>SUMIFS(Derived_Metrics[Customer_Revenue_Share],Derived_Metrics[Customee_ Revenue _Rank],"&lt;="&amp;Derived_Metrics[[#This Row],[Customee_ Revenue _Rank]])</f>
        <v>0.48157457361594314</v>
      </c>
      <c r="Y543" t="str">
        <f>IF(Derived_Metrics[[#This Row],[Cumulative_Revenue_%]]&lt;=0.8,"Top 80% Revenue","Remaining 20% Revenue")</f>
        <v>Top 80% Revenue</v>
      </c>
    </row>
    <row r="544" spans="1:25" x14ac:dyDescent="0.25">
      <c r="A544" t="s">
        <v>2368</v>
      </c>
      <c r="B544" s="1">
        <v>41755</v>
      </c>
      <c r="C544" t="s">
        <v>2370</v>
      </c>
      <c r="D544" s="4">
        <f>SUMIFS(Derived_Metrics[Revenue],Derived_Metrics[Customer ID],Derived_Metrics[[#This Row],[Customer ID]])</f>
        <v>772.78</v>
      </c>
      <c r="E544" s="4">
        <f>SUMIFS(Derived_Metrics[Profit],Derived_Metrics[Customer ID],Derived_Metrics[[#This Row],[Customer ID]])</f>
        <v>43.512999999999998</v>
      </c>
      <c r="F544" s="5">
        <f>_xlfn.PERCENTRANK.INC(Derived_Metrics[Customer Revenue],Derived_Metrics[[#This Row],[Customer Revenue]])</f>
        <v>0.13100000000000001</v>
      </c>
      <c r="G544" s="5" t="str" cm="1">
        <f t="array" ref="G544">_xlfn.IFS(Derived_Metrics[[#This Row],[Customer Revenue Percentile]]&gt;=0.8,"High Value",Derived_Metrics[[#This Row],[Customer Revenue Percentile]]&gt;=0.4,"Medium Value",TRUE,"Low Value")</f>
        <v>Low Value</v>
      </c>
      <c r="H544" s="12">
        <f>_xlfn.RANK.EQ(Derived_Metrics[[#This Row],[Customer Revenue]],Derived_Metrics[Customer Revenue],0)</f>
        <v>1842</v>
      </c>
      <c r="I544" s="15">
        <f>Derived_Metrics[[#This Row],[Customer Revenue]]/SUM(Derived_Metrics[Customer Revenue])</f>
        <v>4.9603263143242011E-5</v>
      </c>
      <c r="J544" t="s">
        <v>508</v>
      </c>
      <c r="K544" s="5">
        <f>SUMIFS(Derived_Metrics[Revenue],Derived_Metrics[Product ID],Derived_Metrics[[#This Row],[Product ID]])</f>
        <v>7973.4450000000006</v>
      </c>
      <c r="L544" s="5">
        <f>SUMIFS(Derived_Metrics[Profit],Derived_Metrics[Product ID],Derived_Metrics[[#This Row],[Product ID]])</f>
        <v>117.059</v>
      </c>
      <c r="M544" s="5" t="str">
        <f>IF(AND(Derived_Metrics[[#This Row],[Product Revenue]]&gt;AVERAGE(Derived_Metrics[Product Revenue]),Derived_Metrics[[#This Row],[Product Profit]]&lt;0),"high sales Low Profit","Normal")</f>
        <v>Normal</v>
      </c>
      <c r="N544">
        <v>230.28</v>
      </c>
      <c r="O544">
        <v>3</v>
      </c>
      <c r="P544">
        <v>0.2</v>
      </c>
      <c r="Q544">
        <v>23.027999999999999</v>
      </c>
      <c r="R544">
        <f>Derived_Metrics[[#This Row],[Selling Price]]*Derived_Metrics[[#This Row],[Quantity]]</f>
        <v>690.84</v>
      </c>
      <c r="S544" s="2">
        <f>IF(Derived_Metrics[[#This Row],[Revenue]]=0,0,Derived_Metrics[[#This Row],[Profit]]/Derived_Metrics[[#This Row],[Revenue]])</f>
        <v>3.3333333333333333E-2</v>
      </c>
      <c r="T544" t="str">
        <f>IF(Derived_Metrics[[#This Row],[Profit]]&lt;0, "Loss","Profit")</f>
        <v>Profit</v>
      </c>
      <c r="U544" s="5">
        <f>Derived_Metrics[[#This Row],[Selling Price]]*Derived_Metrics[[#This Row],[Quantity]]*Derived_Metrics[[#This Row],[Discount]]</f>
        <v>138.16800000000001</v>
      </c>
      <c r="V544" t="str">
        <f>IF(Derived_Metrics[[#This Row],[Discount]]&gt;0,"Discount Applied","No Discount")</f>
        <v>Discount Applied</v>
      </c>
      <c r="W544" t="str">
        <f>IF(Derived_Metrics[[#This Row],[Discount]]&gt;0.3,"High Discount","Low Discount")</f>
        <v>Low Discount</v>
      </c>
      <c r="X544" s="13">
        <f>SUMIFS(Derived_Metrics[Customer_Revenue_Share],Derived_Metrics[Customee_ Revenue _Rank],"&lt;="&amp;Derived_Metrics[[#This Row],[Customee_ Revenue _Rank]])</f>
        <v>0.99356063465487232</v>
      </c>
      <c r="Y544" t="str">
        <f>IF(Derived_Metrics[[#This Row],[Cumulative_Revenue_%]]&lt;=0.8,"Top 80% Revenue","Remaining 20% Revenue")</f>
        <v>Remaining 20% Revenue</v>
      </c>
    </row>
    <row r="545" spans="1:25" x14ac:dyDescent="0.25">
      <c r="A545" t="s">
        <v>2372</v>
      </c>
      <c r="B545" s="1">
        <v>42870</v>
      </c>
      <c r="C545" t="s">
        <v>2375</v>
      </c>
      <c r="D545" s="4">
        <f>SUMIFS(Derived_Metrics[Revenue],Derived_Metrics[Customer ID],Derived_Metrics[[#This Row],[Customer ID]])</f>
        <v>969.18400000000008</v>
      </c>
      <c r="E545" s="4">
        <f>SUMIFS(Derived_Metrics[Profit],Derived_Metrics[Customer ID],Derived_Metrics[[#This Row],[Customer ID]])</f>
        <v>9.8622000000000014</v>
      </c>
      <c r="F545" s="5">
        <f>_xlfn.PERCENTRANK.INC(Derived_Metrics[Customer Revenue],Derived_Metrics[[#This Row],[Customer Revenue]])</f>
        <v>0.155</v>
      </c>
      <c r="G545" s="5" t="str" cm="1">
        <f t="array" ref="G545">_xlfn.IFS(Derived_Metrics[[#This Row],[Customer Revenue Percentile]]&gt;=0.8,"High Value",Derived_Metrics[[#This Row],[Customer Revenue Percentile]]&gt;=0.4,"Medium Value",TRUE,"Low Value")</f>
        <v>Low Value</v>
      </c>
      <c r="H545" s="12">
        <f>_xlfn.RANK.EQ(Derived_Metrics[[#This Row],[Customer Revenue]],Derived_Metrics[Customer Revenue],0)</f>
        <v>1788</v>
      </c>
      <c r="I545" s="15">
        <f>Derived_Metrics[[#This Row],[Customer Revenue]]/SUM(Derived_Metrics[Customer Revenue])</f>
        <v>6.2210058472294663E-5</v>
      </c>
      <c r="J545" t="s">
        <v>1313</v>
      </c>
      <c r="K545" s="5">
        <f>SUMIFS(Derived_Metrics[Revenue],Derived_Metrics[Product ID],Derived_Metrics[[#This Row],[Product ID]])</f>
        <v>3140.8560000000007</v>
      </c>
      <c r="L545" s="5">
        <f>SUMIFS(Derived_Metrics[Profit],Derived_Metrics[Product ID],Derived_Metrics[[#This Row],[Product ID]])</f>
        <v>180.0198</v>
      </c>
      <c r="M545" s="5" t="str">
        <f>IF(AND(Derived_Metrics[[#This Row],[Product Revenue]]&gt;AVERAGE(Derived_Metrics[Product Revenue]),Derived_Metrics[[#This Row],[Product Profit]]&lt;0),"high sales Low Profit","Normal")</f>
        <v>Normal</v>
      </c>
      <c r="N545">
        <v>39.96</v>
      </c>
      <c r="O545">
        <v>2</v>
      </c>
      <c r="P545">
        <v>0</v>
      </c>
      <c r="Q545">
        <v>17.1828</v>
      </c>
      <c r="R545">
        <f>Derived_Metrics[[#This Row],[Selling Price]]*Derived_Metrics[[#This Row],[Quantity]]</f>
        <v>79.92</v>
      </c>
      <c r="S545" s="2">
        <f>IF(Derived_Metrics[[#This Row],[Revenue]]=0,0,Derived_Metrics[[#This Row],[Profit]]/Derived_Metrics[[#This Row],[Revenue]])</f>
        <v>0.215</v>
      </c>
      <c r="T545" t="str">
        <f>IF(Derived_Metrics[[#This Row],[Profit]]&lt;0, "Loss","Profit")</f>
        <v>Profit</v>
      </c>
      <c r="U545" s="5">
        <f>Derived_Metrics[[#This Row],[Selling Price]]*Derived_Metrics[[#This Row],[Quantity]]*Derived_Metrics[[#This Row],[Discount]]</f>
        <v>0</v>
      </c>
      <c r="V545" t="str">
        <f>IF(Derived_Metrics[[#This Row],[Discount]]&gt;0,"Discount Applied","No Discount")</f>
        <v>No Discount</v>
      </c>
      <c r="W545" t="str">
        <f>IF(Derived_Metrics[[#This Row],[Discount]]&gt;0.3,"High Discount","Low Discount")</f>
        <v>Low Discount</v>
      </c>
      <c r="X545" s="13">
        <f>SUMIFS(Derived_Metrics[Customer_Revenue_Share],Derived_Metrics[Customee_ Revenue _Rank],"&lt;="&amp;Derived_Metrics[[#This Row],[Customee_ Revenue _Rank]])</f>
        <v>0.99066040961632496</v>
      </c>
      <c r="Y545" t="str">
        <f>IF(Derived_Metrics[[#This Row],[Cumulative_Revenue_%]]&lt;=0.8,"Top 80% Revenue","Remaining 20% Revenue")</f>
        <v>Remaining 20% Revenue</v>
      </c>
    </row>
    <row r="546" spans="1:25" x14ac:dyDescent="0.25">
      <c r="A546" t="s">
        <v>2372</v>
      </c>
      <c r="B546" s="1">
        <v>42870</v>
      </c>
      <c r="C546" t="s">
        <v>2375</v>
      </c>
      <c r="D546" s="4">
        <f>SUMIFS(Derived_Metrics[Revenue],Derived_Metrics[Customer ID],Derived_Metrics[[#This Row],[Customer ID]])</f>
        <v>969.18400000000008</v>
      </c>
      <c r="E546" s="4">
        <f>SUMIFS(Derived_Metrics[Profit],Derived_Metrics[Customer ID],Derived_Metrics[[#This Row],[Customer ID]])</f>
        <v>9.8622000000000014</v>
      </c>
      <c r="F546" s="5">
        <f>_xlfn.PERCENTRANK.INC(Derived_Metrics[Customer Revenue],Derived_Metrics[[#This Row],[Customer Revenue]])</f>
        <v>0.155</v>
      </c>
      <c r="G546" s="5" t="str" cm="1">
        <f t="array" ref="G546">_xlfn.IFS(Derived_Metrics[[#This Row],[Customer Revenue Percentile]]&gt;=0.8,"High Value",Derived_Metrics[[#This Row],[Customer Revenue Percentile]]&gt;=0.4,"Medium Value",TRUE,"Low Value")</f>
        <v>Low Value</v>
      </c>
      <c r="H546" s="12">
        <f>_xlfn.RANK.EQ(Derived_Metrics[[#This Row],[Customer Revenue]],Derived_Metrics[Customer Revenue],0)</f>
        <v>1788</v>
      </c>
      <c r="I546" s="15">
        <f>Derived_Metrics[[#This Row],[Customer Revenue]]/SUM(Derived_Metrics[Customer Revenue])</f>
        <v>6.2210058472294663E-5</v>
      </c>
      <c r="J546" t="s">
        <v>2377</v>
      </c>
      <c r="K546" s="5">
        <f>SUMIFS(Derived_Metrics[Revenue],Derived_Metrics[Product ID],Derived_Metrics[[#This Row],[Product ID]])</f>
        <v>676.65599999999995</v>
      </c>
      <c r="L546" s="5">
        <f>SUMIFS(Derived_Metrics[Profit],Derived_Metrics[Product ID],Derived_Metrics[[#This Row],[Product ID]])</f>
        <v>14.918400000000002</v>
      </c>
      <c r="M546" s="5" t="str">
        <f>IF(AND(Derived_Metrics[[#This Row],[Product Revenue]]&gt;AVERAGE(Derived_Metrics[Product Revenue]),Derived_Metrics[[#This Row],[Product Profit]]&lt;0),"high sales Low Profit","Normal")</f>
        <v>Normal</v>
      </c>
      <c r="N546">
        <v>42.624000000000002</v>
      </c>
      <c r="O546">
        <v>2</v>
      </c>
      <c r="P546">
        <v>0.2</v>
      </c>
      <c r="Q546">
        <v>4.2624000000000004</v>
      </c>
      <c r="R546">
        <f>Derived_Metrics[[#This Row],[Selling Price]]*Derived_Metrics[[#This Row],[Quantity]]</f>
        <v>85.248000000000005</v>
      </c>
      <c r="S546" s="2">
        <f>IF(Derived_Metrics[[#This Row],[Revenue]]=0,0,Derived_Metrics[[#This Row],[Profit]]/Derived_Metrics[[#This Row],[Revenue]])</f>
        <v>0.05</v>
      </c>
      <c r="T546" t="str">
        <f>IF(Derived_Metrics[[#This Row],[Profit]]&lt;0, "Loss","Profit")</f>
        <v>Profit</v>
      </c>
      <c r="U546" s="5">
        <f>Derived_Metrics[[#This Row],[Selling Price]]*Derived_Metrics[[#This Row],[Quantity]]*Derived_Metrics[[#This Row],[Discount]]</f>
        <v>17.049600000000002</v>
      </c>
      <c r="V546" t="str">
        <f>IF(Derived_Metrics[[#This Row],[Discount]]&gt;0,"Discount Applied","No Discount")</f>
        <v>Discount Applied</v>
      </c>
      <c r="W546" t="str">
        <f>IF(Derived_Metrics[[#This Row],[Discount]]&gt;0.3,"High Discount","Low Discount")</f>
        <v>Low Discount</v>
      </c>
      <c r="X546" s="13">
        <f>SUMIFS(Derived_Metrics[Customer_Revenue_Share],Derived_Metrics[Customee_ Revenue _Rank],"&lt;="&amp;Derived_Metrics[[#This Row],[Customee_ Revenue _Rank]])</f>
        <v>0.99066040961632496</v>
      </c>
      <c r="Y546" t="str">
        <f>IF(Derived_Metrics[[#This Row],[Cumulative_Revenue_%]]&lt;=0.8,"Top 80% Revenue","Remaining 20% Revenue")</f>
        <v>Remaining 20% Revenue</v>
      </c>
    </row>
    <row r="547" spans="1:25" x14ac:dyDescent="0.25">
      <c r="A547" t="s">
        <v>2372</v>
      </c>
      <c r="B547" s="1">
        <v>42870</v>
      </c>
      <c r="C547" t="s">
        <v>2375</v>
      </c>
      <c r="D547" s="4">
        <f>SUMIFS(Derived_Metrics[Revenue],Derived_Metrics[Customer ID],Derived_Metrics[[#This Row],[Customer ID]])</f>
        <v>969.18400000000008</v>
      </c>
      <c r="E547" s="4">
        <f>SUMIFS(Derived_Metrics[Profit],Derived_Metrics[Customer ID],Derived_Metrics[[#This Row],[Customer ID]])</f>
        <v>9.8622000000000014</v>
      </c>
      <c r="F547" s="5">
        <f>_xlfn.PERCENTRANK.INC(Derived_Metrics[Customer Revenue],Derived_Metrics[[#This Row],[Customer Revenue]])</f>
        <v>0.155</v>
      </c>
      <c r="G547" s="5" t="str" cm="1">
        <f t="array" ref="G547">_xlfn.IFS(Derived_Metrics[[#This Row],[Customer Revenue Percentile]]&gt;=0.8,"High Value",Derived_Metrics[[#This Row],[Customer Revenue Percentile]]&gt;=0.4,"Medium Value",TRUE,"Low Value")</f>
        <v>Low Value</v>
      </c>
      <c r="H547" s="12">
        <f>_xlfn.RANK.EQ(Derived_Metrics[[#This Row],[Customer Revenue]],Derived_Metrics[Customer Revenue],0)</f>
        <v>1788</v>
      </c>
      <c r="I547" s="15">
        <f>Derived_Metrics[[#This Row],[Customer Revenue]]/SUM(Derived_Metrics[Customer Revenue])</f>
        <v>6.2210058472294663E-5</v>
      </c>
      <c r="J547" t="s">
        <v>265</v>
      </c>
      <c r="K547" s="5">
        <f>SUMIFS(Derived_Metrics[Revenue],Derived_Metrics[Product ID],Derived_Metrics[[#This Row],[Product ID]])</f>
        <v>58029.619999999995</v>
      </c>
      <c r="L547" s="5">
        <f>SUMIFS(Derived_Metrics[Profit],Derived_Metrics[Product ID],Derived_Metrics[[#This Row],[Product ID]])</f>
        <v>1179.3740000000003</v>
      </c>
      <c r="M547" s="5" t="str">
        <f>IF(AND(Derived_Metrics[[#This Row],[Product Revenue]]&gt;AVERAGE(Derived_Metrics[Product Revenue]),Derived_Metrics[[#This Row],[Product Profit]]&lt;0),"high sales Low Profit","Normal")</f>
        <v>Normal</v>
      </c>
      <c r="N547">
        <v>220.96</v>
      </c>
      <c r="O547">
        <v>1</v>
      </c>
      <c r="P547">
        <v>0.2</v>
      </c>
      <c r="Q547">
        <v>24.858000000000001</v>
      </c>
      <c r="R547">
        <f>Derived_Metrics[[#This Row],[Selling Price]]*Derived_Metrics[[#This Row],[Quantity]]</f>
        <v>220.96</v>
      </c>
      <c r="S547" s="2">
        <f>IF(Derived_Metrics[[#This Row],[Revenue]]=0,0,Derived_Metrics[[#This Row],[Profit]]/Derived_Metrics[[#This Row],[Revenue]])</f>
        <v>0.1125</v>
      </c>
      <c r="T547" t="str">
        <f>IF(Derived_Metrics[[#This Row],[Profit]]&lt;0, "Loss","Profit")</f>
        <v>Profit</v>
      </c>
      <c r="U547" s="5">
        <f>Derived_Metrics[[#This Row],[Selling Price]]*Derived_Metrics[[#This Row],[Quantity]]*Derived_Metrics[[#This Row],[Discount]]</f>
        <v>44.192000000000007</v>
      </c>
      <c r="V547" t="str">
        <f>IF(Derived_Metrics[[#This Row],[Discount]]&gt;0,"Discount Applied","No Discount")</f>
        <v>Discount Applied</v>
      </c>
      <c r="W547" t="str">
        <f>IF(Derived_Metrics[[#This Row],[Discount]]&gt;0.3,"High Discount","Low Discount")</f>
        <v>Low Discount</v>
      </c>
      <c r="X547" s="13">
        <f>SUMIFS(Derived_Metrics[Customer_Revenue_Share],Derived_Metrics[Customee_ Revenue _Rank],"&lt;="&amp;Derived_Metrics[[#This Row],[Customee_ Revenue _Rank]])</f>
        <v>0.99066040961632496</v>
      </c>
      <c r="Y547" t="str">
        <f>IF(Derived_Metrics[[#This Row],[Cumulative_Revenue_%]]&lt;=0.8,"Top 80% Revenue","Remaining 20% Revenue")</f>
        <v>Remaining 20% Revenue</v>
      </c>
    </row>
    <row r="548" spans="1:25" x14ac:dyDescent="0.25">
      <c r="A548" t="s">
        <v>2379</v>
      </c>
      <c r="B548" s="1">
        <v>42131</v>
      </c>
      <c r="C548" t="s">
        <v>1808</v>
      </c>
      <c r="D548" s="4">
        <f>SUMIFS(Derived_Metrics[Revenue],Derived_Metrics[Customer ID],Derived_Metrics[[#This Row],[Customer ID]])</f>
        <v>186.36799999999999</v>
      </c>
      <c r="E548" s="4">
        <f>SUMIFS(Derived_Metrics[Profit],Derived_Metrics[Customer ID],Derived_Metrics[[#This Row],[Customer ID]])</f>
        <v>12.8744</v>
      </c>
      <c r="F548" s="5">
        <f>_xlfn.PERCENTRANK.INC(Derived_Metrics[Customer Revenue],Derived_Metrics[[#This Row],[Customer Revenue]])</f>
        <v>3.3000000000000002E-2</v>
      </c>
      <c r="G548" s="5" t="str" cm="1">
        <f t="array" ref="G548">_xlfn.IFS(Derived_Metrics[[#This Row],[Customer Revenue Percentile]]&gt;=0.8,"High Value",Derived_Metrics[[#This Row],[Customer Revenue Percentile]]&gt;=0.4,"Medium Value",TRUE,"Low Value")</f>
        <v>Low Value</v>
      </c>
      <c r="H548" s="12">
        <f>_xlfn.RANK.EQ(Derived_Metrics[[#This Row],[Customer Revenue]],Derived_Metrics[Customer Revenue],0)</f>
        <v>2048</v>
      </c>
      <c r="I548" s="15">
        <f>Derived_Metrics[[#This Row],[Customer Revenue]]/SUM(Derived_Metrics[Customer Revenue])</f>
        <v>1.1962603775304391E-5</v>
      </c>
      <c r="J548" t="s">
        <v>2380</v>
      </c>
      <c r="K548" s="5">
        <f>SUMIFS(Derived_Metrics[Revenue],Derived_Metrics[Product ID],Derived_Metrics[[#This Row],[Product ID]])</f>
        <v>284.59199999999998</v>
      </c>
      <c r="L548" s="5">
        <f>SUMIFS(Derived_Metrics[Profit],Derived_Metrics[Product ID],Derived_Metrics[[#This Row],[Product ID]])</f>
        <v>17.1248</v>
      </c>
      <c r="M548" s="5" t="str">
        <f>IF(AND(Derived_Metrics[[#This Row],[Product Revenue]]&gt;AVERAGE(Derived_Metrics[Product Revenue]),Derived_Metrics[[#This Row],[Product Profit]]&lt;0),"high sales Low Profit","Normal")</f>
        <v>Normal</v>
      </c>
      <c r="N548">
        <v>4.9279999999999999</v>
      </c>
      <c r="O548">
        <v>2</v>
      </c>
      <c r="P548">
        <v>0.2</v>
      </c>
      <c r="Q548">
        <v>0.73919999999999997</v>
      </c>
      <c r="R548">
        <f>Derived_Metrics[[#This Row],[Selling Price]]*Derived_Metrics[[#This Row],[Quantity]]</f>
        <v>9.8559999999999999</v>
      </c>
      <c r="S548" s="2">
        <f>IF(Derived_Metrics[[#This Row],[Revenue]]=0,0,Derived_Metrics[[#This Row],[Profit]]/Derived_Metrics[[#This Row],[Revenue]])</f>
        <v>7.4999999999999997E-2</v>
      </c>
      <c r="T548" t="str">
        <f>IF(Derived_Metrics[[#This Row],[Profit]]&lt;0, "Loss","Profit")</f>
        <v>Profit</v>
      </c>
      <c r="U548" s="5">
        <f>Derived_Metrics[[#This Row],[Selling Price]]*Derived_Metrics[[#This Row],[Quantity]]*Derived_Metrics[[#This Row],[Discount]]</f>
        <v>1.9712000000000001</v>
      </c>
      <c r="V548" t="str">
        <f>IF(Derived_Metrics[[#This Row],[Discount]]&gt;0,"Discount Applied","No Discount")</f>
        <v>Discount Applied</v>
      </c>
      <c r="W548" t="str">
        <f>IF(Derived_Metrics[[#This Row],[Discount]]&gt;0.3,"High Discount","Low Discount")</f>
        <v>Low Discount</v>
      </c>
      <c r="X548" s="13">
        <f>SUMIFS(Derived_Metrics[Customer_Revenue_Share],Derived_Metrics[Customee_ Revenue _Rank],"&lt;="&amp;Derived_Metrics[[#This Row],[Customee_ Revenue _Rank]])</f>
        <v>0.99958896656979668</v>
      </c>
      <c r="Y548" t="str">
        <f>IF(Derived_Metrics[[#This Row],[Cumulative_Revenue_%]]&lt;=0.8,"Top 80% Revenue","Remaining 20% Revenue")</f>
        <v>Remaining 20% Revenue</v>
      </c>
    </row>
    <row r="549" spans="1:25" x14ac:dyDescent="0.25">
      <c r="A549" t="s">
        <v>2382</v>
      </c>
      <c r="B549" s="1">
        <v>43075</v>
      </c>
      <c r="C549" t="s">
        <v>2384</v>
      </c>
      <c r="D549" s="4">
        <f>SUMIFS(Derived_Metrics[Revenue],Derived_Metrics[Customer ID],Derived_Metrics[[#This Row],[Customer ID]])</f>
        <v>3432.96</v>
      </c>
      <c r="E549" s="4">
        <f>SUMIFS(Derived_Metrics[Profit],Derived_Metrics[Customer ID],Derived_Metrics[[#This Row],[Customer ID]])</f>
        <v>143.04</v>
      </c>
      <c r="F549" s="5">
        <f>_xlfn.PERCENTRANK.INC(Derived_Metrics[Customer Revenue],Derived_Metrics[[#This Row],[Customer Revenue]])</f>
        <v>0.435</v>
      </c>
      <c r="G549" s="5" t="str" cm="1">
        <f t="array" ref="G549">_xlfn.IFS(Derived_Metrics[[#This Row],[Customer Revenue Percentile]]&gt;=0.8,"High Value",Derived_Metrics[[#This Row],[Customer Revenue Percentile]]&gt;=0.4,"Medium Value",TRUE,"Low Value")</f>
        <v>Medium Value</v>
      </c>
      <c r="H549" s="12">
        <f>_xlfn.RANK.EQ(Derived_Metrics[[#This Row],[Customer Revenue]],Derived_Metrics[Customer Revenue],0)</f>
        <v>1198</v>
      </c>
      <c r="I549" s="15">
        <f>Derived_Metrics[[#This Row],[Customer Revenue]]/SUM(Derived_Metrics[Customer Revenue])</f>
        <v>2.2035510525663721E-4</v>
      </c>
      <c r="J549" t="s">
        <v>651</v>
      </c>
      <c r="K549" s="5">
        <f>SUMIFS(Derived_Metrics[Revenue],Derived_Metrics[Product ID],Derived_Metrics[[#This Row],[Product ID]])</f>
        <v>28298.079999999998</v>
      </c>
      <c r="L549" s="5">
        <f>SUMIFS(Derived_Metrics[Profit],Derived_Metrics[Product ID],Derived_Metrics[[#This Row],[Product ID]])</f>
        <v>870.16000000000008</v>
      </c>
      <c r="M549" s="5" t="str">
        <f>IF(AND(Derived_Metrics[[#This Row],[Product Revenue]]&gt;AVERAGE(Derived_Metrics[Product Revenue]),Derived_Metrics[[#This Row],[Product Profit]]&lt;0),"high sales Low Profit","Normal")</f>
        <v>Normal</v>
      </c>
      <c r="N549">
        <v>858.24</v>
      </c>
      <c r="O549">
        <v>4</v>
      </c>
      <c r="P549">
        <v>0.1</v>
      </c>
      <c r="Q549">
        <v>143.04</v>
      </c>
      <c r="R549">
        <f>Derived_Metrics[[#This Row],[Selling Price]]*Derived_Metrics[[#This Row],[Quantity]]</f>
        <v>3432.96</v>
      </c>
      <c r="S549" s="2">
        <f>IF(Derived_Metrics[[#This Row],[Revenue]]=0,0,Derived_Metrics[[#This Row],[Profit]]/Derived_Metrics[[#This Row],[Revenue]])</f>
        <v>4.1666666666666664E-2</v>
      </c>
      <c r="T549" t="str">
        <f>IF(Derived_Metrics[[#This Row],[Profit]]&lt;0, "Loss","Profit")</f>
        <v>Profit</v>
      </c>
      <c r="U549" s="5">
        <f>Derived_Metrics[[#This Row],[Selling Price]]*Derived_Metrics[[#This Row],[Quantity]]*Derived_Metrics[[#This Row],[Discount]]</f>
        <v>343.29600000000005</v>
      </c>
      <c r="V549" t="str">
        <f>IF(Derived_Metrics[[#This Row],[Discount]]&gt;0,"Discount Applied","No Discount")</f>
        <v>Discount Applied</v>
      </c>
      <c r="W549" t="str">
        <f>IF(Derived_Metrics[[#This Row],[Discount]]&gt;0.3,"High Discount","Low Discount")</f>
        <v>Low Discount</v>
      </c>
      <c r="X549" s="13">
        <f>SUMIFS(Derived_Metrics[Customer_Revenue_Share],Derived_Metrics[Customee_ Revenue _Rank],"&lt;="&amp;Derived_Metrics[[#This Row],[Customee_ Revenue _Rank]])</f>
        <v>0.90986224528760862</v>
      </c>
      <c r="Y549" t="str">
        <f>IF(Derived_Metrics[[#This Row],[Cumulative_Revenue_%]]&lt;=0.8,"Top 80% Revenue","Remaining 20% Revenue")</f>
        <v>Remaining 20% Revenue</v>
      </c>
    </row>
    <row r="550" spans="1:25" x14ac:dyDescent="0.25">
      <c r="A550" t="s">
        <v>2386</v>
      </c>
      <c r="B550" s="1">
        <v>42477</v>
      </c>
      <c r="C550" t="s">
        <v>2062</v>
      </c>
      <c r="D550" s="4">
        <f>SUMIFS(Derived_Metrics[Revenue],Derived_Metrics[Customer ID],Derived_Metrics[[#This Row],[Customer ID]])</f>
        <v>1303.95</v>
      </c>
      <c r="E550" s="4">
        <f>SUMIFS(Derived_Metrics[Profit],Derived_Metrics[Customer ID],Derived_Metrics[[#This Row],[Customer ID]])</f>
        <v>-48.234099999999998</v>
      </c>
      <c r="F550" s="5">
        <f>_xlfn.PERCENTRANK.INC(Derived_Metrics[Customer Revenue],Derived_Metrics[[#This Row],[Customer Revenue]])</f>
        <v>0.20200000000000001</v>
      </c>
      <c r="G550" s="5" t="str" cm="1">
        <f t="array" ref="G550">_xlfn.IFS(Derived_Metrics[[#This Row],[Customer Revenue Percentile]]&gt;=0.8,"High Value",Derived_Metrics[[#This Row],[Customer Revenue Percentile]]&gt;=0.4,"Medium Value",TRUE,"Low Value")</f>
        <v>Low Value</v>
      </c>
      <c r="H550" s="12">
        <f>_xlfn.RANK.EQ(Derived_Metrics[[#This Row],[Customer Revenue]],Derived_Metrics[Customer Revenue],0)</f>
        <v>1688</v>
      </c>
      <c r="I550" s="15">
        <f>Derived_Metrics[[#This Row],[Customer Revenue]]/SUM(Derived_Metrics[Customer Revenue])</f>
        <v>8.3698044690119346E-5</v>
      </c>
      <c r="J550" t="s">
        <v>551</v>
      </c>
      <c r="K550" s="5">
        <f>SUMIFS(Derived_Metrics[Revenue],Derived_Metrics[Product ID],Derived_Metrics[[#This Row],[Product ID]])</f>
        <v>208.35599999999999</v>
      </c>
      <c r="L550" s="5">
        <f>SUMIFS(Derived_Metrics[Profit],Derived_Metrics[Product ID],Derived_Metrics[[#This Row],[Product ID]])</f>
        <v>14.55</v>
      </c>
      <c r="M550" s="5" t="str">
        <f>IF(AND(Derived_Metrics[[#This Row],[Product Revenue]]&gt;AVERAGE(Derived_Metrics[Product Revenue]),Derived_Metrics[[#This Row],[Product Profit]]&lt;0),"high sales Low Profit","Normal")</f>
        <v>Normal</v>
      </c>
      <c r="N550">
        <v>18.623999999999999</v>
      </c>
      <c r="O550">
        <v>8</v>
      </c>
      <c r="P550">
        <v>0.2</v>
      </c>
      <c r="Q550">
        <v>6.2855999999999996</v>
      </c>
      <c r="R550">
        <f>Derived_Metrics[[#This Row],[Selling Price]]*Derived_Metrics[[#This Row],[Quantity]]</f>
        <v>148.99199999999999</v>
      </c>
      <c r="S550" s="2">
        <f>IF(Derived_Metrics[[#This Row],[Revenue]]=0,0,Derived_Metrics[[#This Row],[Profit]]/Derived_Metrics[[#This Row],[Revenue]])</f>
        <v>4.2187500000000003E-2</v>
      </c>
      <c r="T550" t="str">
        <f>IF(Derived_Metrics[[#This Row],[Profit]]&lt;0, "Loss","Profit")</f>
        <v>Profit</v>
      </c>
      <c r="U550" s="5">
        <f>Derived_Metrics[[#This Row],[Selling Price]]*Derived_Metrics[[#This Row],[Quantity]]*Derived_Metrics[[#This Row],[Discount]]</f>
        <v>29.798400000000001</v>
      </c>
      <c r="V550" t="str">
        <f>IF(Derived_Metrics[[#This Row],[Discount]]&gt;0,"Discount Applied","No Discount")</f>
        <v>Discount Applied</v>
      </c>
      <c r="W550" t="str">
        <f>IF(Derived_Metrics[[#This Row],[Discount]]&gt;0.3,"High Discount","Low Discount")</f>
        <v>Low Discount</v>
      </c>
      <c r="X550" s="13">
        <f>SUMIFS(Derived_Metrics[Customer_Revenue_Share],Derived_Metrics[Customee_ Revenue _Rank],"&lt;="&amp;Derived_Metrics[[#This Row],[Customee_ Revenue _Rank]])</f>
        <v>0.98380673760844595</v>
      </c>
      <c r="Y550" t="str">
        <f>IF(Derived_Metrics[[#This Row],[Cumulative_Revenue_%]]&lt;=0.8,"Top 80% Revenue","Remaining 20% Revenue")</f>
        <v>Remaining 20% Revenue</v>
      </c>
    </row>
    <row r="551" spans="1:25" x14ac:dyDescent="0.25">
      <c r="A551" t="s">
        <v>2389</v>
      </c>
      <c r="B551" s="1">
        <v>41829</v>
      </c>
      <c r="C551" t="s">
        <v>2390</v>
      </c>
      <c r="D551" s="4">
        <f>SUMIFS(Derived_Metrics[Revenue],Derived_Metrics[Customer ID],Derived_Metrics[[#This Row],[Customer ID]])</f>
        <v>5703.3539999999994</v>
      </c>
      <c r="E551" s="4">
        <f>SUMIFS(Derived_Metrics[Profit],Derived_Metrics[Customer ID],Derived_Metrics[[#This Row],[Customer ID]])</f>
        <v>283.30529999999999</v>
      </c>
      <c r="F551" s="5">
        <f>_xlfn.PERCENTRANK.INC(Derived_Metrics[Customer Revenue],Derived_Metrics[[#This Row],[Customer Revenue]])</f>
        <v>0.58599999999999997</v>
      </c>
      <c r="G551" s="5" t="str" cm="1">
        <f t="array" ref="G551">_xlfn.IFS(Derived_Metrics[[#This Row],[Customer Revenue Percentile]]&gt;=0.8,"High Value",Derived_Metrics[[#This Row],[Customer Revenue Percentile]]&gt;=0.4,"Medium Value",TRUE,"Low Value")</f>
        <v>Medium Value</v>
      </c>
      <c r="H551" s="12">
        <f>_xlfn.RANK.EQ(Derived_Metrics[[#This Row],[Customer Revenue]],Derived_Metrics[Customer Revenue],0)</f>
        <v>875</v>
      </c>
      <c r="I551" s="15">
        <f>Derived_Metrics[[#This Row],[Customer Revenue]]/SUM(Derived_Metrics[Customer Revenue])</f>
        <v>3.660873330845284E-4</v>
      </c>
      <c r="J551" t="s">
        <v>1544</v>
      </c>
      <c r="K551" s="5">
        <f>SUMIFS(Derived_Metrics[Revenue],Derived_Metrics[Product ID],Derived_Metrics[[#This Row],[Product ID]])</f>
        <v>1453.568</v>
      </c>
      <c r="L551" s="5">
        <f>SUMIFS(Derived_Metrics[Profit],Derived_Metrics[Product ID],Derived_Metrics[[#This Row],[Product ID]])</f>
        <v>116.7148</v>
      </c>
      <c r="M551" s="5" t="str">
        <f>IF(AND(Derived_Metrics[[#This Row],[Product Revenue]]&gt;AVERAGE(Derived_Metrics[Product Revenue]),Derived_Metrics[[#This Row],[Product Profit]]&lt;0),"high sales Low Profit","Normal")</f>
        <v>Normal</v>
      </c>
      <c r="N551">
        <v>57.69</v>
      </c>
      <c r="O551">
        <v>3</v>
      </c>
      <c r="P551">
        <v>0</v>
      </c>
      <c r="Q551">
        <v>23.652899999999999</v>
      </c>
      <c r="R551">
        <f>Derived_Metrics[[#This Row],[Selling Price]]*Derived_Metrics[[#This Row],[Quantity]]</f>
        <v>173.07</v>
      </c>
      <c r="S551" s="2">
        <f>IF(Derived_Metrics[[#This Row],[Revenue]]=0,0,Derived_Metrics[[#This Row],[Profit]]/Derived_Metrics[[#This Row],[Revenue]])</f>
        <v>0.13666666666666666</v>
      </c>
      <c r="T551" t="str">
        <f>IF(Derived_Metrics[[#This Row],[Profit]]&lt;0, "Loss","Profit")</f>
        <v>Profit</v>
      </c>
      <c r="U551" s="5">
        <f>Derived_Metrics[[#This Row],[Selling Price]]*Derived_Metrics[[#This Row],[Quantity]]*Derived_Metrics[[#This Row],[Discount]]</f>
        <v>0</v>
      </c>
      <c r="V551" t="str">
        <f>IF(Derived_Metrics[[#This Row],[Discount]]&gt;0,"Discount Applied","No Discount")</f>
        <v>No Discount</v>
      </c>
      <c r="W551" t="str">
        <f>IF(Derived_Metrics[[#This Row],[Discount]]&gt;0.3,"High Discount","Low Discount")</f>
        <v>Low Discount</v>
      </c>
      <c r="X551" s="13">
        <f>SUMIFS(Derived_Metrics[Customer_Revenue_Share],Derived_Metrics[Customee_ Revenue _Rank],"&lt;="&amp;Derived_Metrics[[#This Row],[Customee_ Revenue _Rank]])</f>
        <v>0.81823220593006574</v>
      </c>
      <c r="Y551" t="str">
        <f>IF(Derived_Metrics[[#This Row],[Cumulative_Revenue_%]]&lt;=0.8,"Top 80% Revenue","Remaining 20% Revenue")</f>
        <v>Remaining 20% Revenue</v>
      </c>
    </row>
    <row r="552" spans="1:25" x14ac:dyDescent="0.25">
      <c r="A552" t="s">
        <v>2389</v>
      </c>
      <c r="B552" s="1">
        <v>41829</v>
      </c>
      <c r="C552" t="s">
        <v>2390</v>
      </c>
      <c r="D552" s="4">
        <f>SUMIFS(Derived_Metrics[Revenue],Derived_Metrics[Customer ID],Derived_Metrics[[#This Row],[Customer ID]])</f>
        <v>5703.3539999999994</v>
      </c>
      <c r="E552" s="4">
        <f>SUMIFS(Derived_Metrics[Profit],Derived_Metrics[Customer ID],Derived_Metrics[[#This Row],[Customer ID]])</f>
        <v>283.30529999999999</v>
      </c>
      <c r="F552" s="5">
        <f>_xlfn.PERCENTRANK.INC(Derived_Metrics[Customer Revenue],Derived_Metrics[[#This Row],[Customer Revenue]])</f>
        <v>0.58599999999999997</v>
      </c>
      <c r="G552" s="5" t="str" cm="1">
        <f t="array" ref="G552">_xlfn.IFS(Derived_Metrics[[#This Row],[Customer Revenue Percentile]]&gt;=0.8,"High Value",Derived_Metrics[[#This Row],[Customer Revenue Percentile]]&gt;=0.4,"Medium Value",TRUE,"Low Value")</f>
        <v>Medium Value</v>
      </c>
      <c r="H552" s="12">
        <f>_xlfn.RANK.EQ(Derived_Metrics[[#This Row],[Customer Revenue]],Derived_Metrics[Customer Revenue],0)</f>
        <v>875</v>
      </c>
      <c r="I552" s="15">
        <f>Derived_Metrics[[#This Row],[Customer Revenue]]/SUM(Derived_Metrics[Customer Revenue])</f>
        <v>3.660873330845284E-4</v>
      </c>
      <c r="J552" t="s">
        <v>2318</v>
      </c>
      <c r="K552" s="5">
        <f>SUMIFS(Derived_Metrics[Revenue],Derived_Metrics[Product ID],Derived_Metrics[[#This Row],[Product ID]])</f>
        <v>10958.4</v>
      </c>
      <c r="L552" s="5">
        <f>SUMIFS(Derived_Metrics[Profit],Derived_Metrics[Product ID],Derived_Metrics[[#This Row],[Product ID]])</f>
        <v>569.83680000000004</v>
      </c>
      <c r="M552" s="5" t="str">
        <f>IF(AND(Derived_Metrics[[#This Row],[Product Revenue]]&gt;AVERAGE(Derived_Metrics[Product Revenue]),Derived_Metrics[[#This Row],[Product Profit]]&lt;0),"high sales Low Profit","Normal")</f>
        <v>Normal</v>
      </c>
      <c r="N552">
        <v>821.88</v>
      </c>
      <c r="O552">
        <v>6</v>
      </c>
      <c r="P552">
        <v>0</v>
      </c>
      <c r="Q552">
        <v>213.68879999999999</v>
      </c>
      <c r="R552">
        <f>Derived_Metrics[[#This Row],[Selling Price]]*Derived_Metrics[[#This Row],[Quantity]]</f>
        <v>4931.28</v>
      </c>
      <c r="S552" s="2">
        <f>IF(Derived_Metrics[[#This Row],[Revenue]]=0,0,Derived_Metrics[[#This Row],[Profit]]/Derived_Metrics[[#This Row],[Revenue]])</f>
        <v>4.3333333333333335E-2</v>
      </c>
      <c r="T552" t="str">
        <f>IF(Derived_Metrics[[#This Row],[Profit]]&lt;0, "Loss","Profit")</f>
        <v>Profit</v>
      </c>
      <c r="U552" s="5">
        <f>Derived_Metrics[[#This Row],[Selling Price]]*Derived_Metrics[[#This Row],[Quantity]]*Derived_Metrics[[#This Row],[Discount]]</f>
        <v>0</v>
      </c>
      <c r="V552" t="str">
        <f>IF(Derived_Metrics[[#This Row],[Discount]]&gt;0,"Discount Applied","No Discount")</f>
        <v>No Discount</v>
      </c>
      <c r="W552" t="str">
        <f>IF(Derived_Metrics[[#This Row],[Discount]]&gt;0.3,"High Discount","Low Discount")</f>
        <v>Low Discount</v>
      </c>
      <c r="X552" s="13">
        <f>SUMIFS(Derived_Metrics[Customer_Revenue_Share],Derived_Metrics[Customee_ Revenue _Rank],"&lt;="&amp;Derived_Metrics[[#This Row],[Customee_ Revenue _Rank]])</f>
        <v>0.81823220593006574</v>
      </c>
      <c r="Y552" t="str">
        <f>IF(Derived_Metrics[[#This Row],[Cumulative_Revenue_%]]&lt;=0.8,"Top 80% Revenue","Remaining 20% Revenue")</f>
        <v>Remaining 20% Revenue</v>
      </c>
    </row>
    <row r="553" spans="1:25" x14ac:dyDescent="0.25">
      <c r="A553" t="s">
        <v>2394</v>
      </c>
      <c r="B553" s="1">
        <v>42639</v>
      </c>
      <c r="C553" t="s">
        <v>2395</v>
      </c>
      <c r="D553" s="4">
        <f>SUMIFS(Derived_Metrics[Revenue],Derived_Metrics[Customer ID],Derived_Metrics[[#This Row],[Customer ID]])</f>
        <v>7306.7874999999995</v>
      </c>
      <c r="E553" s="4">
        <f>SUMIFS(Derived_Metrics[Profit],Derived_Metrics[Customer ID],Derived_Metrics[[#This Row],[Customer ID]])</f>
        <v>168.2714</v>
      </c>
      <c r="F553" s="5">
        <f>_xlfn.PERCENTRANK.INC(Derived_Metrics[Customer Revenue],Derived_Metrics[[#This Row],[Customer Revenue]])</f>
        <v>0.65700000000000003</v>
      </c>
      <c r="G553" s="5" t="str" cm="1">
        <f t="array" ref="G553">_xlfn.IFS(Derived_Metrics[[#This Row],[Customer Revenue Percentile]]&gt;=0.8,"High Value",Derived_Metrics[[#This Row],[Customer Revenue Percentile]]&gt;=0.4,"Medium Value",TRUE,"Low Value")</f>
        <v>Medium Value</v>
      </c>
      <c r="H553" s="12">
        <f>_xlfn.RANK.EQ(Derived_Metrics[[#This Row],[Customer Revenue]],Derived_Metrics[Customer Revenue],0)</f>
        <v>722</v>
      </c>
      <c r="I553" s="15">
        <f>Derived_Metrics[[#This Row],[Customer Revenue]]/SUM(Derived_Metrics[Customer Revenue])</f>
        <v>4.690086481201007E-4</v>
      </c>
      <c r="J553" t="s">
        <v>1329</v>
      </c>
      <c r="K553" s="5">
        <f>SUMIFS(Derived_Metrics[Revenue],Derived_Metrics[Product ID],Derived_Metrics[[#This Row],[Product ID]])</f>
        <v>8447.1551999999992</v>
      </c>
      <c r="L553" s="5">
        <f>SUMIFS(Derived_Metrics[Profit],Derived_Metrics[Product ID],Derived_Metrics[[#This Row],[Product ID]])</f>
        <v>-612.93869999999993</v>
      </c>
      <c r="M553" s="5" t="str">
        <f>IF(AND(Derived_Metrics[[#This Row],[Product Revenue]]&gt;AVERAGE(Derived_Metrics[Product Revenue]),Derived_Metrics[[#This Row],[Product Profit]]&lt;0),"high sales Low Profit","Normal")</f>
        <v>Normal</v>
      </c>
      <c r="N553">
        <v>424.95749999999998</v>
      </c>
      <c r="O553">
        <v>5</v>
      </c>
      <c r="P553">
        <v>0.15</v>
      </c>
      <c r="Q553">
        <v>19.998000000000001</v>
      </c>
      <c r="R553">
        <f>Derived_Metrics[[#This Row],[Selling Price]]*Derived_Metrics[[#This Row],[Quantity]]</f>
        <v>2124.7874999999999</v>
      </c>
      <c r="S553" s="2">
        <f>IF(Derived_Metrics[[#This Row],[Revenue]]=0,0,Derived_Metrics[[#This Row],[Profit]]/Derived_Metrics[[#This Row],[Revenue]])</f>
        <v>9.4117647058823539E-3</v>
      </c>
      <c r="T553" t="str">
        <f>IF(Derived_Metrics[[#This Row],[Profit]]&lt;0, "Loss","Profit")</f>
        <v>Profit</v>
      </c>
      <c r="U553" s="5">
        <f>Derived_Metrics[[#This Row],[Selling Price]]*Derived_Metrics[[#This Row],[Quantity]]*Derived_Metrics[[#This Row],[Discount]]</f>
        <v>318.71812499999999</v>
      </c>
      <c r="V553" t="str">
        <f>IF(Derived_Metrics[[#This Row],[Discount]]&gt;0,"Discount Applied","No Discount")</f>
        <v>Discount Applied</v>
      </c>
      <c r="W553" t="str">
        <f>IF(Derived_Metrics[[#This Row],[Discount]]&gt;0.3,"High Discount","Low Discount")</f>
        <v>Low Discount</v>
      </c>
      <c r="X553" s="13">
        <f>SUMIFS(Derived_Metrics[Customer_Revenue_Share],Derived_Metrics[Customee_ Revenue _Rank],"&lt;="&amp;Derived_Metrics[[#This Row],[Customee_ Revenue _Rank]])</f>
        <v>0.75568471817600213</v>
      </c>
      <c r="Y553" t="str">
        <f>IF(Derived_Metrics[[#This Row],[Cumulative_Revenue_%]]&lt;=0.8,"Top 80% Revenue","Remaining 20% Revenue")</f>
        <v>Top 80% Revenue</v>
      </c>
    </row>
    <row r="554" spans="1:25" x14ac:dyDescent="0.25">
      <c r="A554" t="s">
        <v>2398</v>
      </c>
      <c r="B554" s="1">
        <v>42995</v>
      </c>
      <c r="C554" t="s">
        <v>403</v>
      </c>
      <c r="D554" s="4">
        <f>SUMIFS(Derived_Metrics[Revenue],Derived_Metrics[Customer ID],Derived_Metrics[[#This Row],[Customer ID]])</f>
        <v>7207.7</v>
      </c>
      <c r="E554" s="4">
        <f>SUMIFS(Derived_Metrics[Profit],Derived_Metrics[Customer ID],Derived_Metrics[[#This Row],[Customer ID]])</f>
        <v>161.40480000000002</v>
      </c>
      <c r="F554" s="5">
        <f>_xlfn.PERCENTRANK.INC(Derived_Metrics[Customer Revenue],Derived_Metrics[[#This Row],[Customer Revenue]])</f>
        <v>0.65600000000000003</v>
      </c>
      <c r="G554" s="5" t="str" cm="1">
        <f t="array" ref="G554">_xlfn.IFS(Derived_Metrics[[#This Row],[Customer Revenue Percentile]]&gt;=0.8,"High Value",Derived_Metrics[[#This Row],[Customer Revenue Percentile]]&gt;=0.4,"Medium Value",TRUE,"Low Value")</f>
        <v>Medium Value</v>
      </c>
      <c r="H554" s="12">
        <f>_xlfn.RANK.EQ(Derived_Metrics[[#This Row],[Customer Revenue]],Derived_Metrics[Customer Revenue],0)</f>
        <v>728</v>
      </c>
      <c r="I554" s="15">
        <f>Derived_Metrics[[#This Row],[Customer Revenue]]/SUM(Derived_Metrics[Customer Revenue])</f>
        <v>4.6264841191224598E-4</v>
      </c>
      <c r="J554" t="s">
        <v>2400</v>
      </c>
      <c r="K554" s="5">
        <f>SUMIFS(Derived_Metrics[Revenue],Derived_Metrics[Product ID],Derived_Metrics[[#This Row],[Product ID]])</f>
        <v>14653.32</v>
      </c>
      <c r="L554" s="5">
        <f>SUMIFS(Derived_Metrics[Profit],Derived_Metrics[Product ID],Derived_Metrics[[#This Row],[Product ID]])</f>
        <v>206.87040000000002</v>
      </c>
      <c r="M554" s="5" t="str">
        <f>IF(AND(Derived_Metrics[[#This Row],[Product Revenue]]&gt;AVERAGE(Derived_Metrics[Product Revenue]),Derived_Metrics[[#This Row],[Product Profit]]&lt;0),"high sales Low Profit","Normal")</f>
        <v>Normal</v>
      </c>
      <c r="N554">
        <v>1292.94</v>
      </c>
      <c r="O554">
        <v>3</v>
      </c>
      <c r="P554">
        <v>0</v>
      </c>
      <c r="Q554">
        <v>77.576400000000007</v>
      </c>
      <c r="R554">
        <f>Derived_Metrics[[#This Row],[Selling Price]]*Derived_Metrics[[#This Row],[Quantity]]</f>
        <v>3878.82</v>
      </c>
      <c r="S554" s="2">
        <f>IF(Derived_Metrics[[#This Row],[Revenue]]=0,0,Derived_Metrics[[#This Row],[Profit]]/Derived_Metrics[[#This Row],[Revenue]])</f>
        <v>0.02</v>
      </c>
      <c r="T554" t="str">
        <f>IF(Derived_Metrics[[#This Row],[Profit]]&lt;0, "Loss","Profit")</f>
        <v>Profit</v>
      </c>
      <c r="U554" s="5">
        <f>Derived_Metrics[[#This Row],[Selling Price]]*Derived_Metrics[[#This Row],[Quantity]]*Derived_Metrics[[#This Row],[Discount]]</f>
        <v>0</v>
      </c>
      <c r="V554" t="str">
        <f>IF(Derived_Metrics[[#This Row],[Discount]]&gt;0,"Discount Applied","No Discount")</f>
        <v>No Discount</v>
      </c>
      <c r="W554" t="str">
        <f>IF(Derived_Metrics[[#This Row],[Discount]]&gt;0.3,"High Discount","Low Discount")</f>
        <v>Low Discount</v>
      </c>
      <c r="X554" s="13">
        <f>SUMIFS(Derived_Metrics[Customer_Revenue_Share],Derived_Metrics[Customee_ Revenue _Rank],"&lt;="&amp;Derived_Metrics[[#This Row],[Customee_ Revenue _Rank]])</f>
        <v>0.75707266341173884</v>
      </c>
      <c r="Y554" t="str">
        <f>IF(Derived_Metrics[[#This Row],[Cumulative_Revenue_%]]&lt;=0.8,"Top 80% Revenue","Remaining 20% Revenue")</f>
        <v>Top 80% Revenue</v>
      </c>
    </row>
    <row r="555" spans="1:25" x14ac:dyDescent="0.25">
      <c r="A555" t="s">
        <v>2402</v>
      </c>
      <c r="B555" s="1">
        <v>42362</v>
      </c>
      <c r="C555" t="s">
        <v>2403</v>
      </c>
      <c r="D555" s="4">
        <f>SUMIFS(Derived_Metrics[Revenue],Derived_Metrics[Customer ID],Derived_Metrics[[#This Row],[Customer ID]])</f>
        <v>7117.2730000000001</v>
      </c>
      <c r="E555" s="4">
        <f>SUMIFS(Derived_Metrics[Profit],Derived_Metrics[Customer ID],Derived_Metrics[[#This Row],[Customer ID]])</f>
        <v>101.7414</v>
      </c>
      <c r="F555" s="5">
        <f>_xlfn.PERCENTRANK.INC(Derived_Metrics[Customer Revenue],Derived_Metrics[[#This Row],[Customer Revenue]])</f>
        <v>0.65300000000000002</v>
      </c>
      <c r="G555" s="5" t="str" cm="1">
        <f t="array" ref="G555">_xlfn.IFS(Derived_Metrics[[#This Row],[Customer Revenue Percentile]]&gt;=0.8,"High Value",Derived_Metrics[[#This Row],[Customer Revenue Percentile]]&gt;=0.4,"Medium Value",TRUE,"Low Value")</f>
        <v>Medium Value</v>
      </c>
      <c r="H555" s="12">
        <f>_xlfn.RANK.EQ(Derived_Metrics[[#This Row],[Customer Revenue]],Derived_Metrics[Customer Revenue],0)</f>
        <v>734</v>
      </c>
      <c r="I555" s="15">
        <f>Derived_Metrics[[#This Row],[Customer Revenue]]/SUM(Derived_Metrics[Customer Revenue])</f>
        <v>4.5684407655644752E-4</v>
      </c>
      <c r="J555" t="s">
        <v>265</v>
      </c>
      <c r="K555" s="5">
        <f>SUMIFS(Derived_Metrics[Revenue],Derived_Metrics[Product ID],Derived_Metrics[[#This Row],[Product ID]])</f>
        <v>58029.619999999995</v>
      </c>
      <c r="L555" s="5">
        <f>SUMIFS(Derived_Metrics[Profit],Derived_Metrics[Product ID],Derived_Metrics[[#This Row],[Product ID]])</f>
        <v>1179.3740000000003</v>
      </c>
      <c r="M555" s="5" t="str">
        <f>IF(AND(Derived_Metrics[[#This Row],[Product Revenue]]&gt;AVERAGE(Derived_Metrics[Product Revenue]),Derived_Metrics[[#This Row],[Product Profit]]&lt;0),"high sales Low Profit","Normal")</f>
        <v>Normal</v>
      </c>
      <c r="N555">
        <v>883.84</v>
      </c>
      <c r="O555">
        <v>4</v>
      </c>
      <c r="P555">
        <v>0.2</v>
      </c>
      <c r="Q555">
        <v>99.432000000000002</v>
      </c>
      <c r="R555">
        <f>Derived_Metrics[[#This Row],[Selling Price]]*Derived_Metrics[[#This Row],[Quantity]]</f>
        <v>3535.36</v>
      </c>
      <c r="S555" s="2">
        <f>IF(Derived_Metrics[[#This Row],[Revenue]]=0,0,Derived_Metrics[[#This Row],[Profit]]/Derived_Metrics[[#This Row],[Revenue]])</f>
        <v>2.8125000000000001E-2</v>
      </c>
      <c r="T555" t="str">
        <f>IF(Derived_Metrics[[#This Row],[Profit]]&lt;0, "Loss","Profit")</f>
        <v>Profit</v>
      </c>
      <c r="U555" s="5">
        <f>Derived_Metrics[[#This Row],[Selling Price]]*Derived_Metrics[[#This Row],[Quantity]]*Derived_Metrics[[#This Row],[Discount]]</f>
        <v>707.07200000000012</v>
      </c>
      <c r="V555" t="str">
        <f>IF(Derived_Metrics[[#This Row],[Discount]]&gt;0,"Discount Applied","No Discount")</f>
        <v>Discount Applied</v>
      </c>
      <c r="W555" t="str">
        <f>IF(Derived_Metrics[[#This Row],[Discount]]&gt;0.3,"High Discount","Low Discount")</f>
        <v>Low Discount</v>
      </c>
      <c r="X555" s="13">
        <f>SUMIFS(Derived_Metrics[Customer_Revenue_Share],Derived_Metrics[Customee_ Revenue _Rank],"&lt;="&amp;Derived_Metrics[[#This Row],[Customee_ Revenue _Rank]])</f>
        <v>0.75982644847186942</v>
      </c>
      <c r="Y555" t="str">
        <f>IF(Derived_Metrics[[#This Row],[Cumulative_Revenue_%]]&lt;=0.8,"Top 80% Revenue","Remaining 20% Revenue")</f>
        <v>Top 80% Revenue</v>
      </c>
    </row>
    <row r="556" spans="1:25" x14ac:dyDescent="0.25">
      <c r="A556" t="s">
        <v>2406</v>
      </c>
      <c r="B556" s="1">
        <v>42374</v>
      </c>
      <c r="C556" t="s">
        <v>2407</v>
      </c>
      <c r="D556" s="4">
        <f>SUMIFS(Derived_Metrics[Revenue],Derived_Metrics[Customer ID],Derived_Metrics[[#This Row],[Customer ID]])</f>
        <v>7727.2780000000002</v>
      </c>
      <c r="E556" s="4">
        <f>SUMIFS(Derived_Metrics[Profit],Derived_Metrics[Customer ID],Derived_Metrics[[#This Row],[Customer ID]])</f>
        <v>-192.02079999999998</v>
      </c>
      <c r="F556" s="5">
        <f>_xlfn.PERCENTRANK.INC(Derived_Metrics[Customer Revenue],Derived_Metrics[[#This Row],[Customer Revenue]])</f>
        <v>0.67800000000000005</v>
      </c>
      <c r="G556" s="5" t="str" cm="1">
        <f t="array" ref="G556">_xlfn.IFS(Derived_Metrics[[#This Row],[Customer Revenue Percentile]]&gt;=0.8,"High Value",Derived_Metrics[[#This Row],[Customer Revenue Percentile]]&gt;=0.4,"Medium Value",TRUE,"Low Value")</f>
        <v>Medium Value</v>
      </c>
      <c r="H556" s="12">
        <f>_xlfn.RANK.EQ(Derived_Metrics[[#This Row],[Customer Revenue]],Derived_Metrics[Customer Revenue],0)</f>
        <v>678</v>
      </c>
      <c r="I556" s="15">
        <f>Derived_Metrics[[#This Row],[Customer Revenue]]/SUM(Derived_Metrics[Customer Revenue])</f>
        <v>4.9599912525555116E-4</v>
      </c>
      <c r="J556" t="s">
        <v>227</v>
      </c>
      <c r="K556" s="5">
        <f>SUMIFS(Derived_Metrics[Revenue],Derived_Metrics[Product ID],Derived_Metrics[[#This Row],[Product ID]])</f>
        <v>16554.36</v>
      </c>
      <c r="L556" s="5">
        <f>SUMIFS(Derived_Metrics[Profit],Derived_Metrics[Product ID],Derived_Metrics[[#This Row],[Product ID]])</f>
        <v>-164.72000000000003</v>
      </c>
      <c r="M556" s="5" t="str">
        <f>IF(AND(Derived_Metrics[[#This Row],[Product Revenue]]&gt;AVERAGE(Derived_Metrics[Product Revenue]),Derived_Metrics[[#This Row],[Product Profit]]&lt;0),"high sales Low Profit","Normal")</f>
        <v>high sales Low Profit</v>
      </c>
      <c r="N556">
        <v>370.62</v>
      </c>
      <c r="O556">
        <v>3</v>
      </c>
      <c r="P556">
        <v>0.4</v>
      </c>
      <c r="Q556">
        <v>-142.071</v>
      </c>
      <c r="R556">
        <f>Derived_Metrics[[#This Row],[Selling Price]]*Derived_Metrics[[#This Row],[Quantity]]</f>
        <v>1111.8600000000001</v>
      </c>
      <c r="S556" s="2">
        <f>IF(Derived_Metrics[[#This Row],[Revenue]]=0,0,Derived_Metrics[[#This Row],[Profit]]/Derived_Metrics[[#This Row],[Revenue]])</f>
        <v>-0.12777777777777777</v>
      </c>
      <c r="T556" t="str">
        <f>IF(Derived_Metrics[[#This Row],[Profit]]&lt;0, "Loss","Profit")</f>
        <v>Loss</v>
      </c>
      <c r="U556" s="5">
        <f>Derived_Metrics[[#This Row],[Selling Price]]*Derived_Metrics[[#This Row],[Quantity]]*Derived_Metrics[[#This Row],[Discount]]</f>
        <v>444.74400000000009</v>
      </c>
      <c r="V556" t="str">
        <f>IF(Derived_Metrics[[#This Row],[Discount]]&gt;0,"Discount Applied","No Discount")</f>
        <v>Discount Applied</v>
      </c>
      <c r="W556" t="str">
        <f>IF(Derived_Metrics[[#This Row],[Discount]]&gt;0.3,"High Discount","Low Discount")</f>
        <v>High Discount</v>
      </c>
      <c r="X556" s="13">
        <f>SUMIFS(Derived_Metrics[Customer_Revenue_Share],Derived_Metrics[Customee_ Revenue _Rank],"&lt;="&amp;Derived_Metrics[[#This Row],[Customee_ Revenue _Rank]])</f>
        <v>0.73463027637851919</v>
      </c>
      <c r="Y556" t="str">
        <f>IF(Derived_Metrics[[#This Row],[Cumulative_Revenue_%]]&lt;=0.8,"Top 80% Revenue","Remaining 20% Revenue")</f>
        <v>Top 80% Revenue</v>
      </c>
    </row>
    <row r="557" spans="1:25" x14ac:dyDescent="0.25">
      <c r="A557" t="s">
        <v>2409</v>
      </c>
      <c r="B557" s="1">
        <v>42241</v>
      </c>
      <c r="C557" t="s">
        <v>2412</v>
      </c>
      <c r="D557" s="4">
        <f>SUMIFS(Derived_Metrics[Revenue],Derived_Metrics[Customer ID],Derived_Metrics[[#This Row],[Customer ID]])</f>
        <v>115.84399999999999</v>
      </c>
      <c r="E557" s="4">
        <f>SUMIFS(Derived_Metrics[Profit],Derived_Metrics[Customer ID],Derived_Metrics[[#This Row],[Customer ID]])</f>
        <v>15.096599999999999</v>
      </c>
      <c r="F557" s="5">
        <f>_xlfn.PERCENTRANK.INC(Derived_Metrics[Customer Revenue],Derived_Metrics[[#This Row],[Customer Revenue]])</f>
        <v>2.3E-2</v>
      </c>
      <c r="G557" s="5" t="str" cm="1">
        <f t="array" ref="G557">_xlfn.IFS(Derived_Metrics[[#This Row],[Customer Revenue Percentile]]&gt;=0.8,"High Value",Derived_Metrics[[#This Row],[Customer Revenue Percentile]]&gt;=0.4,"Medium Value",TRUE,"Low Value")</f>
        <v>Low Value</v>
      </c>
      <c r="H557" s="12">
        <f>_xlfn.RANK.EQ(Derived_Metrics[[#This Row],[Customer Revenue]],Derived_Metrics[Customer Revenue],0)</f>
        <v>2070</v>
      </c>
      <c r="I557" s="15">
        <f>Derived_Metrics[[#This Row],[Customer Revenue]]/SUM(Derived_Metrics[Customer Revenue])</f>
        <v>7.4358037417709143E-6</v>
      </c>
      <c r="J557" t="s">
        <v>67</v>
      </c>
      <c r="K557" s="5">
        <f>SUMIFS(Derived_Metrics[Revenue],Derived_Metrics[Product ID],Derived_Metrics[[#This Row],[Product ID]])</f>
        <v>2467.4320000000002</v>
      </c>
      <c r="L557" s="5">
        <f>SUMIFS(Derived_Metrics[Profit],Derived_Metrics[Product ID],Derived_Metrics[[#This Row],[Product ID]])</f>
        <v>76.979799999999997</v>
      </c>
      <c r="M557" s="5" t="str">
        <f>IF(AND(Derived_Metrics[[#This Row],[Product Revenue]]&gt;AVERAGE(Derived_Metrics[Product Revenue]),Derived_Metrics[[#This Row],[Product Profit]]&lt;0),"high sales Low Profit","Normal")</f>
        <v>Normal</v>
      </c>
      <c r="N557">
        <v>40.783999999999999</v>
      </c>
      <c r="O557">
        <v>1</v>
      </c>
      <c r="P557">
        <v>0.2</v>
      </c>
      <c r="Q557">
        <v>4.5881999999999996</v>
      </c>
      <c r="R557">
        <f>Derived_Metrics[[#This Row],[Selling Price]]*Derived_Metrics[[#This Row],[Quantity]]</f>
        <v>40.783999999999999</v>
      </c>
      <c r="S557" s="2">
        <f>IF(Derived_Metrics[[#This Row],[Revenue]]=0,0,Derived_Metrics[[#This Row],[Profit]]/Derived_Metrics[[#This Row],[Revenue]])</f>
        <v>0.11249999999999999</v>
      </c>
      <c r="T557" t="str">
        <f>IF(Derived_Metrics[[#This Row],[Profit]]&lt;0, "Loss","Profit")</f>
        <v>Profit</v>
      </c>
      <c r="U557" s="5">
        <f>Derived_Metrics[[#This Row],[Selling Price]]*Derived_Metrics[[#This Row],[Quantity]]*Derived_Metrics[[#This Row],[Discount]]</f>
        <v>8.1568000000000005</v>
      </c>
      <c r="V557" t="str">
        <f>IF(Derived_Metrics[[#This Row],[Discount]]&gt;0,"Discount Applied","No Discount")</f>
        <v>Discount Applied</v>
      </c>
      <c r="W557" t="str">
        <f>IF(Derived_Metrics[[#This Row],[Discount]]&gt;0.3,"High Discount","Low Discount")</f>
        <v>Low Discount</v>
      </c>
      <c r="X557" s="13">
        <f>SUMIFS(Derived_Metrics[Customer_Revenue_Share],Derived_Metrics[Customee_ Revenue _Rank],"&lt;="&amp;Derived_Metrics[[#This Row],[Customee_ Revenue _Rank]])</f>
        <v>0.99980283326167196</v>
      </c>
      <c r="Y557" t="str">
        <f>IF(Derived_Metrics[[#This Row],[Cumulative_Revenue_%]]&lt;=0.8,"Top 80% Revenue","Remaining 20% Revenue")</f>
        <v>Remaining 20% Revenue</v>
      </c>
    </row>
    <row r="558" spans="1:25" x14ac:dyDescent="0.25">
      <c r="A558" t="s">
        <v>2414</v>
      </c>
      <c r="B558" s="1">
        <v>41891</v>
      </c>
      <c r="C558" t="s">
        <v>2415</v>
      </c>
      <c r="D558" s="4">
        <f>SUMIFS(Derived_Metrics[Revenue],Derived_Metrics[Customer ID],Derived_Metrics[[#This Row],[Customer ID]])</f>
        <v>4910.1279999999997</v>
      </c>
      <c r="E558" s="4">
        <f>SUMIFS(Derived_Metrics[Profit],Derived_Metrics[Customer ID],Derived_Metrics[[#This Row],[Customer ID]])</f>
        <v>223.14780000000002</v>
      </c>
      <c r="F558" s="5">
        <f>_xlfn.PERCENTRANK.INC(Derived_Metrics[Customer Revenue],Derived_Metrics[[#This Row],[Customer Revenue]])</f>
        <v>0.54200000000000004</v>
      </c>
      <c r="G558" s="5" t="str" cm="1">
        <f t="array" ref="G558">_xlfn.IFS(Derived_Metrics[[#This Row],[Customer Revenue Percentile]]&gt;=0.8,"High Value",Derived_Metrics[[#This Row],[Customer Revenue Percentile]]&gt;=0.4,"Medium Value",TRUE,"Low Value")</f>
        <v>Medium Value</v>
      </c>
      <c r="H558" s="12">
        <f>_xlfn.RANK.EQ(Derived_Metrics[[#This Row],[Customer Revenue]],Derived_Metrics[Customer Revenue],0)</f>
        <v>970</v>
      </c>
      <c r="I558" s="15">
        <f>Derived_Metrics[[#This Row],[Customer Revenue]]/SUM(Derived_Metrics[Customer Revenue])</f>
        <v>3.1517168049250837E-4</v>
      </c>
      <c r="J558" t="s">
        <v>2418</v>
      </c>
      <c r="K558" s="5">
        <f>SUMIFS(Derived_Metrics[Revenue],Derived_Metrics[Product ID],Derived_Metrics[[#This Row],[Product ID]])</f>
        <v>5082.0239999999994</v>
      </c>
      <c r="L558" s="5">
        <f>SUMIFS(Derived_Metrics[Profit],Derived_Metrics[Product ID],Derived_Metrics[[#This Row],[Product ID]])</f>
        <v>204.3288</v>
      </c>
      <c r="M558" s="5" t="str">
        <f>IF(AND(Derived_Metrics[[#This Row],[Product Revenue]]&gt;AVERAGE(Derived_Metrics[Product Revenue]),Derived_Metrics[[#This Row],[Product Profit]]&lt;0),"high sales Low Profit","Normal")</f>
        <v>Normal</v>
      </c>
      <c r="N558">
        <v>785.88</v>
      </c>
      <c r="O558">
        <v>6</v>
      </c>
      <c r="P558">
        <v>0</v>
      </c>
      <c r="Q558">
        <v>212.1876</v>
      </c>
      <c r="R558">
        <f>Derived_Metrics[[#This Row],[Selling Price]]*Derived_Metrics[[#This Row],[Quantity]]</f>
        <v>4715.28</v>
      </c>
      <c r="S558" s="2">
        <f>IF(Derived_Metrics[[#This Row],[Revenue]]=0,0,Derived_Metrics[[#This Row],[Profit]]/Derived_Metrics[[#This Row],[Revenue]])</f>
        <v>4.5000000000000005E-2</v>
      </c>
      <c r="T558" t="str">
        <f>IF(Derived_Metrics[[#This Row],[Profit]]&lt;0, "Loss","Profit")</f>
        <v>Profit</v>
      </c>
      <c r="U558" s="5">
        <f>Derived_Metrics[[#This Row],[Selling Price]]*Derived_Metrics[[#This Row],[Quantity]]*Derived_Metrics[[#This Row],[Discount]]</f>
        <v>0</v>
      </c>
      <c r="V558" t="str">
        <f>IF(Derived_Metrics[[#This Row],[Discount]]&gt;0,"Discount Applied","No Discount")</f>
        <v>No Discount</v>
      </c>
      <c r="W558" t="str">
        <f>IF(Derived_Metrics[[#This Row],[Discount]]&gt;0.3,"High Discount","Low Discount")</f>
        <v>Low Discount</v>
      </c>
      <c r="X558" s="13">
        <f>SUMIFS(Derived_Metrics[Customer_Revenue_Share],Derived_Metrics[Customee_ Revenue _Rank],"&lt;="&amp;Derived_Metrics[[#This Row],[Customee_ Revenue _Rank]])</f>
        <v>0.85016957364683043</v>
      </c>
      <c r="Y558" t="str">
        <f>IF(Derived_Metrics[[#This Row],[Cumulative_Revenue_%]]&lt;=0.8,"Top 80% Revenue","Remaining 20% Revenue")</f>
        <v>Remaining 20% Revenue</v>
      </c>
    </row>
    <row r="559" spans="1:25" x14ac:dyDescent="0.25">
      <c r="A559" t="s">
        <v>2420</v>
      </c>
      <c r="B559" s="1">
        <v>42391</v>
      </c>
      <c r="C559" t="s">
        <v>900</v>
      </c>
      <c r="D559" s="4">
        <f>SUMIFS(Derived_Metrics[Revenue],Derived_Metrics[Customer ID],Derived_Metrics[[#This Row],[Customer ID]])</f>
        <v>11926.424999999999</v>
      </c>
      <c r="E559" s="4">
        <f>SUMIFS(Derived_Metrics[Profit],Derived_Metrics[Customer ID],Derived_Metrics[[#This Row],[Customer ID]])</f>
        <v>610.76919999999996</v>
      </c>
      <c r="F559" s="5">
        <f>_xlfn.PERCENTRANK.INC(Derived_Metrics[Customer Revenue],Derived_Metrics[[#This Row],[Customer Revenue]])</f>
        <v>0.82099999999999995</v>
      </c>
      <c r="G559" s="5" t="str" cm="1">
        <f t="array" ref="G559">_xlfn.IFS(Derived_Metrics[[#This Row],[Customer Revenue Percentile]]&gt;=0.8,"High Value",Derived_Metrics[[#This Row],[Customer Revenue Percentile]]&gt;=0.4,"Medium Value",TRUE,"Low Value")</f>
        <v>High Value</v>
      </c>
      <c r="H559" s="12">
        <f>_xlfn.RANK.EQ(Derived_Metrics[[#This Row],[Customer Revenue]],Derived_Metrics[Customer Revenue],0)</f>
        <v>374</v>
      </c>
      <c r="I559" s="15">
        <f>Derived_Metrics[[#This Row],[Customer Revenue]]/SUM(Derived_Metrics[Customer Revenue])</f>
        <v>7.6553430165524484E-4</v>
      </c>
      <c r="J559" t="s">
        <v>710</v>
      </c>
      <c r="K559" s="5">
        <f>SUMIFS(Derived_Metrics[Revenue],Derived_Metrics[Product ID],Derived_Metrics[[#This Row],[Product ID]])</f>
        <v>1626.52</v>
      </c>
      <c r="L559" s="5">
        <f>SUMIFS(Derived_Metrics[Profit],Derived_Metrics[Product ID],Derived_Metrics[[#This Row],[Product ID]])</f>
        <v>29.453200000000002</v>
      </c>
      <c r="M559" s="5" t="str">
        <f>IF(AND(Derived_Metrics[[#This Row],[Product Revenue]]&gt;AVERAGE(Derived_Metrics[Product Revenue]),Derived_Metrics[[#This Row],[Product Profit]]&lt;0),"high sales Low Profit","Normal")</f>
        <v>Normal</v>
      </c>
      <c r="N559">
        <v>109.9</v>
      </c>
      <c r="O559">
        <v>5</v>
      </c>
      <c r="P559">
        <v>0</v>
      </c>
      <c r="Q559">
        <v>37.366</v>
      </c>
      <c r="R559">
        <f>Derived_Metrics[[#This Row],[Selling Price]]*Derived_Metrics[[#This Row],[Quantity]]</f>
        <v>549.5</v>
      </c>
      <c r="S559" s="2">
        <f>IF(Derived_Metrics[[#This Row],[Revenue]]=0,0,Derived_Metrics[[#This Row],[Profit]]/Derived_Metrics[[#This Row],[Revenue]])</f>
        <v>6.8000000000000005E-2</v>
      </c>
      <c r="T559" t="str">
        <f>IF(Derived_Metrics[[#This Row],[Profit]]&lt;0, "Loss","Profit")</f>
        <v>Profit</v>
      </c>
      <c r="U559" s="5">
        <f>Derived_Metrics[[#This Row],[Selling Price]]*Derived_Metrics[[#This Row],[Quantity]]*Derived_Metrics[[#This Row],[Discount]]</f>
        <v>0</v>
      </c>
      <c r="V559" t="str">
        <f>IF(Derived_Metrics[[#This Row],[Discount]]&gt;0,"Discount Applied","No Discount")</f>
        <v>No Discount</v>
      </c>
      <c r="W559" t="str">
        <f>IF(Derived_Metrics[[#This Row],[Discount]]&gt;0.3,"High Discount","Low Discount")</f>
        <v>Low Discount</v>
      </c>
      <c r="X559" s="13">
        <f>SUMIFS(Derived_Metrics[Customer_Revenue_Share],Derived_Metrics[Customee_ Revenue _Rank],"&lt;="&amp;Derived_Metrics[[#This Row],[Customee_ Revenue _Rank]])</f>
        <v>0.5414381936234739</v>
      </c>
      <c r="Y559" t="str">
        <f>IF(Derived_Metrics[[#This Row],[Cumulative_Revenue_%]]&lt;=0.8,"Top 80% Revenue","Remaining 20% Revenue")</f>
        <v>Top 80% Revenue</v>
      </c>
    </row>
    <row r="560" spans="1:25" x14ac:dyDescent="0.25">
      <c r="A560" t="s">
        <v>2421</v>
      </c>
      <c r="B560" s="1">
        <v>41927</v>
      </c>
      <c r="C560" t="s">
        <v>2422</v>
      </c>
      <c r="D560" s="4">
        <f>SUMIFS(Derived_Metrics[Revenue],Derived_Metrics[Customer ID],Derived_Metrics[[#This Row],[Customer ID]])</f>
        <v>3631.4320000000002</v>
      </c>
      <c r="E560" s="4">
        <f>SUMIFS(Derived_Metrics[Profit],Derived_Metrics[Customer ID],Derived_Metrics[[#This Row],[Customer ID]])</f>
        <v>76.121300000000005</v>
      </c>
      <c r="F560" s="5">
        <f>_xlfn.PERCENTRANK.INC(Derived_Metrics[Customer Revenue],Derived_Metrics[[#This Row],[Customer Revenue]])</f>
        <v>0.45500000000000002</v>
      </c>
      <c r="G560" s="5" t="str" cm="1">
        <f t="array" ref="G560">_xlfn.IFS(Derived_Metrics[[#This Row],[Customer Revenue Percentile]]&gt;=0.8,"High Value",Derived_Metrics[[#This Row],[Customer Revenue Percentile]]&gt;=0.4,"Medium Value",TRUE,"Low Value")</f>
        <v>Medium Value</v>
      </c>
      <c r="H560" s="12">
        <f>_xlfn.RANK.EQ(Derived_Metrics[[#This Row],[Customer Revenue]],Derived_Metrics[Customer Revenue],0)</f>
        <v>1153</v>
      </c>
      <c r="I560" s="15">
        <f>Derived_Metrics[[#This Row],[Customer Revenue]]/SUM(Derived_Metrics[Customer Revenue])</f>
        <v>2.3309464153159972E-4</v>
      </c>
      <c r="J560" t="s">
        <v>1544</v>
      </c>
      <c r="K560" s="5">
        <f>SUMIFS(Derived_Metrics[Revenue],Derived_Metrics[Product ID],Derived_Metrics[[#This Row],[Product ID]])</f>
        <v>1453.568</v>
      </c>
      <c r="L560" s="5">
        <f>SUMIFS(Derived_Metrics[Profit],Derived_Metrics[Product ID],Derived_Metrics[[#This Row],[Product ID]])</f>
        <v>116.7148</v>
      </c>
      <c r="M560" s="5" t="str">
        <f>IF(AND(Derived_Metrics[[#This Row],[Product Revenue]]&gt;AVERAGE(Derived_Metrics[Product Revenue]),Derived_Metrics[[#This Row],[Product Profit]]&lt;0),"high sales Low Profit","Normal")</f>
        <v>Normal</v>
      </c>
      <c r="N560">
        <v>15.384</v>
      </c>
      <c r="O560">
        <v>1</v>
      </c>
      <c r="P560">
        <v>0.2</v>
      </c>
      <c r="Q560">
        <v>4.0382999999999996</v>
      </c>
      <c r="R560">
        <f>Derived_Metrics[[#This Row],[Selling Price]]*Derived_Metrics[[#This Row],[Quantity]]</f>
        <v>15.384</v>
      </c>
      <c r="S560" s="2">
        <f>IF(Derived_Metrics[[#This Row],[Revenue]]=0,0,Derived_Metrics[[#This Row],[Profit]]/Derived_Metrics[[#This Row],[Revenue]])</f>
        <v>0.26249999999999996</v>
      </c>
      <c r="T560" t="str">
        <f>IF(Derived_Metrics[[#This Row],[Profit]]&lt;0, "Loss","Profit")</f>
        <v>Profit</v>
      </c>
      <c r="U560" s="5">
        <f>Derived_Metrics[[#This Row],[Selling Price]]*Derived_Metrics[[#This Row],[Quantity]]*Derived_Metrics[[#This Row],[Discount]]</f>
        <v>3.0768000000000004</v>
      </c>
      <c r="V560" t="str">
        <f>IF(Derived_Metrics[[#This Row],[Discount]]&gt;0,"Discount Applied","No Discount")</f>
        <v>Discount Applied</v>
      </c>
      <c r="W560" t="str">
        <f>IF(Derived_Metrics[[#This Row],[Discount]]&gt;0.3,"High Discount","Low Discount")</f>
        <v>Low Discount</v>
      </c>
      <c r="X560" s="13">
        <f>SUMIFS(Derived_Metrics[Customer_Revenue_Share],Derived_Metrics[Customee_ Revenue _Rank],"&lt;="&amp;Derived_Metrics[[#This Row],[Customee_ Revenue _Rank]])</f>
        <v>0.90010980274303654</v>
      </c>
      <c r="Y560" t="str">
        <f>IF(Derived_Metrics[[#This Row],[Cumulative_Revenue_%]]&lt;=0.8,"Top 80% Revenue","Remaining 20% Revenue")</f>
        <v>Remaining 20% Revenue</v>
      </c>
    </row>
    <row r="561" spans="1:25" x14ac:dyDescent="0.25">
      <c r="A561" t="s">
        <v>2425</v>
      </c>
      <c r="B561" s="1">
        <v>41716</v>
      </c>
      <c r="C561" t="s">
        <v>2337</v>
      </c>
      <c r="D561" s="4">
        <f>SUMIFS(Derived_Metrics[Revenue],Derived_Metrics[Customer ID],Derived_Metrics[[#This Row],[Customer ID]])</f>
        <v>3060.8420000000001</v>
      </c>
      <c r="E561" s="4">
        <f>SUMIFS(Derived_Metrics[Profit],Derived_Metrics[Customer ID],Derived_Metrics[[#This Row],[Customer ID]])</f>
        <v>54.957599999999999</v>
      </c>
      <c r="F561" s="5">
        <f>_xlfn.PERCENTRANK.INC(Derived_Metrics[Customer Revenue],Derived_Metrics[[#This Row],[Customer Revenue]])</f>
        <v>0.39700000000000002</v>
      </c>
      <c r="G561" s="5" t="str" cm="1">
        <f t="array" ref="G561">_xlfn.IFS(Derived_Metrics[[#This Row],[Customer Revenue Percentile]]&gt;=0.8,"High Value",Derived_Metrics[[#This Row],[Customer Revenue Percentile]]&gt;=0.4,"Medium Value",TRUE,"Low Value")</f>
        <v>Low Value</v>
      </c>
      <c r="H561" s="12">
        <f>_xlfn.RANK.EQ(Derived_Metrics[[#This Row],[Customer Revenue]],Derived_Metrics[Customer Revenue],0)</f>
        <v>1277</v>
      </c>
      <c r="I561" s="15">
        <f>Derived_Metrics[[#This Row],[Customer Revenue]]/SUM(Derived_Metrics[Customer Revenue])</f>
        <v>1.9646956593841349E-4</v>
      </c>
      <c r="J561" t="s">
        <v>1544</v>
      </c>
      <c r="K561" s="5">
        <f>SUMIFS(Derived_Metrics[Revenue],Derived_Metrics[Product ID],Derived_Metrics[[#This Row],[Product ID]])</f>
        <v>1453.568</v>
      </c>
      <c r="L561" s="5">
        <f>SUMIFS(Derived_Metrics[Profit],Derived_Metrics[Product ID],Derived_Metrics[[#This Row],[Product ID]])</f>
        <v>116.7148</v>
      </c>
      <c r="M561" s="5" t="str">
        <f>IF(AND(Derived_Metrics[[#This Row],[Product Revenue]]&gt;AVERAGE(Derived_Metrics[Product Revenue]),Derived_Metrics[[#This Row],[Product Profit]]&lt;0),"high sales Low Profit","Normal")</f>
        <v>Normal</v>
      </c>
      <c r="N561">
        <v>30.768000000000001</v>
      </c>
      <c r="O561">
        <v>2</v>
      </c>
      <c r="P561">
        <v>0.2</v>
      </c>
      <c r="Q561">
        <v>8.0765999999999991</v>
      </c>
      <c r="R561">
        <f>Derived_Metrics[[#This Row],[Selling Price]]*Derived_Metrics[[#This Row],[Quantity]]</f>
        <v>61.536000000000001</v>
      </c>
      <c r="S561" s="2">
        <f>IF(Derived_Metrics[[#This Row],[Revenue]]=0,0,Derived_Metrics[[#This Row],[Profit]]/Derived_Metrics[[#This Row],[Revenue]])</f>
        <v>0.13124999999999998</v>
      </c>
      <c r="T561" t="str">
        <f>IF(Derived_Metrics[[#This Row],[Profit]]&lt;0, "Loss","Profit")</f>
        <v>Profit</v>
      </c>
      <c r="U561" s="5">
        <f>Derived_Metrics[[#This Row],[Selling Price]]*Derived_Metrics[[#This Row],[Quantity]]*Derived_Metrics[[#This Row],[Discount]]</f>
        <v>12.307200000000002</v>
      </c>
      <c r="V561" t="str">
        <f>IF(Derived_Metrics[[#This Row],[Discount]]&gt;0,"Discount Applied","No Discount")</f>
        <v>Discount Applied</v>
      </c>
      <c r="W561" t="str">
        <f>IF(Derived_Metrics[[#This Row],[Discount]]&gt;0.3,"High Discount","Low Discount")</f>
        <v>Low Discount</v>
      </c>
      <c r="X561" s="13">
        <f>SUMIFS(Derived_Metrics[Customer_Revenue_Share],Derived_Metrics[Customee_ Revenue _Rank],"&lt;="&amp;Derived_Metrics[[#This Row],[Customee_ Revenue _Rank]])</f>
        <v>0.9267235335244719</v>
      </c>
      <c r="Y561" t="str">
        <f>IF(Derived_Metrics[[#This Row],[Cumulative_Revenue_%]]&lt;=0.8,"Top 80% Revenue","Remaining 20% Revenue")</f>
        <v>Remaining 20% Revenue</v>
      </c>
    </row>
    <row r="562" spans="1:25" x14ac:dyDescent="0.25">
      <c r="A562" t="s">
        <v>2425</v>
      </c>
      <c r="B562" s="1">
        <v>41716</v>
      </c>
      <c r="C562" t="s">
        <v>2337</v>
      </c>
      <c r="D562" s="4">
        <f>SUMIFS(Derived_Metrics[Revenue],Derived_Metrics[Customer ID],Derived_Metrics[[#This Row],[Customer ID]])</f>
        <v>3060.8420000000001</v>
      </c>
      <c r="E562" s="4">
        <f>SUMIFS(Derived_Metrics[Profit],Derived_Metrics[Customer ID],Derived_Metrics[[#This Row],[Customer ID]])</f>
        <v>54.957599999999999</v>
      </c>
      <c r="F562" s="5">
        <f>_xlfn.PERCENTRANK.INC(Derived_Metrics[Customer Revenue],Derived_Metrics[[#This Row],[Customer Revenue]])</f>
        <v>0.39700000000000002</v>
      </c>
      <c r="G562" s="5" t="str" cm="1">
        <f t="array" ref="G562">_xlfn.IFS(Derived_Metrics[[#This Row],[Customer Revenue Percentile]]&gt;=0.8,"High Value",Derived_Metrics[[#This Row],[Customer Revenue Percentile]]&gt;=0.4,"Medium Value",TRUE,"Low Value")</f>
        <v>Low Value</v>
      </c>
      <c r="H562" s="12">
        <f>_xlfn.RANK.EQ(Derived_Metrics[[#This Row],[Customer Revenue]],Derived_Metrics[Customer Revenue],0)</f>
        <v>1277</v>
      </c>
      <c r="I562" s="15">
        <f>Derived_Metrics[[#This Row],[Customer Revenue]]/SUM(Derived_Metrics[Customer Revenue])</f>
        <v>1.9646956593841349E-4</v>
      </c>
      <c r="J562" t="s">
        <v>1821</v>
      </c>
      <c r="K562" s="5">
        <f>SUMIFS(Derived_Metrics[Revenue],Derived_Metrics[Product ID],Derived_Metrics[[#This Row],[Product ID]])</f>
        <v>2375.6680000000001</v>
      </c>
      <c r="L562" s="5">
        <f>SUMIFS(Derived_Metrics[Profit],Derived_Metrics[Product ID],Derived_Metrics[[#This Row],[Product ID]])</f>
        <v>81.567999999999998</v>
      </c>
      <c r="M562" s="5" t="str">
        <f>IF(AND(Derived_Metrics[[#This Row],[Product Revenue]]&gt;AVERAGE(Derived_Metrics[Product Revenue]),Derived_Metrics[[#This Row],[Product Profit]]&lt;0),"high sales Low Profit","Normal")</f>
        <v>Normal</v>
      </c>
      <c r="N562">
        <v>122.352</v>
      </c>
      <c r="O562">
        <v>3</v>
      </c>
      <c r="P562">
        <v>0.2</v>
      </c>
      <c r="Q562">
        <v>15.294</v>
      </c>
      <c r="R562">
        <f>Derived_Metrics[[#This Row],[Selling Price]]*Derived_Metrics[[#This Row],[Quantity]]</f>
        <v>367.05600000000004</v>
      </c>
      <c r="S562" s="2">
        <f>IF(Derived_Metrics[[#This Row],[Revenue]]=0,0,Derived_Metrics[[#This Row],[Profit]]/Derived_Metrics[[#This Row],[Revenue]])</f>
        <v>4.1666666666666664E-2</v>
      </c>
      <c r="T562" t="str">
        <f>IF(Derived_Metrics[[#This Row],[Profit]]&lt;0, "Loss","Profit")</f>
        <v>Profit</v>
      </c>
      <c r="U562" s="5">
        <f>Derived_Metrics[[#This Row],[Selling Price]]*Derived_Metrics[[#This Row],[Quantity]]*Derived_Metrics[[#This Row],[Discount]]</f>
        <v>73.411200000000008</v>
      </c>
      <c r="V562" t="str">
        <f>IF(Derived_Metrics[[#This Row],[Discount]]&gt;0,"Discount Applied","No Discount")</f>
        <v>Discount Applied</v>
      </c>
      <c r="W562" t="str">
        <f>IF(Derived_Metrics[[#This Row],[Discount]]&gt;0.3,"High Discount","Low Discount")</f>
        <v>Low Discount</v>
      </c>
      <c r="X562" s="13">
        <f>SUMIFS(Derived_Metrics[Customer_Revenue_Share],Derived_Metrics[Customee_ Revenue _Rank],"&lt;="&amp;Derived_Metrics[[#This Row],[Customee_ Revenue _Rank]])</f>
        <v>0.9267235335244719</v>
      </c>
      <c r="Y562" t="str">
        <f>IF(Derived_Metrics[[#This Row],[Cumulative_Revenue_%]]&lt;=0.8,"Top 80% Revenue","Remaining 20% Revenue")</f>
        <v>Remaining 20% Revenue</v>
      </c>
    </row>
    <row r="563" spans="1:25" x14ac:dyDescent="0.25">
      <c r="A563" t="s">
        <v>2428</v>
      </c>
      <c r="B563" s="1">
        <v>42034</v>
      </c>
      <c r="C563" t="s">
        <v>2430</v>
      </c>
      <c r="D563" s="4">
        <f>SUMIFS(Derived_Metrics[Revenue],Derived_Metrics[Customer ID],Derived_Metrics[[#This Row],[Customer ID]])</f>
        <v>1815.6119999999999</v>
      </c>
      <c r="E563" s="4">
        <f>SUMIFS(Derived_Metrics[Profit],Derived_Metrics[Customer ID],Derived_Metrics[[#This Row],[Customer ID]])</f>
        <v>95.300399999999996</v>
      </c>
      <c r="F563" s="5">
        <f>_xlfn.PERCENTRANK.INC(Derived_Metrics[Customer Revenue],Derived_Metrics[[#This Row],[Customer Revenue]])</f>
        <v>0.25700000000000001</v>
      </c>
      <c r="G563" s="5" t="str" cm="1">
        <f t="array" ref="G563">_xlfn.IFS(Derived_Metrics[[#This Row],[Customer Revenue Percentile]]&gt;=0.8,"High Value",Derived_Metrics[[#This Row],[Customer Revenue Percentile]]&gt;=0.4,"Medium Value",TRUE,"Low Value")</f>
        <v>Low Value</v>
      </c>
      <c r="H563" s="12">
        <f>_xlfn.RANK.EQ(Derived_Metrics[[#This Row],[Customer Revenue]],Derived_Metrics[Customer Revenue],0)</f>
        <v>1574</v>
      </c>
      <c r="I563" s="15">
        <f>Derived_Metrics[[#This Row],[Customer Revenue]]/SUM(Derived_Metrics[Customer Revenue])</f>
        <v>1.1654064520565738E-4</v>
      </c>
      <c r="J563" t="s">
        <v>2432</v>
      </c>
      <c r="K563" s="5">
        <f>SUMIFS(Derived_Metrics[Revenue],Derived_Metrics[Product ID],Derived_Metrics[[#This Row],[Product ID]])</f>
        <v>2663.36</v>
      </c>
      <c r="L563" s="5">
        <f>SUMIFS(Derived_Metrics[Profit],Derived_Metrics[Product ID],Derived_Metrics[[#This Row],[Product ID]])</f>
        <v>179.28960000000001</v>
      </c>
      <c r="M563" s="5" t="str">
        <f>IF(AND(Derived_Metrics[[#This Row],[Product Revenue]]&gt;AVERAGE(Derived_Metrics[Product Revenue]),Derived_Metrics[[#This Row],[Product Profit]]&lt;0),"high sales Low Profit","Normal")</f>
        <v>Normal</v>
      </c>
      <c r="N563">
        <v>227.36</v>
      </c>
      <c r="O563">
        <v>7</v>
      </c>
      <c r="P563">
        <v>0</v>
      </c>
      <c r="Q563">
        <v>81.849599999999995</v>
      </c>
      <c r="R563">
        <f>Derived_Metrics[[#This Row],[Selling Price]]*Derived_Metrics[[#This Row],[Quantity]]</f>
        <v>1591.52</v>
      </c>
      <c r="S563" s="2">
        <f>IF(Derived_Metrics[[#This Row],[Revenue]]=0,0,Derived_Metrics[[#This Row],[Profit]]/Derived_Metrics[[#This Row],[Revenue]])</f>
        <v>5.1428571428571428E-2</v>
      </c>
      <c r="T563" t="str">
        <f>IF(Derived_Metrics[[#This Row],[Profit]]&lt;0, "Loss","Profit")</f>
        <v>Profit</v>
      </c>
      <c r="U563" s="5">
        <f>Derived_Metrics[[#This Row],[Selling Price]]*Derived_Metrics[[#This Row],[Quantity]]*Derived_Metrics[[#This Row],[Discount]]</f>
        <v>0</v>
      </c>
      <c r="V563" t="str">
        <f>IF(Derived_Metrics[[#This Row],[Discount]]&gt;0,"Discount Applied","No Discount")</f>
        <v>No Discount</v>
      </c>
      <c r="W563" t="str">
        <f>IF(Derived_Metrics[[#This Row],[Discount]]&gt;0.3,"High Discount","Low Discount")</f>
        <v>Low Discount</v>
      </c>
      <c r="X563" s="13">
        <f>SUMIFS(Derived_Metrics[Customer_Revenue_Share],Derived_Metrics[Customee_ Revenue _Rank],"&lt;="&amp;Derived_Metrics[[#This Row],[Customee_ Revenue _Rank]])</f>
        <v>0.9720660287462084</v>
      </c>
      <c r="Y563" t="str">
        <f>IF(Derived_Metrics[[#This Row],[Cumulative_Revenue_%]]&lt;=0.8,"Top 80% Revenue","Remaining 20% Revenue")</f>
        <v>Remaining 20% Revenue</v>
      </c>
    </row>
    <row r="564" spans="1:25" x14ac:dyDescent="0.25">
      <c r="A564" t="s">
        <v>2434</v>
      </c>
      <c r="B564" s="1">
        <v>42988</v>
      </c>
      <c r="C564" t="s">
        <v>2435</v>
      </c>
      <c r="D564" s="4">
        <f>SUMIFS(Derived_Metrics[Revenue],Derived_Metrics[Customer ID],Derived_Metrics[[#This Row],[Customer ID]])</f>
        <v>1771.328</v>
      </c>
      <c r="E564" s="4">
        <f>SUMIFS(Derived_Metrics[Profit],Derived_Metrics[Customer ID],Derived_Metrics[[#This Row],[Customer ID]])</f>
        <v>164.85160000000002</v>
      </c>
      <c r="F564" s="5">
        <f>_xlfn.PERCENTRANK.INC(Derived_Metrics[Customer Revenue],Derived_Metrics[[#This Row],[Customer Revenue]])</f>
        <v>0.252</v>
      </c>
      <c r="G564" s="5" t="str" cm="1">
        <f t="array" ref="G564">_xlfn.IFS(Derived_Metrics[[#This Row],[Customer Revenue Percentile]]&gt;=0.8,"High Value",Derived_Metrics[[#This Row],[Customer Revenue Percentile]]&gt;=0.4,"Medium Value",TRUE,"Low Value")</f>
        <v>Low Value</v>
      </c>
      <c r="H564" s="12">
        <f>_xlfn.RANK.EQ(Derived_Metrics[[#This Row],[Customer Revenue]],Derived_Metrics[Customer Revenue],0)</f>
        <v>1583</v>
      </c>
      <c r="I564" s="15">
        <f>Derived_Metrics[[#This Row],[Customer Revenue]]/SUM(Derived_Metrics[Customer Revenue])</f>
        <v>1.1369814034653147E-4</v>
      </c>
      <c r="J564" t="s">
        <v>885</v>
      </c>
      <c r="K564" s="5">
        <f>SUMIFS(Derived_Metrics[Revenue],Derived_Metrics[Product ID],Derived_Metrics[[#This Row],[Product ID]])</f>
        <v>2047.752</v>
      </c>
      <c r="L564" s="5">
        <f>SUMIFS(Derived_Metrics[Profit],Derived_Metrics[Product ID],Derived_Metrics[[#This Row],[Product ID]])</f>
        <v>81.4512</v>
      </c>
      <c r="M564" s="5" t="str">
        <f>IF(AND(Derived_Metrics[[#This Row],[Product Revenue]]&gt;AVERAGE(Derived_Metrics[Product Revenue]),Derived_Metrics[[#This Row],[Product Profit]]&lt;0),"high sales Low Profit","Normal")</f>
        <v>Normal</v>
      </c>
      <c r="N564">
        <v>45.887999999999998</v>
      </c>
      <c r="O564">
        <v>4</v>
      </c>
      <c r="P564">
        <v>0.2</v>
      </c>
      <c r="Q564">
        <v>9.1776</v>
      </c>
      <c r="R564">
        <f>Derived_Metrics[[#This Row],[Selling Price]]*Derived_Metrics[[#This Row],[Quantity]]</f>
        <v>183.55199999999999</v>
      </c>
      <c r="S564" s="2">
        <f>IF(Derived_Metrics[[#This Row],[Revenue]]=0,0,Derived_Metrics[[#This Row],[Profit]]/Derived_Metrics[[#This Row],[Revenue]])</f>
        <v>0.05</v>
      </c>
      <c r="T564" t="str">
        <f>IF(Derived_Metrics[[#This Row],[Profit]]&lt;0, "Loss","Profit")</f>
        <v>Profit</v>
      </c>
      <c r="U564" s="5">
        <f>Derived_Metrics[[#This Row],[Selling Price]]*Derived_Metrics[[#This Row],[Quantity]]*Derived_Metrics[[#This Row],[Discount]]</f>
        <v>36.7104</v>
      </c>
      <c r="V564" t="str">
        <f>IF(Derived_Metrics[[#This Row],[Discount]]&gt;0,"Discount Applied","No Discount")</f>
        <v>Discount Applied</v>
      </c>
      <c r="W564" t="str">
        <f>IF(Derived_Metrics[[#This Row],[Discount]]&gt;0.3,"High Discount","Low Discount")</f>
        <v>Low Discount</v>
      </c>
      <c r="X564" s="13">
        <f>SUMIFS(Derived_Metrics[Customer_Revenue_Share],Derived_Metrics[Customee_ Revenue _Rank],"&lt;="&amp;Derived_Metrics[[#This Row],[Customee_ Revenue _Rank]])</f>
        <v>0.97320880646151975</v>
      </c>
      <c r="Y564" t="str">
        <f>IF(Derived_Metrics[[#This Row],[Cumulative_Revenue_%]]&lt;=0.8,"Top 80% Revenue","Remaining 20% Revenue")</f>
        <v>Remaining 20% Revenue</v>
      </c>
    </row>
    <row r="565" spans="1:25" x14ac:dyDescent="0.25">
      <c r="A565" t="s">
        <v>2438</v>
      </c>
      <c r="B565" s="1">
        <v>41802</v>
      </c>
      <c r="C565" t="s">
        <v>1868</v>
      </c>
      <c r="D565" s="4">
        <f>SUMIFS(Derived_Metrics[Revenue],Derived_Metrics[Customer ID],Derived_Metrics[[#This Row],[Customer ID]])</f>
        <v>3067.4650000000001</v>
      </c>
      <c r="E565" s="4">
        <f>SUMIFS(Derived_Metrics[Profit],Derived_Metrics[Customer ID],Derived_Metrics[[#This Row],[Customer ID]])</f>
        <v>54.956700000000005</v>
      </c>
      <c r="F565" s="5">
        <f>_xlfn.PERCENTRANK.INC(Derived_Metrics[Customer Revenue],Derived_Metrics[[#This Row],[Customer Revenue]])</f>
        <v>0.39800000000000002</v>
      </c>
      <c r="G565" s="5" t="str" cm="1">
        <f t="array" ref="G565">_xlfn.IFS(Derived_Metrics[[#This Row],[Customer Revenue Percentile]]&gt;=0.8,"High Value",Derived_Metrics[[#This Row],[Customer Revenue Percentile]]&gt;=0.4,"Medium Value",TRUE,"Low Value")</f>
        <v>Low Value</v>
      </c>
      <c r="H565" s="12">
        <f>_xlfn.RANK.EQ(Derived_Metrics[[#This Row],[Customer Revenue]],Derived_Metrics[Customer Revenue],0)</f>
        <v>1273</v>
      </c>
      <c r="I565" s="15">
        <f>Derived_Metrics[[#This Row],[Customer Revenue]]/SUM(Derived_Metrics[Customer Revenue])</f>
        <v>1.9689468358094782E-4</v>
      </c>
      <c r="J565" t="s">
        <v>793</v>
      </c>
      <c r="K565" s="5">
        <f>SUMIFS(Derived_Metrics[Revenue],Derived_Metrics[Product ID],Derived_Metrics[[#This Row],[Product ID]])</f>
        <v>3588.4079999999999</v>
      </c>
      <c r="L565" s="5">
        <f>SUMIFS(Derived_Metrics[Profit],Derived_Metrics[Product ID],Derived_Metrics[[#This Row],[Product ID]])</f>
        <v>91.108800000000002</v>
      </c>
      <c r="M565" s="5" t="str">
        <f>IF(AND(Derived_Metrics[[#This Row],[Product Revenue]]&gt;AVERAGE(Derived_Metrics[Product Revenue]),Derived_Metrics[[#This Row],[Product Profit]]&lt;0),"high sales Low Profit","Normal")</f>
        <v>Normal</v>
      </c>
      <c r="N565">
        <v>23.975999999999999</v>
      </c>
      <c r="O565">
        <v>3</v>
      </c>
      <c r="P565">
        <v>0.6</v>
      </c>
      <c r="Q565">
        <v>-14.3856</v>
      </c>
      <c r="R565">
        <f>Derived_Metrics[[#This Row],[Selling Price]]*Derived_Metrics[[#This Row],[Quantity]]</f>
        <v>71.927999999999997</v>
      </c>
      <c r="S565" s="2">
        <f>IF(Derived_Metrics[[#This Row],[Revenue]]=0,0,Derived_Metrics[[#This Row],[Profit]]/Derived_Metrics[[#This Row],[Revenue]])</f>
        <v>-0.2</v>
      </c>
      <c r="T565" t="str">
        <f>IF(Derived_Metrics[[#This Row],[Profit]]&lt;0, "Loss","Profit")</f>
        <v>Loss</v>
      </c>
      <c r="U565" s="5">
        <f>Derived_Metrics[[#This Row],[Selling Price]]*Derived_Metrics[[#This Row],[Quantity]]*Derived_Metrics[[#This Row],[Discount]]</f>
        <v>43.156799999999997</v>
      </c>
      <c r="V565" t="str">
        <f>IF(Derived_Metrics[[#This Row],[Discount]]&gt;0,"Discount Applied","No Discount")</f>
        <v>Discount Applied</v>
      </c>
      <c r="W565" t="str">
        <f>IF(Derived_Metrics[[#This Row],[Discount]]&gt;0.3,"High Discount","Low Discount")</f>
        <v>High Discount</v>
      </c>
      <c r="X565" s="13">
        <f>SUMIFS(Derived_Metrics[Customer_Revenue_Share],Derived_Metrics[Customee_ Revenue _Rank],"&lt;="&amp;Derived_Metrics[[#This Row],[Customee_ Revenue _Rank]])</f>
        <v>0.92613412482665658</v>
      </c>
      <c r="Y565" t="str">
        <f>IF(Derived_Metrics[[#This Row],[Cumulative_Revenue_%]]&lt;=0.8,"Top 80% Revenue","Remaining 20% Revenue")</f>
        <v>Remaining 20% Revenue</v>
      </c>
    </row>
    <row r="566" spans="1:25" x14ac:dyDescent="0.25">
      <c r="A566" t="s">
        <v>2439</v>
      </c>
      <c r="B566" s="1">
        <v>42927</v>
      </c>
      <c r="C566" t="s">
        <v>2441</v>
      </c>
      <c r="D566" s="4">
        <f>SUMIFS(Derived_Metrics[Revenue],Derived_Metrics[Customer ID],Derived_Metrics[[#This Row],[Customer ID]])</f>
        <v>18331.9856</v>
      </c>
      <c r="E566" s="4">
        <f>SUMIFS(Derived_Metrics[Profit],Derived_Metrics[Customer ID],Derived_Metrics[[#This Row],[Customer ID]])</f>
        <v>-458.83899999999994</v>
      </c>
      <c r="F566" s="5">
        <f>_xlfn.PERCENTRANK.INC(Derived_Metrics[Customer Revenue],Derived_Metrics[[#This Row],[Customer Revenue]])</f>
        <v>0.90900000000000003</v>
      </c>
      <c r="G566" s="5" t="str" cm="1">
        <f t="array" ref="G566">_xlfn.IFS(Derived_Metrics[[#This Row],[Customer Revenue Percentile]]&gt;=0.8,"High Value",Derived_Metrics[[#This Row],[Customer Revenue Percentile]]&gt;=0.4,"Medium Value",TRUE,"Low Value")</f>
        <v>High Value</v>
      </c>
      <c r="H566" s="12">
        <f>_xlfn.RANK.EQ(Derived_Metrics[[#This Row],[Customer Revenue]],Derived_Metrics[Customer Revenue],0)</f>
        <v>187</v>
      </c>
      <c r="I566" s="15">
        <f>Derived_Metrics[[#This Row],[Customer Revenue]]/SUM(Derived_Metrics[Customer Revenue])</f>
        <v>1.1766949269584142E-3</v>
      </c>
      <c r="J566" t="s">
        <v>2246</v>
      </c>
      <c r="K566" s="5">
        <f>SUMIFS(Derived_Metrics[Revenue],Derived_Metrics[Product ID],Derived_Metrics[[#This Row],[Product ID]])</f>
        <v>3810.078</v>
      </c>
      <c r="L566" s="5">
        <f>SUMIFS(Derived_Metrics[Profit],Derived_Metrics[Product ID],Derived_Metrics[[#This Row],[Product ID]])</f>
        <v>-586.83960000000002</v>
      </c>
      <c r="M566" s="5" t="str">
        <f>IF(AND(Derived_Metrics[[#This Row],[Product Revenue]]&gt;AVERAGE(Derived_Metrics[Product Revenue]),Derived_Metrics[[#This Row],[Product Profit]]&lt;0),"high sales Low Profit","Normal")</f>
        <v>Normal</v>
      </c>
      <c r="N566">
        <v>350.35199999999998</v>
      </c>
      <c r="O566">
        <v>4</v>
      </c>
      <c r="P566">
        <v>0.4</v>
      </c>
      <c r="Q566">
        <v>-140.14080000000001</v>
      </c>
      <c r="R566">
        <f>Derived_Metrics[[#This Row],[Selling Price]]*Derived_Metrics[[#This Row],[Quantity]]</f>
        <v>1401.4079999999999</v>
      </c>
      <c r="S566" s="2">
        <f>IF(Derived_Metrics[[#This Row],[Revenue]]=0,0,Derived_Metrics[[#This Row],[Profit]]/Derived_Metrics[[#This Row],[Revenue]])</f>
        <v>-0.10000000000000002</v>
      </c>
      <c r="T566" t="str">
        <f>IF(Derived_Metrics[[#This Row],[Profit]]&lt;0, "Loss","Profit")</f>
        <v>Loss</v>
      </c>
      <c r="U566" s="5">
        <f>Derived_Metrics[[#This Row],[Selling Price]]*Derived_Metrics[[#This Row],[Quantity]]*Derived_Metrics[[#This Row],[Discount]]</f>
        <v>560.56319999999994</v>
      </c>
      <c r="V566" t="str">
        <f>IF(Derived_Metrics[[#This Row],[Discount]]&gt;0,"Discount Applied","No Discount")</f>
        <v>Discount Applied</v>
      </c>
      <c r="W566" t="str">
        <f>IF(Derived_Metrics[[#This Row],[Discount]]&gt;0.3,"High Discount","Low Discount")</f>
        <v>High Discount</v>
      </c>
      <c r="X566" s="13">
        <f>SUMIFS(Derived_Metrics[Customer_Revenue_Share],Derived_Metrics[Customee_ Revenue _Rank],"&lt;="&amp;Derived_Metrics[[#This Row],[Customee_ Revenue _Rank]])</f>
        <v>0.36544236222332188</v>
      </c>
      <c r="Y566" t="str">
        <f>IF(Derived_Metrics[[#This Row],[Cumulative_Revenue_%]]&lt;=0.8,"Top 80% Revenue","Remaining 20% Revenue")</f>
        <v>Top 80% Revenue</v>
      </c>
    </row>
    <row r="567" spans="1:25" x14ac:dyDescent="0.25">
      <c r="A567" t="s">
        <v>2443</v>
      </c>
      <c r="B567" s="1">
        <v>42779</v>
      </c>
      <c r="C567" t="s">
        <v>2446</v>
      </c>
      <c r="D567" s="4">
        <f>SUMIFS(Derived_Metrics[Revenue],Derived_Metrics[Customer ID],Derived_Metrics[[#This Row],[Customer ID]])</f>
        <v>107.53</v>
      </c>
      <c r="E567" s="4">
        <f>SUMIFS(Derived_Metrics[Profit],Derived_Metrics[Customer ID],Derived_Metrics[[#This Row],[Customer ID]])</f>
        <v>21.506</v>
      </c>
      <c r="F567" s="5">
        <f>_xlfn.PERCENTRANK.INC(Derived_Metrics[Customer Revenue],Derived_Metrics[[#This Row],[Customer Revenue]])</f>
        <v>2.1999999999999999E-2</v>
      </c>
      <c r="G567" s="5" t="str" cm="1">
        <f t="array" ref="G567">_xlfn.IFS(Derived_Metrics[[#This Row],[Customer Revenue Percentile]]&gt;=0.8,"High Value",Derived_Metrics[[#This Row],[Customer Revenue Percentile]]&gt;=0.4,"Medium Value",TRUE,"Low Value")</f>
        <v>Low Value</v>
      </c>
      <c r="H567" s="12">
        <f>_xlfn.RANK.EQ(Derived_Metrics[[#This Row],[Customer Revenue]],Derived_Metrics[Customer Revenue],0)</f>
        <v>2074</v>
      </c>
      <c r="I567" s="15">
        <f>Derived_Metrics[[#This Row],[Customer Revenue]]/SUM(Derived_Metrics[Customer Revenue])</f>
        <v>6.9021440588431551E-6</v>
      </c>
      <c r="J567" t="s">
        <v>331</v>
      </c>
      <c r="K567" s="5">
        <f>SUMIFS(Derived_Metrics[Revenue],Derived_Metrics[Product ID],Derived_Metrics[[#This Row],[Product ID]])</f>
        <v>3781.7259999999997</v>
      </c>
      <c r="L567" s="5">
        <f>SUMIFS(Derived_Metrics[Profit],Derived_Metrics[Product ID],Derived_Metrics[[#This Row],[Product ID]])</f>
        <v>222.875</v>
      </c>
      <c r="M567" s="5" t="str">
        <f>IF(AND(Derived_Metrics[[#This Row],[Product Revenue]]&gt;AVERAGE(Derived_Metrics[Product Revenue]),Derived_Metrics[[#This Row],[Product Profit]]&lt;0),"high sales Low Profit","Normal")</f>
        <v>Normal</v>
      </c>
      <c r="N567">
        <v>107.53</v>
      </c>
      <c r="O567">
        <v>1</v>
      </c>
      <c r="P567">
        <v>0</v>
      </c>
      <c r="Q567">
        <v>21.506</v>
      </c>
      <c r="R567">
        <f>Derived_Metrics[[#This Row],[Selling Price]]*Derived_Metrics[[#This Row],[Quantity]]</f>
        <v>107.53</v>
      </c>
      <c r="S567" s="2">
        <f>IF(Derived_Metrics[[#This Row],[Revenue]]=0,0,Derived_Metrics[[#This Row],[Profit]]/Derived_Metrics[[#This Row],[Revenue]])</f>
        <v>0.2</v>
      </c>
      <c r="T567" t="str">
        <f>IF(Derived_Metrics[[#This Row],[Profit]]&lt;0, "Loss","Profit")</f>
        <v>Profit</v>
      </c>
      <c r="U567" s="5">
        <f>Derived_Metrics[[#This Row],[Selling Price]]*Derived_Metrics[[#This Row],[Quantity]]*Derived_Metrics[[#This Row],[Discount]]</f>
        <v>0</v>
      </c>
      <c r="V567" t="str">
        <f>IF(Derived_Metrics[[#This Row],[Discount]]&gt;0,"Discount Applied","No Discount")</f>
        <v>No Discount</v>
      </c>
      <c r="W567" t="str">
        <f>IF(Derived_Metrics[[#This Row],[Discount]]&gt;0.3,"High Discount","Low Discount")</f>
        <v>Low Discount</v>
      </c>
      <c r="X567" s="13">
        <f>SUMIFS(Derived_Metrics[Customer_Revenue_Share],Derived_Metrics[Customee_ Revenue _Rank],"&lt;="&amp;Derived_Metrics[[#This Row],[Customee_ Revenue _Rank]])</f>
        <v>0.99982383829678867</v>
      </c>
      <c r="Y567" t="str">
        <f>IF(Derived_Metrics[[#This Row],[Cumulative_Revenue_%]]&lt;=0.8,"Top 80% Revenue","Remaining 20% Revenue")</f>
        <v>Remaining 20% Revenue</v>
      </c>
    </row>
    <row r="568" spans="1:25" x14ac:dyDescent="0.25">
      <c r="A568" t="s">
        <v>2448</v>
      </c>
      <c r="B568" s="1">
        <v>42321</v>
      </c>
      <c r="C568" t="s">
        <v>334</v>
      </c>
      <c r="D568" s="4">
        <f>SUMIFS(Derived_Metrics[Revenue],Derived_Metrics[Customer ID],Derived_Metrics[[#This Row],[Customer ID]])</f>
        <v>5373.8109999999997</v>
      </c>
      <c r="E568" s="4">
        <f>SUMIFS(Derived_Metrics[Profit],Derived_Metrics[Customer ID],Derived_Metrics[[#This Row],[Customer ID]])</f>
        <v>-363.44450000000001</v>
      </c>
      <c r="F568" s="5">
        <f>_xlfn.PERCENTRANK.INC(Derived_Metrics[Customer Revenue],Derived_Metrics[[#This Row],[Customer Revenue]])</f>
        <v>0.56000000000000005</v>
      </c>
      <c r="G568" s="5" t="str" cm="1">
        <f t="array" ref="G568">_xlfn.IFS(Derived_Metrics[[#This Row],[Customer Revenue Percentile]]&gt;=0.8,"High Value",Derived_Metrics[[#This Row],[Customer Revenue Percentile]]&gt;=0.4,"Medium Value",TRUE,"Low Value")</f>
        <v>Medium Value</v>
      </c>
      <c r="H568" s="12">
        <f>_xlfn.RANK.EQ(Derived_Metrics[[#This Row],[Customer Revenue]],Derived_Metrics[Customer Revenue],0)</f>
        <v>926</v>
      </c>
      <c r="I568" s="15">
        <f>Derived_Metrics[[#This Row],[Customer Revenue]]/SUM(Derived_Metrics[Customer Revenue])</f>
        <v>3.4493460119962792E-4</v>
      </c>
      <c r="J568" t="s">
        <v>1329</v>
      </c>
      <c r="K568" s="5">
        <f>SUMIFS(Derived_Metrics[Revenue],Derived_Metrics[Product ID],Derived_Metrics[[#This Row],[Product ID]])</f>
        <v>8447.1551999999992</v>
      </c>
      <c r="L568" s="5">
        <f>SUMIFS(Derived_Metrics[Profit],Derived_Metrics[Product ID],Derived_Metrics[[#This Row],[Product ID]])</f>
        <v>-612.93869999999993</v>
      </c>
      <c r="M568" s="5" t="str">
        <f>IF(AND(Derived_Metrics[[#This Row],[Product Revenue]]&gt;AVERAGE(Derived_Metrics[Product Revenue]),Derived_Metrics[[#This Row],[Product Profit]]&lt;0),"high sales Low Profit","Normal")</f>
        <v>Normal</v>
      </c>
      <c r="N568">
        <v>299.97000000000003</v>
      </c>
      <c r="O568">
        <v>3</v>
      </c>
      <c r="P568">
        <v>0</v>
      </c>
      <c r="Q568">
        <v>56.994300000000003</v>
      </c>
      <c r="R568">
        <f>Derived_Metrics[[#This Row],[Selling Price]]*Derived_Metrics[[#This Row],[Quantity]]</f>
        <v>899.91000000000008</v>
      </c>
      <c r="S568" s="2">
        <f>IF(Derived_Metrics[[#This Row],[Revenue]]=0,0,Derived_Metrics[[#This Row],[Profit]]/Derived_Metrics[[#This Row],[Revenue]])</f>
        <v>6.3333333333333325E-2</v>
      </c>
      <c r="T568" t="str">
        <f>IF(Derived_Metrics[[#This Row],[Profit]]&lt;0, "Loss","Profit")</f>
        <v>Profit</v>
      </c>
      <c r="U568" s="5">
        <f>Derived_Metrics[[#This Row],[Selling Price]]*Derived_Metrics[[#This Row],[Quantity]]*Derived_Metrics[[#This Row],[Discount]]</f>
        <v>0</v>
      </c>
      <c r="V568" t="str">
        <f>IF(Derived_Metrics[[#This Row],[Discount]]&gt;0,"Discount Applied","No Discount")</f>
        <v>No Discount</v>
      </c>
      <c r="W568" t="str">
        <f>IF(Derived_Metrics[[#This Row],[Discount]]&gt;0.3,"High Discount","Low Discount")</f>
        <v>Low Discount</v>
      </c>
      <c r="X568" s="13">
        <f>SUMIFS(Derived_Metrics[Customer_Revenue_Share],Derived_Metrics[Customee_ Revenue _Rank],"&lt;="&amp;Derived_Metrics[[#This Row],[Customee_ Revenue _Rank]])</f>
        <v>0.83721107952553719</v>
      </c>
      <c r="Y568" t="str">
        <f>IF(Derived_Metrics[[#This Row],[Cumulative_Revenue_%]]&lt;=0.8,"Top 80% Revenue","Remaining 20% Revenue")</f>
        <v>Remaining 20% Revenue</v>
      </c>
    </row>
    <row r="569" spans="1:25" x14ac:dyDescent="0.25">
      <c r="A569" t="s">
        <v>2450</v>
      </c>
      <c r="B569" s="1">
        <v>41740</v>
      </c>
      <c r="C569" t="s">
        <v>2451</v>
      </c>
      <c r="D569" s="4">
        <f>SUMIFS(Derived_Metrics[Revenue],Derived_Metrics[Customer ID],Derived_Metrics[[#This Row],[Customer ID]])</f>
        <v>980.41999999999985</v>
      </c>
      <c r="E569" s="4">
        <f>SUMIFS(Derived_Metrics[Profit],Derived_Metrics[Customer ID],Derived_Metrics[[#This Row],[Customer ID]])</f>
        <v>89.305199999999999</v>
      </c>
      <c r="F569" s="5">
        <f>_xlfn.PERCENTRANK.INC(Derived_Metrics[Customer Revenue],Derived_Metrics[[#This Row],[Customer Revenue]])</f>
        <v>0.16600000000000001</v>
      </c>
      <c r="G569" s="5" t="str" cm="1">
        <f t="array" ref="G569">_xlfn.IFS(Derived_Metrics[[#This Row],[Customer Revenue Percentile]]&gt;=0.8,"High Value",Derived_Metrics[[#This Row],[Customer Revenue Percentile]]&gt;=0.4,"Medium Value",TRUE,"Low Value")</f>
        <v>Low Value</v>
      </c>
      <c r="H569" s="12">
        <f>_xlfn.RANK.EQ(Derived_Metrics[[#This Row],[Customer Revenue]],Derived_Metrics[Customer Revenue],0)</f>
        <v>1767</v>
      </c>
      <c r="I569" s="15">
        <f>Derived_Metrics[[#This Row],[Customer Revenue]]/SUM(Derived_Metrics[Customer Revenue])</f>
        <v>6.2931275719994468E-5</v>
      </c>
      <c r="J569" t="s">
        <v>2353</v>
      </c>
      <c r="K569" s="5">
        <f>SUMIFS(Derived_Metrics[Revenue],Derived_Metrics[Product ID],Derived_Metrics[[#This Row],[Product ID]])</f>
        <v>417.012</v>
      </c>
      <c r="L569" s="5">
        <f>SUMIFS(Derived_Metrics[Profit],Derived_Metrics[Product ID],Derived_Metrics[[#This Row],[Product ID]])</f>
        <v>23.324400000000004</v>
      </c>
      <c r="M569" s="5" t="str">
        <f>IF(AND(Derived_Metrics[[#This Row],[Product Revenue]]&gt;AVERAGE(Derived_Metrics[Product Revenue]),Derived_Metrics[[#This Row],[Product Profit]]&lt;0),"high sales Low Profit","Normal")</f>
        <v>Normal</v>
      </c>
      <c r="N569">
        <v>35.340000000000003</v>
      </c>
      <c r="O569">
        <v>2</v>
      </c>
      <c r="P569">
        <v>0</v>
      </c>
      <c r="Q569">
        <v>13.4292</v>
      </c>
      <c r="R569">
        <f>Derived_Metrics[[#This Row],[Selling Price]]*Derived_Metrics[[#This Row],[Quantity]]</f>
        <v>70.680000000000007</v>
      </c>
      <c r="S569" s="2">
        <f>IF(Derived_Metrics[[#This Row],[Revenue]]=0,0,Derived_Metrics[[#This Row],[Profit]]/Derived_Metrics[[#This Row],[Revenue]])</f>
        <v>0.18999999999999997</v>
      </c>
      <c r="T569" t="str">
        <f>IF(Derived_Metrics[[#This Row],[Profit]]&lt;0, "Loss","Profit")</f>
        <v>Profit</v>
      </c>
      <c r="U569" s="5">
        <f>Derived_Metrics[[#This Row],[Selling Price]]*Derived_Metrics[[#This Row],[Quantity]]*Derived_Metrics[[#This Row],[Discount]]</f>
        <v>0</v>
      </c>
      <c r="V569" t="str">
        <f>IF(Derived_Metrics[[#This Row],[Discount]]&gt;0,"Discount Applied","No Discount")</f>
        <v>No Discount</v>
      </c>
      <c r="W569" t="str">
        <f>IF(Derived_Metrics[[#This Row],[Discount]]&gt;0.3,"High Discount","Low Discount")</f>
        <v>Low Discount</v>
      </c>
      <c r="X569" s="13">
        <f>SUMIFS(Derived_Metrics[Customer_Revenue_Share],Derived_Metrics[Customee_ Revenue _Rank],"&lt;="&amp;Derived_Metrics[[#This Row],[Customee_ Revenue _Rank]])</f>
        <v>0.98928575015740927</v>
      </c>
      <c r="Y569" t="str">
        <f>IF(Derived_Metrics[[#This Row],[Cumulative_Revenue_%]]&lt;=0.8,"Top 80% Revenue","Remaining 20% Revenue")</f>
        <v>Remaining 20% Revenue</v>
      </c>
    </row>
    <row r="570" spans="1:25" x14ac:dyDescent="0.25">
      <c r="A570" t="s">
        <v>2453</v>
      </c>
      <c r="B570" s="1">
        <v>42175</v>
      </c>
      <c r="C570" t="s">
        <v>2456</v>
      </c>
      <c r="D570" s="4">
        <f>SUMIFS(Derived_Metrics[Revenue],Derived_Metrics[Customer ID],Derived_Metrics[[#This Row],[Customer ID]])</f>
        <v>6627.8959999999997</v>
      </c>
      <c r="E570" s="4">
        <f>SUMIFS(Derived_Metrics[Profit],Derived_Metrics[Customer ID],Derived_Metrics[[#This Row],[Customer ID]])</f>
        <v>23.144000000000005</v>
      </c>
      <c r="F570" s="5">
        <f>_xlfn.PERCENTRANK.INC(Derived_Metrics[Customer Revenue],Derived_Metrics[[#This Row],[Customer Revenue]])</f>
        <v>0.63</v>
      </c>
      <c r="G570" s="5" t="str" cm="1">
        <f t="array" ref="G570">_xlfn.IFS(Derived_Metrics[[#This Row],[Customer Revenue Percentile]]&gt;=0.8,"High Value",Derived_Metrics[[#This Row],[Customer Revenue Percentile]]&gt;=0.4,"Medium Value",TRUE,"Low Value")</f>
        <v>Medium Value</v>
      </c>
      <c r="H570" s="12">
        <f>_xlfn.RANK.EQ(Derived_Metrics[[#This Row],[Customer Revenue]],Derived_Metrics[Customer Revenue],0)</f>
        <v>782</v>
      </c>
      <c r="I570" s="15">
        <f>Derived_Metrics[[#This Row],[Customer Revenue]]/SUM(Derived_Metrics[Customer Revenue])</f>
        <v>4.2543190736566826E-4</v>
      </c>
      <c r="J570" t="s">
        <v>850</v>
      </c>
      <c r="K570" s="5">
        <f>SUMIFS(Derived_Metrics[Revenue],Derived_Metrics[Product ID],Derived_Metrics[[#This Row],[Product ID]])</f>
        <v>4826.456000000001</v>
      </c>
      <c r="L570" s="5">
        <f>SUMIFS(Derived_Metrics[Profit],Derived_Metrics[Product ID],Derived_Metrics[[#This Row],[Product ID]])</f>
        <v>340.51420000000002</v>
      </c>
      <c r="M570" s="5" t="str">
        <f>IF(AND(Derived_Metrics[[#This Row],[Product Revenue]]&gt;AVERAGE(Derived_Metrics[Product Revenue]),Derived_Metrics[[#This Row],[Product Profit]]&lt;0),"high sales Low Profit","Normal")</f>
        <v>Normal</v>
      </c>
      <c r="N570">
        <v>257.64</v>
      </c>
      <c r="O570">
        <v>6</v>
      </c>
      <c r="P570">
        <v>0</v>
      </c>
      <c r="Q570">
        <v>100.4796</v>
      </c>
      <c r="R570">
        <f>Derived_Metrics[[#This Row],[Selling Price]]*Derived_Metrics[[#This Row],[Quantity]]</f>
        <v>1545.84</v>
      </c>
      <c r="S570" s="2">
        <f>IF(Derived_Metrics[[#This Row],[Revenue]]=0,0,Derived_Metrics[[#This Row],[Profit]]/Derived_Metrics[[#This Row],[Revenue]])</f>
        <v>6.5000000000000002E-2</v>
      </c>
      <c r="T570" t="str">
        <f>IF(Derived_Metrics[[#This Row],[Profit]]&lt;0, "Loss","Profit")</f>
        <v>Profit</v>
      </c>
      <c r="U570" s="5">
        <f>Derived_Metrics[[#This Row],[Selling Price]]*Derived_Metrics[[#This Row],[Quantity]]*Derived_Metrics[[#This Row],[Discount]]</f>
        <v>0</v>
      </c>
      <c r="V570" t="str">
        <f>IF(Derived_Metrics[[#This Row],[Discount]]&gt;0,"Discount Applied","No Discount")</f>
        <v>No Discount</v>
      </c>
      <c r="W570" t="str">
        <f>IF(Derived_Metrics[[#This Row],[Discount]]&gt;0.3,"High Discount","Low Discount")</f>
        <v>Low Discount</v>
      </c>
      <c r="X570" s="13">
        <f>SUMIFS(Derived_Metrics[Customer_Revenue_Share],Derived_Metrics[Customee_ Revenue _Rank],"&lt;="&amp;Derived_Metrics[[#This Row],[Customee_ Revenue _Rank]])</f>
        <v>0.78108280032694333</v>
      </c>
      <c r="Y570" t="str">
        <f>IF(Derived_Metrics[[#This Row],[Cumulative_Revenue_%]]&lt;=0.8,"Top 80% Revenue","Remaining 20% Revenue")</f>
        <v>Top 80% Revenue</v>
      </c>
    </row>
    <row r="571" spans="1:25" x14ac:dyDescent="0.25">
      <c r="A571" t="s">
        <v>2458</v>
      </c>
      <c r="B571" s="1">
        <v>41978</v>
      </c>
      <c r="C571" t="s">
        <v>2280</v>
      </c>
      <c r="D571" s="4">
        <f>SUMIFS(Derived_Metrics[Revenue],Derived_Metrics[Customer ID],Derived_Metrics[[#This Row],[Customer ID]])</f>
        <v>3809.4844000000003</v>
      </c>
      <c r="E571" s="4">
        <f>SUMIFS(Derived_Metrics[Profit],Derived_Metrics[Customer ID],Derived_Metrics[[#This Row],[Customer ID]])</f>
        <v>-170.422</v>
      </c>
      <c r="F571" s="5">
        <f>_xlfn.PERCENTRANK.INC(Derived_Metrics[Customer Revenue],Derived_Metrics[[#This Row],[Customer Revenue]])</f>
        <v>0.47099999999999997</v>
      </c>
      <c r="G571" s="5" t="str" cm="1">
        <f t="array" ref="G571">_xlfn.IFS(Derived_Metrics[[#This Row],[Customer Revenue Percentile]]&gt;=0.8,"High Value",Derived_Metrics[[#This Row],[Customer Revenue Percentile]]&gt;=0.4,"Medium Value",TRUE,"Low Value")</f>
        <v>Medium Value</v>
      </c>
      <c r="H571" s="12">
        <f>_xlfn.RANK.EQ(Derived_Metrics[[#This Row],[Customer Revenue]],Derived_Metrics[Customer Revenue],0)</f>
        <v>1119</v>
      </c>
      <c r="I571" s="15">
        <f>Derived_Metrics[[#This Row],[Customer Revenue]]/SUM(Derived_Metrics[Customer Revenue])</f>
        <v>2.4452348292305107E-4</v>
      </c>
      <c r="J571" t="s">
        <v>869</v>
      </c>
      <c r="K571" s="5">
        <f>SUMIFS(Derived_Metrics[Revenue],Derived_Metrics[Product ID],Derived_Metrics[[#This Row],[Product ID]])</f>
        <v>6633.8639999999996</v>
      </c>
      <c r="L571" s="5">
        <f>SUMIFS(Derived_Metrics[Profit],Derived_Metrics[Product ID],Derived_Metrics[[#This Row],[Product ID]])</f>
        <v>-456.70319999999998</v>
      </c>
      <c r="M571" s="5" t="str">
        <f>IF(AND(Derived_Metrics[[#This Row],[Product Revenue]]&gt;AVERAGE(Derived_Metrics[Product Revenue]),Derived_Metrics[[#This Row],[Product Profit]]&lt;0),"high sales Low Profit","Normal")</f>
        <v>Normal</v>
      </c>
      <c r="N571">
        <v>700.05600000000004</v>
      </c>
      <c r="O571">
        <v>3</v>
      </c>
      <c r="P571">
        <v>0.3</v>
      </c>
      <c r="Q571">
        <v>-130.0104</v>
      </c>
      <c r="R571">
        <f>Derived_Metrics[[#This Row],[Selling Price]]*Derived_Metrics[[#This Row],[Quantity]]</f>
        <v>2100.1680000000001</v>
      </c>
      <c r="S571" s="2">
        <f>IF(Derived_Metrics[[#This Row],[Revenue]]=0,0,Derived_Metrics[[#This Row],[Profit]]/Derived_Metrics[[#This Row],[Revenue]])</f>
        <v>-6.19047619047619E-2</v>
      </c>
      <c r="T571" t="str">
        <f>IF(Derived_Metrics[[#This Row],[Profit]]&lt;0, "Loss","Profit")</f>
        <v>Loss</v>
      </c>
      <c r="U571" s="5">
        <f>Derived_Metrics[[#This Row],[Selling Price]]*Derived_Metrics[[#This Row],[Quantity]]*Derived_Metrics[[#This Row],[Discount]]</f>
        <v>630.05039999999997</v>
      </c>
      <c r="V571" t="str">
        <f>IF(Derived_Metrics[[#This Row],[Discount]]&gt;0,"Discount Applied","No Discount")</f>
        <v>Discount Applied</v>
      </c>
      <c r="W571" t="str">
        <f>IF(Derived_Metrics[[#This Row],[Discount]]&gt;0.3,"High Discount","Low Discount")</f>
        <v>Low Discount</v>
      </c>
      <c r="X571" s="13">
        <f>SUMIFS(Derived_Metrics[Customer_Revenue_Share],Derived_Metrics[Customee_ Revenue _Rank],"&lt;="&amp;Derived_Metrics[[#This Row],[Customee_ Revenue _Rank]])</f>
        <v>0.89197696910522817</v>
      </c>
      <c r="Y571" t="str">
        <f>IF(Derived_Metrics[[#This Row],[Cumulative_Revenue_%]]&lt;=0.8,"Top 80% Revenue","Remaining 20% Revenue")</f>
        <v>Remaining 20% Revenue</v>
      </c>
    </row>
    <row r="572" spans="1:25" x14ac:dyDescent="0.25">
      <c r="A572" t="s">
        <v>2460</v>
      </c>
      <c r="B572" s="1">
        <v>41857</v>
      </c>
      <c r="C572" t="s">
        <v>708</v>
      </c>
      <c r="D572" s="4">
        <f>SUMIFS(Derived_Metrics[Revenue],Derived_Metrics[Customer ID],Derived_Metrics[[#This Row],[Customer ID]])</f>
        <v>2899.2139999999999</v>
      </c>
      <c r="E572" s="4">
        <f>SUMIFS(Derived_Metrics[Profit],Derived_Metrics[Customer ID],Derived_Metrics[[#This Row],[Customer ID]])</f>
        <v>108.20050000000002</v>
      </c>
      <c r="F572" s="5">
        <f>_xlfn.PERCENTRANK.INC(Derived_Metrics[Customer Revenue],Derived_Metrics[[#This Row],[Customer Revenue]])</f>
        <v>0.378</v>
      </c>
      <c r="G572" s="5" t="str" cm="1">
        <f t="array" ref="G572">_xlfn.IFS(Derived_Metrics[[#This Row],[Customer Revenue Percentile]]&gt;=0.8,"High Value",Derived_Metrics[[#This Row],[Customer Revenue Percentile]]&gt;=0.4,"Medium Value",TRUE,"Low Value")</f>
        <v>Low Value</v>
      </c>
      <c r="H572" s="12">
        <f>_xlfn.RANK.EQ(Derived_Metrics[[#This Row],[Customer Revenue]],Derived_Metrics[Customer Revenue],0)</f>
        <v>1312</v>
      </c>
      <c r="I572" s="15">
        <f>Derived_Metrics[[#This Row],[Customer Revenue]]/SUM(Derived_Metrics[Customer Revenue])</f>
        <v>1.8609497522007718E-4</v>
      </c>
      <c r="J572" t="s">
        <v>2461</v>
      </c>
      <c r="K572" s="5">
        <f>SUMIFS(Derived_Metrics[Revenue],Derived_Metrics[Product ID],Derived_Metrics[[#This Row],[Product ID]])</f>
        <v>4489.232</v>
      </c>
      <c r="L572" s="5">
        <f>SUMIFS(Derived_Metrics[Profit],Derived_Metrics[Product ID],Derived_Metrics[[#This Row],[Product ID]])</f>
        <v>73.194000000000003</v>
      </c>
      <c r="M572" s="5" t="str">
        <f>IF(AND(Derived_Metrics[[#This Row],[Product Revenue]]&gt;AVERAGE(Derived_Metrics[Product Revenue]),Derived_Metrics[[#This Row],[Product Profit]]&lt;0),"high sales Low Profit","Normal")</f>
        <v>Normal</v>
      </c>
      <c r="N572">
        <v>585.55200000000002</v>
      </c>
      <c r="O572">
        <v>3</v>
      </c>
      <c r="P572">
        <v>0.2</v>
      </c>
      <c r="Q572">
        <v>73.194000000000003</v>
      </c>
      <c r="R572">
        <f>Derived_Metrics[[#This Row],[Selling Price]]*Derived_Metrics[[#This Row],[Quantity]]</f>
        <v>1756.6559999999999</v>
      </c>
      <c r="S572" s="2">
        <f>IF(Derived_Metrics[[#This Row],[Revenue]]=0,0,Derived_Metrics[[#This Row],[Profit]]/Derived_Metrics[[#This Row],[Revenue]])</f>
        <v>4.1666666666666671E-2</v>
      </c>
      <c r="T572" t="str">
        <f>IF(Derived_Metrics[[#This Row],[Profit]]&lt;0, "Loss","Profit")</f>
        <v>Profit</v>
      </c>
      <c r="U572" s="5">
        <f>Derived_Metrics[[#This Row],[Selling Price]]*Derived_Metrics[[#This Row],[Quantity]]*Derived_Metrics[[#This Row],[Discount]]</f>
        <v>351.33120000000002</v>
      </c>
      <c r="V572" t="str">
        <f>IF(Derived_Metrics[[#This Row],[Discount]]&gt;0,"Discount Applied","No Discount")</f>
        <v>Discount Applied</v>
      </c>
      <c r="W572" t="str">
        <f>IF(Derived_Metrics[[#This Row],[Discount]]&gt;0.3,"High Discount","Low Discount")</f>
        <v>Low Discount</v>
      </c>
      <c r="X572" s="13">
        <f>SUMIFS(Derived_Metrics[Customer_Revenue_Share],Derived_Metrics[Customee_ Revenue _Rank],"&lt;="&amp;Derived_Metrics[[#This Row],[Customee_ Revenue _Rank]])</f>
        <v>0.93412657977911895</v>
      </c>
      <c r="Y572" t="str">
        <f>IF(Derived_Metrics[[#This Row],[Cumulative_Revenue_%]]&lt;=0.8,"Top 80% Revenue","Remaining 20% Revenue")</f>
        <v>Remaining 20% Revenue</v>
      </c>
    </row>
    <row r="573" spans="1:25" x14ac:dyDescent="0.25">
      <c r="A573" t="s">
        <v>2463</v>
      </c>
      <c r="B573" s="1">
        <v>41785</v>
      </c>
      <c r="C573" t="s">
        <v>2407</v>
      </c>
      <c r="D573" s="4">
        <f>SUMIFS(Derived_Metrics[Revenue],Derived_Metrics[Customer ID],Derived_Metrics[[#This Row],[Customer ID]])</f>
        <v>7727.2780000000002</v>
      </c>
      <c r="E573" s="4">
        <f>SUMIFS(Derived_Metrics[Profit],Derived_Metrics[Customer ID],Derived_Metrics[[#This Row],[Customer ID]])</f>
        <v>-192.02079999999998</v>
      </c>
      <c r="F573" s="5">
        <f>_xlfn.PERCENTRANK.INC(Derived_Metrics[Customer Revenue],Derived_Metrics[[#This Row],[Customer Revenue]])</f>
        <v>0.67800000000000005</v>
      </c>
      <c r="G573" s="5" t="str" cm="1">
        <f t="array" ref="G573">_xlfn.IFS(Derived_Metrics[[#This Row],[Customer Revenue Percentile]]&gt;=0.8,"High Value",Derived_Metrics[[#This Row],[Customer Revenue Percentile]]&gt;=0.4,"Medium Value",TRUE,"Low Value")</f>
        <v>Medium Value</v>
      </c>
      <c r="H573" s="12">
        <f>_xlfn.RANK.EQ(Derived_Metrics[[#This Row],[Customer Revenue]],Derived_Metrics[Customer Revenue],0)</f>
        <v>678</v>
      </c>
      <c r="I573" s="15">
        <f>Derived_Metrics[[#This Row],[Customer Revenue]]/SUM(Derived_Metrics[Customer Revenue])</f>
        <v>4.9599912525555116E-4</v>
      </c>
      <c r="J573" t="s">
        <v>1816</v>
      </c>
      <c r="K573" s="5">
        <f>SUMIFS(Derived_Metrics[Revenue],Derived_Metrics[Product ID],Derived_Metrics[[#This Row],[Product ID]])</f>
        <v>36300.817999999992</v>
      </c>
      <c r="L573" s="5">
        <f>SUMIFS(Derived_Metrics[Profit],Derived_Metrics[Product ID],Derived_Metrics[[#This Row],[Product ID]])</f>
        <v>833.59519999999998</v>
      </c>
      <c r="M573" s="5" t="str">
        <f>IF(AND(Derived_Metrics[[#This Row],[Product Revenue]]&gt;AVERAGE(Derived_Metrics[Product Revenue]),Derived_Metrics[[#This Row],[Product Profit]]&lt;0),"high sales Low Profit","Normal")</f>
        <v>Normal</v>
      </c>
      <c r="N573">
        <v>225.29599999999999</v>
      </c>
      <c r="O573">
        <v>2</v>
      </c>
      <c r="P573">
        <v>0.2</v>
      </c>
      <c r="Q573">
        <v>22.529599999999999</v>
      </c>
      <c r="R573">
        <f>Derived_Metrics[[#This Row],[Selling Price]]*Derived_Metrics[[#This Row],[Quantity]]</f>
        <v>450.59199999999998</v>
      </c>
      <c r="S573" s="2">
        <f>IF(Derived_Metrics[[#This Row],[Revenue]]=0,0,Derived_Metrics[[#This Row],[Profit]]/Derived_Metrics[[#This Row],[Revenue]])</f>
        <v>4.9999999999999996E-2</v>
      </c>
      <c r="T573" t="str">
        <f>IF(Derived_Metrics[[#This Row],[Profit]]&lt;0, "Loss","Profit")</f>
        <v>Profit</v>
      </c>
      <c r="U573" s="5">
        <f>Derived_Metrics[[#This Row],[Selling Price]]*Derived_Metrics[[#This Row],[Quantity]]*Derived_Metrics[[#This Row],[Discount]]</f>
        <v>90.118400000000008</v>
      </c>
      <c r="V573" t="str">
        <f>IF(Derived_Metrics[[#This Row],[Discount]]&gt;0,"Discount Applied","No Discount")</f>
        <v>Discount Applied</v>
      </c>
      <c r="W573" t="str">
        <f>IF(Derived_Metrics[[#This Row],[Discount]]&gt;0.3,"High Discount","Low Discount")</f>
        <v>Low Discount</v>
      </c>
      <c r="X573" s="13">
        <f>SUMIFS(Derived_Metrics[Customer_Revenue_Share],Derived_Metrics[Customee_ Revenue _Rank],"&lt;="&amp;Derived_Metrics[[#This Row],[Customee_ Revenue _Rank]])</f>
        <v>0.73463027637851919</v>
      </c>
      <c r="Y573" t="str">
        <f>IF(Derived_Metrics[[#This Row],[Cumulative_Revenue_%]]&lt;=0.8,"Top 80% Revenue","Remaining 20% Revenue")</f>
        <v>Top 80% Revenue</v>
      </c>
    </row>
    <row r="574" spans="1:25" x14ac:dyDescent="0.25">
      <c r="A574" t="s">
        <v>2464</v>
      </c>
      <c r="B574" s="1">
        <v>42677</v>
      </c>
      <c r="C574" t="s">
        <v>2465</v>
      </c>
      <c r="D574" s="4">
        <f>SUMIFS(Derived_Metrics[Revenue],Derived_Metrics[Customer ID],Derived_Metrics[[#This Row],[Customer ID]])</f>
        <v>3598.7649999999999</v>
      </c>
      <c r="E574" s="4">
        <f>SUMIFS(Derived_Metrics[Profit],Derived_Metrics[Customer ID],Derived_Metrics[[#This Row],[Customer ID]])</f>
        <v>18.104199999999999</v>
      </c>
      <c r="F574" s="5">
        <f>_xlfn.PERCENTRANK.INC(Derived_Metrics[Customer Revenue],Derived_Metrics[[#This Row],[Customer Revenue]])</f>
        <v>0.45200000000000001</v>
      </c>
      <c r="G574" s="5" t="str" cm="1">
        <f t="array" ref="G574">_xlfn.IFS(Derived_Metrics[[#This Row],[Customer Revenue Percentile]]&gt;=0.8,"High Value",Derived_Metrics[[#This Row],[Customer Revenue Percentile]]&gt;=0.4,"Medium Value",TRUE,"Low Value")</f>
        <v>Medium Value</v>
      </c>
      <c r="H574" s="12">
        <f>_xlfn.RANK.EQ(Derived_Metrics[[#This Row],[Customer Revenue]],Derived_Metrics[Customer Revenue],0)</f>
        <v>1161</v>
      </c>
      <c r="I574" s="15">
        <f>Derived_Metrics[[#This Row],[Customer Revenue]]/SUM(Derived_Metrics[Customer Revenue])</f>
        <v>2.3099780957800323E-4</v>
      </c>
      <c r="J574" t="s">
        <v>1544</v>
      </c>
      <c r="K574" s="5">
        <f>SUMIFS(Derived_Metrics[Revenue],Derived_Metrics[Product ID],Derived_Metrics[[#This Row],[Product ID]])</f>
        <v>1453.568</v>
      </c>
      <c r="L574" s="5">
        <f>SUMIFS(Derived_Metrics[Profit],Derived_Metrics[Product ID],Derived_Metrics[[#This Row],[Product ID]])</f>
        <v>116.7148</v>
      </c>
      <c r="M574" s="5" t="str">
        <f>IF(AND(Derived_Metrics[[#This Row],[Product Revenue]]&gt;AVERAGE(Derived_Metrics[Product Revenue]),Derived_Metrics[[#This Row],[Product Profit]]&lt;0),"high sales Low Profit","Normal")</f>
        <v>Normal</v>
      </c>
      <c r="N574">
        <v>76.92</v>
      </c>
      <c r="O574">
        <v>4</v>
      </c>
      <c r="P574">
        <v>0</v>
      </c>
      <c r="Q574">
        <v>31.537199999999999</v>
      </c>
      <c r="R574">
        <f>Derived_Metrics[[#This Row],[Selling Price]]*Derived_Metrics[[#This Row],[Quantity]]</f>
        <v>307.68</v>
      </c>
      <c r="S574" s="2">
        <f>IF(Derived_Metrics[[#This Row],[Revenue]]=0,0,Derived_Metrics[[#This Row],[Profit]]/Derived_Metrics[[#This Row],[Revenue]])</f>
        <v>0.10249999999999999</v>
      </c>
      <c r="T574" t="str">
        <f>IF(Derived_Metrics[[#This Row],[Profit]]&lt;0, "Loss","Profit")</f>
        <v>Profit</v>
      </c>
      <c r="U574" s="5">
        <f>Derived_Metrics[[#This Row],[Selling Price]]*Derived_Metrics[[#This Row],[Quantity]]*Derived_Metrics[[#This Row],[Discount]]</f>
        <v>0</v>
      </c>
      <c r="V574" t="str">
        <f>IF(Derived_Metrics[[#This Row],[Discount]]&gt;0,"Discount Applied","No Discount")</f>
        <v>No Discount</v>
      </c>
      <c r="W574" t="str">
        <f>IF(Derived_Metrics[[#This Row],[Discount]]&gt;0.3,"High Discount","Low Discount")</f>
        <v>Low Discount</v>
      </c>
      <c r="X574" s="13">
        <f>SUMIFS(Derived_Metrics[Customer_Revenue_Share],Derived_Metrics[Customee_ Revenue _Rank],"&lt;="&amp;Derived_Metrics[[#This Row],[Customee_ Revenue _Rank]])</f>
        <v>0.90173146447440744</v>
      </c>
      <c r="Y574" t="str">
        <f>IF(Derived_Metrics[[#This Row],[Cumulative_Revenue_%]]&lt;=0.8,"Top 80% Revenue","Remaining 20% Revenue")</f>
        <v>Remaining 20% Revenue</v>
      </c>
    </row>
    <row r="575" spans="1:25" x14ac:dyDescent="0.25">
      <c r="A575" t="s">
        <v>2467</v>
      </c>
      <c r="B575" s="1">
        <v>43020</v>
      </c>
      <c r="C575" t="s">
        <v>1779</v>
      </c>
      <c r="D575" s="4">
        <f>SUMIFS(Derived_Metrics[Revenue],Derived_Metrics[Customer ID],Derived_Metrics[[#This Row],[Customer ID]])</f>
        <v>818.5440000000001</v>
      </c>
      <c r="E575" s="4">
        <f>SUMIFS(Derived_Metrics[Profit],Derived_Metrics[Customer ID],Derived_Metrics[[#This Row],[Customer ID]])</f>
        <v>55.4482</v>
      </c>
      <c r="F575" s="5">
        <f>_xlfn.PERCENTRANK.INC(Derived_Metrics[Customer Revenue],Derived_Metrics[[#This Row],[Customer Revenue]])</f>
        <v>0.13800000000000001</v>
      </c>
      <c r="G575" s="5" t="str" cm="1">
        <f t="array" ref="G575">_xlfn.IFS(Derived_Metrics[[#This Row],[Customer Revenue Percentile]]&gt;=0.8,"High Value",Derived_Metrics[[#This Row],[Customer Revenue Percentile]]&gt;=0.4,"Medium Value",TRUE,"Low Value")</f>
        <v>Low Value</v>
      </c>
      <c r="H575" s="12">
        <f>_xlfn.RANK.EQ(Derived_Metrics[[#This Row],[Customer Revenue]],Derived_Metrics[Customer Revenue],0)</f>
        <v>1824</v>
      </c>
      <c r="I575" s="15">
        <f>Derived_Metrics[[#This Row],[Customer Revenue]]/SUM(Derived_Metrics[Customer Revenue])</f>
        <v>5.2540766358241537E-5</v>
      </c>
      <c r="J575" t="s">
        <v>1078</v>
      </c>
      <c r="K575" s="5">
        <f>SUMIFS(Derived_Metrics[Revenue],Derived_Metrics[Product ID],Derived_Metrics[[#This Row],[Product ID]])</f>
        <v>1069.8240000000001</v>
      </c>
      <c r="L575" s="5">
        <f>SUMIFS(Derived_Metrics[Profit],Derived_Metrics[Product ID],Derived_Metrics[[#This Row],[Product ID]])</f>
        <v>50.307200000000016</v>
      </c>
      <c r="M575" s="5" t="str">
        <f>IF(AND(Derived_Metrics[[#This Row],[Product Revenue]]&gt;AVERAGE(Derived_Metrics[Product Revenue]),Derived_Metrics[[#This Row],[Product Profit]]&lt;0),"high sales Low Profit","Normal")</f>
        <v>Normal</v>
      </c>
      <c r="N575">
        <v>19.103999999999999</v>
      </c>
      <c r="O575">
        <v>3</v>
      </c>
      <c r="P575">
        <v>0.2</v>
      </c>
      <c r="Q575">
        <v>5.7312000000000003</v>
      </c>
      <c r="R575">
        <f>Derived_Metrics[[#This Row],[Selling Price]]*Derived_Metrics[[#This Row],[Quantity]]</f>
        <v>57.311999999999998</v>
      </c>
      <c r="S575" s="2">
        <f>IF(Derived_Metrics[[#This Row],[Revenue]]=0,0,Derived_Metrics[[#This Row],[Profit]]/Derived_Metrics[[#This Row],[Revenue]])</f>
        <v>0.1</v>
      </c>
      <c r="T575" t="str">
        <f>IF(Derived_Metrics[[#This Row],[Profit]]&lt;0, "Loss","Profit")</f>
        <v>Profit</v>
      </c>
      <c r="U575" s="5">
        <f>Derived_Metrics[[#This Row],[Selling Price]]*Derived_Metrics[[#This Row],[Quantity]]*Derived_Metrics[[#This Row],[Discount]]</f>
        <v>11.462400000000001</v>
      </c>
      <c r="V575" t="str">
        <f>IF(Derived_Metrics[[#This Row],[Discount]]&gt;0,"Discount Applied","No Discount")</f>
        <v>Discount Applied</v>
      </c>
      <c r="W575" t="str">
        <f>IF(Derived_Metrics[[#This Row],[Discount]]&gt;0.3,"High Discount","Low Discount")</f>
        <v>Low Discount</v>
      </c>
      <c r="X575" s="13">
        <f>SUMIFS(Derived_Metrics[Customer_Revenue_Share],Derived_Metrics[Customee_ Revenue _Rank],"&lt;="&amp;Derived_Metrics[[#This Row],[Customee_ Revenue _Rank]])</f>
        <v>0.99274389173339816</v>
      </c>
      <c r="Y575" t="str">
        <f>IF(Derived_Metrics[[#This Row],[Cumulative_Revenue_%]]&lt;=0.8,"Top 80% Revenue","Remaining 20% Revenue")</f>
        <v>Remaining 20% Revenue</v>
      </c>
    </row>
    <row r="576" spans="1:25" x14ac:dyDescent="0.25">
      <c r="A576" t="s">
        <v>2468</v>
      </c>
      <c r="B576" s="1">
        <v>42202</v>
      </c>
      <c r="C576" t="s">
        <v>1566</v>
      </c>
      <c r="D576" s="4">
        <f>SUMIFS(Derived_Metrics[Revenue],Derived_Metrics[Customer ID],Derived_Metrics[[#This Row],[Customer ID]])</f>
        <v>8376.1889999999985</v>
      </c>
      <c r="E576" s="4">
        <f>SUMIFS(Derived_Metrics[Profit],Derived_Metrics[Customer ID],Derived_Metrics[[#This Row],[Customer ID]])</f>
        <v>221.33280000000002</v>
      </c>
      <c r="F576" s="5">
        <f>_xlfn.PERCENTRANK.INC(Derived_Metrics[Customer Revenue],Derived_Metrics[[#This Row],[Customer Revenue]])</f>
        <v>0.69799999999999995</v>
      </c>
      <c r="G576" s="5" t="str" cm="1">
        <f t="array" ref="G576">_xlfn.IFS(Derived_Metrics[[#This Row],[Customer Revenue Percentile]]&gt;=0.8,"High Value",Derived_Metrics[[#This Row],[Customer Revenue Percentile]]&gt;=0.4,"Medium Value",TRUE,"Low Value")</f>
        <v>Medium Value</v>
      </c>
      <c r="H576" s="12">
        <f>_xlfn.RANK.EQ(Derived_Metrics[[#This Row],[Customer Revenue]],Derived_Metrics[Customer Revenue],0)</f>
        <v>638</v>
      </c>
      <c r="I576" s="15">
        <f>Derived_Metrics[[#This Row],[Customer Revenue]]/SUM(Derived_Metrics[Customer Revenue])</f>
        <v>5.3765147532872115E-4</v>
      </c>
      <c r="J576" t="s">
        <v>1750</v>
      </c>
      <c r="K576" s="5">
        <f>SUMIFS(Derived_Metrics[Revenue],Derived_Metrics[Product ID],Derived_Metrics[[#This Row],[Product ID]])</f>
        <v>5653.5666000000001</v>
      </c>
      <c r="L576" s="5">
        <f>SUMIFS(Derived_Metrics[Profit],Derived_Metrics[Product ID],Derived_Metrics[[#This Row],[Product ID]])</f>
        <v>-78.186399999999992</v>
      </c>
      <c r="M576" s="5" t="str">
        <f>IF(AND(Derived_Metrics[[#This Row],[Product Revenue]]&gt;AVERAGE(Derived_Metrics[Product Revenue]),Derived_Metrics[[#This Row],[Product Profit]]&lt;0),"high sales Low Profit","Normal")</f>
        <v>Normal</v>
      </c>
      <c r="N576">
        <v>195.46600000000001</v>
      </c>
      <c r="O576">
        <v>2</v>
      </c>
      <c r="P576">
        <v>0.15</v>
      </c>
      <c r="Q576">
        <v>-13.797599999999999</v>
      </c>
      <c r="R576">
        <f>Derived_Metrics[[#This Row],[Selling Price]]*Derived_Metrics[[#This Row],[Quantity]]</f>
        <v>390.93200000000002</v>
      </c>
      <c r="S576" s="2">
        <f>IF(Derived_Metrics[[#This Row],[Revenue]]=0,0,Derived_Metrics[[#This Row],[Profit]]/Derived_Metrics[[#This Row],[Revenue]])</f>
        <v>-3.5294117647058823E-2</v>
      </c>
      <c r="T576" t="str">
        <f>IF(Derived_Metrics[[#This Row],[Profit]]&lt;0, "Loss","Profit")</f>
        <v>Loss</v>
      </c>
      <c r="U576" s="5">
        <f>Derived_Metrics[[#This Row],[Selling Price]]*Derived_Metrics[[#This Row],[Quantity]]*Derived_Metrics[[#This Row],[Discount]]</f>
        <v>58.639800000000001</v>
      </c>
      <c r="V576" t="str">
        <f>IF(Derived_Metrics[[#This Row],[Discount]]&gt;0,"Discount Applied","No Discount")</f>
        <v>Discount Applied</v>
      </c>
      <c r="W576" t="str">
        <f>IF(Derived_Metrics[[#This Row],[Discount]]&gt;0.3,"High Discount","Low Discount")</f>
        <v>Low Discount</v>
      </c>
      <c r="X576" s="13">
        <f>SUMIFS(Derived_Metrics[Customer_Revenue_Share],Derived_Metrics[Customee_ Revenue _Rank],"&lt;="&amp;Derived_Metrics[[#This Row],[Customee_ Revenue _Rank]])</f>
        <v>0.71326507653057625</v>
      </c>
      <c r="Y576" t="str">
        <f>IF(Derived_Metrics[[#This Row],[Cumulative_Revenue_%]]&lt;=0.8,"Top 80% Revenue","Remaining 20% Revenue")</f>
        <v>Top 80% Revenue</v>
      </c>
    </row>
    <row r="577" spans="1:25" x14ac:dyDescent="0.25">
      <c r="A577" t="s">
        <v>2472</v>
      </c>
      <c r="B577" s="1">
        <v>42855</v>
      </c>
      <c r="C577" t="s">
        <v>2474</v>
      </c>
      <c r="D577" s="4">
        <f>SUMIFS(Derived_Metrics[Revenue],Derived_Metrics[Customer ID],Derived_Metrics[[#This Row],[Customer ID]])</f>
        <v>367.93600000000004</v>
      </c>
      <c r="E577" s="4">
        <f>SUMIFS(Derived_Metrics[Profit],Derived_Metrics[Customer ID],Derived_Metrics[[#This Row],[Customer ID]])</f>
        <v>17.1248</v>
      </c>
      <c r="F577" s="5">
        <f>_xlfn.PERCENTRANK.INC(Derived_Metrics[Customer Revenue],Derived_Metrics[[#This Row],[Customer Revenue]])</f>
        <v>6.7000000000000004E-2</v>
      </c>
      <c r="G577" s="5" t="str" cm="1">
        <f t="array" ref="G577">_xlfn.IFS(Derived_Metrics[[#This Row],[Customer Revenue Percentile]]&gt;=0.8,"High Value",Derived_Metrics[[#This Row],[Customer Revenue Percentile]]&gt;=0.4,"Medium Value",TRUE,"Low Value")</f>
        <v>Low Value</v>
      </c>
      <c r="H577" s="12">
        <f>_xlfn.RANK.EQ(Derived_Metrics[[#This Row],[Customer Revenue]],Derived_Metrics[Customer Revenue],0)</f>
        <v>1974</v>
      </c>
      <c r="I577" s="15">
        <f>Derived_Metrics[[#This Row],[Customer Revenue]]/SUM(Derived_Metrics[Customer Revenue])</f>
        <v>2.3617104774802523E-5</v>
      </c>
      <c r="J577" t="s">
        <v>486</v>
      </c>
      <c r="K577" s="5">
        <f>SUMIFS(Derived_Metrics[Revenue],Derived_Metrics[Product ID],Derived_Metrics[[#This Row],[Product ID]])</f>
        <v>586.07999999999993</v>
      </c>
      <c r="L577" s="5">
        <f>SUMIFS(Derived_Metrics[Profit],Derived_Metrics[Product ID],Derived_Metrics[[#This Row],[Product ID]])</f>
        <v>36.000999999999998</v>
      </c>
      <c r="M577" s="5" t="str">
        <f>IF(AND(Derived_Metrics[[#This Row],[Product Revenue]]&gt;AVERAGE(Derived_Metrics[Product Revenue]),Derived_Metrics[[#This Row],[Product Profit]]&lt;0),"high sales Low Profit","Normal")</f>
        <v>Normal</v>
      </c>
      <c r="N577">
        <v>23.68</v>
      </c>
      <c r="O577">
        <v>8</v>
      </c>
      <c r="P577">
        <v>0.2</v>
      </c>
      <c r="Q577">
        <v>6.2160000000000002</v>
      </c>
      <c r="R577">
        <f>Derived_Metrics[[#This Row],[Selling Price]]*Derived_Metrics[[#This Row],[Quantity]]</f>
        <v>189.44</v>
      </c>
      <c r="S577" s="2">
        <f>IF(Derived_Metrics[[#This Row],[Revenue]]=0,0,Derived_Metrics[[#This Row],[Profit]]/Derived_Metrics[[#This Row],[Revenue]])</f>
        <v>3.2812500000000001E-2</v>
      </c>
      <c r="T577" t="str">
        <f>IF(Derived_Metrics[[#This Row],[Profit]]&lt;0, "Loss","Profit")</f>
        <v>Profit</v>
      </c>
      <c r="U577" s="5">
        <f>Derived_Metrics[[#This Row],[Selling Price]]*Derived_Metrics[[#This Row],[Quantity]]*Derived_Metrics[[#This Row],[Discount]]</f>
        <v>37.887999999999998</v>
      </c>
      <c r="V577" t="str">
        <f>IF(Derived_Metrics[[#This Row],[Discount]]&gt;0,"Discount Applied","No Discount")</f>
        <v>Discount Applied</v>
      </c>
      <c r="W577" t="str">
        <f>IF(Derived_Metrics[[#This Row],[Discount]]&gt;0.3,"High Discount","Low Discount")</f>
        <v>Low Discount</v>
      </c>
      <c r="X577" s="13">
        <f>SUMIFS(Derived_Metrics[Customer_Revenue_Share],Derived_Metrics[Customee_ Revenue _Rank],"&lt;="&amp;Derived_Metrics[[#This Row],[Customee_ Revenue _Rank]])</f>
        <v>0.99836797414057188</v>
      </c>
      <c r="Y577" t="str">
        <f>IF(Derived_Metrics[[#This Row],[Cumulative_Revenue_%]]&lt;=0.8,"Top 80% Revenue","Remaining 20% Revenue")</f>
        <v>Remaining 20% Revenue</v>
      </c>
    </row>
    <row r="578" spans="1:25" x14ac:dyDescent="0.25">
      <c r="A578" t="s">
        <v>2477</v>
      </c>
      <c r="B578" s="1">
        <v>42268</v>
      </c>
      <c r="C578" t="s">
        <v>2479</v>
      </c>
      <c r="D578" s="4">
        <f>SUMIFS(Derived_Metrics[Revenue],Derived_Metrics[Customer ID],Derived_Metrics[[#This Row],[Customer ID]])</f>
        <v>2406.1439999999998</v>
      </c>
      <c r="E578" s="4">
        <f>SUMIFS(Derived_Metrics[Profit],Derived_Metrics[Customer ID],Derived_Metrics[[#This Row],[Customer ID]])</f>
        <v>0</v>
      </c>
      <c r="F578" s="5">
        <f>_xlfn.PERCENTRANK.INC(Derived_Metrics[Customer Revenue],Derived_Metrics[[#This Row],[Customer Revenue]])</f>
        <v>0.33900000000000002</v>
      </c>
      <c r="G578" s="5" t="str" cm="1">
        <f t="array" ref="G578">_xlfn.IFS(Derived_Metrics[[#This Row],[Customer Revenue Percentile]]&gt;=0.8,"High Value",Derived_Metrics[[#This Row],[Customer Revenue Percentile]]&gt;=0.4,"Medium Value",TRUE,"Low Value")</f>
        <v>Low Value</v>
      </c>
      <c r="H578" s="12">
        <f>_xlfn.RANK.EQ(Derived_Metrics[[#This Row],[Customer Revenue]],Derived_Metrics[Customer Revenue],0)</f>
        <v>1402</v>
      </c>
      <c r="I578" s="15">
        <f>Derived_Metrics[[#This Row],[Customer Revenue]]/SUM(Derived_Metrics[Customer Revenue])</f>
        <v>1.5444575945616204E-4</v>
      </c>
      <c r="J578" t="s">
        <v>703</v>
      </c>
      <c r="K578" s="5">
        <f>SUMIFS(Derived_Metrics[Revenue],Derived_Metrics[Product ID],Derived_Metrics[[#This Row],[Product ID]])</f>
        <v>33892.794000000002</v>
      </c>
      <c r="L578" s="5">
        <f>SUMIFS(Derived_Metrics[Profit],Derived_Metrics[Product ID],Derived_Metrics[[#This Row],[Product ID]])</f>
        <v>281.96999999999997</v>
      </c>
      <c r="M578" s="5" t="str">
        <f>IF(AND(Derived_Metrics[[#This Row],[Product Revenue]]&gt;AVERAGE(Derived_Metrics[Product Revenue]),Derived_Metrics[[#This Row],[Product Profit]]&lt;0),"high sales Low Profit","Normal")</f>
        <v>Normal</v>
      </c>
      <c r="N578">
        <v>601.53599999999994</v>
      </c>
      <c r="O578">
        <v>4</v>
      </c>
      <c r="P578">
        <v>0.2</v>
      </c>
      <c r="Q578">
        <v>0</v>
      </c>
      <c r="R578">
        <f>Derived_Metrics[[#This Row],[Selling Price]]*Derived_Metrics[[#This Row],[Quantity]]</f>
        <v>2406.1439999999998</v>
      </c>
      <c r="S578" s="2">
        <f>IF(Derived_Metrics[[#This Row],[Revenue]]=0,0,Derived_Metrics[[#This Row],[Profit]]/Derived_Metrics[[#This Row],[Revenue]])</f>
        <v>0</v>
      </c>
      <c r="T578" t="str">
        <f>IF(Derived_Metrics[[#This Row],[Profit]]&lt;0, "Loss","Profit")</f>
        <v>Profit</v>
      </c>
      <c r="U578" s="5">
        <f>Derived_Metrics[[#This Row],[Selling Price]]*Derived_Metrics[[#This Row],[Quantity]]*Derived_Metrics[[#This Row],[Discount]]</f>
        <v>481.22879999999998</v>
      </c>
      <c r="V578" t="str">
        <f>IF(Derived_Metrics[[#This Row],[Discount]]&gt;0,"Discount Applied","No Discount")</f>
        <v>Discount Applied</v>
      </c>
      <c r="W578" t="str">
        <f>IF(Derived_Metrics[[#This Row],[Discount]]&gt;0.3,"High Discount","Low Discount")</f>
        <v>Low Discount</v>
      </c>
      <c r="X578" s="13">
        <f>SUMIFS(Derived_Metrics[Customer_Revenue_Share],Derived_Metrics[Customee_ Revenue _Rank],"&lt;="&amp;Derived_Metrics[[#This Row],[Customee_ Revenue _Rank]])</f>
        <v>0.94836931894371523</v>
      </c>
      <c r="Y578" t="str">
        <f>IF(Derived_Metrics[[#This Row],[Cumulative_Revenue_%]]&lt;=0.8,"Top 80% Revenue","Remaining 20% Revenue")</f>
        <v>Remaining 20% Revenue</v>
      </c>
    </row>
    <row r="579" spans="1:25" x14ac:dyDescent="0.25">
      <c r="A579" t="s">
        <v>2481</v>
      </c>
      <c r="B579" s="1">
        <v>41682</v>
      </c>
      <c r="C579" t="s">
        <v>2482</v>
      </c>
      <c r="D579" s="4">
        <f>SUMIFS(Derived_Metrics[Revenue],Derived_Metrics[Customer ID],Derived_Metrics[[#This Row],[Customer ID]])</f>
        <v>546.52</v>
      </c>
      <c r="E579" s="4">
        <f>SUMIFS(Derived_Metrics[Profit],Derived_Metrics[Customer ID],Derived_Metrics[[#This Row],[Customer ID]])</f>
        <v>-38.8934</v>
      </c>
      <c r="F579" s="5">
        <f>_xlfn.PERCENTRANK.INC(Derived_Metrics[Customer Revenue],Derived_Metrics[[#This Row],[Customer Revenue]])</f>
        <v>0.1</v>
      </c>
      <c r="G579" s="5" t="str" cm="1">
        <f t="array" ref="G579">_xlfn.IFS(Derived_Metrics[[#This Row],[Customer Revenue Percentile]]&gt;=0.8,"High Value",Derived_Metrics[[#This Row],[Customer Revenue Percentile]]&gt;=0.4,"Medium Value",TRUE,"Low Value")</f>
        <v>Low Value</v>
      </c>
      <c r="H579" s="12">
        <f>_xlfn.RANK.EQ(Derived_Metrics[[#This Row],[Customer Revenue]],Derived_Metrics[Customer Revenue],0)</f>
        <v>1906</v>
      </c>
      <c r="I579" s="15">
        <f>Derived_Metrics[[#This Row],[Customer Revenue]]/SUM(Derived_Metrics[Customer Revenue])</f>
        <v>3.5080068548674423E-5</v>
      </c>
      <c r="J579" t="s">
        <v>423</v>
      </c>
      <c r="K579" s="5">
        <f>SUMIFS(Derived_Metrics[Revenue],Derived_Metrics[Product ID],Derived_Metrics[[#This Row],[Product ID]])</f>
        <v>2013.42</v>
      </c>
      <c r="L579" s="5">
        <f>SUMIFS(Derived_Metrics[Profit],Derived_Metrics[Product ID],Derived_Metrics[[#This Row],[Product ID]])</f>
        <v>138.31319999999999</v>
      </c>
      <c r="M579" s="5" t="str">
        <f>IF(AND(Derived_Metrics[[#This Row],[Product Revenue]]&gt;AVERAGE(Derived_Metrics[Product Revenue]),Derived_Metrics[[#This Row],[Product Profit]]&lt;0),"high sales Low Profit","Normal")</f>
        <v>Normal</v>
      </c>
      <c r="N579">
        <v>58.36</v>
      </c>
      <c r="O579">
        <v>5</v>
      </c>
      <c r="P579">
        <v>0.6</v>
      </c>
      <c r="Q579">
        <v>-24.803000000000001</v>
      </c>
      <c r="R579">
        <f>Derived_Metrics[[#This Row],[Selling Price]]*Derived_Metrics[[#This Row],[Quantity]]</f>
        <v>291.8</v>
      </c>
      <c r="S579" s="2">
        <f>IF(Derived_Metrics[[#This Row],[Revenue]]=0,0,Derived_Metrics[[#This Row],[Profit]]/Derived_Metrics[[#This Row],[Revenue]])</f>
        <v>-8.5000000000000006E-2</v>
      </c>
      <c r="T579" t="str">
        <f>IF(Derived_Metrics[[#This Row],[Profit]]&lt;0, "Loss","Profit")</f>
        <v>Loss</v>
      </c>
      <c r="U579" s="5">
        <f>Derived_Metrics[[#This Row],[Selling Price]]*Derived_Metrics[[#This Row],[Quantity]]*Derived_Metrics[[#This Row],[Discount]]</f>
        <v>175.08</v>
      </c>
      <c r="V579" t="str">
        <f>IF(Derived_Metrics[[#This Row],[Discount]]&gt;0,"Discount Applied","No Discount")</f>
        <v>Discount Applied</v>
      </c>
      <c r="W579" t="str">
        <f>IF(Derived_Metrics[[#This Row],[Discount]]&gt;0.3,"High Discount","Low Discount")</f>
        <v>High Discount</v>
      </c>
      <c r="X579" s="13">
        <f>SUMIFS(Derived_Metrics[Customer_Revenue_Share],Derived_Metrics[Customee_ Revenue _Rank],"&lt;="&amp;Derived_Metrics[[#This Row],[Customee_ Revenue _Rank]])</f>
        <v>0.99634596976018575</v>
      </c>
      <c r="Y579" t="str">
        <f>IF(Derived_Metrics[[#This Row],[Cumulative_Revenue_%]]&lt;=0.8,"Top 80% Revenue","Remaining 20% Revenue")</f>
        <v>Remaining 20% Revenue</v>
      </c>
    </row>
    <row r="580" spans="1:25" x14ac:dyDescent="0.25">
      <c r="A580" t="s">
        <v>2481</v>
      </c>
      <c r="B580" s="1">
        <v>41682</v>
      </c>
      <c r="C580" t="s">
        <v>2482</v>
      </c>
      <c r="D580" s="4">
        <f>SUMIFS(Derived_Metrics[Revenue],Derived_Metrics[Customer ID],Derived_Metrics[[#This Row],[Customer ID]])</f>
        <v>546.52</v>
      </c>
      <c r="E580" s="4">
        <f>SUMIFS(Derived_Metrics[Profit],Derived_Metrics[Customer ID],Derived_Metrics[[#This Row],[Customer ID]])</f>
        <v>-38.8934</v>
      </c>
      <c r="F580" s="5">
        <f>_xlfn.PERCENTRANK.INC(Derived_Metrics[Customer Revenue],Derived_Metrics[[#This Row],[Customer Revenue]])</f>
        <v>0.1</v>
      </c>
      <c r="G580" s="5" t="str" cm="1">
        <f t="array" ref="G580">_xlfn.IFS(Derived_Metrics[[#This Row],[Customer Revenue Percentile]]&gt;=0.8,"High Value",Derived_Metrics[[#This Row],[Customer Revenue Percentile]]&gt;=0.4,"Medium Value",TRUE,"Low Value")</f>
        <v>Low Value</v>
      </c>
      <c r="H580" s="12">
        <f>_xlfn.RANK.EQ(Derived_Metrics[[#This Row],[Customer Revenue]],Derived_Metrics[Customer Revenue],0)</f>
        <v>1906</v>
      </c>
      <c r="I580" s="15">
        <f>Derived_Metrics[[#This Row],[Customer Revenue]]/SUM(Derived_Metrics[Customer Revenue])</f>
        <v>3.5080068548674423E-5</v>
      </c>
      <c r="J580" t="s">
        <v>793</v>
      </c>
      <c r="K580" s="5">
        <f>SUMIFS(Derived_Metrics[Revenue],Derived_Metrics[Product ID],Derived_Metrics[[#This Row],[Product ID]])</f>
        <v>3588.4079999999999</v>
      </c>
      <c r="L580" s="5">
        <f>SUMIFS(Derived_Metrics[Profit],Derived_Metrics[Product ID],Derived_Metrics[[#This Row],[Product ID]])</f>
        <v>91.108800000000002</v>
      </c>
      <c r="M580" s="5" t="str">
        <f>IF(AND(Derived_Metrics[[#This Row],[Product Revenue]]&gt;AVERAGE(Derived_Metrics[Product Revenue]),Derived_Metrics[[#This Row],[Product Profit]]&lt;0),"high sales Low Profit","Normal")</f>
        <v>Normal</v>
      </c>
      <c r="N580">
        <v>39.96</v>
      </c>
      <c r="O580">
        <v>5</v>
      </c>
      <c r="P580">
        <v>0.6</v>
      </c>
      <c r="Q580">
        <v>-23.975999999999999</v>
      </c>
      <c r="R580">
        <f>Derived_Metrics[[#This Row],[Selling Price]]*Derived_Metrics[[#This Row],[Quantity]]</f>
        <v>199.8</v>
      </c>
      <c r="S580" s="2">
        <f>IF(Derived_Metrics[[#This Row],[Revenue]]=0,0,Derived_Metrics[[#This Row],[Profit]]/Derived_Metrics[[#This Row],[Revenue]])</f>
        <v>-0.12</v>
      </c>
      <c r="T580" t="str">
        <f>IF(Derived_Metrics[[#This Row],[Profit]]&lt;0, "Loss","Profit")</f>
        <v>Loss</v>
      </c>
      <c r="U580" s="5">
        <f>Derived_Metrics[[#This Row],[Selling Price]]*Derived_Metrics[[#This Row],[Quantity]]*Derived_Metrics[[#This Row],[Discount]]</f>
        <v>119.88</v>
      </c>
      <c r="V580" t="str">
        <f>IF(Derived_Metrics[[#This Row],[Discount]]&gt;0,"Discount Applied","No Discount")</f>
        <v>Discount Applied</v>
      </c>
      <c r="W580" t="str">
        <f>IF(Derived_Metrics[[#This Row],[Discount]]&gt;0.3,"High Discount","Low Discount")</f>
        <v>High Discount</v>
      </c>
      <c r="X580" s="13">
        <f>SUMIFS(Derived_Metrics[Customer_Revenue_Share],Derived_Metrics[Customee_ Revenue _Rank],"&lt;="&amp;Derived_Metrics[[#This Row],[Customee_ Revenue _Rank]])</f>
        <v>0.99634596976018575</v>
      </c>
      <c r="Y580" t="str">
        <f>IF(Derived_Metrics[[#This Row],[Cumulative_Revenue_%]]&lt;=0.8,"Top 80% Revenue","Remaining 20% Revenue")</f>
        <v>Remaining 20% Revenue</v>
      </c>
    </row>
    <row r="581" spans="1:25" x14ac:dyDescent="0.25">
      <c r="A581" t="s">
        <v>2485</v>
      </c>
      <c r="B581" s="1">
        <v>41977</v>
      </c>
      <c r="C581" t="s">
        <v>2487</v>
      </c>
      <c r="D581" s="4">
        <f>SUMIFS(Derived_Metrics[Revenue],Derived_Metrics[Customer ID],Derived_Metrics[[#This Row],[Customer ID]])</f>
        <v>3667.4970000000003</v>
      </c>
      <c r="E581" s="4">
        <f>SUMIFS(Derived_Metrics[Profit],Derived_Metrics[Customer ID],Derived_Metrics[[#This Row],[Customer ID]])</f>
        <v>94.275000000000006</v>
      </c>
      <c r="F581" s="5">
        <f>_xlfn.PERCENTRANK.INC(Derived_Metrics[Customer Revenue],Derived_Metrics[[#This Row],[Customer Revenue]])</f>
        <v>0.45700000000000002</v>
      </c>
      <c r="G581" s="5" t="str" cm="1">
        <f t="array" ref="G581">_xlfn.IFS(Derived_Metrics[[#This Row],[Customer Revenue Percentile]]&gt;=0.8,"High Value",Derived_Metrics[[#This Row],[Customer Revenue Percentile]]&gt;=0.4,"Medium Value",TRUE,"Low Value")</f>
        <v>Medium Value</v>
      </c>
      <c r="H581" s="12">
        <f>_xlfn.RANK.EQ(Derived_Metrics[[#This Row],[Customer Revenue]],Derived_Metrics[Customer Revenue],0)</f>
        <v>1151</v>
      </c>
      <c r="I581" s="15">
        <f>Derived_Metrics[[#This Row],[Customer Revenue]]/SUM(Derived_Metrics[Customer Revenue])</f>
        <v>2.3540958457523572E-4</v>
      </c>
      <c r="J581" t="s">
        <v>604</v>
      </c>
      <c r="K581" s="5">
        <f>SUMIFS(Derived_Metrics[Revenue],Derived_Metrics[Product ID],Derived_Metrics[[#This Row],[Product ID]])</f>
        <v>10688.583000000001</v>
      </c>
      <c r="L581" s="5">
        <f>SUMIFS(Derived_Metrics[Profit],Derived_Metrics[Product ID],Derived_Metrics[[#This Row],[Product ID]])</f>
        <v>-78.637</v>
      </c>
      <c r="M581" s="5" t="str">
        <f>IF(AND(Derived_Metrics[[#This Row],[Product Revenue]]&gt;AVERAGE(Derived_Metrics[Product Revenue]),Derived_Metrics[[#This Row],[Product Profit]]&lt;0),"high sales Low Profit","Normal")</f>
        <v>Normal</v>
      </c>
      <c r="N581">
        <v>308.49900000000002</v>
      </c>
      <c r="O581">
        <v>3</v>
      </c>
      <c r="P581">
        <v>0.15</v>
      </c>
      <c r="Q581">
        <v>-18.146999999999998</v>
      </c>
      <c r="R581">
        <f>Derived_Metrics[[#This Row],[Selling Price]]*Derived_Metrics[[#This Row],[Quantity]]</f>
        <v>925.49700000000007</v>
      </c>
      <c r="S581" s="2">
        <f>IF(Derived_Metrics[[#This Row],[Revenue]]=0,0,Derived_Metrics[[#This Row],[Profit]]/Derived_Metrics[[#This Row],[Revenue]])</f>
        <v>-1.9607843137254898E-2</v>
      </c>
      <c r="T581" t="str">
        <f>IF(Derived_Metrics[[#This Row],[Profit]]&lt;0, "Loss","Profit")</f>
        <v>Loss</v>
      </c>
      <c r="U581" s="5">
        <f>Derived_Metrics[[#This Row],[Selling Price]]*Derived_Metrics[[#This Row],[Quantity]]*Derived_Metrics[[#This Row],[Discount]]</f>
        <v>138.82455000000002</v>
      </c>
      <c r="V581" t="str">
        <f>IF(Derived_Metrics[[#This Row],[Discount]]&gt;0,"Discount Applied","No Discount")</f>
        <v>Discount Applied</v>
      </c>
      <c r="W581" t="str">
        <f>IF(Derived_Metrics[[#This Row],[Discount]]&gt;0.3,"High Discount","Low Discount")</f>
        <v>Low Discount</v>
      </c>
      <c r="X581" s="13">
        <f>SUMIFS(Derived_Metrics[Customer_Revenue_Share],Derived_Metrics[Customee_ Revenue _Rank],"&lt;="&amp;Derived_Metrics[[#This Row],[Customee_ Revenue _Rank]])</f>
        <v>0.8994105188184417</v>
      </c>
      <c r="Y581" t="str">
        <f>IF(Derived_Metrics[[#This Row],[Cumulative_Revenue_%]]&lt;=0.8,"Top 80% Revenue","Remaining 20% Revenue")</f>
        <v>Remaining 20% Revenue</v>
      </c>
    </row>
    <row r="582" spans="1:25" x14ac:dyDescent="0.25">
      <c r="A582" t="s">
        <v>2490</v>
      </c>
      <c r="B582" s="1">
        <v>42805</v>
      </c>
      <c r="C582" t="s">
        <v>2491</v>
      </c>
      <c r="D582" s="4">
        <f>SUMIFS(Derived_Metrics[Revenue],Derived_Metrics[Customer ID],Derived_Metrics[[#This Row],[Customer ID]])</f>
        <v>124.10999999999999</v>
      </c>
      <c r="E582" s="4">
        <f>SUMIFS(Derived_Metrics[Profit],Derived_Metrics[Customer ID],Derived_Metrics[[#This Row],[Customer ID]])</f>
        <v>17.375399999999999</v>
      </c>
      <c r="F582" s="5">
        <f>_xlfn.PERCENTRANK.INC(Derived_Metrics[Customer Revenue],Derived_Metrics[[#This Row],[Customer Revenue]])</f>
        <v>2.5000000000000001E-2</v>
      </c>
      <c r="G582" s="5" t="str" cm="1">
        <f t="array" ref="G582">_xlfn.IFS(Derived_Metrics[[#This Row],[Customer Revenue Percentile]]&gt;=0.8,"High Value",Derived_Metrics[[#This Row],[Customer Revenue Percentile]]&gt;=0.4,"Medium Value",TRUE,"Low Value")</f>
        <v>Low Value</v>
      </c>
      <c r="H582" s="12">
        <f>_xlfn.RANK.EQ(Derived_Metrics[[#This Row],[Customer Revenue]],Derived_Metrics[Customer Revenue],0)</f>
        <v>2067</v>
      </c>
      <c r="I582" s="15">
        <f>Derived_Metrics[[#This Row],[Customer Revenue]]/SUM(Derived_Metrics[Customer Revenue])</f>
        <v>7.9663823969406112E-6</v>
      </c>
      <c r="J582" t="s">
        <v>181</v>
      </c>
      <c r="K582" s="5">
        <f>SUMIFS(Derived_Metrics[Revenue],Derived_Metrics[Product ID],Derived_Metrics[[#This Row],[Product ID]])</f>
        <v>2628.3740000000003</v>
      </c>
      <c r="L582" s="5">
        <f>SUMIFS(Derived_Metrics[Profit],Derived_Metrics[Product ID],Derived_Metrics[[#This Row],[Product ID]])</f>
        <v>183.13120000000001</v>
      </c>
      <c r="M582" s="5" t="str">
        <f>IF(AND(Derived_Metrics[[#This Row],[Product Revenue]]&gt;AVERAGE(Derived_Metrics[Product Revenue]),Derived_Metrics[[#This Row],[Product Profit]]&lt;0),"high sales Low Profit","Normal")</f>
        <v>Normal</v>
      </c>
      <c r="N582">
        <v>41.37</v>
      </c>
      <c r="O582">
        <v>3</v>
      </c>
      <c r="P582">
        <v>0</v>
      </c>
      <c r="Q582">
        <v>17.375399999999999</v>
      </c>
      <c r="R582">
        <f>Derived_Metrics[[#This Row],[Selling Price]]*Derived_Metrics[[#This Row],[Quantity]]</f>
        <v>124.10999999999999</v>
      </c>
      <c r="S582" s="2">
        <f>IF(Derived_Metrics[[#This Row],[Revenue]]=0,0,Derived_Metrics[[#This Row],[Profit]]/Derived_Metrics[[#This Row],[Revenue]])</f>
        <v>0.14000000000000001</v>
      </c>
      <c r="T582" t="str">
        <f>IF(Derived_Metrics[[#This Row],[Profit]]&lt;0, "Loss","Profit")</f>
        <v>Profit</v>
      </c>
      <c r="U582" s="5">
        <f>Derived_Metrics[[#This Row],[Selling Price]]*Derived_Metrics[[#This Row],[Quantity]]*Derived_Metrics[[#This Row],[Discount]]</f>
        <v>0</v>
      </c>
      <c r="V582" t="str">
        <f>IF(Derived_Metrics[[#This Row],[Discount]]&gt;0,"Discount Applied","No Discount")</f>
        <v>No Discount</v>
      </c>
      <c r="W582" t="str">
        <f>IF(Derived_Metrics[[#This Row],[Discount]]&gt;0.3,"High Discount","Low Discount")</f>
        <v>Low Discount</v>
      </c>
      <c r="X582" s="13">
        <f>SUMIFS(Derived_Metrics[Customer_Revenue_Share],Derived_Metrics[Customee_ Revenue _Rank],"&lt;="&amp;Derived_Metrics[[#This Row],[Customee_ Revenue _Rank]])</f>
        <v>0.99978017281601594</v>
      </c>
      <c r="Y582" t="str">
        <f>IF(Derived_Metrics[[#This Row],[Cumulative_Revenue_%]]&lt;=0.8,"Top 80% Revenue","Remaining 20% Revenue")</f>
        <v>Remaining 20% Revenue</v>
      </c>
    </row>
    <row r="583" spans="1:25" x14ac:dyDescent="0.25">
      <c r="A583" t="s">
        <v>2494</v>
      </c>
      <c r="B583" s="1">
        <v>42194</v>
      </c>
      <c r="C583" t="s">
        <v>2430</v>
      </c>
      <c r="D583" s="4">
        <f>SUMIFS(Derived_Metrics[Revenue],Derived_Metrics[Customer ID],Derived_Metrics[[#This Row],[Customer ID]])</f>
        <v>1815.6119999999999</v>
      </c>
      <c r="E583" s="4">
        <f>SUMIFS(Derived_Metrics[Profit],Derived_Metrics[Customer ID],Derived_Metrics[[#This Row],[Customer ID]])</f>
        <v>95.300399999999996</v>
      </c>
      <c r="F583" s="5">
        <f>_xlfn.PERCENTRANK.INC(Derived_Metrics[Customer Revenue],Derived_Metrics[[#This Row],[Customer Revenue]])</f>
        <v>0.25700000000000001</v>
      </c>
      <c r="G583" s="5" t="str" cm="1">
        <f t="array" ref="G583">_xlfn.IFS(Derived_Metrics[[#This Row],[Customer Revenue Percentile]]&gt;=0.8,"High Value",Derived_Metrics[[#This Row],[Customer Revenue Percentile]]&gt;=0.4,"Medium Value",TRUE,"Low Value")</f>
        <v>Low Value</v>
      </c>
      <c r="H583" s="12">
        <f>_xlfn.RANK.EQ(Derived_Metrics[[#This Row],[Customer Revenue]],Derived_Metrics[Customer Revenue],0)</f>
        <v>1574</v>
      </c>
      <c r="I583" s="15">
        <f>Derived_Metrics[[#This Row],[Customer Revenue]]/SUM(Derived_Metrics[Customer Revenue])</f>
        <v>1.1654064520565738E-4</v>
      </c>
      <c r="J583" t="s">
        <v>2093</v>
      </c>
      <c r="K583" s="5">
        <f>SUMIFS(Derived_Metrics[Revenue],Derived_Metrics[Product ID],Derived_Metrics[[#This Row],[Product ID]])</f>
        <v>6686.1799999999994</v>
      </c>
      <c r="L583" s="5">
        <f>SUMIFS(Derived_Metrics[Profit],Derived_Metrics[Product ID],Derived_Metrics[[#This Row],[Product ID]])</f>
        <v>115.7354</v>
      </c>
      <c r="M583" s="5" t="str">
        <f>IF(AND(Derived_Metrics[[#This Row],[Product Revenue]]&gt;AVERAGE(Derived_Metrics[Product Revenue]),Derived_Metrics[[#This Row],[Product Profit]]&lt;0),"high sales Low Profit","Normal")</f>
        <v>Normal</v>
      </c>
      <c r="N583">
        <v>47.515999999999998</v>
      </c>
      <c r="O583">
        <v>2</v>
      </c>
      <c r="P583">
        <v>0.3</v>
      </c>
      <c r="Q583">
        <v>-2.0364</v>
      </c>
      <c r="R583">
        <f>Derived_Metrics[[#This Row],[Selling Price]]*Derived_Metrics[[#This Row],[Quantity]]</f>
        <v>95.031999999999996</v>
      </c>
      <c r="S583" s="2">
        <f>IF(Derived_Metrics[[#This Row],[Revenue]]=0,0,Derived_Metrics[[#This Row],[Profit]]/Derived_Metrics[[#This Row],[Revenue]])</f>
        <v>-2.1428571428571429E-2</v>
      </c>
      <c r="T583" t="str">
        <f>IF(Derived_Metrics[[#This Row],[Profit]]&lt;0, "Loss","Profit")</f>
        <v>Loss</v>
      </c>
      <c r="U583" s="5">
        <f>Derived_Metrics[[#This Row],[Selling Price]]*Derived_Metrics[[#This Row],[Quantity]]*Derived_Metrics[[#This Row],[Discount]]</f>
        <v>28.509599999999999</v>
      </c>
      <c r="V583" t="str">
        <f>IF(Derived_Metrics[[#This Row],[Discount]]&gt;0,"Discount Applied","No Discount")</f>
        <v>Discount Applied</v>
      </c>
      <c r="W583" t="str">
        <f>IF(Derived_Metrics[[#This Row],[Discount]]&gt;0.3,"High Discount","Low Discount")</f>
        <v>Low Discount</v>
      </c>
      <c r="X583" s="13">
        <f>SUMIFS(Derived_Metrics[Customer_Revenue_Share],Derived_Metrics[Customee_ Revenue _Rank],"&lt;="&amp;Derived_Metrics[[#This Row],[Customee_ Revenue _Rank]])</f>
        <v>0.9720660287462084</v>
      </c>
      <c r="Y583" t="str">
        <f>IF(Derived_Metrics[[#This Row],[Cumulative_Revenue_%]]&lt;=0.8,"Top 80% Revenue","Remaining 20% Revenue")</f>
        <v>Remaining 20% Revenue</v>
      </c>
    </row>
    <row r="584" spans="1:25" x14ac:dyDescent="0.25">
      <c r="A584" t="s">
        <v>2495</v>
      </c>
      <c r="B584" s="1">
        <v>42210</v>
      </c>
      <c r="C584" t="s">
        <v>2498</v>
      </c>
      <c r="D584" s="4">
        <f>SUMIFS(Derived_Metrics[Revenue],Derived_Metrics[Customer ID],Derived_Metrics[[#This Row],[Customer ID]])</f>
        <v>11174.198</v>
      </c>
      <c r="E584" s="4">
        <f>SUMIFS(Derived_Metrics[Profit],Derived_Metrics[Customer ID],Derived_Metrics[[#This Row],[Customer ID]])</f>
        <v>455.60649999999998</v>
      </c>
      <c r="F584" s="5">
        <f>_xlfn.PERCENTRANK.INC(Derived_Metrics[Customer Revenue],Derived_Metrics[[#This Row],[Customer Revenue]])</f>
        <v>0.80100000000000005</v>
      </c>
      <c r="G584" s="5" t="str" cm="1">
        <f t="array" ref="G584">_xlfn.IFS(Derived_Metrics[[#This Row],[Customer Revenue Percentile]]&gt;=0.8,"High Value",Derived_Metrics[[#This Row],[Customer Revenue Percentile]]&gt;=0.4,"Medium Value",TRUE,"Low Value")</f>
        <v>High Value</v>
      </c>
      <c r="H584" s="12">
        <f>_xlfn.RANK.EQ(Derived_Metrics[[#This Row],[Customer Revenue]],Derived_Metrics[Customer Revenue],0)</f>
        <v>418</v>
      </c>
      <c r="I584" s="15">
        <f>Derived_Metrics[[#This Row],[Customer Revenue]]/SUM(Derived_Metrics[Customer Revenue])</f>
        <v>7.1725029608515824E-4</v>
      </c>
      <c r="J584" t="s">
        <v>2014</v>
      </c>
      <c r="K584" s="5">
        <f>SUMIFS(Derived_Metrics[Revenue],Derived_Metrics[Product ID],Derived_Metrics[[#This Row],[Product ID]])</f>
        <v>87267.103000000003</v>
      </c>
      <c r="L584" s="5">
        <f>SUMIFS(Derived_Metrics[Profit],Derived_Metrics[Product ID],Derived_Metrics[[#This Row],[Product ID]])</f>
        <v>19.686399999999992</v>
      </c>
      <c r="M584" s="5" t="str">
        <f>IF(AND(Derived_Metrics[[#This Row],[Product Revenue]]&gt;AVERAGE(Derived_Metrics[Product Revenue]),Derived_Metrics[[#This Row],[Product Profit]]&lt;0),"high sales Low Profit","Normal")</f>
        <v>Normal</v>
      </c>
      <c r="N584">
        <v>704.9</v>
      </c>
      <c r="O584">
        <v>5</v>
      </c>
      <c r="P584">
        <v>0</v>
      </c>
      <c r="Q584">
        <v>56.392000000000003</v>
      </c>
      <c r="R584">
        <f>Derived_Metrics[[#This Row],[Selling Price]]*Derived_Metrics[[#This Row],[Quantity]]</f>
        <v>3524.5</v>
      </c>
      <c r="S584" s="2">
        <f>IF(Derived_Metrics[[#This Row],[Revenue]]=0,0,Derived_Metrics[[#This Row],[Profit]]/Derived_Metrics[[#This Row],[Revenue]])</f>
        <v>1.6E-2</v>
      </c>
      <c r="T584" t="str">
        <f>IF(Derived_Metrics[[#This Row],[Profit]]&lt;0, "Loss","Profit")</f>
        <v>Profit</v>
      </c>
      <c r="U584" s="5">
        <f>Derived_Metrics[[#This Row],[Selling Price]]*Derived_Metrics[[#This Row],[Quantity]]*Derived_Metrics[[#This Row],[Discount]]</f>
        <v>0</v>
      </c>
      <c r="V584" t="str">
        <f>IF(Derived_Metrics[[#This Row],[Discount]]&gt;0,"Discount Applied","No Discount")</f>
        <v>No Discount</v>
      </c>
      <c r="W584" t="str">
        <f>IF(Derived_Metrics[[#This Row],[Discount]]&gt;0.3,"High Discount","Low Discount")</f>
        <v>Low Discount</v>
      </c>
      <c r="X584" s="13">
        <f>SUMIFS(Derived_Metrics[Customer_Revenue_Share],Derived_Metrics[Customee_ Revenue _Rank],"&lt;="&amp;Derived_Metrics[[#This Row],[Customee_ Revenue _Rank]])</f>
        <v>0.57299951973281016</v>
      </c>
      <c r="Y584" t="str">
        <f>IF(Derived_Metrics[[#This Row],[Cumulative_Revenue_%]]&lt;=0.8,"Top 80% Revenue","Remaining 20% Revenue")</f>
        <v>Top 80% Revenue</v>
      </c>
    </row>
    <row r="585" spans="1:25" x14ac:dyDescent="0.25">
      <c r="A585" t="s">
        <v>2495</v>
      </c>
      <c r="B585" s="1">
        <v>42210</v>
      </c>
      <c r="C585" t="s">
        <v>2498</v>
      </c>
      <c r="D585" s="4">
        <f>SUMIFS(Derived_Metrics[Revenue],Derived_Metrics[Customer ID],Derived_Metrics[[#This Row],[Customer ID]])</f>
        <v>11174.198</v>
      </c>
      <c r="E585" s="4">
        <f>SUMIFS(Derived_Metrics[Profit],Derived_Metrics[Customer ID],Derived_Metrics[[#This Row],[Customer ID]])</f>
        <v>455.60649999999998</v>
      </c>
      <c r="F585" s="5">
        <f>_xlfn.PERCENTRANK.INC(Derived_Metrics[Customer Revenue],Derived_Metrics[[#This Row],[Customer Revenue]])</f>
        <v>0.80100000000000005</v>
      </c>
      <c r="G585" s="5" t="str" cm="1">
        <f t="array" ref="G585">_xlfn.IFS(Derived_Metrics[[#This Row],[Customer Revenue Percentile]]&gt;=0.8,"High Value",Derived_Metrics[[#This Row],[Customer Revenue Percentile]]&gt;=0.4,"Medium Value",TRUE,"Low Value")</f>
        <v>High Value</v>
      </c>
      <c r="H585" s="12">
        <f>_xlfn.RANK.EQ(Derived_Metrics[[#This Row],[Customer Revenue]],Derived_Metrics[Customer Revenue],0)</f>
        <v>418</v>
      </c>
      <c r="I585" s="15">
        <f>Derived_Metrics[[#This Row],[Customer Revenue]]/SUM(Derived_Metrics[Customer Revenue])</f>
        <v>7.1725029608515824E-4</v>
      </c>
      <c r="J585" t="s">
        <v>1760</v>
      </c>
      <c r="K585" s="5">
        <f>SUMIFS(Derived_Metrics[Revenue],Derived_Metrics[Product ID],Derived_Metrics[[#This Row],[Product ID]])</f>
        <v>43310.931999999993</v>
      </c>
      <c r="L585" s="5">
        <f>SUMIFS(Derived_Metrics[Profit],Derived_Metrics[Product ID],Derived_Metrics[[#This Row],[Product ID]])</f>
        <v>1305.6455999999998</v>
      </c>
      <c r="M585" s="5" t="str">
        <f>IF(AND(Derived_Metrics[[#This Row],[Product Revenue]]&gt;AVERAGE(Derived_Metrics[Product Revenue]),Derived_Metrics[[#This Row],[Product Profit]]&lt;0),"high sales Low Profit","Normal")</f>
        <v>Normal</v>
      </c>
      <c r="N585">
        <v>561.56799999999998</v>
      </c>
      <c r="O585">
        <v>2</v>
      </c>
      <c r="P585">
        <v>0.2</v>
      </c>
      <c r="Q585">
        <v>28.078399999999998</v>
      </c>
      <c r="R585">
        <f>Derived_Metrics[[#This Row],[Selling Price]]*Derived_Metrics[[#This Row],[Quantity]]</f>
        <v>1123.136</v>
      </c>
      <c r="S585" s="2">
        <f>IF(Derived_Metrics[[#This Row],[Revenue]]=0,0,Derived_Metrics[[#This Row],[Profit]]/Derived_Metrics[[#This Row],[Revenue]])</f>
        <v>2.4999999999999998E-2</v>
      </c>
      <c r="T585" t="str">
        <f>IF(Derived_Metrics[[#This Row],[Profit]]&lt;0, "Loss","Profit")</f>
        <v>Profit</v>
      </c>
      <c r="U585" s="5">
        <f>Derived_Metrics[[#This Row],[Selling Price]]*Derived_Metrics[[#This Row],[Quantity]]*Derived_Metrics[[#This Row],[Discount]]</f>
        <v>224.62720000000002</v>
      </c>
      <c r="V585" t="str">
        <f>IF(Derived_Metrics[[#This Row],[Discount]]&gt;0,"Discount Applied","No Discount")</f>
        <v>Discount Applied</v>
      </c>
      <c r="W585" t="str">
        <f>IF(Derived_Metrics[[#This Row],[Discount]]&gt;0.3,"High Discount","Low Discount")</f>
        <v>Low Discount</v>
      </c>
      <c r="X585" s="13">
        <f>SUMIFS(Derived_Metrics[Customer_Revenue_Share],Derived_Metrics[Customee_ Revenue _Rank],"&lt;="&amp;Derived_Metrics[[#This Row],[Customee_ Revenue _Rank]])</f>
        <v>0.57299951973281016</v>
      </c>
      <c r="Y585" t="str">
        <f>IF(Derived_Metrics[[#This Row],[Cumulative_Revenue_%]]&lt;=0.8,"Top 80% Revenue","Remaining 20% Revenue")</f>
        <v>Top 80% Revenue</v>
      </c>
    </row>
    <row r="586" spans="1:25" x14ac:dyDescent="0.25">
      <c r="A586" t="s">
        <v>2500</v>
      </c>
      <c r="B586" s="1">
        <v>42324</v>
      </c>
      <c r="C586" t="s">
        <v>1591</v>
      </c>
      <c r="D586" s="4">
        <f>SUMIFS(Derived_Metrics[Revenue],Derived_Metrics[Customer ID],Derived_Metrics[[#This Row],[Customer ID]])</f>
        <v>7054.204999999999</v>
      </c>
      <c r="E586" s="4">
        <f>SUMIFS(Derived_Metrics[Profit],Derived_Metrics[Customer ID],Derived_Metrics[[#This Row],[Customer ID]])</f>
        <v>-234.44989999999999</v>
      </c>
      <c r="F586" s="5">
        <f>_xlfn.PERCENTRANK.INC(Derived_Metrics[Customer Revenue],Derived_Metrics[[#This Row],[Customer Revenue]])</f>
        <v>0.64700000000000002</v>
      </c>
      <c r="G586" s="5" t="str" cm="1">
        <f t="array" ref="G586">_xlfn.IFS(Derived_Metrics[[#This Row],[Customer Revenue Percentile]]&gt;=0.8,"High Value",Derived_Metrics[[#This Row],[Customer Revenue Percentile]]&gt;=0.4,"Medium Value",TRUE,"Low Value")</f>
        <v>Medium Value</v>
      </c>
      <c r="H586" s="12">
        <f>_xlfn.RANK.EQ(Derived_Metrics[[#This Row],[Customer Revenue]],Derived_Metrics[Customer Revenue],0)</f>
        <v>742</v>
      </c>
      <c r="I586" s="15">
        <f>Derived_Metrics[[#This Row],[Customer Revenue]]/SUM(Derived_Metrics[Customer Revenue])</f>
        <v>4.5279586283466638E-4</v>
      </c>
      <c r="J586" t="s">
        <v>2503</v>
      </c>
      <c r="K586" s="5">
        <f>SUMIFS(Derived_Metrics[Revenue],Derived_Metrics[Product ID],Derived_Metrics[[#This Row],[Product ID]])</f>
        <v>5449.866</v>
      </c>
      <c r="L586" s="5">
        <f>SUMIFS(Derived_Metrics[Profit],Derived_Metrics[Product ID],Derived_Metrics[[#This Row],[Product ID]])</f>
        <v>311.77440000000001</v>
      </c>
      <c r="M586" s="5" t="str">
        <f>IF(AND(Derived_Metrics[[#This Row],[Product Revenue]]&gt;AVERAGE(Derived_Metrics[Product Revenue]),Derived_Metrics[[#This Row],[Product Profit]]&lt;0),"high sales Low Profit","Normal")</f>
        <v>Normal</v>
      </c>
      <c r="N586">
        <v>185.58</v>
      </c>
      <c r="O586">
        <v>6</v>
      </c>
      <c r="P586">
        <v>0</v>
      </c>
      <c r="Q586">
        <v>76.087800000000001</v>
      </c>
      <c r="R586">
        <f>Derived_Metrics[[#This Row],[Selling Price]]*Derived_Metrics[[#This Row],[Quantity]]</f>
        <v>1113.48</v>
      </c>
      <c r="S586" s="2">
        <f>IF(Derived_Metrics[[#This Row],[Revenue]]=0,0,Derived_Metrics[[#This Row],[Profit]]/Derived_Metrics[[#This Row],[Revenue]])</f>
        <v>6.8333333333333329E-2</v>
      </c>
      <c r="T586" t="str">
        <f>IF(Derived_Metrics[[#This Row],[Profit]]&lt;0, "Loss","Profit")</f>
        <v>Profit</v>
      </c>
      <c r="U586" s="5">
        <f>Derived_Metrics[[#This Row],[Selling Price]]*Derived_Metrics[[#This Row],[Quantity]]*Derived_Metrics[[#This Row],[Discount]]</f>
        <v>0</v>
      </c>
      <c r="V586" t="str">
        <f>IF(Derived_Metrics[[#This Row],[Discount]]&gt;0,"Discount Applied","No Discount")</f>
        <v>No Discount</v>
      </c>
      <c r="W586" t="str">
        <f>IF(Derived_Metrics[[#This Row],[Discount]]&gt;0.3,"High Discount","Low Discount")</f>
        <v>Low Discount</v>
      </c>
      <c r="X586" s="13">
        <f>SUMIFS(Derived_Metrics[Customer_Revenue_Share],Derived_Metrics[Customee_ Revenue _Rank],"&lt;="&amp;Derived_Metrics[[#This Row],[Customee_ Revenue _Rank]])</f>
        <v>0.76572488483420664</v>
      </c>
      <c r="Y586" t="str">
        <f>IF(Derived_Metrics[[#This Row],[Cumulative_Revenue_%]]&lt;=0.8,"Top 80% Revenue","Remaining 20% Revenue")</f>
        <v>Top 80% Revenue</v>
      </c>
    </row>
    <row r="587" spans="1:25" x14ac:dyDescent="0.25">
      <c r="A587" t="s">
        <v>2500</v>
      </c>
      <c r="B587" s="1">
        <v>42324</v>
      </c>
      <c r="C587" t="s">
        <v>1591</v>
      </c>
      <c r="D587" s="4">
        <f>SUMIFS(Derived_Metrics[Revenue],Derived_Metrics[Customer ID],Derived_Metrics[[#This Row],[Customer ID]])</f>
        <v>7054.204999999999</v>
      </c>
      <c r="E587" s="4">
        <f>SUMIFS(Derived_Metrics[Profit],Derived_Metrics[Customer ID],Derived_Metrics[[#This Row],[Customer ID]])</f>
        <v>-234.44989999999999</v>
      </c>
      <c r="F587" s="5">
        <f>_xlfn.PERCENTRANK.INC(Derived_Metrics[Customer Revenue],Derived_Metrics[[#This Row],[Customer Revenue]])</f>
        <v>0.64700000000000002</v>
      </c>
      <c r="G587" s="5" t="str" cm="1">
        <f t="array" ref="G587">_xlfn.IFS(Derived_Metrics[[#This Row],[Customer Revenue Percentile]]&gt;=0.8,"High Value",Derived_Metrics[[#This Row],[Customer Revenue Percentile]]&gt;=0.4,"Medium Value",TRUE,"Low Value")</f>
        <v>Medium Value</v>
      </c>
      <c r="H587" s="12">
        <f>_xlfn.RANK.EQ(Derived_Metrics[[#This Row],[Customer Revenue]],Derived_Metrics[Customer Revenue],0)</f>
        <v>742</v>
      </c>
      <c r="I587" s="15">
        <f>Derived_Metrics[[#This Row],[Customer Revenue]]/SUM(Derived_Metrics[Customer Revenue])</f>
        <v>4.5279586283466638E-4</v>
      </c>
      <c r="J587" t="s">
        <v>1053</v>
      </c>
      <c r="K587" s="5">
        <f>SUMIFS(Derived_Metrics[Revenue],Derived_Metrics[Product ID],Derived_Metrics[[#This Row],[Product ID]])</f>
        <v>11476.296</v>
      </c>
      <c r="L587" s="5">
        <f>SUMIFS(Derived_Metrics[Profit],Derived_Metrics[Product ID],Derived_Metrics[[#This Row],[Product ID]])</f>
        <v>-12.13290000000001</v>
      </c>
      <c r="M587" s="5" t="str">
        <f>IF(AND(Derived_Metrics[[#This Row],[Product Revenue]]&gt;AVERAGE(Derived_Metrics[Product Revenue]),Derived_Metrics[[#This Row],[Product Profit]]&lt;0),"high sales Low Profit","Normal")</f>
        <v>Normal</v>
      </c>
      <c r="N587">
        <v>214.11</v>
      </c>
      <c r="O587">
        <v>3</v>
      </c>
      <c r="P587">
        <v>0</v>
      </c>
      <c r="Q587">
        <v>36.398699999999998</v>
      </c>
      <c r="R587">
        <f>Derived_Metrics[[#This Row],[Selling Price]]*Derived_Metrics[[#This Row],[Quantity]]</f>
        <v>642.33000000000004</v>
      </c>
      <c r="S587" s="2">
        <f>IF(Derived_Metrics[[#This Row],[Revenue]]=0,0,Derived_Metrics[[#This Row],[Profit]]/Derived_Metrics[[#This Row],[Revenue]])</f>
        <v>5.6666666666666657E-2</v>
      </c>
      <c r="T587" t="str">
        <f>IF(Derived_Metrics[[#This Row],[Profit]]&lt;0, "Loss","Profit")</f>
        <v>Profit</v>
      </c>
      <c r="U587" s="5">
        <f>Derived_Metrics[[#This Row],[Selling Price]]*Derived_Metrics[[#This Row],[Quantity]]*Derived_Metrics[[#This Row],[Discount]]</f>
        <v>0</v>
      </c>
      <c r="V587" t="str">
        <f>IF(Derived_Metrics[[#This Row],[Discount]]&gt;0,"Discount Applied","No Discount")</f>
        <v>No Discount</v>
      </c>
      <c r="W587" t="str">
        <f>IF(Derived_Metrics[[#This Row],[Discount]]&gt;0.3,"High Discount","Low Discount")</f>
        <v>Low Discount</v>
      </c>
      <c r="X587" s="13">
        <f>SUMIFS(Derived_Metrics[Customer_Revenue_Share],Derived_Metrics[Customee_ Revenue _Rank],"&lt;="&amp;Derived_Metrics[[#This Row],[Customee_ Revenue _Rank]])</f>
        <v>0.76572488483420664</v>
      </c>
      <c r="Y587" t="str">
        <f>IF(Derived_Metrics[[#This Row],[Cumulative_Revenue_%]]&lt;=0.8,"Top 80% Revenue","Remaining 20% Revenue")</f>
        <v>Top 80% Revenue</v>
      </c>
    </row>
    <row r="588" spans="1:25" x14ac:dyDescent="0.25">
      <c r="A588" t="s">
        <v>2500</v>
      </c>
      <c r="B588" s="1">
        <v>42324</v>
      </c>
      <c r="C588" t="s">
        <v>1591</v>
      </c>
      <c r="D588" s="4">
        <f>SUMIFS(Derived_Metrics[Revenue],Derived_Metrics[Customer ID],Derived_Metrics[[#This Row],[Customer ID]])</f>
        <v>7054.204999999999</v>
      </c>
      <c r="E588" s="4">
        <f>SUMIFS(Derived_Metrics[Profit],Derived_Metrics[Customer ID],Derived_Metrics[[#This Row],[Customer ID]])</f>
        <v>-234.44989999999999</v>
      </c>
      <c r="F588" s="5">
        <f>_xlfn.PERCENTRANK.INC(Derived_Metrics[Customer Revenue],Derived_Metrics[[#This Row],[Customer Revenue]])</f>
        <v>0.64700000000000002</v>
      </c>
      <c r="G588" s="5" t="str" cm="1">
        <f t="array" ref="G588">_xlfn.IFS(Derived_Metrics[[#This Row],[Customer Revenue Percentile]]&gt;=0.8,"High Value",Derived_Metrics[[#This Row],[Customer Revenue Percentile]]&gt;=0.4,"Medium Value",TRUE,"Low Value")</f>
        <v>Medium Value</v>
      </c>
      <c r="H588" s="12">
        <f>_xlfn.RANK.EQ(Derived_Metrics[[#This Row],[Customer Revenue]],Derived_Metrics[Customer Revenue],0)</f>
        <v>742</v>
      </c>
      <c r="I588" s="15">
        <f>Derived_Metrics[[#This Row],[Customer Revenue]]/SUM(Derived_Metrics[Customer Revenue])</f>
        <v>4.5279586283466638E-4</v>
      </c>
      <c r="J588" t="s">
        <v>795</v>
      </c>
      <c r="K588" s="5">
        <f>SUMIFS(Derived_Metrics[Revenue],Derived_Metrics[Product ID],Derived_Metrics[[#This Row],[Product ID]])</f>
        <v>11328.199999999999</v>
      </c>
      <c r="L588" s="5">
        <f>SUMIFS(Derived_Metrics[Profit],Derived_Metrics[Product ID],Derived_Metrics[[#This Row],[Product ID]])</f>
        <v>100.21100000000001</v>
      </c>
      <c r="M588" s="5" t="str">
        <f>IF(AND(Derived_Metrics[[#This Row],[Product Revenue]]&gt;AVERAGE(Derived_Metrics[Product Revenue]),Derived_Metrics[[#This Row],[Product Profit]]&lt;0),"high sales Low Profit","Normal")</f>
        <v>Normal</v>
      </c>
      <c r="N588">
        <v>653.54999999999995</v>
      </c>
      <c r="O588">
        <v>3</v>
      </c>
      <c r="P588">
        <v>0</v>
      </c>
      <c r="Q588">
        <v>111.1035</v>
      </c>
      <c r="R588">
        <f>Derived_Metrics[[#This Row],[Selling Price]]*Derived_Metrics[[#This Row],[Quantity]]</f>
        <v>1960.6499999999999</v>
      </c>
      <c r="S588" s="2">
        <f>IF(Derived_Metrics[[#This Row],[Revenue]]=0,0,Derived_Metrics[[#This Row],[Profit]]/Derived_Metrics[[#This Row],[Revenue]])</f>
        <v>5.6666666666666671E-2</v>
      </c>
      <c r="T588" t="str">
        <f>IF(Derived_Metrics[[#This Row],[Profit]]&lt;0, "Loss","Profit")</f>
        <v>Profit</v>
      </c>
      <c r="U588" s="5">
        <f>Derived_Metrics[[#This Row],[Selling Price]]*Derived_Metrics[[#This Row],[Quantity]]*Derived_Metrics[[#This Row],[Discount]]</f>
        <v>0</v>
      </c>
      <c r="V588" t="str">
        <f>IF(Derived_Metrics[[#This Row],[Discount]]&gt;0,"Discount Applied","No Discount")</f>
        <v>No Discount</v>
      </c>
      <c r="W588" t="str">
        <f>IF(Derived_Metrics[[#This Row],[Discount]]&gt;0.3,"High Discount","Low Discount")</f>
        <v>Low Discount</v>
      </c>
      <c r="X588" s="13">
        <f>SUMIFS(Derived_Metrics[Customer_Revenue_Share],Derived_Metrics[Customee_ Revenue _Rank],"&lt;="&amp;Derived_Metrics[[#This Row],[Customee_ Revenue _Rank]])</f>
        <v>0.76572488483420664</v>
      </c>
      <c r="Y588" t="str">
        <f>IF(Derived_Metrics[[#This Row],[Cumulative_Revenue_%]]&lt;=0.8,"Top 80% Revenue","Remaining 20% Revenue")</f>
        <v>Top 80% Revenue</v>
      </c>
    </row>
    <row r="589" spans="1:25" x14ac:dyDescent="0.25">
      <c r="A589" t="s">
        <v>2505</v>
      </c>
      <c r="B589" s="1">
        <v>42013</v>
      </c>
      <c r="C589" t="s">
        <v>2506</v>
      </c>
      <c r="D589" s="4">
        <f>SUMIFS(Derived_Metrics[Revenue],Derived_Metrics[Customer ID],Derived_Metrics[[#This Row],[Customer ID]])</f>
        <v>2745.1400000000003</v>
      </c>
      <c r="E589" s="4">
        <f>SUMIFS(Derived_Metrics[Profit],Derived_Metrics[Customer ID],Derived_Metrics[[#This Row],[Customer ID]])</f>
        <v>-370.19900000000001</v>
      </c>
      <c r="F589" s="5">
        <f>_xlfn.PERCENTRANK.INC(Derived_Metrics[Customer Revenue],Derived_Metrics[[#This Row],[Customer Revenue]])</f>
        <v>0.36599999999999999</v>
      </c>
      <c r="G589" s="5" t="str" cm="1">
        <f t="array" ref="G589">_xlfn.IFS(Derived_Metrics[[#This Row],[Customer Revenue Percentile]]&gt;=0.8,"High Value",Derived_Metrics[[#This Row],[Customer Revenue Percentile]]&gt;=0.4,"Medium Value",TRUE,"Low Value")</f>
        <v>Low Value</v>
      </c>
      <c r="H589" s="12">
        <f>_xlfn.RANK.EQ(Derived_Metrics[[#This Row],[Customer Revenue]],Derived_Metrics[Customer Revenue],0)</f>
        <v>1341</v>
      </c>
      <c r="I589" s="15">
        <f>Derived_Metrics[[#This Row],[Customer Revenue]]/SUM(Derived_Metrics[Customer Revenue])</f>
        <v>1.7620526124516601E-4</v>
      </c>
      <c r="J589" t="s">
        <v>270</v>
      </c>
      <c r="K589" s="5">
        <f>SUMIFS(Derived_Metrics[Revenue],Derived_Metrics[Product ID],Derived_Metrics[[#This Row],[Product ID]])</f>
        <v>12858.657999999999</v>
      </c>
      <c r="L589" s="5">
        <f>SUMIFS(Derived_Metrics[Profit],Derived_Metrics[Product ID],Derived_Metrics[[#This Row],[Product ID]])</f>
        <v>245.99700000000001</v>
      </c>
      <c r="M589" s="5" t="str">
        <f>IF(AND(Derived_Metrics[[#This Row],[Product Revenue]]&gt;AVERAGE(Derived_Metrics[Product Revenue]),Derived_Metrics[[#This Row],[Product Profit]]&lt;0),"high sales Low Profit","Normal")</f>
        <v>Normal</v>
      </c>
      <c r="N589">
        <v>60.74</v>
      </c>
      <c r="O589">
        <v>1</v>
      </c>
      <c r="P589">
        <v>0</v>
      </c>
      <c r="Q589">
        <v>15.185</v>
      </c>
      <c r="R589">
        <f>Derived_Metrics[[#This Row],[Selling Price]]*Derived_Metrics[[#This Row],[Quantity]]</f>
        <v>60.74</v>
      </c>
      <c r="S589" s="2">
        <f>IF(Derived_Metrics[[#This Row],[Revenue]]=0,0,Derived_Metrics[[#This Row],[Profit]]/Derived_Metrics[[#This Row],[Revenue]])</f>
        <v>0.25</v>
      </c>
      <c r="T589" t="str">
        <f>IF(Derived_Metrics[[#This Row],[Profit]]&lt;0, "Loss","Profit")</f>
        <v>Profit</v>
      </c>
      <c r="U589" s="5">
        <f>Derived_Metrics[[#This Row],[Selling Price]]*Derived_Metrics[[#This Row],[Quantity]]*Derived_Metrics[[#This Row],[Discount]]</f>
        <v>0</v>
      </c>
      <c r="V589" t="str">
        <f>IF(Derived_Metrics[[#This Row],[Discount]]&gt;0,"Discount Applied","No Discount")</f>
        <v>No Discount</v>
      </c>
      <c r="W589" t="str">
        <f>IF(Derived_Metrics[[#This Row],[Discount]]&gt;0.3,"High Discount","Low Discount")</f>
        <v>Low Discount</v>
      </c>
      <c r="X589" s="13">
        <f>SUMIFS(Derived_Metrics[Customer_Revenue_Share],Derived_Metrics[Customee_ Revenue _Rank],"&lt;="&amp;Derived_Metrics[[#This Row],[Customee_ Revenue _Rank]])</f>
        <v>0.93885742832174723</v>
      </c>
      <c r="Y589" t="str">
        <f>IF(Derived_Metrics[[#This Row],[Cumulative_Revenue_%]]&lt;=0.8,"Top 80% Revenue","Remaining 20% Revenue")</f>
        <v>Remaining 20% Revenue</v>
      </c>
    </row>
    <row r="590" spans="1:25" x14ac:dyDescent="0.25">
      <c r="A590" t="s">
        <v>2505</v>
      </c>
      <c r="B590" s="1">
        <v>42013</v>
      </c>
      <c r="C590" t="s">
        <v>2506</v>
      </c>
      <c r="D590" s="4">
        <f>SUMIFS(Derived_Metrics[Revenue],Derived_Metrics[Customer ID],Derived_Metrics[[#This Row],[Customer ID]])</f>
        <v>2745.1400000000003</v>
      </c>
      <c r="E590" s="4">
        <f>SUMIFS(Derived_Metrics[Profit],Derived_Metrics[Customer ID],Derived_Metrics[[#This Row],[Customer ID]])</f>
        <v>-370.19900000000001</v>
      </c>
      <c r="F590" s="5">
        <f>_xlfn.PERCENTRANK.INC(Derived_Metrics[Customer Revenue],Derived_Metrics[[#This Row],[Customer Revenue]])</f>
        <v>0.36599999999999999</v>
      </c>
      <c r="G590" s="5" t="str" cm="1">
        <f t="array" ref="G590">_xlfn.IFS(Derived_Metrics[[#This Row],[Customer Revenue Percentile]]&gt;=0.8,"High Value",Derived_Metrics[[#This Row],[Customer Revenue Percentile]]&gt;=0.4,"Medium Value",TRUE,"Low Value")</f>
        <v>Low Value</v>
      </c>
      <c r="H590" s="12">
        <f>_xlfn.RANK.EQ(Derived_Metrics[[#This Row],[Customer Revenue]],Derived_Metrics[Customer Revenue],0)</f>
        <v>1341</v>
      </c>
      <c r="I590" s="15">
        <f>Derived_Metrics[[#This Row],[Customer Revenue]]/SUM(Derived_Metrics[Customer Revenue])</f>
        <v>1.7620526124516601E-4</v>
      </c>
      <c r="J590" t="s">
        <v>2127</v>
      </c>
      <c r="K590" s="5">
        <f>SUMIFS(Derived_Metrics[Revenue],Derived_Metrics[Product ID],Derived_Metrics[[#This Row],[Product ID]])</f>
        <v>7349.6759999999995</v>
      </c>
      <c r="L590" s="5">
        <f>SUMIFS(Derived_Metrics[Profit],Derived_Metrics[Product ID],Derived_Metrics[[#This Row],[Product ID]])</f>
        <v>318.36160000000001</v>
      </c>
      <c r="M590" s="5" t="str">
        <f>IF(AND(Derived_Metrics[[#This Row],[Product Revenue]]&gt;AVERAGE(Derived_Metrics[Product Revenue]),Derived_Metrics[[#This Row],[Product Profit]]&lt;0),"high sales Low Profit","Normal")</f>
        <v>Normal</v>
      </c>
      <c r="N590">
        <v>124.36</v>
      </c>
      <c r="O590">
        <v>2</v>
      </c>
      <c r="P590">
        <v>0</v>
      </c>
      <c r="Q590">
        <v>27.359200000000001</v>
      </c>
      <c r="R590">
        <f>Derived_Metrics[[#This Row],[Selling Price]]*Derived_Metrics[[#This Row],[Quantity]]</f>
        <v>248.72</v>
      </c>
      <c r="S590" s="2">
        <f>IF(Derived_Metrics[[#This Row],[Revenue]]=0,0,Derived_Metrics[[#This Row],[Profit]]/Derived_Metrics[[#This Row],[Revenue]])</f>
        <v>0.11</v>
      </c>
      <c r="T590" t="str">
        <f>IF(Derived_Metrics[[#This Row],[Profit]]&lt;0, "Loss","Profit")</f>
        <v>Profit</v>
      </c>
      <c r="U590" s="5">
        <f>Derived_Metrics[[#This Row],[Selling Price]]*Derived_Metrics[[#This Row],[Quantity]]*Derived_Metrics[[#This Row],[Discount]]</f>
        <v>0</v>
      </c>
      <c r="V590" t="str">
        <f>IF(Derived_Metrics[[#This Row],[Discount]]&gt;0,"Discount Applied","No Discount")</f>
        <v>No Discount</v>
      </c>
      <c r="W590" t="str">
        <f>IF(Derived_Metrics[[#This Row],[Discount]]&gt;0.3,"High Discount","Low Discount")</f>
        <v>Low Discount</v>
      </c>
      <c r="X590" s="13">
        <f>SUMIFS(Derived_Metrics[Customer_Revenue_Share],Derived_Metrics[Customee_ Revenue _Rank],"&lt;="&amp;Derived_Metrics[[#This Row],[Customee_ Revenue _Rank]])</f>
        <v>0.93885742832174723</v>
      </c>
      <c r="Y590" t="str">
        <f>IF(Derived_Metrics[[#This Row],[Cumulative_Revenue_%]]&lt;=0.8,"Top 80% Revenue","Remaining 20% Revenue")</f>
        <v>Remaining 20% Revenue</v>
      </c>
    </row>
    <row r="591" spans="1:25" x14ac:dyDescent="0.25">
      <c r="A591" t="s">
        <v>2508</v>
      </c>
      <c r="B591" s="1">
        <v>42495</v>
      </c>
      <c r="C591" t="s">
        <v>2509</v>
      </c>
      <c r="D591" s="4">
        <f>SUMIFS(Derived_Metrics[Revenue],Derived_Metrics[Customer ID],Derived_Metrics[[#This Row],[Customer ID]])</f>
        <v>5074.9560000000001</v>
      </c>
      <c r="E591" s="4">
        <f>SUMIFS(Derived_Metrics[Profit],Derived_Metrics[Customer ID],Derived_Metrics[[#This Row],[Customer ID]])</f>
        <v>-100.86539999999999</v>
      </c>
      <c r="F591" s="5">
        <f>_xlfn.PERCENTRANK.INC(Derived_Metrics[Customer Revenue],Derived_Metrics[[#This Row],[Customer Revenue]])</f>
        <v>0.54900000000000004</v>
      </c>
      <c r="G591" s="5" t="str" cm="1">
        <f t="array" ref="G591">_xlfn.IFS(Derived_Metrics[[#This Row],[Customer Revenue Percentile]]&gt;=0.8,"High Value",Derived_Metrics[[#This Row],[Customer Revenue Percentile]]&gt;=0.4,"Medium Value",TRUE,"Low Value")</f>
        <v>Medium Value</v>
      </c>
      <c r="H591" s="12">
        <f>_xlfn.RANK.EQ(Derived_Metrics[[#This Row],[Customer Revenue]],Derived_Metrics[Customer Revenue],0)</f>
        <v>955</v>
      </c>
      <c r="I591" s="15">
        <f>Derived_Metrics[[#This Row],[Customer Revenue]]/SUM(Derived_Metrics[Customer Revenue])</f>
        <v>3.2575167306138217E-4</v>
      </c>
      <c r="J591" t="s">
        <v>313</v>
      </c>
      <c r="K591" s="5">
        <f>SUMIFS(Derived_Metrics[Revenue],Derived_Metrics[Product ID],Derived_Metrics[[#This Row],[Product ID]])</f>
        <v>35927.813999999991</v>
      </c>
      <c r="L591" s="5">
        <f>SUMIFS(Derived_Metrics[Profit],Derived_Metrics[Product ID],Derived_Metrics[[#This Row],[Product ID]])</f>
        <v>448.16400000000004</v>
      </c>
      <c r="M591" s="5" t="str">
        <f>IF(AND(Derived_Metrics[[#This Row],[Product Revenue]]&gt;AVERAGE(Derived_Metrics[Product Revenue]),Derived_Metrics[[#This Row],[Product Profit]]&lt;0),"high sales Low Profit","Normal")</f>
        <v>Normal</v>
      </c>
      <c r="N591">
        <v>298.77600000000001</v>
      </c>
      <c r="O591">
        <v>3</v>
      </c>
      <c r="P591">
        <v>0.2</v>
      </c>
      <c r="Q591">
        <v>7.4694000000000003</v>
      </c>
      <c r="R591">
        <f>Derived_Metrics[[#This Row],[Selling Price]]*Derived_Metrics[[#This Row],[Quantity]]</f>
        <v>896.32799999999997</v>
      </c>
      <c r="S591" s="2">
        <f>IF(Derived_Metrics[[#This Row],[Revenue]]=0,0,Derived_Metrics[[#This Row],[Profit]]/Derived_Metrics[[#This Row],[Revenue]])</f>
        <v>8.3333333333333332E-3</v>
      </c>
      <c r="T591" t="str">
        <f>IF(Derived_Metrics[[#This Row],[Profit]]&lt;0, "Loss","Profit")</f>
        <v>Profit</v>
      </c>
      <c r="U591" s="5">
        <f>Derived_Metrics[[#This Row],[Selling Price]]*Derived_Metrics[[#This Row],[Quantity]]*Derived_Metrics[[#This Row],[Discount]]</f>
        <v>179.26560000000001</v>
      </c>
      <c r="V591" t="str">
        <f>IF(Derived_Metrics[[#This Row],[Discount]]&gt;0,"Discount Applied","No Discount")</f>
        <v>Discount Applied</v>
      </c>
      <c r="W591" t="str">
        <f>IF(Derived_Metrics[[#This Row],[Discount]]&gt;0.3,"High Discount","Low Discount")</f>
        <v>Low Discount</v>
      </c>
      <c r="X591" s="13">
        <f>SUMIFS(Derived_Metrics[Customer_Revenue_Share],Derived_Metrics[Customee_ Revenue _Rank],"&lt;="&amp;Derived_Metrics[[#This Row],[Customee_ Revenue _Rank]])</f>
        <v>0.84535067350310178</v>
      </c>
      <c r="Y591" t="str">
        <f>IF(Derived_Metrics[[#This Row],[Cumulative_Revenue_%]]&lt;=0.8,"Top 80% Revenue","Remaining 20% Revenue")</f>
        <v>Remaining 20% Revenue</v>
      </c>
    </row>
    <row r="592" spans="1:25" x14ac:dyDescent="0.25">
      <c r="A592" t="s">
        <v>2511</v>
      </c>
      <c r="B592" s="1">
        <v>41907</v>
      </c>
      <c r="C592" t="s">
        <v>602</v>
      </c>
      <c r="D592" s="4">
        <f>SUMIFS(Derived_Metrics[Revenue],Derived_Metrics[Customer ID],Derived_Metrics[[#This Row],[Customer ID]])</f>
        <v>3171.8905999999997</v>
      </c>
      <c r="E592" s="4">
        <f>SUMIFS(Derived_Metrics[Profit],Derived_Metrics[Customer ID],Derived_Metrics[[#This Row],[Customer ID]])</f>
        <v>-127.47620000000001</v>
      </c>
      <c r="F592" s="5">
        <f>_xlfn.PERCENTRANK.INC(Derived_Metrics[Customer Revenue],Derived_Metrics[[#This Row],[Customer Revenue]])</f>
        <v>0.40799999999999997</v>
      </c>
      <c r="G592" s="5" t="str" cm="1">
        <f t="array" ref="G592">_xlfn.IFS(Derived_Metrics[[#This Row],[Customer Revenue Percentile]]&gt;=0.8,"High Value",Derived_Metrics[[#This Row],[Customer Revenue Percentile]]&gt;=0.4,"Medium Value",TRUE,"Low Value")</f>
        <v>Medium Value</v>
      </c>
      <c r="H592" s="12">
        <f>_xlfn.RANK.EQ(Derived_Metrics[[#This Row],[Customer Revenue]],Derived_Metrics[Customer Revenue],0)</f>
        <v>1254</v>
      </c>
      <c r="I592" s="15">
        <f>Derived_Metrics[[#This Row],[Customer Revenue]]/SUM(Derived_Metrics[Customer Revenue])</f>
        <v>2.0359756216953827E-4</v>
      </c>
      <c r="J592" t="s">
        <v>838</v>
      </c>
      <c r="K592" s="5">
        <f>SUMIFS(Derived_Metrics[Revenue],Derived_Metrics[Product ID],Derived_Metrics[[#This Row],[Product ID]])</f>
        <v>18783.299999999996</v>
      </c>
      <c r="L592" s="5">
        <f>SUMIFS(Derived_Metrics[Profit],Derived_Metrics[Product ID],Derived_Metrics[[#This Row],[Product ID]])</f>
        <v>-755.75160000000005</v>
      </c>
      <c r="M592" s="5" t="str">
        <f>IF(AND(Derived_Metrics[[#This Row],[Product Revenue]]&gt;AVERAGE(Derived_Metrics[Product Revenue]),Derived_Metrics[[#This Row],[Product Profit]]&lt;0),"high sales Low Profit","Normal")</f>
        <v>high sales Low Profit</v>
      </c>
      <c r="N592">
        <v>300.53280000000001</v>
      </c>
      <c r="O592">
        <v>2</v>
      </c>
      <c r="P592">
        <v>0.32</v>
      </c>
      <c r="Q592">
        <v>-97.231200000000001</v>
      </c>
      <c r="R592">
        <f>Derived_Metrics[[#This Row],[Selling Price]]*Derived_Metrics[[#This Row],[Quantity]]</f>
        <v>601.06560000000002</v>
      </c>
      <c r="S592" s="2">
        <f>IF(Derived_Metrics[[#This Row],[Revenue]]=0,0,Derived_Metrics[[#This Row],[Profit]]/Derived_Metrics[[#This Row],[Revenue]])</f>
        <v>-0.16176470588235295</v>
      </c>
      <c r="T592" t="str">
        <f>IF(Derived_Metrics[[#This Row],[Profit]]&lt;0, "Loss","Profit")</f>
        <v>Loss</v>
      </c>
      <c r="U592" s="5">
        <f>Derived_Metrics[[#This Row],[Selling Price]]*Derived_Metrics[[#This Row],[Quantity]]*Derived_Metrics[[#This Row],[Discount]]</f>
        <v>192.340992</v>
      </c>
      <c r="V592" t="str">
        <f>IF(Derived_Metrics[[#This Row],[Discount]]&gt;0,"Discount Applied","No Discount")</f>
        <v>Discount Applied</v>
      </c>
      <c r="W592" t="str">
        <f>IF(Derived_Metrics[[#This Row],[Discount]]&gt;0.3,"High Discount","Low Discount")</f>
        <v>High Discount</v>
      </c>
      <c r="X592" s="13">
        <f>SUMIFS(Derived_Metrics[Customer_Revenue_Share],Derived_Metrics[Customee_ Revenue _Rank],"&lt;="&amp;Derived_Metrics[[#This Row],[Customee_ Revenue _Rank]])</f>
        <v>0.92190271621122055</v>
      </c>
      <c r="Y592" t="str">
        <f>IF(Derived_Metrics[[#This Row],[Cumulative_Revenue_%]]&lt;=0.8,"Top 80% Revenue","Remaining 20% Revenue")</f>
        <v>Remaining 20% Revenue</v>
      </c>
    </row>
    <row r="593" spans="1:25" x14ac:dyDescent="0.25">
      <c r="A593" t="s">
        <v>2513</v>
      </c>
      <c r="B593" s="1">
        <v>41712</v>
      </c>
      <c r="C593" t="s">
        <v>853</v>
      </c>
      <c r="D593" s="4">
        <f>SUMIFS(Derived_Metrics[Revenue],Derived_Metrics[Customer ID],Derived_Metrics[[#This Row],[Customer ID]])</f>
        <v>12476.567999999999</v>
      </c>
      <c r="E593" s="4">
        <f>SUMIFS(Derived_Metrics[Profit],Derived_Metrics[Customer ID],Derived_Metrics[[#This Row],[Customer ID]])</f>
        <v>228.0076</v>
      </c>
      <c r="F593" s="5">
        <f>_xlfn.PERCENTRANK.INC(Derived_Metrics[Customer Revenue],Derived_Metrics[[#This Row],[Customer Revenue]])</f>
        <v>0.83699999999999997</v>
      </c>
      <c r="G593" s="5" t="str" cm="1">
        <f t="array" ref="G593">_xlfn.IFS(Derived_Metrics[[#This Row],[Customer Revenue Percentile]]&gt;=0.8,"High Value",Derived_Metrics[[#This Row],[Customer Revenue Percentile]]&gt;=0.4,"Medium Value",TRUE,"Low Value")</f>
        <v>High Value</v>
      </c>
      <c r="H593" s="12">
        <f>_xlfn.RANK.EQ(Derived_Metrics[[#This Row],[Customer Revenue]],Derived_Metrics[Customer Revenue],0)</f>
        <v>340</v>
      </c>
      <c r="I593" s="15">
        <f>Derived_Metrics[[#This Row],[Customer Revenue]]/SUM(Derived_Metrics[Customer Revenue])</f>
        <v>8.0084692361157461E-4</v>
      </c>
      <c r="J593" t="s">
        <v>646</v>
      </c>
      <c r="K593" s="5">
        <f>SUMIFS(Derived_Metrics[Revenue],Derived_Metrics[Product ID],Derived_Metrics[[#This Row],[Product ID]])</f>
        <v>31689.775999999998</v>
      </c>
      <c r="L593" s="5">
        <f>SUMIFS(Derived_Metrics[Profit],Derived_Metrics[Product ID],Derived_Metrics[[#This Row],[Product ID]])</f>
        <v>926.18499999999995</v>
      </c>
      <c r="M593" s="5" t="str">
        <f>IF(AND(Derived_Metrics[[#This Row],[Product Revenue]]&gt;AVERAGE(Derived_Metrics[Product Revenue]),Derived_Metrics[[#This Row],[Product Profit]]&lt;0),"high sales Low Profit","Normal")</f>
        <v>Normal</v>
      </c>
      <c r="N593">
        <v>1139.92</v>
      </c>
      <c r="O593">
        <v>4</v>
      </c>
      <c r="P593">
        <v>0</v>
      </c>
      <c r="Q593">
        <v>284.98</v>
      </c>
      <c r="R593">
        <f>Derived_Metrics[[#This Row],[Selling Price]]*Derived_Metrics[[#This Row],[Quantity]]</f>
        <v>4559.68</v>
      </c>
      <c r="S593" s="2">
        <f>IF(Derived_Metrics[[#This Row],[Revenue]]=0,0,Derived_Metrics[[#This Row],[Profit]]/Derived_Metrics[[#This Row],[Revenue]])</f>
        <v>6.25E-2</v>
      </c>
      <c r="T593" t="str">
        <f>IF(Derived_Metrics[[#This Row],[Profit]]&lt;0, "Loss","Profit")</f>
        <v>Profit</v>
      </c>
      <c r="U593" s="5">
        <f>Derived_Metrics[[#This Row],[Selling Price]]*Derived_Metrics[[#This Row],[Quantity]]*Derived_Metrics[[#This Row],[Discount]]</f>
        <v>0</v>
      </c>
      <c r="V593" t="str">
        <f>IF(Derived_Metrics[[#This Row],[Discount]]&gt;0,"Discount Applied","No Discount")</f>
        <v>No Discount</v>
      </c>
      <c r="W593" t="str">
        <f>IF(Derived_Metrics[[#This Row],[Discount]]&gt;0.3,"High Discount","Low Discount")</f>
        <v>Low Discount</v>
      </c>
      <c r="X593" s="13">
        <f>SUMIFS(Derived_Metrics[Customer_Revenue_Share],Derived_Metrics[Customee_ Revenue _Rank],"&lt;="&amp;Derived_Metrics[[#This Row],[Customee_ Revenue _Rank]])</f>
        <v>0.51492521431118177</v>
      </c>
      <c r="Y593" t="str">
        <f>IF(Derived_Metrics[[#This Row],[Cumulative_Revenue_%]]&lt;=0.8,"Top 80% Revenue","Remaining 20% Revenue")</f>
        <v>Top 80% Revenue</v>
      </c>
    </row>
    <row r="594" spans="1:25" x14ac:dyDescent="0.25">
      <c r="A594" t="s">
        <v>2516</v>
      </c>
      <c r="B594" s="1">
        <v>42731</v>
      </c>
      <c r="C594" t="s">
        <v>1357</v>
      </c>
      <c r="D594" s="4">
        <f>SUMIFS(Derived_Metrics[Revenue],Derived_Metrics[Customer ID],Derived_Metrics[[#This Row],[Customer ID]])</f>
        <v>6851.8880000000008</v>
      </c>
      <c r="E594" s="4">
        <f>SUMIFS(Derived_Metrics[Profit],Derived_Metrics[Customer ID],Derived_Metrics[[#This Row],[Customer ID]])</f>
        <v>-8.4123999999999999</v>
      </c>
      <c r="F594" s="5">
        <f>_xlfn.PERCENTRANK.INC(Derived_Metrics[Customer Revenue],Derived_Metrics[[#This Row],[Customer Revenue]])</f>
        <v>0.63900000000000001</v>
      </c>
      <c r="G594" s="5" t="str" cm="1">
        <f t="array" ref="G594">_xlfn.IFS(Derived_Metrics[[#This Row],[Customer Revenue Percentile]]&gt;=0.8,"High Value",Derived_Metrics[[#This Row],[Customer Revenue Percentile]]&gt;=0.4,"Medium Value",TRUE,"Low Value")</f>
        <v>Medium Value</v>
      </c>
      <c r="H594" s="12">
        <f>_xlfn.RANK.EQ(Derived_Metrics[[#This Row],[Customer Revenue]],Derived_Metrics[Customer Revenue],0)</f>
        <v>764</v>
      </c>
      <c r="I594" s="15">
        <f>Derived_Metrics[[#This Row],[Customer Revenue]]/SUM(Derived_Metrics[Customer Revenue])</f>
        <v>4.398095233986675E-4</v>
      </c>
      <c r="J594" t="s">
        <v>741</v>
      </c>
      <c r="K594" s="5">
        <f>SUMIFS(Derived_Metrics[Revenue],Derived_Metrics[Product ID],Derived_Metrics[[#This Row],[Product ID]])</f>
        <v>16970.152000000002</v>
      </c>
      <c r="L594" s="5">
        <f>SUMIFS(Derived_Metrics[Profit],Derived_Metrics[Product ID],Derived_Metrics[[#This Row],[Product ID]])</f>
        <v>493.70460000000003</v>
      </c>
      <c r="M594" s="5" t="str">
        <f>IF(AND(Derived_Metrics[[#This Row],[Product Revenue]]&gt;AVERAGE(Derived_Metrics[Product Revenue]),Derived_Metrics[[#This Row],[Product Profit]]&lt;0),"high sales Low Profit","Normal")</f>
        <v>Normal</v>
      </c>
      <c r="N594">
        <v>845.48800000000006</v>
      </c>
      <c r="O594">
        <v>8</v>
      </c>
      <c r="P594">
        <v>0.3</v>
      </c>
      <c r="Q594">
        <v>-12.0784</v>
      </c>
      <c r="R594">
        <f>Derived_Metrics[[#This Row],[Selling Price]]*Derived_Metrics[[#This Row],[Quantity]]</f>
        <v>6763.9040000000005</v>
      </c>
      <c r="S594" s="2">
        <f>IF(Derived_Metrics[[#This Row],[Revenue]]=0,0,Derived_Metrics[[#This Row],[Profit]]/Derived_Metrics[[#This Row],[Revenue]])</f>
        <v>-1.7857142857142857E-3</v>
      </c>
      <c r="T594" t="str">
        <f>IF(Derived_Metrics[[#This Row],[Profit]]&lt;0, "Loss","Profit")</f>
        <v>Loss</v>
      </c>
      <c r="U594" s="5">
        <f>Derived_Metrics[[#This Row],[Selling Price]]*Derived_Metrics[[#This Row],[Quantity]]*Derived_Metrics[[#This Row],[Discount]]</f>
        <v>2029.1712</v>
      </c>
      <c r="V594" t="str">
        <f>IF(Derived_Metrics[[#This Row],[Discount]]&gt;0,"Discount Applied","No Discount")</f>
        <v>Discount Applied</v>
      </c>
      <c r="W594" t="str">
        <f>IF(Derived_Metrics[[#This Row],[Discount]]&gt;0.3,"High Discount","Low Discount")</f>
        <v>Low Discount</v>
      </c>
      <c r="X594" s="13">
        <f>SUMIFS(Derived_Metrics[Customer_Revenue_Share],Derived_Metrics[Customee_ Revenue _Rank],"&lt;="&amp;Derived_Metrics[[#This Row],[Customee_ Revenue _Rank]])</f>
        <v>0.77286053716255798</v>
      </c>
      <c r="Y594" t="str">
        <f>IF(Derived_Metrics[[#This Row],[Cumulative_Revenue_%]]&lt;=0.8,"Top 80% Revenue","Remaining 20% Revenue")</f>
        <v>Top 80% Revenue</v>
      </c>
    </row>
    <row r="595" spans="1:25" x14ac:dyDescent="0.25">
      <c r="A595" t="s">
        <v>2520</v>
      </c>
      <c r="B595" s="1">
        <v>42951</v>
      </c>
      <c r="C595" t="s">
        <v>2521</v>
      </c>
      <c r="D595" s="4">
        <f>SUMIFS(Derived_Metrics[Revenue],Derived_Metrics[Customer ID],Derived_Metrics[[#This Row],[Customer ID]])</f>
        <v>1723.806</v>
      </c>
      <c r="E595" s="4">
        <f>SUMIFS(Derived_Metrics[Profit],Derived_Metrics[Customer ID],Derived_Metrics[[#This Row],[Customer ID]])</f>
        <v>-194.9598</v>
      </c>
      <c r="F595" s="5">
        <f>_xlfn.PERCENTRANK.INC(Derived_Metrics[Customer Revenue],Derived_Metrics[[#This Row],[Customer Revenue]])</f>
        <v>0.247</v>
      </c>
      <c r="G595" s="5" t="str" cm="1">
        <f t="array" ref="G595">_xlfn.IFS(Derived_Metrics[[#This Row],[Customer Revenue Percentile]]&gt;=0.8,"High Value",Derived_Metrics[[#This Row],[Customer Revenue Percentile]]&gt;=0.4,"Medium Value",TRUE,"Low Value")</f>
        <v>Low Value</v>
      </c>
      <c r="H595" s="12">
        <f>_xlfn.RANK.EQ(Derived_Metrics[[#This Row],[Customer Revenue]],Derived_Metrics[Customer Revenue],0)</f>
        <v>1595</v>
      </c>
      <c r="I595" s="15">
        <f>Derived_Metrics[[#This Row],[Customer Revenue]]/SUM(Derived_Metrics[Customer Revenue])</f>
        <v>1.106477944898929E-4</v>
      </c>
      <c r="J595" t="s">
        <v>2523</v>
      </c>
      <c r="K595" s="5">
        <f>SUMIFS(Derived_Metrics[Revenue],Derived_Metrics[Product ID],Derived_Metrics[[#This Row],[Product ID]])</f>
        <v>729.76400000000001</v>
      </c>
      <c r="L595" s="5">
        <f>SUMIFS(Derived_Metrics[Profit],Derived_Metrics[Product ID],Derived_Metrics[[#This Row],[Product ID]])</f>
        <v>20.635999999999999</v>
      </c>
      <c r="M595" s="5" t="str">
        <f>IF(AND(Derived_Metrics[[#This Row],[Product Revenue]]&gt;AVERAGE(Derived_Metrics[Product Revenue]),Derived_Metrics[[#This Row],[Product Profit]]&lt;0),"high sales Low Profit","Normal")</f>
        <v>Normal</v>
      </c>
      <c r="N595">
        <v>56.28</v>
      </c>
      <c r="O595">
        <v>6</v>
      </c>
      <c r="P595">
        <v>0</v>
      </c>
      <c r="Q595">
        <v>15.7584</v>
      </c>
      <c r="R595">
        <f>Derived_Metrics[[#This Row],[Selling Price]]*Derived_Metrics[[#This Row],[Quantity]]</f>
        <v>337.68</v>
      </c>
      <c r="S595" s="2">
        <f>IF(Derived_Metrics[[#This Row],[Revenue]]=0,0,Derived_Metrics[[#This Row],[Profit]]/Derived_Metrics[[#This Row],[Revenue]])</f>
        <v>4.6666666666666669E-2</v>
      </c>
      <c r="T595" t="str">
        <f>IF(Derived_Metrics[[#This Row],[Profit]]&lt;0, "Loss","Profit")</f>
        <v>Profit</v>
      </c>
      <c r="U595" s="5">
        <f>Derived_Metrics[[#This Row],[Selling Price]]*Derived_Metrics[[#This Row],[Quantity]]*Derived_Metrics[[#This Row],[Discount]]</f>
        <v>0</v>
      </c>
      <c r="V595" t="str">
        <f>IF(Derived_Metrics[[#This Row],[Discount]]&gt;0,"Discount Applied","No Discount")</f>
        <v>No Discount</v>
      </c>
      <c r="W595" t="str">
        <f>IF(Derived_Metrics[[#This Row],[Discount]]&gt;0.3,"High Discount","Low Discount")</f>
        <v>Low Discount</v>
      </c>
      <c r="X595" s="13">
        <f>SUMIFS(Derived_Metrics[Customer_Revenue_Share],Derived_Metrics[Customee_ Revenue _Rank],"&lt;="&amp;Derived_Metrics[[#This Row],[Customee_ Revenue _Rank]])</f>
        <v>0.97443760197867091</v>
      </c>
      <c r="Y595" t="str">
        <f>IF(Derived_Metrics[[#This Row],[Cumulative_Revenue_%]]&lt;=0.8,"Top 80% Revenue","Remaining 20% Revenue")</f>
        <v>Remaining 20% Revenue</v>
      </c>
    </row>
    <row r="596" spans="1:25" x14ac:dyDescent="0.25">
      <c r="A596" t="s">
        <v>2525</v>
      </c>
      <c r="B596" s="1">
        <v>42448</v>
      </c>
      <c r="C596" t="s">
        <v>2224</v>
      </c>
      <c r="D596" s="4">
        <f>SUMIFS(Derived_Metrics[Revenue],Derived_Metrics[Customer ID],Derived_Metrics[[#This Row],[Customer ID]])</f>
        <v>642.38</v>
      </c>
      <c r="E596" s="4">
        <f>SUMIFS(Derived_Metrics[Profit],Derived_Metrics[Customer ID],Derived_Metrics[[#This Row],[Customer ID]])</f>
        <v>-90.873400000000004</v>
      </c>
      <c r="F596" s="5">
        <f>_xlfn.PERCENTRANK.INC(Derived_Metrics[Customer Revenue],Derived_Metrics[[#This Row],[Customer Revenue]])</f>
        <v>0.112</v>
      </c>
      <c r="G596" s="5" t="str" cm="1">
        <f t="array" ref="G596">_xlfn.IFS(Derived_Metrics[[#This Row],[Customer Revenue Percentile]]&gt;=0.8,"High Value",Derived_Metrics[[#This Row],[Customer Revenue Percentile]]&gt;=0.4,"Medium Value",TRUE,"Low Value")</f>
        <v>Low Value</v>
      </c>
      <c r="H596" s="12">
        <f>_xlfn.RANK.EQ(Derived_Metrics[[#This Row],[Customer Revenue]],Derived_Metrics[Customer Revenue],0)</f>
        <v>1881</v>
      </c>
      <c r="I596" s="15">
        <f>Derived_Metrics[[#This Row],[Customer Revenue]]/SUM(Derived_Metrics[Customer Revenue])</f>
        <v>4.1233137733838613E-5</v>
      </c>
      <c r="J596" t="s">
        <v>2526</v>
      </c>
      <c r="K596" s="5">
        <f>SUMIFS(Derived_Metrics[Revenue],Derived_Metrics[Product ID],Derived_Metrics[[#This Row],[Product ID]])</f>
        <v>302.596</v>
      </c>
      <c r="L596" s="5">
        <f>SUMIFS(Derived_Metrics[Profit],Derived_Metrics[Product ID],Derived_Metrics[[#This Row],[Product ID]])</f>
        <v>42.243600000000001</v>
      </c>
      <c r="M596" s="5" t="str">
        <f>IF(AND(Derived_Metrics[[#This Row],[Product Revenue]]&gt;AVERAGE(Derived_Metrics[Product Revenue]),Derived_Metrics[[#This Row],[Product Profit]]&lt;0),"high sales Low Profit","Normal")</f>
        <v>Normal</v>
      </c>
      <c r="N596">
        <v>14.98</v>
      </c>
      <c r="O596">
        <v>1</v>
      </c>
      <c r="P596">
        <v>0</v>
      </c>
      <c r="Q596">
        <v>6.8907999999999996</v>
      </c>
      <c r="R596">
        <f>Derived_Metrics[[#This Row],[Selling Price]]*Derived_Metrics[[#This Row],[Quantity]]</f>
        <v>14.98</v>
      </c>
      <c r="S596" s="2">
        <f>IF(Derived_Metrics[[#This Row],[Revenue]]=0,0,Derived_Metrics[[#This Row],[Profit]]/Derived_Metrics[[#This Row],[Revenue]])</f>
        <v>0.45999999999999996</v>
      </c>
      <c r="T596" t="str">
        <f>IF(Derived_Metrics[[#This Row],[Profit]]&lt;0, "Loss","Profit")</f>
        <v>Profit</v>
      </c>
      <c r="U596" s="5">
        <f>Derived_Metrics[[#This Row],[Selling Price]]*Derived_Metrics[[#This Row],[Quantity]]*Derived_Metrics[[#This Row],[Discount]]</f>
        <v>0</v>
      </c>
      <c r="V596" t="str">
        <f>IF(Derived_Metrics[[#This Row],[Discount]]&gt;0,"Discount Applied","No Discount")</f>
        <v>No Discount</v>
      </c>
      <c r="W596" t="str">
        <f>IF(Derived_Metrics[[#This Row],[Discount]]&gt;0.3,"High Discount","Low Discount")</f>
        <v>Low Discount</v>
      </c>
      <c r="X596" s="13">
        <f>SUMIFS(Derived_Metrics[Customer_Revenue_Share],Derived_Metrics[Customee_ Revenue _Rank],"&lt;="&amp;Derived_Metrics[[#This Row],[Customee_ Revenue _Rank]])</f>
        <v>0.99538703119427097</v>
      </c>
      <c r="Y596" t="str">
        <f>IF(Derived_Metrics[[#This Row],[Cumulative_Revenue_%]]&lt;=0.8,"Top 80% Revenue","Remaining 20% Revenue")</f>
        <v>Remaining 20% Revenue</v>
      </c>
    </row>
    <row r="597" spans="1:25" x14ac:dyDescent="0.25">
      <c r="A597" t="s">
        <v>2525</v>
      </c>
      <c r="B597" s="1">
        <v>42448</v>
      </c>
      <c r="C597" t="s">
        <v>2224</v>
      </c>
      <c r="D597" s="4">
        <f>SUMIFS(Derived_Metrics[Revenue],Derived_Metrics[Customer ID],Derived_Metrics[[#This Row],[Customer ID]])</f>
        <v>642.38</v>
      </c>
      <c r="E597" s="4">
        <f>SUMIFS(Derived_Metrics[Profit],Derived_Metrics[Customer ID],Derived_Metrics[[#This Row],[Customer ID]])</f>
        <v>-90.873400000000004</v>
      </c>
      <c r="F597" s="5">
        <f>_xlfn.PERCENTRANK.INC(Derived_Metrics[Customer Revenue],Derived_Metrics[[#This Row],[Customer Revenue]])</f>
        <v>0.112</v>
      </c>
      <c r="G597" s="5" t="str" cm="1">
        <f t="array" ref="G597">_xlfn.IFS(Derived_Metrics[[#This Row],[Customer Revenue Percentile]]&gt;=0.8,"High Value",Derived_Metrics[[#This Row],[Customer Revenue Percentile]]&gt;=0.4,"Medium Value",TRUE,"Low Value")</f>
        <v>Low Value</v>
      </c>
      <c r="H597" s="12">
        <f>_xlfn.RANK.EQ(Derived_Metrics[[#This Row],[Customer Revenue]],Derived_Metrics[Customer Revenue],0)</f>
        <v>1881</v>
      </c>
      <c r="I597" s="15">
        <f>Derived_Metrics[[#This Row],[Customer Revenue]]/SUM(Derived_Metrics[Customer Revenue])</f>
        <v>4.1233137733838613E-5</v>
      </c>
      <c r="J597" t="s">
        <v>748</v>
      </c>
      <c r="K597" s="5">
        <f>SUMIFS(Derived_Metrics[Revenue],Derived_Metrics[Product ID],Derived_Metrics[[#This Row],[Product ID]])</f>
        <v>847.34400000000005</v>
      </c>
      <c r="L597" s="5">
        <f>SUMIFS(Derived_Metrics[Profit],Derived_Metrics[Product ID],Derived_Metrics[[#This Row],[Product ID]])</f>
        <v>49.377600000000001</v>
      </c>
      <c r="M597" s="5" t="str">
        <f>IF(AND(Derived_Metrics[[#This Row],[Product Revenue]]&gt;AVERAGE(Derived_Metrics[Product Revenue]),Derived_Metrics[[#This Row],[Product Profit]]&lt;0),"high sales Low Profit","Normal")</f>
        <v>Normal</v>
      </c>
      <c r="N597">
        <v>20.32</v>
      </c>
      <c r="O597">
        <v>4</v>
      </c>
      <c r="P597">
        <v>0</v>
      </c>
      <c r="Q597">
        <v>6.9088000000000003</v>
      </c>
      <c r="R597">
        <f>Derived_Metrics[[#This Row],[Selling Price]]*Derived_Metrics[[#This Row],[Quantity]]</f>
        <v>81.28</v>
      </c>
      <c r="S597" s="2">
        <f>IF(Derived_Metrics[[#This Row],[Revenue]]=0,0,Derived_Metrics[[#This Row],[Profit]]/Derived_Metrics[[#This Row],[Revenue]])</f>
        <v>8.5000000000000006E-2</v>
      </c>
      <c r="T597" t="str">
        <f>IF(Derived_Metrics[[#This Row],[Profit]]&lt;0, "Loss","Profit")</f>
        <v>Profit</v>
      </c>
      <c r="U597" s="5">
        <f>Derived_Metrics[[#This Row],[Selling Price]]*Derived_Metrics[[#This Row],[Quantity]]*Derived_Metrics[[#This Row],[Discount]]</f>
        <v>0</v>
      </c>
      <c r="V597" t="str">
        <f>IF(Derived_Metrics[[#This Row],[Discount]]&gt;0,"Discount Applied","No Discount")</f>
        <v>No Discount</v>
      </c>
      <c r="W597" t="str">
        <f>IF(Derived_Metrics[[#This Row],[Discount]]&gt;0.3,"High Discount","Low Discount")</f>
        <v>Low Discount</v>
      </c>
      <c r="X597" s="13">
        <f>SUMIFS(Derived_Metrics[Customer_Revenue_Share],Derived_Metrics[Customee_ Revenue _Rank],"&lt;="&amp;Derived_Metrics[[#This Row],[Customee_ Revenue _Rank]])</f>
        <v>0.99538703119427097</v>
      </c>
      <c r="Y597" t="str">
        <f>IF(Derived_Metrics[[#This Row],[Cumulative_Revenue_%]]&lt;=0.8,"Top 80% Revenue","Remaining 20% Revenue")</f>
        <v>Remaining 20% Revenue</v>
      </c>
    </row>
    <row r="598" spans="1:25" x14ac:dyDescent="0.25">
      <c r="A598" t="s">
        <v>2528</v>
      </c>
      <c r="B598" s="1">
        <v>42608</v>
      </c>
      <c r="C598" t="s">
        <v>431</v>
      </c>
      <c r="D598" s="4">
        <f>SUMIFS(Derived_Metrics[Revenue],Derived_Metrics[Customer ID],Derived_Metrics[[#This Row],[Customer ID]])</f>
        <v>6942.63</v>
      </c>
      <c r="E598" s="4">
        <f>SUMIFS(Derived_Metrics[Profit],Derived_Metrics[Customer ID],Derived_Metrics[[#This Row],[Customer ID]])</f>
        <v>98.850099999999998</v>
      </c>
      <c r="F598" s="5">
        <f>_xlfn.PERCENTRANK.INC(Derived_Metrics[Customer Revenue],Derived_Metrics[[#This Row],[Customer Revenue]])</f>
        <v>0.64100000000000001</v>
      </c>
      <c r="G598" s="5" t="str" cm="1">
        <f t="array" ref="G598">_xlfn.IFS(Derived_Metrics[[#This Row],[Customer Revenue Percentile]]&gt;=0.8,"High Value",Derived_Metrics[[#This Row],[Customer Revenue Percentile]]&gt;=0.4,"Medium Value",TRUE,"Low Value")</f>
        <v>Medium Value</v>
      </c>
      <c r="H598" s="12">
        <f>_xlfn.RANK.EQ(Derived_Metrics[[#This Row],[Customer Revenue]],Derived_Metrics[Customer Revenue],0)</f>
        <v>758</v>
      </c>
      <c r="I598" s="15">
        <f>Derived_Metrics[[#This Row],[Customer Revenue]]/SUM(Derived_Metrics[Customer Revenue])</f>
        <v>4.4563407799912819E-4</v>
      </c>
      <c r="J598" t="s">
        <v>626</v>
      </c>
      <c r="K598" s="5">
        <f>SUMIFS(Derived_Metrics[Revenue],Derived_Metrics[Product ID],Derived_Metrics[[#This Row],[Product ID]])</f>
        <v>54757.113999999994</v>
      </c>
      <c r="L598" s="5">
        <f>SUMIFS(Derived_Metrics[Profit],Derived_Metrics[Product ID],Derived_Metrics[[#This Row],[Product ID]])</f>
        <v>951.86199999999997</v>
      </c>
      <c r="M598" s="5" t="str">
        <f>IF(AND(Derived_Metrics[[#This Row],[Product Revenue]]&gt;AVERAGE(Derived_Metrics[Product Revenue]),Derived_Metrics[[#This Row],[Product Profit]]&lt;0),"high sales Low Profit","Normal")</f>
        <v>Normal</v>
      </c>
      <c r="N598">
        <v>1603.136</v>
      </c>
      <c r="O598">
        <v>4</v>
      </c>
      <c r="P598">
        <v>0.2</v>
      </c>
      <c r="Q598">
        <v>100.196</v>
      </c>
      <c r="R598">
        <f>Derived_Metrics[[#This Row],[Selling Price]]*Derived_Metrics[[#This Row],[Quantity]]</f>
        <v>6412.5439999999999</v>
      </c>
      <c r="S598" s="2">
        <f>IF(Derived_Metrics[[#This Row],[Revenue]]=0,0,Derived_Metrics[[#This Row],[Profit]]/Derived_Metrics[[#This Row],[Revenue]])</f>
        <v>1.5625E-2</v>
      </c>
      <c r="T598" t="str">
        <f>IF(Derived_Metrics[[#This Row],[Profit]]&lt;0, "Loss","Profit")</f>
        <v>Profit</v>
      </c>
      <c r="U598" s="5">
        <f>Derived_Metrics[[#This Row],[Selling Price]]*Derived_Metrics[[#This Row],[Quantity]]*Derived_Metrics[[#This Row],[Discount]]</f>
        <v>1282.5088000000001</v>
      </c>
      <c r="V598" t="str">
        <f>IF(Derived_Metrics[[#This Row],[Discount]]&gt;0,"Discount Applied","No Discount")</f>
        <v>Discount Applied</v>
      </c>
      <c r="W598" t="str">
        <f>IF(Derived_Metrics[[#This Row],[Discount]]&gt;0.3,"High Discount","Low Discount")</f>
        <v>Low Discount</v>
      </c>
      <c r="X598" s="13">
        <f>SUMIFS(Derived_Metrics[Customer_Revenue_Share],Derived_Metrics[Customee_ Revenue _Rank],"&lt;="&amp;Derived_Metrics[[#This Row],[Customee_ Revenue _Rank]])</f>
        <v>0.77109495934084649</v>
      </c>
      <c r="Y598" t="str">
        <f>IF(Derived_Metrics[[#This Row],[Cumulative_Revenue_%]]&lt;=0.8,"Top 80% Revenue","Remaining 20% Revenue")</f>
        <v>Top 80% Revenue</v>
      </c>
    </row>
    <row r="599" spans="1:25" x14ac:dyDescent="0.25">
      <c r="A599" t="s">
        <v>2530</v>
      </c>
      <c r="B599" s="1">
        <v>42597</v>
      </c>
      <c r="C599" t="s">
        <v>2533</v>
      </c>
      <c r="D599" s="4">
        <f>SUMIFS(Derived_Metrics[Revenue],Derived_Metrics[Customer ID],Derived_Metrics[[#This Row],[Customer ID]])</f>
        <v>2353.5039999999999</v>
      </c>
      <c r="E599" s="4">
        <f>SUMIFS(Derived_Metrics[Profit],Derived_Metrics[Customer ID],Derived_Metrics[[#This Row],[Customer ID]])</f>
        <v>95.911599999999993</v>
      </c>
      <c r="F599" s="5">
        <f>_xlfn.PERCENTRANK.INC(Derived_Metrics[Customer Revenue],Derived_Metrics[[#This Row],[Customer Revenue]])</f>
        <v>0.33100000000000002</v>
      </c>
      <c r="G599" s="5" t="str" cm="1">
        <f t="array" ref="G599">_xlfn.IFS(Derived_Metrics[[#This Row],[Customer Revenue Percentile]]&gt;=0.8,"High Value",Derived_Metrics[[#This Row],[Customer Revenue Percentile]]&gt;=0.4,"Medium Value",TRUE,"Low Value")</f>
        <v>Low Value</v>
      </c>
      <c r="H599" s="12">
        <f>_xlfn.RANK.EQ(Derived_Metrics[[#This Row],[Customer Revenue]],Derived_Metrics[Customer Revenue],0)</f>
        <v>1417</v>
      </c>
      <c r="I599" s="15">
        <f>Derived_Metrics[[#This Row],[Customer Revenue]]/SUM(Derived_Metrics[Customer Revenue])</f>
        <v>1.5106689901482005E-4</v>
      </c>
      <c r="J599" t="s">
        <v>1816</v>
      </c>
      <c r="K599" s="5">
        <f>SUMIFS(Derived_Metrics[Revenue],Derived_Metrics[Product ID],Derived_Metrics[[#This Row],[Product ID]])</f>
        <v>36300.817999999992</v>
      </c>
      <c r="L599" s="5">
        <f>SUMIFS(Derived_Metrics[Profit],Derived_Metrics[Product ID],Derived_Metrics[[#This Row],[Product ID]])</f>
        <v>833.59519999999998</v>
      </c>
      <c r="M599" s="5" t="str">
        <f>IF(AND(Derived_Metrics[[#This Row],[Product Revenue]]&gt;AVERAGE(Derived_Metrics[Product Revenue]),Derived_Metrics[[#This Row],[Product Profit]]&lt;0),"high sales Low Profit","Normal")</f>
        <v>Normal</v>
      </c>
      <c r="N599">
        <v>225.29599999999999</v>
      </c>
      <c r="O599">
        <v>2</v>
      </c>
      <c r="P599">
        <v>0.2</v>
      </c>
      <c r="Q599">
        <v>22.529599999999999</v>
      </c>
      <c r="R599">
        <f>Derived_Metrics[[#This Row],[Selling Price]]*Derived_Metrics[[#This Row],[Quantity]]</f>
        <v>450.59199999999998</v>
      </c>
      <c r="S599" s="2">
        <f>IF(Derived_Metrics[[#This Row],[Revenue]]=0,0,Derived_Metrics[[#This Row],[Profit]]/Derived_Metrics[[#This Row],[Revenue]])</f>
        <v>4.9999999999999996E-2</v>
      </c>
      <c r="T599" t="str">
        <f>IF(Derived_Metrics[[#This Row],[Profit]]&lt;0, "Loss","Profit")</f>
        <v>Profit</v>
      </c>
      <c r="U599" s="5">
        <f>Derived_Metrics[[#This Row],[Selling Price]]*Derived_Metrics[[#This Row],[Quantity]]*Derived_Metrics[[#This Row],[Discount]]</f>
        <v>90.118400000000008</v>
      </c>
      <c r="V599" t="str">
        <f>IF(Derived_Metrics[[#This Row],[Discount]]&gt;0,"Discount Applied","No Discount")</f>
        <v>Discount Applied</v>
      </c>
      <c r="W599" t="str">
        <f>IF(Derived_Metrics[[#This Row],[Discount]]&gt;0.3,"High Discount","Low Discount")</f>
        <v>Low Discount</v>
      </c>
      <c r="X599" s="13">
        <f>SUMIFS(Derived_Metrics[Customer_Revenue_Share],Derived_Metrics[Customee_ Revenue _Rank],"&lt;="&amp;Derived_Metrics[[#This Row],[Customee_ Revenue _Rank]])</f>
        <v>0.95095986120407172</v>
      </c>
      <c r="Y599" t="str">
        <f>IF(Derived_Metrics[[#This Row],[Cumulative_Revenue_%]]&lt;=0.8,"Top 80% Revenue","Remaining 20% Revenue")</f>
        <v>Remaining 20% Revenue</v>
      </c>
    </row>
    <row r="600" spans="1:25" x14ac:dyDescent="0.25">
      <c r="A600" t="s">
        <v>2535</v>
      </c>
      <c r="B600" s="1">
        <v>42874</v>
      </c>
      <c r="C600" t="s">
        <v>2538</v>
      </c>
      <c r="D600" s="4">
        <f>SUMIFS(Derived_Metrics[Revenue],Derived_Metrics[Customer ID],Derived_Metrics[[#This Row],[Customer ID]])</f>
        <v>29730.696</v>
      </c>
      <c r="E600" s="4">
        <f>SUMIFS(Derived_Metrics[Profit],Derived_Metrics[Customer ID],Derived_Metrics[[#This Row],[Customer ID]])</f>
        <v>-308.98630000000003</v>
      </c>
      <c r="F600" s="5">
        <f>_xlfn.PERCENTRANK.INC(Derived_Metrics[Customer Revenue],Derived_Metrics[[#This Row],[Customer Revenue]])</f>
        <v>0.96699999999999997</v>
      </c>
      <c r="G600" s="5" t="str" cm="1">
        <f t="array" ref="G600">_xlfn.IFS(Derived_Metrics[[#This Row],[Customer Revenue Percentile]]&gt;=0.8,"High Value",Derived_Metrics[[#This Row],[Customer Revenue Percentile]]&gt;=0.4,"Medium Value",TRUE,"Low Value")</f>
        <v>High Value</v>
      </c>
      <c r="H600" s="12">
        <f>_xlfn.RANK.EQ(Derived_Metrics[[#This Row],[Customer Revenue]],Derived_Metrics[Customer Revenue],0)</f>
        <v>66</v>
      </c>
      <c r="I600" s="15">
        <f>Derived_Metrics[[#This Row],[Customer Revenue]]/SUM(Derived_Metrics[Customer Revenue])</f>
        <v>1.9083562425525151E-3</v>
      </c>
      <c r="J600" t="s">
        <v>298</v>
      </c>
      <c r="K600" s="5">
        <f>SUMIFS(Derived_Metrics[Revenue],Derived_Metrics[Product ID],Derived_Metrics[[#This Row],[Product ID]])</f>
        <v>30024.581999999995</v>
      </c>
      <c r="L600" s="5">
        <f>SUMIFS(Derived_Metrics[Profit],Derived_Metrics[Product ID],Derived_Metrics[[#This Row],[Product ID]])</f>
        <v>566.4674</v>
      </c>
      <c r="M600" s="5" t="str">
        <f>IF(AND(Derived_Metrics[[#This Row],[Product Revenue]]&gt;AVERAGE(Derived_Metrics[Product Revenue]),Derived_Metrics[[#This Row],[Product Profit]]&lt;0),"high sales Low Profit","Normal")</f>
        <v>Normal</v>
      </c>
      <c r="N600">
        <v>1628.82</v>
      </c>
      <c r="O600">
        <v>9</v>
      </c>
      <c r="P600">
        <v>0</v>
      </c>
      <c r="Q600">
        <v>374.62860000000001</v>
      </c>
      <c r="R600">
        <f>Derived_Metrics[[#This Row],[Selling Price]]*Derived_Metrics[[#This Row],[Quantity]]</f>
        <v>14659.38</v>
      </c>
      <c r="S600" s="2">
        <f>IF(Derived_Metrics[[#This Row],[Revenue]]=0,0,Derived_Metrics[[#This Row],[Profit]]/Derived_Metrics[[#This Row],[Revenue]])</f>
        <v>2.5555555555555557E-2</v>
      </c>
      <c r="T600" t="str">
        <f>IF(Derived_Metrics[[#This Row],[Profit]]&lt;0, "Loss","Profit")</f>
        <v>Profit</v>
      </c>
      <c r="U600" s="5">
        <f>Derived_Metrics[[#This Row],[Selling Price]]*Derived_Metrics[[#This Row],[Quantity]]*Derived_Metrics[[#This Row],[Discount]]</f>
        <v>0</v>
      </c>
      <c r="V600" t="str">
        <f>IF(Derived_Metrics[[#This Row],[Discount]]&gt;0,"Discount Applied","No Discount")</f>
        <v>No Discount</v>
      </c>
      <c r="W600" t="str">
        <f>IF(Derived_Metrics[[#This Row],[Discount]]&gt;0.3,"High Discount","Low Discount")</f>
        <v>Low Discount</v>
      </c>
      <c r="X600" s="13">
        <f>SUMIFS(Derived_Metrics[Customer_Revenue_Share],Derived_Metrics[Customee_ Revenue _Rank],"&lt;="&amp;Derived_Metrics[[#This Row],[Customee_ Revenue _Rank]])</f>
        <v>0.18150056103105888</v>
      </c>
      <c r="Y600" t="str">
        <f>IF(Derived_Metrics[[#This Row],[Cumulative_Revenue_%]]&lt;=0.8,"Top 80% Revenue","Remaining 20% Revenue")</f>
        <v>Top 80% Revenue</v>
      </c>
    </row>
    <row r="601" spans="1:25" x14ac:dyDescent="0.25">
      <c r="A601" t="s">
        <v>2541</v>
      </c>
      <c r="B601" s="1">
        <v>43075</v>
      </c>
      <c r="C601" t="s">
        <v>238</v>
      </c>
      <c r="D601" s="4">
        <f>SUMIFS(Derived_Metrics[Revenue],Derived_Metrics[Customer ID],Derived_Metrics[[#This Row],[Customer ID]])</f>
        <v>10142.768</v>
      </c>
      <c r="E601" s="4">
        <f>SUMIFS(Derived_Metrics[Profit],Derived_Metrics[Customer ID],Derived_Metrics[[#This Row],[Customer ID]])</f>
        <v>-152.83079999999998</v>
      </c>
      <c r="F601" s="5">
        <f>_xlfn.PERCENTRANK.INC(Derived_Metrics[Customer Revenue],Derived_Metrics[[#This Row],[Customer Revenue]])</f>
        <v>0.755</v>
      </c>
      <c r="G601" s="5" t="str" cm="1">
        <f t="array" ref="G601">_xlfn.IFS(Derived_Metrics[[#This Row],[Customer Revenue Percentile]]&gt;=0.8,"High Value",Derived_Metrics[[#This Row],[Customer Revenue Percentile]]&gt;=0.4,"Medium Value",TRUE,"Low Value")</f>
        <v>Medium Value</v>
      </c>
      <c r="H601" s="12">
        <f>_xlfn.RANK.EQ(Derived_Metrics[[#This Row],[Customer Revenue]],Derived_Metrics[Customer Revenue],0)</f>
        <v>511</v>
      </c>
      <c r="I601" s="15">
        <f>Derived_Metrics[[#This Row],[Customer Revenue]]/SUM(Derived_Metrics[Customer Revenue])</f>
        <v>6.5104478649143929E-4</v>
      </c>
      <c r="J601" t="s">
        <v>2542</v>
      </c>
      <c r="K601" s="5">
        <f>SUMIFS(Derived_Metrics[Revenue],Derived_Metrics[Product ID],Derived_Metrics[[#This Row],[Product ID]])</f>
        <v>249.91199999999998</v>
      </c>
      <c r="L601" s="5">
        <f>SUMIFS(Derived_Metrics[Profit],Derived_Metrics[Product ID],Derived_Metrics[[#This Row],[Product ID]])</f>
        <v>-11.213999999999997</v>
      </c>
      <c r="M601" s="5" t="str">
        <f>IF(AND(Derived_Metrics[[#This Row],[Product Revenue]]&gt;AVERAGE(Derived_Metrics[Product Revenue]),Derived_Metrics[[#This Row],[Product Profit]]&lt;0),"high sales Low Profit","Normal")</f>
        <v>Normal</v>
      </c>
      <c r="N601">
        <v>17.088000000000001</v>
      </c>
      <c r="O601">
        <v>2</v>
      </c>
      <c r="P601">
        <v>0.2</v>
      </c>
      <c r="Q601">
        <v>1.0680000000000001</v>
      </c>
      <c r="R601">
        <f>Derived_Metrics[[#This Row],[Selling Price]]*Derived_Metrics[[#This Row],[Quantity]]</f>
        <v>34.176000000000002</v>
      </c>
      <c r="S601" s="2">
        <f>IF(Derived_Metrics[[#This Row],[Revenue]]=0,0,Derived_Metrics[[#This Row],[Profit]]/Derived_Metrics[[#This Row],[Revenue]])</f>
        <v>3.125E-2</v>
      </c>
      <c r="T601" t="str">
        <f>IF(Derived_Metrics[[#This Row],[Profit]]&lt;0, "Loss","Profit")</f>
        <v>Profit</v>
      </c>
      <c r="U601" s="5">
        <f>Derived_Metrics[[#This Row],[Selling Price]]*Derived_Metrics[[#This Row],[Quantity]]*Derived_Metrics[[#This Row],[Discount]]</f>
        <v>6.8352000000000004</v>
      </c>
      <c r="V601" t="str">
        <f>IF(Derived_Metrics[[#This Row],[Discount]]&gt;0,"Discount Applied","No Discount")</f>
        <v>Discount Applied</v>
      </c>
      <c r="W601" t="str">
        <f>IF(Derived_Metrics[[#This Row],[Discount]]&gt;0.3,"High Discount","Low Discount")</f>
        <v>Low Discount</v>
      </c>
      <c r="X601" s="13">
        <f>SUMIFS(Derived_Metrics[Customer_Revenue_Share],Derived_Metrics[Customee_ Revenue _Rank],"&lt;="&amp;Derived_Metrics[[#This Row],[Customee_ Revenue _Rank]])</f>
        <v>0.63948627174085315</v>
      </c>
      <c r="Y601" t="str">
        <f>IF(Derived_Metrics[[#This Row],[Cumulative_Revenue_%]]&lt;=0.8,"Top 80% Revenue","Remaining 20% Revenue")</f>
        <v>Top 80% Revenue</v>
      </c>
    </row>
    <row r="602" spans="1:25" x14ac:dyDescent="0.25">
      <c r="A602" t="s">
        <v>2544</v>
      </c>
      <c r="B602" s="1">
        <v>41720</v>
      </c>
      <c r="C602" t="s">
        <v>2547</v>
      </c>
      <c r="D602" s="4">
        <f>SUMIFS(Derived_Metrics[Revenue],Derived_Metrics[Customer ID],Derived_Metrics[[#This Row],[Customer ID]])</f>
        <v>943.05599999999993</v>
      </c>
      <c r="E602" s="4">
        <f>SUMIFS(Derived_Metrics[Profit],Derived_Metrics[Customer ID],Derived_Metrics[[#This Row],[Customer ID]])</f>
        <v>-35.364600000000003</v>
      </c>
      <c r="F602" s="5">
        <f>_xlfn.PERCENTRANK.INC(Derived_Metrics[Customer Revenue],Derived_Metrics[[#This Row],[Customer Revenue]])</f>
        <v>0.154</v>
      </c>
      <c r="G602" s="5" t="str" cm="1">
        <f t="array" ref="G602">_xlfn.IFS(Derived_Metrics[[#This Row],[Customer Revenue Percentile]]&gt;=0.8,"High Value",Derived_Metrics[[#This Row],[Customer Revenue Percentile]]&gt;=0.4,"Medium Value",TRUE,"Low Value")</f>
        <v>Low Value</v>
      </c>
      <c r="H602" s="12">
        <f>_xlfn.RANK.EQ(Derived_Metrics[[#This Row],[Customer Revenue]],Derived_Metrics[Customer Revenue],0)</f>
        <v>1794</v>
      </c>
      <c r="I602" s="15">
        <f>Derived_Metrics[[#This Row],[Customer Revenue]]/SUM(Derived_Metrics[Customer Revenue])</f>
        <v>6.053295236265591E-5</v>
      </c>
      <c r="J602" t="s">
        <v>755</v>
      </c>
      <c r="K602" s="5">
        <f>SUMIFS(Derived_Metrics[Revenue],Derived_Metrics[Product ID],Derived_Metrics[[#This Row],[Product ID]])</f>
        <v>7072.9199999999992</v>
      </c>
      <c r="L602" s="5">
        <f>SUMIFS(Derived_Metrics[Profit],Derived_Metrics[Product ID],Derived_Metrics[[#This Row],[Product ID]])</f>
        <v>-130.98000000000002</v>
      </c>
      <c r="M602" s="5" t="str">
        <f>IF(AND(Derived_Metrics[[#This Row],[Product Revenue]]&gt;AVERAGE(Derived_Metrics[Product Revenue]),Derived_Metrics[[#This Row],[Product Profit]]&lt;0),"high sales Low Profit","Normal")</f>
        <v>Normal</v>
      </c>
      <c r="N602">
        <v>314.35199999999998</v>
      </c>
      <c r="O602">
        <v>3</v>
      </c>
      <c r="P602">
        <v>0.2</v>
      </c>
      <c r="Q602">
        <v>-35.364600000000003</v>
      </c>
      <c r="R602">
        <f>Derived_Metrics[[#This Row],[Selling Price]]*Derived_Metrics[[#This Row],[Quantity]]</f>
        <v>943.05599999999993</v>
      </c>
      <c r="S602" s="2">
        <f>IF(Derived_Metrics[[#This Row],[Revenue]]=0,0,Derived_Metrics[[#This Row],[Profit]]/Derived_Metrics[[#This Row],[Revenue]])</f>
        <v>-3.7500000000000006E-2</v>
      </c>
      <c r="T602" t="str">
        <f>IF(Derived_Metrics[[#This Row],[Profit]]&lt;0, "Loss","Profit")</f>
        <v>Loss</v>
      </c>
      <c r="U602" s="5">
        <f>Derived_Metrics[[#This Row],[Selling Price]]*Derived_Metrics[[#This Row],[Quantity]]*Derived_Metrics[[#This Row],[Discount]]</f>
        <v>188.6112</v>
      </c>
      <c r="V602" t="str">
        <f>IF(Derived_Metrics[[#This Row],[Discount]]&gt;0,"Discount Applied","No Discount")</f>
        <v>Discount Applied</v>
      </c>
      <c r="W602" t="str">
        <f>IF(Derived_Metrics[[#This Row],[Discount]]&gt;0.3,"High Discount","Low Discount")</f>
        <v>Low Discount</v>
      </c>
      <c r="X602" s="13">
        <f>SUMIFS(Derived_Metrics[Customer_Revenue_Share],Derived_Metrics[Customee_ Revenue _Rank],"&lt;="&amp;Derived_Metrics[[#This Row],[Customee_ Revenue _Rank]])</f>
        <v>0.99084471977784006</v>
      </c>
      <c r="Y602" t="str">
        <f>IF(Derived_Metrics[[#This Row],[Cumulative_Revenue_%]]&lt;=0.8,"Top 80% Revenue","Remaining 20% Revenue")</f>
        <v>Remaining 20% Revenue</v>
      </c>
    </row>
    <row r="603" spans="1:25" x14ac:dyDescent="0.25">
      <c r="A603" t="s">
        <v>2549</v>
      </c>
      <c r="B603" s="1">
        <v>42390</v>
      </c>
      <c r="C603" t="s">
        <v>2551</v>
      </c>
      <c r="D603" s="4">
        <f>SUMIFS(Derived_Metrics[Revenue],Derived_Metrics[Customer ID],Derived_Metrics[[#This Row],[Customer ID]])</f>
        <v>7617.9840000000004</v>
      </c>
      <c r="E603" s="4">
        <f>SUMIFS(Derived_Metrics[Profit],Derived_Metrics[Customer ID],Derived_Metrics[[#This Row],[Customer ID]])</f>
        <v>77.467200000000005</v>
      </c>
      <c r="F603" s="5">
        <f>_xlfn.PERCENTRANK.INC(Derived_Metrics[Customer Revenue],Derived_Metrics[[#This Row],[Customer Revenue]])</f>
        <v>0.67300000000000004</v>
      </c>
      <c r="G603" s="5" t="str" cm="1">
        <f t="array" ref="G603">_xlfn.IFS(Derived_Metrics[[#This Row],[Customer Revenue Percentile]]&gt;=0.8,"High Value",Derived_Metrics[[#This Row],[Customer Revenue Percentile]]&gt;=0.4,"Medium Value",TRUE,"Low Value")</f>
        <v>Medium Value</v>
      </c>
      <c r="H603" s="12">
        <f>_xlfn.RANK.EQ(Derived_Metrics[[#This Row],[Customer Revenue]],Derived_Metrics[Customer Revenue],0)</f>
        <v>691</v>
      </c>
      <c r="I603" s="15">
        <f>Derived_Metrics[[#This Row],[Customer Revenue]]/SUM(Derived_Metrics[Customer Revenue])</f>
        <v>4.8898375342659923E-4</v>
      </c>
      <c r="J603" t="s">
        <v>1506</v>
      </c>
      <c r="K603" s="5">
        <f>SUMIFS(Derived_Metrics[Revenue],Derived_Metrics[Product ID],Derived_Metrics[[#This Row],[Product ID]])</f>
        <v>12870.918000000001</v>
      </c>
      <c r="L603" s="5">
        <f>SUMIFS(Derived_Metrics[Profit],Derived_Metrics[Product ID],Derived_Metrics[[#This Row],[Product ID]])</f>
        <v>-1.7763568394002505E-15</v>
      </c>
      <c r="M603" s="5" t="str">
        <f>IF(AND(Derived_Metrics[[#This Row],[Product Revenue]]&gt;AVERAGE(Derived_Metrics[Product Revenue]),Derived_Metrics[[#This Row],[Product Profit]]&lt;0),"high sales Low Profit","Normal")</f>
        <v>Normal</v>
      </c>
      <c r="N603">
        <v>153.56800000000001</v>
      </c>
      <c r="O603">
        <v>2</v>
      </c>
      <c r="P603">
        <v>0.2</v>
      </c>
      <c r="Q603">
        <v>-5.7587999999999999</v>
      </c>
      <c r="R603">
        <f>Derived_Metrics[[#This Row],[Selling Price]]*Derived_Metrics[[#This Row],[Quantity]]</f>
        <v>307.13600000000002</v>
      </c>
      <c r="S603" s="2">
        <f>IF(Derived_Metrics[[#This Row],[Revenue]]=0,0,Derived_Metrics[[#This Row],[Profit]]/Derived_Metrics[[#This Row],[Revenue]])</f>
        <v>-1.8749999999999999E-2</v>
      </c>
      <c r="T603" t="str">
        <f>IF(Derived_Metrics[[#This Row],[Profit]]&lt;0, "Loss","Profit")</f>
        <v>Loss</v>
      </c>
      <c r="U603" s="5">
        <f>Derived_Metrics[[#This Row],[Selling Price]]*Derived_Metrics[[#This Row],[Quantity]]*Derived_Metrics[[#This Row],[Discount]]</f>
        <v>61.427200000000006</v>
      </c>
      <c r="V603" t="str">
        <f>IF(Derived_Metrics[[#This Row],[Discount]]&gt;0,"Discount Applied","No Discount")</f>
        <v>Discount Applied</v>
      </c>
      <c r="W603" t="str">
        <f>IF(Derived_Metrics[[#This Row],[Discount]]&gt;0.3,"High Discount","Low Discount")</f>
        <v>Low Discount</v>
      </c>
      <c r="X603" s="13">
        <f>SUMIFS(Derived_Metrics[Customer_Revenue_Share],Derived_Metrics[Customee_ Revenue _Rank],"&lt;="&amp;Derived_Metrics[[#This Row],[Customee_ Revenue _Rank]])</f>
        <v>0.73954673283722949</v>
      </c>
      <c r="Y603" t="str">
        <f>IF(Derived_Metrics[[#This Row],[Cumulative_Revenue_%]]&lt;=0.8,"Top 80% Revenue","Remaining 20% Revenue")</f>
        <v>Top 80% Revenue</v>
      </c>
    </row>
    <row r="604" spans="1:25" x14ac:dyDescent="0.25">
      <c r="A604" t="s">
        <v>2549</v>
      </c>
      <c r="B604" s="1">
        <v>42390</v>
      </c>
      <c r="C604" t="s">
        <v>2551</v>
      </c>
      <c r="D604" s="4">
        <f>SUMIFS(Derived_Metrics[Revenue],Derived_Metrics[Customer ID],Derived_Metrics[[#This Row],[Customer ID]])</f>
        <v>7617.9840000000004</v>
      </c>
      <c r="E604" s="4">
        <f>SUMIFS(Derived_Metrics[Profit],Derived_Metrics[Customer ID],Derived_Metrics[[#This Row],[Customer ID]])</f>
        <v>77.467200000000005</v>
      </c>
      <c r="F604" s="5">
        <f>_xlfn.PERCENTRANK.INC(Derived_Metrics[Customer Revenue],Derived_Metrics[[#This Row],[Customer Revenue]])</f>
        <v>0.67300000000000004</v>
      </c>
      <c r="G604" s="5" t="str" cm="1">
        <f t="array" ref="G604">_xlfn.IFS(Derived_Metrics[[#This Row],[Customer Revenue Percentile]]&gt;=0.8,"High Value",Derived_Metrics[[#This Row],[Customer Revenue Percentile]]&gt;=0.4,"Medium Value",TRUE,"Low Value")</f>
        <v>Medium Value</v>
      </c>
      <c r="H604" s="12">
        <f>_xlfn.RANK.EQ(Derived_Metrics[[#This Row],[Customer Revenue]],Derived_Metrics[Customer Revenue],0)</f>
        <v>691</v>
      </c>
      <c r="I604" s="15">
        <f>Derived_Metrics[[#This Row],[Customer Revenue]]/SUM(Derived_Metrics[Customer Revenue])</f>
        <v>4.8898375342659923E-4</v>
      </c>
      <c r="J604" t="s">
        <v>458</v>
      </c>
      <c r="K604" s="5">
        <f>SUMIFS(Derived_Metrics[Revenue],Derived_Metrics[Product ID],Derived_Metrics[[#This Row],[Product ID]])</f>
        <v>27110.804</v>
      </c>
      <c r="L604" s="5">
        <f>SUMIFS(Derived_Metrics[Profit],Derived_Metrics[Product ID],Derived_Metrics[[#This Row],[Product ID]])</f>
        <v>785.45320000000004</v>
      </c>
      <c r="M604" s="5" t="str">
        <f>IF(AND(Derived_Metrics[[#This Row],[Product Revenue]]&gt;AVERAGE(Derived_Metrics[Product Revenue]),Derived_Metrics[[#This Row],[Product Profit]]&lt;0),"high sales Low Profit","Normal")</f>
        <v>Normal</v>
      </c>
      <c r="N604">
        <v>1013.4880000000001</v>
      </c>
      <c r="O604">
        <v>7</v>
      </c>
      <c r="P604">
        <v>0.2</v>
      </c>
      <c r="Q604">
        <v>76.011600000000001</v>
      </c>
      <c r="R604">
        <f>Derived_Metrics[[#This Row],[Selling Price]]*Derived_Metrics[[#This Row],[Quantity]]</f>
        <v>7094.4160000000002</v>
      </c>
      <c r="S604" s="2">
        <f>IF(Derived_Metrics[[#This Row],[Revenue]]=0,0,Derived_Metrics[[#This Row],[Profit]]/Derived_Metrics[[#This Row],[Revenue]])</f>
        <v>1.0714285714285714E-2</v>
      </c>
      <c r="T604" t="str">
        <f>IF(Derived_Metrics[[#This Row],[Profit]]&lt;0, "Loss","Profit")</f>
        <v>Profit</v>
      </c>
      <c r="U604" s="5">
        <f>Derived_Metrics[[#This Row],[Selling Price]]*Derived_Metrics[[#This Row],[Quantity]]*Derived_Metrics[[#This Row],[Discount]]</f>
        <v>1418.8832000000002</v>
      </c>
      <c r="V604" t="str">
        <f>IF(Derived_Metrics[[#This Row],[Discount]]&gt;0,"Discount Applied","No Discount")</f>
        <v>Discount Applied</v>
      </c>
      <c r="W604" t="str">
        <f>IF(Derived_Metrics[[#This Row],[Discount]]&gt;0.3,"High Discount","Low Discount")</f>
        <v>Low Discount</v>
      </c>
      <c r="X604" s="13">
        <f>SUMIFS(Derived_Metrics[Customer_Revenue_Share],Derived_Metrics[Customee_ Revenue _Rank],"&lt;="&amp;Derived_Metrics[[#This Row],[Customee_ Revenue _Rank]])</f>
        <v>0.73954673283722949</v>
      </c>
      <c r="Y604" t="str">
        <f>IF(Derived_Metrics[[#This Row],[Cumulative_Revenue_%]]&lt;=0.8,"Top 80% Revenue","Remaining 20% Revenue")</f>
        <v>Top 80% Revenue</v>
      </c>
    </row>
    <row r="605" spans="1:25" x14ac:dyDescent="0.25">
      <c r="A605" t="s">
        <v>2553</v>
      </c>
      <c r="B605" s="1">
        <v>42685</v>
      </c>
      <c r="C605" t="s">
        <v>2555</v>
      </c>
      <c r="D605" s="4">
        <f>SUMIFS(Derived_Metrics[Revenue],Derived_Metrics[Customer ID],Derived_Metrics[[#This Row],[Customer ID]])</f>
        <v>1134.9179999999999</v>
      </c>
      <c r="E605" s="4">
        <f>SUMIFS(Derived_Metrics[Profit],Derived_Metrics[Customer ID],Derived_Metrics[[#This Row],[Customer ID]])</f>
        <v>-122.994</v>
      </c>
      <c r="F605" s="5">
        <f>_xlfn.PERCENTRANK.INC(Derived_Metrics[Customer Revenue],Derived_Metrics[[#This Row],[Customer Revenue]])</f>
        <v>0.188</v>
      </c>
      <c r="G605" s="5" t="str" cm="1">
        <f t="array" ref="G605">_xlfn.IFS(Derived_Metrics[[#This Row],[Customer Revenue Percentile]]&gt;=0.8,"High Value",Derived_Metrics[[#This Row],[Customer Revenue Percentile]]&gt;=0.4,"Medium Value",TRUE,"Low Value")</f>
        <v>Low Value</v>
      </c>
      <c r="H605" s="12">
        <f>_xlfn.RANK.EQ(Derived_Metrics[[#This Row],[Customer Revenue]],Derived_Metrics[Customer Revenue],0)</f>
        <v>1719</v>
      </c>
      <c r="I605" s="15">
        <f>Derived_Metrics[[#This Row],[Customer Revenue]]/SUM(Derived_Metrics[Customer Revenue])</f>
        <v>7.2848205440101879E-5</v>
      </c>
      <c r="J605" t="s">
        <v>1254</v>
      </c>
      <c r="K605" s="5">
        <f>SUMIFS(Derived_Metrics[Revenue],Derived_Metrics[Product ID],Derived_Metrics[[#This Row],[Product ID]])</f>
        <v>175.73999999999998</v>
      </c>
      <c r="L605" s="5">
        <f>SUMIFS(Derived_Metrics[Profit],Derived_Metrics[Product ID],Derived_Metrics[[#This Row],[Product ID]])</f>
        <v>8.9087999999999994</v>
      </c>
      <c r="M605" s="5" t="str">
        <f>IF(AND(Derived_Metrics[[#This Row],[Product Revenue]]&gt;AVERAGE(Derived_Metrics[Product Revenue]),Derived_Metrics[[#This Row],[Product Profit]]&lt;0),"high sales Low Profit","Normal")</f>
        <v>Normal</v>
      </c>
      <c r="N605">
        <v>6.96</v>
      </c>
      <c r="O605">
        <v>4</v>
      </c>
      <c r="P605">
        <v>0</v>
      </c>
      <c r="Q605">
        <v>2.2271999999999998</v>
      </c>
      <c r="R605">
        <f>Derived_Metrics[[#This Row],[Selling Price]]*Derived_Metrics[[#This Row],[Quantity]]</f>
        <v>27.84</v>
      </c>
      <c r="S605" s="2">
        <f>IF(Derived_Metrics[[#This Row],[Revenue]]=0,0,Derived_Metrics[[#This Row],[Profit]]/Derived_Metrics[[#This Row],[Revenue]])</f>
        <v>0.08</v>
      </c>
      <c r="T605" t="str">
        <f>IF(Derived_Metrics[[#This Row],[Profit]]&lt;0, "Loss","Profit")</f>
        <v>Profit</v>
      </c>
      <c r="U605" s="5">
        <f>Derived_Metrics[[#This Row],[Selling Price]]*Derived_Metrics[[#This Row],[Quantity]]*Derived_Metrics[[#This Row],[Discount]]</f>
        <v>0</v>
      </c>
      <c r="V605" t="str">
        <f>IF(Derived_Metrics[[#This Row],[Discount]]&gt;0,"Discount Applied","No Discount")</f>
        <v>No Discount</v>
      </c>
      <c r="W605" t="str">
        <f>IF(Derived_Metrics[[#This Row],[Discount]]&gt;0.3,"High Discount","Low Discount")</f>
        <v>Low Discount</v>
      </c>
      <c r="X605" s="13">
        <f>SUMIFS(Derived_Metrics[Customer_Revenue_Share],Derived_Metrics[Customee_ Revenue _Rank],"&lt;="&amp;Derived_Metrics[[#This Row],[Customee_ Revenue _Rank]])</f>
        <v>0.98603461868993514</v>
      </c>
      <c r="Y605" t="str">
        <f>IF(Derived_Metrics[[#This Row],[Cumulative_Revenue_%]]&lt;=0.8,"Top 80% Revenue","Remaining 20% Revenue")</f>
        <v>Remaining 20% Revenue</v>
      </c>
    </row>
    <row r="606" spans="1:25" x14ac:dyDescent="0.25">
      <c r="A606" t="s">
        <v>2557</v>
      </c>
      <c r="B606" s="1">
        <v>42661</v>
      </c>
      <c r="C606" t="s">
        <v>2441</v>
      </c>
      <c r="D606" s="4">
        <f>SUMIFS(Derived_Metrics[Revenue],Derived_Metrics[Customer ID],Derived_Metrics[[#This Row],[Customer ID]])</f>
        <v>18331.9856</v>
      </c>
      <c r="E606" s="4">
        <f>SUMIFS(Derived_Metrics[Profit],Derived_Metrics[Customer ID],Derived_Metrics[[#This Row],[Customer ID]])</f>
        <v>-458.83899999999994</v>
      </c>
      <c r="F606" s="5">
        <f>_xlfn.PERCENTRANK.INC(Derived_Metrics[Customer Revenue],Derived_Metrics[[#This Row],[Customer Revenue]])</f>
        <v>0.90900000000000003</v>
      </c>
      <c r="G606" s="5" t="str" cm="1">
        <f t="array" ref="G606">_xlfn.IFS(Derived_Metrics[[#This Row],[Customer Revenue Percentile]]&gt;=0.8,"High Value",Derived_Metrics[[#This Row],[Customer Revenue Percentile]]&gt;=0.4,"Medium Value",TRUE,"Low Value")</f>
        <v>High Value</v>
      </c>
      <c r="H606" s="12">
        <f>_xlfn.RANK.EQ(Derived_Metrics[[#This Row],[Customer Revenue]],Derived_Metrics[Customer Revenue],0)</f>
        <v>187</v>
      </c>
      <c r="I606" s="15">
        <f>Derived_Metrics[[#This Row],[Customer Revenue]]/SUM(Derived_Metrics[Customer Revenue])</f>
        <v>1.1766949269584142E-3</v>
      </c>
      <c r="J606" t="s">
        <v>537</v>
      </c>
      <c r="K606" s="5">
        <f>SUMIFS(Derived_Metrics[Revenue],Derived_Metrics[Product ID],Derived_Metrics[[#This Row],[Product ID]])</f>
        <v>5804.2920000000004</v>
      </c>
      <c r="L606" s="5">
        <f>SUMIFS(Derived_Metrics[Profit],Derived_Metrics[Product ID],Derived_Metrics[[#This Row],[Product ID]])</f>
        <v>-216.31380000000004</v>
      </c>
      <c r="M606" s="5" t="str">
        <f>IF(AND(Derived_Metrics[[#This Row],[Product Revenue]]&gt;AVERAGE(Derived_Metrics[Product Revenue]),Derived_Metrics[[#This Row],[Product Profit]]&lt;0),"high sales Low Profit","Normal")</f>
        <v>Normal</v>
      </c>
      <c r="N606">
        <v>307.92</v>
      </c>
      <c r="O606">
        <v>5</v>
      </c>
      <c r="P606">
        <v>0.2</v>
      </c>
      <c r="Q606">
        <v>-34.640999999999998</v>
      </c>
      <c r="R606">
        <f>Derived_Metrics[[#This Row],[Selling Price]]*Derived_Metrics[[#This Row],[Quantity]]</f>
        <v>1539.6000000000001</v>
      </c>
      <c r="S606" s="2">
        <f>IF(Derived_Metrics[[#This Row],[Revenue]]=0,0,Derived_Metrics[[#This Row],[Profit]]/Derived_Metrics[[#This Row],[Revenue]])</f>
        <v>-2.2499999999999996E-2</v>
      </c>
      <c r="T606" t="str">
        <f>IF(Derived_Metrics[[#This Row],[Profit]]&lt;0, "Loss","Profit")</f>
        <v>Loss</v>
      </c>
      <c r="U606" s="5">
        <f>Derived_Metrics[[#This Row],[Selling Price]]*Derived_Metrics[[#This Row],[Quantity]]*Derived_Metrics[[#This Row],[Discount]]</f>
        <v>307.92000000000007</v>
      </c>
      <c r="V606" t="str">
        <f>IF(Derived_Metrics[[#This Row],[Discount]]&gt;0,"Discount Applied","No Discount")</f>
        <v>Discount Applied</v>
      </c>
      <c r="W606" t="str">
        <f>IF(Derived_Metrics[[#This Row],[Discount]]&gt;0.3,"High Discount","Low Discount")</f>
        <v>Low Discount</v>
      </c>
      <c r="X606" s="13">
        <f>SUMIFS(Derived_Metrics[Customer_Revenue_Share],Derived_Metrics[Customee_ Revenue _Rank],"&lt;="&amp;Derived_Metrics[[#This Row],[Customee_ Revenue _Rank]])</f>
        <v>0.36544236222332188</v>
      </c>
      <c r="Y606" t="str">
        <f>IF(Derived_Metrics[[#This Row],[Cumulative_Revenue_%]]&lt;=0.8,"Top 80% Revenue","Remaining 20% Revenue")</f>
        <v>Top 80% Revenue</v>
      </c>
    </row>
    <row r="607" spans="1:25" x14ac:dyDescent="0.25">
      <c r="A607" t="s">
        <v>2560</v>
      </c>
      <c r="B607" s="1">
        <v>41758</v>
      </c>
      <c r="C607" t="s">
        <v>2561</v>
      </c>
      <c r="D607" s="4">
        <f>SUMIFS(Derived_Metrics[Revenue],Derived_Metrics[Customer ID],Derived_Metrics[[#This Row],[Customer ID]])</f>
        <v>1046.9759999999999</v>
      </c>
      <c r="E607" s="4">
        <f>SUMIFS(Derived_Metrics[Profit],Derived_Metrics[Customer ID],Derived_Metrics[[#This Row],[Customer ID]])</f>
        <v>-2.7275999999999989</v>
      </c>
      <c r="F607" s="5">
        <f>_xlfn.PERCENTRANK.INC(Derived_Metrics[Customer Revenue],Derived_Metrics[[#This Row],[Customer Revenue]])</f>
        <v>0.17499999999999999</v>
      </c>
      <c r="G607" s="5" t="str" cm="1">
        <f t="array" ref="G607">_xlfn.IFS(Derived_Metrics[[#This Row],[Customer Revenue Percentile]]&gt;=0.8,"High Value",Derived_Metrics[[#This Row],[Customer Revenue Percentile]]&gt;=0.4,"Medium Value",TRUE,"Low Value")</f>
        <v>Low Value</v>
      </c>
      <c r="H607" s="12">
        <f>_xlfn.RANK.EQ(Derived_Metrics[[#This Row],[Customer Revenue]],Derived_Metrics[Customer Revenue],0)</f>
        <v>1749</v>
      </c>
      <c r="I607" s="15">
        <f>Derived_Metrics[[#This Row],[Customer Revenue]]/SUM(Derived_Metrics[Customer Revenue])</f>
        <v>6.7203377458861435E-5</v>
      </c>
      <c r="J607" t="s">
        <v>1174</v>
      </c>
      <c r="K607" s="5">
        <f>SUMIFS(Derived_Metrics[Revenue],Derived_Metrics[Product ID],Derived_Metrics[[#This Row],[Product ID]])</f>
        <v>7593.9539999999997</v>
      </c>
      <c r="L607" s="5">
        <f>SUMIFS(Derived_Metrics[Profit],Derived_Metrics[Product ID],Derived_Metrics[[#This Row],[Product ID]])</f>
        <v>44.165999999999997</v>
      </c>
      <c r="M607" s="5" t="str">
        <f>IF(AND(Derived_Metrics[[#This Row],[Product Revenue]]&gt;AVERAGE(Derived_Metrics[Product Revenue]),Derived_Metrics[[#This Row],[Product Profit]]&lt;0),"high sales Low Profit","Normal")</f>
        <v>Normal</v>
      </c>
      <c r="N607">
        <v>51.96</v>
      </c>
      <c r="O607">
        <v>2</v>
      </c>
      <c r="P607">
        <v>0</v>
      </c>
      <c r="Q607">
        <v>12.99</v>
      </c>
      <c r="R607">
        <f>Derived_Metrics[[#This Row],[Selling Price]]*Derived_Metrics[[#This Row],[Quantity]]</f>
        <v>103.92</v>
      </c>
      <c r="S607" s="2">
        <f>IF(Derived_Metrics[[#This Row],[Revenue]]=0,0,Derived_Metrics[[#This Row],[Profit]]/Derived_Metrics[[#This Row],[Revenue]])</f>
        <v>0.125</v>
      </c>
      <c r="T607" t="str">
        <f>IF(Derived_Metrics[[#This Row],[Profit]]&lt;0, "Loss","Profit")</f>
        <v>Profit</v>
      </c>
      <c r="U607" s="5">
        <f>Derived_Metrics[[#This Row],[Selling Price]]*Derived_Metrics[[#This Row],[Quantity]]*Derived_Metrics[[#This Row],[Discount]]</f>
        <v>0</v>
      </c>
      <c r="V607" t="str">
        <f>IF(Derived_Metrics[[#This Row],[Discount]]&gt;0,"Discount Applied","No Discount")</f>
        <v>No Discount</v>
      </c>
      <c r="W607" t="str">
        <f>IF(Derived_Metrics[[#This Row],[Discount]]&gt;0.3,"High Discount","Low Discount")</f>
        <v>Low Discount</v>
      </c>
      <c r="X607" s="13">
        <f>SUMIFS(Derived_Metrics[Customer_Revenue_Share],Derived_Metrics[Customee_ Revenue _Rank],"&lt;="&amp;Derived_Metrics[[#This Row],[Customee_ Revenue _Rank]])</f>
        <v>0.9880536789942469</v>
      </c>
      <c r="Y607" t="str">
        <f>IF(Derived_Metrics[[#This Row],[Cumulative_Revenue_%]]&lt;=0.8,"Top 80% Revenue","Remaining 20% Revenue")</f>
        <v>Remaining 20% Revenue</v>
      </c>
    </row>
    <row r="608" spans="1:25" x14ac:dyDescent="0.25">
      <c r="A608" t="s">
        <v>2564</v>
      </c>
      <c r="B608" s="1">
        <v>43031</v>
      </c>
      <c r="C608" t="s">
        <v>1352</v>
      </c>
      <c r="D608" s="4">
        <f>SUMIFS(Derived_Metrics[Revenue],Derived_Metrics[Customer ID],Derived_Metrics[[#This Row],[Customer ID]])</f>
        <v>2513.5120000000002</v>
      </c>
      <c r="E608" s="4">
        <f>SUMIFS(Derived_Metrics[Profit],Derived_Metrics[Customer ID],Derived_Metrics[[#This Row],[Customer ID]])</f>
        <v>47.2806</v>
      </c>
      <c r="F608" s="5">
        <f>_xlfn.PERCENTRANK.INC(Derived_Metrics[Customer Revenue],Derived_Metrics[[#This Row],[Customer Revenue]])</f>
        <v>0.34799999999999998</v>
      </c>
      <c r="G608" s="5" t="str" cm="1">
        <f t="array" ref="G608">_xlfn.IFS(Derived_Metrics[[#This Row],[Customer Revenue Percentile]]&gt;=0.8,"High Value",Derived_Metrics[[#This Row],[Customer Revenue Percentile]]&gt;=0.4,"Medium Value",TRUE,"Low Value")</f>
        <v>Low Value</v>
      </c>
      <c r="H608" s="12">
        <f>_xlfn.RANK.EQ(Derived_Metrics[[#This Row],[Customer Revenue]],Derived_Metrics[Customer Revenue],0)</f>
        <v>1381</v>
      </c>
      <c r="I608" s="15">
        <f>Derived_Metrics[[#This Row],[Customer Revenue]]/SUM(Derived_Metrics[Customer Revenue])</f>
        <v>1.6133750504632174E-4</v>
      </c>
      <c r="J608" t="s">
        <v>2566</v>
      </c>
      <c r="K608" s="5">
        <f>SUMIFS(Derived_Metrics[Revenue],Derived_Metrics[Product ID],Derived_Metrics[[#This Row],[Product ID]])</f>
        <v>1130.4000000000001</v>
      </c>
      <c r="L608" s="5">
        <f>SUMIFS(Derived_Metrics[Profit],Derived_Metrics[Product ID],Derived_Metrics[[#This Row],[Product ID]])</f>
        <v>58.027200000000001</v>
      </c>
      <c r="M608" s="5" t="str">
        <f>IF(AND(Derived_Metrics[[#This Row],[Product Revenue]]&gt;AVERAGE(Derived_Metrics[Product Revenue]),Derived_Metrics[[#This Row],[Product Profit]]&lt;0),"high sales Low Profit","Normal")</f>
        <v>Normal</v>
      </c>
      <c r="N608">
        <v>69.08</v>
      </c>
      <c r="O608">
        <v>11</v>
      </c>
      <c r="P608">
        <v>0</v>
      </c>
      <c r="Q608">
        <v>29.0136</v>
      </c>
      <c r="R608">
        <f>Derived_Metrics[[#This Row],[Selling Price]]*Derived_Metrics[[#This Row],[Quantity]]</f>
        <v>759.88</v>
      </c>
      <c r="S608" s="2">
        <f>IF(Derived_Metrics[[#This Row],[Revenue]]=0,0,Derived_Metrics[[#This Row],[Profit]]/Derived_Metrics[[#This Row],[Revenue]])</f>
        <v>3.8181818181818185E-2</v>
      </c>
      <c r="T608" t="str">
        <f>IF(Derived_Metrics[[#This Row],[Profit]]&lt;0, "Loss","Profit")</f>
        <v>Profit</v>
      </c>
      <c r="U608" s="5">
        <f>Derived_Metrics[[#This Row],[Selling Price]]*Derived_Metrics[[#This Row],[Quantity]]*Derived_Metrics[[#This Row],[Discount]]</f>
        <v>0</v>
      </c>
      <c r="V608" t="str">
        <f>IF(Derived_Metrics[[#This Row],[Discount]]&gt;0,"Discount Applied","No Discount")</f>
        <v>No Discount</v>
      </c>
      <c r="W608" t="str">
        <f>IF(Derived_Metrics[[#This Row],[Discount]]&gt;0.3,"High Discount","Low Discount")</f>
        <v>Low Discount</v>
      </c>
      <c r="X608" s="13">
        <f>SUMIFS(Derived_Metrics[Customer_Revenue_Share],Derived_Metrics[Customee_ Revenue _Rank],"&lt;="&amp;Derived_Metrics[[#This Row],[Customee_ Revenue _Rank]])</f>
        <v>0.94521070931484008</v>
      </c>
      <c r="Y608" t="str">
        <f>IF(Derived_Metrics[[#This Row],[Cumulative_Revenue_%]]&lt;=0.8,"Top 80% Revenue","Remaining 20% Revenue")</f>
        <v>Remaining 20% Revenue</v>
      </c>
    </row>
    <row r="609" spans="1:25" x14ac:dyDescent="0.25">
      <c r="A609" t="s">
        <v>2568</v>
      </c>
      <c r="B609" s="1">
        <v>42120</v>
      </c>
      <c r="C609" t="s">
        <v>2244</v>
      </c>
      <c r="D609" s="4">
        <f>SUMIFS(Derived_Metrics[Revenue],Derived_Metrics[Customer ID],Derived_Metrics[[#This Row],[Customer ID]])</f>
        <v>2187.3010000000004</v>
      </c>
      <c r="E609" s="4">
        <f>SUMIFS(Derived_Metrics[Profit],Derived_Metrics[Customer ID],Derived_Metrics[[#This Row],[Customer ID]])</f>
        <v>-134.70679999999999</v>
      </c>
      <c r="F609" s="5">
        <f>_xlfn.PERCENTRANK.INC(Derived_Metrics[Customer Revenue],Derived_Metrics[[#This Row],[Customer Revenue]])</f>
        <v>0.30399999999999999</v>
      </c>
      <c r="G609" s="5" t="str" cm="1">
        <f t="array" ref="G609">_xlfn.IFS(Derived_Metrics[[#This Row],[Customer Revenue Percentile]]&gt;=0.8,"High Value",Derived_Metrics[[#This Row],[Customer Revenue Percentile]]&gt;=0.4,"Medium Value",TRUE,"Low Value")</f>
        <v>Low Value</v>
      </c>
      <c r="H609" s="12">
        <f>_xlfn.RANK.EQ(Derived_Metrics[[#This Row],[Customer Revenue]],Derived_Metrics[Customer Revenue],0)</f>
        <v>1473</v>
      </c>
      <c r="I609" s="15">
        <f>Derived_Metrics[[#This Row],[Customer Revenue]]/SUM(Derived_Metrics[Customer Revenue])</f>
        <v>1.4039864783829345E-4</v>
      </c>
      <c r="J609" t="s">
        <v>414</v>
      </c>
      <c r="K609" s="5">
        <f>SUMIFS(Derived_Metrics[Revenue],Derived_Metrics[Product ID],Derived_Metrics[[#This Row],[Product ID]])</f>
        <v>53299.071000000004</v>
      </c>
      <c r="L609" s="5">
        <f>SUMIFS(Derived_Metrics[Profit],Derived_Metrics[Product ID],Derived_Metrics[[#This Row],[Product ID]])</f>
        <v>1388.6347999999998</v>
      </c>
      <c r="M609" s="5" t="str">
        <f>IF(AND(Derived_Metrics[[#This Row],[Product Revenue]]&gt;AVERAGE(Derived_Metrics[Product Revenue]),Derived_Metrics[[#This Row],[Product Profit]]&lt;0),"high sales Low Profit","Normal")</f>
        <v>Normal</v>
      </c>
      <c r="N609">
        <v>408.42200000000003</v>
      </c>
      <c r="O609">
        <v>2</v>
      </c>
      <c r="P609">
        <v>0.3</v>
      </c>
      <c r="Q609">
        <v>-5.8346</v>
      </c>
      <c r="R609">
        <f>Derived_Metrics[[#This Row],[Selling Price]]*Derived_Metrics[[#This Row],[Quantity]]</f>
        <v>816.84400000000005</v>
      </c>
      <c r="S609" s="2">
        <f>IF(Derived_Metrics[[#This Row],[Revenue]]=0,0,Derived_Metrics[[#This Row],[Profit]]/Derived_Metrics[[#This Row],[Revenue]])</f>
        <v>-7.1428571428571426E-3</v>
      </c>
      <c r="T609" t="str">
        <f>IF(Derived_Metrics[[#This Row],[Profit]]&lt;0, "Loss","Profit")</f>
        <v>Loss</v>
      </c>
      <c r="U609" s="5">
        <f>Derived_Metrics[[#This Row],[Selling Price]]*Derived_Metrics[[#This Row],[Quantity]]*Derived_Metrics[[#This Row],[Discount]]</f>
        <v>245.0532</v>
      </c>
      <c r="V609" t="str">
        <f>IF(Derived_Metrics[[#This Row],[Discount]]&gt;0,"Discount Applied","No Discount")</f>
        <v>Discount Applied</v>
      </c>
      <c r="W609" t="str">
        <f>IF(Derived_Metrics[[#This Row],[Discount]]&gt;0.3,"High Discount","Low Discount")</f>
        <v>Low Discount</v>
      </c>
      <c r="X609" s="13">
        <f>SUMIFS(Derived_Metrics[Customer_Revenue_Share],Derived_Metrics[Customee_ Revenue _Rank],"&lt;="&amp;Derived_Metrics[[#This Row],[Customee_ Revenue _Rank]])</f>
        <v>0.95906432749837123</v>
      </c>
      <c r="Y609" t="str">
        <f>IF(Derived_Metrics[[#This Row],[Cumulative_Revenue_%]]&lt;=0.8,"Top 80% Revenue","Remaining 20% Revenue")</f>
        <v>Remaining 20% Revenue</v>
      </c>
    </row>
    <row r="610" spans="1:25" x14ac:dyDescent="0.25">
      <c r="A610" t="s">
        <v>2569</v>
      </c>
      <c r="B610" s="1">
        <v>42548</v>
      </c>
      <c r="C610" t="s">
        <v>1813</v>
      </c>
      <c r="D610" s="4">
        <f>SUMIFS(Derived_Metrics[Revenue],Derived_Metrics[Customer ID],Derived_Metrics[[#This Row],[Customer ID]])</f>
        <v>6589.7419999999993</v>
      </c>
      <c r="E610" s="4">
        <f>SUMIFS(Derived_Metrics[Profit],Derived_Metrics[Customer ID],Derived_Metrics[[#This Row],[Customer ID]])</f>
        <v>4.7287999999999997</v>
      </c>
      <c r="F610" s="5">
        <f>_xlfn.PERCENTRANK.INC(Derived_Metrics[Customer Revenue],Derived_Metrics[[#This Row],[Customer Revenue]])</f>
        <v>0.628</v>
      </c>
      <c r="G610" s="5" t="str" cm="1">
        <f t="array" ref="G610">_xlfn.IFS(Derived_Metrics[[#This Row],[Customer Revenue Percentile]]&gt;=0.8,"High Value",Derived_Metrics[[#This Row],[Customer Revenue Percentile]]&gt;=0.4,"Medium Value",TRUE,"Low Value")</f>
        <v>Medium Value</v>
      </c>
      <c r="H610" s="12">
        <f>_xlfn.RANK.EQ(Derived_Metrics[[#This Row],[Customer Revenue]],Derived_Metrics[Customer Revenue],0)</f>
        <v>785</v>
      </c>
      <c r="I610" s="15">
        <f>Derived_Metrics[[#This Row],[Customer Revenue]]/SUM(Derived_Metrics[Customer Revenue])</f>
        <v>4.2298287542647824E-4</v>
      </c>
      <c r="J610" t="s">
        <v>1899</v>
      </c>
      <c r="K610" s="5">
        <f>SUMIFS(Derived_Metrics[Revenue],Derived_Metrics[Product ID],Derived_Metrics[[#This Row],[Product ID]])</f>
        <v>18913.728000000003</v>
      </c>
      <c r="L610" s="5">
        <f>SUMIFS(Derived_Metrics[Profit],Derived_Metrics[Product ID],Derived_Metrics[[#This Row],[Product ID]])</f>
        <v>41.116799999999998</v>
      </c>
      <c r="M610" s="5" t="str">
        <f>IF(AND(Derived_Metrics[[#This Row],[Product Revenue]]&gt;AVERAGE(Derived_Metrics[Product Revenue]),Derived_Metrics[[#This Row],[Product Profit]]&lt;0),"high sales Low Profit","Normal")</f>
        <v>Normal</v>
      </c>
      <c r="N610">
        <v>539.65800000000002</v>
      </c>
      <c r="O610">
        <v>3</v>
      </c>
      <c r="P610">
        <v>0.3</v>
      </c>
      <c r="Q610">
        <v>-7.7093999999999996</v>
      </c>
      <c r="R610">
        <f>Derived_Metrics[[#This Row],[Selling Price]]*Derived_Metrics[[#This Row],[Quantity]]</f>
        <v>1618.9740000000002</v>
      </c>
      <c r="S610" s="2">
        <f>IF(Derived_Metrics[[#This Row],[Revenue]]=0,0,Derived_Metrics[[#This Row],[Profit]]/Derived_Metrics[[#This Row],[Revenue]])</f>
        <v>-4.7619047619047615E-3</v>
      </c>
      <c r="T610" t="str">
        <f>IF(Derived_Metrics[[#This Row],[Profit]]&lt;0, "Loss","Profit")</f>
        <v>Loss</v>
      </c>
      <c r="U610" s="5">
        <f>Derived_Metrics[[#This Row],[Selling Price]]*Derived_Metrics[[#This Row],[Quantity]]*Derived_Metrics[[#This Row],[Discount]]</f>
        <v>485.69220000000001</v>
      </c>
      <c r="V610" t="str">
        <f>IF(Derived_Metrics[[#This Row],[Discount]]&gt;0,"Discount Applied","No Discount")</f>
        <v>Discount Applied</v>
      </c>
      <c r="W610" t="str">
        <f>IF(Derived_Metrics[[#This Row],[Discount]]&gt;0.3,"High Discount","Low Discount")</f>
        <v>Low Discount</v>
      </c>
      <c r="X610" s="13">
        <f>SUMIFS(Derived_Metrics[Customer_Revenue_Share],Derived_Metrics[Customee_ Revenue _Rank],"&lt;="&amp;Derived_Metrics[[#This Row],[Customee_ Revenue _Rank]])</f>
        <v>0.78319771470407584</v>
      </c>
      <c r="Y610" t="str">
        <f>IF(Derived_Metrics[[#This Row],[Cumulative_Revenue_%]]&lt;=0.8,"Top 80% Revenue","Remaining 20% Revenue")</f>
        <v>Top 80% Revenue</v>
      </c>
    </row>
    <row r="611" spans="1:25" x14ac:dyDescent="0.25">
      <c r="A611" t="s">
        <v>2572</v>
      </c>
      <c r="B611" s="1">
        <v>42697</v>
      </c>
      <c r="C611" t="s">
        <v>2574</v>
      </c>
      <c r="D611" s="4">
        <f>SUMIFS(Derived_Metrics[Revenue],Derived_Metrics[Customer ID],Derived_Metrics[[#This Row],[Customer ID]])</f>
        <v>4153.9120000000003</v>
      </c>
      <c r="E611" s="4">
        <f>SUMIFS(Derived_Metrics[Profit],Derived_Metrics[Customer ID],Derived_Metrics[[#This Row],[Customer ID]])</f>
        <v>161.56119999999999</v>
      </c>
      <c r="F611" s="5">
        <f>_xlfn.PERCENTRANK.INC(Derived_Metrics[Customer Revenue],Derived_Metrics[[#This Row],[Customer Revenue]])</f>
        <v>0.496</v>
      </c>
      <c r="G611" s="5" t="str" cm="1">
        <f t="array" ref="G611">_xlfn.IFS(Derived_Metrics[[#This Row],[Customer Revenue Percentile]]&gt;=0.8,"High Value",Derived_Metrics[[#This Row],[Customer Revenue Percentile]]&gt;=0.4,"Medium Value",TRUE,"Low Value")</f>
        <v>Medium Value</v>
      </c>
      <c r="H611" s="12">
        <f>_xlfn.RANK.EQ(Derived_Metrics[[#This Row],[Customer Revenue]],Derived_Metrics[Customer Revenue],0)</f>
        <v>1067</v>
      </c>
      <c r="I611" s="15">
        <f>Derived_Metrics[[#This Row],[Customer Revenue]]/SUM(Derived_Metrics[Customer Revenue])</f>
        <v>2.6663162867811112E-4</v>
      </c>
      <c r="J611" t="s">
        <v>1720</v>
      </c>
      <c r="K611" s="5">
        <f>SUMIFS(Derived_Metrics[Revenue],Derived_Metrics[Product ID],Derived_Metrics[[#This Row],[Product ID]])</f>
        <v>666.31600000000003</v>
      </c>
      <c r="L611" s="5">
        <f>SUMIFS(Derived_Metrics[Profit],Derived_Metrics[Product ID],Derived_Metrics[[#This Row],[Product ID]])</f>
        <v>56.035199999999996</v>
      </c>
      <c r="M611" s="5" t="str">
        <f>IF(AND(Derived_Metrics[[#This Row],[Product Revenue]]&gt;AVERAGE(Derived_Metrics[Product Revenue]),Derived_Metrics[[#This Row],[Product Profit]]&lt;0),"high sales Low Profit","Normal")</f>
        <v>Normal</v>
      </c>
      <c r="N611">
        <v>14.368</v>
      </c>
      <c r="O611">
        <v>2</v>
      </c>
      <c r="P611">
        <v>0.2</v>
      </c>
      <c r="Q611">
        <v>3.9512</v>
      </c>
      <c r="R611">
        <f>Derived_Metrics[[#This Row],[Selling Price]]*Derived_Metrics[[#This Row],[Quantity]]</f>
        <v>28.736000000000001</v>
      </c>
      <c r="S611" s="2">
        <f>IF(Derived_Metrics[[#This Row],[Revenue]]=0,0,Derived_Metrics[[#This Row],[Profit]]/Derived_Metrics[[#This Row],[Revenue]])</f>
        <v>0.13750000000000001</v>
      </c>
      <c r="T611" t="str">
        <f>IF(Derived_Metrics[[#This Row],[Profit]]&lt;0, "Loss","Profit")</f>
        <v>Profit</v>
      </c>
      <c r="U611" s="5">
        <f>Derived_Metrics[[#This Row],[Selling Price]]*Derived_Metrics[[#This Row],[Quantity]]*Derived_Metrics[[#This Row],[Discount]]</f>
        <v>5.7472000000000003</v>
      </c>
      <c r="V611" t="str">
        <f>IF(Derived_Metrics[[#This Row],[Discount]]&gt;0,"Discount Applied","No Discount")</f>
        <v>Discount Applied</v>
      </c>
      <c r="W611" t="str">
        <f>IF(Derived_Metrics[[#This Row],[Discount]]&gt;0.3,"High Discount","Low Discount")</f>
        <v>Low Discount</v>
      </c>
      <c r="X611" s="13">
        <f>SUMIFS(Derived_Metrics[Customer_Revenue_Share],Derived_Metrics[Customee_ Revenue _Rank],"&lt;="&amp;Derived_Metrics[[#This Row],[Customee_ Revenue _Rank]])</f>
        <v>0.87862827007804767</v>
      </c>
      <c r="Y611" t="str">
        <f>IF(Derived_Metrics[[#This Row],[Cumulative_Revenue_%]]&lt;=0.8,"Top 80% Revenue","Remaining 20% Revenue")</f>
        <v>Remaining 20% Revenue</v>
      </c>
    </row>
    <row r="612" spans="1:25" x14ac:dyDescent="0.25">
      <c r="A612" t="s">
        <v>2572</v>
      </c>
      <c r="B612" s="1">
        <v>42697</v>
      </c>
      <c r="C612" t="s">
        <v>2574</v>
      </c>
      <c r="D612" s="4">
        <f>SUMIFS(Derived_Metrics[Revenue],Derived_Metrics[Customer ID],Derived_Metrics[[#This Row],[Customer ID]])</f>
        <v>4153.9120000000003</v>
      </c>
      <c r="E612" s="4">
        <f>SUMIFS(Derived_Metrics[Profit],Derived_Metrics[Customer ID],Derived_Metrics[[#This Row],[Customer ID]])</f>
        <v>161.56119999999999</v>
      </c>
      <c r="F612" s="5">
        <f>_xlfn.PERCENTRANK.INC(Derived_Metrics[Customer Revenue],Derived_Metrics[[#This Row],[Customer Revenue]])</f>
        <v>0.496</v>
      </c>
      <c r="G612" s="5" t="str" cm="1">
        <f t="array" ref="G612">_xlfn.IFS(Derived_Metrics[[#This Row],[Customer Revenue Percentile]]&gt;=0.8,"High Value",Derived_Metrics[[#This Row],[Customer Revenue Percentile]]&gt;=0.4,"Medium Value",TRUE,"Low Value")</f>
        <v>Medium Value</v>
      </c>
      <c r="H612" s="12">
        <f>_xlfn.RANK.EQ(Derived_Metrics[[#This Row],[Customer Revenue]],Derived_Metrics[Customer Revenue],0)</f>
        <v>1067</v>
      </c>
      <c r="I612" s="15">
        <f>Derived_Metrics[[#This Row],[Customer Revenue]]/SUM(Derived_Metrics[Customer Revenue])</f>
        <v>2.6663162867811112E-4</v>
      </c>
      <c r="J612" t="s">
        <v>1493</v>
      </c>
      <c r="K612" s="5">
        <f>SUMIFS(Derived_Metrics[Revenue],Derived_Metrics[Product ID],Derived_Metrics[[#This Row],[Product ID]])</f>
        <v>820.21600000000012</v>
      </c>
      <c r="L612" s="5">
        <f>SUMIFS(Derived_Metrics[Profit],Derived_Metrics[Product ID],Derived_Metrics[[#This Row],[Product ID]])</f>
        <v>55.1004</v>
      </c>
      <c r="M612" s="5" t="str">
        <f>IF(AND(Derived_Metrics[[#This Row],[Product Revenue]]&gt;AVERAGE(Derived_Metrics[Product Revenue]),Derived_Metrics[[#This Row],[Product Profit]]&lt;0),"high sales Low Profit","Normal")</f>
        <v>Normal</v>
      </c>
      <c r="N612">
        <v>70.447999999999993</v>
      </c>
      <c r="O612">
        <v>7</v>
      </c>
      <c r="P612">
        <v>0.2</v>
      </c>
      <c r="Q612">
        <v>12.3284</v>
      </c>
      <c r="R612">
        <f>Derived_Metrics[[#This Row],[Selling Price]]*Derived_Metrics[[#This Row],[Quantity]]</f>
        <v>493.13599999999997</v>
      </c>
      <c r="S612" s="2">
        <f>IF(Derived_Metrics[[#This Row],[Revenue]]=0,0,Derived_Metrics[[#This Row],[Profit]]/Derived_Metrics[[#This Row],[Revenue]])</f>
        <v>2.5000000000000001E-2</v>
      </c>
      <c r="T612" t="str">
        <f>IF(Derived_Metrics[[#This Row],[Profit]]&lt;0, "Loss","Profit")</f>
        <v>Profit</v>
      </c>
      <c r="U612" s="5">
        <f>Derived_Metrics[[#This Row],[Selling Price]]*Derived_Metrics[[#This Row],[Quantity]]*Derived_Metrics[[#This Row],[Discount]]</f>
        <v>98.627200000000002</v>
      </c>
      <c r="V612" t="str">
        <f>IF(Derived_Metrics[[#This Row],[Discount]]&gt;0,"Discount Applied","No Discount")</f>
        <v>Discount Applied</v>
      </c>
      <c r="W612" t="str">
        <f>IF(Derived_Metrics[[#This Row],[Discount]]&gt;0.3,"High Discount","Low Discount")</f>
        <v>Low Discount</v>
      </c>
      <c r="X612" s="13">
        <f>SUMIFS(Derived_Metrics[Customer_Revenue_Share],Derived_Metrics[Customee_ Revenue _Rank],"&lt;="&amp;Derived_Metrics[[#This Row],[Customee_ Revenue _Rank]])</f>
        <v>0.87862827007804767</v>
      </c>
      <c r="Y612" t="str">
        <f>IF(Derived_Metrics[[#This Row],[Cumulative_Revenue_%]]&lt;=0.8,"Top 80% Revenue","Remaining 20% Revenue")</f>
        <v>Remaining 20% Revenue</v>
      </c>
    </row>
    <row r="613" spans="1:25" x14ac:dyDescent="0.25">
      <c r="A613" t="s">
        <v>2576</v>
      </c>
      <c r="B613" s="1">
        <v>41679</v>
      </c>
      <c r="C613" t="s">
        <v>2577</v>
      </c>
      <c r="D613" s="4">
        <f>SUMIFS(Derived_Metrics[Revenue],Derived_Metrics[Customer ID],Derived_Metrics[[#This Row],[Customer ID]])</f>
        <v>420.39000000000004</v>
      </c>
      <c r="E613" s="4">
        <f>SUMIFS(Derived_Metrics[Profit],Derived_Metrics[Customer ID],Derived_Metrics[[#This Row],[Customer ID]])</f>
        <v>41.861699999999999</v>
      </c>
      <c r="F613" s="5">
        <f>_xlfn.PERCENTRANK.INC(Derived_Metrics[Customer Revenue],Derived_Metrics[[#This Row],[Customer Revenue]])</f>
        <v>7.6999999999999999E-2</v>
      </c>
      <c r="G613" s="5" t="str" cm="1">
        <f t="array" ref="G613">_xlfn.IFS(Derived_Metrics[[#This Row],[Customer Revenue Percentile]]&gt;=0.8,"High Value",Derived_Metrics[[#This Row],[Customer Revenue Percentile]]&gt;=0.4,"Medium Value",TRUE,"Low Value")</f>
        <v>Low Value</v>
      </c>
      <c r="H613" s="12">
        <f>_xlfn.RANK.EQ(Derived_Metrics[[#This Row],[Customer Revenue]],Derived_Metrics[Customer Revenue],0)</f>
        <v>1953</v>
      </c>
      <c r="I613" s="15">
        <f>Derived_Metrics[[#This Row],[Customer Revenue]]/SUM(Derived_Metrics[Customer Revenue])</f>
        <v>2.6984026233582016E-5</v>
      </c>
      <c r="J613" t="s">
        <v>2579</v>
      </c>
      <c r="K613" s="5">
        <f>SUMIFS(Derived_Metrics[Revenue],Derived_Metrics[Product ID],Derived_Metrics[[#This Row],[Product ID]])</f>
        <v>2658.6959999999999</v>
      </c>
      <c r="L613" s="5">
        <f>SUMIFS(Derived_Metrics[Profit],Derived_Metrics[Product ID],Derived_Metrics[[#This Row],[Product ID]])</f>
        <v>-222.73650000000001</v>
      </c>
      <c r="M613" s="5" t="str">
        <f>IF(AND(Derived_Metrics[[#This Row],[Product Revenue]]&gt;AVERAGE(Derived_Metrics[Product Revenue]),Derived_Metrics[[#This Row],[Product Profit]]&lt;0),"high sales Low Profit","Normal")</f>
        <v>Normal</v>
      </c>
      <c r="N613">
        <v>70.709999999999994</v>
      </c>
      <c r="O613">
        <v>1</v>
      </c>
      <c r="P613">
        <v>0</v>
      </c>
      <c r="Q613">
        <v>4.9497</v>
      </c>
      <c r="R613">
        <f>Derived_Metrics[[#This Row],[Selling Price]]*Derived_Metrics[[#This Row],[Quantity]]</f>
        <v>70.709999999999994</v>
      </c>
      <c r="S613" s="2">
        <f>IF(Derived_Metrics[[#This Row],[Revenue]]=0,0,Derived_Metrics[[#This Row],[Profit]]/Derived_Metrics[[#This Row],[Revenue]])</f>
        <v>7.0000000000000007E-2</v>
      </c>
      <c r="T613" t="str">
        <f>IF(Derived_Metrics[[#This Row],[Profit]]&lt;0, "Loss","Profit")</f>
        <v>Profit</v>
      </c>
      <c r="U613" s="5">
        <f>Derived_Metrics[[#This Row],[Selling Price]]*Derived_Metrics[[#This Row],[Quantity]]*Derived_Metrics[[#This Row],[Discount]]</f>
        <v>0</v>
      </c>
      <c r="V613" t="str">
        <f>IF(Derived_Metrics[[#This Row],[Discount]]&gt;0,"Discount Applied","No Discount")</f>
        <v>No Discount</v>
      </c>
      <c r="W613" t="str">
        <f>IF(Derived_Metrics[[#This Row],[Discount]]&gt;0.3,"High Discount","Low Discount")</f>
        <v>Low Discount</v>
      </c>
      <c r="X613" s="13">
        <f>SUMIFS(Derived_Metrics[Customer_Revenue_Share],Derived_Metrics[Customee_ Revenue _Rank],"&lt;="&amp;Derived_Metrics[[#This Row],[Customee_ Revenue _Rank]])</f>
        <v>0.99783709020690192</v>
      </c>
      <c r="Y613" t="str">
        <f>IF(Derived_Metrics[[#This Row],[Cumulative_Revenue_%]]&lt;=0.8,"Top 80% Revenue","Remaining 20% Revenue")</f>
        <v>Remaining 20% Revenue</v>
      </c>
    </row>
    <row r="614" spans="1:25" x14ac:dyDescent="0.25">
      <c r="A614" t="s">
        <v>2581</v>
      </c>
      <c r="B614" s="1">
        <v>43015</v>
      </c>
      <c r="C614" t="s">
        <v>2582</v>
      </c>
      <c r="D614" s="4">
        <f>SUMIFS(Derived_Metrics[Revenue],Derived_Metrics[Customer ID],Derived_Metrics[[#This Row],[Customer ID]])</f>
        <v>300.44</v>
      </c>
      <c r="E614" s="4">
        <f>SUMIFS(Derived_Metrics[Profit],Derived_Metrics[Customer ID],Derived_Metrics[[#This Row],[Customer ID]])</f>
        <v>28.646000000000001</v>
      </c>
      <c r="F614" s="5">
        <f>_xlfn.PERCENTRANK.INC(Derived_Metrics[Customer Revenue],Derived_Metrics[[#This Row],[Customer Revenue]])</f>
        <v>5.7000000000000002E-2</v>
      </c>
      <c r="G614" s="5" t="str" cm="1">
        <f t="array" ref="G614">_xlfn.IFS(Derived_Metrics[[#This Row],[Customer Revenue Percentile]]&gt;=0.8,"High Value",Derived_Metrics[[#This Row],[Customer Revenue Percentile]]&gt;=0.4,"Medium Value",TRUE,"Low Value")</f>
        <v>Low Value</v>
      </c>
      <c r="H614" s="12">
        <f>_xlfn.RANK.EQ(Derived_Metrics[[#This Row],[Customer Revenue]],Derived_Metrics[Customer Revenue],0)</f>
        <v>1999</v>
      </c>
      <c r="I614" s="15">
        <f>Derived_Metrics[[#This Row],[Customer Revenue]]/SUM(Derived_Metrics[Customer Revenue])</f>
        <v>1.928466624234016E-5</v>
      </c>
      <c r="J614" t="s">
        <v>2566</v>
      </c>
      <c r="K614" s="5">
        <f>SUMIFS(Derived_Metrics[Revenue],Derived_Metrics[Product ID],Derived_Metrics[[#This Row],[Product ID]])</f>
        <v>1130.4000000000001</v>
      </c>
      <c r="L614" s="5">
        <f>SUMIFS(Derived_Metrics[Profit],Derived_Metrics[Product ID],Derived_Metrics[[#This Row],[Product ID]])</f>
        <v>58.027200000000001</v>
      </c>
      <c r="M614" s="5" t="str">
        <f>IF(AND(Derived_Metrics[[#This Row],[Product Revenue]]&gt;AVERAGE(Derived_Metrics[Product Revenue]),Derived_Metrics[[#This Row],[Product Profit]]&lt;0),"high sales Low Profit","Normal")</f>
        <v>Normal</v>
      </c>
      <c r="N614">
        <v>18.84</v>
      </c>
      <c r="O614">
        <v>3</v>
      </c>
      <c r="P614">
        <v>0</v>
      </c>
      <c r="Q614">
        <v>7.9127999999999998</v>
      </c>
      <c r="R614">
        <f>Derived_Metrics[[#This Row],[Selling Price]]*Derived_Metrics[[#This Row],[Quantity]]</f>
        <v>56.519999999999996</v>
      </c>
      <c r="S614" s="2">
        <f>IF(Derived_Metrics[[#This Row],[Revenue]]=0,0,Derived_Metrics[[#This Row],[Profit]]/Derived_Metrics[[#This Row],[Revenue]])</f>
        <v>0.14000000000000001</v>
      </c>
      <c r="T614" t="str">
        <f>IF(Derived_Metrics[[#This Row],[Profit]]&lt;0, "Loss","Profit")</f>
        <v>Profit</v>
      </c>
      <c r="U614" s="5">
        <f>Derived_Metrics[[#This Row],[Selling Price]]*Derived_Metrics[[#This Row],[Quantity]]*Derived_Metrics[[#This Row],[Discount]]</f>
        <v>0</v>
      </c>
      <c r="V614" t="str">
        <f>IF(Derived_Metrics[[#This Row],[Discount]]&gt;0,"Discount Applied","No Discount")</f>
        <v>No Discount</v>
      </c>
      <c r="W614" t="str">
        <f>IF(Derived_Metrics[[#This Row],[Discount]]&gt;0.3,"High Discount","Low Discount")</f>
        <v>Low Discount</v>
      </c>
      <c r="X614" s="13">
        <f>SUMIFS(Derived_Metrics[Customer_Revenue_Share],Derived_Metrics[Customee_ Revenue _Rank],"&lt;="&amp;Derived_Metrics[[#This Row],[Customee_ Revenue _Rank]])</f>
        <v>0.99885735791410213</v>
      </c>
      <c r="Y614" t="str">
        <f>IF(Derived_Metrics[[#This Row],[Cumulative_Revenue_%]]&lt;=0.8,"Top 80% Revenue","Remaining 20% Revenue")</f>
        <v>Remaining 20% Revenue</v>
      </c>
    </row>
    <row r="615" spans="1:25" x14ac:dyDescent="0.25">
      <c r="A615" t="s">
        <v>2584</v>
      </c>
      <c r="B615" s="1">
        <v>43057</v>
      </c>
      <c r="C615" t="s">
        <v>1510</v>
      </c>
      <c r="D615" s="4">
        <f>SUMIFS(Derived_Metrics[Revenue],Derived_Metrics[Customer ID],Derived_Metrics[[#This Row],[Customer ID]])</f>
        <v>30149.784000000003</v>
      </c>
      <c r="E615" s="4">
        <f>SUMIFS(Derived_Metrics[Profit],Derived_Metrics[Customer ID],Derived_Metrics[[#This Row],[Customer ID]])</f>
        <v>750.25799999999992</v>
      </c>
      <c r="F615" s="5">
        <f>_xlfn.PERCENTRANK.INC(Derived_Metrics[Customer Revenue],Derived_Metrics[[#This Row],[Customer Revenue]])</f>
        <v>0.96899999999999997</v>
      </c>
      <c r="G615" s="5" t="str" cm="1">
        <f t="array" ref="G615">_xlfn.IFS(Derived_Metrics[[#This Row],[Customer Revenue Percentile]]&gt;=0.8,"High Value",Derived_Metrics[[#This Row],[Customer Revenue Percentile]]&gt;=0.4,"Medium Value",TRUE,"Low Value")</f>
        <v>High Value</v>
      </c>
      <c r="H615" s="12">
        <f>_xlfn.RANK.EQ(Derived_Metrics[[#This Row],[Customer Revenue]],Derived_Metrics[Customer Revenue],0)</f>
        <v>61</v>
      </c>
      <c r="I615" s="15">
        <f>Derived_Metrics[[#This Row],[Customer Revenue]]/SUM(Derived_Metrics[Customer Revenue])</f>
        <v>1.9352566959081601E-3</v>
      </c>
      <c r="J615" t="s">
        <v>918</v>
      </c>
      <c r="K615" s="5">
        <f>SUMIFS(Derived_Metrics[Revenue],Derived_Metrics[Product ID],Derived_Metrics[[#This Row],[Product ID]])</f>
        <v>628.36800000000005</v>
      </c>
      <c r="L615" s="5">
        <f>SUMIFS(Derived_Metrics[Profit],Derived_Metrics[Product ID],Derived_Metrics[[#This Row],[Product ID]])</f>
        <v>56.118400000000008</v>
      </c>
      <c r="M615" s="5" t="str">
        <f>IF(AND(Derived_Metrics[[#This Row],[Product Revenue]]&gt;AVERAGE(Derived_Metrics[Product Revenue]),Derived_Metrics[[#This Row],[Product Profit]]&lt;0),"high sales Low Profit","Normal")</f>
        <v>Normal</v>
      </c>
      <c r="N615">
        <v>19.760000000000002</v>
      </c>
      <c r="O615">
        <v>4</v>
      </c>
      <c r="P615">
        <v>0</v>
      </c>
      <c r="Q615">
        <v>8.2992000000000008</v>
      </c>
      <c r="R615">
        <f>Derived_Metrics[[#This Row],[Selling Price]]*Derived_Metrics[[#This Row],[Quantity]]</f>
        <v>79.040000000000006</v>
      </c>
      <c r="S615" s="2">
        <f>IF(Derived_Metrics[[#This Row],[Revenue]]=0,0,Derived_Metrics[[#This Row],[Profit]]/Derived_Metrics[[#This Row],[Revenue]])</f>
        <v>0.105</v>
      </c>
      <c r="T615" t="str">
        <f>IF(Derived_Metrics[[#This Row],[Profit]]&lt;0, "Loss","Profit")</f>
        <v>Profit</v>
      </c>
      <c r="U615" s="5">
        <f>Derived_Metrics[[#This Row],[Selling Price]]*Derived_Metrics[[#This Row],[Quantity]]*Derived_Metrics[[#This Row],[Discount]]</f>
        <v>0</v>
      </c>
      <c r="V615" t="str">
        <f>IF(Derived_Metrics[[#This Row],[Discount]]&gt;0,"Discount Applied","No Discount")</f>
        <v>No Discount</v>
      </c>
      <c r="W615" t="str">
        <f>IF(Derived_Metrics[[#This Row],[Discount]]&gt;0.3,"High Discount","Low Discount")</f>
        <v>Low Discount</v>
      </c>
      <c r="X615" s="13">
        <f>SUMIFS(Derived_Metrics[Customer_Revenue_Share],Derived_Metrics[Customee_ Revenue _Rank],"&lt;="&amp;Derived_Metrics[[#This Row],[Customee_ Revenue _Rank]])</f>
        <v>0.17195877981829635</v>
      </c>
      <c r="Y615" t="str">
        <f>IF(Derived_Metrics[[#This Row],[Cumulative_Revenue_%]]&lt;=0.8,"Top 80% Revenue","Remaining 20% Revenue")</f>
        <v>Top 80% Revenue</v>
      </c>
    </row>
    <row r="616" spans="1:25" x14ac:dyDescent="0.25">
      <c r="A616" t="s">
        <v>2587</v>
      </c>
      <c r="B616" s="1">
        <v>42224</v>
      </c>
      <c r="C616" t="s">
        <v>2588</v>
      </c>
      <c r="D616" s="4">
        <f>SUMIFS(Derived_Metrics[Revenue],Derived_Metrics[Customer ID],Derived_Metrics[[#This Row],[Customer ID]])</f>
        <v>144.78399999999999</v>
      </c>
      <c r="E616" s="4">
        <f>SUMIFS(Derived_Metrics[Profit],Derived_Metrics[Customer ID],Derived_Metrics[[#This Row],[Customer ID]])</f>
        <v>10.8588</v>
      </c>
      <c r="F616" s="5">
        <f>_xlfn.PERCENTRANK.INC(Derived_Metrics[Customer Revenue],Derived_Metrics[[#This Row],[Customer Revenue]])</f>
        <v>2.7E-2</v>
      </c>
      <c r="G616" s="5" t="str" cm="1">
        <f t="array" ref="G616">_xlfn.IFS(Derived_Metrics[[#This Row],[Customer Revenue Percentile]]&gt;=0.8,"High Value",Derived_Metrics[[#This Row],[Customer Revenue Percentile]]&gt;=0.4,"Medium Value",TRUE,"Low Value")</f>
        <v>Low Value</v>
      </c>
      <c r="H616" s="12">
        <f>_xlfn.RANK.EQ(Derived_Metrics[[#This Row],[Customer Revenue]],Derived_Metrics[Customer Revenue],0)</f>
        <v>2062</v>
      </c>
      <c r="I616" s="15">
        <f>Derived_Metrics[[#This Row],[Customer Revenue]]/SUM(Derived_Metrics[Customer Revenue])</f>
        <v>9.2934067275694901E-6</v>
      </c>
      <c r="J616" t="s">
        <v>458</v>
      </c>
      <c r="K616" s="5">
        <f>SUMIFS(Derived_Metrics[Revenue],Derived_Metrics[Product ID],Derived_Metrics[[#This Row],[Product ID]])</f>
        <v>27110.804</v>
      </c>
      <c r="L616" s="5">
        <f>SUMIFS(Derived_Metrics[Profit],Derived_Metrics[Product ID],Derived_Metrics[[#This Row],[Product ID]])</f>
        <v>785.45320000000004</v>
      </c>
      <c r="M616" s="5" t="str">
        <f>IF(AND(Derived_Metrics[[#This Row],[Product Revenue]]&gt;AVERAGE(Derived_Metrics[Product Revenue]),Derived_Metrics[[#This Row],[Product Profit]]&lt;0),"high sales Low Profit","Normal")</f>
        <v>Normal</v>
      </c>
      <c r="N616">
        <v>144.78399999999999</v>
      </c>
      <c r="O616">
        <v>1</v>
      </c>
      <c r="P616">
        <v>0.2</v>
      </c>
      <c r="Q616">
        <v>10.8588</v>
      </c>
      <c r="R616">
        <f>Derived_Metrics[[#This Row],[Selling Price]]*Derived_Metrics[[#This Row],[Quantity]]</f>
        <v>144.78399999999999</v>
      </c>
      <c r="S616" s="2">
        <f>IF(Derived_Metrics[[#This Row],[Revenue]]=0,0,Derived_Metrics[[#This Row],[Profit]]/Derived_Metrics[[#This Row],[Revenue]])</f>
        <v>7.5000000000000011E-2</v>
      </c>
      <c r="T616" t="str">
        <f>IF(Derived_Metrics[[#This Row],[Profit]]&lt;0, "Loss","Profit")</f>
        <v>Profit</v>
      </c>
      <c r="U616" s="5">
        <f>Derived_Metrics[[#This Row],[Selling Price]]*Derived_Metrics[[#This Row],[Quantity]]*Derived_Metrics[[#This Row],[Discount]]</f>
        <v>28.956800000000001</v>
      </c>
      <c r="V616" t="str">
        <f>IF(Derived_Metrics[[#This Row],[Discount]]&gt;0,"Discount Applied","No Discount")</f>
        <v>Discount Applied</v>
      </c>
      <c r="W616" t="str">
        <f>IF(Derived_Metrics[[#This Row],[Discount]]&gt;0.3,"High Discount","Low Discount")</f>
        <v>Low Discount</v>
      </c>
      <c r="X616" s="13">
        <f>SUMIFS(Derived_Metrics[Customer_Revenue_Share],Derived_Metrics[Customee_ Revenue _Rank],"&lt;="&amp;Derived_Metrics[[#This Row],[Customee_ Revenue _Rank]])</f>
        <v>0.99972846700818019</v>
      </c>
      <c r="Y616" t="str">
        <f>IF(Derived_Metrics[[#This Row],[Cumulative_Revenue_%]]&lt;=0.8,"Top 80% Revenue","Remaining 20% Revenue")</f>
        <v>Remaining 20% Revenue</v>
      </c>
    </row>
    <row r="617" spans="1:25" x14ac:dyDescent="0.25">
      <c r="A617" t="s">
        <v>2590</v>
      </c>
      <c r="B617" s="1">
        <v>42819</v>
      </c>
      <c r="C617" t="s">
        <v>766</v>
      </c>
      <c r="D617" s="4">
        <f>SUMIFS(Derived_Metrics[Revenue],Derived_Metrics[Customer ID],Derived_Metrics[[#This Row],[Customer ID]])</f>
        <v>18615.897499999999</v>
      </c>
      <c r="E617" s="4">
        <f>SUMIFS(Derived_Metrics[Profit],Derived_Metrics[Customer ID],Derived_Metrics[[#This Row],[Customer ID]])</f>
        <v>720.57950000000005</v>
      </c>
      <c r="F617" s="5">
        <f>_xlfn.PERCENTRANK.INC(Derived_Metrics[Customer Revenue],Derived_Metrics[[#This Row],[Customer Revenue]])</f>
        <v>0.91200000000000003</v>
      </c>
      <c r="G617" s="5" t="str" cm="1">
        <f t="array" ref="G617">_xlfn.IFS(Derived_Metrics[[#This Row],[Customer Revenue Percentile]]&gt;=0.8,"High Value",Derived_Metrics[[#This Row],[Customer Revenue Percentile]]&gt;=0.4,"Medium Value",TRUE,"Low Value")</f>
        <v>High Value</v>
      </c>
      <c r="H617" s="12">
        <f>_xlfn.RANK.EQ(Derived_Metrics[[#This Row],[Customer Revenue]],Derived_Metrics[Customer Revenue],0)</f>
        <v>179</v>
      </c>
      <c r="I617" s="15">
        <f>Derived_Metrics[[#This Row],[Customer Revenue]]/SUM(Derived_Metrics[Customer Revenue])</f>
        <v>1.1949186862239202E-3</v>
      </c>
      <c r="J617" t="s">
        <v>2591</v>
      </c>
      <c r="K617" s="5">
        <f>SUMIFS(Derived_Metrics[Revenue],Derived_Metrics[Product ID],Derived_Metrics[[#This Row],[Product ID]])</f>
        <v>12802.293</v>
      </c>
      <c r="L617" s="5">
        <f>SUMIFS(Derived_Metrics[Profit],Derived_Metrics[Product ID],Derived_Metrics[[#This Row],[Product ID]])</f>
        <v>49.134599999999992</v>
      </c>
      <c r="M617" s="5" t="str">
        <f>IF(AND(Derived_Metrics[[#This Row],[Product Revenue]]&gt;AVERAGE(Derived_Metrics[Product Revenue]),Derived_Metrics[[#This Row],[Product Profit]]&lt;0),"high sales Low Profit","Normal")</f>
        <v>Normal</v>
      </c>
      <c r="N617">
        <v>90.99</v>
      </c>
      <c r="O617">
        <v>1</v>
      </c>
      <c r="P617">
        <v>0</v>
      </c>
      <c r="Q617">
        <v>14.558400000000001</v>
      </c>
      <c r="R617">
        <f>Derived_Metrics[[#This Row],[Selling Price]]*Derived_Metrics[[#This Row],[Quantity]]</f>
        <v>90.99</v>
      </c>
      <c r="S617" s="2">
        <f>IF(Derived_Metrics[[#This Row],[Revenue]]=0,0,Derived_Metrics[[#This Row],[Profit]]/Derived_Metrics[[#This Row],[Revenue]])</f>
        <v>0.16</v>
      </c>
      <c r="T617" t="str">
        <f>IF(Derived_Metrics[[#This Row],[Profit]]&lt;0, "Loss","Profit")</f>
        <v>Profit</v>
      </c>
      <c r="U617" s="5">
        <f>Derived_Metrics[[#This Row],[Selling Price]]*Derived_Metrics[[#This Row],[Quantity]]*Derived_Metrics[[#This Row],[Discount]]</f>
        <v>0</v>
      </c>
      <c r="V617" t="str">
        <f>IF(Derived_Metrics[[#This Row],[Discount]]&gt;0,"Discount Applied","No Discount")</f>
        <v>No Discount</v>
      </c>
      <c r="W617" t="str">
        <f>IF(Derived_Metrics[[#This Row],[Discount]]&gt;0.3,"High Discount","Low Discount")</f>
        <v>Low Discount</v>
      </c>
      <c r="X617" s="13">
        <f>SUMIFS(Derived_Metrics[Customer_Revenue_Share],Derived_Metrics[Customee_ Revenue _Rank],"&lt;="&amp;Derived_Metrics[[#This Row],[Customee_ Revenue _Rank]])</f>
        <v>0.35838219266157134</v>
      </c>
      <c r="Y617" t="str">
        <f>IF(Derived_Metrics[[#This Row],[Cumulative_Revenue_%]]&lt;=0.8,"Top 80% Revenue","Remaining 20% Revenue")</f>
        <v>Top 80% Revenue</v>
      </c>
    </row>
    <row r="618" spans="1:25" x14ac:dyDescent="0.25">
      <c r="A618" t="s">
        <v>2590</v>
      </c>
      <c r="B618" s="1">
        <v>42819</v>
      </c>
      <c r="C618" t="s">
        <v>766</v>
      </c>
      <c r="D618" s="4">
        <f>SUMIFS(Derived_Metrics[Revenue],Derived_Metrics[Customer ID],Derived_Metrics[[#This Row],[Customer ID]])</f>
        <v>18615.897499999999</v>
      </c>
      <c r="E618" s="4">
        <f>SUMIFS(Derived_Metrics[Profit],Derived_Metrics[Customer ID],Derived_Metrics[[#This Row],[Customer ID]])</f>
        <v>720.57950000000005</v>
      </c>
      <c r="F618" s="5">
        <f>_xlfn.PERCENTRANK.INC(Derived_Metrics[Customer Revenue],Derived_Metrics[[#This Row],[Customer Revenue]])</f>
        <v>0.91200000000000003</v>
      </c>
      <c r="G618" s="5" t="str" cm="1">
        <f t="array" ref="G618">_xlfn.IFS(Derived_Metrics[[#This Row],[Customer Revenue Percentile]]&gt;=0.8,"High Value",Derived_Metrics[[#This Row],[Customer Revenue Percentile]]&gt;=0.4,"Medium Value",TRUE,"Low Value")</f>
        <v>High Value</v>
      </c>
      <c r="H618" s="12">
        <f>_xlfn.RANK.EQ(Derived_Metrics[[#This Row],[Customer Revenue]],Derived_Metrics[Customer Revenue],0)</f>
        <v>179</v>
      </c>
      <c r="I618" s="15">
        <f>Derived_Metrics[[#This Row],[Customer Revenue]]/SUM(Derived_Metrics[Customer Revenue])</f>
        <v>1.1949186862239202E-3</v>
      </c>
      <c r="J618" t="s">
        <v>935</v>
      </c>
      <c r="K618" s="5">
        <f>SUMIFS(Derived_Metrics[Revenue],Derived_Metrics[Product ID],Derived_Metrics[[#This Row],[Product ID]])</f>
        <v>24359.536</v>
      </c>
      <c r="L618" s="5">
        <f>SUMIFS(Derived_Metrics[Profit],Derived_Metrics[Product ID],Derived_Metrics[[#This Row],[Product ID]])</f>
        <v>972.63679999999999</v>
      </c>
      <c r="M618" s="5" t="str">
        <f>IF(AND(Derived_Metrics[[#This Row],[Product Revenue]]&gt;AVERAGE(Derived_Metrics[Product Revenue]),Derived_Metrics[[#This Row],[Product Profit]]&lt;0),"high sales Low Profit","Normal")</f>
        <v>Normal</v>
      </c>
      <c r="N618">
        <v>1526.56</v>
      </c>
      <c r="O618">
        <v>7</v>
      </c>
      <c r="P618">
        <v>0</v>
      </c>
      <c r="Q618">
        <v>427.43680000000001</v>
      </c>
      <c r="R618">
        <f>Derived_Metrics[[#This Row],[Selling Price]]*Derived_Metrics[[#This Row],[Quantity]]</f>
        <v>10685.92</v>
      </c>
      <c r="S618" s="2">
        <f>IF(Derived_Metrics[[#This Row],[Revenue]]=0,0,Derived_Metrics[[#This Row],[Profit]]/Derived_Metrics[[#This Row],[Revenue]])</f>
        <v>0.04</v>
      </c>
      <c r="T618" t="str">
        <f>IF(Derived_Metrics[[#This Row],[Profit]]&lt;0, "Loss","Profit")</f>
        <v>Profit</v>
      </c>
      <c r="U618" s="5">
        <f>Derived_Metrics[[#This Row],[Selling Price]]*Derived_Metrics[[#This Row],[Quantity]]*Derived_Metrics[[#This Row],[Discount]]</f>
        <v>0</v>
      </c>
      <c r="V618" t="str">
        <f>IF(Derived_Metrics[[#This Row],[Discount]]&gt;0,"Discount Applied","No Discount")</f>
        <v>No Discount</v>
      </c>
      <c r="W618" t="str">
        <f>IF(Derived_Metrics[[#This Row],[Discount]]&gt;0.3,"High Discount","Low Discount")</f>
        <v>Low Discount</v>
      </c>
      <c r="X618" s="13">
        <f>SUMIFS(Derived_Metrics[Customer_Revenue_Share],Derived_Metrics[Customee_ Revenue _Rank],"&lt;="&amp;Derived_Metrics[[#This Row],[Customee_ Revenue _Rank]])</f>
        <v>0.35838219266157134</v>
      </c>
      <c r="Y618" t="str">
        <f>IF(Derived_Metrics[[#This Row],[Cumulative_Revenue_%]]&lt;=0.8,"Top 80% Revenue","Remaining 20% Revenue")</f>
        <v>Top 80% Revenue</v>
      </c>
    </row>
    <row r="619" spans="1:25" x14ac:dyDescent="0.25">
      <c r="A619" t="s">
        <v>2590</v>
      </c>
      <c r="B619" s="1">
        <v>42819</v>
      </c>
      <c r="C619" t="s">
        <v>766</v>
      </c>
      <c r="D619" s="4">
        <f>SUMIFS(Derived_Metrics[Revenue],Derived_Metrics[Customer ID],Derived_Metrics[[#This Row],[Customer ID]])</f>
        <v>18615.897499999999</v>
      </c>
      <c r="E619" s="4">
        <f>SUMIFS(Derived_Metrics[Profit],Derived_Metrics[Customer ID],Derived_Metrics[[#This Row],[Customer ID]])</f>
        <v>720.57950000000005</v>
      </c>
      <c r="F619" s="5">
        <f>_xlfn.PERCENTRANK.INC(Derived_Metrics[Customer Revenue],Derived_Metrics[[#This Row],[Customer Revenue]])</f>
        <v>0.91200000000000003</v>
      </c>
      <c r="G619" s="5" t="str" cm="1">
        <f t="array" ref="G619">_xlfn.IFS(Derived_Metrics[[#This Row],[Customer Revenue Percentile]]&gt;=0.8,"High Value",Derived_Metrics[[#This Row],[Customer Revenue Percentile]]&gt;=0.4,"Medium Value",TRUE,"Low Value")</f>
        <v>High Value</v>
      </c>
      <c r="H619" s="12">
        <f>_xlfn.RANK.EQ(Derived_Metrics[[#This Row],[Customer Revenue]],Derived_Metrics[Customer Revenue],0)</f>
        <v>179</v>
      </c>
      <c r="I619" s="15">
        <f>Derived_Metrics[[#This Row],[Customer Revenue]]/SUM(Derived_Metrics[Customer Revenue])</f>
        <v>1.1949186862239202E-3</v>
      </c>
      <c r="J619" t="s">
        <v>1201</v>
      </c>
      <c r="K619" s="5">
        <f>SUMIFS(Derived_Metrics[Revenue],Derived_Metrics[Product ID],Derived_Metrics[[#This Row],[Product ID]])</f>
        <v>30526.117999999999</v>
      </c>
      <c r="L619" s="5">
        <f>SUMIFS(Derived_Metrics[Profit],Derived_Metrics[Product ID],Derived_Metrics[[#This Row],[Product ID]])</f>
        <v>-474.74139999999994</v>
      </c>
      <c r="M619" s="5" t="str">
        <f>IF(AND(Derived_Metrics[[#This Row],[Product Revenue]]&gt;AVERAGE(Derived_Metrics[Product Revenue]),Derived_Metrics[[#This Row],[Product Profit]]&lt;0),"high sales Low Profit","Normal")</f>
        <v>high sales Low Profit</v>
      </c>
      <c r="N619">
        <v>368.97</v>
      </c>
      <c r="O619">
        <v>3</v>
      </c>
      <c r="P619">
        <v>0</v>
      </c>
      <c r="Q619">
        <v>40.5867</v>
      </c>
      <c r="R619">
        <f>Derived_Metrics[[#This Row],[Selling Price]]*Derived_Metrics[[#This Row],[Quantity]]</f>
        <v>1106.9100000000001</v>
      </c>
      <c r="S619" s="2">
        <f>IF(Derived_Metrics[[#This Row],[Revenue]]=0,0,Derived_Metrics[[#This Row],[Profit]]/Derived_Metrics[[#This Row],[Revenue]])</f>
        <v>3.6666666666666667E-2</v>
      </c>
      <c r="T619" t="str">
        <f>IF(Derived_Metrics[[#This Row],[Profit]]&lt;0, "Loss","Profit")</f>
        <v>Profit</v>
      </c>
      <c r="U619" s="5">
        <f>Derived_Metrics[[#This Row],[Selling Price]]*Derived_Metrics[[#This Row],[Quantity]]*Derived_Metrics[[#This Row],[Discount]]</f>
        <v>0</v>
      </c>
      <c r="V619" t="str">
        <f>IF(Derived_Metrics[[#This Row],[Discount]]&gt;0,"Discount Applied","No Discount")</f>
        <v>No Discount</v>
      </c>
      <c r="W619" t="str">
        <f>IF(Derived_Metrics[[#This Row],[Discount]]&gt;0.3,"High Discount","Low Discount")</f>
        <v>Low Discount</v>
      </c>
      <c r="X619" s="13">
        <f>SUMIFS(Derived_Metrics[Customer_Revenue_Share],Derived_Metrics[Customee_ Revenue _Rank],"&lt;="&amp;Derived_Metrics[[#This Row],[Customee_ Revenue _Rank]])</f>
        <v>0.35838219266157134</v>
      </c>
      <c r="Y619" t="str">
        <f>IF(Derived_Metrics[[#This Row],[Cumulative_Revenue_%]]&lt;=0.8,"Top 80% Revenue","Remaining 20% Revenue")</f>
        <v>Top 80% Revenue</v>
      </c>
    </row>
    <row r="620" spans="1:25" x14ac:dyDescent="0.25">
      <c r="A620" t="s">
        <v>2593</v>
      </c>
      <c r="B620" s="1">
        <v>43058</v>
      </c>
      <c r="C620" t="s">
        <v>1622</v>
      </c>
      <c r="D620" s="4">
        <f>SUMIFS(Derived_Metrics[Revenue],Derived_Metrics[Customer ID],Derived_Metrics[[#This Row],[Customer ID]])</f>
        <v>4063.7359999999994</v>
      </c>
      <c r="E620" s="4">
        <f>SUMIFS(Derived_Metrics[Profit],Derived_Metrics[Customer ID],Derived_Metrics[[#This Row],[Customer ID]])</f>
        <v>-69.455799999999996</v>
      </c>
      <c r="F620" s="5">
        <f>_xlfn.PERCENTRANK.INC(Derived_Metrics[Customer Revenue],Derived_Metrics[[#This Row],[Customer Revenue]])</f>
        <v>0.48299999999999998</v>
      </c>
      <c r="G620" s="5" t="str" cm="1">
        <f t="array" ref="G620">_xlfn.IFS(Derived_Metrics[[#This Row],[Customer Revenue Percentile]]&gt;=0.8,"High Value",Derived_Metrics[[#This Row],[Customer Revenue Percentile]]&gt;=0.4,"Medium Value",TRUE,"Low Value")</f>
        <v>Medium Value</v>
      </c>
      <c r="H620" s="12">
        <f>_xlfn.RANK.EQ(Derived_Metrics[[#This Row],[Customer Revenue]],Derived_Metrics[Customer Revenue],0)</f>
        <v>1089</v>
      </c>
      <c r="I620" s="15">
        <f>Derived_Metrics[[#This Row],[Customer Revenue]]/SUM(Derived_Metrics[Customer Revenue])</f>
        <v>2.6084340452996413E-4</v>
      </c>
      <c r="J620" t="s">
        <v>2594</v>
      </c>
      <c r="K620" s="5">
        <f>SUMIFS(Derived_Metrics[Revenue],Derived_Metrics[Product ID],Derived_Metrics[[#This Row],[Product ID]])</f>
        <v>93.5</v>
      </c>
      <c r="L620" s="5">
        <f>SUMIFS(Derived_Metrics[Profit],Derived_Metrics[Product ID],Derived_Metrics[[#This Row],[Product ID]])</f>
        <v>21.317999999999998</v>
      </c>
      <c r="M620" s="5" t="str">
        <f>IF(AND(Derived_Metrics[[#This Row],[Product Revenue]]&gt;AVERAGE(Derived_Metrics[Product Revenue]),Derived_Metrics[[#This Row],[Product Profit]]&lt;0),"high sales Low Profit","Normal")</f>
        <v>Normal</v>
      </c>
      <c r="N620">
        <v>18.7</v>
      </c>
      <c r="O620">
        <v>1</v>
      </c>
      <c r="P620">
        <v>0</v>
      </c>
      <c r="Q620">
        <v>7.1059999999999999</v>
      </c>
      <c r="R620">
        <f>Derived_Metrics[[#This Row],[Selling Price]]*Derived_Metrics[[#This Row],[Quantity]]</f>
        <v>18.7</v>
      </c>
      <c r="S620" s="2">
        <f>IF(Derived_Metrics[[#This Row],[Revenue]]=0,0,Derived_Metrics[[#This Row],[Profit]]/Derived_Metrics[[#This Row],[Revenue]])</f>
        <v>0.38</v>
      </c>
      <c r="T620" t="str">
        <f>IF(Derived_Metrics[[#This Row],[Profit]]&lt;0, "Loss","Profit")</f>
        <v>Profit</v>
      </c>
      <c r="U620" s="5">
        <f>Derived_Metrics[[#This Row],[Selling Price]]*Derived_Metrics[[#This Row],[Quantity]]*Derived_Metrics[[#This Row],[Discount]]</f>
        <v>0</v>
      </c>
      <c r="V620" t="str">
        <f>IF(Derived_Metrics[[#This Row],[Discount]]&gt;0,"Discount Applied","No Discount")</f>
        <v>No Discount</v>
      </c>
      <c r="W620" t="str">
        <f>IF(Derived_Metrics[[#This Row],[Discount]]&gt;0.3,"High Discount","Low Discount")</f>
        <v>Low Discount</v>
      </c>
      <c r="X620" s="13">
        <f>SUMIFS(Derived_Metrics[Customer_Revenue_Share],Derived_Metrics[Customee_ Revenue _Rank],"&lt;="&amp;Derived_Metrics[[#This Row],[Customee_ Revenue _Rank]])</f>
        <v>0.88548604932700548</v>
      </c>
      <c r="Y620" t="str">
        <f>IF(Derived_Metrics[[#This Row],[Cumulative_Revenue_%]]&lt;=0.8,"Top 80% Revenue","Remaining 20% Revenue")</f>
        <v>Remaining 20% Revenue</v>
      </c>
    </row>
    <row r="621" spans="1:25" x14ac:dyDescent="0.25">
      <c r="A621" t="s">
        <v>2596</v>
      </c>
      <c r="B621" s="1">
        <v>42471</v>
      </c>
      <c r="C621" t="s">
        <v>2597</v>
      </c>
      <c r="D621" s="4">
        <f>SUMIFS(Derived_Metrics[Revenue],Derived_Metrics[Customer ID],Derived_Metrics[[#This Row],[Customer ID]])</f>
        <v>538.00299999999993</v>
      </c>
      <c r="E621" s="4">
        <f>SUMIFS(Derived_Metrics[Profit],Derived_Metrics[Customer ID],Derived_Metrics[[#This Row],[Customer ID]])</f>
        <v>-136.52000000000001</v>
      </c>
      <c r="F621" s="5">
        <f>_xlfn.PERCENTRANK.INC(Derived_Metrics[Customer Revenue],Derived_Metrics[[#This Row],[Customer Revenue]])</f>
        <v>9.7000000000000003E-2</v>
      </c>
      <c r="G621" s="5" t="str" cm="1">
        <f t="array" ref="G621">_xlfn.IFS(Derived_Metrics[[#This Row],[Customer Revenue Percentile]]&gt;=0.8,"High Value",Derived_Metrics[[#This Row],[Customer Revenue Percentile]]&gt;=0.4,"Medium Value",TRUE,"Low Value")</f>
        <v>Low Value</v>
      </c>
      <c r="H621" s="12">
        <f>_xlfn.RANK.EQ(Derived_Metrics[[#This Row],[Customer Revenue]],Derived_Metrics[Customer Revenue],0)</f>
        <v>1914</v>
      </c>
      <c r="I621" s="15">
        <f>Derived_Metrics[[#This Row],[Customer Revenue]]/SUM(Derived_Metrics[Customer Revenue])</f>
        <v>3.4533378685853193E-5</v>
      </c>
      <c r="J621" t="s">
        <v>698</v>
      </c>
      <c r="K621" s="5">
        <f>SUMIFS(Derived_Metrics[Revenue],Derived_Metrics[Product ID],Derived_Metrics[[#This Row],[Product ID]])</f>
        <v>457.29200000000003</v>
      </c>
      <c r="L621" s="5">
        <f>SUMIFS(Derived_Metrics[Profit],Derived_Metrics[Product ID],Derived_Metrics[[#This Row],[Product ID]])</f>
        <v>25.161999999999999</v>
      </c>
      <c r="M621" s="5" t="str">
        <f>IF(AND(Derived_Metrics[[#This Row],[Product Revenue]]&gt;AVERAGE(Derived_Metrics[Product Revenue]),Derived_Metrics[[#This Row],[Product Profit]]&lt;0),"high sales Low Profit","Normal")</f>
        <v>Normal</v>
      </c>
      <c r="N621">
        <v>38.29</v>
      </c>
      <c r="O621">
        <v>7</v>
      </c>
      <c r="P621">
        <v>0</v>
      </c>
      <c r="Q621">
        <v>16.464700000000001</v>
      </c>
      <c r="R621">
        <f>Derived_Metrics[[#This Row],[Selling Price]]*Derived_Metrics[[#This Row],[Quantity]]</f>
        <v>268.02999999999997</v>
      </c>
      <c r="S621" s="2">
        <f>IF(Derived_Metrics[[#This Row],[Revenue]]=0,0,Derived_Metrics[[#This Row],[Profit]]/Derived_Metrics[[#This Row],[Revenue]])</f>
        <v>6.1428571428571437E-2</v>
      </c>
      <c r="T621" t="str">
        <f>IF(Derived_Metrics[[#This Row],[Profit]]&lt;0, "Loss","Profit")</f>
        <v>Profit</v>
      </c>
      <c r="U621" s="5">
        <f>Derived_Metrics[[#This Row],[Selling Price]]*Derived_Metrics[[#This Row],[Quantity]]*Derived_Metrics[[#This Row],[Discount]]</f>
        <v>0</v>
      </c>
      <c r="V621" t="str">
        <f>IF(Derived_Metrics[[#This Row],[Discount]]&gt;0,"Discount Applied","No Discount")</f>
        <v>No Discount</v>
      </c>
      <c r="W621" t="str">
        <f>IF(Derived_Metrics[[#This Row],[Discount]]&gt;0.3,"High Discount","Low Discount")</f>
        <v>Low Discount</v>
      </c>
      <c r="X621" s="13">
        <f>SUMIFS(Derived_Metrics[Customer_Revenue_Share],Derived_Metrics[Customee_ Revenue _Rank],"&lt;="&amp;Derived_Metrics[[#This Row],[Customee_ Revenue _Rank]])</f>
        <v>0.99658928121813917</v>
      </c>
      <c r="Y621" t="str">
        <f>IF(Derived_Metrics[[#This Row],[Cumulative_Revenue_%]]&lt;=0.8,"Top 80% Revenue","Remaining 20% Revenue")</f>
        <v>Remaining 20% Revenue</v>
      </c>
    </row>
    <row r="622" spans="1:25" x14ac:dyDescent="0.25">
      <c r="A622" t="s">
        <v>2599</v>
      </c>
      <c r="B622" s="1">
        <v>43083</v>
      </c>
      <c r="C622" t="s">
        <v>1591</v>
      </c>
      <c r="D622" s="4">
        <f>SUMIFS(Derived_Metrics[Revenue],Derived_Metrics[Customer ID],Derived_Metrics[[#This Row],[Customer ID]])</f>
        <v>7054.204999999999</v>
      </c>
      <c r="E622" s="4">
        <f>SUMIFS(Derived_Metrics[Profit],Derived_Metrics[Customer ID],Derived_Metrics[[#This Row],[Customer ID]])</f>
        <v>-234.44989999999999</v>
      </c>
      <c r="F622" s="5">
        <f>_xlfn.PERCENTRANK.INC(Derived_Metrics[Customer Revenue],Derived_Metrics[[#This Row],[Customer Revenue]])</f>
        <v>0.64700000000000002</v>
      </c>
      <c r="G622" s="5" t="str" cm="1">
        <f t="array" ref="G622">_xlfn.IFS(Derived_Metrics[[#This Row],[Customer Revenue Percentile]]&gt;=0.8,"High Value",Derived_Metrics[[#This Row],[Customer Revenue Percentile]]&gt;=0.4,"Medium Value",TRUE,"Low Value")</f>
        <v>Medium Value</v>
      </c>
      <c r="H622" s="12">
        <f>_xlfn.RANK.EQ(Derived_Metrics[[#This Row],[Customer Revenue]],Derived_Metrics[Customer Revenue],0)</f>
        <v>742</v>
      </c>
      <c r="I622" s="15">
        <f>Derived_Metrics[[#This Row],[Customer Revenue]]/SUM(Derived_Metrics[Customer Revenue])</f>
        <v>4.5279586283466638E-4</v>
      </c>
      <c r="J622" t="s">
        <v>2600</v>
      </c>
      <c r="K622" s="5">
        <f>SUMIFS(Derived_Metrics[Revenue],Derived_Metrics[Product ID],Derived_Metrics[[#This Row],[Product ID]])</f>
        <v>589.75</v>
      </c>
      <c r="L622" s="5">
        <f>SUMIFS(Derived_Metrics[Profit],Derived_Metrics[Product ID],Derived_Metrics[[#This Row],[Product ID]])</f>
        <v>47.6</v>
      </c>
      <c r="M622" s="5" t="str">
        <f>IF(AND(Derived_Metrics[[#This Row],[Product Revenue]]&gt;AVERAGE(Derived_Metrics[Product Revenue]),Derived_Metrics[[#This Row],[Product Profit]]&lt;0),"high sales Low Profit","Normal")</f>
        <v>Normal</v>
      </c>
      <c r="N622">
        <v>26.25</v>
      </c>
      <c r="O622">
        <v>3</v>
      </c>
      <c r="P622">
        <v>0</v>
      </c>
      <c r="Q622">
        <v>11.025</v>
      </c>
      <c r="R622">
        <f>Derived_Metrics[[#This Row],[Selling Price]]*Derived_Metrics[[#This Row],[Quantity]]</f>
        <v>78.75</v>
      </c>
      <c r="S622" s="2">
        <f>IF(Derived_Metrics[[#This Row],[Revenue]]=0,0,Derived_Metrics[[#This Row],[Profit]]/Derived_Metrics[[#This Row],[Revenue]])</f>
        <v>0.14000000000000001</v>
      </c>
      <c r="T622" t="str">
        <f>IF(Derived_Metrics[[#This Row],[Profit]]&lt;0, "Loss","Profit")</f>
        <v>Profit</v>
      </c>
      <c r="U622" s="5">
        <f>Derived_Metrics[[#This Row],[Selling Price]]*Derived_Metrics[[#This Row],[Quantity]]*Derived_Metrics[[#This Row],[Discount]]</f>
        <v>0</v>
      </c>
      <c r="V622" t="str">
        <f>IF(Derived_Metrics[[#This Row],[Discount]]&gt;0,"Discount Applied","No Discount")</f>
        <v>No Discount</v>
      </c>
      <c r="W622" t="str">
        <f>IF(Derived_Metrics[[#This Row],[Discount]]&gt;0.3,"High Discount","Low Discount")</f>
        <v>Low Discount</v>
      </c>
      <c r="X622" s="13">
        <f>SUMIFS(Derived_Metrics[Customer_Revenue_Share],Derived_Metrics[Customee_ Revenue _Rank],"&lt;="&amp;Derived_Metrics[[#This Row],[Customee_ Revenue _Rank]])</f>
        <v>0.76572488483420664</v>
      </c>
      <c r="Y622" t="str">
        <f>IF(Derived_Metrics[[#This Row],[Cumulative_Revenue_%]]&lt;=0.8,"Top 80% Revenue","Remaining 20% Revenue")</f>
        <v>Top 80% Revenue</v>
      </c>
    </row>
    <row r="623" spans="1:25" x14ac:dyDescent="0.25">
      <c r="A623" t="s">
        <v>2602</v>
      </c>
      <c r="B623" s="1">
        <v>43080</v>
      </c>
      <c r="C623" t="s">
        <v>2603</v>
      </c>
      <c r="D623" s="4">
        <f>SUMIFS(Derived_Metrics[Revenue],Derived_Metrics[Customer ID],Derived_Metrics[[#This Row],[Customer ID]])</f>
        <v>691.91200000000003</v>
      </c>
      <c r="E623" s="4">
        <f>SUMIFS(Derived_Metrics[Profit],Derived_Metrics[Customer ID],Derived_Metrics[[#This Row],[Customer ID]])</f>
        <v>25.616799999999998</v>
      </c>
      <c r="F623" s="5">
        <f>_xlfn.PERCENTRANK.INC(Derived_Metrics[Customer Revenue],Derived_Metrics[[#This Row],[Customer Revenue]])</f>
        <v>0.11700000000000001</v>
      </c>
      <c r="G623" s="5" t="str" cm="1">
        <f t="array" ref="G623">_xlfn.IFS(Derived_Metrics[[#This Row],[Customer Revenue Percentile]]&gt;=0.8,"High Value",Derived_Metrics[[#This Row],[Customer Revenue Percentile]]&gt;=0.4,"Medium Value",TRUE,"Low Value")</f>
        <v>Low Value</v>
      </c>
      <c r="H623" s="12">
        <f>_xlfn.RANK.EQ(Derived_Metrics[[#This Row],[Customer Revenue]],Derived_Metrics[Customer Revenue],0)</f>
        <v>1870</v>
      </c>
      <c r="I623" s="15">
        <f>Derived_Metrics[[#This Row],[Customer Revenue]]/SUM(Derived_Metrics[Customer Revenue])</f>
        <v>4.4412501627846047E-5</v>
      </c>
      <c r="J623" t="s">
        <v>2605</v>
      </c>
      <c r="K623" s="5">
        <f>SUMIFS(Derived_Metrics[Revenue],Derived_Metrics[Product ID],Derived_Metrics[[#This Row],[Product ID]])</f>
        <v>6085.8899999999994</v>
      </c>
      <c r="L623" s="5">
        <f>SUMIFS(Derived_Metrics[Profit],Derived_Metrics[Product ID],Derived_Metrics[[#This Row],[Product ID]])</f>
        <v>254.82440000000005</v>
      </c>
      <c r="M623" s="5" t="str">
        <f>IF(AND(Derived_Metrics[[#This Row],[Product Revenue]]&gt;AVERAGE(Derived_Metrics[Product Revenue]),Derived_Metrics[[#This Row],[Product Profit]]&lt;0),"high sales Low Profit","Normal")</f>
        <v>Normal</v>
      </c>
      <c r="N623">
        <v>113.88800000000001</v>
      </c>
      <c r="O623">
        <v>2</v>
      </c>
      <c r="P623">
        <v>0.2</v>
      </c>
      <c r="Q623">
        <v>9.9651999999999994</v>
      </c>
      <c r="R623">
        <f>Derived_Metrics[[#This Row],[Selling Price]]*Derived_Metrics[[#This Row],[Quantity]]</f>
        <v>227.77600000000001</v>
      </c>
      <c r="S623" s="2">
        <f>IF(Derived_Metrics[[#This Row],[Revenue]]=0,0,Derived_Metrics[[#This Row],[Profit]]/Derived_Metrics[[#This Row],[Revenue]])</f>
        <v>4.3749999999999997E-2</v>
      </c>
      <c r="T623" t="str">
        <f>IF(Derived_Metrics[[#This Row],[Profit]]&lt;0, "Loss","Profit")</f>
        <v>Profit</v>
      </c>
      <c r="U623" s="5">
        <f>Derived_Metrics[[#This Row],[Selling Price]]*Derived_Metrics[[#This Row],[Quantity]]*Derived_Metrics[[#This Row],[Discount]]</f>
        <v>45.555200000000006</v>
      </c>
      <c r="V623" t="str">
        <f>IF(Derived_Metrics[[#This Row],[Discount]]&gt;0,"Discount Applied","No Discount")</f>
        <v>Discount Applied</v>
      </c>
      <c r="W623" t="str">
        <f>IF(Derived_Metrics[[#This Row],[Discount]]&gt;0.3,"High Discount","Low Discount")</f>
        <v>Low Discount</v>
      </c>
      <c r="X623" s="13">
        <f>SUMIFS(Derived_Metrics[Customer_Revenue_Share],Derived_Metrics[Customee_ Revenue _Rank],"&lt;="&amp;Derived_Metrics[[#This Row],[Customee_ Revenue _Rank]])</f>
        <v>0.99492134129445675</v>
      </c>
      <c r="Y623" t="str">
        <f>IF(Derived_Metrics[[#This Row],[Cumulative_Revenue_%]]&lt;=0.8,"Top 80% Revenue","Remaining 20% Revenue")</f>
        <v>Remaining 20% Revenue</v>
      </c>
    </row>
    <row r="624" spans="1:25" x14ac:dyDescent="0.25">
      <c r="A624" t="s">
        <v>2602</v>
      </c>
      <c r="B624" s="1">
        <v>43080</v>
      </c>
      <c r="C624" t="s">
        <v>2603</v>
      </c>
      <c r="D624" s="4">
        <f>SUMIFS(Derived_Metrics[Revenue],Derived_Metrics[Customer ID],Derived_Metrics[[#This Row],[Customer ID]])</f>
        <v>691.91200000000003</v>
      </c>
      <c r="E624" s="4">
        <f>SUMIFS(Derived_Metrics[Profit],Derived_Metrics[Customer ID],Derived_Metrics[[#This Row],[Customer ID]])</f>
        <v>25.616799999999998</v>
      </c>
      <c r="F624" s="5">
        <f>_xlfn.PERCENTRANK.INC(Derived_Metrics[Customer Revenue],Derived_Metrics[[#This Row],[Customer Revenue]])</f>
        <v>0.11700000000000001</v>
      </c>
      <c r="G624" s="5" t="str" cm="1">
        <f t="array" ref="G624">_xlfn.IFS(Derived_Metrics[[#This Row],[Customer Revenue Percentile]]&gt;=0.8,"High Value",Derived_Metrics[[#This Row],[Customer Revenue Percentile]]&gt;=0.4,"Medium Value",TRUE,"Low Value")</f>
        <v>Low Value</v>
      </c>
      <c r="H624" s="12">
        <f>_xlfn.RANK.EQ(Derived_Metrics[[#This Row],[Customer Revenue]],Derived_Metrics[Customer Revenue],0)</f>
        <v>1870</v>
      </c>
      <c r="I624" s="15">
        <f>Derived_Metrics[[#This Row],[Customer Revenue]]/SUM(Derived_Metrics[Customer Revenue])</f>
        <v>4.4412501627846047E-5</v>
      </c>
      <c r="J624" t="s">
        <v>2607</v>
      </c>
      <c r="K624" s="5">
        <f>SUMIFS(Derived_Metrics[Revenue],Derived_Metrics[Product ID],Derived_Metrics[[#This Row],[Product ID]])</f>
        <v>1149.876</v>
      </c>
      <c r="L624" s="5">
        <f>SUMIFS(Derived_Metrics[Profit],Derived_Metrics[Product ID],Derived_Metrics[[#This Row],[Product ID]])</f>
        <v>51.105599999999995</v>
      </c>
      <c r="M624" s="5" t="str">
        <f>IF(AND(Derived_Metrics[[#This Row],[Product Revenue]]&gt;AVERAGE(Derived_Metrics[Product Revenue]),Derived_Metrics[[#This Row],[Product Profit]]&lt;0),"high sales Low Profit","Normal")</f>
        <v>Normal</v>
      </c>
      <c r="N624">
        <v>113.568</v>
      </c>
      <c r="O624">
        <v>2</v>
      </c>
      <c r="P624">
        <v>0.2</v>
      </c>
      <c r="Q624">
        <v>-5.6783999999999999</v>
      </c>
      <c r="R624">
        <f>Derived_Metrics[[#This Row],[Selling Price]]*Derived_Metrics[[#This Row],[Quantity]]</f>
        <v>227.136</v>
      </c>
      <c r="S624" s="2">
        <f>IF(Derived_Metrics[[#This Row],[Revenue]]=0,0,Derived_Metrics[[#This Row],[Profit]]/Derived_Metrics[[#This Row],[Revenue]])</f>
        <v>-2.5000000000000001E-2</v>
      </c>
      <c r="T624" t="str">
        <f>IF(Derived_Metrics[[#This Row],[Profit]]&lt;0, "Loss","Profit")</f>
        <v>Loss</v>
      </c>
      <c r="U624" s="5">
        <f>Derived_Metrics[[#This Row],[Selling Price]]*Derived_Metrics[[#This Row],[Quantity]]*Derived_Metrics[[#This Row],[Discount]]</f>
        <v>45.427199999999999</v>
      </c>
      <c r="V624" t="str">
        <f>IF(Derived_Metrics[[#This Row],[Discount]]&gt;0,"Discount Applied","No Discount")</f>
        <v>Discount Applied</v>
      </c>
      <c r="W624" t="str">
        <f>IF(Derived_Metrics[[#This Row],[Discount]]&gt;0.3,"High Discount","Low Discount")</f>
        <v>Low Discount</v>
      </c>
      <c r="X624" s="13">
        <f>SUMIFS(Derived_Metrics[Customer_Revenue_Share],Derived_Metrics[Customee_ Revenue _Rank],"&lt;="&amp;Derived_Metrics[[#This Row],[Customee_ Revenue _Rank]])</f>
        <v>0.99492134129445675</v>
      </c>
      <c r="Y624" t="str">
        <f>IF(Derived_Metrics[[#This Row],[Cumulative_Revenue_%]]&lt;=0.8,"Top 80% Revenue","Remaining 20% Revenue")</f>
        <v>Remaining 20% Revenue</v>
      </c>
    </row>
    <row r="625" spans="1:25" x14ac:dyDescent="0.25">
      <c r="A625" t="s">
        <v>2609</v>
      </c>
      <c r="B625" s="1">
        <v>42913</v>
      </c>
      <c r="C625" t="s">
        <v>2611</v>
      </c>
      <c r="D625" s="4">
        <f>SUMIFS(Derived_Metrics[Revenue],Derived_Metrics[Customer ID],Derived_Metrics[[#This Row],[Customer ID]])</f>
        <v>6987.482</v>
      </c>
      <c r="E625" s="4">
        <f>SUMIFS(Derived_Metrics[Profit],Derived_Metrics[Customer ID],Derived_Metrics[[#This Row],[Customer ID]])</f>
        <v>132.137</v>
      </c>
      <c r="F625" s="5">
        <f>_xlfn.PERCENTRANK.INC(Derived_Metrics[Customer Revenue],Derived_Metrics[[#This Row],[Customer Revenue]])</f>
        <v>0.64600000000000002</v>
      </c>
      <c r="G625" s="5" t="str" cm="1">
        <f t="array" ref="G625">_xlfn.IFS(Derived_Metrics[[#This Row],[Customer Revenue Percentile]]&gt;=0.8,"High Value",Derived_Metrics[[#This Row],[Customer Revenue Percentile]]&gt;=0.4,"Medium Value",TRUE,"Low Value")</f>
        <v>Medium Value</v>
      </c>
      <c r="H625" s="12">
        <f>_xlfn.RANK.EQ(Derived_Metrics[[#This Row],[Customer Revenue]],Derived_Metrics[Customer Revenue],0)</f>
        <v>750</v>
      </c>
      <c r="I625" s="15">
        <f>Derived_Metrics[[#This Row],[Customer Revenue]]/SUM(Derived_Metrics[Customer Revenue])</f>
        <v>4.4851304168672454E-4</v>
      </c>
      <c r="J625" t="s">
        <v>661</v>
      </c>
      <c r="K625" s="5">
        <f>SUMIFS(Derived_Metrics[Revenue],Derived_Metrics[Product ID],Derived_Metrics[[#This Row],[Product ID]])</f>
        <v>21499.842000000004</v>
      </c>
      <c r="L625" s="5">
        <f>SUMIFS(Derived_Metrics[Profit],Derived_Metrics[Product ID],Derived_Metrics[[#This Row],[Product ID]])</f>
        <v>234.23400000000001</v>
      </c>
      <c r="M625" s="5" t="str">
        <f>IF(AND(Derived_Metrics[[#This Row],[Product Revenue]]&gt;AVERAGE(Derived_Metrics[Product Revenue]),Derived_Metrics[[#This Row],[Product Profit]]&lt;0),"high sales Low Profit","Normal")</f>
        <v>Normal</v>
      </c>
      <c r="N625">
        <v>191.64599999999999</v>
      </c>
      <c r="O625">
        <v>3</v>
      </c>
      <c r="P625">
        <v>0.1</v>
      </c>
      <c r="Q625">
        <v>31.940999999999999</v>
      </c>
      <c r="R625">
        <f>Derived_Metrics[[#This Row],[Selling Price]]*Derived_Metrics[[#This Row],[Quantity]]</f>
        <v>574.93799999999999</v>
      </c>
      <c r="S625" s="2">
        <f>IF(Derived_Metrics[[#This Row],[Revenue]]=0,0,Derived_Metrics[[#This Row],[Profit]]/Derived_Metrics[[#This Row],[Revenue]])</f>
        <v>5.5555555555555552E-2</v>
      </c>
      <c r="T625" t="str">
        <f>IF(Derived_Metrics[[#This Row],[Profit]]&lt;0, "Loss","Profit")</f>
        <v>Profit</v>
      </c>
      <c r="U625" s="5">
        <f>Derived_Metrics[[#This Row],[Selling Price]]*Derived_Metrics[[#This Row],[Quantity]]*Derived_Metrics[[#This Row],[Discount]]</f>
        <v>57.4938</v>
      </c>
      <c r="V625" t="str">
        <f>IF(Derived_Metrics[[#This Row],[Discount]]&gt;0,"Discount Applied","No Discount")</f>
        <v>Discount Applied</v>
      </c>
      <c r="W625" t="str">
        <f>IF(Derived_Metrics[[#This Row],[Discount]]&gt;0.3,"High Discount","Low Discount")</f>
        <v>Low Discount</v>
      </c>
      <c r="X625" s="13">
        <f>SUMIFS(Derived_Metrics[Customer_Revenue_Share],Derived_Metrics[Customee_ Revenue _Rank],"&lt;="&amp;Derived_Metrics[[#This Row],[Customee_ Revenue _Rank]])</f>
        <v>0.76662191091758014</v>
      </c>
      <c r="Y625" t="str">
        <f>IF(Derived_Metrics[[#This Row],[Cumulative_Revenue_%]]&lt;=0.8,"Top 80% Revenue","Remaining 20% Revenue")</f>
        <v>Top 80% Revenue</v>
      </c>
    </row>
    <row r="626" spans="1:25" x14ac:dyDescent="0.25">
      <c r="A626" t="s">
        <v>2613</v>
      </c>
      <c r="B626" s="1">
        <v>43085</v>
      </c>
      <c r="C626" t="s">
        <v>2616</v>
      </c>
      <c r="D626" s="4">
        <f>SUMIFS(Derived_Metrics[Revenue],Derived_Metrics[Customer ID],Derived_Metrics[[#This Row],[Customer ID]])</f>
        <v>811.11400000000003</v>
      </c>
      <c r="E626" s="4">
        <f>SUMIFS(Derived_Metrics[Profit],Derived_Metrics[Customer ID],Derived_Metrics[[#This Row],[Customer ID]])</f>
        <v>51.380499999999998</v>
      </c>
      <c r="F626" s="5">
        <f>_xlfn.PERCENTRANK.INC(Derived_Metrics[Customer Revenue],Derived_Metrics[[#This Row],[Customer Revenue]])</f>
        <v>0.13600000000000001</v>
      </c>
      <c r="G626" s="5" t="str" cm="1">
        <f t="array" ref="G626">_xlfn.IFS(Derived_Metrics[[#This Row],[Customer Revenue Percentile]]&gt;=0.8,"High Value",Derived_Metrics[[#This Row],[Customer Revenue Percentile]]&gt;=0.4,"Medium Value",TRUE,"Low Value")</f>
        <v>Low Value</v>
      </c>
      <c r="H626" s="12">
        <f>_xlfn.RANK.EQ(Derived_Metrics[[#This Row],[Customer Revenue]],Derived_Metrics[Customer Revenue],0)</f>
        <v>1828</v>
      </c>
      <c r="I626" s="15">
        <f>Derived_Metrics[[#This Row],[Customer Revenue]]/SUM(Derived_Metrics[Customer Revenue])</f>
        <v>5.2063848936524756E-5</v>
      </c>
      <c r="J626" t="s">
        <v>67</v>
      </c>
      <c r="K626" s="5">
        <f>SUMIFS(Derived_Metrics[Revenue],Derived_Metrics[Product ID],Derived_Metrics[[#This Row],[Product ID]])</f>
        <v>2467.4320000000002</v>
      </c>
      <c r="L626" s="5">
        <f>SUMIFS(Derived_Metrics[Profit],Derived_Metrics[Product ID],Derived_Metrics[[#This Row],[Product ID]])</f>
        <v>76.979799999999997</v>
      </c>
      <c r="M626" s="5" t="str">
        <f>IF(AND(Derived_Metrics[[#This Row],[Product Revenue]]&gt;AVERAGE(Derived_Metrics[Product Revenue]),Derived_Metrics[[#This Row],[Product Profit]]&lt;0),"high sales Low Profit","Normal")</f>
        <v>Normal</v>
      </c>
      <c r="N626">
        <v>81.567999999999998</v>
      </c>
      <c r="O626">
        <v>2</v>
      </c>
      <c r="P626">
        <v>0.2</v>
      </c>
      <c r="Q626">
        <v>9.1763999999999992</v>
      </c>
      <c r="R626">
        <f>Derived_Metrics[[#This Row],[Selling Price]]*Derived_Metrics[[#This Row],[Quantity]]</f>
        <v>163.136</v>
      </c>
      <c r="S626" s="2">
        <f>IF(Derived_Metrics[[#This Row],[Revenue]]=0,0,Derived_Metrics[[#This Row],[Profit]]/Derived_Metrics[[#This Row],[Revenue]])</f>
        <v>5.6249999999999994E-2</v>
      </c>
      <c r="T626" t="str">
        <f>IF(Derived_Metrics[[#This Row],[Profit]]&lt;0, "Loss","Profit")</f>
        <v>Profit</v>
      </c>
      <c r="U626" s="5">
        <f>Derived_Metrics[[#This Row],[Selling Price]]*Derived_Metrics[[#This Row],[Quantity]]*Derived_Metrics[[#This Row],[Discount]]</f>
        <v>32.627200000000002</v>
      </c>
      <c r="V626" t="str">
        <f>IF(Derived_Metrics[[#This Row],[Discount]]&gt;0,"Discount Applied","No Discount")</f>
        <v>Discount Applied</v>
      </c>
      <c r="W626" t="str">
        <f>IF(Derived_Metrics[[#This Row],[Discount]]&gt;0.3,"High Discount","Low Discount")</f>
        <v>Low Discount</v>
      </c>
      <c r="X626" s="13">
        <f>SUMIFS(Derived_Metrics[Customer_Revenue_Share],Derived_Metrics[Customee_ Revenue _Rank],"&lt;="&amp;Derived_Metrics[[#This Row],[Customee_ Revenue _Rank]])</f>
        <v>0.99300421097808078</v>
      </c>
      <c r="Y626" t="str">
        <f>IF(Derived_Metrics[[#This Row],[Cumulative_Revenue_%]]&lt;=0.8,"Top 80% Revenue","Remaining 20% Revenue")</f>
        <v>Remaining 20% Revenue</v>
      </c>
    </row>
    <row r="627" spans="1:25" x14ac:dyDescent="0.25">
      <c r="A627" t="s">
        <v>2613</v>
      </c>
      <c r="B627" s="1">
        <v>43085</v>
      </c>
      <c r="C627" t="s">
        <v>2616</v>
      </c>
      <c r="D627" s="4">
        <f>SUMIFS(Derived_Metrics[Revenue],Derived_Metrics[Customer ID],Derived_Metrics[[#This Row],[Customer ID]])</f>
        <v>811.11400000000003</v>
      </c>
      <c r="E627" s="4">
        <f>SUMIFS(Derived_Metrics[Profit],Derived_Metrics[Customer ID],Derived_Metrics[[#This Row],[Customer ID]])</f>
        <v>51.380499999999998</v>
      </c>
      <c r="F627" s="5">
        <f>_xlfn.PERCENTRANK.INC(Derived_Metrics[Customer Revenue],Derived_Metrics[[#This Row],[Customer Revenue]])</f>
        <v>0.13600000000000001</v>
      </c>
      <c r="G627" s="5" t="str" cm="1">
        <f t="array" ref="G627">_xlfn.IFS(Derived_Metrics[[#This Row],[Customer Revenue Percentile]]&gt;=0.8,"High Value",Derived_Metrics[[#This Row],[Customer Revenue Percentile]]&gt;=0.4,"Medium Value",TRUE,"Low Value")</f>
        <v>Low Value</v>
      </c>
      <c r="H627" s="12">
        <f>_xlfn.RANK.EQ(Derived_Metrics[[#This Row],[Customer Revenue]],Derived_Metrics[Customer Revenue],0)</f>
        <v>1828</v>
      </c>
      <c r="I627" s="15">
        <f>Derived_Metrics[[#This Row],[Customer Revenue]]/SUM(Derived_Metrics[Customer Revenue])</f>
        <v>5.2063848936524756E-5</v>
      </c>
      <c r="J627" t="s">
        <v>270</v>
      </c>
      <c r="K627" s="5">
        <f>SUMIFS(Derived_Metrics[Revenue],Derived_Metrics[Product ID],Derived_Metrics[[#This Row],[Product ID]])</f>
        <v>12858.657999999999</v>
      </c>
      <c r="L627" s="5">
        <f>SUMIFS(Derived_Metrics[Profit],Derived_Metrics[Product ID],Derived_Metrics[[#This Row],[Product ID]])</f>
        <v>245.99700000000001</v>
      </c>
      <c r="M627" s="5" t="str">
        <f>IF(AND(Derived_Metrics[[#This Row],[Product Revenue]]&gt;AVERAGE(Derived_Metrics[Product Revenue]),Derived_Metrics[[#This Row],[Product Profit]]&lt;0),"high sales Low Profit","Normal")</f>
        <v>Normal</v>
      </c>
      <c r="N627">
        <v>97.183999999999997</v>
      </c>
      <c r="O627">
        <v>2</v>
      </c>
      <c r="P627">
        <v>0.2</v>
      </c>
      <c r="Q627">
        <v>6.0739999999999998</v>
      </c>
      <c r="R627">
        <f>Derived_Metrics[[#This Row],[Selling Price]]*Derived_Metrics[[#This Row],[Quantity]]</f>
        <v>194.36799999999999</v>
      </c>
      <c r="S627" s="2">
        <f>IF(Derived_Metrics[[#This Row],[Revenue]]=0,0,Derived_Metrics[[#This Row],[Profit]]/Derived_Metrics[[#This Row],[Revenue]])</f>
        <v>3.125E-2</v>
      </c>
      <c r="T627" t="str">
        <f>IF(Derived_Metrics[[#This Row],[Profit]]&lt;0, "Loss","Profit")</f>
        <v>Profit</v>
      </c>
      <c r="U627" s="5">
        <f>Derived_Metrics[[#This Row],[Selling Price]]*Derived_Metrics[[#This Row],[Quantity]]*Derived_Metrics[[#This Row],[Discount]]</f>
        <v>38.873600000000003</v>
      </c>
      <c r="V627" t="str">
        <f>IF(Derived_Metrics[[#This Row],[Discount]]&gt;0,"Discount Applied","No Discount")</f>
        <v>Discount Applied</v>
      </c>
      <c r="W627" t="str">
        <f>IF(Derived_Metrics[[#This Row],[Discount]]&gt;0.3,"High Discount","Low Discount")</f>
        <v>Low Discount</v>
      </c>
      <c r="X627" s="13">
        <f>SUMIFS(Derived_Metrics[Customer_Revenue_Share],Derived_Metrics[Customee_ Revenue _Rank],"&lt;="&amp;Derived_Metrics[[#This Row],[Customee_ Revenue _Rank]])</f>
        <v>0.99300421097808078</v>
      </c>
      <c r="Y627" t="str">
        <f>IF(Derived_Metrics[[#This Row],[Cumulative_Revenue_%]]&lt;=0.8,"Top 80% Revenue","Remaining 20% Revenue")</f>
        <v>Remaining 20% Revenue</v>
      </c>
    </row>
    <row r="628" spans="1:25" x14ac:dyDescent="0.25">
      <c r="A628" t="s">
        <v>2613</v>
      </c>
      <c r="B628" s="1">
        <v>43085</v>
      </c>
      <c r="C628" t="s">
        <v>2616</v>
      </c>
      <c r="D628" s="4">
        <f>SUMIFS(Derived_Metrics[Revenue],Derived_Metrics[Customer ID],Derived_Metrics[[#This Row],[Customer ID]])</f>
        <v>811.11400000000003</v>
      </c>
      <c r="E628" s="4">
        <f>SUMIFS(Derived_Metrics[Profit],Derived_Metrics[Customer ID],Derived_Metrics[[#This Row],[Customer ID]])</f>
        <v>51.380499999999998</v>
      </c>
      <c r="F628" s="5">
        <f>_xlfn.PERCENTRANK.INC(Derived_Metrics[Customer Revenue],Derived_Metrics[[#This Row],[Customer Revenue]])</f>
        <v>0.13600000000000001</v>
      </c>
      <c r="G628" s="5" t="str" cm="1">
        <f t="array" ref="G628">_xlfn.IFS(Derived_Metrics[[#This Row],[Customer Revenue Percentile]]&gt;=0.8,"High Value",Derived_Metrics[[#This Row],[Customer Revenue Percentile]]&gt;=0.4,"Medium Value",TRUE,"Low Value")</f>
        <v>Low Value</v>
      </c>
      <c r="H628" s="12">
        <f>_xlfn.RANK.EQ(Derived_Metrics[[#This Row],[Customer Revenue]],Derived_Metrics[Customer Revenue],0)</f>
        <v>1828</v>
      </c>
      <c r="I628" s="15">
        <f>Derived_Metrics[[#This Row],[Customer Revenue]]/SUM(Derived_Metrics[Customer Revenue])</f>
        <v>5.2063848936524756E-5</v>
      </c>
      <c r="J628" t="s">
        <v>2618</v>
      </c>
      <c r="K628" s="5">
        <f>SUMIFS(Derived_Metrics[Revenue],Derived_Metrics[Product ID],Derived_Metrics[[#This Row],[Product ID]])</f>
        <v>936.62400000000002</v>
      </c>
      <c r="L628" s="5">
        <f>SUMIFS(Derived_Metrics[Profit],Derived_Metrics[Product ID],Derived_Metrics[[#This Row],[Product ID]])</f>
        <v>73.944000000000003</v>
      </c>
      <c r="M628" s="5" t="str">
        <f>IF(AND(Derived_Metrics[[#This Row],[Product Revenue]]&gt;AVERAGE(Derived_Metrics[Product Revenue]),Derived_Metrics[[#This Row],[Product Profit]]&lt;0),"high sales Low Profit","Normal")</f>
        <v>Normal</v>
      </c>
      <c r="N628">
        <v>18.96</v>
      </c>
      <c r="O628">
        <v>2</v>
      </c>
      <c r="P628">
        <v>0</v>
      </c>
      <c r="Q628">
        <v>7.5839999999999996</v>
      </c>
      <c r="R628">
        <f>Derived_Metrics[[#This Row],[Selling Price]]*Derived_Metrics[[#This Row],[Quantity]]</f>
        <v>37.92</v>
      </c>
      <c r="S628" s="2">
        <f>IF(Derived_Metrics[[#This Row],[Revenue]]=0,0,Derived_Metrics[[#This Row],[Profit]]/Derived_Metrics[[#This Row],[Revenue]])</f>
        <v>0.19999999999999998</v>
      </c>
      <c r="T628" t="str">
        <f>IF(Derived_Metrics[[#This Row],[Profit]]&lt;0, "Loss","Profit")</f>
        <v>Profit</v>
      </c>
      <c r="U628" s="5">
        <f>Derived_Metrics[[#This Row],[Selling Price]]*Derived_Metrics[[#This Row],[Quantity]]*Derived_Metrics[[#This Row],[Discount]]</f>
        <v>0</v>
      </c>
      <c r="V628" t="str">
        <f>IF(Derived_Metrics[[#This Row],[Discount]]&gt;0,"Discount Applied","No Discount")</f>
        <v>No Discount</v>
      </c>
      <c r="W628" t="str">
        <f>IF(Derived_Metrics[[#This Row],[Discount]]&gt;0.3,"High Discount","Low Discount")</f>
        <v>Low Discount</v>
      </c>
      <c r="X628" s="13">
        <f>SUMIFS(Derived_Metrics[Customer_Revenue_Share],Derived_Metrics[Customee_ Revenue _Rank],"&lt;="&amp;Derived_Metrics[[#This Row],[Customee_ Revenue _Rank]])</f>
        <v>0.99300421097808078</v>
      </c>
      <c r="Y628" t="str">
        <f>IF(Derived_Metrics[[#This Row],[Cumulative_Revenue_%]]&lt;=0.8,"Top 80% Revenue","Remaining 20% Revenue")</f>
        <v>Remaining 20% Revenue</v>
      </c>
    </row>
    <row r="629" spans="1:25" x14ac:dyDescent="0.25">
      <c r="A629" t="s">
        <v>2620</v>
      </c>
      <c r="B629" s="1">
        <v>42000</v>
      </c>
      <c r="C629" t="s">
        <v>2622</v>
      </c>
      <c r="D629" s="4">
        <f>SUMIFS(Derived_Metrics[Revenue],Derived_Metrics[Customer ID],Derived_Metrics[[#This Row],[Customer ID]])</f>
        <v>197.71199999999999</v>
      </c>
      <c r="E629" s="4">
        <f>SUMIFS(Derived_Metrics[Profit],Derived_Metrics[Customer ID],Derived_Metrics[[#This Row],[Customer ID]])</f>
        <v>-19.7712</v>
      </c>
      <c r="F629" s="5">
        <f>_xlfn.PERCENTRANK.INC(Derived_Metrics[Customer Revenue],Derived_Metrics[[#This Row],[Customer Revenue]])</f>
        <v>3.5000000000000003E-2</v>
      </c>
      <c r="G629" s="5" t="str" cm="1">
        <f t="array" ref="G629">_xlfn.IFS(Derived_Metrics[[#This Row],[Customer Revenue Percentile]]&gt;=0.8,"High Value",Derived_Metrics[[#This Row],[Customer Revenue Percentile]]&gt;=0.4,"Medium Value",TRUE,"Low Value")</f>
        <v>Low Value</v>
      </c>
      <c r="H629" s="12">
        <f>_xlfn.RANK.EQ(Derived_Metrics[[#This Row],[Customer Revenue]],Derived_Metrics[Customer Revenue],0)</f>
        <v>2046</v>
      </c>
      <c r="I629" s="15">
        <f>Derived_Metrics[[#This Row],[Customer Revenue]]/SUM(Derived_Metrics[Customer Revenue])</f>
        <v>1.2690753335459852E-5</v>
      </c>
      <c r="J629" t="s">
        <v>1518</v>
      </c>
      <c r="K629" s="5">
        <f>SUMIFS(Derived_Metrics[Revenue],Derived_Metrics[Product ID],Derived_Metrics[[#This Row],[Product ID]])</f>
        <v>5732.1120000000001</v>
      </c>
      <c r="L629" s="5">
        <f>SUMIFS(Derived_Metrics[Profit],Derived_Metrics[Product ID],Derived_Metrics[[#This Row],[Product ID]])</f>
        <v>176.32469999999998</v>
      </c>
      <c r="M629" s="5" t="str">
        <f>IF(AND(Derived_Metrics[[#This Row],[Product Revenue]]&gt;AVERAGE(Derived_Metrics[Product Revenue]),Derived_Metrics[[#This Row],[Product Profit]]&lt;0),"high sales Low Profit","Normal")</f>
        <v>Normal</v>
      </c>
      <c r="N629">
        <v>32.951999999999998</v>
      </c>
      <c r="O629">
        <v>6</v>
      </c>
      <c r="P629">
        <v>0.6</v>
      </c>
      <c r="Q629">
        <v>-19.7712</v>
      </c>
      <c r="R629">
        <f>Derived_Metrics[[#This Row],[Selling Price]]*Derived_Metrics[[#This Row],[Quantity]]</f>
        <v>197.71199999999999</v>
      </c>
      <c r="S629" s="2">
        <f>IF(Derived_Metrics[[#This Row],[Revenue]]=0,0,Derived_Metrics[[#This Row],[Profit]]/Derived_Metrics[[#This Row],[Revenue]])</f>
        <v>-0.1</v>
      </c>
      <c r="T629" t="str">
        <f>IF(Derived_Metrics[[#This Row],[Profit]]&lt;0, "Loss","Profit")</f>
        <v>Loss</v>
      </c>
      <c r="U629" s="5">
        <f>Derived_Metrics[[#This Row],[Selling Price]]*Derived_Metrics[[#This Row],[Quantity]]*Derived_Metrics[[#This Row],[Discount]]</f>
        <v>118.62719999999999</v>
      </c>
      <c r="V629" t="str">
        <f>IF(Derived_Metrics[[#This Row],[Discount]]&gt;0,"Discount Applied","No Discount")</f>
        <v>Discount Applied</v>
      </c>
      <c r="W629" t="str">
        <f>IF(Derived_Metrics[[#This Row],[Discount]]&gt;0.3,"High Discount","Low Discount")</f>
        <v>High Discount</v>
      </c>
      <c r="X629" s="13">
        <f>SUMIFS(Derived_Metrics[Customer_Revenue_Share],Derived_Metrics[Customee_ Revenue _Rank],"&lt;="&amp;Derived_Metrics[[#This Row],[Customee_ Revenue _Rank]])</f>
        <v>0.99955287284311567</v>
      </c>
      <c r="Y629" t="str">
        <f>IF(Derived_Metrics[[#This Row],[Cumulative_Revenue_%]]&lt;=0.8,"Top 80% Revenue","Remaining 20% Revenue")</f>
        <v>Remaining 20% Revenue</v>
      </c>
    </row>
    <row r="630" spans="1:25" x14ac:dyDescent="0.25">
      <c r="A630" t="s">
        <v>2625</v>
      </c>
      <c r="B630" s="1">
        <v>42897</v>
      </c>
      <c r="C630" t="s">
        <v>2626</v>
      </c>
      <c r="D630" s="4">
        <f>SUMIFS(Derived_Metrics[Revenue],Derived_Metrics[Customer ID],Derived_Metrics[[#This Row],[Customer ID]])</f>
        <v>2060.732</v>
      </c>
      <c r="E630" s="4">
        <f>SUMIFS(Derived_Metrics[Profit],Derived_Metrics[Customer ID],Derived_Metrics[[#This Row],[Customer ID]])</f>
        <v>103.6426</v>
      </c>
      <c r="F630" s="5">
        <f>_xlfn.PERCENTRANK.INC(Derived_Metrics[Customer Revenue],Derived_Metrics[[#This Row],[Customer Revenue]])</f>
        <v>0.28199999999999997</v>
      </c>
      <c r="G630" s="5" t="str" cm="1">
        <f t="array" ref="G630">_xlfn.IFS(Derived_Metrics[[#This Row],[Customer Revenue Percentile]]&gt;=0.8,"High Value",Derived_Metrics[[#This Row],[Customer Revenue Percentile]]&gt;=0.4,"Medium Value",TRUE,"Low Value")</f>
        <v>Low Value</v>
      </c>
      <c r="H630" s="12">
        <f>_xlfn.RANK.EQ(Derived_Metrics[[#This Row],[Customer Revenue]],Derived_Metrics[Customer Revenue],0)</f>
        <v>1520</v>
      </c>
      <c r="I630" s="15">
        <f>Derived_Metrics[[#This Row],[Customer Revenue]]/SUM(Derived_Metrics[Customer Revenue])</f>
        <v>1.3227442695683039E-4</v>
      </c>
      <c r="J630" t="s">
        <v>2353</v>
      </c>
      <c r="K630" s="5">
        <f>SUMIFS(Derived_Metrics[Revenue],Derived_Metrics[Product ID],Derived_Metrics[[#This Row],[Product ID]])</f>
        <v>417.012</v>
      </c>
      <c r="L630" s="5">
        <f>SUMIFS(Derived_Metrics[Profit],Derived_Metrics[Product ID],Derived_Metrics[[#This Row],[Product ID]])</f>
        <v>23.324400000000004</v>
      </c>
      <c r="M630" s="5" t="str">
        <f>IF(AND(Derived_Metrics[[#This Row],[Product Revenue]]&gt;AVERAGE(Derived_Metrics[Product Revenue]),Derived_Metrics[[#This Row],[Product Profit]]&lt;0),"high sales Low Profit","Normal")</f>
        <v>Normal</v>
      </c>
      <c r="N630">
        <v>28.271999999999998</v>
      </c>
      <c r="O630">
        <v>2</v>
      </c>
      <c r="P630">
        <v>0.2</v>
      </c>
      <c r="Q630">
        <v>6.3612000000000002</v>
      </c>
      <c r="R630">
        <f>Derived_Metrics[[#This Row],[Selling Price]]*Derived_Metrics[[#This Row],[Quantity]]</f>
        <v>56.543999999999997</v>
      </c>
      <c r="S630" s="2">
        <f>IF(Derived_Metrics[[#This Row],[Revenue]]=0,0,Derived_Metrics[[#This Row],[Profit]]/Derived_Metrics[[#This Row],[Revenue]])</f>
        <v>0.1125</v>
      </c>
      <c r="T630" t="str">
        <f>IF(Derived_Metrics[[#This Row],[Profit]]&lt;0, "Loss","Profit")</f>
        <v>Profit</v>
      </c>
      <c r="U630" s="5">
        <f>Derived_Metrics[[#This Row],[Selling Price]]*Derived_Metrics[[#This Row],[Quantity]]*Derived_Metrics[[#This Row],[Discount]]</f>
        <v>11.3088</v>
      </c>
      <c r="V630" t="str">
        <f>IF(Derived_Metrics[[#This Row],[Discount]]&gt;0,"Discount Applied","No Discount")</f>
        <v>Discount Applied</v>
      </c>
      <c r="W630" t="str">
        <f>IF(Derived_Metrics[[#This Row],[Discount]]&gt;0.3,"High Discount","Low Discount")</f>
        <v>Low Discount</v>
      </c>
      <c r="X630" s="13">
        <f>SUMIFS(Derived_Metrics[Customer_Revenue_Share],Derived_Metrics[Customee_ Revenue _Rank],"&lt;="&amp;Derived_Metrics[[#This Row],[Customee_ Revenue _Rank]])</f>
        <v>0.96544465297003002</v>
      </c>
      <c r="Y630" t="str">
        <f>IF(Derived_Metrics[[#This Row],[Cumulative_Revenue_%]]&lt;=0.8,"Top 80% Revenue","Remaining 20% Revenue")</f>
        <v>Remaining 20% Revenue</v>
      </c>
    </row>
    <row r="631" spans="1:25" x14ac:dyDescent="0.25">
      <c r="A631" t="s">
        <v>2628</v>
      </c>
      <c r="B631" s="1">
        <v>42190</v>
      </c>
      <c r="C631" t="s">
        <v>489</v>
      </c>
      <c r="D631" s="4">
        <f>SUMIFS(Derived_Metrics[Revenue],Derived_Metrics[Customer ID],Derived_Metrics[[#This Row],[Customer ID]])</f>
        <v>12599.282400000002</v>
      </c>
      <c r="E631" s="4">
        <f>SUMIFS(Derived_Metrics[Profit],Derived_Metrics[Customer ID],Derived_Metrics[[#This Row],[Customer ID]])</f>
        <v>-316.94740000000002</v>
      </c>
      <c r="F631" s="5">
        <f>_xlfn.PERCENTRANK.INC(Derived_Metrics[Customer Revenue],Derived_Metrics[[#This Row],[Customer Revenue]])</f>
        <v>0.84</v>
      </c>
      <c r="G631" s="5" t="str" cm="1">
        <f t="array" ref="G631">_xlfn.IFS(Derived_Metrics[[#This Row],[Customer Revenue Percentile]]&gt;=0.8,"High Value",Derived_Metrics[[#This Row],[Customer Revenue Percentile]]&gt;=0.4,"Medium Value",TRUE,"Low Value")</f>
        <v>High Value</v>
      </c>
      <c r="H631" s="12">
        <f>_xlfn.RANK.EQ(Derived_Metrics[[#This Row],[Customer Revenue]],Derived_Metrics[Customer Revenue],0)</f>
        <v>337</v>
      </c>
      <c r="I631" s="15">
        <f>Derived_Metrics[[#This Row],[Customer Revenue]]/SUM(Derived_Metrics[Customer Revenue])</f>
        <v>8.0872372512644979E-4</v>
      </c>
      <c r="J631" t="s">
        <v>895</v>
      </c>
      <c r="K631" s="5">
        <f>SUMIFS(Derived_Metrics[Revenue],Derived_Metrics[Product ID],Derived_Metrics[[#This Row],[Product ID]])</f>
        <v>55615.938999999998</v>
      </c>
      <c r="L631" s="5">
        <f>SUMIFS(Derived_Metrics[Profit],Derived_Metrics[Product ID],Derived_Metrics[[#This Row],[Product ID]])</f>
        <v>-189.97610000000006</v>
      </c>
      <c r="M631" s="5" t="str">
        <f>IF(AND(Derived_Metrics[[#This Row],[Product Revenue]]&gt;AVERAGE(Derived_Metrics[Product Revenue]),Derived_Metrics[[#This Row],[Product Profit]]&lt;0),"high sales Low Profit","Normal")</f>
        <v>high sales Low Profit</v>
      </c>
      <c r="N631">
        <v>244.006</v>
      </c>
      <c r="O631">
        <v>2</v>
      </c>
      <c r="P631">
        <v>0.3</v>
      </c>
      <c r="Q631">
        <v>-31.372199999999999</v>
      </c>
      <c r="R631">
        <f>Derived_Metrics[[#This Row],[Selling Price]]*Derived_Metrics[[#This Row],[Quantity]]</f>
        <v>488.012</v>
      </c>
      <c r="S631" s="2">
        <f>IF(Derived_Metrics[[#This Row],[Revenue]]=0,0,Derived_Metrics[[#This Row],[Profit]]/Derived_Metrics[[#This Row],[Revenue]])</f>
        <v>-6.4285714285714279E-2</v>
      </c>
      <c r="T631" t="str">
        <f>IF(Derived_Metrics[[#This Row],[Profit]]&lt;0, "Loss","Profit")</f>
        <v>Loss</v>
      </c>
      <c r="U631" s="5">
        <f>Derived_Metrics[[#This Row],[Selling Price]]*Derived_Metrics[[#This Row],[Quantity]]*Derived_Metrics[[#This Row],[Discount]]</f>
        <v>146.40359999999998</v>
      </c>
      <c r="V631" t="str">
        <f>IF(Derived_Metrics[[#This Row],[Discount]]&gt;0,"Discount Applied","No Discount")</f>
        <v>Discount Applied</v>
      </c>
      <c r="W631" t="str">
        <f>IF(Derived_Metrics[[#This Row],[Discount]]&gt;0.3,"High Discount","Low Discount")</f>
        <v>Low Discount</v>
      </c>
      <c r="X631" s="13">
        <f>SUMIFS(Derived_Metrics[Customer_Revenue_Share],Derived_Metrics[Customee_ Revenue _Rank],"&lt;="&amp;Derived_Metrics[[#This Row],[Customee_ Revenue _Rank]])</f>
        <v>0.51012013276951207</v>
      </c>
      <c r="Y631" t="str">
        <f>IF(Derived_Metrics[[#This Row],[Cumulative_Revenue_%]]&lt;=0.8,"Top 80% Revenue","Remaining 20% Revenue")</f>
        <v>Top 80% Revenue</v>
      </c>
    </row>
    <row r="632" spans="1:25" x14ac:dyDescent="0.25">
      <c r="A632" t="s">
        <v>2630</v>
      </c>
      <c r="B632" s="1">
        <v>42837</v>
      </c>
      <c r="C632" t="s">
        <v>2631</v>
      </c>
      <c r="D632" s="4">
        <f>SUMIFS(Derived_Metrics[Revenue],Derived_Metrics[Customer ID],Derived_Metrics[[#This Row],[Customer ID]])</f>
        <v>5754.9380000000001</v>
      </c>
      <c r="E632" s="4">
        <f>SUMIFS(Derived_Metrics[Profit],Derived_Metrics[Customer ID],Derived_Metrics[[#This Row],[Customer ID]])</f>
        <v>-429.4726</v>
      </c>
      <c r="F632" s="5">
        <f>_xlfn.PERCENTRANK.INC(Derived_Metrics[Customer Revenue],Derived_Metrics[[#This Row],[Customer Revenue]])</f>
        <v>0.59</v>
      </c>
      <c r="G632" s="5" t="str" cm="1">
        <f t="array" ref="G632">_xlfn.IFS(Derived_Metrics[[#This Row],[Customer Revenue Percentile]]&gt;=0.8,"High Value",Derived_Metrics[[#This Row],[Customer Revenue Percentile]]&gt;=0.4,"Medium Value",TRUE,"Low Value")</f>
        <v>Medium Value</v>
      </c>
      <c r="H632" s="12">
        <f>_xlfn.RANK.EQ(Derived_Metrics[[#This Row],[Customer Revenue]],Derived_Metrics[Customer Revenue],0)</f>
        <v>866</v>
      </c>
      <c r="I632" s="15">
        <f>Derived_Metrics[[#This Row],[Customer Revenue]]/SUM(Derived_Metrics[Customer Revenue])</f>
        <v>3.693984109151931E-4</v>
      </c>
      <c r="J632" t="s">
        <v>2633</v>
      </c>
      <c r="K632" s="5">
        <f>SUMIFS(Derived_Metrics[Revenue],Derived_Metrics[Product ID],Derived_Metrics[[#This Row],[Product ID]])</f>
        <v>8454.0560000000005</v>
      </c>
      <c r="L632" s="5">
        <f>SUMIFS(Derived_Metrics[Profit],Derived_Metrics[Product ID],Derived_Metrics[[#This Row],[Product ID]])</f>
        <v>170.85120000000001</v>
      </c>
      <c r="M632" s="5" t="str">
        <f>IF(AND(Derived_Metrics[[#This Row],[Product Revenue]]&gt;AVERAGE(Derived_Metrics[Product Revenue]),Derived_Metrics[[#This Row],[Product Profit]]&lt;0),"high sales Low Profit","Normal")</f>
        <v>Normal</v>
      </c>
      <c r="N632">
        <v>188.55199999999999</v>
      </c>
      <c r="O632">
        <v>7</v>
      </c>
      <c r="P632">
        <v>0.3</v>
      </c>
      <c r="Q632">
        <v>-2.6936</v>
      </c>
      <c r="R632">
        <f>Derived_Metrics[[#This Row],[Selling Price]]*Derived_Metrics[[#This Row],[Quantity]]</f>
        <v>1319.864</v>
      </c>
      <c r="S632" s="2">
        <f>IF(Derived_Metrics[[#This Row],[Revenue]]=0,0,Derived_Metrics[[#This Row],[Profit]]/Derived_Metrics[[#This Row],[Revenue]])</f>
        <v>-2.040816326530612E-3</v>
      </c>
      <c r="T632" t="str">
        <f>IF(Derived_Metrics[[#This Row],[Profit]]&lt;0, "Loss","Profit")</f>
        <v>Loss</v>
      </c>
      <c r="U632" s="5">
        <f>Derived_Metrics[[#This Row],[Selling Price]]*Derived_Metrics[[#This Row],[Quantity]]*Derived_Metrics[[#This Row],[Discount]]</f>
        <v>395.95920000000001</v>
      </c>
      <c r="V632" t="str">
        <f>IF(Derived_Metrics[[#This Row],[Discount]]&gt;0,"Discount Applied","No Discount")</f>
        <v>Discount Applied</v>
      </c>
      <c r="W632" t="str">
        <f>IF(Derived_Metrics[[#This Row],[Discount]]&gt;0.3,"High Discount","Low Discount")</f>
        <v>Low Discount</v>
      </c>
      <c r="X632" s="13">
        <f>SUMIFS(Derived_Metrics[Customer_Revenue_Share],Derived_Metrics[Customee_ Revenue _Rank],"&lt;="&amp;Derived_Metrics[[#This Row],[Customee_ Revenue _Rank]])</f>
        <v>0.81492622424768901</v>
      </c>
      <c r="Y632" t="str">
        <f>IF(Derived_Metrics[[#This Row],[Cumulative_Revenue_%]]&lt;=0.8,"Top 80% Revenue","Remaining 20% Revenue")</f>
        <v>Remaining 20% Revenue</v>
      </c>
    </row>
    <row r="633" spans="1:25" x14ac:dyDescent="0.25">
      <c r="A633" t="s">
        <v>2635</v>
      </c>
      <c r="B633" s="1">
        <v>41652</v>
      </c>
      <c r="C633" t="s">
        <v>1703</v>
      </c>
      <c r="D633" s="4">
        <f>SUMIFS(Derived_Metrics[Revenue],Derived_Metrics[Customer ID],Derived_Metrics[[#This Row],[Customer ID]])</f>
        <v>20655</v>
      </c>
      <c r="E633" s="4">
        <f>SUMIFS(Derived_Metrics[Profit],Derived_Metrics[Customer ID],Derived_Metrics[[#This Row],[Customer ID]])</f>
        <v>409.19039999999995</v>
      </c>
      <c r="F633" s="5">
        <f>_xlfn.PERCENTRANK.INC(Derived_Metrics[Customer Revenue],Derived_Metrics[[#This Row],[Customer Revenue]])</f>
        <v>0.92700000000000005</v>
      </c>
      <c r="G633" s="5" t="str" cm="1">
        <f t="array" ref="G633">_xlfn.IFS(Derived_Metrics[[#This Row],[Customer Revenue Percentile]]&gt;=0.8,"High Value",Derived_Metrics[[#This Row],[Customer Revenue Percentile]]&gt;=0.4,"Medium Value",TRUE,"Low Value")</f>
        <v>High Value</v>
      </c>
      <c r="H633" s="12">
        <f>_xlfn.RANK.EQ(Derived_Metrics[[#This Row],[Customer Revenue]],Derived_Metrics[Customer Revenue],0)</f>
        <v>153</v>
      </c>
      <c r="I633" s="15">
        <f>Derived_Metrics[[#This Row],[Customer Revenue]]/SUM(Derived_Metrics[Customer Revenue])</f>
        <v>1.3258047571413128E-3</v>
      </c>
      <c r="J633" t="s">
        <v>2591</v>
      </c>
      <c r="K633" s="5">
        <f>SUMIFS(Derived_Metrics[Revenue],Derived_Metrics[Product ID],Derived_Metrics[[#This Row],[Product ID]])</f>
        <v>12802.293</v>
      </c>
      <c r="L633" s="5">
        <f>SUMIFS(Derived_Metrics[Profit],Derived_Metrics[Product ID],Derived_Metrics[[#This Row],[Product ID]])</f>
        <v>49.134599999999992</v>
      </c>
      <c r="M633" s="5" t="str">
        <f>IF(AND(Derived_Metrics[[#This Row],[Product Revenue]]&gt;AVERAGE(Derived_Metrics[Product Revenue]),Derived_Metrics[[#This Row],[Product Profit]]&lt;0),"high sales Low Profit","Normal")</f>
        <v>Normal</v>
      </c>
      <c r="N633">
        <v>545.94000000000005</v>
      </c>
      <c r="O633">
        <v>6</v>
      </c>
      <c r="P633">
        <v>0</v>
      </c>
      <c r="Q633">
        <v>87.350399999999993</v>
      </c>
      <c r="R633">
        <f>Derived_Metrics[[#This Row],[Selling Price]]*Derived_Metrics[[#This Row],[Quantity]]</f>
        <v>3275.6400000000003</v>
      </c>
      <c r="S633" s="2">
        <f>IF(Derived_Metrics[[#This Row],[Revenue]]=0,0,Derived_Metrics[[#This Row],[Profit]]/Derived_Metrics[[#This Row],[Revenue]])</f>
        <v>2.6666666666666661E-2</v>
      </c>
      <c r="T633" t="str">
        <f>IF(Derived_Metrics[[#This Row],[Profit]]&lt;0, "Loss","Profit")</f>
        <v>Profit</v>
      </c>
      <c r="U633" s="5">
        <f>Derived_Metrics[[#This Row],[Selling Price]]*Derived_Metrics[[#This Row],[Quantity]]*Derived_Metrics[[#This Row],[Discount]]</f>
        <v>0</v>
      </c>
      <c r="V633" t="str">
        <f>IF(Derived_Metrics[[#This Row],[Discount]]&gt;0,"Discount Applied","No Discount")</f>
        <v>No Discount</v>
      </c>
      <c r="W633" t="str">
        <f>IF(Derived_Metrics[[#This Row],[Discount]]&gt;0.3,"High Discount","Low Discount")</f>
        <v>Low Discount</v>
      </c>
      <c r="X633" s="13">
        <f>SUMIFS(Derived_Metrics[Customer_Revenue_Share],Derived_Metrics[Customee_ Revenue _Rank],"&lt;="&amp;Derived_Metrics[[#This Row],[Customee_ Revenue _Rank]])</f>
        <v>0.31815793412933019</v>
      </c>
      <c r="Y633" t="str">
        <f>IF(Derived_Metrics[[#This Row],[Cumulative_Revenue_%]]&lt;=0.8,"Top 80% Revenue","Remaining 20% Revenue")</f>
        <v>Top 80% Revenue</v>
      </c>
    </row>
    <row r="634" spans="1:25" x14ac:dyDescent="0.25">
      <c r="A634" t="s">
        <v>2638</v>
      </c>
      <c r="B634" s="1">
        <v>42344</v>
      </c>
      <c r="C634" t="s">
        <v>2640</v>
      </c>
      <c r="D634" s="4">
        <f>SUMIFS(Derived_Metrics[Revenue],Derived_Metrics[Customer ID],Derived_Metrics[[#This Row],[Customer ID]])</f>
        <v>7755.5519999999997</v>
      </c>
      <c r="E634" s="4">
        <f>SUMIFS(Derived_Metrics[Profit],Derived_Metrics[Customer ID],Derived_Metrics[[#This Row],[Customer ID]])</f>
        <v>471.14359999999999</v>
      </c>
      <c r="F634" s="5">
        <f>_xlfn.PERCENTRANK.INC(Derived_Metrics[Customer Revenue],Derived_Metrics[[#This Row],[Customer Revenue]])</f>
        <v>0.68100000000000005</v>
      </c>
      <c r="G634" s="5" t="str" cm="1">
        <f t="array" ref="G634">_xlfn.IFS(Derived_Metrics[[#This Row],[Customer Revenue Percentile]]&gt;=0.8,"High Value",Derived_Metrics[[#This Row],[Customer Revenue Percentile]]&gt;=0.4,"Medium Value",TRUE,"Low Value")</f>
        <v>Medium Value</v>
      </c>
      <c r="H634" s="12">
        <f>_xlfn.RANK.EQ(Derived_Metrics[[#This Row],[Customer Revenue]],Derived_Metrics[Customer Revenue],0)</f>
        <v>675</v>
      </c>
      <c r="I634" s="15">
        <f>Derived_Metrics[[#This Row],[Customer Revenue]]/SUM(Derived_Metrics[Customer Revenue])</f>
        <v>4.9781397898120659E-4</v>
      </c>
      <c r="J634" t="s">
        <v>2029</v>
      </c>
      <c r="K634" s="5">
        <f>SUMIFS(Derived_Metrics[Revenue],Derived_Metrics[Product ID],Derived_Metrics[[#This Row],[Product ID]])</f>
        <v>2413.752</v>
      </c>
      <c r="L634" s="5">
        <f>SUMIFS(Derived_Metrics[Profit],Derived_Metrics[Product ID],Derived_Metrics[[#This Row],[Product ID]])</f>
        <v>99.580799999999996</v>
      </c>
      <c r="M634" s="5" t="str">
        <f>IF(AND(Derived_Metrics[[#This Row],[Product Revenue]]&gt;AVERAGE(Derived_Metrics[Product Revenue]),Derived_Metrics[[#This Row],[Product Profit]]&lt;0),"high sales Low Profit","Normal")</f>
        <v>Normal</v>
      </c>
      <c r="N634">
        <v>43.295999999999999</v>
      </c>
      <c r="O634">
        <v>2</v>
      </c>
      <c r="P634">
        <v>0.2</v>
      </c>
      <c r="Q634">
        <v>4.3296000000000001</v>
      </c>
      <c r="R634">
        <f>Derived_Metrics[[#This Row],[Selling Price]]*Derived_Metrics[[#This Row],[Quantity]]</f>
        <v>86.591999999999999</v>
      </c>
      <c r="S634" s="2">
        <f>IF(Derived_Metrics[[#This Row],[Revenue]]=0,0,Derived_Metrics[[#This Row],[Profit]]/Derived_Metrics[[#This Row],[Revenue]])</f>
        <v>0.05</v>
      </c>
      <c r="T634" t="str">
        <f>IF(Derived_Metrics[[#This Row],[Profit]]&lt;0, "Loss","Profit")</f>
        <v>Profit</v>
      </c>
      <c r="U634" s="5">
        <f>Derived_Metrics[[#This Row],[Selling Price]]*Derived_Metrics[[#This Row],[Quantity]]*Derived_Metrics[[#This Row],[Discount]]</f>
        <v>17.3184</v>
      </c>
      <c r="V634" t="str">
        <f>IF(Derived_Metrics[[#This Row],[Discount]]&gt;0,"Discount Applied","No Discount")</f>
        <v>Discount Applied</v>
      </c>
      <c r="W634" t="str">
        <f>IF(Derived_Metrics[[#This Row],[Discount]]&gt;0.3,"High Discount","Low Discount")</f>
        <v>Low Discount</v>
      </c>
      <c r="X634" s="13">
        <f>SUMIFS(Derived_Metrics[Customer_Revenue_Share],Derived_Metrics[Customee_ Revenue _Rank],"&lt;="&amp;Derived_Metrics[[#This Row],[Customee_ Revenue _Rank]])</f>
        <v>0.73165428162698587</v>
      </c>
      <c r="Y634" t="str">
        <f>IF(Derived_Metrics[[#This Row],[Cumulative_Revenue_%]]&lt;=0.8,"Top 80% Revenue","Remaining 20% Revenue")</f>
        <v>Top 80% Revenue</v>
      </c>
    </row>
    <row r="635" spans="1:25" x14ac:dyDescent="0.25">
      <c r="A635" t="s">
        <v>2642</v>
      </c>
      <c r="B635" s="1">
        <v>41980</v>
      </c>
      <c r="C635" t="s">
        <v>2643</v>
      </c>
      <c r="D635" s="4">
        <f>SUMIFS(Derived_Metrics[Revenue],Derived_Metrics[Customer ID],Derived_Metrics[[#This Row],[Customer ID]])</f>
        <v>20282.624</v>
      </c>
      <c r="E635" s="4">
        <f>SUMIFS(Derived_Metrics[Profit],Derived_Metrics[Customer ID],Derived_Metrics[[#This Row],[Customer ID]])</f>
        <v>655.86999999999989</v>
      </c>
      <c r="F635" s="5">
        <f>_xlfn.PERCENTRANK.INC(Derived_Metrics[Customer Revenue],Derived_Metrics[[#This Row],[Customer Revenue]])</f>
        <v>0.92200000000000004</v>
      </c>
      <c r="G635" s="5" t="str" cm="1">
        <f t="array" ref="G635">_xlfn.IFS(Derived_Metrics[[#This Row],[Customer Revenue Percentile]]&gt;=0.8,"High Value",Derived_Metrics[[#This Row],[Customer Revenue Percentile]]&gt;=0.4,"Medium Value",TRUE,"Low Value")</f>
        <v>High Value</v>
      </c>
      <c r="H635" s="12">
        <f>_xlfn.RANK.EQ(Derived_Metrics[[#This Row],[Customer Revenue]],Derived_Metrics[Customer Revenue],0)</f>
        <v>163</v>
      </c>
      <c r="I635" s="15">
        <f>Derived_Metrics[[#This Row],[Customer Revenue]]/SUM(Derived_Metrics[Customer Revenue])</f>
        <v>1.3019026572988895E-3</v>
      </c>
      <c r="J635" t="s">
        <v>2633</v>
      </c>
      <c r="K635" s="5">
        <f>SUMIFS(Derived_Metrics[Revenue],Derived_Metrics[Product ID],Derived_Metrics[[#This Row],[Product ID]])</f>
        <v>8454.0560000000005</v>
      </c>
      <c r="L635" s="5">
        <f>SUMIFS(Derived_Metrics[Profit],Derived_Metrics[Product ID],Derived_Metrics[[#This Row],[Product ID]])</f>
        <v>170.85120000000001</v>
      </c>
      <c r="M635" s="5" t="str">
        <f>IF(AND(Derived_Metrics[[#This Row],[Product Revenue]]&gt;AVERAGE(Derived_Metrics[Product Revenue]),Derived_Metrics[[#This Row],[Product Profit]]&lt;0),"high sales Low Profit","Normal")</f>
        <v>Normal</v>
      </c>
      <c r="N635">
        <v>123.136</v>
      </c>
      <c r="O635">
        <v>4</v>
      </c>
      <c r="P635">
        <v>0.2</v>
      </c>
      <c r="Q635">
        <v>13.8528</v>
      </c>
      <c r="R635">
        <f>Derived_Metrics[[#This Row],[Selling Price]]*Derived_Metrics[[#This Row],[Quantity]]</f>
        <v>492.54399999999998</v>
      </c>
      <c r="S635" s="2">
        <f>IF(Derived_Metrics[[#This Row],[Revenue]]=0,0,Derived_Metrics[[#This Row],[Profit]]/Derived_Metrics[[#This Row],[Revenue]])</f>
        <v>2.8125000000000001E-2</v>
      </c>
      <c r="T635" t="str">
        <f>IF(Derived_Metrics[[#This Row],[Profit]]&lt;0, "Loss","Profit")</f>
        <v>Profit</v>
      </c>
      <c r="U635" s="5">
        <f>Derived_Metrics[[#This Row],[Selling Price]]*Derived_Metrics[[#This Row],[Quantity]]*Derived_Metrics[[#This Row],[Discount]]</f>
        <v>98.508800000000008</v>
      </c>
      <c r="V635" t="str">
        <f>IF(Derived_Metrics[[#This Row],[Discount]]&gt;0,"Discount Applied","No Discount")</f>
        <v>Discount Applied</v>
      </c>
      <c r="W635" t="str">
        <f>IF(Derived_Metrics[[#This Row],[Discount]]&gt;0.3,"High Discount","Low Discount")</f>
        <v>Low Discount</v>
      </c>
      <c r="X635" s="13">
        <f>SUMIFS(Derived_Metrics[Customer_Revenue_Share],Derived_Metrics[Customee_ Revenue _Rank],"&lt;="&amp;Derived_Metrics[[#This Row],[Customee_ Revenue _Rank]])</f>
        <v>0.33386131948765152</v>
      </c>
      <c r="Y635" t="str">
        <f>IF(Derived_Metrics[[#This Row],[Cumulative_Revenue_%]]&lt;=0.8,"Top 80% Revenue","Remaining 20% Revenue")</f>
        <v>Top 80% Revenue</v>
      </c>
    </row>
    <row r="636" spans="1:25" x14ac:dyDescent="0.25">
      <c r="A636" t="s">
        <v>2645</v>
      </c>
      <c r="B636" s="1">
        <v>41802</v>
      </c>
      <c r="C636" t="s">
        <v>678</v>
      </c>
      <c r="D636" s="4">
        <f>SUMIFS(Derived_Metrics[Revenue],Derived_Metrics[Customer ID],Derived_Metrics[[#This Row],[Customer ID]])</f>
        <v>309.99400000000003</v>
      </c>
      <c r="E636" s="4">
        <f>SUMIFS(Derived_Metrics[Profit],Derived_Metrics[Customer ID],Derived_Metrics[[#This Row],[Customer ID]])</f>
        <v>-164.76560000000001</v>
      </c>
      <c r="F636" s="5">
        <f>_xlfn.PERCENTRANK.INC(Derived_Metrics[Customer Revenue],Derived_Metrics[[#This Row],[Customer Revenue]])</f>
        <v>0.06</v>
      </c>
      <c r="G636" s="5" t="str" cm="1">
        <f t="array" ref="G636">_xlfn.IFS(Derived_Metrics[[#This Row],[Customer Revenue Percentile]]&gt;=0.8,"High Value",Derived_Metrics[[#This Row],[Customer Revenue Percentile]]&gt;=0.4,"Medium Value",TRUE,"Low Value")</f>
        <v>Low Value</v>
      </c>
      <c r="H636" s="12">
        <f>_xlfn.RANK.EQ(Derived_Metrics[[#This Row],[Customer Revenue]],Derived_Metrics[Customer Revenue],0)</f>
        <v>1992</v>
      </c>
      <c r="I636" s="15">
        <f>Derived_Metrics[[#This Row],[Customer Revenue]]/SUM(Derived_Metrics[Customer Revenue])</f>
        <v>1.9897919142351205E-5</v>
      </c>
      <c r="J636" t="s">
        <v>2044</v>
      </c>
      <c r="K636" s="5">
        <f>SUMIFS(Derived_Metrics[Revenue],Derived_Metrics[Product ID],Derived_Metrics[[#This Row],[Product ID]])</f>
        <v>10248.227999999999</v>
      </c>
      <c r="L636" s="5">
        <f>SUMIFS(Derived_Metrics[Profit],Derived_Metrics[Product ID],Derived_Metrics[[#This Row],[Product ID]])</f>
        <v>-611.58780000000002</v>
      </c>
      <c r="M636" s="5" t="str">
        <f>IF(AND(Derived_Metrics[[#This Row],[Product Revenue]]&gt;AVERAGE(Derived_Metrics[Product Revenue]),Derived_Metrics[[#This Row],[Product Profit]]&lt;0),"high sales Low Profit","Normal")</f>
        <v>Normal</v>
      </c>
      <c r="N636">
        <v>275.49</v>
      </c>
      <c r="O636">
        <v>1</v>
      </c>
      <c r="P636">
        <v>0.5</v>
      </c>
      <c r="Q636">
        <v>-170.8038</v>
      </c>
      <c r="R636">
        <f>Derived_Metrics[[#This Row],[Selling Price]]*Derived_Metrics[[#This Row],[Quantity]]</f>
        <v>275.49</v>
      </c>
      <c r="S636" s="2">
        <f>IF(Derived_Metrics[[#This Row],[Revenue]]=0,0,Derived_Metrics[[#This Row],[Profit]]/Derived_Metrics[[#This Row],[Revenue]])</f>
        <v>-0.62</v>
      </c>
      <c r="T636" t="str">
        <f>IF(Derived_Metrics[[#This Row],[Profit]]&lt;0, "Loss","Profit")</f>
        <v>Loss</v>
      </c>
      <c r="U636" s="5">
        <f>Derived_Metrics[[#This Row],[Selling Price]]*Derived_Metrics[[#This Row],[Quantity]]*Derived_Metrics[[#This Row],[Discount]]</f>
        <v>137.745</v>
      </c>
      <c r="V636" t="str">
        <f>IF(Derived_Metrics[[#This Row],[Discount]]&gt;0,"Discount Applied","No Discount")</f>
        <v>Discount Applied</v>
      </c>
      <c r="W636" t="str">
        <f>IF(Derived_Metrics[[#This Row],[Discount]]&gt;0.3,"High Discount","Low Discount")</f>
        <v>High Discount</v>
      </c>
      <c r="X636" s="13">
        <f>SUMIFS(Derived_Metrics[Customer_Revenue_Share],Derived_Metrics[Customee_ Revenue _Rank],"&lt;="&amp;Derived_Metrics[[#This Row],[Customee_ Revenue _Rank]])</f>
        <v>0.99872106146215966</v>
      </c>
      <c r="Y636" t="str">
        <f>IF(Derived_Metrics[[#This Row],[Cumulative_Revenue_%]]&lt;=0.8,"Top 80% Revenue","Remaining 20% Revenue")</f>
        <v>Remaining 20% Revenue</v>
      </c>
    </row>
    <row r="637" spans="1:25" x14ac:dyDescent="0.25">
      <c r="A637" t="s">
        <v>2646</v>
      </c>
      <c r="B637" s="1">
        <v>42515</v>
      </c>
      <c r="C637" t="s">
        <v>2647</v>
      </c>
      <c r="D637" s="4">
        <f>SUMIFS(Derived_Metrics[Revenue],Derived_Metrics[Customer ID],Derived_Metrics[[#This Row],[Customer ID]])</f>
        <v>4150.04</v>
      </c>
      <c r="E637" s="4">
        <f>SUMIFS(Derived_Metrics[Profit],Derived_Metrics[Customer ID],Derived_Metrics[[#This Row],[Customer ID]])</f>
        <v>122.6664</v>
      </c>
      <c r="F637" s="5">
        <f>_xlfn.PERCENTRANK.INC(Derived_Metrics[Customer Revenue],Derived_Metrics[[#This Row],[Customer Revenue]])</f>
        <v>0.49399999999999999</v>
      </c>
      <c r="G637" s="5" t="str" cm="1">
        <f t="array" ref="G637">_xlfn.IFS(Derived_Metrics[[#This Row],[Customer Revenue Percentile]]&gt;=0.8,"High Value",Derived_Metrics[[#This Row],[Customer Revenue Percentile]]&gt;=0.4,"Medium Value",TRUE,"Low Value")</f>
        <v>Medium Value</v>
      </c>
      <c r="H637" s="12">
        <f>_xlfn.RANK.EQ(Derived_Metrics[[#This Row],[Customer Revenue]],Derived_Metrics[Customer Revenue],0)</f>
        <v>1070</v>
      </c>
      <c r="I637" s="15">
        <f>Derived_Metrics[[#This Row],[Customer Revenue]]/SUM(Derived_Metrics[Customer Revenue])</f>
        <v>2.6638309243896076E-4</v>
      </c>
      <c r="J637" t="s">
        <v>2649</v>
      </c>
      <c r="K637" s="5">
        <f>SUMIFS(Derived_Metrics[Revenue],Derived_Metrics[Product ID],Derived_Metrics[[#This Row],[Product ID]])</f>
        <v>854.88</v>
      </c>
      <c r="L637" s="5">
        <f>SUMIFS(Derived_Metrics[Profit],Derived_Metrics[Product ID],Derived_Metrics[[#This Row],[Product ID]])</f>
        <v>23.4</v>
      </c>
      <c r="M637" s="5" t="str">
        <f>IF(AND(Derived_Metrics[[#This Row],[Product Revenue]]&gt;AVERAGE(Derived_Metrics[Product Revenue]),Derived_Metrics[[#This Row],[Product Profit]]&lt;0),"high sales Low Profit","Normal")</f>
        <v>Normal</v>
      </c>
      <c r="N637">
        <v>24.96</v>
      </c>
      <c r="O637">
        <v>4</v>
      </c>
      <c r="P637">
        <v>0</v>
      </c>
      <c r="Q637">
        <v>6.24</v>
      </c>
      <c r="R637">
        <f>Derived_Metrics[[#This Row],[Selling Price]]*Derived_Metrics[[#This Row],[Quantity]]</f>
        <v>99.84</v>
      </c>
      <c r="S637" s="2">
        <f>IF(Derived_Metrics[[#This Row],[Revenue]]=0,0,Derived_Metrics[[#This Row],[Profit]]/Derived_Metrics[[#This Row],[Revenue]])</f>
        <v>6.25E-2</v>
      </c>
      <c r="T637" t="str">
        <f>IF(Derived_Metrics[[#This Row],[Profit]]&lt;0, "Loss","Profit")</f>
        <v>Profit</v>
      </c>
      <c r="U637" s="5">
        <f>Derived_Metrics[[#This Row],[Selling Price]]*Derived_Metrics[[#This Row],[Quantity]]*Derived_Metrics[[#This Row],[Discount]]</f>
        <v>0</v>
      </c>
      <c r="V637" t="str">
        <f>IF(Derived_Metrics[[#This Row],[Discount]]&gt;0,"Discount Applied","No Discount")</f>
        <v>No Discount</v>
      </c>
      <c r="W637" t="str">
        <f>IF(Derived_Metrics[[#This Row],[Discount]]&gt;0.3,"High Discount","Low Discount")</f>
        <v>Low Discount</v>
      </c>
      <c r="X637" s="13">
        <f>SUMIFS(Derived_Metrics[Customer_Revenue_Share],Derived_Metrics[Customee_ Revenue _Rank],"&lt;="&amp;Derived_Metrics[[#This Row],[Customee_ Revenue _Rank]])</f>
        <v>0.87942741935536461</v>
      </c>
      <c r="Y637" t="str">
        <f>IF(Derived_Metrics[[#This Row],[Cumulative_Revenue_%]]&lt;=0.8,"Top 80% Revenue","Remaining 20% Revenue")</f>
        <v>Remaining 20% Revenue</v>
      </c>
    </row>
    <row r="638" spans="1:25" x14ac:dyDescent="0.25">
      <c r="A638" t="s">
        <v>2651</v>
      </c>
      <c r="B638" s="1">
        <v>41811</v>
      </c>
      <c r="C638" t="s">
        <v>2652</v>
      </c>
      <c r="D638" s="4">
        <f>SUMIFS(Derived_Metrics[Revenue],Derived_Metrics[Customer ID],Derived_Metrics[[#This Row],[Customer ID]])</f>
        <v>9783.6919999999991</v>
      </c>
      <c r="E638" s="4">
        <f>SUMIFS(Derived_Metrics[Profit],Derived_Metrics[Customer ID],Derived_Metrics[[#This Row],[Customer ID]])</f>
        <v>600.27639999999997</v>
      </c>
      <c r="F638" s="5">
        <f>_xlfn.PERCENTRANK.INC(Derived_Metrics[Customer Revenue],Derived_Metrics[[#This Row],[Customer Revenue]])</f>
        <v>0.73399999999999999</v>
      </c>
      <c r="G638" s="5" t="str" cm="1">
        <f t="array" ref="G638">_xlfn.IFS(Derived_Metrics[[#This Row],[Customer Revenue Percentile]]&gt;=0.8,"High Value",Derived_Metrics[[#This Row],[Customer Revenue Percentile]]&gt;=0.4,"Medium Value",TRUE,"Low Value")</f>
        <v>Medium Value</v>
      </c>
      <c r="H638" s="12">
        <f>_xlfn.RANK.EQ(Derived_Metrics[[#This Row],[Customer Revenue]],Derived_Metrics[Customer Revenue],0)</f>
        <v>559</v>
      </c>
      <c r="I638" s="15">
        <f>Derived_Metrics[[#This Row],[Customer Revenue]]/SUM(Derived_Metrics[Customer Revenue])</f>
        <v>6.2799638809031251E-4</v>
      </c>
      <c r="J638" t="s">
        <v>2654</v>
      </c>
      <c r="K638" s="5">
        <f>SUMIFS(Derived_Metrics[Revenue],Derived_Metrics[Product ID],Derived_Metrics[[#This Row],[Product ID]])</f>
        <v>285.85200000000003</v>
      </c>
      <c r="L638" s="5">
        <f>SUMIFS(Derived_Metrics[Profit],Derived_Metrics[Product ID],Derived_Metrics[[#This Row],[Product ID]])</f>
        <v>9.3125999999999998</v>
      </c>
      <c r="M638" s="5" t="str">
        <f>IF(AND(Derived_Metrics[[#This Row],[Product Revenue]]&gt;AVERAGE(Derived_Metrics[Product Revenue]),Derived_Metrics[[#This Row],[Product Profit]]&lt;0),"high sales Low Profit","Normal")</f>
        <v>Normal</v>
      </c>
      <c r="N638">
        <v>3.984</v>
      </c>
      <c r="O638">
        <v>1</v>
      </c>
      <c r="P638">
        <v>0.2</v>
      </c>
      <c r="Q638">
        <v>0.64739999999999998</v>
      </c>
      <c r="R638">
        <f>Derived_Metrics[[#This Row],[Selling Price]]*Derived_Metrics[[#This Row],[Quantity]]</f>
        <v>3.984</v>
      </c>
      <c r="S638" s="2">
        <f>IF(Derived_Metrics[[#This Row],[Revenue]]=0,0,Derived_Metrics[[#This Row],[Profit]]/Derived_Metrics[[#This Row],[Revenue]])</f>
        <v>0.16250000000000001</v>
      </c>
      <c r="T638" t="str">
        <f>IF(Derived_Metrics[[#This Row],[Profit]]&lt;0, "Loss","Profit")</f>
        <v>Profit</v>
      </c>
      <c r="U638" s="5">
        <f>Derived_Metrics[[#This Row],[Selling Price]]*Derived_Metrics[[#This Row],[Quantity]]*Derived_Metrics[[#This Row],[Discount]]</f>
        <v>0.79680000000000006</v>
      </c>
      <c r="V638" t="str">
        <f>IF(Derived_Metrics[[#This Row],[Discount]]&gt;0,"Discount Applied","No Discount")</f>
        <v>Discount Applied</v>
      </c>
      <c r="W638" t="str">
        <f>IF(Derived_Metrics[[#This Row],[Discount]]&gt;0.3,"High Discount","Low Discount")</f>
        <v>Low Discount</v>
      </c>
      <c r="X638" s="13">
        <f>SUMIFS(Derived_Metrics[Customer_Revenue_Share],Derived_Metrics[Customee_ Revenue _Rank],"&lt;="&amp;Derived_Metrics[[#This Row],[Customee_ Revenue _Rank]])</f>
        <v>0.6681290249318893</v>
      </c>
      <c r="Y638" t="str">
        <f>IF(Derived_Metrics[[#This Row],[Cumulative_Revenue_%]]&lt;=0.8,"Top 80% Revenue","Remaining 20% Revenue")</f>
        <v>Top 80% Revenue</v>
      </c>
    </row>
    <row r="639" spans="1:25" x14ac:dyDescent="0.25">
      <c r="A639" t="s">
        <v>2656</v>
      </c>
      <c r="B639" s="1">
        <v>42502</v>
      </c>
      <c r="C639" t="s">
        <v>1865</v>
      </c>
      <c r="D639" s="4">
        <f>SUMIFS(Derived_Metrics[Revenue],Derived_Metrics[Customer ID],Derived_Metrics[[#This Row],[Customer ID]])</f>
        <v>2377.6039999999998</v>
      </c>
      <c r="E639" s="4">
        <f>SUMIFS(Derived_Metrics[Profit],Derived_Metrics[Customer ID],Derived_Metrics[[#This Row],[Customer ID]])</f>
        <v>29.306599999999989</v>
      </c>
      <c r="F639" s="5">
        <f>_xlfn.PERCENTRANK.INC(Derived_Metrics[Customer Revenue],Derived_Metrics[[#This Row],[Customer Revenue]])</f>
        <v>0.33400000000000002</v>
      </c>
      <c r="G639" s="5" t="str" cm="1">
        <f t="array" ref="G639">_xlfn.IFS(Derived_Metrics[[#This Row],[Customer Revenue Percentile]]&gt;=0.8,"High Value",Derived_Metrics[[#This Row],[Customer Revenue Percentile]]&gt;=0.4,"Medium Value",TRUE,"Low Value")</f>
        <v>Low Value</v>
      </c>
      <c r="H639" s="12">
        <f>_xlfn.RANK.EQ(Derived_Metrics[[#This Row],[Customer Revenue]],Derived_Metrics[Customer Revenue],0)</f>
        <v>1408</v>
      </c>
      <c r="I639" s="15">
        <f>Derived_Metrics[[#This Row],[Customer Revenue]]/SUM(Derived_Metrics[Customer Revenue])</f>
        <v>1.5261383170168065E-4</v>
      </c>
      <c r="J639" t="s">
        <v>2082</v>
      </c>
      <c r="K639" s="5">
        <f>SUMIFS(Derived_Metrics[Revenue],Derived_Metrics[Product ID],Derived_Metrics[[#This Row],[Product ID]])</f>
        <v>1854.2600000000002</v>
      </c>
      <c r="L639" s="5">
        <f>SUMIFS(Derived_Metrics[Profit],Derived_Metrics[Product ID],Derived_Metrics[[#This Row],[Product ID]])</f>
        <v>107.41919999999999</v>
      </c>
      <c r="M639" s="5" t="str">
        <f>IF(AND(Derived_Metrics[[#This Row],[Product Revenue]]&gt;AVERAGE(Derived_Metrics[Product Revenue]),Derived_Metrics[[#This Row],[Product Profit]]&lt;0),"high sales Low Profit","Normal")</f>
        <v>Normal</v>
      </c>
      <c r="N639">
        <v>191.82</v>
      </c>
      <c r="O639">
        <v>3</v>
      </c>
      <c r="P639">
        <v>0</v>
      </c>
      <c r="Q639">
        <v>74.809799999999996</v>
      </c>
      <c r="R639">
        <f>Derived_Metrics[[#This Row],[Selling Price]]*Derived_Metrics[[#This Row],[Quantity]]</f>
        <v>575.46</v>
      </c>
      <c r="S639" s="2">
        <f>IF(Derived_Metrics[[#This Row],[Revenue]]=0,0,Derived_Metrics[[#This Row],[Profit]]/Derived_Metrics[[#This Row],[Revenue]])</f>
        <v>0.12999999999999998</v>
      </c>
      <c r="T639" t="str">
        <f>IF(Derived_Metrics[[#This Row],[Profit]]&lt;0, "Loss","Profit")</f>
        <v>Profit</v>
      </c>
      <c r="U639" s="5">
        <f>Derived_Metrics[[#This Row],[Selling Price]]*Derived_Metrics[[#This Row],[Quantity]]*Derived_Metrics[[#This Row],[Discount]]</f>
        <v>0</v>
      </c>
      <c r="V639" t="str">
        <f>IF(Derived_Metrics[[#This Row],[Discount]]&gt;0,"Discount Applied","No Discount")</f>
        <v>No Discount</v>
      </c>
      <c r="W639" t="str">
        <f>IF(Derived_Metrics[[#This Row],[Discount]]&gt;0.3,"High Discount","Low Discount")</f>
        <v>Low Discount</v>
      </c>
      <c r="X639" s="13">
        <f>SUMIFS(Derived_Metrics[Customer_Revenue_Share],Derived_Metrics[Customee_ Revenue _Rank],"&lt;="&amp;Derived_Metrics[[#This Row],[Customee_ Revenue _Rank]])</f>
        <v>0.94974677700284449</v>
      </c>
      <c r="Y639" t="str">
        <f>IF(Derived_Metrics[[#This Row],[Cumulative_Revenue_%]]&lt;=0.8,"Top 80% Revenue","Remaining 20% Revenue")</f>
        <v>Remaining 20% Revenue</v>
      </c>
    </row>
    <row r="640" spans="1:25" x14ac:dyDescent="0.25">
      <c r="A640" t="s">
        <v>2658</v>
      </c>
      <c r="B640" s="1">
        <v>42264</v>
      </c>
      <c r="C640" t="s">
        <v>230</v>
      </c>
      <c r="D640" s="4">
        <f>SUMIFS(Derived_Metrics[Revenue],Derived_Metrics[Customer ID],Derived_Metrics[[#This Row],[Customer ID]])</f>
        <v>6986.0120000000006</v>
      </c>
      <c r="E640" s="4">
        <f>SUMIFS(Derived_Metrics[Profit],Derived_Metrics[Customer ID],Derived_Metrics[[#This Row],[Customer ID]])</f>
        <v>176.42419999999998</v>
      </c>
      <c r="F640" s="5">
        <f>_xlfn.PERCENTRANK.INC(Derived_Metrics[Customer Revenue],Derived_Metrics[[#This Row],[Customer Revenue]])</f>
        <v>0.64300000000000002</v>
      </c>
      <c r="G640" s="5" t="str" cm="1">
        <f t="array" ref="G640">_xlfn.IFS(Derived_Metrics[[#This Row],[Customer Revenue Percentile]]&gt;=0.8,"High Value",Derived_Metrics[[#This Row],[Customer Revenue Percentile]]&gt;=0.4,"Medium Value",TRUE,"Low Value")</f>
        <v>Medium Value</v>
      </c>
      <c r="H640" s="12">
        <f>_xlfn.RANK.EQ(Derived_Metrics[[#This Row],[Customer Revenue]],Derived_Metrics[Customer Revenue],0)</f>
        <v>752</v>
      </c>
      <c r="I640" s="15">
        <f>Derived_Metrics[[#This Row],[Customer Revenue]]/SUM(Derived_Metrics[Customer Revenue])</f>
        <v>4.4841868521163392E-4</v>
      </c>
      <c r="J640" t="s">
        <v>1073</v>
      </c>
      <c r="K640" s="5">
        <f>SUMIFS(Derived_Metrics[Revenue],Derived_Metrics[Product ID],Derived_Metrics[[#This Row],[Product ID]])</f>
        <v>39900.834999999999</v>
      </c>
      <c r="L640" s="5">
        <f>SUMIFS(Derived_Metrics[Profit],Derived_Metrics[Product ID],Derived_Metrics[[#This Row],[Product ID]])</f>
        <v>-1147.4000000000001</v>
      </c>
      <c r="M640" s="5" t="str">
        <f>IF(AND(Derived_Metrics[[#This Row],[Product Revenue]]&gt;AVERAGE(Derived_Metrics[Product Revenue]),Derived_Metrics[[#This Row],[Product Profit]]&lt;0),"high sales Low Profit","Normal")</f>
        <v>high sales Low Profit</v>
      </c>
      <c r="N640">
        <v>344.22</v>
      </c>
      <c r="O640">
        <v>2</v>
      </c>
      <c r="P640">
        <v>0.4</v>
      </c>
      <c r="Q640">
        <v>-103.26600000000001</v>
      </c>
      <c r="R640">
        <f>Derived_Metrics[[#This Row],[Selling Price]]*Derived_Metrics[[#This Row],[Quantity]]</f>
        <v>688.44</v>
      </c>
      <c r="S640" s="2">
        <f>IF(Derived_Metrics[[#This Row],[Revenue]]=0,0,Derived_Metrics[[#This Row],[Profit]]/Derived_Metrics[[#This Row],[Revenue]])</f>
        <v>-0.15</v>
      </c>
      <c r="T640" t="str">
        <f>IF(Derived_Metrics[[#This Row],[Profit]]&lt;0, "Loss","Profit")</f>
        <v>Loss</v>
      </c>
      <c r="U640" s="5">
        <f>Derived_Metrics[[#This Row],[Selling Price]]*Derived_Metrics[[#This Row],[Quantity]]*Derived_Metrics[[#This Row],[Discount]]</f>
        <v>275.37600000000003</v>
      </c>
      <c r="V640" t="str">
        <f>IF(Derived_Metrics[[#This Row],[Discount]]&gt;0,"Discount Applied","No Discount")</f>
        <v>Discount Applied</v>
      </c>
      <c r="W640" t="str">
        <f>IF(Derived_Metrics[[#This Row],[Discount]]&gt;0.3,"High Discount","Low Discount")</f>
        <v>High Discount</v>
      </c>
      <c r="X640" s="13">
        <f>SUMIFS(Derived_Metrics[Customer_Revenue_Share],Derived_Metrics[Customee_ Revenue _Rank],"&lt;="&amp;Derived_Metrics[[#This Row],[Customee_ Revenue _Rank]])</f>
        <v>0.76931242302884995</v>
      </c>
      <c r="Y640" t="str">
        <f>IF(Derived_Metrics[[#This Row],[Cumulative_Revenue_%]]&lt;=0.8,"Top 80% Revenue","Remaining 20% Revenue")</f>
        <v>Top 80% Revenue</v>
      </c>
    </row>
    <row r="641" spans="1:25" x14ac:dyDescent="0.25">
      <c r="A641" t="s">
        <v>2659</v>
      </c>
      <c r="B641" s="1">
        <v>42605</v>
      </c>
      <c r="C641" t="s">
        <v>1339</v>
      </c>
      <c r="D641" s="4">
        <f>SUMIFS(Derived_Metrics[Revenue],Derived_Metrics[Customer ID],Derived_Metrics[[#This Row],[Customer ID]])</f>
        <v>3778.6380000000004</v>
      </c>
      <c r="E641" s="4">
        <f>SUMIFS(Derived_Metrics[Profit],Derived_Metrics[Customer ID],Derived_Metrics[[#This Row],[Customer ID]])</f>
        <v>-130.86240000000001</v>
      </c>
      <c r="F641" s="5">
        <f>_xlfn.PERCENTRANK.INC(Derived_Metrics[Customer Revenue],Derived_Metrics[[#This Row],[Customer Revenue]])</f>
        <v>0.46500000000000002</v>
      </c>
      <c r="G641" s="5" t="str" cm="1">
        <f t="array" ref="G641">_xlfn.IFS(Derived_Metrics[[#This Row],[Customer Revenue Percentile]]&gt;=0.8,"High Value",Derived_Metrics[[#This Row],[Customer Revenue Percentile]]&gt;=0.4,"Medium Value",TRUE,"Low Value")</f>
        <v>Medium Value</v>
      </c>
      <c r="H641" s="12">
        <f>_xlfn.RANK.EQ(Derived_Metrics[[#This Row],[Customer Revenue]],Derived_Metrics[Customer Revenue],0)</f>
        <v>1130</v>
      </c>
      <c r="I641" s="15">
        <f>Derived_Metrics[[#This Row],[Customer Revenue]]/SUM(Derived_Metrics[Customer Revenue])</f>
        <v>2.4254351178479481E-4</v>
      </c>
      <c r="J641" t="s">
        <v>1827</v>
      </c>
      <c r="K641" s="5">
        <f>SUMIFS(Derived_Metrics[Revenue],Derived_Metrics[Product ID],Derived_Metrics[[#This Row],[Product ID]])</f>
        <v>3700.1759999999999</v>
      </c>
      <c r="L641" s="5">
        <f>SUMIFS(Derived_Metrics[Profit],Derived_Metrics[Product ID],Derived_Metrics[[#This Row],[Product ID]])</f>
        <v>120.9528</v>
      </c>
      <c r="M641" s="5" t="str">
        <f>IF(AND(Derived_Metrics[[#This Row],[Product Revenue]]&gt;AVERAGE(Derived_Metrics[Product Revenue]),Derived_Metrics[[#This Row],[Product Profit]]&lt;0),"high sales Low Profit","Normal")</f>
        <v>Normal</v>
      </c>
      <c r="N641">
        <v>22.608000000000001</v>
      </c>
      <c r="O641">
        <v>3</v>
      </c>
      <c r="P641">
        <v>0.6</v>
      </c>
      <c r="Q641">
        <v>-10.1736</v>
      </c>
      <c r="R641">
        <f>Derived_Metrics[[#This Row],[Selling Price]]*Derived_Metrics[[#This Row],[Quantity]]</f>
        <v>67.823999999999998</v>
      </c>
      <c r="S641" s="2">
        <f>IF(Derived_Metrics[[#This Row],[Revenue]]=0,0,Derived_Metrics[[#This Row],[Profit]]/Derived_Metrics[[#This Row],[Revenue]])</f>
        <v>-0.15000000000000002</v>
      </c>
      <c r="T641" t="str">
        <f>IF(Derived_Metrics[[#This Row],[Profit]]&lt;0, "Loss","Profit")</f>
        <v>Loss</v>
      </c>
      <c r="U641" s="5">
        <f>Derived_Metrics[[#This Row],[Selling Price]]*Derived_Metrics[[#This Row],[Quantity]]*Derived_Metrics[[#This Row],[Discount]]</f>
        <v>40.694399999999995</v>
      </c>
      <c r="V641" t="str">
        <f>IF(Derived_Metrics[[#This Row],[Discount]]&gt;0,"Discount Applied","No Discount")</f>
        <v>Discount Applied</v>
      </c>
      <c r="W641" t="str">
        <f>IF(Derived_Metrics[[#This Row],[Discount]]&gt;0.3,"High Discount","Low Discount")</f>
        <v>High Discount</v>
      </c>
      <c r="X641" s="13">
        <f>SUMIFS(Derived_Metrics[Customer_Revenue_Share],Derived_Metrics[Customee_ Revenue _Rank],"&lt;="&amp;Derived_Metrics[[#This Row],[Customee_ Revenue _Rank]])</f>
        <v>0.89513190750980265</v>
      </c>
      <c r="Y641" t="str">
        <f>IF(Derived_Metrics[[#This Row],[Cumulative_Revenue_%]]&lt;=0.8,"Top 80% Revenue","Remaining 20% Revenue")</f>
        <v>Remaining 20% Revenue</v>
      </c>
    </row>
    <row r="642" spans="1:25" x14ac:dyDescent="0.25">
      <c r="A642" t="s">
        <v>2662</v>
      </c>
      <c r="B642" s="1">
        <v>42227</v>
      </c>
      <c r="C642" t="s">
        <v>561</v>
      </c>
      <c r="D642" s="4">
        <f>SUMIFS(Derived_Metrics[Revenue],Derived_Metrics[Customer ID],Derived_Metrics[[#This Row],[Customer ID]])</f>
        <v>7502.9219999999987</v>
      </c>
      <c r="E642" s="4">
        <f>SUMIFS(Derived_Metrics[Profit],Derived_Metrics[Customer ID],Derived_Metrics[[#This Row],[Customer ID]])</f>
        <v>96.241299999999995</v>
      </c>
      <c r="F642" s="5">
        <f>_xlfn.PERCENTRANK.INC(Derived_Metrics[Customer Revenue],Derived_Metrics[[#This Row],[Customer Revenue]])</f>
        <v>0.66800000000000004</v>
      </c>
      <c r="G642" s="5" t="str" cm="1">
        <f t="array" ref="G642">_xlfn.IFS(Derived_Metrics[[#This Row],[Customer Revenue Percentile]]&gt;=0.8,"High Value",Derived_Metrics[[#This Row],[Customer Revenue Percentile]]&gt;=0.4,"Medium Value",TRUE,"Low Value")</f>
        <v>Medium Value</v>
      </c>
      <c r="H642" s="12">
        <f>_xlfn.RANK.EQ(Derived_Metrics[[#This Row],[Customer Revenue]],Derived_Metrics[Customer Revenue],0)</f>
        <v>697</v>
      </c>
      <c r="I642" s="15">
        <f>Derived_Metrics[[#This Row],[Customer Revenue]]/SUM(Derived_Metrics[Customer Revenue])</f>
        <v>4.8159814476205333E-4</v>
      </c>
      <c r="J642" t="s">
        <v>953</v>
      </c>
      <c r="K642" s="5">
        <f>SUMIFS(Derived_Metrics[Revenue],Derived_Metrics[Product ID],Derived_Metrics[[#This Row],[Product ID]])</f>
        <v>1004.796</v>
      </c>
      <c r="L642" s="5">
        <f>SUMIFS(Derived_Metrics[Profit],Derived_Metrics[Product ID],Derived_Metrics[[#This Row],[Product ID]])</f>
        <v>93.58829999999999</v>
      </c>
      <c r="M642" s="5" t="str">
        <f>IF(AND(Derived_Metrics[[#This Row],[Product Revenue]]&gt;AVERAGE(Derived_Metrics[Product Revenue]),Derived_Metrics[[#This Row],[Product Profit]]&lt;0),"high sales Low Profit","Normal")</f>
        <v>Normal</v>
      </c>
      <c r="N642">
        <v>66.69</v>
      </c>
      <c r="O642">
        <v>3</v>
      </c>
      <c r="P642">
        <v>0</v>
      </c>
      <c r="Q642">
        <v>22.0077</v>
      </c>
      <c r="R642">
        <f>Derived_Metrics[[#This Row],[Selling Price]]*Derived_Metrics[[#This Row],[Quantity]]</f>
        <v>200.07</v>
      </c>
      <c r="S642" s="2">
        <f>IF(Derived_Metrics[[#This Row],[Revenue]]=0,0,Derived_Metrics[[#This Row],[Profit]]/Derived_Metrics[[#This Row],[Revenue]])</f>
        <v>0.11</v>
      </c>
      <c r="T642" t="str">
        <f>IF(Derived_Metrics[[#This Row],[Profit]]&lt;0, "Loss","Profit")</f>
        <v>Profit</v>
      </c>
      <c r="U642" s="5">
        <f>Derived_Metrics[[#This Row],[Selling Price]]*Derived_Metrics[[#This Row],[Quantity]]*Derived_Metrics[[#This Row],[Discount]]</f>
        <v>0</v>
      </c>
      <c r="V642" t="str">
        <f>IF(Derived_Metrics[[#This Row],[Discount]]&gt;0,"Discount Applied","No Discount")</f>
        <v>No Discount</v>
      </c>
      <c r="W642" t="str">
        <f>IF(Derived_Metrics[[#This Row],[Discount]]&gt;0.3,"High Discount","Low Discount")</f>
        <v>Low Discount</v>
      </c>
      <c r="X642" s="13">
        <f>SUMIFS(Derived_Metrics[Customer_Revenue_Share],Derived_Metrics[Customee_ Revenue _Rank],"&lt;="&amp;Derived_Metrics[[#This Row],[Customee_ Revenue _Rank]])</f>
        <v>0.74485176196960257</v>
      </c>
      <c r="Y642" t="str">
        <f>IF(Derived_Metrics[[#This Row],[Cumulative_Revenue_%]]&lt;=0.8,"Top 80% Revenue","Remaining 20% Revenue")</f>
        <v>Top 80% Revenue</v>
      </c>
    </row>
    <row r="643" spans="1:25" x14ac:dyDescent="0.25">
      <c r="A643" t="s">
        <v>2665</v>
      </c>
      <c r="B643" s="1">
        <v>43056</v>
      </c>
      <c r="C643" t="s">
        <v>2667</v>
      </c>
      <c r="D643" s="4">
        <f>SUMIFS(Derived_Metrics[Revenue],Derived_Metrics[Customer ID],Derived_Metrics[[#This Row],[Customer ID]])</f>
        <v>779.71559999999999</v>
      </c>
      <c r="E643" s="4">
        <f>SUMIFS(Derived_Metrics[Profit],Derived_Metrics[Customer ID],Derived_Metrics[[#This Row],[Customer ID]])</f>
        <v>-6.7553000000000001</v>
      </c>
      <c r="F643" s="5">
        <f>_xlfn.PERCENTRANK.INC(Derived_Metrics[Customer Revenue],Derived_Metrics[[#This Row],[Customer Revenue]])</f>
        <v>0.13200000000000001</v>
      </c>
      <c r="G643" s="5" t="str" cm="1">
        <f t="array" ref="G643">_xlfn.IFS(Derived_Metrics[[#This Row],[Customer Revenue Percentile]]&gt;=0.8,"High Value",Derived_Metrics[[#This Row],[Customer Revenue Percentile]]&gt;=0.4,"Medium Value",TRUE,"Low Value")</f>
        <v>Low Value</v>
      </c>
      <c r="H643" s="12">
        <f>_xlfn.RANK.EQ(Derived_Metrics[[#This Row],[Customer Revenue]],Derived_Metrics[Customer Revenue],0)</f>
        <v>1840</v>
      </c>
      <c r="I643" s="15">
        <f>Derived_Metrics[[#This Row],[Customer Revenue]]/SUM(Derived_Metrics[Customer Revenue])</f>
        <v>5.004844597905074E-5</v>
      </c>
      <c r="J643" t="s">
        <v>2103</v>
      </c>
      <c r="K643" s="5">
        <f>SUMIFS(Derived_Metrics[Revenue],Derived_Metrics[Product ID],Derived_Metrics[[#This Row],[Product ID]])</f>
        <v>727.75959999999998</v>
      </c>
      <c r="L643" s="5">
        <f>SUMIFS(Derived_Metrics[Profit],Derived_Metrics[Product ID],Derived_Metrics[[#This Row],[Product ID]])</f>
        <v>-113.2606</v>
      </c>
      <c r="M643" s="5" t="str">
        <f>IF(AND(Derived_Metrics[[#This Row],[Product Revenue]]&gt;AVERAGE(Derived_Metrics[Product Revenue]),Derived_Metrics[[#This Row],[Product Profit]]&lt;0),"high sales Low Profit","Normal")</f>
        <v>Normal</v>
      </c>
      <c r="N643">
        <v>327.7328</v>
      </c>
      <c r="O643">
        <v>2</v>
      </c>
      <c r="P643">
        <v>0.32</v>
      </c>
      <c r="Q643">
        <v>-14.4588</v>
      </c>
      <c r="R643">
        <f>Derived_Metrics[[#This Row],[Selling Price]]*Derived_Metrics[[#This Row],[Quantity]]</f>
        <v>655.46559999999999</v>
      </c>
      <c r="S643" s="2">
        <f>IF(Derived_Metrics[[#This Row],[Revenue]]=0,0,Derived_Metrics[[#This Row],[Profit]]/Derived_Metrics[[#This Row],[Revenue]])</f>
        <v>-2.2058823529411766E-2</v>
      </c>
      <c r="T643" t="str">
        <f>IF(Derived_Metrics[[#This Row],[Profit]]&lt;0, "Loss","Profit")</f>
        <v>Loss</v>
      </c>
      <c r="U643" s="5">
        <f>Derived_Metrics[[#This Row],[Selling Price]]*Derived_Metrics[[#This Row],[Quantity]]*Derived_Metrics[[#This Row],[Discount]]</f>
        <v>209.74899200000002</v>
      </c>
      <c r="V643" t="str">
        <f>IF(Derived_Metrics[[#This Row],[Discount]]&gt;0,"Discount Applied","No Discount")</f>
        <v>Discount Applied</v>
      </c>
      <c r="W643" t="str">
        <f>IF(Derived_Metrics[[#This Row],[Discount]]&gt;0.3,"High Discount","Low Discount")</f>
        <v>High Discount</v>
      </c>
      <c r="X643" s="13">
        <f>SUMIFS(Derived_Metrics[Customer_Revenue_Share],Derived_Metrics[Customee_ Revenue _Rank],"&lt;="&amp;Derived_Metrics[[#This Row],[Customee_ Revenue _Rank]])</f>
        <v>0.99346142812858584</v>
      </c>
      <c r="Y643" t="str">
        <f>IF(Derived_Metrics[[#This Row],[Cumulative_Revenue_%]]&lt;=0.8,"Top 80% Revenue","Remaining 20% Revenue")</f>
        <v>Remaining 20% Revenue</v>
      </c>
    </row>
    <row r="644" spans="1:25" x14ac:dyDescent="0.25">
      <c r="A644" t="s">
        <v>2670</v>
      </c>
      <c r="B644" s="1">
        <v>42847</v>
      </c>
      <c r="C644" t="s">
        <v>746</v>
      </c>
      <c r="D644" s="4">
        <f>SUMIFS(Derived_Metrics[Revenue],Derived_Metrics[Customer ID],Derived_Metrics[[#This Row],[Customer ID]])</f>
        <v>4502.433</v>
      </c>
      <c r="E644" s="4">
        <f>SUMIFS(Derived_Metrics[Profit],Derived_Metrics[Customer ID],Derived_Metrics[[#This Row],[Customer ID]])</f>
        <v>81.510900000000007</v>
      </c>
      <c r="F644" s="5">
        <f>_xlfn.PERCENTRANK.INC(Derived_Metrics[Customer Revenue],Derived_Metrics[[#This Row],[Customer Revenue]])</f>
        <v>0.51800000000000002</v>
      </c>
      <c r="G644" s="5" t="str" cm="1">
        <f t="array" ref="G644">_xlfn.IFS(Derived_Metrics[[#This Row],[Customer Revenue Percentile]]&gt;=0.8,"High Value",Derived_Metrics[[#This Row],[Customer Revenue Percentile]]&gt;=0.4,"Medium Value",TRUE,"Low Value")</f>
        <v>Medium Value</v>
      </c>
      <c r="H644" s="12">
        <f>_xlfn.RANK.EQ(Derived_Metrics[[#This Row],[Customer Revenue]],Derived_Metrics[Customer Revenue],0)</f>
        <v>1017</v>
      </c>
      <c r="I644" s="15">
        <f>Derived_Metrics[[#This Row],[Customer Revenue]]/SUM(Derived_Metrics[Customer Revenue])</f>
        <v>2.8900252191285561E-4</v>
      </c>
      <c r="J644" t="s">
        <v>1646</v>
      </c>
      <c r="K644" s="5">
        <f>SUMIFS(Derived_Metrics[Revenue],Derived_Metrics[Product ID],Derived_Metrics[[#This Row],[Product ID]])</f>
        <v>9347.4360000000015</v>
      </c>
      <c r="L644" s="5">
        <f>SUMIFS(Derived_Metrics[Profit],Derived_Metrics[Product ID],Derived_Metrics[[#This Row],[Product ID]])</f>
        <v>148.37200000000001</v>
      </c>
      <c r="M644" s="5" t="str">
        <f>IF(AND(Derived_Metrics[[#This Row],[Product Revenue]]&gt;AVERAGE(Derived_Metrics[Product Revenue]),Derived_Metrics[[#This Row],[Product Profit]]&lt;0),"high sales Low Profit","Normal")</f>
        <v>Normal</v>
      </c>
      <c r="N644">
        <v>254.352</v>
      </c>
      <c r="O644">
        <v>3</v>
      </c>
      <c r="P644">
        <v>0.2</v>
      </c>
      <c r="Q644">
        <v>0</v>
      </c>
      <c r="R644">
        <f>Derived_Metrics[[#This Row],[Selling Price]]*Derived_Metrics[[#This Row],[Quantity]]</f>
        <v>763.05600000000004</v>
      </c>
      <c r="S644" s="2">
        <f>IF(Derived_Metrics[[#This Row],[Revenue]]=0,0,Derived_Metrics[[#This Row],[Profit]]/Derived_Metrics[[#This Row],[Revenue]])</f>
        <v>0</v>
      </c>
      <c r="T644" t="str">
        <f>IF(Derived_Metrics[[#This Row],[Profit]]&lt;0, "Loss","Profit")</f>
        <v>Profit</v>
      </c>
      <c r="U644" s="5">
        <f>Derived_Metrics[[#This Row],[Selling Price]]*Derived_Metrics[[#This Row],[Quantity]]*Derived_Metrics[[#This Row],[Discount]]</f>
        <v>152.61120000000003</v>
      </c>
      <c r="V644" t="str">
        <f>IF(Derived_Metrics[[#This Row],[Discount]]&gt;0,"Discount Applied","No Discount")</f>
        <v>Discount Applied</v>
      </c>
      <c r="W644" t="str">
        <f>IF(Derived_Metrics[[#This Row],[Discount]]&gt;0.3,"High Discount","Low Discount")</f>
        <v>Low Discount</v>
      </c>
      <c r="X644" s="13">
        <f>SUMIFS(Derived_Metrics[Customer_Revenue_Share],Derived_Metrics[Customee_ Revenue _Rank],"&lt;="&amp;Derived_Metrics[[#This Row],[Customee_ Revenue _Rank]])</f>
        <v>0.86548700796517086</v>
      </c>
      <c r="Y644" t="str">
        <f>IF(Derived_Metrics[[#This Row],[Cumulative_Revenue_%]]&lt;=0.8,"Top 80% Revenue","Remaining 20% Revenue")</f>
        <v>Remaining 20% Revenue</v>
      </c>
    </row>
    <row r="645" spans="1:25" x14ac:dyDescent="0.25">
      <c r="A645" t="s">
        <v>2671</v>
      </c>
      <c r="B645" s="1">
        <v>43086</v>
      </c>
      <c r="C645" t="s">
        <v>1570</v>
      </c>
      <c r="D645" s="4">
        <f>SUMIFS(Derived_Metrics[Revenue],Derived_Metrics[Customer ID],Derived_Metrics[[#This Row],[Customer ID]])</f>
        <v>6795.3259999999991</v>
      </c>
      <c r="E645" s="4">
        <f>SUMIFS(Derived_Metrics[Profit],Derived_Metrics[Customer ID],Derived_Metrics[[#This Row],[Customer ID]])</f>
        <v>263.34460000000001</v>
      </c>
      <c r="F645" s="5">
        <f>_xlfn.PERCENTRANK.INC(Derived_Metrics[Customer Revenue],Derived_Metrics[[#This Row],[Customer Revenue]])</f>
        <v>0.63600000000000001</v>
      </c>
      <c r="G645" s="5" t="str" cm="1">
        <f t="array" ref="G645">_xlfn.IFS(Derived_Metrics[[#This Row],[Customer Revenue Percentile]]&gt;=0.8,"High Value",Derived_Metrics[[#This Row],[Customer Revenue Percentile]]&gt;=0.4,"Medium Value",TRUE,"Low Value")</f>
        <v>Medium Value</v>
      </c>
      <c r="H645" s="12">
        <f>_xlfn.RANK.EQ(Derived_Metrics[[#This Row],[Customer Revenue]],Derived_Metrics[Customer Revenue],0)</f>
        <v>769</v>
      </c>
      <c r="I645" s="15">
        <f>Derived_Metrics[[#This Row],[Customer Revenue]]/SUM(Derived_Metrics[Customer Revenue])</f>
        <v>4.3617891731426037E-4</v>
      </c>
      <c r="J645" t="s">
        <v>1393</v>
      </c>
      <c r="K645" s="5">
        <f>SUMIFS(Derived_Metrics[Revenue],Derived_Metrics[Product ID],Derived_Metrics[[#This Row],[Product ID]])</f>
        <v>4574.3940000000002</v>
      </c>
      <c r="L645" s="5">
        <f>SUMIFS(Derived_Metrics[Profit],Derived_Metrics[Product ID],Derived_Metrics[[#This Row],[Product ID]])</f>
        <v>139.35239999999999</v>
      </c>
      <c r="M645" s="5" t="str">
        <f>IF(AND(Derived_Metrics[[#This Row],[Product Revenue]]&gt;AVERAGE(Derived_Metrics[Product Revenue]),Derived_Metrics[[#This Row],[Product Profit]]&lt;0),"high sales Low Profit","Normal")</f>
        <v>Normal</v>
      </c>
      <c r="N645">
        <v>504.9</v>
      </c>
      <c r="O645">
        <v>5</v>
      </c>
      <c r="P645">
        <v>0</v>
      </c>
      <c r="Q645">
        <v>80.784000000000006</v>
      </c>
      <c r="R645">
        <f>Derived_Metrics[[#This Row],[Selling Price]]*Derived_Metrics[[#This Row],[Quantity]]</f>
        <v>2524.5</v>
      </c>
      <c r="S645" s="2">
        <f>IF(Derived_Metrics[[#This Row],[Revenue]]=0,0,Derived_Metrics[[#This Row],[Profit]]/Derived_Metrics[[#This Row],[Revenue]])</f>
        <v>3.2000000000000001E-2</v>
      </c>
      <c r="T645" t="str">
        <f>IF(Derived_Metrics[[#This Row],[Profit]]&lt;0, "Loss","Profit")</f>
        <v>Profit</v>
      </c>
      <c r="U645" s="5">
        <f>Derived_Metrics[[#This Row],[Selling Price]]*Derived_Metrics[[#This Row],[Quantity]]*Derived_Metrics[[#This Row],[Discount]]</f>
        <v>0</v>
      </c>
      <c r="V645" t="str">
        <f>IF(Derived_Metrics[[#This Row],[Discount]]&gt;0,"Discount Applied","No Discount")</f>
        <v>No Discount</v>
      </c>
      <c r="W645" t="str">
        <f>IF(Derived_Metrics[[#This Row],[Discount]]&gt;0.3,"High Discount","Low Discount")</f>
        <v>Low Discount</v>
      </c>
      <c r="X645" s="13">
        <f>SUMIFS(Derived_Metrics[Customer_Revenue_Share],Derived_Metrics[Customee_ Revenue _Rank],"&lt;="&amp;Derived_Metrics[[#This Row],[Customee_ Revenue _Rank]])</f>
        <v>0.7754862517939195</v>
      </c>
      <c r="Y645" t="str">
        <f>IF(Derived_Metrics[[#This Row],[Cumulative_Revenue_%]]&lt;=0.8,"Top 80% Revenue","Remaining 20% Revenue")</f>
        <v>Top 80% Revenue</v>
      </c>
    </row>
    <row r="646" spans="1:25" x14ac:dyDescent="0.25">
      <c r="A646" t="s">
        <v>2672</v>
      </c>
      <c r="B646" s="1">
        <v>42268</v>
      </c>
      <c r="C646" t="s">
        <v>2674</v>
      </c>
      <c r="D646" s="4">
        <f>SUMIFS(Derived_Metrics[Revenue],Derived_Metrics[Customer ID],Derived_Metrics[[#This Row],[Customer ID]])</f>
        <v>976.024</v>
      </c>
      <c r="E646" s="4">
        <f>SUMIFS(Derived_Metrics[Profit],Derived_Metrics[Customer ID],Derived_Metrics[[#This Row],[Customer ID]])</f>
        <v>29.671600000000002</v>
      </c>
      <c r="F646" s="5">
        <f>_xlfn.PERCENTRANK.INC(Derived_Metrics[Customer Revenue],Derived_Metrics[[#This Row],[Customer Revenue]])</f>
        <v>0.16200000000000001</v>
      </c>
      <c r="G646" s="5" t="str" cm="1">
        <f t="array" ref="G646">_xlfn.IFS(Derived_Metrics[[#This Row],[Customer Revenue Percentile]]&gt;=0.8,"High Value",Derived_Metrics[[#This Row],[Customer Revenue Percentile]]&gt;=0.4,"Medium Value",TRUE,"Low Value")</f>
        <v>Low Value</v>
      </c>
      <c r="H646" s="12">
        <f>_xlfn.RANK.EQ(Derived_Metrics[[#This Row],[Customer Revenue]],Derived_Metrics[Customer Revenue],0)</f>
        <v>1776</v>
      </c>
      <c r="I646" s="15">
        <f>Derived_Metrics[[#This Row],[Customer Revenue]]/SUM(Derived_Metrics[Customer Revenue])</f>
        <v>6.264910492781858E-5</v>
      </c>
      <c r="J646" t="s">
        <v>1902</v>
      </c>
      <c r="K646" s="5">
        <f>SUMIFS(Derived_Metrics[Revenue],Derived_Metrics[Product ID],Derived_Metrics[[#This Row],[Product ID]])</f>
        <v>2754.4859999999999</v>
      </c>
      <c r="L646" s="5">
        <f>SUMIFS(Derived_Metrics[Profit],Derived_Metrics[Product ID],Derived_Metrics[[#This Row],[Product ID]])</f>
        <v>-133.10919999999999</v>
      </c>
      <c r="M646" s="5" t="str">
        <f>IF(AND(Derived_Metrics[[#This Row],[Product Revenue]]&gt;AVERAGE(Derived_Metrics[Product Revenue]),Derived_Metrics[[#This Row],[Product Profit]]&lt;0),"high sales Low Profit","Normal")</f>
        <v>Normal</v>
      </c>
      <c r="N646">
        <v>194.32</v>
      </c>
      <c r="O646">
        <v>4</v>
      </c>
      <c r="P646">
        <v>0</v>
      </c>
      <c r="Q646">
        <v>31.091200000000001</v>
      </c>
      <c r="R646">
        <f>Derived_Metrics[[#This Row],[Selling Price]]*Derived_Metrics[[#This Row],[Quantity]]</f>
        <v>777.28</v>
      </c>
      <c r="S646" s="2">
        <f>IF(Derived_Metrics[[#This Row],[Revenue]]=0,0,Derived_Metrics[[#This Row],[Profit]]/Derived_Metrics[[#This Row],[Revenue]])</f>
        <v>0.04</v>
      </c>
      <c r="T646" t="str">
        <f>IF(Derived_Metrics[[#This Row],[Profit]]&lt;0, "Loss","Profit")</f>
        <v>Profit</v>
      </c>
      <c r="U646" s="5">
        <f>Derived_Metrics[[#This Row],[Selling Price]]*Derived_Metrics[[#This Row],[Quantity]]*Derived_Metrics[[#This Row],[Discount]]</f>
        <v>0</v>
      </c>
      <c r="V646" t="str">
        <f>IF(Derived_Metrics[[#This Row],[Discount]]&gt;0,"Discount Applied","No Discount")</f>
        <v>No Discount</v>
      </c>
      <c r="W646" t="str">
        <f>IF(Derived_Metrics[[#This Row],[Discount]]&gt;0.3,"High Discount","Low Discount")</f>
        <v>Low Discount</v>
      </c>
      <c r="X646" s="13">
        <f>SUMIFS(Derived_Metrics[Customer_Revenue_Share],Derived_Metrics[Customee_ Revenue _Rank],"&lt;="&amp;Derived_Metrics[[#This Row],[Customee_ Revenue _Rank]])</f>
        <v>0.98978781377230185</v>
      </c>
      <c r="Y646" t="str">
        <f>IF(Derived_Metrics[[#This Row],[Cumulative_Revenue_%]]&lt;=0.8,"Top 80% Revenue","Remaining 20% Revenue")</f>
        <v>Remaining 20% Revenue</v>
      </c>
    </row>
    <row r="647" spans="1:25" x14ac:dyDescent="0.25">
      <c r="A647" t="s">
        <v>2677</v>
      </c>
      <c r="B647" s="1">
        <v>42695</v>
      </c>
      <c r="C647" t="s">
        <v>2679</v>
      </c>
      <c r="D647" s="4">
        <f>SUMIFS(Derived_Metrics[Revenue],Derived_Metrics[Customer ID],Derived_Metrics[[#This Row],[Customer ID]])</f>
        <v>2090.8000000000002</v>
      </c>
      <c r="E647" s="4">
        <f>SUMIFS(Derived_Metrics[Profit],Derived_Metrics[Customer ID],Derived_Metrics[[#This Row],[Customer ID]])</f>
        <v>9.6415999999999986</v>
      </c>
      <c r="F647" s="5">
        <f>_xlfn.PERCENTRANK.INC(Derived_Metrics[Customer Revenue],Derived_Metrics[[#This Row],[Customer Revenue]])</f>
        <v>0.28499999999999998</v>
      </c>
      <c r="G647" s="5" t="str" cm="1">
        <f t="array" ref="G647">_xlfn.IFS(Derived_Metrics[[#This Row],[Customer Revenue Percentile]]&gt;=0.8,"High Value",Derived_Metrics[[#This Row],[Customer Revenue Percentile]]&gt;=0.4,"Medium Value",TRUE,"Low Value")</f>
        <v>Low Value</v>
      </c>
      <c r="H647" s="12">
        <f>_xlfn.RANK.EQ(Derived_Metrics[[#This Row],[Customer Revenue]],Derived_Metrics[Customer Revenue],0)</f>
        <v>1514</v>
      </c>
      <c r="I647" s="15">
        <f>Derived_Metrics[[#This Row],[Customer Revenue]]/SUM(Derived_Metrics[Customer Revenue])</f>
        <v>1.3420443409494347E-4</v>
      </c>
      <c r="J647" t="s">
        <v>1965</v>
      </c>
      <c r="K647" s="5">
        <f>SUMIFS(Derived_Metrics[Revenue],Derived_Metrics[Product ID],Derived_Metrics[[#This Row],[Product ID]])</f>
        <v>10012.916000000001</v>
      </c>
      <c r="L647" s="5">
        <f>SUMIFS(Derived_Metrics[Profit],Derived_Metrics[Product ID],Derived_Metrics[[#This Row],[Product ID]])</f>
        <v>-131.107</v>
      </c>
      <c r="M647" s="5" t="str">
        <f>IF(AND(Derived_Metrics[[#This Row],[Product Revenue]]&gt;AVERAGE(Derived_Metrics[Product Revenue]),Derived_Metrics[[#This Row],[Product Profit]]&lt;0),"high sales Low Profit","Normal")</f>
        <v>Normal</v>
      </c>
      <c r="N647">
        <v>195.136</v>
      </c>
      <c r="O647">
        <v>4</v>
      </c>
      <c r="P647">
        <v>0.2</v>
      </c>
      <c r="Q647">
        <v>-12.196</v>
      </c>
      <c r="R647">
        <f>Derived_Metrics[[#This Row],[Selling Price]]*Derived_Metrics[[#This Row],[Quantity]]</f>
        <v>780.54399999999998</v>
      </c>
      <c r="S647" s="2">
        <f>IF(Derived_Metrics[[#This Row],[Revenue]]=0,0,Derived_Metrics[[#This Row],[Profit]]/Derived_Metrics[[#This Row],[Revenue]])</f>
        <v>-1.5625E-2</v>
      </c>
      <c r="T647" t="str">
        <f>IF(Derived_Metrics[[#This Row],[Profit]]&lt;0, "Loss","Profit")</f>
        <v>Loss</v>
      </c>
      <c r="U647" s="5">
        <f>Derived_Metrics[[#This Row],[Selling Price]]*Derived_Metrics[[#This Row],[Quantity]]*Derived_Metrics[[#This Row],[Discount]]</f>
        <v>156.1088</v>
      </c>
      <c r="V647" t="str">
        <f>IF(Derived_Metrics[[#This Row],[Discount]]&gt;0,"Discount Applied","No Discount")</f>
        <v>Discount Applied</v>
      </c>
      <c r="W647" t="str">
        <f>IF(Derived_Metrics[[#This Row],[Discount]]&gt;0.3,"High Discount","Low Discount")</f>
        <v>Low Discount</v>
      </c>
      <c r="X647" s="13">
        <f>SUMIFS(Derived_Metrics[Customer_Revenue_Share],Derived_Metrics[Customee_ Revenue _Rank],"&lt;="&amp;Derived_Metrics[[#This Row],[Customee_ Revenue _Rank]])</f>
        <v>0.96451488583168077</v>
      </c>
      <c r="Y647" t="str">
        <f>IF(Derived_Metrics[[#This Row],[Cumulative_Revenue_%]]&lt;=0.8,"Top 80% Revenue","Remaining 20% Revenue")</f>
        <v>Remaining 20% Revenue</v>
      </c>
    </row>
    <row r="648" spans="1:25" x14ac:dyDescent="0.25">
      <c r="A648" t="s">
        <v>2682</v>
      </c>
      <c r="B648" s="1">
        <v>42314</v>
      </c>
      <c r="C648" t="s">
        <v>1241</v>
      </c>
      <c r="D648" s="4">
        <f>SUMIFS(Derived_Metrics[Revenue],Derived_Metrics[Customer ID],Derived_Metrics[[#This Row],[Customer ID]])</f>
        <v>3387.3270000000002</v>
      </c>
      <c r="E648" s="4">
        <f>SUMIFS(Derived_Metrics[Profit],Derived_Metrics[Customer ID],Derived_Metrics[[#This Row],[Customer ID]])</f>
        <v>78.185000000000002</v>
      </c>
      <c r="F648" s="5">
        <f>_xlfn.PERCENTRANK.INC(Derived_Metrics[Customer Revenue],Derived_Metrics[[#This Row],[Customer Revenue]])</f>
        <v>0.42599999999999999</v>
      </c>
      <c r="G648" s="5" t="str" cm="1">
        <f t="array" ref="G648">_xlfn.IFS(Derived_Metrics[[#This Row],[Customer Revenue Percentile]]&gt;=0.8,"High Value",Derived_Metrics[[#This Row],[Customer Revenue Percentile]]&gt;=0.4,"Medium Value",TRUE,"Low Value")</f>
        <v>Medium Value</v>
      </c>
      <c r="H648" s="12">
        <f>_xlfn.RANK.EQ(Derived_Metrics[[#This Row],[Customer Revenue]],Derived_Metrics[Customer Revenue],0)</f>
        <v>1213</v>
      </c>
      <c r="I648" s="15">
        <f>Derived_Metrics[[#This Row],[Customer Revenue]]/SUM(Derived_Metrics[Customer Revenue])</f>
        <v>2.1742601067989406E-4</v>
      </c>
      <c r="J648" t="s">
        <v>2684</v>
      </c>
      <c r="K648" s="5">
        <f>SUMIFS(Derived_Metrics[Revenue],Derived_Metrics[Product ID],Derived_Metrics[[#This Row],[Product ID]])</f>
        <v>475.30799999999999</v>
      </c>
      <c r="L648" s="5">
        <f>SUMIFS(Derived_Metrics[Profit],Derived_Metrics[Product ID],Derived_Metrics[[#This Row],[Product ID]])</f>
        <v>27.701999999999998</v>
      </c>
      <c r="M648" s="5" t="str">
        <f>IF(AND(Derived_Metrics[[#This Row],[Product Revenue]]&gt;AVERAGE(Derived_Metrics[Product Revenue]),Derived_Metrics[[#This Row],[Product Profit]]&lt;0),"high sales Low Profit","Normal")</f>
        <v>Normal</v>
      </c>
      <c r="N648">
        <v>29.16</v>
      </c>
      <c r="O648">
        <v>2</v>
      </c>
      <c r="P648">
        <v>0</v>
      </c>
      <c r="Q648">
        <v>10.789199999999999</v>
      </c>
      <c r="R648">
        <f>Derived_Metrics[[#This Row],[Selling Price]]*Derived_Metrics[[#This Row],[Quantity]]</f>
        <v>58.32</v>
      </c>
      <c r="S648" s="2">
        <f>IF(Derived_Metrics[[#This Row],[Revenue]]=0,0,Derived_Metrics[[#This Row],[Profit]]/Derived_Metrics[[#This Row],[Revenue]])</f>
        <v>0.185</v>
      </c>
      <c r="T648" t="str">
        <f>IF(Derived_Metrics[[#This Row],[Profit]]&lt;0, "Loss","Profit")</f>
        <v>Profit</v>
      </c>
      <c r="U648" s="5">
        <f>Derived_Metrics[[#This Row],[Selling Price]]*Derived_Metrics[[#This Row],[Quantity]]*Derived_Metrics[[#This Row],[Discount]]</f>
        <v>0</v>
      </c>
      <c r="V648" t="str">
        <f>IF(Derived_Metrics[[#This Row],[Discount]]&gt;0,"Discount Applied","No Discount")</f>
        <v>No Discount</v>
      </c>
      <c r="W648" t="str">
        <f>IF(Derived_Metrics[[#This Row],[Discount]]&gt;0.3,"High Discount","Low Discount")</f>
        <v>Low Discount</v>
      </c>
      <c r="X648" s="13">
        <f>SUMIFS(Derived_Metrics[Customer_Revenue_Share],Derived_Metrics[Customee_ Revenue _Rank],"&lt;="&amp;Derived_Metrics[[#This Row],[Customee_ Revenue _Rank]])</f>
        <v>0.91400554010369617</v>
      </c>
      <c r="Y648" t="str">
        <f>IF(Derived_Metrics[[#This Row],[Cumulative_Revenue_%]]&lt;=0.8,"Top 80% Revenue","Remaining 20% Revenue")</f>
        <v>Remaining 20% Revenue</v>
      </c>
    </row>
    <row r="649" spans="1:25" x14ac:dyDescent="0.25">
      <c r="A649" t="s">
        <v>2686</v>
      </c>
      <c r="B649" s="1">
        <v>42804</v>
      </c>
      <c r="C649" t="s">
        <v>2687</v>
      </c>
      <c r="D649" s="4">
        <f>SUMIFS(Derived_Metrics[Revenue],Derived_Metrics[Customer ID],Derived_Metrics[[#This Row],[Customer ID]])</f>
        <v>1469.1959999999999</v>
      </c>
      <c r="E649" s="4">
        <f>SUMIFS(Derived_Metrics[Profit],Derived_Metrics[Customer ID],Derived_Metrics[[#This Row],[Customer ID]])</f>
        <v>77.870699999999999</v>
      </c>
      <c r="F649" s="5">
        <f>_xlfn.PERCENTRANK.INC(Derived_Metrics[Customer Revenue],Derived_Metrics[[#This Row],[Customer Revenue]])</f>
        <v>0.217</v>
      </c>
      <c r="G649" s="5" t="str" cm="1">
        <f t="array" ref="G649">_xlfn.IFS(Derived_Metrics[[#This Row],[Customer Revenue Percentile]]&gt;=0.8,"High Value",Derived_Metrics[[#This Row],[Customer Revenue Percentile]]&gt;=0.4,"Medium Value",TRUE,"Low Value")</f>
        <v>Low Value</v>
      </c>
      <c r="H649" s="12">
        <f>_xlfn.RANK.EQ(Derived_Metrics[[#This Row],[Customer Revenue]],Derived_Metrics[Customer Revenue],0)</f>
        <v>1659</v>
      </c>
      <c r="I649" s="15">
        <f>Derived_Metrics[[#This Row],[Customer Revenue]]/SUM(Derived_Metrics[Customer Revenue])</f>
        <v>9.4304867875719597E-5</v>
      </c>
      <c r="J649" t="s">
        <v>1053</v>
      </c>
      <c r="K649" s="5">
        <f>SUMIFS(Derived_Metrics[Revenue],Derived_Metrics[Product ID],Derived_Metrics[[#This Row],[Product ID]])</f>
        <v>11476.296</v>
      </c>
      <c r="L649" s="5">
        <f>SUMIFS(Derived_Metrics[Profit],Derived_Metrics[Product ID],Derived_Metrics[[#This Row],[Product ID]])</f>
        <v>-12.13290000000001</v>
      </c>
      <c r="M649" s="5" t="str">
        <f>IF(AND(Derived_Metrics[[#This Row],[Product Revenue]]&gt;AVERAGE(Derived_Metrics[Product Revenue]),Derived_Metrics[[#This Row],[Product Profit]]&lt;0),"high sales Low Profit","Normal")</f>
        <v>Normal</v>
      </c>
      <c r="N649">
        <v>171.28800000000001</v>
      </c>
      <c r="O649">
        <v>3</v>
      </c>
      <c r="P649">
        <v>0.2</v>
      </c>
      <c r="Q649">
        <v>-6.4233000000000002</v>
      </c>
      <c r="R649">
        <f>Derived_Metrics[[#This Row],[Selling Price]]*Derived_Metrics[[#This Row],[Quantity]]</f>
        <v>513.86400000000003</v>
      </c>
      <c r="S649" s="2">
        <f>IF(Derived_Metrics[[#This Row],[Revenue]]=0,0,Derived_Metrics[[#This Row],[Profit]]/Derived_Metrics[[#This Row],[Revenue]])</f>
        <v>-1.2499999999999999E-2</v>
      </c>
      <c r="T649" t="str">
        <f>IF(Derived_Metrics[[#This Row],[Profit]]&lt;0, "Loss","Profit")</f>
        <v>Loss</v>
      </c>
      <c r="U649" s="5">
        <f>Derived_Metrics[[#This Row],[Selling Price]]*Derived_Metrics[[#This Row],[Quantity]]*Derived_Metrics[[#This Row],[Discount]]</f>
        <v>102.77280000000002</v>
      </c>
      <c r="V649" t="str">
        <f>IF(Derived_Metrics[[#This Row],[Discount]]&gt;0,"Discount Applied","No Discount")</f>
        <v>Discount Applied</v>
      </c>
      <c r="W649" t="str">
        <f>IF(Derived_Metrics[[#This Row],[Discount]]&gt;0.3,"High Discount","Low Discount")</f>
        <v>Low Discount</v>
      </c>
      <c r="X649" s="13">
        <f>SUMIFS(Derived_Metrics[Customer_Revenue_Share],Derived_Metrics[Customee_ Revenue _Rank],"&lt;="&amp;Derived_Metrics[[#This Row],[Customee_ Revenue _Rank]])</f>
        <v>0.98091911905712481</v>
      </c>
      <c r="Y649" t="str">
        <f>IF(Derived_Metrics[[#This Row],[Cumulative_Revenue_%]]&lt;=0.8,"Top 80% Revenue","Remaining 20% Revenue")</f>
        <v>Remaining 20% Revenue</v>
      </c>
    </row>
    <row r="650" spans="1:25" x14ac:dyDescent="0.25">
      <c r="A650" t="s">
        <v>2689</v>
      </c>
      <c r="B650" s="1">
        <v>42495</v>
      </c>
      <c r="C650" t="s">
        <v>2690</v>
      </c>
      <c r="D650" s="4">
        <f>SUMIFS(Derived_Metrics[Revenue],Derived_Metrics[Customer ID],Derived_Metrics[[#This Row],[Customer ID]])</f>
        <v>368.08000000000004</v>
      </c>
      <c r="E650" s="4">
        <f>SUMIFS(Derived_Metrics[Profit],Derived_Metrics[Customer ID],Derived_Metrics[[#This Row],[Customer ID]])</f>
        <v>25.391200000000001</v>
      </c>
      <c r="F650" s="5">
        <f>_xlfn.PERCENTRANK.INC(Derived_Metrics[Customer Revenue],Derived_Metrics[[#This Row],[Customer Revenue]])</f>
        <v>6.9000000000000006E-2</v>
      </c>
      <c r="G650" s="5" t="str" cm="1">
        <f t="array" ref="G650">_xlfn.IFS(Derived_Metrics[[#This Row],[Customer Revenue Percentile]]&gt;=0.8,"High Value",Derived_Metrics[[#This Row],[Customer Revenue Percentile]]&gt;=0.4,"Medium Value",TRUE,"Low Value")</f>
        <v>Low Value</v>
      </c>
      <c r="H650" s="12">
        <f>_xlfn.RANK.EQ(Derived_Metrics[[#This Row],[Customer Revenue]],Derived_Metrics[Customer Revenue],0)</f>
        <v>1972</v>
      </c>
      <c r="I650" s="15">
        <f>Derived_Metrics[[#This Row],[Customer Revenue]]/SUM(Derived_Metrics[Customer Revenue])</f>
        <v>2.3626347858076712E-5</v>
      </c>
      <c r="J650" t="s">
        <v>1544</v>
      </c>
      <c r="K650" s="5">
        <f>SUMIFS(Derived_Metrics[Revenue],Derived_Metrics[Product ID],Derived_Metrics[[#This Row],[Product ID]])</f>
        <v>1453.568</v>
      </c>
      <c r="L650" s="5">
        <f>SUMIFS(Derived_Metrics[Profit],Derived_Metrics[Product ID],Derived_Metrics[[#This Row],[Product ID]])</f>
        <v>116.7148</v>
      </c>
      <c r="M650" s="5" t="str">
        <f>IF(AND(Derived_Metrics[[#This Row],[Product Revenue]]&gt;AVERAGE(Derived_Metrics[Product Revenue]),Derived_Metrics[[#This Row],[Product Profit]]&lt;0),"high sales Low Profit","Normal")</f>
        <v>Normal</v>
      </c>
      <c r="N650">
        <v>16.72</v>
      </c>
      <c r="O650">
        <v>5</v>
      </c>
      <c r="P650">
        <v>0.2</v>
      </c>
      <c r="Q650">
        <v>3.3439999999999999</v>
      </c>
      <c r="R650">
        <f>Derived_Metrics[[#This Row],[Selling Price]]*Derived_Metrics[[#This Row],[Quantity]]</f>
        <v>83.6</v>
      </c>
      <c r="S650" s="2">
        <f>IF(Derived_Metrics[[#This Row],[Revenue]]=0,0,Derived_Metrics[[#This Row],[Profit]]/Derived_Metrics[[#This Row],[Revenue]])</f>
        <v>0.04</v>
      </c>
      <c r="T650" t="str">
        <f>IF(Derived_Metrics[[#This Row],[Profit]]&lt;0, "Loss","Profit")</f>
        <v>Profit</v>
      </c>
      <c r="U650" s="5">
        <f>Derived_Metrics[[#This Row],[Selling Price]]*Derived_Metrics[[#This Row],[Quantity]]*Derived_Metrics[[#This Row],[Discount]]</f>
        <v>16.72</v>
      </c>
      <c r="V650" t="str">
        <f>IF(Derived_Metrics[[#This Row],[Discount]]&gt;0,"Discount Applied","No Discount")</f>
        <v>Discount Applied</v>
      </c>
      <c r="W650" t="str">
        <f>IF(Derived_Metrics[[#This Row],[Discount]]&gt;0.3,"High Discount","Low Discount")</f>
        <v>Low Discount</v>
      </c>
      <c r="X650" s="13">
        <f>SUMIFS(Derived_Metrics[Customer_Revenue_Share],Derived_Metrics[Customee_ Revenue _Rank],"&lt;="&amp;Derived_Metrics[[#This Row],[Customee_ Revenue _Rank]])</f>
        <v>0.99827350572147278</v>
      </c>
      <c r="Y650" t="str">
        <f>IF(Derived_Metrics[[#This Row],[Cumulative_Revenue_%]]&lt;=0.8,"Top 80% Revenue","Remaining 20% Revenue")</f>
        <v>Remaining 20% Revenue</v>
      </c>
    </row>
    <row r="651" spans="1:25" x14ac:dyDescent="0.25">
      <c r="A651" t="s">
        <v>2693</v>
      </c>
      <c r="B651" s="1">
        <v>43048</v>
      </c>
      <c r="C651" t="s">
        <v>2694</v>
      </c>
      <c r="D651" s="4">
        <f>SUMIFS(Derived_Metrics[Revenue],Derived_Metrics[Customer ID],Derived_Metrics[[#This Row],[Customer ID]])</f>
        <v>18190.831999999999</v>
      </c>
      <c r="E651" s="4">
        <f>SUMIFS(Derived_Metrics[Profit],Derived_Metrics[Customer ID],Derived_Metrics[[#This Row],[Customer ID]])</f>
        <v>329.97800000000001</v>
      </c>
      <c r="F651" s="5">
        <f>_xlfn.PERCENTRANK.INC(Derived_Metrics[Customer Revenue],Derived_Metrics[[#This Row],[Customer Revenue]])</f>
        <v>0.90500000000000003</v>
      </c>
      <c r="G651" s="5" t="str" cm="1">
        <f t="array" ref="G651">_xlfn.IFS(Derived_Metrics[[#This Row],[Customer Revenue Percentile]]&gt;=0.8,"High Value",Derived_Metrics[[#This Row],[Customer Revenue Percentile]]&gt;=0.4,"Medium Value",TRUE,"Low Value")</f>
        <v>High Value</v>
      </c>
      <c r="H651" s="12">
        <f>_xlfn.RANK.EQ(Derived_Metrics[[#This Row],[Customer Revenue]],Derived_Metrics[Customer Revenue],0)</f>
        <v>201</v>
      </c>
      <c r="I651" s="15">
        <f>Derived_Metrics[[#This Row],[Customer Revenue]]/SUM(Derived_Metrics[Customer Revenue])</f>
        <v>1.1676345486302793E-3</v>
      </c>
      <c r="J651" t="s">
        <v>2696</v>
      </c>
      <c r="K651" s="5">
        <f>SUMIFS(Derived_Metrics[Revenue],Derived_Metrics[Product ID],Derived_Metrics[[#This Row],[Product ID]])</f>
        <v>45258.18</v>
      </c>
      <c r="L651" s="5">
        <f>SUMIFS(Derived_Metrics[Profit],Derived_Metrics[Product ID],Derived_Metrics[[#This Row],[Product ID]])</f>
        <v>1540.704</v>
      </c>
      <c r="M651" s="5" t="str">
        <f>IF(AND(Derived_Metrics[[#This Row],[Product Revenue]]&gt;AVERAGE(Derived_Metrics[Product Revenue]),Derived_Metrics[[#This Row],[Product Profit]]&lt;0),"high sales Low Profit","Normal")</f>
        <v>Normal</v>
      </c>
      <c r="N651">
        <v>2054.2719999999999</v>
      </c>
      <c r="O651">
        <v>8</v>
      </c>
      <c r="P651">
        <v>0.2</v>
      </c>
      <c r="Q651">
        <v>256.78399999999999</v>
      </c>
      <c r="R651">
        <f>Derived_Metrics[[#This Row],[Selling Price]]*Derived_Metrics[[#This Row],[Quantity]]</f>
        <v>16434.175999999999</v>
      </c>
      <c r="S651" s="2">
        <f>IF(Derived_Metrics[[#This Row],[Revenue]]=0,0,Derived_Metrics[[#This Row],[Profit]]/Derived_Metrics[[#This Row],[Revenue]])</f>
        <v>1.5625E-2</v>
      </c>
      <c r="T651" t="str">
        <f>IF(Derived_Metrics[[#This Row],[Profit]]&lt;0, "Loss","Profit")</f>
        <v>Profit</v>
      </c>
      <c r="U651" s="5">
        <f>Derived_Metrics[[#This Row],[Selling Price]]*Derived_Metrics[[#This Row],[Quantity]]*Derived_Metrics[[#This Row],[Discount]]</f>
        <v>3286.8352</v>
      </c>
      <c r="V651" t="str">
        <f>IF(Derived_Metrics[[#This Row],[Discount]]&gt;0,"Discount Applied","No Discount")</f>
        <v>Discount Applied</v>
      </c>
      <c r="W651" t="str">
        <f>IF(Derived_Metrics[[#This Row],[Discount]]&gt;0.3,"High Discount","Low Discount")</f>
        <v>Low Discount</v>
      </c>
      <c r="X651" s="13">
        <f>SUMIFS(Derived_Metrics[Customer_Revenue_Share],Derived_Metrics[Customee_ Revenue _Rank],"&lt;="&amp;Derived_Metrics[[#This Row],[Customee_ Revenue _Rank]])</f>
        <v>0.37712706602442769</v>
      </c>
      <c r="Y651" t="str">
        <f>IF(Derived_Metrics[[#This Row],[Cumulative_Revenue_%]]&lt;=0.8,"Top 80% Revenue","Remaining 20% Revenue")</f>
        <v>Top 80% Revenue</v>
      </c>
    </row>
    <row r="652" spans="1:25" x14ac:dyDescent="0.25">
      <c r="A652" t="s">
        <v>2698</v>
      </c>
      <c r="B652" s="1">
        <v>42770</v>
      </c>
      <c r="C652" t="s">
        <v>2699</v>
      </c>
      <c r="D652" s="4">
        <f>SUMIFS(Derived_Metrics[Revenue],Derived_Metrics[Customer ID],Derived_Metrics[[#This Row],[Customer ID]])</f>
        <v>1402.5039999999999</v>
      </c>
      <c r="E652" s="4">
        <f>SUMIFS(Derived_Metrics[Profit],Derived_Metrics[Customer ID],Derived_Metrics[[#This Row],[Customer ID]])</f>
        <v>102.55240000000001</v>
      </c>
      <c r="F652" s="5">
        <f>_xlfn.PERCENTRANK.INC(Derived_Metrics[Customer Revenue],Derived_Metrics[[#This Row],[Customer Revenue]])</f>
        <v>0.20799999999999999</v>
      </c>
      <c r="G652" s="5" t="str" cm="1">
        <f t="array" ref="G652">_xlfn.IFS(Derived_Metrics[[#This Row],[Customer Revenue Percentile]]&gt;=0.8,"High Value",Derived_Metrics[[#This Row],[Customer Revenue Percentile]]&gt;=0.4,"Medium Value",TRUE,"Low Value")</f>
        <v>Low Value</v>
      </c>
      <c r="H652" s="12">
        <f>_xlfn.RANK.EQ(Derived_Metrics[[#This Row],[Customer Revenue]],Derived_Metrics[Customer Revenue],0)</f>
        <v>1677</v>
      </c>
      <c r="I652" s="15">
        <f>Derived_Metrics[[#This Row],[Customer Revenue]]/SUM(Derived_Metrics[Customer Revenue])</f>
        <v>9.0024036558204778E-5</v>
      </c>
      <c r="J652" t="s">
        <v>227</v>
      </c>
      <c r="K652" s="5">
        <f>SUMIFS(Derived_Metrics[Revenue],Derived_Metrics[Product ID],Derived_Metrics[[#This Row],[Product ID]])</f>
        <v>16554.36</v>
      </c>
      <c r="L652" s="5">
        <f>SUMIFS(Derived_Metrics[Profit],Derived_Metrics[Product ID],Derived_Metrics[[#This Row],[Product ID]])</f>
        <v>-164.72000000000003</v>
      </c>
      <c r="M652" s="5" t="str">
        <f>IF(AND(Derived_Metrics[[#This Row],[Product Revenue]]&gt;AVERAGE(Derived_Metrics[Product Revenue]),Derived_Metrics[[#This Row],[Product Profit]]&lt;0),"high sales Low Profit","Normal")</f>
        <v>high sales Low Profit</v>
      </c>
      <c r="N652">
        <v>411.8</v>
      </c>
      <c r="O652">
        <v>2</v>
      </c>
      <c r="P652">
        <v>0</v>
      </c>
      <c r="Q652">
        <v>70.006</v>
      </c>
      <c r="R652">
        <f>Derived_Metrics[[#This Row],[Selling Price]]*Derived_Metrics[[#This Row],[Quantity]]</f>
        <v>823.6</v>
      </c>
      <c r="S652" s="2">
        <f>IF(Derived_Metrics[[#This Row],[Revenue]]=0,0,Derived_Metrics[[#This Row],[Profit]]/Derived_Metrics[[#This Row],[Revenue]])</f>
        <v>8.4999999999999992E-2</v>
      </c>
      <c r="T652" t="str">
        <f>IF(Derived_Metrics[[#This Row],[Profit]]&lt;0, "Loss","Profit")</f>
        <v>Profit</v>
      </c>
      <c r="U652" s="5">
        <f>Derived_Metrics[[#This Row],[Selling Price]]*Derived_Metrics[[#This Row],[Quantity]]*Derived_Metrics[[#This Row],[Discount]]</f>
        <v>0</v>
      </c>
      <c r="V652" t="str">
        <f>IF(Derived_Metrics[[#This Row],[Discount]]&gt;0,"Discount Applied","No Discount")</f>
        <v>No Discount</v>
      </c>
      <c r="W652" t="str">
        <f>IF(Derived_Metrics[[#This Row],[Discount]]&gt;0.3,"High Discount","Low Discount")</f>
        <v>Low Discount</v>
      </c>
      <c r="X652" s="13">
        <f>SUMIFS(Derived_Metrics[Customer_Revenue_Share],Derived_Metrics[Customee_ Revenue _Rank],"&lt;="&amp;Derived_Metrics[[#This Row],[Customee_ Revenue _Rank]])</f>
        <v>0.98268882250338063</v>
      </c>
      <c r="Y652" t="str">
        <f>IF(Derived_Metrics[[#This Row],[Cumulative_Revenue_%]]&lt;=0.8,"Top 80% Revenue","Remaining 20% Revenue")</f>
        <v>Remaining 20% Revenue</v>
      </c>
    </row>
    <row r="653" spans="1:25" x14ac:dyDescent="0.25">
      <c r="A653" t="s">
        <v>2701</v>
      </c>
      <c r="B653" s="1">
        <v>42896</v>
      </c>
      <c r="C653" t="s">
        <v>374</v>
      </c>
      <c r="D653" s="4">
        <f>SUMIFS(Derived_Metrics[Revenue],Derived_Metrics[Customer ID],Derived_Metrics[[#This Row],[Customer ID]])</f>
        <v>1976.8540000000003</v>
      </c>
      <c r="E653" s="4">
        <f>SUMIFS(Derived_Metrics[Profit],Derived_Metrics[Customer ID],Derived_Metrics[[#This Row],[Customer ID]])</f>
        <v>-4.9653999999999998</v>
      </c>
      <c r="F653" s="5">
        <f>_xlfn.PERCENTRANK.INC(Derived_Metrics[Customer Revenue],Derived_Metrics[[#This Row],[Customer Revenue]])</f>
        <v>0.27400000000000002</v>
      </c>
      <c r="G653" s="5" t="str" cm="1">
        <f t="array" ref="G653">_xlfn.IFS(Derived_Metrics[[#This Row],[Customer Revenue Percentile]]&gt;=0.8,"High Value",Derived_Metrics[[#This Row],[Customer Revenue Percentile]]&gt;=0.4,"Medium Value",TRUE,"Low Value")</f>
        <v>Low Value</v>
      </c>
      <c r="H653" s="12">
        <f>_xlfn.RANK.EQ(Derived_Metrics[[#This Row],[Customer Revenue]],Derived_Metrics[Customer Revenue],0)</f>
        <v>1537</v>
      </c>
      <c r="I653" s="15">
        <f>Derived_Metrics[[#This Row],[Customer Revenue]]/SUM(Derived_Metrics[Customer Revenue])</f>
        <v>1.2689045932577262E-4</v>
      </c>
      <c r="J653" t="s">
        <v>2704</v>
      </c>
      <c r="K653" s="5">
        <f>SUMIFS(Derived_Metrics[Revenue],Derived_Metrics[Product ID],Derived_Metrics[[#This Row],[Product ID]])</f>
        <v>1938.5520000000001</v>
      </c>
      <c r="L653" s="5">
        <f>SUMIFS(Derived_Metrics[Profit],Derived_Metrics[Product ID],Derived_Metrics[[#This Row],[Product ID]])</f>
        <v>-40.491399999999992</v>
      </c>
      <c r="M653" s="5" t="str">
        <f>IF(AND(Derived_Metrics[[#This Row],[Product Revenue]]&gt;AVERAGE(Derived_Metrics[Product Revenue]),Derived_Metrics[[#This Row],[Product Profit]]&lt;0),"high sales Low Profit","Normal")</f>
        <v>Normal</v>
      </c>
      <c r="N653">
        <v>41.96</v>
      </c>
      <c r="O653">
        <v>2</v>
      </c>
      <c r="P653">
        <v>0</v>
      </c>
      <c r="Q653">
        <v>2.9371999999999998</v>
      </c>
      <c r="R653">
        <f>Derived_Metrics[[#This Row],[Selling Price]]*Derived_Metrics[[#This Row],[Quantity]]</f>
        <v>83.92</v>
      </c>
      <c r="S653" s="2">
        <f>IF(Derived_Metrics[[#This Row],[Revenue]]=0,0,Derived_Metrics[[#This Row],[Profit]]/Derived_Metrics[[#This Row],[Revenue]])</f>
        <v>3.4999999999999996E-2</v>
      </c>
      <c r="T653" t="str">
        <f>IF(Derived_Metrics[[#This Row],[Profit]]&lt;0, "Loss","Profit")</f>
        <v>Profit</v>
      </c>
      <c r="U653" s="5">
        <f>Derived_Metrics[[#This Row],[Selling Price]]*Derived_Metrics[[#This Row],[Quantity]]*Derived_Metrics[[#This Row],[Discount]]</f>
        <v>0</v>
      </c>
      <c r="V653" t="str">
        <f>IF(Derived_Metrics[[#This Row],[Discount]]&gt;0,"Discount Applied","No Discount")</f>
        <v>No Discount</v>
      </c>
      <c r="W653" t="str">
        <f>IF(Derived_Metrics[[#This Row],[Discount]]&gt;0.3,"High Discount","Low Discount")</f>
        <v>Low Discount</v>
      </c>
      <c r="X653" s="13">
        <f>SUMIFS(Derived_Metrics[Customer_Revenue_Share],Derived_Metrics[Customee_ Revenue _Rank],"&lt;="&amp;Derived_Metrics[[#This Row],[Customee_ Revenue _Rank]])</f>
        <v>0.96763586258078305</v>
      </c>
      <c r="Y653" t="str">
        <f>IF(Derived_Metrics[[#This Row],[Cumulative_Revenue_%]]&lt;=0.8,"Top 80% Revenue","Remaining 20% Revenue")</f>
        <v>Remaining 20% Revenue</v>
      </c>
    </row>
    <row r="654" spans="1:25" x14ac:dyDescent="0.25">
      <c r="A654" t="s">
        <v>2706</v>
      </c>
      <c r="B654" s="1">
        <v>43027</v>
      </c>
      <c r="C654" t="s">
        <v>2707</v>
      </c>
      <c r="D654" s="4">
        <f>SUMIFS(Derived_Metrics[Revenue],Derived_Metrics[Customer ID],Derived_Metrics[[#This Row],[Customer ID]])</f>
        <v>109.85599999999999</v>
      </c>
      <c r="E654" s="4">
        <f>SUMIFS(Derived_Metrics[Profit],Derived_Metrics[Customer ID],Derived_Metrics[[#This Row],[Customer ID]])</f>
        <v>7.0397999999999996</v>
      </c>
      <c r="F654" s="5">
        <f>_xlfn.PERCENTRANK.INC(Derived_Metrics[Customer Revenue],Derived_Metrics[[#This Row],[Customer Revenue]])</f>
        <v>2.1999999999999999E-2</v>
      </c>
      <c r="G654" s="5" t="str" cm="1">
        <f t="array" ref="G654">_xlfn.IFS(Derived_Metrics[[#This Row],[Customer Revenue Percentile]]&gt;=0.8,"High Value",Derived_Metrics[[#This Row],[Customer Revenue Percentile]]&gt;=0.4,"Medium Value",TRUE,"Low Value")</f>
        <v>Low Value</v>
      </c>
      <c r="H654" s="12">
        <f>_xlfn.RANK.EQ(Derived_Metrics[[#This Row],[Customer Revenue]],Derived_Metrics[Customer Revenue],0)</f>
        <v>2072</v>
      </c>
      <c r="I654" s="15">
        <f>Derived_Metrics[[#This Row],[Customer Revenue]]/SUM(Derived_Metrics[Customer Revenue])</f>
        <v>7.0514455289526054E-6</v>
      </c>
      <c r="J654" t="s">
        <v>1004</v>
      </c>
      <c r="K654" s="5">
        <f>SUMIFS(Derived_Metrics[Revenue],Derived_Metrics[Product ID],Derived_Metrics[[#This Row],[Product ID]])</f>
        <v>901.51999999999987</v>
      </c>
      <c r="L654" s="5">
        <f>SUMIFS(Derived_Metrics[Profit],Derived_Metrics[Product ID],Derived_Metrics[[#This Row],[Product ID]])</f>
        <v>41.867199999999997</v>
      </c>
      <c r="M654" s="5" t="str">
        <f>IF(AND(Derived_Metrics[[#This Row],[Product Revenue]]&gt;AVERAGE(Derived_Metrics[Product Revenue]),Derived_Metrics[[#This Row],[Product Profit]]&lt;0),"high sales Low Profit","Normal")</f>
        <v>Normal</v>
      </c>
      <c r="N654">
        <v>30.56</v>
      </c>
      <c r="O654">
        <v>2</v>
      </c>
      <c r="P654">
        <v>0</v>
      </c>
      <c r="Q654">
        <v>10.3904</v>
      </c>
      <c r="R654">
        <f>Derived_Metrics[[#This Row],[Selling Price]]*Derived_Metrics[[#This Row],[Quantity]]</f>
        <v>61.12</v>
      </c>
      <c r="S654" s="2">
        <f>IF(Derived_Metrics[[#This Row],[Revenue]]=0,0,Derived_Metrics[[#This Row],[Profit]]/Derived_Metrics[[#This Row],[Revenue]])</f>
        <v>0.17</v>
      </c>
      <c r="T654" t="str">
        <f>IF(Derived_Metrics[[#This Row],[Profit]]&lt;0, "Loss","Profit")</f>
        <v>Profit</v>
      </c>
      <c r="U654" s="5">
        <f>Derived_Metrics[[#This Row],[Selling Price]]*Derived_Metrics[[#This Row],[Quantity]]*Derived_Metrics[[#This Row],[Discount]]</f>
        <v>0</v>
      </c>
      <c r="V654" t="str">
        <f>IF(Derived_Metrics[[#This Row],[Discount]]&gt;0,"Discount Applied","No Discount")</f>
        <v>No Discount</v>
      </c>
      <c r="W654" t="str">
        <f>IF(Derived_Metrics[[#This Row],[Discount]]&gt;0.3,"High Discount","Low Discount")</f>
        <v>Low Discount</v>
      </c>
      <c r="X654" s="13">
        <f>SUMIFS(Derived_Metrics[Customer_Revenue_Share],Derived_Metrics[Customee_ Revenue _Rank],"&lt;="&amp;Derived_Metrics[[#This Row],[Customee_ Revenue _Rank]])</f>
        <v>0.99981693615272982</v>
      </c>
      <c r="Y654" t="str">
        <f>IF(Derived_Metrics[[#This Row],[Cumulative_Revenue_%]]&lt;=0.8,"Top 80% Revenue","Remaining 20% Revenue")</f>
        <v>Remaining 20% Revenue</v>
      </c>
    </row>
    <row r="655" spans="1:25" x14ac:dyDescent="0.25">
      <c r="A655" t="s">
        <v>2706</v>
      </c>
      <c r="B655" s="1">
        <v>43027</v>
      </c>
      <c r="C655" t="s">
        <v>2707</v>
      </c>
      <c r="D655" s="4">
        <f>SUMIFS(Derived_Metrics[Revenue],Derived_Metrics[Customer ID],Derived_Metrics[[#This Row],[Customer ID]])</f>
        <v>109.85599999999999</v>
      </c>
      <c r="E655" s="4">
        <f>SUMIFS(Derived_Metrics[Profit],Derived_Metrics[Customer ID],Derived_Metrics[[#This Row],[Customer ID]])</f>
        <v>7.0397999999999996</v>
      </c>
      <c r="F655" s="5">
        <f>_xlfn.PERCENTRANK.INC(Derived_Metrics[Customer Revenue],Derived_Metrics[[#This Row],[Customer Revenue]])</f>
        <v>2.1999999999999999E-2</v>
      </c>
      <c r="G655" s="5" t="str" cm="1">
        <f t="array" ref="G655">_xlfn.IFS(Derived_Metrics[[#This Row],[Customer Revenue Percentile]]&gt;=0.8,"High Value",Derived_Metrics[[#This Row],[Customer Revenue Percentile]]&gt;=0.4,"Medium Value",TRUE,"Low Value")</f>
        <v>Low Value</v>
      </c>
      <c r="H655" s="12">
        <f>_xlfn.RANK.EQ(Derived_Metrics[[#This Row],[Customer Revenue]],Derived_Metrics[Customer Revenue],0)</f>
        <v>2072</v>
      </c>
      <c r="I655" s="15">
        <f>Derived_Metrics[[#This Row],[Customer Revenue]]/SUM(Derived_Metrics[Customer Revenue])</f>
        <v>7.0514455289526054E-6</v>
      </c>
      <c r="J655" t="s">
        <v>2709</v>
      </c>
      <c r="K655" s="5">
        <f>SUMIFS(Derived_Metrics[Revenue],Derived_Metrics[Product ID],Derived_Metrics[[#This Row],[Product ID]])</f>
        <v>130.97800000000001</v>
      </c>
      <c r="L655" s="5">
        <f>SUMIFS(Derived_Metrics[Profit],Derived_Metrics[Product ID],Derived_Metrics[[#This Row],[Product ID]])</f>
        <v>-17.514499999999998</v>
      </c>
      <c r="M655" s="5" t="str">
        <f>IF(AND(Derived_Metrics[[#This Row],[Product Revenue]]&gt;AVERAGE(Derived_Metrics[Product Revenue]),Derived_Metrics[[#This Row],[Product Profit]]&lt;0),"high sales Low Profit","Normal")</f>
        <v>Normal</v>
      </c>
      <c r="N655">
        <v>24.367999999999999</v>
      </c>
      <c r="O655">
        <v>2</v>
      </c>
      <c r="P655">
        <v>0.2</v>
      </c>
      <c r="Q655">
        <v>-3.3506</v>
      </c>
      <c r="R655">
        <f>Derived_Metrics[[#This Row],[Selling Price]]*Derived_Metrics[[#This Row],[Quantity]]</f>
        <v>48.735999999999997</v>
      </c>
      <c r="S655" s="2">
        <f>IF(Derived_Metrics[[#This Row],[Revenue]]=0,0,Derived_Metrics[[#This Row],[Profit]]/Derived_Metrics[[#This Row],[Revenue]])</f>
        <v>-6.8750000000000006E-2</v>
      </c>
      <c r="T655" t="str">
        <f>IF(Derived_Metrics[[#This Row],[Profit]]&lt;0, "Loss","Profit")</f>
        <v>Loss</v>
      </c>
      <c r="U655" s="5">
        <f>Derived_Metrics[[#This Row],[Selling Price]]*Derived_Metrics[[#This Row],[Quantity]]*Derived_Metrics[[#This Row],[Discount]]</f>
        <v>9.7471999999999994</v>
      </c>
      <c r="V655" t="str">
        <f>IF(Derived_Metrics[[#This Row],[Discount]]&gt;0,"Discount Applied","No Discount")</f>
        <v>Discount Applied</v>
      </c>
      <c r="W655" t="str">
        <f>IF(Derived_Metrics[[#This Row],[Discount]]&gt;0.3,"High Discount","Low Discount")</f>
        <v>Low Discount</v>
      </c>
      <c r="X655" s="13">
        <f>SUMIFS(Derived_Metrics[Customer_Revenue_Share],Derived_Metrics[Customee_ Revenue _Rank],"&lt;="&amp;Derived_Metrics[[#This Row],[Customee_ Revenue _Rank]])</f>
        <v>0.99981693615272982</v>
      </c>
      <c r="Y655" t="str">
        <f>IF(Derived_Metrics[[#This Row],[Cumulative_Revenue_%]]&lt;=0.8,"Top 80% Revenue","Remaining 20% Revenue")</f>
        <v>Remaining 20% Revenue</v>
      </c>
    </row>
    <row r="656" spans="1:25" x14ac:dyDescent="0.25">
      <c r="A656" t="s">
        <v>2711</v>
      </c>
      <c r="B656" s="1">
        <v>41960</v>
      </c>
      <c r="C656" t="s">
        <v>2713</v>
      </c>
      <c r="D656" s="4">
        <f>SUMIFS(Derived_Metrics[Revenue],Derived_Metrics[Customer ID],Derived_Metrics[[#This Row],[Customer ID]])</f>
        <v>373.23</v>
      </c>
      <c r="E656" s="4">
        <f>SUMIFS(Derived_Metrics[Profit],Derived_Metrics[Customer ID],Derived_Metrics[[#This Row],[Customer ID]])</f>
        <v>14.9292</v>
      </c>
      <c r="F656" s="5">
        <f>_xlfn.PERCENTRANK.INC(Derived_Metrics[Customer Revenue],Derived_Metrics[[#This Row],[Customer Revenue]])</f>
        <v>7.0000000000000007E-2</v>
      </c>
      <c r="G656" s="5" t="str" cm="1">
        <f t="array" ref="G656">_xlfn.IFS(Derived_Metrics[[#This Row],[Customer Revenue Percentile]]&gt;=0.8,"High Value",Derived_Metrics[[#This Row],[Customer Revenue Percentile]]&gt;=0.4,"Medium Value",TRUE,"Low Value")</f>
        <v>Low Value</v>
      </c>
      <c r="H656" s="12">
        <f>_xlfn.RANK.EQ(Derived_Metrics[[#This Row],[Customer Revenue]],Derived_Metrics[Customer Revenue],0)</f>
        <v>1971</v>
      </c>
      <c r="I656" s="15">
        <f>Derived_Metrics[[#This Row],[Customer Revenue]]/SUM(Derived_Metrics[Customer Revenue])</f>
        <v>2.3956916461285512E-5</v>
      </c>
      <c r="J656" t="s">
        <v>2715</v>
      </c>
      <c r="K656" s="5">
        <f>SUMIFS(Derived_Metrics[Revenue],Derived_Metrics[Product ID],Derived_Metrics[[#This Row],[Product ID]])</f>
        <v>1409.98</v>
      </c>
      <c r="L656" s="5">
        <f>SUMIFS(Derived_Metrics[Profit],Derived_Metrics[Product ID],Derived_Metrics[[#This Row],[Product ID]])</f>
        <v>39.811199999999999</v>
      </c>
      <c r="M656" s="5" t="str">
        <f>IF(AND(Derived_Metrics[[#This Row],[Product Revenue]]&gt;AVERAGE(Derived_Metrics[Product Revenue]),Derived_Metrics[[#This Row],[Product Profit]]&lt;0),"high sales Low Profit","Normal")</f>
        <v>Normal</v>
      </c>
      <c r="N656">
        <v>124.41</v>
      </c>
      <c r="O656">
        <v>3</v>
      </c>
      <c r="P656">
        <v>0</v>
      </c>
      <c r="Q656">
        <v>14.9292</v>
      </c>
      <c r="R656">
        <f>Derived_Metrics[[#This Row],[Selling Price]]*Derived_Metrics[[#This Row],[Quantity]]</f>
        <v>373.23</v>
      </c>
      <c r="S656" s="2">
        <f>IF(Derived_Metrics[[#This Row],[Revenue]]=0,0,Derived_Metrics[[#This Row],[Profit]]/Derived_Metrics[[#This Row],[Revenue]])</f>
        <v>0.04</v>
      </c>
      <c r="T656" t="str">
        <f>IF(Derived_Metrics[[#This Row],[Profit]]&lt;0, "Loss","Profit")</f>
        <v>Profit</v>
      </c>
      <c r="U656" s="5">
        <f>Derived_Metrics[[#This Row],[Selling Price]]*Derived_Metrics[[#This Row],[Quantity]]*Derived_Metrics[[#This Row],[Discount]]</f>
        <v>0</v>
      </c>
      <c r="V656" t="str">
        <f>IF(Derived_Metrics[[#This Row],[Discount]]&gt;0,"Discount Applied","No Discount")</f>
        <v>No Discount</v>
      </c>
      <c r="W656" t="str">
        <f>IF(Derived_Metrics[[#This Row],[Discount]]&gt;0.3,"High Discount","Low Discount")</f>
        <v>Low Discount</v>
      </c>
      <c r="X656" s="13">
        <f>SUMIFS(Derived_Metrics[Customer_Revenue_Share],Derived_Metrics[Customee_ Revenue _Rank],"&lt;="&amp;Derived_Metrics[[#This Row],[Customee_ Revenue _Rank]])</f>
        <v>0.99822625302575652</v>
      </c>
      <c r="Y656" t="str">
        <f>IF(Derived_Metrics[[#This Row],[Cumulative_Revenue_%]]&lt;=0.8,"Top 80% Revenue","Remaining 20% Revenue")</f>
        <v>Remaining 20% Revenue</v>
      </c>
    </row>
    <row r="657" spans="1:25" x14ac:dyDescent="0.25">
      <c r="A657" t="s">
        <v>2717</v>
      </c>
      <c r="B657" s="1">
        <v>42073</v>
      </c>
      <c r="C657" t="s">
        <v>284</v>
      </c>
      <c r="D657" s="4">
        <f>SUMIFS(Derived_Metrics[Revenue],Derived_Metrics[Customer ID],Derived_Metrics[[#This Row],[Customer ID]])</f>
        <v>2095.6779999999999</v>
      </c>
      <c r="E657" s="4">
        <f>SUMIFS(Derived_Metrics[Profit],Derived_Metrics[Customer ID],Derived_Metrics[[#This Row],[Customer ID]])</f>
        <v>-81.3673</v>
      </c>
      <c r="F657" s="5">
        <f>_xlfn.PERCENTRANK.INC(Derived_Metrics[Customer Revenue],Derived_Metrics[[#This Row],[Customer Revenue]])</f>
        <v>0.28699999999999998</v>
      </c>
      <c r="G657" s="5" t="str" cm="1">
        <f t="array" ref="G657">_xlfn.IFS(Derived_Metrics[[#This Row],[Customer Revenue Percentile]]&gt;=0.8,"High Value",Derived_Metrics[[#This Row],[Customer Revenue Percentile]]&gt;=0.4,"Medium Value",TRUE,"Low Value")</f>
        <v>Low Value</v>
      </c>
      <c r="H657" s="12">
        <f>_xlfn.RANK.EQ(Derived_Metrics[[#This Row],[Customer Revenue]],Derived_Metrics[Customer Revenue],0)</f>
        <v>1508</v>
      </c>
      <c r="I657" s="15">
        <f>Derived_Metrics[[#This Row],[Customer Revenue]]/SUM(Derived_Metrics[Customer Revenue])</f>
        <v>1.3451754354085654E-4</v>
      </c>
      <c r="J657" t="s">
        <v>928</v>
      </c>
      <c r="K657" s="5">
        <f>SUMIFS(Derived_Metrics[Revenue],Derived_Metrics[Product ID],Derived_Metrics[[#This Row],[Product ID]])</f>
        <v>2938.5719999999997</v>
      </c>
      <c r="L657" s="5">
        <f>SUMIFS(Derived_Metrics[Profit],Derived_Metrics[Product ID],Derived_Metrics[[#This Row],[Product ID]])</f>
        <v>-9.93719999999999</v>
      </c>
      <c r="M657" s="5" t="str">
        <f>IF(AND(Derived_Metrics[[#This Row],[Product Revenue]]&gt;AVERAGE(Derived_Metrics[Product Revenue]),Derived_Metrics[[#This Row],[Product Profit]]&lt;0),"high sales Low Profit","Normal")</f>
        <v>Normal</v>
      </c>
      <c r="N657">
        <v>120.666</v>
      </c>
      <c r="O657">
        <v>2</v>
      </c>
      <c r="P657">
        <v>0.15</v>
      </c>
      <c r="Q657">
        <v>18.454799999999999</v>
      </c>
      <c r="R657">
        <f>Derived_Metrics[[#This Row],[Selling Price]]*Derived_Metrics[[#This Row],[Quantity]]</f>
        <v>241.33199999999999</v>
      </c>
      <c r="S657" s="2">
        <f>IF(Derived_Metrics[[#This Row],[Revenue]]=0,0,Derived_Metrics[[#This Row],[Profit]]/Derived_Metrics[[#This Row],[Revenue]])</f>
        <v>7.647058823529411E-2</v>
      </c>
      <c r="T657" t="str">
        <f>IF(Derived_Metrics[[#This Row],[Profit]]&lt;0, "Loss","Profit")</f>
        <v>Profit</v>
      </c>
      <c r="U657" s="5">
        <f>Derived_Metrics[[#This Row],[Selling Price]]*Derived_Metrics[[#This Row],[Quantity]]*Derived_Metrics[[#This Row],[Discount]]</f>
        <v>36.199799999999996</v>
      </c>
      <c r="V657" t="str">
        <f>IF(Derived_Metrics[[#This Row],[Discount]]&gt;0,"Discount Applied","No Discount")</f>
        <v>Discount Applied</v>
      </c>
      <c r="W657" t="str">
        <f>IF(Derived_Metrics[[#This Row],[Discount]]&gt;0.3,"High Discount","Low Discount")</f>
        <v>Low Discount</v>
      </c>
      <c r="X657" s="13">
        <f>SUMIFS(Derived_Metrics[Customer_Revenue_Share],Derived_Metrics[Customee_ Revenue _Rank],"&lt;="&amp;Derived_Metrics[[#This Row],[Customee_ Revenue _Rank]])</f>
        <v>0.96411199934493474</v>
      </c>
      <c r="Y657" t="str">
        <f>IF(Derived_Metrics[[#This Row],[Cumulative_Revenue_%]]&lt;=0.8,"Top 80% Revenue","Remaining 20% Revenue")</f>
        <v>Remaining 20% Revenue</v>
      </c>
    </row>
    <row r="658" spans="1:25" x14ac:dyDescent="0.25">
      <c r="A658" t="s">
        <v>2718</v>
      </c>
      <c r="B658" s="1">
        <v>41840</v>
      </c>
      <c r="C658" t="s">
        <v>2721</v>
      </c>
      <c r="D658" s="4">
        <f>SUMIFS(Derived_Metrics[Revenue],Derived_Metrics[Customer ID],Derived_Metrics[[#This Row],[Customer ID]])</f>
        <v>9985.2419999999984</v>
      </c>
      <c r="E658" s="4">
        <f>SUMIFS(Derived_Metrics[Profit],Derived_Metrics[Customer ID],Derived_Metrics[[#This Row],[Customer ID]])</f>
        <v>-93.70380000000003</v>
      </c>
      <c r="F658" s="5">
        <f>_xlfn.PERCENTRANK.INC(Derived_Metrics[Customer Revenue],Derived_Metrics[[#This Row],[Customer Revenue]])</f>
        <v>0.748</v>
      </c>
      <c r="G658" s="5" t="str" cm="1">
        <f t="array" ref="G658">_xlfn.IFS(Derived_Metrics[[#This Row],[Customer Revenue Percentile]]&gt;=0.8,"High Value",Derived_Metrics[[#This Row],[Customer Revenue Percentile]]&gt;=0.4,"Medium Value",TRUE,"Low Value")</f>
        <v>Medium Value</v>
      </c>
      <c r="H658" s="12">
        <f>_xlfn.RANK.EQ(Derived_Metrics[[#This Row],[Customer Revenue]],Derived_Metrics[Customer Revenue],0)</f>
        <v>529</v>
      </c>
      <c r="I658" s="15">
        <f>Derived_Metrics[[#This Row],[Customer Revenue]]/SUM(Derived_Metrics[Customer Revenue])</f>
        <v>6.4093349527026067E-4</v>
      </c>
      <c r="J658" t="s">
        <v>1342</v>
      </c>
      <c r="K658" s="5">
        <f>SUMIFS(Derived_Metrics[Revenue],Derived_Metrics[Product ID],Derived_Metrics[[#This Row],[Product ID]])</f>
        <v>1581.93</v>
      </c>
      <c r="L658" s="5">
        <f>SUMIFS(Derived_Metrics[Profit],Derived_Metrics[Product ID],Derived_Metrics[[#This Row],[Product ID]])</f>
        <v>44.193600000000004</v>
      </c>
      <c r="M658" s="5" t="str">
        <f>IF(AND(Derived_Metrics[[#This Row],[Product Revenue]]&gt;AVERAGE(Derived_Metrics[Product Revenue]),Derived_Metrics[[#This Row],[Product Profit]]&lt;0),"high sales Low Profit","Normal")</f>
        <v>Normal</v>
      </c>
      <c r="N658">
        <v>16.739999999999998</v>
      </c>
      <c r="O658">
        <v>5</v>
      </c>
      <c r="P658">
        <v>0.6</v>
      </c>
      <c r="Q658">
        <v>-14.228999999999999</v>
      </c>
      <c r="R658">
        <f>Derived_Metrics[[#This Row],[Selling Price]]*Derived_Metrics[[#This Row],[Quantity]]</f>
        <v>83.699999999999989</v>
      </c>
      <c r="S658" s="2">
        <f>IF(Derived_Metrics[[#This Row],[Revenue]]=0,0,Derived_Metrics[[#This Row],[Profit]]/Derived_Metrics[[#This Row],[Revenue]])</f>
        <v>-0.17</v>
      </c>
      <c r="T658" t="str">
        <f>IF(Derived_Metrics[[#This Row],[Profit]]&lt;0, "Loss","Profit")</f>
        <v>Loss</v>
      </c>
      <c r="U658" s="5">
        <f>Derived_Metrics[[#This Row],[Selling Price]]*Derived_Metrics[[#This Row],[Quantity]]*Derived_Metrics[[#This Row],[Discount]]</f>
        <v>50.219999999999992</v>
      </c>
      <c r="V658" t="str">
        <f>IF(Derived_Metrics[[#This Row],[Discount]]&gt;0,"Discount Applied","No Discount")</f>
        <v>Discount Applied</v>
      </c>
      <c r="W658" t="str">
        <f>IF(Derived_Metrics[[#This Row],[Discount]]&gt;0.3,"High Discount","Low Discount")</f>
        <v>High Discount</v>
      </c>
      <c r="X658" s="13">
        <f>SUMIFS(Derived_Metrics[Customer_Revenue_Share],Derived_Metrics[Customee_ Revenue _Rank],"&lt;="&amp;Derived_Metrics[[#This Row],[Customee_ Revenue _Rank]])</f>
        <v>0.64915753455728609</v>
      </c>
      <c r="Y658" t="str">
        <f>IF(Derived_Metrics[[#This Row],[Cumulative_Revenue_%]]&lt;=0.8,"Top 80% Revenue","Remaining 20% Revenue")</f>
        <v>Top 80% Revenue</v>
      </c>
    </row>
    <row r="659" spans="1:25" x14ac:dyDescent="0.25">
      <c r="A659" t="s">
        <v>2718</v>
      </c>
      <c r="B659" s="1">
        <v>41840</v>
      </c>
      <c r="C659" t="s">
        <v>2721</v>
      </c>
      <c r="D659" s="4">
        <f>SUMIFS(Derived_Metrics[Revenue],Derived_Metrics[Customer ID],Derived_Metrics[[#This Row],[Customer ID]])</f>
        <v>9985.2419999999984</v>
      </c>
      <c r="E659" s="4">
        <f>SUMIFS(Derived_Metrics[Profit],Derived_Metrics[Customer ID],Derived_Metrics[[#This Row],[Customer ID]])</f>
        <v>-93.70380000000003</v>
      </c>
      <c r="F659" s="5">
        <f>_xlfn.PERCENTRANK.INC(Derived_Metrics[Customer Revenue],Derived_Metrics[[#This Row],[Customer Revenue]])</f>
        <v>0.748</v>
      </c>
      <c r="G659" s="5" t="str" cm="1">
        <f t="array" ref="G659">_xlfn.IFS(Derived_Metrics[[#This Row],[Customer Revenue Percentile]]&gt;=0.8,"High Value",Derived_Metrics[[#This Row],[Customer Revenue Percentile]]&gt;=0.4,"Medium Value",TRUE,"Low Value")</f>
        <v>Medium Value</v>
      </c>
      <c r="H659" s="12">
        <f>_xlfn.RANK.EQ(Derived_Metrics[[#This Row],[Customer Revenue]],Derived_Metrics[Customer Revenue],0)</f>
        <v>529</v>
      </c>
      <c r="I659" s="15">
        <f>Derived_Metrics[[#This Row],[Customer Revenue]]/SUM(Derived_Metrics[Customer Revenue])</f>
        <v>6.4093349527026067E-4</v>
      </c>
      <c r="J659" t="s">
        <v>675</v>
      </c>
      <c r="K659" s="5">
        <f>SUMIFS(Derived_Metrics[Revenue],Derived_Metrics[Product ID],Derived_Metrics[[#This Row],[Product ID]])</f>
        <v>124494.04800000001</v>
      </c>
      <c r="L659" s="5">
        <f>SUMIFS(Derived_Metrics[Profit],Derived_Metrics[Product ID],Derived_Metrics[[#This Row],[Product ID]])</f>
        <v>5.6843418860808015E-14</v>
      </c>
      <c r="M659" s="5" t="str">
        <f>IF(AND(Derived_Metrics[[#This Row],[Product Revenue]]&gt;AVERAGE(Derived_Metrics[Product Revenue]),Derived_Metrics[[#This Row],[Product Profit]]&lt;0),"high sales Low Profit","Normal")</f>
        <v>Normal</v>
      </c>
      <c r="N659">
        <v>981.37199999999996</v>
      </c>
      <c r="O659">
        <v>2</v>
      </c>
      <c r="P659">
        <v>0.3</v>
      </c>
      <c r="Q659">
        <v>-140.196</v>
      </c>
      <c r="R659">
        <f>Derived_Metrics[[#This Row],[Selling Price]]*Derived_Metrics[[#This Row],[Quantity]]</f>
        <v>1962.7439999999999</v>
      </c>
      <c r="S659" s="2">
        <f>IF(Derived_Metrics[[#This Row],[Revenue]]=0,0,Derived_Metrics[[#This Row],[Profit]]/Derived_Metrics[[#This Row],[Revenue]])</f>
        <v>-7.1428571428571425E-2</v>
      </c>
      <c r="T659" t="str">
        <f>IF(Derived_Metrics[[#This Row],[Profit]]&lt;0, "Loss","Profit")</f>
        <v>Loss</v>
      </c>
      <c r="U659" s="5">
        <f>Derived_Metrics[[#This Row],[Selling Price]]*Derived_Metrics[[#This Row],[Quantity]]*Derived_Metrics[[#This Row],[Discount]]</f>
        <v>588.82319999999993</v>
      </c>
      <c r="V659" t="str">
        <f>IF(Derived_Metrics[[#This Row],[Discount]]&gt;0,"Discount Applied","No Discount")</f>
        <v>Discount Applied</v>
      </c>
      <c r="W659" t="str">
        <f>IF(Derived_Metrics[[#This Row],[Discount]]&gt;0.3,"High Discount","Low Discount")</f>
        <v>Low Discount</v>
      </c>
      <c r="X659" s="13">
        <f>SUMIFS(Derived_Metrics[Customer_Revenue_Share],Derived_Metrics[Customee_ Revenue _Rank],"&lt;="&amp;Derived_Metrics[[#This Row],[Customee_ Revenue _Rank]])</f>
        <v>0.64915753455728609</v>
      </c>
      <c r="Y659" t="str">
        <f>IF(Derived_Metrics[[#This Row],[Cumulative_Revenue_%]]&lt;=0.8,"Top 80% Revenue","Remaining 20% Revenue")</f>
        <v>Top 80% Revenue</v>
      </c>
    </row>
    <row r="660" spans="1:25" x14ac:dyDescent="0.25">
      <c r="A660" t="s">
        <v>2723</v>
      </c>
      <c r="B660" s="1">
        <v>42980</v>
      </c>
      <c r="C660" t="s">
        <v>2724</v>
      </c>
      <c r="D660" s="4">
        <f>SUMIFS(Derived_Metrics[Revenue],Derived_Metrics[Customer ID],Derived_Metrics[[#This Row],[Customer ID]])</f>
        <v>41034.049599999998</v>
      </c>
      <c r="E660" s="4">
        <f>SUMIFS(Derived_Metrics[Profit],Derived_Metrics[Customer ID],Derived_Metrics[[#This Row],[Customer ID]])</f>
        <v>-621.94399999999996</v>
      </c>
      <c r="F660" s="5">
        <f>_xlfn.PERCENTRANK.INC(Derived_Metrics[Customer Revenue],Derived_Metrics[[#This Row],[Customer Revenue]])</f>
        <v>0.98699999999999999</v>
      </c>
      <c r="G660" s="5" t="str" cm="1">
        <f t="array" ref="G660">_xlfn.IFS(Derived_Metrics[[#This Row],[Customer Revenue Percentile]]&gt;=0.8,"High Value",Derived_Metrics[[#This Row],[Customer Revenue Percentile]]&gt;=0.4,"Medium Value",TRUE,"Low Value")</f>
        <v>High Value</v>
      </c>
      <c r="H660" s="12">
        <f>_xlfn.RANK.EQ(Derived_Metrics[[#This Row],[Customer Revenue]],Derived_Metrics[Customer Revenue],0)</f>
        <v>25</v>
      </c>
      <c r="I660" s="15">
        <f>Derived_Metrics[[#This Row],[Customer Revenue]]/SUM(Derived_Metrics[Customer Revenue])</f>
        <v>2.6338967884024489E-3</v>
      </c>
      <c r="J660" t="s">
        <v>2654</v>
      </c>
      <c r="K660" s="5">
        <f>SUMIFS(Derived_Metrics[Revenue],Derived_Metrics[Product ID],Derived_Metrics[[#This Row],[Product ID]])</f>
        <v>285.85200000000003</v>
      </c>
      <c r="L660" s="5">
        <f>SUMIFS(Derived_Metrics[Profit],Derived_Metrics[Product ID],Derived_Metrics[[#This Row],[Product ID]])</f>
        <v>9.3125999999999998</v>
      </c>
      <c r="M660" s="5" t="str">
        <f>IF(AND(Derived_Metrics[[#This Row],[Product Revenue]]&gt;AVERAGE(Derived_Metrics[Product Revenue]),Derived_Metrics[[#This Row],[Product Profit]]&lt;0),"high sales Low Profit","Normal")</f>
        <v>Normal</v>
      </c>
      <c r="N660">
        <v>3.984</v>
      </c>
      <c r="O660">
        <v>2</v>
      </c>
      <c r="P660">
        <v>0.6</v>
      </c>
      <c r="Q660">
        <v>-2.6892</v>
      </c>
      <c r="R660">
        <f>Derived_Metrics[[#This Row],[Selling Price]]*Derived_Metrics[[#This Row],[Quantity]]</f>
        <v>7.968</v>
      </c>
      <c r="S660" s="2">
        <f>IF(Derived_Metrics[[#This Row],[Revenue]]=0,0,Derived_Metrics[[#This Row],[Profit]]/Derived_Metrics[[#This Row],[Revenue]])</f>
        <v>-0.33750000000000002</v>
      </c>
      <c r="T660" t="str">
        <f>IF(Derived_Metrics[[#This Row],[Profit]]&lt;0, "Loss","Profit")</f>
        <v>Loss</v>
      </c>
      <c r="U660" s="5">
        <f>Derived_Metrics[[#This Row],[Selling Price]]*Derived_Metrics[[#This Row],[Quantity]]*Derived_Metrics[[#This Row],[Discount]]</f>
        <v>4.7808000000000002</v>
      </c>
      <c r="V660" t="str">
        <f>IF(Derived_Metrics[[#This Row],[Discount]]&gt;0,"Discount Applied","No Discount")</f>
        <v>Discount Applied</v>
      </c>
      <c r="W660" t="str">
        <f>IF(Derived_Metrics[[#This Row],[Discount]]&gt;0.3,"High Discount","Low Discount")</f>
        <v>High Discount</v>
      </c>
      <c r="X660" s="13">
        <f>SUMIFS(Derived_Metrics[Customer_Revenue_Share],Derived_Metrics[Customee_ Revenue _Rank],"&lt;="&amp;Derived_Metrics[[#This Row],[Customee_ Revenue _Rank]])</f>
        <v>9.0531501368808748E-2</v>
      </c>
      <c r="Y660" t="str">
        <f>IF(Derived_Metrics[[#This Row],[Cumulative_Revenue_%]]&lt;=0.8,"Top 80% Revenue","Remaining 20% Revenue")</f>
        <v>Top 80% Revenue</v>
      </c>
    </row>
    <row r="661" spans="1:25" x14ac:dyDescent="0.25">
      <c r="A661" t="s">
        <v>2726</v>
      </c>
      <c r="B661" s="1">
        <v>42825</v>
      </c>
      <c r="C661" t="s">
        <v>2727</v>
      </c>
      <c r="D661" s="4">
        <f>SUMIFS(Derived_Metrics[Revenue],Derived_Metrics[Customer ID],Derived_Metrics[[#This Row],[Customer ID]])</f>
        <v>4498.5069999999996</v>
      </c>
      <c r="E661" s="4">
        <f>SUMIFS(Derived_Metrics[Profit],Derived_Metrics[Customer ID],Derived_Metrics[[#This Row],[Customer ID]])</f>
        <v>135.36180000000002</v>
      </c>
      <c r="F661" s="5">
        <f>_xlfn.PERCENTRANK.INC(Derived_Metrics[Customer Revenue],Derived_Metrics[[#This Row],[Customer Revenue]])</f>
        <v>0.51400000000000001</v>
      </c>
      <c r="G661" s="5" t="str" cm="1">
        <f t="array" ref="G661">_xlfn.IFS(Derived_Metrics[[#This Row],[Customer Revenue Percentile]]&gt;=0.8,"High Value",Derived_Metrics[[#This Row],[Customer Revenue Percentile]]&gt;=0.4,"Medium Value",TRUE,"Low Value")</f>
        <v>Medium Value</v>
      </c>
      <c r="H661" s="12">
        <f>_xlfn.RANK.EQ(Derived_Metrics[[#This Row],[Customer Revenue]],Derived_Metrics[Customer Revenue],0)</f>
        <v>1027</v>
      </c>
      <c r="I661" s="15">
        <f>Derived_Metrics[[#This Row],[Customer Revenue]]/SUM(Derived_Metrics[Customer Revenue])</f>
        <v>2.8875051951747738E-4</v>
      </c>
      <c r="J661" t="s">
        <v>1756</v>
      </c>
      <c r="K661" s="5">
        <f>SUMIFS(Derived_Metrics[Revenue],Derived_Metrics[Product ID],Derived_Metrics[[#This Row],[Product ID]])</f>
        <v>1529.8799999999997</v>
      </c>
      <c r="L661" s="5">
        <f>SUMIFS(Derived_Metrics[Profit],Derived_Metrics[Product ID],Derived_Metrics[[#This Row],[Product ID]])</f>
        <v>108.092</v>
      </c>
      <c r="M661" s="5" t="str">
        <f>IF(AND(Derived_Metrics[[#This Row],[Product Revenue]]&gt;AVERAGE(Derived_Metrics[Product Revenue]),Derived_Metrics[[#This Row],[Product Profit]]&lt;0),"high sales Low Profit","Normal")</f>
        <v>Normal</v>
      </c>
      <c r="N661">
        <v>61</v>
      </c>
      <c r="O661">
        <v>5</v>
      </c>
      <c r="P661">
        <v>0</v>
      </c>
      <c r="Q661">
        <v>25.62</v>
      </c>
      <c r="R661">
        <f>Derived_Metrics[[#This Row],[Selling Price]]*Derived_Metrics[[#This Row],[Quantity]]</f>
        <v>305</v>
      </c>
      <c r="S661" s="2">
        <f>IF(Derived_Metrics[[#This Row],[Revenue]]=0,0,Derived_Metrics[[#This Row],[Profit]]/Derived_Metrics[[#This Row],[Revenue]])</f>
        <v>8.4000000000000005E-2</v>
      </c>
      <c r="T661" t="str">
        <f>IF(Derived_Metrics[[#This Row],[Profit]]&lt;0, "Loss","Profit")</f>
        <v>Profit</v>
      </c>
      <c r="U661" s="5">
        <f>Derived_Metrics[[#This Row],[Selling Price]]*Derived_Metrics[[#This Row],[Quantity]]*Derived_Metrics[[#This Row],[Discount]]</f>
        <v>0</v>
      </c>
      <c r="V661" t="str">
        <f>IF(Derived_Metrics[[#This Row],[Discount]]&gt;0,"Discount Applied","No Discount")</f>
        <v>No Discount</v>
      </c>
      <c r="W661" t="str">
        <f>IF(Derived_Metrics[[#This Row],[Discount]]&gt;0.3,"High Discount","Low Discount")</f>
        <v>Low Discount</v>
      </c>
      <c r="X661" s="13">
        <f>SUMIFS(Derived_Metrics[Customer_Revenue_Share],Derived_Metrics[Customee_ Revenue _Rank],"&lt;="&amp;Derived_Metrics[[#This Row],[Customee_ Revenue _Rank]])</f>
        <v>0.8680859816505514</v>
      </c>
      <c r="Y661" t="str">
        <f>IF(Derived_Metrics[[#This Row],[Cumulative_Revenue_%]]&lt;=0.8,"Top 80% Revenue","Remaining 20% Revenue")</f>
        <v>Remaining 20% Revenue</v>
      </c>
    </row>
    <row r="662" spans="1:25" x14ac:dyDescent="0.25">
      <c r="A662" t="s">
        <v>2729</v>
      </c>
      <c r="B662" s="1">
        <v>42852</v>
      </c>
      <c r="C662" t="s">
        <v>195</v>
      </c>
      <c r="D662" s="4">
        <f>SUMIFS(Derived_Metrics[Revenue],Derived_Metrics[Customer ID],Derived_Metrics[[#This Row],[Customer ID]])</f>
        <v>1819.6803999999997</v>
      </c>
      <c r="E662" s="4">
        <f>SUMIFS(Derived_Metrics[Profit],Derived_Metrics[Customer ID],Derived_Metrics[[#This Row],[Customer ID]])</f>
        <v>-8.9551999999999996</v>
      </c>
      <c r="F662" s="5">
        <f>_xlfn.PERCENTRANK.INC(Derived_Metrics[Customer Revenue],Derived_Metrics[[#This Row],[Customer Revenue]])</f>
        <v>0.25800000000000001</v>
      </c>
      <c r="G662" s="5" t="str" cm="1">
        <f t="array" ref="G662">_xlfn.IFS(Derived_Metrics[[#This Row],[Customer Revenue Percentile]]&gt;=0.8,"High Value",Derived_Metrics[[#This Row],[Customer Revenue Percentile]]&gt;=0.4,"Medium Value",TRUE,"Low Value")</f>
        <v>Low Value</v>
      </c>
      <c r="H662" s="12">
        <f>_xlfn.RANK.EQ(Derived_Metrics[[#This Row],[Customer Revenue]],Derived_Metrics[Customer Revenue],0)</f>
        <v>1569</v>
      </c>
      <c r="I662" s="15">
        <f>Derived_Metrics[[#This Row],[Customer Revenue]]/SUM(Derived_Metrics[Customer Revenue])</f>
        <v>1.168017879833845E-4</v>
      </c>
      <c r="J662" t="s">
        <v>452</v>
      </c>
      <c r="K662" s="5">
        <f>SUMIFS(Derived_Metrics[Revenue],Derived_Metrics[Product ID],Derived_Metrics[[#This Row],[Product ID]])</f>
        <v>4087.8703999999998</v>
      </c>
      <c r="L662" s="5">
        <f>SUMIFS(Derived_Metrics[Profit],Derived_Metrics[Product ID],Derived_Metrics[[#This Row],[Product ID]])</f>
        <v>-294.7672</v>
      </c>
      <c r="M662" s="5" t="str">
        <f>IF(AND(Derived_Metrics[[#This Row],[Product Revenue]]&gt;AVERAGE(Derived_Metrics[Product Revenue]),Derived_Metrics[[#This Row],[Product Profit]]&lt;0),"high sales Low Profit","Normal")</f>
        <v>Normal</v>
      </c>
      <c r="N662">
        <v>220.26560000000001</v>
      </c>
      <c r="O662">
        <v>4</v>
      </c>
      <c r="P662">
        <v>0.32</v>
      </c>
      <c r="Q662">
        <v>-42.1096</v>
      </c>
      <c r="R662">
        <f>Derived_Metrics[[#This Row],[Selling Price]]*Derived_Metrics[[#This Row],[Quantity]]</f>
        <v>881.06240000000003</v>
      </c>
      <c r="S662" s="2">
        <f>IF(Derived_Metrics[[#This Row],[Revenue]]=0,0,Derived_Metrics[[#This Row],[Profit]]/Derived_Metrics[[#This Row],[Revenue]])</f>
        <v>-4.779411764705882E-2</v>
      </c>
      <c r="T662" t="str">
        <f>IF(Derived_Metrics[[#This Row],[Profit]]&lt;0, "Loss","Profit")</f>
        <v>Loss</v>
      </c>
      <c r="U662" s="5">
        <f>Derived_Metrics[[#This Row],[Selling Price]]*Derived_Metrics[[#This Row],[Quantity]]*Derived_Metrics[[#This Row],[Discount]]</f>
        <v>281.93996800000002</v>
      </c>
      <c r="V662" t="str">
        <f>IF(Derived_Metrics[[#This Row],[Discount]]&gt;0,"Discount Applied","No Discount")</f>
        <v>Discount Applied</v>
      </c>
      <c r="W662" t="str">
        <f>IF(Derived_Metrics[[#This Row],[Discount]]&gt;0.3,"High Discount","Low Discount")</f>
        <v>High Discount</v>
      </c>
      <c r="X662" s="13">
        <f>SUMIFS(Derived_Metrics[Customer_Revenue_Share],Derived_Metrics[Customee_ Revenue _Rank],"&lt;="&amp;Derived_Metrics[[#This Row],[Customee_ Revenue _Rank]])</f>
        <v>0.97171640681059146</v>
      </c>
      <c r="Y662" t="str">
        <f>IF(Derived_Metrics[[#This Row],[Cumulative_Revenue_%]]&lt;=0.8,"Top 80% Revenue","Remaining 20% Revenue")</f>
        <v>Remaining 20% Revenue</v>
      </c>
    </row>
    <row r="663" spans="1:25" x14ac:dyDescent="0.25">
      <c r="A663" t="s">
        <v>2730</v>
      </c>
      <c r="B663" s="1">
        <v>42839</v>
      </c>
      <c r="C663" t="s">
        <v>2733</v>
      </c>
      <c r="D663" s="4">
        <f>SUMIFS(Derived_Metrics[Revenue],Derived_Metrics[Customer ID],Derived_Metrics[[#This Row],[Customer ID]])</f>
        <v>1658.576</v>
      </c>
      <c r="E663" s="4">
        <f>SUMIFS(Derived_Metrics[Profit],Derived_Metrics[Customer ID],Derived_Metrics[[#This Row],[Customer ID]])</f>
        <v>69.637</v>
      </c>
      <c r="F663" s="5">
        <f>_xlfn.PERCENTRANK.INC(Derived_Metrics[Customer Revenue],Derived_Metrics[[#This Row],[Customer Revenue]])</f>
        <v>0.23899999999999999</v>
      </c>
      <c r="G663" s="5" t="str" cm="1">
        <f t="array" ref="G663">_xlfn.IFS(Derived_Metrics[[#This Row],[Customer Revenue Percentile]]&gt;=0.8,"High Value",Derived_Metrics[[#This Row],[Customer Revenue Percentile]]&gt;=0.4,"Medium Value",TRUE,"Low Value")</f>
        <v>Low Value</v>
      </c>
      <c r="H663" s="12">
        <f>_xlfn.RANK.EQ(Derived_Metrics[[#This Row],[Customer Revenue]],Derived_Metrics[Customer Revenue],0)</f>
        <v>1612</v>
      </c>
      <c r="I663" s="15">
        <f>Derived_Metrics[[#This Row],[Customer Revenue]]/SUM(Derived_Metrics[Customer Revenue])</f>
        <v>1.0646080614284242E-4</v>
      </c>
      <c r="J663" t="s">
        <v>1041</v>
      </c>
      <c r="K663" s="5">
        <f>SUMIFS(Derived_Metrics[Revenue],Derived_Metrics[Product ID],Derived_Metrics[[#This Row],[Product ID]])</f>
        <v>4601.6586000000007</v>
      </c>
      <c r="L663" s="5">
        <f>SUMIFS(Derived_Metrics[Profit],Derived_Metrics[Product ID],Derived_Metrics[[#This Row],[Product ID]])</f>
        <v>73.715399999999988</v>
      </c>
      <c r="M663" s="5" t="str">
        <f>IF(AND(Derived_Metrics[[#This Row],[Product Revenue]]&gt;AVERAGE(Derived_Metrics[Product Revenue]),Derived_Metrics[[#This Row],[Product Profit]]&lt;0),"high sales Low Profit","Normal")</f>
        <v>Normal</v>
      </c>
      <c r="N663">
        <v>242.352</v>
      </c>
      <c r="O663">
        <v>3</v>
      </c>
      <c r="P663">
        <v>0.2</v>
      </c>
      <c r="Q663">
        <v>9.0882000000000005</v>
      </c>
      <c r="R663">
        <f>Derived_Metrics[[#This Row],[Selling Price]]*Derived_Metrics[[#This Row],[Quantity]]</f>
        <v>727.05600000000004</v>
      </c>
      <c r="S663" s="2">
        <f>IF(Derived_Metrics[[#This Row],[Revenue]]=0,0,Derived_Metrics[[#This Row],[Profit]]/Derived_Metrics[[#This Row],[Revenue]])</f>
        <v>1.2500000000000001E-2</v>
      </c>
      <c r="T663" t="str">
        <f>IF(Derived_Metrics[[#This Row],[Profit]]&lt;0, "Loss","Profit")</f>
        <v>Profit</v>
      </c>
      <c r="U663" s="5">
        <f>Derived_Metrics[[#This Row],[Selling Price]]*Derived_Metrics[[#This Row],[Quantity]]*Derived_Metrics[[#This Row],[Discount]]</f>
        <v>145.41120000000001</v>
      </c>
      <c r="V663" t="str">
        <f>IF(Derived_Metrics[[#This Row],[Discount]]&gt;0,"Discount Applied","No Discount")</f>
        <v>Discount Applied</v>
      </c>
      <c r="W663" t="str">
        <f>IF(Derived_Metrics[[#This Row],[Discount]]&gt;0.3,"High Discount","Low Discount")</f>
        <v>Low Discount</v>
      </c>
      <c r="X663" s="13">
        <f>SUMIFS(Derived_Metrics[Customer_Revenue_Share],Derived_Metrics[Customee_ Revenue _Rank],"&lt;="&amp;Derived_Metrics[[#This Row],[Customee_ Revenue _Rank]])</f>
        <v>0.97616891556230867</v>
      </c>
      <c r="Y663" t="str">
        <f>IF(Derived_Metrics[[#This Row],[Cumulative_Revenue_%]]&lt;=0.8,"Top 80% Revenue","Remaining 20% Revenue")</f>
        <v>Remaining 20% Revenue</v>
      </c>
    </row>
    <row r="664" spans="1:25" x14ac:dyDescent="0.25">
      <c r="A664" t="s">
        <v>2735</v>
      </c>
      <c r="B664" s="1">
        <v>43091</v>
      </c>
      <c r="C664" t="s">
        <v>2736</v>
      </c>
      <c r="D664" s="4">
        <f>SUMIFS(Derived_Metrics[Revenue],Derived_Metrics[Customer ID],Derived_Metrics[[#This Row],[Customer ID]])</f>
        <v>6425.0739999999996</v>
      </c>
      <c r="E664" s="4">
        <f>SUMIFS(Derived_Metrics[Profit],Derived_Metrics[Customer ID],Derived_Metrics[[#This Row],[Customer ID]])</f>
        <v>-27.839200000000002</v>
      </c>
      <c r="F664" s="5">
        <f>_xlfn.PERCENTRANK.INC(Derived_Metrics[Customer Revenue],Derived_Metrics[[#This Row],[Customer Revenue]])</f>
        <v>0.621</v>
      </c>
      <c r="G664" s="5" t="str" cm="1">
        <f t="array" ref="G664">_xlfn.IFS(Derived_Metrics[[#This Row],[Customer Revenue Percentile]]&gt;=0.8,"High Value",Derived_Metrics[[#This Row],[Customer Revenue Percentile]]&gt;=0.4,"Medium Value",TRUE,"Low Value")</f>
        <v>Medium Value</v>
      </c>
      <c r="H664" s="12">
        <f>_xlfn.RANK.EQ(Derived_Metrics[[#This Row],[Customer Revenue]],Derived_Metrics[Customer Revenue],0)</f>
        <v>800</v>
      </c>
      <c r="I664" s="15">
        <f>Derived_Metrics[[#This Row],[Customer Revenue]]/SUM(Derived_Metrics[Customer Revenue])</f>
        <v>4.1241315295013133E-4</v>
      </c>
      <c r="J664" t="s">
        <v>2738</v>
      </c>
      <c r="K664" s="5">
        <f>SUMIFS(Derived_Metrics[Revenue],Derived_Metrics[Product ID],Derived_Metrics[[#This Row],[Product ID]])</f>
        <v>1171.194</v>
      </c>
      <c r="L664" s="5">
        <f>SUMIFS(Derived_Metrics[Profit],Derived_Metrics[Product ID],Derived_Metrics[[#This Row],[Product ID]])</f>
        <v>48.615600000000001</v>
      </c>
      <c r="M664" s="5" t="str">
        <f>IF(AND(Derived_Metrics[[#This Row],[Product Revenue]]&gt;AVERAGE(Derived_Metrics[Product Revenue]),Derived_Metrics[[#This Row],[Product Profit]]&lt;0),"high sales Low Profit","Normal")</f>
        <v>Normal</v>
      </c>
      <c r="N664">
        <v>220.98</v>
      </c>
      <c r="O664">
        <v>1</v>
      </c>
      <c r="P664">
        <v>0</v>
      </c>
      <c r="Q664">
        <v>50.825400000000002</v>
      </c>
      <c r="R664">
        <f>Derived_Metrics[[#This Row],[Selling Price]]*Derived_Metrics[[#This Row],[Quantity]]</f>
        <v>220.98</v>
      </c>
      <c r="S664" s="2">
        <f>IF(Derived_Metrics[[#This Row],[Revenue]]=0,0,Derived_Metrics[[#This Row],[Profit]]/Derived_Metrics[[#This Row],[Revenue]])</f>
        <v>0.23</v>
      </c>
      <c r="T664" t="str">
        <f>IF(Derived_Metrics[[#This Row],[Profit]]&lt;0, "Loss","Profit")</f>
        <v>Profit</v>
      </c>
      <c r="U664" s="5">
        <f>Derived_Metrics[[#This Row],[Selling Price]]*Derived_Metrics[[#This Row],[Quantity]]*Derived_Metrics[[#This Row],[Discount]]</f>
        <v>0</v>
      </c>
      <c r="V664" t="str">
        <f>IF(Derived_Metrics[[#This Row],[Discount]]&gt;0,"Discount Applied","No Discount")</f>
        <v>No Discount</v>
      </c>
      <c r="W664" t="str">
        <f>IF(Derived_Metrics[[#This Row],[Discount]]&gt;0.3,"High Discount","Low Discount")</f>
        <v>Low Discount</v>
      </c>
      <c r="X664" s="13">
        <f>SUMIFS(Derived_Metrics[Customer_Revenue_Share],Derived_Metrics[Customee_ Revenue _Rank],"&lt;="&amp;Derived_Metrics[[#This Row],[Customee_ Revenue _Rank]])</f>
        <v>0.78901070601479639</v>
      </c>
      <c r="Y664" t="str">
        <f>IF(Derived_Metrics[[#This Row],[Cumulative_Revenue_%]]&lt;=0.8,"Top 80% Revenue","Remaining 20% Revenue")</f>
        <v>Top 80% Revenue</v>
      </c>
    </row>
    <row r="665" spans="1:25" x14ac:dyDescent="0.25">
      <c r="A665" t="s">
        <v>2740</v>
      </c>
      <c r="B665" s="1">
        <v>42605</v>
      </c>
      <c r="C665" t="s">
        <v>2741</v>
      </c>
      <c r="D665" s="4">
        <f>SUMIFS(Derived_Metrics[Revenue],Derived_Metrics[Customer ID],Derived_Metrics[[#This Row],[Customer ID]])</f>
        <v>3196.2239999999997</v>
      </c>
      <c r="E665" s="4">
        <f>SUMIFS(Derived_Metrics[Profit],Derived_Metrics[Customer ID],Derived_Metrics[[#This Row],[Customer ID]])</f>
        <v>-39.952800000000003</v>
      </c>
      <c r="F665" s="5">
        <f>_xlfn.PERCENTRANK.INC(Derived_Metrics[Customer Revenue],Derived_Metrics[[#This Row],[Customer Revenue]])</f>
        <v>0.41099999999999998</v>
      </c>
      <c r="G665" s="5" t="str" cm="1">
        <f t="array" ref="G665">_xlfn.IFS(Derived_Metrics[[#This Row],[Customer Revenue Percentile]]&gt;=0.8,"High Value",Derived_Metrics[[#This Row],[Customer Revenue Percentile]]&gt;=0.4,"Medium Value",TRUE,"Low Value")</f>
        <v>Medium Value</v>
      </c>
      <c r="H665" s="12">
        <f>_xlfn.RANK.EQ(Derived_Metrics[[#This Row],[Customer Revenue]],Derived_Metrics[Customer Revenue],0)</f>
        <v>1248</v>
      </c>
      <c r="I665" s="15">
        <f>Derived_Metrics[[#This Row],[Customer Revenue]]/SUM(Derived_Metrics[Customer Revenue])</f>
        <v>2.0515947635387242E-4</v>
      </c>
      <c r="J665" t="s">
        <v>1363</v>
      </c>
      <c r="K665" s="5">
        <f>SUMIFS(Derived_Metrics[Revenue],Derived_Metrics[Product ID],Derived_Metrics[[#This Row],[Product ID]])</f>
        <v>6969.543999999999</v>
      </c>
      <c r="L665" s="5">
        <f>SUMIFS(Derived_Metrics[Profit],Derived_Metrics[Product ID],Derived_Metrics[[#This Row],[Product ID]])</f>
        <v>-228.61879999999999</v>
      </c>
      <c r="M665" s="5" t="str">
        <f>IF(AND(Derived_Metrics[[#This Row],[Product Revenue]]&gt;AVERAGE(Derived_Metrics[Product Revenue]),Derived_Metrics[[#This Row],[Product Profit]]&lt;0),"high sales Low Profit","Normal")</f>
        <v>Normal</v>
      </c>
      <c r="N665">
        <v>532.70399999999995</v>
      </c>
      <c r="O665">
        <v>6</v>
      </c>
      <c r="P665">
        <v>0.2</v>
      </c>
      <c r="Q665">
        <v>-39.952800000000003</v>
      </c>
      <c r="R665">
        <f>Derived_Metrics[[#This Row],[Selling Price]]*Derived_Metrics[[#This Row],[Quantity]]</f>
        <v>3196.2239999999997</v>
      </c>
      <c r="S665" s="2">
        <f>IF(Derived_Metrics[[#This Row],[Revenue]]=0,0,Derived_Metrics[[#This Row],[Profit]]/Derived_Metrics[[#This Row],[Revenue]])</f>
        <v>-1.2500000000000002E-2</v>
      </c>
      <c r="T665" t="str">
        <f>IF(Derived_Metrics[[#This Row],[Profit]]&lt;0, "Loss","Profit")</f>
        <v>Loss</v>
      </c>
      <c r="U665" s="5">
        <f>Derived_Metrics[[#This Row],[Selling Price]]*Derived_Metrics[[#This Row],[Quantity]]*Derived_Metrics[[#This Row],[Discount]]</f>
        <v>639.24479999999994</v>
      </c>
      <c r="V665" t="str">
        <f>IF(Derived_Metrics[[#This Row],[Discount]]&gt;0,"Discount Applied","No Discount")</f>
        <v>Discount Applied</v>
      </c>
      <c r="W665" t="str">
        <f>IF(Derived_Metrics[[#This Row],[Discount]]&gt;0.3,"High Discount","Low Discount")</f>
        <v>Low Discount</v>
      </c>
      <c r="X665" s="13">
        <f>SUMIFS(Derived_Metrics[Customer_Revenue_Share],Derived_Metrics[Customee_ Revenue _Rank],"&lt;="&amp;Derived_Metrics[[#This Row],[Customee_ Revenue _Rank]])</f>
        <v>0.9204744941630908</v>
      </c>
      <c r="Y665" t="str">
        <f>IF(Derived_Metrics[[#This Row],[Cumulative_Revenue_%]]&lt;=0.8,"Top 80% Revenue","Remaining 20% Revenue")</f>
        <v>Remaining 20% Revenue</v>
      </c>
    </row>
    <row r="666" spans="1:25" x14ac:dyDescent="0.25">
      <c r="A666" t="s">
        <v>2743</v>
      </c>
      <c r="B666" s="1">
        <v>42314</v>
      </c>
      <c r="C666" t="s">
        <v>2744</v>
      </c>
      <c r="D666" s="4">
        <f>SUMIFS(Derived_Metrics[Revenue],Derived_Metrics[Customer ID],Derived_Metrics[[#This Row],[Customer ID]])</f>
        <v>7335.7920000000004</v>
      </c>
      <c r="E666" s="4">
        <f>SUMIFS(Derived_Metrics[Profit],Derived_Metrics[Customer ID],Derived_Metrics[[#This Row],[Customer ID]])</f>
        <v>-122.99699999999999</v>
      </c>
      <c r="F666" s="5">
        <f>_xlfn.PERCENTRANK.INC(Derived_Metrics[Customer Revenue],Derived_Metrics[[#This Row],[Customer Revenue]])</f>
        <v>0.66400000000000003</v>
      </c>
      <c r="G666" s="5" t="str" cm="1">
        <f t="array" ref="G666">_xlfn.IFS(Derived_Metrics[[#This Row],[Customer Revenue Percentile]]&gt;=0.8,"High Value",Derived_Metrics[[#This Row],[Customer Revenue Percentile]]&gt;=0.4,"Medium Value",TRUE,"Low Value")</f>
        <v>Medium Value</v>
      </c>
      <c r="H666" s="12">
        <f>_xlfn.RANK.EQ(Derived_Metrics[[#This Row],[Customer Revenue]],Derived_Metrics[Customer Revenue],0)</f>
        <v>711</v>
      </c>
      <c r="I666" s="15">
        <f>Derived_Metrics[[#This Row],[Customer Revenue]]/SUM(Derived_Metrics[Customer Revenue])</f>
        <v>4.7087039123694922E-4</v>
      </c>
      <c r="J666" t="s">
        <v>440</v>
      </c>
      <c r="K666" s="5">
        <f>SUMIFS(Derived_Metrics[Revenue],Derived_Metrics[Product ID],Derived_Metrics[[#This Row],[Product ID]])</f>
        <v>23377.536</v>
      </c>
      <c r="L666" s="5">
        <f>SUMIFS(Derived_Metrics[Profit],Derived_Metrics[Product ID],Derived_Metrics[[#This Row],[Product ID]])</f>
        <v>-989.04959999999994</v>
      </c>
      <c r="M666" s="5" t="str">
        <f>IF(AND(Derived_Metrics[[#This Row],[Product Revenue]]&gt;AVERAGE(Derived_Metrics[Product Revenue]),Derived_Metrics[[#This Row],[Product Profit]]&lt;0),"high sales Low Profit","Normal")</f>
        <v>high sales Low Profit</v>
      </c>
      <c r="N666">
        <v>1123.92</v>
      </c>
      <c r="O666">
        <v>5</v>
      </c>
      <c r="P666">
        <v>0.2</v>
      </c>
      <c r="Q666">
        <v>-182.637</v>
      </c>
      <c r="R666">
        <f>Derived_Metrics[[#This Row],[Selling Price]]*Derived_Metrics[[#This Row],[Quantity]]</f>
        <v>5619.6</v>
      </c>
      <c r="S666" s="2">
        <f>IF(Derived_Metrics[[#This Row],[Revenue]]=0,0,Derived_Metrics[[#This Row],[Profit]]/Derived_Metrics[[#This Row],[Revenue]])</f>
        <v>-3.2500000000000001E-2</v>
      </c>
      <c r="T666" t="str">
        <f>IF(Derived_Metrics[[#This Row],[Profit]]&lt;0, "Loss","Profit")</f>
        <v>Loss</v>
      </c>
      <c r="U666" s="5">
        <f>Derived_Metrics[[#This Row],[Selling Price]]*Derived_Metrics[[#This Row],[Quantity]]*Derived_Metrics[[#This Row],[Discount]]</f>
        <v>1123.92</v>
      </c>
      <c r="V666" t="str">
        <f>IF(Derived_Metrics[[#This Row],[Discount]]&gt;0,"Discount Applied","No Discount")</f>
        <v>Discount Applied</v>
      </c>
      <c r="W666" t="str">
        <f>IF(Derived_Metrics[[#This Row],[Discount]]&gt;0.3,"High Discount","Low Discount")</f>
        <v>Low Discount</v>
      </c>
      <c r="X666" s="13">
        <f>SUMIFS(Derived_Metrics[Customer_Revenue_Share],Derived_Metrics[Customee_ Revenue _Rank],"&lt;="&amp;Derived_Metrics[[#This Row],[Customee_ Revenue _Rank]])</f>
        <v>0.74910612674517096</v>
      </c>
      <c r="Y666" t="str">
        <f>IF(Derived_Metrics[[#This Row],[Cumulative_Revenue_%]]&lt;=0.8,"Top 80% Revenue","Remaining 20% Revenue")</f>
        <v>Top 80% Revenue</v>
      </c>
    </row>
    <row r="667" spans="1:25" x14ac:dyDescent="0.25">
      <c r="A667" t="s">
        <v>2743</v>
      </c>
      <c r="B667" s="1">
        <v>42314</v>
      </c>
      <c r="C667" t="s">
        <v>2744</v>
      </c>
      <c r="D667" s="4">
        <f>SUMIFS(Derived_Metrics[Revenue],Derived_Metrics[Customer ID],Derived_Metrics[[#This Row],[Customer ID]])</f>
        <v>7335.7920000000004</v>
      </c>
      <c r="E667" s="4">
        <f>SUMIFS(Derived_Metrics[Profit],Derived_Metrics[Customer ID],Derived_Metrics[[#This Row],[Customer ID]])</f>
        <v>-122.99699999999999</v>
      </c>
      <c r="F667" s="5">
        <f>_xlfn.PERCENTRANK.INC(Derived_Metrics[Customer Revenue],Derived_Metrics[[#This Row],[Customer Revenue]])</f>
        <v>0.66400000000000003</v>
      </c>
      <c r="G667" s="5" t="str" cm="1">
        <f t="array" ref="G667">_xlfn.IFS(Derived_Metrics[[#This Row],[Customer Revenue Percentile]]&gt;=0.8,"High Value",Derived_Metrics[[#This Row],[Customer Revenue Percentile]]&gt;=0.4,"Medium Value",TRUE,"Low Value")</f>
        <v>Medium Value</v>
      </c>
      <c r="H667" s="12">
        <f>_xlfn.RANK.EQ(Derived_Metrics[[#This Row],[Customer Revenue]],Derived_Metrics[Customer Revenue],0)</f>
        <v>711</v>
      </c>
      <c r="I667" s="15">
        <f>Derived_Metrics[[#This Row],[Customer Revenue]]/SUM(Derived_Metrics[Customer Revenue])</f>
        <v>4.7087039123694922E-4</v>
      </c>
      <c r="J667" t="s">
        <v>2746</v>
      </c>
      <c r="K667" s="5">
        <f>SUMIFS(Derived_Metrics[Revenue],Derived_Metrics[Product ID],Derived_Metrics[[#This Row],[Product ID]])</f>
        <v>592.17600000000004</v>
      </c>
      <c r="L667" s="5">
        <f>SUMIFS(Derived_Metrics[Profit],Derived_Metrics[Product ID],Derived_Metrics[[#This Row],[Product ID]])</f>
        <v>59.217600000000004</v>
      </c>
      <c r="M667" s="5" t="str">
        <f>IF(AND(Derived_Metrics[[#This Row],[Product Revenue]]&gt;AVERAGE(Derived_Metrics[Product Revenue]),Derived_Metrics[[#This Row],[Product Profit]]&lt;0),"high sales Low Profit","Normal")</f>
        <v>Normal</v>
      </c>
      <c r="N667">
        <v>48.671999999999997</v>
      </c>
      <c r="O667">
        <v>3</v>
      </c>
      <c r="P667">
        <v>0.2</v>
      </c>
      <c r="Q667">
        <v>7.3007999999999997</v>
      </c>
      <c r="R667">
        <f>Derived_Metrics[[#This Row],[Selling Price]]*Derived_Metrics[[#This Row],[Quantity]]</f>
        <v>146.01599999999999</v>
      </c>
      <c r="S667" s="2">
        <f>IF(Derived_Metrics[[#This Row],[Revenue]]=0,0,Derived_Metrics[[#This Row],[Profit]]/Derived_Metrics[[#This Row],[Revenue]])</f>
        <v>0.05</v>
      </c>
      <c r="T667" t="str">
        <f>IF(Derived_Metrics[[#This Row],[Profit]]&lt;0, "Loss","Profit")</f>
        <v>Profit</v>
      </c>
      <c r="U667" s="5">
        <f>Derived_Metrics[[#This Row],[Selling Price]]*Derived_Metrics[[#This Row],[Quantity]]*Derived_Metrics[[#This Row],[Discount]]</f>
        <v>29.203199999999999</v>
      </c>
      <c r="V667" t="str">
        <f>IF(Derived_Metrics[[#This Row],[Discount]]&gt;0,"Discount Applied","No Discount")</f>
        <v>Discount Applied</v>
      </c>
      <c r="W667" t="str">
        <f>IF(Derived_Metrics[[#This Row],[Discount]]&gt;0.3,"High Discount","Low Discount")</f>
        <v>Low Discount</v>
      </c>
      <c r="X667" s="13">
        <f>SUMIFS(Derived_Metrics[Customer_Revenue_Share],Derived_Metrics[Customee_ Revenue _Rank],"&lt;="&amp;Derived_Metrics[[#This Row],[Customee_ Revenue _Rank]])</f>
        <v>0.74910612674517096</v>
      </c>
      <c r="Y667" t="str">
        <f>IF(Derived_Metrics[[#This Row],[Cumulative_Revenue_%]]&lt;=0.8,"Top 80% Revenue","Remaining 20% Revenue")</f>
        <v>Top 80% Revenue</v>
      </c>
    </row>
    <row r="668" spans="1:25" x14ac:dyDescent="0.25">
      <c r="A668" t="s">
        <v>2748</v>
      </c>
      <c r="B668" s="1">
        <v>41989</v>
      </c>
      <c r="C668" t="s">
        <v>2750</v>
      </c>
      <c r="D668" s="4">
        <f>SUMIFS(Derived_Metrics[Revenue],Derived_Metrics[Customer ID],Derived_Metrics[[#This Row],[Customer ID]])</f>
        <v>572.05600000000004</v>
      </c>
      <c r="E668" s="4">
        <f>SUMIFS(Derived_Metrics[Profit],Derived_Metrics[Customer ID],Derived_Metrics[[#This Row],[Customer ID]])</f>
        <v>32.789400000000001</v>
      </c>
      <c r="F668" s="5">
        <f>_xlfn.PERCENTRANK.INC(Derived_Metrics[Customer Revenue],Derived_Metrics[[#This Row],[Customer Revenue]])</f>
        <v>0.10299999999999999</v>
      </c>
      <c r="G668" s="5" t="str" cm="1">
        <f t="array" ref="G668">_xlfn.IFS(Derived_Metrics[[#This Row],[Customer Revenue Percentile]]&gt;=0.8,"High Value",Derived_Metrics[[#This Row],[Customer Revenue Percentile]]&gt;=0.4,"Medium Value",TRUE,"Low Value")</f>
        <v>Low Value</v>
      </c>
      <c r="H668" s="12">
        <f>_xlfn.RANK.EQ(Derived_Metrics[[#This Row],[Customer Revenue]],Derived_Metrics[Customer Revenue],0)</f>
        <v>1900</v>
      </c>
      <c r="I668" s="15">
        <f>Derived_Metrics[[#This Row],[Customer Revenue]]/SUM(Derived_Metrics[Customer Revenue])</f>
        <v>3.6719175315963731E-5</v>
      </c>
      <c r="J668" t="s">
        <v>953</v>
      </c>
      <c r="K668" s="5">
        <f>SUMIFS(Derived_Metrics[Revenue],Derived_Metrics[Product ID],Derived_Metrics[[#This Row],[Product ID]])</f>
        <v>1004.796</v>
      </c>
      <c r="L668" s="5">
        <f>SUMIFS(Derived_Metrics[Profit],Derived_Metrics[Product ID],Derived_Metrics[[#This Row],[Product ID]])</f>
        <v>93.58829999999999</v>
      </c>
      <c r="M668" s="5" t="str">
        <f>IF(AND(Derived_Metrics[[#This Row],[Product Revenue]]&gt;AVERAGE(Derived_Metrics[Product Revenue]),Derived_Metrics[[#This Row],[Product Profit]]&lt;0),"high sales Low Profit","Normal")</f>
        <v>Normal</v>
      </c>
      <c r="N668">
        <v>44.46</v>
      </c>
      <c r="O668">
        <v>2</v>
      </c>
      <c r="P668">
        <v>0</v>
      </c>
      <c r="Q668">
        <v>14.671799999999999</v>
      </c>
      <c r="R668">
        <f>Derived_Metrics[[#This Row],[Selling Price]]*Derived_Metrics[[#This Row],[Quantity]]</f>
        <v>88.92</v>
      </c>
      <c r="S668" s="2">
        <f>IF(Derived_Metrics[[#This Row],[Revenue]]=0,0,Derived_Metrics[[#This Row],[Profit]]/Derived_Metrics[[#This Row],[Revenue]])</f>
        <v>0.16499999999999998</v>
      </c>
      <c r="T668" t="str">
        <f>IF(Derived_Metrics[[#This Row],[Profit]]&lt;0, "Loss","Profit")</f>
        <v>Profit</v>
      </c>
      <c r="U668" s="5">
        <f>Derived_Metrics[[#This Row],[Selling Price]]*Derived_Metrics[[#This Row],[Quantity]]*Derived_Metrics[[#This Row],[Discount]]</f>
        <v>0</v>
      </c>
      <c r="V668" t="str">
        <f>IF(Derived_Metrics[[#This Row],[Discount]]&gt;0,"Discount Applied","No Discount")</f>
        <v>No Discount</v>
      </c>
      <c r="W668" t="str">
        <f>IF(Derived_Metrics[[#This Row],[Discount]]&gt;0.3,"High Discount","Low Discount")</f>
        <v>Low Discount</v>
      </c>
      <c r="X668" s="13">
        <f>SUMIFS(Derived_Metrics[Customer_Revenue_Share],Derived_Metrics[Customee_ Revenue _Rank],"&lt;="&amp;Derived_Metrics[[#This Row],[Customee_ Revenue _Rank]])</f>
        <v>0.99609878429495491</v>
      </c>
      <c r="Y668" t="str">
        <f>IF(Derived_Metrics[[#This Row],[Cumulative_Revenue_%]]&lt;=0.8,"Top 80% Revenue","Remaining 20% Revenue")</f>
        <v>Remaining 20% Revenue</v>
      </c>
    </row>
    <row r="669" spans="1:25" x14ac:dyDescent="0.25">
      <c r="A669" t="s">
        <v>2748</v>
      </c>
      <c r="B669" s="1">
        <v>41989</v>
      </c>
      <c r="C669" t="s">
        <v>2750</v>
      </c>
      <c r="D669" s="4">
        <f>SUMIFS(Derived_Metrics[Revenue],Derived_Metrics[Customer ID],Derived_Metrics[[#This Row],[Customer ID]])</f>
        <v>572.05600000000004</v>
      </c>
      <c r="E669" s="4">
        <f>SUMIFS(Derived_Metrics[Profit],Derived_Metrics[Customer ID],Derived_Metrics[[#This Row],[Customer ID]])</f>
        <v>32.789400000000001</v>
      </c>
      <c r="F669" s="5">
        <f>_xlfn.PERCENTRANK.INC(Derived_Metrics[Customer Revenue],Derived_Metrics[[#This Row],[Customer Revenue]])</f>
        <v>0.10299999999999999</v>
      </c>
      <c r="G669" s="5" t="str" cm="1">
        <f t="array" ref="G669">_xlfn.IFS(Derived_Metrics[[#This Row],[Customer Revenue Percentile]]&gt;=0.8,"High Value",Derived_Metrics[[#This Row],[Customer Revenue Percentile]]&gt;=0.4,"Medium Value",TRUE,"Low Value")</f>
        <v>Low Value</v>
      </c>
      <c r="H669" s="12">
        <f>_xlfn.RANK.EQ(Derived_Metrics[[#This Row],[Customer Revenue]],Derived_Metrics[Customer Revenue],0)</f>
        <v>1900</v>
      </c>
      <c r="I669" s="15">
        <f>Derived_Metrics[[#This Row],[Customer Revenue]]/SUM(Derived_Metrics[Customer Revenue])</f>
        <v>3.6719175315963731E-5</v>
      </c>
      <c r="J669" t="s">
        <v>428</v>
      </c>
      <c r="K669" s="5">
        <f>SUMIFS(Derived_Metrics[Revenue],Derived_Metrics[Product ID],Derived_Metrics[[#This Row],[Product ID]])</f>
        <v>21288.18</v>
      </c>
      <c r="L669" s="5">
        <f>SUMIFS(Derived_Metrics[Profit],Derived_Metrics[Product ID],Derived_Metrics[[#This Row],[Product ID]])</f>
        <v>486.15559999999999</v>
      </c>
      <c r="M669" s="5" t="str">
        <f>IF(AND(Derived_Metrics[[#This Row],[Product Revenue]]&gt;AVERAGE(Derived_Metrics[Product Revenue]),Derived_Metrics[[#This Row],[Product Profit]]&lt;0),"high sales Low Profit","Normal")</f>
        <v>Normal</v>
      </c>
      <c r="N669">
        <v>241.56800000000001</v>
      </c>
      <c r="O669">
        <v>2</v>
      </c>
      <c r="P669">
        <v>0.2</v>
      </c>
      <c r="Q669">
        <v>18.117599999999999</v>
      </c>
      <c r="R669">
        <f>Derived_Metrics[[#This Row],[Selling Price]]*Derived_Metrics[[#This Row],[Quantity]]</f>
        <v>483.13600000000002</v>
      </c>
      <c r="S669" s="2">
        <f>IF(Derived_Metrics[[#This Row],[Revenue]]=0,0,Derived_Metrics[[#This Row],[Profit]]/Derived_Metrics[[#This Row],[Revenue]])</f>
        <v>3.7499999999999999E-2</v>
      </c>
      <c r="T669" t="str">
        <f>IF(Derived_Metrics[[#This Row],[Profit]]&lt;0, "Loss","Profit")</f>
        <v>Profit</v>
      </c>
      <c r="U669" s="5">
        <f>Derived_Metrics[[#This Row],[Selling Price]]*Derived_Metrics[[#This Row],[Quantity]]*Derived_Metrics[[#This Row],[Discount]]</f>
        <v>96.627200000000016</v>
      </c>
      <c r="V669" t="str">
        <f>IF(Derived_Metrics[[#This Row],[Discount]]&gt;0,"Discount Applied","No Discount")</f>
        <v>Discount Applied</v>
      </c>
      <c r="W669" t="str">
        <f>IF(Derived_Metrics[[#This Row],[Discount]]&gt;0.3,"High Discount","Low Discount")</f>
        <v>Low Discount</v>
      </c>
      <c r="X669" s="13">
        <f>SUMIFS(Derived_Metrics[Customer_Revenue_Share],Derived_Metrics[Customee_ Revenue _Rank],"&lt;="&amp;Derived_Metrics[[#This Row],[Customee_ Revenue _Rank]])</f>
        <v>0.99609878429495491</v>
      </c>
      <c r="Y669" t="str">
        <f>IF(Derived_Metrics[[#This Row],[Cumulative_Revenue_%]]&lt;=0.8,"Top 80% Revenue","Remaining 20% Revenue")</f>
        <v>Remaining 20% Revenue</v>
      </c>
    </row>
    <row r="670" spans="1:25" x14ac:dyDescent="0.25">
      <c r="A670" t="s">
        <v>2752</v>
      </c>
      <c r="B670" s="1">
        <v>41875</v>
      </c>
      <c r="C670" t="s">
        <v>2755</v>
      </c>
      <c r="D670" s="4">
        <f>SUMIFS(Derived_Metrics[Revenue],Derived_Metrics[Customer ID],Derived_Metrics[[#This Row],[Customer ID]])</f>
        <v>154.345</v>
      </c>
      <c r="E670" s="4">
        <f>SUMIFS(Derived_Metrics[Profit],Derived_Metrics[Customer ID],Derived_Metrics[[#This Row],[Customer ID]])</f>
        <v>-24.659100000000002</v>
      </c>
      <c r="F670" s="5">
        <f>_xlfn.PERCENTRANK.INC(Derived_Metrics[Customer Revenue],Derived_Metrics[[#This Row],[Customer Revenue]])</f>
        <v>2.9000000000000001E-2</v>
      </c>
      <c r="G670" s="5" t="str" cm="1">
        <f t="array" ref="G670">_xlfn.IFS(Derived_Metrics[[#This Row],[Customer Revenue Percentile]]&gt;=0.8,"High Value",Derived_Metrics[[#This Row],[Customer Revenue Percentile]]&gt;=0.4,"Medium Value",TRUE,"Low Value")</f>
        <v>Low Value</v>
      </c>
      <c r="H670" s="12">
        <f>_xlfn.RANK.EQ(Derived_Metrics[[#This Row],[Customer Revenue]],Derived_Metrics[Customer Revenue],0)</f>
        <v>2058</v>
      </c>
      <c r="I670" s="15">
        <f>Derived_Metrics[[#This Row],[Customer Revenue]]/SUM(Derived_Metrics[Customer Revenue])</f>
        <v>9.9071089441285853E-6</v>
      </c>
      <c r="J670" t="s">
        <v>2757</v>
      </c>
      <c r="K670" s="5">
        <f>SUMIFS(Derived_Metrics[Revenue],Derived_Metrics[Product ID],Derived_Metrics[[#This Row],[Product ID]])</f>
        <v>232.4</v>
      </c>
      <c r="L670" s="5">
        <f>SUMIFS(Derived_Metrics[Profit],Derived_Metrics[Product ID],Derived_Metrics[[#This Row],[Product ID]])</f>
        <v>25.763200000000001</v>
      </c>
      <c r="M670" s="5" t="str">
        <f>IF(AND(Derived_Metrics[[#This Row],[Product Revenue]]&gt;AVERAGE(Derived_Metrics[Product Revenue]),Derived_Metrics[[#This Row],[Product Profit]]&lt;0),"high sales Low Profit","Normal")</f>
        <v>Normal</v>
      </c>
      <c r="N670">
        <v>13.28</v>
      </c>
      <c r="O670">
        <v>2</v>
      </c>
      <c r="P670">
        <v>0</v>
      </c>
      <c r="Q670">
        <v>6.3743999999999996</v>
      </c>
      <c r="R670">
        <f>Derived_Metrics[[#This Row],[Selling Price]]*Derived_Metrics[[#This Row],[Quantity]]</f>
        <v>26.56</v>
      </c>
      <c r="S670" s="2">
        <f>IF(Derived_Metrics[[#This Row],[Revenue]]=0,0,Derived_Metrics[[#This Row],[Profit]]/Derived_Metrics[[#This Row],[Revenue]])</f>
        <v>0.24</v>
      </c>
      <c r="T670" t="str">
        <f>IF(Derived_Metrics[[#This Row],[Profit]]&lt;0, "Loss","Profit")</f>
        <v>Profit</v>
      </c>
      <c r="U670" s="5">
        <f>Derived_Metrics[[#This Row],[Selling Price]]*Derived_Metrics[[#This Row],[Quantity]]*Derived_Metrics[[#This Row],[Discount]]</f>
        <v>0</v>
      </c>
      <c r="V670" t="str">
        <f>IF(Derived_Metrics[[#This Row],[Discount]]&gt;0,"Discount Applied","No Discount")</f>
        <v>No Discount</v>
      </c>
      <c r="W670" t="str">
        <f>IF(Derived_Metrics[[#This Row],[Discount]]&gt;0.3,"High Discount","Low Discount")</f>
        <v>Low Discount</v>
      </c>
      <c r="X670" s="13">
        <f>SUMIFS(Derived_Metrics[Customer_Revenue_Share],Derived_Metrics[Customee_ Revenue _Rank],"&lt;="&amp;Derived_Metrics[[#This Row],[Customee_ Revenue _Rank]])</f>
        <v>0.99970000139272341</v>
      </c>
      <c r="Y670" t="str">
        <f>IF(Derived_Metrics[[#This Row],[Cumulative_Revenue_%]]&lt;=0.8,"Top 80% Revenue","Remaining 20% Revenue")</f>
        <v>Remaining 20% Revenue</v>
      </c>
    </row>
    <row r="671" spans="1:25" x14ac:dyDescent="0.25">
      <c r="A671" t="s">
        <v>2759</v>
      </c>
      <c r="B671" s="1">
        <v>43080</v>
      </c>
      <c r="C671" t="s">
        <v>230</v>
      </c>
      <c r="D671" s="4">
        <f>SUMIFS(Derived_Metrics[Revenue],Derived_Metrics[Customer ID],Derived_Metrics[[#This Row],[Customer ID]])</f>
        <v>6986.0120000000006</v>
      </c>
      <c r="E671" s="4">
        <f>SUMIFS(Derived_Metrics[Profit],Derived_Metrics[Customer ID],Derived_Metrics[[#This Row],[Customer ID]])</f>
        <v>176.42419999999998</v>
      </c>
      <c r="F671" s="5">
        <f>_xlfn.PERCENTRANK.INC(Derived_Metrics[Customer Revenue],Derived_Metrics[[#This Row],[Customer Revenue]])</f>
        <v>0.64300000000000002</v>
      </c>
      <c r="G671" s="5" t="str" cm="1">
        <f t="array" ref="G671">_xlfn.IFS(Derived_Metrics[[#This Row],[Customer Revenue Percentile]]&gt;=0.8,"High Value",Derived_Metrics[[#This Row],[Customer Revenue Percentile]]&gt;=0.4,"Medium Value",TRUE,"Low Value")</f>
        <v>Medium Value</v>
      </c>
      <c r="H671" s="12">
        <f>_xlfn.RANK.EQ(Derived_Metrics[[#This Row],[Customer Revenue]],Derived_Metrics[Customer Revenue],0)</f>
        <v>752</v>
      </c>
      <c r="I671" s="15">
        <f>Derived_Metrics[[#This Row],[Customer Revenue]]/SUM(Derived_Metrics[Customer Revenue])</f>
        <v>4.4841868521163392E-4</v>
      </c>
      <c r="J671" t="s">
        <v>416</v>
      </c>
      <c r="K671" s="5">
        <f>SUMIFS(Derived_Metrics[Revenue],Derived_Metrics[Product ID],Derived_Metrics[[#This Row],[Product ID]])</f>
        <v>1024.3519999999999</v>
      </c>
      <c r="L671" s="5">
        <f>SUMIFS(Derived_Metrics[Profit],Derived_Metrics[Product ID],Derived_Metrics[[#This Row],[Product ID]])</f>
        <v>-7.6160000000000032</v>
      </c>
      <c r="M671" s="5" t="str">
        <f>IF(AND(Derived_Metrics[[#This Row],[Product Revenue]]&gt;AVERAGE(Derived_Metrics[Product Revenue]),Derived_Metrics[[#This Row],[Product Profit]]&lt;0),"high sales Low Profit","Normal")</f>
        <v>Normal</v>
      </c>
      <c r="N671">
        <v>22.847999999999999</v>
      </c>
      <c r="O671">
        <v>3</v>
      </c>
      <c r="P671">
        <v>0.6</v>
      </c>
      <c r="Q671">
        <v>-17.7072</v>
      </c>
      <c r="R671">
        <f>Derived_Metrics[[#This Row],[Selling Price]]*Derived_Metrics[[#This Row],[Quantity]]</f>
        <v>68.543999999999997</v>
      </c>
      <c r="S671" s="2">
        <f>IF(Derived_Metrics[[#This Row],[Revenue]]=0,0,Derived_Metrics[[#This Row],[Profit]]/Derived_Metrics[[#This Row],[Revenue]])</f>
        <v>-0.25833333333333336</v>
      </c>
      <c r="T671" t="str">
        <f>IF(Derived_Metrics[[#This Row],[Profit]]&lt;0, "Loss","Profit")</f>
        <v>Loss</v>
      </c>
      <c r="U671" s="5">
        <f>Derived_Metrics[[#This Row],[Selling Price]]*Derived_Metrics[[#This Row],[Quantity]]*Derived_Metrics[[#This Row],[Discount]]</f>
        <v>41.126399999999997</v>
      </c>
      <c r="V671" t="str">
        <f>IF(Derived_Metrics[[#This Row],[Discount]]&gt;0,"Discount Applied","No Discount")</f>
        <v>Discount Applied</v>
      </c>
      <c r="W671" t="str">
        <f>IF(Derived_Metrics[[#This Row],[Discount]]&gt;0.3,"High Discount","Low Discount")</f>
        <v>High Discount</v>
      </c>
      <c r="X671" s="13">
        <f>SUMIFS(Derived_Metrics[Customer_Revenue_Share],Derived_Metrics[Customee_ Revenue _Rank],"&lt;="&amp;Derived_Metrics[[#This Row],[Customee_ Revenue _Rank]])</f>
        <v>0.76931242302884995</v>
      </c>
      <c r="Y671" t="str">
        <f>IF(Derived_Metrics[[#This Row],[Cumulative_Revenue_%]]&lt;=0.8,"Top 80% Revenue","Remaining 20% Revenue")</f>
        <v>Top 80% Revenue</v>
      </c>
    </row>
    <row r="672" spans="1:25" x14ac:dyDescent="0.25">
      <c r="A672" t="s">
        <v>2760</v>
      </c>
      <c r="B672" s="1">
        <v>42499</v>
      </c>
      <c r="C672" t="s">
        <v>772</v>
      </c>
      <c r="D672" s="4">
        <f>SUMIFS(Derived_Metrics[Revenue],Derived_Metrics[Customer ID],Derived_Metrics[[#This Row],[Customer ID]])</f>
        <v>11363.212000000001</v>
      </c>
      <c r="E672" s="4">
        <f>SUMIFS(Derived_Metrics[Profit],Derived_Metrics[Customer ID],Derived_Metrics[[#This Row],[Customer ID]])</f>
        <v>372.51679999999999</v>
      </c>
      <c r="F672" s="5">
        <f>_xlfn.PERCENTRANK.INC(Derived_Metrics[Customer Revenue],Derived_Metrics[[#This Row],[Customer Revenue]])</f>
        <v>0.81200000000000006</v>
      </c>
      <c r="G672" s="5" t="str" cm="1">
        <f t="array" ref="G672">_xlfn.IFS(Derived_Metrics[[#This Row],[Customer Revenue Percentile]]&gt;=0.8,"High Value",Derived_Metrics[[#This Row],[Customer Revenue Percentile]]&gt;=0.4,"Medium Value",TRUE,"Low Value")</f>
        <v>High Value</v>
      </c>
      <c r="H672" s="12">
        <f>_xlfn.RANK.EQ(Derived_Metrics[[#This Row],[Customer Revenue]],Derived_Metrics[Customer Revenue],0)</f>
        <v>395</v>
      </c>
      <c r="I672" s="15">
        <f>Derived_Metrics[[#This Row],[Customer Revenue]]/SUM(Derived_Metrics[Customer Revenue])</f>
        <v>7.2938274151562591E-4</v>
      </c>
      <c r="J672" t="s">
        <v>661</v>
      </c>
      <c r="K672" s="5">
        <f>SUMIFS(Derived_Metrics[Revenue],Derived_Metrics[Product ID],Derived_Metrics[[#This Row],[Product ID]])</f>
        <v>21499.842000000004</v>
      </c>
      <c r="L672" s="5">
        <f>SUMIFS(Derived_Metrics[Profit],Derived_Metrics[Product ID],Derived_Metrics[[#This Row],[Product ID]])</f>
        <v>234.23400000000001</v>
      </c>
      <c r="M672" s="5" t="str">
        <f>IF(AND(Derived_Metrics[[#This Row],[Product Revenue]]&gt;AVERAGE(Derived_Metrics[Product Revenue]),Derived_Metrics[[#This Row],[Product Profit]]&lt;0),"high sales Low Profit","Normal")</f>
        <v>Normal</v>
      </c>
      <c r="N672">
        <v>347.80200000000002</v>
      </c>
      <c r="O672">
        <v>7</v>
      </c>
      <c r="P672">
        <v>0.3</v>
      </c>
      <c r="Q672">
        <v>-24.843</v>
      </c>
      <c r="R672">
        <f>Derived_Metrics[[#This Row],[Selling Price]]*Derived_Metrics[[#This Row],[Quantity]]</f>
        <v>2434.614</v>
      </c>
      <c r="S672" s="2">
        <f>IF(Derived_Metrics[[#This Row],[Revenue]]=0,0,Derived_Metrics[[#This Row],[Profit]]/Derived_Metrics[[#This Row],[Revenue]])</f>
        <v>-1.020408163265306E-2</v>
      </c>
      <c r="T672" t="str">
        <f>IF(Derived_Metrics[[#This Row],[Profit]]&lt;0, "Loss","Profit")</f>
        <v>Loss</v>
      </c>
      <c r="U672" s="5">
        <f>Derived_Metrics[[#This Row],[Selling Price]]*Derived_Metrics[[#This Row],[Quantity]]*Derived_Metrics[[#This Row],[Discount]]</f>
        <v>730.38419999999996</v>
      </c>
      <c r="V672" t="str">
        <f>IF(Derived_Metrics[[#This Row],[Discount]]&gt;0,"Discount Applied","No Discount")</f>
        <v>Discount Applied</v>
      </c>
      <c r="W672" t="str">
        <f>IF(Derived_Metrics[[#This Row],[Discount]]&gt;0.3,"High Discount","Low Discount")</f>
        <v>Low Discount</v>
      </c>
      <c r="X672" s="13">
        <f>SUMIFS(Derived_Metrics[Customer_Revenue_Share],Derived_Metrics[Customee_ Revenue _Rank],"&lt;="&amp;Derived_Metrics[[#This Row],[Customee_ Revenue _Rank]])</f>
        <v>0.5563923169356797</v>
      </c>
      <c r="Y672" t="str">
        <f>IF(Derived_Metrics[[#This Row],[Cumulative_Revenue_%]]&lt;=0.8,"Top 80% Revenue","Remaining 20% Revenue")</f>
        <v>Top 80% Revenue</v>
      </c>
    </row>
    <row r="673" spans="1:25" x14ac:dyDescent="0.25">
      <c r="A673" t="s">
        <v>2762</v>
      </c>
      <c r="B673" s="1">
        <v>43041</v>
      </c>
      <c r="C673" t="s">
        <v>2763</v>
      </c>
      <c r="D673" s="4">
        <f>SUMIFS(Derived_Metrics[Revenue],Derived_Metrics[Customer ID],Derived_Metrics[[#This Row],[Customer ID]])</f>
        <v>3852.5439999999999</v>
      </c>
      <c r="E673" s="4">
        <f>SUMIFS(Derived_Metrics[Profit],Derived_Metrics[Customer ID],Derived_Metrics[[#This Row],[Customer ID]])</f>
        <v>108.3528</v>
      </c>
      <c r="F673" s="5">
        <f>_xlfn.PERCENTRANK.INC(Derived_Metrics[Customer Revenue],Derived_Metrics[[#This Row],[Customer Revenue]])</f>
        <v>0.47699999999999998</v>
      </c>
      <c r="G673" s="5" t="str" cm="1">
        <f t="array" ref="G673">_xlfn.IFS(Derived_Metrics[[#This Row],[Customer Revenue Percentile]]&gt;=0.8,"High Value",Derived_Metrics[[#This Row],[Customer Revenue Percentile]]&gt;=0.4,"Medium Value",TRUE,"Low Value")</f>
        <v>Medium Value</v>
      </c>
      <c r="H673" s="12">
        <f>_xlfn.RANK.EQ(Derived_Metrics[[#This Row],[Customer Revenue]],Derived_Metrics[Customer Revenue],0)</f>
        <v>1109</v>
      </c>
      <c r="I673" s="15">
        <f>Derived_Metrics[[#This Row],[Customer Revenue]]/SUM(Derived_Metrics[Customer Revenue])</f>
        <v>2.4728739589911509E-4</v>
      </c>
      <c r="J673" t="s">
        <v>2765</v>
      </c>
      <c r="K673" s="5">
        <f>SUMIFS(Derived_Metrics[Revenue],Derived_Metrics[Product ID],Derived_Metrics[[#This Row],[Product ID]])</f>
        <v>29526.137999999999</v>
      </c>
      <c r="L673" s="5">
        <f>SUMIFS(Derived_Metrics[Profit],Derived_Metrics[Product ID],Derived_Metrics[[#This Row],[Product ID]])</f>
        <v>854.78320000000008</v>
      </c>
      <c r="M673" s="5" t="str">
        <f>IF(AND(Derived_Metrics[[#This Row],[Product Revenue]]&gt;AVERAGE(Derived_Metrics[Product Revenue]),Derived_Metrics[[#This Row],[Product Profit]]&lt;0),"high sales Low Profit","Normal")</f>
        <v>Normal</v>
      </c>
      <c r="N673">
        <v>963.13599999999997</v>
      </c>
      <c r="O673">
        <v>4</v>
      </c>
      <c r="P673">
        <v>0.2</v>
      </c>
      <c r="Q673">
        <v>108.3528</v>
      </c>
      <c r="R673">
        <f>Derived_Metrics[[#This Row],[Selling Price]]*Derived_Metrics[[#This Row],[Quantity]]</f>
        <v>3852.5439999999999</v>
      </c>
      <c r="S673" s="2">
        <f>IF(Derived_Metrics[[#This Row],[Revenue]]=0,0,Derived_Metrics[[#This Row],[Profit]]/Derived_Metrics[[#This Row],[Revenue]])</f>
        <v>2.8125000000000001E-2</v>
      </c>
      <c r="T673" t="str">
        <f>IF(Derived_Metrics[[#This Row],[Profit]]&lt;0, "Loss","Profit")</f>
        <v>Profit</v>
      </c>
      <c r="U673" s="5">
        <f>Derived_Metrics[[#This Row],[Selling Price]]*Derived_Metrics[[#This Row],[Quantity]]*Derived_Metrics[[#This Row],[Discount]]</f>
        <v>770.50880000000006</v>
      </c>
      <c r="V673" t="str">
        <f>IF(Derived_Metrics[[#This Row],[Discount]]&gt;0,"Discount Applied","No Discount")</f>
        <v>Discount Applied</v>
      </c>
      <c r="W673" t="str">
        <f>IF(Derived_Metrics[[#This Row],[Discount]]&gt;0.3,"High Discount","Low Discount")</f>
        <v>Low Discount</v>
      </c>
      <c r="X673" s="13">
        <f>SUMIFS(Derived_Metrics[Customer_Revenue_Share],Derived_Metrics[Customee_ Revenue _Rank],"&lt;="&amp;Derived_Metrics[[#This Row],[Customee_ Revenue _Rank]])</f>
        <v>0.8890281193507914</v>
      </c>
      <c r="Y673" t="str">
        <f>IF(Derived_Metrics[[#This Row],[Cumulative_Revenue_%]]&lt;=0.8,"Top 80% Revenue","Remaining 20% Revenue")</f>
        <v>Remaining 20% Revenue</v>
      </c>
    </row>
    <row r="674" spans="1:25" x14ac:dyDescent="0.25">
      <c r="A674" t="s">
        <v>2767</v>
      </c>
      <c r="B674" s="1">
        <v>42353</v>
      </c>
      <c r="C674" t="s">
        <v>521</v>
      </c>
      <c r="D674" s="4">
        <f>SUMIFS(Derived_Metrics[Revenue],Derived_Metrics[Customer ID],Derived_Metrics[[#This Row],[Customer ID]])</f>
        <v>17832.73</v>
      </c>
      <c r="E674" s="4">
        <f>SUMIFS(Derived_Metrics[Profit],Derived_Metrics[Customer ID],Derived_Metrics[[#This Row],[Customer ID]])</f>
        <v>211.71780000000001</v>
      </c>
      <c r="F674" s="5">
        <f>_xlfn.PERCENTRANK.INC(Derived_Metrics[Customer Revenue],Derived_Metrics[[#This Row],[Customer Revenue]])</f>
        <v>0.89900000000000002</v>
      </c>
      <c r="G674" s="5" t="str" cm="1">
        <f t="array" ref="G674">_xlfn.IFS(Derived_Metrics[[#This Row],[Customer Revenue Percentile]]&gt;=0.8,"High Value",Derived_Metrics[[#This Row],[Customer Revenue Percentile]]&gt;=0.4,"Medium Value",TRUE,"Low Value")</f>
        <v>High Value</v>
      </c>
      <c r="H674" s="12">
        <f>_xlfn.RANK.EQ(Derived_Metrics[[#This Row],[Customer Revenue]],Derived_Metrics[Customer Revenue],0)</f>
        <v>210</v>
      </c>
      <c r="I674" s="15">
        <f>Derived_Metrics[[#This Row],[Customer Revenue]]/SUM(Derived_Metrics[Customer Revenue])</f>
        <v>1.14464866941741E-3</v>
      </c>
      <c r="J674" t="s">
        <v>383</v>
      </c>
      <c r="K674" s="5">
        <f>SUMIFS(Derived_Metrics[Revenue],Derived_Metrics[Product ID],Derived_Metrics[[#This Row],[Product ID]])</f>
        <v>6526.58</v>
      </c>
      <c r="L674" s="5">
        <f>SUMIFS(Derived_Metrics[Profit],Derived_Metrics[Product ID],Derived_Metrics[[#This Row],[Product ID]])</f>
        <v>322.95060000000001</v>
      </c>
      <c r="M674" s="5" t="str">
        <f>IF(AND(Derived_Metrics[[#This Row],[Product Revenue]]&gt;AVERAGE(Derived_Metrics[Product Revenue]),Derived_Metrics[[#This Row],[Product Profit]]&lt;0),"high sales Low Profit","Normal")</f>
        <v>Normal</v>
      </c>
      <c r="N674">
        <v>262.86399999999998</v>
      </c>
      <c r="O674">
        <v>7</v>
      </c>
      <c r="P674">
        <v>0.2</v>
      </c>
      <c r="Q674">
        <v>69.001800000000003</v>
      </c>
      <c r="R674">
        <f>Derived_Metrics[[#This Row],[Selling Price]]*Derived_Metrics[[#This Row],[Quantity]]</f>
        <v>1840.0479999999998</v>
      </c>
      <c r="S674" s="2">
        <f>IF(Derived_Metrics[[#This Row],[Revenue]]=0,0,Derived_Metrics[[#This Row],[Profit]]/Derived_Metrics[[#This Row],[Revenue]])</f>
        <v>3.7500000000000006E-2</v>
      </c>
      <c r="T674" t="str">
        <f>IF(Derived_Metrics[[#This Row],[Profit]]&lt;0, "Loss","Profit")</f>
        <v>Profit</v>
      </c>
      <c r="U674" s="5">
        <f>Derived_Metrics[[#This Row],[Selling Price]]*Derived_Metrics[[#This Row],[Quantity]]*Derived_Metrics[[#This Row],[Discount]]</f>
        <v>368.00959999999998</v>
      </c>
      <c r="V674" t="str">
        <f>IF(Derived_Metrics[[#This Row],[Discount]]&gt;0,"Discount Applied","No Discount")</f>
        <v>Discount Applied</v>
      </c>
      <c r="W674" t="str">
        <f>IF(Derived_Metrics[[#This Row],[Discount]]&gt;0.3,"High Discount","Low Discount")</f>
        <v>Low Discount</v>
      </c>
      <c r="X674" s="13">
        <f>SUMIFS(Derived_Metrics[Customer_Revenue_Share],Derived_Metrics[Customee_ Revenue _Rank],"&lt;="&amp;Derived_Metrics[[#This Row],[Customee_ Revenue _Rank]])</f>
        <v>0.39211102125952491</v>
      </c>
      <c r="Y674" t="str">
        <f>IF(Derived_Metrics[[#This Row],[Cumulative_Revenue_%]]&lt;=0.8,"Top 80% Revenue","Remaining 20% Revenue")</f>
        <v>Top 80% Revenue</v>
      </c>
    </row>
    <row r="675" spans="1:25" x14ac:dyDescent="0.25">
      <c r="A675" t="s">
        <v>2770</v>
      </c>
      <c r="B675" s="1">
        <v>42240</v>
      </c>
      <c r="C675" t="s">
        <v>2303</v>
      </c>
      <c r="D675" s="4">
        <f>SUMIFS(Derived_Metrics[Revenue],Derived_Metrics[Customer ID],Derived_Metrics[[#This Row],[Customer ID]])</f>
        <v>10761.407999999999</v>
      </c>
      <c r="E675" s="4">
        <f>SUMIFS(Derived_Metrics[Profit],Derived_Metrics[Customer ID],Derived_Metrics[[#This Row],[Customer ID]])</f>
        <v>-216.2277</v>
      </c>
      <c r="F675" s="5">
        <f>_xlfn.PERCENTRANK.INC(Derived_Metrics[Customer Revenue],Derived_Metrics[[#This Row],[Customer Revenue]])</f>
        <v>0.77600000000000002</v>
      </c>
      <c r="G675" s="5" t="str" cm="1">
        <f t="array" ref="G675">_xlfn.IFS(Derived_Metrics[[#This Row],[Customer Revenue Percentile]]&gt;=0.8,"High Value",Derived_Metrics[[#This Row],[Customer Revenue Percentile]]&gt;=0.4,"Medium Value",TRUE,"Low Value")</f>
        <v>Medium Value</v>
      </c>
      <c r="H675" s="12">
        <f>_xlfn.RANK.EQ(Derived_Metrics[[#This Row],[Customer Revenue]],Derived_Metrics[Customer Revenue],0)</f>
        <v>472</v>
      </c>
      <c r="I675" s="15">
        <f>Derived_Metrics[[#This Row],[Customer Revenue]]/SUM(Derived_Metrics[Customer Revenue])</f>
        <v>6.9075409924660282E-4</v>
      </c>
      <c r="J675" t="s">
        <v>57</v>
      </c>
      <c r="K675" s="5">
        <f>SUMIFS(Derived_Metrics[Revenue],Derived_Metrics[Product ID],Derived_Metrics[[#This Row],[Product ID]])</f>
        <v>26422.155000000002</v>
      </c>
      <c r="L675" s="5">
        <f>SUMIFS(Derived_Metrics[Profit],Derived_Metrics[Product ID],Derived_Metrics[[#This Row],[Product ID]])</f>
        <v>-450.24300000000011</v>
      </c>
      <c r="M675" s="5" t="str">
        <f>IF(AND(Derived_Metrics[[#This Row],[Product Revenue]]&gt;AVERAGE(Derived_Metrics[Product Revenue]),Derived_Metrics[[#This Row],[Product Profit]]&lt;0),"high sales Low Profit","Normal")</f>
        <v>high sales Low Profit</v>
      </c>
      <c r="N675">
        <v>284.36399999999998</v>
      </c>
      <c r="O675">
        <v>2</v>
      </c>
      <c r="P675">
        <v>0.4</v>
      </c>
      <c r="Q675">
        <v>-75.830399999999997</v>
      </c>
      <c r="R675">
        <f>Derived_Metrics[[#This Row],[Selling Price]]*Derived_Metrics[[#This Row],[Quantity]]</f>
        <v>568.72799999999995</v>
      </c>
      <c r="S675" s="2">
        <f>IF(Derived_Metrics[[#This Row],[Revenue]]=0,0,Derived_Metrics[[#This Row],[Profit]]/Derived_Metrics[[#This Row],[Revenue]])</f>
        <v>-0.13333333333333333</v>
      </c>
      <c r="T675" t="str">
        <f>IF(Derived_Metrics[[#This Row],[Profit]]&lt;0, "Loss","Profit")</f>
        <v>Loss</v>
      </c>
      <c r="U675" s="5">
        <f>Derived_Metrics[[#This Row],[Selling Price]]*Derived_Metrics[[#This Row],[Quantity]]*Derived_Metrics[[#This Row],[Discount]]</f>
        <v>227.49119999999999</v>
      </c>
      <c r="V675" t="str">
        <f>IF(Derived_Metrics[[#This Row],[Discount]]&gt;0,"Discount Applied","No Discount")</f>
        <v>Discount Applied</v>
      </c>
      <c r="W675" t="str">
        <f>IF(Derived_Metrics[[#This Row],[Discount]]&gt;0.3,"High Discount","Low Discount")</f>
        <v>High Discount</v>
      </c>
      <c r="X675" s="13">
        <f>SUMIFS(Derived_Metrics[Customer_Revenue_Share],Derived_Metrics[Customee_ Revenue _Rank],"&lt;="&amp;Derived_Metrics[[#This Row],[Customee_ Revenue _Rank]])</f>
        <v>0.60956821859021593</v>
      </c>
      <c r="Y675" t="str">
        <f>IF(Derived_Metrics[[#This Row],[Cumulative_Revenue_%]]&lt;=0.8,"Top 80% Revenue","Remaining 20% Revenue")</f>
        <v>Top 80% Revenue</v>
      </c>
    </row>
    <row r="676" spans="1:25" x14ac:dyDescent="0.25">
      <c r="A676" t="s">
        <v>2771</v>
      </c>
      <c r="B676" s="1">
        <v>42672</v>
      </c>
      <c r="C676" t="s">
        <v>456</v>
      </c>
      <c r="D676" s="4">
        <f>SUMIFS(Derived_Metrics[Revenue],Derived_Metrics[Customer ID],Derived_Metrics[[#This Row],[Customer ID]])</f>
        <v>2177.8980000000001</v>
      </c>
      <c r="E676" s="4">
        <f>SUMIFS(Derived_Metrics[Profit],Derived_Metrics[Customer ID],Derived_Metrics[[#This Row],[Customer ID]])</f>
        <v>139.76319999999998</v>
      </c>
      <c r="F676" s="5">
        <f>_xlfn.PERCENTRANK.INC(Derived_Metrics[Customer Revenue],Derived_Metrics[[#This Row],[Customer Revenue]])</f>
        <v>0.30299999999999999</v>
      </c>
      <c r="G676" s="5" t="str" cm="1">
        <f t="array" ref="G676">_xlfn.IFS(Derived_Metrics[[#This Row],[Customer Revenue Percentile]]&gt;=0.8,"High Value",Derived_Metrics[[#This Row],[Customer Revenue Percentile]]&gt;=0.4,"Medium Value",TRUE,"Low Value")</f>
        <v>Low Value</v>
      </c>
      <c r="H676" s="12">
        <f>_xlfn.RANK.EQ(Derived_Metrics[[#This Row],[Customer Revenue]],Derived_Metrics[Customer Revenue],0)</f>
        <v>1476</v>
      </c>
      <c r="I676" s="15">
        <f>Derived_Metrics[[#This Row],[Customer Revenue]]/SUM(Derived_Metrics[Customer Revenue])</f>
        <v>1.3979508733810464E-4</v>
      </c>
      <c r="J676" t="s">
        <v>405</v>
      </c>
      <c r="K676" s="5">
        <f>SUMIFS(Derived_Metrics[Revenue],Derived_Metrics[Product ID],Derived_Metrics[[#This Row],[Product ID]])</f>
        <v>565.48</v>
      </c>
      <c r="L676" s="5">
        <f>SUMIFS(Derived_Metrics[Profit],Derived_Metrics[Product ID],Derived_Metrics[[#This Row],[Product ID]])</f>
        <v>78.256</v>
      </c>
      <c r="M676" s="5" t="str">
        <f>IF(AND(Derived_Metrics[[#This Row],[Product Revenue]]&gt;AVERAGE(Derived_Metrics[Product Revenue]),Derived_Metrics[[#This Row],[Product Profit]]&lt;0),"high sales Low Profit","Normal")</f>
        <v>Normal</v>
      </c>
      <c r="N676">
        <v>67</v>
      </c>
      <c r="O676">
        <v>5</v>
      </c>
      <c r="P676">
        <v>0</v>
      </c>
      <c r="Q676">
        <v>32.159999999999997</v>
      </c>
      <c r="R676">
        <f>Derived_Metrics[[#This Row],[Selling Price]]*Derived_Metrics[[#This Row],[Quantity]]</f>
        <v>335</v>
      </c>
      <c r="S676" s="2">
        <f>IF(Derived_Metrics[[#This Row],[Revenue]]=0,0,Derived_Metrics[[#This Row],[Profit]]/Derived_Metrics[[#This Row],[Revenue]])</f>
        <v>9.5999999999999988E-2</v>
      </c>
      <c r="T676" t="str">
        <f>IF(Derived_Metrics[[#This Row],[Profit]]&lt;0, "Loss","Profit")</f>
        <v>Profit</v>
      </c>
      <c r="U676" s="5">
        <f>Derived_Metrics[[#This Row],[Selling Price]]*Derived_Metrics[[#This Row],[Quantity]]*Derived_Metrics[[#This Row],[Discount]]</f>
        <v>0</v>
      </c>
      <c r="V676" t="str">
        <f>IF(Derived_Metrics[[#This Row],[Discount]]&gt;0,"Discount Applied","No Discount")</f>
        <v>No Discount</v>
      </c>
      <c r="W676" t="str">
        <f>IF(Derived_Metrics[[#This Row],[Discount]]&gt;0.3,"High Discount","Low Discount")</f>
        <v>Low Discount</v>
      </c>
      <c r="X676" s="13">
        <f>SUMIFS(Derived_Metrics[Customer_Revenue_Share],Derived_Metrics[Customee_ Revenue _Rank],"&lt;="&amp;Derived_Metrics[[#This Row],[Customee_ Revenue _Rank]])</f>
        <v>0.95948371276038558</v>
      </c>
      <c r="Y676" t="str">
        <f>IF(Derived_Metrics[[#This Row],[Cumulative_Revenue_%]]&lt;=0.8,"Top 80% Revenue","Remaining 20% Revenue")</f>
        <v>Remaining 20% Revenue</v>
      </c>
    </row>
    <row r="677" spans="1:25" x14ac:dyDescent="0.25">
      <c r="A677" t="s">
        <v>2772</v>
      </c>
      <c r="B677" s="1">
        <v>42518</v>
      </c>
      <c r="C677" t="s">
        <v>501</v>
      </c>
      <c r="D677" s="4">
        <f>SUMIFS(Derived_Metrics[Revenue],Derived_Metrics[Customer ID],Derived_Metrics[[#This Row],[Customer ID]])</f>
        <v>4350.72</v>
      </c>
      <c r="E677" s="4">
        <f>SUMIFS(Derived_Metrics[Profit],Derived_Metrics[Customer ID],Derived_Metrics[[#This Row],[Customer ID]])</f>
        <v>2.4824000000000019</v>
      </c>
      <c r="F677" s="5">
        <f>_xlfn.PERCENTRANK.INC(Derived_Metrics[Customer Revenue],Derived_Metrics[[#This Row],[Customer Revenue]])</f>
        <v>0.50800000000000001</v>
      </c>
      <c r="G677" s="5" t="str" cm="1">
        <f t="array" ref="G677">_xlfn.IFS(Derived_Metrics[[#This Row],[Customer Revenue Percentile]]&gt;=0.8,"High Value",Derived_Metrics[[#This Row],[Customer Revenue Percentile]]&gt;=0.4,"Medium Value",TRUE,"Low Value")</f>
        <v>Medium Value</v>
      </c>
      <c r="H677" s="12">
        <f>_xlfn.RANK.EQ(Derived_Metrics[[#This Row],[Customer Revenue]],Derived_Metrics[Customer Revenue],0)</f>
        <v>1041</v>
      </c>
      <c r="I677" s="15">
        <f>Derived_Metrics[[#This Row],[Customer Revenue]]/SUM(Derived_Metrics[Customer Revenue])</f>
        <v>2.7926435599079412E-4</v>
      </c>
      <c r="J677" t="s">
        <v>1965</v>
      </c>
      <c r="K677" s="5">
        <f>SUMIFS(Derived_Metrics[Revenue],Derived_Metrics[Product ID],Derived_Metrics[[#This Row],[Product ID]])</f>
        <v>10012.916000000001</v>
      </c>
      <c r="L677" s="5">
        <f>SUMIFS(Derived_Metrics[Profit],Derived_Metrics[Product ID],Derived_Metrics[[#This Row],[Product ID]])</f>
        <v>-131.107</v>
      </c>
      <c r="M677" s="5" t="str">
        <f>IF(AND(Derived_Metrics[[#This Row],[Product Revenue]]&gt;AVERAGE(Derived_Metrics[Product Revenue]),Derived_Metrics[[#This Row],[Product Profit]]&lt;0),"high sales Low Profit","Normal")</f>
        <v>Normal</v>
      </c>
      <c r="N677">
        <v>390.27199999999999</v>
      </c>
      <c r="O677">
        <v>8</v>
      </c>
      <c r="P677">
        <v>0.2</v>
      </c>
      <c r="Q677">
        <v>-24.391999999999999</v>
      </c>
      <c r="R677">
        <f>Derived_Metrics[[#This Row],[Selling Price]]*Derived_Metrics[[#This Row],[Quantity]]</f>
        <v>3122.1759999999999</v>
      </c>
      <c r="S677" s="2">
        <f>IF(Derived_Metrics[[#This Row],[Revenue]]=0,0,Derived_Metrics[[#This Row],[Profit]]/Derived_Metrics[[#This Row],[Revenue]])</f>
        <v>-7.8125E-3</v>
      </c>
      <c r="T677" t="str">
        <f>IF(Derived_Metrics[[#This Row],[Profit]]&lt;0, "Loss","Profit")</f>
        <v>Loss</v>
      </c>
      <c r="U677" s="5">
        <f>Derived_Metrics[[#This Row],[Selling Price]]*Derived_Metrics[[#This Row],[Quantity]]*Derived_Metrics[[#This Row],[Discount]]</f>
        <v>624.43520000000001</v>
      </c>
      <c r="V677" t="str">
        <f>IF(Derived_Metrics[[#This Row],[Discount]]&gt;0,"Discount Applied","No Discount")</f>
        <v>Discount Applied</v>
      </c>
      <c r="W677" t="str">
        <f>IF(Derived_Metrics[[#This Row],[Discount]]&gt;0.3,"High Discount","Low Discount")</f>
        <v>Low Discount</v>
      </c>
      <c r="X677" s="13">
        <f>SUMIFS(Derived_Metrics[Customer_Revenue_Share],Derived_Metrics[Customee_ Revenue _Rank],"&lt;="&amp;Derived_Metrics[[#This Row],[Customee_ Revenue _Rank]])</f>
        <v>0.87121826358913101</v>
      </c>
      <c r="Y677" t="str">
        <f>IF(Derived_Metrics[[#This Row],[Cumulative_Revenue_%]]&lt;=0.8,"Top 80% Revenue","Remaining 20% Revenue")</f>
        <v>Remaining 20% Revenue</v>
      </c>
    </row>
    <row r="678" spans="1:25" x14ac:dyDescent="0.25">
      <c r="A678" t="s">
        <v>2775</v>
      </c>
      <c r="B678" s="1">
        <v>42450</v>
      </c>
      <c r="C678" t="s">
        <v>1430</v>
      </c>
      <c r="D678" s="4">
        <f>SUMIFS(Derived_Metrics[Revenue],Derived_Metrics[Customer ID],Derived_Metrics[[#This Row],[Customer ID]])</f>
        <v>11500.93</v>
      </c>
      <c r="E678" s="4">
        <f>SUMIFS(Derived_Metrics[Profit],Derived_Metrics[Customer ID],Derived_Metrics[[#This Row],[Customer ID]])</f>
        <v>91.212800000000001</v>
      </c>
      <c r="F678" s="5">
        <f>_xlfn.PERCENTRANK.INC(Derived_Metrics[Customer Revenue],Derived_Metrics[[#This Row],[Customer Revenue]])</f>
        <v>0.81399999999999995</v>
      </c>
      <c r="G678" s="5" t="str" cm="1">
        <f t="array" ref="G678">_xlfn.IFS(Derived_Metrics[[#This Row],[Customer Revenue Percentile]]&gt;=0.8,"High Value",Derived_Metrics[[#This Row],[Customer Revenue Percentile]]&gt;=0.4,"Medium Value",TRUE,"Low Value")</f>
        <v>High Value</v>
      </c>
      <c r="H678" s="12">
        <f>_xlfn.RANK.EQ(Derived_Metrics[[#This Row],[Customer Revenue]],Derived_Metrics[Customer Revenue],0)</f>
        <v>391</v>
      </c>
      <c r="I678" s="15">
        <f>Derived_Metrics[[#This Row],[Customer Revenue]]/SUM(Derived_Metrics[Customer Revenue])</f>
        <v>7.3822259528197722E-4</v>
      </c>
      <c r="J678" t="s">
        <v>985</v>
      </c>
      <c r="K678" s="5">
        <f>SUMIFS(Derived_Metrics[Revenue],Derived_Metrics[Product ID],Derived_Metrics[[#This Row],[Product ID]])</f>
        <v>15430.156000000001</v>
      </c>
      <c r="L678" s="5">
        <f>SUMIFS(Derived_Metrics[Profit],Derived_Metrics[Product ID],Derived_Metrics[[#This Row],[Product ID]])</f>
        <v>573.72400000000005</v>
      </c>
      <c r="M678" s="5" t="str">
        <f>IF(AND(Derived_Metrics[[#This Row],[Product Revenue]]&gt;AVERAGE(Derived_Metrics[Product Revenue]),Derived_Metrics[[#This Row],[Product Profit]]&lt;0),"high sales Low Profit","Normal")</f>
        <v>Normal</v>
      </c>
      <c r="N678">
        <v>528.42999999999995</v>
      </c>
      <c r="O678">
        <v>5</v>
      </c>
      <c r="P678">
        <v>0.3</v>
      </c>
      <c r="Q678">
        <v>0</v>
      </c>
      <c r="R678">
        <f>Derived_Metrics[[#This Row],[Selling Price]]*Derived_Metrics[[#This Row],[Quantity]]</f>
        <v>2642.1499999999996</v>
      </c>
      <c r="S678" s="2">
        <f>IF(Derived_Metrics[[#This Row],[Revenue]]=0,0,Derived_Metrics[[#This Row],[Profit]]/Derived_Metrics[[#This Row],[Revenue]])</f>
        <v>0</v>
      </c>
      <c r="T678" t="str">
        <f>IF(Derived_Metrics[[#This Row],[Profit]]&lt;0, "Loss","Profit")</f>
        <v>Profit</v>
      </c>
      <c r="U678" s="5">
        <f>Derived_Metrics[[#This Row],[Selling Price]]*Derived_Metrics[[#This Row],[Quantity]]*Derived_Metrics[[#This Row],[Discount]]</f>
        <v>792.64499999999987</v>
      </c>
      <c r="V678" t="str">
        <f>IF(Derived_Metrics[[#This Row],[Discount]]&gt;0,"Discount Applied","No Discount")</f>
        <v>Discount Applied</v>
      </c>
      <c r="W678" t="str">
        <f>IF(Derived_Metrics[[#This Row],[Discount]]&gt;0.3,"High Discount","Low Discount")</f>
        <v>Low Discount</v>
      </c>
      <c r="X678" s="13">
        <f>SUMIFS(Derived_Metrics[Customer_Revenue_Share],Derived_Metrics[Customee_ Revenue _Rank],"&lt;="&amp;Derived_Metrics[[#This Row],[Customee_ Revenue _Rank]])</f>
        <v>0.55274540322810173</v>
      </c>
      <c r="Y678" t="str">
        <f>IF(Derived_Metrics[[#This Row],[Cumulative_Revenue_%]]&lt;=0.8,"Top 80% Revenue","Remaining 20% Revenue")</f>
        <v>Top 80% Revenue</v>
      </c>
    </row>
    <row r="679" spans="1:25" x14ac:dyDescent="0.25">
      <c r="A679" t="s">
        <v>2777</v>
      </c>
      <c r="B679" s="1">
        <v>43001</v>
      </c>
      <c r="C679" t="s">
        <v>1247</v>
      </c>
      <c r="D679" s="4">
        <f>SUMIFS(Derived_Metrics[Revenue],Derived_Metrics[Customer ID],Derived_Metrics[[#This Row],[Customer ID]])</f>
        <v>3545.0160000000001</v>
      </c>
      <c r="E679" s="4">
        <f>SUMIFS(Derived_Metrics[Profit],Derived_Metrics[Customer ID],Derived_Metrics[[#This Row],[Customer ID]])</f>
        <v>-5.7394000000000007</v>
      </c>
      <c r="F679" s="5">
        <f>_xlfn.PERCENTRANK.INC(Derived_Metrics[Customer Revenue],Derived_Metrics[[#This Row],[Customer Revenue]])</f>
        <v>0.44600000000000001</v>
      </c>
      <c r="G679" s="5" t="str" cm="1">
        <f t="array" ref="G679">_xlfn.IFS(Derived_Metrics[[#This Row],[Customer Revenue Percentile]]&gt;=0.8,"High Value",Derived_Metrics[[#This Row],[Customer Revenue Percentile]]&gt;=0.4,"Medium Value",TRUE,"Low Value")</f>
        <v>Medium Value</v>
      </c>
      <c r="H679" s="12">
        <f>_xlfn.RANK.EQ(Derived_Metrics[[#This Row],[Customer Revenue]],Derived_Metrics[Customer Revenue],0)</f>
        <v>1170</v>
      </c>
      <c r="I679" s="15">
        <f>Derived_Metrics[[#This Row],[Customer Revenue]]/SUM(Derived_Metrics[Customer Revenue])</f>
        <v>2.2754776455783434E-4</v>
      </c>
      <c r="J679" t="s">
        <v>1169</v>
      </c>
      <c r="K679" s="5">
        <f>SUMIFS(Derived_Metrics[Revenue],Derived_Metrics[Product ID],Derived_Metrics[[#This Row],[Product ID]])</f>
        <v>23696.155399999996</v>
      </c>
      <c r="L679" s="5">
        <f>SUMIFS(Derived_Metrics[Profit],Derived_Metrics[Product ID],Derived_Metrics[[#This Row],[Product ID]])</f>
        <v>15.049000000000007</v>
      </c>
      <c r="M679" s="5" t="str">
        <f>IF(AND(Derived_Metrics[[#This Row],[Product Revenue]]&gt;AVERAGE(Derived_Metrics[Product Revenue]),Derived_Metrics[[#This Row],[Product Profit]]&lt;0),"high sales Low Profit","Normal")</f>
        <v>Normal</v>
      </c>
      <c r="N679">
        <v>180.58799999999999</v>
      </c>
      <c r="O679">
        <v>2</v>
      </c>
      <c r="P679">
        <v>0.7</v>
      </c>
      <c r="Q679">
        <v>-240.78399999999999</v>
      </c>
      <c r="R679">
        <f>Derived_Metrics[[#This Row],[Selling Price]]*Derived_Metrics[[#This Row],[Quantity]]</f>
        <v>361.17599999999999</v>
      </c>
      <c r="S679" s="2">
        <f>IF(Derived_Metrics[[#This Row],[Revenue]]=0,0,Derived_Metrics[[#This Row],[Profit]]/Derived_Metrics[[#This Row],[Revenue]])</f>
        <v>-0.66666666666666663</v>
      </c>
      <c r="T679" t="str">
        <f>IF(Derived_Metrics[[#This Row],[Profit]]&lt;0, "Loss","Profit")</f>
        <v>Loss</v>
      </c>
      <c r="U679" s="5">
        <f>Derived_Metrics[[#This Row],[Selling Price]]*Derived_Metrics[[#This Row],[Quantity]]*Derived_Metrics[[#This Row],[Discount]]</f>
        <v>252.82319999999999</v>
      </c>
      <c r="V679" t="str">
        <f>IF(Derived_Metrics[[#This Row],[Discount]]&gt;0,"Discount Applied","No Discount")</f>
        <v>Discount Applied</v>
      </c>
      <c r="W679" t="str">
        <f>IF(Derived_Metrics[[#This Row],[Discount]]&gt;0.3,"High Discount","Low Discount")</f>
        <v>High Discount</v>
      </c>
      <c r="X679" s="13">
        <f>SUMIFS(Derived_Metrics[Customer_Revenue_Share],Derived_Metrics[Customee_ Revenue _Rank],"&lt;="&amp;Derived_Metrics[[#This Row],[Customee_ Revenue _Rank]])</f>
        <v>0.90470200881081098</v>
      </c>
      <c r="Y679" t="str">
        <f>IF(Derived_Metrics[[#This Row],[Cumulative_Revenue_%]]&lt;=0.8,"Top 80% Revenue","Remaining 20% Revenue")</f>
        <v>Remaining 20% Revenue</v>
      </c>
    </row>
    <row r="680" spans="1:25" x14ac:dyDescent="0.25">
      <c r="A680" t="s">
        <v>2779</v>
      </c>
      <c r="B680" s="1">
        <v>42867</v>
      </c>
      <c r="C680" t="s">
        <v>2780</v>
      </c>
      <c r="D680" s="4">
        <f>SUMIFS(Derived_Metrics[Revenue],Derived_Metrics[Customer ID],Derived_Metrics[[#This Row],[Customer ID]])</f>
        <v>2121.482</v>
      </c>
      <c r="E680" s="4">
        <f>SUMIFS(Derived_Metrics[Profit],Derived_Metrics[Customer ID],Derived_Metrics[[#This Row],[Customer ID]])</f>
        <v>-32.887999999999991</v>
      </c>
      <c r="F680" s="5">
        <f>_xlfn.PERCENTRANK.INC(Derived_Metrics[Customer Revenue],Derived_Metrics[[#This Row],[Customer Revenue]])</f>
        <v>0.29199999999999998</v>
      </c>
      <c r="G680" s="5" t="str" cm="1">
        <f t="array" ref="G680">_xlfn.IFS(Derived_Metrics[[#This Row],[Customer Revenue Percentile]]&gt;=0.8,"High Value",Derived_Metrics[[#This Row],[Customer Revenue Percentile]]&gt;=0.4,"Medium Value",TRUE,"Low Value")</f>
        <v>Low Value</v>
      </c>
      <c r="H680" s="12">
        <f>_xlfn.RANK.EQ(Derived_Metrics[[#This Row],[Customer Revenue]],Derived_Metrics[Customer Revenue],0)</f>
        <v>1495</v>
      </c>
      <c r="I680" s="15">
        <f>Derived_Metrics[[#This Row],[Customer Revenue]]/SUM(Derived_Metrics[Customer Revenue])</f>
        <v>1.3617385271312836E-4</v>
      </c>
      <c r="J680" t="s">
        <v>54</v>
      </c>
      <c r="K680" s="5">
        <f>SUMIFS(Derived_Metrics[Revenue],Derived_Metrics[Product ID],Derived_Metrics[[#This Row],[Product ID]])</f>
        <v>830.62000000000012</v>
      </c>
      <c r="L680" s="5">
        <f>SUMIFS(Derived_Metrics[Profit],Derived_Metrics[Product ID],Derived_Metrics[[#This Row],[Product ID]])</f>
        <v>46.556600000000003</v>
      </c>
      <c r="M680" s="5" t="str">
        <f>IF(AND(Derived_Metrics[[#This Row],[Product Revenue]]&gt;AVERAGE(Derived_Metrics[Product Revenue]),Derived_Metrics[[#This Row],[Product Profit]]&lt;0),"high sales Low Profit","Normal")</f>
        <v>Normal</v>
      </c>
      <c r="N680">
        <v>20.94</v>
      </c>
      <c r="O680">
        <v>3</v>
      </c>
      <c r="P680">
        <v>0</v>
      </c>
      <c r="Q680">
        <v>6.0726000000000004</v>
      </c>
      <c r="R680">
        <f>Derived_Metrics[[#This Row],[Selling Price]]*Derived_Metrics[[#This Row],[Quantity]]</f>
        <v>62.820000000000007</v>
      </c>
      <c r="S680" s="2">
        <f>IF(Derived_Metrics[[#This Row],[Revenue]]=0,0,Derived_Metrics[[#This Row],[Profit]]/Derived_Metrics[[#This Row],[Revenue]])</f>
        <v>9.6666666666666665E-2</v>
      </c>
      <c r="T680" t="str">
        <f>IF(Derived_Metrics[[#This Row],[Profit]]&lt;0, "Loss","Profit")</f>
        <v>Profit</v>
      </c>
      <c r="U680" s="5">
        <f>Derived_Metrics[[#This Row],[Selling Price]]*Derived_Metrics[[#This Row],[Quantity]]*Derived_Metrics[[#This Row],[Discount]]</f>
        <v>0</v>
      </c>
      <c r="V680" t="str">
        <f>IF(Derived_Metrics[[#This Row],[Discount]]&gt;0,"Discount Applied","No Discount")</f>
        <v>No Discount</v>
      </c>
      <c r="W680" t="str">
        <f>IF(Derived_Metrics[[#This Row],[Discount]]&gt;0.3,"High Discount","Low Discount")</f>
        <v>Low Discount</v>
      </c>
      <c r="X680" s="13">
        <f>SUMIFS(Derived_Metrics[Customer_Revenue_Share],Derived_Metrics[Customee_ Revenue _Rank],"&lt;="&amp;Derived_Metrics[[#This Row],[Customee_ Revenue _Rank]])</f>
        <v>0.96249345734673308</v>
      </c>
      <c r="Y680" t="str">
        <f>IF(Derived_Metrics[[#This Row],[Cumulative_Revenue_%]]&lt;=0.8,"Top 80% Revenue","Remaining 20% Revenue")</f>
        <v>Remaining 20% Revenue</v>
      </c>
    </row>
    <row r="681" spans="1:25" x14ac:dyDescent="0.25">
      <c r="A681" t="s">
        <v>2779</v>
      </c>
      <c r="B681" s="1">
        <v>42867</v>
      </c>
      <c r="C681" t="s">
        <v>2780</v>
      </c>
      <c r="D681" s="4">
        <f>SUMIFS(Derived_Metrics[Revenue],Derived_Metrics[Customer ID],Derived_Metrics[[#This Row],[Customer ID]])</f>
        <v>2121.482</v>
      </c>
      <c r="E681" s="4">
        <f>SUMIFS(Derived_Metrics[Profit],Derived_Metrics[Customer ID],Derived_Metrics[[#This Row],[Customer ID]])</f>
        <v>-32.887999999999991</v>
      </c>
      <c r="F681" s="5">
        <f>_xlfn.PERCENTRANK.INC(Derived_Metrics[Customer Revenue],Derived_Metrics[[#This Row],[Customer Revenue]])</f>
        <v>0.29199999999999998</v>
      </c>
      <c r="G681" s="5" t="str" cm="1">
        <f t="array" ref="G681">_xlfn.IFS(Derived_Metrics[[#This Row],[Customer Revenue Percentile]]&gt;=0.8,"High Value",Derived_Metrics[[#This Row],[Customer Revenue Percentile]]&gt;=0.4,"Medium Value",TRUE,"Low Value")</f>
        <v>Low Value</v>
      </c>
      <c r="H681" s="12">
        <f>_xlfn.RANK.EQ(Derived_Metrics[[#This Row],[Customer Revenue]],Derived_Metrics[Customer Revenue],0)</f>
        <v>1495</v>
      </c>
      <c r="I681" s="15">
        <f>Derived_Metrics[[#This Row],[Customer Revenue]]/SUM(Derived_Metrics[Customer Revenue])</f>
        <v>1.3617385271312836E-4</v>
      </c>
      <c r="J681" t="s">
        <v>251</v>
      </c>
      <c r="K681" s="5">
        <f>SUMIFS(Derived_Metrics[Revenue],Derived_Metrics[Product ID],Derived_Metrics[[#This Row],[Product ID]])</f>
        <v>1226.412</v>
      </c>
      <c r="L681" s="5">
        <f>SUMIFS(Derived_Metrics[Profit],Derived_Metrics[Product ID],Derived_Metrics[[#This Row],[Product ID]])</f>
        <v>94.768200000000007</v>
      </c>
      <c r="M681" s="5" t="str">
        <f>IF(AND(Derived_Metrics[[#This Row],[Product Revenue]]&gt;AVERAGE(Derived_Metrics[Product Revenue]),Derived_Metrics[[#This Row],[Product Profit]]&lt;0),"high sales Low Profit","Normal")</f>
        <v>Normal</v>
      </c>
      <c r="N681">
        <v>58.68</v>
      </c>
      <c r="O681">
        <v>2</v>
      </c>
      <c r="P681">
        <v>0</v>
      </c>
      <c r="Q681">
        <v>18.190799999999999</v>
      </c>
      <c r="R681">
        <f>Derived_Metrics[[#This Row],[Selling Price]]*Derived_Metrics[[#This Row],[Quantity]]</f>
        <v>117.36</v>
      </c>
      <c r="S681" s="2">
        <f>IF(Derived_Metrics[[#This Row],[Revenue]]=0,0,Derived_Metrics[[#This Row],[Profit]]/Derived_Metrics[[#This Row],[Revenue]])</f>
        <v>0.155</v>
      </c>
      <c r="T681" t="str">
        <f>IF(Derived_Metrics[[#This Row],[Profit]]&lt;0, "Loss","Profit")</f>
        <v>Profit</v>
      </c>
      <c r="U681" s="5">
        <f>Derived_Metrics[[#This Row],[Selling Price]]*Derived_Metrics[[#This Row],[Quantity]]*Derived_Metrics[[#This Row],[Discount]]</f>
        <v>0</v>
      </c>
      <c r="V681" t="str">
        <f>IF(Derived_Metrics[[#This Row],[Discount]]&gt;0,"Discount Applied","No Discount")</f>
        <v>No Discount</v>
      </c>
      <c r="W681" t="str">
        <f>IF(Derived_Metrics[[#This Row],[Discount]]&gt;0.3,"High Discount","Low Discount")</f>
        <v>Low Discount</v>
      </c>
      <c r="X681" s="13">
        <f>SUMIFS(Derived_Metrics[Customer_Revenue_Share],Derived_Metrics[Customee_ Revenue _Rank],"&lt;="&amp;Derived_Metrics[[#This Row],[Customee_ Revenue _Rank]])</f>
        <v>0.96249345734673308</v>
      </c>
      <c r="Y681" t="str">
        <f>IF(Derived_Metrics[[#This Row],[Cumulative_Revenue_%]]&lt;=0.8,"Top 80% Revenue","Remaining 20% Revenue")</f>
        <v>Remaining 20% Revenue</v>
      </c>
    </row>
    <row r="682" spans="1:25" x14ac:dyDescent="0.25">
      <c r="A682" t="s">
        <v>2782</v>
      </c>
      <c r="B682" s="1">
        <v>41777</v>
      </c>
      <c r="C682" t="s">
        <v>2784</v>
      </c>
      <c r="D682" s="4">
        <f>SUMIFS(Derived_Metrics[Revenue],Derived_Metrics[Customer ID],Derived_Metrics[[#This Row],[Customer ID]])</f>
        <v>16164.256000000003</v>
      </c>
      <c r="E682" s="4">
        <f>SUMIFS(Derived_Metrics[Profit],Derived_Metrics[Customer ID],Derived_Metrics[[#This Row],[Customer ID]])</f>
        <v>221.85579999999999</v>
      </c>
      <c r="F682" s="5">
        <f>_xlfn.PERCENTRANK.INC(Derived_Metrics[Customer Revenue],Derived_Metrics[[#This Row],[Customer Revenue]])</f>
        <v>0.88300000000000001</v>
      </c>
      <c r="G682" s="5" t="str" cm="1">
        <f t="array" ref="G682">_xlfn.IFS(Derived_Metrics[[#This Row],[Customer Revenue Percentile]]&gt;=0.8,"High Value",Derived_Metrics[[#This Row],[Customer Revenue Percentile]]&gt;=0.4,"Medium Value",TRUE,"Low Value")</f>
        <v>High Value</v>
      </c>
      <c r="H682" s="12">
        <f>_xlfn.RANK.EQ(Derived_Metrics[[#This Row],[Customer Revenue]],Derived_Metrics[Customer Revenue],0)</f>
        <v>246</v>
      </c>
      <c r="I682" s="15">
        <f>Derived_Metrics[[#This Row],[Customer Revenue]]/SUM(Derived_Metrics[Customer Revenue])</f>
        <v>1.0375525296756241E-3</v>
      </c>
      <c r="J682" t="s">
        <v>2127</v>
      </c>
      <c r="K682" s="5">
        <f>SUMIFS(Derived_Metrics[Revenue],Derived_Metrics[Product ID],Derived_Metrics[[#This Row],[Product ID]])</f>
        <v>7349.6759999999995</v>
      </c>
      <c r="L682" s="5">
        <f>SUMIFS(Derived_Metrics[Profit],Derived_Metrics[Product ID],Derived_Metrics[[#This Row],[Product ID]])</f>
        <v>318.36160000000001</v>
      </c>
      <c r="M682" s="5" t="str">
        <f>IF(AND(Derived_Metrics[[#This Row],[Product Revenue]]&gt;AVERAGE(Derived_Metrics[Product Revenue]),Derived_Metrics[[#This Row],[Product Profit]]&lt;0),"high sales Low Profit","Normal")</f>
        <v>Normal</v>
      </c>
      <c r="N682">
        <v>149.232</v>
      </c>
      <c r="O682">
        <v>3</v>
      </c>
      <c r="P682">
        <v>0.2</v>
      </c>
      <c r="Q682">
        <v>3.7307999999999999</v>
      </c>
      <c r="R682">
        <f>Derived_Metrics[[#This Row],[Selling Price]]*Derived_Metrics[[#This Row],[Quantity]]</f>
        <v>447.69600000000003</v>
      </c>
      <c r="S682" s="2">
        <f>IF(Derived_Metrics[[#This Row],[Revenue]]=0,0,Derived_Metrics[[#This Row],[Profit]]/Derived_Metrics[[#This Row],[Revenue]])</f>
        <v>8.3333333333333332E-3</v>
      </c>
      <c r="T682" t="str">
        <f>IF(Derived_Metrics[[#This Row],[Profit]]&lt;0, "Loss","Profit")</f>
        <v>Profit</v>
      </c>
      <c r="U682" s="5">
        <f>Derived_Metrics[[#This Row],[Selling Price]]*Derived_Metrics[[#This Row],[Quantity]]*Derived_Metrics[[#This Row],[Discount]]</f>
        <v>89.539200000000008</v>
      </c>
      <c r="V682" t="str">
        <f>IF(Derived_Metrics[[#This Row],[Discount]]&gt;0,"Discount Applied","No Discount")</f>
        <v>Discount Applied</v>
      </c>
      <c r="W682" t="str">
        <f>IF(Derived_Metrics[[#This Row],[Discount]]&gt;0.3,"High Discount","Low Discount")</f>
        <v>Low Discount</v>
      </c>
      <c r="X682" s="13">
        <f>SUMIFS(Derived_Metrics[Customer_Revenue_Share],Derived_Metrics[Customee_ Revenue _Rank],"&lt;="&amp;Derived_Metrics[[#This Row],[Customee_ Revenue _Rank]])</f>
        <v>0.42852359336156759</v>
      </c>
      <c r="Y682" t="str">
        <f>IF(Derived_Metrics[[#This Row],[Cumulative_Revenue_%]]&lt;=0.8,"Top 80% Revenue","Remaining 20% Revenue")</f>
        <v>Top 80% Revenue</v>
      </c>
    </row>
    <row r="683" spans="1:25" x14ac:dyDescent="0.25">
      <c r="A683" t="s">
        <v>2786</v>
      </c>
      <c r="B683" s="1">
        <v>41923</v>
      </c>
      <c r="C683" t="s">
        <v>2787</v>
      </c>
      <c r="D683" s="4">
        <f>SUMIFS(Derived_Metrics[Revenue],Derived_Metrics[Customer ID],Derived_Metrics[[#This Row],[Customer ID]])</f>
        <v>749.85</v>
      </c>
      <c r="E683" s="4">
        <f>SUMIFS(Derived_Metrics[Profit],Derived_Metrics[Customer ID],Derived_Metrics[[#This Row],[Customer ID]])</f>
        <v>55.707500000000003</v>
      </c>
      <c r="F683" s="5">
        <f>_xlfn.PERCENTRANK.INC(Derived_Metrics[Customer Revenue],Derived_Metrics[[#This Row],[Customer Revenue]])</f>
        <v>0.128</v>
      </c>
      <c r="G683" s="5" t="str" cm="1">
        <f t="array" ref="G683">_xlfn.IFS(Derived_Metrics[[#This Row],[Customer Revenue Percentile]]&gt;=0.8,"High Value",Derived_Metrics[[#This Row],[Customer Revenue Percentile]]&gt;=0.4,"Medium Value",TRUE,"Low Value")</f>
        <v>Low Value</v>
      </c>
      <c r="H683" s="12">
        <f>_xlfn.RANK.EQ(Derived_Metrics[[#This Row],[Customer Revenue]],Derived_Metrics[Customer Revenue],0)</f>
        <v>1846</v>
      </c>
      <c r="I683" s="15">
        <f>Derived_Metrics[[#This Row],[Customer Revenue]]/SUM(Derived_Metrics[Customer Revenue])</f>
        <v>4.8131430507984192E-5</v>
      </c>
      <c r="J683" t="s">
        <v>131</v>
      </c>
      <c r="K683" s="5">
        <f>SUMIFS(Derived_Metrics[Revenue],Derived_Metrics[Product ID],Derived_Metrics[[#This Row],[Product ID]])</f>
        <v>1535.38</v>
      </c>
      <c r="L683" s="5">
        <f>SUMIFS(Derived_Metrics[Profit],Derived_Metrics[Product ID],Derived_Metrics[[#This Row],[Product ID]])</f>
        <v>94.914399999999986</v>
      </c>
      <c r="M683" s="5" t="str">
        <f>IF(AND(Derived_Metrics[[#This Row],[Product Revenue]]&gt;AVERAGE(Derived_Metrics[Product Revenue]),Derived_Metrics[[#This Row],[Product Profit]]&lt;0),"high sales Low Profit","Normal")</f>
        <v>Normal</v>
      </c>
      <c r="N683">
        <v>39.880000000000003</v>
      </c>
      <c r="O683">
        <v>2</v>
      </c>
      <c r="P683">
        <v>0</v>
      </c>
      <c r="Q683">
        <v>11.166399999999999</v>
      </c>
      <c r="R683">
        <f>Derived_Metrics[[#This Row],[Selling Price]]*Derived_Metrics[[#This Row],[Quantity]]</f>
        <v>79.760000000000005</v>
      </c>
      <c r="S683" s="2">
        <f>IF(Derived_Metrics[[#This Row],[Revenue]]=0,0,Derived_Metrics[[#This Row],[Profit]]/Derived_Metrics[[#This Row],[Revenue]])</f>
        <v>0.13999999999999999</v>
      </c>
      <c r="T683" t="str">
        <f>IF(Derived_Metrics[[#This Row],[Profit]]&lt;0, "Loss","Profit")</f>
        <v>Profit</v>
      </c>
      <c r="U683" s="5">
        <f>Derived_Metrics[[#This Row],[Selling Price]]*Derived_Metrics[[#This Row],[Quantity]]*Derived_Metrics[[#This Row],[Discount]]</f>
        <v>0</v>
      </c>
      <c r="V683" t="str">
        <f>IF(Derived_Metrics[[#This Row],[Discount]]&gt;0,"Discount Applied","No Discount")</f>
        <v>No Discount</v>
      </c>
      <c r="W683" t="str">
        <f>IF(Derived_Metrics[[#This Row],[Discount]]&gt;0.3,"High Discount","Low Discount")</f>
        <v>Low Discount</v>
      </c>
      <c r="X683" s="13">
        <f>SUMIFS(Derived_Metrics[Customer_Revenue_Share],Derived_Metrics[Customee_ Revenue _Rank],"&lt;="&amp;Derived_Metrics[[#This Row],[Customee_ Revenue _Rank]])</f>
        <v>0.99385059890676219</v>
      </c>
      <c r="Y683" t="str">
        <f>IF(Derived_Metrics[[#This Row],[Cumulative_Revenue_%]]&lt;=0.8,"Top 80% Revenue","Remaining 20% Revenue")</f>
        <v>Remaining 20% Revenue</v>
      </c>
    </row>
    <row r="684" spans="1:25" x14ac:dyDescent="0.25">
      <c r="A684" t="s">
        <v>2786</v>
      </c>
      <c r="B684" s="1">
        <v>41923</v>
      </c>
      <c r="C684" t="s">
        <v>2787</v>
      </c>
      <c r="D684" s="4">
        <f>SUMIFS(Derived_Metrics[Revenue],Derived_Metrics[Customer ID],Derived_Metrics[[#This Row],[Customer ID]])</f>
        <v>749.85</v>
      </c>
      <c r="E684" s="4">
        <f>SUMIFS(Derived_Metrics[Profit],Derived_Metrics[Customer ID],Derived_Metrics[[#This Row],[Customer ID]])</f>
        <v>55.707500000000003</v>
      </c>
      <c r="F684" s="5">
        <f>_xlfn.PERCENTRANK.INC(Derived_Metrics[Customer Revenue],Derived_Metrics[[#This Row],[Customer Revenue]])</f>
        <v>0.128</v>
      </c>
      <c r="G684" s="5" t="str" cm="1">
        <f t="array" ref="G684">_xlfn.IFS(Derived_Metrics[[#This Row],[Customer Revenue Percentile]]&gt;=0.8,"High Value",Derived_Metrics[[#This Row],[Customer Revenue Percentile]]&gt;=0.4,"Medium Value",TRUE,"Low Value")</f>
        <v>Low Value</v>
      </c>
      <c r="H684" s="12">
        <f>_xlfn.RANK.EQ(Derived_Metrics[[#This Row],[Customer Revenue]],Derived_Metrics[Customer Revenue],0)</f>
        <v>1846</v>
      </c>
      <c r="I684" s="15">
        <f>Derived_Metrics[[#This Row],[Customer Revenue]]/SUM(Derived_Metrics[Customer Revenue])</f>
        <v>4.8131430507984192E-5</v>
      </c>
      <c r="J684" t="s">
        <v>1305</v>
      </c>
      <c r="K684" s="5">
        <f>SUMIFS(Derived_Metrics[Revenue],Derived_Metrics[Product ID],Derived_Metrics[[#This Row],[Product ID]])</f>
        <v>606.48</v>
      </c>
      <c r="L684" s="5">
        <f>SUMIFS(Derived_Metrics[Profit],Derived_Metrics[Product ID],Derived_Metrics[[#This Row],[Product ID]])</f>
        <v>21.7056</v>
      </c>
      <c r="M684" s="5" t="str">
        <f>IF(AND(Derived_Metrics[[#This Row],[Product Revenue]]&gt;AVERAGE(Derived_Metrics[Product Revenue]),Derived_Metrics[[#This Row],[Product Profit]]&lt;0),"high sales Low Profit","Normal")</f>
        <v>Normal</v>
      </c>
      <c r="N684">
        <v>53.2</v>
      </c>
      <c r="O684">
        <v>5</v>
      </c>
      <c r="P684">
        <v>0</v>
      </c>
      <c r="Q684">
        <v>14.896000000000001</v>
      </c>
      <c r="R684">
        <f>Derived_Metrics[[#This Row],[Selling Price]]*Derived_Metrics[[#This Row],[Quantity]]</f>
        <v>266</v>
      </c>
      <c r="S684" s="2">
        <f>IF(Derived_Metrics[[#This Row],[Revenue]]=0,0,Derived_Metrics[[#This Row],[Profit]]/Derived_Metrics[[#This Row],[Revenue]])</f>
        <v>5.6000000000000001E-2</v>
      </c>
      <c r="T684" t="str">
        <f>IF(Derived_Metrics[[#This Row],[Profit]]&lt;0, "Loss","Profit")</f>
        <v>Profit</v>
      </c>
      <c r="U684" s="5">
        <f>Derived_Metrics[[#This Row],[Selling Price]]*Derived_Metrics[[#This Row],[Quantity]]*Derived_Metrics[[#This Row],[Discount]]</f>
        <v>0</v>
      </c>
      <c r="V684" t="str">
        <f>IF(Derived_Metrics[[#This Row],[Discount]]&gt;0,"Discount Applied","No Discount")</f>
        <v>No Discount</v>
      </c>
      <c r="W684" t="str">
        <f>IF(Derived_Metrics[[#This Row],[Discount]]&gt;0.3,"High Discount","Low Discount")</f>
        <v>Low Discount</v>
      </c>
      <c r="X684" s="13">
        <f>SUMIFS(Derived_Metrics[Customer_Revenue_Share],Derived_Metrics[Customee_ Revenue _Rank],"&lt;="&amp;Derived_Metrics[[#This Row],[Customee_ Revenue _Rank]])</f>
        <v>0.99385059890676219</v>
      </c>
      <c r="Y684" t="str">
        <f>IF(Derived_Metrics[[#This Row],[Cumulative_Revenue_%]]&lt;=0.8,"Top 80% Revenue","Remaining 20% Revenue")</f>
        <v>Remaining 20% Revenue</v>
      </c>
    </row>
    <row r="685" spans="1:25" x14ac:dyDescent="0.25">
      <c r="A685" t="s">
        <v>2789</v>
      </c>
      <c r="B685" s="1">
        <v>42744</v>
      </c>
      <c r="C685" t="s">
        <v>1718</v>
      </c>
      <c r="D685" s="4">
        <f>SUMIFS(Derived_Metrics[Revenue],Derived_Metrics[Customer ID],Derived_Metrics[[#This Row],[Customer ID]])</f>
        <v>1106.94</v>
      </c>
      <c r="E685" s="4">
        <f>SUMIFS(Derived_Metrics[Profit],Derived_Metrics[Customer ID],Derived_Metrics[[#This Row],[Customer ID]])</f>
        <v>79.907200000000003</v>
      </c>
      <c r="F685" s="5">
        <f>_xlfn.PERCENTRANK.INC(Derived_Metrics[Customer Revenue],Derived_Metrics[[#This Row],[Customer Revenue]])</f>
        <v>0.183</v>
      </c>
      <c r="G685" s="5" t="str" cm="1">
        <f t="array" ref="G685">_xlfn.IFS(Derived_Metrics[[#This Row],[Customer Revenue Percentile]]&gt;=0.8,"High Value",Derived_Metrics[[#This Row],[Customer Revenue Percentile]]&gt;=0.4,"Medium Value",TRUE,"Low Value")</f>
        <v>Low Value</v>
      </c>
      <c r="H685" s="12">
        <f>_xlfn.RANK.EQ(Derived_Metrics[[#This Row],[Customer Revenue]],Derived_Metrics[Customer Revenue],0)</f>
        <v>1728</v>
      </c>
      <c r="I685" s="15">
        <f>Derived_Metrics[[#This Row],[Customer Revenue]]/SUM(Derived_Metrics[Customer Revenue])</f>
        <v>7.1052351385621158E-5</v>
      </c>
      <c r="J685" t="s">
        <v>1400</v>
      </c>
      <c r="K685" s="5">
        <f>SUMIFS(Derived_Metrics[Revenue],Derived_Metrics[Product ID],Derived_Metrics[[#This Row],[Product ID]])</f>
        <v>2412.9</v>
      </c>
      <c r="L685" s="5">
        <f>SUMIFS(Derived_Metrics[Profit],Derived_Metrics[Product ID],Derived_Metrics[[#This Row],[Product ID]])</f>
        <v>132.8244</v>
      </c>
      <c r="M685" s="5" t="str">
        <f>IF(AND(Derived_Metrics[[#This Row],[Product Revenue]]&gt;AVERAGE(Derived_Metrics[Product Revenue]),Derived_Metrics[[#This Row],[Product Profit]]&lt;0),"high sales Low Profit","Normal")</f>
        <v>Normal</v>
      </c>
      <c r="N685">
        <v>114.9</v>
      </c>
      <c r="O685">
        <v>5</v>
      </c>
      <c r="P685">
        <v>0</v>
      </c>
      <c r="Q685">
        <v>39.066000000000003</v>
      </c>
      <c r="R685">
        <f>Derived_Metrics[[#This Row],[Selling Price]]*Derived_Metrics[[#This Row],[Quantity]]</f>
        <v>574.5</v>
      </c>
      <c r="S685" s="2">
        <f>IF(Derived_Metrics[[#This Row],[Revenue]]=0,0,Derived_Metrics[[#This Row],[Profit]]/Derived_Metrics[[#This Row],[Revenue]])</f>
        <v>6.8000000000000005E-2</v>
      </c>
      <c r="T685" t="str">
        <f>IF(Derived_Metrics[[#This Row],[Profit]]&lt;0, "Loss","Profit")</f>
        <v>Profit</v>
      </c>
      <c r="U685" s="5">
        <f>Derived_Metrics[[#This Row],[Selling Price]]*Derived_Metrics[[#This Row],[Quantity]]*Derived_Metrics[[#This Row],[Discount]]</f>
        <v>0</v>
      </c>
      <c r="V685" t="str">
        <f>IF(Derived_Metrics[[#This Row],[Discount]]&gt;0,"Discount Applied","No Discount")</f>
        <v>No Discount</v>
      </c>
      <c r="W685" t="str">
        <f>IF(Derived_Metrics[[#This Row],[Discount]]&gt;0.3,"High Discount","Low Discount")</f>
        <v>Low Discount</v>
      </c>
      <c r="X685" s="13">
        <f>SUMIFS(Derived_Metrics[Customer_Revenue_Share],Derived_Metrics[Customee_ Revenue _Rank],"&lt;="&amp;Derived_Metrics[[#This Row],[Customee_ Revenue _Rank]])</f>
        <v>0.98674827779783481</v>
      </c>
      <c r="Y685" t="str">
        <f>IF(Derived_Metrics[[#This Row],[Cumulative_Revenue_%]]&lt;=0.8,"Top 80% Revenue","Remaining 20% Revenue")</f>
        <v>Remaining 20% Revenue</v>
      </c>
    </row>
    <row r="686" spans="1:25" x14ac:dyDescent="0.25">
      <c r="A686" t="s">
        <v>2790</v>
      </c>
      <c r="B686" s="1">
        <v>42384</v>
      </c>
      <c r="C686" t="s">
        <v>1390</v>
      </c>
      <c r="D686" s="4">
        <f>SUMIFS(Derived_Metrics[Revenue],Derived_Metrics[Customer ID],Derived_Metrics[[#This Row],[Customer ID]])</f>
        <v>504.93299999999999</v>
      </c>
      <c r="E686" s="4">
        <f>SUMIFS(Derived_Metrics[Profit],Derived_Metrics[Customer ID],Derived_Metrics[[#This Row],[Customer ID]])</f>
        <v>-23.661000000000001</v>
      </c>
      <c r="F686" s="5">
        <f>_xlfn.PERCENTRANK.INC(Derived_Metrics[Customer Revenue],Derived_Metrics[[#This Row],[Customer Revenue]])</f>
        <v>9.4E-2</v>
      </c>
      <c r="G686" s="5" t="str" cm="1">
        <f t="array" ref="G686">_xlfn.IFS(Derived_Metrics[[#This Row],[Customer Revenue Percentile]]&gt;=0.8,"High Value",Derived_Metrics[[#This Row],[Customer Revenue Percentile]]&gt;=0.4,"Medium Value",TRUE,"Low Value")</f>
        <v>Low Value</v>
      </c>
      <c r="H686" s="12">
        <f>_xlfn.RANK.EQ(Derived_Metrics[[#This Row],[Customer Revenue]],Derived_Metrics[Customer Revenue],0)</f>
        <v>1920</v>
      </c>
      <c r="I686" s="15">
        <f>Derived_Metrics[[#This Row],[Customer Revenue]]/SUM(Derived_Metrics[Customer Revenue])</f>
        <v>3.241067893670465E-5</v>
      </c>
      <c r="J686" t="s">
        <v>369</v>
      </c>
      <c r="K686" s="5">
        <f>SUMIFS(Derived_Metrics[Revenue],Derived_Metrics[Product ID],Derived_Metrics[[#This Row],[Product ID]])</f>
        <v>25113.956999999999</v>
      </c>
      <c r="L686" s="5">
        <f>SUMIFS(Derived_Metrics[Profit],Derived_Metrics[Product ID],Derived_Metrics[[#This Row],[Product ID]])</f>
        <v>-192.18540000000002</v>
      </c>
      <c r="M686" s="5" t="str">
        <f>IF(AND(Derived_Metrics[[#This Row],[Product Revenue]]&gt;AVERAGE(Derived_Metrics[Product Revenue]),Derived_Metrics[[#This Row],[Product Profit]]&lt;0),"high sales Low Profit","Normal")</f>
        <v>high sales Low Profit</v>
      </c>
      <c r="N686">
        <v>181.797</v>
      </c>
      <c r="O686">
        <v>1</v>
      </c>
      <c r="P686">
        <v>0.3</v>
      </c>
      <c r="Q686">
        <v>-15.582599999999999</v>
      </c>
      <c r="R686">
        <f>Derived_Metrics[[#This Row],[Selling Price]]*Derived_Metrics[[#This Row],[Quantity]]</f>
        <v>181.797</v>
      </c>
      <c r="S686" s="2">
        <f>IF(Derived_Metrics[[#This Row],[Revenue]]=0,0,Derived_Metrics[[#This Row],[Profit]]/Derived_Metrics[[#This Row],[Revenue]])</f>
        <v>-8.5714285714285715E-2</v>
      </c>
      <c r="T686" t="str">
        <f>IF(Derived_Metrics[[#This Row],[Profit]]&lt;0, "Loss","Profit")</f>
        <v>Loss</v>
      </c>
      <c r="U686" s="5">
        <f>Derived_Metrics[[#This Row],[Selling Price]]*Derived_Metrics[[#This Row],[Quantity]]*Derived_Metrics[[#This Row],[Discount]]</f>
        <v>54.539099999999998</v>
      </c>
      <c r="V686" t="str">
        <f>IF(Derived_Metrics[[#This Row],[Discount]]&gt;0,"Discount Applied","No Discount")</f>
        <v>Discount Applied</v>
      </c>
      <c r="W686" t="str">
        <f>IF(Derived_Metrics[[#This Row],[Discount]]&gt;0.3,"High Discount","Low Discount")</f>
        <v>Low Discount</v>
      </c>
      <c r="X686" s="13">
        <f>SUMIFS(Derived_Metrics[Customer_Revenue_Share],Derived_Metrics[Customee_ Revenue _Rank],"&lt;="&amp;Derived_Metrics[[#This Row],[Customee_ Revenue _Rank]])</f>
        <v>0.99678773746928895</v>
      </c>
      <c r="Y686" t="str">
        <f>IF(Derived_Metrics[[#This Row],[Cumulative_Revenue_%]]&lt;=0.8,"Top 80% Revenue","Remaining 20% Revenue")</f>
        <v>Remaining 20% Revenue</v>
      </c>
    </row>
    <row r="687" spans="1:25" x14ac:dyDescent="0.25">
      <c r="A687" t="s">
        <v>2792</v>
      </c>
      <c r="B687" s="1">
        <v>42694</v>
      </c>
      <c r="C687" t="s">
        <v>2794</v>
      </c>
      <c r="D687" s="4">
        <f>SUMIFS(Derived_Metrics[Revenue],Derived_Metrics[Customer ID],Derived_Metrics[[#This Row],[Customer ID]])</f>
        <v>4524.1590000000006</v>
      </c>
      <c r="E687" s="4">
        <f>SUMIFS(Derived_Metrics[Profit],Derived_Metrics[Customer ID],Derived_Metrics[[#This Row],[Customer ID]])</f>
        <v>-174.64160000000001</v>
      </c>
      <c r="F687" s="5">
        <f>_xlfn.PERCENTRANK.INC(Derived_Metrics[Customer Revenue],Derived_Metrics[[#This Row],[Customer Revenue]])</f>
        <v>0.52100000000000002</v>
      </c>
      <c r="G687" s="5" t="str" cm="1">
        <f t="array" ref="G687">_xlfn.IFS(Derived_Metrics[[#This Row],[Customer Revenue Percentile]]&gt;=0.8,"High Value",Derived_Metrics[[#This Row],[Customer Revenue Percentile]]&gt;=0.4,"Medium Value",TRUE,"Low Value")</f>
        <v>Medium Value</v>
      </c>
      <c r="H687" s="12">
        <f>_xlfn.RANK.EQ(Derived_Metrics[[#This Row],[Customer Revenue]],Derived_Metrics[Customer Revenue],0)</f>
        <v>1013</v>
      </c>
      <c r="I687" s="15">
        <f>Derived_Metrics[[#This Row],[Customer Revenue]]/SUM(Derived_Metrics[Customer Revenue])</f>
        <v>2.9039707210184871E-4</v>
      </c>
      <c r="J687" t="s">
        <v>1920</v>
      </c>
      <c r="K687" s="5">
        <f>SUMIFS(Derived_Metrics[Revenue],Derived_Metrics[Product ID],Derived_Metrics[[#This Row],[Product ID]])</f>
        <v>20415.912000000004</v>
      </c>
      <c r="L687" s="5">
        <f>SUMIFS(Derived_Metrics[Profit],Derived_Metrics[Product ID],Derived_Metrics[[#This Row],[Product ID]])</f>
        <v>-503.11939999999998</v>
      </c>
      <c r="M687" s="5" t="str">
        <f>IF(AND(Derived_Metrics[[#This Row],[Product Revenue]]&gt;AVERAGE(Derived_Metrics[Product Revenue]),Derived_Metrics[[#This Row],[Product Profit]]&lt;0),"high sales Low Profit","Normal")</f>
        <v>high sales Low Profit</v>
      </c>
      <c r="N687">
        <v>318.43</v>
      </c>
      <c r="O687">
        <v>5</v>
      </c>
      <c r="P687">
        <v>0.3</v>
      </c>
      <c r="Q687">
        <v>-77.332999999999998</v>
      </c>
      <c r="R687">
        <f>Derived_Metrics[[#This Row],[Selling Price]]*Derived_Metrics[[#This Row],[Quantity]]</f>
        <v>1592.15</v>
      </c>
      <c r="S687" s="2">
        <f>IF(Derived_Metrics[[#This Row],[Revenue]]=0,0,Derived_Metrics[[#This Row],[Profit]]/Derived_Metrics[[#This Row],[Revenue]])</f>
        <v>-4.8571428571428571E-2</v>
      </c>
      <c r="T687" t="str">
        <f>IF(Derived_Metrics[[#This Row],[Profit]]&lt;0, "Loss","Profit")</f>
        <v>Loss</v>
      </c>
      <c r="U687" s="5">
        <f>Derived_Metrics[[#This Row],[Selling Price]]*Derived_Metrics[[#This Row],[Quantity]]*Derived_Metrics[[#This Row],[Discount]]</f>
        <v>477.64499999999998</v>
      </c>
      <c r="V687" t="str">
        <f>IF(Derived_Metrics[[#This Row],[Discount]]&gt;0,"Discount Applied","No Discount")</f>
        <v>Discount Applied</v>
      </c>
      <c r="W687" t="str">
        <f>IF(Derived_Metrics[[#This Row],[Discount]]&gt;0.3,"High Discount","Low Discount")</f>
        <v>Low Discount</v>
      </c>
      <c r="X687" s="13">
        <f>SUMIFS(Derived_Metrics[Customer_Revenue_Share],Derived_Metrics[Customee_ Revenue _Rank],"&lt;="&amp;Derived_Metrics[[#This Row],[Customee_ Revenue _Rank]])</f>
        <v>0.86375299283369378</v>
      </c>
      <c r="Y687" t="str">
        <f>IF(Derived_Metrics[[#This Row],[Cumulative_Revenue_%]]&lt;=0.8,"Top 80% Revenue","Remaining 20% Revenue")</f>
        <v>Remaining 20% Revenue</v>
      </c>
    </row>
    <row r="688" spans="1:25" x14ac:dyDescent="0.25">
      <c r="A688" t="s">
        <v>2792</v>
      </c>
      <c r="B688" s="1">
        <v>42694</v>
      </c>
      <c r="C688" t="s">
        <v>2794</v>
      </c>
      <c r="D688" s="4">
        <f>SUMIFS(Derived_Metrics[Revenue],Derived_Metrics[Customer ID],Derived_Metrics[[#This Row],[Customer ID]])</f>
        <v>4524.1590000000006</v>
      </c>
      <c r="E688" s="4">
        <f>SUMIFS(Derived_Metrics[Profit],Derived_Metrics[Customer ID],Derived_Metrics[[#This Row],[Customer ID]])</f>
        <v>-174.64160000000001</v>
      </c>
      <c r="F688" s="5">
        <f>_xlfn.PERCENTRANK.INC(Derived_Metrics[Customer Revenue],Derived_Metrics[[#This Row],[Customer Revenue]])</f>
        <v>0.52100000000000002</v>
      </c>
      <c r="G688" s="5" t="str" cm="1">
        <f t="array" ref="G688">_xlfn.IFS(Derived_Metrics[[#This Row],[Customer Revenue Percentile]]&gt;=0.8,"High Value",Derived_Metrics[[#This Row],[Customer Revenue Percentile]]&gt;=0.4,"Medium Value",TRUE,"Low Value")</f>
        <v>Medium Value</v>
      </c>
      <c r="H688" s="12">
        <f>_xlfn.RANK.EQ(Derived_Metrics[[#This Row],[Customer Revenue]],Derived_Metrics[Customer Revenue],0)</f>
        <v>1013</v>
      </c>
      <c r="I688" s="15">
        <f>Derived_Metrics[[#This Row],[Customer Revenue]]/SUM(Derived_Metrics[Customer Revenue])</f>
        <v>2.9039707210184871E-4</v>
      </c>
      <c r="J688" t="s">
        <v>460</v>
      </c>
      <c r="K688" s="5">
        <f>SUMIFS(Derived_Metrics[Revenue],Derived_Metrics[Product ID],Derived_Metrics[[#This Row],[Product ID]])</f>
        <v>1850.6379999999999</v>
      </c>
      <c r="L688" s="5">
        <f>SUMIFS(Derived_Metrics[Profit],Derived_Metrics[Product ID],Derived_Metrics[[#This Row],[Product ID]])</f>
        <v>88.350000000000009</v>
      </c>
      <c r="M688" s="5" t="str">
        <f>IF(AND(Derived_Metrics[[#This Row],[Product Revenue]]&gt;AVERAGE(Derived_Metrics[Product Revenue]),Derived_Metrics[[#This Row],[Product Profit]]&lt;0),"high sales Low Profit","Normal")</f>
        <v>Normal</v>
      </c>
      <c r="N688">
        <v>7.0679999999999996</v>
      </c>
      <c r="O688">
        <v>3</v>
      </c>
      <c r="P688">
        <v>0.6</v>
      </c>
      <c r="Q688">
        <v>-2.8271999999999999</v>
      </c>
      <c r="R688">
        <f>Derived_Metrics[[#This Row],[Selling Price]]*Derived_Metrics[[#This Row],[Quantity]]</f>
        <v>21.204000000000001</v>
      </c>
      <c r="S688" s="2">
        <f>IF(Derived_Metrics[[#This Row],[Revenue]]=0,0,Derived_Metrics[[#This Row],[Profit]]/Derived_Metrics[[#This Row],[Revenue]])</f>
        <v>-0.13333333333333333</v>
      </c>
      <c r="T688" t="str">
        <f>IF(Derived_Metrics[[#This Row],[Profit]]&lt;0, "Loss","Profit")</f>
        <v>Loss</v>
      </c>
      <c r="U688" s="5">
        <f>Derived_Metrics[[#This Row],[Selling Price]]*Derived_Metrics[[#This Row],[Quantity]]*Derived_Metrics[[#This Row],[Discount]]</f>
        <v>12.7224</v>
      </c>
      <c r="V688" t="str">
        <f>IF(Derived_Metrics[[#This Row],[Discount]]&gt;0,"Discount Applied","No Discount")</f>
        <v>Discount Applied</v>
      </c>
      <c r="W688" t="str">
        <f>IF(Derived_Metrics[[#This Row],[Discount]]&gt;0.3,"High Discount","Low Discount")</f>
        <v>High Discount</v>
      </c>
      <c r="X688" s="13">
        <f>SUMIFS(Derived_Metrics[Customer_Revenue_Share],Derived_Metrics[Customee_ Revenue _Rank],"&lt;="&amp;Derived_Metrics[[#This Row],[Customee_ Revenue _Rank]])</f>
        <v>0.86375299283369378</v>
      </c>
      <c r="Y688" t="str">
        <f>IF(Derived_Metrics[[#This Row],[Cumulative_Revenue_%]]&lt;=0.8,"Top 80% Revenue","Remaining 20% Revenue")</f>
        <v>Remaining 20% Revenue</v>
      </c>
    </row>
    <row r="689" spans="1:25" x14ac:dyDescent="0.25">
      <c r="A689" t="s">
        <v>2796</v>
      </c>
      <c r="B689" s="1">
        <v>42747</v>
      </c>
      <c r="C689" t="s">
        <v>2797</v>
      </c>
      <c r="D689" s="4">
        <f>SUMIFS(Derived_Metrics[Revenue],Derived_Metrics[Customer ID],Derived_Metrics[[#This Row],[Customer ID]])</f>
        <v>3505.8040000000001</v>
      </c>
      <c r="E689" s="4">
        <f>SUMIFS(Derived_Metrics[Profit],Derived_Metrics[Customer ID],Derived_Metrics[[#This Row],[Customer ID]])</f>
        <v>-36.517400000000002</v>
      </c>
      <c r="F689" s="5">
        <f>_xlfn.PERCENTRANK.INC(Derived_Metrics[Customer Revenue],Derived_Metrics[[#This Row],[Customer Revenue]])</f>
        <v>0.439</v>
      </c>
      <c r="G689" s="5" t="str" cm="1">
        <f t="array" ref="G689">_xlfn.IFS(Derived_Metrics[[#This Row],[Customer Revenue Percentile]]&gt;=0.8,"High Value",Derived_Metrics[[#This Row],[Customer Revenue Percentile]]&gt;=0.4,"Medium Value",TRUE,"Low Value")</f>
        <v>Medium Value</v>
      </c>
      <c r="H689" s="12">
        <f>_xlfn.RANK.EQ(Derived_Metrics[[#This Row],[Customer Revenue]],Derived_Metrics[Customer Revenue],0)</f>
        <v>1185</v>
      </c>
      <c r="I689" s="15">
        <f>Derived_Metrics[[#This Row],[Customer Revenue]]/SUM(Derived_Metrics[Customer Revenue])</f>
        <v>2.2503082163181036E-4</v>
      </c>
      <c r="J689" t="s">
        <v>428</v>
      </c>
      <c r="K689" s="5">
        <f>SUMIFS(Derived_Metrics[Revenue],Derived_Metrics[Product ID],Derived_Metrics[[#This Row],[Product ID]])</f>
        <v>21288.18</v>
      </c>
      <c r="L689" s="5">
        <f>SUMIFS(Derived_Metrics[Profit],Derived_Metrics[Product ID],Derived_Metrics[[#This Row],[Product ID]])</f>
        <v>486.15559999999999</v>
      </c>
      <c r="M689" s="5" t="str">
        <f>IF(AND(Derived_Metrics[[#This Row],[Product Revenue]]&gt;AVERAGE(Derived_Metrics[Product Revenue]),Derived_Metrics[[#This Row],[Product Profit]]&lt;0),"high sales Low Profit","Normal")</f>
        <v>Normal</v>
      </c>
      <c r="N689">
        <v>317.05799999999999</v>
      </c>
      <c r="O689">
        <v>3</v>
      </c>
      <c r="P689">
        <v>0.3</v>
      </c>
      <c r="Q689">
        <v>-18.117599999999999</v>
      </c>
      <c r="R689">
        <f>Derived_Metrics[[#This Row],[Selling Price]]*Derived_Metrics[[#This Row],[Quantity]]</f>
        <v>951.17399999999998</v>
      </c>
      <c r="S689" s="2">
        <f>IF(Derived_Metrics[[#This Row],[Revenue]]=0,0,Derived_Metrics[[#This Row],[Profit]]/Derived_Metrics[[#This Row],[Revenue]])</f>
        <v>-1.9047619047619046E-2</v>
      </c>
      <c r="T689" t="str">
        <f>IF(Derived_Metrics[[#This Row],[Profit]]&lt;0, "Loss","Profit")</f>
        <v>Loss</v>
      </c>
      <c r="U689" s="5">
        <f>Derived_Metrics[[#This Row],[Selling Price]]*Derived_Metrics[[#This Row],[Quantity]]*Derived_Metrics[[#This Row],[Discount]]</f>
        <v>285.35219999999998</v>
      </c>
      <c r="V689" t="str">
        <f>IF(Derived_Metrics[[#This Row],[Discount]]&gt;0,"Discount Applied","No Discount")</f>
        <v>Discount Applied</v>
      </c>
      <c r="W689" t="str">
        <f>IF(Derived_Metrics[[#This Row],[Discount]]&gt;0.3,"High Discount","Low Discount")</f>
        <v>Low Discount</v>
      </c>
      <c r="X689" s="13">
        <f>SUMIFS(Derived_Metrics[Customer_Revenue_Share],Derived_Metrics[Customee_ Revenue _Rank],"&lt;="&amp;Derived_Metrics[[#This Row],[Customee_ Revenue _Rank]])</f>
        <v>0.9078637286216692</v>
      </c>
      <c r="Y689" t="str">
        <f>IF(Derived_Metrics[[#This Row],[Cumulative_Revenue_%]]&lt;=0.8,"Top 80% Revenue","Remaining 20% Revenue")</f>
        <v>Remaining 20% Revenue</v>
      </c>
    </row>
    <row r="690" spans="1:25" x14ac:dyDescent="0.25">
      <c r="A690" t="s">
        <v>2799</v>
      </c>
      <c r="B690" s="1">
        <v>42630</v>
      </c>
      <c r="C690" t="s">
        <v>2112</v>
      </c>
      <c r="D690" s="4">
        <f>SUMIFS(Derived_Metrics[Revenue],Derived_Metrics[Customer ID],Derived_Metrics[[#This Row],[Customer ID]])</f>
        <v>3585.2700000000004</v>
      </c>
      <c r="E690" s="4">
        <f>SUMIFS(Derived_Metrics[Profit],Derived_Metrics[Customer ID],Derived_Metrics[[#This Row],[Customer ID]])</f>
        <v>-177.16900000000001</v>
      </c>
      <c r="F690" s="5">
        <f>_xlfn.PERCENTRANK.INC(Derived_Metrics[Customer Revenue],Derived_Metrics[[#This Row],[Customer Revenue]])</f>
        <v>0.45</v>
      </c>
      <c r="G690" s="5" t="str" cm="1">
        <f t="array" ref="G690">_xlfn.IFS(Derived_Metrics[[#This Row],[Customer Revenue Percentile]]&gt;=0.8,"High Value",Derived_Metrics[[#This Row],[Customer Revenue Percentile]]&gt;=0.4,"Medium Value",TRUE,"Low Value")</f>
        <v>Medium Value</v>
      </c>
      <c r="H690" s="12">
        <f>_xlfn.RANK.EQ(Derived_Metrics[[#This Row],[Customer Revenue]],Derived_Metrics[Customer Revenue],0)</f>
        <v>1163</v>
      </c>
      <c r="I690" s="15">
        <f>Derived_Metrics[[#This Row],[Customer Revenue]]/SUM(Derived_Metrics[Customer Revenue])</f>
        <v>2.3013159146143962E-4</v>
      </c>
      <c r="J690" t="s">
        <v>2605</v>
      </c>
      <c r="K690" s="5">
        <f>SUMIFS(Derived_Metrics[Revenue],Derived_Metrics[Product ID],Derived_Metrics[[#This Row],[Product ID]])</f>
        <v>6085.8899999999994</v>
      </c>
      <c r="L690" s="5">
        <f>SUMIFS(Derived_Metrics[Profit],Derived_Metrics[Product ID],Derived_Metrics[[#This Row],[Product ID]])</f>
        <v>254.82440000000005</v>
      </c>
      <c r="M690" s="5" t="str">
        <f>IF(AND(Derived_Metrics[[#This Row],[Product Revenue]]&gt;AVERAGE(Derived_Metrics[Product Revenue]),Derived_Metrics[[#This Row],[Product Profit]]&lt;0),"high sales Low Profit","Normal")</f>
        <v>Normal</v>
      </c>
      <c r="N690">
        <v>113.88800000000001</v>
      </c>
      <c r="O690">
        <v>2</v>
      </c>
      <c r="P690">
        <v>0.2</v>
      </c>
      <c r="Q690">
        <v>9.9651999999999994</v>
      </c>
      <c r="R690">
        <f>Derived_Metrics[[#This Row],[Selling Price]]*Derived_Metrics[[#This Row],[Quantity]]</f>
        <v>227.77600000000001</v>
      </c>
      <c r="S690" s="2">
        <f>IF(Derived_Metrics[[#This Row],[Revenue]]=0,0,Derived_Metrics[[#This Row],[Profit]]/Derived_Metrics[[#This Row],[Revenue]])</f>
        <v>4.3749999999999997E-2</v>
      </c>
      <c r="T690" t="str">
        <f>IF(Derived_Metrics[[#This Row],[Profit]]&lt;0, "Loss","Profit")</f>
        <v>Profit</v>
      </c>
      <c r="U690" s="5">
        <f>Derived_Metrics[[#This Row],[Selling Price]]*Derived_Metrics[[#This Row],[Quantity]]*Derived_Metrics[[#This Row],[Discount]]</f>
        <v>45.555200000000006</v>
      </c>
      <c r="V690" t="str">
        <f>IF(Derived_Metrics[[#This Row],[Discount]]&gt;0,"Discount Applied","No Discount")</f>
        <v>Discount Applied</v>
      </c>
      <c r="W690" t="str">
        <f>IF(Derived_Metrics[[#This Row],[Discount]]&gt;0.3,"High Discount","Low Discount")</f>
        <v>Low Discount</v>
      </c>
      <c r="X690" s="13">
        <f>SUMIFS(Derived_Metrics[Customer_Revenue_Share],Derived_Metrics[Customee_ Revenue _Rank],"&lt;="&amp;Derived_Metrics[[#This Row],[Customee_ Revenue _Rank]])</f>
        <v>0.90265199084025338</v>
      </c>
      <c r="Y690" t="str">
        <f>IF(Derived_Metrics[[#This Row],[Cumulative_Revenue_%]]&lt;=0.8,"Top 80% Revenue","Remaining 20% Revenue")</f>
        <v>Remaining 20% Revenue</v>
      </c>
    </row>
    <row r="691" spans="1:25" x14ac:dyDescent="0.25">
      <c r="A691" t="s">
        <v>2800</v>
      </c>
      <c r="B691" s="1">
        <v>42842</v>
      </c>
      <c r="C691" t="s">
        <v>2802</v>
      </c>
      <c r="D691" s="4">
        <f>SUMIFS(Derived_Metrics[Revenue],Derived_Metrics[Customer ID],Derived_Metrics[[#This Row],[Customer ID]])</f>
        <v>2314.5680000000002</v>
      </c>
      <c r="E691" s="4">
        <f>SUMIFS(Derived_Metrics[Profit],Derived_Metrics[Customer ID],Derived_Metrics[[#This Row],[Customer ID]])</f>
        <v>57.748500000000007</v>
      </c>
      <c r="F691" s="5">
        <f>_xlfn.PERCENTRANK.INC(Derived_Metrics[Customer Revenue],Derived_Metrics[[#This Row],[Customer Revenue]])</f>
        <v>0.32500000000000001</v>
      </c>
      <c r="G691" s="5" t="str" cm="1">
        <f t="array" ref="G691">_xlfn.IFS(Derived_Metrics[[#This Row],[Customer Revenue Percentile]]&gt;=0.8,"High Value",Derived_Metrics[[#This Row],[Customer Revenue Percentile]]&gt;=0.4,"Medium Value",TRUE,"Low Value")</f>
        <v>Low Value</v>
      </c>
      <c r="H691" s="12">
        <f>_xlfn.RANK.EQ(Derived_Metrics[[#This Row],[Customer Revenue]],Derived_Metrics[Customer Revenue],0)</f>
        <v>1429</v>
      </c>
      <c r="I691" s="15">
        <f>Derived_Metrics[[#This Row],[Customer Revenue]]/SUM(Derived_Metrics[Customer Revenue])</f>
        <v>1.4856767199840495E-4</v>
      </c>
      <c r="J691" t="s">
        <v>1518</v>
      </c>
      <c r="K691" s="5">
        <f>SUMIFS(Derived_Metrics[Revenue],Derived_Metrics[Product ID],Derived_Metrics[[#This Row],[Product ID]])</f>
        <v>5732.1120000000001</v>
      </c>
      <c r="L691" s="5">
        <f>SUMIFS(Derived_Metrics[Profit],Derived_Metrics[Product ID],Derived_Metrics[[#This Row],[Product ID]])</f>
        <v>176.32469999999998</v>
      </c>
      <c r="M691" s="5" t="str">
        <f>IF(AND(Derived_Metrics[[#This Row],[Product Revenue]]&gt;AVERAGE(Derived_Metrics[Product Revenue]),Derived_Metrics[[#This Row],[Product Profit]]&lt;0),"high sales Low Profit","Normal")</f>
        <v>Normal</v>
      </c>
      <c r="N691">
        <v>60.311999999999998</v>
      </c>
      <c r="O691">
        <v>3</v>
      </c>
      <c r="P691">
        <v>0.2</v>
      </c>
      <c r="Q691">
        <v>5.2773000000000003</v>
      </c>
      <c r="R691">
        <f>Derived_Metrics[[#This Row],[Selling Price]]*Derived_Metrics[[#This Row],[Quantity]]</f>
        <v>180.93599999999998</v>
      </c>
      <c r="S691" s="2">
        <f>IF(Derived_Metrics[[#This Row],[Revenue]]=0,0,Derived_Metrics[[#This Row],[Profit]]/Derived_Metrics[[#This Row],[Revenue]])</f>
        <v>2.9166666666666671E-2</v>
      </c>
      <c r="T691" t="str">
        <f>IF(Derived_Metrics[[#This Row],[Profit]]&lt;0, "Loss","Profit")</f>
        <v>Profit</v>
      </c>
      <c r="U691" s="5">
        <f>Derived_Metrics[[#This Row],[Selling Price]]*Derived_Metrics[[#This Row],[Quantity]]*Derived_Metrics[[#This Row],[Discount]]</f>
        <v>36.187199999999997</v>
      </c>
      <c r="V691" t="str">
        <f>IF(Derived_Metrics[[#This Row],[Discount]]&gt;0,"Discount Applied","No Discount")</f>
        <v>Discount Applied</v>
      </c>
      <c r="W691" t="str">
        <f>IF(Derived_Metrics[[#This Row],[Discount]]&gt;0.3,"High Discount","Low Discount")</f>
        <v>Low Discount</v>
      </c>
      <c r="X691" s="13">
        <f>SUMIFS(Derived_Metrics[Customer_Revenue_Share],Derived_Metrics[Customee_ Revenue _Rank],"&lt;="&amp;Derived_Metrics[[#This Row],[Customee_ Revenue _Rank]])</f>
        <v>0.95274951725771262</v>
      </c>
      <c r="Y691" t="str">
        <f>IF(Derived_Metrics[[#This Row],[Cumulative_Revenue_%]]&lt;=0.8,"Top 80% Revenue","Remaining 20% Revenue")</f>
        <v>Remaining 20% Revenue</v>
      </c>
    </row>
    <row r="692" spans="1:25" x14ac:dyDescent="0.25">
      <c r="A692" t="s">
        <v>2804</v>
      </c>
      <c r="B692" s="1">
        <v>42625</v>
      </c>
      <c r="C692" t="s">
        <v>1537</v>
      </c>
      <c r="D692" s="4">
        <f>SUMIFS(Derived_Metrics[Revenue],Derived_Metrics[Customer ID],Derived_Metrics[[#This Row],[Customer ID]])</f>
        <v>4126.4459999999999</v>
      </c>
      <c r="E692" s="4">
        <f>SUMIFS(Derived_Metrics[Profit],Derived_Metrics[Customer ID],Derived_Metrics[[#This Row],[Customer ID]])</f>
        <v>209.97500000000002</v>
      </c>
      <c r="F692" s="5">
        <f>_xlfn.PERCENTRANK.INC(Derived_Metrics[Customer Revenue],Derived_Metrics[[#This Row],[Customer Revenue]])</f>
        <v>0.49</v>
      </c>
      <c r="G692" s="5" t="str" cm="1">
        <f t="array" ref="G692">_xlfn.IFS(Derived_Metrics[[#This Row],[Customer Revenue Percentile]]&gt;=0.8,"High Value",Derived_Metrics[[#This Row],[Customer Revenue Percentile]]&gt;=0.4,"Medium Value",TRUE,"Low Value")</f>
        <v>Medium Value</v>
      </c>
      <c r="H692" s="12">
        <f>_xlfn.RANK.EQ(Derived_Metrics[[#This Row],[Customer Revenue]],Derived_Metrics[Customer Revenue],0)</f>
        <v>1078</v>
      </c>
      <c r="I692" s="15">
        <f>Derived_Metrics[[#This Row],[Customer Revenue]]/SUM(Derived_Metrics[Customer Revenue])</f>
        <v>2.6486863891971637E-4</v>
      </c>
      <c r="J692" t="s">
        <v>1467</v>
      </c>
      <c r="K692" s="5">
        <f>SUMIFS(Derived_Metrics[Revenue],Derived_Metrics[Product ID],Derived_Metrics[[#This Row],[Product ID]])</f>
        <v>1746.0989999999999</v>
      </c>
      <c r="L692" s="5">
        <f>SUMIFS(Derived_Metrics[Profit],Derived_Metrics[Product ID],Derived_Metrics[[#This Row],[Product ID]])</f>
        <v>-148.39619999999996</v>
      </c>
      <c r="M692" s="5" t="str">
        <f>IF(AND(Derived_Metrics[[#This Row],[Product Revenue]]&gt;AVERAGE(Derived_Metrics[Product Revenue]),Derived_Metrics[[#This Row],[Product Profit]]&lt;0),"high sales Low Profit","Normal")</f>
        <v>Normal</v>
      </c>
      <c r="N692">
        <v>79.974000000000004</v>
      </c>
      <c r="O692">
        <v>3</v>
      </c>
      <c r="P692">
        <v>0.4</v>
      </c>
      <c r="Q692">
        <v>-29.323799999999999</v>
      </c>
      <c r="R692">
        <f>Derived_Metrics[[#This Row],[Selling Price]]*Derived_Metrics[[#This Row],[Quantity]]</f>
        <v>239.92200000000003</v>
      </c>
      <c r="S692" s="2">
        <f>IF(Derived_Metrics[[#This Row],[Revenue]]=0,0,Derived_Metrics[[#This Row],[Profit]]/Derived_Metrics[[#This Row],[Revenue]])</f>
        <v>-0.1222222222222222</v>
      </c>
      <c r="T692" t="str">
        <f>IF(Derived_Metrics[[#This Row],[Profit]]&lt;0, "Loss","Profit")</f>
        <v>Loss</v>
      </c>
      <c r="U692" s="5">
        <f>Derived_Metrics[[#This Row],[Selling Price]]*Derived_Metrics[[#This Row],[Quantity]]*Derived_Metrics[[#This Row],[Discount]]</f>
        <v>95.968800000000016</v>
      </c>
      <c r="V692" t="str">
        <f>IF(Derived_Metrics[[#This Row],[Discount]]&gt;0,"Discount Applied","No Discount")</f>
        <v>Discount Applied</v>
      </c>
      <c r="W692" t="str">
        <f>IF(Derived_Metrics[[#This Row],[Discount]]&gt;0.3,"High Discount","Low Discount")</f>
        <v>High Discount</v>
      </c>
      <c r="X692" s="13">
        <f>SUMIFS(Derived_Metrics[Customer_Revenue_Share],Derived_Metrics[Customee_ Revenue _Rank],"&lt;="&amp;Derived_Metrics[[#This Row],[Customee_ Revenue _Rank]])</f>
        <v>0.8818175208617548</v>
      </c>
      <c r="Y692" t="str">
        <f>IF(Derived_Metrics[[#This Row],[Cumulative_Revenue_%]]&lt;=0.8,"Top 80% Revenue","Remaining 20% Revenue")</f>
        <v>Remaining 20% Revenue</v>
      </c>
    </row>
    <row r="693" spans="1:25" x14ac:dyDescent="0.25">
      <c r="A693" t="s">
        <v>2806</v>
      </c>
      <c r="B693" s="1">
        <v>42249</v>
      </c>
      <c r="C693" t="s">
        <v>2797</v>
      </c>
      <c r="D693" s="4">
        <f>SUMIFS(Derived_Metrics[Revenue],Derived_Metrics[Customer ID],Derived_Metrics[[#This Row],[Customer ID]])</f>
        <v>3505.8040000000001</v>
      </c>
      <c r="E693" s="4">
        <f>SUMIFS(Derived_Metrics[Profit],Derived_Metrics[Customer ID],Derived_Metrics[[#This Row],[Customer ID]])</f>
        <v>-36.517400000000002</v>
      </c>
      <c r="F693" s="5">
        <f>_xlfn.PERCENTRANK.INC(Derived_Metrics[Customer Revenue],Derived_Metrics[[#This Row],[Customer Revenue]])</f>
        <v>0.439</v>
      </c>
      <c r="G693" s="5" t="str" cm="1">
        <f t="array" ref="G693">_xlfn.IFS(Derived_Metrics[[#This Row],[Customer Revenue Percentile]]&gt;=0.8,"High Value",Derived_Metrics[[#This Row],[Customer Revenue Percentile]]&gt;=0.4,"Medium Value",TRUE,"Low Value")</f>
        <v>Medium Value</v>
      </c>
      <c r="H693" s="12">
        <f>_xlfn.RANK.EQ(Derived_Metrics[[#This Row],[Customer Revenue]],Derived_Metrics[Customer Revenue],0)</f>
        <v>1185</v>
      </c>
      <c r="I693" s="15">
        <f>Derived_Metrics[[#This Row],[Customer Revenue]]/SUM(Derived_Metrics[Customer Revenue])</f>
        <v>2.2503082163181036E-4</v>
      </c>
      <c r="J693" t="s">
        <v>67</v>
      </c>
      <c r="K693" s="5">
        <f>SUMIFS(Derived_Metrics[Revenue],Derived_Metrics[Product ID],Derived_Metrics[[#This Row],[Product ID]])</f>
        <v>2467.4320000000002</v>
      </c>
      <c r="L693" s="5">
        <f>SUMIFS(Derived_Metrics[Profit],Derived_Metrics[Product ID],Derived_Metrics[[#This Row],[Product ID]])</f>
        <v>76.979799999999997</v>
      </c>
      <c r="M693" s="5" t="str">
        <f>IF(AND(Derived_Metrics[[#This Row],[Product Revenue]]&gt;AVERAGE(Derived_Metrics[Product Revenue]),Derived_Metrics[[#This Row],[Product Profit]]&lt;0),"high sales Low Profit","Normal")</f>
        <v>Normal</v>
      </c>
      <c r="N693">
        <v>203.92</v>
      </c>
      <c r="O693">
        <v>5</v>
      </c>
      <c r="P693">
        <v>0.2</v>
      </c>
      <c r="Q693">
        <v>22.940999999999999</v>
      </c>
      <c r="R693">
        <f>Derived_Metrics[[#This Row],[Selling Price]]*Derived_Metrics[[#This Row],[Quantity]]</f>
        <v>1019.5999999999999</v>
      </c>
      <c r="S693" s="2">
        <f>IF(Derived_Metrics[[#This Row],[Revenue]]=0,0,Derived_Metrics[[#This Row],[Profit]]/Derived_Metrics[[#This Row],[Revenue]])</f>
        <v>2.2500000000000003E-2</v>
      </c>
      <c r="T693" t="str">
        <f>IF(Derived_Metrics[[#This Row],[Profit]]&lt;0, "Loss","Profit")</f>
        <v>Profit</v>
      </c>
      <c r="U693" s="5">
        <f>Derived_Metrics[[#This Row],[Selling Price]]*Derived_Metrics[[#This Row],[Quantity]]*Derived_Metrics[[#This Row],[Discount]]</f>
        <v>203.92</v>
      </c>
      <c r="V693" t="str">
        <f>IF(Derived_Metrics[[#This Row],[Discount]]&gt;0,"Discount Applied","No Discount")</f>
        <v>Discount Applied</v>
      </c>
      <c r="W693" t="str">
        <f>IF(Derived_Metrics[[#This Row],[Discount]]&gt;0.3,"High Discount","Low Discount")</f>
        <v>Low Discount</v>
      </c>
      <c r="X693" s="13">
        <f>SUMIFS(Derived_Metrics[Customer_Revenue_Share],Derived_Metrics[Customee_ Revenue _Rank],"&lt;="&amp;Derived_Metrics[[#This Row],[Customee_ Revenue _Rank]])</f>
        <v>0.9078637286216692</v>
      </c>
      <c r="Y693" t="str">
        <f>IF(Derived_Metrics[[#This Row],[Cumulative_Revenue_%]]&lt;=0.8,"Top 80% Revenue","Remaining 20% Revenue")</f>
        <v>Remaining 20% Revenue</v>
      </c>
    </row>
    <row r="694" spans="1:25" x14ac:dyDescent="0.25">
      <c r="A694" t="s">
        <v>2808</v>
      </c>
      <c r="B694" s="1">
        <v>41912</v>
      </c>
      <c r="C694" t="s">
        <v>879</v>
      </c>
      <c r="D694" s="4">
        <f>SUMIFS(Derived_Metrics[Revenue],Derived_Metrics[Customer ID],Derived_Metrics[[#This Row],[Customer ID]])</f>
        <v>8912.7999999999993</v>
      </c>
      <c r="E694" s="4">
        <f>SUMIFS(Derived_Metrics[Profit],Derived_Metrics[Customer ID],Derived_Metrics[[#This Row],[Customer ID]])</f>
        <v>126.7676</v>
      </c>
      <c r="F694" s="5">
        <f>_xlfn.PERCENTRANK.INC(Derived_Metrics[Customer Revenue],Derived_Metrics[[#This Row],[Customer Revenue]])</f>
        <v>0.71099999999999997</v>
      </c>
      <c r="G694" s="5" t="str" cm="1">
        <f t="array" ref="G694">_xlfn.IFS(Derived_Metrics[[#This Row],[Customer Revenue Percentile]]&gt;=0.8,"High Value",Derived_Metrics[[#This Row],[Customer Revenue Percentile]]&gt;=0.4,"Medium Value",TRUE,"Low Value")</f>
        <v>Medium Value</v>
      </c>
      <c r="H694" s="12">
        <f>_xlfn.RANK.EQ(Derived_Metrics[[#This Row],[Customer Revenue]],Derived_Metrics[Customer Revenue],0)</f>
        <v>609</v>
      </c>
      <c r="I694" s="15">
        <f>Derived_Metrics[[#This Row],[Customer Revenue]]/SUM(Derived_Metrics[Customer Revenue])</f>
        <v>5.7209550420959053E-4</v>
      </c>
      <c r="J694" t="s">
        <v>748</v>
      </c>
      <c r="K694" s="5">
        <f>SUMIFS(Derived_Metrics[Revenue],Derived_Metrics[Product ID],Derived_Metrics[[#This Row],[Product ID]])</f>
        <v>847.34400000000005</v>
      </c>
      <c r="L694" s="5">
        <f>SUMIFS(Derived_Metrics[Profit],Derived_Metrics[Product ID],Derived_Metrics[[#This Row],[Product ID]])</f>
        <v>49.377600000000001</v>
      </c>
      <c r="M694" s="5" t="str">
        <f>IF(AND(Derived_Metrics[[#This Row],[Product Revenue]]&gt;AVERAGE(Derived_Metrics[Product Revenue]),Derived_Metrics[[#This Row],[Product Profit]]&lt;0),"high sales Low Profit","Normal")</f>
        <v>Normal</v>
      </c>
      <c r="N694">
        <v>15.24</v>
      </c>
      <c r="O694">
        <v>3</v>
      </c>
      <c r="P694">
        <v>0</v>
      </c>
      <c r="Q694">
        <v>5.1816000000000004</v>
      </c>
      <c r="R694">
        <f>Derived_Metrics[[#This Row],[Selling Price]]*Derived_Metrics[[#This Row],[Quantity]]</f>
        <v>45.72</v>
      </c>
      <c r="S694" s="2">
        <f>IF(Derived_Metrics[[#This Row],[Revenue]]=0,0,Derived_Metrics[[#This Row],[Profit]]/Derived_Metrics[[#This Row],[Revenue]])</f>
        <v>0.11333333333333334</v>
      </c>
      <c r="T694" t="str">
        <f>IF(Derived_Metrics[[#This Row],[Profit]]&lt;0, "Loss","Profit")</f>
        <v>Profit</v>
      </c>
      <c r="U694" s="5">
        <f>Derived_Metrics[[#This Row],[Selling Price]]*Derived_Metrics[[#This Row],[Quantity]]*Derived_Metrics[[#This Row],[Discount]]</f>
        <v>0</v>
      </c>
      <c r="V694" t="str">
        <f>IF(Derived_Metrics[[#This Row],[Discount]]&gt;0,"Discount Applied","No Discount")</f>
        <v>No Discount</v>
      </c>
      <c r="W694" t="str">
        <f>IF(Derived_Metrics[[#This Row],[Discount]]&gt;0.3,"High Discount","Low Discount")</f>
        <v>Low Discount</v>
      </c>
      <c r="X694" s="13">
        <f>SUMIFS(Derived_Metrics[Customer_Revenue_Share],Derived_Metrics[Customee_ Revenue _Rank],"&lt;="&amp;Derived_Metrics[[#This Row],[Customee_ Revenue _Rank]])</f>
        <v>0.69722228682331688</v>
      </c>
      <c r="Y694" t="str">
        <f>IF(Derived_Metrics[[#This Row],[Cumulative_Revenue_%]]&lt;=0.8,"Top 80% Revenue","Remaining 20% Revenue")</f>
        <v>Top 80% Revenue</v>
      </c>
    </row>
    <row r="695" spans="1:25" x14ac:dyDescent="0.25">
      <c r="A695" t="s">
        <v>2809</v>
      </c>
      <c r="B695" s="1">
        <v>41999</v>
      </c>
      <c r="C695" t="s">
        <v>1963</v>
      </c>
      <c r="D695" s="4">
        <f>SUMIFS(Derived_Metrics[Revenue],Derived_Metrics[Customer ID],Derived_Metrics[[#This Row],[Customer ID]])</f>
        <v>5043.0280000000002</v>
      </c>
      <c r="E695" s="4">
        <f>SUMIFS(Derived_Metrics[Profit],Derived_Metrics[Customer ID],Derived_Metrics[[#This Row],[Customer ID]])</f>
        <v>-21.9786</v>
      </c>
      <c r="F695" s="5">
        <f>_xlfn.PERCENTRANK.INC(Derived_Metrics[Customer Revenue],Derived_Metrics[[#This Row],[Customer Revenue]])</f>
        <v>0.54700000000000004</v>
      </c>
      <c r="G695" s="5" t="str" cm="1">
        <f t="array" ref="G695">_xlfn.IFS(Derived_Metrics[[#This Row],[Customer Revenue Percentile]]&gt;=0.8,"High Value",Derived_Metrics[[#This Row],[Customer Revenue Percentile]]&gt;=0.4,"Medium Value",TRUE,"Low Value")</f>
        <v>Medium Value</v>
      </c>
      <c r="H695" s="12">
        <f>_xlfn.RANK.EQ(Derived_Metrics[[#This Row],[Customer Revenue]],Derived_Metrics[Customer Revenue],0)</f>
        <v>957</v>
      </c>
      <c r="I695" s="15">
        <f>Derived_Metrics[[#This Row],[Customer Revenue]]/SUM(Derived_Metrics[Customer Revenue])</f>
        <v>3.2370227609764419E-4</v>
      </c>
      <c r="J695" t="s">
        <v>1254</v>
      </c>
      <c r="K695" s="5">
        <f>SUMIFS(Derived_Metrics[Revenue],Derived_Metrics[Product ID],Derived_Metrics[[#This Row],[Product ID]])</f>
        <v>175.73999999999998</v>
      </c>
      <c r="L695" s="5">
        <f>SUMIFS(Derived_Metrics[Profit],Derived_Metrics[Product ID],Derived_Metrics[[#This Row],[Product ID]])</f>
        <v>8.9087999999999994</v>
      </c>
      <c r="M695" s="5" t="str">
        <f>IF(AND(Derived_Metrics[[#This Row],[Product Revenue]]&gt;AVERAGE(Derived_Metrics[Product Revenue]),Derived_Metrics[[#This Row],[Product Profit]]&lt;0),"high sales Low Profit","Normal")</f>
        <v>Normal</v>
      </c>
      <c r="N695">
        <v>3.48</v>
      </c>
      <c r="O695">
        <v>2</v>
      </c>
      <c r="P695">
        <v>0</v>
      </c>
      <c r="Q695">
        <v>1.1135999999999999</v>
      </c>
      <c r="R695">
        <f>Derived_Metrics[[#This Row],[Selling Price]]*Derived_Metrics[[#This Row],[Quantity]]</f>
        <v>6.96</v>
      </c>
      <c r="S695" s="2">
        <f>IF(Derived_Metrics[[#This Row],[Revenue]]=0,0,Derived_Metrics[[#This Row],[Profit]]/Derived_Metrics[[#This Row],[Revenue]])</f>
        <v>0.16</v>
      </c>
      <c r="T695" t="str">
        <f>IF(Derived_Metrics[[#This Row],[Profit]]&lt;0, "Loss","Profit")</f>
        <v>Profit</v>
      </c>
      <c r="U695" s="5">
        <f>Derived_Metrics[[#This Row],[Selling Price]]*Derived_Metrics[[#This Row],[Quantity]]*Derived_Metrics[[#This Row],[Discount]]</f>
        <v>0</v>
      </c>
      <c r="V695" t="str">
        <f>IF(Derived_Metrics[[#This Row],[Discount]]&gt;0,"Discount Applied","No Discount")</f>
        <v>No Discount</v>
      </c>
      <c r="W695" t="str">
        <f>IF(Derived_Metrics[[#This Row],[Discount]]&gt;0.3,"High Discount","Low Discount")</f>
        <v>Low Discount</v>
      </c>
      <c r="X695" s="13">
        <f>SUMIFS(Derived_Metrics[Customer_Revenue_Share],Derived_Metrics[Customee_ Revenue _Rank],"&lt;="&amp;Derived_Metrics[[#This Row],[Customee_ Revenue _Rank]])</f>
        <v>0.84696918488359008</v>
      </c>
      <c r="Y695" t="str">
        <f>IF(Derived_Metrics[[#This Row],[Cumulative_Revenue_%]]&lt;=0.8,"Top 80% Revenue","Remaining 20% Revenue")</f>
        <v>Remaining 20% Revenue</v>
      </c>
    </row>
    <row r="696" spans="1:25" x14ac:dyDescent="0.25">
      <c r="A696" t="s">
        <v>2811</v>
      </c>
      <c r="B696" s="1">
        <v>41961</v>
      </c>
      <c r="C696" t="s">
        <v>708</v>
      </c>
      <c r="D696" s="4">
        <f>SUMIFS(Derived_Metrics[Revenue],Derived_Metrics[Customer ID],Derived_Metrics[[#This Row],[Customer ID]])</f>
        <v>2899.2139999999999</v>
      </c>
      <c r="E696" s="4">
        <f>SUMIFS(Derived_Metrics[Profit],Derived_Metrics[Customer ID],Derived_Metrics[[#This Row],[Customer ID]])</f>
        <v>108.20050000000002</v>
      </c>
      <c r="F696" s="5">
        <f>_xlfn.PERCENTRANK.INC(Derived_Metrics[Customer Revenue],Derived_Metrics[[#This Row],[Customer Revenue]])</f>
        <v>0.378</v>
      </c>
      <c r="G696" s="5" t="str" cm="1">
        <f t="array" ref="G696">_xlfn.IFS(Derived_Metrics[[#This Row],[Customer Revenue Percentile]]&gt;=0.8,"High Value",Derived_Metrics[[#This Row],[Customer Revenue Percentile]]&gt;=0.4,"Medium Value",TRUE,"Low Value")</f>
        <v>Low Value</v>
      </c>
      <c r="H696" s="12">
        <f>_xlfn.RANK.EQ(Derived_Metrics[[#This Row],[Customer Revenue]],Derived_Metrics[Customer Revenue],0)</f>
        <v>1312</v>
      </c>
      <c r="I696" s="15">
        <f>Derived_Metrics[[#This Row],[Customer Revenue]]/SUM(Derived_Metrics[Customer Revenue])</f>
        <v>1.8609497522007718E-4</v>
      </c>
      <c r="J696" t="s">
        <v>1518</v>
      </c>
      <c r="K696" s="5">
        <f>SUMIFS(Derived_Metrics[Revenue],Derived_Metrics[Product ID],Derived_Metrics[[#This Row],[Product ID]])</f>
        <v>5732.1120000000001</v>
      </c>
      <c r="L696" s="5">
        <f>SUMIFS(Derived_Metrics[Profit],Derived_Metrics[Product ID],Derived_Metrics[[#This Row],[Product ID]])</f>
        <v>176.32469999999998</v>
      </c>
      <c r="M696" s="5" t="str">
        <f>IF(AND(Derived_Metrics[[#This Row],[Product Revenue]]&gt;AVERAGE(Derived_Metrics[Product Revenue]),Derived_Metrics[[#This Row],[Product Profit]]&lt;0),"high sales Low Profit","Normal")</f>
        <v>Normal</v>
      </c>
      <c r="N696">
        <v>60.311999999999998</v>
      </c>
      <c r="O696">
        <v>3</v>
      </c>
      <c r="P696">
        <v>0.2</v>
      </c>
      <c r="Q696">
        <v>5.2773000000000003</v>
      </c>
      <c r="R696">
        <f>Derived_Metrics[[#This Row],[Selling Price]]*Derived_Metrics[[#This Row],[Quantity]]</f>
        <v>180.93599999999998</v>
      </c>
      <c r="S696" s="2">
        <f>IF(Derived_Metrics[[#This Row],[Revenue]]=0,0,Derived_Metrics[[#This Row],[Profit]]/Derived_Metrics[[#This Row],[Revenue]])</f>
        <v>2.9166666666666671E-2</v>
      </c>
      <c r="T696" t="str">
        <f>IF(Derived_Metrics[[#This Row],[Profit]]&lt;0, "Loss","Profit")</f>
        <v>Profit</v>
      </c>
      <c r="U696" s="5">
        <f>Derived_Metrics[[#This Row],[Selling Price]]*Derived_Metrics[[#This Row],[Quantity]]*Derived_Metrics[[#This Row],[Discount]]</f>
        <v>36.187199999999997</v>
      </c>
      <c r="V696" t="str">
        <f>IF(Derived_Metrics[[#This Row],[Discount]]&gt;0,"Discount Applied","No Discount")</f>
        <v>Discount Applied</v>
      </c>
      <c r="W696" t="str">
        <f>IF(Derived_Metrics[[#This Row],[Discount]]&gt;0.3,"High Discount","Low Discount")</f>
        <v>Low Discount</v>
      </c>
      <c r="X696" s="13">
        <f>SUMIFS(Derived_Metrics[Customer_Revenue_Share],Derived_Metrics[Customee_ Revenue _Rank],"&lt;="&amp;Derived_Metrics[[#This Row],[Customee_ Revenue _Rank]])</f>
        <v>0.93412657977911895</v>
      </c>
      <c r="Y696" t="str">
        <f>IF(Derived_Metrics[[#This Row],[Cumulative_Revenue_%]]&lt;=0.8,"Top 80% Revenue","Remaining 20% Revenue")</f>
        <v>Remaining 20% Revenue</v>
      </c>
    </row>
    <row r="697" spans="1:25" x14ac:dyDescent="0.25">
      <c r="A697" t="s">
        <v>2812</v>
      </c>
      <c r="B697" s="1">
        <v>42449</v>
      </c>
      <c r="C697" t="s">
        <v>2814</v>
      </c>
      <c r="D697" s="4">
        <f>SUMIFS(Derived_Metrics[Revenue],Derived_Metrics[Customer ID],Derived_Metrics[[#This Row],[Customer ID]])</f>
        <v>2281.886</v>
      </c>
      <c r="E697" s="4">
        <f>SUMIFS(Derived_Metrics[Profit],Derived_Metrics[Customer ID],Derived_Metrics[[#This Row],[Customer ID]])</f>
        <v>58.997199999999992</v>
      </c>
      <c r="F697" s="5">
        <f>_xlfn.PERCENTRANK.INC(Derived_Metrics[Customer Revenue],Derived_Metrics[[#This Row],[Customer Revenue]])</f>
        <v>0.32200000000000001</v>
      </c>
      <c r="G697" s="5" t="str" cm="1">
        <f t="array" ref="G697">_xlfn.IFS(Derived_Metrics[[#This Row],[Customer Revenue Percentile]]&gt;=0.8,"High Value",Derived_Metrics[[#This Row],[Customer Revenue Percentile]]&gt;=0.4,"Medium Value",TRUE,"Low Value")</f>
        <v>Low Value</v>
      </c>
      <c r="H697" s="12">
        <f>_xlfn.RANK.EQ(Derived_Metrics[[#This Row],[Customer Revenue]],Derived_Metrics[Customer Revenue],0)</f>
        <v>1437</v>
      </c>
      <c r="I697" s="15">
        <f>Derived_Metrics[[#This Row],[Customer Revenue]]/SUM(Derived_Metrics[Customer Revenue])</f>
        <v>1.4646987722363407E-4</v>
      </c>
      <c r="J697" t="s">
        <v>1320</v>
      </c>
      <c r="K697" s="5">
        <f>SUMIFS(Derived_Metrics[Revenue],Derived_Metrics[Product ID],Derived_Metrics[[#This Row],[Product ID]])</f>
        <v>891.67</v>
      </c>
      <c r="L697" s="5">
        <f>SUMIFS(Derived_Metrics[Profit],Derived_Metrics[Product ID],Derived_Metrics[[#This Row],[Product ID]])</f>
        <v>55.821999999999996</v>
      </c>
      <c r="M697" s="5" t="str">
        <f>IF(AND(Derived_Metrics[[#This Row],[Product Revenue]]&gt;AVERAGE(Derived_Metrics[Product Revenue]),Derived_Metrics[[#This Row],[Product Profit]]&lt;0),"high sales Low Profit","Normal")</f>
        <v>Normal</v>
      </c>
      <c r="N697">
        <v>86.45</v>
      </c>
      <c r="O697">
        <v>7</v>
      </c>
      <c r="P697">
        <v>0</v>
      </c>
      <c r="Q697">
        <v>38.037999999999997</v>
      </c>
      <c r="R697">
        <f>Derived_Metrics[[#This Row],[Selling Price]]*Derived_Metrics[[#This Row],[Quantity]]</f>
        <v>605.15</v>
      </c>
      <c r="S697" s="2">
        <f>IF(Derived_Metrics[[#This Row],[Revenue]]=0,0,Derived_Metrics[[#This Row],[Profit]]/Derived_Metrics[[#This Row],[Revenue]])</f>
        <v>6.2857142857142848E-2</v>
      </c>
      <c r="T697" t="str">
        <f>IF(Derived_Metrics[[#This Row],[Profit]]&lt;0, "Loss","Profit")</f>
        <v>Profit</v>
      </c>
      <c r="U697" s="5">
        <f>Derived_Metrics[[#This Row],[Selling Price]]*Derived_Metrics[[#This Row],[Quantity]]*Derived_Metrics[[#This Row],[Discount]]</f>
        <v>0</v>
      </c>
      <c r="V697" t="str">
        <f>IF(Derived_Metrics[[#This Row],[Discount]]&gt;0,"Discount Applied","No Discount")</f>
        <v>No Discount</v>
      </c>
      <c r="W697" t="str">
        <f>IF(Derived_Metrics[[#This Row],[Discount]]&gt;0.3,"High Discount","Low Discount")</f>
        <v>Low Discount</v>
      </c>
      <c r="X697" s="13">
        <f>SUMIFS(Derived_Metrics[Customer_Revenue_Share],Derived_Metrics[Customee_ Revenue _Rank],"&lt;="&amp;Derived_Metrics[[#This Row],[Customee_ Revenue _Rank]])</f>
        <v>0.9537773812388507</v>
      </c>
      <c r="Y697" t="str">
        <f>IF(Derived_Metrics[[#This Row],[Cumulative_Revenue_%]]&lt;=0.8,"Top 80% Revenue","Remaining 20% Revenue")</f>
        <v>Remaining 20% Revenue</v>
      </c>
    </row>
    <row r="698" spans="1:25" x14ac:dyDescent="0.25">
      <c r="A698" t="s">
        <v>2817</v>
      </c>
      <c r="B698" s="1">
        <v>41909</v>
      </c>
      <c r="C698" t="s">
        <v>2818</v>
      </c>
      <c r="D698" s="4">
        <f>SUMIFS(Derived_Metrics[Revenue],Derived_Metrics[Customer ID],Derived_Metrics[[#This Row],[Customer ID]])</f>
        <v>3265.7759999999998</v>
      </c>
      <c r="E698" s="4">
        <f>SUMIFS(Derived_Metrics[Profit],Derived_Metrics[Customer ID],Derived_Metrics[[#This Row],[Customer ID]])</f>
        <v>54.965199999999996</v>
      </c>
      <c r="F698" s="5">
        <f>_xlfn.PERCENTRANK.INC(Derived_Metrics[Customer Revenue],Derived_Metrics[[#This Row],[Customer Revenue]])</f>
        <v>0.42099999999999999</v>
      </c>
      <c r="G698" s="5" t="str" cm="1">
        <f t="array" ref="G698">_xlfn.IFS(Derived_Metrics[[#This Row],[Customer Revenue Percentile]]&gt;=0.8,"High Value",Derived_Metrics[[#This Row],[Customer Revenue Percentile]]&gt;=0.4,"Medium Value",TRUE,"Low Value")</f>
        <v>Medium Value</v>
      </c>
      <c r="H698" s="12">
        <f>_xlfn.RANK.EQ(Derived_Metrics[[#This Row],[Customer Revenue]],Derived_Metrics[Customer Revenue],0)</f>
        <v>1227</v>
      </c>
      <c r="I698" s="15">
        <f>Derived_Metrics[[#This Row],[Customer Revenue]]/SUM(Derived_Metrics[Customer Revenue])</f>
        <v>2.0962388557530515E-4</v>
      </c>
      <c r="J698" t="s">
        <v>428</v>
      </c>
      <c r="K698" s="5">
        <f>SUMIFS(Derived_Metrics[Revenue],Derived_Metrics[Product ID],Derived_Metrics[[#This Row],[Product ID]])</f>
        <v>21288.18</v>
      </c>
      <c r="L698" s="5">
        <f>SUMIFS(Derived_Metrics[Profit],Derived_Metrics[Product ID],Derived_Metrics[[#This Row],[Product ID]])</f>
        <v>486.15559999999999</v>
      </c>
      <c r="M698" s="5" t="str">
        <f>IF(AND(Derived_Metrics[[#This Row],[Product Revenue]]&gt;AVERAGE(Derived_Metrics[Product Revenue]),Derived_Metrics[[#This Row],[Product Profit]]&lt;0),"high sales Low Profit","Normal")</f>
        <v>Normal</v>
      </c>
      <c r="N698">
        <v>603.91999999999996</v>
      </c>
      <c r="O698">
        <v>5</v>
      </c>
      <c r="P698">
        <v>0.2</v>
      </c>
      <c r="Q698">
        <v>45.293999999999997</v>
      </c>
      <c r="R698">
        <f>Derived_Metrics[[#This Row],[Selling Price]]*Derived_Metrics[[#This Row],[Quantity]]</f>
        <v>3019.6</v>
      </c>
      <c r="S698" s="2">
        <f>IF(Derived_Metrics[[#This Row],[Revenue]]=0,0,Derived_Metrics[[#This Row],[Profit]]/Derived_Metrics[[#This Row],[Revenue]])</f>
        <v>1.4999999999999999E-2</v>
      </c>
      <c r="T698" t="str">
        <f>IF(Derived_Metrics[[#This Row],[Profit]]&lt;0, "Loss","Profit")</f>
        <v>Profit</v>
      </c>
      <c r="U698" s="5">
        <f>Derived_Metrics[[#This Row],[Selling Price]]*Derived_Metrics[[#This Row],[Quantity]]*Derived_Metrics[[#This Row],[Discount]]</f>
        <v>603.91999999999996</v>
      </c>
      <c r="V698" t="str">
        <f>IF(Derived_Metrics[[#This Row],[Discount]]&gt;0,"Discount Applied","No Discount")</f>
        <v>Discount Applied</v>
      </c>
      <c r="W698" t="str">
        <f>IF(Derived_Metrics[[#This Row],[Discount]]&gt;0.3,"High Discount","Low Discount")</f>
        <v>Low Discount</v>
      </c>
      <c r="X698" s="13">
        <f>SUMIFS(Derived_Metrics[Customer_Revenue_Share],Derived_Metrics[Customee_ Revenue _Rank],"&lt;="&amp;Derived_Metrics[[#This Row],[Customee_ Revenue _Rank]])</f>
        <v>0.91634123797731981</v>
      </c>
      <c r="Y698" t="str">
        <f>IF(Derived_Metrics[[#This Row],[Cumulative_Revenue_%]]&lt;=0.8,"Top 80% Revenue","Remaining 20% Revenue")</f>
        <v>Remaining 20% Revenue</v>
      </c>
    </row>
    <row r="699" spans="1:25" x14ac:dyDescent="0.25">
      <c r="A699" t="s">
        <v>2820</v>
      </c>
      <c r="B699" s="1">
        <v>43093</v>
      </c>
      <c r="C699" t="s">
        <v>2821</v>
      </c>
      <c r="D699" s="4">
        <f>SUMIFS(Derived_Metrics[Revenue],Derived_Metrics[Customer ID],Derived_Metrics[[#This Row],[Customer ID]])</f>
        <v>543.52800000000002</v>
      </c>
      <c r="E699" s="4">
        <f>SUMIFS(Derived_Metrics[Profit],Derived_Metrics[Customer ID],Derived_Metrics[[#This Row],[Customer ID]])</f>
        <v>48.313600000000001</v>
      </c>
      <c r="F699" s="5">
        <f>_xlfn.PERCENTRANK.INC(Derived_Metrics[Customer Revenue],Derived_Metrics[[#This Row],[Customer Revenue]])</f>
        <v>9.9000000000000005E-2</v>
      </c>
      <c r="G699" s="5" t="str" cm="1">
        <f t="array" ref="G699">_xlfn.IFS(Derived_Metrics[[#This Row],[Customer Revenue Percentile]]&gt;=0.8,"High Value",Derived_Metrics[[#This Row],[Customer Revenue Percentile]]&gt;=0.4,"Medium Value",TRUE,"Low Value")</f>
        <v>Low Value</v>
      </c>
      <c r="H699" s="12">
        <f>_xlfn.RANK.EQ(Derived_Metrics[[#This Row],[Customer Revenue]],Derived_Metrics[Customer Revenue],0)</f>
        <v>1911</v>
      </c>
      <c r="I699" s="15">
        <f>Derived_Metrics[[#This Row],[Customer Revenue]]/SUM(Derived_Metrics[Customer Revenue])</f>
        <v>3.4888017818421863E-5</v>
      </c>
      <c r="J699" t="s">
        <v>428</v>
      </c>
      <c r="K699" s="5">
        <f>SUMIFS(Derived_Metrics[Revenue],Derived_Metrics[Product ID],Derived_Metrics[[#This Row],[Product ID]])</f>
        <v>21288.18</v>
      </c>
      <c r="L699" s="5">
        <f>SUMIFS(Derived_Metrics[Profit],Derived_Metrics[Product ID],Derived_Metrics[[#This Row],[Product ID]])</f>
        <v>486.15559999999999</v>
      </c>
      <c r="M699" s="5" t="str">
        <f>IF(AND(Derived_Metrics[[#This Row],[Product Revenue]]&gt;AVERAGE(Derived_Metrics[Product Revenue]),Derived_Metrics[[#This Row],[Product Profit]]&lt;0),"high sales Low Profit","Normal")</f>
        <v>Normal</v>
      </c>
      <c r="N699">
        <v>271.76400000000001</v>
      </c>
      <c r="O699">
        <v>2</v>
      </c>
      <c r="P699">
        <v>0.1</v>
      </c>
      <c r="Q699">
        <v>48.313600000000001</v>
      </c>
      <c r="R699">
        <f>Derived_Metrics[[#This Row],[Selling Price]]*Derived_Metrics[[#This Row],[Quantity]]</f>
        <v>543.52800000000002</v>
      </c>
      <c r="S699" s="2">
        <f>IF(Derived_Metrics[[#This Row],[Revenue]]=0,0,Derived_Metrics[[#This Row],[Profit]]/Derived_Metrics[[#This Row],[Revenue]])</f>
        <v>8.8888888888888892E-2</v>
      </c>
      <c r="T699" t="str">
        <f>IF(Derived_Metrics[[#This Row],[Profit]]&lt;0, "Loss","Profit")</f>
        <v>Profit</v>
      </c>
      <c r="U699" s="5">
        <f>Derived_Metrics[[#This Row],[Selling Price]]*Derived_Metrics[[#This Row],[Quantity]]*Derived_Metrics[[#This Row],[Discount]]</f>
        <v>54.352800000000002</v>
      </c>
      <c r="V699" t="str">
        <f>IF(Derived_Metrics[[#This Row],[Discount]]&gt;0,"Discount Applied","No Discount")</f>
        <v>Discount Applied</v>
      </c>
      <c r="W699" t="str">
        <f>IF(Derived_Metrics[[#This Row],[Discount]]&gt;0.3,"High Discount","Low Discount")</f>
        <v>Low Discount</v>
      </c>
      <c r="X699" s="13">
        <f>SUMIFS(Derived_Metrics[Customer_Revenue_Share],Derived_Metrics[Customee_ Revenue _Rank],"&lt;="&amp;Derived_Metrics[[#This Row],[Customee_ Revenue _Rank]])</f>
        <v>0.99645089878202808</v>
      </c>
      <c r="Y699" t="str">
        <f>IF(Derived_Metrics[[#This Row],[Cumulative_Revenue_%]]&lt;=0.8,"Top 80% Revenue","Remaining 20% Revenue")</f>
        <v>Remaining 20% Revenue</v>
      </c>
    </row>
    <row r="700" spans="1:25" x14ac:dyDescent="0.25">
      <c r="A700" t="s">
        <v>2823</v>
      </c>
      <c r="B700" s="1">
        <v>43019</v>
      </c>
      <c r="C700" t="s">
        <v>2825</v>
      </c>
      <c r="D700" s="4">
        <f>SUMIFS(Derived_Metrics[Revenue],Derived_Metrics[Customer ID],Derived_Metrics[[#This Row],[Customer ID]])</f>
        <v>16609.223999999998</v>
      </c>
      <c r="E700" s="4">
        <f>SUMIFS(Derived_Metrics[Profit],Derived_Metrics[Customer ID],Derived_Metrics[[#This Row],[Customer ID]])</f>
        <v>-221.39399999999998</v>
      </c>
      <c r="F700" s="5">
        <f>_xlfn.PERCENTRANK.INC(Derived_Metrics[Customer Revenue],Derived_Metrics[[#This Row],[Customer Revenue]])</f>
        <v>0.88800000000000001</v>
      </c>
      <c r="G700" s="5" t="str" cm="1">
        <f t="array" ref="G700">_xlfn.IFS(Derived_Metrics[[#This Row],[Customer Revenue Percentile]]&gt;=0.8,"High Value",Derived_Metrics[[#This Row],[Customer Revenue Percentile]]&gt;=0.4,"Medium Value",TRUE,"Low Value")</f>
        <v>High Value</v>
      </c>
      <c r="H700" s="12">
        <f>_xlfn.RANK.EQ(Derived_Metrics[[#This Row],[Customer Revenue]],Derived_Metrics[Customer Revenue],0)</f>
        <v>233</v>
      </c>
      <c r="I700" s="15">
        <f>Derived_Metrics[[#This Row],[Customer Revenue]]/SUM(Derived_Metrics[Customer Revenue])</f>
        <v>1.0661141704974904E-3</v>
      </c>
      <c r="J700" t="s">
        <v>2168</v>
      </c>
      <c r="K700" s="5">
        <f>SUMIFS(Derived_Metrics[Revenue],Derived_Metrics[Product ID],Derived_Metrics[[#This Row],[Product ID]])</f>
        <v>16243.099999999999</v>
      </c>
      <c r="L700" s="5">
        <f>SUMIFS(Derived_Metrics[Profit],Derived_Metrics[Product ID],Derived_Metrics[[#This Row],[Product ID]])</f>
        <v>-530.0379999999999</v>
      </c>
      <c r="M700" s="5" t="str">
        <f>IF(AND(Derived_Metrics[[#This Row],[Product Revenue]]&gt;AVERAGE(Derived_Metrics[Product Revenue]),Derived_Metrics[[#This Row],[Product Profit]]&lt;0),"high sales Low Profit","Normal")</f>
        <v>high sales Low Profit</v>
      </c>
      <c r="N700">
        <v>341.96</v>
      </c>
      <c r="O700">
        <v>5</v>
      </c>
      <c r="P700">
        <v>0.6</v>
      </c>
      <c r="Q700">
        <v>-427.45</v>
      </c>
      <c r="R700">
        <f>Derived_Metrics[[#This Row],[Selling Price]]*Derived_Metrics[[#This Row],[Quantity]]</f>
        <v>1709.8</v>
      </c>
      <c r="S700" s="2">
        <f>IF(Derived_Metrics[[#This Row],[Revenue]]=0,0,Derived_Metrics[[#This Row],[Profit]]/Derived_Metrics[[#This Row],[Revenue]])</f>
        <v>-0.25</v>
      </c>
      <c r="T700" t="str">
        <f>IF(Derived_Metrics[[#This Row],[Profit]]&lt;0, "Loss","Profit")</f>
        <v>Loss</v>
      </c>
      <c r="U700" s="5">
        <f>Derived_Metrics[[#This Row],[Selling Price]]*Derived_Metrics[[#This Row],[Quantity]]*Derived_Metrics[[#This Row],[Discount]]</f>
        <v>1025.8799999999999</v>
      </c>
      <c r="V700" t="str">
        <f>IF(Derived_Metrics[[#This Row],[Discount]]&gt;0,"Discount Applied","No Discount")</f>
        <v>Discount Applied</v>
      </c>
      <c r="W700" t="str">
        <f>IF(Derived_Metrics[[#This Row],[Discount]]&gt;0.3,"High Discount","Low Discount")</f>
        <v>High Discount</v>
      </c>
      <c r="X700" s="13">
        <f>SUMIFS(Derived_Metrics[Customer_Revenue_Share],Derived_Metrics[Customee_ Revenue _Rank],"&lt;="&amp;Derived_Metrics[[#This Row],[Customee_ Revenue _Rank]])</f>
        <v>0.41709813596560386</v>
      </c>
      <c r="Y700" t="str">
        <f>IF(Derived_Metrics[[#This Row],[Cumulative_Revenue_%]]&lt;=0.8,"Top 80% Revenue","Remaining 20% Revenue")</f>
        <v>Top 80% Revenue</v>
      </c>
    </row>
    <row r="701" spans="1:25" x14ac:dyDescent="0.25">
      <c r="A701" t="s">
        <v>2827</v>
      </c>
      <c r="B701" s="1">
        <v>41993</v>
      </c>
      <c r="C701" t="s">
        <v>2829</v>
      </c>
      <c r="D701" s="4">
        <f>SUMIFS(Derived_Metrics[Revenue],Derived_Metrics[Customer ID],Derived_Metrics[[#This Row],[Customer ID]])</f>
        <v>2871.866</v>
      </c>
      <c r="E701" s="4">
        <f>SUMIFS(Derived_Metrics[Profit],Derived_Metrics[Customer ID],Derived_Metrics[[#This Row],[Customer ID]])</f>
        <v>-78.452399999999997</v>
      </c>
      <c r="F701" s="5">
        <f>_xlfn.PERCENTRANK.INC(Derived_Metrics[Customer Revenue],Derived_Metrics[[#This Row],[Customer Revenue]])</f>
        <v>0.375</v>
      </c>
      <c r="G701" s="5" t="str" cm="1">
        <f t="array" ref="G701">_xlfn.IFS(Derived_Metrics[[#This Row],[Customer Revenue Percentile]]&gt;=0.8,"High Value",Derived_Metrics[[#This Row],[Customer Revenue Percentile]]&gt;=0.4,"Medium Value",TRUE,"Low Value")</f>
        <v>Low Value</v>
      </c>
      <c r="H701" s="12">
        <f>_xlfn.RANK.EQ(Derived_Metrics[[#This Row],[Customer Revenue]],Derived_Metrics[Customer Revenue],0)</f>
        <v>1323</v>
      </c>
      <c r="I701" s="15">
        <f>Derived_Metrics[[#This Row],[Customer Revenue]]/SUM(Derived_Metrics[Customer Revenue])</f>
        <v>1.8433955965492101E-4</v>
      </c>
      <c r="J701" t="s">
        <v>265</v>
      </c>
      <c r="K701" s="5">
        <f>SUMIFS(Derived_Metrics[Revenue],Derived_Metrics[Product ID],Derived_Metrics[[#This Row],[Product ID]])</f>
        <v>58029.619999999995</v>
      </c>
      <c r="L701" s="5">
        <f>SUMIFS(Derived_Metrics[Profit],Derived_Metrics[Product ID],Derived_Metrics[[#This Row],[Product ID]])</f>
        <v>1179.3740000000003</v>
      </c>
      <c r="M701" s="5" t="str">
        <f>IF(AND(Derived_Metrics[[#This Row],[Product Revenue]]&gt;AVERAGE(Derived_Metrics[Product Revenue]),Derived_Metrics[[#This Row],[Product Profit]]&lt;0),"high sales Low Profit","Normal")</f>
        <v>Normal</v>
      </c>
      <c r="N701">
        <v>662.88</v>
      </c>
      <c r="O701">
        <v>3</v>
      </c>
      <c r="P701">
        <v>0.2</v>
      </c>
      <c r="Q701">
        <v>74.573999999999998</v>
      </c>
      <c r="R701">
        <f>Derived_Metrics[[#This Row],[Selling Price]]*Derived_Metrics[[#This Row],[Quantity]]</f>
        <v>1988.6399999999999</v>
      </c>
      <c r="S701" s="2">
        <f>IF(Derived_Metrics[[#This Row],[Revenue]]=0,0,Derived_Metrics[[#This Row],[Profit]]/Derived_Metrics[[#This Row],[Revenue]])</f>
        <v>3.7499999999999999E-2</v>
      </c>
      <c r="T701" t="str">
        <f>IF(Derived_Metrics[[#This Row],[Profit]]&lt;0, "Loss","Profit")</f>
        <v>Profit</v>
      </c>
      <c r="U701" s="5">
        <f>Derived_Metrics[[#This Row],[Selling Price]]*Derived_Metrics[[#This Row],[Quantity]]*Derived_Metrics[[#This Row],[Discount]]</f>
        <v>397.72800000000001</v>
      </c>
      <c r="V701" t="str">
        <f>IF(Derived_Metrics[[#This Row],[Discount]]&gt;0,"Discount Applied","No Discount")</f>
        <v>Discount Applied</v>
      </c>
      <c r="W701" t="str">
        <f>IF(Derived_Metrics[[#This Row],[Discount]]&gt;0.3,"High Discount","Low Discount")</f>
        <v>Low Discount</v>
      </c>
      <c r="X701" s="13">
        <f>SUMIFS(Derived_Metrics[Customer_Revenue_Share],Derived_Metrics[Customee_ Revenue _Rank],"&lt;="&amp;Derived_Metrics[[#This Row],[Customee_ Revenue _Rank]])</f>
        <v>0.93560284472955901</v>
      </c>
      <c r="Y701" t="str">
        <f>IF(Derived_Metrics[[#This Row],[Cumulative_Revenue_%]]&lt;=0.8,"Top 80% Revenue","Remaining 20% Revenue")</f>
        <v>Remaining 20% Revenue</v>
      </c>
    </row>
    <row r="702" spans="1:25" x14ac:dyDescent="0.25">
      <c r="A702" t="s">
        <v>2831</v>
      </c>
      <c r="B702" s="1">
        <v>42208</v>
      </c>
      <c r="C702" t="s">
        <v>2833</v>
      </c>
      <c r="D702" s="4">
        <f>SUMIFS(Derived_Metrics[Revenue],Derived_Metrics[Customer ID],Derived_Metrics[[#This Row],[Customer ID]])</f>
        <v>2433.2800000000002</v>
      </c>
      <c r="E702" s="4">
        <f>SUMIFS(Derived_Metrics[Profit],Derived_Metrics[Customer ID],Derived_Metrics[[#This Row],[Customer ID]])</f>
        <v>231.2114</v>
      </c>
      <c r="F702" s="5">
        <f>_xlfn.PERCENTRANK.INC(Derived_Metrics[Customer Revenue],Derived_Metrics[[#This Row],[Customer Revenue]])</f>
        <v>0.33900000000000002</v>
      </c>
      <c r="G702" s="5" t="str" cm="1">
        <f t="array" ref="G702">_xlfn.IFS(Derived_Metrics[[#This Row],[Customer Revenue Percentile]]&gt;=0.8,"High Value",Derived_Metrics[[#This Row],[Customer Revenue Percentile]]&gt;=0.4,"Medium Value",TRUE,"Low Value")</f>
        <v>Low Value</v>
      </c>
      <c r="H702" s="12">
        <f>_xlfn.RANK.EQ(Derived_Metrics[[#This Row],[Customer Revenue]],Derived_Metrics[Customer Revenue],0)</f>
        <v>1398</v>
      </c>
      <c r="I702" s="15">
        <f>Derived_Metrics[[#This Row],[Customer Revenue]]/SUM(Derived_Metrics[Customer Revenue])</f>
        <v>1.5618756714872012E-4</v>
      </c>
      <c r="J702" t="s">
        <v>850</v>
      </c>
      <c r="K702" s="5">
        <f>SUMIFS(Derived_Metrics[Revenue],Derived_Metrics[Product ID],Derived_Metrics[[#This Row],[Product ID]])</f>
        <v>4826.456000000001</v>
      </c>
      <c r="L702" s="5">
        <f>SUMIFS(Derived_Metrics[Profit],Derived_Metrics[Product ID],Derived_Metrics[[#This Row],[Product ID]])</f>
        <v>340.51420000000002</v>
      </c>
      <c r="M702" s="5" t="str">
        <f>IF(AND(Derived_Metrics[[#This Row],[Product Revenue]]&gt;AVERAGE(Derived_Metrics[Product Revenue]),Derived_Metrics[[#This Row],[Product Profit]]&lt;0),"high sales Low Profit","Normal")</f>
        <v>Normal</v>
      </c>
      <c r="N702">
        <v>128.82</v>
      </c>
      <c r="O702">
        <v>3</v>
      </c>
      <c r="P702">
        <v>0</v>
      </c>
      <c r="Q702">
        <v>50.239800000000002</v>
      </c>
      <c r="R702">
        <f>Derived_Metrics[[#This Row],[Selling Price]]*Derived_Metrics[[#This Row],[Quantity]]</f>
        <v>386.46</v>
      </c>
      <c r="S702" s="2">
        <f>IF(Derived_Metrics[[#This Row],[Revenue]]=0,0,Derived_Metrics[[#This Row],[Profit]]/Derived_Metrics[[#This Row],[Revenue]])</f>
        <v>0.13</v>
      </c>
      <c r="T702" t="str">
        <f>IF(Derived_Metrics[[#This Row],[Profit]]&lt;0, "Loss","Profit")</f>
        <v>Profit</v>
      </c>
      <c r="U702" s="5">
        <f>Derived_Metrics[[#This Row],[Selling Price]]*Derived_Metrics[[#This Row],[Quantity]]*Derived_Metrics[[#This Row],[Discount]]</f>
        <v>0</v>
      </c>
      <c r="V702" t="str">
        <f>IF(Derived_Metrics[[#This Row],[Discount]]&gt;0,"Discount Applied","No Discount")</f>
        <v>No Discount</v>
      </c>
      <c r="W702" t="str">
        <f>IF(Derived_Metrics[[#This Row],[Discount]]&gt;0.3,"High Discount","Low Discount")</f>
        <v>Low Discount</v>
      </c>
      <c r="X702" s="13">
        <f>SUMIFS(Derived_Metrics[Customer_Revenue_Share],Derived_Metrics[Customee_ Revenue _Rank],"&lt;="&amp;Derived_Metrics[[#This Row],[Customee_ Revenue _Rank]])</f>
        <v>0.94821487318425912</v>
      </c>
      <c r="Y702" t="str">
        <f>IF(Derived_Metrics[[#This Row],[Cumulative_Revenue_%]]&lt;=0.8,"Top 80% Revenue","Remaining 20% Revenue")</f>
        <v>Remaining 20% Revenue</v>
      </c>
    </row>
    <row r="703" spans="1:25" x14ac:dyDescent="0.25">
      <c r="A703" t="s">
        <v>2835</v>
      </c>
      <c r="B703" s="1">
        <v>43083</v>
      </c>
      <c r="C703" t="s">
        <v>1472</v>
      </c>
      <c r="D703" s="4">
        <f>SUMIFS(Derived_Metrics[Revenue],Derived_Metrics[Customer ID],Derived_Metrics[[#This Row],[Customer ID]])</f>
        <v>728.38400000000001</v>
      </c>
      <c r="E703" s="4">
        <f>SUMIFS(Derived_Metrics[Profit],Derived_Metrics[Customer ID],Derived_Metrics[[#This Row],[Customer ID]])</f>
        <v>-36.07</v>
      </c>
      <c r="F703" s="5">
        <f>_xlfn.PERCENTRANK.INC(Derived_Metrics[Customer Revenue],Derived_Metrics[[#This Row],[Customer Revenue]])</f>
        <v>0.12</v>
      </c>
      <c r="G703" s="5" t="str" cm="1">
        <f t="array" ref="G703">_xlfn.IFS(Derived_Metrics[[#This Row],[Customer Revenue Percentile]]&gt;=0.8,"High Value",Derived_Metrics[[#This Row],[Customer Revenue Percentile]]&gt;=0.4,"Medium Value",TRUE,"Low Value")</f>
        <v>Low Value</v>
      </c>
      <c r="H703" s="12">
        <f>_xlfn.RANK.EQ(Derived_Metrics[[#This Row],[Customer Revenue]],Derived_Metrics[Customer Revenue],0)</f>
        <v>1863</v>
      </c>
      <c r="I703" s="15">
        <f>Derived_Metrics[[#This Row],[Customer Revenue]]/SUM(Derived_Metrics[Customer Revenue])</f>
        <v>4.675356921934728E-5</v>
      </c>
      <c r="J703" t="s">
        <v>2837</v>
      </c>
      <c r="K703" s="5">
        <f>SUMIFS(Derived_Metrics[Revenue],Derived_Metrics[Product ID],Derived_Metrics[[#This Row],[Product ID]])</f>
        <v>149.352</v>
      </c>
      <c r="L703" s="5">
        <f>SUMIFS(Derived_Metrics[Profit],Derived_Metrics[Product ID],Derived_Metrics[[#This Row],[Product ID]])</f>
        <v>14.224</v>
      </c>
      <c r="M703" s="5" t="str">
        <f>IF(AND(Derived_Metrics[[#This Row],[Product Revenue]]&gt;AVERAGE(Derived_Metrics[Product Revenue]),Derived_Metrics[[#This Row],[Product Profit]]&lt;0),"high sales Low Profit","Normal")</f>
        <v>Normal</v>
      </c>
      <c r="N703">
        <v>2.032</v>
      </c>
      <c r="O703">
        <v>1</v>
      </c>
      <c r="P703">
        <v>0.6</v>
      </c>
      <c r="Q703">
        <v>-1.3208</v>
      </c>
      <c r="R703">
        <f>Derived_Metrics[[#This Row],[Selling Price]]*Derived_Metrics[[#This Row],[Quantity]]</f>
        <v>2.032</v>
      </c>
      <c r="S703" s="2">
        <f>IF(Derived_Metrics[[#This Row],[Revenue]]=0,0,Derived_Metrics[[#This Row],[Profit]]/Derived_Metrics[[#This Row],[Revenue]])</f>
        <v>-0.65</v>
      </c>
      <c r="T703" t="str">
        <f>IF(Derived_Metrics[[#This Row],[Profit]]&lt;0, "Loss","Profit")</f>
        <v>Loss</v>
      </c>
      <c r="U703" s="5">
        <f>Derived_Metrics[[#This Row],[Selling Price]]*Derived_Metrics[[#This Row],[Quantity]]*Derived_Metrics[[#This Row],[Discount]]</f>
        <v>1.2192000000000001</v>
      </c>
      <c r="V703" t="str">
        <f>IF(Derived_Metrics[[#This Row],[Discount]]&gt;0,"Discount Applied","No Discount")</f>
        <v>Discount Applied</v>
      </c>
      <c r="W703" t="str">
        <f>IF(Derived_Metrics[[#This Row],[Discount]]&gt;0.3,"High Discount","Low Discount")</f>
        <v>High Discount</v>
      </c>
      <c r="X703" s="13">
        <f>SUMIFS(Derived_Metrics[Customer_Revenue_Share],Derived_Metrics[Customee_ Revenue _Rank],"&lt;="&amp;Derived_Metrics[[#This Row],[Customee_ Revenue _Rank]])</f>
        <v>0.99460734708007248</v>
      </c>
      <c r="Y703" t="str">
        <f>IF(Derived_Metrics[[#This Row],[Cumulative_Revenue_%]]&lt;=0.8,"Top 80% Revenue","Remaining 20% Revenue")</f>
        <v>Remaining 20% Revenue</v>
      </c>
    </row>
    <row r="704" spans="1:25" x14ac:dyDescent="0.25">
      <c r="A704" t="s">
        <v>2839</v>
      </c>
      <c r="B704" s="1">
        <v>42968</v>
      </c>
      <c r="C704" t="s">
        <v>2841</v>
      </c>
      <c r="D704" s="4">
        <f>SUMIFS(Derived_Metrics[Revenue],Derived_Metrics[Customer ID],Derived_Metrics[[#This Row],[Customer ID]])</f>
        <v>2588.1359999999991</v>
      </c>
      <c r="E704" s="4">
        <f>SUMIFS(Derived_Metrics[Profit],Derived_Metrics[Customer ID],Derived_Metrics[[#This Row],[Customer ID]])</f>
        <v>65.246600000000001</v>
      </c>
      <c r="F704" s="5">
        <f>_xlfn.PERCENTRANK.INC(Derived_Metrics[Customer Revenue],Derived_Metrics[[#This Row],[Customer Revenue]])</f>
        <v>0.35499999999999998</v>
      </c>
      <c r="G704" s="5" t="str" cm="1">
        <f t="array" ref="G704">_xlfn.IFS(Derived_Metrics[[#This Row],[Customer Revenue Percentile]]&gt;=0.8,"High Value",Derived_Metrics[[#This Row],[Customer Revenue Percentile]]&gt;=0.4,"Medium Value",TRUE,"Low Value")</f>
        <v>Low Value</v>
      </c>
      <c r="H704" s="12">
        <f>_xlfn.RANK.EQ(Derived_Metrics[[#This Row],[Customer Revenue]],Derived_Metrics[Customer Revenue],0)</f>
        <v>1364</v>
      </c>
      <c r="I704" s="15">
        <f>Derived_Metrics[[#This Row],[Customer Revenue]]/SUM(Derived_Metrics[Customer Revenue])</f>
        <v>1.6612747620085633E-4</v>
      </c>
      <c r="J704" t="s">
        <v>2843</v>
      </c>
      <c r="K704" s="5">
        <f>SUMIFS(Derived_Metrics[Revenue],Derived_Metrics[Product ID],Derived_Metrics[[#This Row],[Product ID]])</f>
        <v>1740.9279999999999</v>
      </c>
      <c r="L704" s="5">
        <f>SUMIFS(Derived_Metrics[Profit],Derived_Metrics[Product ID],Derived_Metrics[[#This Row],[Product ID]])</f>
        <v>-129.91999999999999</v>
      </c>
      <c r="M704" s="5" t="str">
        <f>IF(AND(Derived_Metrics[[#This Row],[Product Revenue]]&gt;AVERAGE(Derived_Metrics[Product Revenue]),Derived_Metrics[[#This Row],[Product Profit]]&lt;0),"high sales Low Profit","Normal")</f>
        <v>Normal</v>
      </c>
      <c r="N704">
        <v>129.91999999999999</v>
      </c>
      <c r="O704">
        <v>4</v>
      </c>
      <c r="P704">
        <v>0</v>
      </c>
      <c r="Q704">
        <v>10.393599999999999</v>
      </c>
      <c r="R704">
        <f>Derived_Metrics[[#This Row],[Selling Price]]*Derived_Metrics[[#This Row],[Quantity]]</f>
        <v>519.67999999999995</v>
      </c>
      <c r="S704" s="2">
        <f>IF(Derived_Metrics[[#This Row],[Revenue]]=0,0,Derived_Metrics[[#This Row],[Profit]]/Derived_Metrics[[#This Row],[Revenue]])</f>
        <v>0.02</v>
      </c>
      <c r="T704" t="str">
        <f>IF(Derived_Metrics[[#This Row],[Profit]]&lt;0, "Loss","Profit")</f>
        <v>Profit</v>
      </c>
      <c r="U704" s="5">
        <f>Derived_Metrics[[#This Row],[Selling Price]]*Derived_Metrics[[#This Row],[Quantity]]*Derived_Metrics[[#This Row],[Discount]]</f>
        <v>0</v>
      </c>
      <c r="V704" t="str">
        <f>IF(Derived_Metrics[[#This Row],[Discount]]&gt;0,"Discount Applied","No Discount")</f>
        <v>No Discount</v>
      </c>
      <c r="W704" t="str">
        <f>IF(Derived_Metrics[[#This Row],[Discount]]&gt;0.3,"High Discount","Low Discount")</f>
        <v>Low Discount</v>
      </c>
      <c r="X704" s="13">
        <f>SUMIFS(Derived_Metrics[Customer_Revenue_Share],Derived_Metrics[Customee_ Revenue _Rank],"&lt;="&amp;Derived_Metrics[[#This Row],[Customee_ Revenue _Rank]])</f>
        <v>0.94292814235276667</v>
      </c>
      <c r="Y704" t="str">
        <f>IF(Derived_Metrics[[#This Row],[Cumulative_Revenue_%]]&lt;=0.8,"Top 80% Revenue","Remaining 20% Revenue")</f>
        <v>Remaining 20% Revenue</v>
      </c>
    </row>
    <row r="705" spans="1:25" x14ac:dyDescent="0.25">
      <c r="A705" t="s">
        <v>2839</v>
      </c>
      <c r="B705" s="1">
        <v>42968</v>
      </c>
      <c r="C705" t="s">
        <v>2841</v>
      </c>
      <c r="D705" s="4">
        <f>SUMIFS(Derived_Metrics[Revenue],Derived_Metrics[Customer ID],Derived_Metrics[[#This Row],[Customer ID]])</f>
        <v>2588.1359999999991</v>
      </c>
      <c r="E705" s="4">
        <f>SUMIFS(Derived_Metrics[Profit],Derived_Metrics[Customer ID],Derived_Metrics[[#This Row],[Customer ID]])</f>
        <v>65.246600000000001</v>
      </c>
      <c r="F705" s="5">
        <f>_xlfn.PERCENTRANK.INC(Derived_Metrics[Customer Revenue],Derived_Metrics[[#This Row],[Customer Revenue]])</f>
        <v>0.35499999999999998</v>
      </c>
      <c r="G705" s="5" t="str" cm="1">
        <f t="array" ref="G705">_xlfn.IFS(Derived_Metrics[[#This Row],[Customer Revenue Percentile]]&gt;=0.8,"High Value",Derived_Metrics[[#This Row],[Customer Revenue Percentile]]&gt;=0.4,"Medium Value",TRUE,"Low Value")</f>
        <v>Low Value</v>
      </c>
      <c r="H705" s="12">
        <f>_xlfn.RANK.EQ(Derived_Metrics[[#This Row],[Customer Revenue]],Derived_Metrics[Customer Revenue],0)</f>
        <v>1364</v>
      </c>
      <c r="I705" s="15">
        <f>Derived_Metrics[[#This Row],[Customer Revenue]]/SUM(Derived_Metrics[Customer Revenue])</f>
        <v>1.6612747620085633E-4</v>
      </c>
      <c r="J705" t="s">
        <v>57</v>
      </c>
      <c r="K705" s="5">
        <f>SUMIFS(Derived_Metrics[Revenue],Derived_Metrics[Product ID],Derived_Metrics[[#This Row],[Product ID]])</f>
        <v>26422.155000000002</v>
      </c>
      <c r="L705" s="5">
        <f>SUMIFS(Derived_Metrics[Profit],Derived_Metrics[Product ID],Derived_Metrics[[#This Row],[Product ID]])</f>
        <v>-450.24300000000011</v>
      </c>
      <c r="M705" s="5" t="str">
        <f>IF(AND(Derived_Metrics[[#This Row],[Product Revenue]]&gt;AVERAGE(Derived_Metrics[Product Revenue]),Derived_Metrics[[#This Row],[Product Profit]]&lt;0),"high sales Low Profit","Normal")</f>
        <v>high sales Low Profit</v>
      </c>
      <c r="N705">
        <v>568.72799999999995</v>
      </c>
      <c r="O705">
        <v>3</v>
      </c>
      <c r="P705">
        <v>0.2</v>
      </c>
      <c r="Q705">
        <v>28.436399999999999</v>
      </c>
      <c r="R705">
        <f>Derived_Metrics[[#This Row],[Selling Price]]*Derived_Metrics[[#This Row],[Quantity]]</f>
        <v>1706.1839999999997</v>
      </c>
      <c r="S705" s="2">
        <f>IF(Derived_Metrics[[#This Row],[Revenue]]=0,0,Derived_Metrics[[#This Row],[Profit]]/Derived_Metrics[[#This Row],[Revenue]])</f>
        <v>1.666666666666667E-2</v>
      </c>
      <c r="T705" t="str">
        <f>IF(Derived_Metrics[[#This Row],[Profit]]&lt;0, "Loss","Profit")</f>
        <v>Profit</v>
      </c>
      <c r="U705" s="5">
        <f>Derived_Metrics[[#This Row],[Selling Price]]*Derived_Metrics[[#This Row],[Quantity]]*Derived_Metrics[[#This Row],[Discount]]</f>
        <v>341.23679999999996</v>
      </c>
      <c r="V705" t="str">
        <f>IF(Derived_Metrics[[#This Row],[Discount]]&gt;0,"Discount Applied","No Discount")</f>
        <v>Discount Applied</v>
      </c>
      <c r="W705" t="str">
        <f>IF(Derived_Metrics[[#This Row],[Discount]]&gt;0.3,"High Discount","Low Discount")</f>
        <v>Low Discount</v>
      </c>
      <c r="X705" s="13">
        <f>SUMIFS(Derived_Metrics[Customer_Revenue_Share],Derived_Metrics[Customee_ Revenue _Rank],"&lt;="&amp;Derived_Metrics[[#This Row],[Customee_ Revenue _Rank]])</f>
        <v>0.94292814235276667</v>
      </c>
      <c r="Y705" t="str">
        <f>IF(Derived_Metrics[[#This Row],[Cumulative_Revenue_%]]&lt;=0.8,"Top 80% Revenue","Remaining 20% Revenue")</f>
        <v>Remaining 20% Revenue</v>
      </c>
    </row>
    <row r="706" spans="1:25" x14ac:dyDescent="0.25">
      <c r="A706" t="s">
        <v>2845</v>
      </c>
      <c r="B706" s="1">
        <v>42609</v>
      </c>
      <c r="C706" t="s">
        <v>120</v>
      </c>
      <c r="D706" s="4">
        <f>SUMIFS(Derived_Metrics[Revenue],Derived_Metrics[Customer ID],Derived_Metrics[[#This Row],[Customer ID]])</f>
        <v>1841.6650000000002</v>
      </c>
      <c r="E706" s="4">
        <f>SUMIFS(Derived_Metrics[Profit],Derived_Metrics[Customer ID],Derived_Metrics[[#This Row],[Customer ID]])</f>
        <v>28.064999999999998</v>
      </c>
      <c r="F706" s="5">
        <f>_xlfn.PERCENTRANK.INC(Derived_Metrics[Customer Revenue],Derived_Metrics[[#This Row],[Customer Revenue]])</f>
        <v>0.26300000000000001</v>
      </c>
      <c r="G706" s="5" t="str" cm="1">
        <f t="array" ref="G706">_xlfn.IFS(Derived_Metrics[[#This Row],[Customer Revenue Percentile]]&gt;=0.8,"High Value",Derived_Metrics[[#This Row],[Customer Revenue Percentile]]&gt;=0.4,"Medium Value",TRUE,"Low Value")</f>
        <v>Low Value</v>
      </c>
      <c r="H706" s="12">
        <f>_xlfn.RANK.EQ(Derived_Metrics[[#This Row],[Customer Revenue]],Derived_Metrics[Customer Revenue],0)</f>
        <v>1562</v>
      </c>
      <c r="I706" s="15">
        <f>Derived_Metrics[[#This Row],[Customer Revenue]]/SUM(Derived_Metrics[Customer Revenue])</f>
        <v>1.1821293720942416E-4</v>
      </c>
      <c r="J706" t="s">
        <v>1733</v>
      </c>
      <c r="K706" s="5">
        <f>SUMIFS(Derived_Metrics[Revenue],Derived_Metrics[Product ID],Derived_Metrics[[#This Row],[Product ID]])</f>
        <v>15410.744999999999</v>
      </c>
      <c r="L706" s="5">
        <f>SUMIFS(Derived_Metrics[Profit],Derived_Metrics[Product ID],Derived_Metrics[[#This Row],[Product ID]])</f>
        <v>608.04300000000001</v>
      </c>
      <c r="M706" s="5" t="str">
        <f>IF(AND(Derived_Metrics[[#This Row],[Product Revenue]]&gt;AVERAGE(Derived_Metrics[Product Revenue]),Derived_Metrics[[#This Row],[Product Profit]]&lt;0),"high sales Low Profit","Normal")</f>
        <v>Normal</v>
      </c>
      <c r="N706">
        <v>244.61500000000001</v>
      </c>
      <c r="O706">
        <v>1</v>
      </c>
      <c r="P706">
        <v>0.3</v>
      </c>
      <c r="Q706">
        <v>20.966999999999999</v>
      </c>
      <c r="R706">
        <f>Derived_Metrics[[#This Row],[Selling Price]]*Derived_Metrics[[#This Row],[Quantity]]</f>
        <v>244.61500000000001</v>
      </c>
      <c r="S706" s="2">
        <f>IF(Derived_Metrics[[#This Row],[Revenue]]=0,0,Derived_Metrics[[#This Row],[Profit]]/Derived_Metrics[[#This Row],[Revenue]])</f>
        <v>8.5714285714285701E-2</v>
      </c>
      <c r="T706" t="str">
        <f>IF(Derived_Metrics[[#This Row],[Profit]]&lt;0, "Loss","Profit")</f>
        <v>Profit</v>
      </c>
      <c r="U706" s="5">
        <f>Derived_Metrics[[#This Row],[Selling Price]]*Derived_Metrics[[#This Row],[Quantity]]*Derived_Metrics[[#This Row],[Discount]]</f>
        <v>73.384500000000003</v>
      </c>
      <c r="V706" t="str">
        <f>IF(Derived_Metrics[[#This Row],[Discount]]&gt;0,"Discount Applied","No Discount")</f>
        <v>Discount Applied</v>
      </c>
      <c r="W706" t="str">
        <f>IF(Derived_Metrics[[#This Row],[Discount]]&gt;0.3,"High Discount","Low Discount")</f>
        <v>Low Discount</v>
      </c>
      <c r="X706" s="13">
        <f>SUMIFS(Derived_Metrics[Customer_Revenue_Share],Derived_Metrics[Customee_ Revenue _Rank],"&lt;="&amp;Derived_Metrics[[#This Row],[Customee_ Revenue _Rank]])</f>
        <v>0.97054700542091799</v>
      </c>
      <c r="Y706" t="str">
        <f>IF(Derived_Metrics[[#This Row],[Cumulative_Revenue_%]]&lt;=0.8,"Top 80% Revenue","Remaining 20% Revenue")</f>
        <v>Remaining 20% Revenue</v>
      </c>
    </row>
    <row r="707" spans="1:25" x14ac:dyDescent="0.25">
      <c r="A707" t="s">
        <v>2848</v>
      </c>
      <c r="B707" s="1">
        <v>41905</v>
      </c>
      <c r="C707" t="s">
        <v>990</v>
      </c>
      <c r="D707" s="4">
        <f>SUMIFS(Derived_Metrics[Revenue],Derived_Metrics[Customer ID],Derived_Metrics[[#This Row],[Customer ID]])</f>
        <v>2099.1289999999999</v>
      </c>
      <c r="E707" s="4">
        <f>SUMIFS(Derived_Metrics[Profit],Derived_Metrics[Customer ID],Derived_Metrics[[#This Row],[Customer ID]])</f>
        <v>49.065400000000004</v>
      </c>
      <c r="F707" s="5">
        <f>_xlfn.PERCENTRANK.INC(Derived_Metrics[Customer Revenue],Derived_Metrics[[#This Row],[Customer Revenue]])</f>
        <v>0.28899999999999998</v>
      </c>
      <c r="G707" s="5" t="str" cm="1">
        <f t="array" ref="G707">_xlfn.IFS(Derived_Metrics[[#This Row],[Customer Revenue Percentile]]&gt;=0.8,"High Value",Derived_Metrics[[#This Row],[Customer Revenue Percentile]]&gt;=0.4,"Medium Value",TRUE,"Low Value")</f>
        <v>Low Value</v>
      </c>
      <c r="H707" s="12">
        <f>_xlfn.RANK.EQ(Derived_Metrics[[#This Row],[Customer Revenue]],Derived_Metrics[Customer Revenue],0)</f>
        <v>1505</v>
      </c>
      <c r="I707" s="15">
        <f>Derived_Metrics[[#This Row],[Customer Revenue]]/SUM(Derived_Metrics[Customer Revenue])</f>
        <v>1.3473905659904559E-4</v>
      </c>
      <c r="J707" t="s">
        <v>2851</v>
      </c>
      <c r="K707" s="5">
        <f>SUMIFS(Derived_Metrics[Revenue],Derived_Metrics[Product ID],Derived_Metrics[[#This Row],[Product ID]])</f>
        <v>13960.517</v>
      </c>
      <c r="L707" s="5">
        <f>SUMIFS(Derived_Metrics[Profit],Derived_Metrics[Product ID],Derived_Metrics[[#This Row],[Product ID]])</f>
        <v>410.35199999999998</v>
      </c>
      <c r="M707" s="5" t="str">
        <f>IF(AND(Derived_Metrics[[#This Row],[Product Revenue]]&gt;AVERAGE(Derived_Metrics[Product Revenue]),Derived_Metrics[[#This Row],[Product Profit]]&lt;0),"high sales Low Profit","Normal")</f>
        <v>Normal</v>
      </c>
      <c r="N707">
        <v>435.99900000000002</v>
      </c>
      <c r="O707">
        <v>3</v>
      </c>
      <c r="P707">
        <v>0.15</v>
      </c>
      <c r="Q707">
        <v>20.517600000000002</v>
      </c>
      <c r="R707">
        <f>Derived_Metrics[[#This Row],[Selling Price]]*Derived_Metrics[[#This Row],[Quantity]]</f>
        <v>1307.9970000000001</v>
      </c>
      <c r="S707" s="2">
        <f>IF(Derived_Metrics[[#This Row],[Revenue]]=0,0,Derived_Metrics[[#This Row],[Profit]]/Derived_Metrics[[#This Row],[Revenue]])</f>
        <v>1.5686274509803921E-2</v>
      </c>
      <c r="T707" t="str">
        <f>IF(Derived_Metrics[[#This Row],[Profit]]&lt;0, "Loss","Profit")</f>
        <v>Profit</v>
      </c>
      <c r="U707" s="5">
        <f>Derived_Metrics[[#This Row],[Selling Price]]*Derived_Metrics[[#This Row],[Quantity]]*Derived_Metrics[[#This Row],[Discount]]</f>
        <v>196.19955000000002</v>
      </c>
      <c r="V707" t="str">
        <f>IF(Derived_Metrics[[#This Row],[Discount]]&gt;0,"Discount Applied","No Discount")</f>
        <v>Discount Applied</v>
      </c>
      <c r="W707" t="str">
        <f>IF(Derived_Metrics[[#This Row],[Discount]]&gt;0.3,"High Discount","Low Discount")</f>
        <v>Low Discount</v>
      </c>
      <c r="X707" s="13">
        <f>SUMIFS(Derived_Metrics[Customer_Revenue_Share],Derived_Metrics[Customee_ Revenue _Rank],"&lt;="&amp;Derived_Metrics[[#This Row],[Customee_ Revenue _Rank]])</f>
        <v>0.96343941162723035</v>
      </c>
      <c r="Y707" t="str">
        <f>IF(Derived_Metrics[[#This Row],[Cumulative_Revenue_%]]&lt;=0.8,"Top 80% Revenue","Remaining 20% Revenue")</f>
        <v>Remaining 20% Revenue</v>
      </c>
    </row>
    <row r="708" spans="1:25" x14ac:dyDescent="0.25">
      <c r="A708" t="s">
        <v>2853</v>
      </c>
      <c r="B708" s="1">
        <v>41839</v>
      </c>
      <c r="C708" t="s">
        <v>2855</v>
      </c>
      <c r="D708" s="4">
        <f>SUMIFS(Derived_Metrics[Revenue],Derived_Metrics[Customer ID],Derived_Metrics[[#This Row],[Customer ID]])</f>
        <v>70.56</v>
      </c>
      <c r="E708" s="4">
        <f>SUMIFS(Derived_Metrics[Profit],Derived_Metrics[Customer ID],Derived_Metrics[[#This Row],[Customer ID]])</f>
        <v>-4.032</v>
      </c>
      <c r="F708" s="5">
        <f>_xlfn.PERCENTRANK.INC(Derived_Metrics[Customer Revenue],Derived_Metrics[[#This Row],[Customer Revenue]])</f>
        <v>1.2999999999999999E-2</v>
      </c>
      <c r="G708" s="5" t="str" cm="1">
        <f t="array" ref="G708">_xlfn.IFS(Derived_Metrics[[#This Row],[Customer Revenue Percentile]]&gt;=0.8,"High Value",Derived_Metrics[[#This Row],[Customer Revenue Percentile]]&gt;=0.4,"Medium Value",TRUE,"Low Value")</f>
        <v>Low Value</v>
      </c>
      <c r="H708" s="12">
        <f>_xlfn.RANK.EQ(Derived_Metrics[[#This Row],[Customer Revenue]],Derived_Metrics[Customer Revenue],0)</f>
        <v>2093</v>
      </c>
      <c r="I708" s="15">
        <f>Derived_Metrics[[#This Row],[Customer Revenue]]/SUM(Derived_Metrics[Customer Revenue])</f>
        <v>4.5291108043520229E-6</v>
      </c>
      <c r="J708" t="s">
        <v>2858</v>
      </c>
      <c r="K708" s="5">
        <f>SUMIFS(Derived_Metrics[Revenue],Derived_Metrics[Product ID],Derived_Metrics[[#This Row],[Product ID]])</f>
        <v>5060.1600000000008</v>
      </c>
      <c r="L708" s="5">
        <f>SUMIFS(Derived_Metrics[Profit],Derived_Metrics[Product ID],Derived_Metrics[[#This Row],[Product ID]])</f>
        <v>-104.83200000000001</v>
      </c>
      <c r="M708" s="5" t="str">
        <f>IF(AND(Derived_Metrics[[#This Row],[Product Revenue]]&gt;AVERAGE(Derived_Metrics[Product Revenue]),Derived_Metrics[[#This Row],[Product Profit]]&lt;0),"high sales Low Profit","Normal")</f>
        <v>Normal</v>
      </c>
      <c r="N708">
        <v>70.56</v>
      </c>
      <c r="O708">
        <v>1</v>
      </c>
      <c r="P708">
        <v>0.3</v>
      </c>
      <c r="Q708">
        <v>-4.032</v>
      </c>
      <c r="R708">
        <f>Derived_Metrics[[#This Row],[Selling Price]]*Derived_Metrics[[#This Row],[Quantity]]</f>
        <v>70.56</v>
      </c>
      <c r="S708" s="2">
        <f>IF(Derived_Metrics[[#This Row],[Revenue]]=0,0,Derived_Metrics[[#This Row],[Profit]]/Derived_Metrics[[#This Row],[Revenue]])</f>
        <v>-5.7142857142857141E-2</v>
      </c>
      <c r="T708" t="str">
        <f>IF(Derived_Metrics[[#This Row],[Profit]]&lt;0, "Loss","Profit")</f>
        <v>Loss</v>
      </c>
      <c r="U708" s="5">
        <f>Derived_Metrics[[#This Row],[Selling Price]]*Derived_Metrics[[#This Row],[Quantity]]*Derived_Metrics[[#This Row],[Discount]]</f>
        <v>21.167999999999999</v>
      </c>
      <c r="V708" t="str">
        <f>IF(Derived_Metrics[[#This Row],[Discount]]&gt;0,"Discount Applied","No Discount")</f>
        <v>Discount Applied</v>
      </c>
      <c r="W708" t="str">
        <f>IF(Derived_Metrics[[#This Row],[Discount]]&gt;0.3,"High Discount","Low Discount")</f>
        <v>Low Discount</v>
      </c>
      <c r="X708" s="13">
        <f>SUMIFS(Derived_Metrics[Customer_Revenue_Share],Derived_Metrics[Customee_ Revenue _Rank],"&lt;="&amp;Derived_Metrics[[#This Row],[Customee_ Revenue _Rank]])</f>
        <v>0.99992776864199606</v>
      </c>
      <c r="Y708" t="str">
        <f>IF(Derived_Metrics[[#This Row],[Cumulative_Revenue_%]]&lt;=0.8,"Top 80% Revenue","Remaining 20% Revenue")</f>
        <v>Remaining 20% Revenue</v>
      </c>
    </row>
    <row r="709" spans="1:25" x14ac:dyDescent="0.25">
      <c r="A709" t="s">
        <v>2860</v>
      </c>
      <c r="B709" s="1">
        <v>42100</v>
      </c>
      <c r="C709" t="s">
        <v>1378</v>
      </c>
      <c r="D709" s="4">
        <f>SUMIFS(Derived_Metrics[Revenue],Derived_Metrics[Customer ID],Derived_Metrics[[#This Row],[Customer ID]])</f>
        <v>229.76</v>
      </c>
      <c r="E709" s="4">
        <f>SUMIFS(Derived_Metrics[Profit],Derived_Metrics[Customer ID],Derived_Metrics[[#This Row],[Customer ID]])</f>
        <v>16.3324</v>
      </c>
      <c r="F709" s="5">
        <f>_xlfn.PERCENTRANK.INC(Derived_Metrics[Customer Revenue],Derived_Metrics[[#This Row],[Customer Revenue]])</f>
        <v>4.3999999999999997E-2</v>
      </c>
      <c r="G709" s="5" t="str" cm="1">
        <f t="array" ref="G709">_xlfn.IFS(Derived_Metrics[[#This Row],[Customer Revenue Percentile]]&gt;=0.8,"High Value",Derived_Metrics[[#This Row],[Customer Revenue Percentile]]&gt;=0.4,"Medium Value",TRUE,"Low Value")</f>
        <v>Low Value</v>
      </c>
      <c r="H709" s="12">
        <f>_xlfn.RANK.EQ(Derived_Metrics[[#This Row],[Customer Revenue]],Derived_Metrics[Customer Revenue],0)</f>
        <v>2026</v>
      </c>
      <c r="I709" s="15">
        <f>Derived_Metrics[[#This Row],[Customer Revenue]]/SUM(Derived_Metrics[Customer Revenue])</f>
        <v>1.4747852868592982E-5</v>
      </c>
      <c r="J709" t="s">
        <v>2861</v>
      </c>
      <c r="K709" s="5">
        <f>SUMIFS(Derived_Metrics[Revenue],Derived_Metrics[Product ID],Derived_Metrics[[#This Row],[Product ID]])</f>
        <v>1246.5600000000002</v>
      </c>
      <c r="L709" s="5">
        <f>SUMIFS(Derived_Metrics[Profit],Derived_Metrics[Product ID],Derived_Metrics[[#This Row],[Product ID]])</f>
        <v>87.964800000000011</v>
      </c>
      <c r="M709" s="5" t="str">
        <f>IF(AND(Derived_Metrics[[#This Row],[Product Revenue]]&gt;AVERAGE(Derived_Metrics[Product Revenue]),Derived_Metrics[[#This Row],[Product Profit]]&lt;0),"high sales Low Profit","Normal")</f>
        <v>Normal</v>
      </c>
      <c r="N709">
        <v>35.28</v>
      </c>
      <c r="O709">
        <v>3</v>
      </c>
      <c r="P709">
        <v>0</v>
      </c>
      <c r="Q709">
        <v>11.995200000000001</v>
      </c>
      <c r="R709">
        <f>Derived_Metrics[[#This Row],[Selling Price]]*Derived_Metrics[[#This Row],[Quantity]]</f>
        <v>105.84</v>
      </c>
      <c r="S709" s="2">
        <f>IF(Derived_Metrics[[#This Row],[Revenue]]=0,0,Derived_Metrics[[#This Row],[Profit]]/Derived_Metrics[[#This Row],[Revenue]])</f>
        <v>0.11333333333333334</v>
      </c>
      <c r="T709" t="str">
        <f>IF(Derived_Metrics[[#This Row],[Profit]]&lt;0, "Loss","Profit")</f>
        <v>Profit</v>
      </c>
      <c r="U709" s="5">
        <f>Derived_Metrics[[#This Row],[Selling Price]]*Derived_Metrics[[#This Row],[Quantity]]*Derived_Metrics[[#This Row],[Discount]]</f>
        <v>0</v>
      </c>
      <c r="V709" t="str">
        <f>IF(Derived_Metrics[[#This Row],[Discount]]&gt;0,"Discount Applied","No Discount")</f>
        <v>No Discount</v>
      </c>
      <c r="W709" t="str">
        <f>IF(Derived_Metrics[[#This Row],[Discount]]&gt;0.3,"High Discount","Low Discount")</f>
        <v>Low Discount</v>
      </c>
      <c r="X709" s="13">
        <f>SUMIFS(Derived_Metrics[Customer_Revenue_Share],Derived_Metrics[Customee_ Revenue _Rank],"&lt;="&amp;Derived_Metrics[[#This Row],[Customee_ Revenue _Rank]])</f>
        <v>0.99929500295131257</v>
      </c>
      <c r="Y709" t="str">
        <f>IF(Derived_Metrics[[#This Row],[Cumulative_Revenue_%]]&lt;=0.8,"Top 80% Revenue","Remaining 20% Revenue")</f>
        <v>Remaining 20% Revenue</v>
      </c>
    </row>
    <row r="710" spans="1:25" x14ac:dyDescent="0.25">
      <c r="A710" t="s">
        <v>2863</v>
      </c>
      <c r="B710" s="1">
        <v>42567</v>
      </c>
      <c r="C710" t="s">
        <v>2865</v>
      </c>
      <c r="D710" s="4">
        <f>SUMIFS(Derived_Metrics[Revenue],Derived_Metrics[Customer ID],Derived_Metrics[[#This Row],[Customer ID]])</f>
        <v>923.976</v>
      </c>
      <c r="E710" s="4">
        <f>SUMIFS(Derived_Metrics[Profit],Derived_Metrics[Customer ID],Derived_Metrics[[#This Row],[Customer ID]])</f>
        <v>47.152799999999999</v>
      </c>
      <c r="F710" s="5">
        <f>_xlfn.PERCENTRANK.INC(Derived_Metrics[Customer Revenue],Derived_Metrics[[#This Row],[Customer Revenue]])</f>
        <v>0.14599999999999999</v>
      </c>
      <c r="G710" s="5" t="str" cm="1">
        <f t="array" ref="G710">_xlfn.IFS(Derived_Metrics[[#This Row],[Customer Revenue Percentile]]&gt;=0.8,"High Value",Derived_Metrics[[#This Row],[Customer Revenue Percentile]]&gt;=0.4,"Medium Value",TRUE,"Low Value")</f>
        <v>Low Value</v>
      </c>
      <c r="H710" s="12">
        <f>_xlfn.RANK.EQ(Derived_Metrics[[#This Row],[Customer Revenue]],Derived_Metrics[Customer Revenue],0)</f>
        <v>1809</v>
      </c>
      <c r="I710" s="15">
        <f>Derived_Metrics[[#This Row],[Customer Revenue]]/SUM(Derived_Metrics[Customer Revenue])</f>
        <v>5.9308243828826035E-5</v>
      </c>
      <c r="J710" t="s">
        <v>1078</v>
      </c>
      <c r="K710" s="5">
        <f>SUMIFS(Derived_Metrics[Revenue],Derived_Metrics[Product ID],Derived_Metrics[[#This Row],[Product ID]])</f>
        <v>1069.8240000000001</v>
      </c>
      <c r="L710" s="5">
        <f>SUMIFS(Derived_Metrics[Profit],Derived_Metrics[Product ID],Derived_Metrics[[#This Row],[Product ID]])</f>
        <v>50.307200000000016</v>
      </c>
      <c r="M710" s="5" t="str">
        <f>IF(AND(Derived_Metrics[[#This Row],[Product Revenue]]&gt;AVERAGE(Derived_Metrics[Product Revenue]),Derived_Metrics[[#This Row],[Product Profit]]&lt;0),"high sales Low Profit","Normal")</f>
        <v>Normal</v>
      </c>
      <c r="N710">
        <v>9.5519999999999996</v>
      </c>
      <c r="O710">
        <v>3</v>
      </c>
      <c r="P710">
        <v>0.6</v>
      </c>
      <c r="Q710">
        <v>-3.8208000000000002</v>
      </c>
      <c r="R710">
        <f>Derived_Metrics[[#This Row],[Selling Price]]*Derived_Metrics[[#This Row],[Quantity]]</f>
        <v>28.655999999999999</v>
      </c>
      <c r="S710" s="2">
        <f>IF(Derived_Metrics[[#This Row],[Revenue]]=0,0,Derived_Metrics[[#This Row],[Profit]]/Derived_Metrics[[#This Row],[Revenue]])</f>
        <v>-0.13333333333333336</v>
      </c>
      <c r="T710" t="str">
        <f>IF(Derived_Metrics[[#This Row],[Profit]]&lt;0, "Loss","Profit")</f>
        <v>Loss</v>
      </c>
      <c r="U710" s="5">
        <f>Derived_Metrics[[#This Row],[Selling Price]]*Derived_Metrics[[#This Row],[Quantity]]*Derived_Metrics[[#This Row],[Discount]]</f>
        <v>17.1936</v>
      </c>
      <c r="V710" t="str">
        <f>IF(Derived_Metrics[[#This Row],[Discount]]&gt;0,"Discount Applied","No Discount")</f>
        <v>Discount Applied</v>
      </c>
      <c r="W710" t="str">
        <f>IF(Derived_Metrics[[#This Row],[Discount]]&gt;0.3,"High Discount","Low Discount")</f>
        <v>High Discount</v>
      </c>
      <c r="X710" s="13">
        <f>SUMIFS(Derived_Metrics[Customer_Revenue_Share],Derived_Metrics[Customee_ Revenue _Rank],"&lt;="&amp;Derived_Metrics[[#This Row],[Customee_ Revenue _Rank]])</f>
        <v>0.99186206102217511</v>
      </c>
      <c r="Y710" t="str">
        <f>IF(Derived_Metrics[[#This Row],[Cumulative_Revenue_%]]&lt;=0.8,"Top 80% Revenue","Remaining 20% Revenue")</f>
        <v>Remaining 20% Revenue</v>
      </c>
    </row>
    <row r="711" spans="1:25" x14ac:dyDescent="0.25">
      <c r="A711" t="s">
        <v>2867</v>
      </c>
      <c r="B711" s="1">
        <v>41670</v>
      </c>
      <c r="C711" t="s">
        <v>2868</v>
      </c>
      <c r="D711" s="4">
        <f>SUMIFS(Derived_Metrics[Revenue],Derived_Metrics[Customer ID],Derived_Metrics[[#This Row],[Customer ID]])</f>
        <v>5419.3319999999994</v>
      </c>
      <c r="E711" s="4">
        <f>SUMIFS(Derived_Metrics[Profit],Derived_Metrics[Customer ID],Derived_Metrics[[#This Row],[Customer ID]])</f>
        <v>193.5746</v>
      </c>
      <c r="F711" s="5">
        <f>_xlfn.PERCENTRANK.INC(Derived_Metrics[Customer Revenue],Derived_Metrics[[#This Row],[Customer Revenue]])</f>
        <v>0.56899999999999995</v>
      </c>
      <c r="G711" s="5" t="str" cm="1">
        <f t="array" ref="G711">_xlfn.IFS(Derived_Metrics[[#This Row],[Customer Revenue Percentile]]&gt;=0.8,"High Value",Derived_Metrics[[#This Row],[Customer Revenue Percentile]]&gt;=0.4,"Medium Value",TRUE,"Low Value")</f>
        <v>Medium Value</v>
      </c>
      <c r="H711" s="12">
        <f>_xlfn.RANK.EQ(Derived_Metrics[[#This Row],[Customer Revenue]],Derived_Metrics[Customer Revenue],0)</f>
        <v>911</v>
      </c>
      <c r="I711" s="15">
        <f>Derived_Metrics[[#This Row],[Customer Revenue]]/SUM(Derived_Metrics[Customer Revenue])</f>
        <v>3.4785650671160227E-4</v>
      </c>
      <c r="J711" t="s">
        <v>1727</v>
      </c>
      <c r="K711" s="5">
        <f>SUMIFS(Derived_Metrics[Revenue],Derived_Metrics[Product ID],Derived_Metrics[[#This Row],[Product ID]])</f>
        <v>3650.4229999999998</v>
      </c>
      <c r="L711" s="5">
        <f>SUMIFS(Derived_Metrics[Profit],Derived_Metrics[Product ID],Derived_Metrics[[#This Row],[Product ID]])</f>
        <v>-8.5489999999999924</v>
      </c>
      <c r="M711" s="5" t="str">
        <f>IF(AND(Derived_Metrics[[#This Row],[Product Revenue]]&gt;AVERAGE(Derived_Metrics[Product Revenue]),Derived_Metrics[[#This Row],[Product Profit]]&lt;0),"high sales Low Profit","Normal")</f>
        <v>Normal</v>
      </c>
      <c r="N711">
        <v>290.666</v>
      </c>
      <c r="O711">
        <v>2</v>
      </c>
      <c r="P711">
        <v>0.15</v>
      </c>
      <c r="Q711">
        <v>3.4196</v>
      </c>
      <c r="R711">
        <f>Derived_Metrics[[#This Row],[Selling Price]]*Derived_Metrics[[#This Row],[Quantity]]</f>
        <v>581.33199999999999</v>
      </c>
      <c r="S711" s="2">
        <f>IF(Derived_Metrics[[#This Row],[Revenue]]=0,0,Derived_Metrics[[#This Row],[Profit]]/Derived_Metrics[[#This Row],[Revenue]])</f>
        <v>5.8823529411764705E-3</v>
      </c>
      <c r="T711" t="str">
        <f>IF(Derived_Metrics[[#This Row],[Profit]]&lt;0, "Loss","Profit")</f>
        <v>Profit</v>
      </c>
      <c r="U711" s="5">
        <f>Derived_Metrics[[#This Row],[Selling Price]]*Derived_Metrics[[#This Row],[Quantity]]*Derived_Metrics[[#This Row],[Discount]]</f>
        <v>87.199799999999996</v>
      </c>
      <c r="V711" t="str">
        <f>IF(Derived_Metrics[[#This Row],[Discount]]&gt;0,"Discount Applied","No Discount")</f>
        <v>Discount Applied</v>
      </c>
      <c r="W711" t="str">
        <f>IF(Derived_Metrics[[#This Row],[Discount]]&gt;0.3,"High Discount","Low Discount")</f>
        <v>Low Discount</v>
      </c>
      <c r="X711" s="13">
        <f>SUMIFS(Derived_Metrics[Customer_Revenue_Share],Derived_Metrics[Customee_ Revenue _Rank],"&lt;="&amp;Derived_Metrics[[#This Row],[Customee_ Revenue _Rank]])</f>
        <v>0.83099254915573517</v>
      </c>
      <c r="Y711" t="str">
        <f>IF(Derived_Metrics[[#This Row],[Cumulative_Revenue_%]]&lt;=0.8,"Top 80% Revenue","Remaining 20% Revenue")</f>
        <v>Remaining 20% Revenue</v>
      </c>
    </row>
    <row r="712" spans="1:25" x14ac:dyDescent="0.25">
      <c r="A712" t="s">
        <v>2871</v>
      </c>
      <c r="B712" s="1">
        <v>42329</v>
      </c>
      <c r="C712" t="s">
        <v>2652</v>
      </c>
      <c r="D712" s="4">
        <f>SUMIFS(Derived_Metrics[Revenue],Derived_Metrics[Customer ID],Derived_Metrics[[#This Row],[Customer ID]])</f>
        <v>9783.6919999999991</v>
      </c>
      <c r="E712" s="4">
        <f>SUMIFS(Derived_Metrics[Profit],Derived_Metrics[Customer ID],Derived_Metrics[[#This Row],[Customer ID]])</f>
        <v>600.27639999999997</v>
      </c>
      <c r="F712" s="5">
        <f>_xlfn.PERCENTRANK.INC(Derived_Metrics[Customer Revenue],Derived_Metrics[[#This Row],[Customer Revenue]])</f>
        <v>0.73399999999999999</v>
      </c>
      <c r="G712" s="5" t="str" cm="1">
        <f t="array" ref="G712">_xlfn.IFS(Derived_Metrics[[#This Row],[Customer Revenue Percentile]]&gt;=0.8,"High Value",Derived_Metrics[[#This Row],[Customer Revenue Percentile]]&gt;=0.4,"Medium Value",TRUE,"Low Value")</f>
        <v>Medium Value</v>
      </c>
      <c r="H712" s="12">
        <f>_xlfn.RANK.EQ(Derived_Metrics[[#This Row],[Customer Revenue]],Derived_Metrics[Customer Revenue],0)</f>
        <v>559</v>
      </c>
      <c r="I712" s="15">
        <f>Derived_Metrics[[#This Row],[Customer Revenue]]/SUM(Derived_Metrics[Customer Revenue])</f>
        <v>6.2799638809031251E-4</v>
      </c>
      <c r="J712" t="s">
        <v>2873</v>
      </c>
      <c r="K712" s="5">
        <f>SUMIFS(Derived_Metrics[Revenue],Derived_Metrics[Product ID],Derived_Metrics[[#This Row],[Product ID]])</f>
        <v>7680.036000000001</v>
      </c>
      <c r="L712" s="5">
        <f>SUMIFS(Derived_Metrics[Profit],Derived_Metrics[Product ID],Derived_Metrics[[#This Row],[Product ID]])</f>
        <v>362.70780000000008</v>
      </c>
      <c r="M712" s="5" t="str">
        <f>IF(AND(Derived_Metrics[[#This Row],[Product Revenue]]&gt;AVERAGE(Derived_Metrics[Product Revenue]),Derived_Metrics[[#This Row],[Product Profit]]&lt;0),"high sales Low Profit","Normal")</f>
        <v>Normal</v>
      </c>
      <c r="N712">
        <v>141.96</v>
      </c>
      <c r="O712">
        <v>2</v>
      </c>
      <c r="P712">
        <v>0</v>
      </c>
      <c r="Q712">
        <v>41.168399999999998</v>
      </c>
      <c r="R712">
        <f>Derived_Metrics[[#This Row],[Selling Price]]*Derived_Metrics[[#This Row],[Quantity]]</f>
        <v>283.92</v>
      </c>
      <c r="S712" s="2">
        <f>IF(Derived_Metrics[[#This Row],[Revenue]]=0,0,Derived_Metrics[[#This Row],[Profit]]/Derived_Metrics[[#This Row],[Revenue]])</f>
        <v>0.14499999999999999</v>
      </c>
      <c r="T712" t="str">
        <f>IF(Derived_Metrics[[#This Row],[Profit]]&lt;0, "Loss","Profit")</f>
        <v>Profit</v>
      </c>
      <c r="U712" s="5">
        <f>Derived_Metrics[[#This Row],[Selling Price]]*Derived_Metrics[[#This Row],[Quantity]]*Derived_Metrics[[#This Row],[Discount]]</f>
        <v>0</v>
      </c>
      <c r="V712" t="str">
        <f>IF(Derived_Metrics[[#This Row],[Discount]]&gt;0,"Discount Applied","No Discount")</f>
        <v>No Discount</v>
      </c>
      <c r="W712" t="str">
        <f>IF(Derived_Metrics[[#This Row],[Discount]]&gt;0.3,"High Discount","Low Discount")</f>
        <v>Low Discount</v>
      </c>
      <c r="X712" s="13">
        <f>SUMIFS(Derived_Metrics[Customer_Revenue_Share],Derived_Metrics[Customee_ Revenue _Rank],"&lt;="&amp;Derived_Metrics[[#This Row],[Customee_ Revenue _Rank]])</f>
        <v>0.6681290249318893</v>
      </c>
      <c r="Y712" t="str">
        <f>IF(Derived_Metrics[[#This Row],[Cumulative_Revenue_%]]&lt;=0.8,"Top 80% Revenue","Remaining 20% Revenue")</f>
        <v>Top 80% Revenue</v>
      </c>
    </row>
    <row r="713" spans="1:25" x14ac:dyDescent="0.25">
      <c r="A713" t="s">
        <v>2875</v>
      </c>
      <c r="B713" s="1">
        <v>42106</v>
      </c>
      <c r="C713" t="s">
        <v>40</v>
      </c>
      <c r="D713" s="4">
        <f>SUMIFS(Derived_Metrics[Revenue],Derived_Metrics[Customer ID],Derived_Metrics[[#This Row],[Customer ID]])</f>
        <v>7780.1055000000006</v>
      </c>
      <c r="E713" s="4">
        <f>SUMIFS(Derived_Metrics[Profit],Derived_Metrics[Customer ID],Derived_Metrics[[#This Row],[Customer ID]])</f>
        <v>-246.46120000000002</v>
      </c>
      <c r="F713" s="5">
        <f>_xlfn.PERCENTRANK.INC(Derived_Metrics[Customer Revenue],Derived_Metrics[[#This Row],[Customer Revenue]])</f>
        <v>0.68200000000000005</v>
      </c>
      <c r="G713" s="5" t="str" cm="1">
        <f t="array" ref="G713">_xlfn.IFS(Derived_Metrics[[#This Row],[Customer Revenue Percentile]]&gt;=0.8,"High Value",Derived_Metrics[[#This Row],[Customer Revenue Percentile]]&gt;=0.4,"Medium Value",TRUE,"Low Value")</f>
        <v>Medium Value</v>
      </c>
      <c r="H713" s="12">
        <f>_xlfn.RANK.EQ(Derived_Metrics[[#This Row],[Customer Revenue]],Derived_Metrics[Customer Revenue],0)</f>
        <v>668</v>
      </c>
      <c r="I713" s="15">
        <f>Derived_Metrics[[#This Row],[Customer Revenue]]/SUM(Derived_Metrics[Customer Revenue])</f>
        <v>4.9939002096157314E-4</v>
      </c>
      <c r="J713" t="s">
        <v>2618</v>
      </c>
      <c r="K713" s="5">
        <f>SUMIFS(Derived_Metrics[Revenue],Derived_Metrics[Product ID],Derived_Metrics[[#This Row],[Product ID]])</f>
        <v>936.62400000000002</v>
      </c>
      <c r="L713" s="5">
        <f>SUMIFS(Derived_Metrics[Profit],Derived_Metrics[Product ID],Derived_Metrics[[#This Row],[Product ID]])</f>
        <v>73.944000000000003</v>
      </c>
      <c r="M713" s="5" t="str">
        <f>IF(AND(Derived_Metrics[[#This Row],[Product Revenue]]&gt;AVERAGE(Derived_Metrics[Product Revenue]),Derived_Metrics[[#This Row],[Product Profit]]&lt;0),"high sales Low Profit","Normal")</f>
        <v>Normal</v>
      </c>
      <c r="N713">
        <v>28.44</v>
      </c>
      <c r="O713">
        <v>3</v>
      </c>
      <c r="P713">
        <v>0</v>
      </c>
      <c r="Q713">
        <v>11.375999999999999</v>
      </c>
      <c r="R713">
        <f>Derived_Metrics[[#This Row],[Selling Price]]*Derived_Metrics[[#This Row],[Quantity]]</f>
        <v>85.320000000000007</v>
      </c>
      <c r="S713" s="2">
        <f>IF(Derived_Metrics[[#This Row],[Revenue]]=0,0,Derived_Metrics[[#This Row],[Profit]]/Derived_Metrics[[#This Row],[Revenue]])</f>
        <v>0.1333333333333333</v>
      </c>
      <c r="T713" t="str">
        <f>IF(Derived_Metrics[[#This Row],[Profit]]&lt;0, "Loss","Profit")</f>
        <v>Profit</v>
      </c>
      <c r="U713" s="5">
        <f>Derived_Metrics[[#This Row],[Selling Price]]*Derived_Metrics[[#This Row],[Quantity]]*Derived_Metrics[[#This Row],[Discount]]</f>
        <v>0</v>
      </c>
      <c r="V713" t="str">
        <f>IF(Derived_Metrics[[#This Row],[Discount]]&gt;0,"Discount Applied","No Discount")</f>
        <v>No Discount</v>
      </c>
      <c r="W713" t="str">
        <f>IF(Derived_Metrics[[#This Row],[Discount]]&gt;0.3,"High Discount","Low Discount")</f>
        <v>Low Discount</v>
      </c>
      <c r="X713" s="13">
        <f>SUMIFS(Derived_Metrics[Customer_Revenue_Share],Derived_Metrics[Customee_ Revenue _Rank],"&lt;="&amp;Derived_Metrics[[#This Row],[Customee_ Revenue _Rank]])</f>
        <v>0.7301608396900422</v>
      </c>
      <c r="Y713" t="str">
        <f>IF(Derived_Metrics[[#This Row],[Cumulative_Revenue_%]]&lt;=0.8,"Top 80% Revenue","Remaining 20% Revenue")</f>
        <v>Top 80% Revenue</v>
      </c>
    </row>
    <row r="714" spans="1:25" x14ac:dyDescent="0.25">
      <c r="A714" t="s">
        <v>2875</v>
      </c>
      <c r="B714" s="1">
        <v>42106</v>
      </c>
      <c r="C714" t="s">
        <v>40</v>
      </c>
      <c r="D714" s="4">
        <f>SUMIFS(Derived_Metrics[Revenue],Derived_Metrics[Customer ID],Derived_Metrics[[#This Row],[Customer ID]])</f>
        <v>7780.1055000000006</v>
      </c>
      <c r="E714" s="4">
        <f>SUMIFS(Derived_Metrics[Profit],Derived_Metrics[Customer ID],Derived_Metrics[[#This Row],[Customer ID]])</f>
        <v>-246.46120000000002</v>
      </c>
      <c r="F714" s="5">
        <f>_xlfn.PERCENTRANK.INC(Derived_Metrics[Customer Revenue],Derived_Metrics[[#This Row],[Customer Revenue]])</f>
        <v>0.68200000000000005</v>
      </c>
      <c r="G714" s="5" t="str" cm="1">
        <f t="array" ref="G714">_xlfn.IFS(Derived_Metrics[[#This Row],[Customer Revenue Percentile]]&gt;=0.8,"High Value",Derived_Metrics[[#This Row],[Customer Revenue Percentile]]&gt;=0.4,"Medium Value",TRUE,"Low Value")</f>
        <v>Medium Value</v>
      </c>
      <c r="H714" s="12">
        <f>_xlfn.RANK.EQ(Derived_Metrics[[#This Row],[Customer Revenue]],Derived_Metrics[Customer Revenue],0)</f>
        <v>668</v>
      </c>
      <c r="I714" s="15">
        <f>Derived_Metrics[[#This Row],[Customer Revenue]]/SUM(Derived_Metrics[Customer Revenue])</f>
        <v>4.9939002096157314E-4</v>
      </c>
      <c r="J714" t="s">
        <v>544</v>
      </c>
      <c r="K714" s="5">
        <f>SUMIFS(Derived_Metrics[Revenue],Derived_Metrics[Product ID],Derived_Metrics[[#This Row],[Product ID]])</f>
        <v>4421.5080000000007</v>
      </c>
      <c r="L714" s="5">
        <f>SUMIFS(Derived_Metrics[Profit],Derived_Metrics[Product ID],Derived_Metrics[[#This Row],[Product ID]])</f>
        <v>-42.1096</v>
      </c>
      <c r="M714" s="5" t="str">
        <f>IF(AND(Derived_Metrics[[#This Row],[Product Revenue]]&gt;AVERAGE(Derived_Metrics[Product Revenue]),Derived_Metrics[[#This Row],[Product Profit]]&lt;0),"high sales Low Profit","Normal")</f>
        <v>Normal</v>
      </c>
      <c r="N714">
        <v>364.41</v>
      </c>
      <c r="O714">
        <v>5</v>
      </c>
      <c r="P714">
        <v>0.1</v>
      </c>
      <c r="Q714">
        <v>8.0980000000000008</v>
      </c>
      <c r="R714">
        <f>Derived_Metrics[[#This Row],[Selling Price]]*Derived_Metrics[[#This Row],[Quantity]]</f>
        <v>1822.0500000000002</v>
      </c>
      <c r="S714" s="2">
        <f>IF(Derived_Metrics[[#This Row],[Revenue]]=0,0,Derived_Metrics[[#This Row],[Profit]]/Derived_Metrics[[#This Row],[Revenue]])</f>
        <v>4.4444444444444444E-3</v>
      </c>
      <c r="T714" t="str">
        <f>IF(Derived_Metrics[[#This Row],[Profit]]&lt;0, "Loss","Profit")</f>
        <v>Profit</v>
      </c>
      <c r="U714" s="5">
        <f>Derived_Metrics[[#This Row],[Selling Price]]*Derived_Metrics[[#This Row],[Quantity]]*Derived_Metrics[[#This Row],[Discount]]</f>
        <v>182.20500000000004</v>
      </c>
      <c r="V714" t="str">
        <f>IF(Derived_Metrics[[#This Row],[Discount]]&gt;0,"Discount Applied","No Discount")</f>
        <v>Discount Applied</v>
      </c>
      <c r="W714" t="str">
        <f>IF(Derived_Metrics[[#This Row],[Discount]]&gt;0.3,"High Discount","Low Discount")</f>
        <v>Low Discount</v>
      </c>
      <c r="X714" s="13">
        <f>SUMIFS(Derived_Metrics[Customer_Revenue_Share],Derived_Metrics[Customee_ Revenue _Rank],"&lt;="&amp;Derived_Metrics[[#This Row],[Customee_ Revenue _Rank]])</f>
        <v>0.7301608396900422</v>
      </c>
      <c r="Y714" t="str">
        <f>IF(Derived_Metrics[[#This Row],[Cumulative_Revenue_%]]&lt;=0.8,"Top 80% Revenue","Remaining 20% Revenue")</f>
        <v>Top 80% Revenue</v>
      </c>
    </row>
    <row r="715" spans="1:25" x14ac:dyDescent="0.25">
      <c r="A715" t="s">
        <v>2875</v>
      </c>
      <c r="B715" s="1">
        <v>42106</v>
      </c>
      <c r="C715" t="s">
        <v>40</v>
      </c>
      <c r="D715" s="4">
        <f>SUMIFS(Derived_Metrics[Revenue],Derived_Metrics[Customer ID],Derived_Metrics[[#This Row],[Customer ID]])</f>
        <v>7780.1055000000006</v>
      </c>
      <c r="E715" s="4">
        <f>SUMIFS(Derived_Metrics[Profit],Derived_Metrics[Customer ID],Derived_Metrics[[#This Row],[Customer ID]])</f>
        <v>-246.46120000000002</v>
      </c>
      <c r="F715" s="5">
        <f>_xlfn.PERCENTRANK.INC(Derived_Metrics[Customer Revenue],Derived_Metrics[[#This Row],[Customer Revenue]])</f>
        <v>0.68200000000000005</v>
      </c>
      <c r="G715" s="5" t="str" cm="1">
        <f t="array" ref="G715">_xlfn.IFS(Derived_Metrics[[#This Row],[Customer Revenue Percentile]]&gt;=0.8,"High Value",Derived_Metrics[[#This Row],[Customer Revenue Percentile]]&gt;=0.4,"Medium Value",TRUE,"Low Value")</f>
        <v>Medium Value</v>
      </c>
      <c r="H715" s="12">
        <f>_xlfn.RANK.EQ(Derived_Metrics[[#This Row],[Customer Revenue]],Derived_Metrics[Customer Revenue],0)</f>
        <v>668</v>
      </c>
      <c r="I715" s="15">
        <f>Derived_Metrics[[#This Row],[Customer Revenue]]/SUM(Derived_Metrics[Customer Revenue])</f>
        <v>4.9939002096157314E-4</v>
      </c>
      <c r="J715" t="s">
        <v>353</v>
      </c>
      <c r="K715" s="5">
        <f>SUMIFS(Derived_Metrics[Revenue],Derived_Metrics[Product ID],Derived_Metrics[[#This Row],[Product ID]])</f>
        <v>26609.752</v>
      </c>
      <c r="L715" s="5">
        <f>SUMIFS(Derived_Metrics[Profit],Derived_Metrics[Product ID],Derived_Metrics[[#This Row],[Product ID]])</f>
        <v>267.30340000000001</v>
      </c>
      <c r="M715" s="5" t="str">
        <f>IF(AND(Derived_Metrics[[#This Row],[Product Revenue]]&gt;AVERAGE(Derived_Metrics[Product Revenue]),Derived_Metrics[[#This Row],[Product Profit]]&lt;0),"high sales Low Profit","Normal")</f>
        <v>Normal</v>
      </c>
      <c r="N715">
        <v>361.76400000000001</v>
      </c>
      <c r="O715">
        <v>2</v>
      </c>
      <c r="P715">
        <v>0.1</v>
      </c>
      <c r="Q715">
        <v>68.333200000000005</v>
      </c>
      <c r="R715">
        <f>Derived_Metrics[[#This Row],[Selling Price]]*Derived_Metrics[[#This Row],[Quantity]]</f>
        <v>723.52800000000002</v>
      </c>
      <c r="S715" s="2">
        <f>IF(Derived_Metrics[[#This Row],[Revenue]]=0,0,Derived_Metrics[[#This Row],[Profit]]/Derived_Metrics[[#This Row],[Revenue]])</f>
        <v>9.4444444444444442E-2</v>
      </c>
      <c r="T715" t="str">
        <f>IF(Derived_Metrics[[#This Row],[Profit]]&lt;0, "Loss","Profit")</f>
        <v>Profit</v>
      </c>
      <c r="U715" s="5">
        <f>Derived_Metrics[[#This Row],[Selling Price]]*Derived_Metrics[[#This Row],[Quantity]]*Derived_Metrics[[#This Row],[Discount]]</f>
        <v>72.352800000000002</v>
      </c>
      <c r="V715" t="str">
        <f>IF(Derived_Metrics[[#This Row],[Discount]]&gt;0,"Discount Applied","No Discount")</f>
        <v>Discount Applied</v>
      </c>
      <c r="W715" t="str">
        <f>IF(Derived_Metrics[[#This Row],[Discount]]&gt;0.3,"High Discount","Low Discount")</f>
        <v>Low Discount</v>
      </c>
      <c r="X715" s="13">
        <f>SUMIFS(Derived_Metrics[Customer_Revenue_Share],Derived_Metrics[Customee_ Revenue _Rank],"&lt;="&amp;Derived_Metrics[[#This Row],[Customee_ Revenue _Rank]])</f>
        <v>0.7301608396900422</v>
      </c>
      <c r="Y715" t="str">
        <f>IF(Derived_Metrics[[#This Row],[Cumulative_Revenue_%]]&lt;=0.8,"Top 80% Revenue","Remaining 20% Revenue")</f>
        <v>Top 80% Revenue</v>
      </c>
    </row>
    <row r="716" spans="1:25" x14ac:dyDescent="0.25">
      <c r="A716" t="s">
        <v>2877</v>
      </c>
      <c r="B716" s="1">
        <v>43062</v>
      </c>
      <c r="C716" t="s">
        <v>2551</v>
      </c>
      <c r="D716" s="4">
        <f>SUMIFS(Derived_Metrics[Revenue],Derived_Metrics[Customer ID],Derived_Metrics[[#This Row],[Customer ID]])</f>
        <v>7617.9840000000004</v>
      </c>
      <c r="E716" s="4">
        <f>SUMIFS(Derived_Metrics[Profit],Derived_Metrics[Customer ID],Derived_Metrics[[#This Row],[Customer ID]])</f>
        <v>77.467200000000005</v>
      </c>
      <c r="F716" s="5">
        <f>_xlfn.PERCENTRANK.INC(Derived_Metrics[Customer Revenue],Derived_Metrics[[#This Row],[Customer Revenue]])</f>
        <v>0.67300000000000004</v>
      </c>
      <c r="G716" s="5" t="str" cm="1">
        <f t="array" ref="G716">_xlfn.IFS(Derived_Metrics[[#This Row],[Customer Revenue Percentile]]&gt;=0.8,"High Value",Derived_Metrics[[#This Row],[Customer Revenue Percentile]]&gt;=0.4,"Medium Value",TRUE,"Low Value")</f>
        <v>Medium Value</v>
      </c>
      <c r="H716" s="12">
        <f>_xlfn.RANK.EQ(Derived_Metrics[[#This Row],[Customer Revenue]],Derived_Metrics[Customer Revenue],0)</f>
        <v>691</v>
      </c>
      <c r="I716" s="15">
        <f>Derived_Metrics[[#This Row],[Customer Revenue]]/SUM(Derived_Metrics[Customer Revenue])</f>
        <v>4.8898375342659923E-4</v>
      </c>
      <c r="J716" t="s">
        <v>2878</v>
      </c>
      <c r="K716" s="5">
        <f>SUMIFS(Derived_Metrics[Revenue],Derived_Metrics[Product ID],Derived_Metrics[[#This Row],[Product ID]])</f>
        <v>484.96799999999996</v>
      </c>
      <c r="L716" s="5">
        <f>SUMIFS(Derived_Metrics[Profit],Derived_Metrics[Product ID],Derived_Metrics[[#This Row],[Product ID]])</f>
        <v>26.72</v>
      </c>
      <c r="M716" s="5" t="str">
        <f>IF(AND(Derived_Metrics[[#This Row],[Product Revenue]]&gt;AVERAGE(Derived_Metrics[Product Revenue]),Derived_Metrics[[#This Row],[Product Profit]]&lt;0),"high sales Low Profit","Normal")</f>
        <v>Normal</v>
      </c>
      <c r="N716">
        <v>24.047999999999998</v>
      </c>
      <c r="O716">
        <v>9</v>
      </c>
      <c r="P716">
        <v>0.2</v>
      </c>
      <c r="Q716">
        <v>7.2144000000000004</v>
      </c>
      <c r="R716">
        <f>Derived_Metrics[[#This Row],[Selling Price]]*Derived_Metrics[[#This Row],[Quantity]]</f>
        <v>216.43199999999999</v>
      </c>
      <c r="S716" s="2">
        <f>IF(Derived_Metrics[[#This Row],[Revenue]]=0,0,Derived_Metrics[[#This Row],[Profit]]/Derived_Metrics[[#This Row],[Revenue]])</f>
        <v>3.333333333333334E-2</v>
      </c>
      <c r="T716" t="str">
        <f>IF(Derived_Metrics[[#This Row],[Profit]]&lt;0, "Loss","Profit")</f>
        <v>Profit</v>
      </c>
      <c r="U716" s="5">
        <f>Derived_Metrics[[#This Row],[Selling Price]]*Derived_Metrics[[#This Row],[Quantity]]*Derived_Metrics[[#This Row],[Discount]]</f>
        <v>43.2864</v>
      </c>
      <c r="V716" t="str">
        <f>IF(Derived_Metrics[[#This Row],[Discount]]&gt;0,"Discount Applied","No Discount")</f>
        <v>Discount Applied</v>
      </c>
      <c r="W716" t="str">
        <f>IF(Derived_Metrics[[#This Row],[Discount]]&gt;0.3,"High Discount","Low Discount")</f>
        <v>Low Discount</v>
      </c>
      <c r="X716" s="13">
        <f>SUMIFS(Derived_Metrics[Customer_Revenue_Share],Derived_Metrics[Customee_ Revenue _Rank],"&lt;="&amp;Derived_Metrics[[#This Row],[Customee_ Revenue _Rank]])</f>
        <v>0.73954673283722949</v>
      </c>
      <c r="Y716" t="str">
        <f>IF(Derived_Metrics[[#This Row],[Cumulative_Revenue_%]]&lt;=0.8,"Top 80% Revenue","Remaining 20% Revenue")</f>
        <v>Top 80% Revenue</v>
      </c>
    </row>
    <row r="717" spans="1:25" x14ac:dyDescent="0.25">
      <c r="A717" t="s">
        <v>2880</v>
      </c>
      <c r="B717" s="1">
        <v>42106</v>
      </c>
      <c r="C717" t="s">
        <v>1995</v>
      </c>
      <c r="D717" s="4">
        <f>SUMIFS(Derived_Metrics[Revenue],Derived_Metrics[Customer ID],Derived_Metrics[[#This Row],[Customer ID]])</f>
        <v>33539.658000000003</v>
      </c>
      <c r="E717" s="4">
        <f>SUMIFS(Derived_Metrics[Profit],Derived_Metrics[Customer ID],Derived_Metrics[[#This Row],[Customer ID]])</f>
        <v>487.73419999999999</v>
      </c>
      <c r="F717" s="5">
        <f>_xlfn.PERCENTRANK.INC(Derived_Metrics[Customer Revenue],Derived_Metrics[[#This Row],[Customer Revenue]])</f>
        <v>0.97499999999999998</v>
      </c>
      <c r="G717" s="5" t="str" cm="1">
        <f t="array" ref="G717">_xlfn.IFS(Derived_Metrics[[#This Row],[Customer Revenue Percentile]]&gt;=0.8,"High Value",Derived_Metrics[[#This Row],[Customer Revenue Percentile]]&gt;=0.4,"Medium Value",TRUE,"Low Value")</f>
        <v>High Value</v>
      </c>
      <c r="H717" s="12">
        <f>_xlfn.RANK.EQ(Derived_Metrics[[#This Row],[Customer Revenue]],Derived_Metrics[Customer Revenue],0)</f>
        <v>49</v>
      </c>
      <c r="I717" s="15">
        <f>Derived_Metrics[[#This Row],[Customer Revenue]]/SUM(Derived_Metrics[Customer Revenue])</f>
        <v>2.1528461936234661E-3</v>
      </c>
      <c r="J717" t="s">
        <v>2881</v>
      </c>
      <c r="K717" s="5">
        <f>SUMIFS(Derived_Metrics[Revenue],Derived_Metrics[Product ID],Derived_Metrics[[#This Row],[Product ID]])</f>
        <v>5921.1580000000004</v>
      </c>
      <c r="L717" s="5">
        <f>SUMIFS(Derived_Metrics[Profit],Derived_Metrics[Product ID],Derived_Metrics[[#This Row],[Product ID]])</f>
        <v>-20.733200000000004</v>
      </c>
      <c r="M717" s="5" t="str">
        <f>IF(AND(Derived_Metrics[[#This Row],[Product Revenue]]&gt;AVERAGE(Derived_Metrics[Product Revenue]),Derived_Metrics[[#This Row],[Product Profit]]&lt;0),"high sales Low Profit","Normal")</f>
        <v>Normal</v>
      </c>
      <c r="N717">
        <v>384.17399999999998</v>
      </c>
      <c r="O717">
        <v>7</v>
      </c>
      <c r="P717">
        <v>0.1</v>
      </c>
      <c r="Q717">
        <v>29.880199999999999</v>
      </c>
      <c r="R717">
        <f>Derived_Metrics[[#This Row],[Selling Price]]*Derived_Metrics[[#This Row],[Quantity]]</f>
        <v>2689.2179999999998</v>
      </c>
      <c r="S717" s="2">
        <f>IF(Derived_Metrics[[#This Row],[Revenue]]=0,0,Derived_Metrics[[#This Row],[Profit]]/Derived_Metrics[[#This Row],[Revenue]])</f>
        <v>1.1111111111111112E-2</v>
      </c>
      <c r="T717" t="str">
        <f>IF(Derived_Metrics[[#This Row],[Profit]]&lt;0, "Loss","Profit")</f>
        <v>Profit</v>
      </c>
      <c r="U717" s="5">
        <f>Derived_Metrics[[#This Row],[Selling Price]]*Derived_Metrics[[#This Row],[Quantity]]*Derived_Metrics[[#This Row],[Discount]]</f>
        <v>268.92180000000002</v>
      </c>
      <c r="V717" t="str">
        <f>IF(Derived_Metrics[[#This Row],[Discount]]&gt;0,"Discount Applied","No Discount")</f>
        <v>Discount Applied</v>
      </c>
      <c r="W717" t="str">
        <f>IF(Derived_Metrics[[#This Row],[Discount]]&gt;0.3,"High Discount","Low Discount")</f>
        <v>Low Discount</v>
      </c>
      <c r="X717" s="13">
        <f>SUMIFS(Derived_Metrics[Customer_Revenue_Share],Derived_Metrics[Customee_ Revenue _Rank],"&lt;="&amp;Derived_Metrics[[#This Row],[Customee_ Revenue _Rank]])</f>
        <v>0.14776113906374108</v>
      </c>
      <c r="Y717" t="str">
        <f>IF(Derived_Metrics[[#This Row],[Cumulative_Revenue_%]]&lt;=0.8,"Top 80% Revenue","Remaining 20% Revenue")</f>
        <v>Top 80% Revenue</v>
      </c>
    </row>
    <row r="718" spans="1:25" x14ac:dyDescent="0.25">
      <c r="A718" t="s">
        <v>2883</v>
      </c>
      <c r="B718" s="1">
        <v>42926</v>
      </c>
      <c r="C718" t="s">
        <v>2884</v>
      </c>
      <c r="D718" s="4">
        <f>SUMIFS(Derived_Metrics[Revenue],Derived_Metrics[Customer ID],Derived_Metrics[[#This Row],[Customer ID]])</f>
        <v>18063.129999999997</v>
      </c>
      <c r="E718" s="4">
        <f>SUMIFS(Derived_Metrics[Profit],Derived_Metrics[Customer ID],Derived_Metrics[[#This Row],[Customer ID]])</f>
        <v>-1094.9039</v>
      </c>
      <c r="F718" s="5">
        <f>_xlfn.PERCENTRANK.INC(Derived_Metrics[Customer Revenue],Derived_Metrics[[#This Row],[Customer Revenue]])</f>
        <v>0.90100000000000002</v>
      </c>
      <c r="G718" s="5" t="str" cm="1">
        <f t="array" ref="G718">_xlfn.IFS(Derived_Metrics[[#This Row],[Customer Revenue Percentile]]&gt;=0.8,"High Value",Derived_Metrics[[#This Row],[Customer Revenue Percentile]]&gt;=0.4,"Medium Value",TRUE,"Low Value")</f>
        <v>High Value</v>
      </c>
      <c r="H718" s="12">
        <f>_xlfn.RANK.EQ(Derived_Metrics[[#This Row],[Customer Revenue]],Derived_Metrics[Customer Revenue],0)</f>
        <v>203</v>
      </c>
      <c r="I718" s="15">
        <f>Derived_Metrics[[#This Row],[Customer Revenue]]/SUM(Derived_Metrics[Customer Revenue])</f>
        <v>1.1594376026561103E-3</v>
      </c>
      <c r="J718" t="s">
        <v>1479</v>
      </c>
      <c r="K718" s="5">
        <f>SUMIFS(Derived_Metrics[Revenue],Derived_Metrics[Product ID],Derived_Metrics[[#This Row],[Product ID]])</f>
        <v>15308.739</v>
      </c>
      <c r="L718" s="5">
        <f>SUMIFS(Derived_Metrics[Profit],Derived_Metrics[Product ID],Derived_Metrics[[#This Row],[Product ID]])</f>
        <v>-226.12739999999997</v>
      </c>
      <c r="M718" s="5" t="str">
        <f>IF(AND(Derived_Metrics[[#This Row],[Product Revenue]]&gt;AVERAGE(Derived_Metrics[Product Revenue]),Derived_Metrics[[#This Row],[Product Profit]]&lt;0),"high sales Low Profit","Normal")</f>
        <v>high sales Low Profit</v>
      </c>
      <c r="N718">
        <v>154.76400000000001</v>
      </c>
      <c r="O718">
        <v>3</v>
      </c>
      <c r="P718">
        <v>0.4</v>
      </c>
      <c r="Q718">
        <v>-36.111600000000003</v>
      </c>
      <c r="R718">
        <f>Derived_Metrics[[#This Row],[Selling Price]]*Derived_Metrics[[#This Row],[Quantity]]</f>
        <v>464.29200000000003</v>
      </c>
      <c r="S718" s="2">
        <f>IF(Derived_Metrics[[#This Row],[Revenue]]=0,0,Derived_Metrics[[#This Row],[Profit]]/Derived_Metrics[[#This Row],[Revenue]])</f>
        <v>-7.7777777777777779E-2</v>
      </c>
      <c r="T718" t="str">
        <f>IF(Derived_Metrics[[#This Row],[Profit]]&lt;0, "Loss","Profit")</f>
        <v>Loss</v>
      </c>
      <c r="U718" s="5">
        <f>Derived_Metrics[[#This Row],[Selling Price]]*Derived_Metrics[[#This Row],[Quantity]]*Derived_Metrics[[#This Row],[Discount]]</f>
        <v>185.71680000000003</v>
      </c>
      <c r="V718" t="str">
        <f>IF(Derived_Metrics[[#This Row],[Discount]]&gt;0,"Discount Applied","No Discount")</f>
        <v>Discount Applied</v>
      </c>
      <c r="W718" t="str">
        <f>IF(Derived_Metrics[[#This Row],[Discount]]&gt;0.3,"High Discount","Low Discount")</f>
        <v>High Discount</v>
      </c>
      <c r="X718" s="13">
        <f>SUMIFS(Derived_Metrics[Customer_Revenue_Share],Derived_Metrics[Customee_ Revenue _Rank],"&lt;="&amp;Derived_Metrics[[#This Row],[Customee_ Revenue _Rank]])</f>
        <v>0.3852431292430204</v>
      </c>
      <c r="Y718" t="str">
        <f>IF(Derived_Metrics[[#This Row],[Cumulative_Revenue_%]]&lt;=0.8,"Top 80% Revenue","Remaining 20% Revenue")</f>
        <v>Top 80% Revenue</v>
      </c>
    </row>
    <row r="719" spans="1:25" x14ac:dyDescent="0.25">
      <c r="A719" t="s">
        <v>2886</v>
      </c>
      <c r="B719" s="1">
        <v>42099</v>
      </c>
      <c r="C719" t="s">
        <v>1151</v>
      </c>
      <c r="D719" s="4">
        <f>SUMIFS(Derived_Metrics[Revenue],Derived_Metrics[Customer ID],Derived_Metrics[[#This Row],[Customer ID]])</f>
        <v>23540.15</v>
      </c>
      <c r="E719" s="4">
        <f>SUMIFS(Derived_Metrics[Profit],Derived_Metrics[Customer ID],Derived_Metrics[[#This Row],[Customer ID]])</f>
        <v>1146.4878000000001</v>
      </c>
      <c r="F719" s="5">
        <f>_xlfn.PERCENTRANK.INC(Derived_Metrics[Customer Revenue],Derived_Metrics[[#This Row],[Customer Revenue]])</f>
        <v>0.93899999999999995</v>
      </c>
      <c r="G719" s="5" t="str" cm="1">
        <f t="array" ref="G719">_xlfn.IFS(Derived_Metrics[[#This Row],[Customer Revenue Percentile]]&gt;=0.8,"High Value",Derived_Metrics[[#This Row],[Customer Revenue Percentile]]&gt;=0.4,"Medium Value",TRUE,"Low Value")</f>
        <v>High Value</v>
      </c>
      <c r="H719" s="12">
        <f>_xlfn.RANK.EQ(Derived_Metrics[[#This Row],[Customer Revenue]],Derived_Metrics[Customer Revenue],0)</f>
        <v>123</v>
      </c>
      <c r="I719" s="15">
        <f>Derived_Metrics[[#This Row],[Customer Revenue]]/SUM(Derived_Metrics[Customer Revenue])</f>
        <v>1.5109969912282778E-3</v>
      </c>
      <c r="J719" t="s">
        <v>1078</v>
      </c>
      <c r="K719" s="5">
        <f>SUMIFS(Derived_Metrics[Revenue],Derived_Metrics[Product ID],Derived_Metrics[[#This Row],[Product ID]])</f>
        <v>1069.8240000000001</v>
      </c>
      <c r="L719" s="5">
        <f>SUMIFS(Derived_Metrics[Profit],Derived_Metrics[Product ID],Derived_Metrics[[#This Row],[Product ID]])</f>
        <v>50.307200000000016</v>
      </c>
      <c r="M719" s="5" t="str">
        <f>IF(AND(Derived_Metrics[[#This Row],[Product Revenue]]&gt;AVERAGE(Derived_Metrics[Product Revenue]),Derived_Metrics[[#This Row],[Product Profit]]&lt;0),"high sales Low Profit","Normal")</f>
        <v>Normal</v>
      </c>
      <c r="N719">
        <v>22.288</v>
      </c>
      <c r="O719">
        <v>7</v>
      </c>
      <c r="P719">
        <v>0.6</v>
      </c>
      <c r="Q719">
        <v>-8.9152000000000005</v>
      </c>
      <c r="R719">
        <f>Derived_Metrics[[#This Row],[Selling Price]]*Derived_Metrics[[#This Row],[Quantity]]</f>
        <v>156.01599999999999</v>
      </c>
      <c r="S719" s="2">
        <f>IF(Derived_Metrics[[#This Row],[Revenue]]=0,0,Derived_Metrics[[#This Row],[Profit]]/Derived_Metrics[[#This Row],[Revenue]])</f>
        <v>-5.7142857142857148E-2</v>
      </c>
      <c r="T719" t="str">
        <f>IF(Derived_Metrics[[#This Row],[Profit]]&lt;0, "Loss","Profit")</f>
        <v>Loss</v>
      </c>
      <c r="U719" s="5">
        <f>Derived_Metrics[[#This Row],[Selling Price]]*Derived_Metrics[[#This Row],[Quantity]]*Derived_Metrics[[#This Row],[Discount]]</f>
        <v>93.609599999999986</v>
      </c>
      <c r="V719" t="str">
        <f>IF(Derived_Metrics[[#This Row],[Discount]]&gt;0,"Discount Applied","No Discount")</f>
        <v>Discount Applied</v>
      </c>
      <c r="W719" t="str">
        <f>IF(Derived_Metrics[[#This Row],[Discount]]&gt;0.3,"High Discount","Low Discount")</f>
        <v>High Discount</v>
      </c>
      <c r="X719" s="13">
        <f>SUMIFS(Derived_Metrics[Customer_Revenue_Share],Derived_Metrics[Customee_ Revenue _Rank],"&lt;="&amp;Derived_Metrics[[#This Row],[Customee_ Revenue _Rank]])</f>
        <v>0.28299891225452484</v>
      </c>
      <c r="Y719" t="str">
        <f>IF(Derived_Metrics[[#This Row],[Cumulative_Revenue_%]]&lt;=0.8,"Top 80% Revenue","Remaining 20% Revenue")</f>
        <v>Top 80% Revenue</v>
      </c>
    </row>
    <row r="720" spans="1:25" x14ac:dyDescent="0.25">
      <c r="A720" t="s">
        <v>2888</v>
      </c>
      <c r="B720" s="1">
        <v>42884</v>
      </c>
      <c r="C720" t="s">
        <v>1697</v>
      </c>
      <c r="D720" s="4">
        <f>SUMIFS(Derived_Metrics[Revenue],Derived_Metrics[Customer ID],Derived_Metrics[[#This Row],[Customer ID]])</f>
        <v>3990.6959999999999</v>
      </c>
      <c r="E720" s="4">
        <f>SUMIFS(Derived_Metrics[Profit],Derived_Metrics[Customer ID],Derived_Metrics[[#This Row],[Customer ID]])</f>
        <v>-127.4897</v>
      </c>
      <c r="F720" s="5">
        <f>_xlfn.PERCENTRANK.INC(Derived_Metrics[Customer Revenue],Derived_Metrics[[#This Row],[Customer Revenue]])</f>
        <v>0.48199999999999998</v>
      </c>
      <c r="G720" s="5" t="str" cm="1">
        <f t="array" ref="G720">_xlfn.IFS(Derived_Metrics[[#This Row],[Customer Revenue Percentile]]&gt;=0.8,"High Value",Derived_Metrics[[#This Row],[Customer Revenue Percentile]]&gt;=0.4,"Medium Value",TRUE,"Low Value")</f>
        <v>Medium Value</v>
      </c>
      <c r="H720" s="12">
        <f>_xlfn.RANK.EQ(Derived_Metrics[[#This Row],[Customer Revenue]],Derived_Metrics[Customer Revenue],0)</f>
        <v>1096</v>
      </c>
      <c r="I720" s="15">
        <f>Derived_Metrics[[#This Row],[Customer Revenue]]/SUM(Derived_Metrics[Customer Revenue])</f>
        <v>2.5615510729144557E-4</v>
      </c>
      <c r="J720" t="s">
        <v>2890</v>
      </c>
      <c r="K720" s="5">
        <f>SUMIFS(Derived_Metrics[Revenue],Derived_Metrics[Product ID],Derived_Metrics[[#This Row],[Product ID]])</f>
        <v>327.12</v>
      </c>
      <c r="L720" s="5">
        <f>SUMIFS(Derived_Metrics[Profit],Derived_Metrics[Product ID],Derived_Metrics[[#This Row],[Product ID]])</f>
        <v>-78.508799999999994</v>
      </c>
      <c r="M720" s="5" t="str">
        <f>IF(AND(Derived_Metrics[[#This Row],[Product Revenue]]&gt;AVERAGE(Derived_Metrics[Product Revenue]),Derived_Metrics[[#This Row],[Product Profit]]&lt;0),"high sales Low Profit","Normal")</f>
        <v>Normal</v>
      </c>
      <c r="N720">
        <v>65.424000000000007</v>
      </c>
      <c r="O720">
        <v>4</v>
      </c>
      <c r="P720">
        <v>0.6</v>
      </c>
      <c r="Q720">
        <v>-52.339199999999998</v>
      </c>
      <c r="R720">
        <f>Derived_Metrics[[#This Row],[Selling Price]]*Derived_Metrics[[#This Row],[Quantity]]</f>
        <v>261.69600000000003</v>
      </c>
      <c r="S720" s="2">
        <f>IF(Derived_Metrics[[#This Row],[Revenue]]=0,0,Derived_Metrics[[#This Row],[Profit]]/Derived_Metrics[[#This Row],[Revenue]])</f>
        <v>-0.19999999999999998</v>
      </c>
      <c r="T720" t="str">
        <f>IF(Derived_Metrics[[#This Row],[Profit]]&lt;0, "Loss","Profit")</f>
        <v>Loss</v>
      </c>
      <c r="U720" s="5">
        <f>Derived_Metrics[[#This Row],[Selling Price]]*Derived_Metrics[[#This Row],[Quantity]]*Derived_Metrics[[#This Row],[Discount]]</f>
        <v>157.01760000000002</v>
      </c>
      <c r="V720" t="str">
        <f>IF(Derived_Metrics[[#This Row],[Discount]]&gt;0,"Discount Applied","No Discount")</f>
        <v>Discount Applied</v>
      </c>
      <c r="W720" t="str">
        <f>IF(Derived_Metrics[[#This Row],[Discount]]&gt;0.3,"High Discount","Low Discount")</f>
        <v>High Discount</v>
      </c>
      <c r="X720" s="13">
        <f>SUMIFS(Derived_Metrics[Customer_Revenue_Share],Derived_Metrics[Customee_ Revenue _Rank],"&lt;="&amp;Derived_Metrics[[#This Row],[Customee_ Revenue _Rank]])</f>
        <v>0.88625451464887983</v>
      </c>
      <c r="Y720" t="str">
        <f>IF(Derived_Metrics[[#This Row],[Cumulative_Revenue_%]]&lt;=0.8,"Top 80% Revenue","Remaining 20% Revenue")</f>
        <v>Remaining 20% Revenue</v>
      </c>
    </row>
    <row r="721" spans="1:25" x14ac:dyDescent="0.25">
      <c r="A721" t="s">
        <v>2892</v>
      </c>
      <c r="B721" s="1">
        <v>41752</v>
      </c>
      <c r="C721" t="s">
        <v>2895</v>
      </c>
      <c r="D721" s="4">
        <f>SUMIFS(Derived_Metrics[Revenue],Derived_Metrics[Customer ID],Derived_Metrics[[#This Row],[Customer ID]])</f>
        <v>1565.6020000000003</v>
      </c>
      <c r="E721" s="4">
        <f>SUMIFS(Derived_Metrics[Profit],Derived_Metrics[Customer ID],Derived_Metrics[[#This Row],[Customer ID]])</f>
        <v>48.405000000000001</v>
      </c>
      <c r="F721" s="5">
        <f>_xlfn.PERCENTRANK.INC(Derived_Metrics[Customer Revenue],Derived_Metrics[[#This Row],[Customer Revenue]])</f>
        <v>0.224</v>
      </c>
      <c r="G721" s="5" t="str" cm="1">
        <f t="array" ref="G721">_xlfn.IFS(Derived_Metrics[[#This Row],[Customer Revenue Percentile]]&gt;=0.8,"High Value",Derived_Metrics[[#This Row],[Customer Revenue Percentile]]&gt;=0.4,"Medium Value",TRUE,"Low Value")</f>
        <v>Low Value</v>
      </c>
      <c r="H721" s="12">
        <f>_xlfn.RANK.EQ(Derived_Metrics[[#This Row],[Customer Revenue]],Derived_Metrics[Customer Revenue],0)</f>
        <v>1641</v>
      </c>
      <c r="I721" s="15">
        <f>Derived_Metrics[[#This Row],[Customer Revenue]]/SUM(Derived_Metrics[Customer Revenue])</f>
        <v>1.0049298375163176E-4</v>
      </c>
      <c r="J721" t="s">
        <v>353</v>
      </c>
      <c r="K721" s="5">
        <f>SUMIFS(Derived_Metrics[Revenue],Derived_Metrics[Product ID],Derived_Metrics[[#This Row],[Product ID]])</f>
        <v>26609.752</v>
      </c>
      <c r="L721" s="5">
        <f>SUMIFS(Derived_Metrics[Profit],Derived_Metrics[Product ID],Derived_Metrics[[#This Row],[Product ID]])</f>
        <v>267.30340000000001</v>
      </c>
      <c r="M721" s="5" t="str">
        <f>IF(AND(Derived_Metrics[[#This Row],[Product Revenue]]&gt;AVERAGE(Derived_Metrics[Product Revenue]),Derived_Metrics[[#This Row],[Product Profit]]&lt;0),"high sales Low Profit","Normal")</f>
        <v>Normal</v>
      </c>
      <c r="N721">
        <v>281.37200000000001</v>
      </c>
      <c r="O721">
        <v>2</v>
      </c>
      <c r="P721">
        <v>0.3</v>
      </c>
      <c r="Q721">
        <v>-12.0588</v>
      </c>
      <c r="R721">
        <f>Derived_Metrics[[#This Row],[Selling Price]]*Derived_Metrics[[#This Row],[Quantity]]</f>
        <v>562.74400000000003</v>
      </c>
      <c r="S721" s="2">
        <f>IF(Derived_Metrics[[#This Row],[Revenue]]=0,0,Derived_Metrics[[#This Row],[Profit]]/Derived_Metrics[[#This Row],[Revenue]])</f>
        <v>-2.1428571428571429E-2</v>
      </c>
      <c r="T721" t="str">
        <f>IF(Derived_Metrics[[#This Row],[Profit]]&lt;0, "Loss","Profit")</f>
        <v>Loss</v>
      </c>
      <c r="U721" s="5">
        <f>Derived_Metrics[[#This Row],[Selling Price]]*Derived_Metrics[[#This Row],[Quantity]]*Derived_Metrics[[#This Row],[Discount]]</f>
        <v>168.82320000000001</v>
      </c>
      <c r="V721" t="str">
        <f>IF(Derived_Metrics[[#This Row],[Discount]]&gt;0,"Discount Applied","No Discount")</f>
        <v>Discount Applied</v>
      </c>
      <c r="W721" t="str">
        <f>IF(Derived_Metrics[[#This Row],[Discount]]&gt;0.3,"High Discount","Low Discount")</f>
        <v>Low Discount</v>
      </c>
      <c r="X721" s="13">
        <f>SUMIFS(Derived_Metrics[Customer_Revenue_Share],Derived_Metrics[Customee_ Revenue _Rank],"&lt;="&amp;Derived_Metrics[[#This Row],[Customee_ Revenue _Rank]])</f>
        <v>0.97946533752162057</v>
      </c>
      <c r="Y721" t="str">
        <f>IF(Derived_Metrics[[#This Row],[Cumulative_Revenue_%]]&lt;=0.8,"Top 80% Revenue","Remaining 20% Revenue")</f>
        <v>Remaining 20% Revenue</v>
      </c>
    </row>
    <row r="722" spans="1:25" x14ac:dyDescent="0.25">
      <c r="A722" t="s">
        <v>2892</v>
      </c>
      <c r="B722" s="1">
        <v>41752</v>
      </c>
      <c r="C722" t="s">
        <v>2895</v>
      </c>
      <c r="D722" s="4">
        <f>SUMIFS(Derived_Metrics[Revenue],Derived_Metrics[Customer ID],Derived_Metrics[[#This Row],[Customer ID]])</f>
        <v>1565.6020000000003</v>
      </c>
      <c r="E722" s="4">
        <f>SUMIFS(Derived_Metrics[Profit],Derived_Metrics[Customer ID],Derived_Metrics[[#This Row],[Customer ID]])</f>
        <v>48.405000000000001</v>
      </c>
      <c r="F722" s="5">
        <f>_xlfn.PERCENTRANK.INC(Derived_Metrics[Customer Revenue],Derived_Metrics[[#This Row],[Customer Revenue]])</f>
        <v>0.224</v>
      </c>
      <c r="G722" s="5" t="str" cm="1">
        <f t="array" ref="G722">_xlfn.IFS(Derived_Metrics[[#This Row],[Customer Revenue Percentile]]&gt;=0.8,"High Value",Derived_Metrics[[#This Row],[Customer Revenue Percentile]]&gt;=0.4,"Medium Value",TRUE,"Low Value")</f>
        <v>Low Value</v>
      </c>
      <c r="H722" s="12">
        <f>_xlfn.RANK.EQ(Derived_Metrics[[#This Row],[Customer Revenue]],Derived_Metrics[Customer Revenue],0)</f>
        <v>1641</v>
      </c>
      <c r="I722" s="15">
        <f>Derived_Metrics[[#This Row],[Customer Revenue]]/SUM(Derived_Metrics[Customer Revenue])</f>
        <v>1.0049298375163176E-4</v>
      </c>
      <c r="J722" t="s">
        <v>353</v>
      </c>
      <c r="K722" s="5">
        <f>SUMIFS(Derived_Metrics[Revenue],Derived_Metrics[Product ID],Derived_Metrics[[#This Row],[Product ID]])</f>
        <v>26609.752</v>
      </c>
      <c r="L722" s="5">
        <f>SUMIFS(Derived_Metrics[Profit],Derived_Metrics[Product ID],Derived_Metrics[[#This Row],[Product ID]])</f>
        <v>267.30340000000001</v>
      </c>
      <c r="M722" s="5" t="str">
        <f>IF(AND(Derived_Metrics[[#This Row],[Product Revenue]]&gt;AVERAGE(Derived_Metrics[Product Revenue]),Derived_Metrics[[#This Row],[Product Profit]]&lt;0),"high sales Low Profit","Normal")</f>
        <v>Normal</v>
      </c>
      <c r="N722">
        <v>281.37200000000001</v>
      </c>
      <c r="O722">
        <v>2</v>
      </c>
      <c r="P722">
        <v>0.3</v>
      </c>
      <c r="Q722">
        <v>-12.0588</v>
      </c>
      <c r="R722">
        <f>Derived_Metrics[[#This Row],[Selling Price]]*Derived_Metrics[[#This Row],[Quantity]]</f>
        <v>562.74400000000003</v>
      </c>
      <c r="S722" s="2">
        <f>IF(Derived_Metrics[[#This Row],[Revenue]]=0,0,Derived_Metrics[[#This Row],[Profit]]/Derived_Metrics[[#This Row],[Revenue]])</f>
        <v>-2.1428571428571429E-2</v>
      </c>
      <c r="T722" t="str">
        <f>IF(Derived_Metrics[[#This Row],[Profit]]&lt;0, "Loss","Profit")</f>
        <v>Loss</v>
      </c>
      <c r="U722" s="5">
        <f>Derived_Metrics[[#This Row],[Selling Price]]*Derived_Metrics[[#This Row],[Quantity]]*Derived_Metrics[[#This Row],[Discount]]</f>
        <v>168.82320000000001</v>
      </c>
      <c r="V722" t="str">
        <f>IF(Derived_Metrics[[#This Row],[Discount]]&gt;0,"Discount Applied","No Discount")</f>
        <v>Discount Applied</v>
      </c>
      <c r="W722" t="str">
        <f>IF(Derived_Metrics[[#This Row],[Discount]]&gt;0.3,"High Discount","Low Discount")</f>
        <v>Low Discount</v>
      </c>
      <c r="X722" s="13">
        <f>SUMIFS(Derived_Metrics[Customer_Revenue_Share],Derived_Metrics[Customee_ Revenue _Rank],"&lt;="&amp;Derived_Metrics[[#This Row],[Customee_ Revenue _Rank]])</f>
        <v>0.97946533752162057</v>
      </c>
      <c r="Y722" t="str">
        <f>IF(Derived_Metrics[[#This Row],[Cumulative_Revenue_%]]&lt;=0.8,"Top 80% Revenue","Remaining 20% Revenue")</f>
        <v>Remaining 20% Revenue</v>
      </c>
    </row>
    <row r="723" spans="1:25" x14ac:dyDescent="0.25">
      <c r="A723" t="s">
        <v>2892</v>
      </c>
      <c r="B723" s="1">
        <v>41752</v>
      </c>
      <c r="C723" t="s">
        <v>2895</v>
      </c>
      <c r="D723" s="4">
        <f>SUMIFS(Derived_Metrics[Revenue],Derived_Metrics[Customer ID],Derived_Metrics[[#This Row],[Customer ID]])</f>
        <v>1565.6020000000003</v>
      </c>
      <c r="E723" s="4">
        <f>SUMIFS(Derived_Metrics[Profit],Derived_Metrics[Customer ID],Derived_Metrics[[#This Row],[Customer ID]])</f>
        <v>48.405000000000001</v>
      </c>
      <c r="F723" s="5">
        <f>_xlfn.PERCENTRANK.INC(Derived_Metrics[Customer Revenue],Derived_Metrics[[#This Row],[Customer Revenue]])</f>
        <v>0.224</v>
      </c>
      <c r="G723" s="5" t="str" cm="1">
        <f t="array" ref="G723">_xlfn.IFS(Derived_Metrics[[#This Row],[Customer Revenue Percentile]]&gt;=0.8,"High Value",Derived_Metrics[[#This Row],[Customer Revenue Percentile]]&gt;=0.4,"Medium Value",TRUE,"Low Value")</f>
        <v>Low Value</v>
      </c>
      <c r="H723" s="12">
        <f>_xlfn.RANK.EQ(Derived_Metrics[[#This Row],[Customer Revenue]],Derived_Metrics[Customer Revenue],0)</f>
        <v>1641</v>
      </c>
      <c r="I723" s="15">
        <f>Derived_Metrics[[#This Row],[Customer Revenue]]/SUM(Derived_Metrics[Customer Revenue])</f>
        <v>1.0049298375163176E-4</v>
      </c>
      <c r="J723" t="s">
        <v>1142</v>
      </c>
      <c r="K723" s="5">
        <f>SUMIFS(Derived_Metrics[Revenue],Derived_Metrics[Product ID],Derived_Metrics[[#This Row],[Product ID]])</f>
        <v>163.33199999999999</v>
      </c>
      <c r="L723" s="5">
        <f>SUMIFS(Derived_Metrics[Profit],Derived_Metrics[Product ID],Derived_Metrics[[#This Row],[Product ID]])</f>
        <v>22.894400000000001</v>
      </c>
      <c r="M723" s="5" t="str">
        <f>IF(AND(Derived_Metrics[[#This Row],[Product Revenue]]&gt;AVERAGE(Derived_Metrics[Product Revenue]),Derived_Metrics[[#This Row],[Product Profit]]&lt;0),"high sales Low Profit","Normal")</f>
        <v>Normal</v>
      </c>
      <c r="N723">
        <v>22.335999999999999</v>
      </c>
      <c r="O723">
        <v>4</v>
      </c>
      <c r="P723">
        <v>0.2</v>
      </c>
      <c r="Q723">
        <v>7.8175999999999997</v>
      </c>
      <c r="R723">
        <f>Derived_Metrics[[#This Row],[Selling Price]]*Derived_Metrics[[#This Row],[Quantity]]</f>
        <v>89.343999999999994</v>
      </c>
      <c r="S723" s="2">
        <f>IF(Derived_Metrics[[#This Row],[Revenue]]=0,0,Derived_Metrics[[#This Row],[Profit]]/Derived_Metrics[[#This Row],[Revenue]])</f>
        <v>8.7500000000000008E-2</v>
      </c>
      <c r="T723" t="str">
        <f>IF(Derived_Metrics[[#This Row],[Profit]]&lt;0, "Loss","Profit")</f>
        <v>Profit</v>
      </c>
      <c r="U723" s="5">
        <f>Derived_Metrics[[#This Row],[Selling Price]]*Derived_Metrics[[#This Row],[Quantity]]*Derived_Metrics[[#This Row],[Discount]]</f>
        <v>17.8688</v>
      </c>
      <c r="V723" t="str">
        <f>IF(Derived_Metrics[[#This Row],[Discount]]&gt;0,"Discount Applied","No Discount")</f>
        <v>Discount Applied</v>
      </c>
      <c r="W723" t="str">
        <f>IF(Derived_Metrics[[#This Row],[Discount]]&gt;0.3,"High Discount","Low Discount")</f>
        <v>Low Discount</v>
      </c>
      <c r="X723" s="13">
        <f>SUMIFS(Derived_Metrics[Customer_Revenue_Share],Derived_Metrics[Customee_ Revenue _Rank],"&lt;="&amp;Derived_Metrics[[#This Row],[Customee_ Revenue _Rank]])</f>
        <v>0.97946533752162057</v>
      </c>
      <c r="Y723" t="str">
        <f>IF(Derived_Metrics[[#This Row],[Cumulative_Revenue_%]]&lt;=0.8,"Top 80% Revenue","Remaining 20% Revenue")</f>
        <v>Remaining 20% Revenue</v>
      </c>
    </row>
    <row r="724" spans="1:25" x14ac:dyDescent="0.25">
      <c r="A724" t="s">
        <v>2897</v>
      </c>
      <c r="B724" s="1">
        <v>42164</v>
      </c>
      <c r="C724" t="s">
        <v>1021</v>
      </c>
      <c r="D724" s="4">
        <f>SUMIFS(Derived_Metrics[Revenue],Derived_Metrics[Customer ID],Derived_Metrics[[#This Row],[Customer ID]])</f>
        <v>6000.134</v>
      </c>
      <c r="E724" s="4">
        <f>SUMIFS(Derived_Metrics[Profit],Derived_Metrics[Customer ID],Derived_Metrics[[#This Row],[Customer ID]])</f>
        <v>52.903599999999997</v>
      </c>
      <c r="F724" s="5">
        <f>_xlfn.PERCENTRANK.INC(Derived_Metrics[Customer Revenue],Derived_Metrics[[#This Row],[Customer Revenue]])</f>
        <v>0.59699999999999998</v>
      </c>
      <c r="G724" s="5" t="str" cm="1">
        <f t="array" ref="G724">_xlfn.IFS(Derived_Metrics[[#This Row],[Customer Revenue Percentile]]&gt;=0.8,"High Value",Derived_Metrics[[#This Row],[Customer Revenue Percentile]]&gt;=0.4,"Medium Value",TRUE,"Low Value")</f>
        <v>Medium Value</v>
      </c>
      <c r="H724" s="12">
        <f>_xlfn.RANK.EQ(Derived_Metrics[[#This Row],[Customer Revenue]],Derived_Metrics[Customer Revenue],0)</f>
        <v>850</v>
      </c>
      <c r="I724" s="15">
        <f>Derived_Metrics[[#This Row],[Customer Revenue]]/SUM(Derived_Metrics[Customer Revenue])</f>
        <v>3.8513707096031637E-4</v>
      </c>
      <c r="J724" t="s">
        <v>985</v>
      </c>
      <c r="K724" s="5">
        <f>SUMIFS(Derived_Metrics[Revenue],Derived_Metrics[Product ID],Derived_Metrics[[#This Row],[Product ID]])</f>
        <v>15430.156000000001</v>
      </c>
      <c r="L724" s="5">
        <f>SUMIFS(Derived_Metrics[Profit],Derived_Metrics[Product ID],Derived_Metrics[[#This Row],[Product ID]])</f>
        <v>573.72400000000005</v>
      </c>
      <c r="M724" s="5" t="str">
        <f>IF(AND(Derived_Metrics[[#This Row],[Product Revenue]]&gt;AVERAGE(Derived_Metrics[Product Revenue]),Derived_Metrics[[#This Row],[Product Profit]]&lt;0),"high sales Low Profit","Normal")</f>
        <v>Normal</v>
      </c>
      <c r="N724">
        <v>271.76400000000001</v>
      </c>
      <c r="O724">
        <v>2</v>
      </c>
      <c r="P724">
        <v>0.1</v>
      </c>
      <c r="Q724">
        <v>60.392000000000003</v>
      </c>
      <c r="R724">
        <f>Derived_Metrics[[#This Row],[Selling Price]]*Derived_Metrics[[#This Row],[Quantity]]</f>
        <v>543.52800000000002</v>
      </c>
      <c r="S724" s="2">
        <f>IF(Derived_Metrics[[#This Row],[Revenue]]=0,0,Derived_Metrics[[#This Row],[Profit]]/Derived_Metrics[[#This Row],[Revenue]])</f>
        <v>0.11111111111111112</v>
      </c>
      <c r="T724" t="str">
        <f>IF(Derived_Metrics[[#This Row],[Profit]]&lt;0, "Loss","Profit")</f>
        <v>Profit</v>
      </c>
      <c r="U724" s="5">
        <f>Derived_Metrics[[#This Row],[Selling Price]]*Derived_Metrics[[#This Row],[Quantity]]*Derived_Metrics[[#This Row],[Discount]]</f>
        <v>54.352800000000002</v>
      </c>
      <c r="V724" t="str">
        <f>IF(Derived_Metrics[[#This Row],[Discount]]&gt;0,"Discount Applied","No Discount")</f>
        <v>Discount Applied</v>
      </c>
      <c r="W724" t="str">
        <f>IF(Derived_Metrics[[#This Row],[Discount]]&gt;0.3,"High Discount","Low Discount")</f>
        <v>Low Discount</v>
      </c>
      <c r="X724" s="13">
        <f>SUMIFS(Derived_Metrics[Customer_Revenue_Share],Derived_Metrics[Customee_ Revenue _Rank],"&lt;="&amp;Derived_Metrics[[#This Row],[Customee_ Revenue _Rank]])</f>
        <v>0.80929381126779976</v>
      </c>
      <c r="Y724" t="str">
        <f>IF(Derived_Metrics[[#This Row],[Cumulative_Revenue_%]]&lt;=0.8,"Top 80% Revenue","Remaining 20% Revenue")</f>
        <v>Remaining 20% Revenue</v>
      </c>
    </row>
    <row r="725" spans="1:25" x14ac:dyDescent="0.25">
      <c r="A725" t="s">
        <v>2899</v>
      </c>
      <c r="B725" s="1">
        <v>42271</v>
      </c>
      <c r="C725" t="s">
        <v>2901</v>
      </c>
      <c r="D725" s="4">
        <f>SUMIFS(Derived_Metrics[Revenue],Derived_Metrics[Customer ID],Derived_Metrics[[#This Row],[Customer ID]])</f>
        <v>14201.24</v>
      </c>
      <c r="E725" s="4">
        <f>SUMIFS(Derived_Metrics[Profit],Derived_Metrics[Customer ID],Derived_Metrics[[#This Row],[Customer ID]])</f>
        <v>403.0856</v>
      </c>
      <c r="F725" s="5">
        <f>_xlfn.PERCENTRANK.INC(Derived_Metrics[Customer Revenue],Derived_Metrics[[#This Row],[Customer Revenue]])</f>
        <v>0.86299999999999999</v>
      </c>
      <c r="G725" s="5" t="str" cm="1">
        <f t="array" ref="G725">_xlfn.IFS(Derived_Metrics[[#This Row],[Customer Revenue Percentile]]&gt;=0.8,"High Value",Derived_Metrics[[#This Row],[Customer Revenue Percentile]]&gt;=0.4,"Medium Value",TRUE,"Low Value")</f>
        <v>High Value</v>
      </c>
      <c r="H725" s="12">
        <f>_xlfn.RANK.EQ(Derived_Metrics[[#This Row],[Customer Revenue]],Derived_Metrics[Customer Revenue],0)</f>
        <v>289</v>
      </c>
      <c r="I725" s="15">
        <f>Derived_Metrics[[#This Row],[Customer Revenue]]/SUM(Derived_Metrics[Customer Revenue])</f>
        <v>9.1155030497726925E-4</v>
      </c>
      <c r="J725" t="s">
        <v>1816</v>
      </c>
      <c r="K725" s="5">
        <f>SUMIFS(Derived_Metrics[Revenue],Derived_Metrics[Product ID],Derived_Metrics[[#This Row],[Product ID]])</f>
        <v>36300.817999999992</v>
      </c>
      <c r="L725" s="5">
        <f>SUMIFS(Derived_Metrics[Profit],Derived_Metrics[Product ID],Derived_Metrics[[#This Row],[Product ID]])</f>
        <v>833.59519999999998</v>
      </c>
      <c r="M725" s="5" t="str">
        <f>IF(AND(Derived_Metrics[[#This Row],[Product Revenue]]&gt;AVERAGE(Derived_Metrics[Product Revenue]),Derived_Metrics[[#This Row],[Product Profit]]&lt;0),"high sales Low Profit","Normal")</f>
        <v>Normal</v>
      </c>
      <c r="N725">
        <v>1408.1</v>
      </c>
      <c r="O725">
        <v>10</v>
      </c>
      <c r="P725">
        <v>0</v>
      </c>
      <c r="Q725">
        <v>394.26799999999997</v>
      </c>
      <c r="R725">
        <f>Derived_Metrics[[#This Row],[Selling Price]]*Derived_Metrics[[#This Row],[Quantity]]</f>
        <v>14081</v>
      </c>
      <c r="S725" s="2">
        <f>IF(Derived_Metrics[[#This Row],[Revenue]]=0,0,Derived_Metrics[[#This Row],[Profit]]/Derived_Metrics[[#This Row],[Revenue]])</f>
        <v>2.7999999999999997E-2</v>
      </c>
      <c r="T725" t="str">
        <f>IF(Derived_Metrics[[#This Row],[Profit]]&lt;0, "Loss","Profit")</f>
        <v>Profit</v>
      </c>
      <c r="U725" s="5">
        <f>Derived_Metrics[[#This Row],[Selling Price]]*Derived_Metrics[[#This Row],[Quantity]]*Derived_Metrics[[#This Row],[Discount]]</f>
        <v>0</v>
      </c>
      <c r="V725" t="str">
        <f>IF(Derived_Metrics[[#This Row],[Discount]]&gt;0,"Discount Applied","No Discount")</f>
        <v>No Discount</v>
      </c>
      <c r="W725" t="str">
        <f>IF(Derived_Metrics[[#This Row],[Discount]]&gt;0.3,"High Discount","Low Discount")</f>
        <v>Low Discount</v>
      </c>
      <c r="X725" s="13">
        <f>SUMIFS(Derived_Metrics[Customer_Revenue_Share],Derived_Metrics[Customee_ Revenue _Rank],"&lt;="&amp;Derived_Metrics[[#This Row],[Customee_ Revenue _Rank]])</f>
        <v>0.46833676480236808</v>
      </c>
      <c r="Y725" t="str">
        <f>IF(Derived_Metrics[[#This Row],[Cumulative_Revenue_%]]&lt;=0.8,"Top 80% Revenue","Remaining 20% Revenue")</f>
        <v>Top 80% Revenue</v>
      </c>
    </row>
    <row r="726" spans="1:25" x14ac:dyDescent="0.25">
      <c r="A726" t="s">
        <v>2904</v>
      </c>
      <c r="B726" s="1">
        <v>42801</v>
      </c>
      <c r="C726" t="s">
        <v>1439</v>
      </c>
      <c r="D726" s="4">
        <f>SUMIFS(Derived_Metrics[Revenue],Derived_Metrics[Customer ID],Derived_Metrics[[#This Row],[Customer ID]])</f>
        <v>1515.8590000000002</v>
      </c>
      <c r="E726" s="4">
        <f>SUMIFS(Derived_Metrics[Profit],Derived_Metrics[Customer ID],Derived_Metrics[[#This Row],[Customer ID]])</f>
        <v>-97.840599999999995</v>
      </c>
      <c r="F726" s="5">
        <f>_xlfn.PERCENTRANK.INC(Derived_Metrics[Customer Revenue],Derived_Metrics[[#This Row],[Customer Revenue]])</f>
        <v>0.22</v>
      </c>
      <c r="G726" s="5" t="str" cm="1">
        <f t="array" ref="G726">_xlfn.IFS(Derived_Metrics[[#This Row],[Customer Revenue Percentile]]&gt;=0.8,"High Value",Derived_Metrics[[#This Row],[Customer Revenue Percentile]]&gt;=0.4,"Medium Value",TRUE,"Low Value")</f>
        <v>Low Value</v>
      </c>
      <c r="H726" s="12">
        <f>_xlfn.RANK.EQ(Derived_Metrics[[#This Row],[Customer Revenue]],Derived_Metrics[Customer Revenue],0)</f>
        <v>1650</v>
      </c>
      <c r="I726" s="15">
        <f>Derived_Metrics[[#This Row],[Customer Revenue]]/SUM(Derived_Metrics[Customer Revenue])</f>
        <v>9.7300076173104506E-5</v>
      </c>
      <c r="J726" t="s">
        <v>494</v>
      </c>
      <c r="K726" s="5">
        <f>SUMIFS(Derived_Metrics[Revenue],Derived_Metrics[Product ID],Derived_Metrics[[#This Row],[Product ID]])</f>
        <v>11779.352999999999</v>
      </c>
      <c r="L726" s="5">
        <f>SUMIFS(Derived_Metrics[Profit],Derived_Metrics[Product ID],Derived_Metrics[[#This Row],[Product ID]])</f>
        <v>-519.94100000000003</v>
      </c>
      <c r="M726" s="5" t="str">
        <f>IF(AND(Derived_Metrics[[#This Row],[Product Revenue]]&gt;AVERAGE(Derived_Metrics[Product Revenue]),Derived_Metrics[[#This Row],[Product Profit]]&lt;0),"high sales Low Profit","Normal")</f>
        <v>Normal</v>
      </c>
      <c r="N726">
        <v>215.148</v>
      </c>
      <c r="O726">
        <v>2</v>
      </c>
      <c r="P726">
        <v>0.4</v>
      </c>
      <c r="Q726">
        <v>-103.98820000000001</v>
      </c>
      <c r="R726">
        <f>Derived_Metrics[[#This Row],[Selling Price]]*Derived_Metrics[[#This Row],[Quantity]]</f>
        <v>430.29599999999999</v>
      </c>
      <c r="S726" s="2">
        <f>IF(Derived_Metrics[[#This Row],[Revenue]]=0,0,Derived_Metrics[[#This Row],[Profit]]/Derived_Metrics[[#This Row],[Revenue]])</f>
        <v>-0.2416666666666667</v>
      </c>
      <c r="T726" t="str">
        <f>IF(Derived_Metrics[[#This Row],[Profit]]&lt;0, "Loss","Profit")</f>
        <v>Loss</v>
      </c>
      <c r="U726" s="5">
        <f>Derived_Metrics[[#This Row],[Selling Price]]*Derived_Metrics[[#This Row],[Quantity]]*Derived_Metrics[[#This Row],[Discount]]</f>
        <v>172.11840000000001</v>
      </c>
      <c r="V726" t="str">
        <f>IF(Derived_Metrics[[#This Row],[Discount]]&gt;0,"Discount Applied","No Discount")</f>
        <v>Discount Applied</v>
      </c>
      <c r="W726" t="str">
        <f>IF(Derived_Metrics[[#This Row],[Discount]]&gt;0.3,"High Discount","Low Discount")</f>
        <v>High Discount</v>
      </c>
      <c r="X726" s="13">
        <f>SUMIFS(Derived_Metrics[Customer_Revenue_Share],Derived_Metrics[Customee_ Revenue _Rank],"&lt;="&amp;Derived_Metrics[[#This Row],[Customee_ Revenue _Rank]])</f>
        <v>0.98024789572121274</v>
      </c>
      <c r="Y726" t="str">
        <f>IF(Derived_Metrics[[#This Row],[Cumulative_Revenue_%]]&lt;=0.8,"Top 80% Revenue","Remaining 20% Revenue")</f>
        <v>Remaining 20% Revenue</v>
      </c>
    </row>
    <row r="727" spans="1:25" x14ac:dyDescent="0.25">
      <c r="A727" t="s">
        <v>2905</v>
      </c>
      <c r="B727" s="1">
        <v>42959</v>
      </c>
      <c r="C727" t="s">
        <v>1868</v>
      </c>
      <c r="D727" s="4">
        <f>SUMIFS(Derived_Metrics[Revenue],Derived_Metrics[Customer ID],Derived_Metrics[[#This Row],[Customer ID]])</f>
        <v>3067.4650000000001</v>
      </c>
      <c r="E727" s="4">
        <f>SUMIFS(Derived_Metrics[Profit],Derived_Metrics[Customer ID],Derived_Metrics[[#This Row],[Customer ID]])</f>
        <v>54.956700000000005</v>
      </c>
      <c r="F727" s="5">
        <f>_xlfn.PERCENTRANK.INC(Derived_Metrics[Customer Revenue],Derived_Metrics[[#This Row],[Customer Revenue]])</f>
        <v>0.39800000000000002</v>
      </c>
      <c r="G727" s="5" t="str" cm="1">
        <f t="array" ref="G727">_xlfn.IFS(Derived_Metrics[[#This Row],[Customer Revenue Percentile]]&gt;=0.8,"High Value",Derived_Metrics[[#This Row],[Customer Revenue Percentile]]&gt;=0.4,"Medium Value",TRUE,"Low Value")</f>
        <v>Low Value</v>
      </c>
      <c r="H727" s="12">
        <f>_xlfn.RANK.EQ(Derived_Metrics[[#This Row],[Customer Revenue]],Derived_Metrics[Customer Revenue],0)</f>
        <v>1273</v>
      </c>
      <c r="I727" s="15">
        <f>Derived_Metrics[[#This Row],[Customer Revenue]]/SUM(Derived_Metrics[Customer Revenue])</f>
        <v>1.9689468358094782E-4</v>
      </c>
      <c r="J727" t="s">
        <v>2907</v>
      </c>
      <c r="K727" s="5">
        <f>SUMIFS(Derived_Metrics[Revenue],Derived_Metrics[Product ID],Derived_Metrics[[#This Row],[Product ID]])</f>
        <v>360.92</v>
      </c>
      <c r="L727" s="5">
        <f>SUMIFS(Derived_Metrics[Profit],Derived_Metrics[Product ID],Derived_Metrics[[#This Row],[Product ID]])</f>
        <v>-46.403999999999996</v>
      </c>
      <c r="M727" s="5" t="str">
        <f>IF(AND(Derived_Metrics[[#This Row],[Product Revenue]]&gt;AVERAGE(Derived_Metrics[Product Revenue]),Derived_Metrics[[#This Row],[Product Profit]]&lt;0),"high sales Low Profit","Normal")</f>
        <v>Normal</v>
      </c>
      <c r="N727">
        <v>128.9</v>
      </c>
      <c r="O727">
        <v>2</v>
      </c>
      <c r="P727">
        <v>0</v>
      </c>
      <c r="Q727">
        <v>15.468</v>
      </c>
      <c r="R727">
        <f>Derived_Metrics[[#This Row],[Selling Price]]*Derived_Metrics[[#This Row],[Quantity]]</f>
        <v>257.8</v>
      </c>
      <c r="S727" s="2">
        <f>IF(Derived_Metrics[[#This Row],[Revenue]]=0,0,Derived_Metrics[[#This Row],[Profit]]/Derived_Metrics[[#This Row],[Revenue]])</f>
        <v>0.06</v>
      </c>
      <c r="T727" t="str">
        <f>IF(Derived_Metrics[[#This Row],[Profit]]&lt;0, "Loss","Profit")</f>
        <v>Profit</v>
      </c>
      <c r="U727" s="5">
        <f>Derived_Metrics[[#This Row],[Selling Price]]*Derived_Metrics[[#This Row],[Quantity]]*Derived_Metrics[[#This Row],[Discount]]</f>
        <v>0</v>
      </c>
      <c r="V727" t="str">
        <f>IF(Derived_Metrics[[#This Row],[Discount]]&gt;0,"Discount Applied","No Discount")</f>
        <v>No Discount</v>
      </c>
      <c r="W727" t="str">
        <f>IF(Derived_Metrics[[#This Row],[Discount]]&gt;0.3,"High Discount","Low Discount")</f>
        <v>Low Discount</v>
      </c>
      <c r="X727" s="13">
        <f>SUMIFS(Derived_Metrics[Customer_Revenue_Share],Derived_Metrics[Customee_ Revenue _Rank],"&lt;="&amp;Derived_Metrics[[#This Row],[Customee_ Revenue _Rank]])</f>
        <v>0.92613412482665658</v>
      </c>
      <c r="Y727" t="str">
        <f>IF(Derived_Metrics[[#This Row],[Cumulative_Revenue_%]]&lt;=0.8,"Top 80% Revenue","Remaining 20% Revenue")</f>
        <v>Remaining 20% Revenue</v>
      </c>
    </row>
    <row r="728" spans="1:25" x14ac:dyDescent="0.25">
      <c r="A728" t="s">
        <v>2909</v>
      </c>
      <c r="B728" s="1">
        <v>42274</v>
      </c>
      <c r="C728" t="s">
        <v>1542</v>
      </c>
      <c r="D728" s="4">
        <f>SUMIFS(Derived_Metrics[Revenue],Derived_Metrics[Customer ID],Derived_Metrics[[#This Row],[Customer ID]])</f>
        <v>840.24400000000014</v>
      </c>
      <c r="E728" s="4">
        <f>SUMIFS(Derived_Metrics[Profit],Derived_Metrics[Customer ID],Derived_Metrics[[#This Row],[Customer ID]])</f>
        <v>23.748899999999992</v>
      </c>
      <c r="F728" s="5">
        <f>_xlfn.PERCENTRANK.INC(Derived_Metrics[Customer Revenue],Derived_Metrics[[#This Row],[Customer Revenue]])</f>
        <v>0.14000000000000001</v>
      </c>
      <c r="G728" s="5" t="str" cm="1">
        <f t="array" ref="G728">_xlfn.IFS(Derived_Metrics[[#This Row],[Customer Revenue Percentile]]&gt;=0.8,"High Value",Derived_Metrics[[#This Row],[Customer Revenue Percentile]]&gt;=0.4,"Medium Value",TRUE,"Low Value")</f>
        <v>Low Value</v>
      </c>
      <c r="H728" s="12">
        <f>_xlfn.RANK.EQ(Derived_Metrics[[#This Row],[Customer Revenue]],Derived_Metrics[Customer Revenue],0)</f>
        <v>1820</v>
      </c>
      <c r="I728" s="15">
        <f>Derived_Metrics[[#This Row],[Customer Revenue]]/SUM(Derived_Metrics[Customer Revenue])</f>
        <v>5.3933647657199003E-5</v>
      </c>
      <c r="J728" t="s">
        <v>732</v>
      </c>
      <c r="K728" s="5">
        <f>SUMIFS(Derived_Metrics[Revenue],Derived_Metrics[Product ID],Derived_Metrics[[#This Row],[Product ID]])</f>
        <v>388.60800000000006</v>
      </c>
      <c r="L728" s="5">
        <f>SUMIFS(Derived_Metrics[Profit],Derived_Metrics[Product ID],Derived_Metrics[[#This Row],[Product ID]])</f>
        <v>26.1096</v>
      </c>
      <c r="M728" s="5" t="str">
        <f>IF(AND(Derived_Metrics[[#This Row],[Product Revenue]]&gt;AVERAGE(Derived_Metrics[Product Revenue]),Derived_Metrics[[#This Row],[Product Profit]]&lt;0),"high sales Low Profit","Normal")</f>
        <v>Normal</v>
      </c>
      <c r="N728">
        <v>24.288</v>
      </c>
      <c r="O728">
        <v>3</v>
      </c>
      <c r="P728">
        <v>0.6</v>
      </c>
      <c r="Q728">
        <v>-12.751200000000001</v>
      </c>
      <c r="R728">
        <f>Derived_Metrics[[#This Row],[Selling Price]]*Derived_Metrics[[#This Row],[Quantity]]</f>
        <v>72.864000000000004</v>
      </c>
      <c r="S728" s="2">
        <f>IF(Derived_Metrics[[#This Row],[Revenue]]=0,0,Derived_Metrics[[#This Row],[Profit]]/Derived_Metrics[[#This Row],[Revenue]])</f>
        <v>-0.17499999999999999</v>
      </c>
      <c r="T728" t="str">
        <f>IF(Derived_Metrics[[#This Row],[Profit]]&lt;0, "Loss","Profit")</f>
        <v>Loss</v>
      </c>
      <c r="U728" s="5">
        <f>Derived_Metrics[[#This Row],[Selling Price]]*Derived_Metrics[[#This Row],[Quantity]]*Derived_Metrics[[#This Row],[Discount]]</f>
        <v>43.718400000000003</v>
      </c>
      <c r="V728" t="str">
        <f>IF(Derived_Metrics[[#This Row],[Discount]]&gt;0,"Discount Applied","No Discount")</f>
        <v>Discount Applied</v>
      </c>
      <c r="W728" t="str">
        <f>IF(Derived_Metrics[[#This Row],[Discount]]&gt;0.3,"High Discount","Low Discount")</f>
        <v>High Discount</v>
      </c>
      <c r="X728" s="13">
        <f>SUMIFS(Derived_Metrics[Customer_Revenue_Share],Derived_Metrics[Customee_ Revenue _Rank],"&lt;="&amp;Derived_Metrics[[#This Row],[Customee_ Revenue _Rank]])</f>
        <v>0.99253372866796519</v>
      </c>
      <c r="Y728" t="str">
        <f>IF(Derived_Metrics[[#This Row],[Cumulative_Revenue_%]]&lt;=0.8,"Top 80% Revenue","Remaining 20% Revenue")</f>
        <v>Remaining 20% Revenue</v>
      </c>
    </row>
    <row r="729" spans="1:25" x14ac:dyDescent="0.25">
      <c r="A729" t="s">
        <v>2911</v>
      </c>
      <c r="B729" s="1">
        <v>43038</v>
      </c>
      <c r="C729" t="s">
        <v>1878</v>
      </c>
      <c r="D729" s="4">
        <f>SUMIFS(Derived_Metrics[Revenue],Derived_Metrics[Customer ID],Derived_Metrics[[#This Row],[Customer ID]])</f>
        <v>1056.5715</v>
      </c>
      <c r="E729" s="4">
        <f>SUMIFS(Derived_Metrics[Profit],Derived_Metrics[Customer ID],Derived_Metrics[[#This Row],[Customer ID]])</f>
        <v>-187.3955</v>
      </c>
      <c r="F729" s="5">
        <f>_xlfn.PERCENTRANK.INC(Derived_Metrics[Customer Revenue],Derived_Metrics[[#This Row],[Customer Revenue]])</f>
        <v>0.17799999999999999</v>
      </c>
      <c r="G729" s="5" t="str" cm="1">
        <f t="array" ref="G729">_xlfn.IFS(Derived_Metrics[[#This Row],[Customer Revenue Percentile]]&gt;=0.8,"High Value",Derived_Metrics[[#This Row],[Customer Revenue Percentile]]&gt;=0.4,"Medium Value",TRUE,"Low Value")</f>
        <v>Low Value</v>
      </c>
      <c r="H729" s="12">
        <f>_xlfn.RANK.EQ(Derived_Metrics[[#This Row],[Customer Revenue]],Derived_Metrics[Customer Revenue],0)</f>
        <v>1741</v>
      </c>
      <c r="I729" s="15">
        <f>Derived_Metrics[[#This Row],[Customer Revenue]]/SUM(Derived_Metrics[Customer Revenue])</f>
        <v>6.7819294164121646E-5</v>
      </c>
      <c r="J729" t="s">
        <v>732</v>
      </c>
      <c r="K729" s="5">
        <f>SUMIFS(Derived_Metrics[Revenue],Derived_Metrics[Product ID],Derived_Metrics[[#This Row],[Product ID]])</f>
        <v>388.60800000000006</v>
      </c>
      <c r="L729" s="5">
        <f>SUMIFS(Derived_Metrics[Profit],Derived_Metrics[Product ID],Derived_Metrics[[#This Row],[Product ID]])</f>
        <v>26.1096</v>
      </c>
      <c r="M729" s="5" t="str">
        <f>IF(AND(Derived_Metrics[[#This Row],[Product Revenue]]&gt;AVERAGE(Derived_Metrics[Product Revenue]),Derived_Metrics[[#This Row],[Product Profit]]&lt;0),"high sales Low Profit","Normal")</f>
        <v>Normal</v>
      </c>
      <c r="N729">
        <v>16.192</v>
      </c>
      <c r="O729">
        <v>2</v>
      </c>
      <c r="P729">
        <v>0.6</v>
      </c>
      <c r="Q729">
        <v>-8.5007999999999999</v>
      </c>
      <c r="R729">
        <f>Derived_Metrics[[#This Row],[Selling Price]]*Derived_Metrics[[#This Row],[Quantity]]</f>
        <v>32.384</v>
      </c>
      <c r="S729" s="2">
        <f>IF(Derived_Metrics[[#This Row],[Revenue]]=0,0,Derived_Metrics[[#This Row],[Profit]]/Derived_Metrics[[#This Row],[Revenue]])</f>
        <v>-0.26250000000000001</v>
      </c>
      <c r="T729" t="str">
        <f>IF(Derived_Metrics[[#This Row],[Profit]]&lt;0, "Loss","Profit")</f>
        <v>Loss</v>
      </c>
      <c r="U729" s="5">
        <f>Derived_Metrics[[#This Row],[Selling Price]]*Derived_Metrics[[#This Row],[Quantity]]*Derived_Metrics[[#This Row],[Discount]]</f>
        <v>19.430399999999999</v>
      </c>
      <c r="V729" t="str">
        <f>IF(Derived_Metrics[[#This Row],[Discount]]&gt;0,"Discount Applied","No Discount")</f>
        <v>Discount Applied</v>
      </c>
      <c r="W729" t="str">
        <f>IF(Derived_Metrics[[#This Row],[Discount]]&gt;0.3,"High Discount","Low Discount")</f>
        <v>High Discount</v>
      </c>
      <c r="X729" s="13">
        <f>SUMIFS(Derived_Metrics[Customer_Revenue_Share],Derived_Metrics[Customee_ Revenue _Rank],"&lt;="&amp;Derived_Metrics[[#This Row],[Customee_ Revenue _Rank]])</f>
        <v>0.98758272323286578</v>
      </c>
      <c r="Y729" t="str">
        <f>IF(Derived_Metrics[[#This Row],[Cumulative_Revenue_%]]&lt;=0.8,"Top 80% Revenue","Remaining 20% Revenue")</f>
        <v>Remaining 20% Revenue</v>
      </c>
    </row>
    <row r="730" spans="1:25" x14ac:dyDescent="0.25">
      <c r="A730" t="s">
        <v>2911</v>
      </c>
      <c r="B730" s="1">
        <v>43038</v>
      </c>
      <c r="C730" t="s">
        <v>1878</v>
      </c>
      <c r="D730" s="4">
        <f>SUMIFS(Derived_Metrics[Revenue],Derived_Metrics[Customer ID],Derived_Metrics[[#This Row],[Customer ID]])</f>
        <v>1056.5715</v>
      </c>
      <c r="E730" s="4">
        <f>SUMIFS(Derived_Metrics[Profit],Derived_Metrics[Customer ID],Derived_Metrics[[#This Row],[Customer ID]])</f>
        <v>-187.3955</v>
      </c>
      <c r="F730" s="5">
        <f>_xlfn.PERCENTRANK.INC(Derived_Metrics[Customer Revenue],Derived_Metrics[[#This Row],[Customer Revenue]])</f>
        <v>0.17799999999999999</v>
      </c>
      <c r="G730" s="5" t="str" cm="1">
        <f t="array" ref="G730">_xlfn.IFS(Derived_Metrics[[#This Row],[Customer Revenue Percentile]]&gt;=0.8,"High Value",Derived_Metrics[[#This Row],[Customer Revenue Percentile]]&gt;=0.4,"Medium Value",TRUE,"Low Value")</f>
        <v>Low Value</v>
      </c>
      <c r="H730" s="12">
        <f>_xlfn.RANK.EQ(Derived_Metrics[[#This Row],[Customer Revenue]],Derived_Metrics[Customer Revenue],0)</f>
        <v>1741</v>
      </c>
      <c r="I730" s="15">
        <f>Derived_Metrics[[#This Row],[Customer Revenue]]/SUM(Derived_Metrics[Customer Revenue])</f>
        <v>6.7819294164121646E-5</v>
      </c>
      <c r="J730" t="s">
        <v>494</v>
      </c>
      <c r="K730" s="5">
        <f>SUMIFS(Derived_Metrics[Revenue],Derived_Metrics[Product ID],Derived_Metrics[[#This Row],[Product ID]])</f>
        <v>11779.352999999999</v>
      </c>
      <c r="L730" s="5">
        <f>SUMIFS(Derived_Metrics[Profit],Derived_Metrics[Product ID],Derived_Metrics[[#This Row],[Product ID]])</f>
        <v>-519.94100000000003</v>
      </c>
      <c r="M730" s="5" t="str">
        <f>IF(AND(Derived_Metrics[[#This Row],[Product Revenue]]&gt;AVERAGE(Derived_Metrics[Product Revenue]),Derived_Metrics[[#This Row],[Product Profit]]&lt;0),"high sales Low Profit","Normal")</f>
        <v>Normal</v>
      </c>
      <c r="N730">
        <v>251.006</v>
      </c>
      <c r="O730">
        <v>2</v>
      </c>
      <c r="P730">
        <v>0.3</v>
      </c>
      <c r="Q730">
        <v>-68.130200000000002</v>
      </c>
      <c r="R730">
        <f>Derived_Metrics[[#This Row],[Selling Price]]*Derived_Metrics[[#This Row],[Quantity]]</f>
        <v>502.012</v>
      </c>
      <c r="S730" s="2">
        <f>IF(Derived_Metrics[[#This Row],[Revenue]]=0,0,Derived_Metrics[[#This Row],[Profit]]/Derived_Metrics[[#This Row],[Revenue]])</f>
        <v>-0.13571428571428573</v>
      </c>
      <c r="T730" t="str">
        <f>IF(Derived_Metrics[[#This Row],[Profit]]&lt;0, "Loss","Profit")</f>
        <v>Loss</v>
      </c>
      <c r="U730" s="5">
        <f>Derived_Metrics[[#This Row],[Selling Price]]*Derived_Metrics[[#This Row],[Quantity]]*Derived_Metrics[[#This Row],[Discount]]</f>
        <v>150.6036</v>
      </c>
      <c r="V730" t="str">
        <f>IF(Derived_Metrics[[#This Row],[Discount]]&gt;0,"Discount Applied","No Discount")</f>
        <v>Discount Applied</v>
      </c>
      <c r="W730" t="str">
        <f>IF(Derived_Metrics[[#This Row],[Discount]]&gt;0.3,"High Discount","Low Discount")</f>
        <v>Low Discount</v>
      </c>
      <c r="X730" s="13">
        <f>SUMIFS(Derived_Metrics[Customer_Revenue_Share],Derived_Metrics[Customee_ Revenue _Rank],"&lt;="&amp;Derived_Metrics[[#This Row],[Customee_ Revenue _Rank]])</f>
        <v>0.98758272323286578</v>
      </c>
      <c r="Y730" t="str">
        <f>IF(Derived_Metrics[[#This Row],[Cumulative_Revenue_%]]&lt;=0.8,"Top 80% Revenue","Remaining 20% Revenue")</f>
        <v>Remaining 20% Revenue</v>
      </c>
    </row>
    <row r="731" spans="1:25" x14ac:dyDescent="0.25">
      <c r="A731" t="s">
        <v>2912</v>
      </c>
      <c r="B731" s="1">
        <v>42994</v>
      </c>
      <c r="C731" t="s">
        <v>1929</v>
      </c>
      <c r="D731" s="4">
        <f>SUMIFS(Derived_Metrics[Revenue],Derived_Metrics[Customer ID],Derived_Metrics[[#This Row],[Customer ID]])</f>
        <v>10555.763999999999</v>
      </c>
      <c r="E731" s="4">
        <f>SUMIFS(Derived_Metrics[Profit],Derived_Metrics[Customer ID],Derived_Metrics[[#This Row],[Customer ID]])</f>
        <v>291.96299999999997</v>
      </c>
      <c r="F731" s="5">
        <f>_xlfn.PERCENTRANK.INC(Derived_Metrics[Customer Revenue],Derived_Metrics[[#This Row],[Customer Revenue]])</f>
        <v>0.77100000000000002</v>
      </c>
      <c r="G731" s="5" t="str" cm="1">
        <f t="array" ref="G731">_xlfn.IFS(Derived_Metrics[[#This Row],[Customer Revenue Percentile]]&gt;=0.8,"High Value",Derived_Metrics[[#This Row],[Customer Revenue Percentile]]&gt;=0.4,"Medium Value",TRUE,"Low Value")</f>
        <v>Medium Value</v>
      </c>
      <c r="H731" s="12">
        <f>_xlfn.RANK.EQ(Derived_Metrics[[#This Row],[Customer Revenue]],Derived_Metrics[Customer Revenue],0)</f>
        <v>482</v>
      </c>
      <c r="I731" s="15">
        <f>Derived_Metrics[[#This Row],[Customer Revenue]]/SUM(Derived_Metrics[Customer Revenue])</f>
        <v>6.7755420607412307E-4</v>
      </c>
      <c r="J731" t="s">
        <v>2523</v>
      </c>
      <c r="K731" s="5">
        <f>SUMIFS(Derived_Metrics[Revenue],Derived_Metrics[Product ID],Derived_Metrics[[#This Row],[Product ID]])</f>
        <v>729.76400000000001</v>
      </c>
      <c r="L731" s="5">
        <f>SUMIFS(Derived_Metrics[Profit],Derived_Metrics[Product ID],Derived_Metrics[[#This Row],[Product ID]])</f>
        <v>20.635999999999999</v>
      </c>
      <c r="M731" s="5" t="str">
        <f>IF(AND(Derived_Metrics[[#This Row],[Product Revenue]]&gt;AVERAGE(Derived_Metrics[Product Revenue]),Derived_Metrics[[#This Row],[Product Profit]]&lt;0),"high sales Low Profit","Normal")</f>
        <v>Normal</v>
      </c>
      <c r="N731">
        <v>22.512</v>
      </c>
      <c r="O731">
        <v>3</v>
      </c>
      <c r="P731">
        <v>0.2</v>
      </c>
      <c r="Q731">
        <v>2.2511999999999999</v>
      </c>
      <c r="R731">
        <f>Derived_Metrics[[#This Row],[Selling Price]]*Derived_Metrics[[#This Row],[Quantity]]</f>
        <v>67.536000000000001</v>
      </c>
      <c r="S731" s="2">
        <f>IF(Derived_Metrics[[#This Row],[Revenue]]=0,0,Derived_Metrics[[#This Row],[Profit]]/Derived_Metrics[[#This Row],[Revenue]])</f>
        <v>3.3333333333333333E-2</v>
      </c>
      <c r="T731" t="str">
        <f>IF(Derived_Metrics[[#This Row],[Profit]]&lt;0, "Loss","Profit")</f>
        <v>Profit</v>
      </c>
      <c r="U731" s="5">
        <f>Derived_Metrics[[#This Row],[Selling Price]]*Derived_Metrics[[#This Row],[Quantity]]*Derived_Metrics[[#This Row],[Discount]]</f>
        <v>13.507200000000001</v>
      </c>
      <c r="V731" t="str">
        <f>IF(Derived_Metrics[[#This Row],[Discount]]&gt;0,"Discount Applied","No Discount")</f>
        <v>Discount Applied</v>
      </c>
      <c r="W731" t="str">
        <f>IF(Derived_Metrics[[#This Row],[Discount]]&gt;0.3,"High Discount","Low Discount")</f>
        <v>Low Discount</v>
      </c>
      <c r="X731" s="13">
        <f>SUMIFS(Derived_Metrics[Customer_Revenue_Share],Derived_Metrics[Customee_ Revenue _Rank],"&lt;="&amp;Derived_Metrics[[#This Row],[Customee_ Revenue _Rank]])</f>
        <v>0.61772088988739871</v>
      </c>
      <c r="Y731" t="str">
        <f>IF(Derived_Metrics[[#This Row],[Cumulative_Revenue_%]]&lt;=0.8,"Top 80% Revenue","Remaining 20% Revenue")</f>
        <v>Top 80% Revenue</v>
      </c>
    </row>
    <row r="732" spans="1:25" x14ac:dyDescent="0.25">
      <c r="A732" t="s">
        <v>2915</v>
      </c>
      <c r="B732" s="1">
        <v>42286</v>
      </c>
      <c r="C732" t="s">
        <v>1897</v>
      </c>
      <c r="D732" s="4">
        <f>SUMIFS(Derived_Metrics[Revenue],Derived_Metrics[Customer ID],Derived_Metrics[[#This Row],[Customer ID]])</f>
        <v>5620.4279999999999</v>
      </c>
      <c r="E732" s="4">
        <f>SUMIFS(Derived_Metrics[Profit],Derived_Metrics[Customer ID],Derived_Metrics[[#This Row],[Customer ID]])</f>
        <v>332.3322</v>
      </c>
      <c r="F732" s="5">
        <f>_xlfn.PERCENTRANK.INC(Derived_Metrics[Customer Revenue],Derived_Metrics[[#This Row],[Customer Revenue]])</f>
        <v>0.58199999999999996</v>
      </c>
      <c r="G732" s="5" t="str" cm="1">
        <f t="array" ref="G732">_xlfn.IFS(Derived_Metrics[[#This Row],[Customer Revenue Percentile]]&gt;=0.8,"High Value",Derived_Metrics[[#This Row],[Customer Revenue Percentile]]&gt;=0.4,"Medium Value",TRUE,"Low Value")</f>
        <v>Medium Value</v>
      </c>
      <c r="H732" s="12">
        <f>_xlfn.RANK.EQ(Derived_Metrics[[#This Row],[Customer Revenue]],Derived_Metrics[Customer Revenue],0)</f>
        <v>882</v>
      </c>
      <c r="I732" s="15">
        <f>Derived_Metrics[[#This Row],[Customer Revenue]]/SUM(Derived_Metrics[Customer Revenue])</f>
        <v>3.6076447250400556E-4</v>
      </c>
      <c r="J732" t="s">
        <v>298</v>
      </c>
      <c r="K732" s="5">
        <f>SUMIFS(Derived_Metrics[Revenue],Derived_Metrics[Product ID],Derived_Metrics[[#This Row],[Product ID]])</f>
        <v>30024.581999999995</v>
      </c>
      <c r="L732" s="5">
        <f>SUMIFS(Derived_Metrics[Profit],Derived_Metrics[Product ID],Derived_Metrics[[#This Row],[Product ID]])</f>
        <v>566.4674</v>
      </c>
      <c r="M732" s="5" t="str">
        <f>IF(AND(Derived_Metrics[[#This Row],[Product Revenue]]&gt;AVERAGE(Derived_Metrics[Product Revenue]),Derived_Metrics[[#This Row],[Product Profit]]&lt;0),"high sales Low Profit","Normal")</f>
        <v>Normal</v>
      </c>
      <c r="N732">
        <v>361.96</v>
      </c>
      <c r="O732">
        <v>2</v>
      </c>
      <c r="P732">
        <v>0</v>
      </c>
      <c r="Q732">
        <v>83.250799999999998</v>
      </c>
      <c r="R732">
        <f>Derived_Metrics[[#This Row],[Selling Price]]*Derived_Metrics[[#This Row],[Quantity]]</f>
        <v>723.92</v>
      </c>
      <c r="S732" s="2">
        <f>IF(Derived_Metrics[[#This Row],[Revenue]]=0,0,Derived_Metrics[[#This Row],[Profit]]/Derived_Metrics[[#This Row],[Revenue]])</f>
        <v>0.115</v>
      </c>
      <c r="T732" t="str">
        <f>IF(Derived_Metrics[[#This Row],[Profit]]&lt;0, "Loss","Profit")</f>
        <v>Profit</v>
      </c>
      <c r="U732" s="5">
        <f>Derived_Metrics[[#This Row],[Selling Price]]*Derived_Metrics[[#This Row],[Quantity]]*Derived_Metrics[[#This Row],[Discount]]</f>
        <v>0</v>
      </c>
      <c r="V732" t="str">
        <f>IF(Derived_Metrics[[#This Row],[Discount]]&gt;0,"Discount Applied","No Discount")</f>
        <v>No Discount</v>
      </c>
      <c r="W732" t="str">
        <f>IF(Derived_Metrics[[#This Row],[Discount]]&gt;0.3,"High Discount","Low Discount")</f>
        <v>Low Discount</v>
      </c>
      <c r="X732" s="13">
        <f>SUMIFS(Derived_Metrics[Customer_Revenue_Share],Derived_Metrics[Customee_ Revenue _Rank],"&lt;="&amp;Derived_Metrics[[#This Row],[Customee_ Revenue _Rank]])</f>
        <v>0.82148995553502746</v>
      </c>
      <c r="Y732" t="str">
        <f>IF(Derived_Metrics[[#This Row],[Cumulative_Revenue_%]]&lt;=0.8,"Top 80% Revenue","Remaining 20% Revenue")</f>
        <v>Remaining 20% Revenue</v>
      </c>
    </row>
    <row r="733" spans="1:25" x14ac:dyDescent="0.25">
      <c r="A733" t="s">
        <v>2917</v>
      </c>
      <c r="B733" s="1">
        <v>42718</v>
      </c>
      <c r="C733" t="s">
        <v>1574</v>
      </c>
      <c r="D733" s="4">
        <f>SUMIFS(Derived_Metrics[Revenue],Derived_Metrics[Customer ID],Derived_Metrics[[#This Row],[Customer ID]])</f>
        <v>7700.98</v>
      </c>
      <c r="E733" s="4">
        <f>SUMIFS(Derived_Metrics[Profit],Derived_Metrics[Customer ID],Derived_Metrics[[#This Row],[Customer ID]])</f>
        <v>157.77520000000001</v>
      </c>
      <c r="F733" s="5">
        <f>_xlfn.PERCENTRANK.INC(Derived_Metrics[Customer Revenue],Derived_Metrics[[#This Row],[Customer Revenue]])</f>
        <v>0.67600000000000005</v>
      </c>
      <c r="G733" s="5" t="str" cm="1">
        <f t="array" ref="G733">_xlfn.IFS(Derived_Metrics[[#This Row],[Customer Revenue Percentile]]&gt;=0.8,"High Value",Derived_Metrics[[#This Row],[Customer Revenue Percentile]]&gt;=0.4,"Medium Value",TRUE,"Low Value")</f>
        <v>Medium Value</v>
      </c>
      <c r="H733" s="12">
        <f>_xlfn.RANK.EQ(Derived_Metrics[[#This Row],[Customer Revenue]],Derived_Metrics[Customer Revenue],0)</f>
        <v>684</v>
      </c>
      <c r="I733" s="15">
        <f>Derived_Metrics[[#This Row],[Customer Revenue]]/SUM(Derived_Metrics[Customer Revenue])</f>
        <v>4.943111071726026E-4</v>
      </c>
      <c r="J733" t="s">
        <v>2347</v>
      </c>
      <c r="K733" s="5">
        <f>SUMIFS(Derived_Metrics[Revenue],Derived_Metrics[Product ID],Derived_Metrics[[#This Row],[Product ID]])</f>
        <v>1934.01</v>
      </c>
      <c r="L733" s="5">
        <f>SUMIFS(Derived_Metrics[Profit],Derived_Metrics[Product ID],Derived_Metrics[[#This Row],[Product ID]])</f>
        <v>166.28040000000001</v>
      </c>
      <c r="M733" s="5" t="str">
        <f>IF(AND(Derived_Metrics[[#This Row],[Product Revenue]]&gt;AVERAGE(Derived_Metrics[Product Revenue]),Derived_Metrics[[#This Row],[Product Profit]]&lt;0),"high sales Low Profit","Normal")</f>
        <v>Normal</v>
      </c>
      <c r="N733">
        <v>133.38</v>
      </c>
      <c r="O733">
        <v>6</v>
      </c>
      <c r="P733">
        <v>0</v>
      </c>
      <c r="Q733">
        <v>58.687199999999997</v>
      </c>
      <c r="R733">
        <f>Derived_Metrics[[#This Row],[Selling Price]]*Derived_Metrics[[#This Row],[Quantity]]</f>
        <v>800.28</v>
      </c>
      <c r="S733" s="2">
        <f>IF(Derived_Metrics[[#This Row],[Revenue]]=0,0,Derived_Metrics[[#This Row],[Profit]]/Derived_Metrics[[#This Row],[Revenue]])</f>
        <v>7.3333333333333334E-2</v>
      </c>
      <c r="T733" t="str">
        <f>IF(Derived_Metrics[[#This Row],[Profit]]&lt;0, "Loss","Profit")</f>
        <v>Profit</v>
      </c>
      <c r="U733" s="5">
        <f>Derived_Metrics[[#This Row],[Selling Price]]*Derived_Metrics[[#This Row],[Quantity]]*Derived_Metrics[[#This Row],[Discount]]</f>
        <v>0</v>
      </c>
      <c r="V733" t="str">
        <f>IF(Derived_Metrics[[#This Row],[Discount]]&gt;0,"Discount Applied","No Discount")</f>
        <v>No Discount</v>
      </c>
      <c r="W733" t="str">
        <f>IF(Derived_Metrics[[#This Row],[Discount]]&gt;0.3,"High Discount","Low Discount")</f>
        <v>Low Discount</v>
      </c>
      <c r="X733" s="13">
        <f>SUMIFS(Derived_Metrics[Customer_Revenue_Share],Derived_Metrics[Customee_ Revenue _Rank],"&lt;="&amp;Derived_Metrics[[#This Row],[Customee_ Revenue _Rank]])</f>
        <v>0.73611320970003702</v>
      </c>
      <c r="Y733" t="str">
        <f>IF(Derived_Metrics[[#This Row],[Cumulative_Revenue_%]]&lt;=0.8,"Top 80% Revenue","Remaining 20% Revenue")</f>
        <v>Top 80% Revenue</v>
      </c>
    </row>
    <row r="734" spans="1:25" x14ac:dyDescent="0.25">
      <c r="A734" t="s">
        <v>2918</v>
      </c>
      <c r="B734" s="1">
        <v>42381</v>
      </c>
      <c r="C734" t="s">
        <v>1596</v>
      </c>
      <c r="D734" s="4">
        <f>SUMIFS(Derived_Metrics[Revenue],Derived_Metrics[Customer ID],Derived_Metrics[[#This Row],[Customer ID]])</f>
        <v>2382.3000000000002</v>
      </c>
      <c r="E734" s="4">
        <f>SUMIFS(Derived_Metrics[Profit],Derived_Metrics[Customer ID],Derived_Metrics[[#This Row],[Customer ID]])</f>
        <v>207.91679999999999</v>
      </c>
      <c r="F734" s="5">
        <f>_xlfn.PERCENTRANK.INC(Derived_Metrics[Customer Revenue],Derived_Metrics[[#This Row],[Customer Revenue]])</f>
        <v>0.33700000000000002</v>
      </c>
      <c r="G734" s="5" t="str" cm="1">
        <f t="array" ref="G734">_xlfn.IFS(Derived_Metrics[[#This Row],[Customer Revenue Percentile]]&gt;=0.8,"High Value",Derived_Metrics[[#This Row],[Customer Revenue Percentile]]&gt;=0.4,"Medium Value",TRUE,"Low Value")</f>
        <v>Low Value</v>
      </c>
      <c r="H734" s="12">
        <f>_xlfn.RANK.EQ(Derived_Metrics[[#This Row],[Customer Revenue]],Derived_Metrics[Customer Revenue],0)</f>
        <v>1405</v>
      </c>
      <c r="I734" s="15">
        <f>Derived_Metrics[[#This Row],[Customer Revenue]]/SUM(Derived_Metrics[Customer Revenue])</f>
        <v>1.5291525891734446E-4</v>
      </c>
      <c r="J734" t="s">
        <v>1342</v>
      </c>
      <c r="K734" s="5">
        <f>SUMIFS(Derived_Metrics[Revenue],Derived_Metrics[Product ID],Derived_Metrics[[#This Row],[Product ID]])</f>
        <v>1581.93</v>
      </c>
      <c r="L734" s="5">
        <f>SUMIFS(Derived_Metrics[Profit],Derived_Metrics[Product ID],Derived_Metrics[[#This Row],[Product ID]])</f>
        <v>44.193600000000004</v>
      </c>
      <c r="M734" s="5" t="str">
        <f>IF(AND(Derived_Metrics[[#This Row],[Product Revenue]]&gt;AVERAGE(Derived_Metrics[Product Revenue]),Derived_Metrics[[#This Row],[Product Profit]]&lt;0),"high sales Low Profit","Normal")</f>
        <v>Normal</v>
      </c>
      <c r="N734">
        <v>16.739999999999998</v>
      </c>
      <c r="O734">
        <v>2</v>
      </c>
      <c r="P734">
        <v>0</v>
      </c>
      <c r="Q734">
        <v>4.3524000000000003</v>
      </c>
      <c r="R734">
        <f>Derived_Metrics[[#This Row],[Selling Price]]*Derived_Metrics[[#This Row],[Quantity]]</f>
        <v>33.479999999999997</v>
      </c>
      <c r="S734" s="2">
        <f>IF(Derived_Metrics[[#This Row],[Revenue]]=0,0,Derived_Metrics[[#This Row],[Profit]]/Derived_Metrics[[#This Row],[Revenue]])</f>
        <v>0.13000000000000003</v>
      </c>
      <c r="T734" t="str">
        <f>IF(Derived_Metrics[[#This Row],[Profit]]&lt;0, "Loss","Profit")</f>
        <v>Profit</v>
      </c>
      <c r="U734" s="5">
        <f>Derived_Metrics[[#This Row],[Selling Price]]*Derived_Metrics[[#This Row],[Quantity]]*Derived_Metrics[[#This Row],[Discount]]</f>
        <v>0</v>
      </c>
      <c r="V734" t="str">
        <f>IF(Derived_Metrics[[#This Row],[Discount]]&gt;0,"Discount Applied","No Discount")</f>
        <v>No Discount</v>
      </c>
      <c r="W734" t="str">
        <f>IF(Derived_Metrics[[#This Row],[Discount]]&gt;0.3,"High Discount","Low Discount")</f>
        <v>Low Discount</v>
      </c>
      <c r="X734" s="13">
        <f>SUMIFS(Derived_Metrics[Customer_Revenue_Share],Derived_Metrics[Customee_ Revenue _Rank],"&lt;="&amp;Derived_Metrics[[#This Row],[Customee_ Revenue _Rank]])</f>
        <v>0.94898348934811749</v>
      </c>
      <c r="Y734" t="str">
        <f>IF(Derived_Metrics[[#This Row],[Cumulative_Revenue_%]]&lt;=0.8,"Top 80% Revenue","Remaining 20% Revenue")</f>
        <v>Remaining 20% Revenue</v>
      </c>
    </row>
    <row r="735" spans="1:25" x14ac:dyDescent="0.25">
      <c r="A735" t="s">
        <v>2919</v>
      </c>
      <c r="B735" s="1">
        <v>42797</v>
      </c>
      <c r="C735" t="s">
        <v>2441</v>
      </c>
      <c r="D735" s="4">
        <f>SUMIFS(Derived_Metrics[Revenue],Derived_Metrics[Customer ID],Derived_Metrics[[#This Row],[Customer ID]])</f>
        <v>18331.9856</v>
      </c>
      <c r="E735" s="4">
        <f>SUMIFS(Derived_Metrics[Profit],Derived_Metrics[Customer ID],Derived_Metrics[[#This Row],[Customer ID]])</f>
        <v>-458.83899999999994</v>
      </c>
      <c r="F735" s="5">
        <f>_xlfn.PERCENTRANK.INC(Derived_Metrics[Customer Revenue],Derived_Metrics[[#This Row],[Customer Revenue]])</f>
        <v>0.90900000000000003</v>
      </c>
      <c r="G735" s="5" t="str" cm="1">
        <f t="array" ref="G735">_xlfn.IFS(Derived_Metrics[[#This Row],[Customer Revenue Percentile]]&gt;=0.8,"High Value",Derived_Metrics[[#This Row],[Customer Revenue Percentile]]&gt;=0.4,"Medium Value",TRUE,"Low Value")</f>
        <v>High Value</v>
      </c>
      <c r="H735" s="12">
        <f>_xlfn.RANK.EQ(Derived_Metrics[[#This Row],[Customer Revenue]],Derived_Metrics[Customer Revenue],0)</f>
        <v>187</v>
      </c>
      <c r="I735" s="15">
        <f>Derived_Metrics[[#This Row],[Customer Revenue]]/SUM(Derived_Metrics[Customer Revenue])</f>
        <v>1.1766949269584142E-3</v>
      </c>
      <c r="J735" t="s">
        <v>458</v>
      </c>
      <c r="K735" s="5">
        <f>SUMIFS(Derived_Metrics[Revenue],Derived_Metrics[Product ID],Derived_Metrics[[#This Row],[Product ID]])</f>
        <v>27110.804</v>
      </c>
      <c r="L735" s="5">
        <f>SUMIFS(Derived_Metrics[Profit],Derived_Metrics[Product ID],Derived_Metrics[[#This Row],[Product ID]])</f>
        <v>785.45320000000004</v>
      </c>
      <c r="M735" s="5" t="str">
        <f>IF(AND(Derived_Metrics[[#This Row],[Product Revenue]]&gt;AVERAGE(Derived_Metrics[Product Revenue]),Derived_Metrics[[#This Row],[Product Profit]]&lt;0),"high sales Low Profit","Normal")</f>
        <v>Normal</v>
      </c>
      <c r="N735">
        <v>180.98</v>
      </c>
      <c r="O735">
        <v>1</v>
      </c>
      <c r="P735">
        <v>0</v>
      </c>
      <c r="Q735">
        <v>47.0548</v>
      </c>
      <c r="R735">
        <f>Derived_Metrics[[#This Row],[Selling Price]]*Derived_Metrics[[#This Row],[Quantity]]</f>
        <v>180.98</v>
      </c>
      <c r="S735" s="2">
        <f>IF(Derived_Metrics[[#This Row],[Revenue]]=0,0,Derived_Metrics[[#This Row],[Profit]]/Derived_Metrics[[#This Row],[Revenue]])</f>
        <v>0.26</v>
      </c>
      <c r="T735" t="str">
        <f>IF(Derived_Metrics[[#This Row],[Profit]]&lt;0, "Loss","Profit")</f>
        <v>Profit</v>
      </c>
      <c r="U735" s="5">
        <f>Derived_Metrics[[#This Row],[Selling Price]]*Derived_Metrics[[#This Row],[Quantity]]*Derived_Metrics[[#This Row],[Discount]]</f>
        <v>0</v>
      </c>
      <c r="V735" t="str">
        <f>IF(Derived_Metrics[[#This Row],[Discount]]&gt;0,"Discount Applied","No Discount")</f>
        <v>No Discount</v>
      </c>
      <c r="W735" t="str">
        <f>IF(Derived_Metrics[[#This Row],[Discount]]&gt;0.3,"High Discount","Low Discount")</f>
        <v>Low Discount</v>
      </c>
      <c r="X735" s="13">
        <f>SUMIFS(Derived_Metrics[Customer_Revenue_Share],Derived_Metrics[Customee_ Revenue _Rank],"&lt;="&amp;Derived_Metrics[[#This Row],[Customee_ Revenue _Rank]])</f>
        <v>0.36544236222332188</v>
      </c>
      <c r="Y735" t="str">
        <f>IF(Derived_Metrics[[#This Row],[Cumulative_Revenue_%]]&lt;=0.8,"Top 80% Revenue","Remaining 20% Revenue")</f>
        <v>Top 80% Revenue</v>
      </c>
    </row>
    <row r="736" spans="1:25" x14ac:dyDescent="0.25">
      <c r="A736" t="s">
        <v>2921</v>
      </c>
      <c r="B736" s="1">
        <v>42594</v>
      </c>
      <c r="C736" t="s">
        <v>1303</v>
      </c>
      <c r="D736" s="4">
        <f>SUMIFS(Derived_Metrics[Revenue],Derived_Metrics[Customer ID],Derived_Metrics[[#This Row],[Customer ID]])</f>
        <v>9822.0340000000015</v>
      </c>
      <c r="E736" s="4">
        <f>SUMIFS(Derived_Metrics[Profit],Derived_Metrics[Customer ID],Derived_Metrics[[#This Row],[Customer ID]])</f>
        <v>-219.7636</v>
      </c>
      <c r="F736" s="5">
        <f>_xlfn.PERCENTRANK.INC(Derived_Metrics[Customer Revenue],Derived_Metrics[[#This Row],[Customer Revenue]])</f>
        <v>0.74</v>
      </c>
      <c r="G736" s="5" t="str" cm="1">
        <f t="array" ref="G736">_xlfn.IFS(Derived_Metrics[[#This Row],[Customer Revenue Percentile]]&gt;=0.8,"High Value",Derived_Metrics[[#This Row],[Customer Revenue Percentile]]&gt;=0.4,"Medium Value",TRUE,"Low Value")</f>
        <v>Medium Value</v>
      </c>
      <c r="H736" s="12">
        <f>_xlfn.RANK.EQ(Derived_Metrics[[#This Row],[Customer Revenue]],Derived_Metrics[Customer Revenue],0)</f>
        <v>547</v>
      </c>
      <c r="I736" s="15">
        <f>Derived_Metrics[[#This Row],[Customer Revenue]]/SUM(Derived_Metrics[Customer Revenue])</f>
        <v>6.3045748738822175E-4</v>
      </c>
      <c r="J736" t="s">
        <v>1984</v>
      </c>
      <c r="K736" s="5">
        <f>SUMIFS(Derived_Metrics[Revenue],Derived_Metrics[Product ID],Derived_Metrics[[#This Row],[Product ID]])</f>
        <v>50765.251999999993</v>
      </c>
      <c r="L736" s="5">
        <f>SUMIFS(Derived_Metrics[Profit],Derived_Metrics[Product ID],Derived_Metrics[[#This Row],[Product ID]])</f>
        <v>-681.21399999999994</v>
      </c>
      <c r="M736" s="5" t="str">
        <f>IF(AND(Derived_Metrics[[#This Row],[Product Revenue]]&gt;AVERAGE(Derived_Metrics[Product Revenue]),Derived_Metrics[[#This Row],[Product Profit]]&lt;0),"high sales Low Profit","Normal")</f>
        <v>high sales Low Profit</v>
      </c>
      <c r="N736">
        <v>1421.664</v>
      </c>
      <c r="O736">
        <v>6</v>
      </c>
      <c r="P736">
        <v>0.2</v>
      </c>
      <c r="Q736">
        <v>-195.47880000000001</v>
      </c>
      <c r="R736">
        <f>Derived_Metrics[[#This Row],[Selling Price]]*Derived_Metrics[[#This Row],[Quantity]]</f>
        <v>8529.9840000000004</v>
      </c>
      <c r="S736" s="2">
        <f>IF(Derived_Metrics[[#This Row],[Revenue]]=0,0,Derived_Metrics[[#This Row],[Profit]]/Derived_Metrics[[#This Row],[Revenue]])</f>
        <v>-2.2916666666666665E-2</v>
      </c>
      <c r="T736" t="str">
        <f>IF(Derived_Metrics[[#This Row],[Profit]]&lt;0, "Loss","Profit")</f>
        <v>Loss</v>
      </c>
      <c r="U736" s="5">
        <f>Derived_Metrics[[#This Row],[Selling Price]]*Derived_Metrics[[#This Row],[Quantity]]*Derived_Metrics[[#This Row],[Discount]]</f>
        <v>1705.9968000000001</v>
      </c>
      <c r="V736" t="str">
        <f>IF(Derived_Metrics[[#This Row],[Discount]]&gt;0,"Discount Applied","No Discount")</f>
        <v>Discount Applied</v>
      </c>
      <c r="W736" t="str">
        <f>IF(Derived_Metrics[[#This Row],[Discount]]&gt;0.3,"High Discount","Low Discount")</f>
        <v>Low Discount</v>
      </c>
      <c r="X736" s="13">
        <f>SUMIFS(Derived_Metrics[Customer_Revenue_Share],Derived_Metrics[Customee_ Revenue _Rank],"&lt;="&amp;Derived_Metrics[[#This Row],[Customee_ Revenue _Rank]])</f>
        <v>0.65994934868315946</v>
      </c>
      <c r="Y736" t="str">
        <f>IF(Derived_Metrics[[#This Row],[Cumulative_Revenue_%]]&lt;=0.8,"Top 80% Revenue","Remaining 20% Revenue")</f>
        <v>Top 80% Revenue</v>
      </c>
    </row>
    <row r="737" spans="1:25" x14ac:dyDescent="0.25">
      <c r="A737" t="s">
        <v>2922</v>
      </c>
      <c r="B737" s="1">
        <v>41824</v>
      </c>
      <c r="C737" t="s">
        <v>974</v>
      </c>
      <c r="D737" s="4">
        <f>SUMIFS(Derived_Metrics[Revenue],Derived_Metrics[Customer ID],Derived_Metrics[[#This Row],[Customer ID]])</f>
        <v>207.89999999999998</v>
      </c>
      <c r="E737" s="4">
        <f>SUMIFS(Derived_Metrics[Profit],Derived_Metrics[Customer ID],Derived_Metrics[[#This Row],[Customer ID]])</f>
        <v>-1.6454999999999984</v>
      </c>
      <c r="F737" s="5">
        <f>_xlfn.PERCENTRANK.INC(Derived_Metrics[Customer Revenue],Derived_Metrics[[#This Row],[Customer Revenue]])</f>
        <v>3.7999999999999999E-2</v>
      </c>
      <c r="G737" s="5" t="str" cm="1">
        <f t="array" ref="G737">_xlfn.IFS(Derived_Metrics[[#This Row],[Customer Revenue Percentile]]&gt;=0.8,"High Value",Derived_Metrics[[#This Row],[Customer Revenue Percentile]]&gt;=0.4,"Medium Value",TRUE,"Low Value")</f>
        <v>Low Value</v>
      </c>
      <c r="H737" s="12">
        <f>_xlfn.RANK.EQ(Derived_Metrics[[#This Row],[Customer Revenue]],Derived_Metrics[Customer Revenue],0)</f>
        <v>2037</v>
      </c>
      <c r="I737" s="15">
        <f>Derived_Metrics[[#This Row],[Customer Revenue]]/SUM(Derived_Metrics[Customer Revenue])</f>
        <v>1.3344701477108638E-5</v>
      </c>
      <c r="J737" t="s">
        <v>1667</v>
      </c>
      <c r="K737" s="5">
        <f>SUMIFS(Derived_Metrics[Revenue],Derived_Metrics[Product ID],Derived_Metrics[[#This Row],[Product ID]])</f>
        <v>209.66400000000004</v>
      </c>
      <c r="L737" s="5">
        <f>SUMIFS(Derived_Metrics[Profit],Derived_Metrics[Product ID],Derived_Metrics[[#This Row],[Product ID]])</f>
        <v>-2.8672</v>
      </c>
      <c r="M737" s="5" t="str">
        <f>IF(AND(Derived_Metrics[[#This Row],[Product Revenue]]&gt;AVERAGE(Derived_Metrics[Product Revenue]),Derived_Metrics[[#This Row],[Product Profit]]&lt;0),"high sales Low Profit","Normal")</f>
        <v>Normal</v>
      </c>
      <c r="N737">
        <v>8.9600000000000009</v>
      </c>
      <c r="O737">
        <v>2</v>
      </c>
      <c r="P737">
        <v>0</v>
      </c>
      <c r="Q737">
        <v>2.7776000000000001</v>
      </c>
      <c r="R737">
        <f>Derived_Metrics[[#This Row],[Selling Price]]*Derived_Metrics[[#This Row],[Quantity]]</f>
        <v>17.920000000000002</v>
      </c>
      <c r="S737" s="2">
        <f>IF(Derived_Metrics[[#This Row],[Revenue]]=0,0,Derived_Metrics[[#This Row],[Profit]]/Derived_Metrics[[#This Row],[Revenue]])</f>
        <v>0.155</v>
      </c>
      <c r="T737" t="str">
        <f>IF(Derived_Metrics[[#This Row],[Profit]]&lt;0, "Loss","Profit")</f>
        <v>Profit</v>
      </c>
      <c r="U737" s="5">
        <f>Derived_Metrics[[#This Row],[Selling Price]]*Derived_Metrics[[#This Row],[Quantity]]*Derived_Metrics[[#This Row],[Discount]]</f>
        <v>0</v>
      </c>
      <c r="V737" t="str">
        <f>IF(Derived_Metrics[[#This Row],[Discount]]&gt;0,"Discount Applied","No Discount")</f>
        <v>No Discount</v>
      </c>
      <c r="W737" t="str">
        <f>IF(Derived_Metrics[[#This Row],[Discount]]&gt;0.3,"High Discount","Low Discount")</f>
        <v>Low Discount</v>
      </c>
      <c r="X737" s="13">
        <f>SUMIFS(Derived_Metrics[Customer_Revenue_Share],Derived_Metrics[Customee_ Revenue _Rank],"&lt;="&amp;Derived_Metrics[[#This Row],[Customee_ Revenue _Rank]])</f>
        <v>0.99947545849034991</v>
      </c>
      <c r="Y737" t="str">
        <f>IF(Derived_Metrics[[#This Row],[Cumulative_Revenue_%]]&lt;=0.8,"Top 80% Revenue","Remaining 20% Revenue")</f>
        <v>Remaining 20% Revenue</v>
      </c>
    </row>
    <row r="738" spans="1:25" x14ac:dyDescent="0.25">
      <c r="A738" t="s">
        <v>2924</v>
      </c>
      <c r="B738" s="1">
        <v>41878</v>
      </c>
      <c r="C738" t="s">
        <v>2926</v>
      </c>
      <c r="D738" s="4">
        <f>SUMIFS(Derived_Metrics[Revenue],Derived_Metrics[Customer ID],Derived_Metrics[[#This Row],[Customer ID]])</f>
        <v>4118.7300000000005</v>
      </c>
      <c r="E738" s="4">
        <f>SUMIFS(Derived_Metrics[Profit],Derived_Metrics[Customer ID],Derived_Metrics[[#This Row],[Customer ID]])</f>
        <v>135.99259999999998</v>
      </c>
      <c r="F738" s="5">
        <f>_xlfn.PERCENTRANK.INC(Derived_Metrics[Customer Revenue],Derived_Metrics[[#This Row],[Customer Revenue]])</f>
        <v>0.48799999999999999</v>
      </c>
      <c r="G738" s="5" t="str" cm="1">
        <f t="array" ref="G738">_xlfn.IFS(Derived_Metrics[[#This Row],[Customer Revenue Percentile]]&gt;=0.8,"High Value",Derived_Metrics[[#This Row],[Customer Revenue Percentile]]&gt;=0.4,"Medium Value",TRUE,"Low Value")</f>
        <v>Medium Value</v>
      </c>
      <c r="H738" s="12">
        <f>_xlfn.RANK.EQ(Derived_Metrics[[#This Row],[Customer Revenue]],Derived_Metrics[Customer Revenue],0)</f>
        <v>1082</v>
      </c>
      <c r="I738" s="15">
        <f>Derived_Metrics[[#This Row],[Customer Revenue]]/SUM(Derived_Metrics[Customer Revenue])</f>
        <v>2.6437336370760785E-4</v>
      </c>
      <c r="J738" t="s">
        <v>1587</v>
      </c>
      <c r="K738" s="5">
        <f>SUMIFS(Derived_Metrics[Revenue],Derived_Metrics[Product ID],Derived_Metrics[[#This Row],[Product ID]])</f>
        <v>794.976</v>
      </c>
      <c r="L738" s="5">
        <f>SUMIFS(Derived_Metrics[Profit],Derived_Metrics[Product ID],Derived_Metrics[[#This Row],[Product ID]])</f>
        <v>42.29679999999999</v>
      </c>
      <c r="M738" s="5" t="str">
        <f>IF(AND(Derived_Metrics[[#This Row],[Product Revenue]]&gt;AVERAGE(Derived_Metrics[Product Revenue]),Derived_Metrics[[#This Row],[Product Profit]]&lt;0),"high sales Low Profit","Normal")</f>
        <v>Normal</v>
      </c>
      <c r="N738">
        <v>29.12</v>
      </c>
      <c r="O738">
        <v>4</v>
      </c>
      <c r="P738">
        <v>0</v>
      </c>
      <c r="Q738">
        <v>12.521599999999999</v>
      </c>
      <c r="R738">
        <f>Derived_Metrics[[#This Row],[Selling Price]]*Derived_Metrics[[#This Row],[Quantity]]</f>
        <v>116.48</v>
      </c>
      <c r="S738" s="2">
        <f>IF(Derived_Metrics[[#This Row],[Revenue]]=0,0,Derived_Metrics[[#This Row],[Profit]]/Derived_Metrics[[#This Row],[Revenue]])</f>
        <v>0.10749999999999998</v>
      </c>
      <c r="T738" t="str">
        <f>IF(Derived_Metrics[[#This Row],[Profit]]&lt;0, "Loss","Profit")</f>
        <v>Profit</v>
      </c>
      <c r="U738" s="5">
        <f>Derived_Metrics[[#This Row],[Selling Price]]*Derived_Metrics[[#This Row],[Quantity]]*Derived_Metrics[[#This Row],[Discount]]</f>
        <v>0</v>
      </c>
      <c r="V738" t="str">
        <f>IF(Derived_Metrics[[#This Row],[Discount]]&gt;0,"Discount Applied","No Discount")</f>
        <v>No Discount</v>
      </c>
      <c r="W738" t="str">
        <f>IF(Derived_Metrics[[#This Row],[Discount]]&gt;0.3,"High Discount","Low Discount")</f>
        <v>Low Discount</v>
      </c>
      <c r="X738" s="13">
        <f>SUMIFS(Derived_Metrics[Customer_Revenue_Share],Derived_Metrics[Customee_ Revenue _Rank],"&lt;="&amp;Derived_Metrics[[#This Row],[Customee_ Revenue _Rank]])</f>
        <v>0.88287501431658533</v>
      </c>
      <c r="Y738" t="str">
        <f>IF(Derived_Metrics[[#This Row],[Cumulative_Revenue_%]]&lt;=0.8,"Top 80% Revenue","Remaining 20% Revenue")</f>
        <v>Remaining 20% Revenue</v>
      </c>
    </row>
    <row r="739" spans="1:25" x14ac:dyDescent="0.25">
      <c r="A739" t="s">
        <v>2924</v>
      </c>
      <c r="B739" s="1">
        <v>41878</v>
      </c>
      <c r="C739" t="s">
        <v>2926</v>
      </c>
      <c r="D739" s="4">
        <f>SUMIFS(Derived_Metrics[Revenue],Derived_Metrics[Customer ID],Derived_Metrics[[#This Row],[Customer ID]])</f>
        <v>4118.7300000000005</v>
      </c>
      <c r="E739" s="4">
        <f>SUMIFS(Derived_Metrics[Profit],Derived_Metrics[Customer ID],Derived_Metrics[[#This Row],[Customer ID]])</f>
        <v>135.99259999999998</v>
      </c>
      <c r="F739" s="5">
        <f>_xlfn.PERCENTRANK.INC(Derived_Metrics[Customer Revenue],Derived_Metrics[[#This Row],[Customer Revenue]])</f>
        <v>0.48799999999999999</v>
      </c>
      <c r="G739" s="5" t="str" cm="1">
        <f t="array" ref="G739">_xlfn.IFS(Derived_Metrics[[#This Row],[Customer Revenue Percentile]]&gt;=0.8,"High Value",Derived_Metrics[[#This Row],[Customer Revenue Percentile]]&gt;=0.4,"Medium Value",TRUE,"Low Value")</f>
        <v>Medium Value</v>
      </c>
      <c r="H739" s="12">
        <f>_xlfn.RANK.EQ(Derived_Metrics[[#This Row],[Customer Revenue]],Derived_Metrics[Customer Revenue],0)</f>
        <v>1082</v>
      </c>
      <c r="I739" s="15">
        <f>Derived_Metrics[[#This Row],[Customer Revenue]]/SUM(Derived_Metrics[Customer Revenue])</f>
        <v>2.6437336370760785E-4</v>
      </c>
      <c r="J739" t="s">
        <v>2355</v>
      </c>
      <c r="K739" s="5">
        <f>SUMIFS(Derived_Metrics[Revenue],Derived_Metrics[Product ID],Derived_Metrics[[#This Row],[Product ID]])</f>
        <v>35566.925999999999</v>
      </c>
      <c r="L739" s="5">
        <f>SUMIFS(Derived_Metrics[Profit],Derived_Metrics[Product ID],Derived_Metrics[[#This Row],[Product ID]])</f>
        <v>461.12700000000007</v>
      </c>
      <c r="M739" s="5" t="str">
        <f>IF(AND(Derived_Metrics[[#This Row],[Product Revenue]]&gt;AVERAGE(Derived_Metrics[Product Revenue]),Derived_Metrics[[#This Row],[Product Profit]]&lt;0),"high sales Low Profit","Normal")</f>
        <v>Normal</v>
      </c>
      <c r="N739">
        <v>1202.94</v>
      </c>
      <c r="O739">
        <v>3</v>
      </c>
      <c r="P739">
        <v>0</v>
      </c>
      <c r="Q739">
        <v>300.73500000000001</v>
      </c>
      <c r="R739">
        <f>Derived_Metrics[[#This Row],[Selling Price]]*Derived_Metrics[[#This Row],[Quantity]]</f>
        <v>3608.82</v>
      </c>
      <c r="S739" s="2">
        <f>IF(Derived_Metrics[[#This Row],[Revenue]]=0,0,Derived_Metrics[[#This Row],[Profit]]/Derived_Metrics[[#This Row],[Revenue]])</f>
        <v>8.3333333333333329E-2</v>
      </c>
      <c r="T739" t="str">
        <f>IF(Derived_Metrics[[#This Row],[Profit]]&lt;0, "Loss","Profit")</f>
        <v>Profit</v>
      </c>
      <c r="U739" s="5">
        <f>Derived_Metrics[[#This Row],[Selling Price]]*Derived_Metrics[[#This Row],[Quantity]]*Derived_Metrics[[#This Row],[Discount]]</f>
        <v>0</v>
      </c>
      <c r="V739" t="str">
        <f>IF(Derived_Metrics[[#This Row],[Discount]]&gt;0,"Discount Applied","No Discount")</f>
        <v>No Discount</v>
      </c>
      <c r="W739" t="str">
        <f>IF(Derived_Metrics[[#This Row],[Discount]]&gt;0.3,"High Discount","Low Discount")</f>
        <v>Low Discount</v>
      </c>
      <c r="X739" s="13">
        <f>SUMIFS(Derived_Metrics[Customer_Revenue_Share],Derived_Metrics[Customee_ Revenue _Rank],"&lt;="&amp;Derived_Metrics[[#This Row],[Customee_ Revenue _Rank]])</f>
        <v>0.88287501431658533</v>
      </c>
      <c r="Y739" t="str">
        <f>IF(Derived_Metrics[[#This Row],[Cumulative_Revenue_%]]&lt;=0.8,"Top 80% Revenue","Remaining 20% Revenue")</f>
        <v>Remaining 20% Revenue</v>
      </c>
    </row>
    <row r="740" spans="1:25" x14ac:dyDescent="0.25">
      <c r="A740" t="s">
        <v>2928</v>
      </c>
      <c r="B740" s="1">
        <v>42042</v>
      </c>
      <c r="C740" t="s">
        <v>2929</v>
      </c>
      <c r="D740" s="4">
        <f>SUMIFS(Derived_Metrics[Revenue],Derived_Metrics[Customer ID],Derived_Metrics[[#This Row],[Customer ID]])</f>
        <v>3669.16</v>
      </c>
      <c r="E740" s="4">
        <f>SUMIFS(Derived_Metrics[Profit],Derived_Metrics[Customer ID],Derived_Metrics[[#This Row],[Customer ID]])</f>
        <v>-57.595399999999991</v>
      </c>
      <c r="F740" s="5">
        <f>_xlfn.PERCENTRANK.INC(Derived_Metrics[Customer Revenue],Derived_Metrics[[#This Row],[Customer Revenue]])</f>
        <v>0.45800000000000002</v>
      </c>
      <c r="G740" s="5" t="str" cm="1">
        <f t="array" ref="G740">_xlfn.IFS(Derived_Metrics[[#This Row],[Customer Revenue Percentile]]&gt;=0.8,"High Value",Derived_Metrics[[#This Row],[Customer Revenue Percentile]]&gt;=0.4,"Medium Value",TRUE,"Low Value")</f>
        <v>Medium Value</v>
      </c>
      <c r="H740" s="12">
        <f>_xlfn.RANK.EQ(Derived_Metrics[[#This Row],[Customer Revenue]],Derived_Metrics[Customer Revenue],0)</f>
        <v>1148</v>
      </c>
      <c r="I740" s="15">
        <f>Derived_Metrics[[#This Row],[Customer Revenue]]/SUM(Derived_Metrics[Customer Revenue])</f>
        <v>2.355163293494369E-4</v>
      </c>
      <c r="J740" t="s">
        <v>414</v>
      </c>
      <c r="K740" s="5">
        <f>SUMIFS(Derived_Metrics[Revenue],Derived_Metrics[Product ID],Derived_Metrics[[#This Row],[Product ID]])</f>
        <v>53299.071000000004</v>
      </c>
      <c r="L740" s="5">
        <f>SUMIFS(Derived_Metrics[Profit],Derived_Metrics[Product ID],Derived_Metrics[[#This Row],[Product ID]])</f>
        <v>1388.6347999999998</v>
      </c>
      <c r="M740" s="5" t="str">
        <f>IF(AND(Derived_Metrics[[#This Row],[Product Revenue]]&gt;AVERAGE(Derived_Metrics[Product Revenue]),Derived_Metrics[[#This Row],[Product Profit]]&lt;0),"high sales Low Profit","Normal")</f>
        <v>Normal</v>
      </c>
      <c r="N740">
        <v>408.42200000000003</v>
      </c>
      <c r="O740">
        <v>2</v>
      </c>
      <c r="P740">
        <v>0.3</v>
      </c>
      <c r="Q740">
        <v>-5.8346</v>
      </c>
      <c r="R740">
        <f>Derived_Metrics[[#This Row],[Selling Price]]*Derived_Metrics[[#This Row],[Quantity]]</f>
        <v>816.84400000000005</v>
      </c>
      <c r="S740" s="2">
        <f>IF(Derived_Metrics[[#This Row],[Revenue]]=0,0,Derived_Metrics[[#This Row],[Profit]]/Derived_Metrics[[#This Row],[Revenue]])</f>
        <v>-7.1428571428571426E-3</v>
      </c>
      <c r="T740" t="str">
        <f>IF(Derived_Metrics[[#This Row],[Profit]]&lt;0, "Loss","Profit")</f>
        <v>Loss</v>
      </c>
      <c r="U740" s="5">
        <f>Derived_Metrics[[#This Row],[Selling Price]]*Derived_Metrics[[#This Row],[Quantity]]*Derived_Metrics[[#This Row],[Discount]]</f>
        <v>245.0532</v>
      </c>
      <c r="V740" t="str">
        <f>IF(Derived_Metrics[[#This Row],[Discount]]&gt;0,"Discount Applied","No Discount")</f>
        <v>Discount Applied</v>
      </c>
      <c r="W740" t="str">
        <f>IF(Derived_Metrics[[#This Row],[Discount]]&gt;0.3,"High Discount","Low Discount")</f>
        <v>Low Discount</v>
      </c>
      <c r="X740" s="13">
        <f>SUMIFS(Derived_Metrics[Customer_Revenue_Share],Derived_Metrics[Customee_ Revenue _Rank],"&lt;="&amp;Derived_Metrics[[#This Row],[Customee_ Revenue _Rank]])</f>
        <v>0.89893969964929121</v>
      </c>
      <c r="Y740" t="str">
        <f>IF(Derived_Metrics[[#This Row],[Cumulative_Revenue_%]]&lt;=0.8,"Top 80% Revenue","Remaining 20% Revenue")</f>
        <v>Remaining 20% Revenue</v>
      </c>
    </row>
    <row r="741" spans="1:25" x14ac:dyDescent="0.25">
      <c r="A741" t="s">
        <v>2928</v>
      </c>
      <c r="B741" s="1">
        <v>42042</v>
      </c>
      <c r="C741" t="s">
        <v>2929</v>
      </c>
      <c r="D741" s="4">
        <f>SUMIFS(Derived_Metrics[Revenue],Derived_Metrics[Customer ID],Derived_Metrics[[#This Row],[Customer ID]])</f>
        <v>3669.16</v>
      </c>
      <c r="E741" s="4">
        <f>SUMIFS(Derived_Metrics[Profit],Derived_Metrics[Customer ID],Derived_Metrics[[#This Row],[Customer ID]])</f>
        <v>-57.595399999999991</v>
      </c>
      <c r="F741" s="5">
        <f>_xlfn.PERCENTRANK.INC(Derived_Metrics[Customer Revenue],Derived_Metrics[[#This Row],[Customer Revenue]])</f>
        <v>0.45800000000000002</v>
      </c>
      <c r="G741" s="5" t="str" cm="1">
        <f t="array" ref="G741">_xlfn.IFS(Derived_Metrics[[#This Row],[Customer Revenue Percentile]]&gt;=0.8,"High Value",Derived_Metrics[[#This Row],[Customer Revenue Percentile]]&gt;=0.4,"Medium Value",TRUE,"Low Value")</f>
        <v>Medium Value</v>
      </c>
      <c r="H741" s="12">
        <f>_xlfn.RANK.EQ(Derived_Metrics[[#This Row],[Customer Revenue]],Derived_Metrics[Customer Revenue],0)</f>
        <v>1148</v>
      </c>
      <c r="I741" s="15">
        <f>Derived_Metrics[[#This Row],[Customer Revenue]]/SUM(Derived_Metrics[Customer Revenue])</f>
        <v>2.355163293494369E-4</v>
      </c>
      <c r="J741" t="s">
        <v>1920</v>
      </c>
      <c r="K741" s="5">
        <f>SUMIFS(Derived_Metrics[Revenue],Derived_Metrics[Product ID],Derived_Metrics[[#This Row],[Product ID]])</f>
        <v>20415.912000000004</v>
      </c>
      <c r="L741" s="5">
        <f>SUMIFS(Derived_Metrics[Profit],Derived_Metrics[Product ID],Derived_Metrics[[#This Row],[Product ID]])</f>
        <v>-503.11939999999998</v>
      </c>
      <c r="M741" s="5" t="str">
        <f>IF(AND(Derived_Metrics[[#This Row],[Product Revenue]]&gt;AVERAGE(Derived_Metrics[Product Revenue]),Derived_Metrics[[#This Row],[Product Profit]]&lt;0),"high sales Low Profit","Normal")</f>
        <v>high sales Low Profit</v>
      </c>
      <c r="N741">
        <v>382.11599999999999</v>
      </c>
      <c r="O741">
        <v>6</v>
      </c>
      <c r="P741">
        <v>0.3</v>
      </c>
      <c r="Q741">
        <v>-92.799599999999998</v>
      </c>
      <c r="R741">
        <f>Derived_Metrics[[#This Row],[Selling Price]]*Derived_Metrics[[#This Row],[Quantity]]</f>
        <v>2292.6959999999999</v>
      </c>
      <c r="S741" s="2">
        <f>IF(Derived_Metrics[[#This Row],[Revenue]]=0,0,Derived_Metrics[[#This Row],[Profit]]/Derived_Metrics[[#This Row],[Revenue]])</f>
        <v>-4.0476190476190478E-2</v>
      </c>
      <c r="T741" t="str">
        <f>IF(Derived_Metrics[[#This Row],[Profit]]&lt;0, "Loss","Profit")</f>
        <v>Loss</v>
      </c>
      <c r="U741" s="5">
        <f>Derived_Metrics[[#This Row],[Selling Price]]*Derived_Metrics[[#This Row],[Quantity]]*Derived_Metrics[[#This Row],[Discount]]</f>
        <v>687.80879999999991</v>
      </c>
      <c r="V741" t="str">
        <f>IF(Derived_Metrics[[#This Row],[Discount]]&gt;0,"Discount Applied","No Discount")</f>
        <v>Discount Applied</v>
      </c>
      <c r="W741" t="str">
        <f>IF(Derived_Metrics[[#This Row],[Discount]]&gt;0.3,"High Discount","Low Discount")</f>
        <v>Low Discount</v>
      </c>
      <c r="X741" s="13">
        <f>SUMIFS(Derived_Metrics[Customer_Revenue_Share],Derived_Metrics[Customee_ Revenue _Rank],"&lt;="&amp;Derived_Metrics[[#This Row],[Customee_ Revenue _Rank]])</f>
        <v>0.89893969964929121</v>
      </c>
      <c r="Y741" t="str">
        <f>IF(Derived_Metrics[[#This Row],[Cumulative_Revenue_%]]&lt;=0.8,"Top 80% Revenue","Remaining 20% Revenue")</f>
        <v>Remaining 20% Revenue</v>
      </c>
    </row>
    <row r="742" spans="1:25" x14ac:dyDescent="0.25">
      <c r="A742" t="s">
        <v>2932</v>
      </c>
      <c r="B742" s="1">
        <v>43002</v>
      </c>
      <c r="C742" t="s">
        <v>649</v>
      </c>
      <c r="D742" s="4">
        <f>SUMIFS(Derived_Metrics[Revenue],Derived_Metrics[Customer ID],Derived_Metrics[[#This Row],[Customer ID]])</f>
        <v>3135.2959999999994</v>
      </c>
      <c r="E742" s="4">
        <f>SUMIFS(Derived_Metrics[Profit],Derived_Metrics[Customer ID],Derived_Metrics[[#This Row],[Customer ID]])</f>
        <v>174.91519999999997</v>
      </c>
      <c r="F742" s="5">
        <f>_xlfn.PERCENTRANK.INC(Derived_Metrics[Customer Revenue],Derived_Metrics[[#This Row],[Customer Revenue]])</f>
        <v>0.4</v>
      </c>
      <c r="G742" s="5" t="str" cm="1">
        <f t="array" ref="G742">_xlfn.IFS(Derived_Metrics[[#This Row],[Customer Revenue Percentile]]&gt;=0.8,"High Value",Derived_Metrics[[#This Row],[Customer Revenue Percentile]]&gt;=0.4,"Medium Value",TRUE,"Low Value")</f>
        <v>Medium Value</v>
      </c>
      <c r="H742" s="12">
        <f>_xlfn.RANK.EQ(Derived_Metrics[[#This Row],[Customer Revenue]],Derived_Metrics[Customer Revenue],0)</f>
        <v>1270</v>
      </c>
      <c r="I742" s="15">
        <f>Derived_Metrics[[#This Row],[Customer Revenue]]/SUM(Derived_Metrics[Customer Revenue])</f>
        <v>2.012486251196383E-4</v>
      </c>
      <c r="J742" t="s">
        <v>985</v>
      </c>
      <c r="K742" s="5">
        <f>SUMIFS(Derived_Metrics[Revenue],Derived_Metrics[Product ID],Derived_Metrics[[#This Row],[Product ID]])</f>
        <v>15430.156000000001</v>
      </c>
      <c r="L742" s="5">
        <f>SUMIFS(Derived_Metrics[Profit],Derived_Metrics[Product ID],Derived_Metrics[[#This Row],[Product ID]])</f>
        <v>573.72400000000005</v>
      </c>
      <c r="M742" s="5" t="str">
        <f>IF(AND(Derived_Metrics[[#This Row],[Product Revenue]]&gt;AVERAGE(Derived_Metrics[Product Revenue]),Derived_Metrics[[#This Row],[Product Profit]]&lt;0),"high sales Low Profit","Normal")</f>
        <v>Normal</v>
      </c>
      <c r="N742">
        <v>603.91999999999996</v>
      </c>
      <c r="O742">
        <v>4</v>
      </c>
      <c r="P742">
        <v>0</v>
      </c>
      <c r="Q742">
        <v>181.17599999999999</v>
      </c>
      <c r="R742">
        <f>Derived_Metrics[[#This Row],[Selling Price]]*Derived_Metrics[[#This Row],[Quantity]]</f>
        <v>2415.6799999999998</v>
      </c>
      <c r="S742" s="2">
        <f>IF(Derived_Metrics[[#This Row],[Revenue]]=0,0,Derived_Metrics[[#This Row],[Profit]]/Derived_Metrics[[#This Row],[Revenue]])</f>
        <v>7.4999999999999997E-2</v>
      </c>
      <c r="T742" t="str">
        <f>IF(Derived_Metrics[[#This Row],[Profit]]&lt;0, "Loss","Profit")</f>
        <v>Profit</v>
      </c>
      <c r="U742" s="5">
        <f>Derived_Metrics[[#This Row],[Selling Price]]*Derived_Metrics[[#This Row],[Quantity]]*Derived_Metrics[[#This Row],[Discount]]</f>
        <v>0</v>
      </c>
      <c r="V742" t="str">
        <f>IF(Derived_Metrics[[#This Row],[Discount]]&gt;0,"Discount Applied","No Discount")</f>
        <v>No Discount</v>
      </c>
      <c r="W742" t="str">
        <f>IF(Derived_Metrics[[#This Row],[Discount]]&gt;0.3,"High Discount","Low Discount")</f>
        <v>Low Discount</v>
      </c>
      <c r="X742" s="13">
        <f>SUMIFS(Derived_Metrics[Customer_Revenue_Share],Derived_Metrics[Customee_ Revenue _Rank],"&lt;="&amp;Derived_Metrics[[#This Row],[Customee_ Revenue _Rank]])</f>
        <v>0.92534654609233269</v>
      </c>
      <c r="Y742" t="str">
        <f>IF(Derived_Metrics[[#This Row],[Cumulative_Revenue_%]]&lt;=0.8,"Top 80% Revenue","Remaining 20% Revenue")</f>
        <v>Remaining 20% Revenue</v>
      </c>
    </row>
    <row r="743" spans="1:25" x14ac:dyDescent="0.25">
      <c r="A743" t="s">
        <v>2935</v>
      </c>
      <c r="B743" s="1">
        <v>42590</v>
      </c>
      <c r="C743" t="s">
        <v>2936</v>
      </c>
      <c r="D743" s="4">
        <f>SUMIFS(Derived_Metrics[Revenue],Derived_Metrics[Customer ID],Derived_Metrics[[#This Row],[Customer ID]])</f>
        <v>1026.048</v>
      </c>
      <c r="E743" s="4">
        <f>SUMIFS(Derived_Metrics[Profit],Derived_Metrics[Customer ID],Derived_Metrics[[#This Row],[Customer ID]])</f>
        <v>12.8256</v>
      </c>
      <c r="F743" s="5">
        <f>_xlfn.PERCENTRANK.INC(Derived_Metrics[Customer Revenue],Derived_Metrics[[#This Row],[Customer Revenue]])</f>
        <v>0.17100000000000001</v>
      </c>
      <c r="G743" s="5" t="str" cm="1">
        <f t="array" ref="G743">_xlfn.IFS(Derived_Metrics[[#This Row],[Customer Revenue Percentile]]&gt;=0.8,"High Value",Derived_Metrics[[#This Row],[Customer Revenue Percentile]]&gt;=0.4,"Medium Value",TRUE,"Low Value")</f>
        <v>Low Value</v>
      </c>
      <c r="H743" s="12">
        <f>_xlfn.RANK.EQ(Derived_Metrics[[#This Row],[Customer Revenue]],Derived_Metrics[Customer Revenue],0)</f>
        <v>1757</v>
      </c>
      <c r="I743" s="15">
        <f>Derived_Metrics[[#This Row],[Customer Revenue]]/SUM(Derived_Metrics[Customer Revenue])</f>
        <v>6.5860049356346155E-5</v>
      </c>
      <c r="J743" t="s">
        <v>1262</v>
      </c>
      <c r="K743" s="5">
        <f>SUMIFS(Derived_Metrics[Revenue],Derived_Metrics[Product ID],Derived_Metrics[[#This Row],[Product ID]])</f>
        <v>24977.856</v>
      </c>
      <c r="L743" s="5">
        <f>SUMIFS(Derived_Metrics[Profit],Derived_Metrics[Product ID],Derived_Metrics[[#This Row],[Product ID]])</f>
        <v>-404.00640000000004</v>
      </c>
      <c r="M743" s="5" t="str">
        <f>IF(AND(Derived_Metrics[[#This Row],[Product Revenue]]&gt;AVERAGE(Derived_Metrics[Product Revenue]),Derived_Metrics[[#This Row],[Product Profit]]&lt;0),"high sales Low Profit","Normal")</f>
        <v>high sales Low Profit</v>
      </c>
      <c r="N743">
        <v>513.024</v>
      </c>
      <c r="O743">
        <v>2</v>
      </c>
      <c r="P743">
        <v>0.2</v>
      </c>
      <c r="Q743">
        <v>12.8256</v>
      </c>
      <c r="R743">
        <f>Derived_Metrics[[#This Row],[Selling Price]]*Derived_Metrics[[#This Row],[Quantity]]</f>
        <v>1026.048</v>
      </c>
      <c r="S743" s="2">
        <f>IF(Derived_Metrics[[#This Row],[Revenue]]=0,0,Derived_Metrics[[#This Row],[Profit]]/Derived_Metrics[[#This Row],[Revenue]])</f>
        <v>1.2499999999999999E-2</v>
      </c>
      <c r="T743" t="str">
        <f>IF(Derived_Metrics[[#This Row],[Profit]]&lt;0, "Loss","Profit")</f>
        <v>Profit</v>
      </c>
      <c r="U743" s="5">
        <f>Derived_Metrics[[#This Row],[Selling Price]]*Derived_Metrics[[#This Row],[Quantity]]*Derived_Metrics[[#This Row],[Discount]]</f>
        <v>205.20960000000002</v>
      </c>
      <c r="V743" t="str">
        <f>IF(Derived_Metrics[[#This Row],[Discount]]&gt;0,"Discount Applied","No Discount")</f>
        <v>Discount Applied</v>
      </c>
      <c r="W743" t="str">
        <f>IF(Derived_Metrics[[#This Row],[Discount]]&gt;0.3,"High Discount","Low Discount")</f>
        <v>Low Discount</v>
      </c>
      <c r="X743" s="13">
        <f>SUMIFS(Derived_Metrics[Customer_Revenue_Share],Derived_Metrics[Customee_ Revenue _Rank],"&lt;="&amp;Derived_Metrics[[#This Row],[Customee_ Revenue _Rank]])</f>
        <v>0.98852036380927444</v>
      </c>
      <c r="Y743" t="str">
        <f>IF(Derived_Metrics[[#This Row],[Cumulative_Revenue_%]]&lt;=0.8,"Top 80% Revenue","Remaining 20% Revenue")</f>
        <v>Remaining 20% Revenue</v>
      </c>
    </row>
    <row r="744" spans="1:25" x14ac:dyDescent="0.25">
      <c r="A744" t="s">
        <v>2938</v>
      </c>
      <c r="B744" s="1">
        <v>41810</v>
      </c>
      <c r="C744" t="s">
        <v>2941</v>
      </c>
      <c r="D744" s="4">
        <f>SUMIFS(Derived_Metrics[Revenue],Derived_Metrics[Customer ID],Derived_Metrics[[#This Row],[Customer ID]])</f>
        <v>2464.0824000000002</v>
      </c>
      <c r="E744" s="4">
        <f>SUMIFS(Derived_Metrics[Profit],Derived_Metrics[Customer ID],Derived_Metrics[[#This Row],[Customer ID]])</f>
        <v>92.913600000000002</v>
      </c>
      <c r="F744" s="5">
        <f>_xlfn.PERCENTRANK.INC(Derived_Metrics[Customer Revenue],Derived_Metrics[[#This Row],[Customer Revenue]])</f>
        <v>0.34399999999999997</v>
      </c>
      <c r="G744" s="5" t="str" cm="1">
        <f t="array" ref="G744">_xlfn.IFS(Derived_Metrics[[#This Row],[Customer Revenue Percentile]]&gt;=0.8,"High Value",Derived_Metrics[[#This Row],[Customer Revenue Percentile]]&gt;=0.4,"Medium Value",TRUE,"Low Value")</f>
        <v>Low Value</v>
      </c>
      <c r="H744" s="12">
        <f>_xlfn.RANK.EQ(Derived_Metrics[[#This Row],[Customer Revenue]],Derived_Metrics[Customer Revenue],0)</f>
        <v>1390</v>
      </c>
      <c r="I744" s="15">
        <f>Derived_Metrics[[#This Row],[Customer Revenue]]/SUM(Derived_Metrics[Customer Revenue])</f>
        <v>1.5816471401153151E-4</v>
      </c>
      <c r="J744" t="s">
        <v>2944</v>
      </c>
      <c r="K744" s="5">
        <f>SUMIFS(Derived_Metrics[Revenue],Derived_Metrics[Product ID],Derived_Metrics[[#This Row],[Product ID]])</f>
        <v>12129.062400000001</v>
      </c>
      <c r="L744" s="5">
        <f>SUMIFS(Derived_Metrics[Profit],Derived_Metrics[Product ID],Derived_Metrics[[#This Row],[Product ID]])</f>
        <v>-26.972399999999993</v>
      </c>
      <c r="M744" s="5" t="str">
        <f>IF(AND(Derived_Metrics[[#This Row],[Product Revenue]]&gt;AVERAGE(Derived_Metrics[Product Revenue]),Derived_Metrics[[#This Row],[Product Profit]]&lt;0),"high sales Low Profit","Normal")</f>
        <v>Normal</v>
      </c>
      <c r="N744">
        <v>193.06559999999999</v>
      </c>
      <c r="O744">
        <v>4</v>
      </c>
      <c r="P744">
        <v>0.32</v>
      </c>
      <c r="Q744">
        <v>-19.874400000000001</v>
      </c>
      <c r="R744">
        <f>Derived_Metrics[[#This Row],[Selling Price]]*Derived_Metrics[[#This Row],[Quantity]]</f>
        <v>772.26239999999996</v>
      </c>
      <c r="S744" s="2">
        <f>IF(Derived_Metrics[[#This Row],[Revenue]]=0,0,Derived_Metrics[[#This Row],[Profit]]/Derived_Metrics[[#This Row],[Revenue]])</f>
        <v>-2.5735294117647061E-2</v>
      </c>
      <c r="T744" t="str">
        <f>IF(Derived_Metrics[[#This Row],[Profit]]&lt;0, "Loss","Profit")</f>
        <v>Loss</v>
      </c>
      <c r="U744" s="5">
        <f>Derived_Metrics[[#This Row],[Selling Price]]*Derived_Metrics[[#This Row],[Quantity]]*Derived_Metrics[[#This Row],[Discount]]</f>
        <v>247.12396799999999</v>
      </c>
      <c r="V744" t="str">
        <f>IF(Derived_Metrics[[#This Row],[Discount]]&gt;0,"Discount Applied","No Discount")</f>
        <v>Discount Applied</v>
      </c>
      <c r="W744" t="str">
        <f>IF(Derived_Metrics[[#This Row],[Discount]]&gt;0.3,"High Discount","Low Discount")</f>
        <v>High Discount</v>
      </c>
      <c r="X744" s="13">
        <f>SUMIFS(Derived_Metrics[Customer_Revenue_Share],Derived_Metrics[Customee_ Revenue _Rank],"&lt;="&amp;Derived_Metrics[[#This Row],[Customee_ Revenue _Rank]])</f>
        <v>0.94664830125621136</v>
      </c>
      <c r="Y744" t="str">
        <f>IF(Derived_Metrics[[#This Row],[Cumulative_Revenue_%]]&lt;=0.8,"Top 80% Revenue","Remaining 20% Revenue")</f>
        <v>Remaining 20% Revenue</v>
      </c>
    </row>
    <row r="745" spans="1:25" x14ac:dyDescent="0.25">
      <c r="A745" t="s">
        <v>2946</v>
      </c>
      <c r="B745" s="1">
        <v>42834</v>
      </c>
      <c r="C745" t="s">
        <v>951</v>
      </c>
      <c r="D745" s="4">
        <f>SUMIFS(Derived_Metrics[Revenue],Derived_Metrics[Customer ID],Derived_Metrics[[#This Row],[Customer ID]])</f>
        <v>20110.986000000001</v>
      </c>
      <c r="E745" s="4">
        <f>SUMIFS(Derived_Metrics[Profit],Derived_Metrics[Customer ID],Derived_Metrics[[#This Row],[Customer ID]])</f>
        <v>509.87369999999999</v>
      </c>
      <c r="F745" s="5">
        <f>_xlfn.PERCENTRANK.INC(Derived_Metrics[Customer Revenue],Derived_Metrics[[#This Row],[Customer Revenue]])</f>
        <v>0.92</v>
      </c>
      <c r="G745" s="5" t="str" cm="1">
        <f t="array" ref="G745">_xlfn.IFS(Derived_Metrics[[#This Row],[Customer Revenue Percentile]]&gt;=0.8,"High Value",Derived_Metrics[[#This Row],[Customer Revenue Percentile]]&gt;=0.4,"Medium Value",TRUE,"Low Value")</f>
        <v>High Value</v>
      </c>
      <c r="H745" s="12">
        <f>_xlfn.RANK.EQ(Derived_Metrics[[#This Row],[Customer Revenue]],Derived_Metrics[Customer Revenue],0)</f>
        <v>167</v>
      </c>
      <c r="I745" s="15">
        <f>Derived_Metrics[[#This Row],[Customer Revenue]]/SUM(Derived_Metrics[Customer Revenue])</f>
        <v>1.2908855439168407E-3</v>
      </c>
      <c r="J745" t="s">
        <v>2947</v>
      </c>
      <c r="K745" s="5">
        <f>SUMIFS(Derived_Metrics[Revenue],Derived_Metrics[Product ID],Derived_Metrics[[#This Row],[Product ID]])</f>
        <v>7426.5659999999998</v>
      </c>
      <c r="L745" s="5">
        <f>SUMIFS(Derived_Metrics[Profit],Derived_Metrics[Product ID],Derived_Metrics[[#This Row],[Product ID]])</f>
        <v>-117.88200000000001</v>
      </c>
      <c r="M745" s="5" t="str">
        <f>IF(AND(Derived_Metrics[[#This Row],[Product Revenue]]&gt;AVERAGE(Derived_Metrics[Product Revenue]),Derived_Metrics[[#This Row],[Product Profit]]&lt;0),"high sales Low Profit","Normal")</f>
        <v>Normal</v>
      </c>
      <c r="N745">
        <v>825.17399999999998</v>
      </c>
      <c r="O745">
        <v>9</v>
      </c>
      <c r="P745">
        <v>0.3</v>
      </c>
      <c r="Q745">
        <v>-117.88200000000001</v>
      </c>
      <c r="R745">
        <f>Derived_Metrics[[#This Row],[Selling Price]]*Derived_Metrics[[#This Row],[Quantity]]</f>
        <v>7426.5659999999998</v>
      </c>
      <c r="S745" s="2">
        <f>IF(Derived_Metrics[[#This Row],[Revenue]]=0,0,Derived_Metrics[[#This Row],[Profit]]/Derived_Metrics[[#This Row],[Revenue]])</f>
        <v>-1.5873015873015876E-2</v>
      </c>
      <c r="T745" t="str">
        <f>IF(Derived_Metrics[[#This Row],[Profit]]&lt;0, "Loss","Profit")</f>
        <v>Loss</v>
      </c>
      <c r="U745" s="5">
        <f>Derived_Metrics[[#This Row],[Selling Price]]*Derived_Metrics[[#This Row],[Quantity]]*Derived_Metrics[[#This Row],[Discount]]</f>
        <v>2227.9697999999999</v>
      </c>
      <c r="V745" t="str">
        <f>IF(Derived_Metrics[[#This Row],[Discount]]&gt;0,"Discount Applied","No Discount")</f>
        <v>Discount Applied</v>
      </c>
      <c r="W745" t="str">
        <f>IF(Derived_Metrics[[#This Row],[Discount]]&gt;0.3,"High Discount","Low Discount")</f>
        <v>Low Discount</v>
      </c>
      <c r="X745" s="13">
        <f>SUMIFS(Derived_Metrics[Customer_Revenue_Share],Derived_Metrics[Customee_ Revenue _Rank],"&lt;="&amp;Derived_Metrics[[#This Row],[Customee_ Revenue _Rank]])</f>
        <v>0.33902486166331885</v>
      </c>
      <c r="Y745" t="str">
        <f>IF(Derived_Metrics[[#This Row],[Cumulative_Revenue_%]]&lt;=0.8,"Top 80% Revenue","Remaining 20% Revenue")</f>
        <v>Top 80% Revenue</v>
      </c>
    </row>
    <row r="746" spans="1:25" x14ac:dyDescent="0.25">
      <c r="A746" t="s">
        <v>2949</v>
      </c>
      <c r="B746" s="1">
        <v>42177</v>
      </c>
      <c r="C746" t="s">
        <v>2951</v>
      </c>
      <c r="D746" s="4">
        <f>SUMIFS(Derived_Metrics[Revenue],Derived_Metrics[Customer ID],Derived_Metrics[[#This Row],[Customer ID]])</f>
        <v>5670.9349999999995</v>
      </c>
      <c r="E746" s="4">
        <f>SUMIFS(Derived_Metrics[Profit],Derived_Metrics[Customer ID],Derived_Metrics[[#This Row],[Customer ID]])</f>
        <v>-514.60509999999999</v>
      </c>
      <c r="F746" s="5">
        <f>_xlfn.PERCENTRANK.INC(Derived_Metrics[Customer Revenue],Derived_Metrics[[#This Row],[Customer Revenue]])</f>
        <v>0.58399999999999996</v>
      </c>
      <c r="G746" s="5" t="str" cm="1">
        <f t="array" ref="G746">_xlfn.IFS(Derived_Metrics[[#This Row],[Customer Revenue Percentile]]&gt;=0.8,"High Value",Derived_Metrics[[#This Row],[Customer Revenue Percentile]]&gt;=0.4,"Medium Value",TRUE,"Low Value")</f>
        <v>Medium Value</v>
      </c>
      <c r="H746" s="12">
        <f>_xlfn.RANK.EQ(Derived_Metrics[[#This Row],[Customer Revenue]],Derived_Metrics[Customer Revenue],0)</f>
        <v>880</v>
      </c>
      <c r="I746" s="15">
        <f>Derived_Metrics[[#This Row],[Customer Revenue]]/SUM(Derived_Metrics[Customer Revenue])</f>
        <v>3.6400641977434858E-4</v>
      </c>
      <c r="J746" t="s">
        <v>2226</v>
      </c>
      <c r="K746" s="5">
        <f>SUMIFS(Derived_Metrics[Revenue],Derived_Metrics[Product ID],Derived_Metrics[[#This Row],[Product ID]])</f>
        <v>29012.625</v>
      </c>
      <c r="L746" s="5">
        <f>SUMIFS(Derived_Metrics[Profit],Derived_Metrics[Product ID],Derived_Metrics[[#This Row],[Product ID]])</f>
        <v>-295.815</v>
      </c>
      <c r="M746" s="5" t="str">
        <f>IF(AND(Derived_Metrics[[#This Row],[Product Revenue]]&gt;AVERAGE(Derived_Metrics[Product Revenue]),Derived_Metrics[[#This Row],[Product Profit]]&lt;0),"high sales Low Profit","Normal")</f>
        <v>high sales Low Profit</v>
      </c>
      <c r="N746">
        <v>796.42499999999995</v>
      </c>
      <c r="O746">
        <v>7</v>
      </c>
      <c r="P746">
        <v>0.5</v>
      </c>
      <c r="Q746">
        <v>-525.64049999999997</v>
      </c>
      <c r="R746">
        <f>Derived_Metrics[[#This Row],[Selling Price]]*Derived_Metrics[[#This Row],[Quantity]]</f>
        <v>5574.9749999999995</v>
      </c>
      <c r="S746" s="2">
        <f>IF(Derived_Metrics[[#This Row],[Revenue]]=0,0,Derived_Metrics[[#This Row],[Profit]]/Derived_Metrics[[#This Row],[Revenue]])</f>
        <v>-9.4285714285714292E-2</v>
      </c>
      <c r="T746" t="str">
        <f>IF(Derived_Metrics[[#This Row],[Profit]]&lt;0, "Loss","Profit")</f>
        <v>Loss</v>
      </c>
      <c r="U746" s="5">
        <f>Derived_Metrics[[#This Row],[Selling Price]]*Derived_Metrics[[#This Row],[Quantity]]*Derived_Metrics[[#This Row],[Discount]]</f>
        <v>2787.4874999999997</v>
      </c>
      <c r="V746" t="str">
        <f>IF(Derived_Metrics[[#This Row],[Discount]]&gt;0,"Discount Applied","No Discount")</f>
        <v>Discount Applied</v>
      </c>
      <c r="W746" t="str">
        <f>IF(Derived_Metrics[[#This Row],[Discount]]&gt;0.3,"High Discount","Low Discount")</f>
        <v>High Discount</v>
      </c>
      <c r="X746" s="13">
        <f>SUMIFS(Derived_Metrics[Customer_Revenue_Share],Derived_Metrics[Customee_ Revenue _Rank],"&lt;="&amp;Derived_Metrics[[#This Row],[Customee_ Revenue _Rank]])</f>
        <v>0.8193253687000035</v>
      </c>
      <c r="Y746" t="str">
        <f>IF(Derived_Metrics[[#This Row],[Cumulative_Revenue_%]]&lt;=0.8,"Top 80% Revenue","Remaining 20% Revenue")</f>
        <v>Remaining 20% Revenue</v>
      </c>
    </row>
    <row r="747" spans="1:25" x14ac:dyDescent="0.25">
      <c r="A747" t="s">
        <v>2953</v>
      </c>
      <c r="B747" s="1">
        <v>42631</v>
      </c>
      <c r="C747" t="s">
        <v>842</v>
      </c>
      <c r="D747" s="4">
        <f>SUMIFS(Derived_Metrics[Revenue],Derived_Metrics[Customer ID],Derived_Metrics[[#This Row],[Customer ID]])</f>
        <v>53342</v>
      </c>
      <c r="E747" s="4">
        <f>SUMIFS(Derived_Metrics[Profit],Derived_Metrics[Customer ID],Derived_Metrics[[#This Row],[Customer ID]])</f>
        <v>688.3981</v>
      </c>
      <c r="F747" s="5">
        <f>_xlfn.PERCENTRANK.INC(Derived_Metrics[Customer Revenue],Derived_Metrics[[#This Row],[Customer Revenue]])</f>
        <v>0.99199999999999999</v>
      </c>
      <c r="G747" s="5" t="str" cm="1">
        <f t="array" ref="G747">_xlfn.IFS(Derived_Metrics[[#This Row],[Customer Revenue Percentile]]&gt;=0.8,"High Value",Derived_Metrics[[#This Row],[Customer Revenue Percentile]]&gt;=0.4,"Medium Value",TRUE,"Low Value")</f>
        <v>High Value</v>
      </c>
      <c r="H747" s="12">
        <f>_xlfn.RANK.EQ(Derived_Metrics[[#This Row],[Customer Revenue]],Derived_Metrics[Customer Revenue],0)</f>
        <v>2</v>
      </c>
      <c r="I747" s="15">
        <f>Derived_Metrics[[#This Row],[Customer Revenue]]/SUM(Derived_Metrics[Customer Revenue])</f>
        <v>3.4239204723036511E-3</v>
      </c>
      <c r="J747" t="s">
        <v>2264</v>
      </c>
      <c r="K747" s="5">
        <f>SUMIFS(Derived_Metrics[Revenue],Derived_Metrics[Product ID],Derived_Metrics[[#This Row],[Product ID]])</f>
        <v>201.59200000000001</v>
      </c>
      <c r="L747" s="5">
        <f>SUMIFS(Derived_Metrics[Profit],Derived_Metrics[Product ID],Derived_Metrics[[#This Row],[Product ID]])</f>
        <v>13.736799999999999</v>
      </c>
      <c r="M747" s="5" t="str">
        <f>IF(AND(Derived_Metrics[[#This Row],[Product Revenue]]&gt;AVERAGE(Derived_Metrics[Product Revenue]),Derived_Metrics[[#This Row],[Product Profit]]&lt;0),"high sales Low Profit","Normal")</f>
        <v>Normal</v>
      </c>
      <c r="N747">
        <v>5.3520000000000003</v>
      </c>
      <c r="O747">
        <v>3</v>
      </c>
      <c r="P747">
        <v>0.2</v>
      </c>
      <c r="Q747">
        <v>1.6055999999999999</v>
      </c>
      <c r="R747">
        <f>Derived_Metrics[[#This Row],[Selling Price]]*Derived_Metrics[[#This Row],[Quantity]]</f>
        <v>16.056000000000001</v>
      </c>
      <c r="S747" s="2">
        <f>IF(Derived_Metrics[[#This Row],[Revenue]]=0,0,Derived_Metrics[[#This Row],[Profit]]/Derived_Metrics[[#This Row],[Revenue]])</f>
        <v>9.9999999999999992E-2</v>
      </c>
      <c r="T747" t="str">
        <f>IF(Derived_Metrics[[#This Row],[Profit]]&lt;0, "Loss","Profit")</f>
        <v>Profit</v>
      </c>
      <c r="U747" s="5">
        <f>Derived_Metrics[[#This Row],[Selling Price]]*Derived_Metrics[[#This Row],[Quantity]]*Derived_Metrics[[#This Row],[Discount]]</f>
        <v>3.2112000000000003</v>
      </c>
      <c r="V747" t="str">
        <f>IF(Derived_Metrics[[#This Row],[Discount]]&gt;0,"Discount Applied","No Discount")</f>
        <v>Discount Applied</v>
      </c>
      <c r="W747" t="str">
        <f>IF(Derived_Metrics[[#This Row],[Discount]]&gt;0.3,"High Discount","Low Discount")</f>
        <v>Low Discount</v>
      </c>
      <c r="X747" s="13">
        <f>SUMIFS(Derived_Metrics[Customer_Revenue_Share],Derived_Metrics[Customee_ Revenue _Rank],"&lt;="&amp;Derived_Metrics[[#This Row],[Customee_ Revenue _Rank]])</f>
        <v>5.4944954708669877E-2</v>
      </c>
      <c r="Y747" t="str">
        <f>IF(Derived_Metrics[[#This Row],[Cumulative_Revenue_%]]&lt;=0.8,"Top 80% Revenue","Remaining 20% Revenue")</f>
        <v>Top 80% Revenue</v>
      </c>
    </row>
    <row r="748" spans="1:25" x14ac:dyDescent="0.25">
      <c r="A748" t="s">
        <v>2953</v>
      </c>
      <c r="B748" s="1">
        <v>42631</v>
      </c>
      <c r="C748" t="s">
        <v>842</v>
      </c>
      <c r="D748" s="4">
        <f>SUMIFS(Derived_Metrics[Revenue],Derived_Metrics[Customer ID],Derived_Metrics[[#This Row],[Customer ID]])</f>
        <v>53342</v>
      </c>
      <c r="E748" s="4">
        <f>SUMIFS(Derived_Metrics[Profit],Derived_Metrics[Customer ID],Derived_Metrics[[#This Row],[Customer ID]])</f>
        <v>688.3981</v>
      </c>
      <c r="F748" s="5">
        <f>_xlfn.PERCENTRANK.INC(Derived_Metrics[Customer Revenue],Derived_Metrics[[#This Row],[Customer Revenue]])</f>
        <v>0.99199999999999999</v>
      </c>
      <c r="G748" s="5" t="str" cm="1">
        <f t="array" ref="G748">_xlfn.IFS(Derived_Metrics[[#This Row],[Customer Revenue Percentile]]&gt;=0.8,"High Value",Derived_Metrics[[#This Row],[Customer Revenue Percentile]]&gt;=0.4,"Medium Value",TRUE,"Low Value")</f>
        <v>High Value</v>
      </c>
      <c r="H748" s="12">
        <f>_xlfn.RANK.EQ(Derived_Metrics[[#This Row],[Customer Revenue]],Derived_Metrics[Customer Revenue],0)</f>
        <v>2</v>
      </c>
      <c r="I748" s="15">
        <f>Derived_Metrics[[#This Row],[Customer Revenue]]/SUM(Derived_Metrics[Customer Revenue])</f>
        <v>3.4239204723036511E-3</v>
      </c>
      <c r="J748" t="s">
        <v>661</v>
      </c>
      <c r="K748" s="5">
        <f>SUMIFS(Derived_Metrics[Revenue],Derived_Metrics[Product ID],Derived_Metrics[[#This Row],[Product ID]])</f>
        <v>21499.842000000004</v>
      </c>
      <c r="L748" s="5">
        <f>SUMIFS(Derived_Metrics[Profit],Derived_Metrics[Product ID],Derived_Metrics[[#This Row],[Product ID]])</f>
        <v>234.23400000000001</v>
      </c>
      <c r="M748" s="5" t="str">
        <f>IF(AND(Derived_Metrics[[#This Row],[Product Revenue]]&gt;AVERAGE(Derived_Metrics[Product Revenue]),Derived_Metrics[[#This Row],[Product Profit]]&lt;0),"high sales Low Profit","Normal")</f>
        <v>Normal</v>
      </c>
      <c r="N748">
        <v>99.372</v>
      </c>
      <c r="O748">
        <v>2</v>
      </c>
      <c r="P748">
        <v>0.3</v>
      </c>
      <c r="Q748">
        <v>-7.0979999999999999</v>
      </c>
      <c r="R748">
        <f>Derived_Metrics[[#This Row],[Selling Price]]*Derived_Metrics[[#This Row],[Quantity]]</f>
        <v>198.744</v>
      </c>
      <c r="S748" s="2">
        <f>IF(Derived_Metrics[[#This Row],[Revenue]]=0,0,Derived_Metrics[[#This Row],[Profit]]/Derived_Metrics[[#This Row],[Revenue]])</f>
        <v>-3.5714285714285712E-2</v>
      </c>
      <c r="T748" t="str">
        <f>IF(Derived_Metrics[[#This Row],[Profit]]&lt;0, "Loss","Profit")</f>
        <v>Loss</v>
      </c>
      <c r="U748" s="5">
        <f>Derived_Metrics[[#This Row],[Selling Price]]*Derived_Metrics[[#This Row],[Quantity]]*Derived_Metrics[[#This Row],[Discount]]</f>
        <v>59.623199999999997</v>
      </c>
      <c r="V748" t="str">
        <f>IF(Derived_Metrics[[#This Row],[Discount]]&gt;0,"Discount Applied","No Discount")</f>
        <v>Discount Applied</v>
      </c>
      <c r="W748" t="str">
        <f>IF(Derived_Metrics[[#This Row],[Discount]]&gt;0.3,"High Discount","Low Discount")</f>
        <v>Low Discount</v>
      </c>
      <c r="X748" s="13">
        <f>SUMIFS(Derived_Metrics[Customer_Revenue_Share],Derived_Metrics[Customee_ Revenue _Rank],"&lt;="&amp;Derived_Metrics[[#This Row],[Customee_ Revenue _Rank]])</f>
        <v>5.4944954708669877E-2</v>
      </c>
      <c r="Y748" t="str">
        <f>IF(Derived_Metrics[[#This Row],[Cumulative_Revenue_%]]&lt;=0.8,"Top 80% Revenue","Remaining 20% Revenue")</f>
        <v>Top 80% Revenue</v>
      </c>
    </row>
    <row r="749" spans="1:25" x14ac:dyDescent="0.25">
      <c r="A749" t="s">
        <v>2955</v>
      </c>
      <c r="B749" s="1">
        <v>43038</v>
      </c>
      <c r="C749" t="s">
        <v>2956</v>
      </c>
      <c r="D749" s="4">
        <f>SUMIFS(Derived_Metrics[Revenue],Derived_Metrics[Customer ID],Derived_Metrics[[#This Row],[Customer ID]])</f>
        <v>56.14</v>
      </c>
      <c r="E749" s="4">
        <f>SUMIFS(Derived_Metrics[Profit],Derived_Metrics[Customer ID],Derived_Metrics[[#This Row],[Customer ID]])</f>
        <v>-16.921199999999999</v>
      </c>
      <c r="F749" s="5">
        <f>_xlfn.PERCENTRANK.INC(Derived_Metrics[Customer Revenue],Derived_Metrics[[#This Row],[Customer Revenue]])</f>
        <v>8.0000000000000002E-3</v>
      </c>
      <c r="G749" s="5" t="str" cm="1">
        <f t="array" ref="G749">_xlfn.IFS(Derived_Metrics[[#This Row],[Customer Revenue Percentile]]&gt;=0.8,"High Value",Derived_Metrics[[#This Row],[Customer Revenue Percentile]]&gt;=0.4,"Medium Value",TRUE,"Low Value")</f>
        <v>Low Value</v>
      </c>
      <c r="H749" s="12">
        <f>_xlfn.RANK.EQ(Derived_Metrics[[#This Row],[Customer Revenue]],Derived_Metrics[Customer Revenue],0)</f>
        <v>2103</v>
      </c>
      <c r="I749" s="15">
        <f>Derived_Metrics[[#This Row],[Customer Revenue]]/SUM(Derived_Metrics[Customer Revenue])</f>
        <v>3.6035187153673833E-6</v>
      </c>
      <c r="J749" t="s">
        <v>2093</v>
      </c>
      <c r="K749" s="5">
        <f>SUMIFS(Derived_Metrics[Revenue],Derived_Metrics[Product ID],Derived_Metrics[[#This Row],[Product ID]])</f>
        <v>6686.1799999999994</v>
      </c>
      <c r="L749" s="5">
        <f>SUMIFS(Derived_Metrics[Profit],Derived_Metrics[Product ID],Derived_Metrics[[#This Row],[Product ID]])</f>
        <v>115.7354</v>
      </c>
      <c r="M749" s="5" t="str">
        <f>IF(AND(Derived_Metrics[[#This Row],[Product Revenue]]&gt;AVERAGE(Derived_Metrics[Product Revenue]),Derived_Metrics[[#This Row],[Product Profit]]&lt;0),"high sales Low Profit","Normal")</f>
        <v>Normal</v>
      </c>
      <c r="N749">
        <v>33.94</v>
      </c>
      <c r="O749">
        <v>1</v>
      </c>
      <c r="P749">
        <v>0</v>
      </c>
      <c r="Q749">
        <v>9.1638000000000002</v>
      </c>
      <c r="R749">
        <f>Derived_Metrics[[#This Row],[Selling Price]]*Derived_Metrics[[#This Row],[Quantity]]</f>
        <v>33.94</v>
      </c>
      <c r="S749" s="2">
        <f>IF(Derived_Metrics[[#This Row],[Revenue]]=0,0,Derived_Metrics[[#This Row],[Profit]]/Derived_Metrics[[#This Row],[Revenue]])</f>
        <v>0.27</v>
      </c>
      <c r="T749" t="str">
        <f>IF(Derived_Metrics[[#This Row],[Profit]]&lt;0, "Loss","Profit")</f>
        <v>Profit</v>
      </c>
      <c r="U749" s="5">
        <f>Derived_Metrics[[#This Row],[Selling Price]]*Derived_Metrics[[#This Row],[Quantity]]*Derived_Metrics[[#This Row],[Discount]]</f>
        <v>0</v>
      </c>
      <c r="V749" t="str">
        <f>IF(Derived_Metrics[[#This Row],[Discount]]&gt;0,"Discount Applied","No Discount")</f>
        <v>No Discount</v>
      </c>
      <c r="W749" t="str">
        <f>IF(Derived_Metrics[[#This Row],[Discount]]&gt;0.3,"High Discount","Low Discount")</f>
        <v>Low Discount</v>
      </c>
      <c r="X749" s="13">
        <f>SUMIFS(Derived_Metrics[Customer_Revenue_Share],Derived_Metrics[Customee_ Revenue _Rank],"&lt;="&amp;Derived_Metrics[[#This Row],[Customee_ Revenue _Rank]])</f>
        <v>0.99997111510801973</v>
      </c>
      <c r="Y749" t="str">
        <f>IF(Derived_Metrics[[#This Row],[Cumulative_Revenue_%]]&lt;=0.8,"Top 80% Revenue","Remaining 20% Revenue")</f>
        <v>Remaining 20% Revenue</v>
      </c>
    </row>
    <row r="750" spans="1:25" x14ac:dyDescent="0.25">
      <c r="A750" t="s">
        <v>2958</v>
      </c>
      <c r="B750" s="1">
        <v>42458</v>
      </c>
      <c r="C750" t="s">
        <v>1510</v>
      </c>
      <c r="D750" s="4">
        <f>SUMIFS(Derived_Metrics[Revenue],Derived_Metrics[Customer ID],Derived_Metrics[[#This Row],[Customer ID]])</f>
        <v>30149.784000000003</v>
      </c>
      <c r="E750" s="4">
        <f>SUMIFS(Derived_Metrics[Profit],Derived_Metrics[Customer ID],Derived_Metrics[[#This Row],[Customer ID]])</f>
        <v>750.25799999999992</v>
      </c>
      <c r="F750" s="5">
        <f>_xlfn.PERCENTRANK.INC(Derived_Metrics[Customer Revenue],Derived_Metrics[[#This Row],[Customer Revenue]])</f>
        <v>0.96899999999999997</v>
      </c>
      <c r="G750" s="5" t="str" cm="1">
        <f t="array" ref="G750">_xlfn.IFS(Derived_Metrics[[#This Row],[Customer Revenue Percentile]]&gt;=0.8,"High Value",Derived_Metrics[[#This Row],[Customer Revenue Percentile]]&gt;=0.4,"Medium Value",TRUE,"Low Value")</f>
        <v>High Value</v>
      </c>
      <c r="H750" s="12">
        <f>_xlfn.RANK.EQ(Derived_Metrics[[#This Row],[Customer Revenue]],Derived_Metrics[Customer Revenue],0)</f>
        <v>61</v>
      </c>
      <c r="I750" s="15">
        <f>Derived_Metrics[[#This Row],[Customer Revenue]]/SUM(Derived_Metrics[Customer Revenue])</f>
        <v>1.9352566959081601E-3</v>
      </c>
      <c r="J750" t="s">
        <v>353</v>
      </c>
      <c r="K750" s="5">
        <f>SUMIFS(Derived_Metrics[Revenue],Derived_Metrics[Product ID],Derived_Metrics[[#This Row],[Product ID]])</f>
        <v>26609.752</v>
      </c>
      <c r="L750" s="5">
        <f>SUMIFS(Derived_Metrics[Profit],Derived_Metrics[Product ID],Derived_Metrics[[#This Row],[Product ID]])</f>
        <v>267.30340000000001</v>
      </c>
      <c r="M750" s="5" t="str">
        <f>IF(AND(Derived_Metrics[[#This Row],[Product Revenue]]&gt;AVERAGE(Derived_Metrics[Product Revenue]),Derived_Metrics[[#This Row],[Product Profit]]&lt;0),"high sales Low Profit","Normal")</f>
        <v>Normal</v>
      </c>
      <c r="N750">
        <v>844.11599999999999</v>
      </c>
      <c r="O750">
        <v>6</v>
      </c>
      <c r="P750">
        <v>0.3</v>
      </c>
      <c r="Q750">
        <v>-36.176400000000001</v>
      </c>
      <c r="R750">
        <f>Derived_Metrics[[#This Row],[Selling Price]]*Derived_Metrics[[#This Row],[Quantity]]</f>
        <v>5064.6959999999999</v>
      </c>
      <c r="S750" s="2">
        <f>IF(Derived_Metrics[[#This Row],[Revenue]]=0,0,Derived_Metrics[[#This Row],[Profit]]/Derived_Metrics[[#This Row],[Revenue]])</f>
        <v>-7.1428571428571435E-3</v>
      </c>
      <c r="T750" t="str">
        <f>IF(Derived_Metrics[[#This Row],[Profit]]&lt;0, "Loss","Profit")</f>
        <v>Loss</v>
      </c>
      <c r="U750" s="5">
        <f>Derived_Metrics[[#This Row],[Selling Price]]*Derived_Metrics[[#This Row],[Quantity]]*Derived_Metrics[[#This Row],[Discount]]</f>
        <v>1519.4087999999999</v>
      </c>
      <c r="V750" t="str">
        <f>IF(Derived_Metrics[[#This Row],[Discount]]&gt;0,"Discount Applied","No Discount")</f>
        <v>Discount Applied</v>
      </c>
      <c r="W750" t="str">
        <f>IF(Derived_Metrics[[#This Row],[Discount]]&gt;0.3,"High Discount","Low Discount")</f>
        <v>Low Discount</v>
      </c>
      <c r="X750" s="13">
        <f>SUMIFS(Derived_Metrics[Customer_Revenue_Share],Derived_Metrics[Customee_ Revenue _Rank],"&lt;="&amp;Derived_Metrics[[#This Row],[Customee_ Revenue _Rank]])</f>
        <v>0.17195877981829635</v>
      </c>
      <c r="Y750" t="str">
        <f>IF(Derived_Metrics[[#This Row],[Cumulative_Revenue_%]]&lt;=0.8,"Top 80% Revenue","Remaining 20% Revenue")</f>
        <v>Top 80% Revenue</v>
      </c>
    </row>
    <row r="751" spans="1:25" x14ac:dyDescent="0.25">
      <c r="A751" t="s">
        <v>2960</v>
      </c>
      <c r="B751" s="1">
        <v>42622</v>
      </c>
      <c r="C751" t="s">
        <v>2727</v>
      </c>
      <c r="D751" s="4">
        <f>SUMIFS(Derived_Metrics[Revenue],Derived_Metrics[Customer ID],Derived_Metrics[[#This Row],[Customer ID]])</f>
        <v>4498.5069999999996</v>
      </c>
      <c r="E751" s="4">
        <f>SUMIFS(Derived_Metrics[Profit],Derived_Metrics[Customer ID],Derived_Metrics[[#This Row],[Customer ID]])</f>
        <v>135.36180000000002</v>
      </c>
      <c r="F751" s="5">
        <f>_xlfn.PERCENTRANK.INC(Derived_Metrics[Customer Revenue],Derived_Metrics[[#This Row],[Customer Revenue]])</f>
        <v>0.51400000000000001</v>
      </c>
      <c r="G751" s="5" t="str" cm="1">
        <f t="array" ref="G751">_xlfn.IFS(Derived_Metrics[[#This Row],[Customer Revenue Percentile]]&gt;=0.8,"High Value",Derived_Metrics[[#This Row],[Customer Revenue Percentile]]&gt;=0.4,"Medium Value",TRUE,"Low Value")</f>
        <v>Medium Value</v>
      </c>
      <c r="H751" s="12">
        <f>_xlfn.RANK.EQ(Derived_Metrics[[#This Row],[Customer Revenue]],Derived_Metrics[Customer Revenue],0)</f>
        <v>1027</v>
      </c>
      <c r="I751" s="15">
        <f>Derived_Metrics[[#This Row],[Customer Revenue]]/SUM(Derived_Metrics[Customer Revenue])</f>
        <v>2.8875051951747738E-4</v>
      </c>
      <c r="J751" t="s">
        <v>2523</v>
      </c>
      <c r="K751" s="5">
        <f>SUMIFS(Derived_Metrics[Revenue],Derived_Metrics[Product ID],Derived_Metrics[[#This Row],[Product ID]])</f>
        <v>729.76400000000001</v>
      </c>
      <c r="L751" s="5">
        <f>SUMIFS(Derived_Metrics[Profit],Derived_Metrics[Product ID],Derived_Metrics[[#This Row],[Product ID]])</f>
        <v>20.635999999999999</v>
      </c>
      <c r="M751" s="5" t="str">
        <f>IF(AND(Derived_Metrics[[#This Row],[Product Revenue]]&gt;AVERAGE(Derived_Metrics[Product Revenue]),Derived_Metrics[[#This Row],[Product Profit]]&lt;0),"high sales Low Profit","Normal")</f>
        <v>Normal</v>
      </c>
      <c r="N751">
        <v>15.007999999999999</v>
      </c>
      <c r="O751">
        <v>4</v>
      </c>
      <c r="P751">
        <v>0.6</v>
      </c>
      <c r="Q751">
        <v>-12.006399999999999</v>
      </c>
      <c r="R751">
        <f>Derived_Metrics[[#This Row],[Selling Price]]*Derived_Metrics[[#This Row],[Quantity]]</f>
        <v>60.031999999999996</v>
      </c>
      <c r="S751" s="2">
        <f>IF(Derived_Metrics[[#This Row],[Revenue]]=0,0,Derived_Metrics[[#This Row],[Profit]]/Derived_Metrics[[#This Row],[Revenue]])</f>
        <v>-0.2</v>
      </c>
      <c r="T751" t="str">
        <f>IF(Derived_Metrics[[#This Row],[Profit]]&lt;0, "Loss","Profit")</f>
        <v>Loss</v>
      </c>
      <c r="U751" s="5">
        <f>Derived_Metrics[[#This Row],[Selling Price]]*Derived_Metrics[[#This Row],[Quantity]]*Derived_Metrics[[#This Row],[Discount]]</f>
        <v>36.019199999999998</v>
      </c>
      <c r="V751" t="str">
        <f>IF(Derived_Metrics[[#This Row],[Discount]]&gt;0,"Discount Applied","No Discount")</f>
        <v>Discount Applied</v>
      </c>
      <c r="W751" t="str">
        <f>IF(Derived_Metrics[[#This Row],[Discount]]&gt;0.3,"High Discount","Low Discount")</f>
        <v>High Discount</v>
      </c>
      <c r="X751" s="13">
        <f>SUMIFS(Derived_Metrics[Customer_Revenue_Share],Derived_Metrics[Customee_ Revenue _Rank],"&lt;="&amp;Derived_Metrics[[#This Row],[Customee_ Revenue _Rank]])</f>
        <v>0.8680859816505514</v>
      </c>
      <c r="Y751" t="str">
        <f>IF(Derived_Metrics[[#This Row],[Cumulative_Revenue_%]]&lt;=0.8,"Top 80% Revenue","Remaining 20% Revenue")</f>
        <v>Remaining 20% Revenue</v>
      </c>
    </row>
    <row r="752" spans="1:25" x14ac:dyDescent="0.25">
      <c r="A752" t="s">
        <v>2961</v>
      </c>
      <c r="B752" s="1">
        <v>42576</v>
      </c>
      <c r="C752" t="s">
        <v>2963</v>
      </c>
      <c r="D752" s="4">
        <f>SUMIFS(Derived_Metrics[Revenue],Derived_Metrics[Customer ID],Derived_Metrics[[#This Row],[Customer ID]])</f>
        <v>19440.64</v>
      </c>
      <c r="E752" s="4">
        <f>SUMIFS(Derived_Metrics[Profit],Derived_Metrics[Customer ID],Derived_Metrics[[#This Row],[Customer ID]])</f>
        <v>388.81279999999998</v>
      </c>
      <c r="F752" s="5">
        <f>_xlfn.PERCENTRANK.INC(Derived_Metrics[Customer Revenue],Derived_Metrics[[#This Row],[Customer Revenue]])</f>
        <v>0.91900000000000004</v>
      </c>
      <c r="G752" s="5" t="str" cm="1">
        <f t="array" ref="G752">_xlfn.IFS(Derived_Metrics[[#This Row],[Customer Revenue Percentile]]&gt;=0.8,"High Value",Derived_Metrics[[#This Row],[Customer Revenue Percentile]]&gt;=0.4,"Medium Value",TRUE,"Low Value")</f>
        <v>High Value</v>
      </c>
      <c r="H752" s="12">
        <f>_xlfn.RANK.EQ(Derived_Metrics[[#This Row],[Customer Revenue]],Derived_Metrics[Customer Revenue],0)</f>
        <v>172</v>
      </c>
      <c r="I752" s="15">
        <f>Derived_Metrics[[#This Row],[Customer Revenue]]/SUM(Derived_Metrics[Customer Revenue])</f>
        <v>1.2478573223854608E-3</v>
      </c>
      <c r="J752" t="s">
        <v>474</v>
      </c>
      <c r="K752" s="5">
        <f>SUMIFS(Derived_Metrics[Revenue],Derived_Metrics[Product ID],Derived_Metrics[[#This Row],[Product ID]])</f>
        <v>34902.023999999998</v>
      </c>
      <c r="L752" s="5">
        <f>SUMIFS(Derived_Metrics[Profit],Derived_Metrics[Product ID],Derived_Metrics[[#This Row],[Product ID]])</f>
        <v>-66.827200000000019</v>
      </c>
      <c r="M752" s="5" t="str">
        <f>IF(AND(Derived_Metrics[[#This Row],[Product Revenue]]&gt;AVERAGE(Derived_Metrics[Product Revenue]),Derived_Metrics[[#This Row],[Product Profit]]&lt;0),"high sales Low Profit","Normal")</f>
        <v>high sales Low Profit</v>
      </c>
      <c r="N752">
        <v>2430.08</v>
      </c>
      <c r="O752">
        <v>8</v>
      </c>
      <c r="P752">
        <v>0</v>
      </c>
      <c r="Q752">
        <v>388.81279999999998</v>
      </c>
      <c r="R752">
        <f>Derived_Metrics[[#This Row],[Selling Price]]*Derived_Metrics[[#This Row],[Quantity]]</f>
        <v>19440.64</v>
      </c>
      <c r="S752" s="2">
        <f>IF(Derived_Metrics[[#This Row],[Revenue]]=0,0,Derived_Metrics[[#This Row],[Profit]]/Derived_Metrics[[#This Row],[Revenue]])</f>
        <v>0.02</v>
      </c>
      <c r="T752" t="str">
        <f>IF(Derived_Metrics[[#This Row],[Profit]]&lt;0, "Loss","Profit")</f>
        <v>Profit</v>
      </c>
      <c r="U752" s="5">
        <f>Derived_Metrics[[#This Row],[Selling Price]]*Derived_Metrics[[#This Row],[Quantity]]*Derived_Metrics[[#This Row],[Discount]]</f>
        <v>0</v>
      </c>
      <c r="V752" t="str">
        <f>IF(Derived_Metrics[[#This Row],[Discount]]&gt;0,"Discount Applied","No Discount")</f>
        <v>No Discount</v>
      </c>
      <c r="W752" t="str">
        <f>IF(Derived_Metrics[[#This Row],[Discount]]&gt;0.3,"High Discount","Low Discount")</f>
        <v>Low Discount</v>
      </c>
      <c r="X752" s="13">
        <f>SUMIFS(Derived_Metrics[Customer_Revenue_Share],Derived_Metrics[Customee_ Revenue _Rank],"&lt;="&amp;Derived_Metrics[[#This Row],[Customee_ Revenue _Rank]])</f>
        <v>0.34156150057279089</v>
      </c>
      <c r="Y752" t="str">
        <f>IF(Derived_Metrics[[#This Row],[Cumulative_Revenue_%]]&lt;=0.8,"Top 80% Revenue","Remaining 20% Revenue")</f>
        <v>Top 80% Revenue</v>
      </c>
    </row>
    <row r="753" spans="1:25" x14ac:dyDescent="0.25">
      <c r="A753" t="s">
        <v>2965</v>
      </c>
      <c r="B753" s="1">
        <v>42289</v>
      </c>
      <c r="C753" t="s">
        <v>2966</v>
      </c>
      <c r="D753" s="4">
        <f>SUMIFS(Derived_Metrics[Revenue],Derived_Metrics[Customer ID],Derived_Metrics[[#This Row],[Customer ID]])</f>
        <v>3782.04</v>
      </c>
      <c r="E753" s="4">
        <f>SUMIFS(Derived_Metrics[Profit],Derived_Metrics[Customer ID],Derived_Metrics[[#This Row],[Customer ID]])</f>
        <v>348.15960000000001</v>
      </c>
      <c r="F753" s="5">
        <f>_xlfn.PERCENTRANK.INC(Derived_Metrics[Customer Revenue],Derived_Metrics[[#This Row],[Customer Revenue]])</f>
        <v>0.46700000000000003</v>
      </c>
      <c r="G753" s="5" t="str" cm="1">
        <f t="array" ref="G753">_xlfn.IFS(Derived_Metrics[[#This Row],[Customer Revenue Percentile]]&gt;=0.8,"High Value",Derived_Metrics[[#This Row],[Customer Revenue Percentile]]&gt;=0.4,"Medium Value",TRUE,"Low Value")</f>
        <v>Medium Value</v>
      </c>
      <c r="H753" s="12">
        <f>_xlfn.RANK.EQ(Derived_Metrics[[#This Row],[Customer Revenue]],Derived_Metrics[Customer Revenue],0)</f>
        <v>1123</v>
      </c>
      <c r="I753" s="15">
        <f>Derived_Metrics[[#This Row],[Customer Revenue]]/SUM(Derived_Metrics[Customer Revenue])</f>
        <v>2.4276187962714746E-4</v>
      </c>
      <c r="J753" t="s">
        <v>2355</v>
      </c>
      <c r="K753" s="5">
        <f>SUMIFS(Derived_Metrics[Revenue],Derived_Metrics[Product ID],Derived_Metrics[[#This Row],[Product ID]])</f>
        <v>35566.925999999999</v>
      </c>
      <c r="L753" s="5">
        <f>SUMIFS(Derived_Metrics[Profit],Derived_Metrics[Product ID],Derived_Metrics[[#This Row],[Product ID]])</f>
        <v>461.12700000000007</v>
      </c>
      <c r="M753" s="5" t="str">
        <f>IF(AND(Derived_Metrics[[#This Row],[Product Revenue]]&gt;AVERAGE(Derived_Metrics[Product Revenue]),Derived_Metrics[[#This Row],[Product Profit]]&lt;0),"high sales Low Profit","Normal")</f>
        <v>Normal</v>
      </c>
      <c r="N753">
        <v>801.96</v>
      </c>
      <c r="O753">
        <v>2</v>
      </c>
      <c r="P753">
        <v>0</v>
      </c>
      <c r="Q753">
        <v>200.49</v>
      </c>
      <c r="R753">
        <f>Derived_Metrics[[#This Row],[Selling Price]]*Derived_Metrics[[#This Row],[Quantity]]</f>
        <v>1603.92</v>
      </c>
      <c r="S753" s="2">
        <f>IF(Derived_Metrics[[#This Row],[Revenue]]=0,0,Derived_Metrics[[#This Row],[Profit]]/Derived_Metrics[[#This Row],[Revenue]])</f>
        <v>0.125</v>
      </c>
      <c r="T753" t="str">
        <f>IF(Derived_Metrics[[#This Row],[Profit]]&lt;0, "Loss","Profit")</f>
        <v>Profit</v>
      </c>
      <c r="U753" s="5">
        <f>Derived_Metrics[[#This Row],[Selling Price]]*Derived_Metrics[[#This Row],[Quantity]]*Derived_Metrics[[#This Row],[Discount]]</f>
        <v>0</v>
      </c>
      <c r="V753" t="str">
        <f>IF(Derived_Metrics[[#This Row],[Discount]]&gt;0,"Discount Applied","No Discount")</f>
        <v>No Discount</v>
      </c>
      <c r="W753" t="str">
        <f>IF(Derived_Metrics[[#This Row],[Discount]]&gt;0.3,"High Discount","Low Discount")</f>
        <v>Low Discount</v>
      </c>
      <c r="X753" s="13">
        <f>SUMIFS(Derived_Metrics[Customer_Revenue_Share],Derived_Metrics[Customee_ Revenue _Rank],"&lt;="&amp;Derived_Metrics[[#This Row],[Customee_ Revenue _Rank]])</f>
        <v>0.89391918995087871</v>
      </c>
      <c r="Y753" t="str">
        <f>IF(Derived_Metrics[[#This Row],[Cumulative_Revenue_%]]&lt;=0.8,"Top 80% Revenue","Remaining 20% Revenue")</f>
        <v>Remaining 20% Revenue</v>
      </c>
    </row>
    <row r="754" spans="1:25" x14ac:dyDescent="0.25">
      <c r="A754" t="s">
        <v>2965</v>
      </c>
      <c r="B754" s="1">
        <v>42289</v>
      </c>
      <c r="C754" t="s">
        <v>2966</v>
      </c>
      <c r="D754" s="4">
        <f>SUMIFS(Derived_Metrics[Revenue],Derived_Metrics[Customer ID],Derived_Metrics[[#This Row],[Customer ID]])</f>
        <v>3782.04</v>
      </c>
      <c r="E754" s="4">
        <f>SUMIFS(Derived_Metrics[Profit],Derived_Metrics[Customer ID],Derived_Metrics[[#This Row],[Customer ID]])</f>
        <v>348.15960000000001</v>
      </c>
      <c r="F754" s="5">
        <f>_xlfn.PERCENTRANK.INC(Derived_Metrics[Customer Revenue],Derived_Metrics[[#This Row],[Customer Revenue]])</f>
        <v>0.46700000000000003</v>
      </c>
      <c r="G754" s="5" t="str" cm="1">
        <f t="array" ref="G754">_xlfn.IFS(Derived_Metrics[[#This Row],[Customer Revenue Percentile]]&gt;=0.8,"High Value",Derived_Metrics[[#This Row],[Customer Revenue Percentile]]&gt;=0.4,"Medium Value",TRUE,"Low Value")</f>
        <v>Medium Value</v>
      </c>
      <c r="H754" s="12">
        <f>_xlfn.RANK.EQ(Derived_Metrics[[#This Row],[Customer Revenue]],Derived_Metrics[Customer Revenue],0)</f>
        <v>1123</v>
      </c>
      <c r="I754" s="15">
        <f>Derived_Metrics[[#This Row],[Customer Revenue]]/SUM(Derived_Metrics[Customer Revenue])</f>
        <v>2.4276187962714746E-4</v>
      </c>
      <c r="J754" t="s">
        <v>1506</v>
      </c>
      <c r="K754" s="5">
        <f>SUMIFS(Derived_Metrics[Revenue],Derived_Metrics[Product ID],Derived_Metrics[[#This Row],[Product ID]])</f>
        <v>12870.918000000001</v>
      </c>
      <c r="L754" s="5">
        <f>SUMIFS(Derived_Metrics[Profit],Derived_Metrics[Product ID],Derived_Metrics[[#This Row],[Product ID]])</f>
        <v>-1.7763568394002505E-15</v>
      </c>
      <c r="M754" s="5" t="str">
        <f>IF(AND(Derived_Metrics[[#This Row],[Product Revenue]]&gt;AVERAGE(Derived_Metrics[Product Revenue]),Derived_Metrics[[#This Row],[Product Profit]]&lt;0),"high sales Low Profit","Normal")</f>
        <v>Normal</v>
      </c>
      <c r="N754">
        <v>191.96</v>
      </c>
      <c r="O754">
        <v>2</v>
      </c>
      <c r="P754">
        <v>0</v>
      </c>
      <c r="Q754">
        <v>32.633200000000002</v>
      </c>
      <c r="R754">
        <f>Derived_Metrics[[#This Row],[Selling Price]]*Derived_Metrics[[#This Row],[Quantity]]</f>
        <v>383.92</v>
      </c>
      <c r="S754" s="2">
        <f>IF(Derived_Metrics[[#This Row],[Revenue]]=0,0,Derived_Metrics[[#This Row],[Profit]]/Derived_Metrics[[#This Row],[Revenue]])</f>
        <v>8.5000000000000006E-2</v>
      </c>
      <c r="T754" t="str">
        <f>IF(Derived_Metrics[[#This Row],[Profit]]&lt;0, "Loss","Profit")</f>
        <v>Profit</v>
      </c>
      <c r="U754" s="5">
        <f>Derived_Metrics[[#This Row],[Selling Price]]*Derived_Metrics[[#This Row],[Quantity]]*Derived_Metrics[[#This Row],[Discount]]</f>
        <v>0</v>
      </c>
      <c r="V754" t="str">
        <f>IF(Derived_Metrics[[#This Row],[Discount]]&gt;0,"Discount Applied","No Discount")</f>
        <v>No Discount</v>
      </c>
      <c r="W754" t="str">
        <f>IF(Derived_Metrics[[#This Row],[Discount]]&gt;0.3,"High Discount","Low Discount")</f>
        <v>Low Discount</v>
      </c>
      <c r="X754" s="13">
        <f>SUMIFS(Derived_Metrics[Customer_Revenue_Share],Derived_Metrics[Customee_ Revenue _Rank],"&lt;="&amp;Derived_Metrics[[#This Row],[Customee_ Revenue _Rank]])</f>
        <v>0.89391918995087871</v>
      </c>
      <c r="Y754" t="str">
        <f>IF(Derived_Metrics[[#This Row],[Cumulative_Revenue_%]]&lt;=0.8,"Top 80% Revenue","Remaining 20% Revenue")</f>
        <v>Remaining 20% Revenue</v>
      </c>
    </row>
    <row r="755" spans="1:25" x14ac:dyDescent="0.25">
      <c r="A755" t="s">
        <v>2968</v>
      </c>
      <c r="B755" s="1">
        <v>41891</v>
      </c>
      <c r="C755" t="s">
        <v>1373</v>
      </c>
      <c r="D755" s="4">
        <f>SUMIFS(Derived_Metrics[Revenue],Derived_Metrics[Customer ID],Derived_Metrics[[#This Row],[Customer ID]])</f>
        <v>4728.326</v>
      </c>
      <c r="E755" s="4">
        <f>SUMIFS(Derived_Metrics[Profit],Derived_Metrics[Customer ID],Derived_Metrics[[#This Row],[Customer ID]])</f>
        <v>216.80790000000002</v>
      </c>
      <c r="F755" s="5">
        <f>_xlfn.PERCENTRANK.INC(Derived_Metrics[Customer Revenue],Derived_Metrics[[#This Row],[Customer Revenue]])</f>
        <v>0.53</v>
      </c>
      <c r="G755" s="5" t="str" cm="1">
        <f t="array" ref="G755">_xlfn.IFS(Derived_Metrics[[#This Row],[Customer Revenue Percentile]]&gt;=0.8,"High Value",Derived_Metrics[[#This Row],[Customer Revenue Percentile]]&gt;=0.4,"Medium Value",TRUE,"Low Value")</f>
        <v>Medium Value</v>
      </c>
      <c r="H755" s="12">
        <f>_xlfn.RANK.EQ(Derived_Metrics[[#This Row],[Customer Revenue]],Derived_Metrics[Customer Revenue],0)</f>
        <v>991</v>
      </c>
      <c r="I755" s="15">
        <f>Derived_Metrics[[#This Row],[Customer Revenue]]/SUM(Derived_Metrics[Customer Revenue])</f>
        <v>3.0350215948268968E-4</v>
      </c>
      <c r="J755" t="s">
        <v>1587</v>
      </c>
      <c r="K755" s="5">
        <f>SUMIFS(Derived_Metrics[Revenue],Derived_Metrics[Product ID],Derived_Metrics[[#This Row],[Product ID]])</f>
        <v>794.976</v>
      </c>
      <c r="L755" s="5">
        <f>SUMIFS(Derived_Metrics[Profit],Derived_Metrics[Product ID],Derived_Metrics[[#This Row],[Product ID]])</f>
        <v>42.29679999999999</v>
      </c>
      <c r="M755" s="5" t="str">
        <f>IF(AND(Derived_Metrics[[#This Row],[Product Revenue]]&gt;AVERAGE(Derived_Metrics[Product Revenue]),Derived_Metrics[[#This Row],[Product Profit]]&lt;0),"high sales Low Profit","Normal")</f>
        <v>Normal</v>
      </c>
      <c r="N755">
        <v>17.472000000000001</v>
      </c>
      <c r="O755">
        <v>3</v>
      </c>
      <c r="P755">
        <v>0.2</v>
      </c>
      <c r="Q755">
        <v>5.0232000000000001</v>
      </c>
      <c r="R755">
        <f>Derived_Metrics[[#This Row],[Selling Price]]*Derived_Metrics[[#This Row],[Quantity]]</f>
        <v>52.416000000000004</v>
      </c>
      <c r="S755" s="2">
        <f>IF(Derived_Metrics[[#This Row],[Revenue]]=0,0,Derived_Metrics[[#This Row],[Profit]]/Derived_Metrics[[#This Row],[Revenue]])</f>
        <v>9.5833333333333326E-2</v>
      </c>
      <c r="T755" t="str">
        <f>IF(Derived_Metrics[[#This Row],[Profit]]&lt;0, "Loss","Profit")</f>
        <v>Profit</v>
      </c>
      <c r="U755" s="5">
        <f>Derived_Metrics[[#This Row],[Selling Price]]*Derived_Metrics[[#This Row],[Quantity]]*Derived_Metrics[[#This Row],[Discount]]</f>
        <v>10.483200000000002</v>
      </c>
      <c r="V755" t="str">
        <f>IF(Derived_Metrics[[#This Row],[Discount]]&gt;0,"Discount Applied","No Discount")</f>
        <v>Discount Applied</v>
      </c>
      <c r="W755" t="str">
        <f>IF(Derived_Metrics[[#This Row],[Discount]]&gt;0.3,"High Discount","Low Discount")</f>
        <v>Low Discount</v>
      </c>
      <c r="X755" s="13">
        <f>SUMIFS(Derived_Metrics[Customer_Revenue_Share],Derived_Metrics[Customee_ Revenue _Rank],"&lt;="&amp;Derived_Metrics[[#This Row],[Customee_ Revenue _Rank]])</f>
        <v>0.85814180389864425</v>
      </c>
      <c r="Y755" t="str">
        <f>IF(Derived_Metrics[[#This Row],[Cumulative_Revenue_%]]&lt;=0.8,"Top 80% Revenue","Remaining 20% Revenue")</f>
        <v>Remaining 20% Revenue</v>
      </c>
    </row>
    <row r="756" spans="1:25" x14ac:dyDescent="0.25">
      <c r="A756" t="s">
        <v>2969</v>
      </c>
      <c r="B756" s="1">
        <v>41960</v>
      </c>
      <c r="C756" t="s">
        <v>2970</v>
      </c>
      <c r="D756" s="4">
        <f>SUMIFS(Derived_Metrics[Revenue],Derived_Metrics[Customer ID],Derived_Metrics[[#This Row],[Customer ID]])</f>
        <v>3289.6499999999996</v>
      </c>
      <c r="E756" s="4">
        <f>SUMIFS(Derived_Metrics[Profit],Derived_Metrics[Customer ID],Derived_Metrics[[#This Row],[Customer ID]])</f>
        <v>-93.99</v>
      </c>
      <c r="F756" s="5">
        <f>_xlfn.PERCENTRANK.INC(Derived_Metrics[Customer Revenue],Derived_Metrics[[#This Row],[Customer Revenue]])</f>
        <v>0.42199999999999999</v>
      </c>
      <c r="G756" s="5" t="str" cm="1">
        <f t="array" ref="G756">_xlfn.IFS(Derived_Metrics[[#This Row],[Customer Revenue Percentile]]&gt;=0.8,"High Value",Derived_Metrics[[#This Row],[Customer Revenue Percentile]]&gt;=0.4,"Medium Value",TRUE,"Low Value")</f>
        <v>Medium Value</v>
      </c>
      <c r="H756" s="12">
        <f>_xlfn.RANK.EQ(Derived_Metrics[[#This Row],[Customer Revenue]],Derived_Metrics[Customer Revenue],0)</f>
        <v>1226</v>
      </c>
      <c r="I756" s="15">
        <f>Derived_Metrics[[#This Row],[Customer Revenue]]/SUM(Derived_Metrics[Customer Revenue])</f>
        <v>2.1115631175647152E-4</v>
      </c>
      <c r="J756" t="s">
        <v>703</v>
      </c>
      <c r="K756" s="5">
        <f>SUMIFS(Derived_Metrics[Revenue],Derived_Metrics[Product ID],Derived_Metrics[[#This Row],[Product ID]])</f>
        <v>33892.794000000002</v>
      </c>
      <c r="L756" s="5">
        <f>SUMIFS(Derived_Metrics[Profit],Derived_Metrics[Product ID],Derived_Metrics[[#This Row],[Product ID]])</f>
        <v>281.96999999999997</v>
      </c>
      <c r="M756" s="5" t="str">
        <f>IF(AND(Derived_Metrics[[#This Row],[Product Revenue]]&gt;AVERAGE(Derived_Metrics[Product Revenue]),Derived_Metrics[[#This Row],[Product Profit]]&lt;0),"high sales Low Profit","Normal")</f>
        <v>Normal</v>
      </c>
      <c r="N756">
        <v>657.93</v>
      </c>
      <c r="O756">
        <v>5</v>
      </c>
      <c r="P756">
        <v>0.3</v>
      </c>
      <c r="Q756">
        <v>-93.99</v>
      </c>
      <c r="R756">
        <f>Derived_Metrics[[#This Row],[Selling Price]]*Derived_Metrics[[#This Row],[Quantity]]</f>
        <v>3289.6499999999996</v>
      </c>
      <c r="S756" s="2">
        <f>IF(Derived_Metrics[[#This Row],[Revenue]]=0,0,Derived_Metrics[[#This Row],[Profit]]/Derived_Metrics[[#This Row],[Revenue]])</f>
        <v>-2.8571428571428574E-2</v>
      </c>
      <c r="T756" t="str">
        <f>IF(Derived_Metrics[[#This Row],[Profit]]&lt;0, "Loss","Profit")</f>
        <v>Loss</v>
      </c>
      <c r="U756" s="5">
        <f>Derived_Metrics[[#This Row],[Selling Price]]*Derived_Metrics[[#This Row],[Quantity]]*Derived_Metrics[[#This Row],[Discount]]</f>
        <v>986.89499999999987</v>
      </c>
      <c r="V756" t="str">
        <f>IF(Derived_Metrics[[#This Row],[Discount]]&gt;0,"Discount Applied","No Discount")</f>
        <v>Discount Applied</v>
      </c>
      <c r="W756" t="str">
        <f>IF(Derived_Metrics[[#This Row],[Discount]]&gt;0.3,"High Discount","Low Discount")</f>
        <v>Low Discount</v>
      </c>
      <c r="X756" s="13">
        <f>SUMIFS(Derived_Metrics[Customer_Revenue_Share],Derived_Metrics[Customee_ Revenue _Rank],"&lt;="&amp;Derived_Metrics[[#This Row],[Customee_ Revenue _Rank]])</f>
        <v>0.91592199020616916</v>
      </c>
      <c r="Y756" t="str">
        <f>IF(Derived_Metrics[[#This Row],[Cumulative_Revenue_%]]&lt;=0.8,"Top 80% Revenue","Remaining 20% Revenue")</f>
        <v>Remaining 20% Revenue</v>
      </c>
    </row>
    <row r="757" spans="1:25" x14ac:dyDescent="0.25">
      <c r="A757" t="s">
        <v>2972</v>
      </c>
      <c r="B757" s="1">
        <v>42968</v>
      </c>
      <c r="C757" t="s">
        <v>2833</v>
      </c>
      <c r="D757" s="4">
        <f>SUMIFS(Derived_Metrics[Revenue],Derived_Metrics[Customer ID],Derived_Metrics[[#This Row],[Customer ID]])</f>
        <v>2433.2800000000002</v>
      </c>
      <c r="E757" s="4">
        <f>SUMIFS(Derived_Metrics[Profit],Derived_Metrics[Customer ID],Derived_Metrics[[#This Row],[Customer ID]])</f>
        <v>231.2114</v>
      </c>
      <c r="F757" s="5">
        <f>_xlfn.PERCENTRANK.INC(Derived_Metrics[Customer Revenue],Derived_Metrics[[#This Row],[Customer Revenue]])</f>
        <v>0.33900000000000002</v>
      </c>
      <c r="G757" s="5" t="str" cm="1">
        <f t="array" ref="G757">_xlfn.IFS(Derived_Metrics[[#This Row],[Customer Revenue Percentile]]&gt;=0.8,"High Value",Derived_Metrics[[#This Row],[Customer Revenue Percentile]]&gt;=0.4,"Medium Value",TRUE,"Low Value")</f>
        <v>Low Value</v>
      </c>
      <c r="H757" s="12">
        <f>_xlfn.RANK.EQ(Derived_Metrics[[#This Row],[Customer Revenue]],Derived_Metrics[Customer Revenue],0)</f>
        <v>1398</v>
      </c>
      <c r="I757" s="15">
        <f>Derived_Metrics[[#This Row],[Customer Revenue]]/SUM(Derived_Metrics[Customer Revenue])</f>
        <v>1.5618756714872012E-4</v>
      </c>
      <c r="J757" t="s">
        <v>1493</v>
      </c>
      <c r="K757" s="5">
        <f>SUMIFS(Derived_Metrics[Revenue],Derived_Metrics[Product ID],Derived_Metrics[[#This Row],[Product ID]])</f>
        <v>820.21600000000012</v>
      </c>
      <c r="L757" s="5">
        <f>SUMIFS(Derived_Metrics[Profit],Derived_Metrics[Product ID],Derived_Metrics[[#This Row],[Product ID]])</f>
        <v>55.1004</v>
      </c>
      <c r="M757" s="5" t="str">
        <f>IF(AND(Derived_Metrics[[#This Row],[Product Revenue]]&gt;AVERAGE(Derived_Metrics[Product Revenue]),Derived_Metrics[[#This Row],[Product Profit]]&lt;0),"high sales Low Profit","Normal")</f>
        <v>Normal</v>
      </c>
      <c r="N757">
        <v>25.16</v>
      </c>
      <c r="O757">
        <v>2</v>
      </c>
      <c r="P757">
        <v>0</v>
      </c>
      <c r="Q757">
        <v>8.5543999999999993</v>
      </c>
      <c r="R757">
        <f>Derived_Metrics[[#This Row],[Selling Price]]*Derived_Metrics[[#This Row],[Quantity]]</f>
        <v>50.32</v>
      </c>
      <c r="S757" s="2">
        <f>IF(Derived_Metrics[[#This Row],[Revenue]]=0,0,Derived_Metrics[[#This Row],[Profit]]/Derived_Metrics[[#This Row],[Revenue]])</f>
        <v>0.16999999999999998</v>
      </c>
      <c r="T757" t="str">
        <f>IF(Derived_Metrics[[#This Row],[Profit]]&lt;0, "Loss","Profit")</f>
        <v>Profit</v>
      </c>
      <c r="U757" s="5">
        <f>Derived_Metrics[[#This Row],[Selling Price]]*Derived_Metrics[[#This Row],[Quantity]]*Derived_Metrics[[#This Row],[Discount]]</f>
        <v>0</v>
      </c>
      <c r="V757" t="str">
        <f>IF(Derived_Metrics[[#This Row],[Discount]]&gt;0,"Discount Applied","No Discount")</f>
        <v>No Discount</v>
      </c>
      <c r="W757" t="str">
        <f>IF(Derived_Metrics[[#This Row],[Discount]]&gt;0.3,"High Discount","Low Discount")</f>
        <v>Low Discount</v>
      </c>
      <c r="X757" s="13">
        <f>SUMIFS(Derived_Metrics[Customer_Revenue_Share],Derived_Metrics[Customee_ Revenue _Rank],"&lt;="&amp;Derived_Metrics[[#This Row],[Customee_ Revenue _Rank]])</f>
        <v>0.94821487318425912</v>
      </c>
      <c r="Y757" t="str">
        <f>IF(Derived_Metrics[[#This Row],[Cumulative_Revenue_%]]&lt;=0.8,"Top 80% Revenue","Remaining 20% Revenue")</f>
        <v>Remaining 20% Revenue</v>
      </c>
    </row>
    <row r="758" spans="1:25" x14ac:dyDescent="0.25">
      <c r="A758" t="s">
        <v>2972</v>
      </c>
      <c r="B758" s="1">
        <v>42968</v>
      </c>
      <c r="C758" t="s">
        <v>2833</v>
      </c>
      <c r="D758" s="4">
        <f>SUMIFS(Derived_Metrics[Revenue],Derived_Metrics[Customer ID],Derived_Metrics[[#This Row],[Customer ID]])</f>
        <v>2433.2800000000002</v>
      </c>
      <c r="E758" s="4">
        <f>SUMIFS(Derived_Metrics[Profit],Derived_Metrics[Customer ID],Derived_Metrics[[#This Row],[Customer ID]])</f>
        <v>231.2114</v>
      </c>
      <c r="F758" s="5">
        <f>_xlfn.PERCENTRANK.INC(Derived_Metrics[Customer Revenue],Derived_Metrics[[#This Row],[Customer Revenue]])</f>
        <v>0.33900000000000002</v>
      </c>
      <c r="G758" s="5" t="str" cm="1">
        <f t="array" ref="G758">_xlfn.IFS(Derived_Metrics[[#This Row],[Customer Revenue Percentile]]&gt;=0.8,"High Value",Derived_Metrics[[#This Row],[Customer Revenue Percentile]]&gt;=0.4,"Medium Value",TRUE,"Low Value")</f>
        <v>Low Value</v>
      </c>
      <c r="H758" s="12">
        <f>_xlfn.RANK.EQ(Derived_Metrics[[#This Row],[Customer Revenue]],Derived_Metrics[Customer Revenue],0)</f>
        <v>1398</v>
      </c>
      <c r="I758" s="15">
        <f>Derived_Metrics[[#This Row],[Customer Revenue]]/SUM(Derived_Metrics[Customer Revenue])</f>
        <v>1.5618756714872012E-4</v>
      </c>
      <c r="J758" t="s">
        <v>1400</v>
      </c>
      <c r="K758" s="5">
        <f>SUMIFS(Derived_Metrics[Revenue],Derived_Metrics[Product ID],Derived_Metrics[[#This Row],[Product ID]])</f>
        <v>2412.9</v>
      </c>
      <c r="L758" s="5">
        <f>SUMIFS(Derived_Metrics[Profit],Derived_Metrics[Product ID],Derived_Metrics[[#This Row],[Product ID]])</f>
        <v>132.8244</v>
      </c>
      <c r="M758" s="5" t="str">
        <f>IF(AND(Derived_Metrics[[#This Row],[Product Revenue]]&gt;AVERAGE(Derived_Metrics[Product Revenue]),Derived_Metrics[[#This Row],[Product Profit]]&lt;0),"high sales Low Profit","Normal")</f>
        <v>Normal</v>
      </c>
      <c r="N758">
        <v>91.92</v>
      </c>
      <c r="O758">
        <v>4</v>
      </c>
      <c r="P758">
        <v>0</v>
      </c>
      <c r="Q758">
        <v>31.252800000000001</v>
      </c>
      <c r="R758">
        <f>Derived_Metrics[[#This Row],[Selling Price]]*Derived_Metrics[[#This Row],[Quantity]]</f>
        <v>367.68</v>
      </c>
      <c r="S758" s="2">
        <f>IF(Derived_Metrics[[#This Row],[Revenue]]=0,0,Derived_Metrics[[#This Row],[Profit]]/Derived_Metrics[[#This Row],[Revenue]])</f>
        <v>8.5000000000000006E-2</v>
      </c>
      <c r="T758" t="str">
        <f>IF(Derived_Metrics[[#This Row],[Profit]]&lt;0, "Loss","Profit")</f>
        <v>Profit</v>
      </c>
      <c r="U758" s="5">
        <f>Derived_Metrics[[#This Row],[Selling Price]]*Derived_Metrics[[#This Row],[Quantity]]*Derived_Metrics[[#This Row],[Discount]]</f>
        <v>0</v>
      </c>
      <c r="V758" t="str">
        <f>IF(Derived_Metrics[[#This Row],[Discount]]&gt;0,"Discount Applied","No Discount")</f>
        <v>No Discount</v>
      </c>
      <c r="W758" t="str">
        <f>IF(Derived_Metrics[[#This Row],[Discount]]&gt;0.3,"High Discount","Low Discount")</f>
        <v>Low Discount</v>
      </c>
      <c r="X758" s="13">
        <f>SUMIFS(Derived_Metrics[Customer_Revenue_Share],Derived_Metrics[Customee_ Revenue _Rank],"&lt;="&amp;Derived_Metrics[[#This Row],[Customee_ Revenue _Rank]])</f>
        <v>0.94821487318425912</v>
      </c>
      <c r="Y758" t="str">
        <f>IF(Derived_Metrics[[#This Row],[Cumulative_Revenue_%]]&lt;=0.8,"Top 80% Revenue","Remaining 20% Revenue")</f>
        <v>Remaining 20% Revenue</v>
      </c>
    </row>
    <row r="759" spans="1:25" x14ac:dyDescent="0.25">
      <c r="A759" t="s">
        <v>2973</v>
      </c>
      <c r="B759" s="1">
        <v>43058</v>
      </c>
      <c r="C759" t="s">
        <v>2456</v>
      </c>
      <c r="D759" s="4">
        <f>SUMIFS(Derived_Metrics[Revenue],Derived_Metrics[Customer ID],Derived_Metrics[[#This Row],[Customer ID]])</f>
        <v>6627.8959999999997</v>
      </c>
      <c r="E759" s="4">
        <f>SUMIFS(Derived_Metrics[Profit],Derived_Metrics[Customer ID],Derived_Metrics[[#This Row],[Customer ID]])</f>
        <v>23.144000000000005</v>
      </c>
      <c r="F759" s="5">
        <f>_xlfn.PERCENTRANK.INC(Derived_Metrics[Customer Revenue],Derived_Metrics[[#This Row],[Customer Revenue]])</f>
        <v>0.63</v>
      </c>
      <c r="G759" s="5" t="str" cm="1">
        <f t="array" ref="G759">_xlfn.IFS(Derived_Metrics[[#This Row],[Customer Revenue Percentile]]&gt;=0.8,"High Value",Derived_Metrics[[#This Row],[Customer Revenue Percentile]]&gt;=0.4,"Medium Value",TRUE,"Low Value")</f>
        <v>Medium Value</v>
      </c>
      <c r="H759" s="12">
        <f>_xlfn.RANK.EQ(Derived_Metrics[[#This Row],[Customer Revenue]],Derived_Metrics[Customer Revenue],0)</f>
        <v>782</v>
      </c>
      <c r="I759" s="15">
        <f>Derived_Metrics[[#This Row],[Customer Revenue]]/SUM(Derived_Metrics[Customer Revenue])</f>
        <v>4.2543190736566826E-4</v>
      </c>
      <c r="J759" t="s">
        <v>1474</v>
      </c>
      <c r="K759" s="5">
        <f>SUMIFS(Derived_Metrics[Revenue],Derived_Metrics[Product ID],Derived_Metrics[[#This Row],[Product ID]])</f>
        <v>5744.9279999999999</v>
      </c>
      <c r="L759" s="5">
        <f>SUMIFS(Derived_Metrics[Profit],Derived_Metrics[Product ID],Derived_Metrics[[#This Row],[Product ID]])</f>
        <v>-143.62319999999997</v>
      </c>
      <c r="M759" s="5" t="str">
        <f>IF(AND(Derived_Metrics[[#This Row],[Product Revenue]]&gt;AVERAGE(Derived_Metrics[Product Revenue]),Derived_Metrics[[#This Row],[Product Profit]]&lt;0),"high sales Low Profit","Normal")</f>
        <v>Normal</v>
      </c>
      <c r="N759">
        <v>718.11599999999999</v>
      </c>
      <c r="O759">
        <v>6</v>
      </c>
      <c r="P759">
        <v>0.3</v>
      </c>
      <c r="Q759">
        <v>-71.811599999999999</v>
      </c>
      <c r="R759">
        <f>Derived_Metrics[[#This Row],[Selling Price]]*Derived_Metrics[[#This Row],[Quantity]]</f>
        <v>4308.6959999999999</v>
      </c>
      <c r="S759" s="2">
        <f>IF(Derived_Metrics[[#This Row],[Revenue]]=0,0,Derived_Metrics[[#This Row],[Profit]]/Derived_Metrics[[#This Row],[Revenue]])</f>
        <v>-1.6666666666666666E-2</v>
      </c>
      <c r="T759" t="str">
        <f>IF(Derived_Metrics[[#This Row],[Profit]]&lt;0, "Loss","Profit")</f>
        <v>Loss</v>
      </c>
      <c r="U759" s="5">
        <f>Derived_Metrics[[#This Row],[Selling Price]]*Derived_Metrics[[#This Row],[Quantity]]*Derived_Metrics[[#This Row],[Discount]]</f>
        <v>1292.6088</v>
      </c>
      <c r="V759" t="str">
        <f>IF(Derived_Metrics[[#This Row],[Discount]]&gt;0,"Discount Applied","No Discount")</f>
        <v>Discount Applied</v>
      </c>
      <c r="W759" t="str">
        <f>IF(Derived_Metrics[[#This Row],[Discount]]&gt;0.3,"High Discount","Low Discount")</f>
        <v>Low Discount</v>
      </c>
      <c r="X759" s="13">
        <f>SUMIFS(Derived_Metrics[Customer_Revenue_Share],Derived_Metrics[Customee_ Revenue _Rank],"&lt;="&amp;Derived_Metrics[[#This Row],[Customee_ Revenue _Rank]])</f>
        <v>0.78108280032694333</v>
      </c>
      <c r="Y759" t="str">
        <f>IF(Derived_Metrics[[#This Row],[Cumulative_Revenue_%]]&lt;=0.8,"Top 80% Revenue","Remaining 20% Revenue")</f>
        <v>Top 80% Revenue</v>
      </c>
    </row>
    <row r="760" spans="1:25" x14ac:dyDescent="0.25">
      <c r="A760" t="s">
        <v>2974</v>
      </c>
      <c r="B760" s="1">
        <v>41896</v>
      </c>
      <c r="C760" t="s">
        <v>2976</v>
      </c>
      <c r="D760" s="4">
        <f>SUMIFS(Derived_Metrics[Revenue],Derived_Metrics[Customer ID],Derived_Metrics[[#This Row],[Customer ID]])</f>
        <v>2269.299</v>
      </c>
      <c r="E760" s="4">
        <f>SUMIFS(Derived_Metrics[Profit],Derived_Metrics[Customer ID],Derived_Metrics[[#This Row],[Customer ID]])</f>
        <v>29.420000000000005</v>
      </c>
      <c r="F760" s="5">
        <f>_xlfn.PERCENTRANK.INC(Derived_Metrics[Customer Revenue],Derived_Metrics[[#This Row],[Customer Revenue]])</f>
        <v>0.31900000000000001</v>
      </c>
      <c r="G760" s="5" t="str" cm="1">
        <f t="array" ref="G760">_xlfn.IFS(Derived_Metrics[[#This Row],[Customer Revenue Percentile]]&gt;=0.8,"High Value",Derived_Metrics[[#This Row],[Customer Revenue Percentile]]&gt;=0.4,"Medium Value",TRUE,"Low Value")</f>
        <v>Low Value</v>
      </c>
      <c r="H760" s="12">
        <f>_xlfn.RANK.EQ(Derived_Metrics[[#This Row],[Customer Revenue]],Derived_Metrics[Customer Revenue],0)</f>
        <v>1440</v>
      </c>
      <c r="I760" s="15">
        <f>Derived_Metrics[[#This Row],[Customer Revenue]]/SUM(Derived_Metrics[Customer Revenue])</f>
        <v>1.4566194188216045E-4</v>
      </c>
      <c r="J760" t="s">
        <v>1801</v>
      </c>
      <c r="K760" s="5">
        <f>SUMIFS(Derived_Metrics[Revenue],Derived_Metrics[Product ID],Derived_Metrics[[#This Row],[Product ID]])</f>
        <v>1651.84</v>
      </c>
      <c r="L760" s="5">
        <f>SUMIFS(Derived_Metrics[Profit],Derived_Metrics[Product ID],Derived_Metrics[[#This Row],[Product ID]])</f>
        <v>162.05119999999999</v>
      </c>
      <c r="M760" s="5" t="str">
        <f>IF(AND(Derived_Metrics[[#This Row],[Product Revenue]]&gt;AVERAGE(Derived_Metrics[Product Revenue]),Derived_Metrics[[#This Row],[Product Profit]]&lt;0),"high sales Low Profit","Normal")</f>
        <v>Normal</v>
      </c>
      <c r="N760">
        <v>142.4</v>
      </c>
      <c r="O760">
        <v>5</v>
      </c>
      <c r="P760">
        <v>0</v>
      </c>
      <c r="Q760">
        <v>52.688000000000002</v>
      </c>
      <c r="R760">
        <f>Derived_Metrics[[#This Row],[Selling Price]]*Derived_Metrics[[#This Row],[Quantity]]</f>
        <v>712</v>
      </c>
      <c r="S760" s="2">
        <f>IF(Derived_Metrics[[#This Row],[Revenue]]=0,0,Derived_Metrics[[#This Row],[Profit]]/Derived_Metrics[[#This Row],[Revenue]])</f>
        <v>7.400000000000001E-2</v>
      </c>
      <c r="T760" t="str">
        <f>IF(Derived_Metrics[[#This Row],[Profit]]&lt;0, "Loss","Profit")</f>
        <v>Profit</v>
      </c>
      <c r="U760" s="5">
        <f>Derived_Metrics[[#This Row],[Selling Price]]*Derived_Metrics[[#This Row],[Quantity]]*Derived_Metrics[[#This Row],[Discount]]</f>
        <v>0</v>
      </c>
      <c r="V760" t="str">
        <f>IF(Derived_Metrics[[#This Row],[Discount]]&gt;0,"Discount Applied","No Discount")</f>
        <v>No Discount</v>
      </c>
      <c r="W760" t="str">
        <f>IF(Derived_Metrics[[#This Row],[Discount]]&gt;0.3,"High Discount","Low Discount")</f>
        <v>Low Discount</v>
      </c>
      <c r="X760" s="13">
        <f>SUMIFS(Derived_Metrics[Customer_Revenue_Share],Derived_Metrics[Customee_ Revenue _Rank],"&lt;="&amp;Derived_Metrics[[#This Row],[Customee_ Revenue _Rank]])</f>
        <v>0.95465170759346429</v>
      </c>
      <c r="Y760" t="str">
        <f>IF(Derived_Metrics[[#This Row],[Cumulative_Revenue_%]]&lt;=0.8,"Top 80% Revenue","Remaining 20% Revenue")</f>
        <v>Remaining 20% Revenue</v>
      </c>
    </row>
    <row r="761" spans="1:25" x14ac:dyDescent="0.25">
      <c r="A761" t="s">
        <v>2979</v>
      </c>
      <c r="B761" s="1">
        <v>42874</v>
      </c>
      <c r="C761" t="s">
        <v>2156</v>
      </c>
      <c r="D761" s="4">
        <f>SUMIFS(Derived_Metrics[Revenue],Derived_Metrics[Customer ID],Derived_Metrics[[#This Row],[Customer ID]])</f>
        <v>11912.152</v>
      </c>
      <c r="E761" s="4">
        <f>SUMIFS(Derived_Metrics[Profit],Derived_Metrics[Customer ID],Derived_Metrics[[#This Row],[Customer ID]])</f>
        <v>115.15700000000001</v>
      </c>
      <c r="F761" s="5">
        <f>_xlfn.PERCENTRANK.INC(Derived_Metrics[Customer Revenue],Derived_Metrics[[#This Row],[Customer Revenue]])</f>
        <v>0.81799999999999995</v>
      </c>
      <c r="G761" s="5" t="str" cm="1">
        <f t="array" ref="G761">_xlfn.IFS(Derived_Metrics[[#This Row],[Customer Revenue Percentile]]&gt;=0.8,"High Value",Derived_Metrics[[#This Row],[Customer Revenue Percentile]]&gt;=0.4,"Medium Value",TRUE,"Low Value")</f>
        <v>High Value</v>
      </c>
      <c r="H761" s="12">
        <f>_xlfn.RANK.EQ(Derived_Metrics[[#This Row],[Customer Revenue]],Derived_Metrics[Customer Revenue],0)</f>
        <v>380</v>
      </c>
      <c r="I761" s="15">
        <f>Derived_Metrics[[#This Row],[Customer Revenue]]/SUM(Derived_Metrics[Customer Revenue])</f>
        <v>7.6461814521376929E-4</v>
      </c>
      <c r="J761" t="s">
        <v>661</v>
      </c>
      <c r="K761" s="5">
        <f>SUMIFS(Derived_Metrics[Revenue],Derived_Metrics[Product ID],Derived_Metrics[[#This Row],[Product ID]])</f>
        <v>21499.842000000004</v>
      </c>
      <c r="L761" s="5">
        <f>SUMIFS(Derived_Metrics[Profit],Derived_Metrics[Product ID],Derived_Metrics[[#This Row],[Product ID]])</f>
        <v>234.23400000000001</v>
      </c>
      <c r="M761" s="5" t="str">
        <f>IF(AND(Derived_Metrics[[#This Row],[Product Revenue]]&gt;AVERAGE(Derived_Metrics[Product Revenue]),Derived_Metrics[[#This Row],[Product Profit]]&lt;0),"high sales Low Profit","Normal")</f>
        <v>Normal</v>
      </c>
      <c r="N761">
        <v>681.40800000000002</v>
      </c>
      <c r="O761">
        <v>12</v>
      </c>
      <c r="P761">
        <v>0.2</v>
      </c>
      <c r="Q761">
        <v>42.588000000000001</v>
      </c>
      <c r="R761">
        <f>Derived_Metrics[[#This Row],[Selling Price]]*Derived_Metrics[[#This Row],[Quantity]]</f>
        <v>8176.8960000000006</v>
      </c>
      <c r="S761" s="2">
        <f>IF(Derived_Metrics[[#This Row],[Revenue]]=0,0,Derived_Metrics[[#This Row],[Profit]]/Derived_Metrics[[#This Row],[Revenue]])</f>
        <v>5.208333333333333E-3</v>
      </c>
      <c r="T761" t="str">
        <f>IF(Derived_Metrics[[#This Row],[Profit]]&lt;0, "Loss","Profit")</f>
        <v>Profit</v>
      </c>
      <c r="U761" s="5">
        <f>Derived_Metrics[[#This Row],[Selling Price]]*Derived_Metrics[[#This Row],[Quantity]]*Derived_Metrics[[#This Row],[Discount]]</f>
        <v>1635.3792000000003</v>
      </c>
      <c r="V761" t="str">
        <f>IF(Derived_Metrics[[#This Row],[Discount]]&gt;0,"Discount Applied","No Discount")</f>
        <v>Discount Applied</v>
      </c>
      <c r="W761" t="str">
        <f>IF(Derived_Metrics[[#This Row],[Discount]]&gt;0.3,"High Discount","Low Discount")</f>
        <v>Low Discount</v>
      </c>
      <c r="X761" s="13">
        <f>SUMIFS(Derived_Metrics[Customer_Revenue_Share],Derived_Metrics[Customee_ Revenue _Rank],"&lt;="&amp;Derived_Metrics[[#This Row],[Customee_ Revenue _Rank]])</f>
        <v>0.54602590249475658</v>
      </c>
      <c r="Y761" t="str">
        <f>IF(Derived_Metrics[[#This Row],[Cumulative_Revenue_%]]&lt;=0.8,"Top 80% Revenue","Remaining 20% Revenue")</f>
        <v>Top 80% Revenue</v>
      </c>
    </row>
    <row r="762" spans="1:25" x14ac:dyDescent="0.25">
      <c r="A762" t="s">
        <v>2980</v>
      </c>
      <c r="B762" s="1">
        <v>42654</v>
      </c>
      <c r="C762" t="s">
        <v>1457</v>
      </c>
      <c r="D762" s="4">
        <f>SUMIFS(Derived_Metrics[Revenue],Derived_Metrics[Customer ID],Derived_Metrics[[#This Row],[Customer ID]])</f>
        <v>23721.364000000001</v>
      </c>
      <c r="E762" s="4">
        <f>SUMIFS(Derived_Metrics[Profit],Derived_Metrics[Customer ID],Derived_Metrics[[#This Row],[Customer ID]])</f>
        <v>570.87939999999992</v>
      </c>
      <c r="F762" s="5">
        <f>_xlfn.PERCENTRANK.INC(Derived_Metrics[Customer Revenue],Derived_Metrics[[#This Row],[Customer Revenue]])</f>
        <v>0.94199999999999995</v>
      </c>
      <c r="G762" s="5" t="str" cm="1">
        <f t="array" ref="G762">_xlfn.IFS(Derived_Metrics[[#This Row],[Customer Revenue Percentile]]&gt;=0.8,"High Value",Derived_Metrics[[#This Row],[Customer Revenue Percentile]]&gt;=0.4,"Medium Value",TRUE,"Low Value")</f>
        <v>High Value</v>
      </c>
      <c r="H762" s="12">
        <f>_xlfn.RANK.EQ(Derived_Metrics[[#This Row],[Customer Revenue]],Derived_Metrics[Customer Revenue],0)</f>
        <v>115</v>
      </c>
      <c r="I762" s="15">
        <f>Derived_Metrics[[#This Row],[Customer Revenue]]/SUM(Derived_Metrics[Customer Revenue])</f>
        <v>1.5226287696480602E-3</v>
      </c>
      <c r="J762" t="s">
        <v>1683</v>
      </c>
      <c r="K762" s="5">
        <f>SUMIFS(Derived_Metrics[Revenue],Derived_Metrics[Product ID],Derived_Metrics[[#This Row],[Product ID]])</f>
        <v>3151.1200000000003</v>
      </c>
      <c r="L762" s="5">
        <f>SUMIFS(Derived_Metrics[Profit],Derived_Metrics[Product ID],Derived_Metrics[[#This Row],[Product ID]])</f>
        <v>123.9264</v>
      </c>
      <c r="M762" s="5" t="str">
        <f>IF(AND(Derived_Metrics[[#This Row],[Product Revenue]]&gt;AVERAGE(Derived_Metrics[Product Revenue]),Derived_Metrics[[#This Row],[Product Profit]]&lt;0),"high sales Low Profit","Normal")</f>
        <v>Normal</v>
      </c>
      <c r="N762">
        <v>148.28800000000001</v>
      </c>
      <c r="O762">
        <v>7</v>
      </c>
      <c r="P762">
        <v>0.2</v>
      </c>
      <c r="Q762">
        <v>29.657599999999999</v>
      </c>
      <c r="R762">
        <f>Derived_Metrics[[#This Row],[Selling Price]]*Derived_Metrics[[#This Row],[Quantity]]</f>
        <v>1038.0160000000001</v>
      </c>
      <c r="S762" s="2">
        <f>IF(Derived_Metrics[[#This Row],[Revenue]]=0,0,Derived_Metrics[[#This Row],[Profit]]/Derived_Metrics[[#This Row],[Revenue]])</f>
        <v>2.8571428571428567E-2</v>
      </c>
      <c r="T762" t="str">
        <f>IF(Derived_Metrics[[#This Row],[Profit]]&lt;0, "Loss","Profit")</f>
        <v>Profit</v>
      </c>
      <c r="U762" s="5">
        <f>Derived_Metrics[[#This Row],[Selling Price]]*Derived_Metrics[[#This Row],[Quantity]]*Derived_Metrics[[#This Row],[Discount]]</f>
        <v>207.60320000000002</v>
      </c>
      <c r="V762" t="str">
        <f>IF(Derived_Metrics[[#This Row],[Discount]]&gt;0,"Discount Applied","No Discount")</f>
        <v>Discount Applied</v>
      </c>
      <c r="W762" t="str">
        <f>IF(Derived_Metrics[[#This Row],[Discount]]&gt;0.3,"High Discount","Low Discount")</f>
        <v>Low Discount</v>
      </c>
      <c r="X762" s="13">
        <f>SUMIFS(Derived_Metrics[Customer_Revenue_Share],Derived_Metrics[Customee_ Revenue _Rank],"&lt;="&amp;Derived_Metrics[[#This Row],[Customee_ Revenue _Rank]])</f>
        <v>0.27091093632469848</v>
      </c>
      <c r="Y762" t="str">
        <f>IF(Derived_Metrics[[#This Row],[Cumulative_Revenue_%]]&lt;=0.8,"Top 80% Revenue","Remaining 20% Revenue")</f>
        <v>Top 80% Revenue</v>
      </c>
    </row>
    <row r="763" spans="1:25" x14ac:dyDescent="0.25">
      <c r="A763" t="s">
        <v>2982</v>
      </c>
      <c r="B763" s="1">
        <v>42341</v>
      </c>
      <c r="C763" t="s">
        <v>2825</v>
      </c>
      <c r="D763" s="4">
        <f>SUMIFS(Derived_Metrics[Revenue],Derived_Metrics[Customer ID],Derived_Metrics[[#This Row],[Customer ID]])</f>
        <v>16609.223999999998</v>
      </c>
      <c r="E763" s="4">
        <f>SUMIFS(Derived_Metrics[Profit],Derived_Metrics[Customer ID],Derived_Metrics[[#This Row],[Customer ID]])</f>
        <v>-221.39399999999998</v>
      </c>
      <c r="F763" s="5">
        <f>_xlfn.PERCENTRANK.INC(Derived_Metrics[Customer Revenue],Derived_Metrics[[#This Row],[Customer Revenue]])</f>
        <v>0.88800000000000001</v>
      </c>
      <c r="G763" s="5" t="str" cm="1">
        <f t="array" ref="G763">_xlfn.IFS(Derived_Metrics[[#This Row],[Customer Revenue Percentile]]&gt;=0.8,"High Value",Derived_Metrics[[#This Row],[Customer Revenue Percentile]]&gt;=0.4,"Medium Value",TRUE,"Low Value")</f>
        <v>High Value</v>
      </c>
      <c r="H763" s="12">
        <f>_xlfn.RANK.EQ(Derived_Metrics[[#This Row],[Customer Revenue]],Derived_Metrics[Customer Revenue],0)</f>
        <v>233</v>
      </c>
      <c r="I763" s="15">
        <f>Derived_Metrics[[#This Row],[Customer Revenue]]/SUM(Derived_Metrics[Customer Revenue])</f>
        <v>1.0661141704974904E-3</v>
      </c>
      <c r="J763" t="s">
        <v>158</v>
      </c>
      <c r="K763" s="5">
        <f>SUMIFS(Derived_Metrics[Revenue],Derived_Metrics[Product ID],Derived_Metrics[[#This Row],[Product ID]])</f>
        <v>413.02000000000004</v>
      </c>
      <c r="L763" s="5">
        <f>SUMIFS(Derived_Metrics[Profit],Derived_Metrics[Product ID],Derived_Metrics[[#This Row],[Product ID]])</f>
        <v>6.7550000000000008</v>
      </c>
      <c r="M763" s="5" t="str">
        <f>IF(AND(Derived_Metrics[[#This Row],[Product Revenue]]&gt;AVERAGE(Derived_Metrics[Product Revenue]),Derived_Metrics[[#This Row],[Product Profit]]&lt;0),"high sales Low Profit","Normal")</f>
        <v>Normal</v>
      </c>
      <c r="N763">
        <v>30.88</v>
      </c>
      <c r="O763">
        <v>4</v>
      </c>
      <c r="P763">
        <v>0.2</v>
      </c>
      <c r="Q763">
        <v>3.86</v>
      </c>
      <c r="R763">
        <f>Derived_Metrics[[#This Row],[Selling Price]]*Derived_Metrics[[#This Row],[Quantity]]</f>
        <v>123.52</v>
      </c>
      <c r="S763" s="2">
        <f>IF(Derived_Metrics[[#This Row],[Revenue]]=0,0,Derived_Metrics[[#This Row],[Profit]]/Derived_Metrics[[#This Row],[Revenue]])</f>
        <v>3.125E-2</v>
      </c>
      <c r="T763" t="str">
        <f>IF(Derived_Metrics[[#This Row],[Profit]]&lt;0, "Loss","Profit")</f>
        <v>Profit</v>
      </c>
      <c r="U763" s="5">
        <f>Derived_Metrics[[#This Row],[Selling Price]]*Derived_Metrics[[#This Row],[Quantity]]*Derived_Metrics[[#This Row],[Discount]]</f>
        <v>24.704000000000001</v>
      </c>
      <c r="V763" t="str">
        <f>IF(Derived_Metrics[[#This Row],[Discount]]&gt;0,"Discount Applied","No Discount")</f>
        <v>Discount Applied</v>
      </c>
      <c r="W763" t="str">
        <f>IF(Derived_Metrics[[#This Row],[Discount]]&gt;0.3,"High Discount","Low Discount")</f>
        <v>Low Discount</v>
      </c>
      <c r="X763" s="13">
        <f>SUMIFS(Derived_Metrics[Customer_Revenue_Share],Derived_Metrics[Customee_ Revenue _Rank],"&lt;="&amp;Derived_Metrics[[#This Row],[Customee_ Revenue _Rank]])</f>
        <v>0.41709813596560386</v>
      </c>
      <c r="Y763" t="str">
        <f>IF(Derived_Metrics[[#This Row],[Cumulative_Revenue_%]]&lt;=0.8,"Top 80% Revenue","Remaining 20% Revenue")</f>
        <v>Top 80% Revenue</v>
      </c>
    </row>
    <row r="764" spans="1:25" x14ac:dyDescent="0.25">
      <c r="A764" t="s">
        <v>2982</v>
      </c>
      <c r="B764" s="1">
        <v>42341</v>
      </c>
      <c r="C764" t="s">
        <v>2825</v>
      </c>
      <c r="D764" s="4">
        <f>SUMIFS(Derived_Metrics[Revenue],Derived_Metrics[Customer ID],Derived_Metrics[[#This Row],[Customer ID]])</f>
        <v>16609.223999999998</v>
      </c>
      <c r="E764" s="4">
        <f>SUMIFS(Derived_Metrics[Profit],Derived_Metrics[Customer ID],Derived_Metrics[[#This Row],[Customer ID]])</f>
        <v>-221.39399999999998</v>
      </c>
      <c r="F764" s="5">
        <f>_xlfn.PERCENTRANK.INC(Derived_Metrics[Customer Revenue],Derived_Metrics[[#This Row],[Customer Revenue]])</f>
        <v>0.88800000000000001</v>
      </c>
      <c r="G764" s="5" t="str" cm="1">
        <f t="array" ref="G764">_xlfn.IFS(Derived_Metrics[[#This Row],[Customer Revenue Percentile]]&gt;=0.8,"High Value",Derived_Metrics[[#This Row],[Customer Revenue Percentile]]&gt;=0.4,"Medium Value",TRUE,"Low Value")</f>
        <v>High Value</v>
      </c>
      <c r="H764" s="12">
        <f>_xlfn.RANK.EQ(Derived_Metrics[[#This Row],[Customer Revenue]],Derived_Metrics[Customer Revenue],0)</f>
        <v>233</v>
      </c>
      <c r="I764" s="15">
        <f>Derived_Metrics[[#This Row],[Customer Revenue]]/SUM(Derived_Metrics[Customer Revenue])</f>
        <v>1.0661141704974904E-3</v>
      </c>
      <c r="J764" t="s">
        <v>2985</v>
      </c>
      <c r="K764" s="5">
        <f>SUMIFS(Derived_Metrics[Revenue],Derived_Metrics[Product ID],Derived_Metrics[[#This Row],[Product ID]])</f>
        <v>526.524</v>
      </c>
      <c r="L764" s="5">
        <f>SUMIFS(Derived_Metrics[Profit],Derived_Metrics[Product ID],Derived_Metrics[[#This Row],[Product ID]])</f>
        <v>32.734200000000001</v>
      </c>
      <c r="M764" s="5" t="str">
        <f>IF(AND(Derived_Metrics[[#This Row],[Product Revenue]]&gt;AVERAGE(Derived_Metrics[Product Revenue]),Derived_Metrics[[#This Row],[Product Profit]]&lt;0),"high sales Low Profit","Normal")</f>
        <v>Normal</v>
      </c>
      <c r="N764">
        <v>6.4080000000000004</v>
      </c>
      <c r="O764">
        <v>3</v>
      </c>
      <c r="P764">
        <v>0.2</v>
      </c>
      <c r="Q764">
        <v>1.4418</v>
      </c>
      <c r="R764">
        <f>Derived_Metrics[[#This Row],[Selling Price]]*Derived_Metrics[[#This Row],[Quantity]]</f>
        <v>19.224</v>
      </c>
      <c r="S764" s="2">
        <f>IF(Derived_Metrics[[#This Row],[Revenue]]=0,0,Derived_Metrics[[#This Row],[Profit]]/Derived_Metrics[[#This Row],[Revenue]])</f>
        <v>7.4999999999999997E-2</v>
      </c>
      <c r="T764" t="str">
        <f>IF(Derived_Metrics[[#This Row],[Profit]]&lt;0, "Loss","Profit")</f>
        <v>Profit</v>
      </c>
      <c r="U764" s="5">
        <f>Derived_Metrics[[#This Row],[Selling Price]]*Derived_Metrics[[#This Row],[Quantity]]*Derived_Metrics[[#This Row],[Discount]]</f>
        <v>3.8448000000000002</v>
      </c>
      <c r="V764" t="str">
        <f>IF(Derived_Metrics[[#This Row],[Discount]]&gt;0,"Discount Applied","No Discount")</f>
        <v>Discount Applied</v>
      </c>
      <c r="W764" t="str">
        <f>IF(Derived_Metrics[[#This Row],[Discount]]&gt;0.3,"High Discount","Low Discount")</f>
        <v>Low Discount</v>
      </c>
      <c r="X764" s="13">
        <f>SUMIFS(Derived_Metrics[Customer_Revenue_Share],Derived_Metrics[Customee_ Revenue _Rank],"&lt;="&amp;Derived_Metrics[[#This Row],[Customee_ Revenue _Rank]])</f>
        <v>0.41709813596560386</v>
      </c>
      <c r="Y764" t="str">
        <f>IF(Derived_Metrics[[#This Row],[Cumulative_Revenue_%]]&lt;=0.8,"Top 80% Revenue","Remaining 20% Revenue")</f>
        <v>Top 80% Revenue</v>
      </c>
    </row>
    <row r="765" spans="1:25" x14ac:dyDescent="0.25">
      <c r="A765" t="s">
        <v>2987</v>
      </c>
      <c r="B765" s="1">
        <v>42897</v>
      </c>
      <c r="C765" t="s">
        <v>2988</v>
      </c>
      <c r="D765" s="4">
        <f>SUMIFS(Derived_Metrics[Revenue],Derived_Metrics[Customer ID],Derived_Metrics[[#This Row],[Customer ID]])</f>
        <v>5540.5280000000002</v>
      </c>
      <c r="E765" s="4">
        <f>SUMIFS(Derived_Metrics[Profit],Derived_Metrics[Customer ID],Derived_Metrics[[#This Row],[Customer ID]])</f>
        <v>-510.00709999999998</v>
      </c>
      <c r="F765" s="5">
        <f>_xlfn.PERCENTRANK.INC(Derived_Metrics[Customer Revenue],Derived_Metrics[[#This Row],[Customer Revenue]])</f>
        <v>0.57899999999999996</v>
      </c>
      <c r="G765" s="5" t="str" cm="1">
        <f t="array" ref="G765">_xlfn.IFS(Derived_Metrics[[#This Row],[Customer Revenue Percentile]]&gt;=0.8,"High Value",Derived_Metrics[[#This Row],[Customer Revenue Percentile]]&gt;=0.4,"Medium Value",TRUE,"Low Value")</f>
        <v>Medium Value</v>
      </c>
      <c r="H765" s="12">
        <f>_xlfn.RANK.EQ(Derived_Metrics[[#This Row],[Customer Revenue]],Derived_Metrics[Customer Revenue],0)</f>
        <v>889</v>
      </c>
      <c r="I765" s="15">
        <f>Derived_Metrics[[#This Row],[Customer Revenue]]/SUM(Derived_Metrics[Customer Revenue])</f>
        <v>3.5563584504839718E-4</v>
      </c>
      <c r="J765" t="s">
        <v>1920</v>
      </c>
      <c r="K765" s="5">
        <f>SUMIFS(Derived_Metrics[Revenue],Derived_Metrics[Product ID],Derived_Metrics[[#This Row],[Product ID]])</f>
        <v>20415.912000000004</v>
      </c>
      <c r="L765" s="5">
        <f>SUMIFS(Derived_Metrics[Profit],Derived_Metrics[Product ID],Derived_Metrics[[#This Row],[Product ID]])</f>
        <v>-503.11939999999998</v>
      </c>
      <c r="M765" s="5" t="str">
        <f>IF(AND(Derived_Metrics[[#This Row],[Product Revenue]]&gt;AVERAGE(Derived_Metrics[Product Revenue]),Derived_Metrics[[#This Row],[Product Profit]]&lt;0),"high sales Low Profit","Normal")</f>
        <v>high sales Low Profit</v>
      </c>
      <c r="N765">
        <v>127.372</v>
      </c>
      <c r="O765">
        <v>2</v>
      </c>
      <c r="P765">
        <v>0.3</v>
      </c>
      <c r="Q765">
        <v>-30.933199999999999</v>
      </c>
      <c r="R765">
        <f>Derived_Metrics[[#This Row],[Selling Price]]*Derived_Metrics[[#This Row],[Quantity]]</f>
        <v>254.744</v>
      </c>
      <c r="S765" s="2">
        <f>IF(Derived_Metrics[[#This Row],[Revenue]]=0,0,Derived_Metrics[[#This Row],[Profit]]/Derived_Metrics[[#This Row],[Revenue]])</f>
        <v>-0.12142857142857143</v>
      </c>
      <c r="T765" t="str">
        <f>IF(Derived_Metrics[[#This Row],[Profit]]&lt;0, "Loss","Profit")</f>
        <v>Loss</v>
      </c>
      <c r="U765" s="5">
        <f>Derived_Metrics[[#This Row],[Selling Price]]*Derived_Metrics[[#This Row],[Quantity]]*Derived_Metrics[[#This Row],[Discount]]</f>
        <v>76.423199999999994</v>
      </c>
      <c r="V765" t="str">
        <f>IF(Derived_Metrics[[#This Row],[Discount]]&gt;0,"Discount Applied","No Discount")</f>
        <v>Discount Applied</v>
      </c>
      <c r="W765" t="str">
        <f>IF(Derived_Metrics[[#This Row],[Discount]]&gt;0.3,"High Discount","Low Discount")</f>
        <v>Low Discount</v>
      </c>
      <c r="X765" s="13">
        <f>SUMIFS(Derived_Metrics[Customer_Revenue_Share],Derived_Metrics[Customee_ Revenue _Rank],"&lt;="&amp;Derived_Metrics[[#This Row],[Customee_ Revenue _Rank]])</f>
        <v>0.82362821293384025</v>
      </c>
      <c r="Y765" t="str">
        <f>IF(Derived_Metrics[[#This Row],[Cumulative_Revenue_%]]&lt;=0.8,"Top 80% Revenue","Remaining 20% Revenue")</f>
        <v>Remaining 20% Revenue</v>
      </c>
    </row>
    <row r="766" spans="1:25" x14ac:dyDescent="0.25">
      <c r="A766" t="s">
        <v>2990</v>
      </c>
      <c r="B766" s="1">
        <v>42136</v>
      </c>
      <c r="C766" t="s">
        <v>2991</v>
      </c>
      <c r="D766" s="4">
        <f>SUMIFS(Derived_Metrics[Revenue],Derived_Metrics[Customer ID],Derived_Metrics[[#This Row],[Customer ID]])</f>
        <v>88.92</v>
      </c>
      <c r="E766" s="4">
        <f>SUMIFS(Derived_Metrics[Profit],Derived_Metrics[Customer ID],Derived_Metrics[[#This Row],[Customer ID]])</f>
        <v>14.671799999999999</v>
      </c>
      <c r="F766" s="5">
        <f>_xlfn.PERCENTRANK.INC(Derived_Metrics[Customer Revenue],Derived_Metrics[[#This Row],[Customer Revenue]])</f>
        <v>1.7999999999999999E-2</v>
      </c>
      <c r="G766" s="5" t="str" cm="1">
        <f t="array" ref="G766">_xlfn.IFS(Derived_Metrics[[#This Row],[Customer Revenue Percentile]]&gt;=0.8,"High Value",Derived_Metrics[[#This Row],[Customer Revenue Percentile]]&gt;=0.4,"Medium Value",TRUE,"Low Value")</f>
        <v>Low Value</v>
      </c>
      <c r="H766" s="12">
        <f>_xlfn.RANK.EQ(Derived_Metrics[[#This Row],[Customer Revenue]],Derived_Metrics[Customer Revenue],0)</f>
        <v>2082</v>
      </c>
      <c r="I766" s="15">
        <f>Derived_Metrics[[#This Row],[Customer Revenue]]/SUM(Derived_Metrics[Customer Revenue])</f>
        <v>5.7076039218109675E-6</v>
      </c>
      <c r="J766" t="s">
        <v>953</v>
      </c>
      <c r="K766" s="5">
        <f>SUMIFS(Derived_Metrics[Revenue],Derived_Metrics[Product ID],Derived_Metrics[[#This Row],[Product ID]])</f>
        <v>1004.796</v>
      </c>
      <c r="L766" s="5">
        <f>SUMIFS(Derived_Metrics[Profit],Derived_Metrics[Product ID],Derived_Metrics[[#This Row],[Product ID]])</f>
        <v>93.58829999999999</v>
      </c>
      <c r="M766" s="5" t="str">
        <f>IF(AND(Derived_Metrics[[#This Row],[Product Revenue]]&gt;AVERAGE(Derived_Metrics[Product Revenue]),Derived_Metrics[[#This Row],[Product Profit]]&lt;0),"high sales Low Profit","Normal")</f>
        <v>Normal</v>
      </c>
      <c r="N766">
        <v>44.46</v>
      </c>
      <c r="O766">
        <v>2</v>
      </c>
      <c r="P766">
        <v>0</v>
      </c>
      <c r="Q766">
        <v>14.671799999999999</v>
      </c>
      <c r="R766">
        <f>Derived_Metrics[[#This Row],[Selling Price]]*Derived_Metrics[[#This Row],[Quantity]]</f>
        <v>88.92</v>
      </c>
      <c r="S766" s="2">
        <f>IF(Derived_Metrics[[#This Row],[Revenue]]=0,0,Derived_Metrics[[#This Row],[Profit]]/Derived_Metrics[[#This Row],[Revenue]])</f>
        <v>0.16499999999999998</v>
      </c>
      <c r="T766" t="str">
        <f>IF(Derived_Metrics[[#This Row],[Profit]]&lt;0, "Loss","Profit")</f>
        <v>Profit</v>
      </c>
      <c r="U766" s="5">
        <f>Derived_Metrics[[#This Row],[Selling Price]]*Derived_Metrics[[#This Row],[Quantity]]*Derived_Metrics[[#This Row],[Discount]]</f>
        <v>0</v>
      </c>
      <c r="V766" t="str">
        <f>IF(Derived_Metrics[[#This Row],[Discount]]&gt;0,"Discount Applied","No Discount")</f>
        <v>No Discount</v>
      </c>
      <c r="W766" t="str">
        <f>IF(Derived_Metrics[[#This Row],[Discount]]&gt;0.3,"High Discount","Low Discount")</f>
        <v>Low Discount</v>
      </c>
      <c r="X766" s="13">
        <f>SUMIFS(Derived_Metrics[Customer_Revenue_Share],Derived_Metrics[Customee_ Revenue _Rank],"&lt;="&amp;Derived_Metrics[[#This Row],[Customee_ Revenue _Rank]])</f>
        <v>0.99987243601517251</v>
      </c>
      <c r="Y766" t="str">
        <f>IF(Derived_Metrics[[#This Row],[Cumulative_Revenue_%]]&lt;=0.8,"Top 80% Revenue","Remaining 20% Revenue")</f>
        <v>Remaining 20% Revenue</v>
      </c>
    </row>
    <row r="767" spans="1:25" x14ac:dyDescent="0.25">
      <c r="A767" t="s">
        <v>2993</v>
      </c>
      <c r="B767" s="1">
        <v>42254</v>
      </c>
      <c r="C767" t="s">
        <v>1779</v>
      </c>
      <c r="D767" s="4">
        <f>SUMIFS(Derived_Metrics[Revenue],Derived_Metrics[Customer ID],Derived_Metrics[[#This Row],[Customer ID]])</f>
        <v>818.5440000000001</v>
      </c>
      <c r="E767" s="4">
        <f>SUMIFS(Derived_Metrics[Profit],Derived_Metrics[Customer ID],Derived_Metrics[[#This Row],[Customer ID]])</f>
        <v>55.4482</v>
      </c>
      <c r="F767" s="5">
        <f>_xlfn.PERCENTRANK.INC(Derived_Metrics[Customer Revenue],Derived_Metrics[[#This Row],[Customer Revenue]])</f>
        <v>0.13800000000000001</v>
      </c>
      <c r="G767" s="5" t="str" cm="1">
        <f t="array" ref="G767">_xlfn.IFS(Derived_Metrics[[#This Row],[Customer Revenue Percentile]]&gt;=0.8,"High Value",Derived_Metrics[[#This Row],[Customer Revenue Percentile]]&gt;=0.4,"Medium Value",TRUE,"Low Value")</f>
        <v>Low Value</v>
      </c>
      <c r="H767" s="12">
        <f>_xlfn.RANK.EQ(Derived_Metrics[[#This Row],[Customer Revenue]],Derived_Metrics[Customer Revenue],0)</f>
        <v>1824</v>
      </c>
      <c r="I767" s="15">
        <f>Derived_Metrics[[#This Row],[Customer Revenue]]/SUM(Derived_Metrics[Customer Revenue])</f>
        <v>5.2540766358241537E-5</v>
      </c>
      <c r="J767" t="s">
        <v>387</v>
      </c>
      <c r="K767" s="5">
        <f>SUMIFS(Derived_Metrics[Revenue],Derived_Metrics[Product ID],Derived_Metrics[[#This Row],[Product ID]])</f>
        <v>4439.8239999999996</v>
      </c>
      <c r="L767" s="5">
        <f>SUMIFS(Derived_Metrics[Profit],Derived_Metrics[Product ID],Derived_Metrics[[#This Row],[Product ID]])</f>
        <v>-256.56360000000001</v>
      </c>
      <c r="M767" s="5" t="str">
        <f>IF(AND(Derived_Metrics[[#This Row],[Product Revenue]]&gt;AVERAGE(Derived_Metrics[Product Revenue]),Derived_Metrics[[#This Row],[Product Profit]]&lt;0),"high sales Low Profit","Normal")</f>
        <v>Normal</v>
      </c>
      <c r="N767">
        <v>181.96</v>
      </c>
      <c r="O767">
        <v>2</v>
      </c>
      <c r="P767">
        <v>0</v>
      </c>
      <c r="Q767">
        <v>20.015599999999999</v>
      </c>
      <c r="R767">
        <f>Derived_Metrics[[#This Row],[Selling Price]]*Derived_Metrics[[#This Row],[Quantity]]</f>
        <v>363.92</v>
      </c>
      <c r="S767" s="2">
        <f>IF(Derived_Metrics[[#This Row],[Revenue]]=0,0,Derived_Metrics[[#This Row],[Profit]]/Derived_Metrics[[#This Row],[Revenue]])</f>
        <v>5.4999999999999993E-2</v>
      </c>
      <c r="T767" t="str">
        <f>IF(Derived_Metrics[[#This Row],[Profit]]&lt;0, "Loss","Profit")</f>
        <v>Profit</v>
      </c>
      <c r="U767" s="5">
        <f>Derived_Metrics[[#This Row],[Selling Price]]*Derived_Metrics[[#This Row],[Quantity]]*Derived_Metrics[[#This Row],[Discount]]</f>
        <v>0</v>
      </c>
      <c r="V767" t="str">
        <f>IF(Derived_Metrics[[#This Row],[Discount]]&gt;0,"Discount Applied","No Discount")</f>
        <v>No Discount</v>
      </c>
      <c r="W767" t="str">
        <f>IF(Derived_Metrics[[#This Row],[Discount]]&gt;0.3,"High Discount","Low Discount")</f>
        <v>Low Discount</v>
      </c>
      <c r="X767" s="13">
        <f>SUMIFS(Derived_Metrics[Customer_Revenue_Share],Derived_Metrics[Customee_ Revenue _Rank],"&lt;="&amp;Derived_Metrics[[#This Row],[Customee_ Revenue _Rank]])</f>
        <v>0.99274389173339816</v>
      </c>
      <c r="Y767" t="str">
        <f>IF(Derived_Metrics[[#This Row],[Cumulative_Revenue_%]]&lt;=0.8,"Top 80% Revenue","Remaining 20% Revenue")</f>
        <v>Remaining 20% Revenue</v>
      </c>
    </row>
    <row r="768" spans="1:25" x14ac:dyDescent="0.25">
      <c r="A768" t="s">
        <v>2996</v>
      </c>
      <c r="B768" s="1">
        <v>42307</v>
      </c>
      <c r="C768" t="s">
        <v>1819</v>
      </c>
      <c r="D768" s="4">
        <f>SUMIFS(Derived_Metrics[Revenue],Derived_Metrics[Customer ID],Derived_Metrics[[#This Row],[Customer ID]])</f>
        <v>2961.136</v>
      </c>
      <c r="E768" s="4">
        <f>SUMIFS(Derived_Metrics[Profit],Derived_Metrics[Customer ID],Derived_Metrics[[#This Row],[Customer ID]])</f>
        <v>62.973999999999997</v>
      </c>
      <c r="F768" s="5">
        <f>_xlfn.PERCENTRANK.INC(Derived_Metrics[Customer Revenue],Derived_Metrics[[#This Row],[Customer Revenue]])</f>
        <v>0.38800000000000001</v>
      </c>
      <c r="G768" s="5" t="str" cm="1">
        <f t="array" ref="G768">_xlfn.IFS(Derived_Metrics[[#This Row],[Customer Revenue Percentile]]&gt;=0.8,"High Value",Derived_Metrics[[#This Row],[Customer Revenue Percentile]]&gt;=0.4,"Medium Value",TRUE,"Low Value")</f>
        <v>Low Value</v>
      </c>
      <c r="H768" s="12">
        <f>_xlfn.RANK.EQ(Derived_Metrics[[#This Row],[Customer Revenue]],Derived_Metrics[Customer Revenue],0)</f>
        <v>1294</v>
      </c>
      <c r="I768" s="15">
        <f>Derived_Metrics[[#This Row],[Customer Revenue]]/SUM(Derived_Metrics[Customer Revenue])</f>
        <v>1.9006962940413451E-4</v>
      </c>
      <c r="J768" t="s">
        <v>2998</v>
      </c>
      <c r="K768" s="5">
        <f>SUMIFS(Derived_Metrics[Revenue],Derived_Metrics[Product ID],Derived_Metrics[[#This Row],[Product ID]])</f>
        <v>124.872</v>
      </c>
      <c r="L768" s="5">
        <f>SUMIFS(Derived_Metrics[Profit],Derived_Metrics[Product ID],Derived_Metrics[[#This Row],[Product ID]])</f>
        <v>13.116400000000001</v>
      </c>
      <c r="M768" s="5" t="str">
        <f>IF(AND(Derived_Metrics[[#This Row],[Product Revenue]]&gt;AVERAGE(Derived_Metrics[Product Revenue]),Derived_Metrics[[#This Row],[Product Profit]]&lt;0),"high sales Low Profit","Normal")</f>
        <v>Normal</v>
      </c>
      <c r="N768">
        <v>15.488</v>
      </c>
      <c r="O768">
        <v>4</v>
      </c>
      <c r="P768">
        <v>0.2</v>
      </c>
      <c r="Q768">
        <v>3.6783999999999999</v>
      </c>
      <c r="R768">
        <f>Derived_Metrics[[#This Row],[Selling Price]]*Derived_Metrics[[#This Row],[Quantity]]</f>
        <v>61.951999999999998</v>
      </c>
      <c r="S768" s="2">
        <f>IF(Derived_Metrics[[#This Row],[Revenue]]=0,0,Derived_Metrics[[#This Row],[Profit]]/Derived_Metrics[[#This Row],[Revenue]])</f>
        <v>5.9374999999999997E-2</v>
      </c>
      <c r="T768" t="str">
        <f>IF(Derived_Metrics[[#This Row],[Profit]]&lt;0, "Loss","Profit")</f>
        <v>Profit</v>
      </c>
      <c r="U768" s="5">
        <f>Derived_Metrics[[#This Row],[Selling Price]]*Derived_Metrics[[#This Row],[Quantity]]*Derived_Metrics[[#This Row],[Discount]]</f>
        <v>12.3904</v>
      </c>
      <c r="V768" t="str">
        <f>IF(Derived_Metrics[[#This Row],[Discount]]&gt;0,"Discount Applied","No Discount")</f>
        <v>Discount Applied</v>
      </c>
      <c r="W768" t="str">
        <f>IF(Derived_Metrics[[#This Row],[Discount]]&gt;0.3,"High Discount","Low Discount")</f>
        <v>Low Discount</v>
      </c>
      <c r="X768" s="13">
        <f>SUMIFS(Derived_Metrics[Customer_Revenue_Share],Derived_Metrics[Customee_ Revenue _Rank],"&lt;="&amp;Derived_Metrics[[#This Row],[Customee_ Revenue _Rank]])</f>
        <v>0.93037182778923788</v>
      </c>
      <c r="Y768" t="str">
        <f>IF(Derived_Metrics[[#This Row],[Cumulative_Revenue_%]]&lt;=0.8,"Top 80% Revenue","Remaining 20% Revenue")</f>
        <v>Remaining 20% Revenue</v>
      </c>
    </row>
    <row r="769" spans="1:25" x14ac:dyDescent="0.25">
      <c r="A769" t="s">
        <v>3000</v>
      </c>
      <c r="B769" s="1">
        <v>42327</v>
      </c>
      <c r="C769" t="s">
        <v>2699</v>
      </c>
      <c r="D769" s="4">
        <f>SUMIFS(Derived_Metrics[Revenue],Derived_Metrics[Customer ID],Derived_Metrics[[#This Row],[Customer ID]])</f>
        <v>1402.5039999999999</v>
      </c>
      <c r="E769" s="4">
        <f>SUMIFS(Derived_Metrics[Profit],Derived_Metrics[Customer ID],Derived_Metrics[[#This Row],[Customer ID]])</f>
        <v>102.55240000000001</v>
      </c>
      <c r="F769" s="5">
        <f>_xlfn.PERCENTRANK.INC(Derived_Metrics[Customer Revenue],Derived_Metrics[[#This Row],[Customer Revenue]])</f>
        <v>0.20799999999999999</v>
      </c>
      <c r="G769" s="5" t="str" cm="1">
        <f t="array" ref="G769">_xlfn.IFS(Derived_Metrics[[#This Row],[Customer Revenue Percentile]]&gt;=0.8,"High Value",Derived_Metrics[[#This Row],[Customer Revenue Percentile]]&gt;=0.4,"Medium Value",TRUE,"Low Value")</f>
        <v>Low Value</v>
      </c>
      <c r="H769" s="12">
        <f>_xlfn.RANK.EQ(Derived_Metrics[[#This Row],[Customer Revenue]],Derived_Metrics[Customer Revenue],0)</f>
        <v>1677</v>
      </c>
      <c r="I769" s="15">
        <f>Derived_Metrics[[#This Row],[Customer Revenue]]/SUM(Derived_Metrics[Customer Revenue])</f>
        <v>9.0024036558204778E-5</v>
      </c>
      <c r="J769" t="s">
        <v>2607</v>
      </c>
      <c r="K769" s="5">
        <f>SUMIFS(Derived_Metrics[Revenue],Derived_Metrics[Product ID],Derived_Metrics[[#This Row],[Product ID]])</f>
        <v>1149.876</v>
      </c>
      <c r="L769" s="5">
        <f>SUMIFS(Derived_Metrics[Profit],Derived_Metrics[Product ID],Derived_Metrics[[#This Row],[Product ID]])</f>
        <v>51.105599999999995</v>
      </c>
      <c r="M769" s="5" t="str">
        <f>IF(AND(Derived_Metrics[[#This Row],[Product Revenue]]&gt;AVERAGE(Derived_Metrics[Product Revenue]),Derived_Metrics[[#This Row],[Product Profit]]&lt;0),"high sales Low Profit","Normal")</f>
        <v>Normal</v>
      </c>
      <c r="N769">
        <v>141.96</v>
      </c>
      <c r="O769">
        <v>2</v>
      </c>
      <c r="P769">
        <v>0</v>
      </c>
      <c r="Q769">
        <v>22.7136</v>
      </c>
      <c r="R769">
        <f>Derived_Metrics[[#This Row],[Selling Price]]*Derived_Metrics[[#This Row],[Quantity]]</f>
        <v>283.92</v>
      </c>
      <c r="S769" s="2">
        <f>IF(Derived_Metrics[[#This Row],[Revenue]]=0,0,Derived_Metrics[[#This Row],[Profit]]/Derived_Metrics[[#This Row],[Revenue]])</f>
        <v>7.9999999999999988E-2</v>
      </c>
      <c r="T769" t="str">
        <f>IF(Derived_Metrics[[#This Row],[Profit]]&lt;0, "Loss","Profit")</f>
        <v>Profit</v>
      </c>
      <c r="U769" s="5">
        <f>Derived_Metrics[[#This Row],[Selling Price]]*Derived_Metrics[[#This Row],[Quantity]]*Derived_Metrics[[#This Row],[Discount]]</f>
        <v>0</v>
      </c>
      <c r="V769" t="str">
        <f>IF(Derived_Metrics[[#This Row],[Discount]]&gt;0,"Discount Applied","No Discount")</f>
        <v>No Discount</v>
      </c>
      <c r="W769" t="str">
        <f>IF(Derived_Metrics[[#This Row],[Discount]]&gt;0.3,"High Discount","Low Discount")</f>
        <v>Low Discount</v>
      </c>
      <c r="X769" s="13">
        <f>SUMIFS(Derived_Metrics[Customer_Revenue_Share],Derived_Metrics[Customee_ Revenue _Rank],"&lt;="&amp;Derived_Metrics[[#This Row],[Customee_ Revenue _Rank]])</f>
        <v>0.98268882250338063</v>
      </c>
      <c r="Y769" t="str">
        <f>IF(Derived_Metrics[[#This Row],[Cumulative_Revenue_%]]&lt;=0.8,"Top 80% Revenue","Remaining 20% Revenue")</f>
        <v>Remaining 20% Revenue</v>
      </c>
    </row>
    <row r="770" spans="1:25" x14ac:dyDescent="0.25">
      <c r="A770" t="s">
        <v>3001</v>
      </c>
      <c r="B770" s="1">
        <v>43093</v>
      </c>
      <c r="C770" t="s">
        <v>1914</v>
      </c>
      <c r="D770" s="4">
        <f>SUMIFS(Derived_Metrics[Revenue],Derived_Metrics[Customer ID],Derived_Metrics[[#This Row],[Customer ID]])</f>
        <v>6727.5860000000002</v>
      </c>
      <c r="E770" s="4">
        <f>SUMIFS(Derived_Metrics[Profit],Derived_Metrics[Customer ID],Derived_Metrics[[#This Row],[Customer ID]])</f>
        <v>130.69820000000001</v>
      </c>
      <c r="F770" s="5">
        <f>_xlfn.PERCENTRANK.INC(Derived_Metrics[Customer Revenue],Derived_Metrics[[#This Row],[Customer Revenue]])</f>
        <v>0.63300000000000001</v>
      </c>
      <c r="G770" s="5" t="str" cm="1">
        <f t="array" ref="G770">_xlfn.IFS(Derived_Metrics[[#This Row],[Customer Revenue Percentile]]&gt;=0.8,"High Value",Derived_Metrics[[#This Row],[Customer Revenue Percentile]]&gt;=0.4,"Medium Value",TRUE,"Low Value")</f>
        <v>Medium Value</v>
      </c>
      <c r="H770" s="12">
        <f>_xlfn.RANK.EQ(Derived_Metrics[[#This Row],[Customer Revenue]],Derived_Metrics[Customer Revenue],0)</f>
        <v>776</v>
      </c>
      <c r="I770" s="15">
        <f>Derived_Metrics[[#This Row],[Customer Revenue]]/SUM(Derived_Metrics[Customer Revenue])</f>
        <v>4.3183081689069459E-4</v>
      </c>
      <c r="J770" t="s">
        <v>1130</v>
      </c>
      <c r="K770" s="5">
        <f>SUMIFS(Derived_Metrics[Revenue],Derived_Metrics[Product ID],Derived_Metrics[[#This Row],[Product ID]])</f>
        <v>1805.4680000000001</v>
      </c>
      <c r="L770" s="5">
        <f>SUMIFS(Derived_Metrics[Profit],Derived_Metrics[Product ID],Derived_Metrics[[#This Row],[Product ID]])</f>
        <v>17.447799999999997</v>
      </c>
      <c r="M770" s="5" t="str">
        <f>IF(AND(Derived_Metrics[[#This Row],[Product Revenue]]&gt;AVERAGE(Derived_Metrics[Product Revenue]),Derived_Metrics[[#This Row],[Product Profit]]&lt;0),"high sales Low Profit","Normal")</f>
        <v>Normal</v>
      </c>
      <c r="N770">
        <v>37.93</v>
      </c>
      <c r="O770">
        <v>1</v>
      </c>
      <c r="P770">
        <v>0</v>
      </c>
      <c r="Q770">
        <v>6.8273999999999999</v>
      </c>
      <c r="R770">
        <f>Derived_Metrics[[#This Row],[Selling Price]]*Derived_Metrics[[#This Row],[Quantity]]</f>
        <v>37.93</v>
      </c>
      <c r="S770" s="2">
        <f>IF(Derived_Metrics[[#This Row],[Revenue]]=0,0,Derived_Metrics[[#This Row],[Profit]]/Derived_Metrics[[#This Row],[Revenue]])</f>
        <v>0.18</v>
      </c>
      <c r="T770" t="str">
        <f>IF(Derived_Metrics[[#This Row],[Profit]]&lt;0, "Loss","Profit")</f>
        <v>Profit</v>
      </c>
      <c r="U770" s="5">
        <f>Derived_Metrics[[#This Row],[Selling Price]]*Derived_Metrics[[#This Row],[Quantity]]*Derived_Metrics[[#This Row],[Discount]]</f>
        <v>0</v>
      </c>
      <c r="V770" t="str">
        <f>IF(Derived_Metrics[[#This Row],[Discount]]&gt;0,"Discount Applied","No Discount")</f>
        <v>No Discount</v>
      </c>
      <c r="W770" t="str">
        <f>IF(Derived_Metrics[[#This Row],[Discount]]&gt;0.3,"High Discount","Low Discount")</f>
        <v>Low Discount</v>
      </c>
      <c r="X770" s="13">
        <f>SUMIFS(Derived_Metrics[Customer_Revenue_Share],Derived_Metrics[Customee_ Revenue _Rank],"&lt;="&amp;Derived_Metrics[[#This Row],[Customee_ Revenue _Rank]])</f>
        <v>0.77895216641781317</v>
      </c>
      <c r="Y770" t="str">
        <f>IF(Derived_Metrics[[#This Row],[Cumulative_Revenue_%]]&lt;=0.8,"Top 80% Revenue","Remaining 20% Revenue")</f>
        <v>Top 80% Revenue</v>
      </c>
    </row>
    <row r="771" spans="1:25" x14ac:dyDescent="0.25">
      <c r="A771" t="s">
        <v>3002</v>
      </c>
      <c r="B771" s="1">
        <v>42614</v>
      </c>
      <c r="C771" t="s">
        <v>3004</v>
      </c>
      <c r="D771" s="4">
        <f>SUMIFS(Derived_Metrics[Revenue],Derived_Metrics[Customer ID],Derived_Metrics[[#This Row],[Customer ID]])</f>
        <v>415.572</v>
      </c>
      <c r="E771" s="4">
        <f>SUMIFS(Derived_Metrics[Profit],Derived_Metrics[Customer ID],Derived_Metrics[[#This Row],[Customer ID]])</f>
        <v>21.320399999999999</v>
      </c>
      <c r="F771" s="5">
        <f>_xlfn.PERCENTRANK.INC(Derived_Metrics[Customer Revenue],Derived_Metrics[[#This Row],[Customer Revenue]])</f>
        <v>7.4999999999999997E-2</v>
      </c>
      <c r="G771" s="5" t="str" cm="1">
        <f t="array" ref="G771">_xlfn.IFS(Derived_Metrics[[#This Row],[Customer Revenue Percentile]]&gt;=0.8,"High Value",Derived_Metrics[[#This Row],[Customer Revenue Percentile]]&gt;=0.4,"Medium Value",TRUE,"Low Value")</f>
        <v>Low Value</v>
      </c>
      <c r="H771" s="12">
        <f>_xlfn.RANK.EQ(Derived_Metrics[[#This Row],[Customer Revenue]],Derived_Metrics[Customer Revenue],0)</f>
        <v>1960</v>
      </c>
      <c r="I771" s="15">
        <f>Derived_Metrics[[#This Row],[Customer Revenue]]/SUM(Derived_Metrics[Customer Revenue])</f>
        <v>2.667476807236648E-5</v>
      </c>
      <c r="J771" t="s">
        <v>2618</v>
      </c>
      <c r="K771" s="5">
        <f>SUMIFS(Derived_Metrics[Revenue],Derived_Metrics[Product ID],Derived_Metrics[[#This Row],[Product ID]])</f>
        <v>936.62400000000002</v>
      </c>
      <c r="L771" s="5">
        <f>SUMIFS(Derived_Metrics[Profit],Derived_Metrics[Product ID],Derived_Metrics[[#This Row],[Product ID]])</f>
        <v>73.944000000000003</v>
      </c>
      <c r="M771" s="5" t="str">
        <f>IF(AND(Derived_Metrics[[#This Row],[Product Revenue]]&gt;AVERAGE(Derived_Metrics[Product Revenue]),Derived_Metrics[[#This Row],[Product Profit]]&lt;0),"high sales Low Profit","Normal")</f>
        <v>Normal</v>
      </c>
      <c r="N771">
        <v>15.167999999999999</v>
      </c>
      <c r="O771">
        <v>2</v>
      </c>
      <c r="P771">
        <v>0.2</v>
      </c>
      <c r="Q771">
        <v>3.7919999999999998</v>
      </c>
      <c r="R771">
        <f>Derived_Metrics[[#This Row],[Selling Price]]*Derived_Metrics[[#This Row],[Quantity]]</f>
        <v>30.335999999999999</v>
      </c>
      <c r="S771" s="2">
        <f>IF(Derived_Metrics[[#This Row],[Revenue]]=0,0,Derived_Metrics[[#This Row],[Profit]]/Derived_Metrics[[#This Row],[Revenue]])</f>
        <v>0.125</v>
      </c>
      <c r="T771" t="str">
        <f>IF(Derived_Metrics[[#This Row],[Profit]]&lt;0, "Loss","Profit")</f>
        <v>Profit</v>
      </c>
      <c r="U771" s="5">
        <f>Derived_Metrics[[#This Row],[Selling Price]]*Derived_Metrics[[#This Row],[Quantity]]*Derived_Metrics[[#This Row],[Discount]]</f>
        <v>6.0671999999999997</v>
      </c>
      <c r="V771" t="str">
        <f>IF(Derived_Metrics[[#This Row],[Discount]]&gt;0,"Discount Applied","No Discount")</f>
        <v>Discount Applied</v>
      </c>
      <c r="W771" t="str">
        <f>IF(Derived_Metrics[[#This Row],[Discount]]&gt;0.3,"High Discount","Low Discount")</f>
        <v>Low Discount</v>
      </c>
      <c r="X771" s="13">
        <f>SUMIFS(Derived_Metrics[Customer_Revenue_Share],Derived_Metrics[Customee_ Revenue _Rank],"&lt;="&amp;Derived_Metrics[[#This Row],[Customee_ Revenue _Rank]])</f>
        <v>0.99799755385545053</v>
      </c>
      <c r="Y771" t="str">
        <f>IF(Derived_Metrics[[#This Row],[Cumulative_Revenue_%]]&lt;=0.8,"Top 80% Revenue","Remaining 20% Revenue")</f>
        <v>Remaining 20% Revenue</v>
      </c>
    </row>
    <row r="772" spans="1:25" x14ac:dyDescent="0.25">
      <c r="A772" t="s">
        <v>3007</v>
      </c>
      <c r="B772" s="1">
        <v>41966</v>
      </c>
      <c r="C772" t="s">
        <v>2474</v>
      </c>
      <c r="D772" s="4">
        <f>SUMIFS(Derived_Metrics[Revenue],Derived_Metrics[Customer ID],Derived_Metrics[[#This Row],[Customer ID]])</f>
        <v>367.93600000000004</v>
      </c>
      <c r="E772" s="4">
        <f>SUMIFS(Derived_Metrics[Profit],Derived_Metrics[Customer ID],Derived_Metrics[[#This Row],[Customer ID]])</f>
        <v>17.1248</v>
      </c>
      <c r="F772" s="5">
        <f>_xlfn.PERCENTRANK.INC(Derived_Metrics[Customer Revenue],Derived_Metrics[[#This Row],[Customer Revenue]])</f>
        <v>6.7000000000000004E-2</v>
      </c>
      <c r="G772" s="5" t="str" cm="1">
        <f t="array" ref="G772">_xlfn.IFS(Derived_Metrics[[#This Row],[Customer Revenue Percentile]]&gt;=0.8,"High Value",Derived_Metrics[[#This Row],[Customer Revenue Percentile]]&gt;=0.4,"Medium Value",TRUE,"Low Value")</f>
        <v>Low Value</v>
      </c>
      <c r="H772" s="12">
        <f>_xlfn.RANK.EQ(Derived_Metrics[[#This Row],[Customer Revenue]],Derived_Metrics[Customer Revenue],0)</f>
        <v>1974</v>
      </c>
      <c r="I772" s="15">
        <f>Derived_Metrics[[#This Row],[Customer Revenue]]/SUM(Derived_Metrics[Customer Revenue])</f>
        <v>2.3617104774802523E-5</v>
      </c>
      <c r="J772" t="s">
        <v>1078</v>
      </c>
      <c r="K772" s="5">
        <f>SUMIFS(Derived_Metrics[Revenue],Derived_Metrics[Product ID],Derived_Metrics[[#This Row],[Product ID]])</f>
        <v>1069.8240000000001</v>
      </c>
      <c r="L772" s="5">
        <f>SUMIFS(Derived_Metrics[Profit],Derived_Metrics[Product ID],Derived_Metrics[[#This Row],[Product ID]])</f>
        <v>50.307200000000016</v>
      </c>
      <c r="M772" s="5" t="str">
        <f>IF(AND(Derived_Metrics[[#This Row],[Product Revenue]]&gt;AVERAGE(Derived_Metrics[Product Revenue]),Derived_Metrics[[#This Row],[Product Profit]]&lt;0),"high sales Low Profit","Normal")</f>
        <v>Normal</v>
      </c>
      <c r="N772">
        <v>6.3680000000000003</v>
      </c>
      <c r="O772">
        <v>2</v>
      </c>
      <c r="P772">
        <v>0.6</v>
      </c>
      <c r="Q772">
        <v>-2.5472000000000001</v>
      </c>
      <c r="R772">
        <f>Derived_Metrics[[#This Row],[Selling Price]]*Derived_Metrics[[#This Row],[Quantity]]</f>
        <v>12.736000000000001</v>
      </c>
      <c r="S772" s="2">
        <f>IF(Derived_Metrics[[#This Row],[Revenue]]=0,0,Derived_Metrics[[#This Row],[Profit]]/Derived_Metrics[[#This Row],[Revenue]])</f>
        <v>-0.2</v>
      </c>
      <c r="T772" t="str">
        <f>IF(Derived_Metrics[[#This Row],[Profit]]&lt;0, "Loss","Profit")</f>
        <v>Loss</v>
      </c>
      <c r="U772" s="5">
        <f>Derived_Metrics[[#This Row],[Selling Price]]*Derived_Metrics[[#This Row],[Quantity]]*Derived_Metrics[[#This Row],[Discount]]</f>
        <v>7.6416000000000004</v>
      </c>
      <c r="V772" t="str">
        <f>IF(Derived_Metrics[[#This Row],[Discount]]&gt;0,"Discount Applied","No Discount")</f>
        <v>Discount Applied</v>
      </c>
      <c r="W772" t="str">
        <f>IF(Derived_Metrics[[#This Row],[Discount]]&gt;0.3,"High Discount","Low Discount")</f>
        <v>High Discount</v>
      </c>
      <c r="X772" s="13">
        <f>SUMIFS(Derived_Metrics[Customer_Revenue_Share],Derived_Metrics[Customee_ Revenue _Rank],"&lt;="&amp;Derived_Metrics[[#This Row],[Customee_ Revenue _Rank]])</f>
        <v>0.99836797414057188</v>
      </c>
      <c r="Y772" t="str">
        <f>IF(Derived_Metrics[[#This Row],[Cumulative_Revenue_%]]&lt;=0.8,"Top 80% Revenue","Remaining 20% Revenue")</f>
        <v>Remaining 20% Revenue</v>
      </c>
    </row>
    <row r="773" spans="1:25" x14ac:dyDescent="0.25">
      <c r="A773" t="s">
        <v>3009</v>
      </c>
      <c r="B773" s="1">
        <v>43023</v>
      </c>
      <c r="C773" t="s">
        <v>3011</v>
      </c>
      <c r="D773" s="4">
        <f>SUMIFS(Derived_Metrics[Revenue],Derived_Metrics[Customer ID],Derived_Metrics[[#This Row],[Customer ID]])</f>
        <v>1540.576</v>
      </c>
      <c r="E773" s="4">
        <f>SUMIFS(Derived_Metrics[Profit],Derived_Metrics[Customer ID],Derived_Metrics[[#This Row],[Customer ID]])</f>
        <v>7.1172000000000004</v>
      </c>
      <c r="F773" s="5">
        <f>_xlfn.PERCENTRANK.INC(Derived_Metrics[Customer Revenue],Derived_Metrics[[#This Row],[Customer Revenue]])</f>
        <v>0.223</v>
      </c>
      <c r="G773" s="5" t="str" cm="1">
        <f t="array" ref="G773">_xlfn.IFS(Derived_Metrics[[#This Row],[Customer Revenue Percentile]]&gt;=0.8,"High Value",Derived_Metrics[[#This Row],[Customer Revenue Percentile]]&gt;=0.4,"Medium Value",TRUE,"Low Value")</f>
        <v>Low Value</v>
      </c>
      <c r="H773" s="12">
        <f>_xlfn.RANK.EQ(Derived_Metrics[[#This Row],[Customer Revenue]],Derived_Metrics[Customer Revenue],0)</f>
        <v>1646</v>
      </c>
      <c r="I773" s="15">
        <f>Derived_Metrics[[#This Row],[Customer Revenue]]/SUM(Derived_Metrics[Customer Revenue])</f>
        <v>9.8886612904271852E-5</v>
      </c>
      <c r="J773" t="s">
        <v>327</v>
      </c>
      <c r="K773" s="5">
        <f>SUMIFS(Derived_Metrics[Revenue],Derived_Metrics[Product ID],Derived_Metrics[[#This Row],[Product ID]])</f>
        <v>22939.54</v>
      </c>
      <c r="L773" s="5">
        <f>SUMIFS(Derived_Metrics[Profit],Derived_Metrics[Product ID],Derived_Metrics[[#This Row],[Product ID]])</f>
        <v>210.47400000000002</v>
      </c>
      <c r="M773" s="5" t="str">
        <f>IF(AND(Derived_Metrics[[#This Row],[Product Revenue]]&gt;AVERAGE(Derived_Metrics[Product Revenue]),Derived_Metrics[[#This Row],[Product Profit]]&lt;0),"high sales Low Profit","Normal")</f>
        <v>Normal</v>
      </c>
      <c r="N773">
        <v>510.24</v>
      </c>
      <c r="O773">
        <v>3</v>
      </c>
      <c r="P773">
        <v>0.2</v>
      </c>
      <c r="Q773">
        <v>6.3780000000000001</v>
      </c>
      <c r="R773">
        <f>Derived_Metrics[[#This Row],[Selling Price]]*Derived_Metrics[[#This Row],[Quantity]]</f>
        <v>1530.72</v>
      </c>
      <c r="S773" s="2">
        <f>IF(Derived_Metrics[[#This Row],[Revenue]]=0,0,Derived_Metrics[[#This Row],[Profit]]/Derived_Metrics[[#This Row],[Revenue]])</f>
        <v>4.1666666666666666E-3</v>
      </c>
      <c r="T773" t="str">
        <f>IF(Derived_Metrics[[#This Row],[Profit]]&lt;0, "Loss","Profit")</f>
        <v>Profit</v>
      </c>
      <c r="U773" s="5">
        <f>Derived_Metrics[[#This Row],[Selling Price]]*Derived_Metrics[[#This Row],[Quantity]]*Derived_Metrics[[#This Row],[Discount]]</f>
        <v>306.14400000000001</v>
      </c>
      <c r="V773" t="str">
        <f>IF(Derived_Metrics[[#This Row],[Discount]]&gt;0,"Discount Applied","No Discount")</f>
        <v>Discount Applied</v>
      </c>
      <c r="W773" t="str">
        <f>IF(Derived_Metrics[[#This Row],[Discount]]&gt;0.3,"High Discount","Low Discount")</f>
        <v>Low Discount</v>
      </c>
      <c r="X773" s="13">
        <f>SUMIFS(Derived_Metrics[Customer_Revenue_Share],Derived_Metrics[Customee_ Revenue _Rank],"&lt;="&amp;Derived_Metrics[[#This Row],[Customee_ Revenue _Rank]])</f>
        <v>0.97966311074742918</v>
      </c>
      <c r="Y773" t="str">
        <f>IF(Derived_Metrics[[#This Row],[Cumulative_Revenue_%]]&lt;=0.8,"Top 80% Revenue","Remaining 20% Revenue")</f>
        <v>Remaining 20% Revenue</v>
      </c>
    </row>
    <row r="774" spans="1:25" x14ac:dyDescent="0.25">
      <c r="A774" t="s">
        <v>3013</v>
      </c>
      <c r="B774" s="1">
        <v>42846</v>
      </c>
      <c r="C774" t="s">
        <v>1742</v>
      </c>
      <c r="D774" s="4">
        <f>SUMIFS(Derived_Metrics[Revenue],Derived_Metrics[Customer ID],Derived_Metrics[[#This Row],[Customer ID]])</f>
        <v>3712.7719999999999</v>
      </c>
      <c r="E774" s="4">
        <f>SUMIFS(Derived_Metrics[Profit],Derived_Metrics[Customer ID],Derived_Metrics[[#This Row],[Customer ID]])</f>
        <v>-78.873699999999985</v>
      </c>
      <c r="F774" s="5">
        <f>_xlfn.PERCENTRANK.INC(Derived_Metrics[Customer Revenue],Derived_Metrics[[#This Row],[Customer Revenue]])</f>
        <v>0.46200000000000002</v>
      </c>
      <c r="G774" s="5" t="str" cm="1">
        <f t="array" ref="G774">_xlfn.IFS(Derived_Metrics[[#This Row],[Customer Revenue Percentile]]&gt;=0.8,"High Value",Derived_Metrics[[#This Row],[Customer Revenue Percentile]]&gt;=0.4,"Medium Value",TRUE,"Low Value")</f>
        <v>Medium Value</v>
      </c>
      <c r="H774" s="12">
        <f>_xlfn.RANK.EQ(Derived_Metrics[[#This Row],[Customer Revenue]],Derived_Metrics[Customer Revenue],0)</f>
        <v>1137</v>
      </c>
      <c r="I774" s="15">
        <f>Derived_Metrics[[#This Row],[Customer Revenue]]/SUM(Derived_Metrics[Customer Revenue])</f>
        <v>2.3831569981994997E-4</v>
      </c>
      <c r="J774" t="s">
        <v>1189</v>
      </c>
      <c r="K774" s="5">
        <f>SUMIFS(Derived_Metrics[Revenue],Derived_Metrics[Product ID],Derived_Metrics[[#This Row],[Product ID]])</f>
        <v>1246.5999999999999</v>
      </c>
      <c r="L774" s="5">
        <f>SUMIFS(Derived_Metrics[Profit],Derived_Metrics[Product ID],Derived_Metrics[[#This Row],[Product ID]])</f>
        <v>-48.78</v>
      </c>
      <c r="M774" s="5" t="str">
        <f>IF(AND(Derived_Metrics[[#This Row],[Product Revenue]]&gt;AVERAGE(Derived_Metrics[Product Revenue]),Derived_Metrics[[#This Row],[Product Profit]]&lt;0),"high sales Low Profit","Normal")</f>
        <v>Normal</v>
      </c>
      <c r="N774">
        <v>162.6</v>
      </c>
      <c r="O774">
        <v>3</v>
      </c>
      <c r="P774">
        <v>0</v>
      </c>
      <c r="Q774">
        <v>34.146000000000001</v>
      </c>
      <c r="R774">
        <f>Derived_Metrics[[#This Row],[Selling Price]]*Derived_Metrics[[#This Row],[Quantity]]</f>
        <v>487.79999999999995</v>
      </c>
      <c r="S774" s="2">
        <f>IF(Derived_Metrics[[#This Row],[Revenue]]=0,0,Derived_Metrics[[#This Row],[Profit]]/Derived_Metrics[[#This Row],[Revenue]])</f>
        <v>7.0000000000000007E-2</v>
      </c>
      <c r="T774" t="str">
        <f>IF(Derived_Metrics[[#This Row],[Profit]]&lt;0, "Loss","Profit")</f>
        <v>Profit</v>
      </c>
      <c r="U774" s="5">
        <f>Derived_Metrics[[#This Row],[Selling Price]]*Derived_Metrics[[#This Row],[Quantity]]*Derived_Metrics[[#This Row],[Discount]]</f>
        <v>0</v>
      </c>
      <c r="V774" t="str">
        <f>IF(Derived_Metrics[[#This Row],[Discount]]&gt;0,"Discount Applied","No Discount")</f>
        <v>No Discount</v>
      </c>
      <c r="W774" t="str">
        <f>IF(Derived_Metrics[[#This Row],[Discount]]&gt;0.3,"High Discount","Low Discount")</f>
        <v>Low Discount</v>
      </c>
      <c r="X774" s="13">
        <f>SUMIFS(Derived_Metrics[Customer_Revenue_Share],Derived_Metrics[Customee_ Revenue _Rank],"&lt;="&amp;Derived_Metrics[[#This Row],[Customee_ Revenue _Rank]])</f>
        <v>0.89680774962780363</v>
      </c>
      <c r="Y774" t="str">
        <f>IF(Derived_Metrics[[#This Row],[Cumulative_Revenue_%]]&lt;=0.8,"Top 80% Revenue","Remaining 20% Revenue")</f>
        <v>Remaining 20% Revenue</v>
      </c>
    </row>
    <row r="775" spans="1:25" x14ac:dyDescent="0.25">
      <c r="A775" t="s">
        <v>3015</v>
      </c>
      <c r="B775" s="1">
        <v>41863</v>
      </c>
      <c r="C775" t="s">
        <v>2138</v>
      </c>
      <c r="D775" s="4">
        <f>SUMIFS(Derived_Metrics[Revenue],Derived_Metrics[Customer ID],Derived_Metrics[[#This Row],[Customer ID]])</f>
        <v>9428.0080000000016</v>
      </c>
      <c r="E775" s="4">
        <f>SUMIFS(Derived_Metrics[Profit],Derived_Metrics[Customer ID],Derived_Metrics[[#This Row],[Customer ID]])</f>
        <v>110.35299999999999</v>
      </c>
      <c r="F775" s="5">
        <f>_xlfn.PERCENTRANK.INC(Derived_Metrics[Customer Revenue],Derived_Metrics[[#This Row],[Customer Revenue]])</f>
        <v>0.71899999999999997</v>
      </c>
      <c r="G775" s="5" t="str" cm="1">
        <f t="array" ref="G775">_xlfn.IFS(Derived_Metrics[[#This Row],[Customer Revenue Percentile]]&gt;=0.8,"High Value",Derived_Metrics[[#This Row],[Customer Revenue Percentile]]&gt;=0.4,"Medium Value",TRUE,"Low Value")</f>
        <v>Medium Value</v>
      </c>
      <c r="H775" s="12">
        <f>_xlfn.RANK.EQ(Derived_Metrics[[#This Row],[Customer Revenue]],Derived_Metrics[Customer Revenue],0)</f>
        <v>592</v>
      </c>
      <c r="I775" s="15">
        <f>Derived_Metrics[[#This Row],[Customer Revenue]]/SUM(Derived_Metrics[Customer Revenue])</f>
        <v>6.0516571565075563E-4</v>
      </c>
      <c r="J775" t="s">
        <v>428</v>
      </c>
      <c r="K775" s="5">
        <f>SUMIFS(Derived_Metrics[Revenue],Derived_Metrics[Product ID],Derived_Metrics[[#This Row],[Product ID]])</f>
        <v>21288.18</v>
      </c>
      <c r="L775" s="5">
        <f>SUMIFS(Derived_Metrics[Profit],Derived_Metrics[Product ID],Derived_Metrics[[#This Row],[Product ID]])</f>
        <v>486.15559999999999</v>
      </c>
      <c r="M775" s="5" t="str">
        <f>IF(AND(Derived_Metrics[[#This Row],[Product Revenue]]&gt;AVERAGE(Derived_Metrics[Product Revenue]),Derived_Metrics[[#This Row],[Product Profit]]&lt;0),"high sales Low Profit","Normal")</f>
        <v>Normal</v>
      </c>
      <c r="N775">
        <v>603.91999999999996</v>
      </c>
      <c r="O775">
        <v>5</v>
      </c>
      <c r="P775">
        <v>0.2</v>
      </c>
      <c r="Q775">
        <v>45.293999999999997</v>
      </c>
      <c r="R775">
        <f>Derived_Metrics[[#This Row],[Selling Price]]*Derived_Metrics[[#This Row],[Quantity]]</f>
        <v>3019.6</v>
      </c>
      <c r="S775" s="2">
        <f>IF(Derived_Metrics[[#This Row],[Revenue]]=0,0,Derived_Metrics[[#This Row],[Profit]]/Derived_Metrics[[#This Row],[Revenue]])</f>
        <v>1.4999999999999999E-2</v>
      </c>
      <c r="T775" t="str">
        <f>IF(Derived_Metrics[[#This Row],[Profit]]&lt;0, "Loss","Profit")</f>
        <v>Profit</v>
      </c>
      <c r="U775" s="5">
        <f>Derived_Metrics[[#This Row],[Selling Price]]*Derived_Metrics[[#This Row],[Quantity]]*Derived_Metrics[[#This Row],[Discount]]</f>
        <v>603.91999999999996</v>
      </c>
      <c r="V775" t="str">
        <f>IF(Derived_Metrics[[#This Row],[Discount]]&gt;0,"Discount Applied","No Discount")</f>
        <v>Discount Applied</v>
      </c>
      <c r="W775" t="str">
        <f>IF(Derived_Metrics[[#This Row],[Discount]]&gt;0.3,"High Discount","Low Discount")</f>
        <v>Low Discount</v>
      </c>
      <c r="X775" s="13">
        <f>SUMIFS(Derived_Metrics[Customer_Revenue_Share],Derived_Metrics[Customee_ Revenue _Rank],"&lt;="&amp;Derived_Metrics[[#This Row],[Customee_ Revenue _Rank]])</f>
        <v>0.68777618230603932</v>
      </c>
      <c r="Y775" t="str">
        <f>IF(Derived_Metrics[[#This Row],[Cumulative_Revenue_%]]&lt;=0.8,"Top 80% Revenue","Remaining 20% Revenue")</f>
        <v>Top 80% Revenue</v>
      </c>
    </row>
    <row r="776" spans="1:25" x14ac:dyDescent="0.25">
      <c r="A776" t="s">
        <v>3016</v>
      </c>
      <c r="B776" s="1">
        <v>42724</v>
      </c>
      <c r="C776" t="s">
        <v>3017</v>
      </c>
      <c r="D776" s="4">
        <f>SUMIFS(Derived_Metrics[Revenue],Derived_Metrics[Customer ID],Derived_Metrics[[#This Row],[Customer ID]])</f>
        <v>75.680000000000007</v>
      </c>
      <c r="E776" s="4">
        <f>SUMIFS(Derived_Metrics[Profit],Derived_Metrics[Customer ID],Derived_Metrics[[#This Row],[Customer ID]])</f>
        <v>7.3788</v>
      </c>
      <c r="F776" s="5">
        <f>_xlfn.PERCENTRANK.INC(Derived_Metrics[Customer Revenue],Derived_Metrics[[#This Row],[Customer Revenue]])</f>
        <v>1.4999999999999999E-2</v>
      </c>
      <c r="G776" s="5" t="str" cm="1">
        <f t="array" ref="G776">_xlfn.IFS(Derived_Metrics[[#This Row],[Customer Revenue Percentile]]&gt;=0.8,"High Value",Derived_Metrics[[#This Row],[Customer Revenue Percentile]]&gt;=0.4,"Medium Value",TRUE,"Low Value")</f>
        <v>Low Value</v>
      </c>
      <c r="H776" s="12">
        <f>_xlfn.RANK.EQ(Derived_Metrics[[#This Row],[Customer Revenue]],Derived_Metrics[Customer Revenue],0)</f>
        <v>2088</v>
      </c>
      <c r="I776" s="15">
        <f>Derived_Metrics[[#This Row],[Customer Revenue]]/SUM(Derived_Metrics[Customer Revenue])</f>
        <v>4.8577537652120346E-6</v>
      </c>
      <c r="J776" t="s">
        <v>412</v>
      </c>
      <c r="K776" s="5">
        <f>SUMIFS(Derived_Metrics[Revenue],Derived_Metrics[Product ID],Derived_Metrics[[#This Row],[Product ID]])</f>
        <v>697.20200000000011</v>
      </c>
      <c r="L776" s="5">
        <f>SUMIFS(Derived_Metrics[Profit],Derived_Metrics[Product ID],Derived_Metrics[[#This Row],[Product ID]])</f>
        <v>47.725700000000003</v>
      </c>
      <c r="M776" s="5" t="str">
        <f>IF(AND(Derived_Metrics[[#This Row],[Product Revenue]]&gt;AVERAGE(Derived_Metrics[Product Revenue]),Derived_Metrics[[#This Row],[Product Profit]]&lt;0),"high sales Low Profit","Normal")</f>
        <v>Normal</v>
      </c>
      <c r="N776">
        <v>18.920000000000002</v>
      </c>
      <c r="O776">
        <v>4</v>
      </c>
      <c r="P776">
        <v>0</v>
      </c>
      <c r="Q776">
        <v>7.3788</v>
      </c>
      <c r="R776">
        <f>Derived_Metrics[[#This Row],[Selling Price]]*Derived_Metrics[[#This Row],[Quantity]]</f>
        <v>75.680000000000007</v>
      </c>
      <c r="S776" s="2">
        <f>IF(Derived_Metrics[[#This Row],[Revenue]]=0,0,Derived_Metrics[[#This Row],[Profit]]/Derived_Metrics[[#This Row],[Revenue]])</f>
        <v>9.7499999999999989E-2</v>
      </c>
      <c r="T776" t="str">
        <f>IF(Derived_Metrics[[#This Row],[Profit]]&lt;0, "Loss","Profit")</f>
        <v>Profit</v>
      </c>
      <c r="U776" s="5">
        <f>Derived_Metrics[[#This Row],[Selling Price]]*Derived_Metrics[[#This Row],[Quantity]]*Derived_Metrics[[#This Row],[Discount]]</f>
        <v>0</v>
      </c>
      <c r="V776" t="str">
        <f>IF(Derived_Metrics[[#This Row],[Discount]]&gt;0,"Discount Applied","No Discount")</f>
        <v>No Discount</v>
      </c>
      <c r="W776" t="str">
        <f>IF(Derived_Metrics[[#This Row],[Discount]]&gt;0.3,"High Discount","Low Discount")</f>
        <v>Low Discount</v>
      </c>
      <c r="X776" s="13">
        <f>SUMIFS(Derived_Metrics[Customer_Revenue_Share],Derived_Metrics[Customee_ Revenue _Rank],"&lt;="&amp;Derived_Metrics[[#This Row],[Customee_ Revenue _Rank]])</f>
        <v>0.99990414903388625</v>
      </c>
      <c r="Y776" t="str">
        <f>IF(Derived_Metrics[[#This Row],[Cumulative_Revenue_%]]&lt;=0.8,"Top 80% Revenue","Remaining 20% Revenue")</f>
        <v>Remaining 20% Revenue</v>
      </c>
    </row>
    <row r="777" spans="1:25" x14ac:dyDescent="0.25">
      <c r="A777" t="s">
        <v>3019</v>
      </c>
      <c r="B777" s="1">
        <v>42889</v>
      </c>
      <c r="C777" t="s">
        <v>3020</v>
      </c>
      <c r="D777" s="4">
        <f>SUMIFS(Derived_Metrics[Revenue],Derived_Metrics[Customer ID],Derived_Metrics[[#This Row],[Customer ID]])</f>
        <v>215.91</v>
      </c>
      <c r="E777" s="4">
        <f>SUMIFS(Derived_Metrics[Profit],Derived_Metrics[Customer ID],Derived_Metrics[[#This Row],[Customer ID]])</f>
        <v>16.553100000000001</v>
      </c>
      <c r="F777" s="5">
        <f>_xlfn.PERCENTRANK.INC(Derived_Metrics[Customer Revenue],Derived_Metrics[[#This Row],[Customer Revenue]])</f>
        <v>4.1000000000000002E-2</v>
      </c>
      <c r="G777" s="5" t="str" cm="1">
        <f t="array" ref="G777">_xlfn.IFS(Derived_Metrics[[#This Row],[Customer Revenue Percentile]]&gt;=0.8,"High Value",Derived_Metrics[[#This Row],[Customer Revenue Percentile]]&gt;=0.4,"Medium Value",TRUE,"Low Value")</f>
        <v>Low Value</v>
      </c>
      <c r="H777" s="12">
        <f>_xlfn.RANK.EQ(Derived_Metrics[[#This Row],[Customer Revenue]],Derived_Metrics[Customer Revenue],0)</f>
        <v>2034</v>
      </c>
      <c r="I777" s="15">
        <f>Derived_Metrics[[#This Row],[Customer Revenue]]/SUM(Derived_Metrics[Customer Revenue])</f>
        <v>1.3858847984235336E-5</v>
      </c>
      <c r="J777" t="s">
        <v>1385</v>
      </c>
      <c r="K777" s="5">
        <f>SUMIFS(Derived_Metrics[Revenue],Derived_Metrics[Product ID],Derived_Metrics[[#This Row],[Product ID]])</f>
        <v>359.84999999999997</v>
      </c>
      <c r="L777" s="5">
        <f>SUMIFS(Derived_Metrics[Profit],Derived_Metrics[Product ID],Derived_Metrics[[#This Row],[Product ID]])</f>
        <v>38.623899999999992</v>
      </c>
      <c r="M777" s="5" t="str">
        <f>IF(AND(Derived_Metrics[[#This Row],[Product Revenue]]&gt;AVERAGE(Derived_Metrics[Product Revenue]),Derived_Metrics[[#This Row],[Product Profit]]&lt;0),"high sales Low Profit","Normal")</f>
        <v>Normal</v>
      </c>
      <c r="N777">
        <v>71.97</v>
      </c>
      <c r="O777">
        <v>3</v>
      </c>
      <c r="P777">
        <v>0</v>
      </c>
      <c r="Q777">
        <v>16.553100000000001</v>
      </c>
      <c r="R777">
        <f>Derived_Metrics[[#This Row],[Selling Price]]*Derived_Metrics[[#This Row],[Quantity]]</f>
        <v>215.91</v>
      </c>
      <c r="S777" s="2">
        <f>IF(Derived_Metrics[[#This Row],[Revenue]]=0,0,Derived_Metrics[[#This Row],[Profit]]/Derived_Metrics[[#This Row],[Revenue]])</f>
        <v>7.6666666666666675E-2</v>
      </c>
      <c r="T777" t="str">
        <f>IF(Derived_Metrics[[#This Row],[Profit]]&lt;0, "Loss","Profit")</f>
        <v>Profit</v>
      </c>
      <c r="U777" s="5">
        <f>Derived_Metrics[[#This Row],[Selling Price]]*Derived_Metrics[[#This Row],[Quantity]]*Derived_Metrics[[#This Row],[Discount]]</f>
        <v>0</v>
      </c>
      <c r="V777" t="str">
        <f>IF(Derived_Metrics[[#This Row],[Discount]]&gt;0,"Discount Applied","No Discount")</f>
        <v>No Discount</v>
      </c>
      <c r="W777" t="str">
        <f>IF(Derived_Metrics[[#This Row],[Discount]]&gt;0.3,"High Discount","Low Discount")</f>
        <v>Low Discount</v>
      </c>
      <c r="X777" s="13">
        <f>SUMIFS(Derived_Metrics[Customer_Revenue_Share],Derived_Metrics[Customee_ Revenue _Rank],"&lt;="&amp;Derived_Metrics[[#This Row],[Customee_ Revenue _Rank]])</f>
        <v>0.99939478601491827</v>
      </c>
      <c r="Y777" t="str">
        <f>IF(Derived_Metrics[[#This Row],[Cumulative_Revenue_%]]&lt;=0.8,"Top 80% Revenue","Remaining 20% Revenue")</f>
        <v>Remaining 20% Revenue</v>
      </c>
    </row>
    <row r="778" spans="1:25" x14ac:dyDescent="0.25">
      <c r="A778" t="s">
        <v>3022</v>
      </c>
      <c r="B778" s="1">
        <v>42636</v>
      </c>
      <c r="C778" t="s">
        <v>1227</v>
      </c>
      <c r="D778" s="4">
        <f>SUMIFS(Derived_Metrics[Revenue],Derived_Metrics[Customer ID],Derived_Metrics[[#This Row],[Customer ID]])</f>
        <v>7333.6689999999999</v>
      </c>
      <c r="E778" s="4">
        <f>SUMIFS(Derived_Metrics[Profit],Derived_Metrics[Customer ID],Derived_Metrics[[#This Row],[Customer ID]])</f>
        <v>-110.19239999999999</v>
      </c>
      <c r="F778" s="5">
        <f>_xlfn.PERCENTRANK.INC(Derived_Metrics[Customer Revenue],Derived_Metrics[[#This Row],[Customer Revenue]])</f>
        <v>0.66200000000000003</v>
      </c>
      <c r="G778" s="5" t="str" cm="1">
        <f t="array" ref="G778">_xlfn.IFS(Derived_Metrics[[#This Row],[Customer Revenue Percentile]]&gt;=0.8,"High Value",Derived_Metrics[[#This Row],[Customer Revenue Percentile]]&gt;=0.4,"Medium Value",TRUE,"Low Value")</f>
        <v>Medium Value</v>
      </c>
      <c r="H778" s="12">
        <f>_xlfn.RANK.EQ(Derived_Metrics[[#This Row],[Customer Revenue]],Derived_Metrics[Customer Revenue],0)</f>
        <v>714</v>
      </c>
      <c r="I778" s="15">
        <f>Derived_Metrics[[#This Row],[Customer Revenue]]/SUM(Derived_Metrics[Customer Revenue])</f>
        <v>4.7073411994673321E-4</v>
      </c>
      <c r="J778" t="s">
        <v>2073</v>
      </c>
      <c r="K778" s="5">
        <f>SUMIFS(Derived_Metrics[Revenue],Derived_Metrics[Product ID],Derived_Metrics[[#This Row],[Product ID]])</f>
        <v>13996.261999999999</v>
      </c>
      <c r="L778" s="5">
        <f>SUMIFS(Derived_Metrics[Profit],Derived_Metrics[Product ID],Derived_Metrics[[#This Row],[Product ID]])</f>
        <v>499.33940000000001</v>
      </c>
      <c r="M778" s="5" t="str">
        <f>IF(AND(Derived_Metrics[[#This Row],[Product Revenue]]&gt;AVERAGE(Derived_Metrics[Product Revenue]),Derived_Metrics[[#This Row],[Product Profit]]&lt;0),"high sales Low Profit","Normal")</f>
        <v>Normal</v>
      </c>
      <c r="N778">
        <v>368.97</v>
      </c>
      <c r="O778">
        <v>3</v>
      </c>
      <c r="P778">
        <v>0</v>
      </c>
      <c r="Q778">
        <v>81.173400000000001</v>
      </c>
      <c r="R778">
        <f>Derived_Metrics[[#This Row],[Selling Price]]*Derived_Metrics[[#This Row],[Quantity]]</f>
        <v>1106.9100000000001</v>
      </c>
      <c r="S778" s="2">
        <f>IF(Derived_Metrics[[#This Row],[Revenue]]=0,0,Derived_Metrics[[#This Row],[Profit]]/Derived_Metrics[[#This Row],[Revenue]])</f>
        <v>7.3333333333333334E-2</v>
      </c>
      <c r="T778" t="str">
        <f>IF(Derived_Metrics[[#This Row],[Profit]]&lt;0, "Loss","Profit")</f>
        <v>Profit</v>
      </c>
      <c r="U778" s="5">
        <f>Derived_Metrics[[#This Row],[Selling Price]]*Derived_Metrics[[#This Row],[Quantity]]*Derived_Metrics[[#This Row],[Discount]]</f>
        <v>0</v>
      </c>
      <c r="V778" t="str">
        <f>IF(Derived_Metrics[[#This Row],[Discount]]&gt;0,"Discount Applied","No Discount")</f>
        <v>No Discount</v>
      </c>
      <c r="W778" t="str">
        <f>IF(Derived_Metrics[[#This Row],[Discount]]&gt;0.3,"High Discount","Low Discount")</f>
        <v>Low Discount</v>
      </c>
      <c r="X778" s="13">
        <f>SUMIFS(Derived_Metrics[Customer_Revenue_Share],Derived_Metrics[Customee_ Revenue _Rank],"&lt;="&amp;Derived_Metrics[[#This Row],[Customee_ Revenue _Rank]])</f>
        <v>0.75098906322495806</v>
      </c>
      <c r="Y778" t="str">
        <f>IF(Derived_Metrics[[#This Row],[Cumulative_Revenue_%]]&lt;=0.8,"Top 80% Revenue","Remaining 20% Revenue")</f>
        <v>Top 80% Revenue</v>
      </c>
    </row>
    <row r="779" spans="1:25" x14ac:dyDescent="0.25">
      <c r="A779" t="s">
        <v>3024</v>
      </c>
      <c r="B779" s="1">
        <v>42974</v>
      </c>
      <c r="C779" t="s">
        <v>357</v>
      </c>
      <c r="D779" s="4">
        <f>SUMIFS(Derived_Metrics[Revenue],Derived_Metrics[Customer ID],Derived_Metrics[[#This Row],[Customer ID]])</f>
        <v>7817.3040000000001</v>
      </c>
      <c r="E779" s="4">
        <f>SUMIFS(Derived_Metrics[Profit],Derived_Metrics[Customer ID],Derived_Metrics[[#This Row],[Customer ID]])</f>
        <v>293.90019999999998</v>
      </c>
      <c r="F779" s="5">
        <f>_xlfn.PERCENTRANK.INC(Derived_Metrics[Customer Revenue],Derived_Metrics[[#This Row],[Customer Revenue]])</f>
        <v>0.68500000000000005</v>
      </c>
      <c r="G779" s="5" t="str" cm="1">
        <f t="array" ref="G779">_xlfn.IFS(Derived_Metrics[[#This Row],[Customer Revenue Percentile]]&gt;=0.8,"High Value",Derived_Metrics[[#This Row],[Customer Revenue Percentile]]&gt;=0.4,"Medium Value",TRUE,"Low Value")</f>
        <v>Medium Value</v>
      </c>
      <c r="H779" s="12">
        <f>_xlfn.RANK.EQ(Derived_Metrics[[#This Row],[Customer Revenue]],Derived_Metrics[Customer Revenue],0)</f>
        <v>662</v>
      </c>
      <c r="I779" s="15">
        <f>Derived_Metrics[[#This Row],[Customer Revenue]]/SUM(Derived_Metrics[Customer Revenue])</f>
        <v>5.0177772119195416E-4</v>
      </c>
      <c r="J779" t="s">
        <v>1658</v>
      </c>
      <c r="K779" s="5">
        <f>SUMIFS(Derived_Metrics[Revenue],Derived_Metrics[Product ID],Derived_Metrics[[#This Row],[Product ID]])</f>
        <v>12304.52</v>
      </c>
      <c r="L779" s="5">
        <f>SUMIFS(Derived_Metrics[Profit],Derived_Metrics[Product ID],Derived_Metrics[[#This Row],[Product ID]])</f>
        <v>1260.221</v>
      </c>
      <c r="M779" s="5" t="str">
        <f>IF(AND(Derived_Metrics[[#This Row],[Product Revenue]]&gt;AVERAGE(Derived_Metrics[Product Revenue]),Derived_Metrics[[#This Row],[Product Profit]]&lt;0),"high sales Low Profit","Normal")</f>
        <v>Normal</v>
      </c>
      <c r="N779">
        <v>198.46</v>
      </c>
      <c r="O779">
        <v>2</v>
      </c>
      <c r="P779">
        <v>0</v>
      </c>
      <c r="Q779">
        <v>99.23</v>
      </c>
      <c r="R779">
        <f>Derived_Metrics[[#This Row],[Selling Price]]*Derived_Metrics[[#This Row],[Quantity]]</f>
        <v>396.92</v>
      </c>
      <c r="S779" s="2">
        <f>IF(Derived_Metrics[[#This Row],[Revenue]]=0,0,Derived_Metrics[[#This Row],[Profit]]/Derived_Metrics[[#This Row],[Revenue]])</f>
        <v>0.25</v>
      </c>
      <c r="T779" t="str">
        <f>IF(Derived_Metrics[[#This Row],[Profit]]&lt;0, "Loss","Profit")</f>
        <v>Profit</v>
      </c>
      <c r="U779" s="5">
        <f>Derived_Metrics[[#This Row],[Selling Price]]*Derived_Metrics[[#This Row],[Quantity]]*Derived_Metrics[[#This Row],[Discount]]</f>
        <v>0</v>
      </c>
      <c r="V779" t="str">
        <f>IF(Derived_Metrics[[#This Row],[Discount]]&gt;0,"Discount Applied","No Discount")</f>
        <v>No Discount</v>
      </c>
      <c r="W779" t="str">
        <f>IF(Derived_Metrics[[#This Row],[Discount]]&gt;0.3,"High Discount","Low Discount")</f>
        <v>Low Discount</v>
      </c>
      <c r="X779" s="13">
        <f>SUMIFS(Derived_Metrics[Customer_Revenue_Share],Derived_Metrics[Customee_ Revenue _Rank],"&lt;="&amp;Derived_Metrics[[#This Row],[Customee_ Revenue _Rank]])</f>
        <v>0.72666510954331109</v>
      </c>
      <c r="Y779" t="str">
        <f>IF(Derived_Metrics[[#This Row],[Cumulative_Revenue_%]]&lt;=0.8,"Top 80% Revenue","Remaining 20% Revenue")</f>
        <v>Top 80% Revenue</v>
      </c>
    </row>
    <row r="780" spans="1:25" x14ac:dyDescent="0.25">
      <c r="A780" t="s">
        <v>3024</v>
      </c>
      <c r="B780" s="1">
        <v>42974</v>
      </c>
      <c r="C780" t="s">
        <v>357</v>
      </c>
      <c r="D780" s="4">
        <f>SUMIFS(Derived_Metrics[Revenue],Derived_Metrics[Customer ID],Derived_Metrics[[#This Row],[Customer ID]])</f>
        <v>7817.3040000000001</v>
      </c>
      <c r="E780" s="4">
        <f>SUMIFS(Derived_Metrics[Profit],Derived_Metrics[Customer ID],Derived_Metrics[[#This Row],[Customer ID]])</f>
        <v>293.90019999999998</v>
      </c>
      <c r="F780" s="5">
        <f>_xlfn.PERCENTRANK.INC(Derived_Metrics[Customer Revenue],Derived_Metrics[[#This Row],[Customer Revenue]])</f>
        <v>0.68500000000000005</v>
      </c>
      <c r="G780" s="5" t="str" cm="1">
        <f t="array" ref="G780">_xlfn.IFS(Derived_Metrics[[#This Row],[Customer Revenue Percentile]]&gt;=0.8,"High Value",Derived_Metrics[[#This Row],[Customer Revenue Percentile]]&gt;=0.4,"Medium Value",TRUE,"Low Value")</f>
        <v>Medium Value</v>
      </c>
      <c r="H780" s="12">
        <f>_xlfn.RANK.EQ(Derived_Metrics[[#This Row],[Customer Revenue]],Derived_Metrics[Customer Revenue],0)</f>
        <v>662</v>
      </c>
      <c r="I780" s="15">
        <f>Derived_Metrics[[#This Row],[Customer Revenue]]/SUM(Derived_Metrics[Customer Revenue])</f>
        <v>5.0177772119195416E-4</v>
      </c>
      <c r="J780" t="s">
        <v>508</v>
      </c>
      <c r="K780" s="5">
        <f>SUMIFS(Derived_Metrics[Revenue],Derived_Metrics[Product ID],Derived_Metrics[[#This Row],[Product ID]])</f>
        <v>7973.4450000000006</v>
      </c>
      <c r="L780" s="5">
        <f>SUMIFS(Derived_Metrics[Profit],Derived_Metrics[Product ID],Derived_Metrics[[#This Row],[Product ID]])</f>
        <v>117.059</v>
      </c>
      <c r="M780" s="5" t="str">
        <f>IF(AND(Derived_Metrics[[#This Row],[Product Revenue]]&gt;AVERAGE(Derived_Metrics[Product Revenue]),Derived_Metrics[[#This Row],[Product Profit]]&lt;0),"high sales Low Profit","Normal")</f>
        <v>Normal</v>
      </c>
      <c r="N780">
        <v>230.28</v>
      </c>
      <c r="O780">
        <v>3</v>
      </c>
      <c r="P780">
        <v>0.2</v>
      </c>
      <c r="Q780">
        <v>23.027999999999999</v>
      </c>
      <c r="R780">
        <f>Derived_Metrics[[#This Row],[Selling Price]]*Derived_Metrics[[#This Row],[Quantity]]</f>
        <v>690.84</v>
      </c>
      <c r="S780" s="2">
        <f>IF(Derived_Metrics[[#This Row],[Revenue]]=0,0,Derived_Metrics[[#This Row],[Profit]]/Derived_Metrics[[#This Row],[Revenue]])</f>
        <v>3.3333333333333333E-2</v>
      </c>
      <c r="T780" t="str">
        <f>IF(Derived_Metrics[[#This Row],[Profit]]&lt;0, "Loss","Profit")</f>
        <v>Profit</v>
      </c>
      <c r="U780" s="5">
        <f>Derived_Metrics[[#This Row],[Selling Price]]*Derived_Metrics[[#This Row],[Quantity]]*Derived_Metrics[[#This Row],[Discount]]</f>
        <v>138.16800000000001</v>
      </c>
      <c r="V780" t="str">
        <f>IF(Derived_Metrics[[#This Row],[Discount]]&gt;0,"Discount Applied","No Discount")</f>
        <v>Discount Applied</v>
      </c>
      <c r="W780" t="str">
        <f>IF(Derived_Metrics[[#This Row],[Discount]]&gt;0.3,"High Discount","Low Discount")</f>
        <v>Low Discount</v>
      </c>
      <c r="X780" s="13">
        <f>SUMIFS(Derived_Metrics[Customer_Revenue_Share],Derived_Metrics[Customee_ Revenue _Rank],"&lt;="&amp;Derived_Metrics[[#This Row],[Customee_ Revenue _Rank]])</f>
        <v>0.72666510954331109</v>
      </c>
      <c r="Y780" t="str">
        <f>IF(Derived_Metrics[[#This Row],[Cumulative_Revenue_%]]&lt;=0.8,"Top 80% Revenue","Remaining 20% Revenue")</f>
        <v>Top 80% Revenue</v>
      </c>
    </row>
    <row r="781" spans="1:25" x14ac:dyDescent="0.25">
      <c r="A781" t="s">
        <v>3026</v>
      </c>
      <c r="B781" s="1">
        <v>42432</v>
      </c>
      <c r="C781" t="s">
        <v>2736</v>
      </c>
      <c r="D781" s="4">
        <f>SUMIFS(Derived_Metrics[Revenue],Derived_Metrics[Customer ID],Derived_Metrics[[#This Row],[Customer ID]])</f>
        <v>6425.0739999999996</v>
      </c>
      <c r="E781" s="4">
        <f>SUMIFS(Derived_Metrics[Profit],Derived_Metrics[Customer ID],Derived_Metrics[[#This Row],[Customer ID]])</f>
        <v>-27.839200000000002</v>
      </c>
      <c r="F781" s="5">
        <f>_xlfn.PERCENTRANK.INC(Derived_Metrics[Customer Revenue],Derived_Metrics[[#This Row],[Customer Revenue]])</f>
        <v>0.621</v>
      </c>
      <c r="G781" s="5" t="str" cm="1">
        <f t="array" ref="G781">_xlfn.IFS(Derived_Metrics[[#This Row],[Customer Revenue Percentile]]&gt;=0.8,"High Value",Derived_Metrics[[#This Row],[Customer Revenue Percentile]]&gt;=0.4,"Medium Value",TRUE,"Low Value")</f>
        <v>Medium Value</v>
      </c>
      <c r="H781" s="12">
        <f>_xlfn.RANK.EQ(Derived_Metrics[[#This Row],[Customer Revenue]],Derived_Metrics[Customer Revenue],0)</f>
        <v>800</v>
      </c>
      <c r="I781" s="15">
        <f>Derived_Metrics[[#This Row],[Customer Revenue]]/SUM(Derived_Metrics[Customer Revenue])</f>
        <v>4.1241315295013133E-4</v>
      </c>
      <c r="J781" t="s">
        <v>3028</v>
      </c>
      <c r="K781" s="5">
        <f>SUMIFS(Derived_Metrics[Revenue],Derived_Metrics[Product ID],Derived_Metrics[[#This Row],[Product ID]])</f>
        <v>31358.904000000002</v>
      </c>
      <c r="L781" s="5">
        <f>SUMIFS(Derived_Metrics[Profit],Derived_Metrics[Product ID],Derived_Metrics[[#This Row],[Product ID]])</f>
        <v>342.88739999999996</v>
      </c>
      <c r="M781" s="5" t="str">
        <f>IF(AND(Derived_Metrics[[#This Row],[Product Revenue]]&gt;AVERAGE(Derived_Metrics[Product Revenue]),Derived_Metrics[[#This Row],[Product Profit]]&lt;0),"high sales Low Profit","Normal")</f>
        <v>Normal</v>
      </c>
      <c r="N781">
        <v>563.42999999999995</v>
      </c>
      <c r="O781">
        <v>5</v>
      </c>
      <c r="P781">
        <v>0.3</v>
      </c>
      <c r="Q781">
        <v>-56.343000000000004</v>
      </c>
      <c r="R781">
        <f>Derived_Metrics[[#This Row],[Selling Price]]*Derived_Metrics[[#This Row],[Quantity]]</f>
        <v>2817.1499999999996</v>
      </c>
      <c r="S781" s="2">
        <f>IF(Derived_Metrics[[#This Row],[Revenue]]=0,0,Derived_Metrics[[#This Row],[Profit]]/Derived_Metrics[[#This Row],[Revenue]])</f>
        <v>-2.0000000000000004E-2</v>
      </c>
      <c r="T781" t="str">
        <f>IF(Derived_Metrics[[#This Row],[Profit]]&lt;0, "Loss","Profit")</f>
        <v>Loss</v>
      </c>
      <c r="U781" s="5">
        <f>Derived_Metrics[[#This Row],[Selling Price]]*Derived_Metrics[[#This Row],[Quantity]]*Derived_Metrics[[#This Row],[Discount]]</f>
        <v>845.14499999999987</v>
      </c>
      <c r="V781" t="str">
        <f>IF(Derived_Metrics[[#This Row],[Discount]]&gt;0,"Discount Applied","No Discount")</f>
        <v>Discount Applied</v>
      </c>
      <c r="W781" t="str">
        <f>IF(Derived_Metrics[[#This Row],[Discount]]&gt;0.3,"High Discount","Low Discount")</f>
        <v>Low Discount</v>
      </c>
      <c r="X781" s="13">
        <f>SUMIFS(Derived_Metrics[Customer_Revenue_Share],Derived_Metrics[Customee_ Revenue _Rank],"&lt;="&amp;Derived_Metrics[[#This Row],[Customee_ Revenue _Rank]])</f>
        <v>0.78901070601479639</v>
      </c>
      <c r="Y781" t="str">
        <f>IF(Derived_Metrics[[#This Row],[Cumulative_Revenue_%]]&lt;=0.8,"Top 80% Revenue","Remaining 20% Revenue")</f>
        <v>Top 80% Revenue</v>
      </c>
    </row>
    <row r="782" spans="1:25" x14ac:dyDescent="0.25">
      <c r="A782" t="s">
        <v>3030</v>
      </c>
      <c r="B782" s="1">
        <v>42265</v>
      </c>
      <c r="C782" t="s">
        <v>1265</v>
      </c>
      <c r="D782" s="4">
        <f>SUMIFS(Derived_Metrics[Revenue],Derived_Metrics[Customer ID],Derived_Metrics[[#This Row],[Customer ID]])</f>
        <v>3394.5139999999997</v>
      </c>
      <c r="E782" s="4">
        <f>SUMIFS(Derived_Metrics[Profit],Derived_Metrics[Customer ID],Derived_Metrics[[#This Row],[Customer ID]])</f>
        <v>-14.599099999999984</v>
      </c>
      <c r="F782" s="5">
        <f>_xlfn.PERCENTRANK.INC(Derived_Metrics[Customer Revenue],Derived_Metrics[[#This Row],[Customer Revenue]])</f>
        <v>0.42799999999999999</v>
      </c>
      <c r="G782" s="5" t="str" cm="1">
        <f t="array" ref="G782">_xlfn.IFS(Derived_Metrics[[#This Row],[Customer Revenue Percentile]]&gt;=0.8,"High Value",Derived_Metrics[[#This Row],[Customer Revenue Percentile]]&gt;=0.4,"Medium Value",TRUE,"Low Value")</f>
        <v>Medium Value</v>
      </c>
      <c r="H782" s="12">
        <f>_xlfn.RANK.EQ(Derived_Metrics[[#This Row],[Customer Revenue]],Derived_Metrics[Customer Revenue],0)</f>
        <v>1205</v>
      </c>
      <c r="I782" s="15">
        <f>Derived_Metrics[[#This Row],[Customer Revenue]]/SUM(Derived_Metrics[Customer Revenue])</f>
        <v>2.1788733039858563E-4</v>
      </c>
      <c r="J782" t="s">
        <v>1756</v>
      </c>
      <c r="K782" s="5">
        <f>SUMIFS(Derived_Metrics[Revenue],Derived_Metrics[Product ID],Derived_Metrics[[#This Row],[Product ID]])</f>
        <v>1529.8799999999997</v>
      </c>
      <c r="L782" s="5">
        <f>SUMIFS(Derived_Metrics[Profit],Derived_Metrics[Product ID],Derived_Metrics[[#This Row],[Product ID]])</f>
        <v>108.092</v>
      </c>
      <c r="M782" s="5" t="str">
        <f>IF(AND(Derived_Metrics[[#This Row],[Product Revenue]]&gt;AVERAGE(Derived_Metrics[Product Revenue]),Derived_Metrics[[#This Row],[Product Profit]]&lt;0),"high sales Low Profit","Normal")</f>
        <v>Normal</v>
      </c>
      <c r="N782">
        <v>24.4</v>
      </c>
      <c r="O782">
        <v>2</v>
      </c>
      <c r="P782">
        <v>0</v>
      </c>
      <c r="Q782">
        <v>10.247999999999999</v>
      </c>
      <c r="R782">
        <f>Derived_Metrics[[#This Row],[Selling Price]]*Derived_Metrics[[#This Row],[Quantity]]</f>
        <v>48.8</v>
      </c>
      <c r="S782" s="2">
        <f>IF(Derived_Metrics[[#This Row],[Revenue]]=0,0,Derived_Metrics[[#This Row],[Profit]]/Derived_Metrics[[#This Row],[Revenue]])</f>
        <v>0.21</v>
      </c>
      <c r="T782" t="str">
        <f>IF(Derived_Metrics[[#This Row],[Profit]]&lt;0, "Loss","Profit")</f>
        <v>Profit</v>
      </c>
      <c r="U782" s="5">
        <f>Derived_Metrics[[#This Row],[Selling Price]]*Derived_Metrics[[#This Row],[Quantity]]*Derived_Metrics[[#This Row],[Discount]]</f>
        <v>0</v>
      </c>
      <c r="V782" t="str">
        <f>IF(Derived_Metrics[[#This Row],[Discount]]&gt;0,"Discount Applied","No Discount")</f>
        <v>No Discount</v>
      </c>
      <c r="W782" t="str">
        <f>IF(Derived_Metrics[[#This Row],[Discount]]&gt;0.3,"High Discount","Low Discount")</f>
        <v>Low Discount</v>
      </c>
      <c r="X782" s="13">
        <f>SUMIFS(Derived_Metrics[Customer_Revenue_Share],Derived_Metrics[Customee_ Revenue _Rank],"&lt;="&amp;Derived_Metrics[[#This Row],[Customee_ Revenue _Rank]])</f>
        <v>0.91291841005029684</v>
      </c>
      <c r="Y782" t="str">
        <f>IF(Derived_Metrics[[#This Row],[Cumulative_Revenue_%]]&lt;=0.8,"Top 80% Revenue","Remaining 20% Revenue")</f>
        <v>Remaining 20% Revenue</v>
      </c>
    </row>
    <row r="783" spans="1:25" x14ac:dyDescent="0.25">
      <c r="A783" t="s">
        <v>3031</v>
      </c>
      <c r="B783" s="1">
        <v>42595</v>
      </c>
      <c r="C783" t="s">
        <v>2049</v>
      </c>
      <c r="D783" s="4">
        <f>SUMIFS(Derived_Metrics[Revenue],Derived_Metrics[Customer ID],Derived_Metrics[[#This Row],[Customer ID]])</f>
        <v>5428.2139999999999</v>
      </c>
      <c r="E783" s="4">
        <f>SUMIFS(Derived_Metrics[Profit],Derived_Metrics[Customer ID],Derived_Metrics[[#This Row],[Customer ID]])</f>
        <v>315.79300000000006</v>
      </c>
      <c r="F783" s="5">
        <f>_xlfn.PERCENTRANK.INC(Derived_Metrics[Customer Revenue],Derived_Metrics[[#This Row],[Customer Revenue]])</f>
        <v>0.57099999999999995</v>
      </c>
      <c r="G783" s="5" t="str" cm="1">
        <f t="array" ref="G783">_xlfn.IFS(Derived_Metrics[[#This Row],[Customer Revenue Percentile]]&gt;=0.8,"High Value",Derived_Metrics[[#This Row],[Customer Revenue Percentile]]&gt;=0.4,"Medium Value",TRUE,"Low Value")</f>
        <v>Medium Value</v>
      </c>
      <c r="H783" s="12">
        <f>_xlfn.RANK.EQ(Derived_Metrics[[#This Row],[Customer Revenue]],Derived_Metrics[Customer Revenue],0)</f>
        <v>907</v>
      </c>
      <c r="I783" s="15">
        <f>Derived_Metrics[[#This Row],[Customer Revenue]]/SUM(Derived_Metrics[Customer Revenue])</f>
        <v>3.4842662522300048E-4</v>
      </c>
      <c r="J783" t="s">
        <v>604</v>
      </c>
      <c r="K783" s="5">
        <f>SUMIFS(Derived_Metrics[Revenue],Derived_Metrics[Product ID],Derived_Metrics[[#This Row],[Product ID]])</f>
        <v>10688.583000000001</v>
      </c>
      <c r="L783" s="5">
        <f>SUMIFS(Derived_Metrics[Profit],Derived_Metrics[Product ID],Derived_Metrics[[#This Row],[Product ID]])</f>
        <v>-78.637</v>
      </c>
      <c r="M783" s="5" t="str">
        <f>IF(AND(Derived_Metrics[[#This Row],[Product Revenue]]&gt;AVERAGE(Derived_Metrics[Product Revenue]),Derived_Metrics[[#This Row],[Product Profit]]&lt;0),"high sales Low Profit","Normal")</f>
        <v>Normal</v>
      </c>
      <c r="N783">
        <v>241.96</v>
      </c>
      <c r="O783">
        <v>2</v>
      </c>
      <c r="P783">
        <v>0</v>
      </c>
      <c r="Q783">
        <v>24.196000000000002</v>
      </c>
      <c r="R783">
        <f>Derived_Metrics[[#This Row],[Selling Price]]*Derived_Metrics[[#This Row],[Quantity]]</f>
        <v>483.92</v>
      </c>
      <c r="S783" s="2">
        <f>IF(Derived_Metrics[[#This Row],[Revenue]]=0,0,Derived_Metrics[[#This Row],[Profit]]/Derived_Metrics[[#This Row],[Revenue]])</f>
        <v>0.05</v>
      </c>
      <c r="T783" t="str">
        <f>IF(Derived_Metrics[[#This Row],[Profit]]&lt;0, "Loss","Profit")</f>
        <v>Profit</v>
      </c>
      <c r="U783" s="5">
        <f>Derived_Metrics[[#This Row],[Selling Price]]*Derived_Metrics[[#This Row],[Quantity]]*Derived_Metrics[[#This Row],[Discount]]</f>
        <v>0</v>
      </c>
      <c r="V783" t="str">
        <f>IF(Derived_Metrics[[#This Row],[Discount]]&gt;0,"Discount Applied","No Discount")</f>
        <v>No Discount</v>
      </c>
      <c r="W783" t="str">
        <f>IF(Derived_Metrics[[#This Row],[Discount]]&gt;0.3,"High Discount","Low Discount")</f>
        <v>Low Discount</v>
      </c>
      <c r="X783" s="13">
        <f>SUMIFS(Derived_Metrics[Customer_Revenue_Share],Derived_Metrics[Customee_ Revenue _Rank],"&lt;="&amp;Derived_Metrics[[#This Row],[Customee_ Revenue _Rank]])</f>
        <v>0.82960112312888878</v>
      </c>
      <c r="Y783" t="str">
        <f>IF(Derived_Metrics[[#This Row],[Cumulative_Revenue_%]]&lt;=0.8,"Top 80% Revenue","Remaining 20% Revenue")</f>
        <v>Remaining 20% Revenue</v>
      </c>
    </row>
    <row r="784" spans="1:25" x14ac:dyDescent="0.25">
      <c r="A784" t="s">
        <v>3035</v>
      </c>
      <c r="B784" s="1">
        <v>42450</v>
      </c>
      <c r="C784" t="s">
        <v>2674</v>
      </c>
      <c r="D784" s="4">
        <f>SUMIFS(Derived_Metrics[Revenue],Derived_Metrics[Customer ID],Derived_Metrics[[#This Row],[Customer ID]])</f>
        <v>976.024</v>
      </c>
      <c r="E784" s="4">
        <f>SUMIFS(Derived_Metrics[Profit],Derived_Metrics[Customer ID],Derived_Metrics[[#This Row],[Customer ID]])</f>
        <v>29.671600000000002</v>
      </c>
      <c r="F784" s="5">
        <f>_xlfn.PERCENTRANK.INC(Derived_Metrics[Customer Revenue],Derived_Metrics[[#This Row],[Customer Revenue]])</f>
        <v>0.16200000000000001</v>
      </c>
      <c r="G784" s="5" t="str" cm="1">
        <f t="array" ref="G784">_xlfn.IFS(Derived_Metrics[[#This Row],[Customer Revenue Percentile]]&gt;=0.8,"High Value",Derived_Metrics[[#This Row],[Customer Revenue Percentile]]&gt;=0.4,"Medium Value",TRUE,"Low Value")</f>
        <v>Low Value</v>
      </c>
      <c r="H784" s="12">
        <f>_xlfn.RANK.EQ(Derived_Metrics[[#This Row],[Customer Revenue]],Derived_Metrics[Customer Revenue],0)</f>
        <v>1776</v>
      </c>
      <c r="I784" s="15">
        <f>Derived_Metrics[[#This Row],[Customer Revenue]]/SUM(Derived_Metrics[Customer Revenue])</f>
        <v>6.264910492781858E-5</v>
      </c>
      <c r="J784" t="s">
        <v>1860</v>
      </c>
      <c r="K784" s="5">
        <f>SUMIFS(Derived_Metrics[Revenue],Derived_Metrics[Product ID],Derived_Metrics[[#This Row],[Product ID]])</f>
        <v>2569.4759999999997</v>
      </c>
      <c r="L784" s="5">
        <f>SUMIFS(Derived_Metrics[Profit],Derived_Metrics[Product ID],Derived_Metrics[[#This Row],[Product ID]])</f>
        <v>34.070399999999999</v>
      </c>
      <c r="M784" s="5" t="str">
        <f>IF(AND(Derived_Metrics[[#This Row],[Product Revenue]]&gt;AVERAGE(Derived_Metrics[Product Revenue]),Derived_Metrics[[#This Row],[Product Profit]]&lt;0),"high sales Low Profit","Normal")</f>
        <v>Normal</v>
      </c>
      <c r="N784">
        <v>99.372</v>
      </c>
      <c r="O784">
        <v>2</v>
      </c>
      <c r="P784">
        <v>0.3</v>
      </c>
      <c r="Q784">
        <v>-1.4196</v>
      </c>
      <c r="R784">
        <f>Derived_Metrics[[#This Row],[Selling Price]]*Derived_Metrics[[#This Row],[Quantity]]</f>
        <v>198.744</v>
      </c>
      <c r="S784" s="2">
        <f>IF(Derived_Metrics[[#This Row],[Revenue]]=0,0,Derived_Metrics[[#This Row],[Profit]]/Derived_Metrics[[#This Row],[Revenue]])</f>
        <v>-7.1428571428571426E-3</v>
      </c>
      <c r="T784" t="str">
        <f>IF(Derived_Metrics[[#This Row],[Profit]]&lt;0, "Loss","Profit")</f>
        <v>Loss</v>
      </c>
      <c r="U784" s="5">
        <f>Derived_Metrics[[#This Row],[Selling Price]]*Derived_Metrics[[#This Row],[Quantity]]*Derived_Metrics[[#This Row],[Discount]]</f>
        <v>59.623199999999997</v>
      </c>
      <c r="V784" t="str">
        <f>IF(Derived_Metrics[[#This Row],[Discount]]&gt;0,"Discount Applied","No Discount")</f>
        <v>Discount Applied</v>
      </c>
      <c r="W784" t="str">
        <f>IF(Derived_Metrics[[#This Row],[Discount]]&gt;0.3,"High Discount","Low Discount")</f>
        <v>Low Discount</v>
      </c>
      <c r="X784" s="13">
        <f>SUMIFS(Derived_Metrics[Customer_Revenue_Share],Derived_Metrics[Customee_ Revenue _Rank],"&lt;="&amp;Derived_Metrics[[#This Row],[Customee_ Revenue _Rank]])</f>
        <v>0.98978781377230185</v>
      </c>
      <c r="Y784" t="str">
        <f>IF(Derived_Metrics[[#This Row],[Cumulative_Revenue_%]]&lt;=0.8,"Top 80% Revenue","Remaining 20% Revenue")</f>
        <v>Remaining 20% Revenue</v>
      </c>
    </row>
    <row r="785" spans="1:25" x14ac:dyDescent="0.25">
      <c r="A785" t="s">
        <v>3036</v>
      </c>
      <c r="B785" s="1">
        <v>41989</v>
      </c>
      <c r="C785" t="s">
        <v>3037</v>
      </c>
      <c r="D785" s="4">
        <f>SUMIFS(Derived_Metrics[Revenue],Derived_Metrics[Customer ID],Derived_Metrics[[#This Row],[Customer ID]])</f>
        <v>9444.1679999999997</v>
      </c>
      <c r="E785" s="4">
        <f>SUMIFS(Derived_Metrics[Profit],Derived_Metrics[Customer ID],Derived_Metrics[[#This Row],[Customer ID]])</f>
        <v>135.74880000000002</v>
      </c>
      <c r="F785" s="5">
        <f>_xlfn.PERCENTRANK.INC(Derived_Metrics[Customer Revenue],Derived_Metrics[[#This Row],[Customer Revenue]])</f>
        <v>0.72099999999999997</v>
      </c>
      <c r="G785" s="5" t="str" cm="1">
        <f t="array" ref="G785">_xlfn.IFS(Derived_Metrics[[#This Row],[Customer Revenue Percentile]]&gt;=0.8,"High Value",Derived_Metrics[[#This Row],[Customer Revenue Percentile]]&gt;=0.4,"Medium Value",TRUE,"Low Value")</f>
        <v>Medium Value</v>
      </c>
      <c r="H785" s="12">
        <f>_xlfn.RANK.EQ(Derived_Metrics[[#This Row],[Customer Revenue]],Derived_Metrics[Customer Revenue],0)</f>
        <v>590</v>
      </c>
      <c r="I785" s="15">
        <f>Derived_Metrics[[#This Row],[Customer Revenue]]/SUM(Derived_Metrics[Customer Revenue])</f>
        <v>6.0620299499596986E-4</v>
      </c>
      <c r="J785" t="s">
        <v>1816</v>
      </c>
      <c r="K785" s="5">
        <f>SUMIFS(Derived_Metrics[Revenue],Derived_Metrics[Product ID],Derived_Metrics[[#This Row],[Product ID]])</f>
        <v>36300.817999999992</v>
      </c>
      <c r="L785" s="5">
        <f>SUMIFS(Derived_Metrics[Profit],Derived_Metrics[Product ID],Derived_Metrics[[#This Row],[Product ID]])</f>
        <v>833.59519999999998</v>
      </c>
      <c r="M785" s="5" t="str">
        <f>IF(AND(Derived_Metrics[[#This Row],[Product Revenue]]&gt;AVERAGE(Derived_Metrics[Product Revenue]),Derived_Metrics[[#This Row],[Product Profit]]&lt;0),"high sales Low Profit","Normal")</f>
        <v>Normal</v>
      </c>
      <c r="N785">
        <v>1013.832</v>
      </c>
      <c r="O785">
        <v>9</v>
      </c>
      <c r="P785">
        <v>0.2</v>
      </c>
      <c r="Q785">
        <v>101.3832</v>
      </c>
      <c r="R785">
        <f>Derived_Metrics[[#This Row],[Selling Price]]*Derived_Metrics[[#This Row],[Quantity]]</f>
        <v>9124.4879999999994</v>
      </c>
      <c r="S785" s="2">
        <f>IF(Derived_Metrics[[#This Row],[Revenue]]=0,0,Derived_Metrics[[#This Row],[Profit]]/Derived_Metrics[[#This Row],[Revenue]])</f>
        <v>1.1111111111111112E-2</v>
      </c>
      <c r="T785" t="str">
        <f>IF(Derived_Metrics[[#This Row],[Profit]]&lt;0, "Loss","Profit")</f>
        <v>Profit</v>
      </c>
      <c r="U785" s="5">
        <f>Derived_Metrics[[#This Row],[Selling Price]]*Derived_Metrics[[#This Row],[Quantity]]*Derived_Metrics[[#This Row],[Discount]]</f>
        <v>1824.8976</v>
      </c>
      <c r="V785" t="str">
        <f>IF(Derived_Metrics[[#This Row],[Discount]]&gt;0,"Discount Applied","No Discount")</f>
        <v>Discount Applied</v>
      </c>
      <c r="W785" t="str">
        <f>IF(Derived_Metrics[[#This Row],[Discount]]&gt;0.3,"High Discount","Low Discount")</f>
        <v>Low Discount</v>
      </c>
      <c r="X785" s="13">
        <f>SUMIFS(Derived_Metrics[Customer_Revenue_Share],Derived_Metrics[Customee_ Revenue _Rank],"&lt;="&amp;Derived_Metrics[[#This Row],[Customee_ Revenue _Rank]])</f>
        <v>0.68475035372778548</v>
      </c>
      <c r="Y785" t="str">
        <f>IF(Derived_Metrics[[#This Row],[Cumulative_Revenue_%]]&lt;=0.8,"Top 80% Revenue","Remaining 20% Revenue")</f>
        <v>Top 80% Revenue</v>
      </c>
    </row>
    <row r="786" spans="1:25" x14ac:dyDescent="0.25">
      <c r="A786" t="s">
        <v>3039</v>
      </c>
      <c r="B786" s="1">
        <v>42721</v>
      </c>
      <c r="C786" t="s">
        <v>3042</v>
      </c>
      <c r="D786" s="4">
        <f>SUMIFS(Derived_Metrics[Revenue],Derived_Metrics[Customer ID],Derived_Metrics[[#This Row],[Customer ID]])</f>
        <v>12021.119999999999</v>
      </c>
      <c r="E786" s="4">
        <f>SUMIFS(Derived_Metrics[Profit],Derived_Metrics[Customer ID],Derived_Metrics[[#This Row],[Customer ID]])</f>
        <v>-325.572</v>
      </c>
      <c r="F786" s="5">
        <f>_xlfn.PERCENTRANK.INC(Derived_Metrics[Customer Revenue],Derived_Metrics[[#This Row],[Customer Revenue]])</f>
        <v>0.82699999999999996</v>
      </c>
      <c r="G786" s="5" t="str" cm="1">
        <f t="array" ref="G786">_xlfn.IFS(Derived_Metrics[[#This Row],[Customer Revenue Percentile]]&gt;=0.8,"High Value",Derived_Metrics[[#This Row],[Customer Revenue Percentile]]&gt;=0.4,"Medium Value",TRUE,"Low Value")</f>
        <v>High Value</v>
      </c>
      <c r="H786" s="12">
        <f>_xlfn.RANK.EQ(Derived_Metrics[[#This Row],[Customer Revenue]],Derived_Metrics[Customer Revenue],0)</f>
        <v>367</v>
      </c>
      <c r="I786" s="15">
        <f>Derived_Metrics[[#This Row],[Customer Revenue]]/SUM(Derived_Metrics[Customer Revenue])</f>
        <v>7.7161259172919762E-4</v>
      </c>
      <c r="J786" t="s">
        <v>686</v>
      </c>
      <c r="K786" s="5">
        <f>SUMIFS(Derived_Metrics[Revenue],Derived_Metrics[Product ID],Derived_Metrics[[#This Row],[Product ID]])</f>
        <v>25920.539999999997</v>
      </c>
      <c r="L786" s="5">
        <f>SUMIFS(Derived_Metrics[Profit],Derived_Metrics[Product ID],Derived_Metrics[[#This Row],[Product ID]])</f>
        <v>-964.19399999999996</v>
      </c>
      <c r="M786" s="5" t="str">
        <f>IF(AND(Derived_Metrics[[#This Row],[Product Revenue]]&gt;AVERAGE(Derived_Metrics[Product Revenue]),Derived_Metrics[[#This Row],[Product Profit]]&lt;0),"high sales Low Profit","Normal")</f>
        <v>high sales Low Profit</v>
      </c>
      <c r="N786">
        <v>2003.52</v>
      </c>
      <c r="O786">
        <v>6</v>
      </c>
      <c r="P786">
        <v>0.2</v>
      </c>
      <c r="Q786">
        <v>-325.572</v>
      </c>
      <c r="R786">
        <f>Derived_Metrics[[#This Row],[Selling Price]]*Derived_Metrics[[#This Row],[Quantity]]</f>
        <v>12021.119999999999</v>
      </c>
      <c r="S786" s="2">
        <f>IF(Derived_Metrics[[#This Row],[Revenue]]=0,0,Derived_Metrics[[#This Row],[Profit]]/Derived_Metrics[[#This Row],[Revenue]])</f>
        <v>-2.7083333333333334E-2</v>
      </c>
      <c r="T786" t="str">
        <f>IF(Derived_Metrics[[#This Row],[Profit]]&lt;0, "Loss","Profit")</f>
        <v>Loss</v>
      </c>
      <c r="U786" s="5">
        <f>Derived_Metrics[[#This Row],[Selling Price]]*Derived_Metrics[[#This Row],[Quantity]]*Derived_Metrics[[#This Row],[Discount]]</f>
        <v>2404.2239999999997</v>
      </c>
      <c r="V786" t="str">
        <f>IF(Derived_Metrics[[#This Row],[Discount]]&gt;0,"Discount Applied","No Discount")</f>
        <v>Discount Applied</v>
      </c>
      <c r="W786" t="str">
        <f>IF(Derived_Metrics[[#This Row],[Discount]]&gt;0.3,"High Discount","Low Discount")</f>
        <v>Low Discount</v>
      </c>
      <c r="X786" s="13">
        <f>SUMIFS(Derived_Metrics[Customer_Revenue_Share],Derived_Metrics[Customee_ Revenue _Rank],"&lt;="&amp;Derived_Metrics[[#This Row],[Customee_ Revenue _Rank]])</f>
        <v>0.53224323690150011</v>
      </c>
      <c r="Y786" t="str">
        <f>IF(Derived_Metrics[[#This Row],[Cumulative_Revenue_%]]&lt;=0.8,"Top 80% Revenue","Remaining 20% Revenue")</f>
        <v>Top 80% Revenue</v>
      </c>
    </row>
    <row r="787" spans="1:25" x14ac:dyDescent="0.25">
      <c r="A787" t="s">
        <v>3044</v>
      </c>
      <c r="B787" s="1">
        <v>42068</v>
      </c>
      <c r="C787" t="s">
        <v>2647</v>
      </c>
      <c r="D787" s="4">
        <f>SUMIFS(Derived_Metrics[Revenue],Derived_Metrics[Customer ID],Derived_Metrics[[#This Row],[Customer ID]])</f>
        <v>4150.04</v>
      </c>
      <c r="E787" s="4">
        <f>SUMIFS(Derived_Metrics[Profit],Derived_Metrics[Customer ID],Derived_Metrics[[#This Row],[Customer ID]])</f>
        <v>122.6664</v>
      </c>
      <c r="F787" s="5">
        <f>_xlfn.PERCENTRANK.INC(Derived_Metrics[Customer Revenue],Derived_Metrics[[#This Row],[Customer Revenue]])</f>
        <v>0.49399999999999999</v>
      </c>
      <c r="G787" s="5" t="str" cm="1">
        <f t="array" ref="G787">_xlfn.IFS(Derived_Metrics[[#This Row],[Customer Revenue Percentile]]&gt;=0.8,"High Value",Derived_Metrics[[#This Row],[Customer Revenue Percentile]]&gt;=0.4,"Medium Value",TRUE,"Low Value")</f>
        <v>Medium Value</v>
      </c>
      <c r="H787" s="12">
        <f>_xlfn.RANK.EQ(Derived_Metrics[[#This Row],[Customer Revenue]],Derived_Metrics[Customer Revenue],0)</f>
        <v>1070</v>
      </c>
      <c r="I787" s="15">
        <f>Derived_Metrics[[#This Row],[Customer Revenue]]/SUM(Derived_Metrics[Customer Revenue])</f>
        <v>2.6638309243896076E-4</v>
      </c>
      <c r="J787" t="s">
        <v>2194</v>
      </c>
      <c r="K787" s="5">
        <f>SUMIFS(Derived_Metrics[Revenue],Derived_Metrics[Product ID],Derived_Metrics[[#This Row],[Product ID]])</f>
        <v>10587.491999999998</v>
      </c>
      <c r="L787" s="5">
        <f>SUMIFS(Derived_Metrics[Profit],Derived_Metrics[Product ID],Derived_Metrics[[#This Row],[Product ID]])</f>
        <v>-173.12879999999998</v>
      </c>
      <c r="M787" s="5" t="str">
        <f>IF(AND(Derived_Metrics[[#This Row],[Product Revenue]]&gt;AVERAGE(Derived_Metrics[Product Revenue]),Derived_Metrics[[#This Row],[Product Profit]]&lt;0),"high sales Low Profit","Normal")</f>
        <v>Normal</v>
      </c>
      <c r="N787">
        <v>665.88</v>
      </c>
      <c r="O787">
        <v>6</v>
      </c>
      <c r="P787">
        <v>0</v>
      </c>
      <c r="Q787">
        <v>106.5408</v>
      </c>
      <c r="R787">
        <f>Derived_Metrics[[#This Row],[Selling Price]]*Derived_Metrics[[#This Row],[Quantity]]</f>
        <v>3995.2799999999997</v>
      </c>
      <c r="S787" s="2">
        <f>IF(Derived_Metrics[[#This Row],[Revenue]]=0,0,Derived_Metrics[[#This Row],[Profit]]/Derived_Metrics[[#This Row],[Revenue]])</f>
        <v>2.6666666666666668E-2</v>
      </c>
      <c r="T787" t="str">
        <f>IF(Derived_Metrics[[#This Row],[Profit]]&lt;0, "Loss","Profit")</f>
        <v>Profit</v>
      </c>
      <c r="U787" s="5">
        <f>Derived_Metrics[[#This Row],[Selling Price]]*Derived_Metrics[[#This Row],[Quantity]]*Derived_Metrics[[#This Row],[Discount]]</f>
        <v>0</v>
      </c>
      <c r="V787" t="str">
        <f>IF(Derived_Metrics[[#This Row],[Discount]]&gt;0,"Discount Applied","No Discount")</f>
        <v>No Discount</v>
      </c>
      <c r="W787" t="str">
        <f>IF(Derived_Metrics[[#This Row],[Discount]]&gt;0.3,"High Discount","Low Discount")</f>
        <v>Low Discount</v>
      </c>
      <c r="X787" s="13">
        <f>SUMIFS(Derived_Metrics[Customer_Revenue_Share],Derived_Metrics[Customee_ Revenue _Rank],"&lt;="&amp;Derived_Metrics[[#This Row],[Customee_ Revenue _Rank]])</f>
        <v>0.87942741935536461</v>
      </c>
      <c r="Y787" t="str">
        <f>IF(Derived_Metrics[[#This Row],[Cumulative_Revenue_%]]&lt;=0.8,"Top 80% Revenue","Remaining 20% Revenue")</f>
        <v>Remaining 20% Revenue</v>
      </c>
    </row>
    <row r="788" spans="1:25" x14ac:dyDescent="0.25">
      <c r="A788" t="s">
        <v>3046</v>
      </c>
      <c r="B788" s="1">
        <v>41666</v>
      </c>
      <c r="C788" t="s">
        <v>3048</v>
      </c>
      <c r="D788" s="4">
        <f>SUMIFS(Derived_Metrics[Revenue],Derived_Metrics[Customer ID],Derived_Metrics[[#This Row],[Customer ID]])</f>
        <v>1623.192</v>
      </c>
      <c r="E788" s="4">
        <f>SUMIFS(Derived_Metrics[Profit],Derived_Metrics[Customer ID],Derived_Metrics[[#This Row],[Customer ID]])</f>
        <v>-108.6378</v>
      </c>
      <c r="F788" s="5">
        <f>_xlfn.PERCENTRANK.INC(Derived_Metrics[Customer Revenue],Derived_Metrics[[#This Row],[Customer Revenue]])</f>
        <v>0.23200000000000001</v>
      </c>
      <c r="G788" s="5" t="str" cm="1">
        <f t="array" ref="G788">_xlfn.IFS(Derived_Metrics[[#This Row],[Customer Revenue Percentile]]&gt;=0.8,"High Value",Derived_Metrics[[#This Row],[Customer Revenue Percentile]]&gt;=0.4,"Medium Value",TRUE,"Low Value")</f>
        <v>Low Value</v>
      </c>
      <c r="H788" s="12">
        <f>_xlfn.RANK.EQ(Derived_Metrics[[#This Row],[Customer Revenue]],Derived_Metrics[Customer Revenue],0)</f>
        <v>1626</v>
      </c>
      <c r="I788" s="15">
        <f>Derived_Metrics[[#This Row],[Customer Revenue]]/SUM(Derived_Metrics[Customer Revenue])</f>
        <v>1.0418957518052394E-4</v>
      </c>
      <c r="J788" t="s">
        <v>3050</v>
      </c>
      <c r="K788" s="5">
        <f>SUMIFS(Derived_Metrics[Revenue],Derived_Metrics[Product ID],Derived_Metrics[[#This Row],[Product ID]])</f>
        <v>2899.875</v>
      </c>
      <c r="L788" s="5">
        <f>SUMIFS(Derived_Metrics[Profit],Derived_Metrics[Product ID],Derived_Metrics[[#This Row],[Product ID]])</f>
        <v>-357.97500000000002</v>
      </c>
      <c r="M788" s="5" t="str">
        <f>IF(AND(Derived_Metrics[[#This Row],[Product Revenue]]&gt;AVERAGE(Derived_Metrics[Product Revenue]),Derived_Metrics[[#This Row],[Product Profit]]&lt;0),"high sales Low Profit","Normal")</f>
        <v>Normal</v>
      </c>
      <c r="N788">
        <v>333</v>
      </c>
      <c r="O788">
        <v>3</v>
      </c>
      <c r="P788">
        <v>0.2</v>
      </c>
      <c r="Q788">
        <v>-16.649999999999999</v>
      </c>
      <c r="R788">
        <f>Derived_Metrics[[#This Row],[Selling Price]]*Derived_Metrics[[#This Row],[Quantity]]</f>
        <v>999</v>
      </c>
      <c r="S788" s="2">
        <f>IF(Derived_Metrics[[#This Row],[Revenue]]=0,0,Derived_Metrics[[#This Row],[Profit]]/Derived_Metrics[[#This Row],[Revenue]])</f>
        <v>-1.6666666666666666E-2</v>
      </c>
      <c r="T788" t="str">
        <f>IF(Derived_Metrics[[#This Row],[Profit]]&lt;0, "Loss","Profit")</f>
        <v>Loss</v>
      </c>
      <c r="U788" s="5">
        <f>Derived_Metrics[[#This Row],[Selling Price]]*Derived_Metrics[[#This Row],[Quantity]]*Derived_Metrics[[#This Row],[Discount]]</f>
        <v>199.8</v>
      </c>
      <c r="V788" t="str">
        <f>IF(Derived_Metrics[[#This Row],[Discount]]&gt;0,"Discount Applied","No Discount")</f>
        <v>Discount Applied</v>
      </c>
      <c r="W788" t="str">
        <f>IF(Derived_Metrics[[#This Row],[Discount]]&gt;0.3,"High Discount","Low Discount")</f>
        <v>Low Discount</v>
      </c>
      <c r="X788" s="13">
        <f>SUMIFS(Derived_Metrics[Customer_Revenue_Share],Derived_Metrics[Customee_ Revenue _Rank],"&lt;="&amp;Derived_Metrics[[#This Row],[Customee_ Revenue _Rank]])</f>
        <v>0.97774483141310109</v>
      </c>
      <c r="Y788" t="str">
        <f>IF(Derived_Metrics[[#This Row],[Cumulative_Revenue_%]]&lt;=0.8,"Top 80% Revenue","Remaining 20% Revenue")</f>
        <v>Remaining 20% Revenue</v>
      </c>
    </row>
    <row r="789" spans="1:25" x14ac:dyDescent="0.25">
      <c r="A789" t="s">
        <v>3052</v>
      </c>
      <c r="B789" s="1">
        <v>42836</v>
      </c>
      <c r="C789" t="s">
        <v>380</v>
      </c>
      <c r="D789" s="4">
        <f>SUMIFS(Derived_Metrics[Revenue],Derived_Metrics[Customer ID],Derived_Metrics[[#This Row],[Customer ID]])</f>
        <v>12395.672</v>
      </c>
      <c r="E789" s="4">
        <f>SUMIFS(Derived_Metrics[Profit],Derived_Metrics[Customer ID],Derived_Metrics[[#This Row],[Customer ID]])</f>
        <v>-242.6018</v>
      </c>
      <c r="F789" s="5">
        <f>_xlfn.PERCENTRANK.INC(Derived_Metrics[Customer Revenue],Derived_Metrics[[#This Row],[Customer Revenue]])</f>
        <v>0.83299999999999996</v>
      </c>
      <c r="G789" s="5" t="str" cm="1">
        <f t="array" ref="G789">_xlfn.IFS(Derived_Metrics[[#This Row],[Customer Revenue Percentile]]&gt;=0.8,"High Value",Derived_Metrics[[#This Row],[Customer Revenue Percentile]]&gt;=0.4,"Medium Value",TRUE,"Low Value")</f>
        <v>High Value</v>
      </c>
      <c r="H789" s="12">
        <f>_xlfn.RANK.EQ(Derived_Metrics[[#This Row],[Customer Revenue]],Derived_Metrics[Customer Revenue],0)</f>
        <v>346</v>
      </c>
      <c r="I789" s="15">
        <f>Derived_Metrics[[#This Row],[Customer Revenue]]/SUM(Derived_Metrics[Customer Revenue])</f>
        <v>7.9565436482998656E-4</v>
      </c>
      <c r="J789" t="s">
        <v>446</v>
      </c>
      <c r="K789" s="5">
        <f>SUMIFS(Derived_Metrics[Revenue],Derived_Metrics[Product ID],Derived_Metrics[[#This Row],[Product ID]])</f>
        <v>26915.649999999998</v>
      </c>
      <c r="L789" s="5">
        <f>SUMIFS(Derived_Metrics[Profit],Derived_Metrics[Product ID],Derived_Metrics[[#This Row],[Product ID]])</f>
        <v>-238.60359999999997</v>
      </c>
      <c r="M789" s="5" t="str">
        <f>IF(AND(Derived_Metrics[[#This Row],[Product Revenue]]&gt;AVERAGE(Derived_Metrics[Product Revenue]),Derived_Metrics[[#This Row],[Product Profit]]&lt;0),"high sales Low Profit","Normal")</f>
        <v>high sales Low Profit</v>
      </c>
      <c r="N789">
        <v>523.76400000000001</v>
      </c>
      <c r="O789">
        <v>3</v>
      </c>
      <c r="P789">
        <v>0.4</v>
      </c>
      <c r="Q789">
        <v>-192.04679999999999</v>
      </c>
      <c r="R789">
        <f>Derived_Metrics[[#This Row],[Selling Price]]*Derived_Metrics[[#This Row],[Quantity]]</f>
        <v>1571.2919999999999</v>
      </c>
      <c r="S789" s="2">
        <f>IF(Derived_Metrics[[#This Row],[Revenue]]=0,0,Derived_Metrics[[#This Row],[Profit]]/Derived_Metrics[[#This Row],[Revenue]])</f>
        <v>-0.12222222222222222</v>
      </c>
      <c r="T789" t="str">
        <f>IF(Derived_Metrics[[#This Row],[Profit]]&lt;0, "Loss","Profit")</f>
        <v>Loss</v>
      </c>
      <c r="U789" s="5">
        <f>Derived_Metrics[[#This Row],[Selling Price]]*Derived_Metrics[[#This Row],[Quantity]]*Derived_Metrics[[#This Row],[Discount]]</f>
        <v>628.51679999999999</v>
      </c>
      <c r="V789" t="str">
        <f>IF(Derived_Metrics[[#This Row],[Discount]]&gt;0,"Discount Applied","No Discount")</f>
        <v>Discount Applied</v>
      </c>
      <c r="W789" t="str">
        <f>IF(Derived_Metrics[[#This Row],[Discount]]&gt;0.3,"High Discount","Low Discount")</f>
        <v>High Discount</v>
      </c>
      <c r="X789" s="13">
        <f>SUMIFS(Derived_Metrics[Customer_Revenue_Share],Derived_Metrics[Customee_ Revenue _Rank],"&lt;="&amp;Derived_Metrics[[#This Row],[Customee_ Revenue _Rank]])</f>
        <v>0.52208610359465157</v>
      </c>
      <c r="Y789" t="str">
        <f>IF(Derived_Metrics[[#This Row],[Cumulative_Revenue_%]]&lt;=0.8,"Top 80% Revenue","Remaining 20% Revenue")</f>
        <v>Top 80% Revenue</v>
      </c>
    </row>
    <row r="790" spans="1:25" x14ac:dyDescent="0.25">
      <c r="A790" t="s">
        <v>3054</v>
      </c>
      <c r="B790" s="1">
        <v>42657</v>
      </c>
      <c r="C790" t="s">
        <v>3056</v>
      </c>
      <c r="D790" s="4">
        <f>SUMIFS(Derived_Metrics[Revenue],Derived_Metrics[Customer ID],Derived_Metrics[[#This Row],[Customer ID]])</f>
        <v>675.76599999999996</v>
      </c>
      <c r="E790" s="4">
        <f>SUMIFS(Derived_Metrics[Profit],Derived_Metrics[Customer ID],Derived_Metrics[[#This Row],[Customer ID]])</f>
        <v>-36.140599999999999</v>
      </c>
      <c r="F790" s="5">
        <f>_xlfn.PERCENTRANK.INC(Derived_Metrics[Customer Revenue],Derived_Metrics[[#This Row],[Customer Revenue]])</f>
        <v>0.11600000000000001</v>
      </c>
      <c r="G790" s="5" t="str" cm="1">
        <f t="array" ref="G790">_xlfn.IFS(Derived_Metrics[[#This Row],[Customer Revenue Percentile]]&gt;=0.8,"High Value",Derived_Metrics[[#This Row],[Customer Revenue Percentile]]&gt;=0.4,"Medium Value",TRUE,"Low Value")</f>
        <v>Low Value</v>
      </c>
      <c r="H790" s="12">
        <f>_xlfn.RANK.EQ(Derived_Metrics[[#This Row],[Customer Revenue]],Derived_Metrics[Customer Revenue],0)</f>
        <v>1874</v>
      </c>
      <c r="I790" s="15">
        <f>Derived_Metrics[[#This Row],[Customer Revenue]]/SUM(Derived_Metrics[Customer Revenue])</f>
        <v>4.3376120915727734E-5</v>
      </c>
      <c r="J790" t="s">
        <v>3058</v>
      </c>
      <c r="K790" s="5">
        <f>SUMIFS(Derived_Metrics[Revenue],Derived_Metrics[Product ID],Derived_Metrics[[#This Row],[Product ID]])</f>
        <v>2244.2000000000003</v>
      </c>
      <c r="L790" s="5">
        <f>SUMIFS(Derived_Metrics[Profit],Derived_Metrics[Product ID],Derived_Metrics[[#This Row],[Product ID]])</f>
        <v>151.32320000000001</v>
      </c>
      <c r="M790" s="5" t="str">
        <f>IF(AND(Derived_Metrics[[#This Row],[Product Revenue]]&gt;AVERAGE(Derived_Metrics[Product Revenue]),Derived_Metrics[[#This Row],[Product Profit]]&lt;0),"high sales Low Profit","Normal")</f>
        <v>Normal</v>
      </c>
      <c r="N790">
        <v>102.592</v>
      </c>
      <c r="O790">
        <v>1</v>
      </c>
      <c r="P790">
        <v>0.2</v>
      </c>
      <c r="Q790">
        <v>10.2592</v>
      </c>
      <c r="R790">
        <f>Derived_Metrics[[#This Row],[Selling Price]]*Derived_Metrics[[#This Row],[Quantity]]</f>
        <v>102.592</v>
      </c>
      <c r="S790" s="2">
        <f>IF(Derived_Metrics[[#This Row],[Revenue]]=0,0,Derived_Metrics[[#This Row],[Profit]]/Derived_Metrics[[#This Row],[Revenue]])</f>
        <v>0.1</v>
      </c>
      <c r="T790" t="str">
        <f>IF(Derived_Metrics[[#This Row],[Profit]]&lt;0, "Loss","Profit")</f>
        <v>Profit</v>
      </c>
      <c r="U790" s="5">
        <f>Derived_Metrics[[#This Row],[Selling Price]]*Derived_Metrics[[#This Row],[Quantity]]*Derived_Metrics[[#This Row],[Discount]]</f>
        <v>20.5184</v>
      </c>
      <c r="V790" t="str">
        <f>IF(Derived_Metrics[[#This Row],[Discount]]&gt;0,"Discount Applied","No Discount")</f>
        <v>Discount Applied</v>
      </c>
      <c r="W790" t="str">
        <f>IF(Derived_Metrics[[#This Row],[Discount]]&gt;0.3,"High Discount","Low Discount")</f>
        <v>Low Discount</v>
      </c>
      <c r="X790" s="13">
        <f>SUMIFS(Derived_Metrics[Customer_Revenue_Share],Derived_Metrics[Customee_ Revenue _Rank],"&lt;="&amp;Derived_Metrics[[#This Row],[Customee_ Revenue _Rank]])</f>
        <v>0.99505151677125347</v>
      </c>
      <c r="Y790" t="str">
        <f>IF(Derived_Metrics[[#This Row],[Cumulative_Revenue_%]]&lt;=0.8,"Top 80% Revenue","Remaining 20% Revenue")</f>
        <v>Remaining 20% Revenue</v>
      </c>
    </row>
    <row r="791" spans="1:25" x14ac:dyDescent="0.25">
      <c r="A791" t="s">
        <v>3060</v>
      </c>
      <c r="B791" s="1">
        <v>42349</v>
      </c>
      <c r="C791" t="s">
        <v>3061</v>
      </c>
      <c r="D791" s="4">
        <f>SUMIFS(Derived_Metrics[Revenue],Derived_Metrics[Customer ID],Derived_Metrics[[#This Row],[Customer ID]])</f>
        <v>32318.768000000004</v>
      </c>
      <c r="E791" s="4">
        <f>SUMIFS(Derived_Metrics[Profit],Derived_Metrics[Customer ID],Derived_Metrics[[#This Row],[Customer ID]])</f>
        <v>336.22959999999995</v>
      </c>
      <c r="F791" s="5">
        <f>_xlfn.PERCENTRANK.INC(Derived_Metrics[Customer Revenue],Derived_Metrics[[#This Row],[Customer Revenue]])</f>
        <v>0.97199999999999998</v>
      </c>
      <c r="G791" s="5" t="str" cm="1">
        <f t="array" ref="G791">_xlfn.IFS(Derived_Metrics[[#This Row],[Customer Revenue Percentile]]&gt;=0.8,"High Value",Derived_Metrics[[#This Row],[Customer Revenue Percentile]]&gt;=0.4,"Medium Value",TRUE,"Low Value")</f>
        <v>High Value</v>
      </c>
      <c r="H791" s="12">
        <f>_xlfn.RANK.EQ(Derived_Metrics[[#This Row],[Customer Revenue]],Derived_Metrics[Customer Revenue],0)</f>
        <v>54</v>
      </c>
      <c r="I791" s="15">
        <f>Derived_Metrics[[#This Row],[Customer Revenue]]/SUM(Derived_Metrics[Customer Revenue])</f>
        <v>2.0744796107163609E-3</v>
      </c>
      <c r="J791" t="s">
        <v>3063</v>
      </c>
      <c r="K791" s="5">
        <f>SUMIFS(Derived_Metrics[Revenue],Derived_Metrics[Product ID],Derived_Metrics[[#This Row],[Product ID]])</f>
        <v>16045.05</v>
      </c>
      <c r="L791" s="5">
        <f>SUMIFS(Derived_Metrics[Profit],Derived_Metrics[Product ID],Derived_Metrics[[#This Row],[Product ID]])</f>
        <v>-491.17499999999995</v>
      </c>
      <c r="M791" s="5" t="str">
        <f>IF(AND(Derived_Metrics[[#This Row],[Product Revenue]]&gt;AVERAGE(Derived_Metrics[Product Revenue]),Derived_Metrics[[#This Row],[Product Profit]]&lt;0),"high sales Low Profit","Normal")</f>
        <v>high sales Low Profit</v>
      </c>
      <c r="N791">
        <v>523.91999999999996</v>
      </c>
      <c r="O791">
        <v>5</v>
      </c>
      <c r="P791">
        <v>0.2</v>
      </c>
      <c r="Q791">
        <v>-72.039000000000001</v>
      </c>
      <c r="R791">
        <f>Derived_Metrics[[#This Row],[Selling Price]]*Derived_Metrics[[#This Row],[Quantity]]</f>
        <v>2619.6</v>
      </c>
      <c r="S791" s="2">
        <f>IF(Derived_Metrics[[#This Row],[Revenue]]=0,0,Derived_Metrics[[#This Row],[Profit]]/Derived_Metrics[[#This Row],[Revenue]])</f>
        <v>-2.75E-2</v>
      </c>
      <c r="T791" t="str">
        <f>IF(Derived_Metrics[[#This Row],[Profit]]&lt;0, "Loss","Profit")</f>
        <v>Loss</v>
      </c>
      <c r="U791" s="5">
        <f>Derived_Metrics[[#This Row],[Selling Price]]*Derived_Metrics[[#This Row],[Quantity]]*Derived_Metrics[[#This Row],[Discount]]</f>
        <v>523.91999999999996</v>
      </c>
      <c r="V791" t="str">
        <f>IF(Derived_Metrics[[#This Row],[Discount]]&gt;0,"Discount Applied","No Discount")</f>
        <v>Discount Applied</v>
      </c>
      <c r="W791" t="str">
        <f>IF(Derived_Metrics[[#This Row],[Discount]]&gt;0.3,"High Discount","Low Discount")</f>
        <v>Low Discount</v>
      </c>
      <c r="X791" s="13">
        <f>SUMIFS(Derived_Metrics[Customer_Revenue_Share],Derived_Metrics[Customee_ Revenue _Rank],"&lt;="&amp;Derived_Metrics[[#This Row],[Customee_ Revenue _Rank]])</f>
        <v>0.16228249633875558</v>
      </c>
      <c r="Y791" t="str">
        <f>IF(Derived_Metrics[[#This Row],[Cumulative_Revenue_%]]&lt;=0.8,"Top 80% Revenue","Remaining 20% Revenue")</f>
        <v>Top 80% Revenue</v>
      </c>
    </row>
    <row r="792" spans="1:25" x14ac:dyDescent="0.25">
      <c r="A792" t="s">
        <v>3060</v>
      </c>
      <c r="B792" s="1">
        <v>42349</v>
      </c>
      <c r="C792" t="s">
        <v>3061</v>
      </c>
      <c r="D792" s="4">
        <f>SUMIFS(Derived_Metrics[Revenue],Derived_Metrics[Customer ID],Derived_Metrics[[#This Row],[Customer ID]])</f>
        <v>32318.768000000004</v>
      </c>
      <c r="E792" s="4">
        <f>SUMIFS(Derived_Metrics[Profit],Derived_Metrics[Customer ID],Derived_Metrics[[#This Row],[Customer ID]])</f>
        <v>336.22959999999995</v>
      </c>
      <c r="F792" s="5">
        <f>_xlfn.PERCENTRANK.INC(Derived_Metrics[Customer Revenue],Derived_Metrics[[#This Row],[Customer Revenue]])</f>
        <v>0.97199999999999998</v>
      </c>
      <c r="G792" s="5" t="str" cm="1">
        <f t="array" ref="G792">_xlfn.IFS(Derived_Metrics[[#This Row],[Customer Revenue Percentile]]&gt;=0.8,"High Value",Derived_Metrics[[#This Row],[Customer Revenue Percentile]]&gt;=0.4,"Medium Value",TRUE,"Low Value")</f>
        <v>High Value</v>
      </c>
      <c r="H792" s="12">
        <f>_xlfn.RANK.EQ(Derived_Metrics[[#This Row],[Customer Revenue]],Derived_Metrics[Customer Revenue],0)</f>
        <v>54</v>
      </c>
      <c r="I792" s="15">
        <f>Derived_Metrics[[#This Row],[Customer Revenue]]/SUM(Derived_Metrics[Customer Revenue])</f>
        <v>2.0744796107163609E-3</v>
      </c>
      <c r="J792" t="s">
        <v>321</v>
      </c>
      <c r="K792" s="5">
        <f>SUMIFS(Derived_Metrics[Revenue],Derived_Metrics[Product ID],Derived_Metrics[[#This Row],[Product ID]])</f>
        <v>18881.989000000001</v>
      </c>
      <c r="L792" s="5">
        <f>SUMIFS(Derived_Metrics[Profit],Derived_Metrics[Product ID],Derived_Metrics[[#This Row],[Product ID]])</f>
        <v>283.74739999999997</v>
      </c>
      <c r="M792" s="5" t="str">
        <f>IF(AND(Derived_Metrics[[#This Row],[Product Revenue]]&gt;AVERAGE(Derived_Metrics[Product Revenue]),Derived_Metrics[[#This Row],[Product Profit]]&lt;0),"high sales Low Profit","Normal")</f>
        <v>Normal</v>
      </c>
      <c r="N792">
        <v>146.136</v>
      </c>
      <c r="O792">
        <v>3</v>
      </c>
      <c r="P792">
        <v>0.2</v>
      </c>
      <c r="Q792">
        <v>16.440300000000001</v>
      </c>
      <c r="R792">
        <f>Derived_Metrics[[#This Row],[Selling Price]]*Derived_Metrics[[#This Row],[Quantity]]</f>
        <v>438.40800000000002</v>
      </c>
      <c r="S792" s="2">
        <f>IF(Derived_Metrics[[#This Row],[Revenue]]=0,0,Derived_Metrics[[#This Row],[Profit]]/Derived_Metrics[[#This Row],[Revenue]])</f>
        <v>3.7499999999999999E-2</v>
      </c>
      <c r="T792" t="str">
        <f>IF(Derived_Metrics[[#This Row],[Profit]]&lt;0, "Loss","Profit")</f>
        <v>Profit</v>
      </c>
      <c r="U792" s="5">
        <f>Derived_Metrics[[#This Row],[Selling Price]]*Derived_Metrics[[#This Row],[Quantity]]*Derived_Metrics[[#This Row],[Discount]]</f>
        <v>87.681600000000003</v>
      </c>
      <c r="V792" t="str">
        <f>IF(Derived_Metrics[[#This Row],[Discount]]&gt;0,"Discount Applied","No Discount")</f>
        <v>Discount Applied</v>
      </c>
      <c r="W792" t="str">
        <f>IF(Derived_Metrics[[#This Row],[Discount]]&gt;0.3,"High Discount","Low Discount")</f>
        <v>Low Discount</v>
      </c>
      <c r="X792" s="13">
        <f>SUMIFS(Derived_Metrics[Customer_Revenue_Share],Derived_Metrics[Customee_ Revenue _Rank],"&lt;="&amp;Derived_Metrics[[#This Row],[Customee_ Revenue _Rank]])</f>
        <v>0.16228249633875558</v>
      </c>
      <c r="Y792" t="str">
        <f>IF(Derived_Metrics[[#This Row],[Cumulative_Revenue_%]]&lt;=0.8,"Top 80% Revenue","Remaining 20% Revenue")</f>
        <v>Top 80% Revenue</v>
      </c>
    </row>
    <row r="793" spans="1:25" x14ac:dyDescent="0.25">
      <c r="A793" t="s">
        <v>3065</v>
      </c>
      <c r="B793" s="1">
        <v>42262</v>
      </c>
      <c r="C793" t="s">
        <v>2652</v>
      </c>
      <c r="D793" s="4">
        <f>SUMIFS(Derived_Metrics[Revenue],Derived_Metrics[Customer ID],Derived_Metrics[[#This Row],[Customer ID]])</f>
        <v>9783.6919999999991</v>
      </c>
      <c r="E793" s="4">
        <f>SUMIFS(Derived_Metrics[Profit],Derived_Metrics[Customer ID],Derived_Metrics[[#This Row],[Customer ID]])</f>
        <v>600.27639999999997</v>
      </c>
      <c r="F793" s="5">
        <f>_xlfn.PERCENTRANK.INC(Derived_Metrics[Customer Revenue],Derived_Metrics[[#This Row],[Customer Revenue]])</f>
        <v>0.73399999999999999</v>
      </c>
      <c r="G793" s="5" t="str" cm="1">
        <f t="array" ref="G793">_xlfn.IFS(Derived_Metrics[[#This Row],[Customer Revenue Percentile]]&gt;=0.8,"High Value",Derived_Metrics[[#This Row],[Customer Revenue Percentile]]&gt;=0.4,"Medium Value",TRUE,"Low Value")</f>
        <v>Medium Value</v>
      </c>
      <c r="H793" s="12">
        <f>_xlfn.RANK.EQ(Derived_Metrics[[#This Row],[Customer Revenue]],Derived_Metrics[Customer Revenue],0)</f>
        <v>559</v>
      </c>
      <c r="I793" s="15">
        <f>Derived_Metrics[[#This Row],[Customer Revenue]]/SUM(Derived_Metrics[Customer Revenue])</f>
        <v>6.2799638809031251E-4</v>
      </c>
      <c r="J793" t="s">
        <v>2355</v>
      </c>
      <c r="K793" s="5">
        <f>SUMIFS(Derived_Metrics[Revenue],Derived_Metrics[Product ID],Derived_Metrics[[#This Row],[Product ID]])</f>
        <v>35566.925999999999</v>
      </c>
      <c r="L793" s="5">
        <f>SUMIFS(Derived_Metrics[Profit],Derived_Metrics[Product ID],Derived_Metrics[[#This Row],[Product ID]])</f>
        <v>461.12700000000007</v>
      </c>
      <c r="M793" s="5" t="str">
        <f>IF(AND(Derived_Metrics[[#This Row],[Product Revenue]]&gt;AVERAGE(Derived_Metrics[Product Revenue]),Derived_Metrics[[#This Row],[Product Profit]]&lt;0),"high sales Low Profit","Normal")</f>
        <v>Normal</v>
      </c>
      <c r="N793">
        <v>801.96</v>
      </c>
      <c r="O793">
        <v>2</v>
      </c>
      <c r="P793">
        <v>0</v>
      </c>
      <c r="Q793">
        <v>200.49</v>
      </c>
      <c r="R793">
        <f>Derived_Metrics[[#This Row],[Selling Price]]*Derived_Metrics[[#This Row],[Quantity]]</f>
        <v>1603.92</v>
      </c>
      <c r="S793" s="2">
        <f>IF(Derived_Metrics[[#This Row],[Revenue]]=0,0,Derived_Metrics[[#This Row],[Profit]]/Derived_Metrics[[#This Row],[Revenue]])</f>
        <v>0.125</v>
      </c>
      <c r="T793" t="str">
        <f>IF(Derived_Metrics[[#This Row],[Profit]]&lt;0, "Loss","Profit")</f>
        <v>Profit</v>
      </c>
      <c r="U793" s="5">
        <f>Derived_Metrics[[#This Row],[Selling Price]]*Derived_Metrics[[#This Row],[Quantity]]*Derived_Metrics[[#This Row],[Discount]]</f>
        <v>0</v>
      </c>
      <c r="V793" t="str">
        <f>IF(Derived_Metrics[[#This Row],[Discount]]&gt;0,"Discount Applied","No Discount")</f>
        <v>No Discount</v>
      </c>
      <c r="W793" t="str">
        <f>IF(Derived_Metrics[[#This Row],[Discount]]&gt;0.3,"High Discount","Low Discount")</f>
        <v>Low Discount</v>
      </c>
      <c r="X793" s="13">
        <f>SUMIFS(Derived_Metrics[Customer_Revenue_Share],Derived_Metrics[Customee_ Revenue _Rank],"&lt;="&amp;Derived_Metrics[[#This Row],[Customee_ Revenue _Rank]])</f>
        <v>0.6681290249318893</v>
      </c>
      <c r="Y793" t="str">
        <f>IF(Derived_Metrics[[#This Row],[Cumulative_Revenue_%]]&lt;=0.8,"Top 80% Revenue","Remaining 20% Revenue")</f>
        <v>Top 80% Revenue</v>
      </c>
    </row>
    <row r="794" spans="1:25" x14ac:dyDescent="0.25">
      <c r="A794" t="s">
        <v>3065</v>
      </c>
      <c r="B794" s="1">
        <v>42262</v>
      </c>
      <c r="C794" t="s">
        <v>2652</v>
      </c>
      <c r="D794" s="4">
        <f>SUMIFS(Derived_Metrics[Revenue],Derived_Metrics[Customer ID],Derived_Metrics[[#This Row],[Customer ID]])</f>
        <v>9783.6919999999991</v>
      </c>
      <c r="E794" s="4">
        <f>SUMIFS(Derived_Metrics[Profit],Derived_Metrics[Customer ID],Derived_Metrics[[#This Row],[Customer ID]])</f>
        <v>600.27639999999997</v>
      </c>
      <c r="F794" s="5">
        <f>_xlfn.PERCENTRANK.INC(Derived_Metrics[Customer Revenue],Derived_Metrics[[#This Row],[Customer Revenue]])</f>
        <v>0.73399999999999999</v>
      </c>
      <c r="G794" s="5" t="str" cm="1">
        <f t="array" ref="G794">_xlfn.IFS(Derived_Metrics[[#This Row],[Customer Revenue Percentile]]&gt;=0.8,"High Value",Derived_Metrics[[#This Row],[Customer Revenue Percentile]]&gt;=0.4,"Medium Value",TRUE,"Low Value")</f>
        <v>Medium Value</v>
      </c>
      <c r="H794" s="12">
        <f>_xlfn.RANK.EQ(Derived_Metrics[[#This Row],[Customer Revenue]],Derived_Metrics[Customer Revenue],0)</f>
        <v>559</v>
      </c>
      <c r="I794" s="15">
        <f>Derived_Metrics[[#This Row],[Customer Revenue]]/SUM(Derived_Metrics[Customer Revenue])</f>
        <v>6.2799638809031251E-4</v>
      </c>
      <c r="J794" t="s">
        <v>741</v>
      </c>
      <c r="K794" s="5">
        <f>SUMIFS(Derived_Metrics[Revenue],Derived_Metrics[Product ID],Derived_Metrics[[#This Row],[Product ID]])</f>
        <v>16970.152000000002</v>
      </c>
      <c r="L794" s="5">
        <f>SUMIFS(Derived_Metrics[Profit],Derived_Metrics[Product ID],Derived_Metrics[[#This Row],[Product ID]])</f>
        <v>493.70460000000003</v>
      </c>
      <c r="M794" s="5" t="str">
        <f>IF(AND(Derived_Metrics[[#This Row],[Product Revenue]]&gt;AVERAGE(Derived_Metrics[Product Revenue]),Derived_Metrics[[#This Row],[Product Profit]]&lt;0),"high sales Low Profit","Normal")</f>
        <v>Normal</v>
      </c>
      <c r="N794">
        <v>1056.8599999999999</v>
      </c>
      <c r="O794">
        <v>7</v>
      </c>
      <c r="P794">
        <v>0</v>
      </c>
      <c r="Q794">
        <v>306.48939999999999</v>
      </c>
      <c r="R794">
        <f>Derived_Metrics[[#This Row],[Selling Price]]*Derived_Metrics[[#This Row],[Quantity]]</f>
        <v>7398.0199999999995</v>
      </c>
      <c r="S794" s="2">
        <f>IF(Derived_Metrics[[#This Row],[Revenue]]=0,0,Derived_Metrics[[#This Row],[Profit]]/Derived_Metrics[[#This Row],[Revenue]])</f>
        <v>4.1428571428571433E-2</v>
      </c>
      <c r="T794" t="str">
        <f>IF(Derived_Metrics[[#This Row],[Profit]]&lt;0, "Loss","Profit")</f>
        <v>Profit</v>
      </c>
      <c r="U794" s="5">
        <f>Derived_Metrics[[#This Row],[Selling Price]]*Derived_Metrics[[#This Row],[Quantity]]*Derived_Metrics[[#This Row],[Discount]]</f>
        <v>0</v>
      </c>
      <c r="V794" t="str">
        <f>IF(Derived_Metrics[[#This Row],[Discount]]&gt;0,"Discount Applied","No Discount")</f>
        <v>No Discount</v>
      </c>
      <c r="W794" t="str">
        <f>IF(Derived_Metrics[[#This Row],[Discount]]&gt;0.3,"High Discount","Low Discount")</f>
        <v>Low Discount</v>
      </c>
      <c r="X794" s="13">
        <f>SUMIFS(Derived_Metrics[Customer_Revenue_Share],Derived_Metrics[Customee_ Revenue _Rank],"&lt;="&amp;Derived_Metrics[[#This Row],[Customee_ Revenue _Rank]])</f>
        <v>0.6681290249318893</v>
      </c>
      <c r="Y794" t="str">
        <f>IF(Derived_Metrics[[#This Row],[Cumulative_Revenue_%]]&lt;=0.8,"Top 80% Revenue","Remaining 20% Revenue")</f>
        <v>Top 80% Revenue</v>
      </c>
    </row>
    <row r="795" spans="1:25" x14ac:dyDescent="0.25">
      <c r="A795" t="s">
        <v>3066</v>
      </c>
      <c r="B795" s="1">
        <v>42988</v>
      </c>
      <c r="C795" t="s">
        <v>2561</v>
      </c>
      <c r="D795" s="4">
        <f>SUMIFS(Derived_Metrics[Revenue],Derived_Metrics[Customer ID],Derived_Metrics[[#This Row],[Customer ID]])</f>
        <v>1046.9759999999999</v>
      </c>
      <c r="E795" s="4">
        <f>SUMIFS(Derived_Metrics[Profit],Derived_Metrics[Customer ID],Derived_Metrics[[#This Row],[Customer ID]])</f>
        <v>-2.7275999999999989</v>
      </c>
      <c r="F795" s="5">
        <f>_xlfn.PERCENTRANK.INC(Derived_Metrics[Customer Revenue],Derived_Metrics[[#This Row],[Customer Revenue]])</f>
        <v>0.17499999999999999</v>
      </c>
      <c r="G795" s="5" t="str" cm="1">
        <f t="array" ref="G795">_xlfn.IFS(Derived_Metrics[[#This Row],[Customer Revenue Percentile]]&gt;=0.8,"High Value",Derived_Metrics[[#This Row],[Customer Revenue Percentile]]&gt;=0.4,"Medium Value",TRUE,"Low Value")</f>
        <v>Low Value</v>
      </c>
      <c r="H795" s="12">
        <f>_xlfn.RANK.EQ(Derived_Metrics[[#This Row],[Customer Revenue]],Derived_Metrics[Customer Revenue],0)</f>
        <v>1749</v>
      </c>
      <c r="I795" s="15">
        <f>Derived_Metrics[[#This Row],[Customer Revenue]]/SUM(Derived_Metrics[Customer Revenue])</f>
        <v>6.7203377458861435E-5</v>
      </c>
      <c r="J795" t="s">
        <v>1940</v>
      </c>
      <c r="K795" s="5">
        <f>SUMIFS(Derived_Metrics[Revenue],Derived_Metrics[Product ID],Derived_Metrics[[#This Row],[Product ID]])</f>
        <v>7714.7219999999998</v>
      </c>
      <c r="L795" s="5">
        <f>SUMIFS(Derived_Metrics[Profit],Derived_Metrics[Product ID],Derived_Metrics[[#This Row],[Product ID]])</f>
        <v>-68.1096</v>
      </c>
      <c r="M795" s="5" t="str">
        <f>IF(AND(Derived_Metrics[[#This Row],[Product Revenue]]&gt;AVERAGE(Derived_Metrics[Product Revenue]),Derived_Metrics[[#This Row],[Product Profit]]&lt;0),"high sales Low Profit","Normal")</f>
        <v>Normal</v>
      </c>
      <c r="N795">
        <v>314.35199999999998</v>
      </c>
      <c r="O795">
        <v>3</v>
      </c>
      <c r="P795">
        <v>0.2</v>
      </c>
      <c r="Q795">
        <v>-15.717599999999999</v>
      </c>
      <c r="R795">
        <f>Derived_Metrics[[#This Row],[Selling Price]]*Derived_Metrics[[#This Row],[Quantity]]</f>
        <v>943.05599999999993</v>
      </c>
      <c r="S795" s="2">
        <f>IF(Derived_Metrics[[#This Row],[Revenue]]=0,0,Derived_Metrics[[#This Row],[Profit]]/Derived_Metrics[[#This Row],[Revenue]])</f>
        <v>-1.6666666666666666E-2</v>
      </c>
      <c r="T795" t="str">
        <f>IF(Derived_Metrics[[#This Row],[Profit]]&lt;0, "Loss","Profit")</f>
        <v>Loss</v>
      </c>
      <c r="U795" s="5">
        <f>Derived_Metrics[[#This Row],[Selling Price]]*Derived_Metrics[[#This Row],[Quantity]]*Derived_Metrics[[#This Row],[Discount]]</f>
        <v>188.6112</v>
      </c>
      <c r="V795" t="str">
        <f>IF(Derived_Metrics[[#This Row],[Discount]]&gt;0,"Discount Applied","No Discount")</f>
        <v>Discount Applied</v>
      </c>
      <c r="W795" t="str">
        <f>IF(Derived_Metrics[[#This Row],[Discount]]&gt;0.3,"High Discount","Low Discount")</f>
        <v>Low Discount</v>
      </c>
      <c r="X795" s="13">
        <f>SUMIFS(Derived_Metrics[Customer_Revenue_Share],Derived_Metrics[Customee_ Revenue _Rank],"&lt;="&amp;Derived_Metrics[[#This Row],[Customee_ Revenue _Rank]])</f>
        <v>0.9880536789942469</v>
      </c>
      <c r="Y795" t="str">
        <f>IF(Derived_Metrics[[#This Row],[Cumulative_Revenue_%]]&lt;=0.8,"Top 80% Revenue","Remaining 20% Revenue")</f>
        <v>Remaining 20% Revenue</v>
      </c>
    </row>
    <row r="796" spans="1:25" x14ac:dyDescent="0.25">
      <c r="A796" t="s">
        <v>3067</v>
      </c>
      <c r="B796" s="1">
        <v>42921</v>
      </c>
      <c r="C796" t="s">
        <v>1885</v>
      </c>
      <c r="D796" s="4">
        <f>SUMIFS(Derived_Metrics[Revenue],Derived_Metrics[Customer ID],Derived_Metrics[[#This Row],[Customer ID]])</f>
        <v>10399.469999999999</v>
      </c>
      <c r="E796" s="4">
        <f>SUMIFS(Derived_Metrics[Profit],Derived_Metrics[Customer ID],Derived_Metrics[[#This Row],[Customer ID]])</f>
        <v>677.55890000000011</v>
      </c>
      <c r="F796" s="5">
        <f>_xlfn.PERCENTRANK.INC(Derived_Metrics[Customer Revenue],Derived_Metrics[[#This Row],[Customer Revenue]])</f>
        <v>0.76600000000000001</v>
      </c>
      <c r="G796" s="5" t="str" cm="1">
        <f t="array" ref="G796">_xlfn.IFS(Derived_Metrics[[#This Row],[Customer Revenue Percentile]]&gt;=0.8,"High Value",Derived_Metrics[[#This Row],[Customer Revenue Percentile]]&gt;=0.4,"Medium Value",TRUE,"Low Value")</f>
        <v>Medium Value</v>
      </c>
      <c r="H796" s="12">
        <f>_xlfn.RANK.EQ(Derived_Metrics[[#This Row],[Customer Revenue]],Derived_Metrics[Customer Revenue],0)</f>
        <v>490</v>
      </c>
      <c r="I796" s="15">
        <f>Derived_Metrics[[#This Row],[Customer Revenue]]/SUM(Derived_Metrics[Customer Revenue])</f>
        <v>6.6752199456540152E-4</v>
      </c>
      <c r="J796" t="s">
        <v>414</v>
      </c>
      <c r="K796" s="5">
        <f>SUMIFS(Derived_Metrics[Revenue],Derived_Metrics[Product ID],Derived_Metrics[[#This Row],[Product ID]])</f>
        <v>53299.071000000004</v>
      </c>
      <c r="L796" s="5">
        <f>SUMIFS(Derived_Metrics[Profit],Derived_Metrics[Product ID],Derived_Metrics[[#This Row],[Product ID]])</f>
        <v>1388.6347999999998</v>
      </c>
      <c r="M796" s="5" t="str">
        <f>IF(AND(Derived_Metrics[[#This Row],[Product Revenue]]&gt;AVERAGE(Derived_Metrics[Product Revenue]),Derived_Metrics[[#This Row],[Product Profit]]&lt;0),"high sales Low Profit","Normal")</f>
        <v>Normal</v>
      </c>
      <c r="N796">
        <v>1458.65</v>
      </c>
      <c r="O796">
        <v>5</v>
      </c>
      <c r="P796">
        <v>0</v>
      </c>
      <c r="Q796">
        <v>423.00850000000003</v>
      </c>
      <c r="R796">
        <f>Derived_Metrics[[#This Row],[Selling Price]]*Derived_Metrics[[#This Row],[Quantity]]</f>
        <v>7293.25</v>
      </c>
      <c r="S796" s="2">
        <f>IF(Derived_Metrics[[#This Row],[Revenue]]=0,0,Derived_Metrics[[#This Row],[Profit]]/Derived_Metrics[[#This Row],[Revenue]])</f>
        <v>5.8000000000000003E-2</v>
      </c>
      <c r="T796" t="str">
        <f>IF(Derived_Metrics[[#This Row],[Profit]]&lt;0, "Loss","Profit")</f>
        <v>Profit</v>
      </c>
      <c r="U796" s="5">
        <f>Derived_Metrics[[#This Row],[Selling Price]]*Derived_Metrics[[#This Row],[Quantity]]*Derived_Metrics[[#This Row],[Discount]]</f>
        <v>0</v>
      </c>
      <c r="V796" t="str">
        <f>IF(Derived_Metrics[[#This Row],[Discount]]&gt;0,"Discount Applied","No Discount")</f>
        <v>No Discount</v>
      </c>
      <c r="W796" t="str">
        <f>IF(Derived_Metrics[[#This Row],[Discount]]&gt;0.3,"High Discount","Low Discount")</f>
        <v>Low Discount</v>
      </c>
      <c r="X796" s="13">
        <f>SUMIFS(Derived_Metrics[Customer_Revenue_Share],Derived_Metrics[Customee_ Revenue _Rank],"&lt;="&amp;Derived_Metrics[[#This Row],[Customee_ Revenue _Rank]])</f>
        <v>0.62374055139224605</v>
      </c>
      <c r="Y796" t="str">
        <f>IF(Derived_Metrics[[#This Row],[Cumulative_Revenue_%]]&lt;=0.8,"Top 80% Revenue","Remaining 20% Revenue")</f>
        <v>Top 80% Revenue</v>
      </c>
    </row>
    <row r="797" spans="1:25" x14ac:dyDescent="0.25">
      <c r="A797" t="s">
        <v>3067</v>
      </c>
      <c r="B797" s="1">
        <v>42921</v>
      </c>
      <c r="C797" t="s">
        <v>1885</v>
      </c>
      <c r="D797" s="4">
        <f>SUMIFS(Derived_Metrics[Revenue],Derived_Metrics[Customer ID],Derived_Metrics[[#This Row],[Customer ID]])</f>
        <v>10399.469999999999</v>
      </c>
      <c r="E797" s="4">
        <f>SUMIFS(Derived_Metrics[Profit],Derived_Metrics[Customer ID],Derived_Metrics[[#This Row],[Customer ID]])</f>
        <v>677.55890000000011</v>
      </c>
      <c r="F797" s="5">
        <f>_xlfn.PERCENTRANK.INC(Derived_Metrics[Customer Revenue],Derived_Metrics[[#This Row],[Customer Revenue]])</f>
        <v>0.76600000000000001</v>
      </c>
      <c r="G797" s="5" t="str" cm="1">
        <f t="array" ref="G797">_xlfn.IFS(Derived_Metrics[[#This Row],[Customer Revenue Percentile]]&gt;=0.8,"High Value",Derived_Metrics[[#This Row],[Customer Revenue Percentile]]&gt;=0.4,"Medium Value",TRUE,"Low Value")</f>
        <v>Medium Value</v>
      </c>
      <c r="H797" s="12">
        <f>_xlfn.RANK.EQ(Derived_Metrics[[#This Row],[Customer Revenue]],Derived_Metrics[Customer Revenue],0)</f>
        <v>490</v>
      </c>
      <c r="I797" s="15">
        <f>Derived_Metrics[[#This Row],[Customer Revenue]]/SUM(Derived_Metrics[Customer Revenue])</f>
        <v>6.6752199456540152E-4</v>
      </c>
      <c r="J797" t="s">
        <v>2377</v>
      </c>
      <c r="K797" s="5">
        <f>SUMIFS(Derived_Metrics[Revenue],Derived_Metrics[Product ID],Derived_Metrics[[#This Row],[Product ID]])</f>
        <v>676.65599999999995</v>
      </c>
      <c r="L797" s="5">
        <f>SUMIFS(Derived_Metrics[Profit],Derived_Metrics[Product ID],Derived_Metrics[[#This Row],[Product ID]])</f>
        <v>14.918400000000002</v>
      </c>
      <c r="M797" s="5" t="str">
        <f>IF(AND(Derived_Metrics[[#This Row],[Product Revenue]]&gt;AVERAGE(Derived_Metrics[Product Revenue]),Derived_Metrics[[#This Row],[Product Profit]]&lt;0),"high sales Low Profit","Normal")</f>
        <v>Normal</v>
      </c>
      <c r="N797">
        <v>26.64</v>
      </c>
      <c r="O797">
        <v>1</v>
      </c>
      <c r="P797">
        <v>0</v>
      </c>
      <c r="Q797">
        <v>7.4592000000000001</v>
      </c>
      <c r="R797">
        <f>Derived_Metrics[[#This Row],[Selling Price]]*Derived_Metrics[[#This Row],[Quantity]]</f>
        <v>26.64</v>
      </c>
      <c r="S797" s="2">
        <f>IF(Derived_Metrics[[#This Row],[Revenue]]=0,0,Derived_Metrics[[#This Row],[Profit]]/Derived_Metrics[[#This Row],[Revenue]])</f>
        <v>0.27999999999999997</v>
      </c>
      <c r="T797" t="str">
        <f>IF(Derived_Metrics[[#This Row],[Profit]]&lt;0, "Loss","Profit")</f>
        <v>Profit</v>
      </c>
      <c r="U797" s="5">
        <f>Derived_Metrics[[#This Row],[Selling Price]]*Derived_Metrics[[#This Row],[Quantity]]*Derived_Metrics[[#This Row],[Discount]]</f>
        <v>0</v>
      </c>
      <c r="V797" t="str">
        <f>IF(Derived_Metrics[[#This Row],[Discount]]&gt;0,"Discount Applied","No Discount")</f>
        <v>No Discount</v>
      </c>
      <c r="W797" t="str">
        <f>IF(Derived_Metrics[[#This Row],[Discount]]&gt;0.3,"High Discount","Low Discount")</f>
        <v>Low Discount</v>
      </c>
      <c r="X797" s="13">
        <f>SUMIFS(Derived_Metrics[Customer_Revenue_Share],Derived_Metrics[Customee_ Revenue _Rank],"&lt;="&amp;Derived_Metrics[[#This Row],[Customee_ Revenue _Rank]])</f>
        <v>0.62374055139224605</v>
      </c>
      <c r="Y797" t="str">
        <f>IF(Derived_Metrics[[#This Row],[Cumulative_Revenue_%]]&lt;=0.8,"Top 80% Revenue","Remaining 20% Revenue")</f>
        <v>Top 80% Revenue</v>
      </c>
    </row>
    <row r="798" spans="1:25" x14ac:dyDescent="0.25">
      <c r="A798" t="s">
        <v>3067</v>
      </c>
      <c r="B798" s="1">
        <v>42921</v>
      </c>
      <c r="C798" t="s">
        <v>1885</v>
      </c>
      <c r="D798" s="4">
        <f>SUMIFS(Derived_Metrics[Revenue],Derived_Metrics[Customer ID],Derived_Metrics[[#This Row],[Customer ID]])</f>
        <v>10399.469999999999</v>
      </c>
      <c r="E798" s="4">
        <f>SUMIFS(Derived_Metrics[Profit],Derived_Metrics[Customer ID],Derived_Metrics[[#This Row],[Customer ID]])</f>
        <v>677.55890000000011</v>
      </c>
      <c r="F798" s="5">
        <f>_xlfn.PERCENTRANK.INC(Derived_Metrics[Customer Revenue],Derived_Metrics[[#This Row],[Customer Revenue]])</f>
        <v>0.76600000000000001</v>
      </c>
      <c r="G798" s="5" t="str" cm="1">
        <f t="array" ref="G798">_xlfn.IFS(Derived_Metrics[[#This Row],[Customer Revenue Percentile]]&gt;=0.8,"High Value",Derived_Metrics[[#This Row],[Customer Revenue Percentile]]&gt;=0.4,"Medium Value",TRUE,"Low Value")</f>
        <v>Medium Value</v>
      </c>
      <c r="H798" s="12">
        <f>_xlfn.RANK.EQ(Derived_Metrics[[#This Row],[Customer Revenue]],Derived_Metrics[Customer Revenue],0)</f>
        <v>490</v>
      </c>
      <c r="I798" s="15">
        <f>Derived_Metrics[[#This Row],[Customer Revenue]]/SUM(Derived_Metrics[Customer Revenue])</f>
        <v>6.6752199456540152E-4</v>
      </c>
      <c r="J798" t="s">
        <v>651</v>
      </c>
      <c r="K798" s="5">
        <f>SUMIFS(Derived_Metrics[Revenue],Derived_Metrics[Product ID],Derived_Metrics[[#This Row],[Product ID]])</f>
        <v>28298.079999999998</v>
      </c>
      <c r="L798" s="5">
        <f>SUMIFS(Derived_Metrics[Profit],Derived_Metrics[Product ID],Derived_Metrics[[#This Row],[Product ID]])</f>
        <v>870.16000000000008</v>
      </c>
      <c r="M798" s="5" t="str">
        <f>IF(AND(Derived_Metrics[[#This Row],[Product Revenue]]&gt;AVERAGE(Derived_Metrics[Product Revenue]),Derived_Metrics[[#This Row],[Product Profit]]&lt;0),"high sales Low Profit","Normal")</f>
        <v>Normal</v>
      </c>
      <c r="N798">
        <v>476.8</v>
      </c>
      <c r="O798">
        <v>2</v>
      </c>
      <c r="P798">
        <v>0</v>
      </c>
      <c r="Q798">
        <v>119.2</v>
      </c>
      <c r="R798">
        <f>Derived_Metrics[[#This Row],[Selling Price]]*Derived_Metrics[[#This Row],[Quantity]]</f>
        <v>953.6</v>
      </c>
      <c r="S798" s="2">
        <f>IF(Derived_Metrics[[#This Row],[Revenue]]=0,0,Derived_Metrics[[#This Row],[Profit]]/Derived_Metrics[[#This Row],[Revenue]])</f>
        <v>0.125</v>
      </c>
      <c r="T798" t="str">
        <f>IF(Derived_Metrics[[#This Row],[Profit]]&lt;0, "Loss","Profit")</f>
        <v>Profit</v>
      </c>
      <c r="U798" s="5">
        <f>Derived_Metrics[[#This Row],[Selling Price]]*Derived_Metrics[[#This Row],[Quantity]]*Derived_Metrics[[#This Row],[Discount]]</f>
        <v>0</v>
      </c>
      <c r="V798" t="str">
        <f>IF(Derived_Metrics[[#This Row],[Discount]]&gt;0,"Discount Applied","No Discount")</f>
        <v>No Discount</v>
      </c>
      <c r="W798" t="str">
        <f>IF(Derived_Metrics[[#This Row],[Discount]]&gt;0.3,"High Discount","Low Discount")</f>
        <v>Low Discount</v>
      </c>
      <c r="X798" s="13">
        <f>SUMIFS(Derived_Metrics[Customer_Revenue_Share],Derived_Metrics[Customee_ Revenue _Rank],"&lt;="&amp;Derived_Metrics[[#This Row],[Customee_ Revenue _Rank]])</f>
        <v>0.62374055139224605</v>
      </c>
      <c r="Y798" t="str">
        <f>IF(Derived_Metrics[[#This Row],[Cumulative_Revenue_%]]&lt;=0.8,"Top 80% Revenue","Remaining 20% Revenue")</f>
        <v>Top 80% Revenue</v>
      </c>
    </row>
    <row r="799" spans="1:25" x14ac:dyDescent="0.25">
      <c r="A799" t="s">
        <v>3068</v>
      </c>
      <c r="B799" s="1">
        <v>42322</v>
      </c>
      <c r="C799" t="s">
        <v>3069</v>
      </c>
      <c r="D799" s="4">
        <f>SUMIFS(Derived_Metrics[Revenue],Derived_Metrics[Customer ID],Derived_Metrics[[#This Row],[Customer ID]])</f>
        <v>623.16399999999999</v>
      </c>
      <c r="E799" s="4">
        <f>SUMIFS(Derived_Metrics[Profit],Derived_Metrics[Customer ID],Derived_Metrics[[#This Row],[Customer ID]])</f>
        <v>1.2726000000000006</v>
      </c>
      <c r="F799" s="5">
        <f>_xlfn.PERCENTRANK.INC(Derived_Metrics[Customer Revenue],Derived_Metrics[[#This Row],[Customer Revenue]])</f>
        <v>0.106</v>
      </c>
      <c r="G799" s="5" t="str" cm="1">
        <f t="array" ref="G799">_xlfn.IFS(Derived_Metrics[[#This Row],[Customer Revenue Percentile]]&gt;=0.8,"High Value",Derived_Metrics[[#This Row],[Customer Revenue Percentile]]&gt;=0.4,"Medium Value",TRUE,"Low Value")</f>
        <v>Low Value</v>
      </c>
      <c r="H799" s="12">
        <f>_xlfn.RANK.EQ(Derived_Metrics[[#This Row],[Customer Revenue]],Derived_Metrics[Customer Revenue],0)</f>
        <v>1894</v>
      </c>
      <c r="I799" s="15">
        <f>Derived_Metrics[[#This Row],[Customer Revenue]]/SUM(Derived_Metrics[Customer Revenue])</f>
        <v>3.9999699621360886E-5</v>
      </c>
      <c r="J799" t="s">
        <v>331</v>
      </c>
      <c r="K799" s="5">
        <f>SUMIFS(Derived_Metrics[Revenue],Derived_Metrics[Product ID],Derived_Metrics[[#This Row],[Product ID]])</f>
        <v>3781.7259999999997</v>
      </c>
      <c r="L799" s="5">
        <f>SUMIFS(Derived_Metrics[Profit],Derived_Metrics[Product ID],Derived_Metrics[[#This Row],[Product ID]])</f>
        <v>222.875</v>
      </c>
      <c r="M799" s="5" t="str">
        <f>IF(AND(Derived_Metrics[[#This Row],[Product Revenue]]&gt;AVERAGE(Derived_Metrics[Product Revenue]),Derived_Metrics[[#This Row],[Product Profit]]&lt;0),"high sales Low Profit","Normal")</f>
        <v>Normal</v>
      </c>
      <c r="N799">
        <v>76.14</v>
      </c>
      <c r="O799">
        <v>3</v>
      </c>
      <c r="P799">
        <v>0</v>
      </c>
      <c r="Q799">
        <v>26.649000000000001</v>
      </c>
      <c r="R799">
        <f>Derived_Metrics[[#This Row],[Selling Price]]*Derived_Metrics[[#This Row],[Quantity]]</f>
        <v>228.42000000000002</v>
      </c>
      <c r="S799" s="2">
        <f>IF(Derived_Metrics[[#This Row],[Revenue]]=0,0,Derived_Metrics[[#This Row],[Profit]]/Derived_Metrics[[#This Row],[Revenue]])</f>
        <v>0.11666666666666667</v>
      </c>
      <c r="T799" t="str">
        <f>IF(Derived_Metrics[[#This Row],[Profit]]&lt;0, "Loss","Profit")</f>
        <v>Profit</v>
      </c>
      <c r="U799" s="5">
        <f>Derived_Metrics[[#This Row],[Selling Price]]*Derived_Metrics[[#This Row],[Quantity]]*Derived_Metrics[[#This Row],[Discount]]</f>
        <v>0</v>
      </c>
      <c r="V799" t="str">
        <f>IF(Derived_Metrics[[#This Row],[Discount]]&gt;0,"Discount Applied","No Discount")</f>
        <v>No Discount</v>
      </c>
      <c r="W799" t="str">
        <f>IF(Derived_Metrics[[#This Row],[Discount]]&gt;0.3,"High Discount","Low Discount")</f>
        <v>Low Discount</v>
      </c>
      <c r="X799" s="13">
        <f>SUMIFS(Derived_Metrics[Customer_Revenue_Share],Derived_Metrics[Customee_ Revenue _Rank],"&lt;="&amp;Derived_Metrics[[#This Row],[Customee_ Revenue _Rank]])</f>
        <v>0.99587213798776875</v>
      </c>
      <c r="Y799" t="str">
        <f>IF(Derived_Metrics[[#This Row],[Cumulative_Revenue_%]]&lt;=0.8,"Top 80% Revenue","Remaining 20% Revenue")</f>
        <v>Remaining 20% Revenue</v>
      </c>
    </row>
    <row r="800" spans="1:25" x14ac:dyDescent="0.25">
      <c r="A800" t="s">
        <v>3072</v>
      </c>
      <c r="B800" s="1">
        <v>41967</v>
      </c>
      <c r="C800" t="s">
        <v>3073</v>
      </c>
      <c r="D800" s="4">
        <f>SUMIFS(Derived_Metrics[Revenue],Derived_Metrics[Customer ID],Derived_Metrics[[#This Row],[Customer ID]])</f>
        <v>13842.508</v>
      </c>
      <c r="E800" s="4">
        <f>SUMIFS(Derived_Metrics[Profit],Derived_Metrics[Customer ID],Derived_Metrics[[#This Row],[Customer ID]])</f>
        <v>-311.48540000000003</v>
      </c>
      <c r="F800" s="5">
        <f>_xlfn.PERCENTRANK.INC(Derived_Metrics[Customer Revenue],Derived_Metrics[[#This Row],[Customer Revenue]])</f>
        <v>0.86</v>
      </c>
      <c r="G800" s="5" t="str" cm="1">
        <f t="array" ref="G800">_xlfn.IFS(Derived_Metrics[[#This Row],[Customer Revenue Percentile]]&gt;=0.8,"High Value",Derived_Metrics[[#This Row],[Customer Revenue Percentile]]&gt;=0.4,"Medium Value",TRUE,"Low Value")</f>
        <v>High Value</v>
      </c>
      <c r="H800" s="12">
        <f>_xlfn.RANK.EQ(Derived_Metrics[[#This Row],[Customer Revenue]],Derived_Metrics[Customer Revenue],0)</f>
        <v>293</v>
      </c>
      <c r="I800" s="15">
        <f>Derived_Metrics[[#This Row],[Customer Revenue]]/SUM(Derived_Metrics[Customer Revenue])</f>
        <v>8.8852398727507528E-4</v>
      </c>
      <c r="J800" t="s">
        <v>1539</v>
      </c>
      <c r="K800" s="5">
        <f>SUMIFS(Derived_Metrics[Revenue],Derived_Metrics[Product ID],Derived_Metrics[[#This Row],[Product ID]])</f>
        <v>16207.586000000001</v>
      </c>
      <c r="L800" s="5">
        <f>SUMIFS(Derived_Metrics[Profit],Derived_Metrics[Product ID],Derived_Metrics[[#This Row],[Product ID]])</f>
        <v>750.72839999999997</v>
      </c>
      <c r="M800" s="5" t="str">
        <f>IF(AND(Derived_Metrics[[#This Row],[Product Revenue]]&gt;AVERAGE(Derived_Metrics[Product Revenue]),Derived_Metrics[[#This Row],[Product Profit]]&lt;0),"high sales Low Profit","Normal")</f>
        <v>Normal</v>
      </c>
      <c r="N800">
        <v>611.05799999999999</v>
      </c>
      <c r="O800">
        <v>3</v>
      </c>
      <c r="P800">
        <v>0.3</v>
      </c>
      <c r="Q800">
        <v>-34.9176</v>
      </c>
      <c r="R800">
        <f>Derived_Metrics[[#This Row],[Selling Price]]*Derived_Metrics[[#This Row],[Quantity]]</f>
        <v>1833.174</v>
      </c>
      <c r="S800" s="2">
        <f>IF(Derived_Metrics[[#This Row],[Revenue]]=0,0,Derived_Metrics[[#This Row],[Profit]]/Derived_Metrics[[#This Row],[Revenue]])</f>
        <v>-1.9047619047619049E-2</v>
      </c>
      <c r="T800" t="str">
        <f>IF(Derived_Metrics[[#This Row],[Profit]]&lt;0, "Loss","Profit")</f>
        <v>Loss</v>
      </c>
      <c r="U800" s="5">
        <f>Derived_Metrics[[#This Row],[Selling Price]]*Derived_Metrics[[#This Row],[Quantity]]*Derived_Metrics[[#This Row],[Discount]]</f>
        <v>549.95219999999995</v>
      </c>
      <c r="V800" t="str">
        <f>IF(Derived_Metrics[[#This Row],[Discount]]&gt;0,"Discount Applied","No Discount")</f>
        <v>Discount Applied</v>
      </c>
      <c r="W800" t="str">
        <f>IF(Derived_Metrics[[#This Row],[Discount]]&gt;0.3,"High Discount","Low Discount")</f>
        <v>Low Discount</v>
      </c>
      <c r="X800" s="13">
        <f>SUMIFS(Derived_Metrics[Customer_Revenue_Share],Derived_Metrics[Customee_ Revenue _Rank],"&lt;="&amp;Derived_Metrics[[#This Row],[Customee_ Revenue _Rank]])</f>
        <v>0.47370501688108885</v>
      </c>
      <c r="Y800" t="str">
        <f>IF(Derived_Metrics[[#This Row],[Cumulative_Revenue_%]]&lt;=0.8,"Top 80% Revenue","Remaining 20% Revenue")</f>
        <v>Top 80% Revenue</v>
      </c>
    </row>
    <row r="801" spans="1:25" x14ac:dyDescent="0.25">
      <c r="A801" t="s">
        <v>3075</v>
      </c>
      <c r="B801" s="1">
        <v>41846</v>
      </c>
      <c r="C801" t="s">
        <v>129</v>
      </c>
      <c r="D801" s="4">
        <f>SUMIFS(Derived_Metrics[Revenue],Derived_Metrics[Customer ID],Derived_Metrics[[#This Row],[Customer ID]])</f>
        <v>4499.3599999999997</v>
      </c>
      <c r="E801" s="4">
        <f>SUMIFS(Derived_Metrics[Profit],Derived_Metrics[Customer ID],Derived_Metrics[[#This Row],[Customer ID]])</f>
        <v>-69.184300000000007</v>
      </c>
      <c r="F801" s="5">
        <f>_xlfn.PERCENTRANK.INC(Derived_Metrics[Customer Revenue],Derived_Metrics[[#This Row],[Customer Revenue]])</f>
        <v>0.51600000000000001</v>
      </c>
      <c r="G801" s="5" t="str" cm="1">
        <f t="array" ref="G801">_xlfn.IFS(Derived_Metrics[[#This Row],[Customer Revenue Percentile]]&gt;=0.8,"High Value",Derived_Metrics[[#This Row],[Customer Revenue Percentile]]&gt;=0.4,"Medium Value",TRUE,"Low Value")</f>
        <v>Medium Value</v>
      </c>
      <c r="H801" s="12">
        <f>_xlfn.RANK.EQ(Derived_Metrics[[#This Row],[Customer Revenue]],Derived_Metrics[Customer Revenue],0)</f>
        <v>1023</v>
      </c>
      <c r="I801" s="15">
        <f>Derived_Metrics[[#This Row],[Customer Revenue]]/SUM(Derived_Metrics[Customer Revenue])</f>
        <v>2.8880527194826127E-4</v>
      </c>
      <c r="J801" t="s">
        <v>440</v>
      </c>
      <c r="K801" s="5">
        <f>SUMIFS(Derived_Metrics[Revenue],Derived_Metrics[Product ID],Derived_Metrics[[#This Row],[Product ID]])</f>
        <v>23377.536</v>
      </c>
      <c r="L801" s="5">
        <f>SUMIFS(Derived_Metrics[Profit],Derived_Metrics[Product ID],Derived_Metrics[[#This Row],[Product ID]])</f>
        <v>-989.04959999999994</v>
      </c>
      <c r="M801" s="5" t="str">
        <f>IF(AND(Derived_Metrics[[#This Row],[Product Revenue]]&gt;AVERAGE(Derived_Metrics[Product Revenue]),Derived_Metrics[[#This Row],[Product Profit]]&lt;0),"high sales Low Profit","Normal")</f>
        <v>high sales Low Profit</v>
      </c>
      <c r="N801">
        <v>674.35199999999998</v>
      </c>
      <c r="O801">
        <v>3</v>
      </c>
      <c r="P801">
        <v>0.2</v>
      </c>
      <c r="Q801">
        <v>-109.5822</v>
      </c>
      <c r="R801">
        <f>Derived_Metrics[[#This Row],[Selling Price]]*Derived_Metrics[[#This Row],[Quantity]]</f>
        <v>2023.056</v>
      </c>
      <c r="S801" s="2">
        <f>IF(Derived_Metrics[[#This Row],[Revenue]]=0,0,Derived_Metrics[[#This Row],[Profit]]/Derived_Metrics[[#This Row],[Revenue]])</f>
        <v>-5.4166666666666669E-2</v>
      </c>
      <c r="T801" t="str">
        <f>IF(Derived_Metrics[[#This Row],[Profit]]&lt;0, "Loss","Profit")</f>
        <v>Loss</v>
      </c>
      <c r="U801" s="5">
        <f>Derived_Metrics[[#This Row],[Selling Price]]*Derived_Metrics[[#This Row],[Quantity]]*Derived_Metrics[[#This Row],[Discount]]</f>
        <v>404.61120000000005</v>
      </c>
      <c r="V801" t="str">
        <f>IF(Derived_Metrics[[#This Row],[Discount]]&gt;0,"Discount Applied","No Discount")</f>
        <v>Discount Applied</v>
      </c>
      <c r="W801" t="str">
        <f>IF(Derived_Metrics[[#This Row],[Discount]]&gt;0.3,"High Discount","Low Discount")</f>
        <v>Low Discount</v>
      </c>
      <c r="X801" s="13">
        <f>SUMIFS(Derived_Metrics[Customer_Revenue_Share],Derived_Metrics[Customee_ Revenue _Rank],"&lt;="&amp;Derived_Metrics[[#This Row],[Customee_ Revenue _Rank]])</f>
        <v>0.86664222905296395</v>
      </c>
      <c r="Y801" t="str">
        <f>IF(Derived_Metrics[[#This Row],[Cumulative_Revenue_%]]&lt;=0.8,"Top 80% Revenue","Remaining 20% Revenue")</f>
        <v>Remaining 20% Revenue</v>
      </c>
    </row>
    <row r="802" spans="1:25" x14ac:dyDescent="0.25">
      <c r="A802" t="s">
        <v>3075</v>
      </c>
      <c r="B802" s="1">
        <v>41846</v>
      </c>
      <c r="C802" t="s">
        <v>129</v>
      </c>
      <c r="D802" s="4">
        <f>SUMIFS(Derived_Metrics[Revenue],Derived_Metrics[Customer ID],Derived_Metrics[[#This Row],[Customer ID]])</f>
        <v>4499.3599999999997</v>
      </c>
      <c r="E802" s="4">
        <f>SUMIFS(Derived_Metrics[Profit],Derived_Metrics[Customer ID],Derived_Metrics[[#This Row],[Customer ID]])</f>
        <v>-69.184300000000007</v>
      </c>
      <c r="F802" s="5">
        <f>_xlfn.PERCENTRANK.INC(Derived_Metrics[Customer Revenue],Derived_Metrics[[#This Row],[Customer Revenue]])</f>
        <v>0.51600000000000001</v>
      </c>
      <c r="G802" s="5" t="str" cm="1">
        <f t="array" ref="G802">_xlfn.IFS(Derived_Metrics[[#This Row],[Customer Revenue Percentile]]&gt;=0.8,"High Value",Derived_Metrics[[#This Row],[Customer Revenue Percentile]]&gt;=0.4,"Medium Value",TRUE,"Low Value")</f>
        <v>Medium Value</v>
      </c>
      <c r="H802" s="12">
        <f>_xlfn.RANK.EQ(Derived_Metrics[[#This Row],[Customer Revenue]],Derived_Metrics[Customer Revenue],0)</f>
        <v>1023</v>
      </c>
      <c r="I802" s="15">
        <f>Derived_Metrics[[#This Row],[Customer Revenue]]/SUM(Derived_Metrics[Customer Revenue])</f>
        <v>2.8880527194826127E-4</v>
      </c>
      <c r="J802" t="s">
        <v>1416</v>
      </c>
      <c r="K802" s="5">
        <f>SUMIFS(Derived_Metrics[Revenue],Derived_Metrics[Product ID],Derived_Metrics[[#This Row],[Product ID]])</f>
        <v>3186.46</v>
      </c>
      <c r="L802" s="5">
        <f>SUMIFS(Derived_Metrics[Profit],Derived_Metrics[Product ID],Derived_Metrics[[#This Row],[Product ID]])</f>
        <v>144.73080000000002</v>
      </c>
      <c r="M802" s="5" t="str">
        <f>IF(AND(Derived_Metrics[[#This Row],[Product Revenue]]&gt;AVERAGE(Derived_Metrics[Product Revenue]),Derived_Metrics[[#This Row],[Product Profit]]&lt;0),"high sales Low Profit","Normal")</f>
        <v>Normal</v>
      </c>
      <c r="N802">
        <v>134.01</v>
      </c>
      <c r="O802">
        <v>9</v>
      </c>
      <c r="P802">
        <v>0</v>
      </c>
      <c r="Q802">
        <v>36.182699999999997</v>
      </c>
      <c r="R802">
        <f>Derived_Metrics[[#This Row],[Selling Price]]*Derived_Metrics[[#This Row],[Quantity]]</f>
        <v>1206.0899999999999</v>
      </c>
      <c r="S802" s="2">
        <f>IF(Derived_Metrics[[#This Row],[Revenue]]=0,0,Derived_Metrics[[#This Row],[Profit]]/Derived_Metrics[[#This Row],[Revenue]])</f>
        <v>0.03</v>
      </c>
      <c r="T802" t="str">
        <f>IF(Derived_Metrics[[#This Row],[Profit]]&lt;0, "Loss","Profit")</f>
        <v>Profit</v>
      </c>
      <c r="U802" s="5">
        <f>Derived_Metrics[[#This Row],[Selling Price]]*Derived_Metrics[[#This Row],[Quantity]]*Derived_Metrics[[#This Row],[Discount]]</f>
        <v>0</v>
      </c>
      <c r="V802" t="str">
        <f>IF(Derived_Metrics[[#This Row],[Discount]]&gt;0,"Discount Applied","No Discount")</f>
        <v>No Discount</v>
      </c>
      <c r="W802" t="str">
        <f>IF(Derived_Metrics[[#This Row],[Discount]]&gt;0.3,"High Discount","Low Discount")</f>
        <v>Low Discount</v>
      </c>
      <c r="X802" s="13">
        <f>SUMIFS(Derived_Metrics[Customer_Revenue_Share],Derived_Metrics[Customee_ Revenue _Rank],"&lt;="&amp;Derived_Metrics[[#This Row],[Customee_ Revenue _Rank]])</f>
        <v>0.86664222905296395</v>
      </c>
      <c r="Y802" t="str">
        <f>IF(Derived_Metrics[[#This Row],[Cumulative_Revenue_%]]&lt;=0.8,"Top 80% Revenue","Remaining 20% Revenue")</f>
        <v>Remaining 20% Revenue</v>
      </c>
    </row>
    <row r="803" spans="1:25" x14ac:dyDescent="0.25">
      <c r="A803" t="s">
        <v>3077</v>
      </c>
      <c r="B803" s="1">
        <v>41857</v>
      </c>
      <c r="C803" t="s">
        <v>3078</v>
      </c>
      <c r="D803" s="4">
        <f>SUMIFS(Derived_Metrics[Revenue],Derived_Metrics[Customer ID],Derived_Metrics[[#This Row],[Customer ID]])</f>
        <v>1163.1096000000002</v>
      </c>
      <c r="E803" s="4">
        <f>SUMIFS(Derived_Metrics[Profit],Derived_Metrics[Customer ID],Derived_Metrics[[#This Row],[Customer ID]])</f>
        <v>-13.921500000000004</v>
      </c>
      <c r="F803" s="5">
        <f>_xlfn.PERCENTRANK.INC(Derived_Metrics[Customer Revenue],Derived_Metrics[[#This Row],[Customer Revenue]])</f>
        <v>0.193</v>
      </c>
      <c r="G803" s="5" t="str" cm="1">
        <f t="array" ref="G803">_xlfn.IFS(Derived_Metrics[[#This Row],[Customer Revenue Percentile]]&gt;=0.8,"High Value",Derived_Metrics[[#This Row],[Customer Revenue Percentile]]&gt;=0.4,"Medium Value",TRUE,"Low Value")</f>
        <v>Low Value</v>
      </c>
      <c r="H803" s="12">
        <f>_xlfn.RANK.EQ(Derived_Metrics[[#This Row],[Customer Revenue]],Derived_Metrics[Customer Revenue],0)</f>
        <v>1709</v>
      </c>
      <c r="I803" s="15">
        <f>Derived_Metrics[[#This Row],[Customer Revenue]]/SUM(Derived_Metrics[Customer Revenue])</f>
        <v>7.4657770068106016E-5</v>
      </c>
      <c r="J803" t="s">
        <v>661</v>
      </c>
      <c r="K803" s="5">
        <f>SUMIFS(Derived_Metrics[Revenue],Derived_Metrics[Product ID],Derived_Metrics[[#This Row],[Product ID]])</f>
        <v>21499.842000000004</v>
      </c>
      <c r="L803" s="5">
        <f>SUMIFS(Derived_Metrics[Profit],Derived_Metrics[Product ID],Derived_Metrics[[#This Row],[Product ID]])</f>
        <v>234.23400000000001</v>
      </c>
      <c r="M803" s="5" t="str">
        <f>IF(AND(Derived_Metrics[[#This Row],[Product Revenue]]&gt;AVERAGE(Derived_Metrics[Product Revenue]),Derived_Metrics[[#This Row],[Product Profit]]&lt;0),"high sales Low Profit","Normal")</f>
        <v>Normal</v>
      </c>
      <c r="N803">
        <v>170.352</v>
      </c>
      <c r="O803">
        <v>3</v>
      </c>
      <c r="P803">
        <v>0.2</v>
      </c>
      <c r="Q803">
        <v>10.647</v>
      </c>
      <c r="R803">
        <f>Derived_Metrics[[#This Row],[Selling Price]]*Derived_Metrics[[#This Row],[Quantity]]</f>
        <v>511.05600000000004</v>
      </c>
      <c r="S803" s="2">
        <f>IF(Derived_Metrics[[#This Row],[Revenue]]=0,0,Derived_Metrics[[#This Row],[Profit]]/Derived_Metrics[[#This Row],[Revenue]])</f>
        <v>2.0833333333333332E-2</v>
      </c>
      <c r="T803" t="str">
        <f>IF(Derived_Metrics[[#This Row],[Profit]]&lt;0, "Loss","Profit")</f>
        <v>Profit</v>
      </c>
      <c r="U803" s="5">
        <f>Derived_Metrics[[#This Row],[Selling Price]]*Derived_Metrics[[#This Row],[Quantity]]*Derived_Metrics[[#This Row],[Discount]]</f>
        <v>102.21120000000002</v>
      </c>
      <c r="V803" t="str">
        <f>IF(Derived_Metrics[[#This Row],[Discount]]&gt;0,"Discount Applied","No Discount")</f>
        <v>Discount Applied</v>
      </c>
      <c r="W803" t="str">
        <f>IF(Derived_Metrics[[#This Row],[Discount]]&gt;0.3,"High Discount","Low Discount")</f>
        <v>Low Discount</v>
      </c>
      <c r="X803" s="13">
        <f>SUMIFS(Derived_Metrics[Customer_Revenue_Share],Derived_Metrics[Customee_ Revenue _Rank],"&lt;="&amp;Derived_Metrics[[#This Row],[Customee_ Revenue _Rank]])</f>
        <v>0.98529537576096071</v>
      </c>
      <c r="Y803" t="str">
        <f>IF(Derived_Metrics[[#This Row],[Cumulative_Revenue_%]]&lt;=0.8,"Top 80% Revenue","Remaining 20% Revenue")</f>
        <v>Remaining 20% Revenue</v>
      </c>
    </row>
    <row r="804" spans="1:25" x14ac:dyDescent="0.25">
      <c r="A804" t="s">
        <v>3080</v>
      </c>
      <c r="B804" s="1">
        <v>41940</v>
      </c>
      <c r="C804" t="s">
        <v>1551</v>
      </c>
      <c r="D804" s="4">
        <f>SUMIFS(Derived_Metrics[Revenue],Derived_Metrics[Customer ID],Derived_Metrics[[#This Row],[Customer ID]])</f>
        <v>12277.701000000001</v>
      </c>
      <c r="E804" s="4">
        <f>SUMIFS(Derived_Metrics[Profit],Derived_Metrics[Customer ID],Derived_Metrics[[#This Row],[Customer ID]])</f>
        <v>-254.17009999999996</v>
      </c>
      <c r="F804" s="5">
        <f>_xlfn.PERCENTRANK.INC(Derived_Metrics[Customer Revenue],Derived_Metrics[[#This Row],[Customer Revenue]])</f>
        <v>0.83</v>
      </c>
      <c r="G804" s="5" t="str" cm="1">
        <f t="array" ref="G804">_xlfn.IFS(Derived_Metrics[[#This Row],[Customer Revenue Percentile]]&gt;=0.8,"High Value",Derived_Metrics[[#This Row],[Customer Revenue Percentile]]&gt;=0.4,"Medium Value",TRUE,"Low Value")</f>
        <v>High Value</v>
      </c>
      <c r="H804" s="12">
        <f>_xlfn.RANK.EQ(Derived_Metrics[[#This Row],[Customer Revenue]],Derived_Metrics[Customer Revenue],0)</f>
        <v>357</v>
      </c>
      <c r="I804" s="15">
        <f>Derived_Metrics[[#This Row],[Customer Revenue]]/SUM(Derived_Metrics[Customer Revenue])</f>
        <v>7.8808203304568647E-4</v>
      </c>
      <c r="J804" t="s">
        <v>604</v>
      </c>
      <c r="K804" s="5">
        <f>SUMIFS(Derived_Metrics[Revenue],Derived_Metrics[Product ID],Derived_Metrics[[#This Row],[Product ID]])</f>
        <v>10688.583000000001</v>
      </c>
      <c r="L804" s="5">
        <f>SUMIFS(Derived_Metrics[Profit],Derived_Metrics[Product ID],Derived_Metrics[[#This Row],[Product ID]])</f>
        <v>-78.637</v>
      </c>
      <c r="M804" s="5" t="str">
        <f>IF(AND(Derived_Metrics[[#This Row],[Product Revenue]]&gt;AVERAGE(Derived_Metrics[Product Revenue]),Derived_Metrics[[#This Row],[Product Profit]]&lt;0),"high sales Low Profit","Normal")</f>
        <v>Normal</v>
      </c>
      <c r="N804">
        <v>616.99800000000005</v>
      </c>
      <c r="O804">
        <v>6</v>
      </c>
      <c r="P804">
        <v>0.15</v>
      </c>
      <c r="Q804">
        <v>-36.293999999999997</v>
      </c>
      <c r="R804">
        <f>Derived_Metrics[[#This Row],[Selling Price]]*Derived_Metrics[[#This Row],[Quantity]]</f>
        <v>3701.9880000000003</v>
      </c>
      <c r="S804" s="2">
        <f>IF(Derived_Metrics[[#This Row],[Revenue]]=0,0,Derived_Metrics[[#This Row],[Profit]]/Derived_Metrics[[#This Row],[Revenue]])</f>
        <v>-9.8039215686274491E-3</v>
      </c>
      <c r="T804" t="str">
        <f>IF(Derived_Metrics[[#This Row],[Profit]]&lt;0, "Loss","Profit")</f>
        <v>Loss</v>
      </c>
      <c r="U804" s="5">
        <f>Derived_Metrics[[#This Row],[Selling Price]]*Derived_Metrics[[#This Row],[Quantity]]*Derived_Metrics[[#This Row],[Discount]]</f>
        <v>555.29820000000007</v>
      </c>
      <c r="V804" t="str">
        <f>IF(Derived_Metrics[[#This Row],[Discount]]&gt;0,"Discount Applied","No Discount")</f>
        <v>Discount Applied</v>
      </c>
      <c r="W804" t="str">
        <f>IF(Derived_Metrics[[#This Row],[Discount]]&gt;0.3,"High Discount","Low Discount")</f>
        <v>Low Discount</v>
      </c>
      <c r="X804" s="13">
        <f>SUMIFS(Derived_Metrics[Customer_Revenue_Share],Derived_Metrics[Customee_ Revenue _Rank],"&lt;="&amp;Derived_Metrics[[#This Row],[Customee_ Revenue _Rank]])</f>
        <v>0.5276073062228952</v>
      </c>
      <c r="Y804" t="str">
        <f>IF(Derived_Metrics[[#This Row],[Cumulative_Revenue_%]]&lt;=0.8,"Top 80% Revenue","Remaining 20% Revenue")</f>
        <v>Top 80% Revenue</v>
      </c>
    </row>
    <row r="805" spans="1:25" x14ac:dyDescent="0.25">
      <c r="A805" t="s">
        <v>3081</v>
      </c>
      <c r="B805" s="1">
        <v>42268</v>
      </c>
      <c r="C805" t="s">
        <v>3082</v>
      </c>
      <c r="D805" s="4">
        <f>SUMIFS(Derived_Metrics[Revenue],Derived_Metrics[Customer ID],Derived_Metrics[[#This Row],[Customer ID]])</f>
        <v>1895.848</v>
      </c>
      <c r="E805" s="4">
        <f>SUMIFS(Derived_Metrics[Profit],Derived_Metrics[Customer ID],Derived_Metrics[[#This Row],[Customer ID]])</f>
        <v>24.0474</v>
      </c>
      <c r="F805" s="5">
        <f>_xlfn.PERCENTRANK.INC(Derived_Metrics[Customer Revenue],Derived_Metrics[[#This Row],[Customer Revenue]])</f>
        <v>0.26900000000000002</v>
      </c>
      <c r="G805" s="5" t="str" cm="1">
        <f t="array" ref="G805">_xlfn.IFS(Derived_Metrics[[#This Row],[Customer Revenue Percentile]]&gt;=0.8,"High Value",Derived_Metrics[[#This Row],[Customer Revenue Percentile]]&gt;=0.4,"Medium Value",TRUE,"Low Value")</f>
        <v>Low Value</v>
      </c>
      <c r="H805" s="12">
        <f>_xlfn.RANK.EQ(Derived_Metrics[[#This Row],[Customer Revenue]],Derived_Metrics[Customer Revenue],0)</f>
        <v>1548</v>
      </c>
      <c r="I805" s="15">
        <f>Derived_Metrics[[#This Row],[Customer Revenue]]/SUM(Derived_Metrics[Customer Revenue])</f>
        <v>1.216908398555722E-4</v>
      </c>
      <c r="J805" t="s">
        <v>190</v>
      </c>
      <c r="K805" s="5">
        <f>SUMIFS(Derived_Metrics[Revenue],Derived_Metrics[Product ID],Derived_Metrics[[#This Row],[Product ID]])</f>
        <v>1936.31</v>
      </c>
      <c r="L805" s="5">
        <f>SUMIFS(Derived_Metrics[Profit],Derived_Metrics[Product ID],Derived_Metrics[[#This Row],[Product ID]])</f>
        <v>72.078499999999991</v>
      </c>
      <c r="M805" s="5" t="str">
        <f>IF(AND(Derived_Metrics[[#This Row],[Product Revenue]]&gt;AVERAGE(Derived_Metrics[Product Revenue]),Derived_Metrics[[#This Row],[Product Profit]]&lt;0),"high sales Low Profit","Normal")</f>
        <v>Normal</v>
      </c>
      <c r="N805">
        <v>85.3</v>
      </c>
      <c r="O805">
        <v>2</v>
      </c>
      <c r="P805">
        <v>0</v>
      </c>
      <c r="Q805">
        <v>14.500999999999999</v>
      </c>
      <c r="R805">
        <f>Derived_Metrics[[#This Row],[Selling Price]]*Derived_Metrics[[#This Row],[Quantity]]</f>
        <v>170.6</v>
      </c>
      <c r="S805" s="2">
        <f>IF(Derived_Metrics[[#This Row],[Revenue]]=0,0,Derived_Metrics[[#This Row],[Profit]]/Derived_Metrics[[#This Row],[Revenue]])</f>
        <v>8.5000000000000006E-2</v>
      </c>
      <c r="T805" t="str">
        <f>IF(Derived_Metrics[[#This Row],[Profit]]&lt;0, "Loss","Profit")</f>
        <v>Profit</v>
      </c>
      <c r="U805" s="5">
        <f>Derived_Metrics[[#This Row],[Selling Price]]*Derived_Metrics[[#This Row],[Quantity]]*Derived_Metrics[[#This Row],[Discount]]</f>
        <v>0</v>
      </c>
      <c r="V805" t="str">
        <f>IF(Derived_Metrics[[#This Row],[Discount]]&gt;0,"Discount Applied","No Discount")</f>
        <v>No Discount</v>
      </c>
      <c r="W805" t="str">
        <f>IF(Derived_Metrics[[#This Row],[Discount]]&gt;0.3,"High Discount","Low Discount")</f>
        <v>Low Discount</v>
      </c>
      <c r="X805" s="13">
        <f>SUMIFS(Derived_Metrics[Customer_Revenue_Share],Derived_Metrics[Customee_ Revenue _Rank],"&lt;="&amp;Derived_Metrics[[#This Row],[Customee_ Revenue _Rank]])</f>
        <v>0.96899359500157201</v>
      </c>
      <c r="Y805" t="str">
        <f>IF(Derived_Metrics[[#This Row],[Cumulative_Revenue_%]]&lt;=0.8,"Top 80% Revenue","Remaining 20% Revenue")</f>
        <v>Remaining 20% Revenue</v>
      </c>
    </row>
    <row r="806" spans="1:25" x14ac:dyDescent="0.25">
      <c r="A806" t="s">
        <v>3084</v>
      </c>
      <c r="B806" s="1">
        <v>42892</v>
      </c>
      <c r="C806" t="s">
        <v>3085</v>
      </c>
      <c r="D806" s="4">
        <f>SUMIFS(Derived_Metrics[Revenue],Derived_Metrics[Customer ID],Derived_Metrics[[#This Row],[Customer ID]])</f>
        <v>2675.8519999999999</v>
      </c>
      <c r="E806" s="4">
        <f>SUMIFS(Derived_Metrics[Profit],Derived_Metrics[Customer ID],Derived_Metrics[[#This Row],[Customer ID]])</f>
        <v>-148.0112</v>
      </c>
      <c r="F806" s="5">
        <f>_xlfn.PERCENTRANK.INC(Derived_Metrics[Customer Revenue],Derived_Metrics[[#This Row],[Customer Revenue]])</f>
        <v>0.36199999999999999</v>
      </c>
      <c r="G806" s="5" t="str" cm="1">
        <f t="array" ref="G806">_xlfn.IFS(Derived_Metrics[[#This Row],[Customer Revenue Percentile]]&gt;=0.8,"High Value",Derived_Metrics[[#This Row],[Customer Revenue Percentile]]&gt;=0.4,"Medium Value",TRUE,"Low Value")</f>
        <v>Low Value</v>
      </c>
      <c r="H806" s="12">
        <f>_xlfn.RANK.EQ(Derived_Metrics[[#This Row],[Customer Revenue]],Derived_Metrics[Customer Revenue],0)</f>
        <v>1349</v>
      </c>
      <c r="I806" s="15">
        <f>Derived_Metrics[[#This Row],[Customer Revenue]]/SUM(Derived_Metrics[Customer Revenue])</f>
        <v>1.7175779767640261E-4</v>
      </c>
      <c r="J806" t="s">
        <v>3087</v>
      </c>
      <c r="K806" s="5">
        <f>SUMIFS(Derived_Metrics[Revenue],Derived_Metrics[Product ID],Derived_Metrics[[#This Row],[Product ID]])</f>
        <v>128.69999999999999</v>
      </c>
      <c r="L806" s="5">
        <f>SUMIFS(Derived_Metrics[Profit],Derived_Metrics[Product ID],Derived_Metrics[[#This Row],[Product ID]])</f>
        <v>13.068000000000001</v>
      </c>
      <c r="M806" s="5" t="str">
        <f>IF(AND(Derived_Metrics[[#This Row],[Product Revenue]]&gt;AVERAGE(Derived_Metrics[Product Revenue]),Derived_Metrics[[#This Row],[Product Profit]]&lt;0),"high sales Low Profit","Normal")</f>
        <v>Normal</v>
      </c>
      <c r="N806">
        <v>4.95</v>
      </c>
      <c r="O806">
        <v>1</v>
      </c>
      <c r="P806">
        <v>0</v>
      </c>
      <c r="Q806">
        <v>2.1779999999999999</v>
      </c>
      <c r="R806">
        <f>Derived_Metrics[[#This Row],[Selling Price]]*Derived_Metrics[[#This Row],[Quantity]]</f>
        <v>4.95</v>
      </c>
      <c r="S806" s="2">
        <f>IF(Derived_Metrics[[#This Row],[Revenue]]=0,0,Derived_Metrics[[#This Row],[Profit]]/Derived_Metrics[[#This Row],[Revenue]])</f>
        <v>0.43999999999999995</v>
      </c>
      <c r="T806" t="str">
        <f>IF(Derived_Metrics[[#This Row],[Profit]]&lt;0, "Loss","Profit")</f>
        <v>Profit</v>
      </c>
      <c r="U806" s="5">
        <f>Derived_Metrics[[#This Row],[Selling Price]]*Derived_Metrics[[#This Row],[Quantity]]*Derived_Metrics[[#This Row],[Discount]]</f>
        <v>0</v>
      </c>
      <c r="V806" t="str">
        <f>IF(Derived_Metrics[[#This Row],[Discount]]&gt;0,"Discount Applied","No Discount")</f>
        <v>No Discount</v>
      </c>
      <c r="W806" t="str">
        <f>IF(Derived_Metrics[[#This Row],[Discount]]&gt;0.3,"High Discount","Low Discount")</f>
        <v>Low Discount</v>
      </c>
      <c r="X806" s="13">
        <f>SUMIFS(Derived_Metrics[Customer_Revenue_Share],Derived_Metrics[Customee_ Revenue _Rank],"&lt;="&amp;Derived_Metrics[[#This Row],[Customee_ Revenue _Rank]])</f>
        <v>0.94023726834911148</v>
      </c>
      <c r="Y806" t="str">
        <f>IF(Derived_Metrics[[#This Row],[Cumulative_Revenue_%]]&lt;=0.8,"Top 80% Revenue","Remaining 20% Revenue")</f>
        <v>Remaining 20% Revenue</v>
      </c>
    </row>
    <row r="807" spans="1:25" x14ac:dyDescent="0.25">
      <c r="A807" t="s">
        <v>3089</v>
      </c>
      <c r="B807" s="1">
        <v>42783</v>
      </c>
      <c r="C807" t="s">
        <v>1454</v>
      </c>
      <c r="D807" s="4">
        <f>SUMIFS(Derived_Metrics[Revenue],Derived_Metrics[Customer ID],Derived_Metrics[[#This Row],[Customer ID]])</f>
        <v>2124.6999999999998</v>
      </c>
      <c r="E807" s="4">
        <f>SUMIFS(Derived_Metrics[Profit],Derived_Metrics[Customer ID],Derived_Metrics[[#This Row],[Customer ID]])</f>
        <v>-347.31170000000003</v>
      </c>
      <c r="F807" s="5">
        <f>_xlfn.PERCENTRANK.INC(Derived_Metrics[Customer Revenue],Derived_Metrics[[#This Row],[Customer Revenue]])</f>
        <v>0.29699999999999999</v>
      </c>
      <c r="G807" s="5" t="str" cm="1">
        <f t="array" ref="G807">_xlfn.IFS(Derived_Metrics[[#This Row],[Customer Revenue Percentile]]&gt;=0.8,"High Value",Derived_Metrics[[#This Row],[Customer Revenue Percentile]]&gt;=0.4,"Medium Value",TRUE,"Low Value")</f>
        <v>Low Value</v>
      </c>
      <c r="H807" s="12">
        <f>_xlfn.RANK.EQ(Derived_Metrics[[#This Row],[Customer Revenue]],Derived_Metrics[Customer Revenue],0)</f>
        <v>1486</v>
      </c>
      <c r="I807" s="15">
        <f>Derived_Metrics[[#This Row],[Customer Revenue]]/SUM(Derived_Metrics[Customer Revenue])</f>
        <v>1.3638040994907514E-4</v>
      </c>
      <c r="J807" t="s">
        <v>1262</v>
      </c>
      <c r="K807" s="5">
        <f>SUMIFS(Derived_Metrics[Revenue],Derived_Metrics[Product ID],Derived_Metrics[[#This Row],[Product ID]])</f>
        <v>24977.856</v>
      </c>
      <c r="L807" s="5">
        <f>SUMIFS(Derived_Metrics[Profit],Derived_Metrics[Product ID],Derived_Metrics[[#This Row],[Product ID]])</f>
        <v>-404.00640000000004</v>
      </c>
      <c r="M807" s="5" t="str">
        <f>IF(AND(Derived_Metrics[[#This Row],[Product Revenue]]&gt;AVERAGE(Derived_Metrics[Product Revenue]),Derived_Metrics[[#This Row],[Product Profit]]&lt;0),"high sales Low Profit","Normal")</f>
        <v>high sales Low Profit</v>
      </c>
      <c r="N807">
        <v>480.96</v>
      </c>
      <c r="O807">
        <v>3</v>
      </c>
      <c r="P807">
        <v>0.5</v>
      </c>
      <c r="Q807">
        <v>-269.33760000000001</v>
      </c>
      <c r="R807">
        <f>Derived_Metrics[[#This Row],[Selling Price]]*Derived_Metrics[[#This Row],[Quantity]]</f>
        <v>1442.8799999999999</v>
      </c>
      <c r="S807" s="2">
        <f>IF(Derived_Metrics[[#This Row],[Revenue]]=0,0,Derived_Metrics[[#This Row],[Profit]]/Derived_Metrics[[#This Row],[Revenue]])</f>
        <v>-0.18666666666666668</v>
      </c>
      <c r="T807" t="str">
        <f>IF(Derived_Metrics[[#This Row],[Profit]]&lt;0, "Loss","Profit")</f>
        <v>Loss</v>
      </c>
      <c r="U807" s="5">
        <f>Derived_Metrics[[#This Row],[Selling Price]]*Derived_Metrics[[#This Row],[Quantity]]*Derived_Metrics[[#This Row],[Discount]]</f>
        <v>721.43999999999994</v>
      </c>
      <c r="V807" t="str">
        <f>IF(Derived_Metrics[[#This Row],[Discount]]&gt;0,"Discount Applied","No Discount")</f>
        <v>Discount Applied</v>
      </c>
      <c r="W807" t="str">
        <f>IF(Derived_Metrics[[#This Row],[Discount]]&gt;0.3,"High Discount","Low Discount")</f>
        <v>High Discount</v>
      </c>
      <c r="X807" s="13">
        <f>SUMIFS(Derived_Metrics[Customer_Revenue_Share],Derived_Metrics[Customee_ Revenue _Rank],"&lt;="&amp;Derived_Metrics[[#This Row],[Customee_ Revenue _Rank]])</f>
        <v>0.96113090850930127</v>
      </c>
      <c r="Y807" t="str">
        <f>IF(Derived_Metrics[[#This Row],[Cumulative_Revenue_%]]&lt;=0.8,"Top 80% Revenue","Remaining 20% Revenue")</f>
        <v>Remaining 20% Revenue</v>
      </c>
    </row>
    <row r="808" spans="1:25" x14ac:dyDescent="0.25">
      <c r="A808" t="s">
        <v>3092</v>
      </c>
      <c r="B808" s="1">
        <v>42336</v>
      </c>
      <c r="C808" t="s">
        <v>238</v>
      </c>
      <c r="D808" s="4">
        <f>SUMIFS(Derived_Metrics[Revenue],Derived_Metrics[Customer ID],Derived_Metrics[[#This Row],[Customer ID]])</f>
        <v>10142.768</v>
      </c>
      <c r="E808" s="4">
        <f>SUMIFS(Derived_Metrics[Profit],Derived_Metrics[Customer ID],Derived_Metrics[[#This Row],[Customer ID]])</f>
        <v>-152.83079999999998</v>
      </c>
      <c r="F808" s="5">
        <f>_xlfn.PERCENTRANK.INC(Derived_Metrics[Customer Revenue],Derived_Metrics[[#This Row],[Customer Revenue]])</f>
        <v>0.755</v>
      </c>
      <c r="G808" s="5" t="str" cm="1">
        <f t="array" ref="G808">_xlfn.IFS(Derived_Metrics[[#This Row],[Customer Revenue Percentile]]&gt;=0.8,"High Value",Derived_Metrics[[#This Row],[Customer Revenue Percentile]]&gt;=0.4,"Medium Value",TRUE,"Low Value")</f>
        <v>Medium Value</v>
      </c>
      <c r="H808" s="12">
        <f>_xlfn.RANK.EQ(Derived_Metrics[[#This Row],[Customer Revenue]],Derived_Metrics[Customer Revenue],0)</f>
        <v>511</v>
      </c>
      <c r="I808" s="15">
        <f>Derived_Metrics[[#This Row],[Customer Revenue]]/SUM(Derived_Metrics[Customer Revenue])</f>
        <v>6.5104478649143929E-4</v>
      </c>
      <c r="J808" t="s">
        <v>3094</v>
      </c>
      <c r="K808" s="5">
        <f>SUMIFS(Derived_Metrics[Revenue],Derived_Metrics[Product ID],Derived_Metrics[[#This Row],[Product ID]])</f>
        <v>5014.68</v>
      </c>
      <c r="L808" s="5">
        <f>SUMIFS(Derived_Metrics[Profit],Derived_Metrics[Product ID],Derived_Metrics[[#This Row],[Product ID]])</f>
        <v>-267.44960000000003</v>
      </c>
      <c r="M808" s="5" t="str">
        <f>IF(AND(Derived_Metrics[[#This Row],[Product Revenue]]&gt;AVERAGE(Derived_Metrics[Product Revenue]),Derived_Metrics[[#This Row],[Product Profit]]&lt;0),"high sales Low Profit","Normal")</f>
        <v>Normal</v>
      </c>
      <c r="N808">
        <v>151.96</v>
      </c>
      <c r="O808">
        <v>5</v>
      </c>
      <c r="P808">
        <v>0.6</v>
      </c>
      <c r="Q808">
        <v>-182.352</v>
      </c>
      <c r="R808">
        <f>Derived_Metrics[[#This Row],[Selling Price]]*Derived_Metrics[[#This Row],[Quantity]]</f>
        <v>759.80000000000007</v>
      </c>
      <c r="S808" s="2">
        <f>IF(Derived_Metrics[[#This Row],[Revenue]]=0,0,Derived_Metrics[[#This Row],[Profit]]/Derived_Metrics[[#This Row],[Revenue]])</f>
        <v>-0.24</v>
      </c>
      <c r="T808" t="str">
        <f>IF(Derived_Metrics[[#This Row],[Profit]]&lt;0, "Loss","Profit")</f>
        <v>Loss</v>
      </c>
      <c r="U808" s="5">
        <f>Derived_Metrics[[#This Row],[Selling Price]]*Derived_Metrics[[#This Row],[Quantity]]*Derived_Metrics[[#This Row],[Discount]]</f>
        <v>455.88000000000005</v>
      </c>
      <c r="V808" t="str">
        <f>IF(Derived_Metrics[[#This Row],[Discount]]&gt;0,"Discount Applied","No Discount")</f>
        <v>Discount Applied</v>
      </c>
      <c r="W808" t="str">
        <f>IF(Derived_Metrics[[#This Row],[Discount]]&gt;0.3,"High Discount","Low Discount")</f>
        <v>High Discount</v>
      </c>
      <c r="X808" s="13">
        <f>SUMIFS(Derived_Metrics[Customer_Revenue_Share],Derived_Metrics[Customee_ Revenue _Rank],"&lt;="&amp;Derived_Metrics[[#This Row],[Customee_ Revenue _Rank]])</f>
        <v>0.63948627174085315</v>
      </c>
      <c r="Y808" t="str">
        <f>IF(Derived_Metrics[[#This Row],[Cumulative_Revenue_%]]&lt;=0.8,"Top 80% Revenue","Remaining 20% Revenue")</f>
        <v>Top 80% Revenue</v>
      </c>
    </row>
    <row r="809" spans="1:25" x14ac:dyDescent="0.25">
      <c r="A809" t="s">
        <v>3096</v>
      </c>
      <c r="B809" s="1">
        <v>42300</v>
      </c>
      <c r="C809" t="s">
        <v>3099</v>
      </c>
      <c r="D809" s="4">
        <f>SUMIFS(Derived_Metrics[Revenue],Derived_Metrics[Customer ID],Derived_Metrics[[#This Row],[Customer ID]])</f>
        <v>4624.4160000000002</v>
      </c>
      <c r="E809" s="4">
        <f>SUMIFS(Derived_Metrics[Profit],Derived_Metrics[Customer ID],Derived_Metrics[[#This Row],[Customer ID]])</f>
        <v>120.51320000000001</v>
      </c>
      <c r="F809" s="5">
        <f>_xlfn.PERCENTRANK.INC(Derived_Metrics[Customer Revenue],Derived_Metrics[[#This Row],[Customer Revenue]])</f>
        <v>0.52600000000000002</v>
      </c>
      <c r="G809" s="5" t="str" cm="1">
        <f t="array" ref="G809">_xlfn.IFS(Derived_Metrics[[#This Row],[Customer Revenue Percentile]]&gt;=0.8,"High Value",Derived_Metrics[[#This Row],[Customer Revenue Percentile]]&gt;=0.4,"Medium Value",TRUE,"Low Value")</f>
        <v>Medium Value</v>
      </c>
      <c r="H809" s="12">
        <f>_xlfn.RANK.EQ(Derived_Metrics[[#This Row],[Customer Revenue]],Derived_Metrics[Customer Revenue],0)</f>
        <v>1001</v>
      </c>
      <c r="I809" s="15">
        <f>Derived_Metrics[[#This Row],[Customer Revenue]]/SUM(Derived_Metrics[Customer Revenue])</f>
        <v>2.9683237626726709E-4</v>
      </c>
      <c r="J809" t="s">
        <v>2765</v>
      </c>
      <c r="K809" s="5">
        <f>SUMIFS(Derived_Metrics[Revenue],Derived_Metrics[Product ID],Derived_Metrics[[#This Row],[Product ID]])</f>
        <v>29526.137999999999</v>
      </c>
      <c r="L809" s="5">
        <f>SUMIFS(Derived_Metrics[Profit],Derived_Metrics[Product ID],Derived_Metrics[[#This Row],[Product ID]])</f>
        <v>854.78320000000008</v>
      </c>
      <c r="M809" s="5" t="str">
        <f>IF(AND(Derived_Metrics[[#This Row],[Product Revenue]]&gt;AVERAGE(Derived_Metrics[Product Revenue]),Derived_Metrics[[#This Row],[Product Profit]]&lt;0),"high sales Low Profit","Normal")</f>
        <v>Normal</v>
      </c>
      <c r="N809">
        <v>240.78399999999999</v>
      </c>
      <c r="O809">
        <v>1</v>
      </c>
      <c r="P809">
        <v>0.2</v>
      </c>
      <c r="Q809">
        <v>27.088200000000001</v>
      </c>
      <c r="R809">
        <f>Derived_Metrics[[#This Row],[Selling Price]]*Derived_Metrics[[#This Row],[Quantity]]</f>
        <v>240.78399999999999</v>
      </c>
      <c r="S809" s="2">
        <f>IF(Derived_Metrics[[#This Row],[Revenue]]=0,0,Derived_Metrics[[#This Row],[Profit]]/Derived_Metrics[[#This Row],[Revenue]])</f>
        <v>0.1125</v>
      </c>
      <c r="T809" t="str">
        <f>IF(Derived_Metrics[[#This Row],[Profit]]&lt;0, "Loss","Profit")</f>
        <v>Profit</v>
      </c>
      <c r="U809" s="5">
        <f>Derived_Metrics[[#This Row],[Selling Price]]*Derived_Metrics[[#This Row],[Quantity]]*Derived_Metrics[[#This Row],[Discount]]</f>
        <v>48.156800000000004</v>
      </c>
      <c r="V809" t="str">
        <f>IF(Derived_Metrics[[#This Row],[Discount]]&gt;0,"Discount Applied","No Discount")</f>
        <v>Discount Applied</v>
      </c>
      <c r="W809" t="str">
        <f>IF(Derived_Metrics[[#This Row],[Discount]]&gt;0.3,"High Discount","Low Discount")</f>
        <v>Low Discount</v>
      </c>
      <c r="X809" s="13">
        <f>SUMIFS(Derived_Metrics[Customer_Revenue_Share],Derived_Metrics[Customee_ Revenue _Rank],"&lt;="&amp;Derived_Metrics[[#This Row],[Customee_ Revenue _Rank]])</f>
        <v>0.86053405442189557</v>
      </c>
      <c r="Y809" t="str">
        <f>IF(Derived_Metrics[[#This Row],[Cumulative_Revenue_%]]&lt;=0.8,"Top 80% Revenue","Remaining 20% Revenue")</f>
        <v>Remaining 20% Revenue</v>
      </c>
    </row>
    <row r="810" spans="1:25" x14ac:dyDescent="0.25">
      <c r="A810" t="s">
        <v>3096</v>
      </c>
      <c r="B810" s="1">
        <v>42300</v>
      </c>
      <c r="C810" t="s">
        <v>3099</v>
      </c>
      <c r="D810" s="4">
        <f>SUMIFS(Derived_Metrics[Revenue],Derived_Metrics[Customer ID],Derived_Metrics[[#This Row],[Customer ID]])</f>
        <v>4624.4160000000002</v>
      </c>
      <c r="E810" s="4">
        <f>SUMIFS(Derived_Metrics[Profit],Derived_Metrics[Customer ID],Derived_Metrics[[#This Row],[Customer ID]])</f>
        <v>120.51320000000001</v>
      </c>
      <c r="F810" s="5">
        <f>_xlfn.PERCENTRANK.INC(Derived_Metrics[Customer Revenue],Derived_Metrics[[#This Row],[Customer Revenue]])</f>
        <v>0.52600000000000002</v>
      </c>
      <c r="G810" s="5" t="str" cm="1">
        <f t="array" ref="G810">_xlfn.IFS(Derived_Metrics[[#This Row],[Customer Revenue Percentile]]&gt;=0.8,"High Value",Derived_Metrics[[#This Row],[Customer Revenue Percentile]]&gt;=0.4,"Medium Value",TRUE,"Low Value")</f>
        <v>Medium Value</v>
      </c>
      <c r="H810" s="12">
        <f>_xlfn.RANK.EQ(Derived_Metrics[[#This Row],[Customer Revenue]],Derived_Metrics[Customer Revenue],0)</f>
        <v>1001</v>
      </c>
      <c r="I810" s="15">
        <f>Derived_Metrics[[#This Row],[Customer Revenue]]/SUM(Derived_Metrics[Customer Revenue])</f>
        <v>2.9683237626726709E-4</v>
      </c>
      <c r="J810" t="s">
        <v>1290</v>
      </c>
      <c r="K810" s="5">
        <f>SUMIFS(Derived_Metrics[Revenue],Derived_Metrics[Product ID],Derived_Metrics[[#This Row],[Product ID]])</f>
        <v>5663.0559999999996</v>
      </c>
      <c r="L810" s="5">
        <f>SUMIFS(Derived_Metrics[Profit],Derived_Metrics[Product ID],Derived_Metrics[[#This Row],[Product ID]])</f>
        <v>15.0832</v>
      </c>
      <c r="M810" s="5" t="str">
        <f>IF(AND(Derived_Metrics[[#This Row],[Product Revenue]]&gt;AVERAGE(Derived_Metrics[Product Revenue]),Derived_Metrics[[#This Row],[Product Profit]]&lt;0),"high sales Low Profit","Normal")</f>
        <v>Normal</v>
      </c>
      <c r="N810">
        <v>191.96799999999999</v>
      </c>
      <c r="O810">
        <v>7</v>
      </c>
      <c r="P810">
        <v>0.2</v>
      </c>
      <c r="Q810">
        <v>16.7972</v>
      </c>
      <c r="R810">
        <f>Derived_Metrics[[#This Row],[Selling Price]]*Derived_Metrics[[#This Row],[Quantity]]</f>
        <v>1343.7759999999998</v>
      </c>
      <c r="S810" s="2">
        <f>IF(Derived_Metrics[[#This Row],[Revenue]]=0,0,Derived_Metrics[[#This Row],[Profit]]/Derived_Metrics[[#This Row],[Revenue]])</f>
        <v>1.2500000000000002E-2</v>
      </c>
      <c r="T810" t="str">
        <f>IF(Derived_Metrics[[#This Row],[Profit]]&lt;0, "Loss","Profit")</f>
        <v>Profit</v>
      </c>
      <c r="U810" s="5">
        <f>Derived_Metrics[[#This Row],[Selling Price]]*Derived_Metrics[[#This Row],[Quantity]]*Derived_Metrics[[#This Row],[Discount]]</f>
        <v>268.7552</v>
      </c>
      <c r="V810" t="str">
        <f>IF(Derived_Metrics[[#This Row],[Discount]]&gt;0,"Discount Applied","No Discount")</f>
        <v>Discount Applied</v>
      </c>
      <c r="W810" t="str">
        <f>IF(Derived_Metrics[[#This Row],[Discount]]&gt;0.3,"High Discount","Low Discount")</f>
        <v>Low Discount</v>
      </c>
      <c r="X810" s="13">
        <f>SUMIFS(Derived_Metrics[Customer_Revenue_Share],Derived_Metrics[Customee_ Revenue _Rank],"&lt;="&amp;Derived_Metrics[[#This Row],[Customee_ Revenue _Rank]])</f>
        <v>0.86053405442189557</v>
      </c>
      <c r="Y810" t="str">
        <f>IF(Derived_Metrics[[#This Row],[Cumulative_Revenue_%]]&lt;=0.8,"Top 80% Revenue","Remaining 20% Revenue")</f>
        <v>Remaining 20% Revenue</v>
      </c>
    </row>
    <row r="811" spans="1:25" x14ac:dyDescent="0.25">
      <c r="A811" t="s">
        <v>3096</v>
      </c>
      <c r="B811" s="1">
        <v>42300</v>
      </c>
      <c r="C811" t="s">
        <v>3099</v>
      </c>
      <c r="D811" s="4">
        <f>SUMIFS(Derived_Metrics[Revenue],Derived_Metrics[Customer ID],Derived_Metrics[[#This Row],[Customer ID]])</f>
        <v>4624.4160000000002</v>
      </c>
      <c r="E811" s="4">
        <f>SUMIFS(Derived_Metrics[Profit],Derived_Metrics[Customer ID],Derived_Metrics[[#This Row],[Customer ID]])</f>
        <v>120.51320000000001</v>
      </c>
      <c r="F811" s="5">
        <f>_xlfn.PERCENTRANK.INC(Derived_Metrics[Customer Revenue],Derived_Metrics[[#This Row],[Customer Revenue]])</f>
        <v>0.52600000000000002</v>
      </c>
      <c r="G811" s="5" t="str" cm="1">
        <f t="array" ref="G811">_xlfn.IFS(Derived_Metrics[[#This Row],[Customer Revenue Percentile]]&gt;=0.8,"High Value",Derived_Metrics[[#This Row],[Customer Revenue Percentile]]&gt;=0.4,"Medium Value",TRUE,"Low Value")</f>
        <v>Medium Value</v>
      </c>
      <c r="H811" s="12">
        <f>_xlfn.RANK.EQ(Derived_Metrics[[#This Row],[Customer Revenue]],Derived_Metrics[Customer Revenue],0)</f>
        <v>1001</v>
      </c>
      <c r="I811" s="15">
        <f>Derived_Metrics[[#This Row],[Customer Revenue]]/SUM(Derived_Metrics[Customer Revenue])</f>
        <v>2.9683237626726709E-4</v>
      </c>
      <c r="J811" t="s">
        <v>1760</v>
      </c>
      <c r="K811" s="5">
        <f>SUMIFS(Derived_Metrics[Revenue],Derived_Metrics[Product ID],Derived_Metrics[[#This Row],[Product ID]])</f>
        <v>43310.931999999993</v>
      </c>
      <c r="L811" s="5">
        <f>SUMIFS(Derived_Metrics[Profit],Derived_Metrics[Product ID],Derived_Metrics[[#This Row],[Product ID]])</f>
        <v>1305.6455999999998</v>
      </c>
      <c r="M811" s="5" t="str">
        <f>IF(AND(Derived_Metrics[[#This Row],[Product Revenue]]&gt;AVERAGE(Derived_Metrics[Product Revenue]),Derived_Metrics[[#This Row],[Product Profit]]&lt;0),"high sales Low Profit","Normal")</f>
        <v>Normal</v>
      </c>
      <c r="N811">
        <v>842.35199999999998</v>
      </c>
      <c r="O811">
        <v>3</v>
      </c>
      <c r="P811">
        <v>0.2</v>
      </c>
      <c r="Q811">
        <v>42.117600000000003</v>
      </c>
      <c r="R811">
        <f>Derived_Metrics[[#This Row],[Selling Price]]*Derived_Metrics[[#This Row],[Quantity]]</f>
        <v>2527.056</v>
      </c>
      <c r="S811" s="2">
        <f>IF(Derived_Metrics[[#This Row],[Revenue]]=0,0,Derived_Metrics[[#This Row],[Profit]]/Derived_Metrics[[#This Row],[Revenue]])</f>
        <v>1.6666666666666666E-2</v>
      </c>
      <c r="T811" t="str">
        <f>IF(Derived_Metrics[[#This Row],[Profit]]&lt;0, "Loss","Profit")</f>
        <v>Profit</v>
      </c>
      <c r="U811" s="5">
        <f>Derived_Metrics[[#This Row],[Selling Price]]*Derived_Metrics[[#This Row],[Quantity]]*Derived_Metrics[[#This Row],[Discount]]</f>
        <v>505.41120000000001</v>
      </c>
      <c r="V811" t="str">
        <f>IF(Derived_Metrics[[#This Row],[Discount]]&gt;0,"Discount Applied","No Discount")</f>
        <v>Discount Applied</v>
      </c>
      <c r="W811" t="str">
        <f>IF(Derived_Metrics[[#This Row],[Discount]]&gt;0.3,"High Discount","Low Discount")</f>
        <v>Low Discount</v>
      </c>
      <c r="X811" s="13">
        <f>SUMIFS(Derived_Metrics[Customer_Revenue_Share],Derived_Metrics[Customee_ Revenue _Rank],"&lt;="&amp;Derived_Metrics[[#This Row],[Customee_ Revenue _Rank]])</f>
        <v>0.86053405442189557</v>
      </c>
      <c r="Y811" t="str">
        <f>IF(Derived_Metrics[[#This Row],[Cumulative_Revenue_%]]&lt;=0.8,"Top 80% Revenue","Remaining 20% Revenue")</f>
        <v>Remaining 20% Revenue</v>
      </c>
    </row>
    <row r="812" spans="1:25" x14ac:dyDescent="0.25">
      <c r="A812" t="s">
        <v>3101</v>
      </c>
      <c r="B812" s="1">
        <v>42170</v>
      </c>
      <c r="C812" t="s">
        <v>3103</v>
      </c>
      <c r="D812" s="4">
        <f>SUMIFS(Derived_Metrics[Revenue],Derived_Metrics[Customer ID],Derived_Metrics[[#This Row],[Customer ID]])</f>
        <v>38140.6</v>
      </c>
      <c r="E812" s="4">
        <f>SUMIFS(Derived_Metrics[Profit],Derived_Metrics[Customer ID],Derived_Metrics[[#This Row],[Customer ID]])</f>
        <v>117.00579999999999</v>
      </c>
      <c r="F812" s="5">
        <f>_xlfn.PERCENTRANK.INC(Derived_Metrics[Customer Revenue],Derived_Metrics[[#This Row],[Customer Revenue]])</f>
        <v>0.98399999999999999</v>
      </c>
      <c r="G812" s="5" t="str" cm="1">
        <f t="array" ref="G812">_xlfn.IFS(Derived_Metrics[[#This Row],[Customer Revenue Percentile]]&gt;=0.8,"High Value",Derived_Metrics[[#This Row],[Customer Revenue Percentile]]&gt;=0.4,"Medium Value",TRUE,"Low Value")</f>
        <v>High Value</v>
      </c>
      <c r="H812" s="12">
        <f>_xlfn.RANK.EQ(Derived_Metrics[[#This Row],[Customer Revenue]],Derived_Metrics[Customer Revenue],0)</f>
        <v>29</v>
      </c>
      <c r="I812" s="15">
        <f>Derived_Metrics[[#This Row],[Customer Revenue]]/SUM(Derived_Metrics[Customer Revenue])</f>
        <v>2.4481718189408837E-3</v>
      </c>
      <c r="J812" t="s">
        <v>3094</v>
      </c>
      <c r="K812" s="5">
        <f>SUMIFS(Derived_Metrics[Revenue],Derived_Metrics[Product ID],Derived_Metrics[[#This Row],[Product ID]])</f>
        <v>5014.68</v>
      </c>
      <c r="L812" s="5">
        <f>SUMIFS(Derived_Metrics[Profit],Derived_Metrics[Product ID],Derived_Metrics[[#This Row],[Product ID]])</f>
        <v>-267.44960000000003</v>
      </c>
      <c r="M812" s="5" t="str">
        <f>IF(AND(Derived_Metrics[[#This Row],[Product Revenue]]&gt;AVERAGE(Derived_Metrics[Product Revenue]),Derived_Metrics[[#This Row],[Product Profit]]&lt;0),"high sales Low Profit","Normal")</f>
        <v>Normal</v>
      </c>
      <c r="N812">
        <v>364.70400000000001</v>
      </c>
      <c r="O812">
        <v>6</v>
      </c>
      <c r="P812">
        <v>0.2</v>
      </c>
      <c r="Q812">
        <v>-36.470399999999998</v>
      </c>
      <c r="R812">
        <f>Derived_Metrics[[#This Row],[Selling Price]]*Derived_Metrics[[#This Row],[Quantity]]</f>
        <v>2188.2240000000002</v>
      </c>
      <c r="S812" s="2">
        <f>IF(Derived_Metrics[[#This Row],[Revenue]]=0,0,Derived_Metrics[[#This Row],[Profit]]/Derived_Metrics[[#This Row],[Revenue]])</f>
        <v>-1.6666666666666663E-2</v>
      </c>
      <c r="T812" t="str">
        <f>IF(Derived_Metrics[[#This Row],[Profit]]&lt;0, "Loss","Profit")</f>
        <v>Loss</v>
      </c>
      <c r="U812" s="5">
        <f>Derived_Metrics[[#This Row],[Selling Price]]*Derived_Metrics[[#This Row],[Quantity]]*Derived_Metrics[[#This Row],[Discount]]</f>
        <v>437.64480000000003</v>
      </c>
      <c r="V812" t="str">
        <f>IF(Derived_Metrics[[#This Row],[Discount]]&gt;0,"Discount Applied","No Discount")</f>
        <v>Discount Applied</v>
      </c>
      <c r="W812" t="str">
        <f>IF(Derived_Metrics[[#This Row],[Discount]]&gt;0.3,"High Discount","Low Discount")</f>
        <v>Low Discount</v>
      </c>
      <c r="X812" s="13">
        <f>SUMIFS(Derived_Metrics[Customer_Revenue_Share],Derived_Metrics[Customee_ Revenue _Rank],"&lt;="&amp;Derived_Metrics[[#This Row],[Customee_ Revenue _Rank]])</f>
        <v>0.10277236046351318</v>
      </c>
      <c r="Y812" t="str">
        <f>IF(Derived_Metrics[[#This Row],[Cumulative_Revenue_%]]&lt;=0.8,"Top 80% Revenue","Remaining 20% Revenue")</f>
        <v>Top 80% Revenue</v>
      </c>
    </row>
    <row r="813" spans="1:25" x14ac:dyDescent="0.25">
      <c r="A813" t="s">
        <v>3101</v>
      </c>
      <c r="B813" s="1">
        <v>42170</v>
      </c>
      <c r="C813" t="s">
        <v>3103</v>
      </c>
      <c r="D813" s="4">
        <f>SUMIFS(Derived_Metrics[Revenue],Derived_Metrics[Customer ID],Derived_Metrics[[#This Row],[Customer ID]])</f>
        <v>38140.6</v>
      </c>
      <c r="E813" s="4">
        <f>SUMIFS(Derived_Metrics[Profit],Derived_Metrics[Customer ID],Derived_Metrics[[#This Row],[Customer ID]])</f>
        <v>117.00579999999999</v>
      </c>
      <c r="F813" s="5">
        <f>_xlfn.PERCENTRANK.INC(Derived_Metrics[Customer Revenue],Derived_Metrics[[#This Row],[Customer Revenue]])</f>
        <v>0.98399999999999999</v>
      </c>
      <c r="G813" s="5" t="str" cm="1">
        <f t="array" ref="G813">_xlfn.IFS(Derived_Metrics[[#This Row],[Customer Revenue Percentile]]&gt;=0.8,"High Value",Derived_Metrics[[#This Row],[Customer Revenue Percentile]]&gt;=0.4,"Medium Value",TRUE,"Low Value")</f>
        <v>High Value</v>
      </c>
      <c r="H813" s="12">
        <f>_xlfn.RANK.EQ(Derived_Metrics[[#This Row],[Customer Revenue]],Derived_Metrics[Customer Revenue],0)</f>
        <v>29</v>
      </c>
      <c r="I813" s="15">
        <f>Derived_Metrics[[#This Row],[Customer Revenue]]/SUM(Derived_Metrics[Customer Revenue])</f>
        <v>2.4481718189408837E-3</v>
      </c>
      <c r="J813" t="s">
        <v>3105</v>
      </c>
      <c r="K813" s="5">
        <f>SUMIFS(Derived_Metrics[Revenue],Derived_Metrics[Product ID],Derived_Metrics[[#This Row],[Product ID]])</f>
        <v>629</v>
      </c>
      <c r="L813" s="5">
        <f>SUMIFS(Derived_Metrics[Profit],Derived_Metrics[Product ID],Derived_Metrics[[#This Row],[Product ID]])</f>
        <v>39.752799999999993</v>
      </c>
      <c r="M813" s="5" t="str">
        <f>IF(AND(Derived_Metrics[[#This Row],[Product Revenue]]&gt;AVERAGE(Derived_Metrics[Product Revenue]),Derived_Metrics[[#This Row],[Product Profit]]&lt;0),"high sales Low Profit","Normal")</f>
        <v>Normal</v>
      </c>
      <c r="N813">
        <v>40.256</v>
      </c>
      <c r="O813">
        <v>4</v>
      </c>
      <c r="P813">
        <v>0.2</v>
      </c>
      <c r="Q813">
        <v>11.070399999999999</v>
      </c>
      <c r="R813">
        <f>Derived_Metrics[[#This Row],[Selling Price]]*Derived_Metrics[[#This Row],[Quantity]]</f>
        <v>161.024</v>
      </c>
      <c r="S813" s="2">
        <f>IF(Derived_Metrics[[#This Row],[Revenue]]=0,0,Derived_Metrics[[#This Row],[Profit]]/Derived_Metrics[[#This Row],[Revenue]])</f>
        <v>6.8749999999999992E-2</v>
      </c>
      <c r="T813" t="str">
        <f>IF(Derived_Metrics[[#This Row],[Profit]]&lt;0, "Loss","Profit")</f>
        <v>Profit</v>
      </c>
      <c r="U813" s="5">
        <f>Derived_Metrics[[#This Row],[Selling Price]]*Derived_Metrics[[#This Row],[Quantity]]*Derived_Metrics[[#This Row],[Discount]]</f>
        <v>32.204799999999999</v>
      </c>
      <c r="V813" t="str">
        <f>IF(Derived_Metrics[[#This Row],[Discount]]&gt;0,"Discount Applied","No Discount")</f>
        <v>Discount Applied</v>
      </c>
      <c r="W813" t="str">
        <f>IF(Derived_Metrics[[#This Row],[Discount]]&gt;0.3,"High Discount","Low Discount")</f>
        <v>Low Discount</v>
      </c>
      <c r="X813" s="13">
        <f>SUMIFS(Derived_Metrics[Customer_Revenue_Share],Derived_Metrics[Customee_ Revenue _Rank],"&lt;="&amp;Derived_Metrics[[#This Row],[Customee_ Revenue _Rank]])</f>
        <v>0.10277236046351318</v>
      </c>
      <c r="Y813" t="str">
        <f>IF(Derived_Metrics[[#This Row],[Cumulative_Revenue_%]]&lt;=0.8,"Top 80% Revenue","Remaining 20% Revenue")</f>
        <v>Top 80% Revenue</v>
      </c>
    </row>
    <row r="814" spans="1:25" x14ac:dyDescent="0.25">
      <c r="A814" t="s">
        <v>3107</v>
      </c>
      <c r="B814" s="1">
        <v>42698</v>
      </c>
      <c r="C814" t="s">
        <v>3109</v>
      </c>
      <c r="D814" s="4">
        <f>SUMIFS(Derived_Metrics[Revenue],Derived_Metrics[Customer ID],Derived_Metrics[[#This Row],[Customer ID]])</f>
        <v>11323.24</v>
      </c>
      <c r="E814" s="4">
        <f>SUMIFS(Derived_Metrics[Profit],Derived_Metrics[Customer ID],Derived_Metrics[[#This Row],[Customer ID]])</f>
        <v>230.27439999999999</v>
      </c>
      <c r="F814" s="5">
        <f>_xlfn.PERCENTRANK.INC(Derived_Metrics[Customer Revenue],Derived_Metrics[[#This Row],[Customer Revenue]])</f>
        <v>0.80900000000000005</v>
      </c>
      <c r="G814" s="5" t="str" cm="1">
        <f t="array" ref="G814">_xlfn.IFS(Derived_Metrics[[#This Row],[Customer Revenue Percentile]]&gt;=0.8,"High Value",Derived_Metrics[[#This Row],[Customer Revenue Percentile]]&gt;=0.4,"Medium Value",TRUE,"Low Value")</f>
        <v>High Value</v>
      </c>
      <c r="H814" s="12">
        <f>_xlfn.RANK.EQ(Derived_Metrics[[#This Row],[Customer Revenue]],Derived_Metrics[Customer Revenue],0)</f>
        <v>400</v>
      </c>
      <c r="I814" s="15">
        <f>Derived_Metrics[[#This Row],[Customer Revenue]]/SUM(Derived_Metrics[Customer Revenue])</f>
        <v>7.2681701565009921E-4</v>
      </c>
      <c r="J814" t="s">
        <v>979</v>
      </c>
      <c r="K814" s="5">
        <f>SUMIFS(Derived_Metrics[Revenue],Derived_Metrics[Product ID],Derived_Metrics[[#This Row],[Product ID]])</f>
        <v>22709.053</v>
      </c>
      <c r="L814" s="5">
        <f>SUMIFS(Derived_Metrics[Profit],Derived_Metrics[Product ID],Derived_Metrics[[#This Row],[Product ID]])</f>
        <v>701.9799999999999</v>
      </c>
      <c r="M814" s="5" t="str">
        <f>IF(AND(Derived_Metrics[[#This Row],[Product Revenue]]&gt;AVERAGE(Derived_Metrics[Product Revenue]),Derived_Metrics[[#This Row],[Product Profit]]&lt;0),"high sales Low Profit","Normal")</f>
        <v>Normal</v>
      </c>
      <c r="N814">
        <v>1684.752</v>
      </c>
      <c r="O814">
        <v>6</v>
      </c>
      <c r="P814">
        <v>0.2</v>
      </c>
      <c r="Q814">
        <v>210.59399999999999</v>
      </c>
      <c r="R814">
        <f>Derived_Metrics[[#This Row],[Selling Price]]*Derived_Metrics[[#This Row],[Quantity]]</f>
        <v>10108.511999999999</v>
      </c>
      <c r="S814" s="2">
        <f>IF(Derived_Metrics[[#This Row],[Revenue]]=0,0,Derived_Metrics[[#This Row],[Profit]]/Derived_Metrics[[#This Row],[Revenue]])</f>
        <v>2.0833333333333336E-2</v>
      </c>
      <c r="T814" t="str">
        <f>IF(Derived_Metrics[[#This Row],[Profit]]&lt;0, "Loss","Profit")</f>
        <v>Profit</v>
      </c>
      <c r="U814" s="5">
        <f>Derived_Metrics[[#This Row],[Selling Price]]*Derived_Metrics[[#This Row],[Quantity]]*Derived_Metrics[[#This Row],[Discount]]</f>
        <v>2021.7023999999999</v>
      </c>
      <c r="V814" t="str">
        <f>IF(Derived_Metrics[[#This Row],[Discount]]&gt;0,"Discount Applied","No Discount")</f>
        <v>Discount Applied</v>
      </c>
      <c r="W814" t="str">
        <f>IF(Derived_Metrics[[#This Row],[Discount]]&gt;0.3,"High Discount","Low Discount")</f>
        <v>Low Discount</v>
      </c>
      <c r="X814" s="13">
        <f>SUMIFS(Derived_Metrics[Customer_Revenue_Share],Derived_Metrics[Customee_ Revenue _Rank],"&lt;="&amp;Derived_Metrics[[#This Row],[Customee_ Revenue _Rank]])</f>
        <v>0.56075321902958031</v>
      </c>
      <c r="Y814" t="str">
        <f>IF(Derived_Metrics[[#This Row],[Cumulative_Revenue_%]]&lt;=0.8,"Top 80% Revenue","Remaining 20% Revenue")</f>
        <v>Top 80% Revenue</v>
      </c>
    </row>
    <row r="815" spans="1:25" x14ac:dyDescent="0.25">
      <c r="A815" t="s">
        <v>3111</v>
      </c>
      <c r="B815" s="1">
        <v>42128</v>
      </c>
      <c r="C815" t="s">
        <v>3112</v>
      </c>
      <c r="D815" s="4">
        <f>SUMIFS(Derived_Metrics[Revenue],Derived_Metrics[Customer ID],Derived_Metrics[[#This Row],[Customer ID]])</f>
        <v>3958.3779999999997</v>
      </c>
      <c r="E815" s="4">
        <f>SUMIFS(Derived_Metrics[Profit],Derived_Metrics[Customer ID],Derived_Metrics[[#This Row],[Customer ID]])</f>
        <v>-277.49199999999996</v>
      </c>
      <c r="F815" s="5">
        <f>_xlfn.PERCENTRANK.INC(Derived_Metrics[Customer Revenue],Derived_Metrics[[#This Row],[Customer Revenue]])</f>
        <v>0.48</v>
      </c>
      <c r="G815" s="5" t="str" cm="1">
        <f t="array" ref="G815">_xlfn.IFS(Derived_Metrics[[#This Row],[Customer Revenue Percentile]]&gt;=0.8,"High Value",Derived_Metrics[[#This Row],[Customer Revenue Percentile]]&gt;=0.4,"Medium Value",TRUE,"Low Value")</f>
        <v>Medium Value</v>
      </c>
      <c r="H815" s="12">
        <f>_xlfn.RANK.EQ(Derived_Metrics[[#This Row],[Customer Revenue]],Derived_Metrics[Customer Revenue],0)</f>
        <v>1100</v>
      </c>
      <c r="I815" s="15">
        <f>Derived_Metrics[[#This Row],[Customer Revenue]]/SUM(Derived_Metrics[Customer Revenue])</f>
        <v>2.5408067697717333E-4</v>
      </c>
      <c r="J815" t="s">
        <v>2168</v>
      </c>
      <c r="K815" s="5">
        <f>SUMIFS(Derived_Metrics[Revenue],Derived_Metrics[Product ID],Derived_Metrics[[#This Row],[Product ID]])</f>
        <v>16243.099999999999</v>
      </c>
      <c r="L815" s="5">
        <f>SUMIFS(Derived_Metrics[Profit],Derived_Metrics[Product ID],Derived_Metrics[[#This Row],[Product ID]])</f>
        <v>-530.0379999999999</v>
      </c>
      <c r="M815" s="5" t="str">
        <f>IF(AND(Derived_Metrics[[#This Row],[Product Revenue]]&gt;AVERAGE(Derived_Metrics[Product Revenue]),Derived_Metrics[[#This Row],[Product Profit]]&lt;0),"high sales Low Profit","Normal")</f>
        <v>high sales Low Profit</v>
      </c>
      <c r="N815">
        <v>547.13599999999997</v>
      </c>
      <c r="O815">
        <v>4</v>
      </c>
      <c r="P815">
        <v>0.2</v>
      </c>
      <c r="Q815">
        <v>-68.391999999999996</v>
      </c>
      <c r="R815">
        <f>Derived_Metrics[[#This Row],[Selling Price]]*Derived_Metrics[[#This Row],[Quantity]]</f>
        <v>2188.5439999999999</v>
      </c>
      <c r="S815" s="2">
        <f>IF(Derived_Metrics[[#This Row],[Revenue]]=0,0,Derived_Metrics[[#This Row],[Profit]]/Derived_Metrics[[#This Row],[Revenue]])</f>
        <v>-3.125E-2</v>
      </c>
      <c r="T815" t="str">
        <f>IF(Derived_Metrics[[#This Row],[Profit]]&lt;0, "Loss","Profit")</f>
        <v>Loss</v>
      </c>
      <c r="U815" s="5">
        <f>Derived_Metrics[[#This Row],[Selling Price]]*Derived_Metrics[[#This Row],[Quantity]]*Derived_Metrics[[#This Row],[Discount]]</f>
        <v>437.7088</v>
      </c>
      <c r="V815" t="str">
        <f>IF(Derived_Metrics[[#This Row],[Discount]]&gt;0,"Discount Applied","No Discount")</f>
        <v>Discount Applied</v>
      </c>
      <c r="W815" t="str">
        <f>IF(Derived_Metrics[[#This Row],[Discount]]&gt;0.3,"High Discount","Low Discount")</f>
        <v>Low Discount</v>
      </c>
      <c r="X815" s="13">
        <f>SUMIFS(Derived_Metrics[Customer_Revenue_Share],Derived_Metrics[Customee_ Revenue _Rank],"&lt;="&amp;Derived_Metrics[[#This Row],[Customee_ Revenue _Rank]])</f>
        <v>0.88727139438093194</v>
      </c>
      <c r="Y815" t="str">
        <f>IF(Derived_Metrics[[#This Row],[Cumulative_Revenue_%]]&lt;=0.8,"Top 80% Revenue","Remaining 20% Revenue")</f>
        <v>Remaining 20% Revenue</v>
      </c>
    </row>
    <row r="816" spans="1:25" x14ac:dyDescent="0.25">
      <c r="A816" t="s">
        <v>3111</v>
      </c>
      <c r="B816" s="1">
        <v>42128</v>
      </c>
      <c r="C816" t="s">
        <v>3112</v>
      </c>
      <c r="D816" s="4">
        <f>SUMIFS(Derived_Metrics[Revenue],Derived_Metrics[Customer ID],Derived_Metrics[[#This Row],[Customer ID]])</f>
        <v>3958.3779999999997</v>
      </c>
      <c r="E816" s="4">
        <f>SUMIFS(Derived_Metrics[Profit],Derived_Metrics[Customer ID],Derived_Metrics[[#This Row],[Customer ID]])</f>
        <v>-277.49199999999996</v>
      </c>
      <c r="F816" s="5">
        <f>_xlfn.PERCENTRANK.INC(Derived_Metrics[Customer Revenue],Derived_Metrics[[#This Row],[Customer Revenue]])</f>
        <v>0.48</v>
      </c>
      <c r="G816" s="5" t="str" cm="1">
        <f t="array" ref="G816">_xlfn.IFS(Derived_Metrics[[#This Row],[Customer Revenue Percentile]]&gt;=0.8,"High Value",Derived_Metrics[[#This Row],[Customer Revenue Percentile]]&gt;=0.4,"Medium Value",TRUE,"Low Value")</f>
        <v>Medium Value</v>
      </c>
      <c r="H816" s="12">
        <f>_xlfn.RANK.EQ(Derived_Metrics[[#This Row],[Customer Revenue]],Derived_Metrics[Customer Revenue],0)</f>
        <v>1100</v>
      </c>
      <c r="I816" s="15">
        <f>Derived_Metrics[[#This Row],[Customer Revenue]]/SUM(Derived_Metrics[Customer Revenue])</f>
        <v>2.5408067697717333E-4</v>
      </c>
      <c r="J816" t="s">
        <v>1892</v>
      </c>
      <c r="K816" s="5">
        <f>SUMIFS(Derived_Metrics[Revenue],Derived_Metrics[Product ID],Derived_Metrics[[#This Row],[Product ID]])</f>
        <v>646.53599999999994</v>
      </c>
      <c r="L816" s="5">
        <f>SUMIFS(Derived_Metrics[Profit],Derived_Metrics[Product ID],Derived_Metrics[[#This Row],[Product ID]])</f>
        <v>48.822000000000003</v>
      </c>
      <c r="M816" s="5" t="str">
        <f>IF(AND(Derived_Metrics[[#This Row],[Product Revenue]]&gt;AVERAGE(Derived_Metrics[Product Revenue]),Derived_Metrics[[#This Row],[Product Profit]]&lt;0),"high sales Low Profit","Normal")</f>
        <v>Normal</v>
      </c>
      <c r="N816">
        <v>7.5839999999999996</v>
      </c>
      <c r="O816">
        <v>1</v>
      </c>
      <c r="P816">
        <v>0.2</v>
      </c>
      <c r="Q816">
        <v>2.37</v>
      </c>
      <c r="R816">
        <f>Derived_Metrics[[#This Row],[Selling Price]]*Derived_Metrics[[#This Row],[Quantity]]</f>
        <v>7.5839999999999996</v>
      </c>
      <c r="S816" s="2">
        <f>IF(Derived_Metrics[[#This Row],[Revenue]]=0,0,Derived_Metrics[[#This Row],[Profit]]/Derived_Metrics[[#This Row],[Revenue]])</f>
        <v>0.31250000000000006</v>
      </c>
      <c r="T816" t="str">
        <f>IF(Derived_Metrics[[#This Row],[Profit]]&lt;0, "Loss","Profit")</f>
        <v>Profit</v>
      </c>
      <c r="U816" s="5">
        <f>Derived_Metrics[[#This Row],[Selling Price]]*Derived_Metrics[[#This Row],[Quantity]]*Derived_Metrics[[#This Row],[Discount]]</f>
        <v>1.5167999999999999</v>
      </c>
      <c r="V816" t="str">
        <f>IF(Derived_Metrics[[#This Row],[Discount]]&gt;0,"Discount Applied","No Discount")</f>
        <v>Discount Applied</v>
      </c>
      <c r="W816" t="str">
        <f>IF(Derived_Metrics[[#This Row],[Discount]]&gt;0.3,"High Discount","Low Discount")</f>
        <v>Low Discount</v>
      </c>
      <c r="X816" s="13">
        <f>SUMIFS(Derived_Metrics[Customer_Revenue_Share],Derived_Metrics[Customee_ Revenue _Rank],"&lt;="&amp;Derived_Metrics[[#This Row],[Customee_ Revenue _Rank]])</f>
        <v>0.88727139438093194</v>
      </c>
      <c r="Y816" t="str">
        <f>IF(Derived_Metrics[[#This Row],[Cumulative_Revenue_%]]&lt;=0.8,"Top 80% Revenue","Remaining 20% Revenue")</f>
        <v>Remaining 20% Revenue</v>
      </c>
    </row>
    <row r="817" spans="1:25" x14ac:dyDescent="0.25">
      <c r="A817" t="s">
        <v>3111</v>
      </c>
      <c r="B817" s="1">
        <v>42128</v>
      </c>
      <c r="C817" t="s">
        <v>3112</v>
      </c>
      <c r="D817" s="4">
        <f>SUMIFS(Derived_Metrics[Revenue],Derived_Metrics[Customer ID],Derived_Metrics[[#This Row],[Customer ID]])</f>
        <v>3958.3779999999997</v>
      </c>
      <c r="E817" s="4">
        <f>SUMIFS(Derived_Metrics[Profit],Derived_Metrics[Customer ID],Derived_Metrics[[#This Row],[Customer ID]])</f>
        <v>-277.49199999999996</v>
      </c>
      <c r="F817" s="5">
        <f>_xlfn.PERCENTRANK.INC(Derived_Metrics[Customer Revenue],Derived_Metrics[[#This Row],[Customer Revenue]])</f>
        <v>0.48</v>
      </c>
      <c r="G817" s="5" t="str" cm="1">
        <f t="array" ref="G817">_xlfn.IFS(Derived_Metrics[[#This Row],[Customer Revenue Percentile]]&gt;=0.8,"High Value",Derived_Metrics[[#This Row],[Customer Revenue Percentile]]&gt;=0.4,"Medium Value",TRUE,"Low Value")</f>
        <v>Medium Value</v>
      </c>
      <c r="H817" s="12">
        <f>_xlfn.RANK.EQ(Derived_Metrics[[#This Row],[Customer Revenue]],Derived_Metrics[Customer Revenue],0)</f>
        <v>1100</v>
      </c>
      <c r="I817" s="15">
        <f>Derived_Metrics[[#This Row],[Customer Revenue]]/SUM(Derived_Metrics[Customer Revenue])</f>
        <v>2.5408067697717333E-4</v>
      </c>
      <c r="J817" t="s">
        <v>3114</v>
      </c>
      <c r="K817" s="5">
        <f>SUMIFS(Derived_Metrics[Revenue],Derived_Metrics[Product ID],Derived_Metrics[[#This Row],[Product ID]])</f>
        <v>21820.884399999995</v>
      </c>
      <c r="L817" s="5">
        <f>SUMIFS(Derived_Metrics[Profit],Derived_Metrics[Product ID],Derived_Metrics[[#This Row],[Product ID]])</f>
        <v>-208.65039999999999</v>
      </c>
      <c r="M817" s="5" t="str">
        <f>IF(AND(Derived_Metrics[[#This Row],[Product Revenue]]&gt;AVERAGE(Derived_Metrics[Product Revenue]),Derived_Metrics[[#This Row],[Product Profit]]&lt;0),"high sales Low Profit","Normal")</f>
        <v>high sales Low Profit</v>
      </c>
      <c r="N817">
        <v>352.45</v>
      </c>
      <c r="O817">
        <v>5</v>
      </c>
      <c r="P817">
        <v>0.5</v>
      </c>
      <c r="Q817">
        <v>-211.47</v>
      </c>
      <c r="R817">
        <f>Derived_Metrics[[#This Row],[Selling Price]]*Derived_Metrics[[#This Row],[Quantity]]</f>
        <v>1762.25</v>
      </c>
      <c r="S817" s="2">
        <f>IF(Derived_Metrics[[#This Row],[Revenue]]=0,0,Derived_Metrics[[#This Row],[Profit]]/Derived_Metrics[[#This Row],[Revenue]])</f>
        <v>-0.12</v>
      </c>
      <c r="T817" t="str">
        <f>IF(Derived_Metrics[[#This Row],[Profit]]&lt;0, "Loss","Profit")</f>
        <v>Loss</v>
      </c>
      <c r="U817" s="5">
        <f>Derived_Metrics[[#This Row],[Selling Price]]*Derived_Metrics[[#This Row],[Quantity]]*Derived_Metrics[[#This Row],[Discount]]</f>
        <v>881.125</v>
      </c>
      <c r="V817" t="str">
        <f>IF(Derived_Metrics[[#This Row],[Discount]]&gt;0,"Discount Applied","No Discount")</f>
        <v>Discount Applied</v>
      </c>
      <c r="W817" t="str">
        <f>IF(Derived_Metrics[[#This Row],[Discount]]&gt;0.3,"High Discount","Low Discount")</f>
        <v>High Discount</v>
      </c>
      <c r="X817" s="13">
        <f>SUMIFS(Derived_Metrics[Customer_Revenue_Share],Derived_Metrics[Customee_ Revenue _Rank],"&lt;="&amp;Derived_Metrics[[#This Row],[Customee_ Revenue _Rank]])</f>
        <v>0.88727139438093194</v>
      </c>
      <c r="Y817" t="str">
        <f>IF(Derived_Metrics[[#This Row],[Cumulative_Revenue_%]]&lt;=0.8,"Top 80% Revenue","Remaining 20% Revenue")</f>
        <v>Remaining 20% Revenue</v>
      </c>
    </row>
    <row r="818" spans="1:25" x14ac:dyDescent="0.25">
      <c r="A818" t="s">
        <v>3116</v>
      </c>
      <c r="B818" s="1">
        <v>42996</v>
      </c>
      <c r="C818" t="s">
        <v>3117</v>
      </c>
      <c r="D818" s="4">
        <f>SUMIFS(Derived_Metrics[Revenue],Derived_Metrics[Customer ID],Derived_Metrics[[#This Row],[Customer ID]])</f>
        <v>413.20799999999997</v>
      </c>
      <c r="E818" s="4">
        <f>SUMIFS(Derived_Metrics[Profit],Derived_Metrics[Customer ID],Derived_Metrics[[#This Row],[Customer ID]])</f>
        <v>-18.897600000000001</v>
      </c>
      <c r="F818" s="5">
        <f>_xlfn.PERCENTRANK.INC(Derived_Metrics[Customer Revenue],Derived_Metrics[[#This Row],[Customer Revenue]])</f>
        <v>7.3999999999999996E-2</v>
      </c>
      <c r="G818" s="5" t="str" cm="1">
        <f t="array" ref="G818">_xlfn.IFS(Derived_Metrics[[#This Row],[Customer Revenue Percentile]]&gt;=0.8,"High Value",Derived_Metrics[[#This Row],[Customer Revenue Percentile]]&gt;=0.4,"Medium Value",TRUE,"Low Value")</f>
        <v>Low Value</v>
      </c>
      <c r="H818" s="12">
        <f>_xlfn.RANK.EQ(Derived_Metrics[[#This Row],[Customer Revenue]],Derived_Metrics[Customer Revenue],0)</f>
        <v>1963</v>
      </c>
      <c r="I818" s="15">
        <f>Derived_Metrics[[#This Row],[Customer Revenue]]/SUM(Derived_Metrics[Customer Revenue])</f>
        <v>2.6523027455281897E-5</v>
      </c>
      <c r="J818" t="s">
        <v>1287</v>
      </c>
      <c r="K818" s="5">
        <f>SUMIFS(Derived_Metrics[Revenue],Derived_Metrics[Product ID],Derived_Metrics[[#This Row],[Product ID]])</f>
        <v>1137.1559999999999</v>
      </c>
      <c r="L818" s="5">
        <f>SUMIFS(Derived_Metrics[Profit],Derived_Metrics[Product ID],Derived_Metrics[[#This Row],[Product ID]])</f>
        <v>37.414200000000001</v>
      </c>
      <c r="M818" s="5" t="str">
        <f>IF(AND(Derived_Metrics[[#This Row],[Product Revenue]]&gt;AVERAGE(Derived_Metrics[Product Revenue]),Derived_Metrics[[#This Row],[Product Profit]]&lt;0),"high sales Low Profit","Normal")</f>
        <v>Normal</v>
      </c>
      <c r="N818">
        <v>9.82</v>
      </c>
      <c r="O818">
        <v>2</v>
      </c>
      <c r="P818">
        <v>0</v>
      </c>
      <c r="Q818">
        <v>3.2406000000000001</v>
      </c>
      <c r="R818">
        <f>Derived_Metrics[[#This Row],[Selling Price]]*Derived_Metrics[[#This Row],[Quantity]]</f>
        <v>19.64</v>
      </c>
      <c r="S818" s="2">
        <f>IF(Derived_Metrics[[#This Row],[Revenue]]=0,0,Derived_Metrics[[#This Row],[Profit]]/Derived_Metrics[[#This Row],[Revenue]])</f>
        <v>0.16500000000000001</v>
      </c>
      <c r="T818" t="str">
        <f>IF(Derived_Metrics[[#This Row],[Profit]]&lt;0, "Loss","Profit")</f>
        <v>Profit</v>
      </c>
      <c r="U818" s="5">
        <f>Derived_Metrics[[#This Row],[Selling Price]]*Derived_Metrics[[#This Row],[Quantity]]*Derived_Metrics[[#This Row],[Discount]]</f>
        <v>0</v>
      </c>
      <c r="V818" t="str">
        <f>IF(Derived_Metrics[[#This Row],[Discount]]&gt;0,"Discount Applied","No Discount")</f>
        <v>No Discount</v>
      </c>
      <c r="W818" t="str">
        <f>IF(Derived_Metrics[[#This Row],[Discount]]&gt;0.3,"High Discount","Low Discount")</f>
        <v>Low Discount</v>
      </c>
      <c r="X818" s="13">
        <f>SUMIFS(Derived_Metrics[Customer_Revenue_Share],Derived_Metrics[Customee_ Revenue _Rank],"&lt;="&amp;Derived_Metrics[[#This Row],[Customee_ Revenue _Rank]])</f>
        <v>0.99805059991036094</v>
      </c>
      <c r="Y818" t="str">
        <f>IF(Derived_Metrics[[#This Row],[Cumulative_Revenue_%]]&lt;=0.8,"Top 80% Revenue","Remaining 20% Revenue")</f>
        <v>Remaining 20% Revenue</v>
      </c>
    </row>
    <row r="819" spans="1:25" x14ac:dyDescent="0.25">
      <c r="A819" t="s">
        <v>3119</v>
      </c>
      <c r="B819" s="1">
        <v>42934</v>
      </c>
      <c r="C819" t="s">
        <v>2988</v>
      </c>
      <c r="D819" s="4">
        <f>SUMIFS(Derived_Metrics[Revenue],Derived_Metrics[Customer ID],Derived_Metrics[[#This Row],[Customer ID]])</f>
        <v>5540.5280000000002</v>
      </c>
      <c r="E819" s="4">
        <f>SUMIFS(Derived_Metrics[Profit],Derived_Metrics[Customer ID],Derived_Metrics[[#This Row],[Customer ID]])</f>
        <v>-510.00709999999998</v>
      </c>
      <c r="F819" s="5">
        <f>_xlfn.PERCENTRANK.INC(Derived_Metrics[Customer Revenue],Derived_Metrics[[#This Row],[Customer Revenue]])</f>
        <v>0.57899999999999996</v>
      </c>
      <c r="G819" s="5" t="str" cm="1">
        <f t="array" ref="G819">_xlfn.IFS(Derived_Metrics[[#This Row],[Customer Revenue Percentile]]&gt;=0.8,"High Value",Derived_Metrics[[#This Row],[Customer Revenue Percentile]]&gt;=0.4,"Medium Value",TRUE,"Low Value")</f>
        <v>Medium Value</v>
      </c>
      <c r="H819" s="12">
        <f>_xlfn.RANK.EQ(Derived_Metrics[[#This Row],[Customer Revenue]],Derived_Metrics[Customer Revenue],0)</f>
        <v>889</v>
      </c>
      <c r="I819" s="15">
        <f>Derived_Metrics[[#This Row],[Customer Revenue]]/SUM(Derived_Metrics[Customer Revenue])</f>
        <v>3.5563584504839718E-4</v>
      </c>
      <c r="J819" t="s">
        <v>1262</v>
      </c>
      <c r="K819" s="5">
        <f>SUMIFS(Derived_Metrics[Revenue],Derived_Metrics[Product ID],Derived_Metrics[[#This Row],[Product ID]])</f>
        <v>24977.856</v>
      </c>
      <c r="L819" s="5">
        <f>SUMIFS(Derived_Metrics[Profit],Derived_Metrics[Product ID],Derived_Metrics[[#This Row],[Product ID]])</f>
        <v>-404.00640000000004</v>
      </c>
      <c r="M819" s="5" t="str">
        <f>IF(AND(Derived_Metrics[[#This Row],[Product Revenue]]&gt;AVERAGE(Derived_Metrics[Product Revenue]),Derived_Metrics[[#This Row],[Product Profit]]&lt;0),"high sales Low Profit","Normal")</f>
        <v>high sales Low Profit</v>
      </c>
      <c r="N819">
        <v>801.6</v>
      </c>
      <c r="O819">
        <v>5</v>
      </c>
      <c r="P819">
        <v>0.5</v>
      </c>
      <c r="Q819">
        <v>-448.89600000000002</v>
      </c>
      <c r="R819">
        <f>Derived_Metrics[[#This Row],[Selling Price]]*Derived_Metrics[[#This Row],[Quantity]]</f>
        <v>4008</v>
      </c>
      <c r="S819" s="2">
        <f>IF(Derived_Metrics[[#This Row],[Revenue]]=0,0,Derived_Metrics[[#This Row],[Profit]]/Derived_Metrics[[#This Row],[Revenue]])</f>
        <v>-0.112</v>
      </c>
      <c r="T819" t="str">
        <f>IF(Derived_Metrics[[#This Row],[Profit]]&lt;0, "Loss","Profit")</f>
        <v>Loss</v>
      </c>
      <c r="U819" s="5">
        <f>Derived_Metrics[[#This Row],[Selling Price]]*Derived_Metrics[[#This Row],[Quantity]]*Derived_Metrics[[#This Row],[Discount]]</f>
        <v>2004</v>
      </c>
      <c r="V819" t="str">
        <f>IF(Derived_Metrics[[#This Row],[Discount]]&gt;0,"Discount Applied","No Discount")</f>
        <v>Discount Applied</v>
      </c>
      <c r="W819" t="str">
        <f>IF(Derived_Metrics[[#This Row],[Discount]]&gt;0.3,"High Discount","Low Discount")</f>
        <v>High Discount</v>
      </c>
      <c r="X819" s="13">
        <f>SUMIFS(Derived_Metrics[Customer_Revenue_Share],Derived_Metrics[Customee_ Revenue _Rank],"&lt;="&amp;Derived_Metrics[[#This Row],[Customee_ Revenue _Rank]])</f>
        <v>0.82362821293384025</v>
      </c>
      <c r="Y819" t="str">
        <f>IF(Derived_Metrics[[#This Row],[Cumulative_Revenue_%]]&lt;=0.8,"Top 80% Revenue","Remaining 20% Revenue")</f>
        <v>Remaining 20% Revenue</v>
      </c>
    </row>
    <row r="820" spans="1:25" x14ac:dyDescent="0.25">
      <c r="A820" t="s">
        <v>3119</v>
      </c>
      <c r="B820" s="1">
        <v>42934</v>
      </c>
      <c r="C820" t="s">
        <v>2988</v>
      </c>
      <c r="D820" s="4">
        <f>SUMIFS(Derived_Metrics[Revenue],Derived_Metrics[Customer ID],Derived_Metrics[[#This Row],[Customer ID]])</f>
        <v>5540.5280000000002</v>
      </c>
      <c r="E820" s="4">
        <f>SUMIFS(Derived_Metrics[Profit],Derived_Metrics[Customer ID],Derived_Metrics[[#This Row],[Customer ID]])</f>
        <v>-510.00709999999998</v>
      </c>
      <c r="F820" s="5">
        <f>_xlfn.PERCENTRANK.INC(Derived_Metrics[Customer Revenue],Derived_Metrics[[#This Row],[Customer Revenue]])</f>
        <v>0.57899999999999996</v>
      </c>
      <c r="G820" s="5" t="str" cm="1">
        <f t="array" ref="G820">_xlfn.IFS(Derived_Metrics[[#This Row],[Customer Revenue Percentile]]&gt;=0.8,"High Value",Derived_Metrics[[#This Row],[Customer Revenue Percentile]]&gt;=0.4,"Medium Value",TRUE,"Low Value")</f>
        <v>Medium Value</v>
      </c>
      <c r="H820" s="12">
        <f>_xlfn.RANK.EQ(Derived_Metrics[[#This Row],[Customer Revenue]],Derived_Metrics[Customer Revenue],0)</f>
        <v>889</v>
      </c>
      <c r="I820" s="15">
        <f>Derived_Metrics[[#This Row],[Customer Revenue]]/SUM(Derived_Metrics[Customer Revenue])</f>
        <v>3.5563584504839718E-4</v>
      </c>
      <c r="J820" t="s">
        <v>104</v>
      </c>
      <c r="K820" s="5">
        <f>SUMIFS(Derived_Metrics[Revenue],Derived_Metrics[Product ID],Derived_Metrics[[#This Row],[Product ID]])</f>
        <v>17307.972000000002</v>
      </c>
      <c r="L820" s="5">
        <f>SUMIFS(Derived_Metrics[Profit],Derived_Metrics[Product ID],Derived_Metrics[[#This Row],[Product ID]])</f>
        <v>499.851</v>
      </c>
      <c r="M820" s="5" t="str">
        <f>IF(AND(Derived_Metrics[[#This Row],[Product Revenue]]&gt;AVERAGE(Derived_Metrics[Product Revenue]),Derived_Metrics[[#This Row],[Product Profit]]&lt;0),"high sales Low Profit","Normal")</f>
        <v>Normal</v>
      </c>
      <c r="N820">
        <v>161.56800000000001</v>
      </c>
      <c r="O820">
        <v>2</v>
      </c>
      <c r="P820">
        <v>0.2</v>
      </c>
      <c r="Q820">
        <v>10.098000000000001</v>
      </c>
      <c r="R820">
        <f>Derived_Metrics[[#This Row],[Selling Price]]*Derived_Metrics[[#This Row],[Quantity]]</f>
        <v>323.13600000000002</v>
      </c>
      <c r="S820" s="2">
        <f>IF(Derived_Metrics[[#This Row],[Revenue]]=0,0,Derived_Metrics[[#This Row],[Profit]]/Derived_Metrics[[#This Row],[Revenue]])</f>
        <v>3.125E-2</v>
      </c>
      <c r="T820" t="str">
        <f>IF(Derived_Metrics[[#This Row],[Profit]]&lt;0, "Loss","Profit")</f>
        <v>Profit</v>
      </c>
      <c r="U820" s="5">
        <f>Derived_Metrics[[#This Row],[Selling Price]]*Derived_Metrics[[#This Row],[Quantity]]*Derived_Metrics[[#This Row],[Discount]]</f>
        <v>64.627200000000002</v>
      </c>
      <c r="V820" t="str">
        <f>IF(Derived_Metrics[[#This Row],[Discount]]&gt;0,"Discount Applied","No Discount")</f>
        <v>Discount Applied</v>
      </c>
      <c r="W820" t="str">
        <f>IF(Derived_Metrics[[#This Row],[Discount]]&gt;0.3,"High Discount","Low Discount")</f>
        <v>Low Discount</v>
      </c>
      <c r="X820" s="13">
        <f>SUMIFS(Derived_Metrics[Customer_Revenue_Share],Derived_Metrics[Customee_ Revenue _Rank],"&lt;="&amp;Derived_Metrics[[#This Row],[Customee_ Revenue _Rank]])</f>
        <v>0.82362821293384025</v>
      </c>
      <c r="Y820" t="str">
        <f>IF(Derived_Metrics[[#This Row],[Cumulative_Revenue_%]]&lt;=0.8,"Top 80% Revenue","Remaining 20% Revenue")</f>
        <v>Remaining 20% Revenue</v>
      </c>
    </row>
    <row r="821" spans="1:25" x14ac:dyDescent="0.25">
      <c r="A821" t="s">
        <v>3119</v>
      </c>
      <c r="B821" s="1">
        <v>42934</v>
      </c>
      <c r="C821" t="s">
        <v>2988</v>
      </c>
      <c r="D821" s="4">
        <f>SUMIFS(Derived_Metrics[Revenue],Derived_Metrics[Customer ID],Derived_Metrics[[#This Row],[Customer ID]])</f>
        <v>5540.5280000000002</v>
      </c>
      <c r="E821" s="4">
        <f>SUMIFS(Derived_Metrics[Profit],Derived_Metrics[Customer ID],Derived_Metrics[[#This Row],[Customer ID]])</f>
        <v>-510.00709999999998</v>
      </c>
      <c r="F821" s="5">
        <f>_xlfn.PERCENTRANK.INC(Derived_Metrics[Customer Revenue],Derived_Metrics[[#This Row],[Customer Revenue]])</f>
        <v>0.57899999999999996</v>
      </c>
      <c r="G821" s="5" t="str" cm="1">
        <f t="array" ref="G821">_xlfn.IFS(Derived_Metrics[[#This Row],[Customer Revenue Percentile]]&gt;=0.8,"High Value",Derived_Metrics[[#This Row],[Customer Revenue Percentile]]&gt;=0.4,"Medium Value",TRUE,"Low Value")</f>
        <v>Medium Value</v>
      </c>
      <c r="H821" s="12">
        <f>_xlfn.RANK.EQ(Derived_Metrics[[#This Row],[Customer Revenue]],Derived_Metrics[Customer Revenue],0)</f>
        <v>889</v>
      </c>
      <c r="I821" s="15">
        <f>Derived_Metrics[[#This Row],[Customer Revenue]]/SUM(Derived_Metrics[Customer Revenue])</f>
        <v>3.5563584504839718E-4</v>
      </c>
      <c r="J821" t="s">
        <v>147</v>
      </c>
      <c r="K821" s="5">
        <f>SUMIFS(Derived_Metrics[Revenue],Derived_Metrics[Product ID],Derived_Metrics[[#This Row],[Product ID]])</f>
        <v>38828.013000000006</v>
      </c>
      <c r="L821" s="5">
        <f>SUMIFS(Derived_Metrics[Profit],Derived_Metrics[Product ID],Derived_Metrics[[#This Row],[Product ID]])</f>
        <v>-197.5848</v>
      </c>
      <c r="M821" s="5" t="str">
        <f>IF(AND(Derived_Metrics[[#This Row],[Product Revenue]]&gt;AVERAGE(Derived_Metrics[Product Revenue]),Derived_Metrics[[#This Row],[Product Profit]]&lt;0),"high sales Low Profit","Normal")</f>
        <v>high sales Low Profit</v>
      </c>
      <c r="N821">
        <v>311.976</v>
      </c>
      <c r="O821">
        <v>3</v>
      </c>
      <c r="P821">
        <v>0.2</v>
      </c>
      <c r="Q821">
        <v>-42.896700000000003</v>
      </c>
      <c r="R821">
        <f>Derived_Metrics[[#This Row],[Selling Price]]*Derived_Metrics[[#This Row],[Quantity]]</f>
        <v>935.928</v>
      </c>
      <c r="S821" s="2">
        <f>IF(Derived_Metrics[[#This Row],[Revenue]]=0,0,Derived_Metrics[[#This Row],[Profit]]/Derived_Metrics[[#This Row],[Revenue]])</f>
        <v>-4.5833333333333337E-2</v>
      </c>
      <c r="T821" t="str">
        <f>IF(Derived_Metrics[[#This Row],[Profit]]&lt;0, "Loss","Profit")</f>
        <v>Loss</v>
      </c>
      <c r="U821" s="5">
        <f>Derived_Metrics[[#This Row],[Selling Price]]*Derived_Metrics[[#This Row],[Quantity]]*Derived_Metrics[[#This Row],[Discount]]</f>
        <v>187.18560000000002</v>
      </c>
      <c r="V821" t="str">
        <f>IF(Derived_Metrics[[#This Row],[Discount]]&gt;0,"Discount Applied","No Discount")</f>
        <v>Discount Applied</v>
      </c>
      <c r="W821" t="str">
        <f>IF(Derived_Metrics[[#This Row],[Discount]]&gt;0.3,"High Discount","Low Discount")</f>
        <v>Low Discount</v>
      </c>
      <c r="X821" s="13">
        <f>SUMIFS(Derived_Metrics[Customer_Revenue_Share],Derived_Metrics[Customee_ Revenue _Rank],"&lt;="&amp;Derived_Metrics[[#This Row],[Customee_ Revenue _Rank]])</f>
        <v>0.82362821293384025</v>
      </c>
      <c r="Y821" t="str">
        <f>IF(Derived_Metrics[[#This Row],[Cumulative_Revenue_%]]&lt;=0.8,"Top 80% Revenue","Remaining 20% Revenue")</f>
        <v>Remaining 20% Revenue</v>
      </c>
    </row>
    <row r="822" spans="1:25" x14ac:dyDescent="0.25">
      <c r="A822" t="s">
        <v>3121</v>
      </c>
      <c r="B822" s="1">
        <v>41899</v>
      </c>
      <c r="C822" t="s">
        <v>1718</v>
      </c>
      <c r="D822" s="4">
        <f>SUMIFS(Derived_Metrics[Revenue],Derived_Metrics[Customer ID],Derived_Metrics[[#This Row],[Customer ID]])</f>
        <v>1106.94</v>
      </c>
      <c r="E822" s="4">
        <f>SUMIFS(Derived_Metrics[Profit],Derived_Metrics[Customer ID],Derived_Metrics[[#This Row],[Customer ID]])</f>
        <v>79.907200000000003</v>
      </c>
      <c r="F822" s="5">
        <f>_xlfn.PERCENTRANK.INC(Derived_Metrics[Customer Revenue],Derived_Metrics[[#This Row],[Customer Revenue]])</f>
        <v>0.183</v>
      </c>
      <c r="G822" s="5" t="str" cm="1">
        <f t="array" ref="G822">_xlfn.IFS(Derived_Metrics[[#This Row],[Customer Revenue Percentile]]&gt;=0.8,"High Value",Derived_Metrics[[#This Row],[Customer Revenue Percentile]]&gt;=0.4,"Medium Value",TRUE,"Low Value")</f>
        <v>Low Value</v>
      </c>
      <c r="H822" s="12">
        <f>_xlfn.RANK.EQ(Derived_Metrics[[#This Row],[Customer Revenue]],Derived_Metrics[Customer Revenue],0)</f>
        <v>1728</v>
      </c>
      <c r="I822" s="15">
        <f>Derived_Metrics[[#This Row],[Customer Revenue]]/SUM(Derived_Metrics[Customer Revenue])</f>
        <v>7.1052351385621158E-5</v>
      </c>
      <c r="J822" t="s">
        <v>2353</v>
      </c>
      <c r="K822" s="5">
        <f>SUMIFS(Derived_Metrics[Revenue],Derived_Metrics[Product ID],Derived_Metrics[[#This Row],[Product ID]])</f>
        <v>417.012</v>
      </c>
      <c r="L822" s="5">
        <f>SUMIFS(Derived_Metrics[Profit],Derived_Metrics[Product ID],Derived_Metrics[[#This Row],[Product ID]])</f>
        <v>23.324400000000004</v>
      </c>
      <c r="M822" s="5" t="str">
        <f>IF(AND(Derived_Metrics[[#This Row],[Product Revenue]]&gt;AVERAGE(Derived_Metrics[Product Revenue]),Derived_Metrics[[#This Row],[Product Profit]]&lt;0),"high sales Low Profit","Normal")</f>
        <v>Normal</v>
      </c>
      <c r="N822">
        <v>35.340000000000003</v>
      </c>
      <c r="O822">
        <v>2</v>
      </c>
      <c r="P822">
        <v>0</v>
      </c>
      <c r="Q822">
        <v>13.4292</v>
      </c>
      <c r="R822">
        <f>Derived_Metrics[[#This Row],[Selling Price]]*Derived_Metrics[[#This Row],[Quantity]]</f>
        <v>70.680000000000007</v>
      </c>
      <c r="S822" s="2">
        <f>IF(Derived_Metrics[[#This Row],[Revenue]]=0,0,Derived_Metrics[[#This Row],[Profit]]/Derived_Metrics[[#This Row],[Revenue]])</f>
        <v>0.18999999999999997</v>
      </c>
      <c r="T822" t="str">
        <f>IF(Derived_Metrics[[#This Row],[Profit]]&lt;0, "Loss","Profit")</f>
        <v>Profit</v>
      </c>
      <c r="U822" s="5">
        <f>Derived_Metrics[[#This Row],[Selling Price]]*Derived_Metrics[[#This Row],[Quantity]]*Derived_Metrics[[#This Row],[Discount]]</f>
        <v>0</v>
      </c>
      <c r="V822" t="str">
        <f>IF(Derived_Metrics[[#This Row],[Discount]]&gt;0,"Discount Applied","No Discount")</f>
        <v>No Discount</v>
      </c>
      <c r="W822" t="str">
        <f>IF(Derived_Metrics[[#This Row],[Discount]]&gt;0.3,"High Discount","Low Discount")</f>
        <v>Low Discount</v>
      </c>
      <c r="X822" s="13">
        <f>SUMIFS(Derived_Metrics[Customer_Revenue_Share],Derived_Metrics[Customee_ Revenue _Rank],"&lt;="&amp;Derived_Metrics[[#This Row],[Customee_ Revenue _Rank]])</f>
        <v>0.98674827779783481</v>
      </c>
      <c r="Y822" t="str">
        <f>IF(Derived_Metrics[[#This Row],[Cumulative_Revenue_%]]&lt;=0.8,"Top 80% Revenue","Remaining 20% Revenue")</f>
        <v>Remaining 20% Revenue</v>
      </c>
    </row>
    <row r="823" spans="1:25" x14ac:dyDescent="0.25">
      <c r="A823" t="s">
        <v>3124</v>
      </c>
      <c r="B823" s="1">
        <v>42443</v>
      </c>
      <c r="C823" t="s">
        <v>1137</v>
      </c>
      <c r="D823" s="4">
        <f>SUMIFS(Derived_Metrics[Revenue],Derived_Metrics[Customer ID],Derived_Metrics[[#This Row],[Customer ID]])</f>
        <v>22417.579999999998</v>
      </c>
      <c r="E823" s="4">
        <f>SUMIFS(Derived_Metrics[Profit],Derived_Metrics[Customer ID],Derived_Metrics[[#This Row],[Customer ID]])</f>
        <v>247.18489999999997</v>
      </c>
      <c r="F823" s="5">
        <f>_xlfn.PERCENTRANK.INC(Derived_Metrics[Customer Revenue],Derived_Metrics[[#This Row],[Customer Revenue]])</f>
        <v>0.92900000000000005</v>
      </c>
      <c r="G823" s="5" t="str" cm="1">
        <f t="array" ref="G823">_xlfn.IFS(Derived_Metrics[[#This Row],[Customer Revenue Percentile]]&gt;=0.8,"High Value",Derived_Metrics[[#This Row],[Customer Revenue Percentile]]&gt;=0.4,"Medium Value",TRUE,"Low Value")</f>
        <v>High Value</v>
      </c>
      <c r="H823" s="12">
        <f>_xlfn.RANK.EQ(Derived_Metrics[[#This Row],[Customer Revenue]],Derived_Metrics[Customer Revenue],0)</f>
        <v>149</v>
      </c>
      <c r="I823" s="15">
        <f>Derived_Metrics[[#This Row],[Customer Revenue]]/SUM(Derived_Metrics[Customer Revenue])</f>
        <v>1.4389413801789374E-3</v>
      </c>
      <c r="J823" t="s">
        <v>928</v>
      </c>
      <c r="K823" s="5">
        <f>SUMIFS(Derived_Metrics[Revenue],Derived_Metrics[Product ID],Derived_Metrics[[#This Row],[Product ID]])</f>
        <v>2938.5719999999997</v>
      </c>
      <c r="L823" s="5">
        <f>SUMIFS(Derived_Metrics[Profit],Derived_Metrics[Product ID],Derived_Metrics[[#This Row],[Product ID]])</f>
        <v>-9.93719999999999</v>
      </c>
      <c r="M823" s="5" t="str">
        <f>IF(AND(Derived_Metrics[[#This Row],[Product Revenue]]&gt;AVERAGE(Derived_Metrics[Product Revenue]),Derived_Metrics[[#This Row],[Product Profit]]&lt;0),"high sales Low Profit","Normal")</f>
        <v>Normal</v>
      </c>
      <c r="N823">
        <v>241.33199999999999</v>
      </c>
      <c r="O823">
        <v>5</v>
      </c>
      <c r="P823">
        <v>0.32</v>
      </c>
      <c r="Q823">
        <v>-14.196</v>
      </c>
      <c r="R823">
        <f>Derived_Metrics[[#This Row],[Selling Price]]*Derived_Metrics[[#This Row],[Quantity]]</f>
        <v>1206.6599999999999</v>
      </c>
      <c r="S823" s="2">
        <f>IF(Derived_Metrics[[#This Row],[Revenue]]=0,0,Derived_Metrics[[#This Row],[Profit]]/Derived_Metrics[[#This Row],[Revenue]])</f>
        <v>-1.1764705882352943E-2</v>
      </c>
      <c r="T823" t="str">
        <f>IF(Derived_Metrics[[#This Row],[Profit]]&lt;0, "Loss","Profit")</f>
        <v>Loss</v>
      </c>
      <c r="U823" s="5">
        <f>Derived_Metrics[[#This Row],[Selling Price]]*Derived_Metrics[[#This Row],[Quantity]]*Derived_Metrics[[#This Row],[Discount]]</f>
        <v>386.13119999999998</v>
      </c>
      <c r="V823" t="str">
        <f>IF(Derived_Metrics[[#This Row],[Discount]]&gt;0,"Discount Applied","No Discount")</f>
        <v>Discount Applied</v>
      </c>
      <c r="W823" t="str">
        <f>IF(Derived_Metrics[[#This Row],[Discount]]&gt;0.3,"High Discount","Low Discount")</f>
        <v>High Discount</v>
      </c>
      <c r="X823" s="13">
        <f>SUMIFS(Derived_Metrics[Customer_Revenue_Share],Derived_Metrics[Customee_ Revenue _Rank],"&lt;="&amp;Derived_Metrics[[#This Row],[Customee_ Revenue _Rank]])</f>
        <v>0.31409261428468399</v>
      </c>
      <c r="Y823" t="str">
        <f>IF(Derived_Metrics[[#This Row],[Cumulative_Revenue_%]]&lt;=0.8,"Top 80% Revenue","Remaining 20% Revenue")</f>
        <v>Top 80% Revenue</v>
      </c>
    </row>
    <row r="824" spans="1:25" x14ac:dyDescent="0.25">
      <c r="A824" t="s">
        <v>3127</v>
      </c>
      <c r="B824" s="1">
        <v>42171</v>
      </c>
      <c r="C824" t="s">
        <v>3069</v>
      </c>
      <c r="D824" s="4">
        <f>SUMIFS(Derived_Metrics[Revenue],Derived_Metrics[Customer ID],Derived_Metrics[[#This Row],[Customer ID]])</f>
        <v>623.16399999999999</v>
      </c>
      <c r="E824" s="4">
        <f>SUMIFS(Derived_Metrics[Profit],Derived_Metrics[Customer ID],Derived_Metrics[[#This Row],[Customer ID]])</f>
        <v>1.2726000000000006</v>
      </c>
      <c r="F824" s="5">
        <f>_xlfn.PERCENTRANK.INC(Derived_Metrics[Customer Revenue],Derived_Metrics[[#This Row],[Customer Revenue]])</f>
        <v>0.106</v>
      </c>
      <c r="G824" s="5" t="str" cm="1">
        <f t="array" ref="G824">_xlfn.IFS(Derived_Metrics[[#This Row],[Customer Revenue Percentile]]&gt;=0.8,"High Value",Derived_Metrics[[#This Row],[Customer Revenue Percentile]]&gt;=0.4,"Medium Value",TRUE,"Low Value")</f>
        <v>Low Value</v>
      </c>
      <c r="H824" s="12">
        <f>_xlfn.RANK.EQ(Derived_Metrics[[#This Row],[Customer Revenue]],Derived_Metrics[Customer Revenue],0)</f>
        <v>1894</v>
      </c>
      <c r="I824" s="15">
        <f>Derived_Metrics[[#This Row],[Customer Revenue]]/SUM(Derived_Metrics[Customer Revenue])</f>
        <v>3.9999699621360886E-5</v>
      </c>
      <c r="J824" t="s">
        <v>1335</v>
      </c>
      <c r="K824" s="5">
        <f>SUMIFS(Derived_Metrics[Revenue],Derived_Metrics[Product ID],Derived_Metrics[[#This Row],[Product ID]])</f>
        <v>26884.885999999995</v>
      </c>
      <c r="L824" s="5">
        <f>SUMIFS(Derived_Metrics[Profit],Derived_Metrics[Product ID],Derived_Metrics[[#This Row],[Product ID]])</f>
        <v>425.75959999999998</v>
      </c>
      <c r="M824" s="5" t="str">
        <f>IF(AND(Derived_Metrics[[#This Row],[Product Revenue]]&gt;AVERAGE(Derived_Metrics[Product Revenue]),Derived_Metrics[[#This Row],[Product Profit]]&lt;0),"high sales Low Profit","Normal")</f>
        <v>Normal</v>
      </c>
      <c r="N824">
        <v>197.37200000000001</v>
      </c>
      <c r="O824">
        <v>2</v>
      </c>
      <c r="P824">
        <v>0.3</v>
      </c>
      <c r="Q824">
        <v>-25.3764</v>
      </c>
      <c r="R824">
        <f>Derived_Metrics[[#This Row],[Selling Price]]*Derived_Metrics[[#This Row],[Quantity]]</f>
        <v>394.74400000000003</v>
      </c>
      <c r="S824" s="2">
        <f>IF(Derived_Metrics[[#This Row],[Revenue]]=0,0,Derived_Metrics[[#This Row],[Profit]]/Derived_Metrics[[#This Row],[Revenue]])</f>
        <v>-6.4285714285714279E-2</v>
      </c>
      <c r="T824" t="str">
        <f>IF(Derived_Metrics[[#This Row],[Profit]]&lt;0, "Loss","Profit")</f>
        <v>Loss</v>
      </c>
      <c r="U824" s="5">
        <f>Derived_Metrics[[#This Row],[Selling Price]]*Derived_Metrics[[#This Row],[Quantity]]*Derived_Metrics[[#This Row],[Discount]]</f>
        <v>118.42320000000001</v>
      </c>
      <c r="V824" t="str">
        <f>IF(Derived_Metrics[[#This Row],[Discount]]&gt;0,"Discount Applied","No Discount")</f>
        <v>Discount Applied</v>
      </c>
      <c r="W824" t="str">
        <f>IF(Derived_Metrics[[#This Row],[Discount]]&gt;0.3,"High Discount","Low Discount")</f>
        <v>Low Discount</v>
      </c>
      <c r="X824" s="13">
        <f>SUMIFS(Derived_Metrics[Customer_Revenue_Share],Derived_Metrics[Customee_ Revenue _Rank],"&lt;="&amp;Derived_Metrics[[#This Row],[Customee_ Revenue _Rank]])</f>
        <v>0.99587213798776875</v>
      </c>
      <c r="Y824" t="str">
        <f>IF(Derived_Metrics[[#This Row],[Cumulative_Revenue_%]]&lt;=0.8,"Top 80% Revenue","Remaining 20% Revenue")</f>
        <v>Remaining 20% Revenue</v>
      </c>
    </row>
    <row r="825" spans="1:25" x14ac:dyDescent="0.25">
      <c r="A825" t="s">
        <v>3128</v>
      </c>
      <c r="B825" s="1">
        <v>42655</v>
      </c>
      <c r="C825" t="s">
        <v>3129</v>
      </c>
      <c r="D825" s="4">
        <f>SUMIFS(Derived_Metrics[Revenue],Derived_Metrics[Customer ID],Derived_Metrics[[#This Row],[Customer ID]])</f>
        <v>9099.1720000000005</v>
      </c>
      <c r="E825" s="4">
        <f>SUMIFS(Derived_Metrics[Profit],Derived_Metrics[Customer ID],Derived_Metrics[[#This Row],[Customer ID]])</f>
        <v>373.52900000000005</v>
      </c>
      <c r="F825" s="5">
        <f>_xlfn.PERCENTRANK.INC(Derived_Metrics[Customer Revenue],Derived_Metrics[[#This Row],[Customer Revenue]])</f>
        <v>0.71299999999999997</v>
      </c>
      <c r="G825" s="5" t="str" cm="1">
        <f t="array" ref="G825">_xlfn.IFS(Derived_Metrics[[#This Row],[Customer Revenue Percentile]]&gt;=0.8,"High Value",Derived_Metrics[[#This Row],[Customer Revenue Percentile]]&gt;=0.4,"Medium Value",TRUE,"Low Value")</f>
        <v>Medium Value</v>
      </c>
      <c r="H825" s="12">
        <f>_xlfn.RANK.EQ(Derived_Metrics[[#This Row],[Customer Revenue]],Derived_Metrics[Customer Revenue],0)</f>
        <v>605</v>
      </c>
      <c r="I825" s="15">
        <f>Derived_Metrics[[#This Row],[Customer Revenue]]/SUM(Derived_Metrics[Customer Revenue])</f>
        <v>5.8405836473720814E-4</v>
      </c>
      <c r="J825" t="s">
        <v>646</v>
      </c>
      <c r="K825" s="5">
        <f>SUMIFS(Derived_Metrics[Revenue],Derived_Metrics[Product ID],Derived_Metrics[[#This Row],[Product ID]])</f>
        <v>31689.775999999998</v>
      </c>
      <c r="L825" s="5">
        <f>SUMIFS(Derived_Metrics[Profit],Derived_Metrics[Product ID],Derived_Metrics[[#This Row],[Product ID]])</f>
        <v>926.18499999999995</v>
      </c>
      <c r="M825" s="5" t="str">
        <f>IF(AND(Derived_Metrics[[#This Row],[Product Revenue]]&gt;AVERAGE(Derived_Metrics[Product Revenue]),Derived_Metrics[[#This Row],[Product Profit]]&lt;0),"high sales Low Profit","Normal")</f>
        <v>Normal</v>
      </c>
      <c r="N825">
        <v>1424.9</v>
      </c>
      <c r="O825">
        <v>5</v>
      </c>
      <c r="P825">
        <v>0</v>
      </c>
      <c r="Q825">
        <v>356.22500000000002</v>
      </c>
      <c r="R825">
        <f>Derived_Metrics[[#This Row],[Selling Price]]*Derived_Metrics[[#This Row],[Quantity]]</f>
        <v>7124.5</v>
      </c>
      <c r="S825" s="2">
        <f>IF(Derived_Metrics[[#This Row],[Revenue]]=0,0,Derived_Metrics[[#This Row],[Profit]]/Derived_Metrics[[#This Row],[Revenue]])</f>
        <v>0.05</v>
      </c>
      <c r="T825" t="str">
        <f>IF(Derived_Metrics[[#This Row],[Profit]]&lt;0, "Loss","Profit")</f>
        <v>Profit</v>
      </c>
      <c r="U825" s="5">
        <f>Derived_Metrics[[#This Row],[Selling Price]]*Derived_Metrics[[#This Row],[Quantity]]*Derived_Metrics[[#This Row],[Discount]]</f>
        <v>0</v>
      </c>
      <c r="V825" t="str">
        <f>IF(Derived_Metrics[[#This Row],[Discount]]&gt;0,"Discount Applied","No Discount")</f>
        <v>No Discount</v>
      </c>
      <c r="W825" t="str">
        <f>IF(Derived_Metrics[[#This Row],[Discount]]&gt;0.3,"High Discount","Low Discount")</f>
        <v>Low Discount</v>
      </c>
      <c r="X825" s="13">
        <f>SUMIFS(Derived_Metrics[Customer_Revenue_Share],Derived_Metrics[Customee_ Revenue _Rank],"&lt;="&amp;Derived_Metrics[[#This Row],[Customee_ Revenue _Rank]])</f>
        <v>0.69493390480647854</v>
      </c>
      <c r="Y825" t="str">
        <f>IF(Derived_Metrics[[#This Row],[Cumulative_Revenue_%]]&lt;=0.8,"Top 80% Revenue","Remaining 20% Revenue")</f>
        <v>Top 80% Revenue</v>
      </c>
    </row>
    <row r="826" spans="1:25" x14ac:dyDescent="0.25">
      <c r="A826" t="s">
        <v>3132</v>
      </c>
      <c r="B826" s="1">
        <v>42873</v>
      </c>
      <c r="C826" t="s">
        <v>3134</v>
      </c>
      <c r="D826" s="4">
        <f>SUMIFS(Derived_Metrics[Revenue],Derived_Metrics[Customer ID],Derived_Metrics[[#This Row],[Customer ID]])</f>
        <v>936.47</v>
      </c>
      <c r="E826" s="4">
        <f>SUMIFS(Derived_Metrics[Profit],Derived_Metrics[Customer ID],Derived_Metrics[[#This Row],[Customer ID]])</f>
        <v>-314.33619999999996</v>
      </c>
      <c r="F826" s="5">
        <f>_xlfn.PERCENTRANK.INC(Derived_Metrics[Customer Revenue],Derived_Metrics[[#This Row],[Customer Revenue]])</f>
        <v>0.151</v>
      </c>
      <c r="G826" s="5" t="str" cm="1">
        <f t="array" ref="G826">_xlfn.IFS(Derived_Metrics[[#This Row],[Customer Revenue Percentile]]&gt;=0.8,"High Value",Derived_Metrics[[#This Row],[Customer Revenue Percentile]]&gt;=0.4,"Medium Value",TRUE,"Low Value")</f>
        <v>Low Value</v>
      </c>
      <c r="H826" s="12">
        <f>_xlfn.RANK.EQ(Derived_Metrics[[#This Row],[Customer Revenue]],Derived_Metrics[Customer Revenue],0)</f>
        <v>1799</v>
      </c>
      <c r="I826" s="15">
        <f>Derived_Metrics[[#This Row],[Customer Revenue]]/SUM(Derived_Metrics[Customer Revenue])</f>
        <v>6.011020967901841E-5</v>
      </c>
      <c r="J826" t="s">
        <v>1587</v>
      </c>
      <c r="K826" s="5">
        <f>SUMIFS(Derived_Metrics[Revenue],Derived_Metrics[Product ID],Derived_Metrics[[#This Row],[Product ID]])</f>
        <v>794.976</v>
      </c>
      <c r="L826" s="5">
        <f>SUMIFS(Derived_Metrics[Profit],Derived_Metrics[Product ID],Derived_Metrics[[#This Row],[Product ID]])</f>
        <v>42.29679999999999</v>
      </c>
      <c r="M826" s="5" t="str">
        <f>IF(AND(Derived_Metrics[[#This Row],[Product Revenue]]&gt;AVERAGE(Derived_Metrics[Product Revenue]),Derived_Metrics[[#This Row],[Product Profit]]&lt;0),"high sales Low Profit","Normal")</f>
        <v>Normal</v>
      </c>
      <c r="N826">
        <v>14.56</v>
      </c>
      <c r="O826">
        <v>2</v>
      </c>
      <c r="P826">
        <v>0</v>
      </c>
      <c r="Q826">
        <v>6.2607999999999997</v>
      </c>
      <c r="R826">
        <f>Derived_Metrics[[#This Row],[Selling Price]]*Derived_Metrics[[#This Row],[Quantity]]</f>
        <v>29.12</v>
      </c>
      <c r="S826" s="2">
        <f>IF(Derived_Metrics[[#This Row],[Revenue]]=0,0,Derived_Metrics[[#This Row],[Profit]]/Derived_Metrics[[#This Row],[Revenue]])</f>
        <v>0.21499999999999997</v>
      </c>
      <c r="T826" t="str">
        <f>IF(Derived_Metrics[[#This Row],[Profit]]&lt;0, "Loss","Profit")</f>
        <v>Profit</v>
      </c>
      <c r="U826" s="5">
        <f>Derived_Metrics[[#This Row],[Selling Price]]*Derived_Metrics[[#This Row],[Quantity]]*Derived_Metrics[[#This Row],[Discount]]</f>
        <v>0</v>
      </c>
      <c r="V826" t="str">
        <f>IF(Derived_Metrics[[#This Row],[Discount]]&gt;0,"Discount Applied","No Discount")</f>
        <v>No Discount</v>
      </c>
      <c r="W826" t="str">
        <f>IF(Derived_Metrics[[#This Row],[Discount]]&gt;0.3,"High Discount","Low Discount")</f>
        <v>Low Discount</v>
      </c>
      <c r="X826" s="13">
        <f>SUMIFS(Derived_Metrics[Customer_Revenue_Share],Derived_Metrics[Customee_ Revenue _Rank],"&lt;="&amp;Derived_Metrics[[#This Row],[Customee_ Revenue _Rank]])</f>
        <v>0.99120694568451051</v>
      </c>
      <c r="Y826" t="str">
        <f>IF(Derived_Metrics[[#This Row],[Cumulative_Revenue_%]]&lt;=0.8,"Top 80% Revenue","Remaining 20% Revenue")</f>
        <v>Remaining 20% Revenue</v>
      </c>
    </row>
    <row r="827" spans="1:25" x14ac:dyDescent="0.25">
      <c r="A827" t="s">
        <v>3136</v>
      </c>
      <c r="B827" s="1">
        <v>42692</v>
      </c>
      <c r="C827" t="s">
        <v>98</v>
      </c>
      <c r="D827" s="4">
        <f>SUMIFS(Derived_Metrics[Revenue],Derived_Metrics[Customer ID],Derived_Metrics[[#This Row],[Customer ID]])</f>
        <v>7328.4756000000007</v>
      </c>
      <c r="E827" s="4">
        <f>SUMIFS(Derived_Metrics[Profit],Derived_Metrics[Customer ID],Derived_Metrics[[#This Row],[Customer ID]])</f>
        <v>-98.531399999999991</v>
      </c>
      <c r="F827" s="5">
        <f>_xlfn.PERCENTRANK.INC(Derived_Metrics[Customer Revenue],Derived_Metrics[[#This Row],[Customer Revenue]])</f>
        <v>0.66</v>
      </c>
      <c r="G827" s="5" t="str" cm="1">
        <f t="array" ref="G827">_xlfn.IFS(Derived_Metrics[[#This Row],[Customer Revenue Percentile]]&gt;=0.8,"High Value",Derived_Metrics[[#This Row],[Customer Revenue Percentile]]&gt;=0.4,"Medium Value",TRUE,"Low Value")</f>
        <v>Medium Value</v>
      </c>
      <c r="H827" s="12">
        <f>_xlfn.RANK.EQ(Derived_Metrics[[#This Row],[Customer Revenue]],Derived_Metrics[Customer Revenue],0)</f>
        <v>718</v>
      </c>
      <c r="I827" s="15">
        <f>Derived_Metrics[[#This Row],[Customer Revenue]]/SUM(Derived_Metrics[Customer Revenue])</f>
        <v>4.7040076558092656E-4</v>
      </c>
      <c r="J827" t="s">
        <v>270</v>
      </c>
      <c r="K827" s="5">
        <f>SUMIFS(Derived_Metrics[Revenue],Derived_Metrics[Product ID],Derived_Metrics[[#This Row],[Product ID]])</f>
        <v>12858.657999999999</v>
      </c>
      <c r="L827" s="5">
        <f>SUMIFS(Derived_Metrics[Profit],Derived_Metrics[Product ID],Derived_Metrics[[#This Row],[Product ID]])</f>
        <v>245.99700000000001</v>
      </c>
      <c r="M827" s="5" t="str">
        <f>IF(AND(Derived_Metrics[[#This Row],[Product Revenue]]&gt;AVERAGE(Derived_Metrics[Product Revenue]),Derived_Metrics[[#This Row],[Product Profit]]&lt;0),"high sales Low Profit","Normal")</f>
        <v>Normal</v>
      </c>
      <c r="N827">
        <v>255.108</v>
      </c>
      <c r="O827">
        <v>6</v>
      </c>
      <c r="P827">
        <v>0.3</v>
      </c>
      <c r="Q827">
        <v>-18.222000000000001</v>
      </c>
      <c r="R827">
        <f>Derived_Metrics[[#This Row],[Selling Price]]*Derived_Metrics[[#This Row],[Quantity]]</f>
        <v>1530.6480000000001</v>
      </c>
      <c r="S827" s="2">
        <f>IF(Derived_Metrics[[#This Row],[Revenue]]=0,0,Derived_Metrics[[#This Row],[Profit]]/Derived_Metrics[[#This Row],[Revenue]])</f>
        <v>-1.1904761904761904E-2</v>
      </c>
      <c r="T827" t="str">
        <f>IF(Derived_Metrics[[#This Row],[Profit]]&lt;0, "Loss","Profit")</f>
        <v>Loss</v>
      </c>
      <c r="U827" s="5">
        <f>Derived_Metrics[[#This Row],[Selling Price]]*Derived_Metrics[[#This Row],[Quantity]]*Derived_Metrics[[#This Row],[Discount]]</f>
        <v>459.19440000000003</v>
      </c>
      <c r="V827" t="str">
        <f>IF(Derived_Metrics[[#This Row],[Discount]]&gt;0,"Discount Applied","No Discount")</f>
        <v>Discount Applied</v>
      </c>
      <c r="W827" t="str">
        <f>IF(Derived_Metrics[[#This Row],[Discount]]&gt;0.3,"High Discount","Low Discount")</f>
        <v>Low Discount</v>
      </c>
      <c r="X827" s="13">
        <f>SUMIFS(Derived_Metrics[Customer_Revenue_Share],Derived_Metrics[Customee_ Revenue _Rank],"&lt;="&amp;Derived_Metrics[[#This Row],[Customee_ Revenue _Rank]])</f>
        <v>0.75287066628728183</v>
      </c>
      <c r="Y827" t="str">
        <f>IF(Derived_Metrics[[#This Row],[Cumulative_Revenue_%]]&lt;=0.8,"Top 80% Revenue","Remaining 20% Revenue")</f>
        <v>Top 80% Revenue</v>
      </c>
    </row>
    <row r="828" spans="1:25" x14ac:dyDescent="0.25">
      <c r="A828" t="s">
        <v>3138</v>
      </c>
      <c r="B828" s="1">
        <v>41733</v>
      </c>
      <c r="C828" t="s">
        <v>1361</v>
      </c>
      <c r="D828" s="4">
        <f>SUMIFS(Derived_Metrics[Revenue],Derived_Metrics[Customer ID],Derived_Metrics[[#This Row],[Customer ID]])</f>
        <v>2028.5800000000002</v>
      </c>
      <c r="E828" s="4">
        <f>SUMIFS(Derived_Metrics[Profit],Derived_Metrics[Customer ID],Derived_Metrics[[#This Row],[Customer ID]])</f>
        <v>-71.859100000000012</v>
      </c>
      <c r="F828" s="5">
        <f>_xlfn.PERCENTRANK.INC(Derived_Metrics[Customer Revenue],Derived_Metrics[[#This Row],[Customer Revenue]])</f>
        <v>0.28100000000000003</v>
      </c>
      <c r="G828" s="5" t="str" cm="1">
        <f t="array" ref="G828">_xlfn.IFS(Derived_Metrics[[#This Row],[Customer Revenue Percentile]]&gt;=0.8,"High Value",Derived_Metrics[[#This Row],[Customer Revenue Percentile]]&gt;=0.4,"Medium Value",TRUE,"Low Value")</f>
        <v>Low Value</v>
      </c>
      <c r="H828" s="12">
        <f>_xlfn.RANK.EQ(Derived_Metrics[[#This Row],[Customer Revenue]],Derived_Metrics[Customer Revenue],0)</f>
        <v>1523</v>
      </c>
      <c r="I828" s="15">
        <f>Derived_Metrics[[#This Row],[Customer Revenue]]/SUM(Derived_Metrics[Customer Revenue])</f>
        <v>1.3021065186355482E-4</v>
      </c>
      <c r="J828" t="s">
        <v>698</v>
      </c>
      <c r="K828" s="5">
        <f>SUMIFS(Derived_Metrics[Revenue],Derived_Metrics[Product ID],Derived_Metrics[[#This Row],[Product ID]])</f>
        <v>457.29200000000003</v>
      </c>
      <c r="L828" s="5">
        <f>SUMIFS(Derived_Metrics[Profit],Derived_Metrics[Product ID],Derived_Metrics[[#This Row],[Product ID]])</f>
        <v>25.161999999999999</v>
      </c>
      <c r="M828" s="5" t="str">
        <f>IF(AND(Derived_Metrics[[#This Row],[Product Revenue]]&gt;AVERAGE(Derived_Metrics[Product Revenue]),Derived_Metrics[[#This Row],[Product Profit]]&lt;0),"high sales Low Profit","Normal")</f>
        <v>Normal</v>
      </c>
      <c r="N828">
        <v>5.47</v>
      </c>
      <c r="O828">
        <v>1</v>
      </c>
      <c r="P828">
        <v>0</v>
      </c>
      <c r="Q828">
        <v>2.3521000000000001</v>
      </c>
      <c r="R828">
        <f>Derived_Metrics[[#This Row],[Selling Price]]*Derived_Metrics[[#This Row],[Quantity]]</f>
        <v>5.47</v>
      </c>
      <c r="S828" s="2">
        <f>IF(Derived_Metrics[[#This Row],[Revenue]]=0,0,Derived_Metrics[[#This Row],[Profit]]/Derived_Metrics[[#This Row],[Revenue]])</f>
        <v>0.43000000000000005</v>
      </c>
      <c r="T828" t="str">
        <f>IF(Derived_Metrics[[#This Row],[Profit]]&lt;0, "Loss","Profit")</f>
        <v>Profit</v>
      </c>
      <c r="U828" s="5">
        <f>Derived_Metrics[[#This Row],[Selling Price]]*Derived_Metrics[[#This Row],[Quantity]]*Derived_Metrics[[#This Row],[Discount]]</f>
        <v>0</v>
      </c>
      <c r="V828" t="str">
        <f>IF(Derived_Metrics[[#This Row],[Discount]]&gt;0,"Discount Applied","No Discount")</f>
        <v>No Discount</v>
      </c>
      <c r="W828" t="str">
        <f>IF(Derived_Metrics[[#This Row],[Discount]]&gt;0.3,"High Discount","Low Discount")</f>
        <v>Low Discount</v>
      </c>
      <c r="X828" s="13">
        <f>SUMIFS(Derived_Metrics[Customer_Revenue_Share],Derived_Metrics[Customee_ Revenue _Rank],"&lt;="&amp;Derived_Metrics[[#This Row],[Customee_ Revenue _Rank]])</f>
        <v>0.96583528492562065</v>
      </c>
      <c r="Y828" t="str">
        <f>IF(Derived_Metrics[[#This Row],[Cumulative_Revenue_%]]&lt;=0.8,"Top 80% Revenue","Remaining 20% Revenue")</f>
        <v>Remaining 20% Revenue</v>
      </c>
    </row>
    <row r="829" spans="1:25" x14ac:dyDescent="0.25">
      <c r="A829" t="s">
        <v>3139</v>
      </c>
      <c r="B829" s="1">
        <v>42547</v>
      </c>
      <c r="C829" t="s">
        <v>3141</v>
      </c>
      <c r="D829" s="4">
        <f>SUMIFS(Derived_Metrics[Revenue],Derived_Metrics[Customer ID],Derived_Metrics[[#This Row],[Customer ID]])</f>
        <v>10860.08</v>
      </c>
      <c r="E829" s="4">
        <f>SUMIFS(Derived_Metrics[Profit],Derived_Metrics[Customer ID],Derived_Metrics[[#This Row],[Customer ID]])</f>
        <v>445.20220000000006</v>
      </c>
      <c r="F829" s="5">
        <f>_xlfn.PERCENTRANK.INC(Derived_Metrics[Customer Revenue],Derived_Metrics[[#This Row],[Customer Revenue]])</f>
        <v>0.78</v>
      </c>
      <c r="G829" s="5" t="str" cm="1">
        <f t="array" ref="G829">_xlfn.IFS(Derived_Metrics[[#This Row],[Customer Revenue Percentile]]&gt;=0.8,"High Value",Derived_Metrics[[#This Row],[Customer Revenue Percentile]]&gt;=0.4,"Medium Value",TRUE,"Low Value")</f>
        <v>Medium Value</v>
      </c>
      <c r="H829" s="12">
        <f>_xlfn.RANK.EQ(Derived_Metrics[[#This Row],[Customer Revenue]],Derived_Metrics[Customer Revenue],0)</f>
        <v>461</v>
      </c>
      <c r="I829" s="15">
        <f>Derived_Metrics[[#This Row],[Customer Revenue]]/SUM(Derived_Metrics[Customer Revenue])</f>
        <v>6.9708766530792679E-4</v>
      </c>
      <c r="J829" t="s">
        <v>2039</v>
      </c>
      <c r="K829" s="5">
        <f>SUMIFS(Derived_Metrics[Revenue],Derived_Metrics[Product ID],Derived_Metrics[[#This Row],[Product ID]])</f>
        <v>522.50400000000002</v>
      </c>
      <c r="L829" s="5">
        <f>SUMIFS(Derived_Metrics[Profit],Derived_Metrics[Product ID],Derived_Metrics[[#This Row],[Product ID]])</f>
        <v>10.110600000000002</v>
      </c>
      <c r="M829" s="5" t="str">
        <f>IF(AND(Derived_Metrics[[#This Row],[Product Revenue]]&gt;AVERAGE(Derived_Metrics[Product Revenue]),Derived_Metrics[[#This Row],[Product Profit]]&lt;0),"high sales Low Profit","Normal")</f>
        <v>Normal</v>
      </c>
      <c r="N829">
        <v>22.14</v>
      </c>
      <c r="O829">
        <v>3</v>
      </c>
      <c r="P829">
        <v>0</v>
      </c>
      <c r="Q829">
        <v>6.4206000000000003</v>
      </c>
      <c r="R829">
        <f>Derived_Metrics[[#This Row],[Selling Price]]*Derived_Metrics[[#This Row],[Quantity]]</f>
        <v>66.42</v>
      </c>
      <c r="S829" s="2">
        <f>IF(Derived_Metrics[[#This Row],[Revenue]]=0,0,Derived_Metrics[[#This Row],[Profit]]/Derived_Metrics[[#This Row],[Revenue]])</f>
        <v>9.6666666666666665E-2</v>
      </c>
      <c r="T829" t="str">
        <f>IF(Derived_Metrics[[#This Row],[Profit]]&lt;0, "Loss","Profit")</f>
        <v>Profit</v>
      </c>
      <c r="U829" s="5">
        <f>Derived_Metrics[[#This Row],[Selling Price]]*Derived_Metrics[[#This Row],[Quantity]]*Derived_Metrics[[#This Row],[Discount]]</f>
        <v>0</v>
      </c>
      <c r="V829" t="str">
        <f>IF(Derived_Metrics[[#This Row],[Discount]]&gt;0,"Discount Applied","No Discount")</f>
        <v>No Discount</v>
      </c>
      <c r="W829" t="str">
        <f>IF(Derived_Metrics[[#This Row],[Discount]]&gt;0.3,"High Discount","Low Discount")</f>
        <v>Low Discount</v>
      </c>
      <c r="X829" s="13">
        <f>SUMIFS(Derived_Metrics[Customer_Revenue_Share],Derived_Metrics[Customee_ Revenue _Rank],"&lt;="&amp;Derived_Metrics[[#This Row],[Customee_ Revenue _Rank]])</f>
        <v>0.60402891632319378</v>
      </c>
      <c r="Y829" t="str">
        <f>IF(Derived_Metrics[[#This Row],[Cumulative_Revenue_%]]&lt;=0.8,"Top 80% Revenue","Remaining 20% Revenue")</f>
        <v>Top 80% Revenue</v>
      </c>
    </row>
    <row r="830" spans="1:25" x14ac:dyDescent="0.25">
      <c r="A830" t="s">
        <v>3143</v>
      </c>
      <c r="B830" s="1">
        <v>42519</v>
      </c>
      <c r="C830" t="s">
        <v>3145</v>
      </c>
      <c r="D830" s="4">
        <f>SUMIFS(Derived_Metrics[Revenue],Derived_Metrics[Customer ID],Derived_Metrics[[#This Row],[Customer ID]])</f>
        <v>257.48</v>
      </c>
      <c r="E830" s="4">
        <f>SUMIFS(Derived_Metrics[Profit],Derived_Metrics[Customer ID],Derived_Metrics[[#This Row],[Customer ID]])</f>
        <v>24.710999999999999</v>
      </c>
      <c r="F830" s="5">
        <f>_xlfn.PERCENTRANK.INC(Derived_Metrics[Customer Revenue],Derived_Metrics[[#This Row],[Customer Revenue]])</f>
        <v>5.1999999999999998E-2</v>
      </c>
      <c r="G830" s="5" t="str" cm="1">
        <f t="array" ref="G830">_xlfn.IFS(Derived_Metrics[[#This Row],[Customer Revenue Percentile]]&gt;=0.8,"High Value",Derived_Metrics[[#This Row],[Customer Revenue Percentile]]&gt;=0.4,"Medium Value",TRUE,"Low Value")</f>
        <v>Low Value</v>
      </c>
      <c r="H830" s="12">
        <f>_xlfn.RANK.EQ(Derived_Metrics[[#This Row],[Customer Revenue]],Derived_Metrics[Customer Revenue],0)</f>
        <v>2009</v>
      </c>
      <c r="I830" s="15">
        <f>Derived_Metrics[[#This Row],[Customer Revenue]]/SUM(Derived_Metrics[Customer Revenue])</f>
        <v>1.6527146398874136E-5</v>
      </c>
      <c r="J830" t="s">
        <v>3148</v>
      </c>
      <c r="K830" s="5">
        <f>SUMIFS(Derived_Metrics[Revenue],Derived_Metrics[Product ID],Derived_Metrics[[#This Row],[Product ID]])</f>
        <v>947.42000000000007</v>
      </c>
      <c r="L830" s="5">
        <f>SUMIFS(Derived_Metrics[Profit],Derived_Metrics[Product ID],Derived_Metrics[[#This Row],[Product ID]])</f>
        <v>75.346000000000004</v>
      </c>
      <c r="M830" s="5" t="str">
        <f>IF(AND(Derived_Metrics[[#This Row],[Product Revenue]]&gt;AVERAGE(Derived_Metrics[Product Revenue]),Derived_Metrics[[#This Row],[Product Profit]]&lt;0),"high sales Low Profit","Normal")</f>
        <v>Normal</v>
      </c>
      <c r="N830">
        <v>44.76</v>
      </c>
      <c r="O830">
        <v>3</v>
      </c>
      <c r="P830">
        <v>0.2</v>
      </c>
      <c r="Q830">
        <v>14.547000000000001</v>
      </c>
      <c r="R830">
        <f>Derived_Metrics[[#This Row],[Selling Price]]*Derived_Metrics[[#This Row],[Quantity]]</f>
        <v>134.28</v>
      </c>
      <c r="S830" s="2">
        <f>IF(Derived_Metrics[[#This Row],[Revenue]]=0,0,Derived_Metrics[[#This Row],[Profit]]/Derived_Metrics[[#This Row],[Revenue]])</f>
        <v>0.10833333333333334</v>
      </c>
      <c r="T830" t="str">
        <f>IF(Derived_Metrics[[#This Row],[Profit]]&lt;0, "Loss","Profit")</f>
        <v>Profit</v>
      </c>
      <c r="U830" s="5">
        <f>Derived_Metrics[[#This Row],[Selling Price]]*Derived_Metrics[[#This Row],[Quantity]]*Derived_Metrics[[#This Row],[Discount]]</f>
        <v>26.856000000000002</v>
      </c>
      <c r="V830" t="str">
        <f>IF(Derived_Metrics[[#This Row],[Discount]]&gt;0,"Discount Applied","No Discount")</f>
        <v>Discount Applied</v>
      </c>
      <c r="W830" t="str">
        <f>IF(Derived_Metrics[[#This Row],[Discount]]&gt;0.3,"High Discount","Low Discount")</f>
        <v>Low Discount</v>
      </c>
      <c r="X830" s="13">
        <f>SUMIFS(Derived_Metrics[Customer_Revenue_Share],Derived_Metrics[Customee_ Revenue _Rank],"&lt;="&amp;Derived_Metrics[[#This Row],[Customee_ Revenue _Rank]])</f>
        <v>0.99903482511296648</v>
      </c>
      <c r="Y830" t="str">
        <f>IF(Derived_Metrics[[#This Row],[Cumulative_Revenue_%]]&lt;=0.8,"Top 80% Revenue","Remaining 20% Revenue")</f>
        <v>Remaining 20% Revenue</v>
      </c>
    </row>
    <row r="831" spans="1:25" x14ac:dyDescent="0.25">
      <c r="A831" t="s">
        <v>3150</v>
      </c>
      <c r="B831" s="1">
        <v>42785</v>
      </c>
      <c r="C831" t="s">
        <v>3151</v>
      </c>
      <c r="D831" s="4">
        <f>SUMIFS(Derived_Metrics[Revenue],Derived_Metrics[Customer ID],Derived_Metrics[[#This Row],[Customer ID]])</f>
        <v>29300.488000000001</v>
      </c>
      <c r="E831" s="4">
        <f>SUMIFS(Derived_Metrics[Profit],Derived_Metrics[Customer ID],Derived_Metrics[[#This Row],[Customer ID]])</f>
        <v>541.08110000000011</v>
      </c>
      <c r="F831" s="5">
        <f>_xlfn.PERCENTRANK.INC(Derived_Metrics[Customer Revenue],Derived_Metrics[[#This Row],[Customer Revenue]])</f>
        <v>0.96499999999999997</v>
      </c>
      <c r="G831" s="5" t="str" cm="1">
        <f t="array" ref="G831">_xlfn.IFS(Derived_Metrics[[#This Row],[Customer Revenue Percentile]]&gt;=0.8,"High Value",Derived_Metrics[[#This Row],[Customer Revenue Percentile]]&gt;=0.4,"Medium Value",TRUE,"Low Value")</f>
        <v>High Value</v>
      </c>
      <c r="H831" s="12">
        <f>_xlfn.RANK.EQ(Derived_Metrics[[#This Row],[Customer Revenue]],Derived_Metrics[Customer Revenue],0)</f>
        <v>71</v>
      </c>
      <c r="I831" s="15">
        <f>Derived_Metrics[[#This Row],[Customer Revenue]]/SUM(Derived_Metrics[Customer Revenue])</f>
        <v>1.8807420177662528E-3</v>
      </c>
      <c r="J831" t="s">
        <v>1416</v>
      </c>
      <c r="K831" s="5">
        <f>SUMIFS(Derived_Metrics[Revenue],Derived_Metrics[Product ID],Derived_Metrics[[#This Row],[Product ID]])</f>
        <v>3186.46</v>
      </c>
      <c r="L831" s="5">
        <f>SUMIFS(Derived_Metrics[Profit],Derived_Metrics[Product ID],Derived_Metrics[[#This Row],[Product ID]])</f>
        <v>144.73080000000002</v>
      </c>
      <c r="M831" s="5" t="str">
        <f>IF(AND(Derived_Metrics[[#This Row],[Product Revenue]]&gt;AVERAGE(Derived_Metrics[Product Revenue]),Derived_Metrics[[#This Row],[Product Profit]]&lt;0),"high sales Low Profit","Normal")</f>
        <v>Normal</v>
      </c>
      <c r="N831">
        <v>44.67</v>
      </c>
      <c r="O831">
        <v>3</v>
      </c>
      <c r="P831">
        <v>0</v>
      </c>
      <c r="Q831">
        <v>12.0609</v>
      </c>
      <c r="R831">
        <f>Derived_Metrics[[#This Row],[Selling Price]]*Derived_Metrics[[#This Row],[Quantity]]</f>
        <v>134.01</v>
      </c>
      <c r="S831" s="2">
        <f>IF(Derived_Metrics[[#This Row],[Revenue]]=0,0,Derived_Metrics[[#This Row],[Profit]]/Derived_Metrics[[#This Row],[Revenue]])</f>
        <v>9.0000000000000011E-2</v>
      </c>
      <c r="T831" t="str">
        <f>IF(Derived_Metrics[[#This Row],[Profit]]&lt;0, "Loss","Profit")</f>
        <v>Profit</v>
      </c>
      <c r="U831" s="5">
        <f>Derived_Metrics[[#This Row],[Selling Price]]*Derived_Metrics[[#This Row],[Quantity]]*Derived_Metrics[[#This Row],[Discount]]</f>
        <v>0</v>
      </c>
      <c r="V831" t="str">
        <f>IF(Derived_Metrics[[#This Row],[Discount]]&gt;0,"Discount Applied","No Discount")</f>
        <v>No Discount</v>
      </c>
      <c r="W831" t="str">
        <f>IF(Derived_Metrics[[#This Row],[Discount]]&gt;0.3,"High Discount","Low Discount")</f>
        <v>Low Discount</v>
      </c>
      <c r="X831" s="13">
        <f>SUMIFS(Derived_Metrics[Customer_Revenue_Share],Derived_Metrics[Customee_ Revenue _Rank],"&lt;="&amp;Derived_Metrics[[#This Row],[Customee_ Revenue _Rank]])</f>
        <v>0.18902352910212389</v>
      </c>
      <c r="Y831" t="str">
        <f>IF(Derived_Metrics[[#This Row],[Cumulative_Revenue_%]]&lt;=0.8,"Top 80% Revenue","Remaining 20% Revenue")</f>
        <v>Top 80% Revenue</v>
      </c>
    </row>
    <row r="832" spans="1:25" x14ac:dyDescent="0.25">
      <c r="A832" t="s">
        <v>3153</v>
      </c>
      <c r="B832" s="1">
        <v>42458</v>
      </c>
      <c r="C832" t="s">
        <v>3154</v>
      </c>
      <c r="D832" s="4">
        <f>SUMIFS(Derived_Metrics[Revenue],Derived_Metrics[Customer ID],Derived_Metrics[[#This Row],[Customer ID]])</f>
        <v>14930.2</v>
      </c>
      <c r="E832" s="4">
        <f>SUMIFS(Derived_Metrics[Profit],Derived_Metrics[Customer ID],Derived_Metrics[[#This Row],[Customer ID]])</f>
        <v>158.20739999999998</v>
      </c>
      <c r="F832" s="5">
        <f>_xlfn.PERCENTRANK.INC(Derived_Metrics[Customer Revenue],Derived_Metrics[[#This Row],[Customer Revenue]])</f>
        <v>0.87</v>
      </c>
      <c r="G832" s="5" t="str" cm="1">
        <f t="array" ref="G832">_xlfn.IFS(Derived_Metrics[[#This Row],[Customer Revenue Percentile]]&gt;=0.8,"High Value",Derived_Metrics[[#This Row],[Customer Revenue Percentile]]&gt;=0.4,"Medium Value",TRUE,"Low Value")</f>
        <v>High Value</v>
      </c>
      <c r="H832" s="12">
        <f>_xlfn.RANK.EQ(Derived_Metrics[[#This Row],[Customer Revenue]],Derived_Metrics[Customer Revenue],0)</f>
        <v>271</v>
      </c>
      <c r="I832" s="15">
        <f>Derived_Metrics[[#This Row],[Customer Revenue]]/SUM(Derived_Metrics[Customer Revenue])</f>
        <v>9.5834084652971342E-4</v>
      </c>
      <c r="J832" t="s">
        <v>83</v>
      </c>
      <c r="K832" s="5">
        <f>SUMIFS(Derived_Metrics[Revenue],Derived_Metrics[Product ID],Derived_Metrics[[#This Row],[Product ID]])</f>
        <v>7595.6839999999993</v>
      </c>
      <c r="L832" s="5">
        <f>SUMIFS(Derived_Metrics[Profit],Derived_Metrics[Product ID],Derived_Metrics[[#This Row],[Product ID]])</f>
        <v>235.14070000000004</v>
      </c>
      <c r="M832" s="5" t="str">
        <f>IF(AND(Derived_Metrics[[#This Row],[Product Revenue]]&gt;AVERAGE(Derived_Metrics[Product Revenue]),Derived_Metrics[[#This Row],[Product Profit]]&lt;0),"high sales Low Profit","Normal")</f>
        <v>Normal</v>
      </c>
      <c r="N832">
        <v>414</v>
      </c>
      <c r="O832">
        <v>8</v>
      </c>
      <c r="P832">
        <v>0</v>
      </c>
      <c r="Q832">
        <v>124.2</v>
      </c>
      <c r="R832">
        <f>Derived_Metrics[[#This Row],[Selling Price]]*Derived_Metrics[[#This Row],[Quantity]]</f>
        <v>3312</v>
      </c>
      <c r="S832" s="2">
        <f>IF(Derived_Metrics[[#This Row],[Revenue]]=0,0,Derived_Metrics[[#This Row],[Profit]]/Derived_Metrics[[#This Row],[Revenue]])</f>
        <v>3.7499999999999999E-2</v>
      </c>
      <c r="T832" t="str">
        <f>IF(Derived_Metrics[[#This Row],[Profit]]&lt;0, "Loss","Profit")</f>
        <v>Profit</v>
      </c>
      <c r="U832" s="5">
        <f>Derived_Metrics[[#This Row],[Selling Price]]*Derived_Metrics[[#This Row],[Quantity]]*Derived_Metrics[[#This Row],[Discount]]</f>
        <v>0</v>
      </c>
      <c r="V832" t="str">
        <f>IF(Derived_Metrics[[#This Row],[Discount]]&gt;0,"Discount Applied","No Discount")</f>
        <v>No Discount</v>
      </c>
      <c r="W832" t="str">
        <f>IF(Derived_Metrics[[#This Row],[Discount]]&gt;0.3,"High Discount","Low Discount")</f>
        <v>Low Discount</v>
      </c>
      <c r="X832" s="13">
        <f>SUMIFS(Derived_Metrics[Customer_Revenue_Share],Derived_Metrics[Customee_ Revenue _Rank],"&lt;="&amp;Derived_Metrics[[#This Row],[Customee_ Revenue _Rank]])</f>
        <v>0.45535076979959721</v>
      </c>
      <c r="Y832" t="str">
        <f>IF(Derived_Metrics[[#This Row],[Cumulative_Revenue_%]]&lt;=0.8,"Top 80% Revenue","Remaining 20% Revenue")</f>
        <v>Top 80% Revenue</v>
      </c>
    </row>
    <row r="833" spans="1:25" x14ac:dyDescent="0.25">
      <c r="A833" t="s">
        <v>3156</v>
      </c>
      <c r="B833" s="1">
        <v>42665</v>
      </c>
      <c r="C833" t="s">
        <v>3157</v>
      </c>
      <c r="D833" s="4">
        <f>SUMIFS(Derived_Metrics[Revenue],Derived_Metrics[Customer ID],Derived_Metrics[[#This Row],[Customer ID]])</f>
        <v>2265.056</v>
      </c>
      <c r="E833" s="4">
        <f>SUMIFS(Derived_Metrics[Profit],Derived_Metrics[Customer ID],Derived_Metrics[[#This Row],[Customer ID]])</f>
        <v>-64.014399999999995</v>
      </c>
      <c r="F833" s="5">
        <f>_xlfn.PERCENTRANK.INC(Derived_Metrics[Customer Revenue],Derived_Metrics[[#This Row],[Customer Revenue]])</f>
        <v>0.318</v>
      </c>
      <c r="G833" s="5" t="str" cm="1">
        <f t="array" ref="G833">_xlfn.IFS(Derived_Metrics[[#This Row],[Customer Revenue Percentile]]&gt;=0.8,"High Value",Derived_Metrics[[#This Row],[Customer Revenue Percentile]]&gt;=0.4,"Medium Value",TRUE,"Low Value")</f>
        <v>Low Value</v>
      </c>
      <c r="H833" s="12">
        <f>_xlfn.RANK.EQ(Derived_Metrics[[#This Row],[Customer Revenue]],Derived_Metrics[Customer Revenue],0)</f>
        <v>1445</v>
      </c>
      <c r="I833" s="15">
        <f>Derived_Metrics[[#This Row],[Customer Revenue]]/SUM(Derived_Metrics[Customer Revenue])</f>
        <v>1.4538959186596338E-4</v>
      </c>
      <c r="J833" t="s">
        <v>3159</v>
      </c>
      <c r="K833" s="5">
        <f>SUMIFS(Derived_Metrics[Revenue],Derived_Metrics[Product ID],Derived_Metrics[[#This Row],[Product ID]])</f>
        <v>528.94000000000005</v>
      </c>
      <c r="L833" s="5">
        <f>SUMIFS(Derived_Metrics[Profit],Derived_Metrics[Product ID],Derived_Metrics[[#This Row],[Product ID]])</f>
        <v>41.915999999999997</v>
      </c>
      <c r="M833" s="5" t="str">
        <f>IF(AND(Derived_Metrics[[#This Row],[Product Revenue]]&gt;AVERAGE(Derived_Metrics[Product Revenue]),Derived_Metrics[[#This Row],[Product Profit]]&lt;0),"high sales Low Profit","Normal")</f>
        <v>Normal</v>
      </c>
      <c r="N833">
        <v>39.92</v>
      </c>
      <c r="O833">
        <v>4</v>
      </c>
      <c r="P833">
        <v>0</v>
      </c>
      <c r="Q833">
        <v>11.1776</v>
      </c>
      <c r="R833">
        <f>Derived_Metrics[[#This Row],[Selling Price]]*Derived_Metrics[[#This Row],[Quantity]]</f>
        <v>159.68</v>
      </c>
      <c r="S833" s="2">
        <f>IF(Derived_Metrics[[#This Row],[Revenue]]=0,0,Derived_Metrics[[#This Row],[Profit]]/Derived_Metrics[[#This Row],[Revenue]])</f>
        <v>6.9999999999999993E-2</v>
      </c>
      <c r="T833" t="str">
        <f>IF(Derived_Metrics[[#This Row],[Profit]]&lt;0, "Loss","Profit")</f>
        <v>Profit</v>
      </c>
      <c r="U833" s="5">
        <f>Derived_Metrics[[#This Row],[Selling Price]]*Derived_Metrics[[#This Row],[Quantity]]*Derived_Metrics[[#This Row],[Discount]]</f>
        <v>0</v>
      </c>
      <c r="V833" t="str">
        <f>IF(Derived_Metrics[[#This Row],[Discount]]&gt;0,"Discount Applied","No Discount")</f>
        <v>No Discount</v>
      </c>
      <c r="W833" t="str">
        <f>IF(Derived_Metrics[[#This Row],[Discount]]&gt;0.3,"High Discount","Low Discount")</f>
        <v>Low Discount</v>
      </c>
      <c r="X833" s="13">
        <f>SUMIFS(Derived_Metrics[Customer_Revenue_Share],Derived_Metrics[Customee_ Revenue _Rank],"&lt;="&amp;Derived_Metrics[[#This Row],[Customee_ Revenue _Rank]])</f>
        <v>0.95494248677719618</v>
      </c>
      <c r="Y833" t="str">
        <f>IF(Derived_Metrics[[#This Row],[Cumulative_Revenue_%]]&lt;=0.8,"Top 80% Revenue","Remaining 20% Revenue")</f>
        <v>Remaining 20% Revenue</v>
      </c>
    </row>
    <row r="834" spans="1:25" x14ac:dyDescent="0.25">
      <c r="A834" t="s">
        <v>3161</v>
      </c>
      <c r="B834" s="1">
        <v>41996</v>
      </c>
      <c r="C834" t="s">
        <v>3163</v>
      </c>
      <c r="D834" s="4">
        <f>SUMIFS(Derived_Metrics[Revenue],Derived_Metrics[Customer ID],Derived_Metrics[[#This Row],[Customer ID]])</f>
        <v>427.23899999999998</v>
      </c>
      <c r="E834" s="4">
        <f>SUMIFS(Derived_Metrics[Profit],Derived_Metrics[Customer ID],Derived_Metrics[[#This Row],[Customer ID]])</f>
        <v>-48.5565</v>
      </c>
      <c r="F834" s="5">
        <f>_xlfn.PERCENTRANK.INC(Derived_Metrics[Customer Revenue],Derived_Metrics[[#This Row],[Customer Revenue]])</f>
        <v>7.9000000000000001E-2</v>
      </c>
      <c r="G834" s="5" t="str" cm="1">
        <f t="array" ref="G834">_xlfn.IFS(Derived_Metrics[[#This Row],[Customer Revenue Percentile]]&gt;=0.8,"High Value",Derived_Metrics[[#This Row],[Customer Revenue Percentile]]&gt;=0.4,"Medium Value",TRUE,"Low Value")</f>
        <v>Low Value</v>
      </c>
      <c r="H834" s="12">
        <f>_xlfn.RANK.EQ(Derived_Metrics[[#This Row],[Customer Revenue]],Derived_Metrics[Customer Revenue],0)</f>
        <v>1951</v>
      </c>
      <c r="I834" s="15">
        <f>Derived_Metrics[[#This Row],[Customer Revenue]]/SUM(Derived_Metrics[Customer Revenue])</f>
        <v>2.742365038181057E-5</v>
      </c>
      <c r="J834" t="s">
        <v>1467</v>
      </c>
      <c r="K834" s="5">
        <f>SUMIFS(Derived_Metrics[Revenue],Derived_Metrics[Product ID],Derived_Metrics[[#This Row],[Product ID]])</f>
        <v>1746.0989999999999</v>
      </c>
      <c r="L834" s="5">
        <f>SUMIFS(Derived_Metrics[Profit],Derived_Metrics[Product ID],Derived_Metrics[[#This Row],[Product ID]])</f>
        <v>-148.39619999999996</v>
      </c>
      <c r="M834" s="5" t="str">
        <f>IF(AND(Derived_Metrics[[#This Row],[Product Revenue]]&gt;AVERAGE(Derived_Metrics[Product Revenue]),Derived_Metrics[[#This Row],[Product Profit]]&lt;0),"high sales Low Profit","Normal")</f>
        <v>Normal</v>
      </c>
      <c r="N834">
        <v>53.316000000000003</v>
      </c>
      <c r="O834">
        <v>2</v>
      </c>
      <c r="P834">
        <v>0.4</v>
      </c>
      <c r="Q834">
        <v>-19.549199999999999</v>
      </c>
      <c r="R834">
        <f>Derived_Metrics[[#This Row],[Selling Price]]*Derived_Metrics[[#This Row],[Quantity]]</f>
        <v>106.63200000000001</v>
      </c>
      <c r="S834" s="2">
        <f>IF(Derived_Metrics[[#This Row],[Revenue]]=0,0,Derived_Metrics[[#This Row],[Profit]]/Derived_Metrics[[#This Row],[Revenue]])</f>
        <v>-0.18333333333333332</v>
      </c>
      <c r="T834" t="str">
        <f>IF(Derived_Metrics[[#This Row],[Profit]]&lt;0, "Loss","Profit")</f>
        <v>Loss</v>
      </c>
      <c r="U834" s="5">
        <f>Derived_Metrics[[#This Row],[Selling Price]]*Derived_Metrics[[#This Row],[Quantity]]*Derived_Metrics[[#This Row],[Discount]]</f>
        <v>42.652800000000006</v>
      </c>
      <c r="V834" t="str">
        <f>IF(Derived_Metrics[[#This Row],[Discount]]&gt;0,"Discount Applied","No Discount")</f>
        <v>Discount Applied</v>
      </c>
      <c r="W834" t="str">
        <f>IF(Derived_Metrics[[#This Row],[Discount]]&gt;0.3,"High Discount","Low Discount")</f>
        <v>High Discount</v>
      </c>
      <c r="X834" s="13">
        <f>SUMIFS(Derived_Metrics[Customer_Revenue_Share],Derived_Metrics[Customee_ Revenue _Rank],"&lt;="&amp;Derived_Metrics[[#This Row],[Customee_ Revenue _Rank]])</f>
        <v>0.99772915410196761</v>
      </c>
      <c r="Y834" t="str">
        <f>IF(Derived_Metrics[[#This Row],[Cumulative_Revenue_%]]&lt;=0.8,"Top 80% Revenue","Remaining 20% Revenue")</f>
        <v>Remaining 20% Revenue</v>
      </c>
    </row>
    <row r="835" spans="1:25" x14ac:dyDescent="0.25">
      <c r="A835" t="s">
        <v>3165</v>
      </c>
      <c r="B835" s="1">
        <v>43084</v>
      </c>
      <c r="C835" t="s">
        <v>3167</v>
      </c>
      <c r="D835" s="4">
        <f>SUMIFS(Derived_Metrics[Revenue],Derived_Metrics[Customer ID],Derived_Metrics[[#This Row],[Customer ID]])</f>
        <v>68.31</v>
      </c>
      <c r="E835" s="4">
        <f>SUMIFS(Derived_Metrics[Profit],Derived_Metrics[Customer ID],Derived_Metrics[[#This Row],[Customer ID]])</f>
        <v>9.7911000000000001</v>
      </c>
      <c r="F835" s="5">
        <f>_xlfn.PERCENTRANK.INC(Derived_Metrics[Customer Revenue],Derived_Metrics[[#This Row],[Customer Revenue]])</f>
        <v>1.2E-2</v>
      </c>
      <c r="G835" s="5" t="str" cm="1">
        <f t="array" ref="G835">_xlfn.IFS(Derived_Metrics[[#This Row],[Customer Revenue Percentile]]&gt;=0.8,"High Value",Derived_Metrics[[#This Row],[Customer Revenue Percentile]]&gt;=0.4,"Medium Value",TRUE,"Low Value")</f>
        <v>Low Value</v>
      </c>
      <c r="H835" s="12">
        <f>_xlfn.RANK.EQ(Derived_Metrics[[#This Row],[Customer Revenue]],Derived_Metrics[Customer Revenue],0)</f>
        <v>2094</v>
      </c>
      <c r="I835" s="15">
        <f>Derived_Metrics[[#This Row],[Customer Revenue]]/SUM(Derived_Metrics[Customer Revenue])</f>
        <v>4.3846876281928391E-6</v>
      </c>
      <c r="J835" t="s">
        <v>790</v>
      </c>
      <c r="K835" s="5">
        <f>SUMIFS(Derived_Metrics[Revenue],Derived_Metrics[Product ID],Derived_Metrics[[#This Row],[Product ID]])</f>
        <v>341.55</v>
      </c>
      <c r="L835" s="5">
        <f>SUMIFS(Derived_Metrics[Profit],Derived_Metrics[Product ID],Derived_Metrics[[#This Row],[Product ID]])</f>
        <v>31.574400000000001</v>
      </c>
      <c r="M835" s="5" t="str">
        <f>IF(AND(Derived_Metrics[[#This Row],[Product Revenue]]&gt;AVERAGE(Derived_Metrics[Product Revenue]),Derived_Metrics[[#This Row],[Product Profit]]&lt;0),"high sales Low Profit","Normal")</f>
        <v>Normal</v>
      </c>
      <c r="N835">
        <v>22.77</v>
      </c>
      <c r="O835">
        <v>3</v>
      </c>
      <c r="P835">
        <v>0</v>
      </c>
      <c r="Q835">
        <v>9.7911000000000001</v>
      </c>
      <c r="R835">
        <f>Derived_Metrics[[#This Row],[Selling Price]]*Derived_Metrics[[#This Row],[Quantity]]</f>
        <v>68.31</v>
      </c>
      <c r="S835" s="2">
        <f>IF(Derived_Metrics[[#This Row],[Revenue]]=0,0,Derived_Metrics[[#This Row],[Profit]]/Derived_Metrics[[#This Row],[Revenue]])</f>
        <v>0.14333333333333334</v>
      </c>
      <c r="T835" t="str">
        <f>IF(Derived_Metrics[[#This Row],[Profit]]&lt;0, "Loss","Profit")</f>
        <v>Profit</v>
      </c>
      <c r="U835" s="5">
        <f>Derived_Metrics[[#This Row],[Selling Price]]*Derived_Metrics[[#This Row],[Quantity]]*Derived_Metrics[[#This Row],[Discount]]</f>
        <v>0</v>
      </c>
      <c r="V835" t="str">
        <f>IF(Derived_Metrics[[#This Row],[Discount]]&gt;0,"Discount Applied","No Discount")</f>
        <v>No Discount</v>
      </c>
      <c r="W835" t="str">
        <f>IF(Derived_Metrics[[#This Row],[Discount]]&gt;0.3,"High Discount","Low Discount")</f>
        <v>Low Discount</v>
      </c>
      <c r="X835" s="13">
        <f>SUMIFS(Derived_Metrics[Customer_Revenue_Share],Derived_Metrics[Customee_ Revenue _Rank],"&lt;="&amp;Derived_Metrics[[#This Row],[Customee_ Revenue _Rank]])</f>
        <v>0.99993215332962426</v>
      </c>
      <c r="Y835" t="str">
        <f>IF(Derived_Metrics[[#This Row],[Cumulative_Revenue_%]]&lt;=0.8,"Top 80% Revenue","Remaining 20% Revenue")</f>
        <v>Remaining 20% Revenue</v>
      </c>
    </row>
    <row r="836" spans="1:25" x14ac:dyDescent="0.25">
      <c r="A836" t="s">
        <v>3169</v>
      </c>
      <c r="B836" s="1">
        <v>42558</v>
      </c>
      <c r="C836" t="s">
        <v>2533</v>
      </c>
      <c r="D836" s="4">
        <f>SUMIFS(Derived_Metrics[Revenue],Derived_Metrics[Customer ID],Derived_Metrics[[#This Row],[Customer ID]])</f>
        <v>2353.5039999999999</v>
      </c>
      <c r="E836" s="4">
        <f>SUMIFS(Derived_Metrics[Profit],Derived_Metrics[Customer ID],Derived_Metrics[[#This Row],[Customer ID]])</f>
        <v>95.911599999999993</v>
      </c>
      <c r="F836" s="5">
        <f>_xlfn.PERCENTRANK.INC(Derived_Metrics[Customer Revenue],Derived_Metrics[[#This Row],[Customer Revenue]])</f>
        <v>0.33100000000000002</v>
      </c>
      <c r="G836" s="5" t="str" cm="1">
        <f t="array" ref="G836">_xlfn.IFS(Derived_Metrics[[#This Row],[Customer Revenue Percentile]]&gt;=0.8,"High Value",Derived_Metrics[[#This Row],[Customer Revenue Percentile]]&gt;=0.4,"Medium Value",TRUE,"Low Value")</f>
        <v>Low Value</v>
      </c>
      <c r="H836" s="12">
        <f>_xlfn.RANK.EQ(Derived_Metrics[[#This Row],[Customer Revenue]],Derived_Metrics[Customer Revenue],0)</f>
        <v>1417</v>
      </c>
      <c r="I836" s="15">
        <f>Derived_Metrics[[#This Row],[Customer Revenue]]/SUM(Derived_Metrics[Customer Revenue])</f>
        <v>1.5106689901482005E-4</v>
      </c>
      <c r="J836" t="s">
        <v>115</v>
      </c>
      <c r="K836" s="5">
        <f>SUMIFS(Derived_Metrics[Revenue],Derived_Metrics[Product ID],Derived_Metrics[[#This Row],[Product ID]])</f>
        <v>4148.5389999999998</v>
      </c>
      <c r="L836" s="5">
        <f>SUMIFS(Derived_Metrics[Profit],Derived_Metrics[Product ID],Derived_Metrics[[#This Row],[Product ID]])</f>
        <v>63.892900000000004</v>
      </c>
      <c r="M836" s="5" t="str">
        <f>IF(AND(Derived_Metrics[[#This Row],[Product Revenue]]&gt;AVERAGE(Derived_Metrics[Product Revenue]),Derived_Metrics[[#This Row],[Product Profit]]&lt;0),"high sales Low Profit","Normal")</f>
        <v>Normal</v>
      </c>
      <c r="N836">
        <v>287.96800000000002</v>
      </c>
      <c r="O836">
        <v>4</v>
      </c>
      <c r="P836">
        <v>0.2</v>
      </c>
      <c r="Q836">
        <v>-3.5996000000000001</v>
      </c>
      <c r="R836">
        <f>Derived_Metrics[[#This Row],[Selling Price]]*Derived_Metrics[[#This Row],[Quantity]]</f>
        <v>1151.8720000000001</v>
      </c>
      <c r="S836" s="2">
        <f>IF(Derived_Metrics[[#This Row],[Revenue]]=0,0,Derived_Metrics[[#This Row],[Profit]]/Derived_Metrics[[#This Row],[Revenue]])</f>
        <v>-3.1249999999999997E-3</v>
      </c>
      <c r="T836" t="str">
        <f>IF(Derived_Metrics[[#This Row],[Profit]]&lt;0, "Loss","Profit")</f>
        <v>Loss</v>
      </c>
      <c r="U836" s="5">
        <f>Derived_Metrics[[#This Row],[Selling Price]]*Derived_Metrics[[#This Row],[Quantity]]*Derived_Metrics[[#This Row],[Discount]]</f>
        <v>230.37440000000004</v>
      </c>
      <c r="V836" t="str">
        <f>IF(Derived_Metrics[[#This Row],[Discount]]&gt;0,"Discount Applied","No Discount")</f>
        <v>Discount Applied</v>
      </c>
      <c r="W836" t="str">
        <f>IF(Derived_Metrics[[#This Row],[Discount]]&gt;0.3,"High Discount","Low Discount")</f>
        <v>Low Discount</v>
      </c>
      <c r="X836" s="13">
        <f>SUMIFS(Derived_Metrics[Customer_Revenue_Share],Derived_Metrics[Customee_ Revenue _Rank],"&lt;="&amp;Derived_Metrics[[#This Row],[Customee_ Revenue _Rank]])</f>
        <v>0.95095986120407172</v>
      </c>
      <c r="Y836" t="str">
        <f>IF(Derived_Metrics[[#This Row],[Cumulative_Revenue_%]]&lt;=0.8,"Top 80% Revenue","Remaining 20% Revenue")</f>
        <v>Remaining 20% Revenue</v>
      </c>
    </row>
    <row r="837" spans="1:25" x14ac:dyDescent="0.25">
      <c r="A837" t="s">
        <v>3170</v>
      </c>
      <c r="B837" s="1">
        <v>42477</v>
      </c>
      <c r="C837" t="s">
        <v>1566</v>
      </c>
      <c r="D837" s="4">
        <f>SUMIFS(Derived_Metrics[Revenue],Derived_Metrics[Customer ID],Derived_Metrics[[#This Row],[Customer ID]])</f>
        <v>8376.1889999999985</v>
      </c>
      <c r="E837" s="4">
        <f>SUMIFS(Derived_Metrics[Profit],Derived_Metrics[Customer ID],Derived_Metrics[[#This Row],[Customer ID]])</f>
        <v>221.33280000000002</v>
      </c>
      <c r="F837" s="5">
        <f>_xlfn.PERCENTRANK.INC(Derived_Metrics[Customer Revenue],Derived_Metrics[[#This Row],[Customer Revenue]])</f>
        <v>0.69799999999999995</v>
      </c>
      <c r="G837" s="5" t="str" cm="1">
        <f t="array" ref="G837">_xlfn.IFS(Derived_Metrics[[#This Row],[Customer Revenue Percentile]]&gt;=0.8,"High Value",Derived_Metrics[[#This Row],[Customer Revenue Percentile]]&gt;=0.4,"Medium Value",TRUE,"Low Value")</f>
        <v>Medium Value</v>
      </c>
      <c r="H837" s="12">
        <f>_xlfn.RANK.EQ(Derived_Metrics[[#This Row],[Customer Revenue]],Derived_Metrics[Customer Revenue],0)</f>
        <v>638</v>
      </c>
      <c r="I837" s="15">
        <f>Derived_Metrics[[#This Row],[Customer Revenue]]/SUM(Derived_Metrics[Customer Revenue])</f>
        <v>5.3765147532872115E-4</v>
      </c>
      <c r="J837" t="s">
        <v>1041</v>
      </c>
      <c r="K837" s="5">
        <f>SUMIFS(Derived_Metrics[Revenue],Derived_Metrics[Product ID],Derived_Metrics[[#This Row],[Product ID]])</f>
        <v>4601.6586000000007</v>
      </c>
      <c r="L837" s="5">
        <f>SUMIFS(Derived_Metrics[Profit],Derived_Metrics[Product ID],Derived_Metrics[[#This Row],[Product ID]])</f>
        <v>73.715399999999988</v>
      </c>
      <c r="M837" s="5" t="str">
        <f>IF(AND(Derived_Metrics[[#This Row],[Product Revenue]]&gt;AVERAGE(Derived_Metrics[Product Revenue]),Derived_Metrics[[#This Row],[Product Profit]]&lt;0),"high sales Low Profit","Normal")</f>
        <v>Normal</v>
      </c>
      <c r="N837">
        <v>257.49900000000002</v>
      </c>
      <c r="O837">
        <v>3</v>
      </c>
      <c r="P837">
        <v>0.15</v>
      </c>
      <c r="Q837">
        <v>24.235199999999999</v>
      </c>
      <c r="R837">
        <f>Derived_Metrics[[#This Row],[Selling Price]]*Derived_Metrics[[#This Row],[Quantity]]</f>
        <v>772.49700000000007</v>
      </c>
      <c r="S837" s="2">
        <f>IF(Derived_Metrics[[#This Row],[Revenue]]=0,0,Derived_Metrics[[#This Row],[Profit]]/Derived_Metrics[[#This Row],[Revenue]])</f>
        <v>3.1372549019607836E-2</v>
      </c>
      <c r="T837" t="str">
        <f>IF(Derived_Metrics[[#This Row],[Profit]]&lt;0, "Loss","Profit")</f>
        <v>Profit</v>
      </c>
      <c r="U837" s="5">
        <f>Derived_Metrics[[#This Row],[Selling Price]]*Derived_Metrics[[#This Row],[Quantity]]*Derived_Metrics[[#This Row],[Discount]]</f>
        <v>115.87455</v>
      </c>
      <c r="V837" t="str">
        <f>IF(Derived_Metrics[[#This Row],[Discount]]&gt;0,"Discount Applied","No Discount")</f>
        <v>Discount Applied</v>
      </c>
      <c r="W837" t="str">
        <f>IF(Derived_Metrics[[#This Row],[Discount]]&gt;0.3,"High Discount","Low Discount")</f>
        <v>Low Discount</v>
      </c>
      <c r="X837" s="13">
        <f>SUMIFS(Derived_Metrics[Customer_Revenue_Share],Derived_Metrics[Customee_ Revenue _Rank],"&lt;="&amp;Derived_Metrics[[#This Row],[Customee_ Revenue _Rank]])</f>
        <v>0.71326507653057625</v>
      </c>
      <c r="Y837" t="str">
        <f>IF(Derived_Metrics[[#This Row],[Cumulative_Revenue_%]]&lt;=0.8,"Top 80% Revenue","Remaining 20% Revenue")</f>
        <v>Top 80% Revenue</v>
      </c>
    </row>
    <row r="838" spans="1:25" x14ac:dyDescent="0.25">
      <c r="A838" t="s">
        <v>3171</v>
      </c>
      <c r="B838" s="1">
        <v>42477</v>
      </c>
      <c r="C838" t="s">
        <v>3172</v>
      </c>
      <c r="D838" s="4">
        <f>SUMIFS(Derived_Metrics[Revenue],Derived_Metrics[Customer ID],Derived_Metrics[[#This Row],[Customer ID]])</f>
        <v>1823</v>
      </c>
      <c r="E838" s="4">
        <f>SUMIFS(Derived_Metrics[Profit],Derived_Metrics[Customer ID],Derived_Metrics[[#This Row],[Customer ID]])</f>
        <v>3.1404999999999994</v>
      </c>
      <c r="F838" s="5">
        <f>_xlfn.PERCENTRANK.INC(Derived_Metrics[Customer Revenue],Derived_Metrics[[#This Row],[Customer Revenue]])</f>
        <v>0.26</v>
      </c>
      <c r="G838" s="5" t="str" cm="1">
        <f t="array" ref="G838">_xlfn.IFS(Derived_Metrics[[#This Row],[Customer Revenue Percentile]]&gt;=0.8,"High Value",Derived_Metrics[[#This Row],[Customer Revenue Percentile]]&gt;=0.4,"Medium Value",TRUE,"Low Value")</f>
        <v>Low Value</v>
      </c>
      <c r="H838" s="12">
        <f>_xlfn.RANK.EQ(Derived_Metrics[[#This Row],[Customer Revenue]],Derived_Metrics[Customer Revenue],0)</f>
        <v>1567</v>
      </c>
      <c r="I838" s="15">
        <f>Derived_Metrics[[#This Row],[Customer Revenue]]/SUM(Derived_Metrics[Customer Revenue])</f>
        <v>1.1701486672808586E-4</v>
      </c>
      <c r="J838" t="s">
        <v>3174</v>
      </c>
      <c r="K838" s="5">
        <f>SUMIFS(Derived_Metrics[Revenue],Derived_Metrics[Product ID],Derived_Metrics[[#This Row],[Product ID]])</f>
        <v>791.2</v>
      </c>
      <c r="L838" s="5">
        <f>SUMIFS(Derived_Metrics[Profit],Derived_Metrics[Product ID],Derived_Metrics[[#This Row],[Product ID]])</f>
        <v>27.692</v>
      </c>
      <c r="M838" s="5" t="str">
        <f>IF(AND(Derived_Metrics[[#This Row],[Product Revenue]]&gt;AVERAGE(Derived_Metrics[Product Revenue]),Derived_Metrics[[#This Row],[Product Profit]]&lt;0),"high sales Low Profit","Normal")</f>
        <v>Normal</v>
      </c>
      <c r="N838">
        <v>79.12</v>
      </c>
      <c r="O838">
        <v>5</v>
      </c>
      <c r="P838">
        <v>0.2</v>
      </c>
      <c r="Q838">
        <v>13.846</v>
      </c>
      <c r="R838">
        <f>Derived_Metrics[[#This Row],[Selling Price]]*Derived_Metrics[[#This Row],[Quantity]]</f>
        <v>395.6</v>
      </c>
      <c r="S838" s="2">
        <f>IF(Derived_Metrics[[#This Row],[Revenue]]=0,0,Derived_Metrics[[#This Row],[Profit]]/Derived_Metrics[[#This Row],[Revenue]])</f>
        <v>3.4999999999999996E-2</v>
      </c>
      <c r="T838" t="str">
        <f>IF(Derived_Metrics[[#This Row],[Profit]]&lt;0, "Loss","Profit")</f>
        <v>Profit</v>
      </c>
      <c r="U838" s="5">
        <f>Derived_Metrics[[#This Row],[Selling Price]]*Derived_Metrics[[#This Row],[Quantity]]*Derived_Metrics[[#This Row],[Discount]]</f>
        <v>79.12</v>
      </c>
      <c r="V838" t="str">
        <f>IF(Derived_Metrics[[#This Row],[Discount]]&gt;0,"Discount Applied","No Discount")</f>
        <v>Discount Applied</v>
      </c>
      <c r="W838" t="str">
        <f>IF(Derived_Metrics[[#This Row],[Discount]]&gt;0.3,"High Discount","Low Discount")</f>
        <v>Low Discount</v>
      </c>
      <c r="X838" s="13">
        <f>SUMIFS(Derived_Metrics[Customer_Revenue_Share],Derived_Metrics[Customee_ Revenue _Rank],"&lt;="&amp;Derived_Metrics[[#This Row],[Customee_ Revenue _Rank]])</f>
        <v>0.97113239787067451</v>
      </c>
      <c r="Y838" t="str">
        <f>IF(Derived_Metrics[[#This Row],[Cumulative_Revenue_%]]&lt;=0.8,"Top 80% Revenue","Remaining 20% Revenue")</f>
        <v>Remaining 20% Revenue</v>
      </c>
    </row>
    <row r="839" spans="1:25" x14ac:dyDescent="0.25">
      <c r="A839" t="s">
        <v>3176</v>
      </c>
      <c r="B839" s="1">
        <v>41968</v>
      </c>
      <c r="C839" t="s">
        <v>3177</v>
      </c>
      <c r="D839" s="4">
        <f>SUMIFS(Derived_Metrics[Revenue],Derived_Metrics[Customer ID],Derived_Metrics[[#This Row],[Customer ID]])</f>
        <v>1013.93</v>
      </c>
      <c r="E839" s="4">
        <f>SUMIFS(Derived_Metrics[Profit],Derived_Metrics[Customer ID],Derived_Metrics[[#This Row],[Customer ID]])</f>
        <v>92.765600000000006</v>
      </c>
      <c r="F839" s="5">
        <f>_xlfn.PERCENTRANK.INC(Derived_Metrics[Customer Revenue],Derived_Metrics[[#This Row],[Customer Revenue]])</f>
        <v>0.17</v>
      </c>
      <c r="G839" s="5" t="str" cm="1">
        <f t="array" ref="G839">_xlfn.IFS(Derived_Metrics[[#This Row],[Customer Revenue Percentile]]&gt;=0.8,"High Value",Derived_Metrics[[#This Row],[Customer Revenue Percentile]]&gt;=0.4,"Medium Value",TRUE,"Low Value")</f>
        <v>Low Value</v>
      </c>
      <c r="H839" s="12">
        <f>_xlfn.RANK.EQ(Derived_Metrics[[#This Row],[Customer Revenue]],Derived_Metrics[Customer Revenue],0)</f>
        <v>1758</v>
      </c>
      <c r="I839" s="15">
        <f>Derived_Metrics[[#This Row],[Customer Revenue]]/SUM(Derived_Metrics[Customer Revenue])</f>
        <v>6.5082218223591932E-5</v>
      </c>
      <c r="J839" t="s">
        <v>1099</v>
      </c>
      <c r="K839" s="5">
        <f>SUMIFS(Derived_Metrics[Revenue],Derived_Metrics[Product ID],Derived_Metrics[[#This Row],[Product ID]])</f>
        <v>1768.8639999999998</v>
      </c>
      <c r="L839" s="5">
        <f>SUMIFS(Derived_Metrics[Profit],Derived_Metrics[Product ID],Derived_Metrics[[#This Row],[Product ID]])</f>
        <v>61.433599999999998</v>
      </c>
      <c r="M839" s="5" t="str">
        <f>IF(AND(Derived_Metrics[[#This Row],[Product Revenue]]&gt;AVERAGE(Derived_Metrics[Product Revenue]),Derived_Metrics[[#This Row],[Product Profit]]&lt;0),"high sales Low Profit","Normal")</f>
        <v>Normal</v>
      </c>
      <c r="N839">
        <v>52.96</v>
      </c>
      <c r="O839">
        <v>2</v>
      </c>
      <c r="P839">
        <v>0</v>
      </c>
      <c r="Q839">
        <v>20.1248</v>
      </c>
      <c r="R839">
        <f>Derived_Metrics[[#This Row],[Selling Price]]*Derived_Metrics[[#This Row],[Quantity]]</f>
        <v>105.92</v>
      </c>
      <c r="S839" s="2">
        <f>IF(Derived_Metrics[[#This Row],[Revenue]]=0,0,Derived_Metrics[[#This Row],[Profit]]/Derived_Metrics[[#This Row],[Revenue]])</f>
        <v>0.19</v>
      </c>
      <c r="T839" t="str">
        <f>IF(Derived_Metrics[[#This Row],[Profit]]&lt;0, "Loss","Profit")</f>
        <v>Profit</v>
      </c>
      <c r="U839" s="5">
        <f>Derived_Metrics[[#This Row],[Selling Price]]*Derived_Metrics[[#This Row],[Quantity]]*Derived_Metrics[[#This Row],[Discount]]</f>
        <v>0</v>
      </c>
      <c r="V839" t="str">
        <f>IF(Derived_Metrics[[#This Row],[Discount]]&gt;0,"Discount Applied","No Discount")</f>
        <v>No Discount</v>
      </c>
      <c r="W839" t="str">
        <f>IF(Derived_Metrics[[#This Row],[Discount]]&gt;0.3,"High Discount","Low Discount")</f>
        <v>Low Discount</v>
      </c>
      <c r="X839" s="13">
        <f>SUMIFS(Derived_Metrics[Customer_Revenue_Share],Derived_Metrics[Customee_ Revenue _Rank],"&lt;="&amp;Derived_Metrics[[#This Row],[Customee_ Revenue _Rank]])</f>
        <v>0.98865052824572164</v>
      </c>
      <c r="Y839" t="str">
        <f>IF(Derived_Metrics[[#This Row],[Cumulative_Revenue_%]]&lt;=0.8,"Top 80% Revenue","Remaining 20% Revenue")</f>
        <v>Remaining 20% Revenue</v>
      </c>
    </row>
    <row r="840" spans="1:25" x14ac:dyDescent="0.25">
      <c r="A840" t="s">
        <v>3180</v>
      </c>
      <c r="B840" s="1">
        <v>42009</v>
      </c>
      <c r="C840" t="s">
        <v>3181</v>
      </c>
      <c r="D840" s="4">
        <f>SUMIFS(Derived_Metrics[Revenue],Derived_Metrics[Customer ID],Derived_Metrics[[#This Row],[Customer ID]])</f>
        <v>14131.566000000001</v>
      </c>
      <c r="E840" s="4">
        <f>SUMIFS(Derived_Metrics[Profit],Derived_Metrics[Customer ID],Derived_Metrics[[#This Row],[Customer ID]])</f>
        <v>-450.39780000000002</v>
      </c>
      <c r="F840" s="5">
        <f>_xlfn.PERCENTRANK.INC(Derived_Metrics[Customer Revenue],Derived_Metrics[[#This Row],[Customer Revenue]])</f>
        <v>0.86199999999999999</v>
      </c>
      <c r="G840" s="5" t="str" cm="1">
        <f t="array" ref="G840">_xlfn.IFS(Derived_Metrics[[#This Row],[Customer Revenue Percentile]]&gt;=0.8,"High Value",Derived_Metrics[[#This Row],[Customer Revenue Percentile]]&gt;=0.4,"Medium Value",TRUE,"Low Value")</f>
        <v>High Value</v>
      </c>
      <c r="H840" s="12">
        <f>_xlfn.RANK.EQ(Derived_Metrics[[#This Row],[Customer Revenue]],Derived_Metrics[Customer Revenue],0)</f>
        <v>291</v>
      </c>
      <c r="I840" s="15">
        <f>Derived_Metrics[[#This Row],[Customer Revenue]]/SUM(Derived_Metrics[Customer Revenue])</f>
        <v>9.0707806481028492E-4</v>
      </c>
      <c r="J840" t="s">
        <v>1099</v>
      </c>
      <c r="K840" s="5">
        <f>SUMIFS(Derived_Metrics[Revenue],Derived_Metrics[Product ID],Derived_Metrics[[#This Row],[Product ID]])</f>
        <v>1768.8639999999998</v>
      </c>
      <c r="L840" s="5">
        <f>SUMIFS(Derived_Metrics[Profit],Derived_Metrics[Product ID],Derived_Metrics[[#This Row],[Product ID]])</f>
        <v>61.433599999999998</v>
      </c>
      <c r="M840" s="5" t="str">
        <f>IF(AND(Derived_Metrics[[#This Row],[Product Revenue]]&gt;AVERAGE(Derived_Metrics[Product Revenue]),Derived_Metrics[[#This Row],[Product Profit]]&lt;0),"high sales Low Profit","Normal")</f>
        <v>Normal</v>
      </c>
      <c r="N840">
        <v>63.552</v>
      </c>
      <c r="O840">
        <v>3</v>
      </c>
      <c r="P840">
        <v>0.2</v>
      </c>
      <c r="Q840">
        <v>14.299200000000001</v>
      </c>
      <c r="R840">
        <f>Derived_Metrics[[#This Row],[Selling Price]]*Derived_Metrics[[#This Row],[Quantity]]</f>
        <v>190.65600000000001</v>
      </c>
      <c r="S840" s="2">
        <f>IF(Derived_Metrics[[#This Row],[Revenue]]=0,0,Derived_Metrics[[#This Row],[Profit]]/Derived_Metrics[[#This Row],[Revenue]])</f>
        <v>7.4999999999999997E-2</v>
      </c>
      <c r="T840" t="str">
        <f>IF(Derived_Metrics[[#This Row],[Profit]]&lt;0, "Loss","Profit")</f>
        <v>Profit</v>
      </c>
      <c r="U840" s="5">
        <f>Derived_Metrics[[#This Row],[Selling Price]]*Derived_Metrics[[#This Row],[Quantity]]*Derived_Metrics[[#This Row],[Discount]]</f>
        <v>38.1312</v>
      </c>
      <c r="V840" t="str">
        <f>IF(Derived_Metrics[[#This Row],[Discount]]&gt;0,"Discount Applied","No Discount")</f>
        <v>Discount Applied</v>
      </c>
      <c r="W840" t="str">
        <f>IF(Derived_Metrics[[#This Row],[Discount]]&gt;0.3,"High Discount","Low Discount")</f>
        <v>Low Discount</v>
      </c>
      <c r="X840" s="13">
        <f>SUMIFS(Derived_Metrics[Customer_Revenue_Share],Derived_Metrics[Customee_ Revenue _Rank],"&lt;="&amp;Derived_Metrics[[#This Row],[Customee_ Revenue _Rank]])</f>
        <v>0.47015092093198863</v>
      </c>
      <c r="Y840" t="str">
        <f>IF(Derived_Metrics[[#This Row],[Cumulative_Revenue_%]]&lt;=0.8,"Top 80% Revenue","Remaining 20% Revenue")</f>
        <v>Top 80% Revenue</v>
      </c>
    </row>
    <row r="841" spans="1:25" x14ac:dyDescent="0.25">
      <c r="A841" t="s">
        <v>3183</v>
      </c>
      <c r="B841" s="1">
        <v>42219</v>
      </c>
      <c r="C841" t="s">
        <v>3184</v>
      </c>
      <c r="D841" s="4">
        <f>SUMIFS(Derived_Metrics[Revenue],Derived_Metrics[Customer ID],Derived_Metrics[[#This Row],[Customer ID]])</f>
        <v>12040.609999999999</v>
      </c>
      <c r="E841" s="4">
        <f>SUMIFS(Derived_Metrics[Profit],Derived_Metrics[Customer ID],Derived_Metrics[[#This Row],[Customer ID]])</f>
        <v>423.95680000000004</v>
      </c>
      <c r="F841" s="5">
        <f>_xlfn.PERCENTRANK.INC(Derived_Metrics[Customer Revenue],Derived_Metrics[[#This Row],[Customer Revenue]])</f>
        <v>0.82699999999999996</v>
      </c>
      <c r="G841" s="5" t="str" cm="1">
        <f t="array" ref="G841">_xlfn.IFS(Derived_Metrics[[#This Row],[Customer Revenue Percentile]]&gt;=0.8,"High Value",Derived_Metrics[[#This Row],[Customer Revenue Percentile]]&gt;=0.4,"Medium Value",TRUE,"Low Value")</f>
        <v>High Value</v>
      </c>
      <c r="H841" s="12">
        <f>_xlfn.RANK.EQ(Derived_Metrics[[#This Row],[Customer Revenue]],Derived_Metrics[Customer Revenue],0)</f>
        <v>362</v>
      </c>
      <c r="I841" s="15">
        <f>Derived_Metrics[[#This Row],[Customer Revenue]]/SUM(Derived_Metrics[Customer Revenue])</f>
        <v>7.7286361737512763E-4</v>
      </c>
      <c r="J841" t="s">
        <v>2851</v>
      </c>
      <c r="K841" s="5">
        <f>SUMIFS(Derived_Metrics[Revenue],Derived_Metrics[Product ID],Derived_Metrics[[#This Row],[Product ID]])</f>
        <v>13960.517</v>
      </c>
      <c r="L841" s="5">
        <f>SUMIFS(Derived_Metrics[Profit],Derived_Metrics[Product ID],Derived_Metrics[[#This Row],[Product ID]])</f>
        <v>410.35199999999998</v>
      </c>
      <c r="M841" s="5" t="str">
        <f>IF(AND(Derived_Metrics[[#This Row],[Product Revenue]]&gt;AVERAGE(Derived_Metrics[Product Revenue]),Derived_Metrics[[#This Row],[Product Profit]]&lt;0),"high sales Low Profit","Normal")</f>
        <v>Normal</v>
      </c>
      <c r="N841">
        <v>512.94000000000005</v>
      </c>
      <c r="O841">
        <v>3</v>
      </c>
      <c r="P841">
        <v>0</v>
      </c>
      <c r="Q841">
        <v>97.458600000000004</v>
      </c>
      <c r="R841">
        <f>Derived_Metrics[[#This Row],[Selling Price]]*Derived_Metrics[[#This Row],[Quantity]]</f>
        <v>1538.8200000000002</v>
      </c>
      <c r="S841" s="2">
        <f>IF(Derived_Metrics[[#This Row],[Revenue]]=0,0,Derived_Metrics[[#This Row],[Profit]]/Derived_Metrics[[#This Row],[Revenue]])</f>
        <v>6.3333333333333325E-2</v>
      </c>
      <c r="T841" t="str">
        <f>IF(Derived_Metrics[[#This Row],[Profit]]&lt;0, "Loss","Profit")</f>
        <v>Profit</v>
      </c>
      <c r="U841" s="5">
        <f>Derived_Metrics[[#This Row],[Selling Price]]*Derived_Metrics[[#This Row],[Quantity]]*Derived_Metrics[[#This Row],[Discount]]</f>
        <v>0</v>
      </c>
      <c r="V841" t="str">
        <f>IF(Derived_Metrics[[#This Row],[Discount]]&gt;0,"Discount Applied","No Discount")</f>
        <v>No Discount</v>
      </c>
      <c r="W841" t="str">
        <f>IF(Derived_Metrics[[#This Row],[Discount]]&gt;0.3,"High Discount","Low Discount")</f>
        <v>Low Discount</v>
      </c>
      <c r="X841" s="13">
        <f>SUMIFS(Derived_Metrics[Customer_Revenue_Share],Derived_Metrics[Customee_ Revenue _Rank],"&lt;="&amp;Derived_Metrics[[#This Row],[Customee_ Revenue _Rank]])</f>
        <v>0.53147162430977091</v>
      </c>
      <c r="Y841" t="str">
        <f>IF(Derived_Metrics[[#This Row],[Cumulative_Revenue_%]]&lt;=0.8,"Top 80% Revenue","Remaining 20% Revenue")</f>
        <v>Top 80% Revenue</v>
      </c>
    </row>
    <row r="842" spans="1:25" x14ac:dyDescent="0.25">
      <c r="A842" t="s">
        <v>3183</v>
      </c>
      <c r="B842" s="1">
        <v>42219</v>
      </c>
      <c r="C842" t="s">
        <v>3184</v>
      </c>
      <c r="D842" s="4">
        <f>SUMIFS(Derived_Metrics[Revenue],Derived_Metrics[Customer ID],Derived_Metrics[[#This Row],[Customer ID]])</f>
        <v>12040.609999999999</v>
      </c>
      <c r="E842" s="4">
        <f>SUMIFS(Derived_Metrics[Profit],Derived_Metrics[Customer ID],Derived_Metrics[[#This Row],[Customer ID]])</f>
        <v>423.95680000000004</v>
      </c>
      <c r="F842" s="5">
        <f>_xlfn.PERCENTRANK.INC(Derived_Metrics[Customer Revenue],Derived_Metrics[[#This Row],[Customer Revenue]])</f>
        <v>0.82699999999999996</v>
      </c>
      <c r="G842" s="5" t="str" cm="1">
        <f t="array" ref="G842">_xlfn.IFS(Derived_Metrics[[#This Row],[Customer Revenue Percentile]]&gt;=0.8,"High Value",Derived_Metrics[[#This Row],[Customer Revenue Percentile]]&gt;=0.4,"Medium Value",TRUE,"Low Value")</f>
        <v>High Value</v>
      </c>
      <c r="H842" s="12">
        <f>_xlfn.RANK.EQ(Derived_Metrics[[#This Row],[Customer Revenue]],Derived_Metrics[Customer Revenue],0)</f>
        <v>362</v>
      </c>
      <c r="I842" s="15">
        <f>Derived_Metrics[[#This Row],[Customer Revenue]]/SUM(Derived_Metrics[Customer Revenue])</f>
        <v>7.7286361737512763E-4</v>
      </c>
      <c r="J842" t="s">
        <v>2073</v>
      </c>
      <c r="K842" s="5">
        <f>SUMIFS(Derived_Metrics[Revenue],Derived_Metrics[Product ID],Derived_Metrics[[#This Row],[Product ID]])</f>
        <v>13996.261999999999</v>
      </c>
      <c r="L842" s="5">
        <f>SUMIFS(Derived_Metrics[Profit],Derived_Metrics[Product ID],Derived_Metrics[[#This Row],[Product ID]])</f>
        <v>499.33940000000001</v>
      </c>
      <c r="M842" s="5" t="str">
        <f>IF(AND(Derived_Metrics[[#This Row],[Product Revenue]]&gt;AVERAGE(Derived_Metrics[Product Revenue]),Derived_Metrics[[#This Row],[Product Profit]]&lt;0),"high sales Low Profit","Normal")</f>
        <v>Normal</v>
      </c>
      <c r="N842">
        <v>860.93</v>
      </c>
      <c r="O842">
        <v>7</v>
      </c>
      <c r="P842">
        <v>0</v>
      </c>
      <c r="Q842">
        <v>189.40459999999999</v>
      </c>
      <c r="R842">
        <f>Derived_Metrics[[#This Row],[Selling Price]]*Derived_Metrics[[#This Row],[Quantity]]</f>
        <v>6026.5099999999993</v>
      </c>
      <c r="S842" s="2">
        <f>IF(Derived_Metrics[[#This Row],[Revenue]]=0,0,Derived_Metrics[[#This Row],[Profit]]/Derived_Metrics[[#This Row],[Revenue]])</f>
        <v>3.1428571428571431E-2</v>
      </c>
      <c r="T842" t="str">
        <f>IF(Derived_Metrics[[#This Row],[Profit]]&lt;0, "Loss","Profit")</f>
        <v>Profit</v>
      </c>
      <c r="U842" s="5">
        <f>Derived_Metrics[[#This Row],[Selling Price]]*Derived_Metrics[[#This Row],[Quantity]]*Derived_Metrics[[#This Row],[Discount]]</f>
        <v>0</v>
      </c>
      <c r="V842" t="str">
        <f>IF(Derived_Metrics[[#This Row],[Discount]]&gt;0,"Discount Applied","No Discount")</f>
        <v>No Discount</v>
      </c>
      <c r="W842" t="str">
        <f>IF(Derived_Metrics[[#This Row],[Discount]]&gt;0.3,"High Discount","Low Discount")</f>
        <v>Low Discount</v>
      </c>
      <c r="X842" s="13">
        <f>SUMIFS(Derived_Metrics[Customer_Revenue_Share],Derived_Metrics[Customee_ Revenue _Rank],"&lt;="&amp;Derived_Metrics[[#This Row],[Customee_ Revenue _Rank]])</f>
        <v>0.53147162430977091</v>
      </c>
      <c r="Y842" t="str">
        <f>IF(Derived_Metrics[[#This Row],[Cumulative_Revenue_%]]&lt;=0.8,"Top 80% Revenue","Remaining 20% Revenue")</f>
        <v>Top 80% Revenue</v>
      </c>
    </row>
    <row r="843" spans="1:25" x14ac:dyDescent="0.25">
      <c r="A843" t="s">
        <v>3183</v>
      </c>
      <c r="B843" s="1">
        <v>42219</v>
      </c>
      <c r="C843" t="s">
        <v>3184</v>
      </c>
      <c r="D843" s="4">
        <f>SUMIFS(Derived_Metrics[Revenue],Derived_Metrics[Customer ID],Derived_Metrics[[#This Row],[Customer ID]])</f>
        <v>12040.609999999999</v>
      </c>
      <c r="E843" s="4">
        <f>SUMIFS(Derived_Metrics[Profit],Derived_Metrics[Customer ID],Derived_Metrics[[#This Row],[Customer ID]])</f>
        <v>423.95680000000004</v>
      </c>
      <c r="F843" s="5">
        <f>_xlfn.PERCENTRANK.INC(Derived_Metrics[Customer Revenue],Derived_Metrics[[#This Row],[Customer Revenue]])</f>
        <v>0.82699999999999996</v>
      </c>
      <c r="G843" s="5" t="str" cm="1">
        <f t="array" ref="G843">_xlfn.IFS(Derived_Metrics[[#This Row],[Customer Revenue Percentile]]&gt;=0.8,"High Value",Derived_Metrics[[#This Row],[Customer Revenue Percentile]]&gt;=0.4,"Medium Value",TRUE,"Low Value")</f>
        <v>High Value</v>
      </c>
      <c r="H843" s="12">
        <f>_xlfn.RANK.EQ(Derived_Metrics[[#This Row],[Customer Revenue]],Derived_Metrics[Customer Revenue],0)</f>
        <v>362</v>
      </c>
      <c r="I843" s="15">
        <f>Derived_Metrics[[#This Row],[Customer Revenue]]/SUM(Derived_Metrics[Customer Revenue])</f>
        <v>7.7286361737512763E-4</v>
      </c>
      <c r="J843" t="s">
        <v>2127</v>
      </c>
      <c r="K843" s="5">
        <f>SUMIFS(Derived_Metrics[Revenue],Derived_Metrics[Product ID],Derived_Metrics[[#This Row],[Product ID]])</f>
        <v>7349.6759999999995</v>
      </c>
      <c r="L843" s="5">
        <f>SUMIFS(Derived_Metrics[Profit],Derived_Metrics[Product ID],Derived_Metrics[[#This Row],[Product ID]])</f>
        <v>318.36160000000001</v>
      </c>
      <c r="M843" s="5" t="str">
        <f>IF(AND(Derived_Metrics[[#This Row],[Product Revenue]]&gt;AVERAGE(Derived_Metrics[Product Revenue]),Derived_Metrics[[#This Row],[Product Profit]]&lt;0),"high sales Low Profit","Normal")</f>
        <v>Normal</v>
      </c>
      <c r="N843">
        <v>373.08</v>
      </c>
      <c r="O843">
        <v>6</v>
      </c>
      <c r="P843">
        <v>0</v>
      </c>
      <c r="Q843">
        <v>82.077600000000004</v>
      </c>
      <c r="R843">
        <f>Derived_Metrics[[#This Row],[Selling Price]]*Derived_Metrics[[#This Row],[Quantity]]</f>
        <v>2238.48</v>
      </c>
      <c r="S843" s="2">
        <f>IF(Derived_Metrics[[#This Row],[Revenue]]=0,0,Derived_Metrics[[#This Row],[Profit]]/Derived_Metrics[[#This Row],[Revenue]])</f>
        <v>3.6666666666666667E-2</v>
      </c>
      <c r="T843" t="str">
        <f>IF(Derived_Metrics[[#This Row],[Profit]]&lt;0, "Loss","Profit")</f>
        <v>Profit</v>
      </c>
      <c r="U843" s="5">
        <f>Derived_Metrics[[#This Row],[Selling Price]]*Derived_Metrics[[#This Row],[Quantity]]*Derived_Metrics[[#This Row],[Discount]]</f>
        <v>0</v>
      </c>
      <c r="V843" t="str">
        <f>IF(Derived_Metrics[[#This Row],[Discount]]&gt;0,"Discount Applied","No Discount")</f>
        <v>No Discount</v>
      </c>
      <c r="W843" t="str">
        <f>IF(Derived_Metrics[[#This Row],[Discount]]&gt;0.3,"High Discount","Low Discount")</f>
        <v>Low Discount</v>
      </c>
      <c r="X843" s="13">
        <f>SUMIFS(Derived_Metrics[Customer_Revenue_Share],Derived_Metrics[Customee_ Revenue _Rank],"&lt;="&amp;Derived_Metrics[[#This Row],[Customee_ Revenue _Rank]])</f>
        <v>0.53147162430977091</v>
      </c>
      <c r="Y843" t="str">
        <f>IF(Derived_Metrics[[#This Row],[Cumulative_Revenue_%]]&lt;=0.8,"Top 80% Revenue","Remaining 20% Revenue")</f>
        <v>Top 80% Revenue</v>
      </c>
    </row>
    <row r="844" spans="1:25" x14ac:dyDescent="0.25">
      <c r="A844" t="s">
        <v>3187</v>
      </c>
      <c r="B844" s="1">
        <v>42202</v>
      </c>
      <c r="C844" t="s">
        <v>513</v>
      </c>
      <c r="D844" s="4">
        <f>SUMIFS(Derived_Metrics[Revenue],Derived_Metrics[Customer ID],Derived_Metrics[[#This Row],[Customer ID]])</f>
        <v>6401.3459999999995</v>
      </c>
      <c r="E844" s="4">
        <f>SUMIFS(Derived_Metrics[Profit],Derived_Metrics[Customer ID],Derived_Metrics[[#This Row],[Customer ID]])</f>
        <v>231.67019999999999</v>
      </c>
      <c r="F844" s="5">
        <f>_xlfn.PERCENTRANK.INC(Derived_Metrics[Customer Revenue],Derived_Metrics[[#This Row],[Customer Revenue]])</f>
        <v>0.61799999999999999</v>
      </c>
      <c r="G844" s="5" t="str" cm="1">
        <f t="array" ref="G844">_xlfn.IFS(Derived_Metrics[[#This Row],[Customer Revenue Percentile]]&gt;=0.8,"High Value",Derived_Metrics[[#This Row],[Customer Revenue Percentile]]&gt;=0.4,"Medium Value",TRUE,"Low Value")</f>
        <v>Medium Value</v>
      </c>
      <c r="H844" s="12">
        <f>_xlfn.RANK.EQ(Derived_Metrics[[#This Row],[Customer Revenue]],Derived_Metrics[Customer Revenue],0)</f>
        <v>806</v>
      </c>
      <c r="I844" s="15">
        <f>Derived_Metrics[[#This Row],[Customer Revenue]]/SUM(Derived_Metrics[Customer Revenue])</f>
        <v>4.1089009822839576E-4</v>
      </c>
      <c r="J844" t="s">
        <v>377</v>
      </c>
      <c r="K844" s="5">
        <f>SUMIFS(Derived_Metrics[Revenue],Derived_Metrics[Product ID],Derived_Metrics[[#This Row],[Product ID]])</f>
        <v>6416.6466</v>
      </c>
      <c r="L844" s="5">
        <f>SUMIFS(Derived_Metrics[Profit],Derived_Metrics[Product ID],Derived_Metrics[[#This Row],[Product ID]])</f>
        <v>-20.293000000000006</v>
      </c>
      <c r="M844" s="5" t="str">
        <f>IF(AND(Derived_Metrics[[#This Row],[Product Revenue]]&gt;AVERAGE(Derived_Metrics[Product Revenue]),Derived_Metrics[[#This Row],[Product Profit]]&lt;0),"high sales Low Profit","Normal")</f>
        <v>Normal</v>
      </c>
      <c r="N844">
        <v>231.92</v>
      </c>
      <c r="O844">
        <v>5</v>
      </c>
      <c r="P844">
        <v>0.2</v>
      </c>
      <c r="Q844">
        <v>5.798</v>
      </c>
      <c r="R844">
        <f>Derived_Metrics[[#This Row],[Selling Price]]*Derived_Metrics[[#This Row],[Quantity]]</f>
        <v>1159.5999999999999</v>
      </c>
      <c r="S844" s="2">
        <f>IF(Derived_Metrics[[#This Row],[Revenue]]=0,0,Derived_Metrics[[#This Row],[Profit]]/Derived_Metrics[[#This Row],[Revenue]])</f>
        <v>5.0000000000000001E-3</v>
      </c>
      <c r="T844" t="str">
        <f>IF(Derived_Metrics[[#This Row],[Profit]]&lt;0, "Loss","Profit")</f>
        <v>Profit</v>
      </c>
      <c r="U844" s="5">
        <f>Derived_Metrics[[#This Row],[Selling Price]]*Derived_Metrics[[#This Row],[Quantity]]*Derived_Metrics[[#This Row],[Discount]]</f>
        <v>231.92</v>
      </c>
      <c r="V844" t="str">
        <f>IF(Derived_Metrics[[#This Row],[Discount]]&gt;0,"Discount Applied","No Discount")</f>
        <v>Discount Applied</v>
      </c>
      <c r="W844" t="str">
        <f>IF(Derived_Metrics[[#This Row],[Discount]]&gt;0.3,"High Discount","Low Discount")</f>
        <v>Low Discount</v>
      </c>
      <c r="X844" s="13">
        <f>SUMIFS(Derived_Metrics[Customer_Revenue_Share],Derived_Metrics[Customee_ Revenue _Rank],"&lt;="&amp;Derived_Metrics[[#This Row],[Customee_ Revenue _Rank]])</f>
        <v>0.79147880284024885</v>
      </c>
      <c r="Y844" t="str">
        <f>IF(Derived_Metrics[[#This Row],[Cumulative_Revenue_%]]&lt;=0.8,"Top 80% Revenue","Remaining 20% Revenue")</f>
        <v>Top 80% Revenue</v>
      </c>
    </row>
    <row r="845" spans="1:25" x14ac:dyDescent="0.25">
      <c r="A845" t="s">
        <v>3190</v>
      </c>
      <c r="B845" s="1">
        <v>41953</v>
      </c>
      <c r="C845" t="s">
        <v>2884</v>
      </c>
      <c r="D845" s="4">
        <f>SUMIFS(Derived_Metrics[Revenue],Derived_Metrics[Customer ID],Derived_Metrics[[#This Row],[Customer ID]])</f>
        <v>18063.129999999997</v>
      </c>
      <c r="E845" s="4">
        <f>SUMIFS(Derived_Metrics[Profit],Derived_Metrics[Customer ID],Derived_Metrics[[#This Row],[Customer ID]])</f>
        <v>-1094.9039</v>
      </c>
      <c r="F845" s="5">
        <f>_xlfn.PERCENTRANK.INC(Derived_Metrics[Customer Revenue],Derived_Metrics[[#This Row],[Customer Revenue]])</f>
        <v>0.90100000000000002</v>
      </c>
      <c r="G845" s="5" t="str" cm="1">
        <f t="array" ref="G845">_xlfn.IFS(Derived_Metrics[[#This Row],[Customer Revenue Percentile]]&gt;=0.8,"High Value",Derived_Metrics[[#This Row],[Customer Revenue Percentile]]&gt;=0.4,"Medium Value",TRUE,"Low Value")</f>
        <v>High Value</v>
      </c>
      <c r="H845" s="12">
        <f>_xlfn.RANK.EQ(Derived_Metrics[[#This Row],[Customer Revenue]],Derived_Metrics[Customer Revenue],0)</f>
        <v>203</v>
      </c>
      <c r="I845" s="15">
        <f>Derived_Metrics[[#This Row],[Customer Revenue]]/SUM(Derived_Metrics[Customer Revenue])</f>
        <v>1.1594376026561103E-3</v>
      </c>
      <c r="J845" t="s">
        <v>1773</v>
      </c>
      <c r="K845" s="5">
        <f>SUMIFS(Derived_Metrics[Revenue],Derived_Metrics[Product ID],Derived_Metrics[[#This Row],[Product ID]])</f>
        <v>938.20199999999988</v>
      </c>
      <c r="L845" s="5">
        <f>SUMIFS(Derived_Metrics[Profit],Derived_Metrics[Product ID],Derived_Metrics[[#This Row],[Product ID]])</f>
        <v>20.771999999999998</v>
      </c>
      <c r="M845" s="5" t="str">
        <f>IF(AND(Derived_Metrics[[#This Row],[Product Revenue]]&gt;AVERAGE(Derived_Metrics[Product Revenue]),Derived_Metrics[[#This Row],[Product Profit]]&lt;0),"high sales Low Profit","Normal")</f>
        <v>Normal</v>
      </c>
      <c r="N845">
        <v>63.47</v>
      </c>
      <c r="O845">
        <v>11</v>
      </c>
      <c r="P845">
        <v>0</v>
      </c>
      <c r="Q845">
        <v>19.041</v>
      </c>
      <c r="R845">
        <f>Derived_Metrics[[#This Row],[Selling Price]]*Derived_Metrics[[#This Row],[Quantity]]</f>
        <v>698.17</v>
      </c>
      <c r="S845" s="2">
        <f>IF(Derived_Metrics[[#This Row],[Revenue]]=0,0,Derived_Metrics[[#This Row],[Profit]]/Derived_Metrics[[#This Row],[Revenue]])</f>
        <v>2.7272727272727275E-2</v>
      </c>
      <c r="T845" t="str">
        <f>IF(Derived_Metrics[[#This Row],[Profit]]&lt;0, "Loss","Profit")</f>
        <v>Profit</v>
      </c>
      <c r="U845" s="5">
        <f>Derived_Metrics[[#This Row],[Selling Price]]*Derived_Metrics[[#This Row],[Quantity]]*Derived_Metrics[[#This Row],[Discount]]</f>
        <v>0</v>
      </c>
      <c r="V845" t="str">
        <f>IF(Derived_Metrics[[#This Row],[Discount]]&gt;0,"Discount Applied","No Discount")</f>
        <v>No Discount</v>
      </c>
      <c r="W845" t="str">
        <f>IF(Derived_Metrics[[#This Row],[Discount]]&gt;0.3,"High Discount","Low Discount")</f>
        <v>Low Discount</v>
      </c>
      <c r="X845" s="13">
        <f>SUMIFS(Derived_Metrics[Customer_Revenue_Share],Derived_Metrics[Customee_ Revenue _Rank],"&lt;="&amp;Derived_Metrics[[#This Row],[Customee_ Revenue _Rank]])</f>
        <v>0.3852431292430204</v>
      </c>
      <c r="Y845" t="str">
        <f>IF(Derived_Metrics[[#This Row],[Cumulative_Revenue_%]]&lt;=0.8,"Top 80% Revenue","Remaining 20% Revenue")</f>
        <v>Top 80% Revenue</v>
      </c>
    </row>
    <row r="846" spans="1:25" x14ac:dyDescent="0.25">
      <c r="A846" t="s">
        <v>3192</v>
      </c>
      <c r="B846" s="1">
        <v>42432</v>
      </c>
      <c r="C846" t="s">
        <v>1347</v>
      </c>
      <c r="D846" s="4">
        <f>SUMIFS(Derived_Metrics[Revenue],Derived_Metrics[Customer ID],Derived_Metrics[[#This Row],[Customer ID]])</f>
        <v>5349.8279999999995</v>
      </c>
      <c r="E846" s="4">
        <f>SUMIFS(Derived_Metrics[Profit],Derived_Metrics[Customer ID],Derived_Metrics[[#This Row],[Customer ID]])</f>
        <v>-99.460800000000006</v>
      </c>
      <c r="F846" s="5">
        <f>_xlfn.PERCENTRANK.INC(Derived_Metrics[Customer Revenue],Derived_Metrics[[#This Row],[Customer Revenue]])</f>
        <v>0.55600000000000005</v>
      </c>
      <c r="G846" s="5" t="str" cm="1">
        <f t="array" ref="G846">_xlfn.IFS(Derived_Metrics[[#This Row],[Customer Revenue Percentile]]&gt;=0.8,"High Value",Derived_Metrics[[#This Row],[Customer Revenue Percentile]]&gt;=0.4,"Medium Value",TRUE,"Low Value")</f>
        <v>Medium Value</v>
      </c>
      <c r="H846" s="12">
        <f>_xlfn.RANK.EQ(Derived_Metrics[[#This Row],[Customer Revenue]],Derived_Metrics[Customer Revenue],0)</f>
        <v>939</v>
      </c>
      <c r="I846" s="15">
        <f>Derived_Metrics[[#This Row],[Customer Revenue]]/SUM(Derived_Metrics[Customer Revenue])</f>
        <v>3.4339517851792763E-4</v>
      </c>
      <c r="J846" t="s">
        <v>474</v>
      </c>
      <c r="K846" s="5">
        <f>SUMIFS(Derived_Metrics[Revenue],Derived_Metrics[Product ID],Derived_Metrics[[#This Row],[Product ID]])</f>
        <v>34902.023999999998</v>
      </c>
      <c r="L846" s="5">
        <f>SUMIFS(Derived_Metrics[Profit],Derived_Metrics[Product ID],Derived_Metrics[[#This Row],[Product ID]])</f>
        <v>-66.827200000000019</v>
      </c>
      <c r="M846" s="5" t="str">
        <f>IF(AND(Derived_Metrics[[#This Row],[Product Revenue]]&gt;AVERAGE(Derived_Metrics[Product Revenue]),Derived_Metrics[[#This Row],[Product Profit]]&lt;0),"high sales Low Profit","Normal")</f>
        <v>high sales Low Profit</v>
      </c>
      <c r="N846">
        <v>637.89599999999996</v>
      </c>
      <c r="O846">
        <v>3</v>
      </c>
      <c r="P846">
        <v>0.3</v>
      </c>
      <c r="Q846">
        <v>-127.5792</v>
      </c>
      <c r="R846">
        <f>Derived_Metrics[[#This Row],[Selling Price]]*Derived_Metrics[[#This Row],[Quantity]]</f>
        <v>1913.6879999999999</v>
      </c>
      <c r="S846" s="2">
        <f>IF(Derived_Metrics[[#This Row],[Revenue]]=0,0,Derived_Metrics[[#This Row],[Profit]]/Derived_Metrics[[#This Row],[Revenue]])</f>
        <v>-6.6666666666666666E-2</v>
      </c>
      <c r="T846" t="str">
        <f>IF(Derived_Metrics[[#This Row],[Profit]]&lt;0, "Loss","Profit")</f>
        <v>Loss</v>
      </c>
      <c r="U846" s="5">
        <f>Derived_Metrics[[#This Row],[Selling Price]]*Derived_Metrics[[#This Row],[Quantity]]*Derived_Metrics[[#This Row],[Discount]]</f>
        <v>574.10639999999989</v>
      </c>
      <c r="V846" t="str">
        <f>IF(Derived_Metrics[[#This Row],[Discount]]&gt;0,"Discount Applied","No Discount")</f>
        <v>Discount Applied</v>
      </c>
      <c r="W846" t="str">
        <f>IF(Derived_Metrics[[#This Row],[Discount]]&gt;0.3,"High Discount","Low Discount")</f>
        <v>Low Discount</v>
      </c>
      <c r="X846" s="13">
        <f>SUMIFS(Derived_Metrics[Customer_Revenue_Share],Derived_Metrics[Customee_ Revenue _Rank],"&lt;="&amp;Derived_Metrics[[#This Row],[Customee_ Revenue _Rank]])</f>
        <v>0.84065023131531513</v>
      </c>
      <c r="Y846" t="str">
        <f>IF(Derived_Metrics[[#This Row],[Cumulative_Revenue_%]]&lt;=0.8,"Top 80% Revenue","Remaining 20% Revenue")</f>
        <v>Remaining 20% Revenue</v>
      </c>
    </row>
    <row r="847" spans="1:25" x14ac:dyDescent="0.25">
      <c r="A847" t="s">
        <v>3193</v>
      </c>
      <c r="B847" s="1">
        <v>42736</v>
      </c>
      <c r="C847" t="s">
        <v>208</v>
      </c>
      <c r="D847" s="4">
        <f>SUMIFS(Derived_Metrics[Revenue],Derived_Metrics[Customer ID],Derived_Metrics[[#This Row],[Customer ID]])</f>
        <v>11207.810000000001</v>
      </c>
      <c r="E847" s="4">
        <f>SUMIFS(Derived_Metrics[Profit],Derived_Metrics[Customer ID],Derived_Metrics[[#This Row],[Customer ID]])</f>
        <v>332.85890000000001</v>
      </c>
      <c r="F847" s="5">
        <f>_xlfn.PERCENTRANK.INC(Derived_Metrics[Customer Revenue],Derived_Metrics[[#This Row],[Customer Revenue]])</f>
        <v>0.80300000000000005</v>
      </c>
      <c r="G847" s="5" t="str" cm="1">
        <f t="array" ref="G847">_xlfn.IFS(Derived_Metrics[[#This Row],[Customer Revenue Percentile]]&gt;=0.8,"High Value",Derived_Metrics[[#This Row],[Customer Revenue Percentile]]&gt;=0.4,"Medium Value",TRUE,"Low Value")</f>
        <v>High Value</v>
      </c>
      <c r="H847" s="12">
        <f>_xlfn.RANK.EQ(Derived_Metrics[[#This Row],[Customer Revenue]],Derived_Metrics[Customer Revenue],0)</f>
        <v>413</v>
      </c>
      <c r="I847" s="15">
        <f>Derived_Metrics[[#This Row],[Customer Revenue]]/SUM(Derived_Metrics[Customer Revenue])</f>
        <v>7.1940778577274172E-4</v>
      </c>
      <c r="J847" t="s">
        <v>3194</v>
      </c>
      <c r="K847" s="5">
        <f>SUMIFS(Derived_Metrics[Revenue],Derived_Metrics[Product ID],Derived_Metrics[[#This Row],[Product ID]])</f>
        <v>5719.0380000000005</v>
      </c>
      <c r="L847" s="5">
        <f>SUMIFS(Derived_Metrics[Profit],Derived_Metrics[Product ID],Derived_Metrics[[#This Row],[Product ID]])</f>
        <v>256.19220000000001</v>
      </c>
      <c r="M847" s="5" t="str">
        <f>IF(AND(Derived_Metrics[[#This Row],[Product Revenue]]&gt;AVERAGE(Derived_Metrics[Product Revenue]),Derived_Metrics[[#This Row],[Product Profit]]&lt;0),"high sales Low Profit","Normal")</f>
        <v>Normal</v>
      </c>
      <c r="N847">
        <v>474.43</v>
      </c>
      <c r="O847">
        <v>11</v>
      </c>
      <c r="P847">
        <v>0</v>
      </c>
      <c r="Q847">
        <v>199.26060000000001</v>
      </c>
      <c r="R847">
        <f>Derived_Metrics[[#This Row],[Selling Price]]*Derived_Metrics[[#This Row],[Quantity]]</f>
        <v>5218.7300000000005</v>
      </c>
      <c r="S847" s="2">
        <f>IF(Derived_Metrics[[#This Row],[Revenue]]=0,0,Derived_Metrics[[#This Row],[Profit]]/Derived_Metrics[[#This Row],[Revenue]])</f>
        <v>3.8181818181818178E-2</v>
      </c>
      <c r="T847" t="str">
        <f>IF(Derived_Metrics[[#This Row],[Profit]]&lt;0, "Loss","Profit")</f>
        <v>Profit</v>
      </c>
      <c r="U847" s="5">
        <f>Derived_Metrics[[#This Row],[Selling Price]]*Derived_Metrics[[#This Row],[Quantity]]*Derived_Metrics[[#This Row],[Discount]]</f>
        <v>0</v>
      </c>
      <c r="V847" t="str">
        <f>IF(Derived_Metrics[[#This Row],[Discount]]&gt;0,"Discount Applied","No Discount")</f>
        <v>No Discount</v>
      </c>
      <c r="W847" t="str">
        <f>IF(Derived_Metrics[[#This Row],[Discount]]&gt;0.3,"High Discount","Low Discount")</f>
        <v>Low Discount</v>
      </c>
      <c r="X847" s="13">
        <f>SUMIFS(Derived_Metrics[Customer_Revenue_Share],Derived_Metrics[Customee_ Revenue _Rank],"&lt;="&amp;Derived_Metrics[[#This Row],[Customee_ Revenue _Rank]])</f>
        <v>0.56941326825238425</v>
      </c>
      <c r="Y847" t="str">
        <f>IF(Derived_Metrics[[#This Row],[Cumulative_Revenue_%]]&lt;=0.8,"Top 80% Revenue","Remaining 20% Revenue")</f>
        <v>Top 80% Revenue</v>
      </c>
    </row>
    <row r="848" spans="1:25" x14ac:dyDescent="0.25">
      <c r="A848" t="s">
        <v>3196</v>
      </c>
      <c r="B848" s="1">
        <v>41812</v>
      </c>
      <c r="C848" t="s">
        <v>3197</v>
      </c>
      <c r="D848" s="4">
        <f>SUMIFS(Derived_Metrics[Revenue],Derived_Metrics[Customer ID],Derived_Metrics[[#This Row],[Customer ID]])</f>
        <v>18207.108999999997</v>
      </c>
      <c r="E848" s="4">
        <f>SUMIFS(Derived_Metrics[Profit],Derived_Metrics[Customer ID],Derived_Metrics[[#This Row],[Customer ID]])</f>
        <v>648.88339999999994</v>
      </c>
      <c r="F848" s="5">
        <f>_xlfn.PERCENTRANK.INC(Derived_Metrics[Customer Revenue],Derived_Metrics[[#This Row],[Customer Revenue]])</f>
        <v>0.90600000000000003</v>
      </c>
      <c r="G848" s="5" t="str" cm="1">
        <f t="array" ref="G848">_xlfn.IFS(Derived_Metrics[[#This Row],[Customer Revenue Percentile]]&gt;=0.8,"High Value",Derived_Metrics[[#This Row],[Customer Revenue Percentile]]&gt;=0.4,"Medium Value",TRUE,"Low Value")</f>
        <v>High Value</v>
      </c>
      <c r="H848" s="12">
        <f>_xlfn.RANK.EQ(Derived_Metrics[[#This Row],[Customer Revenue]],Derived_Metrics[Customer Revenue],0)</f>
        <v>193</v>
      </c>
      <c r="I848" s="15">
        <f>Derived_Metrics[[#This Row],[Customer Revenue]]/SUM(Derived_Metrics[Customer Revenue])</f>
        <v>1.168679337980654E-3</v>
      </c>
      <c r="J848" t="s">
        <v>275</v>
      </c>
      <c r="K848" s="5">
        <f>SUMIFS(Derived_Metrics[Revenue],Derived_Metrics[Product ID],Derived_Metrics[[#This Row],[Product ID]])</f>
        <v>8859.2119999999995</v>
      </c>
      <c r="L848" s="5">
        <f>SUMIFS(Derived_Metrics[Profit],Derived_Metrics[Product ID],Derived_Metrics[[#This Row],[Product ID]])</f>
        <v>80.97999999999999</v>
      </c>
      <c r="M848" s="5" t="str">
        <f>IF(AND(Derived_Metrics[[#This Row],[Product Revenue]]&gt;AVERAGE(Derived_Metrics[Product Revenue]),Derived_Metrics[[#This Row],[Product Profit]]&lt;0),"high sales Low Profit","Normal")</f>
        <v>Normal</v>
      </c>
      <c r="N848">
        <v>170.05799999999999</v>
      </c>
      <c r="O848">
        <v>3</v>
      </c>
      <c r="P848">
        <v>0.3</v>
      </c>
      <c r="Q848">
        <v>-4.8587999999999996</v>
      </c>
      <c r="R848">
        <f>Derived_Metrics[[#This Row],[Selling Price]]*Derived_Metrics[[#This Row],[Quantity]]</f>
        <v>510.17399999999998</v>
      </c>
      <c r="S848" s="2">
        <f>IF(Derived_Metrics[[#This Row],[Revenue]]=0,0,Derived_Metrics[[#This Row],[Profit]]/Derived_Metrics[[#This Row],[Revenue]])</f>
        <v>-9.5238095238095229E-3</v>
      </c>
      <c r="T848" t="str">
        <f>IF(Derived_Metrics[[#This Row],[Profit]]&lt;0, "Loss","Profit")</f>
        <v>Loss</v>
      </c>
      <c r="U848" s="5">
        <f>Derived_Metrics[[#This Row],[Selling Price]]*Derived_Metrics[[#This Row],[Quantity]]*Derived_Metrics[[#This Row],[Discount]]</f>
        <v>153.0522</v>
      </c>
      <c r="V848" t="str">
        <f>IF(Derived_Metrics[[#This Row],[Discount]]&gt;0,"Discount Applied","No Discount")</f>
        <v>Discount Applied</v>
      </c>
      <c r="W848" t="str">
        <f>IF(Derived_Metrics[[#This Row],[Discount]]&gt;0.3,"High Discount","Low Discount")</f>
        <v>Low Discount</v>
      </c>
      <c r="X848" s="13">
        <f>SUMIFS(Derived_Metrics[Customer_Revenue_Share],Derived_Metrics[Customee_ Revenue _Rank],"&lt;="&amp;Derived_Metrics[[#This Row],[Customee_ Revenue _Rank]])</f>
        <v>0.37479179692716713</v>
      </c>
      <c r="Y848" t="str">
        <f>IF(Derived_Metrics[[#This Row],[Cumulative_Revenue_%]]&lt;=0.8,"Top 80% Revenue","Remaining 20% Revenue")</f>
        <v>Top 80% Revenue</v>
      </c>
    </row>
    <row r="849" spans="1:25" x14ac:dyDescent="0.25">
      <c r="A849" t="s">
        <v>3196</v>
      </c>
      <c r="B849" s="1">
        <v>41812</v>
      </c>
      <c r="C849" t="s">
        <v>3197</v>
      </c>
      <c r="D849" s="4">
        <f>SUMIFS(Derived_Metrics[Revenue],Derived_Metrics[Customer ID],Derived_Metrics[[#This Row],[Customer ID]])</f>
        <v>18207.108999999997</v>
      </c>
      <c r="E849" s="4">
        <f>SUMIFS(Derived_Metrics[Profit],Derived_Metrics[Customer ID],Derived_Metrics[[#This Row],[Customer ID]])</f>
        <v>648.88339999999994</v>
      </c>
      <c r="F849" s="5">
        <f>_xlfn.PERCENTRANK.INC(Derived_Metrics[Customer Revenue],Derived_Metrics[[#This Row],[Customer Revenue]])</f>
        <v>0.90600000000000003</v>
      </c>
      <c r="G849" s="5" t="str" cm="1">
        <f t="array" ref="G849">_xlfn.IFS(Derived_Metrics[[#This Row],[Customer Revenue Percentile]]&gt;=0.8,"High Value",Derived_Metrics[[#This Row],[Customer Revenue Percentile]]&gt;=0.4,"Medium Value",TRUE,"Low Value")</f>
        <v>High Value</v>
      </c>
      <c r="H849" s="12">
        <f>_xlfn.RANK.EQ(Derived_Metrics[[#This Row],[Customer Revenue]],Derived_Metrics[Customer Revenue],0)</f>
        <v>193</v>
      </c>
      <c r="I849" s="15">
        <f>Derived_Metrics[[#This Row],[Customer Revenue]]/SUM(Derived_Metrics[Customer Revenue])</f>
        <v>1.168679337980654E-3</v>
      </c>
      <c r="J849" t="s">
        <v>34</v>
      </c>
      <c r="K849" s="5">
        <f>SUMIFS(Derived_Metrics[Revenue],Derived_Metrics[Product ID],Derived_Metrics[[#This Row],[Product ID]])</f>
        <v>58262.423999999999</v>
      </c>
      <c r="L849" s="5">
        <f>SUMIFS(Derived_Metrics[Profit],Derived_Metrics[Product ID],Derived_Metrics[[#This Row],[Product ID]])</f>
        <v>1927.442</v>
      </c>
      <c r="M849" s="5" t="str">
        <f>IF(AND(Derived_Metrics[[#This Row],[Product Revenue]]&gt;AVERAGE(Derived_Metrics[Product Revenue]),Derived_Metrics[[#This Row],[Product Profit]]&lt;0),"high sales Low Profit","Normal")</f>
        <v>Normal</v>
      </c>
      <c r="N849">
        <v>853.93</v>
      </c>
      <c r="O849">
        <v>5</v>
      </c>
      <c r="P849">
        <v>0.3</v>
      </c>
      <c r="Q849">
        <v>0</v>
      </c>
      <c r="R849">
        <f>Derived_Metrics[[#This Row],[Selling Price]]*Derived_Metrics[[#This Row],[Quantity]]</f>
        <v>4269.6499999999996</v>
      </c>
      <c r="S849" s="2">
        <f>IF(Derived_Metrics[[#This Row],[Revenue]]=0,0,Derived_Metrics[[#This Row],[Profit]]/Derived_Metrics[[#This Row],[Revenue]])</f>
        <v>0</v>
      </c>
      <c r="T849" t="str">
        <f>IF(Derived_Metrics[[#This Row],[Profit]]&lt;0, "Loss","Profit")</f>
        <v>Profit</v>
      </c>
      <c r="U849" s="5">
        <f>Derived_Metrics[[#This Row],[Selling Price]]*Derived_Metrics[[#This Row],[Quantity]]*Derived_Metrics[[#This Row],[Discount]]</f>
        <v>1280.8949999999998</v>
      </c>
      <c r="V849" t="str">
        <f>IF(Derived_Metrics[[#This Row],[Discount]]&gt;0,"Discount Applied","No Discount")</f>
        <v>Discount Applied</v>
      </c>
      <c r="W849" t="str">
        <f>IF(Derived_Metrics[[#This Row],[Discount]]&gt;0.3,"High Discount","Low Discount")</f>
        <v>Low Discount</v>
      </c>
      <c r="X849" s="13">
        <f>SUMIFS(Derived_Metrics[Customer_Revenue_Share],Derived_Metrics[Customee_ Revenue _Rank],"&lt;="&amp;Derived_Metrics[[#This Row],[Customee_ Revenue _Rank]])</f>
        <v>0.37479179692716713</v>
      </c>
      <c r="Y849" t="str">
        <f>IF(Derived_Metrics[[#This Row],[Cumulative_Revenue_%]]&lt;=0.8,"Top 80% Revenue","Remaining 20% Revenue")</f>
        <v>Top 80% Revenue</v>
      </c>
    </row>
    <row r="850" spans="1:25" x14ac:dyDescent="0.25">
      <c r="A850" t="s">
        <v>3199</v>
      </c>
      <c r="B850" s="1">
        <v>43035</v>
      </c>
      <c r="C850" t="s">
        <v>3202</v>
      </c>
      <c r="D850" s="4">
        <f>SUMIFS(Derived_Metrics[Revenue],Derived_Metrics[Customer ID],Derived_Metrics[[#This Row],[Customer ID]])</f>
        <v>16087.489000000001</v>
      </c>
      <c r="E850" s="4">
        <f>SUMIFS(Derived_Metrics[Profit],Derived_Metrics[Customer ID],Derived_Metrics[[#This Row],[Customer ID]])</f>
        <v>446.76690000000002</v>
      </c>
      <c r="F850" s="5">
        <f>_xlfn.PERCENTRANK.INC(Derived_Metrics[Customer Revenue],Derived_Metrics[[#This Row],[Customer Revenue]])</f>
        <v>0.88</v>
      </c>
      <c r="G850" s="5" t="str" cm="1">
        <f t="array" ref="G850">_xlfn.IFS(Derived_Metrics[[#This Row],[Customer Revenue Percentile]]&gt;=0.8,"High Value",Derived_Metrics[[#This Row],[Customer Revenue Percentile]]&gt;=0.4,"Medium Value",TRUE,"Low Value")</f>
        <v>High Value</v>
      </c>
      <c r="H850" s="12">
        <f>_xlfn.RANK.EQ(Derived_Metrics[[#This Row],[Customer Revenue]],Derived_Metrics[Customer Revenue],0)</f>
        <v>250</v>
      </c>
      <c r="I850" s="15">
        <f>Derived_Metrics[[#This Row],[Customer Revenue]]/SUM(Derived_Metrics[Customer Revenue])</f>
        <v>1.0326250034693074E-3</v>
      </c>
      <c r="J850" t="s">
        <v>1940</v>
      </c>
      <c r="K850" s="5">
        <f>SUMIFS(Derived_Metrics[Revenue],Derived_Metrics[Product ID],Derived_Metrics[[#This Row],[Product ID]])</f>
        <v>7714.7219999999998</v>
      </c>
      <c r="L850" s="5">
        <f>SUMIFS(Derived_Metrics[Profit],Derived_Metrics[Product ID],Derived_Metrics[[#This Row],[Product ID]])</f>
        <v>-68.1096</v>
      </c>
      <c r="M850" s="5" t="str">
        <f>IF(AND(Derived_Metrics[[#This Row],[Product Revenue]]&gt;AVERAGE(Derived_Metrics[Product Revenue]),Derived_Metrics[[#This Row],[Product Profit]]&lt;0),"high sales Low Profit","Normal")</f>
        <v>Normal</v>
      </c>
      <c r="N850">
        <v>556.66499999999996</v>
      </c>
      <c r="O850">
        <v>5</v>
      </c>
      <c r="P850">
        <v>0.15</v>
      </c>
      <c r="Q850">
        <v>6.5490000000000004</v>
      </c>
      <c r="R850">
        <f>Derived_Metrics[[#This Row],[Selling Price]]*Derived_Metrics[[#This Row],[Quantity]]</f>
        <v>2783.3249999999998</v>
      </c>
      <c r="S850" s="2">
        <f>IF(Derived_Metrics[[#This Row],[Revenue]]=0,0,Derived_Metrics[[#This Row],[Profit]]/Derived_Metrics[[#This Row],[Revenue]])</f>
        <v>2.3529411764705885E-3</v>
      </c>
      <c r="T850" t="str">
        <f>IF(Derived_Metrics[[#This Row],[Profit]]&lt;0, "Loss","Profit")</f>
        <v>Profit</v>
      </c>
      <c r="U850" s="5">
        <f>Derived_Metrics[[#This Row],[Selling Price]]*Derived_Metrics[[#This Row],[Quantity]]*Derived_Metrics[[#This Row],[Discount]]</f>
        <v>417.49874999999997</v>
      </c>
      <c r="V850" t="str">
        <f>IF(Derived_Metrics[[#This Row],[Discount]]&gt;0,"Discount Applied","No Discount")</f>
        <v>Discount Applied</v>
      </c>
      <c r="W850" t="str">
        <f>IF(Derived_Metrics[[#This Row],[Discount]]&gt;0.3,"High Discount","Low Discount")</f>
        <v>Low Discount</v>
      </c>
      <c r="X850" s="13">
        <f>SUMIFS(Derived_Metrics[Customer_Revenue_Share],Derived_Metrics[Customee_ Revenue _Rank],"&lt;="&amp;Derived_Metrics[[#This Row],[Customee_ Revenue _Rank]])</f>
        <v>0.43368671837891404</v>
      </c>
      <c r="Y850" t="str">
        <f>IF(Derived_Metrics[[#This Row],[Cumulative_Revenue_%]]&lt;=0.8,"Top 80% Revenue","Remaining 20% Revenue")</f>
        <v>Top 80% Revenue</v>
      </c>
    </row>
    <row r="851" spans="1:25" x14ac:dyDescent="0.25">
      <c r="A851" t="s">
        <v>3204</v>
      </c>
      <c r="B851" s="1">
        <v>43093</v>
      </c>
      <c r="C851" t="s">
        <v>2733</v>
      </c>
      <c r="D851" s="4">
        <f>SUMIFS(Derived_Metrics[Revenue],Derived_Metrics[Customer ID],Derived_Metrics[[#This Row],[Customer ID]])</f>
        <v>1658.576</v>
      </c>
      <c r="E851" s="4">
        <f>SUMIFS(Derived_Metrics[Profit],Derived_Metrics[Customer ID],Derived_Metrics[[#This Row],[Customer ID]])</f>
        <v>69.637</v>
      </c>
      <c r="F851" s="5">
        <f>_xlfn.PERCENTRANK.INC(Derived_Metrics[Customer Revenue],Derived_Metrics[[#This Row],[Customer Revenue]])</f>
        <v>0.23899999999999999</v>
      </c>
      <c r="G851" s="5" t="str" cm="1">
        <f t="array" ref="G851">_xlfn.IFS(Derived_Metrics[[#This Row],[Customer Revenue Percentile]]&gt;=0.8,"High Value",Derived_Metrics[[#This Row],[Customer Revenue Percentile]]&gt;=0.4,"Medium Value",TRUE,"Low Value")</f>
        <v>Low Value</v>
      </c>
      <c r="H851" s="12">
        <f>_xlfn.RANK.EQ(Derived_Metrics[[#This Row],[Customer Revenue]],Derived_Metrics[Customer Revenue],0)</f>
        <v>1612</v>
      </c>
      <c r="I851" s="15">
        <f>Derived_Metrics[[#This Row],[Customer Revenue]]/SUM(Derived_Metrics[Customer Revenue])</f>
        <v>1.0646080614284242E-4</v>
      </c>
      <c r="J851" t="s">
        <v>2236</v>
      </c>
      <c r="K851" s="5">
        <f>SUMIFS(Derived_Metrics[Revenue],Derived_Metrics[Product ID],Derived_Metrics[[#This Row],[Product ID]])</f>
        <v>8540.8739999999998</v>
      </c>
      <c r="L851" s="5">
        <f>SUMIFS(Derived_Metrics[Profit],Derived_Metrics[Product ID],Derived_Metrics[[#This Row],[Product ID]])</f>
        <v>253.83920000000003</v>
      </c>
      <c r="M851" s="5" t="str">
        <f>IF(AND(Derived_Metrics[[#This Row],[Product Revenue]]&gt;AVERAGE(Derived_Metrics[Product Revenue]),Derived_Metrics[[#This Row],[Product Profit]]&lt;0),"high sales Low Profit","Normal")</f>
        <v>Normal</v>
      </c>
      <c r="N851">
        <v>232.88</v>
      </c>
      <c r="O851">
        <v>4</v>
      </c>
      <c r="P851">
        <v>0</v>
      </c>
      <c r="Q851">
        <v>60.5488</v>
      </c>
      <c r="R851">
        <f>Derived_Metrics[[#This Row],[Selling Price]]*Derived_Metrics[[#This Row],[Quantity]]</f>
        <v>931.52</v>
      </c>
      <c r="S851" s="2">
        <f>IF(Derived_Metrics[[#This Row],[Revenue]]=0,0,Derived_Metrics[[#This Row],[Profit]]/Derived_Metrics[[#This Row],[Revenue]])</f>
        <v>6.5000000000000002E-2</v>
      </c>
      <c r="T851" t="str">
        <f>IF(Derived_Metrics[[#This Row],[Profit]]&lt;0, "Loss","Profit")</f>
        <v>Profit</v>
      </c>
      <c r="U851" s="5">
        <f>Derived_Metrics[[#This Row],[Selling Price]]*Derived_Metrics[[#This Row],[Quantity]]*Derived_Metrics[[#This Row],[Discount]]</f>
        <v>0</v>
      </c>
      <c r="V851" t="str">
        <f>IF(Derived_Metrics[[#This Row],[Discount]]&gt;0,"Discount Applied","No Discount")</f>
        <v>No Discount</v>
      </c>
      <c r="W851" t="str">
        <f>IF(Derived_Metrics[[#This Row],[Discount]]&gt;0.3,"High Discount","Low Discount")</f>
        <v>Low Discount</v>
      </c>
      <c r="X851" s="13">
        <f>SUMIFS(Derived_Metrics[Customer_Revenue_Share],Derived_Metrics[Customee_ Revenue _Rank],"&lt;="&amp;Derived_Metrics[[#This Row],[Customee_ Revenue _Rank]])</f>
        <v>0.97616891556230867</v>
      </c>
      <c r="Y851" t="str">
        <f>IF(Derived_Metrics[[#This Row],[Cumulative_Revenue_%]]&lt;=0.8,"Top 80% Revenue","Remaining 20% Revenue")</f>
        <v>Remaining 20% Revenue</v>
      </c>
    </row>
    <row r="852" spans="1:25" x14ac:dyDescent="0.25">
      <c r="A852" t="s">
        <v>3205</v>
      </c>
      <c r="B852" s="1">
        <v>42002</v>
      </c>
      <c r="C852" t="s">
        <v>900</v>
      </c>
      <c r="D852" s="4">
        <f>SUMIFS(Derived_Metrics[Revenue],Derived_Metrics[Customer ID],Derived_Metrics[[#This Row],[Customer ID]])</f>
        <v>11926.424999999999</v>
      </c>
      <c r="E852" s="4">
        <f>SUMIFS(Derived_Metrics[Profit],Derived_Metrics[Customer ID],Derived_Metrics[[#This Row],[Customer ID]])</f>
        <v>610.76919999999996</v>
      </c>
      <c r="F852" s="5">
        <f>_xlfn.PERCENTRANK.INC(Derived_Metrics[Customer Revenue],Derived_Metrics[[#This Row],[Customer Revenue]])</f>
        <v>0.82099999999999995</v>
      </c>
      <c r="G852" s="5" t="str" cm="1">
        <f t="array" ref="G852">_xlfn.IFS(Derived_Metrics[[#This Row],[Customer Revenue Percentile]]&gt;=0.8,"High Value",Derived_Metrics[[#This Row],[Customer Revenue Percentile]]&gt;=0.4,"Medium Value",TRUE,"Low Value")</f>
        <v>High Value</v>
      </c>
      <c r="H852" s="12">
        <f>_xlfn.RANK.EQ(Derived_Metrics[[#This Row],[Customer Revenue]],Derived_Metrics[Customer Revenue],0)</f>
        <v>374</v>
      </c>
      <c r="I852" s="15">
        <f>Derived_Metrics[[#This Row],[Customer Revenue]]/SUM(Derived_Metrics[Customer Revenue])</f>
        <v>7.6553430165524484E-4</v>
      </c>
      <c r="J852" t="s">
        <v>2654</v>
      </c>
      <c r="K852" s="5">
        <f>SUMIFS(Derived_Metrics[Revenue],Derived_Metrics[Product ID],Derived_Metrics[[#This Row],[Product ID]])</f>
        <v>285.85200000000003</v>
      </c>
      <c r="L852" s="5">
        <f>SUMIFS(Derived_Metrics[Profit],Derived_Metrics[Product ID],Derived_Metrics[[#This Row],[Product ID]])</f>
        <v>9.3125999999999998</v>
      </c>
      <c r="M852" s="5" t="str">
        <f>IF(AND(Derived_Metrics[[#This Row],[Product Revenue]]&gt;AVERAGE(Derived_Metrics[Product Revenue]),Derived_Metrics[[#This Row],[Product Profit]]&lt;0),"high sales Low Profit","Normal")</f>
        <v>Normal</v>
      </c>
      <c r="N852">
        <v>24.9</v>
      </c>
      <c r="O852">
        <v>5</v>
      </c>
      <c r="P852">
        <v>0</v>
      </c>
      <c r="Q852">
        <v>8.2170000000000005</v>
      </c>
      <c r="R852">
        <f>Derived_Metrics[[#This Row],[Selling Price]]*Derived_Metrics[[#This Row],[Quantity]]</f>
        <v>124.5</v>
      </c>
      <c r="S852" s="2">
        <f>IF(Derived_Metrics[[#This Row],[Revenue]]=0,0,Derived_Metrics[[#This Row],[Profit]]/Derived_Metrics[[#This Row],[Revenue]])</f>
        <v>6.6000000000000003E-2</v>
      </c>
      <c r="T852" t="str">
        <f>IF(Derived_Metrics[[#This Row],[Profit]]&lt;0, "Loss","Profit")</f>
        <v>Profit</v>
      </c>
      <c r="U852" s="5">
        <f>Derived_Metrics[[#This Row],[Selling Price]]*Derived_Metrics[[#This Row],[Quantity]]*Derived_Metrics[[#This Row],[Discount]]</f>
        <v>0</v>
      </c>
      <c r="V852" t="str">
        <f>IF(Derived_Metrics[[#This Row],[Discount]]&gt;0,"Discount Applied","No Discount")</f>
        <v>No Discount</v>
      </c>
      <c r="W852" t="str">
        <f>IF(Derived_Metrics[[#This Row],[Discount]]&gt;0.3,"High Discount","Low Discount")</f>
        <v>Low Discount</v>
      </c>
      <c r="X852" s="13">
        <f>SUMIFS(Derived_Metrics[Customer_Revenue_Share],Derived_Metrics[Customee_ Revenue _Rank],"&lt;="&amp;Derived_Metrics[[#This Row],[Customee_ Revenue _Rank]])</f>
        <v>0.5414381936234739</v>
      </c>
      <c r="Y852" t="str">
        <f>IF(Derived_Metrics[[#This Row],[Cumulative_Revenue_%]]&lt;=0.8,"Top 80% Revenue","Remaining 20% Revenue")</f>
        <v>Top 80% Revenue</v>
      </c>
    </row>
    <row r="853" spans="1:25" x14ac:dyDescent="0.25">
      <c r="A853" t="s">
        <v>3205</v>
      </c>
      <c r="B853" s="1">
        <v>42002</v>
      </c>
      <c r="C853" t="s">
        <v>900</v>
      </c>
      <c r="D853" s="4">
        <f>SUMIFS(Derived_Metrics[Revenue],Derived_Metrics[Customer ID],Derived_Metrics[[#This Row],[Customer ID]])</f>
        <v>11926.424999999999</v>
      </c>
      <c r="E853" s="4">
        <f>SUMIFS(Derived_Metrics[Profit],Derived_Metrics[Customer ID],Derived_Metrics[[#This Row],[Customer ID]])</f>
        <v>610.76919999999996</v>
      </c>
      <c r="F853" s="5">
        <f>_xlfn.PERCENTRANK.INC(Derived_Metrics[Customer Revenue],Derived_Metrics[[#This Row],[Customer Revenue]])</f>
        <v>0.82099999999999995</v>
      </c>
      <c r="G853" s="5" t="str" cm="1">
        <f t="array" ref="G853">_xlfn.IFS(Derived_Metrics[[#This Row],[Customer Revenue Percentile]]&gt;=0.8,"High Value",Derived_Metrics[[#This Row],[Customer Revenue Percentile]]&gt;=0.4,"Medium Value",TRUE,"Low Value")</f>
        <v>High Value</v>
      </c>
      <c r="H853" s="12">
        <f>_xlfn.RANK.EQ(Derived_Metrics[[#This Row],[Customer Revenue]],Derived_Metrics[Customer Revenue],0)</f>
        <v>374</v>
      </c>
      <c r="I853" s="15">
        <f>Derived_Metrics[[#This Row],[Customer Revenue]]/SUM(Derived_Metrics[Customer Revenue])</f>
        <v>7.6553430165524484E-4</v>
      </c>
      <c r="J853" t="s">
        <v>2861</v>
      </c>
      <c r="K853" s="5">
        <f>SUMIFS(Derived_Metrics[Revenue],Derived_Metrics[Product ID],Derived_Metrics[[#This Row],[Product ID]])</f>
        <v>1246.5600000000002</v>
      </c>
      <c r="L853" s="5">
        <f>SUMIFS(Derived_Metrics[Profit],Derived_Metrics[Product ID],Derived_Metrics[[#This Row],[Product ID]])</f>
        <v>87.964800000000011</v>
      </c>
      <c r="M853" s="5" t="str">
        <f>IF(AND(Derived_Metrics[[#This Row],[Product Revenue]]&gt;AVERAGE(Derived_Metrics[Product Revenue]),Derived_Metrics[[#This Row],[Product Profit]]&lt;0),"high sales Low Profit","Normal")</f>
        <v>Normal</v>
      </c>
      <c r="N853">
        <v>70.56</v>
      </c>
      <c r="O853">
        <v>6</v>
      </c>
      <c r="P853">
        <v>0</v>
      </c>
      <c r="Q853">
        <v>23.990400000000001</v>
      </c>
      <c r="R853">
        <f>Derived_Metrics[[#This Row],[Selling Price]]*Derived_Metrics[[#This Row],[Quantity]]</f>
        <v>423.36</v>
      </c>
      <c r="S853" s="2">
        <f>IF(Derived_Metrics[[#This Row],[Revenue]]=0,0,Derived_Metrics[[#This Row],[Profit]]/Derived_Metrics[[#This Row],[Revenue]])</f>
        <v>5.6666666666666671E-2</v>
      </c>
      <c r="T853" t="str">
        <f>IF(Derived_Metrics[[#This Row],[Profit]]&lt;0, "Loss","Profit")</f>
        <v>Profit</v>
      </c>
      <c r="U853" s="5">
        <f>Derived_Metrics[[#This Row],[Selling Price]]*Derived_Metrics[[#This Row],[Quantity]]*Derived_Metrics[[#This Row],[Discount]]</f>
        <v>0</v>
      </c>
      <c r="V853" t="str">
        <f>IF(Derived_Metrics[[#This Row],[Discount]]&gt;0,"Discount Applied","No Discount")</f>
        <v>No Discount</v>
      </c>
      <c r="W853" t="str">
        <f>IF(Derived_Metrics[[#This Row],[Discount]]&gt;0.3,"High Discount","Low Discount")</f>
        <v>Low Discount</v>
      </c>
      <c r="X853" s="13">
        <f>SUMIFS(Derived_Metrics[Customer_Revenue_Share],Derived_Metrics[Customee_ Revenue _Rank],"&lt;="&amp;Derived_Metrics[[#This Row],[Customee_ Revenue _Rank]])</f>
        <v>0.5414381936234739</v>
      </c>
      <c r="Y853" t="str">
        <f>IF(Derived_Metrics[[#This Row],[Cumulative_Revenue_%]]&lt;=0.8,"Top 80% Revenue","Remaining 20% Revenue")</f>
        <v>Top 80% Revenue</v>
      </c>
    </row>
    <row r="854" spans="1:25" x14ac:dyDescent="0.25">
      <c r="A854" t="s">
        <v>3206</v>
      </c>
      <c r="B854" s="1">
        <v>42180</v>
      </c>
      <c r="C854" t="s">
        <v>2626</v>
      </c>
      <c r="D854" s="4">
        <f>SUMIFS(Derived_Metrics[Revenue],Derived_Metrics[Customer ID],Derived_Metrics[[#This Row],[Customer ID]])</f>
        <v>2060.732</v>
      </c>
      <c r="E854" s="4">
        <f>SUMIFS(Derived_Metrics[Profit],Derived_Metrics[Customer ID],Derived_Metrics[[#This Row],[Customer ID]])</f>
        <v>103.6426</v>
      </c>
      <c r="F854" s="5">
        <f>_xlfn.PERCENTRANK.INC(Derived_Metrics[Customer Revenue],Derived_Metrics[[#This Row],[Customer Revenue]])</f>
        <v>0.28199999999999997</v>
      </c>
      <c r="G854" s="5" t="str" cm="1">
        <f t="array" ref="G854">_xlfn.IFS(Derived_Metrics[[#This Row],[Customer Revenue Percentile]]&gt;=0.8,"High Value",Derived_Metrics[[#This Row],[Customer Revenue Percentile]]&gt;=0.4,"Medium Value",TRUE,"Low Value")</f>
        <v>Low Value</v>
      </c>
      <c r="H854" s="12">
        <f>_xlfn.RANK.EQ(Derived_Metrics[[#This Row],[Customer Revenue]],Derived_Metrics[Customer Revenue],0)</f>
        <v>1520</v>
      </c>
      <c r="I854" s="15">
        <f>Derived_Metrics[[#This Row],[Customer Revenue]]/SUM(Derived_Metrics[Customer Revenue])</f>
        <v>1.3227442695683039E-4</v>
      </c>
      <c r="J854" t="s">
        <v>721</v>
      </c>
      <c r="K854" s="5">
        <f>SUMIFS(Derived_Metrics[Revenue],Derived_Metrics[Product ID],Derived_Metrics[[#This Row],[Product ID]])</f>
        <v>6964.9</v>
      </c>
      <c r="L854" s="5">
        <f>SUMIFS(Derived_Metrics[Profit],Derived_Metrics[Product ID],Derived_Metrics[[#This Row],[Product ID]])</f>
        <v>288.42880000000002</v>
      </c>
      <c r="M854" s="5" t="str">
        <f>IF(AND(Derived_Metrics[[#This Row],[Product Revenue]]&gt;AVERAGE(Derived_Metrics[Product Revenue]),Derived_Metrics[[#This Row],[Product Profit]]&lt;0),"high sales Low Profit","Normal")</f>
        <v>Normal</v>
      </c>
      <c r="N854">
        <v>204.85</v>
      </c>
      <c r="O854">
        <v>5</v>
      </c>
      <c r="P854">
        <v>0</v>
      </c>
      <c r="Q854">
        <v>57.357999999999997</v>
      </c>
      <c r="R854">
        <f>Derived_Metrics[[#This Row],[Selling Price]]*Derived_Metrics[[#This Row],[Quantity]]</f>
        <v>1024.25</v>
      </c>
      <c r="S854" s="2">
        <f>IF(Derived_Metrics[[#This Row],[Revenue]]=0,0,Derived_Metrics[[#This Row],[Profit]]/Derived_Metrics[[#This Row],[Revenue]])</f>
        <v>5.5999999999999994E-2</v>
      </c>
      <c r="T854" t="str">
        <f>IF(Derived_Metrics[[#This Row],[Profit]]&lt;0, "Loss","Profit")</f>
        <v>Profit</v>
      </c>
      <c r="U854" s="5">
        <f>Derived_Metrics[[#This Row],[Selling Price]]*Derived_Metrics[[#This Row],[Quantity]]*Derived_Metrics[[#This Row],[Discount]]</f>
        <v>0</v>
      </c>
      <c r="V854" t="str">
        <f>IF(Derived_Metrics[[#This Row],[Discount]]&gt;0,"Discount Applied","No Discount")</f>
        <v>No Discount</v>
      </c>
      <c r="W854" t="str">
        <f>IF(Derived_Metrics[[#This Row],[Discount]]&gt;0.3,"High Discount","Low Discount")</f>
        <v>Low Discount</v>
      </c>
      <c r="X854" s="13">
        <f>SUMIFS(Derived_Metrics[Customer_Revenue_Share],Derived_Metrics[Customee_ Revenue _Rank],"&lt;="&amp;Derived_Metrics[[#This Row],[Customee_ Revenue _Rank]])</f>
        <v>0.96544465297003002</v>
      </c>
      <c r="Y854" t="str">
        <f>IF(Derived_Metrics[[#This Row],[Cumulative_Revenue_%]]&lt;=0.8,"Top 80% Revenue","Remaining 20% Revenue")</f>
        <v>Remaining 20% Revenue</v>
      </c>
    </row>
    <row r="855" spans="1:25" x14ac:dyDescent="0.25">
      <c r="A855" t="s">
        <v>3207</v>
      </c>
      <c r="B855" s="1">
        <v>42910</v>
      </c>
      <c r="C855" t="s">
        <v>3209</v>
      </c>
      <c r="D855" s="4">
        <f>SUMIFS(Derived_Metrics[Revenue],Derived_Metrics[Customer ID],Derived_Metrics[[#This Row],[Customer ID]])</f>
        <v>1376.8779999999999</v>
      </c>
      <c r="E855" s="4">
        <f>SUMIFS(Derived_Metrics[Profit],Derived_Metrics[Customer ID],Derived_Metrics[[#This Row],[Customer ID]])</f>
        <v>103.5718</v>
      </c>
      <c r="F855" s="5">
        <f>_xlfn.PERCENTRANK.INC(Derived_Metrics[Customer Revenue],Derived_Metrics[[#This Row],[Customer Revenue]])</f>
        <v>0.20599999999999999</v>
      </c>
      <c r="G855" s="5" t="str" cm="1">
        <f t="array" ref="G855">_xlfn.IFS(Derived_Metrics[[#This Row],[Customer Revenue Percentile]]&gt;=0.8,"High Value",Derived_Metrics[[#This Row],[Customer Revenue Percentile]]&gt;=0.4,"Medium Value",TRUE,"Low Value")</f>
        <v>Low Value</v>
      </c>
      <c r="H855" s="12">
        <f>_xlfn.RANK.EQ(Derived_Metrics[[#This Row],[Customer Revenue]],Derived_Metrics[Customer Revenue],0)</f>
        <v>1681</v>
      </c>
      <c r="I855" s="15">
        <f>Derived_Metrics[[#This Row],[Customer Revenue]]/SUM(Derived_Metrics[Customer Revenue])</f>
        <v>8.8379152863869107E-5</v>
      </c>
      <c r="J855" t="s">
        <v>1071</v>
      </c>
      <c r="K855" s="5">
        <f>SUMIFS(Derived_Metrics[Revenue],Derived_Metrics[Product ID],Derived_Metrics[[#This Row],[Product ID]])</f>
        <v>8706.5120000000006</v>
      </c>
      <c r="L855" s="5">
        <f>SUMIFS(Derived_Metrics[Profit],Derived_Metrics[Product ID],Derived_Metrics[[#This Row],[Product ID]])</f>
        <v>-343.09560000000005</v>
      </c>
      <c r="M855" s="5" t="str">
        <f>IF(AND(Derived_Metrics[[#This Row],[Product Revenue]]&gt;AVERAGE(Derived_Metrics[Product Revenue]),Derived_Metrics[[#This Row],[Product Profit]]&lt;0),"high sales Low Profit","Normal")</f>
        <v>Normal</v>
      </c>
      <c r="N855">
        <v>276.69</v>
      </c>
      <c r="O855">
        <v>3</v>
      </c>
      <c r="P855">
        <v>0</v>
      </c>
      <c r="Q855">
        <v>49.804200000000002</v>
      </c>
      <c r="R855">
        <f>Derived_Metrics[[#This Row],[Selling Price]]*Derived_Metrics[[#This Row],[Quantity]]</f>
        <v>830.06999999999994</v>
      </c>
      <c r="S855" s="2">
        <f>IF(Derived_Metrics[[#This Row],[Revenue]]=0,0,Derived_Metrics[[#This Row],[Profit]]/Derived_Metrics[[#This Row],[Revenue]])</f>
        <v>6.0000000000000005E-2</v>
      </c>
      <c r="T855" t="str">
        <f>IF(Derived_Metrics[[#This Row],[Profit]]&lt;0, "Loss","Profit")</f>
        <v>Profit</v>
      </c>
      <c r="U855" s="5">
        <f>Derived_Metrics[[#This Row],[Selling Price]]*Derived_Metrics[[#This Row],[Quantity]]*Derived_Metrics[[#This Row],[Discount]]</f>
        <v>0</v>
      </c>
      <c r="V855" t="str">
        <f>IF(Derived_Metrics[[#This Row],[Discount]]&gt;0,"Discount Applied","No Discount")</f>
        <v>No Discount</v>
      </c>
      <c r="W855" t="str">
        <f>IF(Derived_Metrics[[#This Row],[Discount]]&gt;0.3,"High Discount","Low Discount")</f>
        <v>Low Discount</v>
      </c>
      <c r="X855" s="13">
        <f>SUMIFS(Derived_Metrics[Customer_Revenue_Share],Derived_Metrics[Customee_ Revenue _Rank],"&lt;="&amp;Derived_Metrics[[#This Row],[Customee_ Revenue _Rank]])</f>
        <v>0.98304237826956387</v>
      </c>
      <c r="Y855" t="str">
        <f>IF(Derived_Metrics[[#This Row],[Cumulative_Revenue_%]]&lt;=0.8,"Top 80% Revenue","Remaining 20% Revenue")</f>
        <v>Remaining 20% Revenue</v>
      </c>
    </row>
    <row r="856" spans="1:25" x14ac:dyDescent="0.25">
      <c r="A856" t="s">
        <v>3207</v>
      </c>
      <c r="B856" s="1">
        <v>42910</v>
      </c>
      <c r="C856" t="s">
        <v>3209</v>
      </c>
      <c r="D856" s="4">
        <f>SUMIFS(Derived_Metrics[Revenue],Derived_Metrics[Customer ID],Derived_Metrics[[#This Row],[Customer ID]])</f>
        <v>1376.8779999999999</v>
      </c>
      <c r="E856" s="4">
        <f>SUMIFS(Derived_Metrics[Profit],Derived_Metrics[Customer ID],Derived_Metrics[[#This Row],[Customer ID]])</f>
        <v>103.5718</v>
      </c>
      <c r="F856" s="5">
        <f>_xlfn.PERCENTRANK.INC(Derived_Metrics[Customer Revenue],Derived_Metrics[[#This Row],[Customer Revenue]])</f>
        <v>0.20599999999999999</v>
      </c>
      <c r="G856" s="5" t="str" cm="1">
        <f t="array" ref="G856">_xlfn.IFS(Derived_Metrics[[#This Row],[Customer Revenue Percentile]]&gt;=0.8,"High Value",Derived_Metrics[[#This Row],[Customer Revenue Percentile]]&gt;=0.4,"Medium Value",TRUE,"Low Value")</f>
        <v>Low Value</v>
      </c>
      <c r="H856" s="12">
        <f>_xlfn.RANK.EQ(Derived_Metrics[[#This Row],[Customer Revenue]],Derived_Metrics[Customer Revenue],0)</f>
        <v>1681</v>
      </c>
      <c r="I856" s="15">
        <f>Derived_Metrics[[#This Row],[Customer Revenue]]/SUM(Derived_Metrics[Customer Revenue])</f>
        <v>8.8379152863869107E-5</v>
      </c>
      <c r="J856" t="s">
        <v>385</v>
      </c>
      <c r="K856" s="5">
        <f>SUMIFS(Derived_Metrics[Revenue],Derived_Metrics[Product ID],Derived_Metrics[[#This Row],[Product ID]])</f>
        <v>4203.9240000000009</v>
      </c>
      <c r="L856" s="5">
        <f>SUMIFS(Derived_Metrics[Profit],Derived_Metrics[Product ID],Derived_Metrics[[#This Row],[Product ID]])</f>
        <v>229.3922</v>
      </c>
      <c r="M856" s="5" t="str">
        <f>IF(AND(Derived_Metrics[[#This Row],[Product Revenue]]&gt;AVERAGE(Derived_Metrics[Product Revenue]),Derived_Metrics[[#This Row],[Product Profit]]&lt;0),"high sales Low Profit","Normal")</f>
        <v>Normal</v>
      </c>
      <c r="N856">
        <v>172.76400000000001</v>
      </c>
      <c r="O856">
        <v>2</v>
      </c>
      <c r="P856">
        <v>0.1</v>
      </c>
      <c r="Q856">
        <v>32.633200000000002</v>
      </c>
      <c r="R856">
        <f>Derived_Metrics[[#This Row],[Selling Price]]*Derived_Metrics[[#This Row],[Quantity]]</f>
        <v>345.52800000000002</v>
      </c>
      <c r="S856" s="2">
        <f>IF(Derived_Metrics[[#This Row],[Revenue]]=0,0,Derived_Metrics[[#This Row],[Profit]]/Derived_Metrics[[#This Row],[Revenue]])</f>
        <v>9.4444444444444442E-2</v>
      </c>
      <c r="T856" t="str">
        <f>IF(Derived_Metrics[[#This Row],[Profit]]&lt;0, "Loss","Profit")</f>
        <v>Profit</v>
      </c>
      <c r="U856" s="5">
        <f>Derived_Metrics[[#This Row],[Selling Price]]*Derived_Metrics[[#This Row],[Quantity]]*Derived_Metrics[[#This Row],[Discount]]</f>
        <v>34.552800000000005</v>
      </c>
      <c r="V856" t="str">
        <f>IF(Derived_Metrics[[#This Row],[Discount]]&gt;0,"Discount Applied","No Discount")</f>
        <v>Discount Applied</v>
      </c>
      <c r="W856" t="str">
        <f>IF(Derived_Metrics[[#This Row],[Discount]]&gt;0.3,"High Discount","Low Discount")</f>
        <v>Low Discount</v>
      </c>
      <c r="X856" s="13">
        <f>SUMIFS(Derived_Metrics[Customer_Revenue_Share],Derived_Metrics[Customee_ Revenue _Rank],"&lt;="&amp;Derived_Metrics[[#This Row],[Customee_ Revenue _Rank]])</f>
        <v>0.98304237826956387</v>
      </c>
      <c r="Y856" t="str">
        <f>IF(Derived_Metrics[[#This Row],[Cumulative_Revenue_%]]&lt;=0.8,"Top 80% Revenue","Remaining 20% Revenue")</f>
        <v>Remaining 20% Revenue</v>
      </c>
    </row>
    <row r="857" spans="1:25" x14ac:dyDescent="0.25">
      <c r="A857" t="s">
        <v>3211</v>
      </c>
      <c r="B857" s="1">
        <v>41911</v>
      </c>
      <c r="C857" t="s">
        <v>2780</v>
      </c>
      <c r="D857" s="4">
        <f>SUMIFS(Derived_Metrics[Revenue],Derived_Metrics[Customer ID],Derived_Metrics[[#This Row],[Customer ID]])</f>
        <v>2121.482</v>
      </c>
      <c r="E857" s="4">
        <f>SUMIFS(Derived_Metrics[Profit],Derived_Metrics[Customer ID],Derived_Metrics[[#This Row],[Customer ID]])</f>
        <v>-32.887999999999991</v>
      </c>
      <c r="F857" s="5">
        <f>_xlfn.PERCENTRANK.INC(Derived_Metrics[Customer Revenue],Derived_Metrics[[#This Row],[Customer Revenue]])</f>
        <v>0.29199999999999998</v>
      </c>
      <c r="G857" s="5" t="str" cm="1">
        <f t="array" ref="G857">_xlfn.IFS(Derived_Metrics[[#This Row],[Customer Revenue Percentile]]&gt;=0.8,"High Value",Derived_Metrics[[#This Row],[Customer Revenue Percentile]]&gt;=0.4,"Medium Value",TRUE,"Low Value")</f>
        <v>Low Value</v>
      </c>
      <c r="H857" s="12">
        <f>_xlfn.RANK.EQ(Derived_Metrics[[#This Row],[Customer Revenue]],Derived_Metrics[Customer Revenue],0)</f>
        <v>1495</v>
      </c>
      <c r="I857" s="15">
        <f>Derived_Metrics[[#This Row],[Customer Revenue]]/SUM(Derived_Metrics[Customer Revenue])</f>
        <v>1.3617385271312836E-4</v>
      </c>
      <c r="J857" t="s">
        <v>1853</v>
      </c>
      <c r="K857" s="5">
        <f>SUMIFS(Derived_Metrics[Revenue],Derived_Metrics[Product ID],Derived_Metrics[[#This Row],[Product ID]])</f>
        <v>2933.116</v>
      </c>
      <c r="L857" s="5">
        <f>SUMIFS(Derived_Metrics[Profit],Derived_Metrics[Product ID],Derived_Metrics[[#This Row],[Product ID]])</f>
        <v>-177.35120000000001</v>
      </c>
      <c r="M857" s="5" t="str">
        <f>IF(AND(Derived_Metrics[[#This Row],[Product Revenue]]&gt;AVERAGE(Derived_Metrics[Product Revenue]),Derived_Metrics[[#This Row],[Product Profit]]&lt;0),"high sales Low Profit","Normal")</f>
        <v>Normal</v>
      </c>
      <c r="N857">
        <v>409.27199999999999</v>
      </c>
      <c r="O857">
        <v>2</v>
      </c>
      <c r="P857">
        <v>0.4</v>
      </c>
      <c r="Q857">
        <v>-81.854399999999998</v>
      </c>
      <c r="R857">
        <f>Derived_Metrics[[#This Row],[Selling Price]]*Derived_Metrics[[#This Row],[Quantity]]</f>
        <v>818.54399999999998</v>
      </c>
      <c r="S857" s="2">
        <f>IF(Derived_Metrics[[#This Row],[Revenue]]=0,0,Derived_Metrics[[#This Row],[Profit]]/Derived_Metrics[[#This Row],[Revenue]])</f>
        <v>-0.1</v>
      </c>
      <c r="T857" t="str">
        <f>IF(Derived_Metrics[[#This Row],[Profit]]&lt;0, "Loss","Profit")</f>
        <v>Loss</v>
      </c>
      <c r="U857" s="5">
        <f>Derived_Metrics[[#This Row],[Selling Price]]*Derived_Metrics[[#This Row],[Quantity]]*Derived_Metrics[[#This Row],[Discount]]</f>
        <v>327.41759999999999</v>
      </c>
      <c r="V857" t="str">
        <f>IF(Derived_Metrics[[#This Row],[Discount]]&gt;0,"Discount Applied","No Discount")</f>
        <v>Discount Applied</v>
      </c>
      <c r="W857" t="str">
        <f>IF(Derived_Metrics[[#This Row],[Discount]]&gt;0.3,"High Discount","Low Discount")</f>
        <v>High Discount</v>
      </c>
      <c r="X857" s="13">
        <f>SUMIFS(Derived_Metrics[Customer_Revenue_Share],Derived_Metrics[Customee_ Revenue _Rank],"&lt;="&amp;Derived_Metrics[[#This Row],[Customee_ Revenue _Rank]])</f>
        <v>0.96249345734673308</v>
      </c>
      <c r="Y857" t="str">
        <f>IF(Derived_Metrics[[#This Row],[Cumulative_Revenue_%]]&lt;=0.8,"Top 80% Revenue","Remaining 20% Revenue")</f>
        <v>Remaining 20% Revenue</v>
      </c>
    </row>
    <row r="858" spans="1:25" x14ac:dyDescent="0.25">
      <c r="A858" t="s">
        <v>3211</v>
      </c>
      <c r="B858" s="1">
        <v>41911</v>
      </c>
      <c r="C858" t="s">
        <v>2780</v>
      </c>
      <c r="D858" s="4">
        <f>SUMIFS(Derived_Metrics[Revenue],Derived_Metrics[Customer ID],Derived_Metrics[[#This Row],[Customer ID]])</f>
        <v>2121.482</v>
      </c>
      <c r="E858" s="4">
        <f>SUMIFS(Derived_Metrics[Profit],Derived_Metrics[Customer ID],Derived_Metrics[[#This Row],[Customer ID]])</f>
        <v>-32.887999999999991</v>
      </c>
      <c r="F858" s="5">
        <f>_xlfn.PERCENTRANK.INC(Derived_Metrics[Customer Revenue],Derived_Metrics[[#This Row],[Customer Revenue]])</f>
        <v>0.29199999999999998</v>
      </c>
      <c r="G858" s="5" t="str" cm="1">
        <f t="array" ref="G858">_xlfn.IFS(Derived_Metrics[[#This Row],[Customer Revenue Percentile]]&gt;=0.8,"High Value",Derived_Metrics[[#This Row],[Customer Revenue Percentile]]&gt;=0.4,"Medium Value",TRUE,"Low Value")</f>
        <v>Low Value</v>
      </c>
      <c r="H858" s="12">
        <f>_xlfn.RANK.EQ(Derived_Metrics[[#This Row],[Customer Revenue]],Derived_Metrics[Customer Revenue],0)</f>
        <v>1495</v>
      </c>
      <c r="I858" s="15">
        <f>Derived_Metrics[[#This Row],[Customer Revenue]]/SUM(Derived_Metrics[Customer Revenue])</f>
        <v>1.3617385271312836E-4</v>
      </c>
      <c r="J858" t="s">
        <v>1214</v>
      </c>
      <c r="K858" s="5">
        <f>SUMIFS(Derived_Metrics[Revenue],Derived_Metrics[Product ID],Derived_Metrics[[#This Row],[Product ID]])</f>
        <v>4903.848</v>
      </c>
      <c r="L858" s="5">
        <f>SUMIFS(Derived_Metrics[Profit],Derived_Metrics[Product ID],Derived_Metrics[[#This Row],[Product ID]])</f>
        <v>96.285600000000002</v>
      </c>
      <c r="M858" s="5" t="str">
        <f>IF(AND(Derived_Metrics[[#This Row],[Product Revenue]]&gt;AVERAGE(Derived_Metrics[Product Revenue]),Derived_Metrics[[#This Row],[Product Profit]]&lt;0),"high sales Low Profit","Normal")</f>
        <v>Normal</v>
      </c>
      <c r="N858">
        <v>67.176000000000002</v>
      </c>
      <c r="O858">
        <v>1</v>
      </c>
      <c r="P858">
        <v>0.4</v>
      </c>
      <c r="Q858">
        <v>-20.152799999999999</v>
      </c>
      <c r="R858">
        <f>Derived_Metrics[[#This Row],[Selling Price]]*Derived_Metrics[[#This Row],[Quantity]]</f>
        <v>67.176000000000002</v>
      </c>
      <c r="S858" s="2">
        <f>IF(Derived_Metrics[[#This Row],[Revenue]]=0,0,Derived_Metrics[[#This Row],[Profit]]/Derived_Metrics[[#This Row],[Revenue]])</f>
        <v>-0.3</v>
      </c>
      <c r="T858" t="str">
        <f>IF(Derived_Metrics[[#This Row],[Profit]]&lt;0, "Loss","Profit")</f>
        <v>Loss</v>
      </c>
      <c r="U858" s="5">
        <f>Derived_Metrics[[#This Row],[Selling Price]]*Derived_Metrics[[#This Row],[Quantity]]*Derived_Metrics[[#This Row],[Discount]]</f>
        <v>26.870400000000004</v>
      </c>
      <c r="V858" t="str">
        <f>IF(Derived_Metrics[[#This Row],[Discount]]&gt;0,"Discount Applied","No Discount")</f>
        <v>Discount Applied</v>
      </c>
      <c r="W858" t="str">
        <f>IF(Derived_Metrics[[#This Row],[Discount]]&gt;0.3,"High Discount","Low Discount")</f>
        <v>High Discount</v>
      </c>
      <c r="X858" s="13">
        <f>SUMIFS(Derived_Metrics[Customer_Revenue_Share],Derived_Metrics[Customee_ Revenue _Rank],"&lt;="&amp;Derived_Metrics[[#This Row],[Customee_ Revenue _Rank]])</f>
        <v>0.96249345734673308</v>
      </c>
      <c r="Y858" t="str">
        <f>IF(Derived_Metrics[[#This Row],[Cumulative_Revenue_%]]&lt;=0.8,"Top 80% Revenue","Remaining 20% Revenue")</f>
        <v>Remaining 20% Revenue</v>
      </c>
    </row>
    <row r="859" spans="1:25" x14ac:dyDescent="0.25">
      <c r="A859" t="s">
        <v>3212</v>
      </c>
      <c r="B859" s="1">
        <v>42328</v>
      </c>
      <c r="C859" t="s">
        <v>238</v>
      </c>
      <c r="D859" s="4">
        <f>SUMIFS(Derived_Metrics[Revenue],Derived_Metrics[Customer ID],Derived_Metrics[[#This Row],[Customer ID]])</f>
        <v>10142.768</v>
      </c>
      <c r="E859" s="4">
        <f>SUMIFS(Derived_Metrics[Profit],Derived_Metrics[Customer ID],Derived_Metrics[[#This Row],[Customer ID]])</f>
        <v>-152.83079999999998</v>
      </c>
      <c r="F859" s="5">
        <f>_xlfn.PERCENTRANK.INC(Derived_Metrics[Customer Revenue],Derived_Metrics[[#This Row],[Customer Revenue]])</f>
        <v>0.755</v>
      </c>
      <c r="G859" s="5" t="str" cm="1">
        <f t="array" ref="G859">_xlfn.IFS(Derived_Metrics[[#This Row],[Customer Revenue Percentile]]&gt;=0.8,"High Value",Derived_Metrics[[#This Row],[Customer Revenue Percentile]]&gt;=0.4,"Medium Value",TRUE,"Low Value")</f>
        <v>Medium Value</v>
      </c>
      <c r="H859" s="12">
        <f>_xlfn.RANK.EQ(Derived_Metrics[[#This Row],[Customer Revenue]],Derived_Metrics[Customer Revenue],0)</f>
        <v>511</v>
      </c>
      <c r="I859" s="15">
        <f>Derived_Metrics[[#This Row],[Customer Revenue]]/SUM(Derived_Metrics[Customer Revenue])</f>
        <v>6.5104478649143929E-4</v>
      </c>
      <c r="J859" t="s">
        <v>651</v>
      </c>
      <c r="K859" s="5">
        <f>SUMIFS(Derived_Metrics[Revenue],Derived_Metrics[Product ID],Derived_Metrics[[#This Row],[Product ID]])</f>
        <v>28298.079999999998</v>
      </c>
      <c r="L859" s="5">
        <f>SUMIFS(Derived_Metrics[Profit],Derived_Metrics[Product ID],Derived_Metrics[[#This Row],[Product ID]])</f>
        <v>870.16000000000008</v>
      </c>
      <c r="M859" s="5" t="str">
        <f>IF(AND(Derived_Metrics[[#This Row],[Product Revenue]]&gt;AVERAGE(Derived_Metrics[Product Revenue]),Derived_Metrics[[#This Row],[Product Profit]]&lt;0),"high sales Low Profit","Normal")</f>
        <v>Normal</v>
      </c>
      <c r="N859">
        <v>572.16</v>
      </c>
      <c r="O859">
        <v>3</v>
      </c>
      <c r="P859">
        <v>0.2</v>
      </c>
      <c r="Q859">
        <v>35.76</v>
      </c>
      <c r="R859">
        <f>Derived_Metrics[[#This Row],[Selling Price]]*Derived_Metrics[[#This Row],[Quantity]]</f>
        <v>1716.48</v>
      </c>
      <c r="S859" s="2">
        <f>IF(Derived_Metrics[[#This Row],[Revenue]]=0,0,Derived_Metrics[[#This Row],[Profit]]/Derived_Metrics[[#This Row],[Revenue]])</f>
        <v>2.0833333333333332E-2</v>
      </c>
      <c r="T859" t="str">
        <f>IF(Derived_Metrics[[#This Row],[Profit]]&lt;0, "Loss","Profit")</f>
        <v>Profit</v>
      </c>
      <c r="U859" s="5">
        <f>Derived_Metrics[[#This Row],[Selling Price]]*Derived_Metrics[[#This Row],[Quantity]]*Derived_Metrics[[#This Row],[Discount]]</f>
        <v>343.29600000000005</v>
      </c>
      <c r="V859" t="str">
        <f>IF(Derived_Metrics[[#This Row],[Discount]]&gt;0,"Discount Applied","No Discount")</f>
        <v>Discount Applied</v>
      </c>
      <c r="W859" t="str">
        <f>IF(Derived_Metrics[[#This Row],[Discount]]&gt;0.3,"High Discount","Low Discount")</f>
        <v>Low Discount</v>
      </c>
      <c r="X859" s="13">
        <f>SUMIFS(Derived_Metrics[Customer_Revenue_Share],Derived_Metrics[Customee_ Revenue _Rank],"&lt;="&amp;Derived_Metrics[[#This Row],[Customee_ Revenue _Rank]])</f>
        <v>0.63948627174085315</v>
      </c>
      <c r="Y859" t="str">
        <f>IF(Derived_Metrics[[#This Row],[Cumulative_Revenue_%]]&lt;=0.8,"Top 80% Revenue","Remaining 20% Revenue")</f>
        <v>Top 80% Revenue</v>
      </c>
    </row>
    <row r="860" spans="1:25" x14ac:dyDescent="0.25">
      <c r="A860" t="s">
        <v>3213</v>
      </c>
      <c r="B860" s="1">
        <v>42610</v>
      </c>
      <c r="C860" t="s">
        <v>2724</v>
      </c>
      <c r="D860" s="4">
        <f>SUMIFS(Derived_Metrics[Revenue],Derived_Metrics[Customer ID],Derived_Metrics[[#This Row],[Customer ID]])</f>
        <v>41034.049599999998</v>
      </c>
      <c r="E860" s="4">
        <f>SUMIFS(Derived_Metrics[Profit],Derived_Metrics[Customer ID],Derived_Metrics[[#This Row],[Customer ID]])</f>
        <v>-621.94399999999996</v>
      </c>
      <c r="F860" s="5">
        <f>_xlfn.PERCENTRANK.INC(Derived_Metrics[Customer Revenue],Derived_Metrics[[#This Row],[Customer Revenue]])</f>
        <v>0.98699999999999999</v>
      </c>
      <c r="G860" s="5" t="str" cm="1">
        <f t="array" ref="G860">_xlfn.IFS(Derived_Metrics[[#This Row],[Customer Revenue Percentile]]&gt;=0.8,"High Value",Derived_Metrics[[#This Row],[Customer Revenue Percentile]]&gt;=0.4,"Medium Value",TRUE,"Low Value")</f>
        <v>High Value</v>
      </c>
      <c r="H860" s="12">
        <f>_xlfn.RANK.EQ(Derived_Metrics[[#This Row],[Customer Revenue]],Derived_Metrics[Customer Revenue],0)</f>
        <v>25</v>
      </c>
      <c r="I860" s="15">
        <f>Derived_Metrics[[#This Row],[Customer Revenue]]/SUM(Derived_Metrics[Customer Revenue])</f>
        <v>2.6338967884024489E-3</v>
      </c>
      <c r="J860" t="s">
        <v>1750</v>
      </c>
      <c r="K860" s="5">
        <f>SUMIFS(Derived_Metrics[Revenue],Derived_Metrics[Product ID],Derived_Metrics[[#This Row],[Product ID]])</f>
        <v>5653.5666000000001</v>
      </c>
      <c r="L860" s="5">
        <f>SUMIFS(Derived_Metrics[Profit],Derived_Metrics[Product ID],Derived_Metrics[[#This Row],[Product ID]])</f>
        <v>-78.186399999999992</v>
      </c>
      <c r="M860" s="5" t="str">
        <f>IF(AND(Derived_Metrics[[#This Row],[Product Revenue]]&gt;AVERAGE(Derived_Metrics[Product Revenue]),Derived_Metrics[[#This Row],[Product Profit]]&lt;0),"high sales Low Profit","Normal")</f>
        <v>Normal</v>
      </c>
      <c r="N860">
        <v>156.37280000000001</v>
      </c>
      <c r="O860">
        <v>2</v>
      </c>
      <c r="P860">
        <v>0.32</v>
      </c>
      <c r="Q860">
        <v>-52.890799999999999</v>
      </c>
      <c r="R860">
        <f>Derived_Metrics[[#This Row],[Selling Price]]*Derived_Metrics[[#This Row],[Quantity]]</f>
        <v>312.74560000000002</v>
      </c>
      <c r="S860" s="2">
        <f>IF(Derived_Metrics[[#This Row],[Revenue]]=0,0,Derived_Metrics[[#This Row],[Profit]]/Derived_Metrics[[#This Row],[Revenue]])</f>
        <v>-0.16911764705882351</v>
      </c>
      <c r="T860" t="str">
        <f>IF(Derived_Metrics[[#This Row],[Profit]]&lt;0, "Loss","Profit")</f>
        <v>Loss</v>
      </c>
      <c r="U860" s="5">
        <f>Derived_Metrics[[#This Row],[Selling Price]]*Derived_Metrics[[#This Row],[Quantity]]*Derived_Metrics[[#This Row],[Discount]]</f>
        <v>100.07859200000001</v>
      </c>
      <c r="V860" t="str">
        <f>IF(Derived_Metrics[[#This Row],[Discount]]&gt;0,"Discount Applied","No Discount")</f>
        <v>Discount Applied</v>
      </c>
      <c r="W860" t="str">
        <f>IF(Derived_Metrics[[#This Row],[Discount]]&gt;0.3,"High Discount","Low Discount")</f>
        <v>High Discount</v>
      </c>
      <c r="X860" s="13">
        <f>SUMIFS(Derived_Metrics[Customer_Revenue_Share],Derived_Metrics[Customee_ Revenue _Rank],"&lt;="&amp;Derived_Metrics[[#This Row],[Customee_ Revenue _Rank]])</f>
        <v>9.0531501368808748E-2</v>
      </c>
      <c r="Y860" t="str">
        <f>IF(Derived_Metrics[[#This Row],[Cumulative_Revenue_%]]&lt;=0.8,"Top 80% Revenue","Remaining 20% Revenue")</f>
        <v>Top 80% Revenue</v>
      </c>
    </row>
    <row r="861" spans="1:25" x14ac:dyDescent="0.25">
      <c r="A861" t="s">
        <v>3215</v>
      </c>
      <c r="B861" s="1">
        <v>43054</v>
      </c>
      <c r="C861" t="s">
        <v>3184</v>
      </c>
      <c r="D861" s="4">
        <f>SUMIFS(Derived_Metrics[Revenue],Derived_Metrics[Customer ID],Derived_Metrics[[#This Row],[Customer ID]])</f>
        <v>12040.609999999999</v>
      </c>
      <c r="E861" s="4">
        <f>SUMIFS(Derived_Metrics[Profit],Derived_Metrics[Customer ID],Derived_Metrics[[#This Row],[Customer ID]])</f>
        <v>423.95680000000004</v>
      </c>
      <c r="F861" s="5">
        <f>_xlfn.PERCENTRANK.INC(Derived_Metrics[Customer Revenue],Derived_Metrics[[#This Row],[Customer Revenue]])</f>
        <v>0.82699999999999996</v>
      </c>
      <c r="G861" s="5" t="str" cm="1">
        <f t="array" ref="G861">_xlfn.IFS(Derived_Metrics[[#This Row],[Customer Revenue Percentile]]&gt;=0.8,"High Value",Derived_Metrics[[#This Row],[Customer Revenue Percentile]]&gt;=0.4,"Medium Value",TRUE,"Low Value")</f>
        <v>High Value</v>
      </c>
      <c r="H861" s="12">
        <f>_xlfn.RANK.EQ(Derived_Metrics[[#This Row],[Customer Revenue]],Derived_Metrics[Customer Revenue],0)</f>
        <v>362</v>
      </c>
      <c r="I861" s="15">
        <f>Derived_Metrics[[#This Row],[Customer Revenue]]/SUM(Derived_Metrics[Customer Revenue])</f>
        <v>7.7286361737512763E-4</v>
      </c>
      <c r="J861" t="s">
        <v>803</v>
      </c>
      <c r="K861" s="5">
        <f>SUMIFS(Derived_Metrics[Revenue],Derived_Metrics[Product ID],Derived_Metrics[[#This Row],[Product ID]])</f>
        <v>3617.3019999999997</v>
      </c>
      <c r="L861" s="5">
        <f>SUMIFS(Derived_Metrics[Profit],Derived_Metrics[Product ID],Derived_Metrics[[#This Row],[Product ID]])</f>
        <v>247.57199999999997</v>
      </c>
      <c r="M861" s="5" t="str">
        <f>IF(AND(Derived_Metrics[[#This Row],[Product Revenue]]&gt;AVERAGE(Derived_Metrics[Product Revenue]),Derived_Metrics[[#This Row],[Product Profit]]&lt;0),"high sales Low Profit","Normal")</f>
        <v>Normal</v>
      </c>
      <c r="N861">
        <v>220.06399999999999</v>
      </c>
      <c r="O861">
        <v>4</v>
      </c>
      <c r="P861">
        <v>0.2</v>
      </c>
      <c r="Q861">
        <v>55.015999999999998</v>
      </c>
      <c r="R861">
        <f>Derived_Metrics[[#This Row],[Selling Price]]*Derived_Metrics[[#This Row],[Quantity]]</f>
        <v>880.25599999999997</v>
      </c>
      <c r="S861" s="2">
        <f>IF(Derived_Metrics[[#This Row],[Revenue]]=0,0,Derived_Metrics[[#This Row],[Profit]]/Derived_Metrics[[#This Row],[Revenue]])</f>
        <v>6.25E-2</v>
      </c>
      <c r="T861" t="str">
        <f>IF(Derived_Metrics[[#This Row],[Profit]]&lt;0, "Loss","Profit")</f>
        <v>Profit</v>
      </c>
      <c r="U861" s="5">
        <f>Derived_Metrics[[#This Row],[Selling Price]]*Derived_Metrics[[#This Row],[Quantity]]*Derived_Metrics[[#This Row],[Discount]]</f>
        <v>176.05119999999999</v>
      </c>
      <c r="V861" t="str">
        <f>IF(Derived_Metrics[[#This Row],[Discount]]&gt;0,"Discount Applied","No Discount")</f>
        <v>Discount Applied</v>
      </c>
      <c r="W861" t="str">
        <f>IF(Derived_Metrics[[#This Row],[Discount]]&gt;0.3,"High Discount","Low Discount")</f>
        <v>Low Discount</v>
      </c>
      <c r="X861" s="13">
        <f>SUMIFS(Derived_Metrics[Customer_Revenue_Share],Derived_Metrics[Customee_ Revenue _Rank],"&lt;="&amp;Derived_Metrics[[#This Row],[Customee_ Revenue _Rank]])</f>
        <v>0.53147162430977091</v>
      </c>
      <c r="Y861" t="str">
        <f>IF(Derived_Metrics[[#This Row],[Cumulative_Revenue_%]]&lt;=0.8,"Top 80% Revenue","Remaining 20% Revenue")</f>
        <v>Top 80% Revenue</v>
      </c>
    </row>
    <row r="862" spans="1:25" x14ac:dyDescent="0.25">
      <c r="A862" t="s">
        <v>3215</v>
      </c>
      <c r="B862" s="1">
        <v>43054</v>
      </c>
      <c r="C862" t="s">
        <v>3184</v>
      </c>
      <c r="D862" s="4">
        <f>SUMIFS(Derived_Metrics[Revenue],Derived_Metrics[Customer ID],Derived_Metrics[[#This Row],[Customer ID]])</f>
        <v>12040.609999999999</v>
      </c>
      <c r="E862" s="4">
        <f>SUMIFS(Derived_Metrics[Profit],Derived_Metrics[Customer ID],Derived_Metrics[[#This Row],[Customer ID]])</f>
        <v>423.95680000000004</v>
      </c>
      <c r="F862" s="5">
        <f>_xlfn.PERCENTRANK.INC(Derived_Metrics[Customer Revenue],Derived_Metrics[[#This Row],[Customer Revenue]])</f>
        <v>0.82699999999999996</v>
      </c>
      <c r="G862" s="5" t="str" cm="1">
        <f t="array" ref="G862">_xlfn.IFS(Derived_Metrics[[#This Row],[Customer Revenue Percentile]]&gt;=0.8,"High Value",Derived_Metrics[[#This Row],[Customer Revenue Percentile]]&gt;=0.4,"Medium Value",TRUE,"Low Value")</f>
        <v>High Value</v>
      </c>
      <c r="H862" s="12">
        <f>_xlfn.RANK.EQ(Derived_Metrics[[#This Row],[Customer Revenue]],Derived_Metrics[Customer Revenue],0)</f>
        <v>362</v>
      </c>
      <c r="I862" s="15">
        <f>Derived_Metrics[[#This Row],[Customer Revenue]]/SUM(Derived_Metrics[Customer Revenue])</f>
        <v>7.7286361737512763E-4</v>
      </c>
      <c r="J862" t="s">
        <v>1646</v>
      </c>
      <c r="K862" s="5">
        <f>SUMIFS(Derived_Metrics[Revenue],Derived_Metrics[Product ID],Derived_Metrics[[#This Row],[Product ID]])</f>
        <v>9347.4360000000015</v>
      </c>
      <c r="L862" s="5">
        <f>SUMIFS(Derived_Metrics[Profit],Derived_Metrics[Product ID],Derived_Metrics[[#This Row],[Product ID]])</f>
        <v>148.37200000000001</v>
      </c>
      <c r="M862" s="5" t="str">
        <f>IF(AND(Derived_Metrics[[#This Row],[Product Revenue]]&gt;AVERAGE(Derived_Metrics[Product Revenue]),Derived_Metrics[[#This Row],[Product Profit]]&lt;0),"high sales Low Profit","Normal")</f>
        <v>Normal</v>
      </c>
      <c r="N862">
        <v>339.13600000000002</v>
      </c>
      <c r="O862">
        <v>4</v>
      </c>
      <c r="P862">
        <v>0.2</v>
      </c>
      <c r="Q862">
        <v>0</v>
      </c>
      <c r="R862">
        <f>Derived_Metrics[[#This Row],[Selling Price]]*Derived_Metrics[[#This Row],[Quantity]]</f>
        <v>1356.5440000000001</v>
      </c>
      <c r="S862" s="2">
        <f>IF(Derived_Metrics[[#This Row],[Revenue]]=0,0,Derived_Metrics[[#This Row],[Profit]]/Derived_Metrics[[#This Row],[Revenue]])</f>
        <v>0</v>
      </c>
      <c r="T862" t="str">
        <f>IF(Derived_Metrics[[#This Row],[Profit]]&lt;0, "Loss","Profit")</f>
        <v>Profit</v>
      </c>
      <c r="U862" s="5">
        <f>Derived_Metrics[[#This Row],[Selling Price]]*Derived_Metrics[[#This Row],[Quantity]]*Derived_Metrics[[#This Row],[Discount]]</f>
        <v>271.30880000000002</v>
      </c>
      <c r="V862" t="str">
        <f>IF(Derived_Metrics[[#This Row],[Discount]]&gt;0,"Discount Applied","No Discount")</f>
        <v>Discount Applied</v>
      </c>
      <c r="W862" t="str">
        <f>IF(Derived_Metrics[[#This Row],[Discount]]&gt;0.3,"High Discount","Low Discount")</f>
        <v>Low Discount</v>
      </c>
      <c r="X862" s="13">
        <f>SUMIFS(Derived_Metrics[Customer_Revenue_Share],Derived_Metrics[Customee_ Revenue _Rank],"&lt;="&amp;Derived_Metrics[[#This Row],[Customee_ Revenue _Rank]])</f>
        <v>0.53147162430977091</v>
      </c>
      <c r="Y862" t="str">
        <f>IF(Derived_Metrics[[#This Row],[Cumulative_Revenue_%]]&lt;=0.8,"Top 80% Revenue","Remaining 20% Revenue")</f>
        <v>Top 80% Revenue</v>
      </c>
    </row>
    <row r="863" spans="1:25" x14ac:dyDescent="0.25">
      <c r="A863" t="s">
        <v>3217</v>
      </c>
      <c r="B863" s="1">
        <v>41870</v>
      </c>
      <c r="C863" t="s">
        <v>3219</v>
      </c>
      <c r="D863" s="4">
        <f>SUMIFS(Derived_Metrics[Revenue],Derived_Metrics[Customer ID],Derived_Metrics[[#This Row],[Customer ID]])</f>
        <v>7404.66</v>
      </c>
      <c r="E863" s="4">
        <f>SUMIFS(Derived_Metrics[Profit],Derived_Metrics[Customer ID],Derived_Metrics[[#This Row],[Customer ID]])</f>
        <v>219.381</v>
      </c>
      <c r="F863" s="5">
        <f>_xlfn.PERCENTRANK.INC(Derived_Metrics[Customer Revenue],Derived_Metrics[[#This Row],[Customer Revenue]])</f>
        <v>0.66700000000000004</v>
      </c>
      <c r="G863" s="5" t="str" cm="1">
        <f t="array" ref="G863">_xlfn.IFS(Derived_Metrics[[#This Row],[Customer Revenue Percentile]]&gt;=0.8,"High Value",Derived_Metrics[[#This Row],[Customer Revenue Percentile]]&gt;=0.4,"Medium Value",TRUE,"Low Value")</f>
        <v>Medium Value</v>
      </c>
      <c r="H863" s="12">
        <f>_xlfn.RANK.EQ(Derived_Metrics[[#This Row],[Customer Revenue]],Derived_Metrics[Customer Revenue],0)</f>
        <v>705</v>
      </c>
      <c r="I863" s="15">
        <f>Derived_Metrics[[#This Row],[Customer Revenue]]/SUM(Derived_Metrics[Customer Revenue])</f>
        <v>4.7529089581282953E-4</v>
      </c>
      <c r="J863" t="s">
        <v>3221</v>
      </c>
      <c r="K863" s="5">
        <f>SUMIFS(Derived_Metrics[Revenue],Derived_Metrics[Product ID],Derived_Metrics[[#This Row],[Product ID]])</f>
        <v>6388.2</v>
      </c>
      <c r="L863" s="5">
        <f>SUMIFS(Derived_Metrics[Profit],Derived_Metrics[Product ID],Derived_Metrics[[#This Row],[Product ID]])</f>
        <v>229.9752</v>
      </c>
      <c r="M863" s="5" t="str">
        <f>IF(AND(Derived_Metrics[[#This Row],[Product Revenue]]&gt;AVERAGE(Derived_Metrics[Product Revenue]),Derived_Metrics[[#This Row],[Product Profit]]&lt;0),"high sales Low Profit","Normal")</f>
        <v>Normal</v>
      </c>
      <c r="N863">
        <v>638.82000000000005</v>
      </c>
      <c r="O863">
        <v>9</v>
      </c>
      <c r="P863">
        <v>0</v>
      </c>
      <c r="Q863">
        <v>172.48140000000001</v>
      </c>
      <c r="R863">
        <f>Derived_Metrics[[#This Row],[Selling Price]]*Derived_Metrics[[#This Row],[Quantity]]</f>
        <v>5749.38</v>
      </c>
      <c r="S863" s="2">
        <f>IF(Derived_Metrics[[#This Row],[Revenue]]=0,0,Derived_Metrics[[#This Row],[Profit]]/Derived_Metrics[[#This Row],[Revenue]])</f>
        <v>3.0000000000000002E-2</v>
      </c>
      <c r="T863" t="str">
        <f>IF(Derived_Metrics[[#This Row],[Profit]]&lt;0, "Loss","Profit")</f>
        <v>Profit</v>
      </c>
      <c r="U863" s="5">
        <f>Derived_Metrics[[#This Row],[Selling Price]]*Derived_Metrics[[#This Row],[Quantity]]*Derived_Metrics[[#This Row],[Discount]]</f>
        <v>0</v>
      </c>
      <c r="V863" t="str">
        <f>IF(Derived_Metrics[[#This Row],[Discount]]&gt;0,"Discount Applied","No Discount")</f>
        <v>No Discount</v>
      </c>
      <c r="W863" t="str">
        <f>IF(Derived_Metrics[[#This Row],[Discount]]&gt;0.3,"High Discount","Low Discount")</f>
        <v>Low Discount</v>
      </c>
      <c r="X863" s="13">
        <f>SUMIFS(Derived_Metrics[Customer_Revenue_Share],Derived_Metrics[Customee_ Revenue _Rank],"&lt;="&amp;Derived_Metrics[[#This Row],[Customee_ Revenue _Rank]])</f>
        <v>0.74580234376122823</v>
      </c>
      <c r="Y863" t="str">
        <f>IF(Derived_Metrics[[#This Row],[Cumulative_Revenue_%]]&lt;=0.8,"Top 80% Revenue","Remaining 20% Revenue")</f>
        <v>Top 80% Revenue</v>
      </c>
    </row>
    <row r="864" spans="1:25" x14ac:dyDescent="0.25">
      <c r="A864" t="s">
        <v>3223</v>
      </c>
      <c r="B864" s="1">
        <v>43090</v>
      </c>
      <c r="C864" t="s">
        <v>760</v>
      </c>
      <c r="D864" s="4">
        <f>SUMIFS(Derived_Metrics[Revenue],Derived_Metrics[Customer ID],Derived_Metrics[[#This Row],[Customer ID]])</f>
        <v>16191.808000000001</v>
      </c>
      <c r="E864" s="4">
        <f>SUMIFS(Derived_Metrics[Profit],Derived_Metrics[Customer ID],Derived_Metrics[[#This Row],[Customer ID]])</f>
        <v>252.23859999999996</v>
      </c>
      <c r="F864" s="5">
        <f>_xlfn.PERCENTRANK.INC(Derived_Metrics[Customer Revenue],Derived_Metrics[[#This Row],[Customer Revenue]])</f>
        <v>0.88400000000000001</v>
      </c>
      <c r="G864" s="5" t="str" cm="1">
        <f t="array" ref="G864">_xlfn.IFS(Derived_Metrics[[#This Row],[Customer Revenue Percentile]]&gt;=0.8,"High Value",Derived_Metrics[[#This Row],[Customer Revenue Percentile]]&gt;=0.4,"Medium Value",TRUE,"Low Value")</f>
        <v>High Value</v>
      </c>
      <c r="H864" s="12">
        <f>_xlfn.RANK.EQ(Derived_Metrics[[#This Row],[Customer Revenue]],Derived_Metrics[Customer Revenue],0)</f>
        <v>239</v>
      </c>
      <c r="I864" s="15">
        <f>Derived_Metrics[[#This Row],[Customer Revenue]]/SUM(Derived_Metrics[Customer Revenue])</f>
        <v>1.0393210396087518E-3</v>
      </c>
      <c r="J864" t="s">
        <v>1078</v>
      </c>
      <c r="K864" s="5">
        <f>SUMIFS(Derived_Metrics[Revenue],Derived_Metrics[Product ID],Derived_Metrics[[#This Row],[Product ID]])</f>
        <v>1069.8240000000001</v>
      </c>
      <c r="L864" s="5">
        <f>SUMIFS(Derived_Metrics[Profit],Derived_Metrics[Product ID],Derived_Metrics[[#This Row],[Product ID]])</f>
        <v>50.307200000000016</v>
      </c>
      <c r="M864" s="5" t="str">
        <f>IF(AND(Derived_Metrics[[#This Row],[Product Revenue]]&gt;AVERAGE(Derived_Metrics[Product Revenue]),Derived_Metrics[[#This Row],[Product Profit]]&lt;0),"high sales Low Profit","Normal")</f>
        <v>Normal</v>
      </c>
      <c r="N864">
        <v>15.92</v>
      </c>
      <c r="O864">
        <v>2</v>
      </c>
      <c r="P864">
        <v>0</v>
      </c>
      <c r="Q864">
        <v>7.0048000000000004</v>
      </c>
      <c r="R864">
        <f>Derived_Metrics[[#This Row],[Selling Price]]*Derived_Metrics[[#This Row],[Quantity]]</f>
        <v>31.84</v>
      </c>
      <c r="S864" s="2">
        <f>IF(Derived_Metrics[[#This Row],[Revenue]]=0,0,Derived_Metrics[[#This Row],[Profit]]/Derived_Metrics[[#This Row],[Revenue]])</f>
        <v>0.22</v>
      </c>
      <c r="T864" t="str">
        <f>IF(Derived_Metrics[[#This Row],[Profit]]&lt;0, "Loss","Profit")</f>
        <v>Profit</v>
      </c>
      <c r="U864" s="5">
        <f>Derived_Metrics[[#This Row],[Selling Price]]*Derived_Metrics[[#This Row],[Quantity]]*Derived_Metrics[[#This Row],[Discount]]</f>
        <v>0</v>
      </c>
      <c r="V864" t="str">
        <f>IF(Derived_Metrics[[#This Row],[Discount]]&gt;0,"Discount Applied","No Discount")</f>
        <v>No Discount</v>
      </c>
      <c r="W864" t="str">
        <f>IF(Derived_Metrics[[#This Row],[Discount]]&gt;0.3,"High Discount","Low Discount")</f>
        <v>Low Discount</v>
      </c>
      <c r="X864" s="13">
        <f>SUMIFS(Derived_Metrics[Customer_Revenue_Share],Derived_Metrics[Customee_ Revenue _Rank],"&lt;="&amp;Derived_Metrics[[#This Row],[Customee_ Revenue _Rank]])</f>
        <v>0.42437338324286505</v>
      </c>
      <c r="Y864" t="str">
        <f>IF(Derived_Metrics[[#This Row],[Cumulative_Revenue_%]]&lt;=0.8,"Top 80% Revenue","Remaining 20% Revenue")</f>
        <v>Top 80% Revenue</v>
      </c>
    </row>
    <row r="865" spans="1:25" x14ac:dyDescent="0.25">
      <c r="A865" t="s">
        <v>3225</v>
      </c>
      <c r="B865" s="1">
        <v>42194</v>
      </c>
      <c r="C865" t="s">
        <v>1661</v>
      </c>
      <c r="D865" s="4">
        <f>SUMIFS(Derived_Metrics[Revenue],Derived_Metrics[Customer ID],Derived_Metrics[[#This Row],[Customer ID]])</f>
        <v>9525.9779999999992</v>
      </c>
      <c r="E865" s="4">
        <f>SUMIFS(Derived_Metrics[Profit],Derived_Metrics[Customer ID],Derived_Metrics[[#This Row],[Customer ID]])</f>
        <v>317.51510000000002</v>
      </c>
      <c r="F865" s="5">
        <f>_xlfn.PERCENTRANK.INC(Derived_Metrics[Customer Revenue],Derived_Metrics[[#This Row],[Customer Revenue]])</f>
        <v>0.72399999999999998</v>
      </c>
      <c r="G865" s="5" t="str" cm="1">
        <f t="array" ref="G865">_xlfn.IFS(Derived_Metrics[[#This Row],[Customer Revenue Percentile]]&gt;=0.8,"High Value",Derived_Metrics[[#This Row],[Customer Revenue Percentile]]&gt;=0.4,"Medium Value",TRUE,"Low Value")</f>
        <v>Medium Value</v>
      </c>
      <c r="H865" s="12">
        <f>_xlfn.RANK.EQ(Derived_Metrics[[#This Row],[Customer Revenue]],Derived_Metrics[Customer Revenue],0)</f>
        <v>582</v>
      </c>
      <c r="I865" s="15">
        <f>Derived_Metrics[[#This Row],[Customer Revenue]]/SUM(Derived_Metrics[Customer Revenue])</f>
        <v>6.1145422168111779E-4</v>
      </c>
      <c r="J865" t="s">
        <v>2709</v>
      </c>
      <c r="K865" s="5">
        <f>SUMIFS(Derived_Metrics[Revenue],Derived_Metrics[Product ID],Derived_Metrics[[#This Row],[Product ID]])</f>
        <v>130.97800000000001</v>
      </c>
      <c r="L865" s="5">
        <f>SUMIFS(Derived_Metrics[Profit],Derived_Metrics[Product ID],Derived_Metrics[[#This Row],[Product ID]])</f>
        <v>-17.514499999999998</v>
      </c>
      <c r="M865" s="5" t="str">
        <f>IF(AND(Derived_Metrics[[#This Row],[Product Revenue]]&gt;AVERAGE(Derived_Metrics[Product Revenue]),Derived_Metrics[[#This Row],[Product Profit]]&lt;0),"high sales Low Profit","Normal")</f>
        <v>Normal</v>
      </c>
      <c r="N865">
        <v>27.414000000000001</v>
      </c>
      <c r="O865">
        <v>3</v>
      </c>
      <c r="P865">
        <v>0.4</v>
      </c>
      <c r="Q865">
        <v>-14.1639</v>
      </c>
      <c r="R865">
        <f>Derived_Metrics[[#This Row],[Selling Price]]*Derived_Metrics[[#This Row],[Quantity]]</f>
        <v>82.242000000000004</v>
      </c>
      <c r="S865" s="2">
        <f>IF(Derived_Metrics[[#This Row],[Revenue]]=0,0,Derived_Metrics[[#This Row],[Profit]]/Derived_Metrics[[#This Row],[Revenue]])</f>
        <v>-0.17222222222222222</v>
      </c>
      <c r="T865" t="str">
        <f>IF(Derived_Metrics[[#This Row],[Profit]]&lt;0, "Loss","Profit")</f>
        <v>Loss</v>
      </c>
      <c r="U865" s="5">
        <f>Derived_Metrics[[#This Row],[Selling Price]]*Derived_Metrics[[#This Row],[Quantity]]*Derived_Metrics[[#This Row],[Discount]]</f>
        <v>32.896800000000006</v>
      </c>
      <c r="V865" t="str">
        <f>IF(Derived_Metrics[[#This Row],[Discount]]&gt;0,"Discount Applied","No Discount")</f>
        <v>Discount Applied</v>
      </c>
      <c r="W865" t="str">
        <f>IF(Derived_Metrics[[#This Row],[Discount]]&gt;0.3,"High Discount","Low Discount")</f>
        <v>High Discount</v>
      </c>
      <c r="X865" s="13">
        <f>SUMIFS(Derived_Metrics[Customer_Revenue_Share],Derived_Metrics[Customee_ Revenue _Rank],"&lt;="&amp;Derived_Metrics[[#This Row],[Customee_ Revenue _Rank]])</f>
        <v>0.68170388123654346</v>
      </c>
      <c r="Y865" t="str">
        <f>IF(Derived_Metrics[[#This Row],[Cumulative_Revenue_%]]&lt;=0.8,"Top 80% Revenue","Remaining 20% Revenue")</f>
        <v>Top 80% Revenue</v>
      </c>
    </row>
    <row r="866" spans="1:25" x14ac:dyDescent="0.25">
      <c r="A866" t="s">
        <v>3226</v>
      </c>
      <c r="B866" s="1">
        <v>42363</v>
      </c>
      <c r="C866" t="s">
        <v>3227</v>
      </c>
      <c r="D866" s="4">
        <f>SUMIFS(Derived_Metrics[Revenue],Derived_Metrics[Customer ID],Derived_Metrics[[#This Row],[Customer ID]])</f>
        <v>183.7</v>
      </c>
      <c r="E866" s="4">
        <f>SUMIFS(Derived_Metrics[Profit],Derived_Metrics[Customer ID],Derived_Metrics[[#This Row],[Customer ID]])</f>
        <v>30.242599999999999</v>
      </c>
      <c r="F866" s="5">
        <f>_xlfn.PERCENTRANK.INC(Derived_Metrics[Customer Revenue],Derived_Metrics[[#This Row],[Customer Revenue]])</f>
        <v>3.3000000000000002E-2</v>
      </c>
      <c r="G866" s="5" t="str" cm="1">
        <f t="array" ref="G866">_xlfn.IFS(Derived_Metrics[[#This Row],[Customer Revenue Percentile]]&gt;=0.8,"High Value",Derived_Metrics[[#This Row],[Customer Revenue Percentile]]&gt;=0.4,"Medium Value",TRUE,"Low Value")</f>
        <v>Low Value</v>
      </c>
      <c r="H866" s="12">
        <f>_xlfn.RANK.EQ(Derived_Metrics[[#This Row],[Customer Revenue]],Derived_Metrics[Customer Revenue],0)</f>
        <v>2050</v>
      </c>
      <c r="I866" s="15">
        <f>Derived_Metrics[[#This Row],[Customer Revenue]]/SUM(Derived_Metrics[Customer Revenue])</f>
        <v>1.1791349982418744E-5</v>
      </c>
      <c r="J866" t="s">
        <v>3229</v>
      </c>
      <c r="K866" s="5">
        <f>SUMIFS(Derived_Metrics[Revenue],Derived_Metrics[Product ID],Derived_Metrics[[#This Row],[Product ID]])</f>
        <v>1146.1776</v>
      </c>
      <c r="L866" s="5">
        <f>SUMIFS(Derived_Metrics[Profit],Derived_Metrics[Product ID],Derived_Metrics[[#This Row],[Product ID]])</f>
        <v>-70.831199999999995</v>
      </c>
      <c r="M866" s="5" t="str">
        <f>IF(AND(Derived_Metrics[[#This Row],[Product Revenue]]&gt;AVERAGE(Derived_Metrics[Product Revenue]),Derived_Metrics[[#This Row],[Product Profit]]&lt;0),"high sales Low Profit","Normal")</f>
        <v>Normal</v>
      </c>
      <c r="N866">
        <v>160.97999999999999</v>
      </c>
      <c r="O866">
        <v>1</v>
      </c>
      <c r="P866">
        <v>0</v>
      </c>
      <c r="Q866">
        <v>20.927399999999999</v>
      </c>
      <c r="R866">
        <f>Derived_Metrics[[#This Row],[Selling Price]]*Derived_Metrics[[#This Row],[Quantity]]</f>
        <v>160.97999999999999</v>
      </c>
      <c r="S866" s="2">
        <f>IF(Derived_Metrics[[#This Row],[Revenue]]=0,0,Derived_Metrics[[#This Row],[Profit]]/Derived_Metrics[[#This Row],[Revenue]])</f>
        <v>0.13</v>
      </c>
      <c r="T866" t="str">
        <f>IF(Derived_Metrics[[#This Row],[Profit]]&lt;0, "Loss","Profit")</f>
        <v>Profit</v>
      </c>
      <c r="U866" s="5">
        <f>Derived_Metrics[[#This Row],[Selling Price]]*Derived_Metrics[[#This Row],[Quantity]]*Derived_Metrics[[#This Row],[Discount]]</f>
        <v>0</v>
      </c>
      <c r="V866" t="str">
        <f>IF(Derived_Metrics[[#This Row],[Discount]]&gt;0,"Discount Applied","No Discount")</f>
        <v>No Discount</v>
      </c>
      <c r="W866" t="str">
        <f>IF(Derived_Metrics[[#This Row],[Discount]]&gt;0.3,"High Discount","Low Discount")</f>
        <v>Low Discount</v>
      </c>
      <c r="X866" s="13">
        <f>SUMIFS(Derived_Metrics[Customer_Revenue_Share],Derived_Metrics[Customee_ Revenue _Rank],"&lt;="&amp;Derived_Metrics[[#This Row],[Customee_ Revenue _Rank]])</f>
        <v>0.99961254926976151</v>
      </c>
      <c r="Y866" t="str">
        <f>IF(Derived_Metrics[[#This Row],[Cumulative_Revenue_%]]&lt;=0.8,"Top 80% Revenue","Remaining 20% Revenue")</f>
        <v>Remaining 20% Revenue</v>
      </c>
    </row>
    <row r="867" spans="1:25" x14ac:dyDescent="0.25">
      <c r="A867" t="s">
        <v>3231</v>
      </c>
      <c r="B867" s="1">
        <v>42943</v>
      </c>
      <c r="C867" t="s">
        <v>3234</v>
      </c>
      <c r="D867" s="4">
        <f>SUMIFS(Derived_Metrics[Revenue],Derived_Metrics[Customer ID],Derived_Metrics[[#This Row],[Customer ID]])</f>
        <v>2945.6190000000001</v>
      </c>
      <c r="E867" s="4">
        <f>SUMIFS(Derived_Metrics[Profit],Derived_Metrics[Customer ID],Derived_Metrics[[#This Row],[Customer ID]])</f>
        <v>-154.9914</v>
      </c>
      <c r="F867" s="5">
        <f>_xlfn.PERCENTRANK.INC(Derived_Metrics[Customer Revenue],Derived_Metrics[[#This Row],[Customer Revenue]])</f>
        <v>0.38700000000000001</v>
      </c>
      <c r="G867" s="5" t="str" cm="1">
        <f t="array" ref="G867">_xlfn.IFS(Derived_Metrics[[#This Row],[Customer Revenue Percentile]]&gt;=0.8,"High Value",Derived_Metrics[[#This Row],[Customer Revenue Percentile]]&gt;=0.4,"Medium Value",TRUE,"Low Value")</f>
        <v>Low Value</v>
      </c>
      <c r="H867" s="12">
        <f>_xlfn.RANK.EQ(Derived_Metrics[[#This Row],[Customer Revenue]],Derived_Metrics[Customer Revenue],0)</f>
        <v>1299</v>
      </c>
      <c r="I867" s="15">
        <f>Derived_Metrics[[#This Row],[Customer Revenue]]/SUM(Derived_Metrics[Customer Revenue])</f>
        <v>1.890736229932625E-4</v>
      </c>
      <c r="J867" t="s">
        <v>1130</v>
      </c>
      <c r="K867" s="5">
        <f>SUMIFS(Derived_Metrics[Revenue],Derived_Metrics[Product ID],Derived_Metrics[[#This Row],[Product ID]])</f>
        <v>1805.4680000000001</v>
      </c>
      <c r="L867" s="5">
        <f>SUMIFS(Derived_Metrics[Profit],Derived_Metrics[Product ID],Derived_Metrics[[#This Row],[Product ID]])</f>
        <v>17.447799999999997</v>
      </c>
      <c r="M867" s="5" t="str">
        <f>IF(AND(Derived_Metrics[[#This Row],[Product Revenue]]&gt;AVERAGE(Derived_Metrics[Product Revenue]),Derived_Metrics[[#This Row],[Product Profit]]&lt;0),"high sales Low Profit","Normal")</f>
        <v>Normal</v>
      </c>
      <c r="N867">
        <v>91.031999999999996</v>
      </c>
      <c r="O867">
        <v>3</v>
      </c>
      <c r="P867">
        <v>0.2</v>
      </c>
      <c r="Q867">
        <v>-2.2757999999999998</v>
      </c>
      <c r="R867">
        <f>Derived_Metrics[[#This Row],[Selling Price]]*Derived_Metrics[[#This Row],[Quantity]]</f>
        <v>273.096</v>
      </c>
      <c r="S867" s="2">
        <f>IF(Derived_Metrics[[#This Row],[Revenue]]=0,0,Derived_Metrics[[#This Row],[Profit]]/Derived_Metrics[[#This Row],[Revenue]])</f>
        <v>-8.3333333333333332E-3</v>
      </c>
      <c r="T867" t="str">
        <f>IF(Derived_Metrics[[#This Row],[Profit]]&lt;0, "Loss","Profit")</f>
        <v>Loss</v>
      </c>
      <c r="U867" s="5">
        <f>Derived_Metrics[[#This Row],[Selling Price]]*Derived_Metrics[[#This Row],[Quantity]]*Derived_Metrics[[#This Row],[Discount]]</f>
        <v>54.619200000000006</v>
      </c>
      <c r="V867" t="str">
        <f>IF(Derived_Metrics[[#This Row],[Discount]]&gt;0,"Discount Applied","No Discount")</f>
        <v>Discount Applied</v>
      </c>
      <c r="W867" t="str">
        <f>IF(Derived_Metrics[[#This Row],[Discount]]&gt;0.3,"High Discount","Low Discount")</f>
        <v>Low Discount</v>
      </c>
      <c r="X867" s="13">
        <f>SUMIFS(Derived_Metrics[Customer_Revenue_Share],Derived_Metrics[Customee_ Revenue _Rank],"&lt;="&amp;Derived_Metrics[[#This Row],[Customee_ Revenue _Rank]])</f>
        <v>0.93074997503522439</v>
      </c>
      <c r="Y867" t="str">
        <f>IF(Derived_Metrics[[#This Row],[Cumulative_Revenue_%]]&lt;=0.8,"Top 80% Revenue","Remaining 20% Revenue")</f>
        <v>Remaining 20% Revenue</v>
      </c>
    </row>
    <row r="868" spans="1:25" x14ac:dyDescent="0.25">
      <c r="A868" t="s">
        <v>3236</v>
      </c>
      <c r="B868" s="1">
        <v>42747</v>
      </c>
      <c r="C868" t="s">
        <v>807</v>
      </c>
      <c r="D868" s="4">
        <f>SUMIFS(Derived_Metrics[Revenue],Derived_Metrics[Customer ID],Derived_Metrics[[#This Row],[Customer ID]])</f>
        <v>801.798</v>
      </c>
      <c r="E868" s="4">
        <f>SUMIFS(Derived_Metrics[Profit],Derived_Metrics[Customer ID],Derived_Metrics[[#This Row],[Customer ID]])</f>
        <v>28.4268</v>
      </c>
      <c r="F868" s="5">
        <f>_xlfn.PERCENTRANK.INC(Derived_Metrics[Customer Revenue],Derived_Metrics[[#This Row],[Customer Revenue]])</f>
        <v>0.13400000000000001</v>
      </c>
      <c r="G868" s="5" t="str" cm="1">
        <f t="array" ref="G868">_xlfn.IFS(Derived_Metrics[[#This Row],[Customer Revenue Percentile]]&gt;=0.8,"High Value",Derived_Metrics[[#This Row],[Customer Revenue Percentile]]&gt;=0.4,"Medium Value",TRUE,"Low Value")</f>
        <v>Low Value</v>
      </c>
      <c r="H868" s="12">
        <f>_xlfn.RANK.EQ(Derived_Metrics[[#This Row],[Customer Revenue]],Derived_Metrics[Customer Revenue],0)</f>
        <v>1833</v>
      </c>
      <c r="I868" s="15">
        <f>Derived_Metrics[[#This Row],[Customer Revenue]]/SUM(Derived_Metrics[Customer Revenue])</f>
        <v>5.1465872799147439E-5</v>
      </c>
      <c r="J868" t="s">
        <v>3174</v>
      </c>
      <c r="K868" s="5">
        <f>SUMIFS(Derived_Metrics[Revenue],Derived_Metrics[Product ID],Derived_Metrics[[#This Row],[Product ID]])</f>
        <v>791.2</v>
      </c>
      <c r="L868" s="5">
        <f>SUMIFS(Derived_Metrics[Profit],Derived_Metrics[Product ID],Derived_Metrics[[#This Row],[Product ID]])</f>
        <v>27.692</v>
      </c>
      <c r="M868" s="5" t="str">
        <f>IF(AND(Derived_Metrics[[#This Row],[Product Revenue]]&gt;AVERAGE(Derived_Metrics[Product Revenue]),Derived_Metrics[[#This Row],[Product Profit]]&lt;0),"high sales Low Profit","Normal")</f>
        <v>Normal</v>
      </c>
      <c r="N868">
        <v>79.12</v>
      </c>
      <c r="O868">
        <v>5</v>
      </c>
      <c r="P868">
        <v>0.2</v>
      </c>
      <c r="Q868">
        <v>13.846</v>
      </c>
      <c r="R868">
        <f>Derived_Metrics[[#This Row],[Selling Price]]*Derived_Metrics[[#This Row],[Quantity]]</f>
        <v>395.6</v>
      </c>
      <c r="S868" s="2">
        <f>IF(Derived_Metrics[[#This Row],[Revenue]]=0,0,Derived_Metrics[[#This Row],[Profit]]/Derived_Metrics[[#This Row],[Revenue]])</f>
        <v>3.4999999999999996E-2</v>
      </c>
      <c r="T868" t="str">
        <f>IF(Derived_Metrics[[#This Row],[Profit]]&lt;0, "Loss","Profit")</f>
        <v>Profit</v>
      </c>
      <c r="U868" s="5">
        <f>Derived_Metrics[[#This Row],[Selling Price]]*Derived_Metrics[[#This Row],[Quantity]]*Derived_Metrics[[#This Row],[Discount]]</f>
        <v>79.12</v>
      </c>
      <c r="V868" t="str">
        <f>IF(Derived_Metrics[[#This Row],[Discount]]&gt;0,"Discount Applied","No Discount")</f>
        <v>Discount Applied</v>
      </c>
      <c r="W868" t="str">
        <f>IF(Derived_Metrics[[#This Row],[Discount]]&gt;0.3,"High Discount","Low Discount")</f>
        <v>Low Discount</v>
      </c>
      <c r="X868" s="13">
        <f>SUMIFS(Derived_Metrics[Customer_Revenue_Share],Derived_Metrics[Customee_ Revenue _Rank],"&lt;="&amp;Derived_Metrics[[#This Row],[Customee_ Revenue _Rank]])</f>
        <v>0.9931586085964782</v>
      </c>
      <c r="Y868" t="str">
        <f>IF(Derived_Metrics[[#This Row],[Cumulative_Revenue_%]]&lt;=0.8,"Top 80% Revenue","Remaining 20% Revenue")</f>
        <v>Remaining 20% Revenue</v>
      </c>
    </row>
    <row r="869" spans="1:25" x14ac:dyDescent="0.25">
      <c r="A869" t="s">
        <v>3237</v>
      </c>
      <c r="B869" s="1">
        <v>42765</v>
      </c>
      <c r="C869" t="s">
        <v>777</v>
      </c>
      <c r="D869" s="4">
        <f>SUMIFS(Derived_Metrics[Revenue],Derived_Metrics[Customer ID],Derived_Metrics[[#This Row],[Customer ID]])</f>
        <v>1523.528</v>
      </c>
      <c r="E869" s="4">
        <f>SUMIFS(Derived_Metrics[Profit],Derived_Metrics[Customer ID],Derived_Metrics[[#This Row],[Customer ID]])</f>
        <v>-63.686199999999999</v>
      </c>
      <c r="F869" s="5">
        <f>_xlfn.PERCENTRANK.INC(Derived_Metrics[Customer Revenue],Derived_Metrics[[#This Row],[Customer Revenue]])</f>
        <v>0.222</v>
      </c>
      <c r="G869" s="5" t="str" cm="1">
        <f t="array" ref="G869">_xlfn.IFS(Derived_Metrics[[#This Row],[Customer Revenue Percentile]]&gt;=0.8,"High Value",Derived_Metrics[[#This Row],[Customer Revenue Percentile]]&gt;=0.4,"Medium Value",TRUE,"Low Value")</f>
        <v>Low Value</v>
      </c>
      <c r="H869" s="12">
        <f>_xlfn.RANK.EQ(Derived_Metrics[[#This Row],[Customer Revenue]],Derived_Metrics[Customer Revenue],0)</f>
        <v>1648</v>
      </c>
      <c r="I869" s="15">
        <f>Derived_Metrics[[#This Row],[Customer Revenue]]/SUM(Derived_Metrics[Customer Revenue])</f>
        <v>9.7792334545533286E-5</v>
      </c>
      <c r="J869" t="s">
        <v>167</v>
      </c>
      <c r="K869" s="5">
        <f>SUMIFS(Derived_Metrics[Revenue],Derived_Metrics[Product ID],Derived_Metrics[[#This Row],[Product ID]])</f>
        <v>11851.93</v>
      </c>
      <c r="L869" s="5">
        <f>SUMIFS(Derived_Metrics[Profit],Derived_Metrics[Product ID],Derived_Metrics[[#This Row],[Product ID]])</f>
        <v>-445.39099999999996</v>
      </c>
      <c r="M869" s="5" t="str">
        <f>IF(AND(Derived_Metrics[[#This Row],[Product Revenue]]&gt;AVERAGE(Derived_Metrics[Product Revenue]),Derived_Metrics[[#This Row],[Product Profit]]&lt;0),"high sales Low Profit","Normal")</f>
        <v>Normal</v>
      </c>
      <c r="N869">
        <v>120.78400000000001</v>
      </c>
      <c r="O869">
        <v>1</v>
      </c>
      <c r="P869">
        <v>0.2</v>
      </c>
      <c r="Q869">
        <v>-13.588200000000001</v>
      </c>
      <c r="R869">
        <f>Derived_Metrics[[#This Row],[Selling Price]]*Derived_Metrics[[#This Row],[Quantity]]</f>
        <v>120.78400000000001</v>
      </c>
      <c r="S869" s="2">
        <f>IF(Derived_Metrics[[#This Row],[Revenue]]=0,0,Derived_Metrics[[#This Row],[Profit]]/Derived_Metrics[[#This Row],[Revenue]])</f>
        <v>-0.1125</v>
      </c>
      <c r="T869" t="str">
        <f>IF(Derived_Metrics[[#This Row],[Profit]]&lt;0, "Loss","Profit")</f>
        <v>Loss</v>
      </c>
      <c r="U869" s="5">
        <f>Derived_Metrics[[#This Row],[Selling Price]]*Derived_Metrics[[#This Row],[Quantity]]*Derived_Metrics[[#This Row],[Discount]]</f>
        <v>24.156800000000004</v>
      </c>
      <c r="V869" t="str">
        <f>IF(Derived_Metrics[[#This Row],[Discount]]&gt;0,"Discount Applied","No Discount")</f>
        <v>Discount Applied</v>
      </c>
      <c r="W869" t="str">
        <f>IF(Derived_Metrics[[#This Row],[Discount]]&gt;0.3,"High Discount","Low Discount")</f>
        <v>Low Discount</v>
      </c>
      <c r="X869" s="13">
        <f>SUMIFS(Derived_Metrics[Customer_Revenue_Share],Derived_Metrics[Customee_ Revenue _Rank],"&lt;="&amp;Derived_Metrics[[#This Row],[Customee_ Revenue _Rank]])</f>
        <v>0.97985869541652026</v>
      </c>
      <c r="Y869" t="str">
        <f>IF(Derived_Metrics[[#This Row],[Cumulative_Revenue_%]]&lt;=0.8,"Top 80% Revenue","Remaining 20% Revenue")</f>
        <v>Remaining 20% Revenue</v>
      </c>
    </row>
    <row r="870" spans="1:25" x14ac:dyDescent="0.25">
      <c r="A870" t="s">
        <v>3238</v>
      </c>
      <c r="B870" s="1">
        <v>42336</v>
      </c>
      <c r="C870" t="s">
        <v>2724</v>
      </c>
      <c r="D870" s="4">
        <f>SUMIFS(Derived_Metrics[Revenue],Derived_Metrics[Customer ID],Derived_Metrics[[#This Row],[Customer ID]])</f>
        <v>41034.049599999998</v>
      </c>
      <c r="E870" s="4">
        <f>SUMIFS(Derived_Metrics[Profit],Derived_Metrics[Customer ID],Derived_Metrics[[#This Row],[Customer ID]])</f>
        <v>-621.94399999999996</v>
      </c>
      <c r="F870" s="5">
        <f>_xlfn.PERCENTRANK.INC(Derived_Metrics[Customer Revenue],Derived_Metrics[[#This Row],[Customer Revenue]])</f>
        <v>0.98699999999999999</v>
      </c>
      <c r="G870" s="5" t="str" cm="1">
        <f t="array" ref="G870">_xlfn.IFS(Derived_Metrics[[#This Row],[Customer Revenue Percentile]]&gt;=0.8,"High Value",Derived_Metrics[[#This Row],[Customer Revenue Percentile]]&gt;=0.4,"Medium Value",TRUE,"Low Value")</f>
        <v>High Value</v>
      </c>
      <c r="H870" s="12">
        <f>_xlfn.RANK.EQ(Derived_Metrics[[#This Row],[Customer Revenue]],Derived_Metrics[Customer Revenue],0)</f>
        <v>25</v>
      </c>
      <c r="I870" s="15">
        <f>Derived_Metrics[[#This Row],[Customer Revenue]]/SUM(Derived_Metrics[Customer Revenue])</f>
        <v>2.6338967884024489E-3</v>
      </c>
      <c r="J870" t="s">
        <v>331</v>
      </c>
      <c r="K870" s="5">
        <f>SUMIFS(Derived_Metrics[Revenue],Derived_Metrics[Product ID],Derived_Metrics[[#This Row],[Product ID]])</f>
        <v>3781.7259999999997</v>
      </c>
      <c r="L870" s="5">
        <f>SUMIFS(Derived_Metrics[Profit],Derived_Metrics[Product ID],Derived_Metrics[[#This Row],[Product ID]])</f>
        <v>222.875</v>
      </c>
      <c r="M870" s="5" t="str">
        <f>IF(AND(Derived_Metrics[[#This Row],[Product Revenue]]&gt;AVERAGE(Derived_Metrics[Product Revenue]),Derived_Metrics[[#This Row],[Product Profit]]&lt;0),"high sales Low Profit","Normal")</f>
        <v>Normal</v>
      </c>
      <c r="N870">
        <v>322.58999999999997</v>
      </c>
      <c r="O870">
        <v>3</v>
      </c>
      <c r="P870">
        <v>0</v>
      </c>
      <c r="Q870">
        <v>64.518000000000001</v>
      </c>
      <c r="R870">
        <f>Derived_Metrics[[#This Row],[Selling Price]]*Derived_Metrics[[#This Row],[Quantity]]</f>
        <v>967.77</v>
      </c>
      <c r="S870" s="2">
        <f>IF(Derived_Metrics[[#This Row],[Revenue]]=0,0,Derived_Metrics[[#This Row],[Profit]]/Derived_Metrics[[#This Row],[Revenue]])</f>
        <v>6.6666666666666666E-2</v>
      </c>
      <c r="T870" t="str">
        <f>IF(Derived_Metrics[[#This Row],[Profit]]&lt;0, "Loss","Profit")</f>
        <v>Profit</v>
      </c>
      <c r="U870" s="5">
        <f>Derived_Metrics[[#This Row],[Selling Price]]*Derived_Metrics[[#This Row],[Quantity]]*Derived_Metrics[[#This Row],[Discount]]</f>
        <v>0</v>
      </c>
      <c r="V870" t="str">
        <f>IF(Derived_Metrics[[#This Row],[Discount]]&gt;0,"Discount Applied","No Discount")</f>
        <v>No Discount</v>
      </c>
      <c r="W870" t="str">
        <f>IF(Derived_Metrics[[#This Row],[Discount]]&gt;0.3,"High Discount","Low Discount")</f>
        <v>Low Discount</v>
      </c>
      <c r="X870" s="13">
        <f>SUMIFS(Derived_Metrics[Customer_Revenue_Share],Derived_Metrics[Customee_ Revenue _Rank],"&lt;="&amp;Derived_Metrics[[#This Row],[Customee_ Revenue _Rank]])</f>
        <v>9.0531501368808748E-2</v>
      </c>
      <c r="Y870" t="str">
        <f>IF(Derived_Metrics[[#This Row],[Cumulative_Revenue_%]]&lt;=0.8,"Top 80% Revenue","Remaining 20% Revenue")</f>
        <v>Top 80% Revenue</v>
      </c>
    </row>
    <row r="871" spans="1:25" x14ac:dyDescent="0.25">
      <c r="A871" t="s">
        <v>3240</v>
      </c>
      <c r="B871" s="1">
        <v>41953</v>
      </c>
      <c r="C871" t="s">
        <v>362</v>
      </c>
      <c r="D871" s="4">
        <f>SUMIFS(Derived_Metrics[Revenue],Derived_Metrics[Customer ID],Derived_Metrics[[#This Row],[Customer ID]])</f>
        <v>1582.576</v>
      </c>
      <c r="E871" s="4">
        <f>SUMIFS(Derived_Metrics[Profit],Derived_Metrics[Customer ID],Derived_Metrics[[#This Row],[Customer ID]])</f>
        <v>-213.126</v>
      </c>
      <c r="F871" s="5">
        <f>_xlfn.PERCENTRANK.INC(Derived_Metrics[Customer Revenue],Derived_Metrics[[#This Row],[Customer Revenue]])</f>
        <v>0.22900000000000001</v>
      </c>
      <c r="G871" s="5" t="str" cm="1">
        <f t="array" ref="G871">_xlfn.IFS(Derived_Metrics[[#This Row],[Customer Revenue Percentile]]&gt;=0.8,"High Value",Derived_Metrics[[#This Row],[Customer Revenue Percentile]]&gt;=0.4,"Medium Value",TRUE,"Low Value")</f>
        <v>Low Value</v>
      </c>
      <c r="H871" s="12">
        <f>_xlfn.RANK.EQ(Derived_Metrics[[#This Row],[Customer Revenue]],Derived_Metrics[Customer Revenue],0)</f>
        <v>1632</v>
      </c>
      <c r="I871" s="15">
        <f>Derived_Metrics[[#This Row],[Customer Revenue]]/SUM(Derived_Metrics[Customer Revenue])</f>
        <v>1.0158251219257663E-4</v>
      </c>
      <c r="J871" t="s">
        <v>3241</v>
      </c>
      <c r="K871" s="5">
        <f>SUMIFS(Derived_Metrics[Revenue],Derived_Metrics[Product ID],Derived_Metrics[[#This Row],[Product ID]])</f>
        <v>5284.11</v>
      </c>
      <c r="L871" s="5">
        <f>SUMIFS(Derived_Metrics[Profit],Derived_Metrics[Product ID],Derived_Metrics[[#This Row],[Product ID]])</f>
        <v>-460.666</v>
      </c>
      <c r="M871" s="5" t="str">
        <f>IF(AND(Derived_Metrics[[#This Row],[Product Revenue]]&gt;AVERAGE(Derived_Metrics[Product Revenue]),Derived_Metrics[[#This Row],[Product Profit]]&lt;0),"high sales Low Profit","Normal")</f>
        <v>Normal</v>
      </c>
      <c r="N871">
        <v>433.56799999999998</v>
      </c>
      <c r="O871">
        <v>2</v>
      </c>
      <c r="P871">
        <v>0.2</v>
      </c>
      <c r="Q871">
        <v>-65.035200000000003</v>
      </c>
      <c r="R871">
        <f>Derived_Metrics[[#This Row],[Selling Price]]*Derived_Metrics[[#This Row],[Quantity]]</f>
        <v>867.13599999999997</v>
      </c>
      <c r="S871" s="2">
        <f>IF(Derived_Metrics[[#This Row],[Revenue]]=0,0,Derived_Metrics[[#This Row],[Profit]]/Derived_Metrics[[#This Row],[Revenue]])</f>
        <v>-7.5000000000000011E-2</v>
      </c>
      <c r="T871" t="str">
        <f>IF(Derived_Metrics[[#This Row],[Profit]]&lt;0, "Loss","Profit")</f>
        <v>Loss</v>
      </c>
      <c r="U871" s="5">
        <f>Derived_Metrics[[#This Row],[Selling Price]]*Derived_Metrics[[#This Row],[Quantity]]*Derived_Metrics[[#This Row],[Discount]]</f>
        <v>173.4272</v>
      </c>
      <c r="V871" t="str">
        <f>IF(Derived_Metrics[[#This Row],[Discount]]&gt;0,"Discount Applied","No Discount")</f>
        <v>Discount Applied</v>
      </c>
      <c r="W871" t="str">
        <f>IF(Derived_Metrics[[#This Row],[Discount]]&gt;0.3,"High Discount","Low Discount")</f>
        <v>Low Discount</v>
      </c>
      <c r="X871" s="13">
        <f>SUMIFS(Derived_Metrics[Customer_Revenue_Share],Derived_Metrics[Customee_ Revenue _Rank],"&lt;="&amp;Derived_Metrics[[#This Row],[Customee_ Revenue _Rank]])</f>
        <v>0.97835575300210853</v>
      </c>
      <c r="Y871" t="str">
        <f>IF(Derived_Metrics[[#This Row],[Cumulative_Revenue_%]]&lt;=0.8,"Top 80% Revenue","Remaining 20% Revenue")</f>
        <v>Remaining 20% Revenue</v>
      </c>
    </row>
    <row r="872" spans="1:25" x14ac:dyDescent="0.25">
      <c r="A872" t="s">
        <v>3243</v>
      </c>
      <c r="B872" s="1">
        <v>42502</v>
      </c>
      <c r="C872" t="s">
        <v>2370</v>
      </c>
      <c r="D872" s="4">
        <f>SUMIFS(Derived_Metrics[Revenue],Derived_Metrics[Customer ID],Derived_Metrics[[#This Row],[Customer ID]])</f>
        <v>772.78</v>
      </c>
      <c r="E872" s="4">
        <f>SUMIFS(Derived_Metrics[Profit],Derived_Metrics[Customer ID],Derived_Metrics[[#This Row],[Customer ID]])</f>
        <v>43.512999999999998</v>
      </c>
      <c r="F872" s="5">
        <f>_xlfn.PERCENTRANK.INC(Derived_Metrics[Customer Revenue],Derived_Metrics[[#This Row],[Customer Revenue]])</f>
        <v>0.13100000000000001</v>
      </c>
      <c r="G872" s="5" t="str" cm="1">
        <f t="array" ref="G872">_xlfn.IFS(Derived_Metrics[[#This Row],[Customer Revenue Percentile]]&gt;=0.8,"High Value",Derived_Metrics[[#This Row],[Customer Revenue Percentile]]&gt;=0.4,"Medium Value",TRUE,"Low Value")</f>
        <v>Low Value</v>
      </c>
      <c r="H872" s="12">
        <f>_xlfn.RANK.EQ(Derived_Metrics[[#This Row],[Customer Revenue]],Derived_Metrics[Customer Revenue],0)</f>
        <v>1842</v>
      </c>
      <c r="I872" s="15">
        <f>Derived_Metrics[[#This Row],[Customer Revenue]]/SUM(Derived_Metrics[Customer Revenue])</f>
        <v>4.9603263143242011E-5</v>
      </c>
      <c r="J872" t="s">
        <v>3244</v>
      </c>
      <c r="K872" s="5">
        <f>SUMIFS(Derived_Metrics[Revenue],Derived_Metrics[Product ID],Derived_Metrics[[#This Row],[Product ID]])</f>
        <v>1327.4280000000001</v>
      </c>
      <c r="L872" s="5">
        <f>SUMIFS(Derived_Metrics[Profit],Derived_Metrics[Product ID],Derived_Metrics[[#This Row],[Product ID]])</f>
        <v>-12.290999999999997</v>
      </c>
      <c r="M872" s="5" t="str">
        <f>IF(AND(Derived_Metrics[[#This Row],[Product Revenue]]&gt;AVERAGE(Derived_Metrics[Product Revenue]),Derived_Metrics[[#This Row],[Product Profit]]&lt;0),"high sales Low Profit","Normal")</f>
        <v>Normal</v>
      </c>
      <c r="N872">
        <v>81.94</v>
      </c>
      <c r="O872">
        <v>1</v>
      </c>
      <c r="P872">
        <v>0</v>
      </c>
      <c r="Q872">
        <v>20.484999999999999</v>
      </c>
      <c r="R872">
        <f>Derived_Metrics[[#This Row],[Selling Price]]*Derived_Metrics[[#This Row],[Quantity]]</f>
        <v>81.94</v>
      </c>
      <c r="S872" s="2">
        <f>IF(Derived_Metrics[[#This Row],[Revenue]]=0,0,Derived_Metrics[[#This Row],[Profit]]/Derived_Metrics[[#This Row],[Revenue]])</f>
        <v>0.25</v>
      </c>
      <c r="T872" t="str">
        <f>IF(Derived_Metrics[[#This Row],[Profit]]&lt;0, "Loss","Profit")</f>
        <v>Profit</v>
      </c>
      <c r="U872" s="5">
        <f>Derived_Metrics[[#This Row],[Selling Price]]*Derived_Metrics[[#This Row],[Quantity]]*Derived_Metrics[[#This Row],[Discount]]</f>
        <v>0</v>
      </c>
      <c r="V872" t="str">
        <f>IF(Derived_Metrics[[#This Row],[Discount]]&gt;0,"Discount Applied","No Discount")</f>
        <v>No Discount</v>
      </c>
      <c r="W872" t="str">
        <f>IF(Derived_Metrics[[#This Row],[Discount]]&gt;0.3,"High Discount","Low Discount")</f>
        <v>Low Discount</v>
      </c>
      <c r="X872" s="13">
        <f>SUMIFS(Derived_Metrics[Customer_Revenue_Share],Derived_Metrics[Customee_ Revenue _Rank],"&lt;="&amp;Derived_Metrics[[#This Row],[Customee_ Revenue _Rank]])</f>
        <v>0.99356063465487232</v>
      </c>
      <c r="Y872" t="str">
        <f>IF(Derived_Metrics[[#This Row],[Cumulative_Revenue_%]]&lt;=0.8,"Top 80% Revenue","Remaining 20% Revenue")</f>
        <v>Remaining 20% Revenue</v>
      </c>
    </row>
    <row r="873" spans="1:25" x14ac:dyDescent="0.25">
      <c r="A873" t="s">
        <v>3246</v>
      </c>
      <c r="B873" s="1">
        <v>42324</v>
      </c>
      <c r="C873" t="s">
        <v>290</v>
      </c>
      <c r="D873" s="4">
        <f>SUMIFS(Derived_Metrics[Revenue],Derived_Metrics[Customer ID],Derived_Metrics[[#This Row],[Customer ID]])</f>
        <v>3207.6080000000002</v>
      </c>
      <c r="E873" s="4">
        <f>SUMIFS(Derived_Metrics[Profit],Derived_Metrics[Customer ID],Derived_Metrics[[#This Row],[Customer ID]])</f>
        <v>233.41680000000002</v>
      </c>
      <c r="F873" s="5">
        <f>_xlfn.PERCENTRANK.INC(Derived_Metrics[Customer Revenue],Derived_Metrics[[#This Row],[Customer Revenue]])</f>
        <v>0.41199999999999998</v>
      </c>
      <c r="G873" s="5" t="str" cm="1">
        <f t="array" ref="G873">_xlfn.IFS(Derived_Metrics[[#This Row],[Customer Revenue Percentile]]&gt;=0.8,"High Value",Derived_Metrics[[#This Row],[Customer Revenue Percentile]]&gt;=0.4,"Medium Value",TRUE,"Low Value")</f>
        <v>Medium Value</v>
      </c>
      <c r="H873" s="12">
        <f>_xlfn.RANK.EQ(Derived_Metrics[[#This Row],[Customer Revenue]],Derived_Metrics[Customer Revenue],0)</f>
        <v>1244</v>
      </c>
      <c r="I873" s="15">
        <f>Derived_Metrics[[#This Row],[Customer Revenue]]/SUM(Derived_Metrics[Customer Revenue])</f>
        <v>2.0589019343715965E-4</v>
      </c>
      <c r="J873" t="s">
        <v>44</v>
      </c>
      <c r="K873" s="5">
        <f>SUMIFS(Derived_Metrics[Revenue],Derived_Metrics[Product ID],Derived_Metrics[[#This Row],[Product ID]])</f>
        <v>29179.998000000003</v>
      </c>
      <c r="L873" s="5">
        <f>SUMIFS(Derived_Metrics[Profit],Derived_Metrics[Product ID],Derived_Metrics[[#This Row],[Product ID]])</f>
        <v>-532.76130000000001</v>
      </c>
      <c r="M873" s="5" t="str">
        <f>IF(AND(Derived_Metrics[[#This Row],[Product Revenue]]&gt;AVERAGE(Derived_Metrics[Product Revenue]),Derived_Metrics[[#This Row],[Product Profit]]&lt;0),"high sales Low Profit","Normal")</f>
        <v>high sales Low Profit</v>
      </c>
      <c r="N873">
        <v>696.42</v>
      </c>
      <c r="O873">
        <v>2</v>
      </c>
      <c r="P873">
        <v>0</v>
      </c>
      <c r="Q873">
        <v>160.17660000000001</v>
      </c>
      <c r="R873">
        <f>Derived_Metrics[[#This Row],[Selling Price]]*Derived_Metrics[[#This Row],[Quantity]]</f>
        <v>1392.84</v>
      </c>
      <c r="S873" s="2">
        <f>IF(Derived_Metrics[[#This Row],[Revenue]]=0,0,Derived_Metrics[[#This Row],[Profit]]/Derived_Metrics[[#This Row],[Revenue]])</f>
        <v>0.11500000000000002</v>
      </c>
      <c r="T873" t="str">
        <f>IF(Derived_Metrics[[#This Row],[Profit]]&lt;0, "Loss","Profit")</f>
        <v>Profit</v>
      </c>
      <c r="U873" s="5">
        <f>Derived_Metrics[[#This Row],[Selling Price]]*Derived_Metrics[[#This Row],[Quantity]]*Derived_Metrics[[#This Row],[Discount]]</f>
        <v>0</v>
      </c>
      <c r="V873" t="str">
        <f>IF(Derived_Metrics[[#This Row],[Discount]]&gt;0,"Discount Applied","No Discount")</f>
        <v>No Discount</v>
      </c>
      <c r="W873" t="str">
        <f>IF(Derived_Metrics[[#This Row],[Discount]]&gt;0.3,"High Discount","Low Discount")</f>
        <v>Low Discount</v>
      </c>
      <c r="X873" s="13">
        <f>SUMIFS(Derived_Metrics[Customer_Revenue_Share],Derived_Metrics[Customee_ Revenue _Rank],"&lt;="&amp;Derived_Metrics[[#This Row],[Customee_ Revenue _Rank]])</f>
        <v>0.920269334686737</v>
      </c>
      <c r="Y873" t="str">
        <f>IF(Derived_Metrics[[#This Row],[Cumulative_Revenue_%]]&lt;=0.8,"Top 80% Revenue","Remaining 20% Revenue")</f>
        <v>Remaining 20% Revenue</v>
      </c>
    </row>
    <row r="874" spans="1:25" x14ac:dyDescent="0.25">
      <c r="A874" t="s">
        <v>3248</v>
      </c>
      <c r="B874" s="1">
        <v>42586</v>
      </c>
      <c r="C874" t="s">
        <v>1963</v>
      </c>
      <c r="D874" s="4">
        <f>SUMIFS(Derived_Metrics[Revenue],Derived_Metrics[Customer ID],Derived_Metrics[[#This Row],[Customer ID]])</f>
        <v>5043.0280000000002</v>
      </c>
      <c r="E874" s="4">
        <f>SUMIFS(Derived_Metrics[Profit],Derived_Metrics[Customer ID],Derived_Metrics[[#This Row],[Customer ID]])</f>
        <v>-21.9786</v>
      </c>
      <c r="F874" s="5">
        <f>_xlfn.PERCENTRANK.INC(Derived_Metrics[Customer Revenue],Derived_Metrics[[#This Row],[Customer Revenue]])</f>
        <v>0.54700000000000004</v>
      </c>
      <c r="G874" s="5" t="str" cm="1">
        <f t="array" ref="G874">_xlfn.IFS(Derived_Metrics[[#This Row],[Customer Revenue Percentile]]&gt;=0.8,"High Value",Derived_Metrics[[#This Row],[Customer Revenue Percentile]]&gt;=0.4,"Medium Value",TRUE,"Low Value")</f>
        <v>Medium Value</v>
      </c>
      <c r="H874" s="12">
        <f>_xlfn.RANK.EQ(Derived_Metrics[[#This Row],[Customer Revenue]],Derived_Metrics[Customer Revenue],0)</f>
        <v>957</v>
      </c>
      <c r="I874" s="15">
        <f>Derived_Metrics[[#This Row],[Customer Revenue]]/SUM(Derived_Metrics[Customer Revenue])</f>
        <v>3.2370227609764419E-4</v>
      </c>
      <c r="J874" t="s">
        <v>918</v>
      </c>
      <c r="K874" s="5">
        <f>SUMIFS(Derived_Metrics[Revenue],Derived_Metrics[Product ID],Derived_Metrics[[#This Row],[Product ID]])</f>
        <v>628.36800000000005</v>
      </c>
      <c r="L874" s="5">
        <f>SUMIFS(Derived_Metrics[Profit],Derived_Metrics[Product ID],Derived_Metrics[[#This Row],[Product ID]])</f>
        <v>56.118400000000008</v>
      </c>
      <c r="M874" s="5" t="str">
        <f>IF(AND(Derived_Metrics[[#This Row],[Product Revenue]]&gt;AVERAGE(Derived_Metrics[Product Revenue]),Derived_Metrics[[#This Row],[Product Profit]]&lt;0),"high sales Low Profit","Normal")</f>
        <v>Normal</v>
      </c>
      <c r="N874">
        <v>24.7</v>
      </c>
      <c r="O874">
        <v>5</v>
      </c>
      <c r="P874">
        <v>0</v>
      </c>
      <c r="Q874">
        <v>10.374000000000001</v>
      </c>
      <c r="R874">
        <f>Derived_Metrics[[#This Row],[Selling Price]]*Derived_Metrics[[#This Row],[Quantity]]</f>
        <v>123.5</v>
      </c>
      <c r="S874" s="2">
        <f>IF(Derived_Metrics[[#This Row],[Revenue]]=0,0,Derived_Metrics[[#This Row],[Profit]]/Derived_Metrics[[#This Row],[Revenue]])</f>
        <v>8.4000000000000005E-2</v>
      </c>
      <c r="T874" t="str">
        <f>IF(Derived_Metrics[[#This Row],[Profit]]&lt;0, "Loss","Profit")</f>
        <v>Profit</v>
      </c>
      <c r="U874" s="5">
        <f>Derived_Metrics[[#This Row],[Selling Price]]*Derived_Metrics[[#This Row],[Quantity]]*Derived_Metrics[[#This Row],[Discount]]</f>
        <v>0</v>
      </c>
      <c r="V874" t="str">
        <f>IF(Derived_Metrics[[#This Row],[Discount]]&gt;0,"Discount Applied","No Discount")</f>
        <v>No Discount</v>
      </c>
      <c r="W874" t="str">
        <f>IF(Derived_Metrics[[#This Row],[Discount]]&gt;0.3,"High Discount","Low Discount")</f>
        <v>Low Discount</v>
      </c>
      <c r="X874" s="13">
        <f>SUMIFS(Derived_Metrics[Customer_Revenue_Share],Derived_Metrics[Customee_ Revenue _Rank],"&lt;="&amp;Derived_Metrics[[#This Row],[Customee_ Revenue _Rank]])</f>
        <v>0.84696918488359008</v>
      </c>
      <c r="Y874" t="str">
        <f>IF(Derived_Metrics[[#This Row],[Cumulative_Revenue_%]]&lt;=0.8,"Top 80% Revenue","Remaining 20% Revenue")</f>
        <v>Remaining 20% Revenue</v>
      </c>
    </row>
    <row r="875" spans="1:25" x14ac:dyDescent="0.25">
      <c r="A875" t="s">
        <v>3249</v>
      </c>
      <c r="B875" s="1">
        <v>41943</v>
      </c>
      <c r="C875" t="s">
        <v>1944</v>
      </c>
      <c r="D875" s="4">
        <f>SUMIFS(Derived_Metrics[Revenue],Derived_Metrics[Customer ID],Derived_Metrics[[#This Row],[Customer ID]])</f>
        <v>13282.116</v>
      </c>
      <c r="E875" s="4">
        <f>SUMIFS(Derived_Metrics[Profit],Derived_Metrics[Customer ID],Derived_Metrics[[#This Row],[Customer ID]])</f>
        <v>738.83879999999999</v>
      </c>
      <c r="F875" s="5">
        <f>_xlfn.PERCENTRANK.INC(Derived_Metrics[Customer Revenue],Derived_Metrics[[#This Row],[Customer Revenue]])</f>
        <v>0.85</v>
      </c>
      <c r="G875" s="5" t="str" cm="1">
        <f t="array" ref="G875">_xlfn.IFS(Derived_Metrics[[#This Row],[Customer Revenue Percentile]]&gt;=0.8,"High Value",Derived_Metrics[[#This Row],[Customer Revenue Percentile]]&gt;=0.4,"Medium Value",TRUE,"Low Value")</f>
        <v>High Value</v>
      </c>
      <c r="H875" s="12">
        <f>_xlfn.RANK.EQ(Derived_Metrics[[#This Row],[Customer Revenue]],Derived_Metrics[Customer Revenue],0)</f>
        <v>310</v>
      </c>
      <c r="I875" s="15">
        <f>Derived_Metrics[[#This Row],[Customer Revenue]]/SUM(Derived_Metrics[Customer Revenue])</f>
        <v>8.5255350170432081E-4</v>
      </c>
      <c r="J875" t="s">
        <v>2039</v>
      </c>
      <c r="K875" s="5">
        <f>SUMIFS(Derived_Metrics[Revenue],Derived_Metrics[Product ID],Derived_Metrics[[#This Row],[Product ID]])</f>
        <v>522.50400000000002</v>
      </c>
      <c r="L875" s="5">
        <f>SUMIFS(Derived_Metrics[Profit],Derived_Metrics[Product ID],Derived_Metrics[[#This Row],[Product ID]])</f>
        <v>10.110600000000002</v>
      </c>
      <c r="M875" s="5" t="str">
        <f>IF(AND(Derived_Metrics[[#This Row],[Product Revenue]]&gt;AVERAGE(Derived_Metrics[Product Revenue]),Derived_Metrics[[#This Row],[Product Profit]]&lt;0),"high sales Low Profit","Normal")</f>
        <v>Normal</v>
      </c>
      <c r="N875">
        <v>14.76</v>
      </c>
      <c r="O875">
        <v>2</v>
      </c>
      <c r="P875">
        <v>0</v>
      </c>
      <c r="Q875">
        <v>4.2804000000000002</v>
      </c>
      <c r="R875">
        <f>Derived_Metrics[[#This Row],[Selling Price]]*Derived_Metrics[[#This Row],[Quantity]]</f>
        <v>29.52</v>
      </c>
      <c r="S875" s="2">
        <f>IF(Derived_Metrics[[#This Row],[Revenue]]=0,0,Derived_Metrics[[#This Row],[Profit]]/Derived_Metrics[[#This Row],[Revenue]])</f>
        <v>0.14500000000000002</v>
      </c>
      <c r="T875" t="str">
        <f>IF(Derived_Metrics[[#This Row],[Profit]]&lt;0, "Loss","Profit")</f>
        <v>Profit</v>
      </c>
      <c r="U875" s="5">
        <f>Derived_Metrics[[#This Row],[Selling Price]]*Derived_Metrics[[#This Row],[Quantity]]*Derived_Metrics[[#This Row],[Discount]]</f>
        <v>0</v>
      </c>
      <c r="V875" t="str">
        <f>IF(Derived_Metrics[[#This Row],[Discount]]&gt;0,"Discount Applied","No Discount")</f>
        <v>No Discount</v>
      </c>
      <c r="W875" t="str">
        <f>IF(Derived_Metrics[[#This Row],[Discount]]&gt;0.3,"High Discount","Low Discount")</f>
        <v>Low Discount</v>
      </c>
      <c r="X875" s="13">
        <f>SUMIFS(Derived_Metrics[Customer_Revenue_Share],Derived_Metrics[Customee_ Revenue _Rank],"&lt;="&amp;Derived_Metrics[[#This Row],[Customee_ Revenue _Rank]])</f>
        <v>0.49185067260643289</v>
      </c>
      <c r="Y875" t="str">
        <f>IF(Derived_Metrics[[#This Row],[Cumulative_Revenue_%]]&lt;=0.8,"Top 80% Revenue","Remaining 20% Revenue")</f>
        <v>Top 80% Revenue</v>
      </c>
    </row>
    <row r="876" spans="1:25" x14ac:dyDescent="0.25">
      <c r="A876" t="s">
        <v>3249</v>
      </c>
      <c r="B876" s="1">
        <v>41943</v>
      </c>
      <c r="C876" t="s">
        <v>1944</v>
      </c>
      <c r="D876" s="4">
        <f>SUMIFS(Derived_Metrics[Revenue],Derived_Metrics[Customer ID],Derived_Metrics[[#This Row],[Customer ID]])</f>
        <v>13282.116</v>
      </c>
      <c r="E876" s="4">
        <f>SUMIFS(Derived_Metrics[Profit],Derived_Metrics[Customer ID],Derived_Metrics[[#This Row],[Customer ID]])</f>
        <v>738.83879999999999</v>
      </c>
      <c r="F876" s="5">
        <f>_xlfn.PERCENTRANK.INC(Derived_Metrics[Customer Revenue],Derived_Metrics[[#This Row],[Customer Revenue]])</f>
        <v>0.85</v>
      </c>
      <c r="G876" s="5" t="str" cm="1">
        <f t="array" ref="G876">_xlfn.IFS(Derived_Metrics[[#This Row],[Customer Revenue Percentile]]&gt;=0.8,"High Value",Derived_Metrics[[#This Row],[Customer Revenue Percentile]]&gt;=0.4,"Medium Value",TRUE,"Low Value")</f>
        <v>High Value</v>
      </c>
      <c r="H876" s="12">
        <f>_xlfn.RANK.EQ(Derived_Metrics[[#This Row],[Customer Revenue]],Derived_Metrics[Customer Revenue],0)</f>
        <v>310</v>
      </c>
      <c r="I876" s="15">
        <f>Derived_Metrics[[#This Row],[Customer Revenue]]/SUM(Derived_Metrics[Customer Revenue])</f>
        <v>8.5255350170432081E-4</v>
      </c>
      <c r="J876" t="s">
        <v>460</v>
      </c>
      <c r="K876" s="5">
        <f>SUMIFS(Derived_Metrics[Revenue],Derived_Metrics[Product ID],Derived_Metrics[[#This Row],[Product ID]])</f>
        <v>1850.6379999999999</v>
      </c>
      <c r="L876" s="5">
        <f>SUMIFS(Derived_Metrics[Profit],Derived_Metrics[Product ID],Derived_Metrics[[#This Row],[Product ID]])</f>
        <v>88.350000000000009</v>
      </c>
      <c r="M876" s="5" t="str">
        <f>IF(AND(Derived_Metrics[[#This Row],[Product Revenue]]&gt;AVERAGE(Derived_Metrics[Product Revenue]),Derived_Metrics[[#This Row],[Product Profit]]&lt;0),"high sales Low Profit","Normal")</f>
        <v>Normal</v>
      </c>
      <c r="N876">
        <v>17.670000000000002</v>
      </c>
      <c r="O876">
        <v>3</v>
      </c>
      <c r="P876">
        <v>0</v>
      </c>
      <c r="Q876">
        <v>7.7747999999999999</v>
      </c>
      <c r="R876">
        <f>Derived_Metrics[[#This Row],[Selling Price]]*Derived_Metrics[[#This Row],[Quantity]]</f>
        <v>53.010000000000005</v>
      </c>
      <c r="S876" s="2">
        <f>IF(Derived_Metrics[[#This Row],[Revenue]]=0,0,Derived_Metrics[[#This Row],[Profit]]/Derived_Metrics[[#This Row],[Revenue]])</f>
        <v>0.14666666666666664</v>
      </c>
      <c r="T876" t="str">
        <f>IF(Derived_Metrics[[#This Row],[Profit]]&lt;0, "Loss","Profit")</f>
        <v>Profit</v>
      </c>
      <c r="U876" s="5">
        <f>Derived_Metrics[[#This Row],[Selling Price]]*Derived_Metrics[[#This Row],[Quantity]]*Derived_Metrics[[#This Row],[Discount]]</f>
        <v>0</v>
      </c>
      <c r="V876" t="str">
        <f>IF(Derived_Metrics[[#This Row],[Discount]]&gt;0,"Discount Applied","No Discount")</f>
        <v>No Discount</v>
      </c>
      <c r="W876" t="str">
        <f>IF(Derived_Metrics[[#This Row],[Discount]]&gt;0.3,"High Discount","Low Discount")</f>
        <v>Low Discount</v>
      </c>
      <c r="X876" s="13">
        <f>SUMIFS(Derived_Metrics[Customer_Revenue_Share],Derived_Metrics[Customee_ Revenue _Rank],"&lt;="&amp;Derived_Metrics[[#This Row],[Customee_ Revenue _Rank]])</f>
        <v>0.49185067260643289</v>
      </c>
      <c r="Y876" t="str">
        <f>IF(Derived_Metrics[[#This Row],[Cumulative_Revenue_%]]&lt;=0.8,"Top 80% Revenue","Remaining 20% Revenue")</f>
        <v>Top 80% Revenue</v>
      </c>
    </row>
    <row r="877" spans="1:25" x14ac:dyDescent="0.25">
      <c r="A877" t="s">
        <v>3249</v>
      </c>
      <c r="B877" s="1">
        <v>41943</v>
      </c>
      <c r="C877" t="s">
        <v>1944</v>
      </c>
      <c r="D877" s="4">
        <f>SUMIFS(Derived_Metrics[Revenue],Derived_Metrics[Customer ID],Derived_Metrics[[#This Row],[Customer ID]])</f>
        <v>13282.116</v>
      </c>
      <c r="E877" s="4">
        <f>SUMIFS(Derived_Metrics[Profit],Derived_Metrics[Customer ID],Derived_Metrics[[#This Row],[Customer ID]])</f>
        <v>738.83879999999999</v>
      </c>
      <c r="F877" s="5">
        <f>_xlfn.PERCENTRANK.INC(Derived_Metrics[Customer Revenue],Derived_Metrics[[#This Row],[Customer Revenue]])</f>
        <v>0.85</v>
      </c>
      <c r="G877" s="5" t="str" cm="1">
        <f t="array" ref="G877">_xlfn.IFS(Derived_Metrics[[#This Row],[Customer Revenue Percentile]]&gt;=0.8,"High Value",Derived_Metrics[[#This Row],[Customer Revenue Percentile]]&gt;=0.4,"Medium Value",TRUE,"Low Value")</f>
        <v>High Value</v>
      </c>
      <c r="H877" s="12">
        <f>_xlfn.RANK.EQ(Derived_Metrics[[#This Row],[Customer Revenue]],Derived_Metrics[Customer Revenue],0)</f>
        <v>310</v>
      </c>
      <c r="I877" s="15">
        <f>Derived_Metrics[[#This Row],[Customer Revenue]]/SUM(Derived_Metrics[Customer Revenue])</f>
        <v>8.5255350170432081E-4</v>
      </c>
      <c r="J877" t="s">
        <v>2696</v>
      </c>
      <c r="K877" s="5">
        <f>SUMIFS(Derived_Metrics[Revenue],Derived_Metrics[Product ID],Derived_Metrics[[#This Row],[Product ID]])</f>
        <v>45258.18</v>
      </c>
      <c r="L877" s="5">
        <f>SUMIFS(Derived_Metrics[Profit],Derived_Metrics[Product ID],Derived_Metrics[[#This Row],[Product ID]])</f>
        <v>1540.704</v>
      </c>
      <c r="M877" s="5" t="str">
        <f>IF(AND(Derived_Metrics[[#This Row],[Product Revenue]]&gt;AVERAGE(Derived_Metrics[Product Revenue]),Derived_Metrics[[#This Row],[Product Profit]]&lt;0),"high sales Low Profit","Normal")</f>
        <v>Normal</v>
      </c>
      <c r="N877">
        <v>1604.9</v>
      </c>
      <c r="O877">
        <v>5</v>
      </c>
      <c r="P877">
        <v>0</v>
      </c>
      <c r="Q877">
        <v>481.47</v>
      </c>
      <c r="R877">
        <f>Derived_Metrics[[#This Row],[Selling Price]]*Derived_Metrics[[#This Row],[Quantity]]</f>
        <v>8024.5</v>
      </c>
      <c r="S877" s="2">
        <f>IF(Derived_Metrics[[#This Row],[Revenue]]=0,0,Derived_Metrics[[#This Row],[Profit]]/Derived_Metrics[[#This Row],[Revenue]])</f>
        <v>6.0000000000000005E-2</v>
      </c>
      <c r="T877" t="str">
        <f>IF(Derived_Metrics[[#This Row],[Profit]]&lt;0, "Loss","Profit")</f>
        <v>Profit</v>
      </c>
      <c r="U877" s="5">
        <f>Derived_Metrics[[#This Row],[Selling Price]]*Derived_Metrics[[#This Row],[Quantity]]*Derived_Metrics[[#This Row],[Discount]]</f>
        <v>0</v>
      </c>
      <c r="V877" t="str">
        <f>IF(Derived_Metrics[[#This Row],[Discount]]&gt;0,"Discount Applied","No Discount")</f>
        <v>No Discount</v>
      </c>
      <c r="W877" t="str">
        <f>IF(Derived_Metrics[[#This Row],[Discount]]&gt;0.3,"High Discount","Low Discount")</f>
        <v>Low Discount</v>
      </c>
      <c r="X877" s="13">
        <f>SUMIFS(Derived_Metrics[Customer_Revenue_Share],Derived_Metrics[Customee_ Revenue _Rank],"&lt;="&amp;Derived_Metrics[[#This Row],[Customee_ Revenue _Rank]])</f>
        <v>0.49185067260643289</v>
      </c>
      <c r="Y877" t="str">
        <f>IF(Derived_Metrics[[#This Row],[Cumulative_Revenue_%]]&lt;=0.8,"Top 80% Revenue","Remaining 20% Revenue")</f>
        <v>Top 80% Revenue</v>
      </c>
    </row>
    <row r="878" spans="1:25" x14ac:dyDescent="0.25">
      <c r="A878" t="s">
        <v>3249</v>
      </c>
      <c r="B878" s="1">
        <v>41943</v>
      </c>
      <c r="C878" t="s">
        <v>1944</v>
      </c>
      <c r="D878" s="4">
        <f>SUMIFS(Derived_Metrics[Revenue],Derived_Metrics[Customer ID],Derived_Metrics[[#This Row],[Customer ID]])</f>
        <v>13282.116</v>
      </c>
      <c r="E878" s="4">
        <f>SUMIFS(Derived_Metrics[Profit],Derived_Metrics[Customer ID],Derived_Metrics[[#This Row],[Customer ID]])</f>
        <v>738.83879999999999</v>
      </c>
      <c r="F878" s="5">
        <f>_xlfn.PERCENTRANK.INC(Derived_Metrics[Customer Revenue],Derived_Metrics[[#This Row],[Customer Revenue]])</f>
        <v>0.85</v>
      </c>
      <c r="G878" s="5" t="str" cm="1">
        <f t="array" ref="G878">_xlfn.IFS(Derived_Metrics[[#This Row],[Customer Revenue Percentile]]&gt;=0.8,"High Value",Derived_Metrics[[#This Row],[Customer Revenue Percentile]]&gt;=0.4,"Medium Value",TRUE,"Low Value")</f>
        <v>High Value</v>
      </c>
      <c r="H878" s="12">
        <f>_xlfn.RANK.EQ(Derived_Metrics[[#This Row],[Customer Revenue]],Derived_Metrics[Customer Revenue],0)</f>
        <v>310</v>
      </c>
      <c r="I878" s="15">
        <f>Derived_Metrics[[#This Row],[Customer Revenue]]/SUM(Derived_Metrics[Customer Revenue])</f>
        <v>8.5255350170432081E-4</v>
      </c>
      <c r="J878" t="s">
        <v>2044</v>
      </c>
      <c r="K878" s="5">
        <f>SUMIFS(Derived_Metrics[Revenue],Derived_Metrics[Product ID],Derived_Metrics[[#This Row],[Product ID]])</f>
        <v>10248.227999999999</v>
      </c>
      <c r="L878" s="5">
        <f>SUMIFS(Derived_Metrics[Profit],Derived_Metrics[Product ID],Derived_Metrics[[#This Row],[Product ID]])</f>
        <v>-611.58780000000002</v>
      </c>
      <c r="M878" s="5" t="str">
        <f>IF(AND(Derived_Metrics[[#This Row],[Product Revenue]]&gt;AVERAGE(Derived_Metrics[Product Revenue]),Derived_Metrics[[#This Row],[Product Profit]]&lt;0),"high sales Low Profit","Normal")</f>
        <v>Normal</v>
      </c>
      <c r="N878">
        <v>385.68599999999998</v>
      </c>
      <c r="O878">
        <v>1</v>
      </c>
      <c r="P878">
        <v>0.3</v>
      </c>
      <c r="Q878">
        <v>-60.607799999999997</v>
      </c>
      <c r="R878">
        <f>Derived_Metrics[[#This Row],[Selling Price]]*Derived_Metrics[[#This Row],[Quantity]]</f>
        <v>385.68599999999998</v>
      </c>
      <c r="S878" s="2">
        <f>IF(Derived_Metrics[[#This Row],[Revenue]]=0,0,Derived_Metrics[[#This Row],[Profit]]/Derived_Metrics[[#This Row],[Revenue]])</f>
        <v>-0.15714285714285714</v>
      </c>
      <c r="T878" t="str">
        <f>IF(Derived_Metrics[[#This Row],[Profit]]&lt;0, "Loss","Profit")</f>
        <v>Loss</v>
      </c>
      <c r="U878" s="5">
        <f>Derived_Metrics[[#This Row],[Selling Price]]*Derived_Metrics[[#This Row],[Quantity]]*Derived_Metrics[[#This Row],[Discount]]</f>
        <v>115.70579999999998</v>
      </c>
      <c r="V878" t="str">
        <f>IF(Derived_Metrics[[#This Row],[Discount]]&gt;0,"Discount Applied","No Discount")</f>
        <v>Discount Applied</v>
      </c>
      <c r="W878" t="str">
        <f>IF(Derived_Metrics[[#This Row],[Discount]]&gt;0.3,"High Discount","Low Discount")</f>
        <v>Low Discount</v>
      </c>
      <c r="X878" s="13">
        <f>SUMIFS(Derived_Metrics[Customer_Revenue_Share],Derived_Metrics[Customee_ Revenue _Rank],"&lt;="&amp;Derived_Metrics[[#This Row],[Customee_ Revenue _Rank]])</f>
        <v>0.49185067260643289</v>
      </c>
      <c r="Y878" t="str">
        <f>IF(Derived_Metrics[[#This Row],[Cumulative_Revenue_%]]&lt;=0.8,"Top 80% Revenue","Remaining 20% Revenue")</f>
        <v>Top 80% Revenue</v>
      </c>
    </row>
    <row r="879" spans="1:25" x14ac:dyDescent="0.25">
      <c r="A879" t="s">
        <v>3251</v>
      </c>
      <c r="B879" s="1">
        <v>42739</v>
      </c>
      <c r="C879" t="s">
        <v>3252</v>
      </c>
      <c r="D879" s="4">
        <f>SUMIFS(Derived_Metrics[Revenue],Derived_Metrics[Customer ID],Derived_Metrics[[#This Row],[Customer ID]])</f>
        <v>10364.432000000001</v>
      </c>
      <c r="E879" s="4">
        <f>SUMIFS(Derived_Metrics[Profit],Derived_Metrics[Customer ID],Derived_Metrics[[#This Row],[Customer ID]])</f>
        <v>230.24560000000002</v>
      </c>
      <c r="F879" s="5">
        <f>_xlfn.PERCENTRANK.INC(Derived_Metrics[Customer Revenue],Derived_Metrics[[#This Row],[Customer Revenue]])</f>
        <v>0.76600000000000001</v>
      </c>
      <c r="G879" s="5" t="str" cm="1">
        <f t="array" ref="G879">_xlfn.IFS(Derived_Metrics[[#This Row],[Customer Revenue Percentile]]&gt;=0.8,"High Value",Derived_Metrics[[#This Row],[Customer Revenue Percentile]]&gt;=0.4,"Medium Value",TRUE,"Low Value")</f>
        <v>Medium Value</v>
      </c>
      <c r="H879" s="12">
        <f>_xlfn.RANK.EQ(Derived_Metrics[[#This Row],[Customer Revenue]],Derived_Metrics[Customer Revenue],0)</f>
        <v>496</v>
      </c>
      <c r="I879" s="15">
        <f>Derived_Metrics[[#This Row],[Customer Revenue]]/SUM(Derived_Metrics[Customer Revenue])</f>
        <v>6.6527297267817245E-4</v>
      </c>
      <c r="J879" t="s">
        <v>3254</v>
      </c>
      <c r="K879" s="5">
        <f>SUMIFS(Derived_Metrics[Revenue],Derived_Metrics[Product ID],Derived_Metrics[[#This Row],[Product ID]])</f>
        <v>4897.62</v>
      </c>
      <c r="L879" s="5">
        <f>SUMIFS(Derived_Metrics[Profit],Derived_Metrics[Product ID],Derived_Metrics[[#This Row],[Product ID]])</f>
        <v>106.47</v>
      </c>
      <c r="M879" s="5" t="str">
        <f>IF(AND(Derived_Metrics[[#This Row],[Product Revenue]]&gt;AVERAGE(Derived_Metrics[Product Revenue]),Derived_Metrics[[#This Row],[Product Profit]]&lt;0),"high sales Low Profit","Normal")</f>
        <v>Normal</v>
      </c>
      <c r="N879">
        <v>482.66399999999999</v>
      </c>
      <c r="O879">
        <v>8</v>
      </c>
      <c r="P879">
        <v>0.15</v>
      </c>
      <c r="Q879">
        <v>85.176000000000002</v>
      </c>
      <c r="R879">
        <f>Derived_Metrics[[#This Row],[Selling Price]]*Derived_Metrics[[#This Row],[Quantity]]</f>
        <v>3861.3119999999999</v>
      </c>
      <c r="S879" s="2">
        <f>IF(Derived_Metrics[[#This Row],[Revenue]]=0,0,Derived_Metrics[[#This Row],[Profit]]/Derived_Metrics[[#This Row],[Revenue]])</f>
        <v>2.2058823529411766E-2</v>
      </c>
      <c r="T879" t="str">
        <f>IF(Derived_Metrics[[#This Row],[Profit]]&lt;0, "Loss","Profit")</f>
        <v>Profit</v>
      </c>
      <c r="U879" s="5">
        <f>Derived_Metrics[[#This Row],[Selling Price]]*Derived_Metrics[[#This Row],[Quantity]]*Derived_Metrics[[#This Row],[Discount]]</f>
        <v>579.19679999999994</v>
      </c>
      <c r="V879" t="str">
        <f>IF(Derived_Metrics[[#This Row],[Discount]]&gt;0,"Discount Applied","No Discount")</f>
        <v>Discount Applied</v>
      </c>
      <c r="W879" t="str">
        <f>IF(Derived_Metrics[[#This Row],[Discount]]&gt;0.3,"High Discount","Low Discount")</f>
        <v>Low Discount</v>
      </c>
      <c r="X879" s="13">
        <f>SUMIFS(Derived_Metrics[Customer_Revenue_Share],Derived_Metrics[Customee_ Revenue _Rank],"&lt;="&amp;Derived_Metrics[[#This Row],[Customee_ Revenue _Rank]])</f>
        <v>0.62507109733760235</v>
      </c>
      <c r="Y879" t="str">
        <f>IF(Derived_Metrics[[#This Row],[Cumulative_Revenue_%]]&lt;=0.8,"Top 80% Revenue","Remaining 20% Revenue")</f>
        <v>Top 80% Revenue</v>
      </c>
    </row>
    <row r="880" spans="1:25" x14ac:dyDescent="0.25">
      <c r="A880" t="s">
        <v>3256</v>
      </c>
      <c r="B880" s="1">
        <v>43045</v>
      </c>
      <c r="C880" t="s">
        <v>2390</v>
      </c>
      <c r="D880" s="4">
        <f>SUMIFS(Derived_Metrics[Revenue],Derived_Metrics[Customer ID],Derived_Metrics[[#This Row],[Customer ID]])</f>
        <v>5703.3539999999994</v>
      </c>
      <c r="E880" s="4">
        <f>SUMIFS(Derived_Metrics[Profit],Derived_Metrics[Customer ID],Derived_Metrics[[#This Row],[Customer ID]])</f>
        <v>283.30529999999999</v>
      </c>
      <c r="F880" s="5">
        <f>_xlfn.PERCENTRANK.INC(Derived_Metrics[Customer Revenue],Derived_Metrics[[#This Row],[Customer Revenue]])</f>
        <v>0.58599999999999997</v>
      </c>
      <c r="G880" s="5" t="str" cm="1">
        <f t="array" ref="G880">_xlfn.IFS(Derived_Metrics[[#This Row],[Customer Revenue Percentile]]&gt;=0.8,"High Value",Derived_Metrics[[#This Row],[Customer Revenue Percentile]]&gt;=0.4,"Medium Value",TRUE,"Low Value")</f>
        <v>Medium Value</v>
      </c>
      <c r="H880" s="12">
        <f>_xlfn.RANK.EQ(Derived_Metrics[[#This Row],[Customer Revenue]],Derived_Metrics[Customer Revenue],0)</f>
        <v>875</v>
      </c>
      <c r="I880" s="15">
        <f>Derived_Metrics[[#This Row],[Customer Revenue]]/SUM(Derived_Metrics[Customer Revenue])</f>
        <v>3.660873330845284E-4</v>
      </c>
      <c r="J880" t="s">
        <v>992</v>
      </c>
      <c r="K880" s="5">
        <f>SUMIFS(Derived_Metrics[Revenue],Derived_Metrics[Product ID],Derived_Metrics[[#This Row],[Product ID]])</f>
        <v>6683.1930000000002</v>
      </c>
      <c r="L880" s="5">
        <f>SUMIFS(Derived_Metrics[Profit],Derived_Metrics[Product ID],Derived_Metrics[[#This Row],[Product ID]])</f>
        <v>147.0942</v>
      </c>
      <c r="M880" s="5" t="str">
        <f>IF(AND(Derived_Metrics[[#This Row],[Product Revenue]]&gt;AVERAGE(Derived_Metrics[Product Revenue]),Derived_Metrics[[#This Row],[Product Profit]]&lt;0),"high sales Low Profit","Normal")</f>
        <v>Normal</v>
      </c>
      <c r="N880">
        <v>174.42</v>
      </c>
      <c r="O880">
        <v>3</v>
      </c>
      <c r="P880">
        <v>0</v>
      </c>
      <c r="Q880">
        <v>41.860799999999998</v>
      </c>
      <c r="R880">
        <f>Derived_Metrics[[#This Row],[Selling Price]]*Derived_Metrics[[#This Row],[Quantity]]</f>
        <v>523.26</v>
      </c>
      <c r="S880" s="2">
        <f>IF(Derived_Metrics[[#This Row],[Revenue]]=0,0,Derived_Metrics[[#This Row],[Profit]]/Derived_Metrics[[#This Row],[Revenue]])</f>
        <v>0.08</v>
      </c>
      <c r="T880" t="str">
        <f>IF(Derived_Metrics[[#This Row],[Profit]]&lt;0, "Loss","Profit")</f>
        <v>Profit</v>
      </c>
      <c r="U880" s="5">
        <f>Derived_Metrics[[#This Row],[Selling Price]]*Derived_Metrics[[#This Row],[Quantity]]*Derived_Metrics[[#This Row],[Discount]]</f>
        <v>0</v>
      </c>
      <c r="V880" t="str">
        <f>IF(Derived_Metrics[[#This Row],[Discount]]&gt;0,"Discount Applied","No Discount")</f>
        <v>No Discount</v>
      </c>
      <c r="W880" t="str">
        <f>IF(Derived_Metrics[[#This Row],[Discount]]&gt;0.3,"High Discount","Low Discount")</f>
        <v>Low Discount</v>
      </c>
      <c r="X880" s="13">
        <f>SUMIFS(Derived_Metrics[Customer_Revenue_Share],Derived_Metrics[Customee_ Revenue _Rank],"&lt;="&amp;Derived_Metrics[[#This Row],[Customee_ Revenue _Rank]])</f>
        <v>0.81823220593006574</v>
      </c>
      <c r="Y880" t="str">
        <f>IF(Derived_Metrics[[#This Row],[Cumulative_Revenue_%]]&lt;=0.8,"Top 80% Revenue","Remaining 20% Revenue")</f>
        <v>Remaining 20% Revenue</v>
      </c>
    </row>
    <row r="881" spans="1:25" x14ac:dyDescent="0.25">
      <c r="A881" t="s">
        <v>3257</v>
      </c>
      <c r="B881" s="1">
        <v>41986</v>
      </c>
      <c r="C881" t="s">
        <v>701</v>
      </c>
      <c r="D881" s="4">
        <f>SUMIFS(Derived_Metrics[Revenue],Derived_Metrics[Customer ID],Derived_Metrics[[#This Row],[Customer ID]])</f>
        <v>28786.18</v>
      </c>
      <c r="E881" s="4">
        <f>SUMIFS(Derived_Metrics[Profit],Derived_Metrics[Customer ID],Derived_Metrics[[#This Row],[Customer ID]])</f>
        <v>568.36979999999994</v>
      </c>
      <c r="F881" s="5">
        <f>_xlfn.PERCENTRANK.INC(Derived_Metrics[Customer Revenue],Derived_Metrics[[#This Row],[Customer Revenue]])</f>
        <v>0.96399999999999997</v>
      </c>
      <c r="G881" s="5" t="str" cm="1">
        <f t="array" ref="G881">_xlfn.IFS(Derived_Metrics[[#This Row],[Customer Revenue Percentile]]&gt;=0.8,"High Value",Derived_Metrics[[#This Row],[Customer Revenue Percentile]]&gt;=0.4,"Medium Value",TRUE,"Low Value")</f>
        <v>High Value</v>
      </c>
      <c r="H881" s="12">
        <f>_xlfn.RANK.EQ(Derived_Metrics[[#This Row],[Customer Revenue]],Derived_Metrics[Customer Revenue],0)</f>
        <v>75</v>
      </c>
      <c r="I881" s="15">
        <f>Derived_Metrics[[#This Row],[Customer Revenue]]/SUM(Derived_Metrics[Customer Revenue])</f>
        <v>1.8477295755955515E-3</v>
      </c>
      <c r="J881" t="s">
        <v>3259</v>
      </c>
      <c r="K881" s="5">
        <f>SUMIFS(Derived_Metrics[Revenue],Derived_Metrics[Product ID],Derived_Metrics[[#This Row],[Product ID]])</f>
        <v>7900.4759999999997</v>
      </c>
      <c r="L881" s="5">
        <f>SUMIFS(Derived_Metrics[Profit],Derived_Metrics[Product ID],Derived_Metrics[[#This Row],[Product ID]])</f>
        <v>147.93719999999999</v>
      </c>
      <c r="M881" s="5" t="str">
        <f>IF(AND(Derived_Metrics[[#This Row],[Product Revenue]]&gt;AVERAGE(Derived_Metrics[Product Revenue]),Derived_Metrics[[#This Row],[Product Profit]]&lt;0),"high sales Low Profit","Normal")</f>
        <v>Normal</v>
      </c>
      <c r="N881">
        <v>94.427999999999997</v>
      </c>
      <c r="O881">
        <v>3</v>
      </c>
      <c r="P881">
        <v>0.6</v>
      </c>
      <c r="Q881">
        <v>-42.492600000000003</v>
      </c>
      <c r="R881">
        <f>Derived_Metrics[[#This Row],[Selling Price]]*Derived_Metrics[[#This Row],[Quantity]]</f>
        <v>283.28399999999999</v>
      </c>
      <c r="S881" s="2">
        <f>IF(Derived_Metrics[[#This Row],[Revenue]]=0,0,Derived_Metrics[[#This Row],[Profit]]/Derived_Metrics[[#This Row],[Revenue]])</f>
        <v>-0.15000000000000002</v>
      </c>
      <c r="T881" t="str">
        <f>IF(Derived_Metrics[[#This Row],[Profit]]&lt;0, "Loss","Profit")</f>
        <v>Loss</v>
      </c>
      <c r="U881" s="5">
        <f>Derived_Metrics[[#This Row],[Selling Price]]*Derived_Metrics[[#This Row],[Quantity]]*Derived_Metrics[[#This Row],[Discount]]</f>
        <v>169.97039999999998</v>
      </c>
      <c r="V881" t="str">
        <f>IF(Derived_Metrics[[#This Row],[Discount]]&gt;0,"Discount Applied","No Discount")</f>
        <v>Discount Applied</v>
      </c>
      <c r="W881" t="str">
        <f>IF(Derived_Metrics[[#This Row],[Discount]]&gt;0.3,"High Discount","Low Discount")</f>
        <v>High Discount</v>
      </c>
      <c r="X881" s="13">
        <f>SUMIFS(Derived_Metrics[Customer_Revenue_Share],Derived_Metrics[Customee_ Revenue _Rank],"&lt;="&amp;Derived_Metrics[[#This Row],[Customee_ Revenue _Rank]])</f>
        <v>0.19456671782891052</v>
      </c>
      <c r="Y881" t="str">
        <f>IF(Derived_Metrics[[#This Row],[Cumulative_Revenue_%]]&lt;=0.8,"Top 80% Revenue","Remaining 20% Revenue")</f>
        <v>Top 80% Revenue</v>
      </c>
    </row>
    <row r="882" spans="1:25" x14ac:dyDescent="0.25">
      <c r="A882" t="s">
        <v>3261</v>
      </c>
      <c r="B882" s="1">
        <v>42125</v>
      </c>
      <c r="C882" t="s">
        <v>3262</v>
      </c>
      <c r="D882" s="4">
        <f>SUMIFS(Derived_Metrics[Revenue],Derived_Metrics[Customer ID],Derived_Metrics[[#This Row],[Customer ID]])</f>
        <v>61.584000000000003</v>
      </c>
      <c r="E882" s="4">
        <f>SUMIFS(Derived_Metrics[Profit],Derived_Metrics[Customer ID],Derived_Metrics[[#This Row],[Customer ID]])</f>
        <v>-6.9282000000000004</v>
      </c>
      <c r="F882" s="5">
        <f>_xlfn.PERCENTRANK.INC(Derived_Metrics[Customer Revenue],Derived_Metrics[[#This Row],[Customer Revenue]])</f>
        <v>8.9999999999999993E-3</v>
      </c>
      <c r="G882" s="5" t="str" cm="1">
        <f t="array" ref="G882">_xlfn.IFS(Derived_Metrics[[#This Row],[Customer Revenue Percentile]]&gt;=0.8,"High Value",Derived_Metrics[[#This Row],[Customer Revenue Percentile]]&gt;=0.4,"Medium Value",TRUE,"Low Value")</f>
        <v>Low Value</v>
      </c>
      <c r="H882" s="12">
        <f>_xlfn.RANK.EQ(Derived_Metrics[[#This Row],[Customer Revenue]],Derived_Metrics[Customer Revenue],0)</f>
        <v>2100</v>
      </c>
      <c r="I882" s="15">
        <f>Derived_Metrics[[#This Row],[Customer Revenue]]/SUM(Derived_Metrics[Customer Revenue])</f>
        <v>3.9529586135943171E-6</v>
      </c>
      <c r="J882" t="s">
        <v>537</v>
      </c>
      <c r="K882" s="5">
        <f>SUMIFS(Derived_Metrics[Revenue],Derived_Metrics[Product ID],Derived_Metrics[[#This Row],[Product ID]])</f>
        <v>5804.2920000000004</v>
      </c>
      <c r="L882" s="5">
        <f>SUMIFS(Derived_Metrics[Profit],Derived_Metrics[Product ID],Derived_Metrics[[#This Row],[Product ID]])</f>
        <v>-216.31380000000004</v>
      </c>
      <c r="M882" s="5" t="str">
        <f>IF(AND(Derived_Metrics[[#This Row],[Product Revenue]]&gt;AVERAGE(Derived_Metrics[Product Revenue]),Derived_Metrics[[#This Row],[Product Profit]]&lt;0),"high sales Low Profit","Normal")</f>
        <v>Normal</v>
      </c>
      <c r="N882">
        <v>61.584000000000003</v>
      </c>
      <c r="O882">
        <v>1</v>
      </c>
      <c r="P882">
        <v>0.2</v>
      </c>
      <c r="Q882">
        <v>-6.9282000000000004</v>
      </c>
      <c r="R882">
        <f>Derived_Metrics[[#This Row],[Selling Price]]*Derived_Metrics[[#This Row],[Quantity]]</f>
        <v>61.584000000000003</v>
      </c>
      <c r="S882" s="2">
        <f>IF(Derived_Metrics[[#This Row],[Revenue]]=0,0,Derived_Metrics[[#This Row],[Profit]]/Derived_Metrics[[#This Row],[Revenue]])</f>
        <v>-0.1125</v>
      </c>
      <c r="T882" t="str">
        <f>IF(Derived_Metrics[[#This Row],[Profit]]&lt;0, "Loss","Profit")</f>
        <v>Loss</v>
      </c>
      <c r="U882" s="5">
        <f>Derived_Metrics[[#This Row],[Selling Price]]*Derived_Metrics[[#This Row],[Quantity]]*Derived_Metrics[[#This Row],[Discount]]</f>
        <v>12.316800000000001</v>
      </c>
      <c r="V882" t="str">
        <f>IF(Derived_Metrics[[#This Row],[Discount]]&gt;0,"Discount Applied","No Discount")</f>
        <v>Discount Applied</v>
      </c>
      <c r="W882" t="str">
        <f>IF(Derived_Metrics[[#This Row],[Discount]]&gt;0.3,"High Discount","Low Discount")</f>
        <v>Low Discount</v>
      </c>
      <c r="X882" s="13">
        <f>SUMIFS(Derived_Metrics[Customer_Revenue_Share],Derived_Metrics[Customee_ Revenue _Rank],"&lt;="&amp;Derived_Metrics[[#This Row],[Customee_ Revenue _Rank]])</f>
        <v>0.99995662362233584</v>
      </c>
      <c r="Y882" t="str">
        <f>IF(Derived_Metrics[[#This Row],[Cumulative_Revenue_%]]&lt;=0.8,"Top 80% Revenue","Remaining 20% Revenue")</f>
        <v>Remaining 20% Revenue</v>
      </c>
    </row>
    <row r="883" spans="1:25" x14ac:dyDescent="0.25">
      <c r="A883" t="s">
        <v>3264</v>
      </c>
      <c r="B883" s="1">
        <v>42862</v>
      </c>
      <c r="C883" t="s">
        <v>1295</v>
      </c>
      <c r="D883" s="4">
        <f>SUMIFS(Derived_Metrics[Revenue],Derived_Metrics[Customer ID],Derived_Metrics[[#This Row],[Customer ID]])</f>
        <v>7183.3320000000003</v>
      </c>
      <c r="E883" s="4">
        <f>SUMIFS(Derived_Metrics[Profit],Derived_Metrics[Customer ID],Derived_Metrics[[#This Row],[Customer ID]])</f>
        <v>-297.14939999999996</v>
      </c>
      <c r="F883" s="5">
        <f>_xlfn.PERCENTRANK.INC(Derived_Metrics[Customer Revenue],Derived_Metrics[[#This Row],[Customer Revenue]])</f>
        <v>0.65400000000000003</v>
      </c>
      <c r="G883" s="5" t="str" cm="1">
        <f t="array" ref="G883">_xlfn.IFS(Derived_Metrics[[#This Row],[Customer Revenue Percentile]]&gt;=0.8,"High Value",Derived_Metrics[[#This Row],[Customer Revenue Percentile]]&gt;=0.4,"Medium Value",TRUE,"Low Value")</f>
        <v>Medium Value</v>
      </c>
      <c r="H883" s="12">
        <f>_xlfn.RANK.EQ(Derived_Metrics[[#This Row],[Customer Revenue]],Derived_Metrics[Customer Revenue],0)</f>
        <v>731</v>
      </c>
      <c r="I883" s="15">
        <f>Derived_Metrics[[#This Row],[Customer Revenue]]/SUM(Derived_Metrics[Customer Revenue])</f>
        <v>4.6108427682040287E-4</v>
      </c>
      <c r="J883" t="s">
        <v>1071</v>
      </c>
      <c r="K883" s="5">
        <f>SUMIFS(Derived_Metrics[Revenue],Derived_Metrics[Product ID],Derived_Metrics[[#This Row],[Product ID]])</f>
        <v>8706.5120000000006</v>
      </c>
      <c r="L883" s="5">
        <f>SUMIFS(Derived_Metrics[Profit],Derived_Metrics[Product ID],Derived_Metrics[[#This Row],[Product ID]])</f>
        <v>-343.09560000000005</v>
      </c>
      <c r="M883" s="5" t="str">
        <f>IF(AND(Derived_Metrics[[#This Row],[Product Revenue]]&gt;AVERAGE(Derived_Metrics[Product Revenue]),Derived_Metrics[[#This Row],[Product Profit]]&lt;0),"high sales Low Profit","Normal")</f>
        <v>Normal</v>
      </c>
      <c r="N883">
        <v>332.02800000000002</v>
      </c>
      <c r="O883">
        <v>9</v>
      </c>
      <c r="P883">
        <v>0.6</v>
      </c>
      <c r="Q883">
        <v>-348.62939999999998</v>
      </c>
      <c r="R883">
        <f>Derived_Metrics[[#This Row],[Selling Price]]*Derived_Metrics[[#This Row],[Quantity]]</f>
        <v>2988.2520000000004</v>
      </c>
      <c r="S883" s="2">
        <f>IF(Derived_Metrics[[#This Row],[Revenue]]=0,0,Derived_Metrics[[#This Row],[Profit]]/Derived_Metrics[[#This Row],[Revenue]])</f>
        <v>-0.11666666666666664</v>
      </c>
      <c r="T883" t="str">
        <f>IF(Derived_Metrics[[#This Row],[Profit]]&lt;0, "Loss","Profit")</f>
        <v>Loss</v>
      </c>
      <c r="U883" s="5">
        <f>Derived_Metrics[[#This Row],[Selling Price]]*Derived_Metrics[[#This Row],[Quantity]]*Derived_Metrics[[#This Row],[Discount]]</f>
        <v>1792.9512000000002</v>
      </c>
      <c r="V883" t="str">
        <f>IF(Derived_Metrics[[#This Row],[Discount]]&gt;0,"Discount Applied","No Discount")</f>
        <v>Discount Applied</v>
      </c>
      <c r="W883" t="str">
        <f>IF(Derived_Metrics[[#This Row],[Discount]]&gt;0.3,"High Discount","Low Discount")</f>
        <v>High Discount</v>
      </c>
      <c r="X883" s="13">
        <f>SUMIFS(Derived_Metrics[Customer_Revenue_Share],Derived_Metrics[Customee_ Revenue _Rank],"&lt;="&amp;Derived_Metrics[[#This Row],[Customee_ Revenue _Rank]])</f>
        <v>0.7584559162422001</v>
      </c>
      <c r="Y883" t="str">
        <f>IF(Derived_Metrics[[#This Row],[Cumulative_Revenue_%]]&lt;=0.8,"Top 80% Revenue","Remaining 20% Revenue")</f>
        <v>Top 80% Revenue</v>
      </c>
    </row>
    <row r="884" spans="1:25" x14ac:dyDescent="0.25">
      <c r="A884" t="s">
        <v>3265</v>
      </c>
      <c r="B884" s="1">
        <v>43067</v>
      </c>
      <c r="C884" t="s">
        <v>230</v>
      </c>
      <c r="D884" s="4">
        <f>SUMIFS(Derived_Metrics[Revenue],Derived_Metrics[Customer ID],Derived_Metrics[[#This Row],[Customer ID]])</f>
        <v>6986.0120000000006</v>
      </c>
      <c r="E884" s="4">
        <f>SUMIFS(Derived_Metrics[Profit],Derived_Metrics[Customer ID],Derived_Metrics[[#This Row],[Customer ID]])</f>
        <v>176.42419999999998</v>
      </c>
      <c r="F884" s="5">
        <f>_xlfn.PERCENTRANK.INC(Derived_Metrics[Customer Revenue],Derived_Metrics[[#This Row],[Customer Revenue]])</f>
        <v>0.64300000000000002</v>
      </c>
      <c r="G884" s="5" t="str" cm="1">
        <f t="array" ref="G884">_xlfn.IFS(Derived_Metrics[[#This Row],[Customer Revenue Percentile]]&gt;=0.8,"High Value",Derived_Metrics[[#This Row],[Customer Revenue Percentile]]&gt;=0.4,"Medium Value",TRUE,"Low Value")</f>
        <v>Medium Value</v>
      </c>
      <c r="H884" s="12">
        <f>_xlfn.RANK.EQ(Derived_Metrics[[#This Row],[Customer Revenue]],Derived_Metrics[Customer Revenue],0)</f>
        <v>752</v>
      </c>
      <c r="I884" s="15">
        <f>Derived_Metrics[[#This Row],[Customer Revenue]]/SUM(Derived_Metrics[Customer Revenue])</f>
        <v>4.4841868521163392E-4</v>
      </c>
      <c r="J884" t="s">
        <v>336</v>
      </c>
      <c r="K884" s="5">
        <f>SUMIFS(Derived_Metrics[Revenue],Derived_Metrics[Product ID],Derived_Metrics[[#This Row],[Product ID]])</f>
        <v>19305.280000000002</v>
      </c>
      <c r="L884" s="5">
        <f>SUMIFS(Derived_Metrics[Profit],Derived_Metrics[Product ID],Derived_Metrics[[#This Row],[Product ID]])</f>
        <v>289.5791999999999</v>
      </c>
      <c r="M884" s="5" t="str">
        <f>IF(AND(Derived_Metrics[[#This Row],[Product Revenue]]&gt;AVERAGE(Derived_Metrics[Product Revenue]),Derived_Metrics[[#This Row],[Product Profit]]&lt;0),"high sales Low Profit","Normal")</f>
        <v>Normal</v>
      </c>
      <c r="N884">
        <v>1049.2</v>
      </c>
      <c r="O884">
        <v>5</v>
      </c>
      <c r="P884">
        <v>0</v>
      </c>
      <c r="Q884">
        <v>272.79199999999997</v>
      </c>
      <c r="R884">
        <f>Derived_Metrics[[#This Row],[Selling Price]]*Derived_Metrics[[#This Row],[Quantity]]</f>
        <v>5246</v>
      </c>
      <c r="S884" s="2">
        <f>IF(Derived_Metrics[[#This Row],[Revenue]]=0,0,Derived_Metrics[[#This Row],[Profit]]/Derived_Metrics[[#This Row],[Revenue]])</f>
        <v>5.1999999999999998E-2</v>
      </c>
      <c r="T884" t="str">
        <f>IF(Derived_Metrics[[#This Row],[Profit]]&lt;0, "Loss","Profit")</f>
        <v>Profit</v>
      </c>
      <c r="U884" s="5">
        <f>Derived_Metrics[[#This Row],[Selling Price]]*Derived_Metrics[[#This Row],[Quantity]]*Derived_Metrics[[#This Row],[Discount]]</f>
        <v>0</v>
      </c>
      <c r="V884" t="str">
        <f>IF(Derived_Metrics[[#This Row],[Discount]]&gt;0,"Discount Applied","No Discount")</f>
        <v>No Discount</v>
      </c>
      <c r="W884" t="str">
        <f>IF(Derived_Metrics[[#This Row],[Discount]]&gt;0.3,"High Discount","Low Discount")</f>
        <v>Low Discount</v>
      </c>
      <c r="X884" s="13">
        <f>SUMIFS(Derived_Metrics[Customer_Revenue_Share],Derived_Metrics[Customee_ Revenue _Rank],"&lt;="&amp;Derived_Metrics[[#This Row],[Customee_ Revenue _Rank]])</f>
        <v>0.76931242302884995</v>
      </c>
      <c r="Y884" t="str">
        <f>IF(Derived_Metrics[[#This Row],[Cumulative_Revenue_%]]&lt;=0.8,"Top 80% Revenue","Remaining 20% Revenue")</f>
        <v>Top 80% Revenue</v>
      </c>
    </row>
    <row r="885" spans="1:25" x14ac:dyDescent="0.25">
      <c r="A885" t="s">
        <v>3265</v>
      </c>
      <c r="B885" s="1">
        <v>43067</v>
      </c>
      <c r="C885" t="s">
        <v>230</v>
      </c>
      <c r="D885" s="4">
        <f>SUMIFS(Derived_Metrics[Revenue],Derived_Metrics[Customer ID],Derived_Metrics[[#This Row],[Customer ID]])</f>
        <v>6986.0120000000006</v>
      </c>
      <c r="E885" s="4">
        <f>SUMIFS(Derived_Metrics[Profit],Derived_Metrics[Customer ID],Derived_Metrics[[#This Row],[Customer ID]])</f>
        <v>176.42419999999998</v>
      </c>
      <c r="F885" s="5">
        <f>_xlfn.PERCENTRANK.INC(Derived_Metrics[Customer Revenue],Derived_Metrics[[#This Row],[Customer Revenue]])</f>
        <v>0.64300000000000002</v>
      </c>
      <c r="G885" s="5" t="str" cm="1">
        <f t="array" ref="G885">_xlfn.IFS(Derived_Metrics[[#This Row],[Customer Revenue Percentile]]&gt;=0.8,"High Value",Derived_Metrics[[#This Row],[Customer Revenue Percentile]]&gt;=0.4,"Medium Value",TRUE,"Low Value")</f>
        <v>Medium Value</v>
      </c>
      <c r="H885" s="12">
        <f>_xlfn.RANK.EQ(Derived_Metrics[[#This Row],[Customer Revenue]],Derived_Metrics[Customer Revenue],0)</f>
        <v>752</v>
      </c>
      <c r="I885" s="15">
        <f>Derived_Metrics[[#This Row],[Customer Revenue]]/SUM(Derived_Metrics[Customer Revenue])</f>
        <v>4.4841868521163392E-4</v>
      </c>
      <c r="J885" t="s">
        <v>1544</v>
      </c>
      <c r="K885" s="5">
        <f>SUMIFS(Derived_Metrics[Revenue],Derived_Metrics[Product ID],Derived_Metrics[[#This Row],[Product ID]])</f>
        <v>1453.568</v>
      </c>
      <c r="L885" s="5">
        <f>SUMIFS(Derived_Metrics[Profit],Derived_Metrics[Product ID],Derived_Metrics[[#This Row],[Product ID]])</f>
        <v>116.7148</v>
      </c>
      <c r="M885" s="5" t="str">
        <f>IF(AND(Derived_Metrics[[#This Row],[Product Revenue]]&gt;AVERAGE(Derived_Metrics[Product Revenue]),Derived_Metrics[[#This Row],[Product Profit]]&lt;0),"high sales Low Profit","Normal")</f>
        <v>Normal</v>
      </c>
      <c r="N885">
        <v>20.9</v>
      </c>
      <c r="O885">
        <v>5</v>
      </c>
      <c r="P885">
        <v>0</v>
      </c>
      <c r="Q885">
        <v>7.524</v>
      </c>
      <c r="R885">
        <f>Derived_Metrics[[#This Row],[Selling Price]]*Derived_Metrics[[#This Row],[Quantity]]</f>
        <v>104.5</v>
      </c>
      <c r="S885" s="2">
        <f>IF(Derived_Metrics[[#This Row],[Revenue]]=0,0,Derived_Metrics[[#This Row],[Profit]]/Derived_Metrics[[#This Row],[Revenue]])</f>
        <v>7.1999999999999995E-2</v>
      </c>
      <c r="T885" t="str">
        <f>IF(Derived_Metrics[[#This Row],[Profit]]&lt;0, "Loss","Profit")</f>
        <v>Profit</v>
      </c>
      <c r="U885" s="5">
        <f>Derived_Metrics[[#This Row],[Selling Price]]*Derived_Metrics[[#This Row],[Quantity]]*Derived_Metrics[[#This Row],[Discount]]</f>
        <v>0</v>
      </c>
      <c r="V885" t="str">
        <f>IF(Derived_Metrics[[#This Row],[Discount]]&gt;0,"Discount Applied","No Discount")</f>
        <v>No Discount</v>
      </c>
      <c r="W885" t="str">
        <f>IF(Derived_Metrics[[#This Row],[Discount]]&gt;0.3,"High Discount","Low Discount")</f>
        <v>Low Discount</v>
      </c>
      <c r="X885" s="13">
        <f>SUMIFS(Derived_Metrics[Customer_Revenue_Share],Derived_Metrics[Customee_ Revenue _Rank],"&lt;="&amp;Derived_Metrics[[#This Row],[Customee_ Revenue _Rank]])</f>
        <v>0.76931242302884995</v>
      </c>
      <c r="Y885" t="str">
        <f>IF(Derived_Metrics[[#This Row],[Cumulative_Revenue_%]]&lt;=0.8,"Top 80% Revenue","Remaining 20% Revenue")</f>
        <v>Top 80% Revenue</v>
      </c>
    </row>
    <row r="886" spans="1:25" x14ac:dyDescent="0.25">
      <c r="A886" t="s">
        <v>3267</v>
      </c>
      <c r="B886" s="1">
        <v>42381</v>
      </c>
      <c r="C886" t="s">
        <v>3268</v>
      </c>
      <c r="D886" s="4">
        <f>SUMIFS(Derived_Metrics[Revenue],Derived_Metrics[Customer ID],Derived_Metrics[[#This Row],[Customer ID]])</f>
        <v>3007.68</v>
      </c>
      <c r="E886" s="4">
        <f>SUMIFS(Derived_Metrics[Profit],Derived_Metrics[Customer ID],Derived_Metrics[[#This Row],[Customer ID]])</f>
        <v>150.38399999999999</v>
      </c>
      <c r="F886" s="5">
        <f>_xlfn.PERCENTRANK.INC(Derived_Metrics[Customer Revenue],Derived_Metrics[[#This Row],[Customer Revenue]])</f>
        <v>0.39300000000000002</v>
      </c>
      <c r="G886" s="5" t="str" cm="1">
        <f t="array" ref="G886">_xlfn.IFS(Derived_Metrics[[#This Row],[Customer Revenue Percentile]]&gt;=0.8,"High Value",Derived_Metrics[[#This Row],[Customer Revenue Percentile]]&gt;=0.4,"Medium Value",TRUE,"Low Value")</f>
        <v>Low Value</v>
      </c>
      <c r="H886" s="12">
        <f>_xlfn.RANK.EQ(Derived_Metrics[[#This Row],[Customer Revenue]],Derived_Metrics[Customer Revenue],0)</f>
        <v>1287</v>
      </c>
      <c r="I886" s="15">
        <f>Derived_Metrics[[#This Row],[Customer Revenue]]/SUM(Derived_Metrics[Customer Revenue])</f>
        <v>1.9305719932020255E-4</v>
      </c>
      <c r="J886" t="s">
        <v>703</v>
      </c>
      <c r="K886" s="5">
        <f>SUMIFS(Derived_Metrics[Revenue],Derived_Metrics[Product ID],Derived_Metrics[[#This Row],[Product ID]])</f>
        <v>33892.794000000002</v>
      </c>
      <c r="L886" s="5">
        <f>SUMIFS(Derived_Metrics[Profit],Derived_Metrics[Product ID],Derived_Metrics[[#This Row],[Product ID]])</f>
        <v>281.96999999999997</v>
      </c>
      <c r="M886" s="5" t="str">
        <f>IF(AND(Derived_Metrics[[#This Row],[Product Revenue]]&gt;AVERAGE(Derived_Metrics[Product Revenue]),Derived_Metrics[[#This Row],[Product Profit]]&lt;0),"high sales Low Profit","Normal")</f>
        <v>Normal</v>
      </c>
      <c r="N886">
        <v>751.92</v>
      </c>
      <c r="O886">
        <v>4</v>
      </c>
      <c r="P886">
        <v>0</v>
      </c>
      <c r="Q886">
        <v>150.38399999999999</v>
      </c>
      <c r="R886">
        <f>Derived_Metrics[[#This Row],[Selling Price]]*Derived_Metrics[[#This Row],[Quantity]]</f>
        <v>3007.68</v>
      </c>
      <c r="S886" s="2">
        <f>IF(Derived_Metrics[[#This Row],[Revenue]]=0,0,Derived_Metrics[[#This Row],[Profit]]/Derived_Metrics[[#This Row],[Revenue]])</f>
        <v>4.9999999999999996E-2</v>
      </c>
      <c r="T886" t="str">
        <f>IF(Derived_Metrics[[#This Row],[Profit]]&lt;0, "Loss","Profit")</f>
        <v>Profit</v>
      </c>
      <c r="U886" s="5">
        <f>Derived_Metrics[[#This Row],[Selling Price]]*Derived_Metrics[[#This Row],[Quantity]]*Derived_Metrics[[#This Row],[Discount]]</f>
        <v>0</v>
      </c>
      <c r="V886" t="str">
        <f>IF(Derived_Metrics[[#This Row],[Discount]]&gt;0,"Discount Applied","No Discount")</f>
        <v>No Discount</v>
      </c>
      <c r="W886" t="str">
        <f>IF(Derived_Metrics[[#This Row],[Discount]]&gt;0.3,"High Discount","Low Discount")</f>
        <v>Low Discount</v>
      </c>
      <c r="X886" s="13">
        <f>SUMIFS(Derived_Metrics[Customer_Revenue_Share],Derived_Metrics[Customee_ Revenue _Rank],"&lt;="&amp;Derived_Metrics[[#This Row],[Customee_ Revenue _Rank]])</f>
        <v>0.92827777081464202</v>
      </c>
      <c r="Y886" t="str">
        <f>IF(Derived_Metrics[[#This Row],[Cumulative_Revenue_%]]&lt;=0.8,"Top 80% Revenue","Remaining 20% Revenue")</f>
        <v>Remaining 20% Revenue</v>
      </c>
    </row>
    <row r="887" spans="1:25" x14ac:dyDescent="0.25">
      <c r="A887" t="s">
        <v>3270</v>
      </c>
      <c r="B887" s="1">
        <v>41901</v>
      </c>
      <c r="C887" t="s">
        <v>3271</v>
      </c>
      <c r="D887" s="4">
        <f>SUMIFS(Derived_Metrics[Revenue],Derived_Metrics[Customer ID],Derived_Metrics[[#This Row],[Customer ID]])</f>
        <v>6487.9709999999995</v>
      </c>
      <c r="E887" s="4">
        <f>SUMIFS(Derived_Metrics[Profit],Derived_Metrics[Customer ID],Derived_Metrics[[#This Row],[Customer ID]])</f>
        <v>208.25790000000001</v>
      </c>
      <c r="F887" s="5">
        <f>_xlfn.PERCENTRANK.INC(Derived_Metrics[Customer Revenue],Derived_Metrics[[#This Row],[Customer Revenue]])</f>
        <v>0.625</v>
      </c>
      <c r="G887" s="5" t="str" cm="1">
        <f t="array" ref="G887">_xlfn.IFS(Derived_Metrics[[#This Row],[Customer Revenue Percentile]]&gt;=0.8,"High Value",Derived_Metrics[[#This Row],[Customer Revenue Percentile]]&gt;=0.4,"Medium Value",TRUE,"Low Value")</f>
        <v>Medium Value</v>
      </c>
      <c r="H887" s="12">
        <f>_xlfn.RANK.EQ(Derived_Metrics[[#This Row],[Customer Revenue]],Derived_Metrics[Customer Revenue],0)</f>
        <v>793</v>
      </c>
      <c r="I887" s="15">
        <f>Derived_Metrics[[#This Row],[Customer Revenue]]/SUM(Derived_Metrics[Customer Revenue])</f>
        <v>4.1645039051052432E-4</v>
      </c>
      <c r="J887" t="s">
        <v>1816</v>
      </c>
      <c r="K887" s="5">
        <f>SUMIFS(Derived_Metrics[Revenue],Derived_Metrics[Product ID],Derived_Metrics[[#This Row],[Product ID]])</f>
        <v>36300.817999999992</v>
      </c>
      <c r="L887" s="5">
        <f>SUMIFS(Derived_Metrics[Profit],Derived_Metrics[Product ID],Derived_Metrics[[#This Row],[Product ID]])</f>
        <v>833.59519999999998</v>
      </c>
      <c r="M887" s="5" t="str">
        <f>IF(AND(Derived_Metrics[[#This Row],[Product Revenue]]&gt;AVERAGE(Derived_Metrics[Product Revenue]),Derived_Metrics[[#This Row],[Product Profit]]&lt;0),"high sales Low Profit","Normal")</f>
        <v>Normal</v>
      </c>
      <c r="N887">
        <v>887.10299999999995</v>
      </c>
      <c r="O887">
        <v>7</v>
      </c>
      <c r="P887">
        <v>0.1</v>
      </c>
      <c r="Q887">
        <v>177.42060000000001</v>
      </c>
      <c r="R887">
        <f>Derived_Metrics[[#This Row],[Selling Price]]*Derived_Metrics[[#This Row],[Quantity]]</f>
        <v>6209.7209999999995</v>
      </c>
      <c r="S887" s="2">
        <f>IF(Derived_Metrics[[#This Row],[Revenue]]=0,0,Derived_Metrics[[#This Row],[Profit]]/Derived_Metrics[[#This Row],[Revenue]])</f>
        <v>2.8571428571428574E-2</v>
      </c>
      <c r="T887" t="str">
        <f>IF(Derived_Metrics[[#This Row],[Profit]]&lt;0, "Loss","Profit")</f>
        <v>Profit</v>
      </c>
      <c r="U887" s="5">
        <f>Derived_Metrics[[#This Row],[Selling Price]]*Derived_Metrics[[#This Row],[Quantity]]*Derived_Metrics[[#This Row],[Discount]]</f>
        <v>620.97209999999995</v>
      </c>
      <c r="V887" t="str">
        <f>IF(Derived_Metrics[[#This Row],[Discount]]&gt;0,"Discount Applied","No Discount")</f>
        <v>Discount Applied</v>
      </c>
      <c r="W887" t="str">
        <f>IF(Derived_Metrics[[#This Row],[Discount]]&gt;0.3,"High Discount","Low Discount")</f>
        <v>Low Discount</v>
      </c>
      <c r="X887" s="13">
        <f>SUMIFS(Derived_Metrics[Customer_Revenue_Share],Derived_Metrics[Customee_ Revenue _Rank],"&lt;="&amp;Derived_Metrics[[#This Row],[Customee_ Revenue _Rank]])</f>
        <v>0.78612179182711495</v>
      </c>
      <c r="Y887" t="str">
        <f>IF(Derived_Metrics[[#This Row],[Cumulative_Revenue_%]]&lt;=0.8,"Top 80% Revenue","Remaining 20% Revenue")</f>
        <v>Top 80% Revenue</v>
      </c>
    </row>
    <row r="888" spans="1:25" x14ac:dyDescent="0.25">
      <c r="A888" t="s">
        <v>3273</v>
      </c>
      <c r="B888" s="1">
        <v>43021</v>
      </c>
      <c r="C888" t="s">
        <v>1692</v>
      </c>
      <c r="D888" s="4">
        <f>SUMIFS(Derived_Metrics[Revenue],Derived_Metrics[Customer ID],Derived_Metrics[[#This Row],[Customer ID]])</f>
        <v>13667.268</v>
      </c>
      <c r="E888" s="4">
        <f>SUMIFS(Derived_Metrics[Profit],Derived_Metrics[Customer ID],Derived_Metrics[[#This Row],[Customer ID]])</f>
        <v>-150.19200000000004</v>
      </c>
      <c r="F888" s="5">
        <f>_xlfn.PERCENTRANK.INC(Derived_Metrics[Customer Revenue],Derived_Metrics[[#This Row],[Customer Revenue]])</f>
        <v>0.85799999999999998</v>
      </c>
      <c r="G888" s="5" t="str" cm="1">
        <f t="array" ref="G888">_xlfn.IFS(Derived_Metrics[[#This Row],[Customer Revenue Percentile]]&gt;=0.8,"High Value",Derived_Metrics[[#This Row],[Customer Revenue Percentile]]&gt;=0.4,"Medium Value",TRUE,"Low Value")</f>
        <v>High Value</v>
      </c>
      <c r="H888" s="12">
        <f>_xlfn.RANK.EQ(Derived_Metrics[[#This Row],[Customer Revenue]],Derived_Metrics[Customer Revenue],0)</f>
        <v>297</v>
      </c>
      <c r="I888" s="15">
        <f>Derived_Metrics[[#This Row],[Customer Revenue]]/SUM(Derived_Metrics[Customer Revenue])</f>
        <v>8.7727566843501508E-4</v>
      </c>
      <c r="J888" t="s">
        <v>1038</v>
      </c>
      <c r="K888" s="5">
        <f>SUMIFS(Derived_Metrics[Revenue],Derived_Metrics[Product ID],Derived_Metrics[[#This Row],[Product ID]])</f>
        <v>263.64600000000002</v>
      </c>
      <c r="L888" s="5">
        <f>SUMIFS(Derived_Metrics[Profit],Derived_Metrics[Product ID],Derived_Metrics[[#This Row],[Product ID]])</f>
        <v>15.364800000000002</v>
      </c>
      <c r="M888" s="5" t="str">
        <f>IF(AND(Derived_Metrics[[#This Row],[Product Revenue]]&gt;AVERAGE(Derived_Metrics[Product Revenue]),Derived_Metrics[[#This Row],[Product Profit]]&lt;0),"high sales Low Profit","Normal")</f>
        <v>Normal</v>
      </c>
      <c r="N888">
        <v>10.476000000000001</v>
      </c>
      <c r="O888">
        <v>3</v>
      </c>
      <c r="P888">
        <v>0.6</v>
      </c>
      <c r="Q888">
        <v>-6.8094000000000001</v>
      </c>
      <c r="R888">
        <f>Derived_Metrics[[#This Row],[Selling Price]]*Derived_Metrics[[#This Row],[Quantity]]</f>
        <v>31.428000000000004</v>
      </c>
      <c r="S888" s="2">
        <f>IF(Derived_Metrics[[#This Row],[Revenue]]=0,0,Derived_Metrics[[#This Row],[Profit]]/Derived_Metrics[[#This Row],[Revenue]])</f>
        <v>-0.21666666666666665</v>
      </c>
      <c r="T888" t="str">
        <f>IF(Derived_Metrics[[#This Row],[Profit]]&lt;0, "Loss","Profit")</f>
        <v>Loss</v>
      </c>
      <c r="U888" s="5">
        <f>Derived_Metrics[[#This Row],[Selling Price]]*Derived_Metrics[[#This Row],[Quantity]]*Derived_Metrics[[#This Row],[Discount]]</f>
        <v>18.856800000000003</v>
      </c>
      <c r="V888" t="str">
        <f>IF(Derived_Metrics[[#This Row],[Discount]]&gt;0,"Discount Applied","No Discount")</f>
        <v>Discount Applied</v>
      </c>
      <c r="W888" t="str">
        <f>IF(Derived_Metrics[[#This Row],[Discount]]&gt;0.3,"High Discount","Low Discount")</f>
        <v>High Discount</v>
      </c>
      <c r="X888" s="13">
        <f>SUMIFS(Derived_Metrics[Customer_Revenue_Share],Derived_Metrics[Customee_ Revenue _Rank],"&lt;="&amp;Derived_Metrics[[#This Row],[Customee_ Revenue _Rank]])</f>
        <v>0.47721411955482895</v>
      </c>
      <c r="Y888" t="str">
        <f>IF(Derived_Metrics[[#This Row],[Cumulative_Revenue_%]]&lt;=0.8,"Top 80% Revenue","Remaining 20% Revenue")</f>
        <v>Top 80% Revenue</v>
      </c>
    </row>
    <row r="889" spans="1:25" x14ac:dyDescent="0.25">
      <c r="A889" t="s">
        <v>3274</v>
      </c>
      <c r="B889" s="1">
        <v>42443</v>
      </c>
      <c r="C889" t="s">
        <v>3117</v>
      </c>
      <c r="D889" s="4">
        <f>SUMIFS(Derived_Metrics[Revenue],Derived_Metrics[Customer ID],Derived_Metrics[[#This Row],[Customer ID]])</f>
        <v>413.20799999999997</v>
      </c>
      <c r="E889" s="4">
        <f>SUMIFS(Derived_Metrics[Profit],Derived_Metrics[Customer ID],Derived_Metrics[[#This Row],[Customer ID]])</f>
        <v>-18.897600000000001</v>
      </c>
      <c r="F889" s="5">
        <f>_xlfn.PERCENTRANK.INC(Derived_Metrics[Customer Revenue],Derived_Metrics[[#This Row],[Customer Revenue]])</f>
        <v>7.3999999999999996E-2</v>
      </c>
      <c r="G889" s="5" t="str" cm="1">
        <f t="array" ref="G889">_xlfn.IFS(Derived_Metrics[[#This Row],[Customer Revenue Percentile]]&gt;=0.8,"High Value",Derived_Metrics[[#This Row],[Customer Revenue Percentile]]&gt;=0.4,"Medium Value",TRUE,"Low Value")</f>
        <v>Low Value</v>
      </c>
      <c r="H889" s="12">
        <f>_xlfn.RANK.EQ(Derived_Metrics[[#This Row],[Customer Revenue]],Derived_Metrics[Customer Revenue],0)</f>
        <v>1963</v>
      </c>
      <c r="I889" s="15">
        <f>Derived_Metrics[[#This Row],[Customer Revenue]]/SUM(Derived_Metrics[Customer Revenue])</f>
        <v>2.6523027455281897E-5</v>
      </c>
      <c r="J889" t="s">
        <v>1201</v>
      </c>
      <c r="K889" s="5">
        <f>SUMIFS(Derived_Metrics[Revenue],Derived_Metrics[Product ID],Derived_Metrics[[#This Row],[Product ID]])</f>
        <v>30526.117999999999</v>
      </c>
      <c r="L889" s="5">
        <f>SUMIFS(Derived_Metrics[Profit],Derived_Metrics[Product ID],Derived_Metrics[[#This Row],[Product ID]])</f>
        <v>-474.74139999999994</v>
      </c>
      <c r="M889" s="5" t="str">
        <f>IF(AND(Derived_Metrics[[#This Row],[Product Revenue]]&gt;AVERAGE(Derived_Metrics[Product Revenue]),Derived_Metrics[[#This Row],[Product Profit]]&lt;0),"high sales Low Profit","Normal")</f>
        <v>high sales Low Profit</v>
      </c>
      <c r="N889">
        <v>196.78399999999999</v>
      </c>
      <c r="O889">
        <v>2</v>
      </c>
      <c r="P889">
        <v>0.2</v>
      </c>
      <c r="Q889">
        <v>-22.138200000000001</v>
      </c>
      <c r="R889">
        <f>Derived_Metrics[[#This Row],[Selling Price]]*Derived_Metrics[[#This Row],[Quantity]]</f>
        <v>393.56799999999998</v>
      </c>
      <c r="S889" s="2">
        <f>IF(Derived_Metrics[[#This Row],[Revenue]]=0,0,Derived_Metrics[[#This Row],[Profit]]/Derived_Metrics[[#This Row],[Revenue]])</f>
        <v>-5.6250000000000008E-2</v>
      </c>
      <c r="T889" t="str">
        <f>IF(Derived_Metrics[[#This Row],[Profit]]&lt;0, "Loss","Profit")</f>
        <v>Loss</v>
      </c>
      <c r="U889" s="5">
        <f>Derived_Metrics[[#This Row],[Selling Price]]*Derived_Metrics[[#This Row],[Quantity]]*Derived_Metrics[[#This Row],[Discount]]</f>
        <v>78.7136</v>
      </c>
      <c r="V889" t="str">
        <f>IF(Derived_Metrics[[#This Row],[Discount]]&gt;0,"Discount Applied","No Discount")</f>
        <v>Discount Applied</v>
      </c>
      <c r="W889" t="str">
        <f>IF(Derived_Metrics[[#This Row],[Discount]]&gt;0.3,"High Discount","Low Discount")</f>
        <v>Low Discount</v>
      </c>
      <c r="X889" s="13">
        <f>SUMIFS(Derived_Metrics[Customer_Revenue_Share],Derived_Metrics[Customee_ Revenue _Rank],"&lt;="&amp;Derived_Metrics[[#This Row],[Customee_ Revenue _Rank]])</f>
        <v>0.99805059991036094</v>
      </c>
      <c r="Y889" t="str">
        <f>IF(Derived_Metrics[[#This Row],[Cumulative_Revenue_%]]&lt;=0.8,"Top 80% Revenue","Remaining 20% Revenue")</f>
        <v>Remaining 20% Revenue</v>
      </c>
    </row>
    <row r="890" spans="1:25" x14ac:dyDescent="0.25">
      <c r="A890" t="s">
        <v>3275</v>
      </c>
      <c r="B890" s="1">
        <v>42501</v>
      </c>
      <c r="C890" t="s">
        <v>2441</v>
      </c>
      <c r="D890" s="4">
        <f>SUMIFS(Derived_Metrics[Revenue],Derived_Metrics[Customer ID],Derived_Metrics[[#This Row],[Customer ID]])</f>
        <v>18331.9856</v>
      </c>
      <c r="E890" s="4">
        <f>SUMIFS(Derived_Metrics[Profit],Derived_Metrics[Customer ID],Derived_Metrics[[#This Row],[Customer ID]])</f>
        <v>-458.83899999999994</v>
      </c>
      <c r="F890" s="5">
        <f>_xlfn.PERCENTRANK.INC(Derived_Metrics[Customer Revenue],Derived_Metrics[[#This Row],[Customer Revenue]])</f>
        <v>0.90900000000000003</v>
      </c>
      <c r="G890" s="5" t="str" cm="1">
        <f t="array" ref="G890">_xlfn.IFS(Derived_Metrics[[#This Row],[Customer Revenue Percentile]]&gt;=0.8,"High Value",Derived_Metrics[[#This Row],[Customer Revenue Percentile]]&gt;=0.4,"Medium Value",TRUE,"Low Value")</f>
        <v>High Value</v>
      </c>
      <c r="H890" s="12">
        <f>_xlfn.RANK.EQ(Derived_Metrics[[#This Row],[Customer Revenue]],Derived_Metrics[Customer Revenue],0)</f>
        <v>187</v>
      </c>
      <c r="I890" s="15">
        <f>Derived_Metrics[[#This Row],[Customer Revenue]]/SUM(Derived_Metrics[Customer Revenue])</f>
        <v>1.1766949269584142E-3</v>
      </c>
      <c r="J890" t="s">
        <v>833</v>
      </c>
      <c r="K890" s="5">
        <f>SUMIFS(Derived_Metrics[Revenue],Derived_Metrics[Product ID],Derived_Metrics[[#This Row],[Product ID]])</f>
        <v>14056.656000000001</v>
      </c>
      <c r="L890" s="5">
        <f>SUMIFS(Derived_Metrics[Profit],Derived_Metrics[Product ID],Derived_Metrics[[#This Row],[Product ID]])</f>
        <v>-206.5342</v>
      </c>
      <c r="M890" s="5" t="str">
        <f>IF(AND(Derived_Metrics[[#This Row],[Product Revenue]]&gt;AVERAGE(Derived_Metrics[Product Revenue]),Derived_Metrics[[#This Row],[Product Profit]]&lt;0),"high sales Low Profit","Normal")</f>
        <v>high sales Low Profit</v>
      </c>
      <c r="N890">
        <v>863.12800000000004</v>
      </c>
      <c r="O890">
        <v>8</v>
      </c>
      <c r="P890">
        <v>0.3</v>
      </c>
      <c r="Q890">
        <v>-160.29519999999999</v>
      </c>
      <c r="R890">
        <f>Derived_Metrics[[#This Row],[Selling Price]]*Derived_Metrics[[#This Row],[Quantity]]</f>
        <v>6905.0240000000003</v>
      </c>
      <c r="S890" s="2">
        <f>IF(Derived_Metrics[[#This Row],[Revenue]]=0,0,Derived_Metrics[[#This Row],[Profit]]/Derived_Metrics[[#This Row],[Revenue]])</f>
        <v>-2.3214285714285712E-2</v>
      </c>
      <c r="T890" t="str">
        <f>IF(Derived_Metrics[[#This Row],[Profit]]&lt;0, "Loss","Profit")</f>
        <v>Loss</v>
      </c>
      <c r="U890" s="5">
        <f>Derived_Metrics[[#This Row],[Selling Price]]*Derived_Metrics[[#This Row],[Quantity]]*Derived_Metrics[[#This Row],[Discount]]</f>
        <v>2071.5072</v>
      </c>
      <c r="V890" t="str">
        <f>IF(Derived_Metrics[[#This Row],[Discount]]&gt;0,"Discount Applied","No Discount")</f>
        <v>Discount Applied</v>
      </c>
      <c r="W890" t="str">
        <f>IF(Derived_Metrics[[#This Row],[Discount]]&gt;0.3,"High Discount","Low Discount")</f>
        <v>Low Discount</v>
      </c>
      <c r="X890" s="13">
        <f>SUMIFS(Derived_Metrics[Customer_Revenue_Share],Derived_Metrics[Customee_ Revenue _Rank],"&lt;="&amp;Derived_Metrics[[#This Row],[Customee_ Revenue _Rank]])</f>
        <v>0.36544236222332188</v>
      </c>
      <c r="Y890" t="str">
        <f>IF(Derived_Metrics[[#This Row],[Cumulative_Revenue_%]]&lt;=0.8,"Top 80% Revenue","Remaining 20% Revenue")</f>
        <v>Top 80% Revenue</v>
      </c>
    </row>
    <row r="891" spans="1:25" x14ac:dyDescent="0.25">
      <c r="A891" t="s">
        <v>3275</v>
      </c>
      <c r="B891" s="1">
        <v>42501</v>
      </c>
      <c r="C891" t="s">
        <v>2441</v>
      </c>
      <c r="D891" s="4">
        <f>SUMIFS(Derived_Metrics[Revenue],Derived_Metrics[Customer ID],Derived_Metrics[[#This Row],[Customer ID]])</f>
        <v>18331.9856</v>
      </c>
      <c r="E891" s="4">
        <f>SUMIFS(Derived_Metrics[Profit],Derived_Metrics[Customer ID],Derived_Metrics[[#This Row],[Customer ID]])</f>
        <v>-458.83899999999994</v>
      </c>
      <c r="F891" s="5">
        <f>_xlfn.PERCENTRANK.INC(Derived_Metrics[Customer Revenue],Derived_Metrics[[#This Row],[Customer Revenue]])</f>
        <v>0.90900000000000003</v>
      </c>
      <c r="G891" s="5" t="str" cm="1">
        <f t="array" ref="G891">_xlfn.IFS(Derived_Metrics[[#This Row],[Customer Revenue Percentile]]&gt;=0.8,"High Value",Derived_Metrics[[#This Row],[Customer Revenue Percentile]]&gt;=0.4,"Medium Value",TRUE,"Low Value")</f>
        <v>High Value</v>
      </c>
      <c r="H891" s="12">
        <f>_xlfn.RANK.EQ(Derived_Metrics[[#This Row],[Customer Revenue]],Derived_Metrics[Customer Revenue],0)</f>
        <v>187</v>
      </c>
      <c r="I891" s="15">
        <f>Derived_Metrics[[#This Row],[Customer Revenue]]/SUM(Derived_Metrics[Customer Revenue])</f>
        <v>1.1766949269584142E-3</v>
      </c>
      <c r="J891" t="s">
        <v>2210</v>
      </c>
      <c r="K891" s="5">
        <f>SUMIFS(Derived_Metrics[Revenue],Derived_Metrics[Product ID],Derived_Metrics[[#This Row],[Product ID]])</f>
        <v>16170.8508</v>
      </c>
      <c r="L891" s="5">
        <f>SUMIFS(Derived_Metrics[Profit],Derived_Metrics[Product ID],Derived_Metrics[[#This Row],[Product ID]])</f>
        <v>-767.74360000000001</v>
      </c>
      <c r="M891" s="5" t="str">
        <f>IF(AND(Derived_Metrics[[#This Row],[Product Revenue]]&gt;AVERAGE(Derived_Metrics[Product Revenue]),Derived_Metrics[[#This Row],[Product Profit]]&lt;0),"high sales Low Profit","Normal")</f>
        <v>high sales Low Profit</v>
      </c>
      <c r="N891">
        <v>956.66480000000001</v>
      </c>
      <c r="O891">
        <v>7</v>
      </c>
      <c r="P891">
        <v>0.32</v>
      </c>
      <c r="Q891">
        <v>-225.0976</v>
      </c>
      <c r="R891">
        <f>Derived_Metrics[[#This Row],[Selling Price]]*Derived_Metrics[[#This Row],[Quantity]]</f>
        <v>6696.6535999999996</v>
      </c>
      <c r="S891" s="2">
        <f>IF(Derived_Metrics[[#This Row],[Revenue]]=0,0,Derived_Metrics[[#This Row],[Profit]]/Derived_Metrics[[#This Row],[Revenue]])</f>
        <v>-3.3613445378151259E-2</v>
      </c>
      <c r="T891" t="str">
        <f>IF(Derived_Metrics[[#This Row],[Profit]]&lt;0, "Loss","Profit")</f>
        <v>Loss</v>
      </c>
      <c r="U891" s="5">
        <f>Derived_Metrics[[#This Row],[Selling Price]]*Derived_Metrics[[#This Row],[Quantity]]*Derived_Metrics[[#This Row],[Discount]]</f>
        <v>2142.9291519999997</v>
      </c>
      <c r="V891" t="str">
        <f>IF(Derived_Metrics[[#This Row],[Discount]]&gt;0,"Discount Applied","No Discount")</f>
        <v>Discount Applied</v>
      </c>
      <c r="W891" t="str">
        <f>IF(Derived_Metrics[[#This Row],[Discount]]&gt;0.3,"High Discount","Low Discount")</f>
        <v>High Discount</v>
      </c>
      <c r="X891" s="13">
        <f>SUMIFS(Derived_Metrics[Customer_Revenue_Share],Derived_Metrics[Customee_ Revenue _Rank],"&lt;="&amp;Derived_Metrics[[#This Row],[Customee_ Revenue _Rank]])</f>
        <v>0.36544236222332188</v>
      </c>
      <c r="Y891" t="str">
        <f>IF(Derived_Metrics[[#This Row],[Cumulative_Revenue_%]]&lt;=0.8,"Top 80% Revenue","Remaining 20% Revenue")</f>
        <v>Top 80% Revenue</v>
      </c>
    </row>
    <row r="892" spans="1:25" x14ac:dyDescent="0.25">
      <c r="A892" t="s">
        <v>3276</v>
      </c>
      <c r="B892" s="1">
        <v>42911</v>
      </c>
      <c r="C892" t="s">
        <v>1944</v>
      </c>
      <c r="D892" s="4">
        <f>SUMIFS(Derived_Metrics[Revenue],Derived_Metrics[Customer ID],Derived_Metrics[[#This Row],[Customer ID]])</f>
        <v>13282.116</v>
      </c>
      <c r="E892" s="4">
        <f>SUMIFS(Derived_Metrics[Profit],Derived_Metrics[Customer ID],Derived_Metrics[[#This Row],[Customer ID]])</f>
        <v>738.83879999999999</v>
      </c>
      <c r="F892" s="5">
        <f>_xlfn.PERCENTRANK.INC(Derived_Metrics[Customer Revenue],Derived_Metrics[[#This Row],[Customer Revenue]])</f>
        <v>0.85</v>
      </c>
      <c r="G892" s="5" t="str" cm="1">
        <f t="array" ref="G892">_xlfn.IFS(Derived_Metrics[[#This Row],[Customer Revenue Percentile]]&gt;=0.8,"High Value",Derived_Metrics[[#This Row],[Customer Revenue Percentile]]&gt;=0.4,"Medium Value",TRUE,"Low Value")</f>
        <v>High Value</v>
      </c>
      <c r="H892" s="12">
        <f>_xlfn.RANK.EQ(Derived_Metrics[[#This Row],[Customer Revenue]],Derived_Metrics[Customer Revenue],0)</f>
        <v>310</v>
      </c>
      <c r="I892" s="15">
        <f>Derived_Metrics[[#This Row],[Customer Revenue]]/SUM(Derived_Metrics[Customer Revenue])</f>
        <v>8.5255350170432081E-4</v>
      </c>
      <c r="J892" t="s">
        <v>795</v>
      </c>
      <c r="K892" s="5">
        <f>SUMIFS(Derived_Metrics[Revenue],Derived_Metrics[Product ID],Derived_Metrics[[#This Row],[Product ID]])</f>
        <v>11328.199999999999</v>
      </c>
      <c r="L892" s="5">
        <f>SUMIFS(Derived_Metrics[Profit],Derived_Metrics[Product ID],Derived_Metrics[[#This Row],[Product ID]])</f>
        <v>100.21100000000001</v>
      </c>
      <c r="M892" s="5" t="str">
        <f>IF(AND(Derived_Metrics[[#This Row],[Product Revenue]]&gt;AVERAGE(Derived_Metrics[Product Revenue]),Derived_Metrics[[#This Row],[Product Profit]]&lt;0),"high sales Low Profit","Normal")</f>
        <v>Normal</v>
      </c>
      <c r="N892">
        <v>871.4</v>
      </c>
      <c r="O892">
        <v>4</v>
      </c>
      <c r="P892">
        <v>0</v>
      </c>
      <c r="Q892">
        <v>148.13800000000001</v>
      </c>
      <c r="R892">
        <f>Derived_Metrics[[#This Row],[Selling Price]]*Derived_Metrics[[#This Row],[Quantity]]</f>
        <v>3485.6</v>
      </c>
      <c r="S892" s="2">
        <f>IF(Derived_Metrics[[#This Row],[Revenue]]=0,0,Derived_Metrics[[#This Row],[Profit]]/Derived_Metrics[[#This Row],[Revenue]])</f>
        <v>4.2500000000000003E-2</v>
      </c>
      <c r="T892" t="str">
        <f>IF(Derived_Metrics[[#This Row],[Profit]]&lt;0, "Loss","Profit")</f>
        <v>Profit</v>
      </c>
      <c r="U892" s="5">
        <f>Derived_Metrics[[#This Row],[Selling Price]]*Derived_Metrics[[#This Row],[Quantity]]*Derived_Metrics[[#This Row],[Discount]]</f>
        <v>0</v>
      </c>
      <c r="V892" t="str">
        <f>IF(Derived_Metrics[[#This Row],[Discount]]&gt;0,"Discount Applied","No Discount")</f>
        <v>No Discount</v>
      </c>
      <c r="W892" t="str">
        <f>IF(Derived_Metrics[[#This Row],[Discount]]&gt;0.3,"High Discount","Low Discount")</f>
        <v>Low Discount</v>
      </c>
      <c r="X892" s="13">
        <f>SUMIFS(Derived_Metrics[Customer_Revenue_Share],Derived_Metrics[Customee_ Revenue _Rank],"&lt;="&amp;Derived_Metrics[[#This Row],[Customee_ Revenue _Rank]])</f>
        <v>0.49185067260643289</v>
      </c>
      <c r="Y892" t="str">
        <f>IF(Derived_Metrics[[#This Row],[Cumulative_Revenue_%]]&lt;=0.8,"Top 80% Revenue","Remaining 20% Revenue")</f>
        <v>Top 80% Revenue</v>
      </c>
    </row>
    <row r="893" spans="1:25" x14ac:dyDescent="0.25">
      <c r="A893" t="s">
        <v>3278</v>
      </c>
      <c r="B893" s="1">
        <v>42334</v>
      </c>
      <c r="C893" t="s">
        <v>3280</v>
      </c>
      <c r="D893" s="4">
        <f>SUMIFS(Derived_Metrics[Revenue],Derived_Metrics[Customer ID],Derived_Metrics[[#This Row],[Customer ID]])</f>
        <v>14636.792000000001</v>
      </c>
      <c r="E893" s="4">
        <f>SUMIFS(Derived_Metrics[Profit],Derived_Metrics[Customer ID],Derived_Metrics[[#This Row],[Customer ID]])</f>
        <v>260.62580000000003</v>
      </c>
      <c r="F893" s="5">
        <f>_xlfn.PERCENTRANK.INC(Derived_Metrics[Customer Revenue],Derived_Metrics[[#This Row],[Customer Revenue]])</f>
        <v>0.86899999999999999</v>
      </c>
      <c r="G893" s="5" t="str" cm="1">
        <f t="array" ref="G893">_xlfn.IFS(Derived_Metrics[[#This Row],[Customer Revenue Percentile]]&gt;=0.8,"High Value",Derived_Metrics[[#This Row],[Customer Revenue Percentile]]&gt;=0.4,"Medium Value",TRUE,"Low Value")</f>
        <v>High Value</v>
      </c>
      <c r="H893" s="12">
        <f>_xlfn.RANK.EQ(Derived_Metrics[[#This Row],[Customer Revenue]],Derived_Metrics[Customer Revenue],0)</f>
        <v>277</v>
      </c>
      <c r="I893" s="15">
        <f>Derived_Metrics[[#This Row],[Customer Revenue]]/SUM(Derived_Metrics[Customer Revenue])</f>
        <v>9.3950755085392944E-4</v>
      </c>
      <c r="J893" t="s">
        <v>3259</v>
      </c>
      <c r="K893" s="5">
        <f>SUMIFS(Derived_Metrics[Revenue],Derived_Metrics[Product ID],Derived_Metrics[[#This Row],[Product ID]])</f>
        <v>7900.4759999999997</v>
      </c>
      <c r="L893" s="5">
        <f>SUMIFS(Derived_Metrics[Profit],Derived_Metrics[Product ID],Derived_Metrics[[#This Row],[Product ID]])</f>
        <v>147.93719999999999</v>
      </c>
      <c r="M893" s="5" t="str">
        <f>IF(AND(Derived_Metrics[[#This Row],[Product Revenue]]&gt;AVERAGE(Derived_Metrics[Product Revenue]),Derived_Metrics[[#This Row],[Product Profit]]&lt;0),"high sales Low Profit","Normal")</f>
        <v>Normal</v>
      </c>
      <c r="N893">
        <v>692.47199999999998</v>
      </c>
      <c r="O893">
        <v>11</v>
      </c>
      <c r="P893">
        <v>0.2</v>
      </c>
      <c r="Q893">
        <v>190.4298</v>
      </c>
      <c r="R893">
        <f>Derived_Metrics[[#This Row],[Selling Price]]*Derived_Metrics[[#This Row],[Quantity]]</f>
        <v>7617.192</v>
      </c>
      <c r="S893" s="2">
        <f>IF(Derived_Metrics[[#This Row],[Revenue]]=0,0,Derived_Metrics[[#This Row],[Profit]]/Derived_Metrics[[#This Row],[Revenue]])</f>
        <v>2.5000000000000001E-2</v>
      </c>
      <c r="T893" t="str">
        <f>IF(Derived_Metrics[[#This Row],[Profit]]&lt;0, "Loss","Profit")</f>
        <v>Profit</v>
      </c>
      <c r="U893" s="5">
        <f>Derived_Metrics[[#This Row],[Selling Price]]*Derived_Metrics[[#This Row],[Quantity]]*Derived_Metrics[[#This Row],[Discount]]</f>
        <v>1523.4384</v>
      </c>
      <c r="V893" t="str">
        <f>IF(Derived_Metrics[[#This Row],[Discount]]&gt;0,"Discount Applied","No Discount")</f>
        <v>Discount Applied</v>
      </c>
      <c r="W893" t="str">
        <f>IF(Derived_Metrics[[#This Row],[Discount]]&gt;0.3,"High Discount","Low Discount")</f>
        <v>Low Discount</v>
      </c>
      <c r="X893" s="13">
        <f>SUMIFS(Derived_Metrics[Customer_Revenue_Share],Derived_Metrics[Customee_ Revenue _Rank],"&lt;="&amp;Derived_Metrics[[#This Row],[Customee_ Revenue _Rank]])</f>
        <v>0.45722978490130506</v>
      </c>
      <c r="Y893" t="str">
        <f>IF(Derived_Metrics[[#This Row],[Cumulative_Revenue_%]]&lt;=0.8,"Top 80% Revenue","Remaining 20% Revenue")</f>
        <v>Top 80% Revenue</v>
      </c>
    </row>
    <row r="894" spans="1:25" x14ac:dyDescent="0.25">
      <c r="A894" t="s">
        <v>3282</v>
      </c>
      <c r="B894" s="1">
        <v>42698</v>
      </c>
      <c r="C894" t="s">
        <v>1151</v>
      </c>
      <c r="D894" s="4">
        <f>SUMIFS(Derived_Metrics[Revenue],Derived_Metrics[Customer ID],Derived_Metrics[[#This Row],[Customer ID]])</f>
        <v>23540.15</v>
      </c>
      <c r="E894" s="4">
        <f>SUMIFS(Derived_Metrics[Profit],Derived_Metrics[Customer ID],Derived_Metrics[[#This Row],[Customer ID]])</f>
        <v>1146.4878000000001</v>
      </c>
      <c r="F894" s="5">
        <f>_xlfn.PERCENTRANK.INC(Derived_Metrics[Customer Revenue],Derived_Metrics[[#This Row],[Customer Revenue]])</f>
        <v>0.93899999999999995</v>
      </c>
      <c r="G894" s="5" t="str" cm="1">
        <f t="array" ref="G894">_xlfn.IFS(Derived_Metrics[[#This Row],[Customer Revenue Percentile]]&gt;=0.8,"High Value",Derived_Metrics[[#This Row],[Customer Revenue Percentile]]&gt;=0.4,"Medium Value",TRUE,"Low Value")</f>
        <v>High Value</v>
      </c>
      <c r="H894" s="12">
        <f>_xlfn.RANK.EQ(Derived_Metrics[[#This Row],[Customer Revenue]],Derived_Metrics[Customer Revenue],0)</f>
        <v>123</v>
      </c>
      <c r="I894" s="15">
        <f>Derived_Metrics[[#This Row],[Customer Revenue]]/SUM(Derived_Metrics[Customer Revenue])</f>
        <v>1.5109969912282778E-3</v>
      </c>
      <c r="J894" t="s">
        <v>1016</v>
      </c>
      <c r="K894" s="5">
        <f>SUMIFS(Derived_Metrics[Revenue],Derived_Metrics[Product ID],Derived_Metrics[[#This Row],[Product ID]])</f>
        <v>6939.1840000000002</v>
      </c>
      <c r="L894" s="5">
        <f>SUMIFS(Derived_Metrics[Profit],Derived_Metrics[Product ID],Derived_Metrics[[#This Row],[Product ID]])</f>
        <v>448.76159999999993</v>
      </c>
      <c r="M894" s="5" t="str">
        <f>IF(AND(Derived_Metrics[[#This Row],[Product Revenue]]&gt;AVERAGE(Derived_Metrics[Product Revenue]),Derived_Metrics[[#This Row],[Product Profit]]&lt;0),"high sales Low Profit","Normal")</f>
        <v>Normal</v>
      </c>
      <c r="N894">
        <v>207.76</v>
      </c>
      <c r="O894">
        <v>4</v>
      </c>
      <c r="P894">
        <v>0</v>
      </c>
      <c r="Q894">
        <v>85.181600000000003</v>
      </c>
      <c r="R894">
        <f>Derived_Metrics[[#This Row],[Selling Price]]*Derived_Metrics[[#This Row],[Quantity]]</f>
        <v>831.04</v>
      </c>
      <c r="S894" s="2">
        <f>IF(Derived_Metrics[[#This Row],[Revenue]]=0,0,Derived_Metrics[[#This Row],[Profit]]/Derived_Metrics[[#This Row],[Revenue]])</f>
        <v>0.10250000000000001</v>
      </c>
      <c r="T894" t="str">
        <f>IF(Derived_Metrics[[#This Row],[Profit]]&lt;0, "Loss","Profit")</f>
        <v>Profit</v>
      </c>
      <c r="U894" s="5">
        <f>Derived_Metrics[[#This Row],[Selling Price]]*Derived_Metrics[[#This Row],[Quantity]]*Derived_Metrics[[#This Row],[Discount]]</f>
        <v>0</v>
      </c>
      <c r="V894" t="str">
        <f>IF(Derived_Metrics[[#This Row],[Discount]]&gt;0,"Discount Applied","No Discount")</f>
        <v>No Discount</v>
      </c>
      <c r="W894" t="str">
        <f>IF(Derived_Metrics[[#This Row],[Discount]]&gt;0.3,"High Discount","Low Discount")</f>
        <v>Low Discount</v>
      </c>
      <c r="X894" s="13">
        <f>SUMIFS(Derived_Metrics[Customer_Revenue_Share],Derived_Metrics[Customee_ Revenue _Rank],"&lt;="&amp;Derived_Metrics[[#This Row],[Customee_ Revenue _Rank]])</f>
        <v>0.28299891225452484</v>
      </c>
      <c r="Y894" t="str">
        <f>IF(Derived_Metrics[[#This Row],[Cumulative_Revenue_%]]&lt;=0.8,"Top 80% Revenue","Remaining 20% Revenue")</f>
        <v>Top 80% Revenue</v>
      </c>
    </row>
    <row r="895" spans="1:25" x14ac:dyDescent="0.25">
      <c r="A895" t="s">
        <v>3283</v>
      </c>
      <c r="B895" s="1">
        <v>42476</v>
      </c>
      <c r="C895" t="s">
        <v>3271</v>
      </c>
      <c r="D895" s="4">
        <f>SUMIFS(Derived_Metrics[Revenue],Derived_Metrics[Customer ID],Derived_Metrics[[#This Row],[Customer ID]])</f>
        <v>6487.9709999999995</v>
      </c>
      <c r="E895" s="4">
        <f>SUMIFS(Derived_Metrics[Profit],Derived_Metrics[Customer ID],Derived_Metrics[[#This Row],[Customer ID]])</f>
        <v>208.25790000000001</v>
      </c>
      <c r="F895" s="5">
        <f>_xlfn.PERCENTRANK.INC(Derived_Metrics[Customer Revenue],Derived_Metrics[[#This Row],[Customer Revenue]])</f>
        <v>0.625</v>
      </c>
      <c r="G895" s="5" t="str" cm="1">
        <f t="array" ref="G895">_xlfn.IFS(Derived_Metrics[[#This Row],[Customer Revenue Percentile]]&gt;=0.8,"High Value",Derived_Metrics[[#This Row],[Customer Revenue Percentile]]&gt;=0.4,"Medium Value",TRUE,"Low Value")</f>
        <v>Medium Value</v>
      </c>
      <c r="H895" s="12">
        <f>_xlfn.RANK.EQ(Derived_Metrics[[#This Row],[Customer Revenue]],Derived_Metrics[Customer Revenue],0)</f>
        <v>793</v>
      </c>
      <c r="I895" s="15">
        <f>Derived_Metrics[[#This Row],[Customer Revenue]]/SUM(Derived_Metrics[Customer Revenue])</f>
        <v>4.1645039051052432E-4</v>
      </c>
      <c r="J895" t="s">
        <v>2654</v>
      </c>
      <c r="K895" s="5">
        <f>SUMIFS(Derived_Metrics[Revenue],Derived_Metrics[Product ID],Derived_Metrics[[#This Row],[Product ID]])</f>
        <v>285.85200000000003</v>
      </c>
      <c r="L895" s="5">
        <f>SUMIFS(Derived_Metrics[Profit],Derived_Metrics[Product ID],Derived_Metrics[[#This Row],[Product ID]])</f>
        <v>9.3125999999999998</v>
      </c>
      <c r="M895" s="5" t="str">
        <f>IF(AND(Derived_Metrics[[#This Row],[Product Revenue]]&gt;AVERAGE(Derived_Metrics[Product Revenue]),Derived_Metrics[[#This Row],[Product Profit]]&lt;0),"high sales Low Profit","Normal")</f>
        <v>Normal</v>
      </c>
      <c r="N895">
        <v>9.9600000000000009</v>
      </c>
      <c r="O895">
        <v>2</v>
      </c>
      <c r="P895">
        <v>0</v>
      </c>
      <c r="Q895">
        <v>3.2867999999999999</v>
      </c>
      <c r="R895">
        <f>Derived_Metrics[[#This Row],[Selling Price]]*Derived_Metrics[[#This Row],[Quantity]]</f>
        <v>19.920000000000002</v>
      </c>
      <c r="S895" s="2">
        <f>IF(Derived_Metrics[[#This Row],[Revenue]]=0,0,Derived_Metrics[[#This Row],[Profit]]/Derived_Metrics[[#This Row],[Revenue]])</f>
        <v>0.16499999999999998</v>
      </c>
      <c r="T895" t="str">
        <f>IF(Derived_Metrics[[#This Row],[Profit]]&lt;0, "Loss","Profit")</f>
        <v>Profit</v>
      </c>
      <c r="U895" s="5">
        <f>Derived_Metrics[[#This Row],[Selling Price]]*Derived_Metrics[[#This Row],[Quantity]]*Derived_Metrics[[#This Row],[Discount]]</f>
        <v>0</v>
      </c>
      <c r="V895" t="str">
        <f>IF(Derived_Metrics[[#This Row],[Discount]]&gt;0,"Discount Applied","No Discount")</f>
        <v>No Discount</v>
      </c>
      <c r="W895" t="str">
        <f>IF(Derived_Metrics[[#This Row],[Discount]]&gt;0.3,"High Discount","Low Discount")</f>
        <v>Low Discount</v>
      </c>
      <c r="X895" s="13">
        <f>SUMIFS(Derived_Metrics[Customer_Revenue_Share],Derived_Metrics[Customee_ Revenue _Rank],"&lt;="&amp;Derived_Metrics[[#This Row],[Customee_ Revenue _Rank]])</f>
        <v>0.78612179182711495</v>
      </c>
      <c r="Y895" t="str">
        <f>IF(Derived_Metrics[[#This Row],[Cumulative_Revenue_%]]&lt;=0.8,"Top 80% Revenue","Remaining 20% Revenue")</f>
        <v>Top 80% Revenue</v>
      </c>
    </row>
    <row r="896" spans="1:25" x14ac:dyDescent="0.25">
      <c r="A896" t="s">
        <v>3285</v>
      </c>
      <c r="B896" s="1">
        <v>41957</v>
      </c>
      <c r="C896" t="s">
        <v>3286</v>
      </c>
      <c r="D896" s="4">
        <f>SUMIFS(Derived_Metrics[Revenue],Derived_Metrics[Customer ID],Derived_Metrics[[#This Row],[Customer ID]])</f>
        <v>138.52799999999999</v>
      </c>
      <c r="E896" s="4">
        <f>SUMIFS(Derived_Metrics[Profit],Derived_Metrics[Customer ID],Derived_Metrics[[#This Row],[Customer ID]])</f>
        <v>14.622400000000001</v>
      </c>
      <c r="F896" s="5">
        <f>_xlfn.PERCENTRANK.INC(Derived_Metrics[Customer Revenue],Derived_Metrics[[#This Row],[Customer Revenue]])</f>
        <v>2.5999999999999999E-2</v>
      </c>
      <c r="G896" s="5" t="str" cm="1">
        <f t="array" ref="G896">_xlfn.IFS(Derived_Metrics[[#This Row],[Customer Revenue Percentile]]&gt;=0.8,"High Value",Derived_Metrics[[#This Row],[Customer Revenue Percentile]]&gt;=0.4,"Medium Value",TRUE,"Low Value")</f>
        <v>Low Value</v>
      </c>
      <c r="H896" s="12">
        <f>_xlfn.RANK.EQ(Derived_Metrics[[#This Row],[Customer Revenue]],Derived_Metrics[Customer Revenue],0)</f>
        <v>2064</v>
      </c>
      <c r="I896" s="15">
        <f>Derived_Metrics[[#This Row],[Customer Revenue]]/SUM(Derived_Metrics[Customer Revenue])</f>
        <v>8.8918461097686642E-6</v>
      </c>
      <c r="J896" t="s">
        <v>2633</v>
      </c>
      <c r="K896" s="5">
        <f>SUMIFS(Derived_Metrics[Revenue],Derived_Metrics[Product ID],Derived_Metrics[[#This Row],[Product ID]])</f>
        <v>8454.0560000000005</v>
      </c>
      <c r="L896" s="5">
        <f>SUMIFS(Derived_Metrics[Profit],Derived_Metrics[Product ID],Derived_Metrics[[#This Row],[Product ID]])</f>
        <v>170.85120000000001</v>
      </c>
      <c r="M896" s="5" t="str">
        <f>IF(AND(Derived_Metrics[[#This Row],[Product Revenue]]&gt;AVERAGE(Derived_Metrics[Product Revenue]),Derived_Metrics[[#This Row],[Product Profit]]&lt;0),"high sales Low Profit","Normal")</f>
        <v>Normal</v>
      </c>
      <c r="N896">
        <v>69.263999999999996</v>
      </c>
      <c r="O896">
        <v>2</v>
      </c>
      <c r="P896">
        <v>0.1</v>
      </c>
      <c r="Q896">
        <v>14.622400000000001</v>
      </c>
      <c r="R896">
        <f>Derived_Metrics[[#This Row],[Selling Price]]*Derived_Metrics[[#This Row],[Quantity]]</f>
        <v>138.52799999999999</v>
      </c>
      <c r="S896" s="2">
        <f>IF(Derived_Metrics[[#This Row],[Revenue]]=0,0,Derived_Metrics[[#This Row],[Profit]]/Derived_Metrics[[#This Row],[Revenue]])</f>
        <v>0.10555555555555557</v>
      </c>
      <c r="T896" t="str">
        <f>IF(Derived_Metrics[[#This Row],[Profit]]&lt;0, "Loss","Profit")</f>
        <v>Profit</v>
      </c>
      <c r="U896" s="5">
        <f>Derived_Metrics[[#This Row],[Selling Price]]*Derived_Metrics[[#This Row],[Quantity]]*Derived_Metrics[[#This Row],[Discount]]</f>
        <v>13.8528</v>
      </c>
      <c r="V896" t="str">
        <f>IF(Derived_Metrics[[#This Row],[Discount]]&gt;0,"Discount Applied","No Discount")</f>
        <v>Discount Applied</v>
      </c>
      <c r="W896" t="str">
        <f>IF(Derived_Metrics[[#This Row],[Discount]]&gt;0.3,"High Discount","Low Discount")</f>
        <v>Low Discount</v>
      </c>
      <c r="X896" s="13">
        <f>SUMIFS(Derived_Metrics[Customer_Revenue_Share],Derived_Metrics[Customee_ Revenue _Rank],"&lt;="&amp;Derived_Metrics[[#This Row],[Customee_ Revenue _Rank]])</f>
        <v>0.99974659038370994</v>
      </c>
      <c r="Y896" t="str">
        <f>IF(Derived_Metrics[[#This Row],[Cumulative_Revenue_%]]&lt;=0.8,"Top 80% Revenue","Remaining 20% Revenue")</f>
        <v>Remaining 20% Revenue</v>
      </c>
    </row>
    <row r="897" spans="1:25" x14ac:dyDescent="0.25">
      <c r="A897" t="s">
        <v>3288</v>
      </c>
      <c r="B897" s="1">
        <v>42329</v>
      </c>
      <c r="C897" t="s">
        <v>3289</v>
      </c>
      <c r="D897" s="4">
        <f>SUMIFS(Derived_Metrics[Revenue],Derived_Metrics[Customer ID],Derived_Metrics[[#This Row],[Customer ID]])</f>
        <v>3452.8576000000003</v>
      </c>
      <c r="E897" s="4">
        <f>SUMIFS(Derived_Metrics[Profit],Derived_Metrics[Customer ID],Derived_Metrics[[#This Row],[Customer ID]])</f>
        <v>52.959599999999995</v>
      </c>
      <c r="F897" s="5">
        <f>_xlfn.PERCENTRANK.INC(Derived_Metrics[Customer Revenue],Derived_Metrics[[#This Row],[Customer Revenue]])</f>
        <v>0.436</v>
      </c>
      <c r="G897" s="5" t="str" cm="1">
        <f t="array" ref="G897">_xlfn.IFS(Derived_Metrics[[#This Row],[Customer Revenue Percentile]]&gt;=0.8,"High Value",Derived_Metrics[[#This Row],[Customer Revenue Percentile]]&gt;=0.4,"Medium Value",TRUE,"Low Value")</f>
        <v>Medium Value</v>
      </c>
      <c r="H897" s="12">
        <f>_xlfn.RANK.EQ(Derived_Metrics[[#This Row],[Customer Revenue]],Derived_Metrics[Customer Revenue],0)</f>
        <v>1193</v>
      </c>
      <c r="I897" s="15">
        <f>Derived_Metrics[[#This Row],[Customer Revenue]]/SUM(Derived_Metrics[Customer Revenue])</f>
        <v>2.2163229396327943E-4</v>
      </c>
      <c r="J897" t="s">
        <v>1715</v>
      </c>
      <c r="K897" s="5">
        <f>SUMIFS(Derived_Metrics[Revenue],Derived_Metrics[Product ID],Derived_Metrics[[#This Row],[Product ID]])</f>
        <v>5834.7951999999996</v>
      </c>
      <c r="L897" s="5">
        <f>SUMIFS(Derived_Metrics[Profit],Derived_Metrics[Product ID],Derived_Metrics[[#This Row],[Product ID]])</f>
        <v>-285.94839999999999</v>
      </c>
      <c r="M897" s="5" t="str">
        <f>IF(AND(Derived_Metrics[[#This Row],[Product Revenue]]&gt;AVERAGE(Derived_Metrics[Product Revenue]),Derived_Metrics[[#This Row],[Product Profit]]&lt;0),"high sales Low Profit","Normal")</f>
        <v>Normal</v>
      </c>
      <c r="N897">
        <v>246.1328</v>
      </c>
      <c r="O897">
        <v>2</v>
      </c>
      <c r="P897">
        <v>0.32</v>
      </c>
      <c r="Q897">
        <v>-76.011600000000001</v>
      </c>
      <c r="R897">
        <f>Derived_Metrics[[#This Row],[Selling Price]]*Derived_Metrics[[#This Row],[Quantity]]</f>
        <v>492.26560000000001</v>
      </c>
      <c r="S897" s="2">
        <f>IF(Derived_Metrics[[#This Row],[Revenue]]=0,0,Derived_Metrics[[#This Row],[Profit]]/Derived_Metrics[[#This Row],[Revenue]])</f>
        <v>-0.15441176470588236</v>
      </c>
      <c r="T897" t="str">
        <f>IF(Derived_Metrics[[#This Row],[Profit]]&lt;0, "Loss","Profit")</f>
        <v>Loss</v>
      </c>
      <c r="U897" s="5">
        <f>Derived_Metrics[[#This Row],[Selling Price]]*Derived_Metrics[[#This Row],[Quantity]]*Derived_Metrics[[#This Row],[Discount]]</f>
        <v>157.524992</v>
      </c>
      <c r="V897" t="str">
        <f>IF(Derived_Metrics[[#This Row],[Discount]]&gt;0,"Discount Applied","No Discount")</f>
        <v>Discount Applied</v>
      </c>
      <c r="W897" t="str">
        <f>IF(Derived_Metrics[[#This Row],[Discount]]&gt;0.3,"High Discount","Low Discount")</f>
        <v>High Discount</v>
      </c>
      <c r="X897" s="13">
        <f>SUMIFS(Derived_Metrics[Customer_Revenue_Share],Derived_Metrics[Customee_ Revenue _Rank],"&lt;="&amp;Derived_Metrics[[#This Row],[Customee_ Revenue _Rank]])</f>
        <v>0.90919869255542873</v>
      </c>
      <c r="Y897" t="str">
        <f>IF(Derived_Metrics[[#This Row],[Cumulative_Revenue_%]]&lt;=0.8,"Top 80% Revenue","Remaining 20% Revenue")</f>
        <v>Remaining 20% Revenue</v>
      </c>
    </row>
    <row r="898" spans="1:25" x14ac:dyDescent="0.25">
      <c r="A898" t="s">
        <v>3292</v>
      </c>
      <c r="B898" s="1">
        <v>42990</v>
      </c>
      <c r="C898" t="s">
        <v>1558</v>
      </c>
      <c r="D898" s="4">
        <f>SUMIFS(Derived_Metrics[Revenue],Derived_Metrics[Customer ID],Derived_Metrics[[#This Row],[Customer ID]])</f>
        <v>8086.8319999999994</v>
      </c>
      <c r="E898" s="4">
        <f>SUMIFS(Derived_Metrics[Profit],Derived_Metrics[Customer ID],Derived_Metrics[[#This Row],[Customer ID]])</f>
        <v>25.489599999999999</v>
      </c>
      <c r="F898" s="5">
        <f>_xlfn.PERCENTRANK.INC(Derived_Metrics[Customer Revenue],Derived_Metrics[[#This Row],[Customer Revenue]])</f>
        <v>0.69299999999999995</v>
      </c>
      <c r="G898" s="5" t="str" cm="1">
        <f t="array" ref="G898">_xlfn.IFS(Derived_Metrics[[#This Row],[Customer Revenue Percentile]]&gt;=0.8,"High Value",Derived_Metrics[[#This Row],[Customer Revenue Percentile]]&gt;=0.4,"Medium Value",TRUE,"Low Value")</f>
        <v>Medium Value</v>
      </c>
      <c r="H898" s="12">
        <f>_xlfn.RANK.EQ(Derived_Metrics[[#This Row],[Customer Revenue]],Derived_Metrics[Customer Revenue],0)</f>
        <v>650</v>
      </c>
      <c r="I898" s="15">
        <f>Derived_Metrics[[#This Row],[Customer Revenue]]/SUM(Derived_Metrics[Customer Revenue])</f>
        <v>5.1907820555810197E-4</v>
      </c>
      <c r="J898" t="s">
        <v>313</v>
      </c>
      <c r="K898" s="5">
        <f>SUMIFS(Derived_Metrics[Revenue],Derived_Metrics[Product ID],Derived_Metrics[[#This Row],[Product ID]])</f>
        <v>35927.813999999991</v>
      </c>
      <c r="L898" s="5">
        <f>SUMIFS(Derived_Metrics[Profit],Derived_Metrics[Product ID],Derived_Metrics[[#This Row],[Product ID]])</f>
        <v>448.16400000000004</v>
      </c>
      <c r="M898" s="5" t="str">
        <f>IF(AND(Derived_Metrics[[#This Row],[Product Revenue]]&gt;AVERAGE(Derived_Metrics[Product Revenue]),Derived_Metrics[[#This Row],[Product Profit]]&lt;0),"high sales Low Profit","Normal")</f>
        <v>Normal</v>
      </c>
      <c r="N898">
        <v>896.32799999999997</v>
      </c>
      <c r="O898">
        <v>9</v>
      </c>
      <c r="P898">
        <v>0.2</v>
      </c>
      <c r="Q898">
        <v>22.408200000000001</v>
      </c>
      <c r="R898">
        <f>Derived_Metrics[[#This Row],[Selling Price]]*Derived_Metrics[[#This Row],[Quantity]]</f>
        <v>8066.9519999999993</v>
      </c>
      <c r="S898" s="2">
        <f>IF(Derived_Metrics[[#This Row],[Revenue]]=0,0,Derived_Metrics[[#This Row],[Profit]]/Derived_Metrics[[#This Row],[Revenue]])</f>
        <v>2.7777777777777783E-3</v>
      </c>
      <c r="T898" t="str">
        <f>IF(Derived_Metrics[[#This Row],[Profit]]&lt;0, "Loss","Profit")</f>
        <v>Profit</v>
      </c>
      <c r="U898" s="5">
        <f>Derived_Metrics[[#This Row],[Selling Price]]*Derived_Metrics[[#This Row],[Quantity]]*Derived_Metrics[[#This Row],[Discount]]</f>
        <v>1613.3904</v>
      </c>
      <c r="V898" t="str">
        <f>IF(Derived_Metrics[[#This Row],[Discount]]&gt;0,"Discount Applied","No Discount")</f>
        <v>Discount Applied</v>
      </c>
      <c r="W898" t="str">
        <f>IF(Derived_Metrics[[#This Row],[Discount]]&gt;0.3,"High Discount","Low Discount")</f>
        <v>Low Discount</v>
      </c>
      <c r="X898" s="13">
        <f>SUMIFS(Derived_Metrics[Customer_Revenue_Share],Derived_Metrics[Customee_ Revenue _Rank],"&lt;="&amp;Derived_Metrics[[#This Row],[Customee_ Revenue _Rank]])</f>
        <v>0.7185336843845046</v>
      </c>
      <c r="Y898" t="str">
        <f>IF(Derived_Metrics[[#This Row],[Cumulative_Revenue_%]]&lt;=0.8,"Top 80% Revenue","Remaining 20% Revenue")</f>
        <v>Top 80% Revenue</v>
      </c>
    </row>
    <row r="899" spans="1:25" x14ac:dyDescent="0.25">
      <c r="A899" t="s">
        <v>3293</v>
      </c>
      <c r="B899" s="1">
        <v>43030</v>
      </c>
      <c r="C899" t="s">
        <v>2794</v>
      </c>
      <c r="D899" s="4">
        <f>SUMIFS(Derived_Metrics[Revenue],Derived_Metrics[Customer ID],Derived_Metrics[[#This Row],[Customer ID]])</f>
        <v>4524.1590000000006</v>
      </c>
      <c r="E899" s="4">
        <f>SUMIFS(Derived_Metrics[Profit],Derived_Metrics[Customer ID],Derived_Metrics[[#This Row],[Customer ID]])</f>
        <v>-174.64160000000001</v>
      </c>
      <c r="F899" s="5">
        <f>_xlfn.PERCENTRANK.INC(Derived_Metrics[Customer Revenue],Derived_Metrics[[#This Row],[Customer Revenue]])</f>
        <v>0.52100000000000002</v>
      </c>
      <c r="G899" s="5" t="str" cm="1">
        <f t="array" ref="G899">_xlfn.IFS(Derived_Metrics[[#This Row],[Customer Revenue Percentile]]&gt;=0.8,"High Value",Derived_Metrics[[#This Row],[Customer Revenue Percentile]]&gt;=0.4,"Medium Value",TRUE,"Low Value")</f>
        <v>Medium Value</v>
      </c>
      <c r="H899" s="12">
        <f>_xlfn.RANK.EQ(Derived_Metrics[[#This Row],[Customer Revenue]],Derived_Metrics[Customer Revenue],0)</f>
        <v>1013</v>
      </c>
      <c r="I899" s="15">
        <f>Derived_Metrics[[#This Row],[Customer Revenue]]/SUM(Derived_Metrics[Customer Revenue])</f>
        <v>2.9039707210184871E-4</v>
      </c>
      <c r="J899" t="s">
        <v>340</v>
      </c>
      <c r="K899" s="5">
        <f>SUMIFS(Derived_Metrics[Revenue],Derived_Metrics[Product ID],Derived_Metrics[[#This Row],[Product ID]])</f>
        <v>15000.323999999999</v>
      </c>
      <c r="L899" s="5">
        <f>SUMIFS(Derived_Metrics[Profit],Derived_Metrics[Product ID],Derived_Metrics[[#This Row],[Product ID]])</f>
        <v>-479.21640000000002</v>
      </c>
      <c r="M899" s="5" t="str">
        <f>IF(AND(Derived_Metrics[[#This Row],[Product Revenue]]&gt;AVERAGE(Derived_Metrics[Product Revenue]),Derived_Metrics[[#This Row],[Product Profit]]&lt;0),"high sales Low Profit","Normal")</f>
        <v>high sales Low Profit</v>
      </c>
      <c r="N899">
        <v>177.22499999999999</v>
      </c>
      <c r="O899">
        <v>5</v>
      </c>
      <c r="P899">
        <v>0.5</v>
      </c>
      <c r="Q899">
        <v>-120.51300000000001</v>
      </c>
      <c r="R899">
        <f>Derived_Metrics[[#This Row],[Selling Price]]*Derived_Metrics[[#This Row],[Quantity]]</f>
        <v>886.125</v>
      </c>
      <c r="S899" s="2">
        <f>IF(Derived_Metrics[[#This Row],[Revenue]]=0,0,Derived_Metrics[[#This Row],[Profit]]/Derived_Metrics[[#This Row],[Revenue]])</f>
        <v>-0.13600000000000001</v>
      </c>
      <c r="T899" t="str">
        <f>IF(Derived_Metrics[[#This Row],[Profit]]&lt;0, "Loss","Profit")</f>
        <v>Loss</v>
      </c>
      <c r="U899" s="5">
        <f>Derived_Metrics[[#This Row],[Selling Price]]*Derived_Metrics[[#This Row],[Quantity]]*Derived_Metrics[[#This Row],[Discount]]</f>
        <v>443.0625</v>
      </c>
      <c r="V899" t="str">
        <f>IF(Derived_Metrics[[#This Row],[Discount]]&gt;0,"Discount Applied","No Discount")</f>
        <v>Discount Applied</v>
      </c>
      <c r="W899" t="str">
        <f>IF(Derived_Metrics[[#This Row],[Discount]]&gt;0.3,"High Discount","Low Discount")</f>
        <v>High Discount</v>
      </c>
      <c r="X899" s="13">
        <f>SUMIFS(Derived_Metrics[Customer_Revenue_Share],Derived_Metrics[Customee_ Revenue _Rank],"&lt;="&amp;Derived_Metrics[[#This Row],[Customee_ Revenue _Rank]])</f>
        <v>0.86375299283369378</v>
      </c>
      <c r="Y899" t="str">
        <f>IF(Derived_Metrics[[#This Row],[Cumulative_Revenue_%]]&lt;=0.8,"Top 80% Revenue","Remaining 20% Revenue")</f>
        <v>Remaining 20% Revenue</v>
      </c>
    </row>
    <row r="900" spans="1:25" x14ac:dyDescent="0.25">
      <c r="A900" t="s">
        <v>3294</v>
      </c>
      <c r="B900" s="1">
        <v>42801</v>
      </c>
      <c r="C900" t="s">
        <v>1532</v>
      </c>
      <c r="D900" s="4">
        <f>SUMIFS(Derived_Metrics[Revenue],Derived_Metrics[Customer ID],Derived_Metrics[[#This Row],[Customer ID]])</f>
        <v>3181.3599999999997</v>
      </c>
      <c r="E900" s="4">
        <f>SUMIFS(Derived_Metrics[Profit],Derived_Metrics[Customer ID],Derived_Metrics[[#This Row],[Customer ID]])</f>
        <v>153.9162</v>
      </c>
      <c r="F900" s="5">
        <f>_xlfn.PERCENTRANK.INC(Derived_Metrics[Customer Revenue],Derived_Metrics[[#This Row],[Customer Revenue]])</f>
        <v>0.40899999999999997</v>
      </c>
      <c r="G900" s="5" t="str" cm="1">
        <f t="array" ref="G900">_xlfn.IFS(Derived_Metrics[[#This Row],[Customer Revenue Percentile]]&gt;=0.8,"High Value",Derived_Metrics[[#This Row],[Customer Revenue Percentile]]&gt;=0.4,"Medium Value",TRUE,"Low Value")</f>
        <v>Medium Value</v>
      </c>
      <c r="H900" s="12">
        <f>_xlfn.RANK.EQ(Derived_Metrics[[#This Row],[Customer Revenue]],Derived_Metrics[Customer Revenue],0)</f>
        <v>1249</v>
      </c>
      <c r="I900" s="15">
        <f>Derived_Metrics[[#This Row],[Customer Revenue]]/SUM(Derived_Metrics[Customer Revenue])</f>
        <v>2.0420538475812572E-4</v>
      </c>
      <c r="J900" t="s">
        <v>3194</v>
      </c>
      <c r="K900" s="5">
        <f>SUMIFS(Derived_Metrics[Revenue],Derived_Metrics[Product ID],Derived_Metrics[[#This Row],[Product ID]])</f>
        <v>5719.0380000000005</v>
      </c>
      <c r="L900" s="5">
        <f>SUMIFS(Derived_Metrics[Profit],Derived_Metrics[Product ID],Derived_Metrics[[#This Row],[Product ID]])</f>
        <v>256.19220000000001</v>
      </c>
      <c r="M900" s="5" t="str">
        <f>IF(AND(Derived_Metrics[[#This Row],[Product Revenue]]&gt;AVERAGE(Derived_Metrics[Product Revenue]),Derived_Metrics[[#This Row],[Product Profit]]&lt;0),"high sales Low Profit","Normal")</f>
        <v>Normal</v>
      </c>
      <c r="N900">
        <v>129.38999999999999</v>
      </c>
      <c r="O900">
        <v>3</v>
      </c>
      <c r="P900">
        <v>0</v>
      </c>
      <c r="Q900">
        <v>54.343800000000002</v>
      </c>
      <c r="R900">
        <f>Derived_Metrics[[#This Row],[Selling Price]]*Derived_Metrics[[#This Row],[Quantity]]</f>
        <v>388.16999999999996</v>
      </c>
      <c r="S900" s="2">
        <f>IF(Derived_Metrics[[#This Row],[Revenue]]=0,0,Derived_Metrics[[#This Row],[Profit]]/Derived_Metrics[[#This Row],[Revenue]])</f>
        <v>0.14000000000000001</v>
      </c>
      <c r="T900" t="str">
        <f>IF(Derived_Metrics[[#This Row],[Profit]]&lt;0, "Loss","Profit")</f>
        <v>Profit</v>
      </c>
      <c r="U900" s="5">
        <f>Derived_Metrics[[#This Row],[Selling Price]]*Derived_Metrics[[#This Row],[Quantity]]*Derived_Metrics[[#This Row],[Discount]]</f>
        <v>0</v>
      </c>
      <c r="V900" t="str">
        <f>IF(Derived_Metrics[[#This Row],[Discount]]&gt;0,"Discount Applied","No Discount")</f>
        <v>No Discount</v>
      </c>
      <c r="W900" t="str">
        <f>IF(Derived_Metrics[[#This Row],[Discount]]&gt;0.3,"High Discount","Low Discount")</f>
        <v>Low Discount</v>
      </c>
      <c r="X900" s="13">
        <f>SUMIFS(Derived_Metrics[Customer_Revenue_Share],Derived_Metrics[Customee_ Revenue _Rank],"&lt;="&amp;Derived_Metrics[[#This Row],[Customee_ Revenue _Rank]])</f>
        <v>0.92149552108688138</v>
      </c>
      <c r="Y900" t="str">
        <f>IF(Derived_Metrics[[#This Row],[Cumulative_Revenue_%]]&lt;=0.8,"Top 80% Revenue","Remaining 20% Revenue")</f>
        <v>Remaining 20% Revenue</v>
      </c>
    </row>
    <row r="901" spans="1:25" x14ac:dyDescent="0.25">
      <c r="A901" t="s">
        <v>3296</v>
      </c>
      <c r="B901" s="1">
        <v>42970</v>
      </c>
      <c r="C901" t="s">
        <v>438</v>
      </c>
      <c r="D901" s="4">
        <f>SUMIFS(Derived_Metrics[Revenue],Derived_Metrics[Customer ID],Derived_Metrics[[#This Row],[Customer ID]])</f>
        <v>7947.9745999999996</v>
      </c>
      <c r="E901" s="4">
        <f>SUMIFS(Derived_Metrics[Profit],Derived_Metrics[Customer ID],Derived_Metrics[[#This Row],[Customer ID]])</f>
        <v>-371.18960000000004</v>
      </c>
      <c r="F901" s="5">
        <f>_xlfn.PERCENTRANK.INC(Derived_Metrics[Customer Revenue],Derived_Metrics[[#This Row],[Customer Revenue]])</f>
        <v>0.68799999999999994</v>
      </c>
      <c r="G901" s="5" t="str" cm="1">
        <f t="array" ref="G901">_xlfn.IFS(Derived_Metrics[[#This Row],[Customer Revenue Percentile]]&gt;=0.8,"High Value",Derived_Metrics[[#This Row],[Customer Revenue Percentile]]&gt;=0.4,"Medium Value",TRUE,"Low Value")</f>
        <v>Medium Value</v>
      </c>
      <c r="H901" s="12">
        <f>_xlfn.RANK.EQ(Derived_Metrics[[#This Row],[Customer Revenue]],Derived_Metrics[Customer Revenue],0)</f>
        <v>657</v>
      </c>
      <c r="I901" s="15">
        <f>Derived_Metrics[[#This Row],[Customer Revenue]]/SUM(Derived_Metrics[Customer Revenue])</f>
        <v>5.1016521589534363E-4</v>
      </c>
      <c r="J901" t="s">
        <v>1254</v>
      </c>
      <c r="K901" s="5">
        <f>SUMIFS(Derived_Metrics[Revenue],Derived_Metrics[Product ID],Derived_Metrics[[#This Row],[Product ID]])</f>
        <v>175.73999999999998</v>
      </c>
      <c r="L901" s="5">
        <f>SUMIFS(Derived_Metrics[Profit],Derived_Metrics[Product ID],Derived_Metrics[[#This Row],[Product ID]])</f>
        <v>8.9087999999999994</v>
      </c>
      <c r="M901" s="5" t="str">
        <f>IF(AND(Derived_Metrics[[#This Row],[Product Revenue]]&gt;AVERAGE(Derived_Metrics[Product Revenue]),Derived_Metrics[[#This Row],[Product Profit]]&lt;0),"high sales Low Profit","Normal")</f>
        <v>Normal</v>
      </c>
      <c r="N901">
        <v>2.7839999999999998</v>
      </c>
      <c r="O901">
        <v>2</v>
      </c>
      <c r="P901">
        <v>0.2</v>
      </c>
      <c r="Q901">
        <v>0.41760000000000003</v>
      </c>
      <c r="R901">
        <f>Derived_Metrics[[#This Row],[Selling Price]]*Derived_Metrics[[#This Row],[Quantity]]</f>
        <v>5.5679999999999996</v>
      </c>
      <c r="S901" s="2">
        <f>IF(Derived_Metrics[[#This Row],[Revenue]]=0,0,Derived_Metrics[[#This Row],[Profit]]/Derived_Metrics[[#This Row],[Revenue]])</f>
        <v>7.5000000000000011E-2</v>
      </c>
      <c r="T901" t="str">
        <f>IF(Derived_Metrics[[#This Row],[Profit]]&lt;0, "Loss","Profit")</f>
        <v>Profit</v>
      </c>
      <c r="U901" s="5">
        <f>Derived_Metrics[[#This Row],[Selling Price]]*Derived_Metrics[[#This Row],[Quantity]]*Derived_Metrics[[#This Row],[Discount]]</f>
        <v>1.1135999999999999</v>
      </c>
      <c r="V901" t="str">
        <f>IF(Derived_Metrics[[#This Row],[Discount]]&gt;0,"Discount Applied","No Discount")</f>
        <v>Discount Applied</v>
      </c>
      <c r="W901" t="str">
        <f>IF(Derived_Metrics[[#This Row],[Discount]]&gt;0.3,"High Discount","Low Discount")</f>
        <v>Low Discount</v>
      </c>
      <c r="X901" s="13">
        <f>SUMIFS(Derived_Metrics[Customer_Revenue_Share],Derived_Metrics[Customee_ Revenue _Rank],"&lt;="&amp;Derived_Metrics[[#This Row],[Customee_ Revenue _Rank]])</f>
        <v>0.72365444321615946</v>
      </c>
      <c r="Y901" t="str">
        <f>IF(Derived_Metrics[[#This Row],[Cumulative_Revenue_%]]&lt;=0.8,"Top 80% Revenue","Remaining 20% Revenue")</f>
        <v>Top 80% Revenue</v>
      </c>
    </row>
    <row r="902" spans="1:25" x14ac:dyDescent="0.25">
      <c r="A902" t="s">
        <v>3298</v>
      </c>
      <c r="B902" s="1">
        <v>41938</v>
      </c>
      <c r="C902" t="s">
        <v>3301</v>
      </c>
      <c r="D902" s="4">
        <f>SUMIFS(Derived_Metrics[Revenue],Derived_Metrics[Customer ID],Derived_Metrics[[#This Row],[Customer ID]])</f>
        <v>494.92</v>
      </c>
      <c r="E902" s="4">
        <f>SUMIFS(Derived_Metrics[Profit],Derived_Metrics[Customer ID],Derived_Metrics[[#This Row],[Customer ID]])</f>
        <v>27.12</v>
      </c>
      <c r="F902" s="5">
        <f>_xlfn.PERCENTRANK.INC(Derived_Metrics[Customer Revenue],Derived_Metrics[[#This Row],[Customer Revenue]])</f>
        <v>9.0999999999999998E-2</v>
      </c>
      <c r="G902" s="5" t="str" cm="1">
        <f t="array" ref="G902">_xlfn.IFS(Derived_Metrics[[#This Row],[Customer Revenue Percentile]]&gt;=0.8,"High Value",Derived_Metrics[[#This Row],[Customer Revenue Percentile]]&gt;=0.4,"Medium Value",TRUE,"Low Value")</f>
        <v>Low Value</v>
      </c>
      <c r="H902" s="12">
        <f>_xlfn.RANK.EQ(Derived_Metrics[[#This Row],[Customer Revenue]],Derived_Metrics[Customer Revenue],0)</f>
        <v>1926</v>
      </c>
      <c r="I902" s="15">
        <f>Derived_Metrics[[#This Row],[Customer Revenue]]/SUM(Derived_Metrics[Customer Revenue])</f>
        <v>3.1767963708757133E-5</v>
      </c>
      <c r="J902" t="s">
        <v>656</v>
      </c>
      <c r="K902" s="5">
        <f>SUMIFS(Derived_Metrics[Revenue],Derived_Metrics[Product ID],Derived_Metrics[[#This Row],[Product ID]])</f>
        <v>527.34</v>
      </c>
      <c r="L902" s="5">
        <f>SUMIFS(Derived_Metrics[Profit],Derived_Metrics[Product ID],Derived_Metrics[[#This Row],[Product ID]])</f>
        <v>8.7889999999999997</v>
      </c>
      <c r="M902" s="5" t="str">
        <f>IF(AND(Derived_Metrics[[#This Row],[Product Revenue]]&gt;AVERAGE(Derived_Metrics[Product Revenue]),Derived_Metrics[[#This Row],[Product Profit]]&lt;0),"high sales Low Profit","Normal")</f>
        <v>Normal</v>
      </c>
      <c r="N902">
        <v>63.92</v>
      </c>
      <c r="O902">
        <v>4</v>
      </c>
      <c r="P902">
        <v>0</v>
      </c>
      <c r="Q902">
        <v>3.1960000000000002</v>
      </c>
      <c r="R902">
        <f>Derived_Metrics[[#This Row],[Selling Price]]*Derived_Metrics[[#This Row],[Quantity]]</f>
        <v>255.68</v>
      </c>
      <c r="S902" s="2">
        <f>IF(Derived_Metrics[[#This Row],[Revenue]]=0,0,Derived_Metrics[[#This Row],[Profit]]/Derived_Metrics[[#This Row],[Revenue]])</f>
        <v>1.2500000000000001E-2</v>
      </c>
      <c r="T902" t="str">
        <f>IF(Derived_Metrics[[#This Row],[Profit]]&lt;0, "Loss","Profit")</f>
        <v>Profit</v>
      </c>
      <c r="U902" s="5">
        <f>Derived_Metrics[[#This Row],[Selling Price]]*Derived_Metrics[[#This Row],[Quantity]]*Derived_Metrics[[#This Row],[Discount]]</f>
        <v>0</v>
      </c>
      <c r="V902" t="str">
        <f>IF(Derived_Metrics[[#This Row],[Discount]]&gt;0,"Discount Applied","No Discount")</f>
        <v>No Discount</v>
      </c>
      <c r="W902" t="str">
        <f>IF(Derived_Metrics[[#This Row],[Discount]]&gt;0.3,"High Discount","Low Discount")</f>
        <v>Low Discount</v>
      </c>
      <c r="X902" s="13">
        <f>SUMIFS(Derived_Metrics[Customer_Revenue_Share],Derived_Metrics[Customee_ Revenue _Rank],"&lt;="&amp;Derived_Metrics[[#This Row],[Customee_ Revenue _Rank]])</f>
        <v>0.99698028989356147</v>
      </c>
      <c r="Y902" t="str">
        <f>IF(Derived_Metrics[[#This Row],[Cumulative_Revenue_%]]&lt;=0.8,"Top 80% Revenue","Remaining 20% Revenue")</f>
        <v>Remaining 20% Revenue</v>
      </c>
    </row>
    <row r="903" spans="1:25" x14ac:dyDescent="0.25">
      <c r="A903" t="s">
        <v>3303</v>
      </c>
      <c r="B903" s="1">
        <v>41740</v>
      </c>
      <c r="C903" t="s">
        <v>2054</v>
      </c>
      <c r="D903" s="4">
        <f>SUMIFS(Derived_Metrics[Revenue],Derived_Metrics[Customer ID],Derived_Metrics[[#This Row],[Customer ID]])</f>
        <v>10898.374</v>
      </c>
      <c r="E903" s="4">
        <f>SUMIFS(Derived_Metrics[Profit],Derived_Metrics[Customer ID],Derived_Metrics[[#This Row],[Customer ID]])</f>
        <v>28.546599999999994</v>
      </c>
      <c r="F903" s="5">
        <f>_xlfn.PERCENTRANK.INC(Derived_Metrics[Customer Revenue],Derived_Metrics[[#This Row],[Customer Revenue]])</f>
        <v>0.78400000000000003</v>
      </c>
      <c r="G903" s="5" t="str" cm="1">
        <f t="array" ref="G903">_xlfn.IFS(Derived_Metrics[[#This Row],[Customer Revenue Percentile]]&gt;=0.8,"High Value",Derived_Metrics[[#This Row],[Customer Revenue Percentile]]&gt;=0.4,"Medium Value",TRUE,"Low Value")</f>
        <v>Medium Value</v>
      </c>
      <c r="H903" s="12">
        <f>_xlfn.RANK.EQ(Derived_Metrics[[#This Row],[Customer Revenue]],Derived_Metrics[Customer Revenue],0)</f>
        <v>453</v>
      </c>
      <c r="I903" s="15">
        <f>Derived_Metrics[[#This Row],[Customer Revenue]]/SUM(Derived_Metrics[Customer Revenue])</f>
        <v>6.9954568357807781E-4</v>
      </c>
      <c r="J903" t="s">
        <v>494</v>
      </c>
      <c r="K903" s="5">
        <f>SUMIFS(Derived_Metrics[Revenue],Derived_Metrics[Product ID],Derived_Metrics[[#This Row],[Product ID]])</f>
        <v>11779.352999999999</v>
      </c>
      <c r="L903" s="5">
        <f>SUMIFS(Derived_Metrics[Profit],Derived_Metrics[Product ID],Derived_Metrics[[#This Row],[Product ID]])</f>
        <v>-519.94100000000003</v>
      </c>
      <c r="M903" s="5" t="str">
        <f>IF(AND(Derived_Metrics[[#This Row],[Product Revenue]]&gt;AVERAGE(Derived_Metrics[Product Revenue]),Derived_Metrics[[#This Row],[Product Profit]]&lt;0),"high sales Low Profit","Normal")</f>
        <v>Normal</v>
      </c>
      <c r="N903">
        <v>573.72799999999995</v>
      </c>
      <c r="O903">
        <v>4</v>
      </c>
      <c r="P903">
        <v>0.2</v>
      </c>
      <c r="Q903">
        <v>-64.544399999999996</v>
      </c>
      <c r="R903">
        <f>Derived_Metrics[[#This Row],[Selling Price]]*Derived_Metrics[[#This Row],[Quantity]]</f>
        <v>2294.9119999999998</v>
      </c>
      <c r="S903" s="2">
        <f>IF(Derived_Metrics[[#This Row],[Revenue]]=0,0,Derived_Metrics[[#This Row],[Profit]]/Derived_Metrics[[#This Row],[Revenue]])</f>
        <v>-2.8125000000000001E-2</v>
      </c>
      <c r="T903" t="str">
        <f>IF(Derived_Metrics[[#This Row],[Profit]]&lt;0, "Loss","Profit")</f>
        <v>Loss</v>
      </c>
      <c r="U903" s="5">
        <f>Derived_Metrics[[#This Row],[Selling Price]]*Derived_Metrics[[#This Row],[Quantity]]*Derived_Metrics[[#This Row],[Discount]]</f>
        <v>458.98239999999998</v>
      </c>
      <c r="V903" t="str">
        <f>IF(Derived_Metrics[[#This Row],[Discount]]&gt;0,"Discount Applied","No Discount")</f>
        <v>Discount Applied</v>
      </c>
      <c r="W903" t="str">
        <f>IF(Derived_Metrics[[#This Row],[Discount]]&gt;0.3,"High Discount","Low Discount")</f>
        <v>Low Discount</v>
      </c>
      <c r="X903" s="13">
        <f>SUMIFS(Derived_Metrics[Customer_Revenue_Share],Derived_Metrics[Customee_ Revenue _Rank],"&lt;="&amp;Derived_Metrics[[#This Row],[Customee_ Revenue _Rank]])</f>
        <v>0.59844957096540929</v>
      </c>
      <c r="Y903" t="str">
        <f>IF(Derived_Metrics[[#This Row],[Cumulative_Revenue_%]]&lt;=0.8,"Top 80% Revenue","Remaining 20% Revenue")</f>
        <v>Top 80% Revenue</v>
      </c>
    </row>
    <row r="904" spans="1:25" x14ac:dyDescent="0.25">
      <c r="A904" t="s">
        <v>3304</v>
      </c>
      <c r="B904" s="1">
        <v>42928</v>
      </c>
      <c r="C904" t="s">
        <v>1713</v>
      </c>
      <c r="D904" s="4">
        <f>SUMIFS(Derived_Metrics[Revenue],Derived_Metrics[Customer ID],Derived_Metrics[[#This Row],[Customer ID]])</f>
        <v>1109.6120000000001</v>
      </c>
      <c r="E904" s="4">
        <f>SUMIFS(Derived_Metrics[Profit],Derived_Metrics[Customer ID],Derived_Metrics[[#This Row],[Customer ID]])</f>
        <v>11.0594</v>
      </c>
      <c r="F904" s="5">
        <f>_xlfn.PERCENTRANK.INC(Derived_Metrics[Customer Revenue],Derived_Metrics[[#This Row],[Customer Revenue]])</f>
        <v>0.186</v>
      </c>
      <c r="G904" s="5" t="str" cm="1">
        <f t="array" ref="G904">_xlfn.IFS(Derived_Metrics[[#This Row],[Customer Revenue Percentile]]&gt;=0.8,"High Value",Derived_Metrics[[#This Row],[Customer Revenue Percentile]]&gt;=0.4,"Medium Value",TRUE,"Low Value")</f>
        <v>Low Value</v>
      </c>
      <c r="H904" s="12">
        <f>_xlfn.RANK.EQ(Derived_Metrics[[#This Row],[Customer Revenue]],Derived_Metrics[Customer Revenue],0)</f>
        <v>1725</v>
      </c>
      <c r="I904" s="15">
        <f>Derived_Metrics[[#This Row],[Customer Revenue]]/SUM(Derived_Metrics[Customer Revenue])</f>
        <v>7.1223861930819977E-5</v>
      </c>
      <c r="J904" t="s">
        <v>3305</v>
      </c>
      <c r="K904" s="5">
        <f>SUMIFS(Derived_Metrics[Revenue],Derived_Metrics[Product ID],Derived_Metrics[[#This Row],[Product ID]])</f>
        <v>779.86399999999992</v>
      </c>
      <c r="L904" s="5">
        <f>SUMIFS(Derived_Metrics[Profit],Derived_Metrics[Product ID],Derived_Metrics[[#This Row],[Product ID]])</f>
        <v>7.6888000000000005</v>
      </c>
      <c r="M904" s="5" t="str">
        <f>IF(AND(Derived_Metrics[[#This Row],[Product Revenue]]&gt;AVERAGE(Derived_Metrics[Product Revenue]),Derived_Metrics[[#This Row],[Product Profit]]&lt;0),"high sales Low Profit","Normal")</f>
        <v>Normal</v>
      </c>
      <c r="N904">
        <v>82.38</v>
      </c>
      <c r="O904">
        <v>6</v>
      </c>
      <c r="P904">
        <v>0</v>
      </c>
      <c r="Q904">
        <v>25.537800000000001</v>
      </c>
      <c r="R904">
        <f>Derived_Metrics[[#This Row],[Selling Price]]*Derived_Metrics[[#This Row],[Quantity]]</f>
        <v>494.28</v>
      </c>
      <c r="S904" s="2">
        <f>IF(Derived_Metrics[[#This Row],[Revenue]]=0,0,Derived_Metrics[[#This Row],[Profit]]/Derived_Metrics[[#This Row],[Revenue]])</f>
        <v>5.1666666666666673E-2</v>
      </c>
      <c r="T904" t="str">
        <f>IF(Derived_Metrics[[#This Row],[Profit]]&lt;0, "Loss","Profit")</f>
        <v>Profit</v>
      </c>
      <c r="U904" s="5">
        <f>Derived_Metrics[[#This Row],[Selling Price]]*Derived_Metrics[[#This Row],[Quantity]]*Derived_Metrics[[#This Row],[Discount]]</f>
        <v>0</v>
      </c>
      <c r="V904" t="str">
        <f>IF(Derived_Metrics[[#This Row],[Discount]]&gt;0,"Discount Applied","No Discount")</f>
        <v>No Discount</v>
      </c>
      <c r="W904" t="str">
        <f>IF(Derived_Metrics[[#This Row],[Discount]]&gt;0.3,"High Discount","Low Discount")</f>
        <v>Low Discount</v>
      </c>
      <c r="X904" s="13">
        <f>SUMIFS(Derived_Metrics[Customer_Revenue_Share],Derived_Metrics[Customee_ Revenue _Rank],"&lt;="&amp;Derived_Metrics[[#This Row],[Customee_ Revenue _Rank]])</f>
        <v>0.98639297383082647</v>
      </c>
      <c r="Y904" t="str">
        <f>IF(Derived_Metrics[[#This Row],[Cumulative_Revenue_%]]&lt;=0.8,"Top 80% Revenue","Remaining 20% Revenue")</f>
        <v>Remaining 20% Revenue</v>
      </c>
    </row>
    <row r="905" spans="1:25" x14ac:dyDescent="0.25">
      <c r="A905" t="s">
        <v>3307</v>
      </c>
      <c r="B905" s="1">
        <v>42358</v>
      </c>
      <c r="C905" t="s">
        <v>3308</v>
      </c>
      <c r="D905" s="4">
        <f>SUMIFS(Derived_Metrics[Revenue],Derived_Metrics[Customer ID],Derived_Metrics[[#This Row],[Customer ID]])</f>
        <v>10091.112000000001</v>
      </c>
      <c r="E905" s="4">
        <f>SUMIFS(Derived_Metrics[Profit],Derived_Metrics[Customer ID],Derived_Metrics[[#This Row],[Customer ID]])</f>
        <v>418.06299999999999</v>
      </c>
      <c r="F905" s="5">
        <f>_xlfn.PERCENTRANK.INC(Derived_Metrics[Customer Revenue],Derived_Metrics[[#This Row],[Customer Revenue]])</f>
        <v>0.753</v>
      </c>
      <c r="G905" s="5" t="str" cm="1">
        <f t="array" ref="G905">_xlfn.IFS(Derived_Metrics[[#This Row],[Customer Revenue Percentile]]&gt;=0.8,"High Value",Derived_Metrics[[#This Row],[Customer Revenue Percentile]]&gt;=0.4,"Medium Value",TRUE,"Low Value")</f>
        <v>Medium Value</v>
      </c>
      <c r="H905" s="12">
        <f>_xlfn.RANK.EQ(Derived_Metrics[[#This Row],[Customer Revenue]],Derived_Metrics[Customer Revenue],0)</f>
        <v>520</v>
      </c>
      <c r="I905" s="15">
        <f>Derived_Metrics[[#This Row],[Customer Revenue]]/SUM(Derived_Metrics[Customer Revenue])</f>
        <v>6.4772908711913774E-4</v>
      </c>
      <c r="J905" t="s">
        <v>1720</v>
      </c>
      <c r="K905" s="5">
        <f>SUMIFS(Derived_Metrics[Revenue],Derived_Metrics[Product ID],Derived_Metrics[[#This Row],[Product ID]])</f>
        <v>666.31600000000003</v>
      </c>
      <c r="L905" s="5">
        <f>SUMIFS(Derived_Metrics[Profit],Derived_Metrics[Product ID],Derived_Metrics[[#This Row],[Product ID]])</f>
        <v>56.035199999999996</v>
      </c>
      <c r="M905" s="5" t="str">
        <f>IF(AND(Derived_Metrics[[#This Row],[Product Revenue]]&gt;AVERAGE(Derived_Metrics[Product Revenue]),Derived_Metrics[[#This Row],[Product Profit]]&lt;0),"high sales Low Profit","Normal")</f>
        <v>Normal</v>
      </c>
      <c r="N905">
        <v>14.368</v>
      </c>
      <c r="O905">
        <v>2</v>
      </c>
      <c r="P905">
        <v>0.2</v>
      </c>
      <c r="Q905">
        <v>3.9512</v>
      </c>
      <c r="R905">
        <f>Derived_Metrics[[#This Row],[Selling Price]]*Derived_Metrics[[#This Row],[Quantity]]</f>
        <v>28.736000000000001</v>
      </c>
      <c r="S905" s="2">
        <f>IF(Derived_Metrics[[#This Row],[Revenue]]=0,0,Derived_Metrics[[#This Row],[Profit]]/Derived_Metrics[[#This Row],[Revenue]])</f>
        <v>0.13750000000000001</v>
      </c>
      <c r="T905" t="str">
        <f>IF(Derived_Metrics[[#This Row],[Profit]]&lt;0, "Loss","Profit")</f>
        <v>Profit</v>
      </c>
      <c r="U905" s="5">
        <f>Derived_Metrics[[#This Row],[Selling Price]]*Derived_Metrics[[#This Row],[Quantity]]*Derived_Metrics[[#This Row],[Discount]]</f>
        <v>5.7472000000000003</v>
      </c>
      <c r="V905" t="str">
        <f>IF(Derived_Metrics[[#This Row],[Discount]]&gt;0,"Discount Applied","No Discount")</f>
        <v>Discount Applied</v>
      </c>
      <c r="W905" t="str">
        <f>IF(Derived_Metrics[[#This Row],[Discount]]&gt;0.3,"High Discount","Low Discount")</f>
        <v>Low Discount</v>
      </c>
      <c r="X905" s="13">
        <f>SUMIFS(Derived_Metrics[Customer_Revenue_Share],Derived_Metrics[Customee_ Revenue _Rank],"&lt;="&amp;Derived_Metrics[[#This Row],[Customee_ Revenue _Rank]])</f>
        <v>0.64272491717644886</v>
      </c>
      <c r="Y905" t="str">
        <f>IF(Derived_Metrics[[#This Row],[Cumulative_Revenue_%]]&lt;=0.8,"Top 80% Revenue","Remaining 20% Revenue")</f>
        <v>Top 80% Revenue</v>
      </c>
    </row>
    <row r="906" spans="1:25" x14ac:dyDescent="0.25">
      <c r="A906" t="s">
        <v>3311</v>
      </c>
      <c r="B906" s="1">
        <v>42631</v>
      </c>
      <c r="C906" t="s">
        <v>1999</v>
      </c>
      <c r="D906" s="4">
        <f>SUMIFS(Derived_Metrics[Revenue],Derived_Metrics[Customer ID],Derived_Metrics[[#This Row],[Customer ID]])</f>
        <v>2672.1889999999999</v>
      </c>
      <c r="E906" s="4">
        <f>SUMIFS(Derived_Metrics[Profit],Derived_Metrics[Customer ID],Derived_Metrics[[#This Row],[Customer ID]])</f>
        <v>114.03249999999998</v>
      </c>
      <c r="F906" s="5">
        <f>_xlfn.PERCENTRANK.INC(Derived_Metrics[Customer Revenue],Derived_Metrics[[#This Row],[Customer Revenue]])</f>
        <v>0.36</v>
      </c>
      <c r="G906" s="5" t="str" cm="1">
        <f t="array" ref="G906">_xlfn.IFS(Derived_Metrics[[#This Row],[Customer Revenue Percentile]]&gt;=0.8,"High Value",Derived_Metrics[[#This Row],[Customer Revenue Percentile]]&gt;=0.4,"Medium Value",TRUE,"Low Value")</f>
        <v>Low Value</v>
      </c>
      <c r="H906" s="12">
        <f>_xlfn.RANK.EQ(Derived_Metrics[[#This Row],[Customer Revenue]],Derived_Metrics[Customer Revenue],0)</f>
        <v>1353</v>
      </c>
      <c r="I906" s="15">
        <f>Derived_Metrics[[#This Row],[Customer Revenue]]/SUM(Derived_Metrics[Customer Revenue])</f>
        <v>1.7152267674561545E-4</v>
      </c>
      <c r="J906" t="s">
        <v>979</v>
      </c>
      <c r="K906" s="5">
        <f>SUMIFS(Derived_Metrics[Revenue],Derived_Metrics[Product ID],Derived_Metrics[[#This Row],[Product ID]])</f>
        <v>22709.053</v>
      </c>
      <c r="L906" s="5">
        <f>SUMIFS(Derived_Metrics[Profit],Derived_Metrics[Product ID],Derived_Metrics[[#This Row],[Product ID]])</f>
        <v>701.9799999999999</v>
      </c>
      <c r="M906" s="5" t="str">
        <f>IF(AND(Derived_Metrics[[#This Row],[Product Revenue]]&gt;AVERAGE(Derived_Metrics[Product Revenue]),Derived_Metrics[[#This Row],[Product Profit]]&lt;0),"high sales Low Profit","Normal")</f>
        <v>Normal</v>
      </c>
      <c r="N906">
        <v>631.78200000000004</v>
      </c>
      <c r="O906">
        <v>2</v>
      </c>
      <c r="P906">
        <v>0.1</v>
      </c>
      <c r="Q906">
        <v>140.39599999999999</v>
      </c>
      <c r="R906">
        <f>Derived_Metrics[[#This Row],[Selling Price]]*Derived_Metrics[[#This Row],[Quantity]]</f>
        <v>1263.5640000000001</v>
      </c>
      <c r="S906" s="2">
        <f>IF(Derived_Metrics[[#This Row],[Revenue]]=0,0,Derived_Metrics[[#This Row],[Profit]]/Derived_Metrics[[#This Row],[Revenue]])</f>
        <v>0.11111111111111109</v>
      </c>
      <c r="T906" t="str">
        <f>IF(Derived_Metrics[[#This Row],[Profit]]&lt;0, "Loss","Profit")</f>
        <v>Profit</v>
      </c>
      <c r="U906" s="5">
        <f>Derived_Metrics[[#This Row],[Selling Price]]*Derived_Metrics[[#This Row],[Quantity]]*Derived_Metrics[[#This Row],[Discount]]</f>
        <v>126.35640000000001</v>
      </c>
      <c r="V906" t="str">
        <f>IF(Derived_Metrics[[#This Row],[Discount]]&gt;0,"Discount Applied","No Discount")</f>
        <v>Discount Applied</v>
      </c>
      <c r="W906" t="str">
        <f>IF(Derived_Metrics[[#This Row],[Discount]]&gt;0.3,"High Discount","Low Discount")</f>
        <v>Low Discount</v>
      </c>
      <c r="X906" s="13">
        <f>SUMIFS(Derived_Metrics[Customer_Revenue_Share],Derived_Metrics[Customee_ Revenue _Rank],"&lt;="&amp;Derived_Metrics[[#This Row],[Customee_ Revenue _Rank]])</f>
        <v>0.94092335905609392</v>
      </c>
      <c r="Y906" t="str">
        <f>IF(Derived_Metrics[[#This Row],[Cumulative_Revenue_%]]&lt;=0.8,"Top 80% Revenue","Remaining 20% Revenue")</f>
        <v>Remaining 20% Revenue</v>
      </c>
    </row>
    <row r="907" spans="1:25" x14ac:dyDescent="0.25">
      <c r="A907" t="s">
        <v>3311</v>
      </c>
      <c r="B907" s="1">
        <v>42631</v>
      </c>
      <c r="C907" t="s">
        <v>1999</v>
      </c>
      <c r="D907" s="4">
        <f>SUMIFS(Derived_Metrics[Revenue],Derived_Metrics[Customer ID],Derived_Metrics[[#This Row],[Customer ID]])</f>
        <v>2672.1889999999999</v>
      </c>
      <c r="E907" s="4">
        <f>SUMIFS(Derived_Metrics[Profit],Derived_Metrics[Customer ID],Derived_Metrics[[#This Row],[Customer ID]])</f>
        <v>114.03249999999998</v>
      </c>
      <c r="F907" s="5">
        <f>_xlfn.PERCENTRANK.INC(Derived_Metrics[Customer Revenue],Derived_Metrics[[#This Row],[Customer Revenue]])</f>
        <v>0.36</v>
      </c>
      <c r="G907" s="5" t="str" cm="1">
        <f t="array" ref="G907">_xlfn.IFS(Derived_Metrics[[#This Row],[Customer Revenue Percentile]]&gt;=0.8,"High Value",Derived_Metrics[[#This Row],[Customer Revenue Percentile]]&gt;=0.4,"Medium Value",TRUE,"Low Value")</f>
        <v>Low Value</v>
      </c>
      <c r="H907" s="12">
        <f>_xlfn.RANK.EQ(Derived_Metrics[[#This Row],[Customer Revenue]],Derived_Metrics[Customer Revenue],0)</f>
        <v>1353</v>
      </c>
      <c r="I907" s="15">
        <f>Derived_Metrics[[#This Row],[Customer Revenue]]/SUM(Derived_Metrics[Customer Revenue])</f>
        <v>1.7152267674561545E-4</v>
      </c>
      <c r="J907" t="s">
        <v>3313</v>
      </c>
      <c r="K907" s="5">
        <f>SUMIFS(Derived_Metrics[Revenue],Derived_Metrics[Product ID],Derived_Metrics[[#This Row],[Product ID]])</f>
        <v>655.77599999999995</v>
      </c>
      <c r="L907" s="5">
        <f>SUMIFS(Derived_Metrics[Profit],Derived_Metrics[Product ID],Derived_Metrics[[#This Row],[Product ID]])</f>
        <v>84.805600000000013</v>
      </c>
      <c r="M907" s="5" t="str">
        <f>IF(AND(Derived_Metrics[[#This Row],[Product Revenue]]&gt;AVERAGE(Derived_Metrics[Product Revenue]),Derived_Metrics[[#This Row],[Product Profit]]&lt;0),"high sales Low Profit","Normal")</f>
        <v>Normal</v>
      </c>
      <c r="N907">
        <v>60.72</v>
      </c>
      <c r="O907">
        <v>3</v>
      </c>
      <c r="P907">
        <v>0</v>
      </c>
      <c r="Q907">
        <v>26.1096</v>
      </c>
      <c r="R907">
        <f>Derived_Metrics[[#This Row],[Selling Price]]*Derived_Metrics[[#This Row],[Quantity]]</f>
        <v>182.16</v>
      </c>
      <c r="S907" s="2">
        <f>IF(Derived_Metrics[[#This Row],[Revenue]]=0,0,Derived_Metrics[[#This Row],[Profit]]/Derived_Metrics[[#This Row],[Revenue]])</f>
        <v>0.14333333333333334</v>
      </c>
      <c r="T907" t="str">
        <f>IF(Derived_Metrics[[#This Row],[Profit]]&lt;0, "Loss","Profit")</f>
        <v>Profit</v>
      </c>
      <c r="U907" s="5">
        <f>Derived_Metrics[[#This Row],[Selling Price]]*Derived_Metrics[[#This Row],[Quantity]]*Derived_Metrics[[#This Row],[Discount]]</f>
        <v>0</v>
      </c>
      <c r="V907" t="str">
        <f>IF(Derived_Metrics[[#This Row],[Discount]]&gt;0,"Discount Applied","No Discount")</f>
        <v>No Discount</v>
      </c>
      <c r="W907" t="str">
        <f>IF(Derived_Metrics[[#This Row],[Discount]]&gt;0.3,"High Discount","Low Discount")</f>
        <v>Low Discount</v>
      </c>
      <c r="X907" s="13">
        <f>SUMIFS(Derived_Metrics[Customer_Revenue_Share],Derived_Metrics[Customee_ Revenue _Rank],"&lt;="&amp;Derived_Metrics[[#This Row],[Customee_ Revenue _Rank]])</f>
        <v>0.94092335905609392</v>
      </c>
      <c r="Y907" t="str">
        <f>IF(Derived_Metrics[[#This Row],[Cumulative_Revenue_%]]&lt;=0.8,"Top 80% Revenue","Remaining 20% Revenue")</f>
        <v>Remaining 20% Revenue</v>
      </c>
    </row>
    <row r="908" spans="1:25" x14ac:dyDescent="0.25">
      <c r="A908" t="s">
        <v>3315</v>
      </c>
      <c r="B908" s="1">
        <v>43051</v>
      </c>
      <c r="C908" t="s">
        <v>3316</v>
      </c>
      <c r="D908" s="4">
        <f>SUMIFS(Derived_Metrics[Revenue],Derived_Metrics[Customer ID],Derived_Metrics[[#This Row],[Customer ID]])</f>
        <v>1118.6480000000001</v>
      </c>
      <c r="E908" s="4">
        <f>SUMIFS(Derived_Metrics[Profit],Derived_Metrics[Customer ID],Derived_Metrics[[#This Row],[Customer ID]])</f>
        <v>-80.932400000000001</v>
      </c>
      <c r="F908" s="5">
        <f>_xlfn.PERCENTRANK.INC(Derived_Metrics[Customer Revenue],Derived_Metrics[[#This Row],[Customer Revenue]])</f>
        <v>0.187</v>
      </c>
      <c r="G908" s="5" t="str" cm="1">
        <f t="array" ref="G908">_xlfn.IFS(Derived_Metrics[[#This Row],[Customer Revenue Percentile]]&gt;=0.8,"High Value",Derived_Metrics[[#This Row],[Customer Revenue Percentile]]&gt;=0.4,"Medium Value",TRUE,"Low Value")</f>
        <v>Low Value</v>
      </c>
      <c r="H908" s="12">
        <f>_xlfn.RANK.EQ(Derived_Metrics[[#This Row],[Customer Revenue]],Derived_Metrics[Customer Revenue],0)</f>
        <v>1723</v>
      </c>
      <c r="I908" s="15">
        <f>Derived_Metrics[[#This Row],[Customer Revenue]]/SUM(Derived_Metrics[Customer Revenue])</f>
        <v>7.1803865406275263E-5</v>
      </c>
      <c r="J908" t="s">
        <v>903</v>
      </c>
      <c r="K908" s="5">
        <f>SUMIFS(Derived_Metrics[Revenue],Derived_Metrics[Product ID],Derived_Metrics[[#This Row],[Product ID]])</f>
        <v>10064.739999999998</v>
      </c>
      <c r="L908" s="5">
        <f>SUMIFS(Derived_Metrics[Profit],Derived_Metrics[Product ID],Derived_Metrics[[#This Row],[Product ID]])</f>
        <v>314.76599999999996</v>
      </c>
      <c r="M908" s="5" t="str">
        <f>IF(AND(Derived_Metrics[[#This Row],[Product Revenue]]&gt;AVERAGE(Derived_Metrics[Product Revenue]),Derived_Metrics[[#This Row],[Product Profit]]&lt;0),"high sales Low Profit","Normal")</f>
        <v>Normal</v>
      </c>
      <c r="N908">
        <v>77.72</v>
      </c>
      <c r="O908">
        <v>1</v>
      </c>
      <c r="P908">
        <v>0.6</v>
      </c>
      <c r="Q908">
        <v>-66.061999999999998</v>
      </c>
      <c r="R908">
        <f>Derived_Metrics[[#This Row],[Selling Price]]*Derived_Metrics[[#This Row],[Quantity]]</f>
        <v>77.72</v>
      </c>
      <c r="S908" s="2">
        <f>IF(Derived_Metrics[[#This Row],[Revenue]]=0,0,Derived_Metrics[[#This Row],[Profit]]/Derived_Metrics[[#This Row],[Revenue]])</f>
        <v>-0.85</v>
      </c>
      <c r="T908" t="str">
        <f>IF(Derived_Metrics[[#This Row],[Profit]]&lt;0, "Loss","Profit")</f>
        <v>Loss</v>
      </c>
      <c r="U908" s="5">
        <f>Derived_Metrics[[#This Row],[Selling Price]]*Derived_Metrics[[#This Row],[Quantity]]*Derived_Metrics[[#This Row],[Discount]]</f>
        <v>46.631999999999998</v>
      </c>
      <c r="V908" t="str">
        <f>IF(Derived_Metrics[[#This Row],[Discount]]&gt;0,"Discount Applied","No Discount")</f>
        <v>Discount Applied</v>
      </c>
      <c r="W908" t="str">
        <f>IF(Derived_Metrics[[#This Row],[Discount]]&gt;0.3,"High Discount","Low Discount")</f>
        <v>High Discount</v>
      </c>
      <c r="X908" s="13">
        <f>SUMIFS(Derived_Metrics[Customer_Revenue_Share],Derived_Metrics[Customee_ Revenue _Rank],"&lt;="&amp;Derived_Metrics[[#This Row],[Customee_ Revenue _Rank]])</f>
        <v>0.98625052610696484</v>
      </c>
      <c r="Y908" t="str">
        <f>IF(Derived_Metrics[[#This Row],[Cumulative_Revenue_%]]&lt;=0.8,"Top 80% Revenue","Remaining 20% Revenue")</f>
        <v>Remaining 20% Revenue</v>
      </c>
    </row>
    <row r="909" spans="1:25" x14ac:dyDescent="0.25">
      <c r="A909" t="s">
        <v>3315</v>
      </c>
      <c r="B909" s="1">
        <v>43051</v>
      </c>
      <c r="C909" t="s">
        <v>3316</v>
      </c>
      <c r="D909" s="4">
        <f>SUMIFS(Derived_Metrics[Revenue],Derived_Metrics[Customer ID],Derived_Metrics[[#This Row],[Customer ID]])</f>
        <v>1118.6480000000001</v>
      </c>
      <c r="E909" s="4">
        <f>SUMIFS(Derived_Metrics[Profit],Derived_Metrics[Customer ID],Derived_Metrics[[#This Row],[Customer ID]])</f>
        <v>-80.932400000000001</v>
      </c>
      <c r="F909" s="5">
        <f>_xlfn.PERCENTRANK.INC(Derived_Metrics[Customer Revenue],Derived_Metrics[[#This Row],[Customer Revenue]])</f>
        <v>0.187</v>
      </c>
      <c r="G909" s="5" t="str" cm="1">
        <f t="array" ref="G909">_xlfn.IFS(Derived_Metrics[[#This Row],[Customer Revenue Percentile]]&gt;=0.8,"High Value",Derived_Metrics[[#This Row],[Customer Revenue Percentile]]&gt;=0.4,"Medium Value",TRUE,"Low Value")</f>
        <v>Low Value</v>
      </c>
      <c r="H909" s="12">
        <f>_xlfn.RANK.EQ(Derived_Metrics[[#This Row],[Customer Revenue]],Derived_Metrics[Customer Revenue],0)</f>
        <v>1723</v>
      </c>
      <c r="I909" s="15">
        <f>Derived_Metrics[[#This Row],[Customer Revenue]]/SUM(Derived_Metrics[Customer Revenue])</f>
        <v>7.1803865406275263E-5</v>
      </c>
      <c r="J909" t="s">
        <v>1282</v>
      </c>
      <c r="K909" s="5">
        <f>SUMIFS(Derived_Metrics[Revenue],Derived_Metrics[Product ID],Derived_Metrics[[#This Row],[Product ID]])</f>
        <v>47585.279999999999</v>
      </c>
      <c r="L909" s="5">
        <f>SUMIFS(Derived_Metrics[Profit],Derived_Metrics[Product ID],Derived_Metrics[[#This Row],[Product ID]])</f>
        <v>773.2607999999999</v>
      </c>
      <c r="M909" s="5" t="str">
        <f>IF(AND(Derived_Metrics[[#This Row],[Product Revenue]]&gt;AVERAGE(Derived_Metrics[Product Revenue]),Derived_Metrics[[#This Row],[Product Profit]]&lt;0),"high sales Low Profit","Normal")</f>
        <v>Normal</v>
      </c>
      <c r="N909">
        <v>520.46400000000006</v>
      </c>
      <c r="O909">
        <v>2</v>
      </c>
      <c r="P909">
        <v>0.3</v>
      </c>
      <c r="Q909">
        <v>-14.8704</v>
      </c>
      <c r="R909">
        <f>Derived_Metrics[[#This Row],[Selling Price]]*Derived_Metrics[[#This Row],[Quantity]]</f>
        <v>1040.9280000000001</v>
      </c>
      <c r="S909" s="2">
        <f>IF(Derived_Metrics[[#This Row],[Revenue]]=0,0,Derived_Metrics[[#This Row],[Profit]]/Derived_Metrics[[#This Row],[Revenue]])</f>
        <v>-1.4285714285714284E-2</v>
      </c>
      <c r="T909" t="str">
        <f>IF(Derived_Metrics[[#This Row],[Profit]]&lt;0, "Loss","Profit")</f>
        <v>Loss</v>
      </c>
      <c r="U909" s="5">
        <f>Derived_Metrics[[#This Row],[Selling Price]]*Derived_Metrics[[#This Row],[Quantity]]*Derived_Metrics[[#This Row],[Discount]]</f>
        <v>312.27840000000003</v>
      </c>
      <c r="V909" t="str">
        <f>IF(Derived_Metrics[[#This Row],[Discount]]&gt;0,"Discount Applied","No Discount")</f>
        <v>Discount Applied</v>
      </c>
      <c r="W909" t="str">
        <f>IF(Derived_Metrics[[#This Row],[Discount]]&gt;0.3,"High Discount","Low Discount")</f>
        <v>Low Discount</v>
      </c>
      <c r="X909" s="13">
        <f>SUMIFS(Derived_Metrics[Customer_Revenue_Share],Derived_Metrics[Customee_ Revenue _Rank],"&lt;="&amp;Derived_Metrics[[#This Row],[Customee_ Revenue _Rank]])</f>
        <v>0.98625052610696484</v>
      </c>
      <c r="Y909" t="str">
        <f>IF(Derived_Metrics[[#This Row],[Cumulative_Revenue_%]]&lt;=0.8,"Top 80% Revenue","Remaining 20% Revenue")</f>
        <v>Remaining 20% Revenue</v>
      </c>
    </row>
    <row r="910" spans="1:25" x14ac:dyDescent="0.25">
      <c r="A910" t="s">
        <v>3318</v>
      </c>
      <c r="B910" s="1">
        <v>41754</v>
      </c>
      <c r="C910" t="s">
        <v>1491</v>
      </c>
      <c r="D910" s="4">
        <f>SUMIFS(Derived_Metrics[Revenue],Derived_Metrics[Customer ID],Derived_Metrics[[#This Row],[Customer ID]])</f>
        <v>9640.130000000001</v>
      </c>
      <c r="E910" s="4">
        <f>SUMIFS(Derived_Metrics[Profit],Derived_Metrics[Customer ID],Derived_Metrics[[#This Row],[Customer ID]])</f>
        <v>300.02789999999999</v>
      </c>
      <c r="F910" s="5">
        <f>_xlfn.PERCENTRANK.INC(Derived_Metrics[Customer Revenue],Derived_Metrics[[#This Row],[Customer Revenue]])</f>
        <v>0.72799999999999998</v>
      </c>
      <c r="G910" s="5" t="str" cm="1">
        <f t="array" ref="G910">_xlfn.IFS(Derived_Metrics[[#This Row],[Customer Revenue Percentile]]&gt;=0.8,"High Value",Derived_Metrics[[#This Row],[Customer Revenue Percentile]]&gt;=0.4,"Medium Value",TRUE,"Low Value")</f>
        <v>Medium Value</v>
      </c>
      <c r="H910" s="12">
        <f>_xlfn.RANK.EQ(Derived_Metrics[[#This Row],[Customer Revenue]],Derived_Metrics[Customer Revenue],0)</f>
        <v>573</v>
      </c>
      <c r="I910" s="15">
        <f>Derived_Metrics[[#This Row],[Customer Revenue]]/SUM(Derived_Metrics[Customer Revenue])</f>
        <v>6.1878141919441713E-4</v>
      </c>
      <c r="J910" t="s">
        <v>149</v>
      </c>
      <c r="K910" s="5">
        <f>SUMIFS(Derived_Metrics[Revenue],Derived_Metrics[Product ID],Derived_Metrics[[#This Row],[Product ID]])</f>
        <v>7629.77</v>
      </c>
      <c r="L910" s="5">
        <f>SUMIFS(Derived_Metrics[Profit],Derived_Metrics[Product ID],Derived_Metrics[[#This Row],[Product ID]])</f>
        <v>172.24600000000001</v>
      </c>
      <c r="M910" s="5" t="str">
        <f>IF(AND(Derived_Metrics[[#This Row],[Product Revenue]]&gt;AVERAGE(Derived_Metrics[Product Revenue]),Derived_Metrics[[#This Row],[Product Profit]]&lt;0),"high sales Low Profit","Normal")</f>
        <v>Normal</v>
      </c>
      <c r="N910">
        <v>303.25</v>
      </c>
      <c r="O910">
        <v>5</v>
      </c>
      <c r="P910">
        <v>0</v>
      </c>
      <c r="Q910">
        <v>63.682499999999997</v>
      </c>
      <c r="R910">
        <f>Derived_Metrics[[#This Row],[Selling Price]]*Derived_Metrics[[#This Row],[Quantity]]</f>
        <v>1516.25</v>
      </c>
      <c r="S910" s="2">
        <f>IF(Derived_Metrics[[#This Row],[Revenue]]=0,0,Derived_Metrics[[#This Row],[Profit]]/Derived_Metrics[[#This Row],[Revenue]])</f>
        <v>4.1999999999999996E-2</v>
      </c>
      <c r="T910" t="str">
        <f>IF(Derived_Metrics[[#This Row],[Profit]]&lt;0, "Loss","Profit")</f>
        <v>Profit</v>
      </c>
      <c r="U910" s="5">
        <f>Derived_Metrics[[#This Row],[Selling Price]]*Derived_Metrics[[#This Row],[Quantity]]*Derived_Metrics[[#This Row],[Discount]]</f>
        <v>0</v>
      </c>
      <c r="V910" t="str">
        <f>IF(Derived_Metrics[[#This Row],[Discount]]&gt;0,"Discount Applied","No Discount")</f>
        <v>No Discount</v>
      </c>
      <c r="W910" t="str">
        <f>IF(Derived_Metrics[[#This Row],[Discount]]&gt;0.3,"High Discount","Low Discount")</f>
        <v>Low Discount</v>
      </c>
      <c r="X910" s="13">
        <f>SUMIFS(Derived_Metrics[Customer_Revenue_Share],Derived_Metrics[Customee_ Revenue _Rank],"&lt;="&amp;Derived_Metrics[[#This Row],[Customee_ Revenue _Rank]])</f>
        <v>0.67558608981920909</v>
      </c>
      <c r="Y910" t="str">
        <f>IF(Derived_Metrics[[#This Row],[Cumulative_Revenue_%]]&lt;=0.8,"Top 80% Revenue","Remaining 20% Revenue")</f>
        <v>Top 80% Revenue</v>
      </c>
    </row>
    <row r="911" spans="1:25" x14ac:dyDescent="0.25">
      <c r="A911" t="s">
        <v>3318</v>
      </c>
      <c r="B911" s="1">
        <v>41754</v>
      </c>
      <c r="C911" t="s">
        <v>1491</v>
      </c>
      <c r="D911" s="4">
        <f>SUMIFS(Derived_Metrics[Revenue],Derived_Metrics[Customer ID],Derived_Metrics[[#This Row],[Customer ID]])</f>
        <v>9640.130000000001</v>
      </c>
      <c r="E911" s="4">
        <f>SUMIFS(Derived_Metrics[Profit],Derived_Metrics[Customer ID],Derived_Metrics[[#This Row],[Customer ID]])</f>
        <v>300.02789999999999</v>
      </c>
      <c r="F911" s="5">
        <f>_xlfn.PERCENTRANK.INC(Derived_Metrics[Customer Revenue],Derived_Metrics[[#This Row],[Customer Revenue]])</f>
        <v>0.72799999999999998</v>
      </c>
      <c r="G911" s="5" t="str" cm="1">
        <f t="array" ref="G911">_xlfn.IFS(Derived_Metrics[[#This Row],[Customer Revenue Percentile]]&gt;=0.8,"High Value",Derived_Metrics[[#This Row],[Customer Revenue Percentile]]&gt;=0.4,"Medium Value",TRUE,"Low Value")</f>
        <v>Medium Value</v>
      </c>
      <c r="H911" s="12">
        <f>_xlfn.RANK.EQ(Derived_Metrics[[#This Row],[Customer Revenue]],Derived_Metrics[Customer Revenue],0)</f>
        <v>573</v>
      </c>
      <c r="I911" s="15">
        <f>Derived_Metrics[[#This Row],[Customer Revenue]]/SUM(Derived_Metrics[Customer Revenue])</f>
        <v>6.1878141919441713E-4</v>
      </c>
      <c r="J911" t="s">
        <v>1282</v>
      </c>
      <c r="K911" s="5">
        <f>SUMIFS(Derived_Metrics[Revenue],Derived_Metrics[Product ID],Derived_Metrics[[#This Row],[Product ID]])</f>
        <v>47585.279999999999</v>
      </c>
      <c r="L911" s="5">
        <f>SUMIFS(Derived_Metrics[Profit],Derived_Metrics[Product ID],Derived_Metrics[[#This Row],[Product ID]])</f>
        <v>773.2607999999999</v>
      </c>
      <c r="M911" s="5" t="str">
        <f>IF(AND(Derived_Metrics[[#This Row],[Product Revenue]]&gt;AVERAGE(Derived_Metrics[Product Revenue]),Derived_Metrics[[#This Row],[Product Profit]]&lt;0),"high sales Low Profit","Normal")</f>
        <v>Normal</v>
      </c>
      <c r="N911">
        <v>1487.04</v>
      </c>
      <c r="O911">
        <v>5</v>
      </c>
      <c r="P911">
        <v>0.2</v>
      </c>
      <c r="Q911">
        <v>148.70400000000001</v>
      </c>
      <c r="R911">
        <f>Derived_Metrics[[#This Row],[Selling Price]]*Derived_Metrics[[#This Row],[Quantity]]</f>
        <v>7435.2</v>
      </c>
      <c r="S911" s="2">
        <f>IF(Derived_Metrics[[#This Row],[Revenue]]=0,0,Derived_Metrics[[#This Row],[Profit]]/Derived_Metrics[[#This Row],[Revenue]])</f>
        <v>0.02</v>
      </c>
      <c r="T911" t="str">
        <f>IF(Derived_Metrics[[#This Row],[Profit]]&lt;0, "Loss","Profit")</f>
        <v>Profit</v>
      </c>
      <c r="U911" s="5">
        <f>Derived_Metrics[[#This Row],[Selling Price]]*Derived_Metrics[[#This Row],[Quantity]]*Derived_Metrics[[#This Row],[Discount]]</f>
        <v>1487.04</v>
      </c>
      <c r="V911" t="str">
        <f>IF(Derived_Metrics[[#This Row],[Discount]]&gt;0,"Discount Applied","No Discount")</f>
        <v>Discount Applied</v>
      </c>
      <c r="W911" t="str">
        <f>IF(Derived_Metrics[[#This Row],[Discount]]&gt;0.3,"High Discount","Low Discount")</f>
        <v>Low Discount</v>
      </c>
      <c r="X911" s="13">
        <f>SUMIFS(Derived_Metrics[Customer_Revenue_Share],Derived_Metrics[Customee_ Revenue _Rank],"&lt;="&amp;Derived_Metrics[[#This Row],[Customee_ Revenue _Rank]])</f>
        <v>0.67558608981920909</v>
      </c>
      <c r="Y911" t="str">
        <f>IF(Derived_Metrics[[#This Row],[Cumulative_Revenue_%]]&lt;=0.8,"Top 80% Revenue","Remaining 20% Revenue")</f>
        <v>Top 80% Revenue</v>
      </c>
    </row>
    <row r="912" spans="1:25" x14ac:dyDescent="0.25">
      <c r="A912" t="s">
        <v>3322</v>
      </c>
      <c r="B912" s="1">
        <v>42302</v>
      </c>
      <c r="C912" t="s">
        <v>2036</v>
      </c>
      <c r="D912" s="4">
        <f>SUMIFS(Derived_Metrics[Revenue],Derived_Metrics[Customer ID],Derived_Metrics[[#This Row],[Customer ID]])</f>
        <v>7365.7440000000006</v>
      </c>
      <c r="E912" s="4">
        <f>SUMIFS(Derived_Metrics[Profit],Derived_Metrics[Customer ID],Derived_Metrics[[#This Row],[Customer ID]])</f>
        <v>-52.475999999999992</v>
      </c>
      <c r="F912" s="5">
        <f>_xlfn.PERCENTRANK.INC(Derived_Metrics[Customer Revenue],Derived_Metrics[[#This Row],[Customer Revenue]])</f>
        <v>0.66500000000000004</v>
      </c>
      <c r="G912" s="5" t="str" cm="1">
        <f t="array" ref="G912">_xlfn.IFS(Derived_Metrics[[#This Row],[Customer Revenue Percentile]]&gt;=0.8,"High Value",Derived_Metrics[[#This Row],[Customer Revenue Percentile]]&gt;=0.4,"Medium Value",TRUE,"Low Value")</f>
        <v>Medium Value</v>
      </c>
      <c r="H912" s="12">
        <f>_xlfn.RANK.EQ(Derived_Metrics[[#This Row],[Customer Revenue]],Derived_Metrics[Customer Revenue],0)</f>
        <v>707</v>
      </c>
      <c r="I912" s="15">
        <f>Derived_Metrics[[#This Row],[Customer Revenue]]/SUM(Derived_Metrics[Customer Revenue])</f>
        <v>4.7279295255798028E-4</v>
      </c>
      <c r="J912" t="s">
        <v>611</v>
      </c>
      <c r="K912" s="5">
        <f>SUMIFS(Derived_Metrics[Revenue],Derived_Metrics[Product ID],Derived_Metrics[[#This Row],[Product ID]])</f>
        <v>2273.3095000000003</v>
      </c>
      <c r="L912" s="5">
        <f>SUMIFS(Derived_Metrics[Profit],Derived_Metrics[Product ID],Derived_Metrics[[#This Row],[Product ID]])</f>
        <v>-216.25450000000001</v>
      </c>
      <c r="M912" s="5" t="str">
        <f>IF(AND(Derived_Metrics[[#This Row],[Product Revenue]]&gt;AVERAGE(Derived_Metrics[Product Revenue]),Derived_Metrics[[#This Row],[Product Profit]]&lt;0),"high sales Low Profit","Normal")</f>
        <v>Normal</v>
      </c>
      <c r="N912">
        <v>253.17599999999999</v>
      </c>
      <c r="O912">
        <v>3</v>
      </c>
      <c r="P912">
        <v>0.2</v>
      </c>
      <c r="Q912">
        <v>-31.646999999999998</v>
      </c>
      <c r="R912">
        <f>Derived_Metrics[[#This Row],[Selling Price]]*Derived_Metrics[[#This Row],[Quantity]]</f>
        <v>759.52800000000002</v>
      </c>
      <c r="S912" s="2">
        <f>IF(Derived_Metrics[[#This Row],[Revenue]]=0,0,Derived_Metrics[[#This Row],[Profit]]/Derived_Metrics[[#This Row],[Revenue]])</f>
        <v>-4.1666666666666664E-2</v>
      </c>
      <c r="T912" t="str">
        <f>IF(Derived_Metrics[[#This Row],[Profit]]&lt;0, "Loss","Profit")</f>
        <v>Loss</v>
      </c>
      <c r="U912" s="5">
        <f>Derived_Metrics[[#This Row],[Selling Price]]*Derived_Metrics[[#This Row],[Quantity]]*Derived_Metrics[[#This Row],[Discount]]</f>
        <v>151.90560000000002</v>
      </c>
      <c r="V912" t="str">
        <f>IF(Derived_Metrics[[#This Row],[Discount]]&gt;0,"Discount Applied","No Discount")</f>
        <v>Discount Applied</v>
      </c>
      <c r="W912" t="str">
        <f>IF(Derived_Metrics[[#This Row],[Discount]]&gt;0.3,"High Discount","Low Discount")</f>
        <v>Low Discount</v>
      </c>
      <c r="X912" s="13">
        <f>SUMIFS(Derived_Metrics[Customer_Revenue_Share],Derived_Metrics[Customee_ Revenue _Rank],"&lt;="&amp;Derived_Metrics[[#This Row],[Customee_ Revenue _Rank]])</f>
        <v>0.74769351557146013</v>
      </c>
      <c r="Y912" t="str">
        <f>IF(Derived_Metrics[[#This Row],[Cumulative_Revenue_%]]&lt;=0.8,"Top 80% Revenue","Remaining 20% Revenue")</f>
        <v>Top 80% Revenue</v>
      </c>
    </row>
    <row r="913" spans="1:25" x14ac:dyDescent="0.25">
      <c r="A913" t="s">
        <v>3324</v>
      </c>
      <c r="B913" s="1">
        <v>42205</v>
      </c>
      <c r="C913" t="s">
        <v>1227</v>
      </c>
      <c r="D913" s="4">
        <f>SUMIFS(Derived_Metrics[Revenue],Derived_Metrics[Customer ID],Derived_Metrics[[#This Row],[Customer ID]])</f>
        <v>7333.6689999999999</v>
      </c>
      <c r="E913" s="4">
        <f>SUMIFS(Derived_Metrics[Profit],Derived_Metrics[Customer ID],Derived_Metrics[[#This Row],[Customer ID]])</f>
        <v>-110.19239999999999</v>
      </c>
      <c r="F913" s="5">
        <f>_xlfn.PERCENTRANK.INC(Derived_Metrics[Customer Revenue],Derived_Metrics[[#This Row],[Customer Revenue]])</f>
        <v>0.66200000000000003</v>
      </c>
      <c r="G913" s="5" t="str" cm="1">
        <f t="array" ref="G913">_xlfn.IFS(Derived_Metrics[[#This Row],[Customer Revenue Percentile]]&gt;=0.8,"High Value",Derived_Metrics[[#This Row],[Customer Revenue Percentile]]&gt;=0.4,"Medium Value",TRUE,"Low Value")</f>
        <v>Medium Value</v>
      </c>
      <c r="H913" s="12">
        <f>_xlfn.RANK.EQ(Derived_Metrics[[#This Row],[Customer Revenue]],Derived_Metrics[Customer Revenue],0)</f>
        <v>714</v>
      </c>
      <c r="I913" s="15">
        <f>Derived_Metrics[[#This Row],[Customer Revenue]]/SUM(Derived_Metrics[Customer Revenue])</f>
        <v>4.7073411994673321E-4</v>
      </c>
      <c r="J913" t="s">
        <v>3325</v>
      </c>
      <c r="K913" s="5">
        <f>SUMIFS(Derived_Metrics[Revenue],Derived_Metrics[Product ID],Derived_Metrics[[#This Row],[Product ID]])</f>
        <v>4976.7759999999998</v>
      </c>
      <c r="L913" s="5">
        <f>SUMIFS(Derived_Metrics[Profit],Derived_Metrics[Product ID],Derived_Metrics[[#This Row],[Product ID]])</f>
        <v>-78.363599999999991</v>
      </c>
      <c r="M913" s="5" t="str">
        <f>IF(AND(Derived_Metrics[[#This Row],[Product Revenue]]&gt;AVERAGE(Derived_Metrics[Product Revenue]),Derived_Metrics[[#This Row],[Product Profit]]&lt;0),"high sales Low Profit","Normal")</f>
        <v>Normal</v>
      </c>
      <c r="N913">
        <v>384.94400000000002</v>
      </c>
      <c r="O913">
        <v>4</v>
      </c>
      <c r="P913">
        <v>0.3</v>
      </c>
      <c r="Q913">
        <v>-126.4816</v>
      </c>
      <c r="R913">
        <f>Derived_Metrics[[#This Row],[Selling Price]]*Derived_Metrics[[#This Row],[Quantity]]</f>
        <v>1539.7760000000001</v>
      </c>
      <c r="S913" s="2">
        <f>IF(Derived_Metrics[[#This Row],[Revenue]]=0,0,Derived_Metrics[[#This Row],[Profit]]/Derived_Metrics[[#This Row],[Revenue]])</f>
        <v>-8.2142857142857142E-2</v>
      </c>
      <c r="T913" t="str">
        <f>IF(Derived_Metrics[[#This Row],[Profit]]&lt;0, "Loss","Profit")</f>
        <v>Loss</v>
      </c>
      <c r="U913" s="5">
        <f>Derived_Metrics[[#This Row],[Selling Price]]*Derived_Metrics[[#This Row],[Quantity]]*Derived_Metrics[[#This Row],[Discount]]</f>
        <v>461.93279999999999</v>
      </c>
      <c r="V913" t="str">
        <f>IF(Derived_Metrics[[#This Row],[Discount]]&gt;0,"Discount Applied","No Discount")</f>
        <v>Discount Applied</v>
      </c>
      <c r="W913" t="str">
        <f>IF(Derived_Metrics[[#This Row],[Discount]]&gt;0.3,"High Discount","Low Discount")</f>
        <v>Low Discount</v>
      </c>
      <c r="X913" s="13">
        <f>SUMIFS(Derived_Metrics[Customer_Revenue_Share],Derived_Metrics[Customee_ Revenue _Rank],"&lt;="&amp;Derived_Metrics[[#This Row],[Customee_ Revenue _Rank]])</f>
        <v>0.75098906322495806</v>
      </c>
      <c r="Y913" t="str">
        <f>IF(Derived_Metrics[[#This Row],[Cumulative_Revenue_%]]&lt;=0.8,"Top 80% Revenue","Remaining 20% Revenue")</f>
        <v>Top 80% Revenue</v>
      </c>
    </row>
    <row r="914" spans="1:25" x14ac:dyDescent="0.25">
      <c r="A914" t="s">
        <v>3324</v>
      </c>
      <c r="B914" s="1">
        <v>42205</v>
      </c>
      <c r="C914" t="s">
        <v>1227</v>
      </c>
      <c r="D914" s="4">
        <f>SUMIFS(Derived_Metrics[Revenue],Derived_Metrics[Customer ID],Derived_Metrics[[#This Row],[Customer ID]])</f>
        <v>7333.6689999999999</v>
      </c>
      <c r="E914" s="4">
        <f>SUMIFS(Derived_Metrics[Profit],Derived_Metrics[Customer ID],Derived_Metrics[[#This Row],[Customer ID]])</f>
        <v>-110.19239999999999</v>
      </c>
      <c r="F914" s="5">
        <f>_xlfn.PERCENTRANK.INC(Derived_Metrics[Customer Revenue],Derived_Metrics[[#This Row],[Customer Revenue]])</f>
        <v>0.66200000000000003</v>
      </c>
      <c r="G914" s="5" t="str" cm="1">
        <f t="array" ref="G914">_xlfn.IFS(Derived_Metrics[[#This Row],[Customer Revenue Percentile]]&gt;=0.8,"High Value",Derived_Metrics[[#This Row],[Customer Revenue Percentile]]&gt;=0.4,"Medium Value",TRUE,"Low Value")</f>
        <v>Medium Value</v>
      </c>
      <c r="H914" s="12">
        <f>_xlfn.RANK.EQ(Derived_Metrics[[#This Row],[Customer Revenue]],Derived_Metrics[Customer Revenue],0)</f>
        <v>714</v>
      </c>
      <c r="I914" s="15">
        <f>Derived_Metrics[[#This Row],[Customer Revenue]]/SUM(Derived_Metrics[Customer Revenue])</f>
        <v>4.7073411994673321E-4</v>
      </c>
      <c r="J914" t="s">
        <v>102</v>
      </c>
      <c r="K914" s="5">
        <f>SUMIFS(Derived_Metrics[Revenue],Derived_Metrics[Product ID],Derived_Metrics[[#This Row],[Product ID]])</f>
        <v>36920.840600000003</v>
      </c>
      <c r="L914" s="5">
        <f>SUMIFS(Derived_Metrics[Profit],Derived_Metrics[Product ID],Derived_Metrics[[#This Row],[Product ID]])</f>
        <v>780.3302000000001</v>
      </c>
      <c r="M914" s="5" t="str">
        <f>IF(AND(Derived_Metrics[[#This Row],[Product Revenue]]&gt;AVERAGE(Derived_Metrics[Product Revenue]),Derived_Metrics[[#This Row],[Product Profit]]&lt;0),"high sales Low Profit","Normal")</f>
        <v>Normal</v>
      </c>
      <c r="N914">
        <v>913.43</v>
      </c>
      <c r="O914">
        <v>5</v>
      </c>
      <c r="P914">
        <v>0.3</v>
      </c>
      <c r="Q914">
        <v>-52.195999999999998</v>
      </c>
      <c r="R914">
        <f>Derived_Metrics[[#This Row],[Selling Price]]*Derived_Metrics[[#This Row],[Quantity]]</f>
        <v>4567.1499999999996</v>
      </c>
      <c r="S914" s="2">
        <f>IF(Derived_Metrics[[#This Row],[Revenue]]=0,0,Derived_Metrics[[#This Row],[Profit]]/Derived_Metrics[[#This Row],[Revenue]])</f>
        <v>-1.1428571428571429E-2</v>
      </c>
      <c r="T914" t="str">
        <f>IF(Derived_Metrics[[#This Row],[Profit]]&lt;0, "Loss","Profit")</f>
        <v>Loss</v>
      </c>
      <c r="U914" s="5">
        <f>Derived_Metrics[[#This Row],[Selling Price]]*Derived_Metrics[[#This Row],[Quantity]]*Derived_Metrics[[#This Row],[Discount]]</f>
        <v>1370.1449999999998</v>
      </c>
      <c r="V914" t="str">
        <f>IF(Derived_Metrics[[#This Row],[Discount]]&gt;0,"Discount Applied","No Discount")</f>
        <v>Discount Applied</v>
      </c>
      <c r="W914" t="str">
        <f>IF(Derived_Metrics[[#This Row],[Discount]]&gt;0.3,"High Discount","Low Discount")</f>
        <v>Low Discount</v>
      </c>
      <c r="X914" s="13">
        <f>SUMIFS(Derived_Metrics[Customer_Revenue_Share],Derived_Metrics[Customee_ Revenue _Rank],"&lt;="&amp;Derived_Metrics[[#This Row],[Customee_ Revenue _Rank]])</f>
        <v>0.75098906322495806</v>
      </c>
      <c r="Y914" t="str">
        <f>IF(Derived_Metrics[[#This Row],[Cumulative_Revenue_%]]&lt;=0.8,"Top 80% Revenue","Remaining 20% Revenue")</f>
        <v>Top 80% Revenue</v>
      </c>
    </row>
    <row r="915" spans="1:25" x14ac:dyDescent="0.25">
      <c r="A915" t="s">
        <v>3327</v>
      </c>
      <c r="B915" s="1">
        <v>43059</v>
      </c>
      <c r="C915" t="s">
        <v>945</v>
      </c>
      <c r="D915" s="4">
        <f>SUMIFS(Derived_Metrics[Revenue],Derived_Metrics[Customer ID],Derived_Metrics[[#This Row],[Customer ID]])</f>
        <v>2210.8960000000002</v>
      </c>
      <c r="E915" s="4">
        <f>SUMIFS(Derived_Metrics[Profit],Derived_Metrics[Customer ID],Derived_Metrics[[#This Row],[Customer ID]])</f>
        <v>16.439800000000002</v>
      </c>
      <c r="F915" s="5">
        <f>_xlfn.PERCENTRANK.INC(Derived_Metrics[Customer Revenue],Derived_Metrics[[#This Row],[Customer Revenue]])</f>
        <v>0.312</v>
      </c>
      <c r="G915" s="5" t="str" cm="1">
        <f t="array" ref="G915">_xlfn.IFS(Derived_Metrics[[#This Row],[Customer Revenue Percentile]]&gt;=0.8,"High Value",Derived_Metrics[[#This Row],[Customer Revenue Percentile]]&gt;=0.4,"Medium Value",TRUE,"Low Value")</f>
        <v>Low Value</v>
      </c>
      <c r="H915" s="12">
        <f>_xlfn.RANK.EQ(Derived_Metrics[[#This Row],[Customer Revenue]],Derived_Metrics[Customer Revenue],0)</f>
        <v>1456</v>
      </c>
      <c r="I915" s="15">
        <f>Derived_Metrics[[#This Row],[Customer Revenue]]/SUM(Derived_Metrics[Customer Revenue])</f>
        <v>1.4191316554561608E-4</v>
      </c>
      <c r="J915" t="s">
        <v>1750</v>
      </c>
      <c r="K915" s="5">
        <f>SUMIFS(Derived_Metrics[Revenue],Derived_Metrics[Product ID],Derived_Metrics[[#This Row],[Product ID]])</f>
        <v>5653.5666000000001</v>
      </c>
      <c r="L915" s="5">
        <f>SUMIFS(Derived_Metrics[Profit],Derived_Metrics[Product ID],Derived_Metrics[[#This Row],[Product ID]])</f>
        <v>-78.186399999999992</v>
      </c>
      <c r="M915" s="5" t="str">
        <f>IF(AND(Derived_Metrics[[#This Row],[Product Revenue]]&gt;AVERAGE(Derived_Metrics[Product Revenue]),Derived_Metrics[[#This Row],[Product Profit]]&lt;0),"high sales Low Profit","Normal")</f>
        <v>Normal</v>
      </c>
      <c r="N915">
        <v>183.96799999999999</v>
      </c>
      <c r="O915">
        <v>2</v>
      </c>
      <c r="P915">
        <v>0.2</v>
      </c>
      <c r="Q915">
        <v>-25.2956</v>
      </c>
      <c r="R915">
        <f>Derived_Metrics[[#This Row],[Selling Price]]*Derived_Metrics[[#This Row],[Quantity]]</f>
        <v>367.93599999999998</v>
      </c>
      <c r="S915" s="2">
        <f>IF(Derived_Metrics[[#This Row],[Revenue]]=0,0,Derived_Metrics[[#This Row],[Profit]]/Derived_Metrics[[#This Row],[Revenue]])</f>
        <v>-6.8750000000000006E-2</v>
      </c>
      <c r="T915" t="str">
        <f>IF(Derived_Metrics[[#This Row],[Profit]]&lt;0, "Loss","Profit")</f>
        <v>Loss</v>
      </c>
      <c r="U915" s="5">
        <f>Derived_Metrics[[#This Row],[Selling Price]]*Derived_Metrics[[#This Row],[Quantity]]*Derived_Metrics[[#This Row],[Discount]]</f>
        <v>73.587199999999996</v>
      </c>
      <c r="V915" t="str">
        <f>IF(Derived_Metrics[[#This Row],[Discount]]&gt;0,"Discount Applied","No Discount")</f>
        <v>Discount Applied</v>
      </c>
      <c r="W915" t="str">
        <f>IF(Derived_Metrics[[#This Row],[Discount]]&gt;0.3,"High Discount","Low Discount")</f>
        <v>Low Discount</v>
      </c>
      <c r="X915" s="13">
        <f>SUMIFS(Derived_Metrics[Customer_Revenue_Share],Derived_Metrics[Customee_ Revenue _Rank],"&lt;="&amp;Derived_Metrics[[#This Row],[Customee_ Revenue _Rank]])</f>
        <v>0.95666480838132206</v>
      </c>
      <c r="Y915" t="str">
        <f>IF(Derived_Metrics[[#This Row],[Cumulative_Revenue_%]]&lt;=0.8,"Top 80% Revenue","Remaining 20% Revenue")</f>
        <v>Remaining 20% Revenue</v>
      </c>
    </row>
    <row r="916" spans="1:25" x14ac:dyDescent="0.25">
      <c r="A916" t="s">
        <v>3328</v>
      </c>
      <c r="B916" s="1">
        <v>41827</v>
      </c>
      <c r="C916" t="s">
        <v>3329</v>
      </c>
      <c r="D916" s="4">
        <f>SUMIFS(Derived_Metrics[Revenue],Derived_Metrics[Customer ID],Derived_Metrics[[#This Row],[Customer ID]])</f>
        <v>9389.3780000000006</v>
      </c>
      <c r="E916" s="4">
        <f>SUMIFS(Derived_Metrics[Profit],Derived_Metrics[Customer ID],Derived_Metrics[[#This Row],[Customer ID]])</f>
        <v>381.93529999999998</v>
      </c>
      <c r="F916" s="5">
        <f>_xlfn.PERCENTRANK.INC(Derived_Metrics[Customer Revenue],Derived_Metrics[[#This Row],[Customer Revenue]])</f>
        <v>0.71499999999999997</v>
      </c>
      <c r="G916" s="5" t="str" cm="1">
        <f t="array" ref="G916">_xlfn.IFS(Derived_Metrics[[#This Row],[Customer Revenue Percentile]]&gt;=0.8,"High Value",Derived_Metrics[[#This Row],[Customer Revenue Percentile]]&gt;=0.4,"Medium Value",TRUE,"Low Value")</f>
        <v>Medium Value</v>
      </c>
      <c r="H916" s="12">
        <f>_xlfn.RANK.EQ(Derived_Metrics[[#This Row],[Customer Revenue]],Derived_Metrics[Customer Revenue],0)</f>
        <v>597</v>
      </c>
      <c r="I916" s="15">
        <f>Derived_Metrics[[#This Row],[Customer Revenue]]/SUM(Derived_Metrics[Customer Revenue])</f>
        <v>6.0268613018629811E-4</v>
      </c>
      <c r="J916" t="s">
        <v>1201</v>
      </c>
      <c r="K916" s="5">
        <f>SUMIFS(Derived_Metrics[Revenue],Derived_Metrics[Product ID],Derived_Metrics[[#This Row],[Product ID]])</f>
        <v>30526.117999999999</v>
      </c>
      <c r="L916" s="5">
        <f>SUMIFS(Derived_Metrics[Profit],Derived_Metrics[Product ID],Derived_Metrics[[#This Row],[Product ID]])</f>
        <v>-474.74139999999994</v>
      </c>
      <c r="M916" s="5" t="str">
        <f>IF(AND(Derived_Metrics[[#This Row],[Product Revenue]]&gt;AVERAGE(Derived_Metrics[Product Revenue]),Derived_Metrics[[#This Row],[Product Profit]]&lt;0),"high sales Low Profit","Normal")</f>
        <v>high sales Low Profit</v>
      </c>
      <c r="N916">
        <v>172.18600000000001</v>
      </c>
      <c r="O916">
        <v>2</v>
      </c>
      <c r="P916">
        <v>0.3</v>
      </c>
      <c r="Q916">
        <v>-46.736199999999997</v>
      </c>
      <c r="R916">
        <f>Derived_Metrics[[#This Row],[Selling Price]]*Derived_Metrics[[#This Row],[Quantity]]</f>
        <v>344.37200000000001</v>
      </c>
      <c r="S916" s="2">
        <f>IF(Derived_Metrics[[#This Row],[Revenue]]=0,0,Derived_Metrics[[#This Row],[Profit]]/Derived_Metrics[[#This Row],[Revenue]])</f>
        <v>-0.1357142857142857</v>
      </c>
      <c r="T916" t="str">
        <f>IF(Derived_Metrics[[#This Row],[Profit]]&lt;0, "Loss","Profit")</f>
        <v>Loss</v>
      </c>
      <c r="U916" s="5">
        <f>Derived_Metrics[[#This Row],[Selling Price]]*Derived_Metrics[[#This Row],[Quantity]]*Derived_Metrics[[#This Row],[Discount]]</f>
        <v>103.3116</v>
      </c>
      <c r="V916" t="str">
        <f>IF(Derived_Metrics[[#This Row],[Discount]]&gt;0,"Discount Applied","No Discount")</f>
        <v>Discount Applied</v>
      </c>
      <c r="W916" t="str">
        <f>IF(Derived_Metrics[[#This Row],[Discount]]&gt;0.3,"High Discount","Low Discount")</f>
        <v>Low Discount</v>
      </c>
      <c r="X916" s="13">
        <f>SUMIFS(Derived_Metrics[Customer_Revenue_Share],Derived_Metrics[Customee_ Revenue _Rank],"&lt;="&amp;Derived_Metrics[[#This Row],[Customee_ Revenue _Rank]])</f>
        <v>0.69259767134752981</v>
      </c>
      <c r="Y916" t="str">
        <f>IF(Derived_Metrics[[#This Row],[Cumulative_Revenue_%]]&lt;=0.8,"Top 80% Revenue","Remaining 20% Revenue")</f>
        <v>Top 80% Revenue</v>
      </c>
    </row>
    <row r="917" spans="1:25" x14ac:dyDescent="0.25">
      <c r="A917" t="s">
        <v>3328</v>
      </c>
      <c r="B917" s="1">
        <v>41827</v>
      </c>
      <c r="C917" t="s">
        <v>3329</v>
      </c>
      <c r="D917" s="4">
        <f>SUMIFS(Derived_Metrics[Revenue],Derived_Metrics[Customer ID],Derived_Metrics[[#This Row],[Customer ID]])</f>
        <v>9389.3780000000006</v>
      </c>
      <c r="E917" s="4">
        <f>SUMIFS(Derived_Metrics[Profit],Derived_Metrics[Customer ID],Derived_Metrics[[#This Row],[Customer ID]])</f>
        <v>381.93529999999998</v>
      </c>
      <c r="F917" s="5">
        <f>_xlfn.PERCENTRANK.INC(Derived_Metrics[Customer Revenue],Derived_Metrics[[#This Row],[Customer Revenue]])</f>
        <v>0.71499999999999997</v>
      </c>
      <c r="G917" s="5" t="str" cm="1">
        <f t="array" ref="G917">_xlfn.IFS(Derived_Metrics[[#This Row],[Customer Revenue Percentile]]&gt;=0.8,"High Value",Derived_Metrics[[#This Row],[Customer Revenue Percentile]]&gt;=0.4,"Medium Value",TRUE,"Low Value")</f>
        <v>Medium Value</v>
      </c>
      <c r="H917" s="12">
        <f>_xlfn.RANK.EQ(Derived_Metrics[[#This Row],[Customer Revenue]],Derived_Metrics[Customer Revenue],0)</f>
        <v>597</v>
      </c>
      <c r="I917" s="15">
        <f>Derived_Metrics[[#This Row],[Customer Revenue]]/SUM(Derived_Metrics[Customer Revenue])</f>
        <v>6.0268613018629811E-4</v>
      </c>
      <c r="J917" t="s">
        <v>681</v>
      </c>
      <c r="K917" s="5">
        <f>SUMIFS(Derived_Metrics[Revenue],Derived_Metrics[Product ID],Derived_Metrics[[#This Row],[Product ID]])</f>
        <v>1621.6880000000001</v>
      </c>
      <c r="L917" s="5">
        <f>SUMIFS(Derived_Metrics[Profit],Derived_Metrics[Product ID],Derived_Metrics[[#This Row],[Product ID]])</f>
        <v>101.7868</v>
      </c>
      <c r="M917" s="5" t="str">
        <f>IF(AND(Derived_Metrics[[#This Row],[Product Revenue]]&gt;AVERAGE(Derived_Metrics[Product Revenue]),Derived_Metrics[[#This Row],[Product Profit]]&lt;0),"high sales Low Profit","Normal")</f>
        <v>Normal</v>
      </c>
      <c r="N917">
        <v>69.007999999999996</v>
      </c>
      <c r="O917">
        <v>2</v>
      </c>
      <c r="P917">
        <v>0.2</v>
      </c>
      <c r="Q917">
        <v>12.0764</v>
      </c>
      <c r="R917">
        <f>Derived_Metrics[[#This Row],[Selling Price]]*Derived_Metrics[[#This Row],[Quantity]]</f>
        <v>138.01599999999999</v>
      </c>
      <c r="S917" s="2">
        <f>IF(Derived_Metrics[[#This Row],[Revenue]]=0,0,Derived_Metrics[[#This Row],[Profit]]/Derived_Metrics[[#This Row],[Revenue]])</f>
        <v>8.7500000000000008E-2</v>
      </c>
      <c r="T917" t="str">
        <f>IF(Derived_Metrics[[#This Row],[Profit]]&lt;0, "Loss","Profit")</f>
        <v>Profit</v>
      </c>
      <c r="U917" s="5">
        <f>Derived_Metrics[[#This Row],[Selling Price]]*Derived_Metrics[[#This Row],[Quantity]]*Derived_Metrics[[#This Row],[Discount]]</f>
        <v>27.603200000000001</v>
      </c>
      <c r="V917" t="str">
        <f>IF(Derived_Metrics[[#This Row],[Discount]]&gt;0,"Discount Applied","No Discount")</f>
        <v>Discount Applied</v>
      </c>
      <c r="W917" t="str">
        <f>IF(Derived_Metrics[[#This Row],[Discount]]&gt;0.3,"High Discount","Low Discount")</f>
        <v>Low Discount</v>
      </c>
      <c r="X917" s="13">
        <f>SUMIFS(Derived_Metrics[Customer_Revenue_Share],Derived_Metrics[Customee_ Revenue _Rank],"&lt;="&amp;Derived_Metrics[[#This Row],[Customee_ Revenue _Rank]])</f>
        <v>0.69259767134752981</v>
      </c>
      <c r="Y917" t="str">
        <f>IF(Derived_Metrics[[#This Row],[Cumulative_Revenue_%]]&lt;=0.8,"Top 80% Revenue","Remaining 20% Revenue")</f>
        <v>Top 80% Revenue</v>
      </c>
    </row>
    <row r="918" spans="1:25" x14ac:dyDescent="0.25">
      <c r="A918" t="s">
        <v>3331</v>
      </c>
      <c r="B918" s="1">
        <v>42446</v>
      </c>
      <c r="C918" t="s">
        <v>3308</v>
      </c>
      <c r="D918" s="4">
        <f>SUMIFS(Derived_Metrics[Revenue],Derived_Metrics[Customer ID],Derived_Metrics[[#This Row],[Customer ID]])</f>
        <v>10091.112000000001</v>
      </c>
      <c r="E918" s="4">
        <f>SUMIFS(Derived_Metrics[Profit],Derived_Metrics[Customer ID],Derived_Metrics[[#This Row],[Customer ID]])</f>
        <v>418.06299999999999</v>
      </c>
      <c r="F918" s="5">
        <f>_xlfn.PERCENTRANK.INC(Derived_Metrics[Customer Revenue],Derived_Metrics[[#This Row],[Customer Revenue]])</f>
        <v>0.753</v>
      </c>
      <c r="G918" s="5" t="str" cm="1">
        <f t="array" ref="G918">_xlfn.IFS(Derived_Metrics[[#This Row],[Customer Revenue Percentile]]&gt;=0.8,"High Value",Derived_Metrics[[#This Row],[Customer Revenue Percentile]]&gt;=0.4,"Medium Value",TRUE,"Low Value")</f>
        <v>Medium Value</v>
      </c>
      <c r="H918" s="12">
        <f>_xlfn.RANK.EQ(Derived_Metrics[[#This Row],[Customer Revenue]],Derived_Metrics[Customer Revenue],0)</f>
        <v>520</v>
      </c>
      <c r="I918" s="15">
        <f>Derived_Metrics[[#This Row],[Customer Revenue]]/SUM(Derived_Metrics[Customer Revenue])</f>
        <v>6.4772908711913774E-4</v>
      </c>
      <c r="J918" t="s">
        <v>903</v>
      </c>
      <c r="K918" s="5">
        <f>SUMIFS(Derived_Metrics[Revenue],Derived_Metrics[Product ID],Derived_Metrics[[#This Row],[Product ID]])</f>
        <v>10064.739999999998</v>
      </c>
      <c r="L918" s="5">
        <f>SUMIFS(Derived_Metrics[Profit],Derived_Metrics[Product ID],Derived_Metrics[[#This Row],[Product ID]])</f>
        <v>314.76599999999996</v>
      </c>
      <c r="M918" s="5" t="str">
        <f>IF(AND(Derived_Metrics[[#This Row],[Product Revenue]]&gt;AVERAGE(Derived_Metrics[Product Revenue]),Derived_Metrics[[#This Row],[Product Profit]]&lt;0),"high sales Low Profit","Normal")</f>
        <v>Normal</v>
      </c>
      <c r="N918">
        <v>971.5</v>
      </c>
      <c r="O918">
        <v>5</v>
      </c>
      <c r="P918">
        <v>0</v>
      </c>
      <c r="Q918">
        <v>252.59</v>
      </c>
      <c r="R918">
        <f>Derived_Metrics[[#This Row],[Selling Price]]*Derived_Metrics[[#This Row],[Quantity]]</f>
        <v>4857.5</v>
      </c>
      <c r="S918" s="2">
        <f>IF(Derived_Metrics[[#This Row],[Revenue]]=0,0,Derived_Metrics[[#This Row],[Profit]]/Derived_Metrics[[#This Row],[Revenue]])</f>
        <v>5.1999999999999998E-2</v>
      </c>
      <c r="T918" t="str">
        <f>IF(Derived_Metrics[[#This Row],[Profit]]&lt;0, "Loss","Profit")</f>
        <v>Profit</v>
      </c>
      <c r="U918" s="5">
        <f>Derived_Metrics[[#This Row],[Selling Price]]*Derived_Metrics[[#This Row],[Quantity]]*Derived_Metrics[[#This Row],[Discount]]</f>
        <v>0</v>
      </c>
      <c r="V918" t="str">
        <f>IF(Derived_Metrics[[#This Row],[Discount]]&gt;0,"Discount Applied","No Discount")</f>
        <v>No Discount</v>
      </c>
      <c r="W918" t="str">
        <f>IF(Derived_Metrics[[#This Row],[Discount]]&gt;0.3,"High Discount","Low Discount")</f>
        <v>Low Discount</v>
      </c>
      <c r="X918" s="13">
        <f>SUMIFS(Derived_Metrics[Customer_Revenue_Share],Derived_Metrics[Customee_ Revenue _Rank],"&lt;="&amp;Derived_Metrics[[#This Row],[Customee_ Revenue _Rank]])</f>
        <v>0.64272491717644886</v>
      </c>
      <c r="Y918" t="str">
        <f>IF(Derived_Metrics[[#This Row],[Cumulative_Revenue_%]]&lt;=0.8,"Top 80% Revenue","Remaining 20% Revenue")</f>
        <v>Top 80% Revenue</v>
      </c>
    </row>
    <row r="919" spans="1:25" x14ac:dyDescent="0.25">
      <c r="A919" t="s">
        <v>3332</v>
      </c>
      <c r="B919" s="1">
        <v>41993</v>
      </c>
      <c r="C919" t="s">
        <v>3129</v>
      </c>
      <c r="D919" s="4">
        <f>SUMIFS(Derived_Metrics[Revenue],Derived_Metrics[Customer ID],Derived_Metrics[[#This Row],[Customer ID]])</f>
        <v>9099.1720000000005</v>
      </c>
      <c r="E919" s="4">
        <f>SUMIFS(Derived_Metrics[Profit],Derived_Metrics[Customer ID],Derived_Metrics[[#This Row],[Customer ID]])</f>
        <v>373.52900000000005</v>
      </c>
      <c r="F919" s="5">
        <f>_xlfn.PERCENTRANK.INC(Derived_Metrics[Customer Revenue],Derived_Metrics[[#This Row],[Customer Revenue]])</f>
        <v>0.71299999999999997</v>
      </c>
      <c r="G919" s="5" t="str" cm="1">
        <f t="array" ref="G919">_xlfn.IFS(Derived_Metrics[[#This Row],[Customer Revenue Percentile]]&gt;=0.8,"High Value",Derived_Metrics[[#This Row],[Customer Revenue Percentile]]&gt;=0.4,"Medium Value",TRUE,"Low Value")</f>
        <v>Medium Value</v>
      </c>
      <c r="H919" s="12">
        <f>_xlfn.RANK.EQ(Derived_Metrics[[#This Row],[Customer Revenue]],Derived_Metrics[Customer Revenue],0)</f>
        <v>605</v>
      </c>
      <c r="I919" s="15">
        <f>Derived_Metrics[[#This Row],[Customer Revenue]]/SUM(Derived_Metrics[Customer Revenue])</f>
        <v>5.8405836473720814E-4</v>
      </c>
      <c r="J919" t="s">
        <v>233</v>
      </c>
      <c r="K919" s="5">
        <f>SUMIFS(Derived_Metrics[Revenue],Derived_Metrics[Product ID],Derived_Metrics[[#This Row],[Product ID]])</f>
        <v>5343.7439999999997</v>
      </c>
      <c r="L919" s="5">
        <f>SUMIFS(Derived_Metrics[Profit],Derived_Metrics[Product ID],Derived_Metrics[[#This Row],[Product ID]])</f>
        <v>-111.328</v>
      </c>
      <c r="M919" s="5" t="str">
        <f>IF(AND(Derived_Metrics[[#This Row],[Product Revenue]]&gt;AVERAGE(Derived_Metrics[Product Revenue]),Derived_Metrics[[#This Row],[Product Profit]]&lt;0),"high sales Low Profit","Normal")</f>
        <v>Normal</v>
      </c>
      <c r="N919">
        <v>190.84800000000001</v>
      </c>
      <c r="O919">
        <v>3</v>
      </c>
      <c r="P919">
        <v>0.2</v>
      </c>
      <c r="Q919">
        <v>-21.470400000000001</v>
      </c>
      <c r="R919">
        <f>Derived_Metrics[[#This Row],[Selling Price]]*Derived_Metrics[[#This Row],[Quantity]]</f>
        <v>572.5440000000001</v>
      </c>
      <c r="S919" s="2">
        <f>IF(Derived_Metrics[[#This Row],[Revenue]]=0,0,Derived_Metrics[[#This Row],[Profit]]/Derived_Metrics[[#This Row],[Revenue]])</f>
        <v>-3.7499999999999999E-2</v>
      </c>
      <c r="T919" t="str">
        <f>IF(Derived_Metrics[[#This Row],[Profit]]&lt;0, "Loss","Profit")</f>
        <v>Loss</v>
      </c>
      <c r="U919" s="5">
        <f>Derived_Metrics[[#This Row],[Selling Price]]*Derived_Metrics[[#This Row],[Quantity]]*Derived_Metrics[[#This Row],[Discount]]</f>
        <v>114.50880000000002</v>
      </c>
      <c r="V919" t="str">
        <f>IF(Derived_Metrics[[#This Row],[Discount]]&gt;0,"Discount Applied","No Discount")</f>
        <v>Discount Applied</v>
      </c>
      <c r="W919" t="str">
        <f>IF(Derived_Metrics[[#This Row],[Discount]]&gt;0.3,"High Discount","Low Discount")</f>
        <v>Low Discount</v>
      </c>
      <c r="X919" s="13">
        <f>SUMIFS(Derived_Metrics[Customer_Revenue_Share],Derived_Metrics[Customee_ Revenue _Rank],"&lt;="&amp;Derived_Metrics[[#This Row],[Customee_ Revenue _Rank]])</f>
        <v>0.69493390480647854</v>
      </c>
      <c r="Y919" t="str">
        <f>IF(Derived_Metrics[[#This Row],[Cumulative_Revenue_%]]&lt;=0.8,"Top 80% Revenue","Remaining 20% Revenue")</f>
        <v>Top 80% Revenue</v>
      </c>
    </row>
    <row r="920" spans="1:25" x14ac:dyDescent="0.25">
      <c r="A920" t="s">
        <v>3334</v>
      </c>
      <c r="B920" s="1">
        <v>42873</v>
      </c>
      <c r="C920" t="s">
        <v>1368</v>
      </c>
      <c r="D920" s="4">
        <f>SUMIFS(Derived_Metrics[Revenue],Derived_Metrics[Customer ID],Derived_Metrics[[#This Row],[Customer ID]])</f>
        <v>988.57999999999993</v>
      </c>
      <c r="E920" s="4">
        <f>SUMIFS(Derived_Metrics[Profit],Derived_Metrics[Customer ID],Derived_Metrics[[#This Row],[Customer ID]])</f>
        <v>86.901399999999995</v>
      </c>
      <c r="F920" s="5">
        <f>_xlfn.PERCENTRANK.INC(Derived_Metrics[Customer Revenue],Derived_Metrics[[#This Row],[Customer Revenue]])</f>
        <v>0.16800000000000001</v>
      </c>
      <c r="G920" s="5" t="str" cm="1">
        <f t="array" ref="G920">_xlfn.IFS(Derived_Metrics[[#This Row],[Customer Revenue Percentile]]&gt;=0.8,"High Value",Derived_Metrics[[#This Row],[Customer Revenue Percentile]]&gt;=0.4,"Medium Value",TRUE,"Low Value")</f>
        <v>Low Value</v>
      </c>
      <c r="H920" s="12">
        <f>_xlfn.RANK.EQ(Derived_Metrics[[#This Row],[Customer Revenue]],Derived_Metrics[Customer Revenue],0)</f>
        <v>1763</v>
      </c>
      <c r="I920" s="15">
        <f>Derived_Metrics[[#This Row],[Customer Revenue]]/SUM(Derived_Metrics[Customer Revenue])</f>
        <v>6.3455050438865115E-5</v>
      </c>
      <c r="J920" t="s">
        <v>3336</v>
      </c>
      <c r="K920" s="5">
        <f>SUMIFS(Derived_Metrics[Revenue],Derived_Metrics[Product ID],Derived_Metrics[[#This Row],[Product ID]])</f>
        <v>7916.8319999999994</v>
      </c>
      <c r="L920" s="5">
        <f>SUMIFS(Derived_Metrics[Profit],Derived_Metrics[Product ID],Derived_Metrics[[#This Row],[Product ID]])</f>
        <v>-191.86200000000005</v>
      </c>
      <c r="M920" s="5" t="str">
        <f>IF(AND(Derived_Metrics[[#This Row],[Product Revenue]]&gt;AVERAGE(Derived_Metrics[Product Revenue]),Derived_Metrics[[#This Row],[Product Profit]]&lt;0),"high sales Low Profit","Normal")</f>
        <v>Normal</v>
      </c>
      <c r="N920">
        <v>302.94</v>
      </c>
      <c r="O920">
        <v>3</v>
      </c>
      <c r="P920">
        <v>0</v>
      </c>
      <c r="Q920">
        <v>75.734999999999999</v>
      </c>
      <c r="R920">
        <f>Derived_Metrics[[#This Row],[Selling Price]]*Derived_Metrics[[#This Row],[Quantity]]</f>
        <v>908.81999999999994</v>
      </c>
      <c r="S920" s="2">
        <f>IF(Derived_Metrics[[#This Row],[Revenue]]=0,0,Derived_Metrics[[#This Row],[Profit]]/Derived_Metrics[[#This Row],[Revenue]])</f>
        <v>8.3333333333333343E-2</v>
      </c>
      <c r="T920" t="str">
        <f>IF(Derived_Metrics[[#This Row],[Profit]]&lt;0, "Loss","Profit")</f>
        <v>Profit</v>
      </c>
      <c r="U920" s="5">
        <f>Derived_Metrics[[#This Row],[Selling Price]]*Derived_Metrics[[#This Row],[Quantity]]*Derived_Metrics[[#This Row],[Discount]]</f>
        <v>0</v>
      </c>
      <c r="V920" t="str">
        <f>IF(Derived_Metrics[[#This Row],[Discount]]&gt;0,"Discount Applied","No Discount")</f>
        <v>No Discount</v>
      </c>
      <c r="W920" t="str">
        <f>IF(Derived_Metrics[[#This Row],[Discount]]&gt;0.3,"High Discount","Low Discount")</f>
        <v>Low Discount</v>
      </c>
      <c r="X920" s="13">
        <f>SUMIFS(Derived_Metrics[Customer_Revenue_Share],Derived_Metrics[Customee_ Revenue _Rank],"&lt;="&amp;Derived_Metrics[[#This Row],[Customee_ Revenue _Rank]])</f>
        <v>0.98897094434896304</v>
      </c>
      <c r="Y920" t="str">
        <f>IF(Derived_Metrics[[#This Row],[Cumulative_Revenue_%]]&lt;=0.8,"Top 80% Revenue","Remaining 20% Revenue")</f>
        <v>Remaining 20% Revenue</v>
      </c>
    </row>
    <row r="921" spans="1:25" x14ac:dyDescent="0.25">
      <c r="A921" t="s">
        <v>3338</v>
      </c>
      <c r="B921" s="1">
        <v>42815</v>
      </c>
      <c r="C921" t="s">
        <v>2643</v>
      </c>
      <c r="D921" s="4">
        <f>SUMIFS(Derived_Metrics[Revenue],Derived_Metrics[Customer ID],Derived_Metrics[[#This Row],[Customer ID]])</f>
        <v>20282.624</v>
      </c>
      <c r="E921" s="4">
        <f>SUMIFS(Derived_Metrics[Profit],Derived_Metrics[Customer ID],Derived_Metrics[[#This Row],[Customer ID]])</f>
        <v>655.86999999999989</v>
      </c>
      <c r="F921" s="5">
        <f>_xlfn.PERCENTRANK.INC(Derived_Metrics[Customer Revenue],Derived_Metrics[[#This Row],[Customer Revenue]])</f>
        <v>0.92200000000000004</v>
      </c>
      <c r="G921" s="5" t="str" cm="1">
        <f t="array" ref="G921">_xlfn.IFS(Derived_Metrics[[#This Row],[Customer Revenue Percentile]]&gt;=0.8,"High Value",Derived_Metrics[[#This Row],[Customer Revenue Percentile]]&gt;=0.4,"Medium Value",TRUE,"Low Value")</f>
        <v>High Value</v>
      </c>
      <c r="H921" s="12">
        <f>_xlfn.RANK.EQ(Derived_Metrics[[#This Row],[Customer Revenue]],Derived_Metrics[Customer Revenue],0)</f>
        <v>163</v>
      </c>
      <c r="I921" s="15">
        <f>Derived_Metrics[[#This Row],[Customer Revenue]]/SUM(Derived_Metrics[Customer Revenue])</f>
        <v>1.3019026572988895E-3</v>
      </c>
      <c r="J921" t="s">
        <v>2765</v>
      </c>
      <c r="K921" s="5">
        <f>SUMIFS(Derived_Metrics[Revenue],Derived_Metrics[Product ID],Derived_Metrics[[#This Row],[Product ID]])</f>
        <v>29526.137999999999</v>
      </c>
      <c r="L921" s="5">
        <f>SUMIFS(Derived_Metrics[Profit],Derived_Metrics[Product ID],Derived_Metrics[[#This Row],[Product ID]])</f>
        <v>854.78320000000008</v>
      </c>
      <c r="M921" s="5" t="str">
        <f>IF(AND(Derived_Metrics[[#This Row],[Product Revenue]]&gt;AVERAGE(Derived_Metrics[Product Revenue]),Derived_Metrics[[#This Row],[Product Profit]]&lt;0),"high sales Low Profit","Normal")</f>
        <v>Normal</v>
      </c>
      <c r="N921">
        <v>1805.88</v>
      </c>
      <c r="O921">
        <v>6</v>
      </c>
      <c r="P921">
        <v>0</v>
      </c>
      <c r="Q921">
        <v>523.70519999999999</v>
      </c>
      <c r="R921">
        <f>Derived_Metrics[[#This Row],[Selling Price]]*Derived_Metrics[[#This Row],[Quantity]]</f>
        <v>10835.28</v>
      </c>
      <c r="S921" s="2">
        <f>IF(Derived_Metrics[[#This Row],[Revenue]]=0,0,Derived_Metrics[[#This Row],[Profit]]/Derived_Metrics[[#This Row],[Revenue]])</f>
        <v>4.8333333333333332E-2</v>
      </c>
      <c r="T921" t="str">
        <f>IF(Derived_Metrics[[#This Row],[Profit]]&lt;0, "Loss","Profit")</f>
        <v>Profit</v>
      </c>
      <c r="U921" s="5">
        <f>Derived_Metrics[[#This Row],[Selling Price]]*Derived_Metrics[[#This Row],[Quantity]]*Derived_Metrics[[#This Row],[Discount]]</f>
        <v>0</v>
      </c>
      <c r="V921" t="str">
        <f>IF(Derived_Metrics[[#This Row],[Discount]]&gt;0,"Discount Applied","No Discount")</f>
        <v>No Discount</v>
      </c>
      <c r="W921" t="str">
        <f>IF(Derived_Metrics[[#This Row],[Discount]]&gt;0.3,"High Discount","Low Discount")</f>
        <v>Low Discount</v>
      </c>
      <c r="X921" s="13">
        <f>SUMIFS(Derived_Metrics[Customer_Revenue_Share],Derived_Metrics[Customee_ Revenue _Rank],"&lt;="&amp;Derived_Metrics[[#This Row],[Customee_ Revenue _Rank]])</f>
        <v>0.33386131948765152</v>
      </c>
      <c r="Y921" t="str">
        <f>IF(Derived_Metrics[[#This Row],[Cumulative_Revenue_%]]&lt;=0.8,"Top 80% Revenue","Remaining 20% Revenue")</f>
        <v>Top 80% Revenue</v>
      </c>
    </row>
    <row r="922" spans="1:25" x14ac:dyDescent="0.25">
      <c r="A922" t="s">
        <v>3340</v>
      </c>
      <c r="B922" s="1">
        <v>42440</v>
      </c>
      <c r="C922" t="s">
        <v>1247</v>
      </c>
      <c r="D922" s="4">
        <f>SUMIFS(Derived_Metrics[Revenue],Derived_Metrics[Customer ID],Derived_Metrics[[#This Row],[Customer ID]])</f>
        <v>3545.0160000000001</v>
      </c>
      <c r="E922" s="4">
        <f>SUMIFS(Derived_Metrics[Profit],Derived_Metrics[Customer ID],Derived_Metrics[[#This Row],[Customer ID]])</f>
        <v>-5.7394000000000007</v>
      </c>
      <c r="F922" s="5">
        <f>_xlfn.PERCENTRANK.INC(Derived_Metrics[Customer Revenue],Derived_Metrics[[#This Row],[Customer Revenue]])</f>
        <v>0.44600000000000001</v>
      </c>
      <c r="G922" s="5" t="str" cm="1">
        <f t="array" ref="G922">_xlfn.IFS(Derived_Metrics[[#This Row],[Customer Revenue Percentile]]&gt;=0.8,"High Value",Derived_Metrics[[#This Row],[Customer Revenue Percentile]]&gt;=0.4,"Medium Value",TRUE,"Low Value")</f>
        <v>Medium Value</v>
      </c>
      <c r="H922" s="12">
        <f>_xlfn.RANK.EQ(Derived_Metrics[[#This Row],[Customer Revenue]],Derived_Metrics[Customer Revenue],0)</f>
        <v>1170</v>
      </c>
      <c r="I922" s="15">
        <f>Derived_Metrics[[#This Row],[Customer Revenue]]/SUM(Derived_Metrics[Customer Revenue])</f>
        <v>2.2754776455783434E-4</v>
      </c>
      <c r="J922" t="s">
        <v>1121</v>
      </c>
      <c r="K922" s="5">
        <f>SUMIFS(Derived_Metrics[Revenue],Derived_Metrics[Product ID],Derived_Metrics[[#This Row],[Product ID]])</f>
        <v>325.83199999999999</v>
      </c>
      <c r="L922" s="5">
        <f>SUMIFS(Derived_Metrics[Profit],Derived_Metrics[Product ID],Derived_Metrics[[#This Row],[Product ID]])</f>
        <v>28.052399999999995</v>
      </c>
      <c r="M922" s="5" t="str">
        <f>IF(AND(Derived_Metrics[[#This Row],[Product Revenue]]&gt;AVERAGE(Derived_Metrics[Product Revenue]),Derived_Metrics[[#This Row],[Product Profit]]&lt;0),"high sales Low Profit","Normal")</f>
        <v>Normal</v>
      </c>
      <c r="N922">
        <v>24.1</v>
      </c>
      <c r="O922">
        <v>5</v>
      </c>
      <c r="P922">
        <v>0</v>
      </c>
      <c r="Q922">
        <v>9.1579999999999995</v>
      </c>
      <c r="R922">
        <f>Derived_Metrics[[#This Row],[Selling Price]]*Derived_Metrics[[#This Row],[Quantity]]</f>
        <v>120.5</v>
      </c>
      <c r="S922" s="2">
        <f>IF(Derived_Metrics[[#This Row],[Revenue]]=0,0,Derived_Metrics[[#This Row],[Profit]]/Derived_Metrics[[#This Row],[Revenue]])</f>
        <v>7.5999999999999998E-2</v>
      </c>
      <c r="T922" t="str">
        <f>IF(Derived_Metrics[[#This Row],[Profit]]&lt;0, "Loss","Profit")</f>
        <v>Profit</v>
      </c>
      <c r="U922" s="5">
        <f>Derived_Metrics[[#This Row],[Selling Price]]*Derived_Metrics[[#This Row],[Quantity]]*Derived_Metrics[[#This Row],[Discount]]</f>
        <v>0</v>
      </c>
      <c r="V922" t="str">
        <f>IF(Derived_Metrics[[#This Row],[Discount]]&gt;0,"Discount Applied","No Discount")</f>
        <v>No Discount</v>
      </c>
      <c r="W922" t="str">
        <f>IF(Derived_Metrics[[#This Row],[Discount]]&gt;0.3,"High Discount","Low Discount")</f>
        <v>Low Discount</v>
      </c>
      <c r="X922" s="13">
        <f>SUMIFS(Derived_Metrics[Customer_Revenue_Share],Derived_Metrics[Customee_ Revenue _Rank],"&lt;="&amp;Derived_Metrics[[#This Row],[Customee_ Revenue _Rank]])</f>
        <v>0.90470200881081098</v>
      </c>
      <c r="Y922" t="str">
        <f>IF(Derived_Metrics[[#This Row],[Cumulative_Revenue_%]]&lt;=0.8,"Top 80% Revenue","Remaining 20% Revenue")</f>
        <v>Remaining 20% Revenue</v>
      </c>
    </row>
    <row r="923" spans="1:25" x14ac:dyDescent="0.25">
      <c r="A923" t="s">
        <v>3340</v>
      </c>
      <c r="B923" s="1">
        <v>42440</v>
      </c>
      <c r="C923" t="s">
        <v>1247</v>
      </c>
      <c r="D923" s="4">
        <f>SUMIFS(Derived_Metrics[Revenue],Derived_Metrics[Customer ID],Derived_Metrics[[#This Row],[Customer ID]])</f>
        <v>3545.0160000000001</v>
      </c>
      <c r="E923" s="4">
        <f>SUMIFS(Derived_Metrics[Profit],Derived_Metrics[Customer ID],Derived_Metrics[[#This Row],[Customer ID]])</f>
        <v>-5.7394000000000007</v>
      </c>
      <c r="F923" s="5">
        <f>_xlfn.PERCENTRANK.INC(Derived_Metrics[Customer Revenue],Derived_Metrics[[#This Row],[Customer Revenue]])</f>
        <v>0.44600000000000001</v>
      </c>
      <c r="G923" s="5" t="str" cm="1">
        <f t="array" ref="G923">_xlfn.IFS(Derived_Metrics[[#This Row],[Customer Revenue Percentile]]&gt;=0.8,"High Value",Derived_Metrics[[#This Row],[Customer Revenue Percentile]]&gt;=0.4,"Medium Value",TRUE,"Low Value")</f>
        <v>Medium Value</v>
      </c>
      <c r="H923" s="12">
        <f>_xlfn.RANK.EQ(Derived_Metrics[[#This Row],[Customer Revenue]],Derived_Metrics[Customer Revenue],0)</f>
        <v>1170</v>
      </c>
      <c r="I923" s="15">
        <f>Derived_Metrics[[#This Row],[Customer Revenue]]/SUM(Derived_Metrics[Customer Revenue])</f>
        <v>2.2754776455783434E-4</v>
      </c>
      <c r="J923" t="s">
        <v>3341</v>
      </c>
      <c r="K923" s="5">
        <f>SUMIFS(Derived_Metrics[Revenue],Derived_Metrics[Product ID],Derived_Metrics[[#This Row],[Product ID]])</f>
        <v>15341.508000000002</v>
      </c>
      <c r="L923" s="5">
        <f>SUMIFS(Derived_Metrics[Profit],Derived_Metrics[Product ID],Derived_Metrics[[#This Row],[Product ID]])</f>
        <v>354.03480000000008</v>
      </c>
      <c r="M923" s="5" t="str">
        <f>IF(AND(Derived_Metrics[[#This Row],[Product Revenue]]&gt;AVERAGE(Derived_Metrics[Product Revenue]),Derived_Metrics[[#This Row],[Product Profit]]&lt;0),"high sales Low Profit","Normal")</f>
        <v>Normal</v>
      </c>
      <c r="N923">
        <v>842.94</v>
      </c>
      <c r="O923">
        <v>3</v>
      </c>
      <c r="P923">
        <v>0</v>
      </c>
      <c r="Q923">
        <v>160.15860000000001</v>
      </c>
      <c r="R923">
        <f>Derived_Metrics[[#This Row],[Selling Price]]*Derived_Metrics[[#This Row],[Quantity]]</f>
        <v>2528.8200000000002</v>
      </c>
      <c r="S923" s="2">
        <f>IF(Derived_Metrics[[#This Row],[Revenue]]=0,0,Derived_Metrics[[#This Row],[Profit]]/Derived_Metrics[[#This Row],[Revenue]])</f>
        <v>6.3333333333333339E-2</v>
      </c>
      <c r="T923" t="str">
        <f>IF(Derived_Metrics[[#This Row],[Profit]]&lt;0, "Loss","Profit")</f>
        <v>Profit</v>
      </c>
      <c r="U923" s="5">
        <f>Derived_Metrics[[#This Row],[Selling Price]]*Derived_Metrics[[#This Row],[Quantity]]*Derived_Metrics[[#This Row],[Discount]]</f>
        <v>0</v>
      </c>
      <c r="V923" t="str">
        <f>IF(Derived_Metrics[[#This Row],[Discount]]&gt;0,"Discount Applied","No Discount")</f>
        <v>No Discount</v>
      </c>
      <c r="W923" t="str">
        <f>IF(Derived_Metrics[[#This Row],[Discount]]&gt;0.3,"High Discount","Low Discount")</f>
        <v>Low Discount</v>
      </c>
      <c r="X923" s="13">
        <f>SUMIFS(Derived_Metrics[Customer_Revenue_Share],Derived_Metrics[Customee_ Revenue _Rank],"&lt;="&amp;Derived_Metrics[[#This Row],[Customee_ Revenue _Rank]])</f>
        <v>0.90470200881081098</v>
      </c>
      <c r="Y923" t="str">
        <f>IF(Derived_Metrics[[#This Row],[Cumulative_Revenue_%]]&lt;=0.8,"Top 80% Revenue","Remaining 20% Revenue")</f>
        <v>Remaining 20% Revenue</v>
      </c>
    </row>
    <row r="924" spans="1:25" x14ac:dyDescent="0.25">
      <c r="A924" t="s">
        <v>3343</v>
      </c>
      <c r="B924" s="1">
        <v>42174</v>
      </c>
      <c r="C924" t="s">
        <v>350</v>
      </c>
      <c r="D924" s="4">
        <f>SUMIFS(Derived_Metrics[Revenue],Derived_Metrics[Customer ID],Derived_Metrics[[#This Row],[Customer ID]])</f>
        <v>1040.7560000000001</v>
      </c>
      <c r="E924" s="4">
        <f>SUMIFS(Derived_Metrics[Profit],Derived_Metrics[Customer ID],Derived_Metrics[[#This Row],[Customer ID]])</f>
        <v>80.840199999999982</v>
      </c>
      <c r="F924" s="5">
        <f>_xlfn.PERCENTRANK.INC(Derived_Metrics[Customer Revenue],Derived_Metrics[[#This Row],[Customer Revenue]])</f>
        <v>0.17199999999999999</v>
      </c>
      <c r="G924" s="5" t="str" cm="1">
        <f t="array" ref="G924">_xlfn.IFS(Derived_Metrics[[#This Row],[Customer Revenue Percentile]]&gt;=0.8,"High Value",Derived_Metrics[[#This Row],[Customer Revenue Percentile]]&gt;=0.4,"Medium Value",TRUE,"Low Value")</f>
        <v>Low Value</v>
      </c>
      <c r="H924" s="12">
        <f>_xlfn.RANK.EQ(Derived_Metrics[[#This Row],[Customer Revenue]],Derived_Metrics[Customer Revenue],0)</f>
        <v>1751</v>
      </c>
      <c r="I924" s="15">
        <f>Derived_Metrics[[#This Row],[Customer Revenue]]/SUM(Derived_Metrics[Customer Revenue])</f>
        <v>6.6804127611879173E-5</v>
      </c>
      <c r="J924" t="s">
        <v>768</v>
      </c>
      <c r="K924" s="5">
        <f>SUMIFS(Derived_Metrics[Revenue],Derived_Metrics[Product ID],Derived_Metrics[[#This Row],[Product ID]])</f>
        <v>457.18399999999997</v>
      </c>
      <c r="L924" s="5">
        <f>SUMIFS(Derived_Metrics[Profit],Derived_Metrics[Product ID],Derived_Metrics[[#This Row],[Product ID]])</f>
        <v>39.18719999999999</v>
      </c>
      <c r="M924" s="5" t="str">
        <f>IF(AND(Derived_Metrics[[#This Row],[Product Revenue]]&gt;AVERAGE(Derived_Metrics[Product Revenue]),Derived_Metrics[[#This Row],[Product Profit]]&lt;0),"high sales Low Profit","Normal")</f>
        <v>Normal</v>
      </c>
      <c r="N924">
        <v>12.56</v>
      </c>
      <c r="O924">
        <v>2</v>
      </c>
      <c r="P924">
        <v>0</v>
      </c>
      <c r="Q924">
        <v>4.0191999999999997</v>
      </c>
      <c r="R924">
        <f>Derived_Metrics[[#This Row],[Selling Price]]*Derived_Metrics[[#This Row],[Quantity]]</f>
        <v>25.12</v>
      </c>
      <c r="S924" s="2">
        <f>IF(Derived_Metrics[[#This Row],[Revenue]]=0,0,Derived_Metrics[[#This Row],[Profit]]/Derived_Metrics[[#This Row],[Revenue]])</f>
        <v>0.15999999999999998</v>
      </c>
      <c r="T924" t="str">
        <f>IF(Derived_Metrics[[#This Row],[Profit]]&lt;0, "Loss","Profit")</f>
        <v>Profit</v>
      </c>
      <c r="U924" s="5">
        <f>Derived_Metrics[[#This Row],[Selling Price]]*Derived_Metrics[[#This Row],[Quantity]]*Derived_Metrics[[#This Row],[Discount]]</f>
        <v>0</v>
      </c>
      <c r="V924" t="str">
        <f>IF(Derived_Metrics[[#This Row],[Discount]]&gt;0,"Discount Applied","No Discount")</f>
        <v>No Discount</v>
      </c>
      <c r="W924" t="str">
        <f>IF(Derived_Metrics[[#This Row],[Discount]]&gt;0.3,"High Discount","Low Discount")</f>
        <v>Low Discount</v>
      </c>
      <c r="X924" s="13">
        <f>SUMIFS(Derived_Metrics[Customer_Revenue_Share],Derived_Metrics[Customee_ Revenue _Rank],"&lt;="&amp;Derived_Metrics[[#This Row],[Customee_ Revenue _Rank]])</f>
        <v>0.98845450375991817</v>
      </c>
      <c r="Y924" t="str">
        <f>IF(Derived_Metrics[[#This Row],[Cumulative_Revenue_%]]&lt;=0.8,"Top 80% Revenue","Remaining 20% Revenue")</f>
        <v>Remaining 20% Revenue</v>
      </c>
    </row>
    <row r="925" spans="1:25" x14ac:dyDescent="0.25">
      <c r="A925" t="s">
        <v>3345</v>
      </c>
      <c r="B925" s="1">
        <v>42467</v>
      </c>
      <c r="C925" t="s">
        <v>3197</v>
      </c>
      <c r="D925" s="4">
        <f>SUMIFS(Derived_Metrics[Revenue],Derived_Metrics[Customer ID],Derived_Metrics[[#This Row],[Customer ID]])</f>
        <v>18207.108999999997</v>
      </c>
      <c r="E925" s="4">
        <f>SUMIFS(Derived_Metrics[Profit],Derived_Metrics[Customer ID],Derived_Metrics[[#This Row],[Customer ID]])</f>
        <v>648.88339999999994</v>
      </c>
      <c r="F925" s="5">
        <f>_xlfn.PERCENTRANK.INC(Derived_Metrics[Customer Revenue],Derived_Metrics[[#This Row],[Customer Revenue]])</f>
        <v>0.90600000000000003</v>
      </c>
      <c r="G925" s="5" t="str" cm="1">
        <f t="array" ref="G925">_xlfn.IFS(Derived_Metrics[[#This Row],[Customer Revenue Percentile]]&gt;=0.8,"High Value",Derived_Metrics[[#This Row],[Customer Revenue Percentile]]&gt;=0.4,"Medium Value",TRUE,"Low Value")</f>
        <v>High Value</v>
      </c>
      <c r="H925" s="12">
        <f>_xlfn.RANK.EQ(Derived_Metrics[[#This Row],[Customer Revenue]],Derived_Metrics[Customer Revenue],0)</f>
        <v>193</v>
      </c>
      <c r="I925" s="15">
        <f>Derived_Metrics[[#This Row],[Customer Revenue]]/SUM(Derived_Metrics[Customer Revenue])</f>
        <v>1.168679337980654E-3</v>
      </c>
      <c r="J925" t="s">
        <v>748</v>
      </c>
      <c r="K925" s="5">
        <f>SUMIFS(Derived_Metrics[Revenue],Derived_Metrics[Product ID],Derived_Metrics[[#This Row],[Product ID]])</f>
        <v>847.34400000000005</v>
      </c>
      <c r="L925" s="5">
        <f>SUMIFS(Derived_Metrics[Profit],Derived_Metrics[Product ID],Derived_Metrics[[#This Row],[Product ID]])</f>
        <v>49.377600000000001</v>
      </c>
      <c r="M925" s="5" t="str">
        <f>IF(AND(Derived_Metrics[[#This Row],[Product Revenue]]&gt;AVERAGE(Derived_Metrics[Product Revenue]),Derived_Metrics[[#This Row],[Product Profit]]&lt;0),"high sales Low Profit","Normal")</f>
        <v>Normal</v>
      </c>
      <c r="N925">
        <v>25.4</v>
      </c>
      <c r="O925">
        <v>5</v>
      </c>
      <c r="P925">
        <v>0</v>
      </c>
      <c r="Q925">
        <v>8.6359999999999992</v>
      </c>
      <c r="R925">
        <f>Derived_Metrics[[#This Row],[Selling Price]]*Derived_Metrics[[#This Row],[Quantity]]</f>
        <v>127</v>
      </c>
      <c r="S925" s="2">
        <f>IF(Derived_Metrics[[#This Row],[Revenue]]=0,0,Derived_Metrics[[#This Row],[Profit]]/Derived_Metrics[[#This Row],[Revenue]])</f>
        <v>6.7999999999999991E-2</v>
      </c>
      <c r="T925" t="str">
        <f>IF(Derived_Metrics[[#This Row],[Profit]]&lt;0, "Loss","Profit")</f>
        <v>Profit</v>
      </c>
      <c r="U925" s="5">
        <f>Derived_Metrics[[#This Row],[Selling Price]]*Derived_Metrics[[#This Row],[Quantity]]*Derived_Metrics[[#This Row],[Discount]]</f>
        <v>0</v>
      </c>
      <c r="V925" t="str">
        <f>IF(Derived_Metrics[[#This Row],[Discount]]&gt;0,"Discount Applied","No Discount")</f>
        <v>No Discount</v>
      </c>
      <c r="W925" t="str">
        <f>IF(Derived_Metrics[[#This Row],[Discount]]&gt;0.3,"High Discount","Low Discount")</f>
        <v>Low Discount</v>
      </c>
      <c r="X925" s="13">
        <f>SUMIFS(Derived_Metrics[Customer_Revenue_Share],Derived_Metrics[Customee_ Revenue _Rank],"&lt;="&amp;Derived_Metrics[[#This Row],[Customee_ Revenue _Rank]])</f>
        <v>0.37479179692716713</v>
      </c>
      <c r="Y925" t="str">
        <f>IF(Derived_Metrics[[#This Row],[Cumulative_Revenue_%]]&lt;=0.8,"Top 80% Revenue","Remaining 20% Revenue")</f>
        <v>Top 80% Revenue</v>
      </c>
    </row>
    <row r="926" spans="1:25" x14ac:dyDescent="0.25">
      <c r="A926" t="s">
        <v>3345</v>
      </c>
      <c r="B926" s="1">
        <v>42467</v>
      </c>
      <c r="C926" t="s">
        <v>3197</v>
      </c>
      <c r="D926" s="4">
        <f>SUMIFS(Derived_Metrics[Revenue],Derived_Metrics[Customer ID],Derived_Metrics[[#This Row],[Customer ID]])</f>
        <v>18207.108999999997</v>
      </c>
      <c r="E926" s="4">
        <f>SUMIFS(Derived_Metrics[Profit],Derived_Metrics[Customer ID],Derived_Metrics[[#This Row],[Customer ID]])</f>
        <v>648.88339999999994</v>
      </c>
      <c r="F926" s="5">
        <f>_xlfn.PERCENTRANK.INC(Derived_Metrics[Customer Revenue],Derived_Metrics[[#This Row],[Customer Revenue]])</f>
        <v>0.90600000000000003</v>
      </c>
      <c r="G926" s="5" t="str" cm="1">
        <f t="array" ref="G926">_xlfn.IFS(Derived_Metrics[[#This Row],[Customer Revenue Percentile]]&gt;=0.8,"High Value",Derived_Metrics[[#This Row],[Customer Revenue Percentile]]&gt;=0.4,"Medium Value",TRUE,"Low Value")</f>
        <v>High Value</v>
      </c>
      <c r="H926" s="12">
        <f>_xlfn.RANK.EQ(Derived_Metrics[[#This Row],[Customer Revenue]],Derived_Metrics[Customer Revenue],0)</f>
        <v>193</v>
      </c>
      <c r="I926" s="15">
        <f>Derived_Metrics[[#This Row],[Customer Revenue]]/SUM(Derived_Metrics[Customer Revenue])</f>
        <v>1.168679337980654E-3</v>
      </c>
      <c r="J926" t="s">
        <v>1169</v>
      </c>
      <c r="K926" s="5">
        <f>SUMIFS(Derived_Metrics[Revenue],Derived_Metrics[Product ID],Derived_Metrics[[#This Row],[Product ID]])</f>
        <v>23696.155399999996</v>
      </c>
      <c r="L926" s="5">
        <f>SUMIFS(Derived_Metrics[Profit],Derived_Metrics[Product ID],Derived_Metrics[[#This Row],[Product ID]])</f>
        <v>15.049000000000007</v>
      </c>
      <c r="M926" s="5" t="str">
        <f>IF(AND(Derived_Metrics[[#This Row],[Product Revenue]]&gt;AVERAGE(Derived_Metrics[Product Revenue]),Derived_Metrics[[#This Row],[Product Profit]]&lt;0),"high sales Low Profit","Normal")</f>
        <v>Normal</v>
      </c>
      <c r="N926">
        <v>1279.165</v>
      </c>
      <c r="O926">
        <v>5</v>
      </c>
      <c r="P926">
        <v>0.15</v>
      </c>
      <c r="Q926">
        <v>225.73500000000001</v>
      </c>
      <c r="R926">
        <f>Derived_Metrics[[#This Row],[Selling Price]]*Derived_Metrics[[#This Row],[Quantity]]</f>
        <v>6395.8249999999998</v>
      </c>
      <c r="S926" s="2">
        <f>IF(Derived_Metrics[[#This Row],[Revenue]]=0,0,Derived_Metrics[[#This Row],[Profit]]/Derived_Metrics[[#This Row],[Revenue]])</f>
        <v>3.529411764705883E-2</v>
      </c>
      <c r="T926" t="str">
        <f>IF(Derived_Metrics[[#This Row],[Profit]]&lt;0, "Loss","Profit")</f>
        <v>Profit</v>
      </c>
      <c r="U926" s="5">
        <f>Derived_Metrics[[#This Row],[Selling Price]]*Derived_Metrics[[#This Row],[Quantity]]*Derived_Metrics[[#This Row],[Discount]]</f>
        <v>959.37374999999997</v>
      </c>
      <c r="V926" t="str">
        <f>IF(Derived_Metrics[[#This Row],[Discount]]&gt;0,"Discount Applied","No Discount")</f>
        <v>Discount Applied</v>
      </c>
      <c r="W926" t="str">
        <f>IF(Derived_Metrics[[#This Row],[Discount]]&gt;0.3,"High Discount","Low Discount")</f>
        <v>Low Discount</v>
      </c>
      <c r="X926" s="13">
        <f>SUMIFS(Derived_Metrics[Customer_Revenue_Share],Derived_Metrics[Customee_ Revenue _Rank],"&lt;="&amp;Derived_Metrics[[#This Row],[Customee_ Revenue _Rank]])</f>
        <v>0.37479179692716713</v>
      </c>
      <c r="Y926" t="str">
        <f>IF(Derived_Metrics[[#This Row],[Cumulative_Revenue_%]]&lt;=0.8,"Top 80% Revenue","Remaining 20% Revenue")</f>
        <v>Top 80% Revenue</v>
      </c>
    </row>
    <row r="927" spans="1:25" x14ac:dyDescent="0.25">
      <c r="A927" t="s">
        <v>3346</v>
      </c>
      <c r="B927" s="1">
        <v>42072</v>
      </c>
      <c r="C927" t="s">
        <v>3347</v>
      </c>
      <c r="D927" s="4">
        <f>SUMIFS(Derived_Metrics[Revenue],Derived_Metrics[Customer ID],Derived_Metrics[[#This Row],[Customer ID]])</f>
        <v>285.69600000000003</v>
      </c>
      <c r="E927" s="4">
        <f>SUMIFS(Derived_Metrics[Profit],Derived_Metrics[Customer ID],Derived_Metrics[[#This Row],[Customer ID]])</f>
        <v>-6.5823999999999998</v>
      </c>
      <c r="F927" s="5">
        <f>_xlfn.PERCENTRANK.INC(Derived_Metrics[Customer Revenue],Derived_Metrics[[#This Row],[Customer Revenue]])</f>
        <v>5.3999999999999999E-2</v>
      </c>
      <c r="G927" s="5" t="str" cm="1">
        <f t="array" ref="G927">_xlfn.IFS(Derived_Metrics[[#This Row],[Customer Revenue Percentile]]&gt;=0.8,"High Value",Derived_Metrics[[#This Row],[Customer Revenue Percentile]]&gt;=0.4,"Medium Value",TRUE,"Low Value")</f>
        <v>Low Value</v>
      </c>
      <c r="H927" s="12">
        <f>_xlfn.RANK.EQ(Derived_Metrics[[#This Row],[Customer Revenue]],Derived_Metrics[Customer Revenue],0)</f>
        <v>2004</v>
      </c>
      <c r="I927" s="15">
        <f>Derived_Metrics[[#This Row],[Customer Revenue]]/SUM(Derived_Metrics[Customer Revenue])</f>
        <v>1.8338277215988601E-5</v>
      </c>
      <c r="J927" t="s">
        <v>544</v>
      </c>
      <c r="K927" s="5">
        <f>SUMIFS(Derived_Metrics[Revenue],Derived_Metrics[Product ID],Derived_Metrics[[#This Row],[Product ID]])</f>
        <v>4421.5080000000007</v>
      </c>
      <c r="L927" s="5">
        <f>SUMIFS(Derived_Metrics[Profit],Derived_Metrics[Product ID],Derived_Metrics[[#This Row],[Product ID]])</f>
        <v>-42.1096</v>
      </c>
      <c r="M927" s="5" t="str">
        <f>IF(AND(Derived_Metrics[[#This Row],[Product Revenue]]&gt;AVERAGE(Derived_Metrics[Product Revenue]),Derived_Metrics[[#This Row],[Product Profit]]&lt;0),"high sales Low Profit","Normal")</f>
        <v>Normal</v>
      </c>
      <c r="N927">
        <v>129.56800000000001</v>
      </c>
      <c r="O927">
        <v>2</v>
      </c>
      <c r="P927">
        <v>0.2</v>
      </c>
      <c r="Q927">
        <v>-12.956799999999999</v>
      </c>
      <c r="R927">
        <f>Derived_Metrics[[#This Row],[Selling Price]]*Derived_Metrics[[#This Row],[Quantity]]</f>
        <v>259.13600000000002</v>
      </c>
      <c r="S927" s="2">
        <f>IF(Derived_Metrics[[#This Row],[Revenue]]=0,0,Derived_Metrics[[#This Row],[Profit]]/Derived_Metrics[[#This Row],[Revenue]])</f>
        <v>-4.9999999999999996E-2</v>
      </c>
      <c r="T927" t="str">
        <f>IF(Derived_Metrics[[#This Row],[Profit]]&lt;0, "Loss","Profit")</f>
        <v>Loss</v>
      </c>
      <c r="U927" s="5">
        <f>Derived_Metrics[[#This Row],[Selling Price]]*Derived_Metrics[[#This Row],[Quantity]]*Derived_Metrics[[#This Row],[Discount]]</f>
        <v>51.827200000000005</v>
      </c>
      <c r="V927" t="str">
        <f>IF(Derived_Metrics[[#This Row],[Discount]]&gt;0,"Discount Applied","No Discount")</f>
        <v>Discount Applied</v>
      </c>
      <c r="W927" t="str">
        <f>IF(Derived_Metrics[[#This Row],[Discount]]&gt;0.3,"High Discount","Low Discount")</f>
        <v>Low Discount</v>
      </c>
      <c r="X927" s="13">
        <f>SUMIFS(Derived_Metrics[Customer_Revenue_Share],Derived_Metrics[Customee_ Revenue _Rank],"&lt;="&amp;Derived_Metrics[[#This Row],[Customee_ Revenue _Rank]])</f>
        <v>0.99895103142803965</v>
      </c>
      <c r="Y927" t="str">
        <f>IF(Derived_Metrics[[#This Row],[Cumulative_Revenue_%]]&lt;=0.8,"Top 80% Revenue","Remaining 20% Revenue")</f>
        <v>Remaining 20% Revenue</v>
      </c>
    </row>
    <row r="928" spans="1:25" x14ac:dyDescent="0.25">
      <c r="A928" t="s">
        <v>3349</v>
      </c>
      <c r="B928" s="1">
        <v>43006</v>
      </c>
      <c r="C928" t="s">
        <v>873</v>
      </c>
      <c r="D928" s="4">
        <f>SUMIFS(Derived_Metrics[Revenue],Derived_Metrics[Customer ID],Derived_Metrics[[#This Row],[Customer ID]])</f>
        <v>237.589</v>
      </c>
      <c r="E928" s="4">
        <f>SUMIFS(Derived_Metrics[Profit],Derived_Metrics[Customer ID],Derived_Metrics[[#This Row],[Customer ID]])</f>
        <v>29.022199999999998</v>
      </c>
      <c r="F928" s="5">
        <f>_xlfn.PERCENTRANK.INC(Derived_Metrics[Customer Revenue],Derived_Metrics[[#This Row],[Customer Revenue]])</f>
        <v>4.7E-2</v>
      </c>
      <c r="G928" s="5" t="str" cm="1">
        <f t="array" ref="G928">_xlfn.IFS(Derived_Metrics[[#This Row],[Customer Revenue Percentile]]&gt;=0.8,"High Value",Derived_Metrics[[#This Row],[Customer Revenue Percentile]]&gt;=0.4,"Medium Value",TRUE,"Low Value")</f>
        <v>Low Value</v>
      </c>
      <c r="H928" s="12">
        <f>_xlfn.RANK.EQ(Derived_Metrics[[#This Row],[Customer Revenue]],Derived_Metrics[Customer Revenue],0)</f>
        <v>2018</v>
      </c>
      <c r="I928" s="15">
        <f>Derived_Metrics[[#This Row],[Customer Revenue]]/SUM(Derived_Metrics[Customer Revenue])</f>
        <v>1.5250381333548651E-5</v>
      </c>
      <c r="J928" t="s">
        <v>721</v>
      </c>
      <c r="K928" s="5">
        <f>SUMIFS(Derived_Metrics[Revenue],Derived_Metrics[Product ID],Derived_Metrics[[#This Row],[Product ID]])</f>
        <v>6964.9</v>
      </c>
      <c r="L928" s="5">
        <f>SUMIFS(Derived_Metrics[Profit],Derived_Metrics[Product ID],Derived_Metrics[[#This Row],[Product ID]])</f>
        <v>288.42880000000002</v>
      </c>
      <c r="M928" s="5" t="str">
        <f>IF(AND(Derived_Metrics[[#This Row],[Product Revenue]]&gt;AVERAGE(Derived_Metrics[Product Revenue]),Derived_Metrics[[#This Row],[Product Profit]]&lt;0),"high sales Low Profit","Normal")</f>
        <v>Normal</v>
      </c>
      <c r="N928">
        <v>32.776000000000003</v>
      </c>
      <c r="O928">
        <v>1</v>
      </c>
      <c r="P928">
        <v>0.2</v>
      </c>
      <c r="Q928">
        <v>3.2776000000000001</v>
      </c>
      <c r="R928">
        <f>Derived_Metrics[[#This Row],[Selling Price]]*Derived_Metrics[[#This Row],[Quantity]]</f>
        <v>32.776000000000003</v>
      </c>
      <c r="S928" s="2">
        <f>IF(Derived_Metrics[[#This Row],[Revenue]]=0,0,Derived_Metrics[[#This Row],[Profit]]/Derived_Metrics[[#This Row],[Revenue]])</f>
        <v>9.9999999999999992E-2</v>
      </c>
      <c r="T928" t="str">
        <f>IF(Derived_Metrics[[#This Row],[Profit]]&lt;0, "Loss","Profit")</f>
        <v>Profit</v>
      </c>
      <c r="U928" s="5">
        <f>Derived_Metrics[[#This Row],[Selling Price]]*Derived_Metrics[[#This Row],[Quantity]]*Derived_Metrics[[#This Row],[Discount]]</f>
        <v>6.555200000000001</v>
      </c>
      <c r="V928" t="str">
        <f>IF(Derived_Metrics[[#This Row],[Discount]]&gt;0,"Discount Applied","No Discount")</f>
        <v>Discount Applied</v>
      </c>
      <c r="W928" t="str">
        <f>IF(Derived_Metrics[[#This Row],[Discount]]&gt;0.3,"High Discount","Low Discount")</f>
        <v>Low Discount</v>
      </c>
      <c r="X928" s="13">
        <f>SUMIFS(Derived_Metrics[Customer_Revenue_Share],Derived_Metrics[Customee_ Revenue _Rank],"&lt;="&amp;Derived_Metrics[[#This Row],[Customee_ Revenue _Rank]])</f>
        <v>0.99919141263603095</v>
      </c>
      <c r="Y928" t="str">
        <f>IF(Derived_Metrics[[#This Row],[Cumulative_Revenue_%]]&lt;=0.8,"Top 80% Revenue","Remaining 20% Revenue")</f>
        <v>Remaining 20% Revenue</v>
      </c>
    </row>
    <row r="929" spans="1:25" x14ac:dyDescent="0.25">
      <c r="A929" t="s">
        <v>3350</v>
      </c>
      <c r="B929" s="1">
        <v>43063</v>
      </c>
      <c r="C929" t="s">
        <v>1987</v>
      </c>
      <c r="D929" s="4">
        <f>SUMIFS(Derived_Metrics[Revenue],Derived_Metrics[Customer ID],Derived_Metrics[[#This Row],[Customer ID]])</f>
        <v>2062.7359999999999</v>
      </c>
      <c r="E929" s="4">
        <f>SUMIFS(Derived_Metrics[Profit],Derived_Metrics[Customer ID],Derived_Metrics[[#This Row],[Customer ID]])</f>
        <v>-62.215400000000002</v>
      </c>
      <c r="F929" s="5">
        <f>_xlfn.PERCENTRANK.INC(Derived_Metrics[Customer Revenue],Derived_Metrics[[#This Row],[Customer Revenue]])</f>
        <v>0.28299999999999997</v>
      </c>
      <c r="G929" s="5" t="str" cm="1">
        <f t="array" ref="G929">_xlfn.IFS(Derived_Metrics[[#This Row],[Customer Revenue Percentile]]&gt;=0.8,"High Value",Derived_Metrics[[#This Row],[Customer Revenue Percentile]]&gt;=0.4,"Medium Value",TRUE,"Low Value")</f>
        <v>Low Value</v>
      </c>
      <c r="H929" s="12">
        <f>_xlfn.RANK.EQ(Derived_Metrics[[#This Row],[Customer Revenue]],Derived_Metrics[Customer Revenue],0)</f>
        <v>1518</v>
      </c>
      <c r="I929" s="15">
        <f>Derived_Metrics[[#This Row],[Customer Revenue]]/SUM(Derived_Metrics[Customer Revenue])</f>
        <v>1.3240305986572952E-4</v>
      </c>
      <c r="J929" t="s">
        <v>2210</v>
      </c>
      <c r="K929" s="5">
        <f>SUMIFS(Derived_Metrics[Revenue],Derived_Metrics[Product ID],Derived_Metrics[[#This Row],[Product ID]])</f>
        <v>16170.8508</v>
      </c>
      <c r="L929" s="5">
        <f>SUMIFS(Derived_Metrics[Profit],Derived_Metrics[Product ID],Derived_Metrics[[#This Row],[Product ID]])</f>
        <v>-767.74360000000001</v>
      </c>
      <c r="M929" s="5" t="str">
        <f>IF(AND(Derived_Metrics[[#This Row],[Product Revenue]]&gt;AVERAGE(Derived_Metrics[Product Revenue]),Derived_Metrics[[#This Row],[Product Profit]]&lt;0),"high sales Low Profit","Normal")</f>
        <v>high sales Low Profit</v>
      </c>
      <c r="N929">
        <v>321.56799999999998</v>
      </c>
      <c r="O929">
        <v>2</v>
      </c>
      <c r="P929">
        <v>0.2</v>
      </c>
      <c r="Q929">
        <v>-16.078399999999998</v>
      </c>
      <c r="R929">
        <f>Derived_Metrics[[#This Row],[Selling Price]]*Derived_Metrics[[#This Row],[Quantity]]</f>
        <v>643.13599999999997</v>
      </c>
      <c r="S929" s="2">
        <f>IF(Derived_Metrics[[#This Row],[Revenue]]=0,0,Derived_Metrics[[#This Row],[Profit]]/Derived_Metrics[[#This Row],[Revenue]])</f>
        <v>-2.4999999999999998E-2</v>
      </c>
      <c r="T929" t="str">
        <f>IF(Derived_Metrics[[#This Row],[Profit]]&lt;0, "Loss","Profit")</f>
        <v>Loss</v>
      </c>
      <c r="U929" s="5">
        <f>Derived_Metrics[[#This Row],[Selling Price]]*Derived_Metrics[[#This Row],[Quantity]]*Derived_Metrics[[#This Row],[Discount]]</f>
        <v>128.62719999999999</v>
      </c>
      <c r="V929" t="str">
        <f>IF(Derived_Metrics[[#This Row],[Discount]]&gt;0,"Discount Applied","No Discount")</f>
        <v>Discount Applied</v>
      </c>
      <c r="W929" t="str">
        <f>IF(Derived_Metrics[[#This Row],[Discount]]&gt;0.3,"High Discount","Low Discount")</f>
        <v>Low Discount</v>
      </c>
      <c r="X929" s="13">
        <f>SUMIFS(Derived_Metrics[Customer_Revenue_Share],Derived_Metrics[Customee_ Revenue _Rank],"&lt;="&amp;Derived_Metrics[[#This Row],[Customee_ Revenue _Rank]])</f>
        <v>0.96504782968915948</v>
      </c>
      <c r="Y929" t="str">
        <f>IF(Derived_Metrics[[#This Row],[Cumulative_Revenue_%]]&lt;=0.8,"Top 80% Revenue","Remaining 20% Revenue")</f>
        <v>Remaining 20% Revenue</v>
      </c>
    </row>
    <row r="930" spans="1:25" x14ac:dyDescent="0.25">
      <c r="A930" t="s">
        <v>3351</v>
      </c>
      <c r="B930" s="1">
        <v>42952</v>
      </c>
      <c r="C930" t="s">
        <v>431</v>
      </c>
      <c r="D930" s="4">
        <f>SUMIFS(Derived_Metrics[Revenue],Derived_Metrics[Customer ID],Derived_Metrics[[#This Row],[Customer ID]])</f>
        <v>6942.63</v>
      </c>
      <c r="E930" s="4">
        <f>SUMIFS(Derived_Metrics[Profit],Derived_Metrics[Customer ID],Derived_Metrics[[#This Row],[Customer ID]])</f>
        <v>98.850099999999998</v>
      </c>
      <c r="F930" s="5">
        <f>_xlfn.PERCENTRANK.INC(Derived_Metrics[Customer Revenue],Derived_Metrics[[#This Row],[Customer Revenue]])</f>
        <v>0.64100000000000001</v>
      </c>
      <c r="G930" s="5" t="str" cm="1">
        <f t="array" ref="G930">_xlfn.IFS(Derived_Metrics[[#This Row],[Customer Revenue Percentile]]&gt;=0.8,"High Value",Derived_Metrics[[#This Row],[Customer Revenue Percentile]]&gt;=0.4,"Medium Value",TRUE,"Low Value")</f>
        <v>Medium Value</v>
      </c>
      <c r="H930" s="12">
        <f>_xlfn.RANK.EQ(Derived_Metrics[[#This Row],[Customer Revenue]],Derived_Metrics[Customer Revenue],0)</f>
        <v>758</v>
      </c>
      <c r="I930" s="15">
        <f>Derived_Metrics[[#This Row],[Customer Revenue]]/SUM(Derived_Metrics[Customer Revenue])</f>
        <v>4.4563407799912819E-4</v>
      </c>
      <c r="J930" t="s">
        <v>2881</v>
      </c>
      <c r="K930" s="5">
        <f>SUMIFS(Derived_Metrics[Revenue],Derived_Metrics[Product ID],Derived_Metrics[[#This Row],[Product ID]])</f>
        <v>5921.1580000000004</v>
      </c>
      <c r="L930" s="5">
        <f>SUMIFS(Derived_Metrics[Profit],Derived_Metrics[Product ID],Derived_Metrics[[#This Row],[Product ID]])</f>
        <v>-20.733200000000004</v>
      </c>
      <c r="M930" s="5" t="str">
        <f>IF(AND(Derived_Metrics[[#This Row],[Product Revenue]]&gt;AVERAGE(Derived_Metrics[Product Revenue]),Derived_Metrics[[#This Row],[Product Profit]]&lt;0),"high sales Low Profit","Normal")</f>
        <v>Normal</v>
      </c>
      <c r="N930">
        <v>128.05799999999999</v>
      </c>
      <c r="O930">
        <v>3</v>
      </c>
      <c r="P930">
        <v>0.3</v>
      </c>
      <c r="Q930">
        <v>-23.7822</v>
      </c>
      <c r="R930">
        <f>Derived_Metrics[[#This Row],[Selling Price]]*Derived_Metrics[[#This Row],[Quantity]]</f>
        <v>384.17399999999998</v>
      </c>
      <c r="S930" s="2">
        <f>IF(Derived_Metrics[[#This Row],[Revenue]]=0,0,Derived_Metrics[[#This Row],[Profit]]/Derived_Metrics[[#This Row],[Revenue]])</f>
        <v>-6.1904761904761907E-2</v>
      </c>
      <c r="T930" t="str">
        <f>IF(Derived_Metrics[[#This Row],[Profit]]&lt;0, "Loss","Profit")</f>
        <v>Loss</v>
      </c>
      <c r="U930" s="5">
        <f>Derived_Metrics[[#This Row],[Selling Price]]*Derived_Metrics[[#This Row],[Quantity]]*Derived_Metrics[[#This Row],[Discount]]</f>
        <v>115.25219999999999</v>
      </c>
      <c r="V930" t="str">
        <f>IF(Derived_Metrics[[#This Row],[Discount]]&gt;0,"Discount Applied","No Discount")</f>
        <v>Discount Applied</v>
      </c>
      <c r="W930" t="str">
        <f>IF(Derived_Metrics[[#This Row],[Discount]]&gt;0.3,"High Discount","Low Discount")</f>
        <v>Low Discount</v>
      </c>
      <c r="X930" s="13">
        <f>SUMIFS(Derived_Metrics[Customer_Revenue_Share],Derived_Metrics[Customee_ Revenue _Rank],"&lt;="&amp;Derived_Metrics[[#This Row],[Customee_ Revenue _Rank]])</f>
        <v>0.77109495934084649</v>
      </c>
      <c r="Y930" t="str">
        <f>IF(Derived_Metrics[[#This Row],[Cumulative_Revenue_%]]&lt;=0.8,"Top 80% Revenue","Remaining 20% Revenue")</f>
        <v>Top 80% Revenue</v>
      </c>
    </row>
    <row r="931" spans="1:25" x14ac:dyDescent="0.25">
      <c r="A931" t="s">
        <v>3352</v>
      </c>
      <c r="B931" s="1">
        <v>43007</v>
      </c>
      <c r="C931" t="s">
        <v>247</v>
      </c>
      <c r="D931" s="4">
        <f>SUMIFS(Derived_Metrics[Revenue],Derived_Metrics[Customer ID],Derived_Metrics[[#This Row],[Customer ID]])</f>
        <v>4208.0020000000004</v>
      </c>
      <c r="E931" s="4">
        <f>SUMIFS(Derived_Metrics[Profit],Derived_Metrics[Customer ID],Derived_Metrics[[#This Row],[Customer ID]])</f>
        <v>-43.484399999999994</v>
      </c>
      <c r="F931" s="5">
        <f>_xlfn.PERCENTRANK.INC(Derived_Metrics[Customer Revenue],Derived_Metrics[[#This Row],[Customer Revenue]])</f>
        <v>0.497</v>
      </c>
      <c r="G931" s="5" t="str" cm="1">
        <f t="array" ref="G931">_xlfn.IFS(Derived_Metrics[[#This Row],[Customer Revenue Percentile]]&gt;=0.8,"High Value",Derived_Metrics[[#This Row],[Customer Revenue Percentile]]&gt;=0.4,"Medium Value",TRUE,"Low Value")</f>
        <v>Medium Value</v>
      </c>
      <c r="H931" s="12">
        <f>_xlfn.RANK.EQ(Derived_Metrics[[#This Row],[Customer Revenue]],Derived_Metrics[Customer Revenue],0)</f>
        <v>1062</v>
      </c>
      <c r="I931" s="15">
        <f>Derived_Metrics[[#This Row],[Customer Revenue]]/SUM(Derived_Metrics[Customer Revenue])</f>
        <v>2.7010356183297793E-4</v>
      </c>
      <c r="J931" t="s">
        <v>1920</v>
      </c>
      <c r="K931" s="5">
        <f>SUMIFS(Derived_Metrics[Revenue],Derived_Metrics[Product ID],Derived_Metrics[[#This Row],[Product ID]])</f>
        <v>20415.912000000004</v>
      </c>
      <c r="L931" s="5">
        <f>SUMIFS(Derived_Metrics[Profit],Derived_Metrics[Product ID],Derived_Metrics[[#This Row],[Product ID]])</f>
        <v>-503.11939999999998</v>
      </c>
      <c r="M931" s="5" t="str">
        <f>IF(AND(Derived_Metrics[[#This Row],[Product Revenue]]&gt;AVERAGE(Derived_Metrics[Product Revenue]),Derived_Metrics[[#This Row],[Product Profit]]&lt;0),"high sales Low Profit","Normal")</f>
        <v>high sales Low Profit</v>
      </c>
      <c r="N931">
        <v>63.686</v>
      </c>
      <c r="O931">
        <v>1</v>
      </c>
      <c r="P931">
        <v>0.3</v>
      </c>
      <c r="Q931">
        <v>-15.4666</v>
      </c>
      <c r="R931">
        <f>Derived_Metrics[[#This Row],[Selling Price]]*Derived_Metrics[[#This Row],[Quantity]]</f>
        <v>63.686</v>
      </c>
      <c r="S931" s="2">
        <f>IF(Derived_Metrics[[#This Row],[Revenue]]=0,0,Derived_Metrics[[#This Row],[Profit]]/Derived_Metrics[[#This Row],[Revenue]])</f>
        <v>-0.24285714285714285</v>
      </c>
      <c r="T931" t="str">
        <f>IF(Derived_Metrics[[#This Row],[Profit]]&lt;0, "Loss","Profit")</f>
        <v>Loss</v>
      </c>
      <c r="U931" s="5">
        <f>Derived_Metrics[[#This Row],[Selling Price]]*Derived_Metrics[[#This Row],[Quantity]]*Derived_Metrics[[#This Row],[Discount]]</f>
        <v>19.105799999999999</v>
      </c>
      <c r="V931" t="str">
        <f>IF(Derived_Metrics[[#This Row],[Discount]]&gt;0,"Discount Applied","No Discount")</f>
        <v>Discount Applied</v>
      </c>
      <c r="W931" t="str">
        <f>IF(Derived_Metrics[[#This Row],[Discount]]&gt;0.3,"High Discount","Low Discount")</f>
        <v>Low Discount</v>
      </c>
      <c r="X931" s="13">
        <f>SUMIFS(Derived_Metrics[Customer_Revenue_Share],Derived_Metrics[Customee_ Revenue _Rank],"&lt;="&amp;Derived_Metrics[[#This Row],[Customee_ Revenue _Rank]])</f>
        <v>0.87782837519201329</v>
      </c>
      <c r="Y931" t="str">
        <f>IF(Derived_Metrics[[#This Row],[Cumulative_Revenue_%]]&lt;=0.8,"Top 80% Revenue","Remaining 20% Revenue")</f>
        <v>Remaining 20% Revenue</v>
      </c>
    </row>
    <row r="932" spans="1:25" x14ac:dyDescent="0.25">
      <c r="A932" t="s">
        <v>3352</v>
      </c>
      <c r="B932" s="1">
        <v>43007</v>
      </c>
      <c r="C932" t="s">
        <v>247</v>
      </c>
      <c r="D932" s="4">
        <f>SUMIFS(Derived_Metrics[Revenue],Derived_Metrics[Customer ID],Derived_Metrics[[#This Row],[Customer ID]])</f>
        <v>4208.0020000000004</v>
      </c>
      <c r="E932" s="4">
        <f>SUMIFS(Derived_Metrics[Profit],Derived_Metrics[Customer ID],Derived_Metrics[[#This Row],[Customer ID]])</f>
        <v>-43.484399999999994</v>
      </c>
      <c r="F932" s="5">
        <f>_xlfn.PERCENTRANK.INC(Derived_Metrics[Customer Revenue],Derived_Metrics[[#This Row],[Customer Revenue]])</f>
        <v>0.497</v>
      </c>
      <c r="G932" s="5" t="str" cm="1">
        <f t="array" ref="G932">_xlfn.IFS(Derived_Metrics[[#This Row],[Customer Revenue Percentile]]&gt;=0.8,"High Value",Derived_Metrics[[#This Row],[Customer Revenue Percentile]]&gt;=0.4,"Medium Value",TRUE,"Low Value")</f>
        <v>Medium Value</v>
      </c>
      <c r="H932" s="12">
        <f>_xlfn.RANK.EQ(Derived_Metrics[[#This Row],[Customer Revenue]],Derived_Metrics[Customer Revenue],0)</f>
        <v>1062</v>
      </c>
      <c r="I932" s="15">
        <f>Derived_Metrics[[#This Row],[Customer Revenue]]/SUM(Derived_Metrics[Customer Revenue])</f>
        <v>2.7010356183297793E-4</v>
      </c>
      <c r="J932" t="s">
        <v>3354</v>
      </c>
      <c r="K932" s="5">
        <f>SUMIFS(Derived_Metrics[Revenue],Derived_Metrics[Product ID],Derived_Metrics[[#This Row],[Product ID]])</f>
        <v>1663.73</v>
      </c>
      <c r="L932" s="5">
        <f>SUMIFS(Derived_Metrics[Profit],Derived_Metrics[Product ID],Derived_Metrics[[#This Row],[Product ID]])</f>
        <v>-415.9325</v>
      </c>
      <c r="M932" s="5" t="str">
        <f>IF(AND(Derived_Metrics[[#This Row],[Product Revenue]]&gt;AVERAGE(Derived_Metrics[Product Revenue]),Derived_Metrics[[#This Row],[Product Profit]]&lt;0),"high sales Low Profit","Normal")</f>
        <v>Normal</v>
      </c>
      <c r="N932">
        <v>344.22</v>
      </c>
      <c r="O932">
        <v>2</v>
      </c>
      <c r="P932">
        <v>0.4</v>
      </c>
      <c r="Q932">
        <v>-189.321</v>
      </c>
      <c r="R932">
        <f>Derived_Metrics[[#This Row],[Selling Price]]*Derived_Metrics[[#This Row],[Quantity]]</f>
        <v>688.44</v>
      </c>
      <c r="S932" s="2">
        <f>IF(Derived_Metrics[[#This Row],[Revenue]]=0,0,Derived_Metrics[[#This Row],[Profit]]/Derived_Metrics[[#This Row],[Revenue]])</f>
        <v>-0.27499999999999997</v>
      </c>
      <c r="T932" t="str">
        <f>IF(Derived_Metrics[[#This Row],[Profit]]&lt;0, "Loss","Profit")</f>
        <v>Loss</v>
      </c>
      <c r="U932" s="5">
        <f>Derived_Metrics[[#This Row],[Selling Price]]*Derived_Metrics[[#This Row],[Quantity]]*Derived_Metrics[[#This Row],[Discount]]</f>
        <v>275.37600000000003</v>
      </c>
      <c r="V932" t="str">
        <f>IF(Derived_Metrics[[#This Row],[Discount]]&gt;0,"Discount Applied","No Discount")</f>
        <v>Discount Applied</v>
      </c>
      <c r="W932" t="str">
        <f>IF(Derived_Metrics[[#This Row],[Discount]]&gt;0.3,"High Discount","Low Discount")</f>
        <v>High Discount</v>
      </c>
      <c r="X932" s="13">
        <f>SUMIFS(Derived_Metrics[Customer_Revenue_Share],Derived_Metrics[Customee_ Revenue _Rank],"&lt;="&amp;Derived_Metrics[[#This Row],[Customee_ Revenue _Rank]])</f>
        <v>0.87782837519201329</v>
      </c>
      <c r="Y932" t="str">
        <f>IF(Derived_Metrics[[#This Row],[Cumulative_Revenue_%]]&lt;=0.8,"Top 80% Revenue","Remaining 20% Revenue")</f>
        <v>Remaining 20% Revenue</v>
      </c>
    </row>
    <row r="933" spans="1:25" x14ac:dyDescent="0.25">
      <c r="A933" t="s">
        <v>3352</v>
      </c>
      <c r="B933" s="1">
        <v>43007</v>
      </c>
      <c r="C933" t="s">
        <v>247</v>
      </c>
      <c r="D933" s="4">
        <f>SUMIFS(Derived_Metrics[Revenue],Derived_Metrics[Customer ID],Derived_Metrics[[#This Row],[Customer ID]])</f>
        <v>4208.0020000000004</v>
      </c>
      <c r="E933" s="4">
        <f>SUMIFS(Derived_Metrics[Profit],Derived_Metrics[Customer ID],Derived_Metrics[[#This Row],[Customer ID]])</f>
        <v>-43.484399999999994</v>
      </c>
      <c r="F933" s="5">
        <f>_xlfn.PERCENTRANK.INC(Derived_Metrics[Customer Revenue],Derived_Metrics[[#This Row],[Customer Revenue]])</f>
        <v>0.497</v>
      </c>
      <c r="G933" s="5" t="str" cm="1">
        <f t="array" ref="G933">_xlfn.IFS(Derived_Metrics[[#This Row],[Customer Revenue Percentile]]&gt;=0.8,"High Value",Derived_Metrics[[#This Row],[Customer Revenue Percentile]]&gt;=0.4,"Medium Value",TRUE,"Low Value")</f>
        <v>Medium Value</v>
      </c>
      <c r="H933" s="12">
        <f>_xlfn.RANK.EQ(Derived_Metrics[[#This Row],[Customer Revenue]],Derived_Metrics[Customer Revenue],0)</f>
        <v>1062</v>
      </c>
      <c r="I933" s="15">
        <f>Derived_Metrics[[#This Row],[Customer Revenue]]/SUM(Derived_Metrics[Customer Revenue])</f>
        <v>2.7010356183297793E-4</v>
      </c>
      <c r="J933" t="s">
        <v>2757</v>
      </c>
      <c r="K933" s="5">
        <f>SUMIFS(Derived_Metrics[Revenue],Derived_Metrics[Product ID],Derived_Metrics[[#This Row],[Product ID]])</f>
        <v>232.4</v>
      </c>
      <c r="L933" s="5">
        <f>SUMIFS(Derived_Metrics[Profit],Derived_Metrics[Product ID],Derived_Metrics[[#This Row],[Product ID]])</f>
        <v>25.763200000000001</v>
      </c>
      <c r="M933" s="5" t="str">
        <f>IF(AND(Derived_Metrics[[#This Row],[Product Revenue]]&gt;AVERAGE(Derived_Metrics[Product Revenue]),Derived_Metrics[[#This Row],[Product Profit]]&lt;0),"high sales Low Profit","Normal")</f>
        <v>Normal</v>
      </c>
      <c r="N933">
        <v>21.248000000000001</v>
      </c>
      <c r="O933">
        <v>4</v>
      </c>
      <c r="P933">
        <v>0.2</v>
      </c>
      <c r="Q933">
        <v>7.4367999999999999</v>
      </c>
      <c r="R933">
        <f>Derived_Metrics[[#This Row],[Selling Price]]*Derived_Metrics[[#This Row],[Quantity]]</f>
        <v>84.992000000000004</v>
      </c>
      <c r="S933" s="2">
        <f>IF(Derived_Metrics[[#This Row],[Revenue]]=0,0,Derived_Metrics[[#This Row],[Profit]]/Derived_Metrics[[#This Row],[Revenue]])</f>
        <v>8.7499999999999994E-2</v>
      </c>
      <c r="T933" t="str">
        <f>IF(Derived_Metrics[[#This Row],[Profit]]&lt;0, "Loss","Profit")</f>
        <v>Profit</v>
      </c>
      <c r="U933" s="5">
        <f>Derived_Metrics[[#This Row],[Selling Price]]*Derived_Metrics[[#This Row],[Quantity]]*Derived_Metrics[[#This Row],[Discount]]</f>
        <v>16.9984</v>
      </c>
      <c r="V933" t="str">
        <f>IF(Derived_Metrics[[#This Row],[Discount]]&gt;0,"Discount Applied","No Discount")</f>
        <v>Discount Applied</v>
      </c>
      <c r="W933" t="str">
        <f>IF(Derived_Metrics[[#This Row],[Discount]]&gt;0.3,"High Discount","Low Discount")</f>
        <v>Low Discount</v>
      </c>
      <c r="X933" s="13">
        <f>SUMIFS(Derived_Metrics[Customer_Revenue_Share],Derived_Metrics[Customee_ Revenue _Rank],"&lt;="&amp;Derived_Metrics[[#This Row],[Customee_ Revenue _Rank]])</f>
        <v>0.87782837519201329</v>
      </c>
      <c r="Y933" t="str">
        <f>IF(Derived_Metrics[[#This Row],[Cumulative_Revenue_%]]&lt;=0.8,"Top 80% Revenue","Remaining 20% Revenue")</f>
        <v>Remaining 20% Revenue</v>
      </c>
    </row>
    <row r="934" spans="1:25" x14ac:dyDescent="0.25">
      <c r="A934" t="s">
        <v>3356</v>
      </c>
      <c r="B934" s="1">
        <v>43030</v>
      </c>
      <c r="C934" t="s">
        <v>1196</v>
      </c>
      <c r="D934" s="4">
        <f>SUMIFS(Derived_Metrics[Revenue],Derived_Metrics[Customer ID],Derived_Metrics[[#This Row],[Customer ID]])</f>
        <v>1277.3520000000001</v>
      </c>
      <c r="E934" s="4">
        <f>SUMIFS(Derived_Metrics[Profit],Derived_Metrics[Customer ID],Derived_Metrics[[#This Row],[Customer ID]])</f>
        <v>66.953599999999994</v>
      </c>
      <c r="F934" s="5">
        <f>_xlfn.PERCENTRANK.INC(Derived_Metrics[Customer Revenue],Derived_Metrics[[#This Row],[Customer Revenue]])</f>
        <v>0.2</v>
      </c>
      <c r="G934" s="5" t="str" cm="1">
        <f t="array" ref="G934">_xlfn.IFS(Derived_Metrics[[#This Row],[Customer Revenue Percentile]]&gt;=0.8,"High Value",Derived_Metrics[[#This Row],[Customer Revenue Percentile]]&gt;=0.4,"Medium Value",TRUE,"Low Value")</f>
        <v>Low Value</v>
      </c>
      <c r="H934" s="12">
        <f>_xlfn.RANK.EQ(Derived_Metrics[[#This Row],[Customer Revenue]],Derived_Metrics[Customer Revenue],0)</f>
        <v>1694</v>
      </c>
      <c r="I934" s="15">
        <f>Derived_Metrics[[#This Row],[Customer Revenue]]/SUM(Derived_Metrics[Customer Revenue])</f>
        <v>8.1990770183682909E-5</v>
      </c>
      <c r="J934" t="s">
        <v>313</v>
      </c>
      <c r="K934" s="5">
        <f>SUMIFS(Derived_Metrics[Revenue],Derived_Metrics[Product ID],Derived_Metrics[[#This Row],[Product ID]])</f>
        <v>35927.813999999991</v>
      </c>
      <c r="L934" s="5">
        <f>SUMIFS(Derived_Metrics[Profit],Derived_Metrics[Product ID],Derived_Metrics[[#This Row],[Product ID]])</f>
        <v>448.16400000000004</v>
      </c>
      <c r="M934" s="5" t="str">
        <f>IF(AND(Derived_Metrics[[#This Row],[Product Revenue]]&gt;AVERAGE(Derived_Metrics[Product Revenue]),Derived_Metrics[[#This Row],[Product Profit]]&lt;0),"high sales Low Profit","Normal")</f>
        <v>Normal</v>
      </c>
      <c r="N934">
        <v>248.98</v>
      </c>
      <c r="O934">
        <v>2</v>
      </c>
      <c r="P934">
        <v>0</v>
      </c>
      <c r="Q934">
        <v>54.775599999999997</v>
      </c>
      <c r="R934">
        <f>Derived_Metrics[[#This Row],[Selling Price]]*Derived_Metrics[[#This Row],[Quantity]]</f>
        <v>497.96</v>
      </c>
      <c r="S934" s="2">
        <f>IF(Derived_Metrics[[#This Row],[Revenue]]=0,0,Derived_Metrics[[#This Row],[Profit]]/Derived_Metrics[[#This Row],[Revenue]])</f>
        <v>0.11</v>
      </c>
      <c r="T934" t="str">
        <f>IF(Derived_Metrics[[#This Row],[Profit]]&lt;0, "Loss","Profit")</f>
        <v>Profit</v>
      </c>
      <c r="U934" s="5">
        <f>Derived_Metrics[[#This Row],[Selling Price]]*Derived_Metrics[[#This Row],[Quantity]]*Derived_Metrics[[#This Row],[Discount]]</f>
        <v>0</v>
      </c>
      <c r="V934" t="str">
        <f>IF(Derived_Metrics[[#This Row],[Discount]]&gt;0,"Discount Applied","No Discount")</f>
        <v>No Discount</v>
      </c>
      <c r="W934" t="str">
        <f>IF(Derived_Metrics[[#This Row],[Discount]]&gt;0.3,"High Discount","Low Discount")</f>
        <v>Low Discount</v>
      </c>
      <c r="X934" s="13">
        <f>SUMIFS(Derived_Metrics[Customer_Revenue_Share],Derived_Metrics[Customee_ Revenue _Rank],"&lt;="&amp;Derived_Metrics[[#This Row],[Customee_ Revenue _Rank]])</f>
        <v>0.98405441642324643</v>
      </c>
      <c r="Y934" t="str">
        <f>IF(Derived_Metrics[[#This Row],[Cumulative_Revenue_%]]&lt;=0.8,"Top 80% Revenue","Remaining 20% Revenue")</f>
        <v>Remaining 20% Revenue</v>
      </c>
    </row>
    <row r="935" spans="1:25" x14ac:dyDescent="0.25">
      <c r="A935" t="s">
        <v>3358</v>
      </c>
      <c r="B935" s="1">
        <v>42961</v>
      </c>
      <c r="C935" t="s">
        <v>3154</v>
      </c>
      <c r="D935" s="4">
        <f>SUMIFS(Derived_Metrics[Revenue],Derived_Metrics[Customer ID],Derived_Metrics[[#This Row],[Customer ID]])</f>
        <v>14930.2</v>
      </c>
      <c r="E935" s="4">
        <f>SUMIFS(Derived_Metrics[Profit],Derived_Metrics[Customer ID],Derived_Metrics[[#This Row],[Customer ID]])</f>
        <v>158.20739999999998</v>
      </c>
      <c r="F935" s="5">
        <f>_xlfn.PERCENTRANK.INC(Derived_Metrics[Customer Revenue],Derived_Metrics[[#This Row],[Customer Revenue]])</f>
        <v>0.87</v>
      </c>
      <c r="G935" s="5" t="str" cm="1">
        <f t="array" ref="G935">_xlfn.IFS(Derived_Metrics[[#This Row],[Customer Revenue Percentile]]&gt;=0.8,"High Value",Derived_Metrics[[#This Row],[Customer Revenue Percentile]]&gt;=0.4,"Medium Value",TRUE,"Low Value")</f>
        <v>High Value</v>
      </c>
      <c r="H935" s="12">
        <f>_xlfn.RANK.EQ(Derived_Metrics[[#This Row],[Customer Revenue]],Derived_Metrics[Customer Revenue],0)</f>
        <v>271</v>
      </c>
      <c r="I935" s="15">
        <f>Derived_Metrics[[#This Row],[Customer Revenue]]/SUM(Derived_Metrics[Customer Revenue])</f>
        <v>9.5834084652971342E-4</v>
      </c>
      <c r="J935" t="s">
        <v>895</v>
      </c>
      <c r="K935" s="5">
        <f>SUMIFS(Derived_Metrics[Revenue],Derived_Metrics[Product ID],Derived_Metrics[[#This Row],[Product ID]])</f>
        <v>55615.938999999998</v>
      </c>
      <c r="L935" s="5">
        <f>SUMIFS(Derived_Metrics[Profit],Derived_Metrics[Product ID],Derived_Metrics[[#This Row],[Product ID]])</f>
        <v>-189.97610000000006</v>
      </c>
      <c r="M935" s="5" t="str">
        <f>IF(AND(Derived_Metrics[[#This Row],[Product Revenue]]&gt;AVERAGE(Derived_Metrics[Product Revenue]),Derived_Metrics[[#This Row],[Product Profit]]&lt;0),"high sales Low Profit","Normal")</f>
        <v>high sales Low Profit</v>
      </c>
      <c r="N935">
        <v>418.29599999999999</v>
      </c>
      <c r="O935">
        <v>3</v>
      </c>
      <c r="P935">
        <v>0.2</v>
      </c>
      <c r="Q935">
        <v>5.2286999999999999</v>
      </c>
      <c r="R935">
        <f>Derived_Metrics[[#This Row],[Selling Price]]*Derived_Metrics[[#This Row],[Quantity]]</f>
        <v>1254.8879999999999</v>
      </c>
      <c r="S935" s="2">
        <f>IF(Derived_Metrics[[#This Row],[Revenue]]=0,0,Derived_Metrics[[#This Row],[Profit]]/Derived_Metrics[[#This Row],[Revenue]])</f>
        <v>4.1666666666666666E-3</v>
      </c>
      <c r="T935" t="str">
        <f>IF(Derived_Metrics[[#This Row],[Profit]]&lt;0, "Loss","Profit")</f>
        <v>Profit</v>
      </c>
      <c r="U935" s="5">
        <f>Derived_Metrics[[#This Row],[Selling Price]]*Derived_Metrics[[#This Row],[Quantity]]*Derived_Metrics[[#This Row],[Discount]]</f>
        <v>250.9776</v>
      </c>
      <c r="V935" t="str">
        <f>IF(Derived_Metrics[[#This Row],[Discount]]&gt;0,"Discount Applied","No Discount")</f>
        <v>Discount Applied</v>
      </c>
      <c r="W935" t="str">
        <f>IF(Derived_Metrics[[#This Row],[Discount]]&gt;0.3,"High Discount","Low Discount")</f>
        <v>Low Discount</v>
      </c>
      <c r="X935" s="13">
        <f>SUMIFS(Derived_Metrics[Customer_Revenue_Share],Derived_Metrics[Customee_ Revenue _Rank],"&lt;="&amp;Derived_Metrics[[#This Row],[Customee_ Revenue _Rank]])</f>
        <v>0.45535076979959721</v>
      </c>
      <c r="Y935" t="str">
        <f>IF(Derived_Metrics[[#This Row],[Cumulative_Revenue_%]]&lt;=0.8,"Top 80% Revenue","Remaining 20% Revenue")</f>
        <v>Top 80% Revenue</v>
      </c>
    </row>
    <row r="936" spans="1:25" x14ac:dyDescent="0.25">
      <c r="A936" t="s">
        <v>3360</v>
      </c>
      <c r="B936" s="1">
        <v>41651</v>
      </c>
      <c r="C936" t="s">
        <v>3361</v>
      </c>
      <c r="D936" s="4">
        <f>SUMIFS(Derived_Metrics[Revenue],Derived_Metrics[Customer ID],Derived_Metrics[[#This Row],[Customer ID]])</f>
        <v>9684.0920000000006</v>
      </c>
      <c r="E936" s="4">
        <f>SUMIFS(Derived_Metrics[Profit],Derived_Metrics[Customer ID],Derived_Metrics[[#This Row],[Customer ID]])</f>
        <v>-249.49359999999999</v>
      </c>
      <c r="F936" s="5">
        <f>_xlfn.PERCENTRANK.INC(Derived_Metrics[Customer Revenue],Derived_Metrics[[#This Row],[Customer Revenue]])</f>
        <v>0.73</v>
      </c>
      <c r="G936" s="5" t="str" cm="1">
        <f t="array" ref="G936">_xlfn.IFS(Derived_Metrics[[#This Row],[Customer Revenue Percentile]]&gt;=0.8,"High Value",Derived_Metrics[[#This Row],[Customer Revenue Percentile]]&gt;=0.4,"Medium Value",TRUE,"Low Value")</f>
        <v>Medium Value</v>
      </c>
      <c r="H936" s="12">
        <f>_xlfn.RANK.EQ(Derived_Metrics[[#This Row],[Customer Revenue]],Derived_Metrics[Customer Revenue],0)</f>
        <v>567</v>
      </c>
      <c r="I936" s="15">
        <f>Derived_Metrics[[#This Row],[Customer Revenue]]/SUM(Derived_Metrics[Customer Revenue])</f>
        <v>6.2160325549233267E-4</v>
      </c>
      <c r="J936" t="s">
        <v>748</v>
      </c>
      <c r="K936" s="5">
        <f>SUMIFS(Derived_Metrics[Revenue],Derived_Metrics[Product ID],Derived_Metrics[[#This Row],[Product ID]])</f>
        <v>847.34400000000005</v>
      </c>
      <c r="L936" s="5">
        <f>SUMIFS(Derived_Metrics[Profit],Derived_Metrics[Product ID],Derived_Metrics[[#This Row],[Product ID]])</f>
        <v>49.377600000000001</v>
      </c>
      <c r="M936" s="5" t="str">
        <f>IF(AND(Derived_Metrics[[#This Row],[Product Revenue]]&gt;AVERAGE(Derived_Metrics[Product Revenue]),Derived_Metrics[[#This Row],[Product Profit]]&lt;0),"high sales Low Profit","Normal")</f>
        <v>Normal</v>
      </c>
      <c r="N936">
        <v>8.1280000000000001</v>
      </c>
      <c r="O936">
        <v>2</v>
      </c>
      <c r="P936">
        <v>0.2</v>
      </c>
      <c r="Q936">
        <v>1.4224000000000001</v>
      </c>
      <c r="R936">
        <f>Derived_Metrics[[#This Row],[Selling Price]]*Derived_Metrics[[#This Row],[Quantity]]</f>
        <v>16.256</v>
      </c>
      <c r="S936" s="2">
        <f>IF(Derived_Metrics[[#This Row],[Revenue]]=0,0,Derived_Metrics[[#This Row],[Profit]]/Derived_Metrics[[#This Row],[Revenue]])</f>
        <v>8.7500000000000008E-2</v>
      </c>
      <c r="T936" t="str">
        <f>IF(Derived_Metrics[[#This Row],[Profit]]&lt;0, "Loss","Profit")</f>
        <v>Profit</v>
      </c>
      <c r="U936" s="5">
        <f>Derived_Metrics[[#This Row],[Selling Price]]*Derived_Metrics[[#This Row],[Quantity]]*Derived_Metrics[[#This Row],[Discount]]</f>
        <v>3.2512000000000003</v>
      </c>
      <c r="V936" t="str">
        <f>IF(Derived_Metrics[[#This Row],[Discount]]&gt;0,"Discount Applied","No Discount")</f>
        <v>Discount Applied</v>
      </c>
      <c r="W936" t="str">
        <f>IF(Derived_Metrics[[#This Row],[Discount]]&gt;0.3,"High Discount","Low Discount")</f>
        <v>Low Discount</v>
      </c>
      <c r="X936" s="13">
        <f>SUMIFS(Derived_Metrics[Customer_Revenue_Share],Derived_Metrics[Customee_ Revenue _Rank],"&lt;="&amp;Derived_Metrics[[#This Row],[Customee_ Revenue _Rank]])</f>
        <v>0.67311096414243154</v>
      </c>
      <c r="Y936" t="str">
        <f>IF(Derived_Metrics[[#This Row],[Cumulative_Revenue_%]]&lt;=0.8,"Top 80% Revenue","Remaining 20% Revenue")</f>
        <v>Top 80% Revenue</v>
      </c>
    </row>
    <row r="937" spans="1:25" x14ac:dyDescent="0.25">
      <c r="A937" t="s">
        <v>3360</v>
      </c>
      <c r="B937" s="1">
        <v>41651</v>
      </c>
      <c r="C937" t="s">
        <v>3361</v>
      </c>
      <c r="D937" s="4">
        <f>SUMIFS(Derived_Metrics[Revenue],Derived_Metrics[Customer ID],Derived_Metrics[[#This Row],[Customer ID]])</f>
        <v>9684.0920000000006</v>
      </c>
      <c r="E937" s="4">
        <f>SUMIFS(Derived_Metrics[Profit],Derived_Metrics[Customer ID],Derived_Metrics[[#This Row],[Customer ID]])</f>
        <v>-249.49359999999999</v>
      </c>
      <c r="F937" s="5">
        <f>_xlfn.PERCENTRANK.INC(Derived_Metrics[Customer Revenue],Derived_Metrics[[#This Row],[Customer Revenue]])</f>
        <v>0.73</v>
      </c>
      <c r="G937" s="5" t="str" cm="1">
        <f t="array" ref="G937">_xlfn.IFS(Derived_Metrics[[#This Row],[Customer Revenue Percentile]]&gt;=0.8,"High Value",Derived_Metrics[[#This Row],[Customer Revenue Percentile]]&gt;=0.4,"Medium Value",TRUE,"Low Value")</f>
        <v>Medium Value</v>
      </c>
      <c r="H937" s="12">
        <f>_xlfn.RANK.EQ(Derived_Metrics[[#This Row],[Customer Revenue]],Derived_Metrics[Customer Revenue],0)</f>
        <v>567</v>
      </c>
      <c r="I937" s="15">
        <f>Derived_Metrics[[#This Row],[Customer Revenue]]/SUM(Derived_Metrics[Customer Revenue])</f>
        <v>6.2160325549233267E-4</v>
      </c>
      <c r="J937" t="s">
        <v>525</v>
      </c>
      <c r="K937" s="5">
        <f>SUMIFS(Derived_Metrics[Revenue],Derived_Metrics[Product ID],Derived_Metrics[[#This Row],[Product ID]])</f>
        <v>41197.32</v>
      </c>
      <c r="L937" s="5">
        <f>SUMIFS(Derived_Metrics[Profit],Derived_Metrics[Product ID],Derived_Metrics[[#This Row],[Product ID]])</f>
        <v>814.41599999999994</v>
      </c>
      <c r="M937" s="5" t="str">
        <f>IF(AND(Derived_Metrics[[#This Row],[Product Revenue]]&gt;AVERAGE(Derived_Metrics[Product Revenue]),Derived_Metrics[[#This Row],[Product Profit]]&lt;0),"high sales Low Profit","Normal")</f>
        <v>Normal</v>
      </c>
      <c r="N937">
        <v>909.72</v>
      </c>
      <c r="O937">
        <v>6</v>
      </c>
      <c r="P937">
        <v>0.3</v>
      </c>
      <c r="Q937">
        <v>-51.984000000000002</v>
      </c>
      <c r="R937">
        <f>Derived_Metrics[[#This Row],[Selling Price]]*Derived_Metrics[[#This Row],[Quantity]]</f>
        <v>5458.32</v>
      </c>
      <c r="S937" s="2">
        <f>IF(Derived_Metrics[[#This Row],[Revenue]]=0,0,Derived_Metrics[[#This Row],[Profit]]/Derived_Metrics[[#This Row],[Revenue]])</f>
        <v>-9.5238095238095247E-3</v>
      </c>
      <c r="T937" t="str">
        <f>IF(Derived_Metrics[[#This Row],[Profit]]&lt;0, "Loss","Profit")</f>
        <v>Loss</v>
      </c>
      <c r="U937" s="5">
        <f>Derived_Metrics[[#This Row],[Selling Price]]*Derived_Metrics[[#This Row],[Quantity]]*Derived_Metrics[[#This Row],[Discount]]</f>
        <v>1637.4959999999999</v>
      </c>
      <c r="V937" t="str">
        <f>IF(Derived_Metrics[[#This Row],[Discount]]&gt;0,"Discount Applied","No Discount")</f>
        <v>Discount Applied</v>
      </c>
      <c r="W937" t="str">
        <f>IF(Derived_Metrics[[#This Row],[Discount]]&gt;0.3,"High Discount","Low Discount")</f>
        <v>Low Discount</v>
      </c>
      <c r="X937" s="13">
        <f>SUMIFS(Derived_Metrics[Customer_Revenue_Share],Derived_Metrics[Customee_ Revenue _Rank],"&lt;="&amp;Derived_Metrics[[#This Row],[Customee_ Revenue _Rank]])</f>
        <v>0.67311096414243154</v>
      </c>
      <c r="Y937" t="str">
        <f>IF(Derived_Metrics[[#This Row],[Cumulative_Revenue_%]]&lt;=0.8,"Top 80% Revenue","Remaining 20% Revenue")</f>
        <v>Top 80% Revenue</v>
      </c>
    </row>
    <row r="938" spans="1:25" x14ac:dyDescent="0.25">
      <c r="A938" t="s">
        <v>3363</v>
      </c>
      <c r="B938" s="1">
        <v>42904</v>
      </c>
      <c r="C938" t="s">
        <v>3365</v>
      </c>
      <c r="D938" s="4">
        <f>SUMIFS(Derived_Metrics[Revenue],Derived_Metrics[Customer ID],Derived_Metrics[[#This Row],[Customer ID]])</f>
        <v>8326.0954999999994</v>
      </c>
      <c r="E938" s="4">
        <f>SUMIFS(Derived_Metrics[Profit],Derived_Metrics[Customer ID],Derived_Metrics[[#This Row],[Customer ID]])</f>
        <v>82.072099999999992</v>
      </c>
      <c r="F938" s="5">
        <f>_xlfn.PERCENTRANK.INC(Derived_Metrics[Customer Revenue],Derived_Metrics[[#This Row],[Customer Revenue]])</f>
        <v>0.69699999999999995</v>
      </c>
      <c r="G938" s="5" t="str" cm="1">
        <f t="array" ref="G938">_xlfn.IFS(Derived_Metrics[[#This Row],[Customer Revenue Percentile]]&gt;=0.8,"High Value",Derived_Metrics[[#This Row],[Customer Revenue Percentile]]&gt;=0.4,"Medium Value",TRUE,"Low Value")</f>
        <v>Medium Value</v>
      </c>
      <c r="H938" s="12">
        <f>_xlfn.RANK.EQ(Derived_Metrics[[#This Row],[Customer Revenue]],Derived_Metrics[Customer Revenue],0)</f>
        <v>642</v>
      </c>
      <c r="I938" s="15">
        <f>Derived_Metrics[[#This Row],[Customer Revenue]]/SUM(Derived_Metrics[Customer Revenue])</f>
        <v>5.3443606982875227E-4</v>
      </c>
      <c r="J938" t="s">
        <v>809</v>
      </c>
      <c r="K938" s="5">
        <f>SUMIFS(Derived_Metrics[Revenue],Derived_Metrics[Product ID],Derived_Metrics[[#This Row],[Product ID]])</f>
        <v>16444.629499999999</v>
      </c>
      <c r="L938" s="5">
        <f>SUMIFS(Derived_Metrics[Profit],Derived_Metrics[Product ID],Derived_Metrics[[#This Row],[Product ID]])</f>
        <v>135.58870000000002</v>
      </c>
      <c r="M938" s="5" t="str">
        <f>IF(AND(Derived_Metrics[[#This Row],[Product Revenue]]&gt;AVERAGE(Derived_Metrics[Product Revenue]),Derived_Metrics[[#This Row],[Product Profit]]&lt;0),"high sales Low Profit","Normal")</f>
        <v>Normal</v>
      </c>
      <c r="N938">
        <v>917.92349999999999</v>
      </c>
      <c r="O938">
        <v>9</v>
      </c>
      <c r="P938">
        <v>0.15</v>
      </c>
      <c r="Q938">
        <v>75.593699999999998</v>
      </c>
      <c r="R938">
        <f>Derived_Metrics[[#This Row],[Selling Price]]*Derived_Metrics[[#This Row],[Quantity]]</f>
        <v>8261.3114999999998</v>
      </c>
      <c r="S938" s="2">
        <f>IF(Derived_Metrics[[#This Row],[Revenue]]=0,0,Derived_Metrics[[#This Row],[Profit]]/Derived_Metrics[[#This Row],[Revenue]])</f>
        <v>9.1503267973856214E-3</v>
      </c>
      <c r="T938" t="str">
        <f>IF(Derived_Metrics[[#This Row],[Profit]]&lt;0, "Loss","Profit")</f>
        <v>Profit</v>
      </c>
      <c r="U938" s="5">
        <f>Derived_Metrics[[#This Row],[Selling Price]]*Derived_Metrics[[#This Row],[Quantity]]*Derived_Metrics[[#This Row],[Discount]]</f>
        <v>1239.196725</v>
      </c>
      <c r="V938" t="str">
        <f>IF(Derived_Metrics[[#This Row],[Discount]]&gt;0,"Discount Applied","No Discount")</f>
        <v>Discount Applied</v>
      </c>
      <c r="W938" t="str">
        <f>IF(Derived_Metrics[[#This Row],[Discount]]&gt;0.3,"High Discount","Low Discount")</f>
        <v>Low Discount</v>
      </c>
      <c r="X938" s="13">
        <f>SUMIFS(Derived_Metrics[Customer_Revenue_Share],Derived_Metrics[Customee_ Revenue _Rank],"&lt;="&amp;Derived_Metrics[[#This Row],[Customee_ Revenue _Rank]])</f>
        <v>0.7143339486702337</v>
      </c>
      <c r="Y938" t="str">
        <f>IF(Derived_Metrics[[#This Row],[Cumulative_Revenue_%]]&lt;=0.8,"Top 80% Revenue","Remaining 20% Revenue")</f>
        <v>Top 80% Revenue</v>
      </c>
    </row>
    <row r="939" spans="1:25" x14ac:dyDescent="0.25">
      <c r="A939" t="s">
        <v>3367</v>
      </c>
      <c r="B939" s="1">
        <v>41997</v>
      </c>
      <c r="C939" t="s">
        <v>2062</v>
      </c>
      <c r="D939" s="4">
        <f>SUMIFS(Derived_Metrics[Revenue],Derived_Metrics[Customer ID],Derived_Metrics[[#This Row],[Customer ID]])</f>
        <v>1303.95</v>
      </c>
      <c r="E939" s="4">
        <f>SUMIFS(Derived_Metrics[Profit],Derived_Metrics[Customer ID],Derived_Metrics[[#This Row],[Customer ID]])</f>
        <v>-48.234099999999998</v>
      </c>
      <c r="F939" s="5">
        <f>_xlfn.PERCENTRANK.INC(Derived_Metrics[Customer Revenue],Derived_Metrics[[#This Row],[Customer Revenue]])</f>
        <v>0.20200000000000001</v>
      </c>
      <c r="G939" s="5" t="str" cm="1">
        <f t="array" ref="G939">_xlfn.IFS(Derived_Metrics[[#This Row],[Customer Revenue Percentile]]&gt;=0.8,"High Value",Derived_Metrics[[#This Row],[Customer Revenue Percentile]]&gt;=0.4,"Medium Value",TRUE,"Low Value")</f>
        <v>Low Value</v>
      </c>
      <c r="H939" s="12">
        <f>_xlfn.RANK.EQ(Derived_Metrics[[#This Row],[Customer Revenue]],Derived_Metrics[Customer Revenue],0)</f>
        <v>1688</v>
      </c>
      <c r="I939" s="15">
        <f>Derived_Metrics[[#This Row],[Customer Revenue]]/SUM(Derived_Metrics[Customer Revenue])</f>
        <v>8.3698044690119346E-5</v>
      </c>
      <c r="J939" t="s">
        <v>1385</v>
      </c>
      <c r="K939" s="5">
        <f>SUMIFS(Derived_Metrics[Revenue],Derived_Metrics[Product ID],Derived_Metrics[[#This Row],[Product ID]])</f>
        <v>359.84999999999997</v>
      </c>
      <c r="L939" s="5">
        <f>SUMIFS(Derived_Metrics[Profit],Derived_Metrics[Product ID],Derived_Metrics[[#This Row],[Product ID]])</f>
        <v>38.623899999999992</v>
      </c>
      <c r="M939" s="5" t="str">
        <f>IF(AND(Derived_Metrics[[#This Row],[Product Revenue]]&gt;AVERAGE(Derived_Metrics[Product Revenue]),Derived_Metrics[[#This Row],[Product Profit]]&lt;0),"high sales Low Profit","Normal")</f>
        <v>Normal</v>
      </c>
      <c r="N939">
        <v>23.99</v>
      </c>
      <c r="O939">
        <v>1</v>
      </c>
      <c r="P939">
        <v>0</v>
      </c>
      <c r="Q939">
        <v>5.5176999999999996</v>
      </c>
      <c r="R939">
        <f>Derived_Metrics[[#This Row],[Selling Price]]*Derived_Metrics[[#This Row],[Quantity]]</f>
        <v>23.99</v>
      </c>
      <c r="S939" s="2">
        <f>IF(Derived_Metrics[[#This Row],[Revenue]]=0,0,Derived_Metrics[[#This Row],[Profit]]/Derived_Metrics[[#This Row],[Revenue]])</f>
        <v>0.23</v>
      </c>
      <c r="T939" t="str">
        <f>IF(Derived_Metrics[[#This Row],[Profit]]&lt;0, "Loss","Profit")</f>
        <v>Profit</v>
      </c>
      <c r="U939" s="5">
        <f>Derived_Metrics[[#This Row],[Selling Price]]*Derived_Metrics[[#This Row],[Quantity]]*Derived_Metrics[[#This Row],[Discount]]</f>
        <v>0</v>
      </c>
      <c r="V939" t="str">
        <f>IF(Derived_Metrics[[#This Row],[Discount]]&gt;0,"Discount Applied","No Discount")</f>
        <v>No Discount</v>
      </c>
      <c r="W939" t="str">
        <f>IF(Derived_Metrics[[#This Row],[Discount]]&gt;0.3,"High Discount","Low Discount")</f>
        <v>Low Discount</v>
      </c>
      <c r="X939" s="13">
        <f>SUMIFS(Derived_Metrics[Customer_Revenue_Share],Derived_Metrics[Customee_ Revenue _Rank],"&lt;="&amp;Derived_Metrics[[#This Row],[Customee_ Revenue _Rank]])</f>
        <v>0.98380673760844595</v>
      </c>
      <c r="Y939" t="str">
        <f>IF(Derived_Metrics[[#This Row],[Cumulative_Revenue_%]]&lt;=0.8,"Top 80% Revenue","Remaining 20% Revenue")</f>
        <v>Remaining 20% Revenue</v>
      </c>
    </row>
    <row r="940" spans="1:25" x14ac:dyDescent="0.25">
      <c r="A940" t="s">
        <v>3368</v>
      </c>
      <c r="B940" s="1">
        <v>42878</v>
      </c>
      <c r="C940" t="s">
        <v>3369</v>
      </c>
      <c r="D940" s="4">
        <f>SUMIFS(Derived_Metrics[Revenue],Derived_Metrics[Customer ID],Derived_Metrics[[#This Row],[Customer ID]])</f>
        <v>4962.6050000000005</v>
      </c>
      <c r="E940" s="4">
        <f>SUMIFS(Derived_Metrics[Profit],Derived_Metrics[Customer ID],Derived_Metrics[[#This Row],[Customer ID]])</f>
        <v>-223.70959999999999</v>
      </c>
      <c r="F940" s="5">
        <f>_xlfn.PERCENTRANK.INC(Derived_Metrics[Customer Revenue],Derived_Metrics[[#This Row],[Customer Revenue]])</f>
        <v>0.54300000000000004</v>
      </c>
      <c r="G940" s="5" t="str" cm="1">
        <f t="array" ref="G940">_xlfn.IFS(Derived_Metrics[[#This Row],[Customer Revenue Percentile]]&gt;=0.8,"High Value",Derived_Metrics[[#This Row],[Customer Revenue Percentile]]&gt;=0.4,"Medium Value",TRUE,"Low Value")</f>
        <v>Medium Value</v>
      </c>
      <c r="H940" s="12">
        <f>_xlfn.RANK.EQ(Derived_Metrics[[#This Row],[Customer Revenue]],Derived_Metrics[Customer Revenue],0)</f>
        <v>967</v>
      </c>
      <c r="I940" s="15">
        <f>Derived_Metrics[[#This Row],[Customer Revenue]]/SUM(Derived_Metrics[Customer Revenue])</f>
        <v>3.1854007827708861E-4</v>
      </c>
      <c r="J940" t="s">
        <v>1053</v>
      </c>
      <c r="K940" s="5">
        <f>SUMIFS(Derived_Metrics[Revenue],Derived_Metrics[Product ID],Derived_Metrics[[#This Row],[Product ID]])</f>
        <v>11476.296</v>
      </c>
      <c r="L940" s="5">
        <f>SUMIFS(Derived_Metrics[Profit],Derived_Metrics[Product ID],Derived_Metrics[[#This Row],[Product ID]])</f>
        <v>-12.13290000000001</v>
      </c>
      <c r="M940" s="5" t="str">
        <f>IF(AND(Derived_Metrics[[#This Row],[Product Revenue]]&gt;AVERAGE(Derived_Metrics[Product Revenue]),Derived_Metrics[[#This Row],[Product Profit]]&lt;0),"high sales Low Profit","Normal")</f>
        <v>Normal</v>
      </c>
      <c r="N940">
        <v>171.28800000000001</v>
      </c>
      <c r="O940">
        <v>3</v>
      </c>
      <c r="P940">
        <v>0.2</v>
      </c>
      <c r="Q940">
        <v>-6.4233000000000002</v>
      </c>
      <c r="R940">
        <f>Derived_Metrics[[#This Row],[Selling Price]]*Derived_Metrics[[#This Row],[Quantity]]</f>
        <v>513.86400000000003</v>
      </c>
      <c r="S940" s="2">
        <f>IF(Derived_Metrics[[#This Row],[Revenue]]=0,0,Derived_Metrics[[#This Row],[Profit]]/Derived_Metrics[[#This Row],[Revenue]])</f>
        <v>-1.2499999999999999E-2</v>
      </c>
      <c r="T940" t="str">
        <f>IF(Derived_Metrics[[#This Row],[Profit]]&lt;0, "Loss","Profit")</f>
        <v>Loss</v>
      </c>
      <c r="U940" s="5">
        <f>Derived_Metrics[[#This Row],[Selling Price]]*Derived_Metrics[[#This Row],[Quantity]]*Derived_Metrics[[#This Row],[Discount]]</f>
        <v>102.77280000000002</v>
      </c>
      <c r="V940" t="str">
        <f>IF(Derived_Metrics[[#This Row],[Discount]]&gt;0,"Discount Applied","No Discount")</f>
        <v>Discount Applied</v>
      </c>
      <c r="W940" t="str">
        <f>IF(Derived_Metrics[[#This Row],[Discount]]&gt;0.3,"High Discount","Low Discount")</f>
        <v>Low Discount</v>
      </c>
      <c r="X940" s="13">
        <f>SUMIFS(Derived_Metrics[Customer_Revenue_Share],Derived_Metrics[Customee_ Revenue _Rank],"&lt;="&amp;Derived_Metrics[[#This Row],[Customee_ Revenue _Rank]])</f>
        <v>0.84953923028584533</v>
      </c>
      <c r="Y940" t="str">
        <f>IF(Derived_Metrics[[#This Row],[Cumulative_Revenue_%]]&lt;=0.8,"Top 80% Revenue","Remaining 20% Revenue")</f>
        <v>Remaining 20% Revenue</v>
      </c>
    </row>
    <row r="941" spans="1:25" x14ac:dyDescent="0.25">
      <c r="A941" t="s">
        <v>3371</v>
      </c>
      <c r="B941" s="1">
        <v>42654</v>
      </c>
      <c r="C941" t="s">
        <v>1140</v>
      </c>
      <c r="D941" s="4">
        <f>SUMIFS(Derived_Metrics[Revenue],Derived_Metrics[Customer ID],Derived_Metrics[[#This Row],[Customer ID]])</f>
        <v>2198.8000000000002</v>
      </c>
      <c r="E941" s="4">
        <f>SUMIFS(Derived_Metrics[Profit],Derived_Metrics[Customer ID],Derived_Metrics[[#This Row],[Customer ID]])</f>
        <v>228.90940000000001</v>
      </c>
      <c r="F941" s="5">
        <f>_xlfn.PERCENTRANK.INC(Derived_Metrics[Customer Revenue],Derived_Metrics[[#This Row],[Customer Revenue]])</f>
        <v>0.307</v>
      </c>
      <c r="G941" s="5" t="str" cm="1">
        <f t="array" ref="G941">_xlfn.IFS(Derived_Metrics[[#This Row],[Customer Revenue Percentile]]&gt;=0.8,"High Value",Derived_Metrics[[#This Row],[Customer Revenue Percentile]]&gt;=0.4,"Medium Value",TRUE,"Low Value")</f>
        <v>Low Value</v>
      </c>
      <c r="H941" s="12">
        <f>_xlfn.RANK.EQ(Derived_Metrics[[#This Row],[Customer Revenue]],Derived_Metrics[Customer Revenue],0)</f>
        <v>1467</v>
      </c>
      <c r="I941" s="15">
        <f>Derived_Metrics[[#This Row],[Customer Revenue]]/SUM(Derived_Metrics[Customer Revenue])</f>
        <v>1.411367465505843E-4</v>
      </c>
      <c r="J941" t="s">
        <v>3148</v>
      </c>
      <c r="K941" s="5">
        <f>SUMIFS(Derived_Metrics[Revenue],Derived_Metrics[Product ID],Derived_Metrics[[#This Row],[Product ID]])</f>
        <v>947.42000000000007</v>
      </c>
      <c r="L941" s="5">
        <f>SUMIFS(Derived_Metrics[Profit],Derived_Metrics[Product ID],Derived_Metrics[[#This Row],[Product ID]])</f>
        <v>75.346000000000004</v>
      </c>
      <c r="M941" s="5" t="str">
        <f>IF(AND(Derived_Metrics[[#This Row],[Product Revenue]]&gt;AVERAGE(Derived_Metrics[Product Revenue]),Derived_Metrics[[#This Row],[Product Profit]]&lt;0),"high sales Low Profit","Normal")</f>
        <v>Normal</v>
      </c>
      <c r="N941">
        <v>37.299999999999997</v>
      </c>
      <c r="O941">
        <v>2</v>
      </c>
      <c r="P941">
        <v>0</v>
      </c>
      <c r="Q941">
        <v>17.158000000000001</v>
      </c>
      <c r="R941">
        <f>Derived_Metrics[[#This Row],[Selling Price]]*Derived_Metrics[[#This Row],[Quantity]]</f>
        <v>74.599999999999994</v>
      </c>
      <c r="S941" s="2">
        <f>IF(Derived_Metrics[[#This Row],[Revenue]]=0,0,Derived_Metrics[[#This Row],[Profit]]/Derived_Metrics[[#This Row],[Revenue]])</f>
        <v>0.23000000000000004</v>
      </c>
      <c r="T941" t="str">
        <f>IF(Derived_Metrics[[#This Row],[Profit]]&lt;0, "Loss","Profit")</f>
        <v>Profit</v>
      </c>
      <c r="U941" s="5">
        <f>Derived_Metrics[[#This Row],[Selling Price]]*Derived_Metrics[[#This Row],[Quantity]]*Derived_Metrics[[#This Row],[Discount]]</f>
        <v>0</v>
      </c>
      <c r="V941" t="str">
        <f>IF(Derived_Metrics[[#This Row],[Discount]]&gt;0,"Discount Applied","No Discount")</f>
        <v>No Discount</v>
      </c>
      <c r="W941" t="str">
        <f>IF(Derived_Metrics[[#This Row],[Discount]]&gt;0.3,"High Discount","Low Discount")</f>
        <v>Low Discount</v>
      </c>
      <c r="X941" s="13">
        <f>SUMIFS(Derived_Metrics[Customer_Revenue_Share],Derived_Metrics[Customee_ Revenue _Rank],"&lt;="&amp;Derived_Metrics[[#This Row],[Customee_ Revenue _Rank]])</f>
        <v>0.95836212333715454</v>
      </c>
      <c r="Y941" t="str">
        <f>IF(Derived_Metrics[[#This Row],[Cumulative_Revenue_%]]&lt;=0.8,"Top 80% Revenue","Remaining 20% Revenue")</f>
        <v>Remaining 20% Revenue</v>
      </c>
    </row>
    <row r="942" spans="1:25" x14ac:dyDescent="0.25">
      <c r="A942" t="s">
        <v>3372</v>
      </c>
      <c r="B942" s="1">
        <v>42670</v>
      </c>
      <c r="C942" t="s">
        <v>3373</v>
      </c>
      <c r="D942" s="4">
        <f>SUMIFS(Derived_Metrics[Revenue],Derived_Metrics[Customer ID],Derived_Metrics[[#This Row],[Customer ID]])</f>
        <v>6534.3159999999998</v>
      </c>
      <c r="E942" s="4">
        <f>SUMIFS(Derived_Metrics[Profit],Derived_Metrics[Customer ID],Derived_Metrics[[#This Row],[Customer ID]])</f>
        <v>188.04479999999998</v>
      </c>
      <c r="F942" s="5">
        <f>_xlfn.PERCENTRANK.INC(Derived_Metrics[Customer Revenue],Derived_Metrics[[#This Row],[Customer Revenue]])</f>
        <v>0.626</v>
      </c>
      <c r="G942" s="5" t="str" cm="1">
        <f t="array" ref="G942">_xlfn.IFS(Derived_Metrics[[#This Row],[Customer Revenue Percentile]]&gt;=0.8,"High Value",Derived_Metrics[[#This Row],[Customer Revenue Percentile]]&gt;=0.4,"Medium Value",TRUE,"Low Value")</f>
        <v>Medium Value</v>
      </c>
      <c r="H942" s="12">
        <f>_xlfn.RANK.EQ(Derived_Metrics[[#This Row],[Customer Revenue]],Derived_Metrics[Customer Revenue],0)</f>
        <v>790</v>
      </c>
      <c r="I942" s="15">
        <f>Derived_Metrics[[#This Row],[Customer Revenue]]/SUM(Derived_Metrics[Customer Revenue])</f>
        <v>4.194251869990121E-4</v>
      </c>
      <c r="J942" t="s">
        <v>1539</v>
      </c>
      <c r="K942" s="5">
        <f>SUMIFS(Derived_Metrics[Revenue],Derived_Metrics[Product ID],Derived_Metrics[[#This Row],[Product ID]])</f>
        <v>16207.586000000001</v>
      </c>
      <c r="L942" s="5">
        <f>SUMIFS(Derived_Metrics[Profit],Derived_Metrics[Product ID],Derived_Metrics[[#This Row],[Product ID]])</f>
        <v>750.72839999999997</v>
      </c>
      <c r="M942" s="5" t="str">
        <f>IF(AND(Derived_Metrics[[#This Row],[Product Revenue]]&gt;AVERAGE(Derived_Metrics[Product Revenue]),Derived_Metrics[[#This Row],[Product Profit]]&lt;0),"high sales Low Profit","Normal")</f>
        <v>Normal</v>
      </c>
      <c r="N942">
        <v>290.98</v>
      </c>
      <c r="O942">
        <v>1</v>
      </c>
      <c r="P942">
        <v>0</v>
      </c>
      <c r="Q942">
        <v>75.654799999999994</v>
      </c>
      <c r="R942">
        <f>Derived_Metrics[[#This Row],[Selling Price]]*Derived_Metrics[[#This Row],[Quantity]]</f>
        <v>290.98</v>
      </c>
      <c r="S942" s="2">
        <f>IF(Derived_Metrics[[#This Row],[Revenue]]=0,0,Derived_Metrics[[#This Row],[Profit]]/Derived_Metrics[[#This Row],[Revenue]])</f>
        <v>0.25999999999999995</v>
      </c>
      <c r="T942" t="str">
        <f>IF(Derived_Metrics[[#This Row],[Profit]]&lt;0, "Loss","Profit")</f>
        <v>Profit</v>
      </c>
      <c r="U942" s="5">
        <f>Derived_Metrics[[#This Row],[Selling Price]]*Derived_Metrics[[#This Row],[Quantity]]*Derived_Metrics[[#This Row],[Discount]]</f>
        <v>0</v>
      </c>
      <c r="V942" t="str">
        <f>IF(Derived_Metrics[[#This Row],[Discount]]&gt;0,"Discount Applied","No Discount")</f>
        <v>No Discount</v>
      </c>
      <c r="W942" t="str">
        <f>IF(Derived_Metrics[[#This Row],[Discount]]&gt;0.3,"High Discount","Low Discount")</f>
        <v>Low Discount</v>
      </c>
      <c r="X942" s="13">
        <f>SUMIFS(Derived_Metrics[Customer_Revenue_Share],Derived_Metrics[Customee_ Revenue _Rank],"&lt;="&amp;Derived_Metrics[[#This Row],[Customee_ Revenue _Rank]])</f>
        <v>0.78445599026507284</v>
      </c>
      <c r="Y942" t="str">
        <f>IF(Derived_Metrics[[#This Row],[Cumulative_Revenue_%]]&lt;=0.8,"Top 80% Revenue","Remaining 20% Revenue")</f>
        <v>Top 80% Revenue</v>
      </c>
    </row>
    <row r="943" spans="1:25" x14ac:dyDescent="0.25">
      <c r="A943" t="s">
        <v>3376</v>
      </c>
      <c r="B943" s="1">
        <v>41690</v>
      </c>
      <c r="C943" t="s">
        <v>1528</v>
      </c>
      <c r="D943" s="4">
        <f>SUMIFS(Derived_Metrics[Revenue],Derived_Metrics[Customer ID],Derived_Metrics[[#This Row],[Customer ID]])</f>
        <v>6840.1999999999989</v>
      </c>
      <c r="E943" s="4">
        <f>SUMIFS(Derived_Metrics[Profit],Derived_Metrics[Customer ID],Derived_Metrics[[#This Row],[Customer ID]])</f>
        <v>-31.091999999999999</v>
      </c>
      <c r="F943" s="5">
        <f>_xlfn.PERCENTRANK.INC(Derived_Metrics[Customer Revenue],Derived_Metrics[[#This Row],[Customer Revenue]])</f>
        <v>0.63800000000000001</v>
      </c>
      <c r="G943" s="5" t="str" cm="1">
        <f t="array" ref="G943">_xlfn.IFS(Derived_Metrics[[#This Row],[Customer Revenue Percentile]]&gt;=0.8,"High Value",Derived_Metrics[[#This Row],[Customer Revenue Percentile]]&gt;=0.4,"Medium Value",TRUE,"Low Value")</f>
        <v>Medium Value</v>
      </c>
      <c r="H943" s="12">
        <f>_xlfn.RANK.EQ(Derived_Metrics[[#This Row],[Customer Revenue]],Derived_Metrics[Customer Revenue],0)</f>
        <v>766</v>
      </c>
      <c r="I943" s="15">
        <f>Derived_Metrics[[#This Row],[Customer Revenue]]/SUM(Derived_Metrics[Customer Revenue])</f>
        <v>4.3905929313957912E-4</v>
      </c>
      <c r="J943" t="s">
        <v>748</v>
      </c>
      <c r="K943" s="5">
        <f>SUMIFS(Derived_Metrics[Revenue],Derived_Metrics[Product ID],Derived_Metrics[[#This Row],[Product ID]])</f>
        <v>847.34400000000005</v>
      </c>
      <c r="L943" s="5">
        <f>SUMIFS(Derived_Metrics[Profit],Derived_Metrics[Product ID],Derived_Metrics[[#This Row],[Product ID]])</f>
        <v>49.377600000000001</v>
      </c>
      <c r="M943" s="5" t="str">
        <f>IF(AND(Derived_Metrics[[#This Row],[Product Revenue]]&gt;AVERAGE(Derived_Metrics[Product Revenue]),Derived_Metrics[[#This Row],[Product Profit]]&lt;0),"high sales Low Profit","Normal")</f>
        <v>Normal</v>
      </c>
      <c r="N943">
        <v>20.32</v>
      </c>
      <c r="O943">
        <v>4</v>
      </c>
      <c r="P943">
        <v>0</v>
      </c>
      <c r="Q943">
        <v>6.9088000000000003</v>
      </c>
      <c r="R943">
        <f>Derived_Metrics[[#This Row],[Selling Price]]*Derived_Metrics[[#This Row],[Quantity]]</f>
        <v>81.28</v>
      </c>
      <c r="S943" s="2">
        <f>IF(Derived_Metrics[[#This Row],[Revenue]]=0,0,Derived_Metrics[[#This Row],[Profit]]/Derived_Metrics[[#This Row],[Revenue]])</f>
        <v>8.5000000000000006E-2</v>
      </c>
      <c r="T943" t="str">
        <f>IF(Derived_Metrics[[#This Row],[Profit]]&lt;0, "Loss","Profit")</f>
        <v>Profit</v>
      </c>
      <c r="U943" s="5">
        <f>Derived_Metrics[[#This Row],[Selling Price]]*Derived_Metrics[[#This Row],[Quantity]]*Derived_Metrics[[#This Row],[Discount]]</f>
        <v>0</v>
      </c>
      <c r="V943" t="str">
        <f>IF(Derived_Metrics[[#This Row],[Discount]]&gt;0,"Discount Applied","No Discount")</f>
        <v>No Discount</v>
      </c>
      <c r="W943" t="str">
        <f>IF(Derived_Metrics[[#This Row],[Discount]]&gt;0.3,"High Discount","Low Discount")</f>
        <v>Low Discount</v>
      </c>
      <c r="X943" s="13">
        <f>SUMIFS(Derived_Metrics[Customer_Revenue_Share],Derived_Metrics[Customee_ Revenue _Rank],"&lt;="&amp;Derived_Metrics[[#This Row],[Customee_ Revenue _Rank]])</f>
        <v>0.77417771504197674</v>
      </c>
      <c r="Y943" t="str">
        <f>IF(Derived_Metrics[[#This Row],[Cumulative_Revenue_%]]&lt;=0.8,"Top 80% Revenue","Remaining 20% Revenue")</f>
        <v>Top 80% Revenue</v>
      </c>
    </row>
    <row r="944" spans="1:25" x14ac:dyDescent="0.25">
      <c r="A944" t="s">
        <v>3379</v>
      </c>
      <c r="B944" s="1">
        <v>41681</v>
      </c>
      <c r="C944" t="s">
        <v>3380</v>
      </c>
      <c r="D944" s="4">
        <f>SUMIFS(Derived_Metrics[Revenue],Derived_Metrics[Customer ID],Derived_Metrics[[#This Row],[Customer ID]])</f>
        <v>1753.4839999999999</v>
      </c>
      <c r="E944" s="4">
        <f>SUMIFS(Derived_Metrics[Profit],Derived_Metrics[Customer ID],Derived_Metrics[[#This Row],[Customer ID]])</f>
        <v>18.741399999999999</v>
      </c>
      <c r="F944" s="5">
        <f>_xlfn.PERCENTRANK.INC(Derived_Metrics[Customer Revenue],Derived_Metrics[[#This Row],[Customer Revenue]])</f>
        <v>0.25</v>
      </c>
      <c r="G944" s="5" t="str" cm="1">
        <f t="array" ref="G944">_xlfn.IFS(Derived_Metrics[[#This Row],[Customer Revenue Percentile]]&gt;=0.8,"High Value",Derived_Metrics[[#This Row],[Customer Revenue Percentile]]&gt;=0.4,"Medium Value",TRUE,"Low Value")</f>
        <v>Low Value</v>
      </c>
      <c r="H944" s="12">
        <f>_xlfn.RANK.EQ(Derived_Metrics[[#This Row],[Customer Revenue]],Derived_Metrics[Customer Revenue],0)</f>
        <v>1587</v>
      </c>
      <c r="I944" s="15">
        <f>Derived_Metrics[[#This Row],[Customer Revenue]]/SUM(Derived_Metrics[Customer Revenue])</f>
        <v>1.1255276827747169E-4</v>
      </c>
      <c r="J944" t="s">
        <v>1416</v>
      </c>
      <c r="K944" s="5">
        <f>SUMIFS(Derived_Metrics[Revenue],Derived_Metrics[Product ID],Derived_Metrics[[#This Row],[Product ID]])</f>
        <v>3186.46</v>
      </c>
      <c r="L944" s="5">
        <f>SUMIFS(Derived_Metrics[Profit],Derived_Metrics[Product ID],Derived_Metrics[[#This Row],[Product ID]])</f>
        <v>144.73080000000002</v>
      </c>
      <c r="M944" s="5" t="str">
        <f>IF(AND(Derived_Metrics[[#This Row],[Product Revenue]]&gt;AVERAGE(Derived_Metrics[Product Revenue]),Derived_Metrics[[#This Row],[Product Profit]]&lt;0),"high sales Low Profit","Normal")</f>
        <v>Normal</v>
      </c>
      <c r="N944">
        <v>89.34</v>
      </c>
      <c r="O944">
        <v>6</v>
      </c>
      <c r="P944">
        <v>0</v>
      </c>
      <c r="Q944">
        <v>24.1218</v>
      </c>
      <c r="R944">
        <f>Derived_Metrics[[#This Row],[Selling Price]]*Derived_Metrics[[#This Row],[Quantity]]</f>
        <v>536.04</v>
      </c>
      <c r="S944" s="2">
        <f>IF(Derived_Metrics[[#This Row],[Revenue]]=0,0,Derived_Metrics[[#This Row],[Profit]]/Derived_Metrics[[#This Row],[Revenue]])</f>
        <v>4.5000000000000005E-2</v>
      </c>
      <c r="T944" t="str">
        <f>IF(Derived_Metrics[[#This Row],[Profit]]&lt;0, "Loss","Profit")</f>
        <v>Profit</v>
      </c>
      <c r="U944" s="5">
        <f>Derived_Metrics[[#This Row],[Selling Price]]*Derived_Metrics[[#This Row],[Quantity]]*Derived_Metrics[[#This Row],[Discount]]</f>
        <v>0</v>
      </c>
      <c r="V944" t="str">
        <f>IF(Derived_Metrics[[#This Row],[Discount]]&gt;0,"Discount Applied","No Discount")</f>
        <v>No Discount</v>
      </c>
      <c r="W944" t="str">
        <f>IF(Derived_Metrics[[#This Row],[Discount]]&gt;0.3,"High Discount","Low Discount")</f>
        <v>Low Discount</v>
      </c>
      <c r="X944" s="13">
        <f>SUMIFS(Derived_Metrics[Customer_Revenue_Share],Derived_Metrics[Customee_ Revenue _Rank],"&lt;="&amp;Derived_Metrics[[#This Row],[Customee_ Revenue _Rank]])</f>
        <v>0.97354646476635232</v>
      </c>
      <c r="Y944" t="str">
        <f>IF(Derived_Metrics[[#This Row],[Cumulative_Revenue_%]]&lt;=0.8,"Top 80% Revenue","Remaining 20% Revenue")</f>
        <v>Remaining 20% Revenue</v>
      </c>
    </row>
    <row r="945" spans="1:25" x14ac:dyDescent="0.25">
      <c r="A945" t="s">
        <v>3382</v>
      </c>
      <c r="B945" s="1">
        <v>42933</v>
      </c>
      <c r="C945" t="s">
        <v>2213</v>
      </c>
      <c r="D945" s="4">
        <f>SUMIFS(Derived_Metrics[Revenue],Derived_Metrics[Customer ID],Derived_Metrics[[#This Row],[Customer ID]])</f>
        <v>1851.04</v>
      </c>
      <c r="E945" s="4">
        <f>SUMIFS(Derived_Metrics[Profit],Derived_Metrics[Customer ID],Derived_Metrics[[#This Row],[Customer ID]])</f>
        <v>90.721999999999994</v>
      </c>
      <c r="F945" s="5">
        <f>_xlfn.PERCENTRANK.INC(Derived_Metrics[Customer Revenue],Derived_Metrics[[#This Row],[Customer Revenue]])</f>
        <v>0.26500000000000001</v>
      </c>
      <c r="G945" s="5" t="str" cm="1">
        <f t="array" ref="G945">_xlfn.IFS(Derived_Metrics[[#This Row],[Customer Revenue Percentile]]&gt;=0.8,"High Value",Derived_Metrics[[#This Row],[Customer Revenue Percentile]]&gt;=0.4,"Medium Value",TRUE,"Low Value")</f>
        <v>Low Value</v>
      </c>
      <c r="H945" s="12">
        <f>_xlfn.RANK.EQ(Derived_Metrics[[#This Row],[Customer Revenue]],Derived_Metrics[Customer Revenue],0)</f>
        <v>1558</v>
      </c>
      <c r="I945" s="15">
        <f>Derived_Metrics[[#This Row],[Customer Revenue]]/SUM(Derived_Metrics[Customer Revenue])</f>
        <v>1.1881470044342076E-4</v>
      </c>
      <c r="J945" t="s">
        <v>83</v>
      </c>
      <c r="K945" s="5">
        <f>SUMIFS(Derived_Metrics[Revenue],Derived_Metrics[Product ID],Derived_Metrics[[#This Row],[Product ID]])</f>
        <v>7595.6839999999993</v>
      </c>
      <c r="L945" s="5">
        <f>SUMIFS(Derived_Metrics[Profit],Derived_Metrics[Product ID],Derived_Metrics[[#This Row],[Product ID]])</f>
        <v>235.14070000000004</v>
      </c>
      <c r="M945" s="5" t="str">
        <f>IF(AND(Derived_Metrics[[#This Row],[Product Revenue]]&gt;AVERAGE(Derived_Metrics[Product Revenue]),Derived_Metrics[[#This Row],[Product Profit]]&lt;0),"high sales Low Profit","Normal")</f>
        <v>Normal</v>
      </c>
      <c r="N945">
        <v>39.08</v>
      </c>
      <c r="O945">
        <v>4</v>
      </c>
      <c r="P945">
        <v>0</v>
      </c>
      <c r="Q945">
        <v>14.4596</v>
      </c>
      <c r="R945">
        <f>Derived_Metrics[[#This Row],[Selling Price]]*Derived_Metrics[[#This Row],[Quantity]]</f>
        <v>156.32</v>
      </c>
      <c r="S945" s="2">
        <f>IF(Derived_Metrics[[#This Row],[Revenue]]=0,0,Derived_Metrics[[#This Row],[Profit]]/Derived_Metrics[[#This Row],[Revenue]])</f>
        <v>9.2499999999999999E-2</v>
      </c>
      <c r="T945" t="str">
        <f>IF(Derived_Metrics[[#This Row],[Profit]]&lt;0, "Loss","Profit")</f>
        <v>Profit</v>
      </c>
      <c r="U945" s="5">
        <f>Derived_Metrics[[#This Row],[Selling Price]]*Derived_Metrics[[#This Row],[Quantity]]*Derived_Metrics[[#This Row],[Discount]]</f>
        <v>0</v>
      </c>
      <c r="V945" t="str">
        <f>IF(Derived_Metrics[[#This Row],[Discount]]&gt;0,"Discount Applied","No Discount")</f>
        <v>No Discount</v>
      </c>
      <c r="W945" t="str">
        <f>IF(Derived_Metrics[[#This Row],[Discount]]&gt;0.3,"High Discount","Low Discount")</f>
        <v>Low Discount</v>
      </c>
      <c r="X945" s="13">
        <f>SUMIFS(Derived_Metrics[Customer_Revenue_Share],Derived_Metrics[Customee_ Revenue _Rank],"&lt;="&amp;Derived_Metrics[[#This Row],[Customee_ Revenue _Rank]])</f>
        <v>0.97007356121611765</v>
      </c>
      <c r="Y945" t="str">
        <f>IF(Derived_Metrics[[#This Row],[Cumulative_Revenue_%]]&lt;=0.8,"Top 80% Revenue","Remaining 20% Revenue")</f>
        <v>Remaining 20% Revenue</v>
      </c>
    </row>
    <row r="946" spans="1:25" x14ac:dyDescent="0.25">
      <c r="A946" t="s">
        <v>3384</v>
      </c>
      <c r="B946" s="1">
        <v>42688</v>
      </c>
      <c r="C946" t="s">
        <v>1532</v>
      </c>
      <c r="D946" s="4">
        <f>SUMIFS(Derived_Metrics[Revenue],Derived_Metrics[Customer ID],Derived_Metrics[[#This Row],[Customer ID]])</f>
        <v>3181.3599999999997</v>
      </c>
      <c r="E946" s="4">
        <f>SUMIFS(Derived_Metrics[Profit],Derived_Metrics[Customer ID],Derived_Metrics[[#This Row],[Customer ID]])</f>
        <v>153.9162</v>
      </c>
      <c r="F946" s="5">
        <f>_xlfn.PERCENTRANK.INC(Derived_Metrics[Customer Revenue],Derived_Metrics[[#This Row],[Customer Revenue]])</f>
        <v>0.40899999999999997</v>
      </c>
      <c r="G946" s="5" t="str" cm="1">
        <f t="array" ref="G946">_xlfn.IFS(Derived_Metrics[[#This Row],[Customer Revenue Percentile]]&gt;=0.8,"High Value",Derived_Metrics[[#This Row],[Customer Revenue Percentile]]&gt;=0.4,"Medium Value",TRUE,"Low Value")</f>
        <v>Medium Value</v>
      </c>
      <c r="H946" s="12">
        <f>_xlfn.RANK.EQ(Derived_Metrics[[#This Row],[Customer Revenue]],Derived_Metrics[Customer Revenue],0)</f>
        <v>1249</v>
      </c>
      <c r="I946" s="15">
        <f>Derived_Metrics[[#This Row],[Customer Revenue]]/SUM(Derived_Metrics[Customer Revenue])</f>
        <v>2.0420538475812572E-4</v>
      </c>
      <c r="J946" t="s">
        <v>923</v>
      </c>
      <c r="K946" s="5">
        <f>SUMIFS(Derived_Metrics[Revenue],Derived_Metrics[Product ID],Derived_Metrics[[#This Row],[Product ID]])</f>
        <v>31144.458000000002</v>
      </c>
      <c r="L946" s="5">
        <f>SUMIFS(Derived_Metrics[Profit],Derived_Metrics[Product ID],Derived_Metrics[[#This Row],[Product ID]])</f>
        <v>1233.0847999999999</v>
      </c>
      <c r="M946" s="5" t="str">
        <f>IF(AND(Derived_Metrics[[#This Row],[Product Revenue]]&gt;AVERAGE(Derived_Metrics[Product Revenue]),Derived_Metrics[[#This Row],[Product Profit]]&lt;0),"high sales Low Profit","Normal")</f>
        <v>Normal</v>
      </c>
      <c r="N946">
        <v>408.00599999999997</v>
      </c>
      <c r="O946">
        <v>2</v>
      </c>
      <c r="P946">
        <v>0.1</v>
      </c>
      <c r="Q946">
        <v>72.534400000000005</v>
      </c>
      <c r="R946">
        <f>Derived_Metrics[[#This Row],[Selling Price]]*Derived_Metrics[[#This Row],[Quantity]]</f>
        <v>816.01199999999994</v>
      </c>
      <c r="S946" s="2">
        <f>IF(Derived_Metrics[[#This Row],[Revenue]]=0,0,Derived_Metrics[[#This Row],[Profit]]/Derived_Metrics[[#This Row],[Revenue]])</f>
        <v>8.8888888888888906E-2</v>
      </c>
      <c r="T946" t="str">
        <f>IF(Derived_Metrics[[#This Row],[Profit]]&lt;0, "Loss","Profit")</f>
        <v>Profit</v>
      </c>
      <c r="U946" s="5">
        <f>Derived_Metrics[[#This Row],[Selling Price]]*Derived_Metrics[[#This Row],[Quantity]]*Derived_Metrics[[#This Row],[Discount]]</f>
        <v>81.601200000000006</v>
      </c>
      <c r="V946" t="str">
        <f>IF(Derived_Metrics[[#This Row],[Discount]]&gt;0,"Discount Applied","No Discount")</f>
        <v>Discount Applied</v>
      </c>
      <c r="W946" t="str">
        <f>IF(Derived_Metrics[[#This Row],[Discount]]&gt;0.3,"High Discount","Low Discount")</f>
        <v>Low Discount</v>
      </c>
      <c r="X946" s="13">
        <f>SUMIFS(Derived_Metrics[Customer_Revenue_Share],Derived_Metrics[Customee_ Revenue _Rank],"&lt;="&amp;Derived_Metrics[[#This Row],[Customee_ Revenue _Rank]])</f>
        <v>0.92149552108688138</v>
      </c>
      <c r="Y946" t="str">
        <f>IF(Derived_Metrics[[#This Row],[Cumulative_Revenue_%]]&lt;=0.8,"Top 80% Revenue","Remaining 20% Revenue")</f>
        <v>Remaining 20% Revenue</v>
      </c>
    </row>
    <row r="947" spans="1:25" x14ac:dyDescent="0.25">
      <c r="A947" t="s">
        <v>3385</v>
      </c>
      <c r="B947" s="1">
        <v>41922</v>
      </c>
      <c r="C947" t="s">
        <v>574</v>
      </c>
      <c r="D947" s="4">
        <f>SUMIFS(Derived_Metrics[Revenue],Derived_Metrics[Customer ID],Derived_Metrics[[#This Row],[Customer ID]])</f>
        <v>8120.6360000000004</v>
      </c>
      <c r="E947" s="4">
        <f>SUMIFS(Derived_Metrics[Profit],Derived_Metrics[Customer ID],Derived_Metrics[[#This Row],[Customer ID]])</f>
        <v>-793.65060000000005</v>
      </c>
      <c r="F947" s="5">
        <f>_xlfn.PERCENTRANK.INC(Derived_Metrics[Customer Revenue],Derived_Metrics[[#This Row],[Customer Revenue]])</f>
        <v>0.69399999999999995</v>
      </c>
      <c r="G947" s="5" t="str" cm="1">
        <f t="array" ref="G947">_xlfn.IFS(Derived_Metrics[[#This Row],[Customer Revenue Percentile]]&gt;=0.8,"High Value",Derived_Metrics[[#This Row],[Customer Revenue Percentile]]&gt;=0.4,"Medium Value",TRUE,"Low Value")</f>
        <v>Medium Value</v>
      </c>
      <c r="H947" s="12">
        <f>_xlfn.RANK.EQ(Derived_Metrics[[#This Row],[Customer Revenue]],Derived_Metrics[Customer Revenue],0)</f>
        <v>647</v>
      </c>
      <c r="I947" s="15">
        <f>Derived_Metrics[[#This Row],[Customer Revenue]]/SUM(Derived_Metrics[Customer Revenue])</f>
        <v>5.212480193567176E-4</v>
      </c>
      <c r="J947" t="s">
        <v>67</v>
      </c>
      <c r="K947" s="5">
        <f>SUMIFS(Derived_Metrics[Revenue],Derived_Metrics[Product ID],Derived_Metrics[[#This Row],[Product ID]])</f>
        <v>2467.4320000000002</v>
      </c>
      <c r="L947" s="5">
        <f>SUMIFS(Derived_Metrics[Profit],Derived_Metrics[Product ID],Derived_Metrics[[#This Row],[Product ID]])</f>
        <v>76.979799999999997</v>
      </c>
      <c r="M947" s="5" t="str">
        <f>IF(AND(Derived_Metrics[[#This Row],[Product Revenue]]&gt;AVERAGE(Derived_Metrics[Product Revenue]),Derived_Metrics[[#This Row],[Product Profit]]&lt;0),"high sales Low Profit","Normal")</f>
        <v>Normal</v>
      </c>
      <c r="N947">
        <v>122.352</v>
      </c>
      <c r="O947">
        <v>3</v>
      </c>
      <c r="P947">
        <v>0.2</v>
      </c>
      <c r="Q947">
        <v>13.7646</v>
      </c>
      <c r="R947">
        <f>Derived_Metrics[[#This Row],[Selling Price]]*Derived_Metrics[[#This Row],[Quantity]]</f>
        <v>367.05600000000004</v>
      </c>
      <c r="S947" s="2">
        <f>IF(Derived_Metrics[[#This Row],[Revenue]]=0,0,Derived_Metrics[[#This Row],[Profit]]/Derived_Metrics[[#This Row],[Revenue]])</f>
        <v>3.7499999999999999E-2</v>
      </c>
      <c r="T947" t="str">
        <f>IF(Derived_Metrics[[#This Row],[Profit]]&lt;0, "Loss","Profit")</f>
        <v>Profit</v>
      </c>
      <c r="U947" s="5">
        <f>Derived_Metrics[[#This Row],[Selling Price]]*Derived_Metrics[[#This Row],[Quantity]]*Derived_Metrics[[#This Row],[Discount]]</f>
        <v>73.411200000000008</v>
      </c>
      <c r="V947" t="str">
        <f>IF(Derived_Metrics[[#This Row],[Discount]]&gt;0,"Discount Applied","No Discount")</f>
        <v>Discount Applied</v>
      </c>
      <c r="W947" t="str">
        <f>IF(Derived_Metrics[[#This Row],[Discount]]&gt;0.3,"High Discount","Low Discount")</f>
        <v>Low Discount</v>
      </c>
      <c r="X947" s="13">
        <f>SUMIFS(Derived_Metrics[Customer_Revenue_Share],Derived_Metrics[Customee_ Revenue _Rank],"&lt;="&amp;Derived_Metrics[[#This Row],[Customee_ Revenue _Rank]])</f>
        <v>0.71749552797338845</v>
      </c>
      <c r="Y947" t="str">
        <f>IF(Derived_Metrics[[#This Row],[Cumulative_Revenue_%]]&lt;=0.8,"Top 80% Revenue","Remaining 20% Revenue")</f>
        <v>Top 80% Revenue</v>
      </c>
    </row>
    <row r="948" spans="1:25" x14ac:dyDescent="0.25">
      <c r="A948" t="s">
        <v>3387</v>
      </c>
      <c r="B948" s="1">
        <v>42954</v>
      </c>
      <c r="C948" t="s">
        <v>3388</v>
      </c>
      <c r="D948" s="4">
        <f>SUMIFS(Derived_Metrics[Revenue],Derived_Metrics[Customer ID],Derived_Metrics[[#This Row],[Customer ID]])</f>
        <v>3852.2159999999999</v>
      </c>
      <c r="E948" s="4">
        <f>SUMIFS(Derived_Metrics[Profit],Derived_Metrics[Customer ID],Derived_Metrics[[#This Row],[Customer ID]])</f>
        <v>-167.20679999999999</v>
      </c>
      <c r="F948" s="5">
        <f>_xlfn.PERCENTRANK.INC(Derived_Metrics[Customer Revenue],Derived_Metrics[[#This Row],[Customer Revenue]])</f>
        <v>0.47599999999999998</v>
      </c>
      <c r="G948" s="5" t="str" cm="1">
        <f t="array" ref="G948">_xlfn.IFS(Derived_Metrics[[#This Row],[Customer Revenue Percentile]]&gt;=0.8,"High Value",Derived_Metrics[[#This Row],[Customer Revenue Percentile]]&gt;=0.4,"Medium Value",TRUE,"Low Value")</f>
        <v>Medium Value</v>
      </c>
      <c r="H948" s="12">
        <f>_xlfn.RANK.EQ(Derived_Metrics[[#This Row],[Customer Revenue]],Derived_Metrics[Customer Revenue],0)</f>
        <v>1110</v>
      </c>
      <c r="I948" s="15">
        <f>Derived_Metrics[[#This Row],[Customer Revenue]]/SUM(Derived_Metrics[Customer Revenue])</f>
        <v>2.47266342209435E-4</v>
      </c>
      <c r="J948" t="s">
        <v>1967</v>
      </c>
      <c r="K948" s="5">
        <f>SUMIFS(Derived_Metrics[Revenue],Derived_Metrics[Product ID],Derived_Metrics[[#This Row],[Product ID]])</f>
        <v>817.34400000000005</v>
      </c>
      <c r="L948" s="5">
        <f>SUMIFS(Derived_Metrics[Profit],Derived_Metrics[Product ID],Derived_Metrics[[#This Row],[Product ID]])</f>
        <v>42.767999999999994</v>
      </c>
      <c r="M948" s="5" t="str">
        <f>IF(AND(Derived_Metrics[[#This Row],[Product Revenue]]&gt;AVERAGE(Derived_Metrics[Product Revenue]),Derived_Metrics[[#This Row],[Product Profit]]&lt;0),"high sales Low Profit","Normal")</f>
        <v>Normal</v>
      </c>
      <c r="N948">
        <v>15.84</v>
      </c>
      <c r="O948">
        <v>3</v>
      </c>
      <c r="P948">
        <v>0</v>
      </c>
      <c r="Q948">
        <v>4.9104000000000001</v>
      </c>
      <c r="R948">
        <f>Derived_Metrics[[#This Row],[Selling Price]]*Derived_Metrics[[#This Row],[Quantity]]</f>
        <v>47.519999999999996</v>
      </c>
      <c r="S948" s="2">
        <f>IF(Derived_Metrics[[#This Row],[Revenue]]=0,0,Derived_Metrics[[#This Row],[Profit]]/Derived_Metrics[[#This Row],[Revenue]])</f>
        <v>0.10333333333333335</v>
      </c>
      <c r="T948" t="str">
        <f>IF(Derived_Metrics[[#This Row],[Profit]]&lt;0, "Loss","Profit")</f>
        <v>Profit</v>
      </c>
      <c r="U948" s="5">
        <f>Derived_Metrics[[#This Row],[Selling Price]]*Derived_Metrics[[#This Row],[Quantity]]*Derived_Metrics[[#This Row],[Discount]]</f>
        <v>0</v>
      </c>
      <c r="V948" t="str">
        <f>IF(Derived_Metrics[[#This Row],[Discount]]&gt;0,"Discount Applied","No Discount")</f>
        <v>No Discount</v>
      </c>
      <c r="W948" t="str">
        <f>IF(Derived_Metrics[[#This Row],[Discount]]&gt;0.3,"High Discount","Low Discount")</f>
        <v>Low Discount</v>
      </c>
      <c r="X948" s="13">
        <f>SUMIFS(Derived_Metrics[Customer_Revenue_Share],Derived_Metrics[Customee_ Revenue _Rank],"&lt;="&amp;Derived_Metrics[[#This Row],[Customee_ Revenue _Rank]])</f>
        <v>0.88952265203521041</v>
      </c>
      <c r="Y948" t="str">
        <f>IF(Derived_Metrics[[#This Row],[Cumulative_Revenue_%]]&lt;=0.8,"Top 80% Revenue","Remaining 20% Revenue")</f>
        <v>Remaining 20% Revenue</v>
      </c>
    </row>
    <row r="949" spans="1:25" x14ac:dyDescent="0.25">
      <c r="A949" t="s">
        <v>3390</v>
      </c>
      <c r="B949" s="1">
        <v>42062</v>
      </c>
      <c r="C949" t="s">
        <v>3392</v>
      </c>
      <c r="D949" s="4">
        <f>SUMIFS(Derived_Metrics[Revenue],Derived_Metrics[Customer ID],Derived_Metrics[[#This Row],[Customer ID]])</f>
        <v>6193.26</v>
      </c>
      <c r="E949" s="4">
        <f>SUMIFS(Derived_Metrics[Profit],Derived_Metrics[Customer ID],Derived_Metrics[[#This Row],[Customer ID]])</f>
        <v>-247.08959999999999</v>
      </c>
      <c r="F949" s="5">
        <f>_xlfn.PERCENTRANK.INC(Derived_Metrics[Customer Revenue],Derived_Metrics[[#This Row],[Customer Revenue]])</f>
        <v>0.60799999999999998</v>
      </c>
      <c r="G949" s="5" t="str" cm="1">
        <f t="array" ref="G949">_xlfn.IFS(Derived_Metrics[[#This Row],[Customer Revenue Percentile]]&gt;=0.8,"High Value",Derived_Metrics[[#This Row],[Customer Revenue Percentile]]&gt;=0.4,"Medium Value",TRUE,"Low Value")</f>
        <v>Medium Value</v>
      </c>
      <c r="H949" s="12">
        <f>_xlfn.RANK.EQ(Derived_Metrics[[#This Row],[Customer Revenue]],Derived_Metrics[Customer Revenue],0)</f>
        <v>830</v>
      </c>
      <c r="I949" s="15">
        <f>Derived_Metrics[[#This Row],[Customer Revenue]]/SUM(Derived_Metrics[Customer Revenue])</f>
        <v>3.9753345776872466E-4</v>
      </c>
      <c r="J949" t="s">
        <v>2858</v>
      </c>
      <c r="K949" s="5">
        <f>SUMIFS(Derived_Metrics[Revenue],Derived_Metrics[Product ID],Derived_Metrics[[#This Row],[Product ID]])</f>
        <v>5060.1600000000008</v>
      </c>
      <c r="L949" s="5">
        <f>SUMIFS(Derived_Metrics[Profit],Derived_Metrics[Product ID],Derived_Metrics[[#This Row],[Product ID]])</f>
        <v>-104.83200000000001</v>
      </c>
      <c r="M949" s="5" t="str">
        <f>IF(AND(Derived_Metrics[[#This Row],[Product Revenue]]&gt;AVERAGE(Derived_Metrics[Product Revenue]),Derived_Metrics[[#This Row],[Product Profit]]&lt;0),"high sales Low Profit","Normal")</f>
        <v>Normal</v>
      </c>
      <c r="N949">
        <v>493.92</v>
      </c>
      <c r="O949">
        <v>7</v>
      </c>
      <c r="P949">
        <v>0.3</v>
      </c>
      <c r="Q949">
        <v>-28.224</v>
      </c>
      <c r="R949">
        <f>Derived_Metrics[[#This Row],[Selling Price]]*Derived_Metrics[[#This Row],[Quantity]]</f>
        <v>3457.44</v>
      </c>
      <c r="S949" s="2">
        <f>IF(Derived_Metrics[[#This Row],[Revenue]]=0,0,Derived_Metrics[[#This Row],[Profit]]/Derived_Metrics[[#This Row],[Revenue]])</f>
        <v>-8.1632653061224497E-3</v>
      </c>
      <c r="T949" t="str">
        <f>IF(Derived_Metrics[[#This Row],[Profit]]&lt;0, "Loss","Profit")</f>
        <v>Loss</v>
      </c>
      <c r="U949" s="5">
        <f>Derived_Metrics[[#This Row],[Selling Price]]*Derived_Metrics[[#This Row],[Quantity]]*Derived_Metrics[[#This Row],[Discount]]</f>
        <v>1037.232</v>
      </c>
      <c r="V949" t="str">
        <f>IF(Derived_Metrics[[#This Row],[Discount]]&gt;0,"Discount Applied","No Discount")</f>
        <v>Discount Applied</v>
      </c>
      <c r="W949" t="str">
        <f>IF(Derived_Metrics[[#This Row],[Discount]]&gt;0.3,"High Discount","Low Discount")</f>
        <v>Low Discount</v>
      </c>
      <c r="X949" s="13">
        <f>SUMIFS(Derived_Metrics[Customer_Revenue_Share],Derived_Metrics[Customee_ Revenue _Rank],"&lt;="&amp;Derived_Metrics[[#This Row],[Customee_ Revenue _Rank]])</f>
        <v>0.80034279357062099</v>
      </c>
      <c r="Y949" t="str">
        <f>IF(Derived_Metrics[[#This Row],[Cumulative_Revenue_%]]&lt;=0.8,"Top 80% Revenue","Remaining 20% Revenue")</f>
        <v>Remaining 20% Revenue</v>
      </c>
    </row>
    <row r="950" spans="1:25" x14ac:dyDescent="0.25">
      <c r="A950" t="s">
        <v>3394</v>
      </c>
      <c r="B950" s="1">
        <v>42345</v>
      </c>
      <c r="C950" t="s">
        <v>3395</v>
      </c>
      <c r="D950" s="4">
        <f>SUMIFS(Derived_Metrics[Revenue],Derived_Metrics[Customer ID],Derived_Metrics[[#This Row],[Customer ID]])</f>
        <v>6136.7200000000012</v>
      </c>
      <c r="E950" s="4">
        <f>SUMIFS(Derived_Metrics[Profit],Derived_Metrics[Customer ID],Derived_Metrics[[#This Row],[Customer ID]])</f>
        <v>-24.553100000000004</v>
      </c>
      <c r="F950" s="5">
        <f>_xlfn.PERCENTRANK.INC(Derived_Metrics[Customer Revenue],Derived_Metrics[[#This Row],[Customer Revenue]])</f>
        <v>0.60599999999999998</v>
      </c>
      <c r="G950" s="5" t="str" cm="1">
        <f t="array" ref="G950">_xlfn.IFS(Derived_Metrics[[#This Row],[Customer Revenue Percentile]]&gt;=0.8,"High Value",Derived_Metrics[[#This Row],[Customer Revenue Percentile]]&gt;=0.4,"Medium Value",TRUE,"Low Value")</f>
        <v>Medium Value</v>
      </c>
      <c r="H950" s="12">
        <f>_xlfn.RANK.EQ(Derived_Metrics[[#This Row],[Customer Revenue]],Derived_Metrics[Customer Revenue],0)</f>
        <v>833</v>
      </c>
      <c r="I950" s="15">
        <f>Derived_Metrics[[#This Row],[Customer Revenue]]/SUM(Derived_Metrics[Customer Revenue])</f>
        <v>3.9390426382204016E-4</v>
      </c>
      <c r="J950" t="s">
        <v>321</v>
      </c>
      <c r="K950" s="5">
        <f>SUMIFS(Derived_Metrics[Revenue],Derived_Metrics[Product ID],Derived_Metrics[[#This Row],[Product ID]])</f>
        <v>18881.989000000001</v>
      </c>
      <c r="L950" s="5">
        <f>SUMIFS(Derived_Metrics[Profit],Derived_Metrics[Product ID],Derived_Metrics[[#This Row],[Product ID]])</f>
        <v>283.74739999999997</v>
      </c>
      <c r="M950" s="5" t="str">
        <f>IF(AND(Derived_Metrics[[#This Row],[Product Revenue]]&gt;AVERAGE(Derived_Metrics[Product Revenue]),Derived_Metrics[[#This Row],[Product Profit]]&lt;0),"high sales Low Profit","Normal")</f>
        <v>Normal</v>
      </c>
      <c r="N950">
        <v>383.60700000000003</v>
      </c>
      <c r="O950">
        <v>9</v>
      </c>
      <c r="P950">
        <v>0.3</v>
      </c>
      <c r="Q950">
        <v>-5.4801000000000002</v>
      </c>
      <c r="R950">
        <f>Derived_Metrics[[#This Row],[Selling Price]]*Derived_Metrics[[#This Row],[Quantity]]</f>
        <v>3452.4630000000002</v>
      </c>
      <c r="S950" s="2">
        <f>IF(Derived_Metrics[[#This Row],[Revenue]]=0,0,Derived_Metrics[[#This Row],[Profit]]/Derived_Metrics[[#This Row],[Revenue]])</f>
        <v>-1.5873015873015873E-3</v>
      </c>
      <c r="T950" t="str">
        <f>IF(Derived_Metrics[[#This Row],[Profit]]&lt;0, "Loss","Profit")</f>
        <v>Loss</v>
      </c>
      <c r="U950" s="5">
        <f>Derived_Metrics[[#This Row],[Selling Price]]*Derived_Metrics[[#This Row],[Quantity]]*Derived_Metrics[[#This Row],[Discount]]</f>
        <v>1035.7389000000001</v>
      </c>
      <c r="V950" t="str">
        <f>IF(Derived_Metrics[[#This Row],[Discount]]&gt;0,"Discount Applied","No Discount")</f>
        <v>Discount Applied</v>
      </c>
      <c r="W950" t="str">
        <f>IF(Derived_Metrics[[#This Row],[Discount]]&gt;0.3,"High Discount","Low Discount")</f>
        <v>Low Discount</v>
      </c>
      <c r="X950" s="13">
        <f>SUMIFS(Derived_Metrics[Customer_Revenue_Share],Derived_Metrics[Customee_ Revenue _Rank],"&lt;="&amp;Derived_Metrics[[#This Row],[Customee_ Revenue _Rank]])</f>
        <v>0.80231350622046416</v>
      </c>
      <c r="Y950" t="str">
        <f>IF(Derived_Metrics[[#This Row],[Cumulative_Revenue_%]]&lt;=0.8,"Top 80% Revenue","Remaining 20% Revenue")</f>
        <v>Remaining 20% Revenue</v>
      </c>
    </row>
    <row r="951" spans="1:25" x14ac:dyDescent="0.25">
      <c r="A951" t="s">
        <v>3394</v>
      </c>
      <c r="B951" s="1">
        <v>42345</v>
      </c>
      <c r="C951" t="s">
        <v>3395</v>
      </c>
      <c r="D951" s="4">
        <f>SUMIFS(Derived_Metrics[Revenue],Derived_Metrics[Customer ID],Derived_Metrics[[#This Row],[Customer ID]])</f>
        <v>6136.7200000000012</v>
      </c>
      <c r="E951" s="4">
        <f>SUMIFS(Derived_Metrics[Profit],Derived_Metrics[Customer ID],Derived_Metrics[[#This Row],[Customer ID]])</f>
        <v>-24.553100000000004</v>
      </c>
      <c r="F951" s="5">
        <f>_xlfn.PERCENTRANK.INC(Derived_Metrics[Customer Revenue],Derived_Metrics[[#This Row],[Customer Revenue]])</f>
        <v>0.60599999999999998</v>
      </c>
      <c r="G951" s="5" t="str" cm="1">
        <f t="array" ref="G951">_xlfn.IFS(Derived_Metrics[[#This Row],[Customer Revenue Percentile]]&gt;=0.8,"High Value",Derived_Metrics[[#This Row],[Customer Revenue Percentile]]&gt;=0.4,"Medium Value",TRUE,"Low Value")</f>
        <v>Medium Value</v>
      </c>
      <c r="H951" s="12">
        <f>_xlfn.RANK.EQ(Derived_Metrics[[#This Row],[Customer Revenue]],Derived_Metrics[Customer Revenue],0)</f>
        <v>833</v>
      </c>
      <c r="I951" s="15">
        <f>Derived_Metrics[[#This Row],[Customer Revenue]]/SUM(Derived_Metrics[Customer Revenue])</f>
        <v>3.9390426382204016E-4</v>
      </c>
      <c r="J951" t="s">
        <v>393</v>
      </c>
      <c r="K951" s="5">
        <f>SUMIFS(Derived_Metrics[Revenue],Derived_Metrics[Product ID],Derived_Metrics[[#This Row],[Product ID]])</f>
        <v>2141.7600000000002</v>
      </c>
      <c r="L951" s="5">
        <f>SUMIFS(Derived_Metrics[Profit],Derived_Metrics[Product ID],Derived_Metrics[[#This Row],[Product ID]])</f>
        <v>197.10400000000001</v>
      </c>
      <c r="M951" s="5" t="str">
        <f>IF(AND(Derived_Metrics[[#This Row],[Product Revenue]]&gt;AVERAGE(Derived_Metrics[Product Revenue]),Derived_Metrics[[#This Row],[Product Profit]]&lt;0),"high sales Low Profit","Normal")</f>
        <v>Normal</v>
      </c>
      <c r="N951">
        <v>7.76</v>
      </c>
      <c r="O951">
        <v>1</v>
      </c>
      <c r="P951">
        <v>0.6</v>
      </c>
      <c r="Q951">
        <v>-2.1339999999999999</v>
      </c>
      <c r="R951">
        <f>Derived_Metrics[[#This Row],[Selling Price]]*Derived_Metrics[[#This Row],[Quantity]]</f>
        <v>7.76</v>
      </c>
      <c r="S951" s="2">
        <f>IF(Derived_Metrics[[#This Row],[Revenue]]=0,0,Derived_Metrics[[#This Row],[Profit]]/Derived_Metrics[[#This Row],[Revenue]])</f>
        <v>-0.27499999999999997</v>
      </c>
      <c r="T951" t="str">
        <f>IF(Derived_Metrics[[#This Row],[Profit]]&lt;0, "Loss","Profit")</f>
        <v>Loss</v>
      </c>
      <c r="U951" s="5">
        <f>Derived_Metrics[[#This Row],[Selling Price]]*Derived_Metrics[[#This Row],[Quantity]]*Derived_Metrics[[#This Row],[Discount]]</f>
        <v>4.6559999999999997</v>
      </c>
      <c r="V951" t="str">
        <f>IF(Derived_Metrics[[#This Row],[Discount]]&gt;0,"Discount Applied","No Discount")</f>
        <v>Discount Applied</v>
      </c>
      <c r="W951" t="str">
        <f>IF(Derived_Metrics[[#This Row],[Discount]]&gt;0.3,"High Discount","Low Discount")</f>
        <v>High Discount</v>
      </c>
      <c r="X951" s="13">
        <f>SUMIFS(Derived_Metrics[Customer_Revenue_Share],Derived_Metrics[Customee_ Revenue _Rank],"&lt;="&amp;Derived_Metrics[[#This Row],[Customee_ Revenue _Rank]])</f>
        <v>0.80231350622046416</v>
      </c>
      <c r="Y951" t="str">
        <f>IF(Derived_Metrics[[#This Row],[Cumulative_Revenue_%]]&lt;=0.8,"Top 80% Revenue","Remaining 20% Revenue")</f>
        <v>Remaining 20% Revenue</v>
      </c>
    </row>
    <row r="952" spans="1:25" x14ac:dyDescent="0.25">
      <c r="A952" t="s">
        <v>3397</v>
      </c>
      <c r="B952" s="1">
        <v>41833</v>
      </c>
      <c r="C952" t="s">
        <v>3399</v>
      </c>
      <c r="D952" s="4">
        <f>SUMIFS(Derived_Metrics[Revenue],Derived_Metrics[Customer ID],Derived_Metrics[[#This Row],[Customer ID]])</f>
        <v>1053.6480000000001</v>
      </c>
      <c r="E952" s="4">
        <f>SUMIFS(Derived_Metrics[Profit],Derived_Metrics[Customer ID],Derived_Metrics[[#This Row],[Customer ID]])</f>
        <v>4.3902000000000001</v>
      </c>
      <c r="F952" s="5">
        <f>_xlfn.PERCENTRANK.INC(Derived_Metrics[Customer Revenue],Derived_Metrics[[#This Row],[Customer Revenue]])</f>
        <v>0.17699999999999999</v>
      </c>
      <c r="G952" s="5" t="str" cm="1">
        <f t="array" ref="G952">_xlfn.IFS(Derived_Metrics[[#This Row],[Customer Revenue Percentile]]&gt;=0.8,"High Value",Derived_Metrics[[#This Row],[Customer Revenue Percentile]]&gt;=0.4,"Medium Value",TRUE,"Low Value")</f>
        <v>Low Value</v>
      </c>
      <c r="H952" s="12">
        <f>_xlfn.RANK.EQ(Derived_Metrics[[#This Row],[Customer Revenue]],Derived_Metrics[Customer Revenue],0)</f>
        <v>1744</v>
      </c>
      <c r="I952" s="15">
        <f>Derived_Metrics[[#This Row],[Customer Revenue]]/SUM(Derived_Metrics[Customer Revenue])</f>
        <v>6.7631640317232156E-5</v>
      </c>
      <c r="J952" t="s">
        <v>1931</v>
      </c>
      <c r="K952" s="5">
        <f>SUMIFS(Derived_Metrics[Revenue],Derived_Metrics[Product ID],Derived_Metrics[[#This Row],[Product ID]])</f>
        <v>11809.638000000003</v>
      </c>
      <c r="L952" s="5">
        <f>SUMIFS(Derived_Metrics[Profit],Derived_Metrics[Product ID],Derived_Metrics[[#This Row],[Product ID]])</f>
        <v>100.97460000000001</v>
      </c>
      <c r="M952" s="5" t="str">
        <f>IF(AND(Derived_Metrics[[#This Row],[Product Revenue]]&gt;AVERAGE(Derived_Metrics[Product Revenue]),Derived_Metrics[[#This Row],[Product Profit]]&lt;0),"high sales Low Profit","Normal")</f>
        <v>Normal</v>
      </c>
      <c r="N952">
        <v>351.21600000000001</v>
      </c>
      <c r="O952">
        <v>3</v>
      </c>
      <c r="P952">
        <v>0.2</v>
      </c>
      <c r="Q952">
        <v>4.3902000000000001</v>
      </c>
      <c r="R952">
        <f>Derived_Metrics[[#This Row],[Selling Price]]*Derived_Metrics[[#This Row],[Quantity]]</f>
        <v>1053.6480000000001</v>
      </c>
      <c r="S952" s="2">
        <f>IF(Derived_Metrics[[#This Row],[Revenue]]=0,0,Derived_Metrics[[#This Row],[Profit]]/Derived_Metrics[[#This Row],[Revenue]])</f>
        <v>4.1666666666666666E-3</v>
      </c>
      <c r="T952" t="str">
        <f>IF(Derived_Metrics[[#This Row],[Profit]]&lt;0, "Loss","Profit")</f>
        <v>Profit</v>
      </c>
      <c r="U952" s="5">
        <f>Derived_Metrics[[#This Row],[Selling Price]]*Derived_Metrics[[#This Row],[Quantity]]*Derived_Metrics[[#This Row],[Discount]]</f>
        <v>210.72960000000003</v>
      </c>
      <c r="V952" t="str">
        <f>IF(Derived_Metrics[[#This Row],[Discount]]&gt;0,"Discount Applied","No Discount")</f>
        <v>Discount Applied</v>
      </c>
      <c r="W952" t="str">
        <f>IF(Derived_Metrics[[#This Row],[Discount]]&gt;0.3,"High Discount","Low Discount")</f>
        <v>Low Discount</v>
      </c>
      <c r="X952" s="13">
        <f>SUMIFS(Derived_Metrics[Customer_Revenue_Share],Derived_Metrics[Customee_ Revenue _Rank],"&lt;="&amp;Derived_Metrics[[#This Row],[Customee_ Revenue _Rank]])</f>
        <v>0.98765035487318309</v>
      </c>
      <c r="Y952" t="str">
        <f>IF(Derived_Metrics[[#This Row],[Cumulative_Revenue_%]]&lt;=0.8,"Top 80% Revenue","Remaining 20% Revenue")</f>
        <v>Remaining 20% Revenue</v>
      </c>
    </row>
    <row r="953" spans="1:25" x14ac:dyDescent="0.25">
      <c r="A953" t="s">
        <v>3401</v>
      </c>
      <c r="B953" s="1">
        <v>42000</v>
      </c>
      <c r="C953" t="s">
        <v>3402</v>
      </c>
      <c r="D953" s="4">
        <f>SUMIFS(Derived_Metrics[Revenue],Derived_Metrics[Customer ID],Derived_Metrics[[#This Row],[Customer ID]])</f>
        <v>2332.134</v>
      </c>
      <c r="E953" s="4">
        <f>SUMIFS(Derived_Metrics[Profit],Derived_Metrics[Customer ID],Derived_Metrics[[#This Row],[Customer ID]])</f>
        <v>-81.713400000000021</v>
      </c>
      <c r="F953" s="5">
        <f>_xlfn.PERCENTRANK.INC(Derived_Metrics[Customer Revenue],Derived_Metrics[[#This Row],[Customer Revenue]])</f>
        <v>0.32800000000000001</v>
      </c>
      <c r="G953" s="5" t="str" cm="1">
        <f t="array" ref="G953">_xlfn.IFS(Derived_Metrics[[#This Row],[Customer Revenue Percentile]]&gt;=0.8,"High Value",Derived_Metrics[[#This Row],[Customer Revenue Percentile]]&gt;=0.4,"Medium Value",TRUE,"Low Value")</f>
        <v>Low Value</v>
      </c>
      <c r="H953" s="12">
        <f>_xlfn.RANK.EQ(Derived_Metrics[[#This Row],[Customer Revenue]],Derived_Metrics[Customer Revenue],0)</f>
        <v>1421</v>
      </c>
      <c r="I953" s="15">
        <f>Derived_Metrics[[#This Row],[Customer Revenue]]/SUM(Derived_Metrics[Customer Revenue])</f>
        <v>1.4969519978169928E-4</v>
      </c>
      <c r="J953" t="s">
        <v>508</v>
      </c>
      <c r="K953" s="5">
        <f>SUMIFS(Derived_Metrics[Revenue],Derived_Metrics[Product ID],Derived_Metrics[[#This Row],[Product ID]])</f>
        <v>7973.4450000000006</v>
      </c>
      <c r="L953" s="5">
        <f>SUMIFS(Derived_Metrics[Profit],Derived_Metrics[Product ID],Derived_Metrics[[#This Row],[Product ID]])</f>
        <v>117.059</v>
      </c>
      <c r="M953" s="5" t="str">
        <f>IF(AND(Derived_Metrics[[#This Row],[Product Revenue]]&gt;AVERAGE(Derived_Metrics[Product Revenue]),Derived_Metrics[[#This Row],[Product Profit]]&lt;0),"high sales Low Profit","Normal")</f>
        <v>Normal</v>
      </c>
      <c r="N953">
        <v>230.28</v>
      </c>
      <c r="O953">
        <v>3</v>
      </c>
      <c r="P953">
        <v>0.2</v>
      </c>
      <c r="Q953">
        <v>23.027999999999999</v>
      </c>
      <c r="R953">
        <f>Derived_Metrics[[#This Row],[Selling Price]]*Derived_Metrics[[#This Row],[Quantity]]</f>
        <v>690.84</v>
      </c>
      <c r="S953" s="2">
        <f>IF(Derived_Metrics[[#This Row],[Revenue]]=0,0,Derived_Metrics[[#This Row],[Profit]]/Derived_Metrics[[#This Row],[Revenue]])</f>
        <v>3.3333333333333333E-2</v>
      </c>
      <c r="T953" t="str">
        <f>IF(Derived_Metrics[[#This Row],[Profit]]&lt;0, "Loss","Profit")</f>
        <v>Profit</v>
      </c>
      <c r="U953" s="5">
        <f>Derived_Metrics[[#This Row],[Selling Price]]*Derived_Metrics[[#This Row],[Quantity]]*Derived_Metrics[[#This Row],[Discount]]</f>
        <v>138.16800000000001</v>
      </c>
      <c r="V953" t="str">
        <f>IF(Derived_Metrics[[#This Row],[Discount]]&gt;0,"Discount Applied","No Discount")</f>
        <v>Discount Applied</v>
      </c>
      <c r="W953" t="str">
        <f>IF(Derived_Metrics[[#This Row],[Discount]]&gt;0.3,"High Discount","Low Discount")</f>
        <v>Low Discount</v>
      </c>
      <c r="X953" s="13">
        <f>SUMIFS(Derived_Metrics[Customer_Revenue_Share],Derived_Metrics[Customee_ Revenue _Rank],"&lt;="&amp;Derived_Metrics[[#This Row],[Customee_ Revenue _Rank]])</f>
        <v>0.95170834297990725</v>
      </c>
      <c r="Y953" t="str">
        <f>IF(Derived_Metrics[[#This Row],[Cumulative_Revenue_%]]&lt;=0.8,"Top 80% Revenue","Remaining 20% Revenue")</f>
        <v>Remaining 20% Revenue</v>
      </c>
    </row>
    <row r="954" spans="1:25" x14ac:dyDescent="0.25">
      <c r="A954" t="s">
        <v>3404</v>
      </c>
      <c r="B954" s="1">
        <v>41764</v>
      </c>
      <c r="C954" t="s">
        <v>72</v>
      </c>
      <c r="D954" s="4">
        <f>SUMIFS(Derived_Metrics[Revenue],Derived_Metrics[Customer ID],Derived_Metrics[[#This Row],[Customer ID]])</f>
        <v>8789.7930000000015</v>
      </c>
      <c r="E954" s="4">
        <f>SUMIFS(Derived_Metrics[Profit],Derived_Metrics[Customer ID],Derived_Metrics[[#This Row],[Customer ID]])</f>
        <v>256.245</v>
      </c>
      <c r="F954" s="5">
        <f>_xlfn.PERCENTRANK.INC(Derived_Metrics[Customer Revenue],Derived_Metrics[[#This Row],[Customer Revenue]])</f>
        <v>0.70899999999999996</v>
      </c>
      <c r="G954" s="5" t="str" cm="1">
        <f t="array" ref="G954">_xlfn.IFS(Derived_Metrics[[#This Row],[Customer Revenue Percentile]]&gt;=0.8,"High Value",Derived_Metrics[[#This Row],[Customer Revenue Percentile]]&gt;=0.4,"Medium Value",TRUE,"Low Value")</f>
        <v>Medium Value</v>
      </c>
      <c r="H954" s="12">
        <f>_xlfn.RANK.EQ(Derived_Metrics[[#This Row],[Customer Revenue]],Derived_Metrics[Customer Revenue],0)</f>
        <v>613</v>
      </c>
      <c r="I954" s="15">
        <f>Derived_Metrics[[#This Row],[Customer Revenue]]/SUM(Derived_Metrics[Customer Revenue])</f>
        <v>5.6419992126300722E-4</v>
      </c>
      <c r="J954" t="s">
        <v>139</v>
      </c>
      <c r="K954" s="5">
        <f>SUMIFS(Derived_Metrics[Revenue],Derived_Metrics[Product ID],Derived_Metrics[[#This Row],[Product ID]])</f>
        <v>10599.241999999998</v>
      </c>
      <c r="L954" s="5">
        <f>SUMIFS(Derived_Metrics[Profit],Derived_Metrics[Product ID],Derived_Metrics[[#This Row],[Product ID]])</f>
        <v>117.4863</v>
      </c>
      <c r="M954" s="5" t="str">
        <f>IF(AND(Derived_Metrics[[#This Row],[Product Revenue]]&gt;AVERAGE(Derived_Metrics[Product Revenue]),Derived_Metrics[[#This Row],[Product Profit]]&lt;0),"high sales Low Profit","Normal")</f>
        <v>Normal</v>
      </c>
      <c r="N954">
        <v>127.869</v>
      </c>
      <c r="O954">
        <v>3</v>
      </c>
      <c r="P954">
        <v>0.3</v>
      </c>
      <c r="Q954">
        <v>-9.1334999999999997</v>
      </c>
      <c r="R954">
        <f>Derived_Metrics[[#This Row],[Selling Price]]*Derived_Metrics[[#This Row],[Quantity]]</f>
        <v>383.60699999999997</v>
      </c>
      <c r="S954" s="2">
        <f>IF(Derived_Metrics[[#This Row],[Revenue]]=0,0,Derived_Metrics[[#This Row],[Profit]]/Derived_Metrics[[#This Row],[Revenue]])</f>
        <v>-2.3809523809523812E-2</v>
      </c>
      <c r="T954" t="str">
        <f>IF(Derived_Metrics[[#This Row],[Profit]]&lt;0, "Loss","Profit")</f>
        <v>Loss</v>
      </c>
      <c r="U954" s="5">
        <f>Derived_Metrics[[#This Row],[Selling Price]]*Derived_Metrics[[#This Row],[Quantity]]*Derived_Metrics[[#This Row],[Discount]]</f>
        <v>115.08209999999998</v>
      </c>
      <c r="V954" t="str">
        <f>IF(Derived_Metrics[[#This Row],[Discount]]&gt;0,"Discount Applied","No Discount")</f>
        <v>Discount Applied</v>
      </c>
      <c r="W954" t="str">
        <f>IF(Derived_Metrics[[#This Row],[Discount]]&gt;0.3,"High Discount","Low Discount")</f>
        <v>Low Discount</v>
      </c>
      <c r="X954" s="13">
        <f>SUMIFS(Derived_Metrics[Customer_Revenue_Share],Derived_Metrics[Customee_ Revenue _Rank],"&lt;="&amp;Derived_Metrics[[#This Row],[Customee_ Revenue _Rank]])</f>
        <v>0.69947908650836887</v>
      </c>
      <c r="Y954" t="str">
        <f>IF(Derived_Metrics[[#This Row],[Cumulative_Revenue_%]]&lt;=0.8,"Top 80% Revenue","Remaining 20% Revenue")</f>
        <v>Top 80% Revenue</v>
      </c>
    </row>
    <row r="955" spans="1:25" x14ac:dyDescent="0.25">
      <c r="A955" t="s">
        <v>3405</v>
      </c>
      <c r="B955" s="1">
        <v>42106</v>
      </c>
      <c r="C955" t="s">
        <v>2207</v>
      </c>
      <c r="D955" s="4">
        <f>SUMIFS(Derived_Metrics[Revenue],Derived_Metrics[Customer ID],Derived_Metrics[[#This Row],[Customer ID]])</f>
        <v>10604.773599999999</v>
      </c>
      <c r="E955" s="4">
        <f>SUMIFS(Derived_Metrics[Profit],Derived_Metrics[Customer ID],Derived_Metrics[[#This Row],[Customer ID]])</f>
        <v>-273.93610000000007</v>
      </c>
      <c r="F955" s="5">
        <f>_xlfn.PERCENTRANK.INC(Derived_Metrics[Customer Revenue],Derived_Metrics[[#This Row],[Customer Revenue]])</f>
        <v>0.77300000000000002</v>
      </c>
      <c r="G955" s="5" t="str" cm="1">
        <f t="array" ref="G955">_xlfn.IFS(Derived_Metrics[[#This Row],[Customer Revenue Percentile]]&gt;=0.8,"High Value",Derived_Metrics[[#This Row],[Customer Revenue Percentile]]&gt;=0.4,"Medium Value",TRUE,"Low Value")</f>
        <v>Medium Value</v>
      </c>
      <c r="H955" s="12">
        <f>_xlfn.RANK.EQ(Derived_Metrics[[#This Row],[Customer Revenue]],Derived_Metrics[Customer Revenue],0)</f>
        <v>475</v>
      </c>
      <c r="I955" s="15">
        <f>Derived_Metrics[[#This Row],[Customer Revenue]]/SUM(Derived_Metrics[Customer Revenue])</f>
        <v>6.807000381160302E-4</v>
      </c>
      <c r="J955" t="s">
        <v>3406</v>
      </c>
      <c r="K955" s="5">
        <f>SUMIFS(Derived_Metrics[Revenue],Derived_Metrics[Product ID],Derived_Metrics[[#This Row],[Product ID]])</f>
        <v>237.328</v>
      </c>
      <c r="L955" s="5">
        <f>SUMIFS(Derived_Metrics[Profit],Derived_Metrics[Product ID],Derived_Metrics[[#This Row],[Product ID]])</f>
        <v>14.56</v>
      </c>
      <c r="M955" s="5" t="str">
        <f>IF(AND(Derived_Metrics[[#This Row],[Product Revenue]]&gt;AVERAGE(Derived_Metrics[Product Revenue]),Derived_Metrics[[#This Row],[Product Profit]]&lt;0),"high sales Low Profit","Normal")</f>
        <v>Normal</v>
      </c>
      <c r="N955">
        <v>36.4</v>
      </c>
      <c r="O955">
        <v>5</v>
      </c>
      <c r="P955">
        <v>0</v>
      </c>
      <c r="Q955">
        <v>13.832000000000001</v>
      </c>
      <c r="R955">
        <f>Derived_Metrics[[#This Row],[Selling Price]]*Derived_Metrics[[#This Row],[Quantity]]</f>
        <v>182</v>
      </c>
      <c r="S955" s="2">
        <f>IF(Derived_Metrics[[#This Row],[Revenue]]=0,0,Derived_Metrics[[#This Row],[Profit]]/Derived_Metrics[[#This Row],[Revenue]])</f>
        <v>7.5999999999999998E-2</v>
      </c>
      <c r="T955" t="str">
        <f>IF(Derived_Metrics[[#This Row],[Profit]]&lt;0, "Loss","Profit")</f>
        <v>Profit</v>
      </c>
      <c r="U955" s="5">
        <f>Derived_Metrics[[#This Row],[Selling Price]]*Derived_Metrics[[#This Row],[Quantity]]*Derived_Metrics[[#This Row],[Discount]]</f>
        <v>0</v>
      </c>
      <c r="V955" t="str">
        <f>IF(Derived_Metrics[[#This Row],[Discount]]&gt;0,"Discount Applied","No Discount")</f>
        <v>No Discount</v>
      </c>
      <c r="W955" t="str">
        <f>IF(Derived_Metrics[[#This Row],[Discount]]&gt;0.3,"High Discount","Low Discount")</f>
        <v>Low Discount</v>
      </c>
      <c r="X955" s="13">
        <f>SUMIFS(Derived_Metrics[Customer_Revenue_Share],Derived_Metrics[Customee_ Revenue _Rank],"&lt;="&amp;Derived_Metrics[[#This Row],[Customee_ Revenue _Rank]])</f>
        <v>0.61433311885702824</v>
      </c>
      <c r="Y955" t="str">
        <f>IF(Derived_Metrics[[#This Row],[Cumulative_Revenue_%]]&lt;=0.8,"Top 80% Revenue","Remaining 20% Revenue")</f>
        <v>Top 80% Revenue</v>
      </c>
    </row>
    <row r="956" spans="1:25" x14ac:dyDescent="0.25">
      <c r="A956" t="s">
        <v>3408</v>
      </c>
      <c r="B956" s="1">
        <v>43004</v>
      </c>
      <c r="C956" t="s">
        <v>2112</v>
      </c>
      <c r="D956" s="4">
        <f>SUMIFS(Derived_Metrics[Revenue],Derived_Metrics[Customer ID],Derived_Metrics[[#This Row],[Customer ID]])</f>
        <v>3585.2700000000004</v>
      </c>
      <c r="E956" s="4">
        <f>SUMIFS(Derived_Metrics[Profit],Derived_Metrics[Customer ID],Derived_Metrics[[#This Row],[Customer ID]])</f>
        <v>-177.16900000000001</v>
      </c>
      <c r="F956" s="5">
        <f>_xlfn.PERCENTRANK.INC(Derived_Metrics[Customer Revenue],Derived_Metrics[[#This Row],[Customer Revenue]])</f>
        <v>0.45</v>
      </c>
      <c r="G956" s="5" t="str" cm="1">
        <f t="array" ref="G956">_xlfn.IFS(Derived_Metrics[[#This Row],[Customer Revenue Percentile]]&gt;=0.8,"High Value",Derived_Metrics[[#This Row],[Customer Revenue Percentile]]&gt;=0.4,"Medium Value",TRUE,"Low Value")</f>
        <v>Medium Value</v>
      </c>
      <c r="H956" s="12">
        <f>_xlfn.RANK.EQ(Derived_Metrics[[#This Row],[Customer Revenue]],Derived_Metrics[Customer Revenue],0)</f>
        <v>1163</v>
      </c>
      <c r="I956" s="15">
        <f>Derived_Metrics[[#This Row],[Customer Revenue]]/SUM(Derived_Metrics[Customer Revenue])</f>
        <v>2.3013159146143962E-4</v>
      </c>
      <c r="J956" t="s">
        <v>3063</v>
      </c>
      <c r="K956" s="5">
        <f>SUMIFS(Derived_Metrics[Revenue],Derived_Metrics[Product ID],Derived_Metrics[[#This Row],[Product ID]])</f>
        <v>16045.05</v>
      </c>
      <c r="L956" s="5">
        <f>SUMIFS(Derived_Metrics[Profit],Derived_Metrics[Product ID],Derived_Metrics[[#This Row],[Product ID]])</f>
        <v>-491.17499999999995</v>
      </c>
      <c r="M956" s="5" t="str">
        <f>IF(AND(Derived_Metrics[[#This Row],[Product Revenue]]&gt;AVERAGE(Derived_Metrics[Product Revenue]),Derived_Metrics[[#This Row],[Product Profit]]&lt;0),"high sales Low Profit","Normal")</f>
        <v>high sales Low Profit</v>
      </c>
      <c r="N956">
        <v>419.13600000000002</v>
      </c>
      <c r="O956">
        <v>4</v>
      </c>
      <c r="P956">
        <v>0.2</v>
      </c>
      <c r="Q956">
        <v>-57.6312</v>
      </c>
      <c r="R956">
        <f>Derived_Metrics[[#This Row],[Selling Price]]*Derived_Metrics[[#This Row],[Quantity]]</f>
        <v>1676.5440000000001</v>
      </c>
      <c r="S956" s="2">
        <f>IF(Derived_Metrics[[#This Row],[Revenue]]=0,0,Derived_Metrics[[#This Row],[Profit]]/Derived_Metrics[[#This Row],[Revenue]])</f>
        <v>-3.4374999999999996E-2</v>
      </c>
      <c r="T956" t="str">
        <f>IF(Derived_Metrics[[#This Row],[Profit]]&lt;0, "Loss","Profit")</f>
        <v>Loss</v>
      </c>
      <c r="U956" s="5">
        <f>Derived_Metrics[[#This Row],[Selling Price]]*Derived_Metrics[[#This Row],[Quantity]]*Derived_Metrics[[#This Row],[Discount]]</f>
        <v>335.30880000000002</v>
      </c>
      <c r="V956" t="str">
        <f>IF(Derived_Metrics[[#This Row],[Discount]]&gt;0,"Discount Applied","No Discount")</f>
        <v>Discount Applied</v>
      </c>
      <c r="W956" t="str">
        <f>IF(Derived_Metrics[[#This Row],[Discount]]&gt;0.3,"High Discount","Low Discount")</f>
        <v>Low Discount</v>
      </c>
      <c r="X956" s="13">
        <f>SUMIFS(Derived_Metrics[Customer_Revenue_Share],Derived_Metrics[Customee_ Revenue _Rank],"&lt;="&amp;Derived_Metrics[[#This Row],[Customee_ Revenue _Rank]])</f>
        <v>0.90265199084025338</v>
      </c>
      <c r="Y956" t="str">
        <f>IF(Derived_Metrics[[#This Row],[Cumulative_Revenue_%]]&lt;=0.8,"Top 80% Revenue","Remaining 20% Revenue")</f>
        <v>Remaining 20% Revenue</v>
      </c>
    </row>
    <row r="957" spans="1:25" x14ac:dyDescent="0.25">
      <c r="A957" t="s">
        <v>3411</v>
      </c>
      <c r="B957" s="1">
        <v>41748</v>
      </c>
      <c r="C957" t="s">
        <v>1187</v>
      </c>
      <c r="D957" s="4">
        <f>SUMIFS(Derived_Metrics[Revenue],Derived_Metrics[Customer ID],Derived_Metrics[[#This Row],[Customer ID]])</f>
        <v>7091.8760000000002</v>
      </c>
      <c r="E957" s="4">
        <f>SUMIFS(Derived_Metrics[Profit],Derived_Metrics[Customer ID],Derived_Metrics[[#This Row],[Customer ID]])</f>
        <v>257.03140000000002</v>
      </c>
      <c r="F957" s="5">
        <f>_xlfn.PERCENTRANK.INC(Derived_Metrics[Customer Revenue],Derived_Metrics[[#This Row],[Customer Revenue]])</f>
        <v>0.65</v>
      </c>
      <c r="G957" s="5" t="str" cm="1">
        <f t="array" ref="G957">_xlfn.IFS(Derived_Metrics[[#This Row],[Customer Revenue Percentile]]&gt;=0.8,"High Value",Derived_Metrics[[#This Row],[Customer Revenue Percentile]]&gt;=0.4,"Medium Value",TRUE,"Low Value")</f>
        <v>Medium Value</v>
      </c>
      <c r="H957" s="12">
        <f>_xlfn.RANK.EQ(Derived_Metrics[[#This Row],[Customer Revenue]],Derived_Metrics[Customer Revenue],0)</f>
        <v>737</v>
      </c>
      <c r="I957" s="15">
        <f>Derived_Metrics[[#This Row],[Customer Revenue]]/SUM(Derived_Metrics[Customer Revenue])</f>
        <v>4.5521389193204091E-4</v>
      </c>
      <c r="J957" t="s">
        <v>331</v>
      </c>
      <c r="K957" s="5">
        <f>SUMIFS(Derived_Metrics[Revenue],Derived_Metrics[Product ID],Derived_Metrics[[#This Row],[Product ID]])</f>
        <v>3781.7259999999997</v>
      </c>
      <c r="L957" s="5">
        <f>SUMIFS(Derived_Metrics[Profit],Derived_Metrics[Product ID],Derived_Metrics[[#This Row],[Product ID]])</f>
        <v>222.875</v>
      </c>
      <c r="M957" s="5" t="str">
        <f>IF(AND(Derived_Metrics[[#This Row],[Product Revenue]]&gt;AVERAGE(Derived_Metrics[Product Revenue]),Derived_Metrics[[#This Row],[Product Profit]]&lt;0),"high sales Low Profit","Normal")</f>
        <v>Normal</v>
      </c>
      <c r="N957">
        <v>76.14</v>
      </c>
      <c r="O957">
        <v>3</v>
      </c>
      <c r="P957">
        <v>0</v>
      </c>
      <c r="Q957">
        <v>26.649000000000001</v>
      </c>
      <c r="R957">
        <f>Derived_Metrics[[#This Row],[Selling Price]]*Derived_Metrics[[#This Row],[Quantity]]</f>
        <v>228.42000000000002</v>
      </c>
      <c r="S957" s="2">
        <f>IF(Derived_Metrics[[#This Row],[Revenue]]=0,0,Derived_Metrics[[#This Row],[Profit]]/Derived_Metrics[[#This Row],[Revenue]])</f>
        <v>0.11666666666666667</v>
      </c>
      <c r="T957" t="str">
        <f>IF(Derived_Metrics[[#This Row],[Profit]]&lt;0, "Loss","Profit")</f>
        <v>Profit</v>
      </c>
      <c r="U957" s="5">
        <f>Derived_Metrics[[#This Row],[Selling Price]]*Derived_Metrics[[#This Row],[Quantity]]*Derived_Metrics[[#This Row],[Discount]]</f>
        <v>0</v>
      </c>
      <c r="V957" t="str">
        <f>IF(Derived_Metrics[[#This Row],[Discount]]&gt;0,"Discount Applied","No Discount")</f>
        <v>No Discount</v>
      </c>
      <c r="W957" t="str">
        <f>IF(Derived_Metrics[[#This Row],[Discount]]&gt;0.3,"High Discount","Low Discount")</f>
        <v>Low Discount</v>
      </c>
      <c r="X957" s="13">
        <f>SUMIFS(Derived_Metrics[Customer_Revenue_Share],Derived_Metrics[Customee_ Revenue _Rank],"&lt;="&amp;Derived_Metrics[[#This Row],[Customee_ Revenue _Rank]])</f>
        <v>0.7621025179315295</v>
      </c>
      <c r="Y957" t="str">
        <f>IF(Derived_Metrics[[#This Row],[Cumulative_Revenue_%]]&lt;=0.8,"Top 80% Revenue","Remaining 20% Revenue")</f>
        <v>Top 80% Revenue</v>
      </c>
    </row>
    <row r="958" spans="1:25" x14ac:dyDescent="0.25">
      <c r="A958" t="s">
        <v>3414</v>
      </c>
      <c r="B958" s="1">
        <v>42716</v>
      </c>
      <c r="C958" t="s">
        <v>3415</v>
      </c>
      <c r="D958" s="4">
        <f>SUMIFS(Derived_Metrics[Revenue],Derived_Metrics[Customer ID],Derived_Metrics[[#This Row],[Customer ID]])</f>
        <v>149.34399999999999</v>
      </c>
      <c r="E958" s="4">
        <f>SUMIFS(Derived_Metrics[Profit],Derived_Metrics[Customer ID],Derived_Metrics[[#This Row],[Customer ID]])</f>
        <v>10.440000000000001</v>
      </c>
      <c r="F958" s="5">
        <f>_xlfn.PERCENTRANK.INC(Derived_Metrics[Customer Revenue],Derived_Metrics[[#This Row],[Customer Revenue]])</f>
        <v>2.8000000000000001E-2</v>
      </c>
      <c r="G958" s="5" t="str" cm="1">
        <f t="array" ref="G958">_xlfn.IFS(Derived_Metrics[[#This Row],[Customer Revenue Percentile]]&gt;=0.8,"High Value",Derived_Metrics[[#This Row],[Customer Revenue Percentile]]&gt;=0.4,"Medium Value",TRUE,"Low Value")</f>
        <v>Low Value</v>
      </c>
      <c r="H958" s="12">
        <f>_xlfn.RANK.EQ(Derived_Metrics[[#This Row],[Customer Revenue]],Derived_Metrics[Customer Revenue],0)</f>
        <v>2060</v>
      </c>
      <c r="I958" s="15">
        <f>Derived_Metrics[[#This Row],[Customer Revenue]]/SUM(Derived_Metrics[Customer Revenue])</f>
        <v>9.5861043645854376E-6</v>
      </c>
      <c r="J958" t="s">
        <v>1342</v>
      </c>
      <c r="K958" s="5">
        <f>SUMIFS(Derived_Metrics[Revenue],Derived_Metrics[Product ID],Derived_Metrics[[#This Row],[Product ID]])</f>
        <v>1581.93</v>
      </c>
      <c r="L958" s="5">
        <f>SUMIFS(Derived_Metrics[Profit],Derived_Metrics[Product ID],Derived_Metrics[[#This Row],[Product ID]])</f>
        <v>44.193600000000004</v>
      </c>
      <c r="M958" s="5" t="str">
        <f>IF(AND(Derived_Metrics[[#This Row],[Product Revenue]]&gt;AVERAGE(Derived_Metrics[Product Revenue]),Derived_Metrics[[#This Row],[Product Profit]]&lt;0),"high sales Low Profit","Normal")</f>
        <v>Normal</v>
      </c>
      <c r="N958">
        <v>33.479999999999997</v>
      </c>
      <c r="O958">
        <v>4</v>
      </c>
      <c r="P958">
        <v>0</v>
      </c>
      <c r="Q958">
        <v>8.7048000000000005</v>
      </c>
      <c r="R958">
        <f>Derived_Metrics[[#This Row],[Selling Price]]*Derived_Metrics[[#This Row],[Quantity]]</f>
        <v>133.91999999999999</v>
      </c>
      <c r="S958" s="2">
        <f>IF(Derived_Metrics[[#This Row],[Revenue]]=0,0,Derived_Metrics[[#This Row],[Profit]]/Derived_Metrics[[#This Row],[Revenue]])</f>
        <v>6.5000000000000016E-2</v>
      </c>
      <c r="T958" t="str">
        <f>IF(Derived_Metrics[[#This Row],[Profit]]&lt;0, "Loss","Profit")</f>
        <v>Profit</v>
      </c>
      <c r="U958" s="5">
        <f>Derived_Metrics[[#This Row],[Selling Price]]*Derived_Metrics[[#This Row],[Quantity]]*Derived_Metrics[[#This Row],[Discount]]</f>
        <v>0</v>
      </c>
      <c r="V958" t="str">
        <f>IF(Derived_Metrics[[#This Row],[Discount]]&gt;0,"Discount Applied","No Discount")</f>
        <v>No Discount</v>
      </c>
      <c r="W958" t="str">
        <f>IF(Derived_Metrics[[#This Row],[Discount]]&gt;0.3,"High Discount","Low Discount")</f>
        <v>Low Discount</v>
      </c>
      <c r="X958" s="13">
        <f>SUMIFS(Derived_Metrics[Customer_Revenue_Share],Derived_Metrics[Customee_ Revenue _Rank],"&lt;="&amp;Derived_Metrics[[#This Row],[Customee_ Revenue _Rank]])</f>
        <v>0.99971917360145257</v>
      </c>
      <c r="Y958" t="str">
        <f>IF(Derived_Metrics[[#This Row],[Cumulative_Revenue_%]]&lt;=0.8,"Top 80% Revenue","Remaining 20% Revenue")</f>
        <v>Remaining 20% Revenue</v>
      </c>
    </row>
    <row r="959" spans="1:25" x14ac:dyDescent="0.25">
      <c r="A959" t="s">
        <v>3417</v>
      </c>
      <c r="B959" s="1">
        <v>42632</v>
      </c>
      <c r="C959" t="s">
        <v>2310</v>
      </c>
      <c r="D959" s="4">
        <f>SUMIFS(Derived_Metrics[Revenue],Derived_Metrics[Customer ID],Derived_Metrics[[#This Row],[Customer ID]])</f>
        <v>929.77399999999989</v>
      </c>
      <c r="E959" s="4">
        <f>SUMIFS(Derived_Metrics[Profit],Derived_Metrics[Customer ID],Derived_Metrics[[#This Row],[Customer ID]])</f>
        <v>-1.8805999999999976</v>
      </c>
      <c r="F959" s="5">
        <f>_xlfn.PERCENTRANK.INC(Derived_Metrics[Customer Revenue],Derived_Metrics[[#This Row],[Customer Revenue]])</f>
        <v>0.14899999999999999</v>
      </c>
      <c r="G959" s="5" t="str" cm="1">
        <f t="array" ref="G959">_xlfn.IFS(Derived_Metrics[[#This Row],[Customer Revenue Percentile]]&gt;=0.8,"High Value",Derived_Metrics[[#This Row],[Customer Revenue Percentile]]&gt;=0.4,"Medium Value",TRUE,"Low Value")</f>
        <v>Low Value</v>
      </c>
      <c r="H959" s="12">
        <f>_xlfn.RANK.EQ(Derived_Metrics[[#This Row],[Customer Revenue]],Derived_Metrics[Customer Revenue],0)</f>
        <v>1801</v>
      </c>
      <c r="I959" s="15">
        <f>Derived_Metrics[[#This Row],[Customer Revenue]]/SUM(Derived_Metrics[Customer Revenue])</f>
        <v>5.9680406306768671E-5</v>
      </c>
      <c r="J959" t="s">
        <v>3418</v>
      </c>
      <c r="K959" s="5">
        <f>SUMIFS(Derived_Metrics[Revenue],Derived_Metrics[Product ID],Derived_Metrics[[#This Row],[Product ID]])</f>
        <v>907.80000000000007</v>
      </c>
      <c r="L959" s="5">
        <f>SUMIFS(Derived_Metrics[Profit],Derived_Metrics[Product ID],Derived_Metrics[[#This Row],[Product ID]])</f>
        <v>35.457599999999999</v>
      </c>
      <c r="M959" s="5" t="str">
        <f>IF(AND(Derived_Metrics[[#This Row],[Product Revenue]]&gt;AVERAGE(Derived_Metrics[Product Revenue]),Derived_Metrics[[#This Row],[Product Profit]]&lt;0),"high sales Low Profit","Normal")</f>
        <v>Normal</v>
      </c>
      <c r="N959">
        <v>25.632000000000001</v>
      </c>
      <c r="O959">
        <v>3</v>
      </c>
      <c r="P959">
        <v>0.2</v>
      </c>
      <c r="Q959">
        <v>3.8448000000000002</v>
      </c>
      <c r="R959">
        <f>Derived_Metrics[[#This Row],[Selling Price]]*Derived_Metrics[[#This Row],[Quantity]]</f>
        <v>76.896000000000001</v>
      </c>
      <c r="S959" s="2">
        <f>IF(Derived_Metrics[[#This Row],[Revenue]]=0,0,Derived_Metrics[[#This Row],[Profit]]/Derived_Metrics[[#This Row],[Revenue]])</f>
        <v>0.05</v>
      </c>
      <c r="T959" t="str">
        <f>IF(Derived_Metrics[[#This Row],[Profit]]&lt;0, "Loss","Profit")</f>
        <v>Profit</v>
      </c>
      <c r="U959" s="5">
        <f>Derived_Metrics[[#This Row],[Selling Price]]*Derived_Metrics[[#This Row],[Quantity]]*Derived_Metrics[[#This Row],[Discount]]</f>
        <v>15.379200000000001</v>
      </c>
      <c r="V959" t="str">
        <f>IF(Derived_Metrics[[#This Row],[Discount]]&gt;0,"Discount Applied","No Discount")</f>
        <v>Discount Applied</v>
      </c>
      <c r="W959" t="str">
        <f>IF(Derived_Metrics[[#This Row],[Discount]]&gt;0.3,"High Discount","Low Discount")</f>
        <v>Low Discount</v>
      </c>
      <c r="X959" s="13">
        <f>SUMIFS(Derived_Metrics[Customer_Revenue_Share],Derived_Metrics[Customee_ Revenue _Rank],"&lt;="&amp;Derived_Metrics[[#This Row],[Customee_ Revenue _Rank]])</f>
        <v>0.99144566730973771</v>
      </c>
      <c r="Y959" t="str">
        <f>IF(Derived_Metrics[[#This Row],[Cumulative_Revenue_%]]&lt;=0.8,"Top 80% Revenue","Remaining 20% Revenue")</f>
        <v>Remaining 20% Revenue</v>
      </c>
    </row>
    <row r="960" spans="1:25" x14ac:dyDescent="0.25">
      <c r="A960" t="s">
        <v>3420</v>
      </c>
      <c r="B960" s="1">
        <v>42777</v>
      </c>
      <c r="C960" t="s">
        <v>2412</v>
      </c>
      <c r="D960" s="4">
        <f>SUMIFS(Derived_Metrics[Revenue],Derived_Metrics[Customer ID],Derived_Metrics[[#This Row],[Customer ID]])</f>
        <v>115.84399999999999</v>
      </c>
      <c r="E960" s="4">
        <f>SUMIFS(Derived_Metrics[Profit],Derived_Metrics[Customer ID],Derived_Metrics[[#This Row],[Customer ID]])</f>
        <v>15.096599999999999</v>
      </c>
      <c r="F960" s="5">
        <f>_xlfn.PERCENTRANK.INC(Derived_Metrics[Customer Revenue],Derived_Metrics[[#This Row],[Customer Revenue]])</f>
        <v>2.3E-2</v>
      </c>
      <c r="G960" s="5" t="str" cm="1">
        <f t="array" ref="G960">_xlfn.IFS(Derived_Metrics[[#This Row],[Customer Revenue Percentile]]&gt;=0.8,"High Value",Derived_Metrics[[#This Row],[Customer Revenue Percentile]]&gt;=0.4,"Medium Value",TRUE,"Low Value")</f>
        <v>Low Value</v>
      </c>
      <c r="H960" s="12">
        <f>_xlfn.RANK.EQ(Derived_Metrics[[#This Row],[Customer Revenue]],Derived_Metrics[Customer Revenue],0)</f>
        <v>2070</v>
      </c>
      <c r="I960" s="15">
        <f>Derived_Metrics[[#This Row],[Customer Revenue]]/SUM(Derived_Metrics[Customer Revenue])</f>
        <v>7.4358037417709143E-6</v>
      </c>
      <c r="J960" t="s">
        <v>3422</v>
      </c>
      <c r="K960" s="5">
        <f>SUMIFS(Derived_Metrics[Revenue],Derived_Metrics[Product ID],Derived_Metrics[[#This Row],[Product ID]])</f>
        <v>135.108</v>
      </c>
      <c r="L960" s="5">
        <f>SUMIFS(Derived_Metrics[Profit],Derived_Metrics[Product ID],Derived_Metrics[[#This Row],[Product ID]])</f>
        <v>16.012799999999999</v>
      </c>
      <c r="M960" s="5" t="str">
        <f>IF(AND(Derived_Metrics[[#This Row],[Product Revenue]]&gt;AVERAGE(Derived_Metrics[Product Revenue]),Derived_Metrics[[#This Row],[Product Profit]]&lt;0),"high sales Low Profit","Normal")</f>
        <v>Normal</v>
      </c>
      <c r="N960">
        <v>25.02</v>
      </c>
      <c r="O960">
        <v>3</v>
      </c>
      <c r="P960">
        <v>0</v>
      </c>
      <c r="Q960">
        <v>10.5084</v>
      </c>
      <c r="R960">
        <f>Derived_Metrics[[#This Row],[Selling Price]]*Derived_Metrics[[#This Row],[Quantity]]</f>
        <v>75.06</v>
      </c>
      <c r="S960" s="2">
        <f>IF(Derived_Metrics[[#This Row],[Revenue]]=0,0,Derived_Metrics[[#This Row],[Profit]]/Derived_Metrics[[#This Row],[Revenue]])</f>
        <v>0.13999999999999999</v>
      </c>
      <c r="T960" t="str">
        <f>IF(Derived_Metrics[[#This Row],[Profit]]&lt;0, "Loss","Profit")</f>
        <v>Profit</v>
      </c>
      <c r="U960" s="5">
        <f>Derived_Metrics[[#This Row],[Selling Price]]*Derived_Metrics[[#This Row],[Quantity]]*Derived_Metrics[[#This Row],[Discount]]</f>
        <v>0</v>
      </c>
      <c r="V960" t="str">
        <f>IF(Derived_Metrics[[#This Row],[Discount]]&gt;0,"Discount Applied","No Discount")</f>
        <v>No Discount</v>
      </c>
      <c r="W960" t="str">
        <f>IF(Derived_Metrics[[#This Row],[Discount]]&gt;0.3,"High Discount","Low Discount")</f>
        <v>Low Discount</v>
      </c>
      <c r="X960" s="13">
        <f>SUMIFS(Derived_Metrics[Customer_Revenue_Share],Derived_Metrics[Customee_ Revenue _Rank],"&lt;="&amp;Derived_Metrics[[#This Row],[Customee_ Revenue _Rank]])</f>
        <v>0.99980283326167196</v>
      </c>
      <c r="Y960" t="str">
        <f>IF(Derived_Metrics[[#This Row],[Cumulative_Revenue_%]]&lt;=0.8,"Top 80% Revenue","Remaining 20% Revenue")</f>
        <v>Remaining 20% Revenue</v>
      </c>
    </row>
    <row r="961" spans="1:25" x14ac:dyDescent="0.25">
      <c r="A961" t="s">
        <v>3424</v>
      </c>
      <c r="B961" s="1">
        <v>42730</v>
      </c>
      <c r="C961" t="s">
        <v>3426</v>
      </c>
      <c r="D961" s="4">
        <f>SUMIFS(Derived_Metrics[Revenue],Derived_Metrics[Customer ID],Derived_Metrics[[#This Row],[Customer ID]])</f>
        <v>3147.192</v>
      </c>
      <c r="E961" s="4">
        <f>SUMIFS(Derived_Metrics[Profit],Derived_Metrics[Customer ID],Derived_Metrics[[#This Row],[Customer ID]])</f>
        <v>28.363500000000002</v>
      </c>
      <c r="F961" s="5">
        <f>_xlfn.PERCENTRANK.INC(Derived_Metrics[Customer Revenue],Derived_Metrics[[#This Row],[Customer Revenue]])</f>
        <v>0.40100000000000002</v>
      </c>
      <c r="G961" s="5" t="str" cm="1">
        <f t="array" ref="G961">_xlfn.IFS(Derived_Metrics[[#This Row],[Customer Revenue Percentile]]&gt;=0.8,"High Value",Derived_Metrics[[#This Row],[Customer Revenue Percentile]]&gt;=0.4,"Medium Value",TRUE,"Low Value")</f>
        <v>Medium Value</v>
      </c>
      <c r="H961" s="12">
        <f>_xlfn.RANK.EQ(Derived_Metrics[[#This Row],[Customer Revenue]],Derived_Metrics[Customer Revenue],0)</f>
        <v>1268</v>
      </c>
      <c r="I961" s="15">
        <f>Derived_Metrics[[#This Row],[Customer Revenue]]/SUM(Derived_Metrics[Customer Revenue])</f>
        <v>2.020122064990115E-4</v>
      </c>
      <c r="J961" t="s">
        <v>2881</v>
      </c>
      <c r="K961" s="5">
        <f>SUMIFS(Derived_Metrics[Revenue],Derived_Metrics[Product ID],Derived_Metrics[[#This Row],[Product ID]])</f>
        <v>5921.1580000000004</v>
      </c>
      <c r="L961" s="5">
        <f>SUMIFS(Derived_Metrics[Profit],Derived_Metrics[Product ID],Derived_Metrics[[#This Row],[Product ID]])</f>
        <v>-20.733200000000004</v>
      </c>
      <c r="M961" s="5" t="str">
        <f>IF(AND(Derived_Metrics[[#This Row],[Product Revenue]]&gt;AVERAGE(Derived_Metrics[Product Revenue]),Derived_Metrics[[#This Row],[Product Profit]]&lt;0),"high sales Low Profit","Normal")</f>
        <v>Normal</v>
      </c>
      <c r="N961">
        <v>146.352</v>
      </c>
      <c r="O961">
        <v>3</v>
      </c>
      <c r="P961">
        <v>0.2</v>
      </c>
      <c r="Q961">
        <v>-5.4882</v>
      </c>
      <c r="R961">
        <f>Derived_Metrics[[#This Row],[Selling Price]]*Derived_Metrics[[#This Row],[Quantity]]</f>
        <v>439.05600000000004</v>
      </c>
      <c r="S961" s="2">
        <f>IF(Derived_Metrics[[#This Row],[Revenue]]=0,0,Derived_Metrics[[#This Row],[Profit]]/Derived_Metrics[[#This Row],[Revenue]])</f>
        <v>-1.2499999999999999E-2</v>
      </c>
      <c r="T961" t="str">
        <f>IF(Derived_Metrics[[#This Row],[Profit]]&lt;0, "Loss","Profit")</f>
        <v>Loss</v>
      </c>
      <c r="U961" s="5">
        <f>Derived_Metrics[[#This Row],[Selling Price]]*Derived_Metrics[[#This Row],[Quantity]]*Derived_Metrics[[#This Row],[Discount]]</f>
        <v>87.811200000000014</v>
      </c>
      <c r="V961" t="str">
        <f>IF(Derived_Metrics[[#This Row],[Discount]]&gt;0,"Discount Applied","No Discount")</f>
        <v>Discount Applied</v>
      </c>
      <c r="W961" t="str">
        <f>IF(Derived_Metrics[[#This Row],[Discount]]&gt;0.3,"High Discount","Low Discount")</f>
        <v>Low Discount</v>
      </c>
      <c r="X961" s="13">
        <f>SUMIFS(Derived_Metrics[Customer_Revenue_Share],Derived_Metrics[Customee_ Revenue _Rank],"&lt;="&amp;Derived_Metrics[[#This Row],[Customee_ Revenue _Rank]])</f>
        <v>0.92474280021697375</v>
      </c>
      <c r="Y961" t="str">
        <f>IF(Derived_Metrics[[#This Row],[Cumulative_Revenue_%]]&lt;=0.8,"Top 80% Revenue","Remaining 20% Revenue")</f>
        <v>Remaining 20% Revenue</v>
      </c>
    </row>
    <row r="962" spans="1:25" x14ac:dyDescent="0.25">
      <c r="A962" t="s">
        <v>3424</v>
      </c>
      <c r="B962" s="1">
        <v>42730</v>
      </c>
      <c r="C962" t="s">
        <v>3426</v>
      </c>
      <c r="D962" s="4">
        <f>SUMIFS(Derived_Metrics[Revenue],Derived_Metrics[Customer ID],Derived_Metrics[[#This Row],[Customer ID]])</f>
        <v>3147.192</v>
      </c>
      <c r="E962" s="4">
        <f>SUMIFS(Derived_Metrics[Profit],Derived_Metrics[Customer ID],Derived_Metrics[[#This Row],[Customer ID]])</f>
        <v>28.363500000000002</v>
      </c>
      <c r="F962" s="5">
        <f>_xlfn.PERCENTRANK.INC(Derived_Metrics[Customer Revenue],Derived_Metrics[[#This Row],[Customer Revenue]])</f>
        <v>0.40100000000000002</v>
      </c>
      <c r="G962" s="5" t="str" cm="1">
        <f t="array" ref="G962">_xlfn.IFS(Derived_Metrics[[#This Row],[Customer Revenue Percentile]]&gt;=0.8,"High Value",Derived_Metrics[[#This Row],[Customer Revenue Percentile]]&gt;=0.4,"Medium Value",TRUE,"Low Value")</f>
        <v>Medium Value</v>
      </c>
      <c r="H962" s="12">
        <f>_xlfn.RANK.EQ(Derived_Metrics[[#This Row],[Customer Revenue]],Derived_Metrics[Customer Revenue],0)</f>
        <v>1268</v>
      </c>
      <c r="I962" s="15">
        <f>Derived_Metrics[[#This Row],[Customer Revenue]]/SUM(Derived_Metrics[Customer Revenue])</f>
        <v>2.020122064990115E-4</v>
      </c>
      <c r="J962" t="s">
        <v>329</v>
      </c>
      <c r="K962" s="5">
        <f>SUMIFS(Derived_Metrics[Revenue],Derived_Metrics[Product ID],Derived_Metrics[[#This Row],[Product ID]])</f>
        <v>78629.976500000004</v>
      </c>
      <c r="L962" s="5">
        <f>SUMIFS(Derived_Metrics[Profit],Derived_Metrics[Product ID],Derived_Metrics[[#This Row],[Product ID]])</f>
        <v>-327.23309999999998</v>
      </c>
      <c r="M962" s="5" t="str">
        <f>IF(AND(Derived_Metrics[[#This Row],[Product Revenue]]&gt;AVERAGE(Derived_Metrics[Product Revenue]),Derived_Metrics[[#This Row],[Product Profit]]&lt;0),"high sales Low Profit","Normal")</f>
        <v>high sales Low Profit</v>
      </c>
      <c r="N962">
        <v>902.71199999999999</v>
      </c>
      <c r="O962">
        <v>3</v>
      </c>
      <c r="P962">
        <v>0.2</v>
      </c>
      <c r="Q962">
        <v>33.851700000000001</v>
      </c>
      <c r="R962">
        <f>Derived_Metrics[[#This Row],[Selling Price]]*Derived_Metrics[[#This Row],[Quantity]]</f>
        <v>2708.136</v>
      </c>
      <c r="S962" s="2">
        <f>IF(Derived_Metrics[[#This Row],[Revenue]]=0,0,Derived_Metrics[[#This Row],[Profit]]/Derived_Metrics[[#This Row],[Revenue]])</f>
        <v>1.2500000000000001E-2</v>
      </c>
      <c r="T962" t="str">
        <f>IF(Derived_Metrics[[#This Row],[Profit]]&lt;0, "Loss","Profit")</f>
        <v>Profit</v>
      </c>
      <c r="U962" s="5">
        <f>Derived_Metrics[[#This Row],[Selling Price]]*Derived_Metrics[[#This Row],[Quantity]]*Derived_Metrics[[#This Row],[Discount]]</f>
        <v>541.62720000000002</v>
      </c>
      <c r="V962" t="str">
        <f>IF(Derived_Metrics[[#This Row],[Discount]]&gt;0,"Discount Applied","No Discount")</f>
        <v>Discount Applied</v>
      </c>
      <c r="W962" t="str">
        <f>IF(Derived_Metrics[[#This Row],[Discount]]&gt;0.3,"High Discount","Low Discount")</f>
        <v>Low Discount</v>
      </c>
      <c r="X962" s="13">
        <f>SUMIFS(Derived_Metrics[Customer_Revenue_Share],Derived_Metrics[Customee_ Revenue _Rank],"&lt;="&amp;Derived_Metrics[[#This Row],[Customee_ Revenue _Rank]])</f>
        <v>0.92474280021697375</v>
      </c>
      <c r="Y962" t="str">
        <f>IF(Derived_Metrics[[#This Row],[Cumulative_Revenue_%]]&lt;=0.8,"Top 80% Revenue","Remaining 20% Revenue")</f>
        <v>Remaining 20% Revenue</v>
      </c>
    </row>
    <row r="963" spans="1:25" x14ac:dyDescent="0.25">
      <c r="A963" t="s">
        <v>3428</v>
      </c>
      <c r="B963" s="1">
        <v>42201</v>
      </c>
      <c r="C963" t="s">
        <v>3429</v>
      </c>
      <c r="D963" s="4">
        <f>SUMIFS(Derived_Metrics[Revenue],Derived_Metrics[Customer ID],Derived_Metrics[[#This Row],[Customer ID]])</f>
        <v>432.11199999999997</v>
      </c>
      <c r="E963" s="4">
        <f>SUMIFS(Derived_Metrics[Profit],Derived_Metrics[Customer ID],Derived_Metrics[[#This Row],[Customer ID]])</f>
        <v>59.933599999999998</v>
      </c>
      <c r="F963" s="5">
        <f>_xlfn.PERCENTRANK.INC(Derived_Metrics[Customer Revenue],Derived_Metrics[[#This Row],[Customer Revenue]])</f>
        <v>0.08</v>
      </c>
      <c r="G963" s="5" t="str" cm="1">
        <f t="array" ref="G963">_xlfn.IFS(Derived_Metrics[[#This Row],[Customer Revenue Percentile]]&gt;=0.8,"High Value",Derived_Metrics[[#This Row],[Customer Revenue Percentile]]&gt;=0.4,"Medium Value",TRUE,"Low Value")</f>
        <v>Low Value</v>
      </c>
      <c r="H963" s="12">
        <f>_xlfn.RANK.EQ(Derived_Metrics[[#This Row],[Customer Revenue]],Derived_Metrics[Customer Revenue],0)</f>
        <v>1947</v>
      </c>
      <c r="I963" s="15">
        <f>Derived_Metrics[[#This Row],[Customer Revenue]]/SUM(Derived_Metrics[Customer Revenue])</f>
        <v>2.7736438887332215E-5</v>
      </c>
      <c r="J963" t="s">
        <v>741</v>
      </c>
      <c r="K963" s="5">
        <f>SUMIFS(Derived_Metrics[Revenue],Derived_Metrics[Product ID],Derived_Metrics[[#This Row],[Product ID]])</f>
        <v>16970.152000000002</v>
      </c>
      <c r="L963" s="5">
        <f>SUMIFS(Derived_Metrics[Profit],Derived_Metrics[Product ID],Derived_Metrics[[#This Row],[Product ID]])</f>
        <v>493.70460000000003</v>
      </c>
      <c r="M963" s="5" t="str">
        <f>IF(AND(Derived_Metrics[[#This Row],[Product Revenue]]&gt;AVERAGE(Derived_Metrics[Product Revenue]),Derived_Metrics[[#This Row],[Product Profit]]&lt;0),"high sales Low Profit","Normal")</f>
        <v>Normal</v>
      </c>
      <c r="N963">
        <v>150.97999999999999</v>
      </c>
      <c r="O963">
        <v>1</v>
      </c>
      <c r="P963">
        <v>0</v>
      </c>
      <c r="Q963">
        <v>43.784199999999998</v>
      </c>
      <c r="R963">
        <f>Derived_Metrics[[#This Row],[Selling Price]]*Derived_Metrics[[#This Row],[Quantity]]</f>
        <v>150.97999999999999</v>
      </c>
      <c r="S963" s="2">
        <f>IF(Derived_Metrics[[#This Row],[Revenue]]=0,0,Derived_Metrics[[#This Row],[Profit]]/Derived_Metrics[[#This Row],[Revenue]])</f>
        <v>0.29000000000000004</v>
      </c>
      <c r="T963" t="str">
        <f>IF(Derived_Metrics[[#This Row],[Profit]]&lt;0, "Loss","Profit")</f>
        <v>Profit</v>
      </c>
      <c r="U963" s="5">
        <f>Derived_Metrics[[#This Row],[Selling Price]]*Derived_Metrics[[#This Row],[Quantity]]*Derived_Metrics[[#This Row],[Discount]]</f>
        <v>0</v>
      </c>
      <c r="V963" t="str">
        <f>IF(Derived_Metrics[[#This Row],[Discount]]&gt;0,"Discount Applied","No Discount")</f>
        <v>No Discount</v>
      </c>
      <c r="W963" t="str">
        <f>IF(Derived_Metrics[[#This Row],[Discount]]&gt;0.3,"High Discount","Low Discount")</f>
        <v>Low Discount</v>
      </c>
      <c r="X963" s="13">
        <f>SUMIFS(Derived_Metrics[Customer_Revenue_Share],Derived_Metrics[Customee_ Revenue _Rank],"&lt;="&amp;Derived_Metrics[[#This Row],[Customee_ Revenue _Rank]])</f>
        <v>0.99767430680120395</v>
      </c>
      <c r="Y963" t="str">
        <f>IF(Derived_Metrics[[#This Row],[Cumulative_Revenue_%]]&lt;=0.8,"Top 80% Revenue","Remaining 20% Revenue")</f>
        <v>Remaining 20% Revenue</v>
      </c>
    </row>
    <row r="964" spans="1:25" x14ac:dyDescent="0.25">
      <c r="A964" t="s">
        <v>3431</v>
      </c>
      <c r="B964" s="1">
        <v>42989</v>
      </c>
      <c r="C964" t="s">
        <v>143</v>
      </c>
      <c r="D964" s="4">
        <f>SUMIFS(Derived_Metrics[Revenue],Derived_Metrics[Customer ID],Derived_Metrics[[#This Row],[Customer ID]])</f>
        <v>23419.544999999998</v>
      </c>
      <c r="E964" s="4">
        <f>SUMIFS(Derived_Metrics[Profit],Derived_Metrics[Customer ID],Derived_Metrics[[#This Row],[Customer ID]])</f>
        <v>-332.45859999999999</v>
      </c>
      <c r="F964" s="5">
        <f>_xlfn.PERCENTRANK.INC(Derived_Metrics[Customer Revenue],Derived_Metrics[[#This Row],[Customer Revenue]])</f>
        <v>0.93400000000000005</v>
      </c>
      <c r="G964" s="5" t="str" cm="1">
        <f t="array" ref="G964">_xlfn.IFS(Derived_Metrics[[#This Row],[Customer Revenue Percentile]]&gt;=0.8,"High Value",Derived_Metrics[[#This Row],[Customer Revenue Percentile]]&gt;=0.4,"Medium Value",TRUE,"Low Value")</f>
        <v>High Value</v>
      </c>
      <c r="H964" s="12">
        <f>_xlfn.RANK.EQ(Derived_Metrics[[#This Row],[Customer Revenue]],Derived_Metrics[Customer Revenue],0)</f>
        <v>131</v>
      </c>
      <c r="I964" s="15">
        <f>Derived_Metrics[[#This Row],[Customer Revenue]]/SUM(Derived_Metrics[Customer Revenue])</f>
        <v>1.5032555880457538E-3</v>
      </c>
      <c r="J964" t="s">
        <v>460</v>
      </c>
      <c r="K964" s="5">
        <f>SUMIFS(Derived_Metrics[Revenue],Derived_Metrics[Product ID],Derived_Metrics[[#This Row],[Product ID]])</f>
        <v>1850.6379999999999</v>
      </c>
      <c r="L964" s="5">
        <f>SUMIFS(Derived_Metrics[Profit],Derived_Metrics[Product ID],Derived_Metrics[[#This Row],[Product ID]])</f>
        <v>88.350000000000009</v>
      </c>
      <c r="M964" s="5" t="str">
        <f>IF(AND(Derived_Metrics[[#This Row],[Product Revenue]]&gt;AVERAGE(Derived_Metrics[Product Revenue]),Derived_Metrics[[#This Row],[Product Profit]]&lt;0),"high sales Low Profit","Normal")</f>
        <v>Normal</v>
      </c>
      <c r="N964">
        <v>47.12</v>
      </c>
      <c r="O964">
        <v>8</v>
      </c>
      <c r="P964">
        <v>0</v>
      </c>
      <c r="Q964">
        <v>20.732800000000001</v>
      </c>
      <c r="R964">
        <f>Derived_Metrics[[#This Row],[Selling Price]]*Derived_Metrics[[#This Row],[Quantity]]</f>
        <v>376.96</v>
      </c>
      <c r="S964" s="2">
        <f>IF(Derived_Metrics[[#This Row],[Revenue]]=0,0,Derived_Metrics[[#This Row],[Profit]]/Derived_Metrics[[#This Row],[Revenue]])</f>
        <v>5.5000000000000007E-2</v>
      </c>
      <c r="T964" t="str">
        <f>IF(Derived_Metrics[[#This Row],[Profit]]&lt;0, "Loss","Profit")</f>
        <v>Profit</v>
      </c>
      <c r="U964" s="5">
        <f>Derived_Metrics[[#This Row],[Selling Price]]*Derived_Metrics[[#This Row],[Quantity]]*Derived_Metrics[[#This Row],[Discount]]</f>
        <v>0</v>
      </c>
      <c r="V964" t="str">
        <f>IF(Derived_Metrics[[#This Row],[Discount]]&gt;0,"Discount Applied","No Discount")</f>
        <v>No Discount</v>
      </c>
      <c r="W964" t="str">
        <f>IF(Derived_Metrics[[#This Row],[Discount]]&gt;0.3,"High Discount","Low Discount")</f>
        <v>Low Discount</v>
      </c>
      <c r="X964" s="13">
        <f>SUMIFS(Derived_Metrics[Customer_Revenue_Share],Derived_Metrics[Customee_ Revenue _Rank],"&lt;="&amp;Derived_Metrics[[#This Row],[Customee_ Revenue _Rank]])</f>
        <v>0.29652821254693662</v>
      </c>
      <c r="Y964" t="str">
        <f>IF(Derived_Metrics[[#This Row],[Cumulative_Revenue_%]]&lt;=0.8,"Top 80% Revenue","Remaining 20% Revenue")</f>
        <v>Top 80% Revenue</v>
      </c>
    </row>
    <row r="965" spans="1:25" x14ac:dyDescent="0.25">
      <c r="A965" t="s">
        <v>3432</v>
      </c>
      <c r="B965" s="1">
        <v>42268</v>
      </c>
      <c r="C965" t="s">
        <v>2833</v>
      </c>
      <c r="D965" s="4">
        <f>SUMIFS(Derived_Metrics[Revenue],Derived_Metrics[Customer ID],Derived_Metrics[[#This Row],[Customer ID]])</f>
        <v>2433.2800000000002</v>
      </c>
      <c r="E965" s="4">
        <f>SUMIFS(Derived_Metrics[Profit],Derived_Metrics[Customer ID],Derived_Metrics[[#This Row],[Customer ID]])</f>
        <v>231.2114</v>
      </c>
      <c r="F965" s="5">
        <f>_xlfn.PERCENTRANK.INC(Derived_Metrics[Customer Revenue],Derived_Metrics[[#This Row],[Customer Revenue]])</f>
        <v>0.33900000000000002</v>
      </c>
      <c r="G965" s="5" t="str" cm="1">
        <f t="array" ref="G965">_xlfn.IFS(Derived_Metrics[[#This Row],[Customer Revenue Percentile]]&gt;=0.8,"High Value",Derived_Metrics[[#This Row],[Customer Revenue Percentile]]&gt;=0.4,"Medium Value",TRUE,"Low Value")</f>
        <v>Low Value</v>
      </c>
      <c r="H965" s="12">
        <f>_xlfn.RANK.EQ(Derived_Metrics[[#This Row],[Customer Revenue]],Derived_Metrics[Customer Revenue],0)</f>
        <v>1398</v>
      </c>
      <c r="I965" s="15">
        <f>Derived_Metrics[[#This Row],[Customer Revenue]]/SUM(Derived_Metrics[Customer Revenue])</f>
        <v>1.5618756714872012E-4</v>
      </c>
      <c r="J965" t="s">
        <v>458</v>
      </c>
      <c r="K965" s="5">
        <f>SUMIFS(Derived_Metrics[Revenue],Derived_Metrics[Product ID],Derived_Metrics[[#This Row],[Product ID]])</f>
        <v>27110.804</v>
      </c>
      <c r="L965" s="5">
        <f>SUMIFS(Derived_Metrics[Profit],Derived_Metrics[Product ID],Derived_Metrics[[#This Row],[Product ID]])</f>
        <v>785.45320000000004</v>
      </c>
      <c r="M965" s="5" t="str">
        <f>IF(AND(Derived_Metrics[[#This Row],[Product Revenue]]&gt;AVERAGE(Derived_Metrics[Product Revenue]),Derived_Metrics[[#This Row],[Product Profit]]&lt;0),"high sales Low Profit","Normal")</f>
        <v>Normal</v>
      </c>
      <c r="N965">
        <v>542.94000000000005</v>
      </c>
      <c r="O965">
        <v>3</v>
      </c>
      <c r="P965">
        <v>0</v>
      </c>
      <c r="Q965">
        <v>141.1644</v>
      </c>
      <c r="R965">
        <f>Derived_Metrics[[#This Row],[Selling Price]]*Derived_Metrics[[#This Row],[Quantity]]</f>
        <v>1628.8200000000002</v>
      </c>
      <c r="S965" s="2">
        <f>IF(Derived_Metrics[[#This Row],[Revenue]]=0,0,Derived_Metrics[[#This Row],[Profit]]/Derived_Metrics[[#This Row],[Revenue]])</f>
        <v>8.6666666666666656E-2</v>
      </c>
      <c r="T965" t="str">
        <f>IF(Derived_Metrics[[#This Row],[Profit]]&lt;0, "Loss","Profit")</f>
        <v>Profit</v>
      </c>
      <c r="U965" s="5">
        <f>Derived_Metrics[[#This Row],[Selling Price]]*Derived_Metrics[[#This Row],[Quantity]]*Derived_Metrics[[#This Row],[Discount]]</f>
        <v>0</v>
      </c>
      <c r="V965" t="str">
        <f>IF(Derived_Metrics[[#This Row],[Discount]]&gt;0,"Discount Applied","No Discount")</f>
        <v>No Discount</v>
      </c>
      <c r="W965" t="str">
        <f>IF(Derived_Metrics[[#This Row],[Discount]]&gt;0.3,"High Discount","Low Discount")</f>
        <v>Low Discount</v>
      </c>
      <c r="X965" s="13">
        <f>SUMIFS(Derived_Metrics[Customer_Revenue_Share],Derived_Metrics[Customee_ Revenue _Rank],"&lt;="&amp;Derived_Metrics[[#This Row],[Customee_ Revenue _Rank]])</f>
        <v>0.94821487318425912</v>
      </c>
      <c r="Y965" t="str">
        <f>IF(Derived_Metrics[[#This Row],[Cumulative_Revenue_%]]&lt;=0.8,"Top 80% Revenue","Remaining 20% Revenue")</f>
        <v>Remaining 20% Revenue</v>
      </c>
    </row>
    <row r="966" spans="1:25" x14ac:dyDescent="0.25">
      <c r="A966" t="s">
        <v>3434</v>
      </c>
      <c r="B966" s="1">
        <v>42987</v>
      </c>
      <c r="C966" t="s">
        <v>40</v>
      </c>
      <c r="D966" s="4">
        <f>SUMIFS(Derived_Metrics[Revenue],Derived_Metrics[Customer ID],Derived_Metrics[[#This Row],[Customer ID]])</f>
        <v>7780.1055000000006</v>
      </c>
      <c r="E966" s="4">
        <f>SUMIFS(Derived_Metrics[Profit],Derived_Metrics[Customer ID],Derived_Metrics[[#This Row],[Customer ID]])</f>
        <v>-246.46120000000002</v>
      </c>
      <c r="F966" s="5">
        <f>_xlfn.PERCENTRANK.INC(Derived_Metrics[Customer Revenue],Derived_Metrics[[#This Row],[Customer Revenue]])</f>
        <v>0.68200000000000005</v>
      </c>
      <c r="G966" s="5" t="str" cm="1">
        <f t="array" ref="G966">_xlfn.IFS(Derived_Metrics[[#This Row],[Customer Revenue Percentile]]&gt;=0.8,"High Value",Derived_Metrics[[#This Row],[Customer Revenue Percentile]]&gt;=0.4,"Medium Value",TRUE,"Low Value")</f>
        <v>Medium Value</v>
      </c>
      <c r="H966" s="12">
        <f>_xlfn.RANK.EQ(Derived_Metrics[[#This Row],[Customer Revenue]],Derived_Metrics[Customer Revenue],0)</f>
        <v>668</v>
      </c>
      <c r="I966" s="15">
        <f>Derived_Metrics[[#This Row],[Customer Revenue]]/SUM(Derived_Metrics[Customer Revenue])</f>
        <v>4.9939002096157314E-4</v>
      </c>
      <c r="J966" t="s">
        <v>460</v>
      </c>
      <c r="K966" s="5">
        <f>SUMIFS(Derived_Metrics[Revenue],Derived_Metrics[Product ID],Derived_Metrics[[#This Row],[Product ID]])</f>
        <v>1850.6379999999999</v>
      </c>
      <c r="L966" s="5">
        <f>SUMIFS(Derived_Metrics[Profit],Derived_Metrics[Product ID],Derived_Metrics[[#This Row],[Product ID]])</f>
        <v>88.350000000000009</v>
      </c>
      <c r="M966" s="5" t="str">
        <f>IF(AND(Derived_Metrics[[#This Row],[Product Revenue]]&gt;AVERAGE(Derived_Metrics[Product Revenue]),Derived_Metrics[[#This Row],[Product Profit]]&lt;0),"high sales Low Profit","Normal")</f>
        <v>Normal</v>
      </c>
      <c r="N966">
        <v>14.135999999999999</v>
      </c>
      <c r="O966">
        <v>3</v>
      </c>
      <c r="P966">
        <v>0.2</v>
      </c>
      <c r="Q966">
        <v>4.2408000000000001</v>
      </c>
      <c r="R966">
        <f>Derived_Metrics[[#This Row],[Selling Price]]*Derived_Metrics[[#This Row],[Quantity]]</f>
        <v>42.408000000000001</v>
      </c>
      <c r="S966" s="2">
        <f>IF(Derived_Metrics[[#This Row],[Revenue]]=0,0,Derived_Metrics[[#This Row],[Profit]]/Derived_Metrics[[#This Row],[Revenue]])</f>
        <v>0.1</v>
      </c>
      <c r="T966" t="str">
        <f>IF(Derived_Metrics[[#This Row],[Profit]]&lt;0, "Loss","Profit")</f>
        <v>Profit</v>
      </c>
      <c r="U966" s="5">
        <f>Derived_Metrics[[#This Row],[Selling Price]]*Derived_Metrics[[#This Row],[Quantity]]*Derived_Metrics[[#This Row],[Discount]]</f>
        <v>8.4816000000000003</v>
      </c>
      <c r="V966" t="str">
        <f>IF(Derived_Metrics[[#This Row],[Discount]]&gt;0,"Discount Applied","No Discount")</f>
        <v>Discount Applied</v>
      </c>
      <c r="W966" t="str">
        <f>IF(Derived_Metrics[[#This Row],[Discount]]&gt;0.3,"High Discount","Low Discount")</f>
        <v>Low Discount</v>
      </c>
      <c r="X966" s="13">
        <f>SUMIFS(Derived_Metrics[Customer_Revenue_Share],Derived_Metrics[Customee_ Revenue _Rank],"&lt;="&amp;Derived_Metrics[[#This Row],[Customee_ Revenue _Rank]])</f>
        <v>0.7301608396900422</v>
      </c>
      <c r="Y966" t="str">
        <f>IF(Derived_Metrics[[#This Row],[Cumulative_Revenue_%]]&lt;=0.8,"Top 80% Revenue","Remaining 20% Revenue")</f>
        <v>Top 80% Revenue</v>
      </c>
    </row>
    <row r="967" spans="1:25" x14ac:dyDescent="0.25">
      <c r="A967" t="s">
        <v>3436</v>
      </c>
      <c r="B967" s="1">
        <v>42292</v>
      </c>
      <c r="C967" t="s">
        <v>1001</v>
      </c>
      <c r="D967" s="4">
        <f>SUMIFS(Derived_Metrics[Revenue],Derived_Metrics[Customer ID],Derived_Metrics[[#This Row],[Customer ID]])</f>
        <v>1700.9059999999999</v>
      </c>
      <c r="E967" s="4">
        <f>SUMIFS(Derived_Metrics[Profit],Derived_Metrics[Customer ID],Derived_Metrics[[#This Row],[Customer ID]])</f>
        <v>71.122100000000003</v>
      </c>
      <c r="F967" s="5">
        <f>_xlfn.PERCENTRANK.INC(Derived_Metrics[Customer Revenue],Derived_Metrics[[#This Row],[Customer Revenue]])</f>
        <v>0.24299999999999999</v>
      </c>
      <c r="G967" s="5" t="str" cm="1">
        <f t="array" ref="G967">_xlfn.IFS(Derived_Metrics[[#This Row],[Customer Revenue Percentile]]&gt;=0.8,"High Value",Derived_Metrics[[#This Row],[Customer Revenue Percentile]]&gt;=0.4,"Medium Value",TRUE,"Low Value")</f>
        <v>Low Value</v>
      </c>
      <c r="H967" s="12">
        <f>_xlfn.RANK.EQ(Derived_Metrics[[#This Row],[Customer Revenue]],Derived_Metrics[Customer Revenue],0)</f>
        <v>1600</v>
      </c>
      <c r="I967" s="15">
        <f>Derived_Metrics[[#This Row],[Customer Revenue]]/SUM(Derived_Metrics[Customer Revenue])</f>
        <v>1.0917788749698386E-4</v>
      </c>
      <c r="J967" t="s">
        <v>3437</v>
      </c>
      <c r="K967" s="5">
        <f>SUMIFS(Derived_Metrics[Revenue],Derived_Metrics[Product ID],Derived_Metrics[[#This Row],[Product ID]])</f>
        <v>745.59</v>
      </c>
      <c r="L967" s="5">
        <f>SUMIFS(Derived_Metrics[Profit],Derived_Metrics[Product ID],Derived_Metrics[[#This Row],[Product ID]])</f>
        <v>52.448399999999999</v>
      </c>
      <c r="M967" s="5" t="str">
        <f>IF(AND(Derived_Metrics[[#This Row],[Product Revenue]]&gt;AVERAGE(Derived_Metrics[Product Revenue]),Derived_Metrics[[#This Row],[Product Profit]]&lt;0),"high sales Low Profit","Normal")</f>
        <v>Normal</v>
      </c>
      <c r="N967">
        <v>17.14</v>
      </c>
      <c r="O967">
        <v>2</v>
      </c>
      <c r="P967">
        <v>0</v>
      </c>
      <c r="Q967">
        <v>6.1703999999999999</v>
      </c>
      <c r="R967">
        <f>Derived_Metrics[[#This Row],[Selling Price]]*Derived_Metrics[[#This Row],[Quantity]]</f>
        <v>34.28</v>
      </c>
      <c r="S967" s="2">
        <f>IF(Derived_Metrics[[#This Row],[Revenue]]=0,0,Derived_Metrics[[#This Row],[Profit]]/Derived_Metrics[[#This Row],[Revenue]])</f>
        <v>0.18</v>
      </c>
      <c r="T967" t="str">
        <f>IF(Derived_Metrics[[#This Row],[Profit]]&lt;0, "Loss","Profit")</f>
        <v>Profit</v>
      </c>
      <c r="U967" s="5">
        <f>Derived_Metrics[[#This Row],[Selling Price]]*Derived_Metrics[[#This Row],[Quantity]]*Derived_Metrics[[#This Row],[Discount]]</f>
        <v>0</v>
      </c>
      <c r="V967" t="str">
        <f>IF(Derived_Metrics[[#This Row],[Discount]]&gt;0,"Discount Applied","No Discount")</f>
        <v>No Discount</v>
      </c>
      <c r="W967" t="str">
        <f>IF(Derived_Metrics[[#This Row],[Discount]]&gt;0.3,"High Discount","Low Discount")</f>
        <v>Low Discount</v>
      </c>
      <c r="X967" s="13">
        <f>SUMIFS(Derived_Metrics[Customer_Revenue_Share],Derived_Metrics[Customee_ Revenue _Rank],"&lt;="&amp;Derived_Metrics[[#This Row],[Customee_ Revenue _Rank]])</f>
        <v>0.97520409005098152</v>
      </c>
      <c r="Y967" t="str">
        <f>IF(Derived_Metrics[[#This Row],[Cumulative_Revenue_%]]&lt;=0.8,"Top 80% Revenue","Remaining 20% Revenue")</f>
        <v>Remaining 20% Revenue</v>
      </c>
    </row>
    <row r="968" spans="1:25" x14ac:dyDescent="0.25">
      <c r="A968" t="s">
        <v>3439</v>
      </c>
      <c r="B968" s="1">
        <v>42802</v>
      </c>
      <c r="C968" t="s">
        <v>713</v>
      </c>
      <c r="D968" s="4">
        <f>SUMIFS(Derived_Metrics[Revenue],Derived_Metrics[Customer ID],Derived_Metrics[[#This Row],[Customer ID]])</f>
        <v>978.53</v>
      </c>
      <c r="E968" s="4">
        <f>SUMIFS(Derived_Metrics[Profit],Derived_Metrics[Customer ID],Derived_Metrics[[#This Row],[Customer ID]])</f>
        <v>57.478400000000001</v>
      </c>
      <c r="F968" s="5">
        <f>_xlfn.PERCENTRANK.INC(Derived_Metrics[Customer Revenue],Derived_Metrics[[#This Row],[Customer Revenue]])</f>
        <v>0.16300000000000001</v>
      </c>
      <c r="G968" s="5" t="str" cm="1">
        <f t="array" ref="G968">_xlfn.IFS(Derived_Metrics[[#This Row],[Customer Revenue Percentile]]&gt;=0.8,"High Value",Derived_Metrics[[#This Row],[Customer Revenue Percentile]]&gt;=0.4,"Medium Value",TRUE,"Low Value")</f>
        <v>Low Value</v>
      </c>
      <c r="H968" s="12">
        <f>_xlfn.RANK.EQ(Derived_Metrics[[#This Row],[Customer Revenue]],Derived_Metrics[Customer Revenue],0)</f>
        <v>1770</v>
      </c>
      <c r="I968" s="15">
        <f>Derived_Metrics[[#This Row],[Customer Revenue]]/SUM(Derived_Metrics[Customer Revenue])</f>
        <v>6.2809960252020763E-5</v>
      </c>
      <c r="J968" t="s">
        <v>668</v>
      </c>
      <c r="K968" s="5">
        <f>SUMIFS(Derived_Metrics[Revenue],Derived_Metrics[Product ID],Derived_Metrics[[#This Row],[Product ID]])</f>
        <v>4784.8560000000007</v>
      </c>
      <c r="L968" s="5">
        <f>SUMIFS(Derived_Metrics[Profit],Derived_Metrics[Product ID],Derived_Metrics[[#This Row],[Product ID]])</f>
        <v>-125.1996</v>
      </c>
      <c r="M968" s="5" t="str">
        <f>IF(AND(Derived_Metrics[[#This Row],[Product Revenue]]&gt;AVERAGE(Derived_Metrics[Product Revenue]),Derived_Metrics[[#This Row],[Product Profit]]&lt;0),"high sales Low Profit","Normal")</f>
        <v>Normal</v>
      </c>
      <c r="N968">
        <v>123.96</v>
      </c>
      <c r="O968">
        <v>3</v>
      </c>
      <c r="P968">
        <v>0</v>
      </c>
      <c r="Q968">
        <v>11.1564</v>
      </c>
      <c r="R968">
        <f>Derived_Metrics[[#This Row],[Selling Price]]*Derived_Metrics[[#This Row],[Quantity]]</f>
        <v>371.88</v>
      </c>
      <c r="S968" s="2">
        <f>IF(Derived_Metrics[[#This Row],[Revenue]]=0,0,Derived_Metrics[[#This Row],[Profit]]/Derived_Metrics[[#This Row],[Revenue]])</f>
        <v>0.03</v>
      </c>
      <c r="T968" t="str">
        <f>IF(Derived_Metrics[[#This Row],[Profit]]&lt;0, "Loss","Profit")</f>
        <v>Profit</v>
      </c>
      <c r="U968" s="5">
        <f>Derived_Metrics[[#This Row],[Selling Price]]*Derived_Metrics[[#This Row],[Quantity]]*Derived_Metrics[[#This Row],[Discount]]</f>
        <v>0</v>
      </c>
      <c r="V968" t="str">
        <f>IF(Derived_Metrics[[#This Row],[Discount]]&gt;0,"Discount Applied","No Discount")</f>
        <v>No Discount</v>
      </c>
      <c r="W968" t="str">
        <f>IF(Derived_Metrics[[#This Row],[Discount]]&gt;0.3,"High Discount","Low Discount")</f>
        <v>Low Discount</v>
      </c>
      <c r="X968" s="13">
        <f>SUMIFS(Derived_Metrics[Customer_Revenue_Share],Derived_Metrics[Customee_ Revenue _Rank],"&lt;="&amp;Derived_Metrics[[#This Row],[Customee_ Revenue _Rank]])</f>
        <v>0.98959979995866931</v>
      </c>
      <c r="Y968" t="str">
        <f>IF(Derived_Metrics[[#This Row],[Cumulative_Revenue_%]]&lt;=0.8,"Top 80% Revenue","Remaining 20% Revenue")</f>
        <v>Remaining 20% Revenue</v>
      </c>
    </row>
    <row r="969" spans="1:25" x14ac:dyDescent="0.25">
      <c r="A969" t="s">
        <v>3440</v>
      </c>
      <c r="B969" s="1">
        <v>42237</v>
      </c>
      <c r="C969" t="s">
        <v>309</v>
      </c>
      <c r="D969" s="4">
        <f>SUMIFS(Derived_Metrics[Revenue],Derived_Metrics[Customer ID],Derived_Metrics[[#This Row],[Customer ID]])</f>
        <v>9818.6855999999989</v>
      </c>
      <c r="E969" s="4">
        <f>SUMIFS(Derived_Metrics[Profit],Derived_Metrics[Customer ID],Derived_Metrics[[#This Row],[Customer ID]])</f>
        <v>121.07539999999999</v>
      </c>
      <c r="F969" s="5">
        <f>_xlfn.PERCENTRANK.INC(Derived_Metrics[Customer Revenue],Derived_Metrics[[#This Row],[Customer Revenue]])</f>
        <v>0.73699999999999999</v>
      </c>
      <c r="G969" s="5" t="str" cm="1">
        <f t="array" ref="G969">_xlfn.IFS(Derived_Metrics[[#This Row],[Customer Revenue Percentile]]&gt;=0.8,"High Value",Derived_Metrics[[#This Row],[Customer Revenue Percentile]]&gt;=0.4,"Medium Value",TRUE,"Low Value")</f>
        <v>Medium Value</v>
      </c>
      <c r="H969" s="12">
        <f>_xlfn.RANK.EQ(Derived_Metrics[[#This Row],[Customer Revenue]],Derived_Metrics[Customer Revenue],0)</f>
        <v>552</v>
      </c>
      <c r="I969" s="15">
        <f>Derived_Metrics[[#This Row],[Customer Revenue]]/SUM(Derived_Metrics[Customer Revenue])</f>
        <v>6.3024256002686542E-4</v>
      </c>
      <c r="J969" t="s">
        <v>3442</v>
      </c>
      <c r="K969" s="5">
        <f>SUMIFS(Derived_Metrics[Revenue],Derived_Metrics[Product ID],Derived_Metrics[[#This Row],[Product ID]])</f>
        <v>11337.028</v>
      </c>
      <c r="L969" s="5">
        <f>SUMIFS(Derived_Metrics[Profit],Derived_Metrics[Product ID],Derived_Metrics[[#This Row],[Product ID]])</f>
        <v>-103.482</v>
      </c>
      <c r="M969" s="5" t="str">
        <f>IF(AND(Derived_Metrics[[#This Row],[Product Revenue]]&gt;AVERAGE(Derived_Metrics[Product Revenue]),Derived_Metrics[[#This Row],[Product Profit]]&lt;0),"high sales Low Profit","Normal")</f>
        <v>Normal</v>
      </c>
      <c r="N969">
        <v>586.39800000000002</v>
      </c>
      <c r="O969">
        <v>6</v>
      </c>
      <c r="P969">
        <v>0.15</v>
      </c>
      <c r="Q969">
        <v>34.494</v>
      </c>
      <c r="R969">
        <f>Derived_Metrics[[#This Row],[Selling Price]]*Derived_Metrics[[#This Row],[Quantity]]</f>
        <v>3518.3879999999999</v>
      </c>
      <c r="S969" s="2">
        <f>IF(Derived_Metrics[[#This Row],[Revenue]]=0,0,Derived_Metrics[[#This Row],[Profit]]/Derived_Metrics[[#This Row],[Revenue]])</f>
        <v>9.8039215686274508E-3</v>
      </c>
      <c r="T969" t="str">
        <f>IF(Derived_Metrics[[#This Row],[Profit]]&lt;0, "Loss","Profit")</f>
        <v>Profit</v>
      </c>
      <c r="U969" s="5">
        <f>Derived_Metrics[[#This Row],[Selling Price]]*Derived_Metrics[[#This Row],[Quantity]]*Derived_Metrics[[#This Row],[Discount]]</f>
        <v>527.75819999999999</v>
      </c>
      <c r="V969" t="str">
        <f>IF(Derived_Metrics[[#This Row],[Discount]]&gt;0,"Discount Applied","No Discount")</f>
        <v>Discount Applied</v>
      </c>
      <c r="W969" t="str">
        <f>IF(Derived_Metrics[[#This Row],[Discount]]&gt;0.3,"High Discount","Low Discount")</f>
        <v>Low Discount</v>
      </c>
      <c r="X969" s="13">
        <f>SUMIFS(Derived_Metrics[Customer_Revenue_Share],Derived_Metrics[Customee_ Revenue _Rank],"&lt;="&amp;Derived_Metrics[[#This Row],[Customee_ Revenue _Rank]])</f>
        <v>0.66436104660334749</v>
      </c>
      <c r="Y969" t="str">
        <f>IF(Derived_Metrics[[#This Row],[Cumulative_Revenue_%]]&lt;=0.8,"Top 80% Revenue","Remaining 20% Revenue")</f>
        <v>Top 80% Revenue</v>
      </c>
    </row>
    <row r="970" spans="1:25" x14ac:dyDescent="0.25">
      <c r="A970" t="s">
        <v>3444</v>
      </c>
      <c r="B970" s="1">
        <v>43030</v>
      </c>
      <c r="C970" t="s">
        <v>3445</v>
      </c>
      <c r="D970" s="4">
        <f>SUMIFS(Derived_Metrics[Revenue],Derived_Metrics[Customer ID],Derived_Metrics[[#This Row],[Customer ID]])</f>
        <v>2973.5079999999998</v>
      </c>
      <c r="E970" s="4">
        <f>SUMIFS(Derived_Metrics[Profit],Derived_Metrics[Customer ID],Derived_Metrics[[#This Row],[Customer ID]])</f>
        <v>-14.747600000000002</v>
      </c>
      <c r="F970" s="5">
        <f>_xlfn.PERCENTRANK.INC(Derived_Metrics[Customer Revenue],Derived_Metrics[[#This Row],[Customer Revenue]])</f>
        <v>0.39100000000000001</v>
      </c>
      <c r="G970" s="5" t="str" cm="1">
        <f t="array" ref="G970">_xlfn.IFS(Derived_Metrics[[#This Row],[Customer Revenue Percentile]]&gt;=0.8,"High Value",Derived_Metrics[[#This Row],[Customer Revenue Percentile]]&gt;=0.4,"Medium Value",TRUE,"Low Value")</f>
        <v>Low Value</v>
      </c>
      <c r="H970" s="12">
        <f>_xlfn.RANK.EQ(Derived_Metrics[[#This Row],[Customer Revenue]],Derived_Metrics[Customer Revenue],0)</f>
        <v>1289</v>
      </c>
      <c r="I970" s="15">
        <f>Derived_Metrics[[#This Row],[Customer Revenue]]/SUM(Derived_Metrics[Customer Revenue])</f>
        <v>1.9086376430877514E-4</v>
      </c>
      <c r="J970" t="s">
        <v>3447</v>
      </c>
      <c r="K970" s="5">
        <f>SUMIFS(Derived_Metrics[Revenue],Derived_Metrics[Product ID],Derived_Metrics[[#This Row],[Product ID]])</f>
        <v>16975.923999999999</v>
      </c>
      <c r="L970" s="5">
        <f>SUMIFS(Derived_Metrics[Profit],Derived_Metrics[Product ID],Derived_Metrics[[#This Row],[Product ID]])</f>
        <v>231.65440000000001</v>
      </c>
      <c r="M970" s="5" t="str">
        <f>IF(AND(Derived_Metrics[[#This Row],[Product Revenue]]&gt;AVERAGE(Derived_Metrics[Product Revenue]),Derived_Metrics[[#This Row],[Product Profit]]&lt;0),"high sales Low Profit","Normal")</f>
        <v>Normal</v>
      </c>
      <c r="N970">
        <v>579.13599999999997</v>
      </c>
      <c r="O970">
        <v>4</v>
      </c>
      <c r="P970">
        <v>0.2</v>
      </c>
      <c r="Q970">
        <v>-28.956800000000001</v>
      </c>
      <c r="R970">
        <f>Derived_Metrics[[#This Row],[Selling Price]]*Derived_Metrics[[#This Row],[Quantity]]</f>
        <v>2316.5439999999999</v>
      </c>
      <c r="S970" s="2">
        <f>IF(Derived_Metrics[[#This Row],[Revenue]]=0,0,Derived_Metrics[[#This Row],[Profit]]/Derived_Metrics[[#This Row],[Revenue]])</f>
        <v>-1.2500000000000001E-2</v>
      </c>
      <c r="T970" t="str">
        <f>IF(Derived_Metrics[[#This Row],[Profit]]&lt;0, "Loss","Profit")</f>
        <v>Loss</v>
      </c>
      <c r="U970" s="5">
        <f>Derived_Metrics[[#This Row],[Selling Price]]*Derived_Metrics[[#This Row],[Quantity]]*Derived_Metrics[[#This Row],[Discount]]</f>
        <v>463.30880000000002</v>
      </c>
      <c r="V970" t="str">
        <f>IF(Derived_Metrics[[#This Row],[Discount]]&gt;0,"Discount Applied","No Discount")</f>
        <v>Discount Applied</v>
      </c>
      <c r="W970" t="str">
        <f>IF(Derived_Metrics[[#This Row],[Discount]]&gt;0.3,"High Discount","Low Discount")</f>
        <v>Low Discount</v>
      </c>
      <c r="X970" s="13">
        <f>SUMIFS(Derived_Metrics[Customer_Revenue_Share],Derived_Metrics[Customee_ Revenue _Rank],"&lt;="&amp;Derived_Metrics[[#This Row],[Customee_ Revenue _Rank]])</f>
        <v>0.9290413403834088</v>
      </c>
      <c r="Y970" t="str">
        <f>IF(Derived_Metrics[[#This Row],[Cumulative_Revenue_%]]&lt;=0.8,"Top 80% Revenue","Remaining 20% Revenue")</f>
        <v>Remaining 20% Revenue</v>
      </c>
    </row>
    <row r="971" spans="1:25" x14ac:dyDescent="0.25">
      <c r="A971" t="s">
        <v>3449</v>
      </c>
      <c r="B971" s="1">
        <v>42712</v>
      </c>
      <c r="C971" t="s">
        <v>2156</v>
      </c>
      <c r="D971" s="4">
        <f>SUMIFS(Derived_Metrics[Revenue],Derived_Metrics[Customer ID],Derived_Metrics[[#This Row],[Customer ID]])</f>
        <v>11912.152</v>
      </c>
      <c r="E971" s="4">
        <f>SUMIFS(Derived_Metrics[Profit],Derived_Metrics[Customer ID],Derived_Metrics[[#This Row],[Customer ID]])</f>
        <v>115.15700000000001</v>
      </c>
      <c r="F971" s="5">
        <f>_xlfn.PERCENTRANK.INC(Derived_Metrics[Customer Revenue],Derived_Metrics[[#This Row],[Customer Revenue]])</f>
        <v>0.81799999999999995</v>
      </c>
      <c r="G971" s="5" t="str" cm="1">
        <f t="array" ref="G971">_xlfn.IFS(Derived_Metrics[[#This Row],[Customer Revenue Percentile]]&gt;=0.8,"High Value",Derived_Metrics[[#This Row],[Customer Revenue Percentile]]&gt;=0.4,"Medium Value",TRUE,"Low Value")</f>
        <v>High Value</v>
      </c>
      <c r="H971" s="12">
        <f>_xlfn.RANK.EQ(Derived_Metrics[[#This Row],[Customer Revenue]],Derived_Metrics[Customer Revenue],0)</f>
        <v>380</v>
      </c>
      <c r="I971" s="15">
        <f>Derived_Metrics[[#This Row],[Customer Revenue]]/SUM(Derived_Metrics[Customer Revenue])</f>
        <v>7.6461814521376929E-4</v>
      </c>
      <c r="J971" t="s">
        <v>564</v>
      </c>
      <c r="K971" s="5">
        <f>SUMIFS(Derived_Metrics[Revenue],Derived_Metrics[Product ID],Derived_Metrics[[#This Row],[Product ID]])</f>
        <v>10584.086000000001</v>
      </c>
      <c r="L971" s="5">
        <f>SUMIFS(Derived_Metrics[Profit],Derived_Metrics[Product ID],Derived_Metrics[[#This Row],[Product ID]])</f>
        <v>-166.00900000000001</v>
      </c>
      <c r="M971" s="5" t="str">
        <f>IF(AND(Derived_Metrics[[#This Row],[Product Revenue]]&gt;AVERAGE(Derived_Metrics[Product Revenue]),Derived_Metrics[[#This Row],[Product Profit]]&lt;0),"high sales Low Profit","Normal")</f>
        <v>Normal</v>
      </c>
      <c r="N971">
        <v>145.76400000000001</v>
      </c>
      <c r="O971">
        <v>2</v>
      </c>
      <c r="P971">
        <v>0.1</v>
      </c>
      <c r="Q971">
        <v>-8.0980000000000008</v>
      </c>
      <c r="R971">
        <f>Derived_Metrics[[#This Row],[Selling Price]]*Derived_Metrics[[#This Row],[Quantity]]</f>
        <v>291.52800000000002</v>
      </c>
      <c r="S971" s="2">
        <f>IF(Derived_Metrics[[#This Row],[Revenue]]=0,0,Derived_Metrics[[#This Row],[Profit]]/Derived_Metrics[[#This Row],[Revenue]])</f>
        <v>-2.777777777777778E-2</v>
      </c>
      <c r="T971" t="str">
        <f>IF(Derived_Metrics[[#This Row],[Profit]]&lt;0, "Loss","Profit")</f>
        <v>Loss</v>
      </c>
      <c r="U971" s="5">
        <f>Derived_Metrics[[#This Row],[Selling Price]]*Derived_Metrics[[#This Row],[Quantity]]*Derived_Metrics[[#This Row],[Discount]]</f>
        <v>29.152800000000003</v>
      </c>
      <c r="V971" t="str">
        <f>IF(Derived_Metrics[[#This Row],[Discount]]&gt;0,"Discount Applied","No Discount")</f>
        <v>Discount Applied</v>
      </c>
      <c r="W971" t="str">
        <f>IF(Derived_Metrics[[#This Row],[Discount]]&gt;0.3,"High Discount","Low Discount")</f>
        <v>Low Discount</v>
      </c>
      <c r="X971" s="13">
        <f>SUMIFS(Derived_Metrics[Customer_Revenue_Share],Derived_Metrics[Customee_ Revenue _Rank],"&lt;="&amp;Derived_Metrics[[#This Row],[Customee_ Revenue _Rank]])</f>
        <v>0.54602590249475658</v>
      </c>
      <c r="Y971" t="str">
        <f>IF(Derived_Metrics[[#This Row],[Cumulative_Revenue_%]]&lt;=0.8,"Top 80% Revenue","Remaining 20% Revenue")</f>
        <v>Top 80% Revenue</v>
      </c>
    </row>
    <row r="972" spans="1:25" x14ac:dyDescent="0.25">
      <c r="A972" t="s">
        <v>3451</v>
      </c>
      <c r="B972" s="1">
        <v>42486</v>
      </c>
      <c r="C972" t="s">
        <v>3452</v>
      </c>
      <c r="D972" s="4">
        <f>SUMIFS(Derived_Metrics[Revenue],Derived_Metrics[Customer ID],Derived_Metrics[[#This Row],[Customer ID]])</f>
        <v>1303.9380000000001</v>
      </c>
      <c r="E972" s="4">
        <f>SUMIFS(Derived_Metrics[Profit],Derived_Metrics[Customer ID],Derived_Metrics[[#This Row],[Customer ID]])</f>
        <v>62.782200000000003</v>
      </c>
      <c r="F972" s="5">
        <f>_xlfn.PERCENTRANK.INC(Derived_Metrics[Customer Revenue],Derived_Metrics[[#This Row],[Customer Revenue]])</f>
        <v>0.20100000000000001</v>
      </c>
      <c r="G972" s="5" t="str" cm="1">
        <f t="array" ref="G972">_xlfn.IFS(Derived_Metrics[[#This Row],[Customer Revenue Percentile]]&gt;=0.8,"High Value",Derived_Metrics[[#This Row],[Customer Revenue Percentile]]&gt;=0.4,"Medium Value",TRUE,"Low Value")</f>
        <v>Low Value</v>
      </c>
      <c r="H972" s="12">
        <f>_xlfn.RANK.EQ(Derived_Metrics[[#This Row],[Customer Revenue]],Derived_Metrics[Customer Revenue],0)</f>
        <v>1693</v>
      </c>
      <c r="I972" s="15">
        <f>Derived_Metrics[[#This Row],[Customer Revenue]]/SUM(Derived_Metrics[Customer Revenue])</f>
        <v>8.369727443317983E-5</v>
      </c>
      <c r="J972" t="s">
        <v>3028</v>
      </c>
      <c r="K972" s="5">
        <f>SUMIFS(Derived_Metrics[Revenue],Derived_Metrics[Product ID],Derived_Metrics[[#This Row],[Product ID]])</f>
        <v>31358.904000000002</v>
      </c>
      <c r="L972" s="5">
        <f>SUMIFS(Derived_Metrics[Profit],Derived_Metrics[Product ID],Derived_Metrics[[#This Row],[Product ID]])</f>
        <v>342.88739999999996</v>
      </c>
      <c r="M972" s="5" t="str">
        <f>IF(AND(Derived_Metrics[[#This Row],[Product Revenue]]&gt;AVERAGE(Derived_Metrics[Product Revenue]),Derived_Metrics[[#This Row],[Product Profit]]&lt;0),"high sales Low Profit","Normal")</f>
        <v>Normal</v>
      </c>
      <c r="N972">
        <v>434.64600000000002</v>
      </c>
      <c r="O972">
        <v>3</v>
      </c>
      <c r="P972">
        <v>0.1</v>
      </c>
      <c r="Q972">
        <v>62.782200000000003</v>
      </c>
      <c r="R972">
        <f>Derived_Metrics[[#This Row],[Selling Price]]*Derived_Metrics[[#This Row],[Quantity]]</f>
        <v>1303.9380000000001</v>
      </c>
      <c r="S972" s="2">
        <f>IF(Derived_Metrics[[#This Row],[Revenue]]=0,0,Derived_Metrics[[#This Row],[Profit]]/Derived_Metrics[[#This Row],[Revenue]])</f>
        <v>4.8148148148148148E-2</v>
      </c>
      <c r="T972" t="str">
        <f>IF(Derived_Metrics[[#This Row],[Profit]]&lt;0, "Loss","Profit")</f>
        <v>Profit</v>
      </c>
      <c r="U972" s="5">
        <f>Derived_Metrics[[#This Row],[Selling Price]]*Derived_Metrics[[#This Row],[Quantity]]*Derived_Metrics[[#This Row],[Discount]]</f>
        <v>130.39380000000003</v>
      </c>
      <c r="V972" t="str">
        <f>IF(Derived_Metrics[[#This Row],[Discount]]&gt;0,"Discount Applied","No Discount")</f>
        <v>Discount Applied</v>
      </c>
      <c r="W972" t="str">
        <f>IF(Derived_Metrics[[#This Row],[Discount]]&gt;0.3,"High Discount","Low Discount")</f>
        <v>Low Discount</v>
      </c>
      <c r="X972" s="13">
        <f>SUMIFS(Derived_Metrics[Customer_Revenue_Share],Derived_Metrics[Customee_ Revenue _Rank],"&lt;="&amp;Derived_Metrics[[#This Row],[Customee_ Revenue _Rank]])</f>
        <v>0.98389043488287908</v>
      </c>
      <c r="Y972" t="str">
        <f>IF(Derived_Metrics[[#This Row],[Cumulative_Revenue_%]]&lt;=0.8,"Top 80% Revenue","Remaining 20% Revenue")</f>
        <v>Remaining 20% Revenue</v>
      </c>
    </row>
    <row r="973" spans="1:25" x14ac:dyDescent="0.25">
      <c r="A973" t="s">
        <v>3454</v>
      </c>
      <c r="B973" s="1">
        <v>42068</v>
      </c>
      <c r="C973" t="s">
        <v>3455</v>
      </c>
      <c r="D973" s="4">
        <f>SUMIFS(Derived_Metrics[Revenue],Derived_Metrics[Customer ID],Derived_Metrics[[#This Row],[Customer ID]])</f>
        <v>11736.168</v>
      </c>
      <c r="E973" s="4">
        <f>SUMIFS(Derived_Metrics[Profit],Derived_Metrics[Customer ID],Derived_Metrics[[#This Row],[Customer ID]])</f>
        <v>109.0818</v>
      </c>
      <c r="F973" s="5">
        <f>_xlfn.PERCENTRANK.INC(Derived_Metrics[Customer Revenue],Derived_Metrics[[#This Row],[Customer Revenue]])</f>
        <v>0.81599999999999995</v>
      </c>
      <c r="G973" s="5" t="str" cm="1">
        <f t="array" ref="G973">_xlfn.IFS(Derived_Metrics[[#This Row],[Customer Revenue Percentile]]&gt;=0.8,"High Value",Derived_Metrics[[#This Row],[Customer Revenue Percentile]]&gt;=0.4,"Medium Value",TRUE,"Low Value")</f>
        <v>High Value</v>
      </c>
      <c r="H973" s="12">
        <f>_xlfn.RANK.EQ(Derived_Metrics[[#This Row],[Customer Revenue]],Derived_Metrics[Customer Revenue],0)</f>
        <v>386</v>
      </c>
      <c r="I973" s="15">
        <f>Derived_Metrics[[#This Row],[Customer Revenue]]/SUM(Derived_Metrics[Customer Revenue])</f>
        <v>7.5332207044345907E-4</v>
      </c>
      <c r="J973" t="s">
        <v>353</v>
      </c>
      <c r="K973" s="5">
        <f>SUMIFS(Derived_Metrics[Revenue],Derived_Metrics[Product ID],Derived_Metrics[[#This Row],[Product ID]])</f>
        <v>26609.752</v>
      </c>
      <c r="L973" s="5">
        <f>SUMIFS(Derived_Metrics[Profit],Derived_Metrics[Product ID],Derived_Metrics[[#This Row],[Product ID]])</f>
        <v>267.30340000000001</v>
      </c>
      <c r="M973" s="5" t="str">
        <f>IF(AND(Derived_Metrics[[#This Row],[Product Revenue]]&gt;AVERAGE(Derived_Metrics[Product Revenue]),Derived_Metrics[[#This Row],[Product Profit]]&lt;0),"high sales Low Profit","Normal")</f>
        <v>Normal</v>
      </c>
      <c r="N973">
        <v>844.11599999999999</v>
      </c>
      <c r="O973">
        <v>6</v>
      </c>
      <c r="P973">
        <v>0.3</v>
      </c>
      <c r="Q973">
        <v>-36.176400000000001</v>
      </c>
      <c r="R973">
        <f>Derived_Metrics[[#This Row],[Selling Price]]*Derived_Metrics[[#This Row],[Quantity]]</f>
        <v>5064.6959999999999</v>
      </c>
      <c r="S973" s="2">
        <f>IF(Derived_Metrics[[#This Row],[Revenue]]=0,0,Derived_Metrics[[#This Row],[Profit]]/Derived_Metrics[[#This Row],[Revenue]])</f>
        <v>-7.1428571428571435E-3</v>
      </c>
      <c r="T973" t="str">
        <f>IF(Derived_Metrics[[#This Row],[Profit]]&lt;0, "Loss","Profit")</f>
        <v>Loss</v>
      </c>
      <c r="U973" s="5">
        <f>Derived_Metrics[[#This Row],[Selling Price]]*Derived_Metrics[[#This Row],[Quantity]]*Derived_Metrics[[#This Row],[Discount]]</f>
        <v>1519.4087999999999</v>
      </c>
      <c r="V973" t="str">
        <f>IF(Derived_Metrics[[#This Row],[Discount]]&gt;0,"Discount Applied","No Discount")</f>
        <v>Discount Applied</v>
      </c>
      <c r="W973" t="str">
        <f>IF(Derived_Metrics[[#This Row],[Discount]]&gt;0.3,"High Discount","Low Discount")</f>
        <v>Low Discount</v>
      </c>
      <c r="X973" s="13">
        <f>SUMIFS(Derived_Metrics[Customer_Revenue_Share],Derived_Metrics[Customee_ Revenue _Rank],"&lt;="&amp;Derived_Metrics[[#This Row],[Customee_ Revenue _Rank]])</f>
        <v>0.54979251284697372</v>
      </c>
      <c r="Y973" t="str">
        <f>IF(Derived_Metrics[[#This Row],[Cumulative_Revenue_%]]&lt;=0.8,"Top 80% Revenue","Remaining 20% Revenue")</f>
        <v>Top 80% Revenue</v>
      </c>
    </row>
    <row r="974" spans="1:25" x14ac:dyDescent="0.25">
      <c r="A974" t="s">
        <v>3457</v>
      </c>
      <c r="B974" s="1">
        <v>42644</v>
      </c>
      <c r="C974" t="s">
        <v>3037</v>
      </c>
      <c r="D974" s="4">
        <f>SUMIFS(Derived_Metrics[Revenue],Derived_Metrics[Customer ID],Derived_Metrics[[#This Row],[Customer ID]])</f>
        <v>9444.1679999999997</v>
      </c>
      <c r="E974" s="4">
        <f>SUMIFS(Derived_Metrics[Profit],Derived_Metrics[Customer ID],Derived_Metrics[[#This Row],[Customer ID]])</f>
        <v>135.74880000000002</v>
      </c>
      <c r="F974" s="5">
        <f>_xlfn.PERCENTRANK.INC(Derived_Metrics[Customer Revenue],Derived_Metrics[[#This Row],[Customer Revenue]])</f>
        <v>0.72099999999999997</v>
      </c>
      <c r="G974" s="5" t="str" cm="1">
        <f t="array" ref="G974">_xlfn.IFS(Derived_Metrics[[#This Row],[Customer Revenue Percentile]]&gt;=0.8,"High Value",Derived_Metrics[[#This Row],[Customer Revenue Percentile]]&gt;=0.4,"Medium Value",TRUE,"Low Value")</f>
        <v>Medium Value</v>
      </c>
      <c r="H974" s="12">
        <f>_xlfn.RANK.EQ(Derived_Metrics[[#This Row],[Customer Revenue]],Derived_Metrics[Customer Revenue],0)</f>
        <v>590</v>
      </c>
      <c r="I974" s="15">
        <f>Derived_Metrics[[#This Row],[Customer Revenue]]/SUM(Derived_Metrics[Customer Revenue])</f>
        <v>6.0620299499596986E-4</v>
      </c>
      <c r="J974" t="s">
        <v>1313</v>
      </c>
      <c r="K974" s="5">
        <f>SUMIFS(Derived_Metrics[Revenue],Derived_Metrics[Product ID],Derived_Metrics[[#This Row],[Product ID]])</f>
        <v>3140.8560000000007</v>
      </c>
      <c r="L974" s="5">
        <f>SUMIFS(Derived_Metrics[Profit],Derived_Metrics[Product ID],Derived_Metrics[[#This Row],[Product ID]])</f>
        <v>180.0198</v>
      </c>
      <c r="M974" s="5" t="str">
        <f>IF(AND(Derived_Metrics[[#This Row],[Product Revenue]]&gt;AVERAGE(Derived_Metrics[Product Revenue]),Derived_Metrics[[#This Row],[Product Profit]]&lt;0),"high sales Low Profit","Normal")</f>
        <v>Normal</v>
      </c>
      <c r="N974">
        <v>79.92</v>
      </c>
      <c r="O974">
        <v>4</v>
      </c>
      <c r="P974">
        <v>0</v>
      </c>
      <c r="Q974">
        <v>34.365600000000001</v>
      </c>
      <c r="R974">
        <f>Derived_Metrics[[#This Row],[Selling Price]]*Derived_Metrics[[#This Row],[Quantity]]</f>
        <v>319.68</v>
      </c>
      <c r="S974" s="2">
        <f>IF(Derived_Metrics[[#This Row],[Revenue]]=0,0,Derived_Metrics[[#This Row],[Profit]]/Derived_Metrics[[#This Row],[Revenue]])</f>
        <v>0.1075</v>
      </c>
      <c r="T974" t="str">
        <f>IF(Derived_Metrics[[#This Row],[Profit]]&lt;0, "Loss","Profit")</f>
        <v>Profit</v>
      </c>
      <c r="U974" s="5">
        <f>Derived_Metrics[[#This Row],[Selling Price]]*Derived_Metrics[[#This Row],[Quantity]]*Derived_Metrics[[#This Row],[Discount]]</f>
        <v>0</v>
      </c>
      <c r="V974" t="str">
        <f>IF(Derived_Metrics[[#This Row],[Discount]]&gt;0,"Discount Applied","No Discount")</f>
        <v>No Discount</v>
      </c>
      <c r="W974" t="str">
        <f>IF(Derived_Metrics[[#This Row],[Discount]]&gt;0.3,"High Discount","Low Discount")</f>
        <v>Low Discount</v>
      </c>
      <c r="X974" s="13">
        <f>SUMIFS(Derived_Metrics[Customer_Revenue_Share],Derived_Metrics[Customee_ Revenue _Rank],"&lt;="&amp;Derived_Metrics[[#This Row],[Customee_ Revenue _Rank]])</f>
        <v>0.68475035372778548</v>
      </c>
      <c r="Y974" t="str">
        <f>IF(Derived_Metrics[[#This Row],[Cumulative_Revenue_%]]&lt;=0.8,"Top 80% Revenue","Remaining 20% Revenue")</f>
        <v>Top 80% Revenue</v>
      </c>
    </row>
    <row r="975" spans="1:25" x14ac:dyDescent="0.25">
      <c r="A975" t="s">
        <v>3458</v>
      </c>
      <c r="B975" s="1">
        <v>42891</v>
      </c>
      <c r="C975" t="s">
        <v>3459</v>
      </c>
      <c r="D975" s="4">
        <f>SUMIFS(Derived_Metrics[Revenue],Derived_Metrics[Customer ID],Derived_Metrics[[#This Row],[Customer ID]])</f>
        <v>5283.8536000000004</v>
      </c>
      <c r="E975" s="4">
        <f>SUMIFS(Derived_Metrics[Profit],Derived_Metrics[Customer ID],Derived_Metrics[[#This Row],[Customer ID]])</f>
        <v>-13.616199999999992</v>
      </c>
      <c r="F975" s="5">
        <f>_xlfn.PERCENTRANK.INC(Derived_Metrics[Customer Revenue],Derived_Metrics[[#This Row],[Customer Revenue]])</f>
        <v>0.55200000000000005</v>
      </c>
      <c r="G975" s="5" t="str" cm="1">
        <f t="array" ref="G975">_xlfn.IFS(Derived_Metrics[[#This Row],[Customer Revenue Percentile]]&gt;=0.8,"High Value",Derived_Metrics[[#This Row],[Customer Revenue Percentile]]&gt;=0.4,"Medium Value",TRUE,"Low Value")</f>
        <v>Medium Value</v>
      </c>
      <c r="H975" s="12">
        <f>_xlfn.RANK.EQ(Derived_Metrics[[#This Row],[Customer Revenue]],Derived_Metrics[Customer Revenue],0)</f>
        <v>947</v>
      </c>
      <c r="I975" s="15">
        <f>Derived_Metrics[[#This Row],[Customer Revenue]]/SUM(Derived_Metrics[Customer Revenue])</f>
        <v>3.391604085653959E-4</v>
      </c>
      <c r="J975" t="s">
        <v>594</v>
      </c>
      <c r="K975" s="5">
        <f>SUMIFS(Derived_Metrics[Revenue],Derived_Metrics[Product ID],Derived_Metrics[[#This Row],[Product ID]])</f>
        <v>4898.652</v>
      </c>
      <c r="L975" s="5">
        <f>SUMIFS(Derived_Metrics[Profit],Derived_Metrics[Product ID],Derived_Metrics[[#This Row],[Product ID]])</f>
        <v>-125.74080000000001</v>
      </c>
      <c r="M975" s="5" t="str">
        <f>IF(AND(Derived_Metrics[[#This Row],[Product Revenue]]&gt;AVERAGE(Derived_Metrics[Product Revenue]),Derived_Metrics[[#This Row],[Product Profit]]&lt;0),"high sales Low Profit","Normal")</f>
        <v>Normal</v>
      </c>
      <c r="N975">
        <v>623.46479999999997</v>
      </c>
      <c r="O975">
        <v>7</v>
      </c>
      <c r="P975">
        <v>0.32</v>
      </c>
      <c r="Q975">
        <v>-119.1918</v>
      </c>
      <c r="R975">
        <f>Derived_Metrics[[#This Row],[Selling Price]]*Derived_Metrics[[#This Row],[Quantity]]</f>
        <v>4364.2536</v>
      </c>
      <c r="S975" s="2">
        <f>IF(Derived_Metrics[[#This Row],[Revenue]]=0,0,Derived_Metrics[[#This Row],[Profit]]/Derived_Metrics[[#This Row],[Revenue]])</f>
        <v>-2.7310924369747899E-2</v>
      </c>
      <c r="T975" t="str">
        <f>IF(Derived_Metrics[[#This Row],[Profit]]&lt;0, "Loss","Profit")</f>
        <v>Loss</v>
      </c>
      <c r="U975" s="5">
        <f>Derived_Metrics[[#This Row],[Selling Price]]*Derived_Metrics[[#This Row],[Quantity]]*Derived_Metrics[[#This Row],[Discount]]</f>
        <v>1396.561152</v>
      </c>
      <c r="V975" t="str">
        <f>IF(Derived_Metrics[[#This Row],[Discount]]&gt;0,"Discount Applied","No Discount")</f>
        <v>Discount Applied</v>
      </c>
      <c r="W975" t="str">
        <f>IF(Derived_Metrics[[#This Row],[Discount]]&gt;0.3,"High Discount","Low Discount")</f>
        <v>High Discount</v>
      </c>
      <c r="X975" s="13">
        <f>SUMIFS(Derived_Metrics[Customer_Revenue_Share],Derived_Metrics[Customee_ Revenue _Rank],"&lt;="&amp;Derived_Metrics[[#This Row],[Customee_ Revenue _Rank]])</f>
        <v>0.84304057152433087</v>
      </c>
      <c r="Y975" t="str">
        <f>IF(Derived_Metrics[[#This Row],[Cumulative_Revenue_%]]&lt;=0.8,"Top 80% Revenue","Remaining 20% Revenue")</f>
        <v>Remaining 20% Revenue</v>
      </c>
    </row>
    <row r="976" spans="1:25" x14ac:dyDescent="0.25">
      <c r="A976" t="s">
        <v>3461</v>
      </c>
      <c r="B976" s="1">
        <v>42582</v>
      </c>
      <c r="C976" t="s">
        <v>334</v>
      </c>
      <c r="D976" s="4">
        <f>SUMIFS(Derived_Metrics[Revenue],Derived_Metrics[Customer ID],Derived_Metrics[[#This Row],[Customer ID]])</f>
        <v>5373.8109999999997</v>
      </c>
      <c r="E976" s="4">
        <f>SUMIFS(Derived_Metrics[Profit],Derived_Metrics[Customer ID],Derived_Metrics[[#This Row],[Customer ID]])</f>
        <v>-363.44450000000001</v>
      </c>
      <c r="F976" s="5">
        <f>_xlfn.PERCENTRANK.INC(Derived_Metrics[Customer Revenue],Derived_Metrics[[#This Row],[Customer Revenue]])</f>
        <v>0.56000000000000005</v>
      </c>
      <c r="G976" s="5" t="str" cm="1">
        <f t="array" ref="G976">_xlfn.IFS(Derived_Metrics[[#This Row],[Customer Revenue Percentile]]&gt;=0.8,"High Value",Derived_Metrics[[#This Row],[Customer Revenue Percentile]]&gt;=0.4,"Medium Value",TRUE,"Low Value")</f>
        <v>Medium Value</v>
      </c>
      <c r="H976" s="12">
        <f>_xlfn.RANK.EQ(Derived_Metrics[[#This Row],[Customer Revenue]],Derived_Metrics[Customer Revenue],0)</f>
        <v>926</v>
      </c>
      <c r="I976" s="15">
        <f>Derived_Metrics[[#This Row],[Customer Revenue]]/SUM(Derived_Metrics[Customer Revenue])</f>
        <v>3.4493460119962792E-4</v>
      </c>
      <c r="J976" t="s">
        <v>387</v>
      </c>
      <c r="K976" s="5">
        <f>SUMIFS(Derived_Metrics[Revenue],Derived_Metrics[Product ID],Derived_Metrics[[#This Row],[Product ID]])</f>
        <v>4439.8239999999996</v>
      </c>
      <c r="L976" s="5">
        <f>SUMIFS(Derived_Metrics[Profit],Derived_Metrics[Product ID],Derived_Metrics[[#This Row],[Product ID]])</f>
        <v>-256.56360000000001</v>
      </c>
      <c r="M976" s="5" t="str">
        <f>IF(AND(Derived_Metrics[[#This Row],[Product Revenue]]&gt;AVERAGE(Derived_Metrics[Product Revenue]),Derived_Metrics[[#This Row],[Product Profit]]&lt;0),"high sales Low Profit","Normal")</f>
        <v>Normal</v>
      </c>
      <c r="N976">
        <v>272.94</v>
      </c>
      <c r="O976">
        <v>3</v>
      </c>
      <c r="P976">
        <v>0</v>
      </c>
      <c r="Q976">
        <v>30.023399999999999</v>
      </c>
      <c r="R976">
        <f>Derived_Metrics[[#This Row],[Selling Price]]*Derived_Metrics[[#This Row],[Quantity]]</f>
        <v>818.81999999999994</v>
      </c>
      <c r="S976" s="2">
        <f>IF(Derived_Metrics[[#This Row],[Revenue]]=0,0,Derived_Metrics[[#This Row],[Profit]]/Derived_Metrics[[#This Row],[Revenue]])</f>
        <v>3.6666666666666667E-2</v>
      </c>
      <c r="T976" t="str">
        <f>IF(Derived_Metrics[[#This Row],[Profit]]&lt;0, "Loss","Profit")</f>
        <v>Profit</v>
      </c>
      <c r="U976" s="5">
        <f>Derived_Metrics[[#This Row],[Selling Price]]*Derived_Metrics[[#This Row],[Quantity]]*Derived_Metrics[[#This Row],[Discount]]</f>
        <v>0</v>
      </c>
      <c r="V976" t="str">
        <f>IF(Derived_Metrics[[#This Row],[Discount]]&gt;0,"Discount Applied","No Discount")</f>
        <v>No Discount</v>
      </c>
      <c r="W976" t="str">
        <f>IF(Derived_Metrics[[#This Row],[Discount]]&gt;0.3,"High Discount","Low Discount")</f>
        <v>Low Discount</v>
      </c>
      <c r="X976" s="13">
        <f>SUMIFS(Derived_Metrics[Customer_Revenue_Share],Derived_Metrics[Customee_ Revenue _Rank],"&lt;="&amp;Derived_Metrics[[#This Row],[Customee_ Revenue _Rank]])</f>
        <v>0.83721107952553719</v>
      </c>
      <c r="Y976" t="str">
        <f>IF(Derived_Metrics[[#This Row],[Cumulative_Revenue_%]]&lt;=0.8,"Top 80% Revenue","Remaining 20% Revenue")</f>
        <v>Remaining 20% Revenue</v>
      </c>
    </row>
    <row r="977" spans="1:25" x14ac:dyDescent="0.25">
      <c r="A977" t="s">
        <v>3462</v>
      </c>
      <c r="B977" s="1">
        <v>42821</v>
      </c>
      <c r="C977" t="s">
        <v>3464</v>
      </c>
      <c r="D977" s="4">
        <f>SUMIFS(Derived_Metrics[Revenue],Derived_Metrics[Customer ID],Derived_Metrics[[#This Row],[Customer ID]])</f>
        <v>18740.175999999999</v>
      </c>
      <c r="E977" s="4">
        <f>SUMIFS(Derived_Metrics[Profit],Derived_Metrics[Customer ID],Derived_Metrics[[#This Row],[Customer ID]])</f>
        <v>389.06840000000005</v>
      </c>
      <c r="F977" s="5">
        <f>_xlfn.PERCENTRANK.INC(Derived_Metrics[Customer Revenue],Derived_Metrics[[#This Row],[Customer Revenue]])</f>
        <v>0.91600000000000004</v>
      </c>
      <c r="G977" s="5" t="str" cm="1">
        <f t="array" ref="G977">_xlfn.IFS(Derived_Metrics[[#This Row],[Customer Revenue Percentile]]&gt;=0.8,"High Value",Derived_Metrics[[#This Row],[Customer Revenue Percentile]]&gt;=0.4,"Medium Value",TRUE,"Low Value")</f>
        <v>High Value</v>
      </c>
      <c r="H977" s="12">
        <f>_xlfn.RANK.EQ(Derived_Metrics[[#This Row],[Customer Revenue]],Derived_Metrics[Customer Revenue],0)</f>
        <v>177</v>
      </c>
      <c r="I977" s="15">
        <f>Derived_Metrics[[#This Row],[Customer Revenue]]/SUM(Derived_Metrics[Customer Revenue])</f>
        <v>1.2028958843120533E-3</v>
      </c>
      <c r="J977" t="s">
        <v>2523</v>
      </c>
      <c r="K977" s="5">
        <f>SUMIFS(Derived_Metrics[Revenue],Derived_Metrics[Product ID],Derived_Metrics[[#This Row],[Product ID]])</f>
        <v>729.76400000000001</v>
      </c>
      <c r="L977" s="5">
        <f>SUMIFS(Derived_Metrics[Profit],Derived_Metrics[Product ID],Derived_Metrics[[#This Row],[Product ID]])</f>
        <v>20.635999999999999</v>
      </c>
      <c r="M977" s="5" t="str">
        <f>IF(AND(Derived_Metrics[[#This Row],[Product Revenue]]&gt;AVERAGE(Derived_Metrics[Product Revenue]),Derived_Metrics[[#This Row],[Product Profit]]&lt;0),"high sales Low Profit","Normal")</f>
        <v>Normal</v>
      </c>
      <c r="N977">
        <v>15.007999999999999</v>
      </c>
      <c r="O977">
        <v>2</v>
      </c>
      <c r="P977">
        <v>0.2</v>
      </c>
      <c r="Q977">
        <v>1.5007999999999999</v>
      </c>
      <c r="R977">
        <f>Derived_Metrics[[#This Row],[Selling Price]]*Derived_Metrics[[#This Row],[Quantity]]</f>
        <v>30.015999999999998</v>
      </c>
      <c r="S977" s="2">
        <f>IF(Derived_Metrics[[#This Row],[Revenue]]=0,0,Derived_Metrics[[#This Row],[Profit]]/Derived_Metrics[[#This Row],[Revenue]])</f>
        <v>0.05</v>
      </c>
      <c r="T977" t="str">
        <f>IF(Derived_Metrics[[#This Row],[Profit]]&lt;0, "Loss","Profit")</f>
        <v>Profit</v>
      </c>
      <c r="U977" s="5">
        <f>Derived_Metrics[[#This Row],[Selling Price]]*Derived_Metrics[[#This Row],[Quantity]]*Derived_Metrics[[#This Row],[Discount]]</f>
        <v>6.0031999999999996</v>
      </c>
      <c r="V977" t="str">
        <f>IF(Derived_Metrics[[#This Row],[Discount]]&gt;0,"Discount Applied","No Discount")</f>
        <v>Discount Applied</v>
      </c>
      <c r="W977" t="str">
        <f>IF(Derived_Metrics[[#This Row],[Discount]]&gt;0.3,"High Discount","Low Discount")</f>
        <v>Low Discount</v>
      </c>
      <c r="X977" s="13">
        <f>SUMIFS(Derived_Metrics[Customer_Revenue_Share],Derived_Metrics[Customee_ Revenue _Rank],"&lt;="&amp;Derived_Metrics[[#This Row],[Customee_ Revenue _Rank]])</f>
        <v>0.34882284317177997</v>
      </c>
      <c r="Y977" t="str">
        <f>IF(Derived_Metrics[[#This Row],[Cumulative_Revenue_%]]&lt;=0.8,"Top 80% Revenue","Remaining 20% Revenue")</f>
        <v>Top 80% Revenue</v>
      </c>
    </row>
    <row r="978" spans="1:25" x14ac:dyDescent="0.25">
      <c r="A978" t="s">
        <v>3466</v>
      </c>
      <c r="B978" s="1">
        <v>42611</v>
      </c>
      <c r="C978" t="s">
        <v>1265</v>
      </c>
      <c r="D978" s="4">
        <f>SUMIFS(Derived_Metrics[Revenue],Derived_Metrics[Customer ID],Derived_Metrics[[#This Row],[Customer ID]])</f>
        <v>3394.5139999999997</v>
      </c>
      <c r="E978" s="4">
        <f>SUMIFS(Derived_Metrics[Profit],Derived_Metrics[Customer ID],Derived_Metrics[[#This Row],[Customer ID]])</f>
        <v>-14.599099999999984</v>
      </c>
      <c r="F978" s="5">
        <f>_xlfn.PERCENTRANK.INC(Derived_Metrics[Customer Revenue],Derived_Metrics[[#This Row],[Customer Revenue]])</f>
        <v>0.42799999999999999</v>
      </c>
      <c r="G978" s="5" t="str" cm="1">
        <f t="array" ref="G978">_xlfn.IFS(Derived_Metrics[[#This Row],[Customer Revenue Percentile]]&gt;=0.8,"High Value",Derived_Metrics[[#This Row],[Customer Revenue Percentile]]&gt;=0.4,"Medium Value",TRUE,"Low Value")</f>
        <v>Medium Value</v>
      </c>
      <c r="H978" s="12">
        <f>_xlfn.RANK.EQ(Derived_Metrics[[#This Row],[Customer Revenue]],Derived_Metrics[Customer Revenue],0)</f>
        <v>1205</v>
      </c>
      <c r="I978" s="15">
        <f>Derived_Metrics[[#This Row],[Customer Revenue]]/SUM(Derived_Metrics[Customer Revenue])</f>
        <v>2.1788733039858563E-4</v>
      </c>
      <c r="J978" t="s">
        <v>2858</v>
      </c>
      <c r="K978" s="5">
        <f>SUMIFS(Derived_Metrics[Revenue],Derived_Metrics[Product ID],Derived_Metrics[[#This Row],[Product ID]])</f>
        <v>5060.1600000000008</v>
      </c>
      <c r="L978" s="5">
        <f>SUMIFS(Derived_Metrics[Profit],Derived_Metrics[Product ID],Derived_Metrics[[#This Row],[Product ID]])</f>
        <v>-104.83200000000001</v>
      </c>
      <c r="M978" s="5" t="str">
        <f>IF(AND(Derived_Metrics[[#This Row],[Product Revenue]]&gt;AVERAGE(Derived_Metrics[Product Revenue]),Derived_Metrics[[#This Row],[Product Profit]]&lt;0),"high sales Low Profit","Normal")</f>
        <v>Normal</v>
      </c>
      <c r="N978">
        <v>241.92</v>
      </c>
      <c r="O978">
        <v>4</v>
      </c>
      <c r="P978">
        <v>0.4</v>
      </c>
      <c r="Q978">
        <v>-56.448</v>
      </c>
      <c r="R978">
        <f>Derived_Metrics[[#This Row],[Selling Price]]*Derived_Metrics[[#This Row],[Quantity]]</f>
        <v>967.68</v>
      </c>
      <c r="S978" s="2">
        <f>IF(Derived_Metrics[[#This Row],[Revenue]]=0,0,Derived_Metrics[[#This Row],[Profit]]/Derived_Metrics[[#This Row],[Revenue]])</f>
        <v>-5.8333333333333334E-2</v>
      </c>
      <c r="T978" t="str">
        <f>IF(Derived_Metrics[[#This Row],[Profit]]&lt;0, "Loss","Profit")</f>
        <v>Loss</v>
      </c>
      <c r="U978" s="5">
        <f>Derived_Metrics[[#This Row],[Selling Price]]*Derived_Metrics[[#This Row],[Quantity]]*Derived_Metrics[[#This Row],[Discount]]</f>
        <v>387.072</v>
      </c>
      <c r="V978" t="str">
        <f>IF(Derived_Metrics[[#This Row],[Discount]]&gt;0,"Discount Applied","No Discount")</f>
        <v>Discount Applied</v>
      </c>
      <c r="W978" t="str">
        <f>IF(Derived_Metrics[[#This Row],[Discount]]&gt;0.3,"High Discount","Low Discount")</f>
        <v>High Discount</v>
      </c>
      <c r="X978" s="13">
        <f>SUMIFS(Derived_Metrics[Customer_Revenue_Share],Derived_Metrics[Customee_ Revenue _Rank],"&lt;="&amp;Derived_Metrics[[#This Row],[Customee_ Revenue _Rank]])</f>
        <v>0.91291841005029684</v>
      </c>
      <c r="Y978" t="str">
        <f>IF(Derived_Metrics[[#This Row],[Cumulative_Revenue_%]]&lt;=0.8,"Top 80% Revenue","Remaining 20% Revenue")</f>
        <v>Remaining 20% Revenue</v>
      </c>
    </row>
    <row r="979" spans="1:25" x14ac:dyDescent="0.25">
      <c r="A979" t="s">
        <v>3466</v>
      </c>
      <c r="B979" s="1">
        <v>42611</v>
      </c>
      <c r="C979" t="s">
        <v>1265</v>
      </c>
      <c r="D979" s="4">
        <f>SUMIFS(Derived_Metrics[Revenue],Derived_Metrics[Customer ID],Derived_Metrics[[#This Row],[Customer ID]])</f>
        <v>3394.5139999999997</v>
      </c>
      <c r="E979" s="4">
        <f>SUMIFS(Derived_Metrics[Profit],Derived_Metrics[Customer ID],Derived_Metrics[[#This Row],[Customer ID]])</f>
        <v>-14.599099999999984</v>
      </c>
      <c r="F979" s="5">
        <f>_xlfn.PERCENTRANK.INC(Derived_Metrics[Customer Revenue],Derived_Metrics[[#This Row],[Customer Revenue]])</f>
        <v>0.42799999999999999</v>
      </c>
      <c r="G979" s="5" t="str" cm="1">
        <f t="array" ref="G979">_xlfn.IFS(Derived_Metrics[[#This Row],[Customer Revenue Percentile]]&gt;=0.8,"High Value",Derived_Metrics[[#This Row],[Customer Revenue Percentile]]&gt;=0.4,"Medium Value",TRUE,"Low Value")</f>
        <v>Medium Value</v>
      </c>
      <c r="H979" s="12">
        <f>_xlfn.RANK.EQ(Derived_Metrics[[#This Row],[Customer Revenue]],Derived_Metrics[Customer Revenue],0)</f>
        <v>1205</v>
      </c>
      <c r="I979" s="15">
        <f>Derived_Metrics[[#This Row],[Customer Revenue]]/SUM(Derived_Metrics[Customer Revenue])</f>
        <v>2.1788733039858563E-4</v>
      </c>
      <c r="J979" t="s">
        <v>3244</v>
      </c>
      <c r="K979" s="5">
        <f>SUMIFS(Derived_Metrics[Revenue],Derived_Metrics[Product ID],Derived_Metrics[[#This Row],[Product ID]])</f>
        <v>1327.4280000000001</v>
      </c>
      <c r="L979" s="5">
        <f>SUMIFS(Derived_Metrics[Profit],Derived_Metrics[Product ID],Derived_Metrics[[#This Row],[Product ID]])</f>
        <v>-12.290999999999997</v>
      </c>
      <c r="M979" s="5" t="str">
        <f>IF(AND(Derived_Metrics[[#This Row],[Product Revenue]]&gt;AVERAGE(Derived_Metrics[Product Revenue]),Derived_Metrics[[#This Row],[Product Profit]]&lt;0),"high sales Low Profit","Normal")</f>
        <v>Normal</v>
      </c>
      <c r="N979">
        <v>163.88</v>
      </c>
      <c r="O979">
        <v>4</v>
      </c>
      <c r="P979">
        <v>0.5</v>
      </c>
      <c r="Q979">
        <v>-81.94</v>
      </c>
      <c r="R979">
        <f>Derived_Metrics[[#This Row],[Selling Price]]*Derived_Metrics[[#This Row],[Quantity]]</f>
        <v>655.52</v>
      </c>
      <c r="S979" s="2">
        <f>IF(Derived_Metrics[[#This Row],[Revenue]]=0,0,Derived_Metrics[[#This Row],[Profit]]/Derived_Metrics[[#This Row],[Revenue]])</f>
        <v>-0.125</v>
      </c>
      <c r="T979" t="str">
        <f>IF(Derived_Metrics[[#This Row],[Profit]]&lt;0, "Loss","Profit")</f>
        <v>Loss</v>
      </c>
      <c r="U979" s="5">
        <f>Derived_Metrics[[#This Row],[Selling Price]]*Derived_Metrics[[#This Row],[Quantity]]*Derived_Metrics[[#This Row],[Discount]]</f>
        <v>327.76</v>
      </c>
      <c r="V979" t="str">
        <f>IF(Derived_Metrics[[#This Row],[Discount]]&gt;0,"Discount Applied","No Discount")</f>
        <v>Discount Applied</v>
      </c>
      <c r="W979" t="str">
        <f>IF(Derived_Metrics[[#This Row],[Discount]]&gt;0.3,"High Discount","Low Discount")</f>
        <v>High Discount</v>
      </c>
      <c r="X979" s="13">
        <f>SUMIFS(Derived_Metrics[Customer_Revenue_Share],Derived_Metrics[Customee_ Revenue _Rank],"&lt;="&amp;Derived_Metrics[[#This Row],[Customee_ Revenue _Rank]])</f>
        <v>0.91291841005029684</v>
      </c>
      <c r="Y979" t="str">
        <f>IF(Derived_Metrics[[#This Row],[Cumulative_Revenue_%]]&lt;=0.8,"Top 80% Revenue","Remaining 20% Revenue")</f>
        <v>Remaining 20% Revenue</v>
      </c>
    </row>
    <row r="980" spans="1:25" x14ac:dyDescent="0.25">
      <c r="A980" t="s">
        <v>3467</v>
      </c>
      <c r="B980" s="1">
        <v>41993</v>
      </c>
      <c r="C980" t="s">
        <v>1956</v>
      </c>
      <c r="D980" s="4">
        <f>SUMIFS(Derived_Metrics[Revenue],Derived_Metrics[Customer ID],Derived_Metrics[[#This Row],[Customer ID]])</f>
        <v>5518.6820000000007</v>
      </c>
      <c r="E980" s="4">
        <f>SUMIFS(Derived_Metrics[Profit],Derived_Metrics[Customer ID],Derived_Metrics[[#This Row],[Customer ID]])</f>
        <v>224.67589999999998</v>
      </c>
      <c r="F980" s="5">
        <f>_xlfn.PERCENTRANK.INC(Derived_Metrics[Customer Revenue],Derived_Metrics[[#This Row],[Customer Revenue]])</f>
        <v>0.57599999999999996</v>
      </c>
      <c r="G980" s="5" t="str" cm="1">
        <f t="array" ref="G980">_xlfn.IFS(Derived_Metrics[[#This Row],[Customer Revenue Percentile]]&gt;=0.8,"High Value",Derived_Metrics[[#This Row],[Customer Revenue Percentile]]&gt;=0.4,"Medium Value",TRUE,"Low Value")</f>
        <v>Medium Value</v>
      </c>
      <c r="H980" s="12">
        <f>_xlfn.RANK.EQ(Derived_Metrics[[#This Row],[Customer Revenue]],Derived_Metrics[Customer Revenue],0)</f>
        <v>894</v>
      </c>
      <c r="I980" s="15">
        <f>Derived_Metrics[[#This Row],[Customer Revenue]]/SUM(Derived_Metrics[Customer Revenue])</f>
        <v>3.54233592290009E-4</v>
      </c>
      <c r="J980" t="s">
        <v>2432</v>
      </c>
      <c r="K980" s="5">
        <f>SUMIFS(Derived_Metrics[Revenue],Derived_Metrics[Product ID],Derived_Metrics[[#This Row],[Product ID]])</f>
        <v>2663.36</v>
      </c>
      <c r="L980" s="5">
        <f>SUMIFS(Derived_Metrics[Profit],Derived_Metrics[Product ID],Derived_Metrics[[#This Row],[Product ID]])</f>
        <v>179.28960000000001</v>
      </c>
      <c r="M980" s="5" t="str">
        <f>IF(AND(Derived_Metrics[[#This Row],[Product Revenue]]&gt;AVERAGE(Derived_Metrics[Product Revenue]),Derived_Metrics[[#This Row],[Product Profit]]&lt;0),"high sales Low Profit","Normal")</f>
        <v>Normal</v>
      </c>
      <c r="N980">
        <v>51.968000000000004</v>
      </c>
      <c r="O980">
        <v>2</v>
      </c>
      <c r="P980">
        <v>0.2</v>
      </c>
      <c r="Q980">
        <v>10.393599999999999</v>
      </c>
      <c r="R980">
        <f>Derived_Metrics[[#This Row],[Selling Price]]*Derived_Metrics[[#This Row],[Quantity]]</f>
        <v>103.93600000000001</v>
      </c>
      <c r="S980" s="2">
        <f>IF(Derived_Metrics[[#This Row],[Revenue]]=0,0,Derived_Metrics[[#This Row],[Profit]]/Derived_Metrics[[#This Row],[Revenue]])</f>
        <v>9.9999999999999992E-2</v>
      </c>
      <c r="T980" t="str">
        <f>IF(Derived_Metrics[[#This Row],[Profit]]&lt;0, "Loss","Profit")</f>
        <v>Profit</v>
      </c>
      <c r="U980" s="5">
        <f>Derived_Metrics[[#This Row],[Selling Price]]*Derived_Metrics[[#This Row],[Quantity]]*Derived_Metrics[[#This Row],[Discount]]</f>
        <v>20.787200000000002</v>
      </c>
      <c r="V980" t="str">
        <f>IF(Derived_Metrics[[#This Row],[Discount]]&gt;0,"Discount Applied","No Discount")</f>
        <v>Discount Applied</v>
      </c>
      <c r="W980" t="str">
        <f>IF(Derived_Metrics[[#This Row],[Discount]]&gt;0.3,"High Discount","Low Discount")</f>
        <v>Low Discount</v>
      </c>
      <c r="X980" s="13">
        <f>SUMIFS(Derived_Metrics[Customer_Revenue_Share],Derived_Metrics[Customee_ Revenue _Rank],"&lt;="&amp;Derived_Metrics[[#This Row],[Customee_ Revenue _Rank]])</f>
        <v>0.82539938089529041</v>
      </c>
      <c r="Y980" t="str">
        <f>IF(Derived_Metrics[[#This Row],[Cumulative_Revenue_%]]&lt;=0.8,"Top 80% Revenue","Remaining 20% Revenue")</f>
        <v>Remaining 20% Revenue</v>
      </c>
    </row>
    <row r="981" spans="1:25" x14ac:dyDescent="0.25">
      <c r="A981" t="s">
        <v>3467</v>
      </c>
      <c r="B981" s="1">
        <v>41993</v>
      </c>
      <c r="C981" t="s">
        <v>1956</v>
      </c>
      <c r="D981" s="4">
        <f>SUMIFS(Derived_Metrics[Revenue],Derived_Metrics[Customer ID],Derived_Metrics[[#This Row],[Customer ID]])</f>
        <v>5518.6820000000007</v>
      </c>
      <c r="E981" s="4">
        <f>SUMIFS(Derived_Metrics[Profit],Derived_Metrics[Customer ID],Derived_Metrics[[#This Row],[Customer ID]])</f>
        <v>224.67589999999998</v>
      </c>
      <c r="F981" s="5">
        <f>_xlfn.PERCENTRANK.INC(Derived_Metrics[Customer Revenue],Derived_Metrics[[#This Row],[Customer Revenue]])</f>
        <v>0.57599999999999996</v>
      </c>
      <c r="G981" s="5" t="str" cm="1">
        <f t="array" ref="G981">_xlfn.IFS(Derived_Metrics[[#This Row],[Customer Revenue Percentile]]&gt;=0.8,"High Value",Derived_Metrics[[#This Row],[Customer Revenue Percentile]]&gt;=0.4,"Medium Value",TRUE,"Low Value")</f>
        <v>Medium Value</v>
      </c>
      <c r="H981" s="12">
        <f>_xlfn.RANK.EQ(Derived_Metrics[[#This Row],[Customer Revenue]],Derived_Metrics[Customer Revenue],0)</f>
        <v>894</v>
      </c>
      <c r="I981" s="15">
        <f>Derived_Metrics[[#This Row],[Customer Revenue]]/SUM(Derived_Metrics[Customer Revenue])</f>
        <v>3.54233592290009E-4</v>
      </c>
      <c r="J981" t="s">
        <v>319</v>
      </c>
      <c r="K981" s="5">
        <f>SUMIFS(Derived_Metrics[Revenue],Derived_Metrics[Product ID],Derived_Metrics[[#This Row],[Product ID]])</f>
        <v>5907.3300000000008</v>
      </c>
      <c r="L981" s="5">
        <f>SUMIFS(Derived_Metrics[Profit],Derived_Metrics[Product ID],Derived_Metrics[[#This Row],[Product ID]])</f>
        <v>-246.39119999999997</v>
      </c>
      <c r="M981" s="5" t="str">
        <f>IF(AND(Derived_Metrics[[#This Row],[Product Revenue]]&gt;AVERAGE(Derived_Metrics[Product Revenue]),Derived_Metrics[[#This Row],[Product Profit]]&lt;0),"high sales Low Profit","Normal")</f>
        <v>Normal</v>
      </c>
      <c r="N981">
        <v>242.352</v>
      </c>
      <c r="O981">
        <v>3</v>
      </c>
      <c r="P981">
        <v>0.2</v>
      </c>
      <c r="Q981">
        <v>-42.4116</v>
      </c>
      <c r="R981">
        <f>Derived_Metrics[[#This Row],[Selling Price]]*Derived_Metrics[[#This Row],[Quantity]]</f>
        <v>727.05600000000004</v>
      </c>
      <c r="S981" s="2">
        <f>IF(Derived_Metrics[[#This Row],[Revenue]]=0,0,Derived_Metrics[[#This Row],[Profit]]/Derived_Metrics[[#This Row],[Revenue]])</f>
        <v>-5.8333333333333327E-2</v>
      </c>
      <c r="T981" t="str">
        <f>IF(Derived_Metrics[[#This Row],[Profit]]&lt;0, "Loss","Profit")</f>
        <v>Loss</v>
      </c>
      <c r="U981" s="5">
        <f>Derived_Metrics[[#This Row],[Selling Price]]*Derived_Metrics[[#This Row],[Quantity]]*Derived_Metrics[[#This Row],[Discount]]</f>
        <v>145.41120000000001</v>
      </c>
      <c r="V981" t="str">
        <f>IF(Derived_Metrics[[#This Row],[Discount]]&gt;0,"Discount Applied","No Discount")</f>
        <v>Discount Applied</v>
      </c>
      <c r="W981" t="str">
        <f>IF(Derived_Metrics[[#This Row],[Discount]]&gt;0.3,"High Discount","Low Discount")</f>
        <v>Low Discount</v>
      </c>
      <c r="X981" s="13">
        <f>SUMIFS(Derived_Metrics[Customer_Revenue_Share],Derived_Metrics[Customee_ Revenue _Rank],"&lt;="&amp;Derived_Metrics[[#This Row],[Customee_ Revenue _Rank]])</f>
        <v>0.82539938089529041</v>
      </c>
      <c r="Y981" t="str">
        <f>IF(Derived_Metrics[[#This Row],[Cumulative_Revenue_%]]&lt;=0.8,"Top 80% Revenue","Remaining 20% Revenue")</f>
        <v>Remaining 20% Revenue</v>
      </c>
    </row>
    <row r="982" spans="1:25" x14ac:dyDescent="0.25">
      <c r="A982" t="s">
        <v>3469</v>
      </c>
      <c r="B982" s="1">
        <v>42355</v>
      </c>
      <c r="C982" t="s">
        <v>3329</v>
      </c>
      <c r="D982" s="4">
        <f>SUMIFS(Derived_Metrics[Revenue],Derived_Metrics[Customer ID],Derived_Metrics[[#This Row],[Customer ID]])</f>
        <v>9389.3780000000006</v>
      </c>
      <c r="E982" s="4">
        <f>SUMIFS(Derived_Metrics[Profit],Derived_Metrics[Customer ID],Derived_Metrics[[#This Row],[Customer ID]])</f>
        <v>381.93529999999998</v>
      </c>
      <c r="F982" s="5">
        <f>_xlfn.PERCENTRANK.INC(Derived_Metrics[Customer Revenue],Derived_Metrics[[#This Row],[Customer Revenue]])</f>
        <v>0.71499999999999997</v>
      </c>
      <c r="G982" s="5" t="str" cm="1">
        <f t="array" ref="G982">_xlfn.IFS(Derived_Metrics[[#This Row],[Customer Revenue Percentile]]&gt;=0.8,"High Value",Derived_Metrics[[#This Row],[Customer Revenue Percentile]]&gt;=0.4,"Medium Value",TRUE,"Low Value")</f>
        <v>Medium Value</v>
      </c>
      <c r="H982" s="12">
        <f>_xlfn.RANK.EQ(Derived_Metrics[[#This Row],[Customer Revenue]],Derived_Metrics[Customer Revenue],0)</f>
        <v>597</v>
      </c>
      <c r="I982" s="15">
        <f>Derived_Metrics[[#This Row],[Customer Revenue]]/SUM(Derived_Metrics[Customer Revenue])</f>
        <v>6.0268613018629811E-4</v>
      </c>
      <c r="J982" t="s">
        <v>1393</v>
      </c>
      <c r="K982" s="5">
        <f>SUMIFS(Derived_Metrics[Revenue],Derived_Metrics[Product ID],Derived_Metrics[[#This Row],[Product ID]])</f>
        <v>4574.3940000000002</v>
      </c>
      <c r="L982" s="5">
        <f>SUMIFS(Derived_Metrics[Profit],Derived_Metrics[Product ID],Derived_Metrics[[#This Row],[Product ID]])</f>
        <v>139.35239999999999</v>
      </c>
      <c r="M982" s="5" t="str">
        <f>IF(AND(Derived_Metrics[[#This Row],[Product Revenue]]&gt;AVERAGE(Derived_Metrics[Product Revenue]),Derived_Metrics[[#This Row],[Product Profit]]&lt;0),"high sales Low Profit","Normal")</f>
        <v>Normal</v>
      </c>
      <c r="N982">
        <v>302.94</v>
      </c>
      <c r="O982">
        <v>3</v>
      </c>
      <c r="P982">
        <v>0</v>
      </c>
      <c r="Q982">
        <v>48.470399999999998</v>
      </c>
      <c r="R982">
        <f>Derived_Metrics[[#This Row],[Selling Price]]*Derived_Metrics[[#This Row],[Quantity]]</f>
        <v>908.81999999999994</v>
      </c>
      <c r="S982" s="2">
        <f>IF(Derived_Metrics[[#This Row],[Revenue]]=0,0,Derived_Metrics[[#This Row],[Profit]]/Derived_Metrics[[#This Row],[Revenue]])</f>
        <v>5.3333333333333337E-2</v>
      </c>
      <c r="T982" t="str">
        <f>IF(Derived_Metrics[[#This Row],[Profit]]&lt;0, "Loss","Profit")</f>
        <v>Profit</v>
      </c>
      <c r="U982" s="5">
        <f>Derived_Metrics[[#This Row],[Selling Price]]*Derived_Metrics[[#This Row],[Quantity]]*Derived_Metrics[[#This Row],[Discount]]</f>
        <v>0</v>
      </c>
      <c r="V982" t="str">
        <f>IF(Derived_Metrics[[#This Row],[Discount]]&gt;0,"Discount Applied","No Discount")</f>
        <v>No Discount</v>
      </c>
      <c r="W982" t="str">
        <f>IF(Derived_Metrics[[#This Row],[Discount]]&gt;0.3,"High Discount","Low Discount")</f>
        <v>Low Discount</v>
      </c>
      <c r="X982" s="13">
        <f>SUMIFS(Derived_Metrics[Customer_Revenue_Share],Derived_Metrics[Customee_ Revenue _Rank],"&lt;="&amp;Derived_Metrics[[#This Row],[Customee_ Revenue _Rank]])</f>
        <v>0.69259767134752981</v>
      </c>
      <c r="Y982" t="str">
        <f>IF(Derived_Metrics[[#This Row],[Cumulative_Revenue_%]]&lt;=0.8,"Top 80% Revenue","Remaining 20% Revenue")</f>
        <v>Top 80% Revenue</v>
      </c>
    </row>
    <row r="983" spans="1:25" x14ac:dyDescent="0.25">
      <c r="A983" t="s">
        <v>3469</v>
      </c>
      <c r="B983" s="1">
        <v>42355</v>
      </c>
      <c r="C983" t="s">
        <v>3329</v>
      </c>
      <c r="D983" s="4">
        <f>SUMIFS(Derived_Metrics[Revenue],Derived_Metrics[Customer ID],Derived_Metrics[[#This Row],[Customer ID]])</f>
        <v>9389.3780000000006</v>
      </c>
      <c r="E983" s="4">
        <f>SUMIFS(Derived_Metrics[Profit],Derived_Metrics[Customer ID],Derived_Metrics[[#This Row],[Customer ID]])</f>
        <v>381.93529999999998</v>
      </c>
      <c r="F983" s="5">
        <f>_xlfn.PERCENTRANK.INC(Derived_Metrics[Customer Revenue],Derived_Metrics[[#This Row],[Customer Revenue]])</f>
        <v>0.71499999999999997</v>
      </c>
      <c r="G983" s="5" t="str" cm="1">
        <f t="array" ref="G983">_xlfn.IFS(Derived_Metrics[[#This Row],[Customer Revenue Percentile]]&gt;=0.8,"High Value",Derived_Metrics[[#This Row],[Customer Revenue Percentile]]&gt;=0.4,"Medium Value",TRUE,"Low Value")</f>
        <v>Medium Value</v>
      </c>
      <c r="H983" s="12">
        <f>_xlfn.RANK.EQ(Derived_Metrics[[#This Row],[Customer Revenue]],Derived_Metrics[Customer Revenue],0)</f>
        <v>597</v>
      </c>
      <c r="I983" s="15">
        <f>Derived_Metrics[[#This Row],[Customer Revenue]]/SUM(Derived_Metrics[Customer Revenue])</f>
        <v>6.0268613018629811E-4</v>
      </c>
      <c r="J983" t="s">
        <v>2605</v>
      </c>
      <c r="K983" s="5">
        <f>SUMIFS(Derived_Metrics[Revenue],Derived_Metrics[Product ID],Derived_Metrics[[#This Row],[Product ID]])</f>
        <v>6085.8899999999994</v>
      </c>
      <c r="L983" s="5">
        <f>SUMIFS(Derived_Metrics[Profit],Derived_Metrics[Product ID],Derived_Metrics[[#This Row],[Product ID]])</f>
        <v>254.82440000000005</v>
      </c>
      <c r="M983" s="5" t="str">
        <f>IF(AND(Derived_Metrics[[#This Row],[Product Revenue]]&gt;AVERAGE(Derived_Metrics[Product Revenue]),Derived_Metrics[[#This Row],[Product Profit]]&lt;0),"high sales Low Profit","Normal")</f>
        <v>Normal</v>
      </c>
      <c r="N983">
        <v>142.36000000000001</v>
      </c>
      <c r="O983">
        <v>2</v>
      </c>
      <c r="P983">
        <v>0</v>
      </c>
      <c r="Q983">
        <v>38.437199999999997</v>
      </c>
      <c r="R983">
        <f>Derived_Metrics[[#This Row],[Selling Price]]*Derived_Metrics[[#This Row],[Quantity]]</f>
        <v>284.72000000000003</v>
      </c>
      <c r="S983" s="2">
        <f>IF(Derived_Metrics[[#This Row],[Revenue]]=0,0,Derived_Metrics[[#This Row],[Profit]]/Derived_Metrics[[#This Row],[Revenue]])</f>
        <v>0.13499999999999998</v>
      </c>
      <c r="T983" t="str">
        <f>IF(Derived_Metrics[[#This Row],[Profit]]&lt;0, "Loss","Profit")</f>
        <v>Profit</v>
      </c>
      <c r="U983" s="5">
        <f>Derived_Metrics[[#This Row],[Selling Price]]*Derived_Metrics[[#This Row],[Quantity]]*Derived_Metrics[[#This Row],[Discount]]</f>
        <v>0</v>
      </c>
      <c r="V983" t="str">
        <f>IF(Derived_Metrics[[#This Row],[Discount]]&gt;0,"Discount Applied","No Discount")</f>
        <v>No Discount</v>
      </c>
      <c r="W983" t="str">
        <f>IF(Derived_Metrics[[#This Row],[Discount]]&gt;0.3,"High Discount","Low Discount")</f>
        <v>Low Discount</v>
      </c>
      <c r="X983" s="13">
        <f>SUMIFS(Derived_Metrics[Customer_Revenue_Share],Derived_Metrics[Customee_ Revenue _Rank],"&lt;="&amp;Derived_Metrics[[#This Row],[Customee_ Revenue _Rank]])</f>
        <v>0.69259767134752981</v>
      </c>
      <c r="Y983" t="str">
        <f>IF(Derived_Metrics[[#This Row],[Cumulative_Revenue_%]]&lt;=0.8,"Top 80% Revenue","Remaining 20% Revenue")</f>
        <v>Top 80% Revenue</v>
      </c>
    </row>
    <row r="984" spans="1:25" x14ac:dyDescent="0.25">
      <c r="A984" t="s">
        <v>3469</v>
      </c>
      <c r="B984" s="1">
        <v>42355</v>
      </c>
      <c r="C984" t="s">
        <v>3329</v>
      </c>
      <c r="D984" s="4">
        <f>SUMIFS(Derived_Metrics[Revenue],Derived_Metrics[Customer ID],Derived_Metrics[[#This Row],[Customer ID]])</f>
        <v>9389.3780000000006</v>
      </c>
      <c r="E984" s="4">
        <f>SUMIFS(Derived_Metrics[Profit],Derived_Metrics[Customer ID],Derived_Metrics[[#This Row],[Customer ID]])</f>
        <v>381.93529999999998</v>
      </c>
      <c r="F984" s="5">
        <f>_xlfn.PERCENTRANK.INC(Derived_Metrics[Customer Revenue],Derived_Metrics[[#This Row],[Customer Revenue]])</f>
        <v>0.71499999999999997</v>
      </c>
      <c r="G984" s="5" t="str" cm="1">
        <f t="array" ref="G984">_xlfn.IFS(Derived_Metrics[[#This Row],[Customer Revenue Percentile]]&gt;=0.8,"High Value",Derived_Metrics[[#This Row],[Customer Revenue Percentile]]&gt;=0.4,"Medium Value",TRUE,"Low Value")</f>
        <v>Medium Value</v>
      </c>
      <c r="H984" s="12">
        <f>_xlfn.RANK.EQ(Derived_Metrics[[#This Row],[Customer Revenue]],Derived_Metrics[Customer Revenue],0)</f>
        <v>597</v>
      </c>
      <c r="I984" s="15">
        <f>Derived_Metrics[[#This Row],[Customer Revenue]]/SUM(Derived_Metrics[Customer Revenue])</f>
        <v>6.0268613018629811E-4</v>
      </c>
      <c r="J984" t="s">
        <v>270</v>
      </c>
      <c r="K984" s="5">
        <f>SUMIFS(Derived_Metrics[Revenue],Derived_Metrics[Product ID],Derived_Metrics[[#This Row],[Product ID]])</f>
        <v>12858.657999999999</v>
      </c>
      <c r="L984" s="5">
        <f>SUMIFS(Derived_Metrics[Profit],Derived_Metrics[Product ID],Derived_Metrics[[#This Row],[Product ID]])</f>
        <v>245.99700000000001</v>
      </c>
      <c r="M984" s="5" t="str">
        <f>IF(AND(Derived_Metrics[[#This Row],[Product Revenue]]&gt;AVERAGE(Derived_Metrics[Product Revenue]),Derived_Metrics[[#This Row],[Product Profit]]&lt;0),"high sales Low Profit","Normal")</f>
        <v>Normal</v>
      </c>
      <c r="N984">
        <v>546.66</v>
      </c>
      <c r="O984">
        <v>9</v>
      </c>
      <c r="P984">
        <v>0</v>
      </c>
      <c r="Q984">
        <v>136.66499999999999</v>
      </c>
      <c r="R984">
        <f>Derived_Metrics[[#This Row],[Selling Price]]*Derived_Metrics[[#This Row],[Quantity]]</f>
        <v>4919.9399999999996</v>
      </c>
      <c r="S984" s="2">
        <f>IF(Derived_Metrics[[#This Row],[Revenue]]=0,0,Derived_Metrics[[#This Row],[Profit]]/Derived_Metrics[[#This Row],[Revenue]])</f>
        <v>2.777777777777778E-2</v>
      </c>
      <c r="T984" t="str">
        <f>IF(Derived_Metrics[[#This Row],[Profit]]&lt;0, "Loss","Profit")</f>
        <v>Profit</v>
      </c>
      <c r="U984" s="5">
        <f>Derived_Metrics[[#This Row],[Selling Price]]*Derived_Metrics[[#This Row],[Quantity]]*Derived_Metrics[[#This Row],[Discount]]</f>
        <v>0</v>
      </c>
      <c r="V984" t="str">
        <f>IF(Derived_Metrics[[#This Row],[Discount]]&gt;0,"Discount Applied","No Discount")</f>
        <v>No Discount</v>
      </c>
      <c r="W984" t="str">
        <f>IF(Derived_Metrics[[#This Row],[Discount]]&gt;0.3,"High Discount","Low Discount")</f>
        <v>Low Discount</v>
      </c>
      <c r="X984" s="13">
        <f>SUMIFS(Derived_Metrics[Customer_Revenue_Share],Derived_Metrics[Customee_ Revenue _Rank],"&lt;="&amp;Derived_Metrics[[#This Row],[Customee_ Revenue _Rank]])</f>
        <v>0.69259767134752981</v>
      </c>
      <c r="Y984" t="str">
        <f>IF(Derived_Metrics[[#This Row],[Cumulative_Revenue_%]]&lt;=0.8,"Top 80% Revenue","Remaining 20% Revenue")</f>
        <v>Top 80% Revenue</v>
      </c>
    </row>
    <row r="985" spans="1:25" x14ac:dyDescent="0.25">
      <c r="A985" t="s">
        <v>3469</v>
      </c>
      <c r="B985" s="1">
        <v>42355</v>
      </c>
      <c r="C985" t="s">
        <v>3329</v>
      </c>
      <c r="D985" s="4">
        <f>SUMIFS(Derived_Metrics[Revenue],Derived_Metrics[Customer ID],Derived_Metrics[[#This Row],[Customer ID]])</f>
        <v>9389.3780000000006</v>
      </c>
      <c r="E985" s="4">
        <f>SUMIFS(Derived_Metrics[Profit],Derived_Metrics[Customer ID],Derived_Metrics[[#This Row],[Customer ID]])</f>
        <v>381.93529999999998</v>
      </c>
      <c r="F985" s="5">
        <f>_xlfn.PERCENTRANK.INC(Derived_Metrics[Customer Revenue],Derived_Metrics[[#This Row],[Customer Revenue]])</f>
        <v>0.71499999999999997</v>
      </c>
      <c r="G985" s="5" t="str" cm="1">
        <f t="array" ref="G985">_xlfn.IFS(Derived_Metrics[[#This Row],[Customer Revenue Percentile]]&gt;=0.8,"High Value",Derived_Metrics[[#This Row],[Customer Revenue Percentile]]&gt;=0.4,"Medium Value",TRUE,"Low Value")</f>
        <v>Medium Value</v>
      </c>
      <c r="H985" s="12">
        <f>_xlfn.RANK.EQ(Derived_Metrics[[#This Row],[Customer Revenue]],Derived_Metrics[Customer Revenue],0)</f>
        <v>597</v>
      </c>
      <c r="I985" s="15">
        <f>Derived_Metrics[[#This Row],[Customer Revenue]]/SUM(Derived_Metrics[Customer Revenue])</f>
        <v>6.0268613018629811E-4</v>
      </c>
      <c r="J985" t="s">
        <v>2579</v>
      </c>
      <c r="K985" s="5">
        <f>SUMIFS(Derived_Metrics[Revenue],Derived_Metrics[Product ID],Derived_Metrics[[#This Row],[Product ID]])</f>
        <v>2658.6959999999999</v>
      </c>
      <c r="L985" s="5">
        <f>SUMIFS(Derived_Metrics[Profit],Derived_Metrics[Product ID],Derived_Metrics[[#This Row],[Product ID]])</f>
        <v>-222.73650000000001</v>
      </c>
      <c r="M985" s="5" t="str">
        <f>IF(AND(Derived_Metrics[[#This Row],[Product Revenue]]&gt;AVERAGE(Derived_Metrics[Product Revenue]),Derived_Metrics[[#This Row],[Product Profit]]&lt;0),"high sales Low Profit","Normal")</f>
        <v>Normal</v>
      </c>
      <c r="N985">
        <v>212.13</v>
      </c>
      <c r="O985">
        <v>3</v>
      </c>
      <c r="P985">
        <v>0</v>
      </c>
      <c r="Q985">
        <v>14.8491</v>
      </c>
      <c r="R985">
        <f>Derived_Metrics[[#This Row],[Selling Price]]*Derived_Metrics[[#This Row],[Quantity]]</f>
        <v>636.39</v>
      </c>
      <c r="S985" s="2">
        <f>IF(Derived_Metrics[[#This Row],[Revenue]]=0,0,Derived_Metrics[[#This Row],[Profit]]/Derived_Metrics[[#This Row],[Revenue]])</f>
        <v>2.3333333333333334E-2</v>
      </c>
      <c r="T985" t="str">
        <f>IF(Derived_Metrics[[#This Row],[Profit]]&lt;0, "Loss","Profit")</f>
        <v>Profit</v>
      </c>
      <c r="U985" s="5">
        <f>Derived_Metrics[[#This Row],[Selling Price]]*Derived_Metrics[[#This Row],[Quantity]]*Derived_Metrics[[#This Row],[Discount]]</f>
        <v>0</v>
      </c>
      <c r="V985" t="str">
        <f>IF(Derived_Metrics[[#This Row],[Discount]]&gt;0,"Discount Applied","No Discount")</f>
        <v>No Discount</v>
      </c>
      <c r="W985" t="str">
        <f>IF(Derived_Metrics[[#This Row],[Discount]]&gt;0.3,"High Discount","Low Discount")</f>
        <v>Low Discount</v>
      </c>
      <c r="X985" s="13">
        <f>SUMIFS(Derived_Metrics[Customer_Revenue_Share],Derived_Metrics[Customee_ Revenue _Rank],"&lt;="&amp;Derived_Metrics[[#This Row],[Customee_ Revenue _Rank]])</f>
        <v>0.69259767134752981</v>
      </c>
      <c r="Y985" t="str">
        <f>IF(Derived_Metrics[[#This Row],[Cumulative_Revenue_%]]&lt;=0.8,"Top 80% Revenue","Remaining 20% Revenue")</f>
        <v>Top 80% Revenue</v>
      </c>
    </row>
    <row r="986" spans="1:25" x14ac:dyDescent="0.25">
      <c r="A986" t="s">
        <v>3471</v>
      </c>
      <c r="B986" s="1">
        <v>43044</v>
      </c>
      <c r="C986" t="s">
        <v>1454</v>
      </c>
      <c r="D986" s="4">
        <f>SUMIFS(Derived_Metrics[Revenue],Derived_Metrics[Customer ID],Derived_Metrics[[#This Row],[Customer ID]])</f>
        <v>2124.6999999999998</v>
      </c>
      <c r="E986" s="4">
        <f>SUMIFS(Derived_Metrics[Profit],Derived_Metrics[Customer ID],Derived_Metrics[[#This Row],[Customer ID]])</f>
        <v>-347.31170000000003</v>
      </c>
      <c r="F986" s="5">
        <f>_xlfn.PERCENTRANK.INC(Derived_Metrics[Customer Revenue],Derived_Metrics[[#This Row],[Customer Revenue]])</f>
        <v>0.29699999999999999</v>
      </c>
      <c r="G986" s="5" t="str" cm="1">
        <f t="array" ref="G986">_xlfn.IFS(Derived_Metrics[[#This Row],[Customer Revenue Percentile]]&gt;=0.8,"High Value",Derived_Metrics[[#This Row],[Customer Revenue Percentile]]&gt;=0.4,"Medium Value",TRUE,"Low Value")</f>
        <v>Low Value</v>
      </c>
      <c r="H986" s="12">
        <f>_xlfn.RANK.EQ(Derived_Metrics[[#This Row],[Customer Revenue]],Derived_Metrics[Customer Revenue],0)</f>
        <v>1486</v>
      </c>
      <c r="I986" s="15">
        <f>Derived_Metrics[[#This Row],[Customer Revenue]]/SUM(Derived_Metrics[Customer Revenue])</f>
        <v>1.3638040994907514E-4</v>
      </c>
      <c r="J986" t="s">
        <v>434</v>
      </c>
      <c r="K986" s="5">
        <f>SUMIFS(Derived_Metrics[Revenue],Derived_Metrics[Product ID],Derived_Metrics[[#This Row],[Product ID]])</f>
        <v>263.86800000000005</v>
      </c>
      <c r="L986" s="5">
        <f>SUMIFS(Derived_Metrics[Profit],Derived_Metrics[Product ID],Derived_Metrics[[#This Row],[Product ID]])</f>
        <v>-5.9970000000000017</v>
      </c>
      <c r="M986" s="5" t="str">
        <f>IF(AND(Derived_Metrics[[#This Row],[Product Revenue]]&gt;AVERAGE(Derived_Metrics[Product Revenue]),Derived_Metrics[[#This Row],[Product Profit]]&lt;0),"high sales Low Profit","Normal")</f>
        <v>Normal</v>
      </c>
      <c r="N986">
        <v>7.9960000000000004</v>
      </c>
      <c r="O986">
        <v>1</v>
      </c>
      <c r="P986">
        <v>0.6</v>
      </c>
      <c r="Q986">
        <v>-6.9965000000000002</v>
      </c>
      <c r="R986">
        <f>Derived_Metrics[[#This Row],[Selling Price]]*Derived_Metrics[[#This Row],[Quantity]]</f>
        <v>7.9960000000000004</v>
      </c>
      <c r="S986" s="2">
        <f>IF(Derived_Metrics[[#This Row],[Revenue]]=0,0,Derived_Metrics[[#This Row],[Profit]]/Derived_Metrics[[#This Row],[Revenue]])</f>
        <v>-0.875</v>
      </c>
      <c r="T986" t="str">
        <f>IF(Derived_Metrics[[#This Row],[Profit]]&lt;0, "Loss","Profit")</f>
        <v>Loss</v>
      </c>
      <c r="U986" s="5">
        <f>Derived_Metrics[[#This Row],[Selling Price]]*Derived_Metrics[[#This Row],[Quantity]]*Derived_Metrics[[#This Row],[Discount]]</f>
        <v>4.7976000000000001</v>
      </c>
      <c r="V986" t="str">
        <f>IF(Derived_Metrics[[#This Row],[Discount]]&gt;0,"Discount Applied","No Discount")</f>
        <v>Discount Applied</v>
      </c>
      <c r="W986" t="str">
        <f>IF(Derived_Metrics[[#This Row],[Discount]]&gt;0.3,"High Discount","Low Discount")</f>
        <v>High Discount</v>
      </c>
      <c r="X986" s="13">
        <f>SUMIFS(Derived_Metrics[Customer_Revenue_Share],Derived_Metrics[Customee_ Revenue _Rank],"&lt;="&amp;Derived_Metrics[[#This Row],[Customee_ Revenue _Rank]])</f>
        <v>0.96113090850930127</v>
      </c>
      <c r="Y986" t="str">
        <f>IF(Derived_Metrics[[#This Row],[Cumulative_Revenue_%]]&lt;=0.8,"Top 80% Revenue","Remaining 20% Revenue")</f>
        <v>Remaining 20% Revenue</v>
      </c>
    </row>
    <row r="987" spans="1:25" x14ac:dyDescent="0.25">
      <c r="A987" t="s">
        <v>3473</v>
      </c>
      <c r="B987" s="1">
        <v>42507</v>
      </c>
      <c r="C987" t="s">
        <v>1746</v>
      </c>
      <c r="D987" s="4">
        <f>SUMIFS(Derived_Metrics[Revenue],Derived_Metrics[Customer ID],Derived_Metrics[[#This Row],[Customer ID]])</f>
        <v>10264.279000000002</v>
      </c>
      <c r="E987" s="4">
        <f>SUMIFS(Derived_Metrics[Profit],Derived_Metrics[Customer ID],Derived_Metrics[[#This Row],[Customer ID]])</f>
        <v>67.504200000000012</v>
      </c>
      <c r="F987" s="5">
        <f>_xlfn.PERCENTRANK.INC(Derived_Metrics[Customer Revenue],Derived_Metrics[[#This Row],[Customer Revenue]])</f>
        <v>0.76100000000000001</v>
      </c>
      <c r="G987" s="5" t="str" cm="1">
        <f t="array" ref="G987">_xlfn.IFS(Derived_Metrics[[#This Row],[Customer Revenue Percentile]]&gt;=0.8,"High Value",Derived_Metrics[[#This Row],[Customer Revenue Percentile]]&gt;=0.4,"Medium Value",TRUE,"Low Value")</f>
        <v>Medium Value</v>
      </c>
      <c r="H987" s="12">
        <f>_xlfn.RANK.EQ(Derived_Metrics[[#This Row],[Customer Revenue]],Derived_Metrics[Customer Revenue],0)</f>
        <v>499</v>
      </c>
      <c r="I987" s="15">
        <f>Derived_Metrics[[#This Row],[Customer Revenue]]/SUM(Derived_Metrics[Customer Revenue])</f>
        <v>6.588443440728967E-4</v>
      </c>
      <c r="J987" t="s">
        <v>1158</v>
      </c>
      <c r="K987" s="5">
        <f>SUMIFS(Derived_Metrics[Revenue],Derived_Metrics[Product ID],Derived_Metrics[[#This Row],[Product ID]])</f>
        <v>1689.0900000000001</v>
      </c>
      <c r="L987" s="5">
        <f>SUMIFS(Derived_Metrics[Profit],Derived_Metrics[Product ID],Derived_Metrics[[#This Row],[Product ID]])</f>
        <v>56.303000000000004</v>
      </c>
      <c r="M987" s="5" t="str">
        <f>IF(AND(Derived_Metrics[[#This Row],[Product Revenue]]&gt;AVERAGE(Derived_Metrics[Product Revenue]),Derived_Metrics[[#This Row],[Product Profit]]&lt;0),"high sales Low Profit","Normal")</f>
        <v>Normal</v>
      </c>
      <c r="N987">
        <v>173.24</v>
      </c>
      <c r="O987">
        <v>4</v>
      </c>
      <c r="P987">
        <v>0</v>
      </c>
      <c r="Q987">
        <v>17.324000000000002</v>
      </c>
      <c r="R987">
        <f>Derived_Metrics[[#This Row],[Selling Price]]*Derived_Metrics[[#This Row],[Quantity]]</f>
        <v>692.96</v>
      </c>
      <c r="S987" s="2">
        <f>IF(Derived_Metrics[[#This Row],[Revenue]]=0,0,Derived_Metrics[[#This Row],[Profit]]/Derived_Metrics[[#This Row],[Revenue]])</f>
        <v>2.5000000000000001E-2</v>
      </c>
      <c r="T987" t="str">
        <f>IF(Derived_Metrics[[#This Row],[Profit]]&lt;0, "Loss","Profit")</f>
        <v>Profit</v>
      </c>
      <c r="U987" s="5">
        <f>Derived_Metrics[[#This Row],[Selling Price]]*Derived_Metrics[[#This Row],[Quantity]]*Derived_Metrics[[#This Row],[Discount]]</f>
        <v>0</v>
      </c>
      <c r="V987" t="str">
        <f>IF(Derived_Metrics[[#This Row],[Discount]]&gt;0,"Discount Applied","No Discount")</f>
        <v>No Discount</v>
      </c>
      <c r="W987" t="str">
        <f>IF(Derived_Metrics[[#This Row],[Discount]]&gt;0.3,"High Discount","Low Discount")</f>
        <v>Low Discount</v>
      </c>
      <c r="X987" s="13">
        <f>SUMIFS(Derived_Metrics[Customer_Revenue_Share],Derived_Metrics[Customee_ Revenue _Rank],"&lt;="&amp;Derived_Metrics[[#This Row],[Customee_ Revenue _Rank]])</f>
        <v>0.63100154134193309</v>
      </c>
      <c r="Y987" t="str">
        <f>IF(Derived_Metrics[[#This Row],[Cumulative_Revenue_%]]&lt;=0.8,"Top 80% Revenue","Remaining 20% Revenue")</f>
        <v>Top 80% Revenue</v>
      </c>
    </row>
    <row r="988" spans="1:25" x14ac:dyDescent="0.25">
      <c r="A988" t="s">
        <v>3477</v>
      </c>
      <c r="B988" s="1">
        <v>41989</v>
      </c>
      <c r="C988" t="s">
        <v>3048</v>
      </c>
      <c r="D988" s="4">
        <f>SUMIFS(Derived_Metrics[Revenue],Derived_Metrics[Customer ID],Derived_Metrics[[#This Row],[Customer ID]])</f>
        <v>1623.192</v>
      </c>
      <c r="E988" s="4">
        <f>SUMIFS(Derived_Metrics[Profit],Derived_Metrics[Customer ID],Derived_Metrics[[#This Row],[Customer ID]])</f>
        <v>-108.6378</v>
      </c>
      <c r="F988" s="5">
        <f>_xlfn.PERCENTRANK.INC(Derived_Metrics[Customer Revenue],Derived_Metrics[[#This Row],[Customer Revenue]])</f>
        <v>0.23200000000000001</v>
      </c>
      <c r="G988" s="5" t="str" cm="1">
        <f t="array" ref="G988">_xlfn.IFS(Derived_Metrics[[#This Row],[Customer Revenue Percentile]]&gt;=0.8,"High Value",Derived_Metrics[[#This Row],[Customer Revenue Percentile]]&gt;=0.4,"Medium Value",TRUE,"Low Value")</f>
        <v>Low Value</v>
      </c>
      <c r="H988" s="12">
        <f>_xlfn.RANK.EQ(Derived_Metrics[[#This Row],[Customer Revenue]],Derived_Metrics[Customer Revenue],0)</f>
        <v>1626</v>
      </c>
      <c r="I988" s="15">
        <f>Derived_Metrics[[#This Row],[Customer Revenue]]/SUM(Derived_Metrics[Customer Revenue])</f>
        <v>1.0418957518052394E-4</v>
      </c>
      <c r="J988" t="s">
        <v>2579</v>
      </c>
      <c r="K988" s="5">
        <f>SUMIFS(Derived_Metrics[Revenue],Derived_Metrics[Product ID],Derived_Metrics[[#This Row],[Product ID]])</f>
        <v>2658.6959999999999</v>
      </c>
      <c r="L988" s="5">
        <f>SUMIFS(Derived_Metrics[Profit],Derived_Metrics[Product ID],Derived_Metrics[[#This Row],[Product ID]])</f>
        <v>-222.73650000000001</v>
      </c>
      <c r="M988" s="5" t="str">
        <f>IF(AND(Derived_Metrics[[#This Row],[Product Revenue]]&gt;AVERAGE(Derived_Metrics[Product Revenue]),Derived_Metrics[[#This Row],[Product Profit]]&lt;0),"high sales Low Profit","Normal")</f>
        <v>Normal</v>
      </c>
      <c r="N988">
        <v>56.567999999999998</v>
      </c>
      <c r="O988">
        <v>2</v>
      </c>
      <c r="P988">
        <v>0.6</v>
      </c>
      <c r="Q988">
        <v>-74.952600000000004</v>
      </c>
      <c r="R988">
        <f>Derived_Metrics[[#This Row],[Selling Price]]*Derived_Metrics[[#This Row],[Quantity]]</f>
        <v>113.136</v>
      </c>
      <c r="S988" s="2">
        <f>IF(Derived_Metrics[[#This Row],[Revenue]]=0,0,Derived_Metrics[[#This Row],[Profit]]/Derived_Metrics[[#This Row],[Revenue]])</f>
        <v>-0.66250000000000009</v>
      </c>
      <c r="T988" t="str">
        <f>IF(Derived_Metrics[[#This Row],[Profit]]&lt;0, "Loss","Profit")</f>
        <v>Loss</v>
      </c>
      <c r="U988" s="5">
        <f>Derived_Metrics[[#This Row],[Selling Price]]*Derived_Metrics[[#This Row],[Quantity]]*Derived_Metrics[[#This Row],[Discount]]</f>
        <v>67.881599999999992</v>
      </c>
      <c r="V988" t="str">
        <f>IF(Derived_Metrics[[#This Row],[Discount]]&gt;0,"Discount Applied","No Discount")</f>
        <v>Discount Applied</v>
      </c>
      <c r="W988" t="str">
        <f>IF(Derived_Metrics[[#This Row],[Discount]]&gt;0.3,"High Discount","Low Discount")</f>
        <v>High Discount</v>
      </c>
      <c r="X988" s="13">
        <f>SUMIFS(Derived_Metrics[Customer_Revenue_Share],Derived_Metrics[Customee_ Revenue _Rank],"&lt;="&amp;Derived_Metrics[[#This Row],[Customee_ Revenue _Rank]])</f>
        <v>0.97774483141310109</v>
      </c>
      <c r="Y988" t="str">
        <f>IF(Derived_Metrics[[#This Row],[Cumulative_Revenue_%]]&lt;=0.8,"Top 80% Revenue","Remaining 20% Revenue")</f>
        <v>Remaining 20% Revenue</v>
      </c>
    </row>
    <row r="989" spans="1:25" x14ac:dyDescent="0.25">
      <c r="A989" t="s">
        <v>3478</v>
      </c>
      <c r="B989" s="1">
        <v>42806</v>
      </c>
      <c r="C989" t="s">
        <v>1547</v>
      </c>
      <c r="D989" s="4">
        <f>SUMIFS(Derived_Metrics[Revenue],Derived_Metrics[Customer ID],Derived_Metrics[[#This Row],[Customer ID]])</f>
        <v>2705.5824000000002</v>
      </c>
      <c r="E989" s="4">
        <f>SUMIFS(Derived_Metrics[Profit],Derived_Metrics[Customer ID],Derived_Metrics[[#This Row],[Customer ID]])</f>
        <v>37.6768</v>
      </c>
      <c r="F989" s="5">
        <f>_xlfn.PERCENTRANK.INC(Derived_Metrics[Customer Revenue],Derived_Metrics[[#This Row],[Customer Revenue]])</f>
        <v>0.36499999999999999</v>
      </c>
      <c r="G989" s="5" t="str" cm="1">
        <f t="array" ref="G989">_xlfn.IFS(Derived_Metrics[[#This Row],[Customer Revenue Percentile]]&gt;=0.8,"High Value",Derived_Metrics[[#This Row],[Customer Revenue Percentile]]&gt;=0.4,"Medium Value",TRUE,"Low Value")</f>
        <v>Low Value</v>
      </c>
      <c r="H989" s="12">
        <f>_xlfn.RANK.EQ(Derived_Metrics[[#This Row],[Customer Revenue]],Derived_Metrics[Customer Revenue],0)</f>
        <v>1345</v>
      </c>
      <c r="I989" s="15">
        <f>Derived_Metrics[[#This Row],[Customer Revenue]]/SUM(Derived_Metrics[Customer Revenue])</f>
        <v>1.73666134919284E-4</v>
      </c>
      <c r="J989" t="s">
        <v>1465</v>
      </c>
      <c r="K989" s="5">
        <f>SUMIFS(Derived_Metrics[Revenue],Derived_Metrics[Product ID],Derived_Metrics[[#This Row],[Product ID]])</f>
        <v>43166.091999999997</v>
      </c>
      <c r="L989" s="5">
        <f>SUMIFS(Derived_Metrics[Profit],Derived_Metrics[Product ID],Derived_Metrics[[#This Row],[Product ID]])</f>
        <v>-856.01440000000002</v>
      </c>
      <c r="M989" s="5" t="str">
        <f>IF(AND(Derived_Metrics[[#This Row],[Product Revenue]]&gt;AVERAGE(Derived_Metrics[Product Revenue]),Derived_Metrics[[#This Row],[Product Profit]]&lt;0),"high sales Low Profit","Normal")</f>
        <v>high sales Low Profit</v>
      </c>
      <c r="N989">
        <v>521.96</v>
      </c>
      <c r="O989">
        <v>2</v>
      </c>
      <c r="P989">
        <v>0</v>
      </c>
      <c r="Q989">
        <v>88.733199999999997</v>
      </c>
      <c r="R989">
        <f>Derived_Metrics[[#This Row],[Selling Price]]*Derived_Metrics[[#This Row],[Quantity]]</f>
        <v>1043.92</v>
      </c>
      <c r="S989" s="2">
        <f>IF(Derived_Metrics[[#This Row],[Revenue]]=0,0,Derived_Metrics[[#This Row],[Profit]]/Derived_Metrics[[#This Row],[Revenue]])</f>
        <v>8.4999999999999992E-2</v>
      </c>
      <c r="T989" t="str">
        <f>IF(Derived_Metrics[[#This Row],[Profit]]&lt;0, "Loss","Profit")</f>
        <v>Profit</v>
      </c>
      <c r="U989" s="5">
        <f>Derived_Metrics[[#This Row],[Selling Price]]*Derived_Metrics[[#This Row],[Quantity]]*Derived_Metrics[[#This Row],[Discount]]</f>
        <v>0</v>
      </c>
      <c r="V989" t="str">
        <f>IF(Derived_Metrics[[#This Row],[Discount]]&gt;0,"Discount Applied","No Discount")</f>
        <v>No Discount</v>
      </c>
      <c r="W989" t="str">
        <f>IF(Derived_Metrics[[#This Row],[Discount]]&gt;0.3,"High Discount","Low Discount")</f>
        <v>Low Discount</v>
      </c>
      <c r="X989" s="13">
        <f>SUMIFS(Derived_Metrics[Customer_Revenue_Share],Derived_Metrics[Customee_ Revenue _Rank],"&lt;="&amp;Derived_Metrics[[#This Row],[Customee_ Revenue _Rank]])</f>
        <v>0.93937842672650507</v>
      </c>
      <c r="Y989" t="str">
        <f>IF(Derived_Metrics[[#This Row],[Cumulative_Revenue_%]]&lt;=0.8,"Top 80% Revenue","Remaining 20% Revenue")</f>
        <v>Remaining 20% Revenue</v>
      </c>
    </row>
    <row r="990" spans="1:25" x14ac:dyDescent="0.25">
      <c r="A990" t="s">
        <v>3479</v>
      </c>
      <c r="B990" s="1">
        <v>41826</v>
      </c>
      <c r="C990" t="s">
        <v>3480</v>
      </c>
      <c r="D990" s="4">
        <f>SUMIFS(Derived_Metrics[Revenue],Derived_Metrics[Customer ID],Derived_Metrics[[#This Row],[Customer ID]])</f>
        <v>2877.8970000000004</v>
      </c>
      <c r="E990" s="4">
        <f>SUMIFS(Derived_Metrics[Profit],Derived_Metrics[Customer ID],Derived_Metrics[[#This Row],[Customer ID]])</f>
        <v>-307.69450000000001</v>
      </c>
      <c r="F990" s="5">
        <f>_xlfn.PERCENTRANK.INC(Derived_Metrics[Customer Revenue],Derived_Metrics[[#This Row],[Customer Revenue]])</f>
        <v>0.376</v>
      </c>
      <c r="G990" s="5" t="str" cm="1">
        <f t="array" ref="G990">_xlfn.IFS(Derived_Metrics[[#This Row],[Customer Revenue Percentile]]&gt;=0.8,"High Value",Derived_Metrics[[#This Row],[Customer Revenue Percentile]]&gt;=0.4,"Medium Value",TRUE,"Low Value")</f>
        <v>Low Value</v>
      </c>
      <c r="H990" s="12">
        <f>_xlfn.RANK.EQ(Derived_Metrics[[#This Row],[Customer Revenue]],Derived_Metrics[Customer Revenue],0)</f>
        <v>1319</v>
      </c>
      <c r="I990" s="15">
        <f>Derived_Metrics[[#This Row],[Customer Revenue]]/SUM(Derived_Metrics[Customer Revenue])</f>
        <v>1.8472667795510595E-4</v>
      </c>
      <c r="J990" t="s">
        <v>494</v>
      </c>
      <c r="K990" s="5">
        <f>SUMIFS(Derived_Metrics[Revenue],Derived_Metrics[Product ID],Derived_Metrics[[#This Row],[Product ID]])</f>
        <v>11779.352999999999</v>
      </c>
      <c r="L990" s="5">
        <f>SUMIFS(Derived_Metrics[Profit],Derived_Metrics[Product ID],Derived_Metrics[[#This Row],[Product ID]])</f>
        <v>-519.94100000000003</v>
      </c>
      <c r="M990" s="5" t="str">
        <f>IF(AND(Derived_Metrics[[#This Row],[Product Revenue]]&gt;AVERAGE(Derived_Metrics[Product Revenue]),Derived_Metrics[[#This Row],[Product Profit]]&lt;0),"high sales Low Profit","Normal")</f>
        <v>Normal</v>
      </c>
      <c r="N990">
        <v>268.935</v>
      </c>
      <c r="O990">
        <v>3</v>
      </c>
      <c r="P990">
        <v>0.5</v>
      </c>
      <c r="Q990">
        <v>-209.76929999999999</v>
      </c>
      <c r="R990">
        <f>Derived_Metrics[[#This Row],[Selling Price]]*Derived_Metrics[[#This Row],[Quantity]]</f>
        <v>806.80500000000006</v>
      </c>
      <c r="S990" s="2">
        <f>IF(Derived_Metrics[[#This Row],[Revenue]]=0,0,Derived_Metrics[[#This Row],[Profit]]/Derived_Metrics[[#This Row],[Revenue]])</f>
        <v>-0.25999999999999995</v>
      </c>
      <c r="T990" t="str">
        <f>IF(Derived_Metrics[[#This Row],[Profit]]&lt;0, "Loss","Profit")</f>
        <v>Loss</v>
      </c>
      <c r="U990" s="5">
        <f>Derived_Metrics[[#This Row],[Selling Price]]*Derived_Metrics[[#This Row],[Quantity]]*Derived_Metrics[[#This Row],[Discount]]</f>
        <v>403.40250000000003</v>
      </c>
      <c r="V990" t="str">
        <f>IF(Derived_Metrics[[#This Row],[Discount]]&gt;0,"Discount Applied","No Discount")</f>
        <v>Discount Applied</v>
      </c>
      <c r="W990" t="str">
        <f>IF(Derived_Metrics[[#This Row],[Discount]]&gt;0.3,"High Discount","Low Discount")</f>
        <v>High Discount</v>
      </c>
      <c r="X990" s="13">
        <f>SUMIFS(Derived_Metrics[Customer_Revenue_Share],Derived_Metrics[Customee_ Revenue _Rank],"&lt;="&amp;Derived_Metrics[[#This Row],[Customee_ Revenue _Rank]])</f>
        <v>0.93486548649093937</v>
      </c>
      <c r="Y990" t="str">
        <f>IF(Derived_Metrics[[#This Row],[Cumulative_Revenue_%]]&lt;=0.8,"Top 80% Revenue","Remaining 20% Revenue")</f>
        <v>Remaining 20% Revenue</v>
      </c>
    </row>
    <row r="991" spans="1:25" x14ac:dyDescent="0.25">
      <c r="A991" t="s">
        <v>3482</v>
      </c>
      <c r="B991" s="1">
        <v>41968</v>
      </c>
      <c r="C991" t="s">
        <v>1591</v>
      </c>
      <c r="D991" s="4">
        <f>SUMIFS(Derived_Metrics[Revenue],Derived_Metrics[Customer ID],Derived_Metrics[[#This Row],[Customer ID]])</f>
        <v>7054.204999999999</v>
      </c>
      <c r="E991" s="4">
        <f>SUMIFS(Derived_Metrics[Profit],Derived_Metrics[Customer ID],Derived_Metrics[[#This Row],[Customer ID]])</f>
        <v>-234.44989999999999</v>
      </c>
      <c r="F991" s="5">
        <f>_xlfn.PERCENTRANK.INC(Derived_Metrics[Customer Revenue],Derived_Metrics[[#This Row],[Customer Revenue]])</f>
        <v>0.64700000000000002</v>
      </c>
      <c r="G991" s="5" t="str" cm="1">
        <f t="array" ref="G991">_xlfn.IFS(Derived_Metrics[[#This Row],[Customer Revenue Percentile]]&gt;=0.8,"High Value",Derived_Metrics[[#This Row],[Customer Revenue Percentile]]&gt;=0.4,"Medium Value",TRUE,"Low Value")</f>
        <v>Medium Value</v>
      </c>
      <c r="H991" s="12">
        <f>_xlfn.RANK.EQ(Derived_Metrics[[#This Row],[Customer Revenue]],Derived_Metrics[Customer Revenue],0)</f>
        <v>742</v>
      </c>
      <c r="I991" s="15">
        <f>Derived_Metrics[[#This Row],[Customer Revenue]]/SUM(Derived_Metrics[Customer Revenue])</f>
        <v>4.5279586283466638E-4</v>
      </c>
      <c r="J991" t="s">
        <v>1750</v>
      </c>
      <c r="K991" s="5">
        <f>SUMIFS(Derived_Metrics[Revenue],Derived_Metrics[Product ID],Derived_Metrics[[#This Row],[Product ID]])</f>
        <v>5653.5666000000001</v>
      </c>
      <c r="L991" s="5">
        <f>SUMIFS(Derived_Metrics[Profit],Derived_Metrics[Product ID],Derived_Metrics[[#This Row],[Product ID]])</f>
        <v>-78.186399999999992</v>
      </c>
      <c r="M991" s="5" t="str">
        <f>IF(AND(Derived_Metrics[[#This Row],[Product Revenue]]&gt;AVERAGE(Derived_Metrics[Product Revenue]),Derived_Metrics[[#This Row],[Product Profit]]&lt;0),"high sales Low Profit","Normal")</f>
        <v>Normal</v>
      </c>
      <c r="N991">
        <v>275.952</v>
      </c>
      <c r="O991">
        <v>3</v>
      </c>
      <c r="P991">
        <v>0.2</v>
      </c>
      <c r="Q991">
        <v>-37.943399999999997</v>
      </c>
      <c r="R991">
        <f>Derived_Metrics[[#This Row],[Selling Price]]*Derived_Metrics[[#This Row],[Quantity]]</f>
        <v>827.85599999999999</v>
      </c>
      <c r="S991" s="2">
        <f>IF(Derived_Metrics[[#This Row],[Revenue]]=0,0,Derived_Metrics[[#This Row],[Profit]]/Derived_Metrics[[#This Row],[Revenue]])</f>
        <v>-4.583333333333333E-2</v>
      </c>
      <c r="T991" t="str">
        <f>IF(Derived_Metrics[[#This Row],[Profit]]&lt;0, "Loss","Profit")</f>
        <v>Loss</v>
      </c>
      <c r="U991" s="5">
        <f>Derived_Metrics[[#This Row],[Selling Price]]*Derived_Metrics[[#This Row],[Quantity]]*Derived_Metrics[[#This Row],[Discount]]</f>
        <v>165.5712</v>
      </c>
      <c r="V991" t="str">
        <f>IF(Derived_Metrics[[#This Row],[Discount]]&gt;0,"Discount Applied","No Discount")</f>
        <v>Discount Applied</v>
      </c>
      <c r="W991" t="str">
        <f>IF(Derived_Metrics[[#This Row],[Discount]]&gt;0.3,"High Discount","Low Discount")</f>
        <v>Low Discount</v>
      </c>
      <c r="X991" s="13">
        <f>SUMIFS(Derived_Metrics[Customer_Revenue_Share],Derived_Metrics[Customee_ Revenue _Rank],"&lt;="&amp;Derived_Metrics[[#This Row],[Customee_ Revenue _Rank]])</f>
        <v>0.76572488483420664</v>
      </c>
      <c r="Y991" t="str">
        <f>IF(Derived_Metrics[[#This Row],[Cumulative_Revenue_%]]&lt;=0.8,"Top 80% Revenue","Remaining 20% Revenue")</f>
        <v>Top 80% Revenue</v>
      </c>
    </row>
    <row r="992" spans="1:25" x14ac:dyDescent="0.25">
      <c r="A992" t="s">
        <v>3484</v>
      </c>
      <c r="B992" s="1">
        <v>42092</v>
      </c>
      <c r="C992" t="s">
        <v>3485</v>
      </c>
      <c r="D992" s="4">
        <f>SUMIFS(Derived_Metrics[Revenue],Derived_Metrics[Customer ID],Derived_Metrics[[#This Row],[Customer ID]])</f>
        <v>2961.1360000000004</v>
      </c>
      <c r="E992" s="4">
        <f>SUMIFS(Derived_Metrics[Profit],Derived_Metrics[Customer ID],Derived_Metrics[[#This Row],[Customer ID]])</f>
        <v>63.962399999999995</v>
      </c>
      <c r="F992" s="5">
        <f>_xlfn.PERCENTRANK.INC(Derived_Metrics[Customer Revenue],Derived_Metrics[[#This Row],[Customer Revenue]])</f>
        <v>0.39</v>
      </c>
      <c r="G992" s="5" t="str" cm="1">
        <f t="array" ref="G992">_xlfn.IFS(Derived_Metrics[[#This Row],[Customer Revenue Percentile]]&gt;=0.8,"High Value",Derived_Metrics[[#This Row],[Customer Revenue Percentile]]&gt;=0.4,"Medium Value",TRUE,"Low Value")</f>
        <v>Low Value</v>
      </c>
      <c r="H992" s="12">
        <f>_xlfn.RANK.EQ(Derived_Metrics[[#This Row],[Customer Revenue]],Derived_Metrics[Customer Revenue],0)</f>
        <v>1292</v>
      </c>
      <c r="I992" s="15">
        <f>Derived_Metrics[[#This Row],[Customer Revenue]]/SUM(Derived_Metrics[Customer Revenue])</f>
        <v>1.9006962940413456E-4</v>
      </c>
      <c r="J992" t="s">
        <v>2757</v>
      </c>
      <c r="K992" s="5">
        <f>SUMIFS(Derived_Metrics[Revenue],Derived_Metrics[Product ID],Derived_Metrics[[#This Row],[Product ID]])</f>
        <v>232.4</v>
      </c>
      <c r="L992" s="5">
        <f>SUMIFS(Derived_Metrics[Profit],Derived_Metrics[Product ID],Derived_Metrics[[#This Row],[Product ID]])</f>
        <v>25.763200000000001</v>
      </c>
      <c r="M992" s="5" t="str">
        <f>IF(AND(Derived_Metrics[[#This Row],[Product Revenue]]&gt;AVERAGE(Derived_Metrics[Product Revenue]),Derived_Metrics[[#This Row],[Product Profit]]&lt;0),"high sales Low Profit","Normal")</f>
        <v>Normal</v>
      </c>
      <c r="N992">
        <v>19.920000000000002</v>
      </c>
      <c r="O992">
        <v>3</v>
      </c>
      <c r="P992">
        <v>0</v>
      </c>
      <c r="Q992">
        <v>9.5616000000000003</v>
      </c>
      <c r="R992">
        <f>Derived_Metrics[[#This Row],[Selling Price]]*Derived_Metrics[[#This Row],[Quantity]]</f>
        <v>59.760000000000005</v>
      </c>
      <c r="S992" s="2">
        <f>IF(Derived_Metrics[[#This Row],[Revenue]]=0,0,Derived_Metrics[[#This Row],[Profit]]/Derived_Metrics[[#This Row],[Revenue]])</f>
        <v>0.16</v>
      </c>
      <c r="T992" t="str">
        <f>IF(Derived_Metrics[[#This Row],[Profit]]&lt;0, "Loss","Profit")</f>
        <v>Profit</v>
      </c>
      <c r="U992" s="5">
        <f>Derived_Metrics[[#This Row],[Selling Price]]*Derived_Metrics[[#This Row],[Quantity]]*Derived_Metrics[[#This Row],[Discount]]</f>
        <v>0</v>
      </c>
      <c r="V992" t="str">
        <f>IF(Derived_Metrics[[#This Row],[Discount]]&gt;0,"Discount Applied","No Discount")</f>
        <v>No Discount</v>
      </c>
      <c r="W992" t="str">
        <f>IF(Derived_Metrics[[#This Row],[Discount]]&gt;0.3,"High Discount","Low Discount")</f>
        <v>Low Discount</v>
      </c>
      <c r="X992" s="13">
        <f>SUMIFS(Derived_Metrics[Customer_Revenue_Share],Derived_Metrics[Customee_ Revenue _Rank],"&lt;="&amp;Derived_Metrics[[#This Row],[Customee_ Revenue _Rank]])</f>
        <v>0.92942147964221711</v>
      </c>
      <c r="Y992" t="str">
        <f>IF(Derived_Metrics[[#This Row],[Cumulative_Revenue_%]]&lt;=0.8,"Top 80% Revenue","Remaining 20% Revenue")</f>
        <v>Remaining 20% Revenue</v>
      </c>
    </row>
    <row r="993" spans="1:25" x14ac:dyDescent="0.25">
      <c r="A993" t="s">
        <v>3487</v>
      </c>
      <c r="B993" s="1">
        <v>42555</v>
      </c>
      <c r="C993" t="s">
        <v>821</v>
      </c>
      <c r="D993" s="4">
        <f>SUMIFS(Derived_Metrics[Revenue],Derived_Metrics[Customer ID],Derived_Metrics[[#This Row],[Customer ID]])</f>
        <v>2021.4539999999997</v>
      </c>
      <c r="E993" s="4">
        <f>SUMIFS(Derived_Metrics[Profit],Derived_Metrics[Customer ID],Derived_Metrics[[#This Row],[Customer ID]])</f>
        <v>150.53280000000001</v>
      </c>
      <c r="F993" s="5">
        <f>_xlfn.PERCENTRANK.INC(Derived_Metrics[Customer Revenue],Derived_Metrics[[#This Row],[Customer Revenue]])</f>
        <v>0.27900000000000003</v>
      </c>
      <c r="G993" s="5" t="str" cm="1">
        <f t="array" ref="G993">_xlfn.IFS(Derived_Metrics[[#This Row],[Customer Revenue Percentile]]&gt;=0.8,"High Value",Derived_Metrics[[#This Row],[Customer Revenue Percentile]]&gt;=0.4,"Medium Value",TRUE,"Low Value")</f>
        <v>Low Value</v>
      </c>
      <c r="H993" s="12">
        <f>_xlfn.RANK.EQ(Derived_Metrics[[#This Row],[Customer Revenue]],Derived_Metrics[Customer Revenue],0)</f>
        <v>1528</v>
      </c>
      <c r="I993" s="15">
        <f>Derived_Metrics[[#This Row],[Customer Revenue]]/SUM(Derived_Metrics[Customer Revenue])</f>
        <v>1.2975324761763907E-4</v>
      </c>
      <c r="J993" t="s">
        <v>34</v>
      </c>
      <c r="K993" s="5">
        <f>SUMIFS(Derived_Metrics[Revenue],Derived_Metrics[Product ID],Derived_Metrics[[#This Row],[Product ID]])</f>
        <v>58262.423999999999</v>
      </c>
      <c r="L993" s="5">
        <f>SUMIFS(Derived_Metrics[Profit],Derived_Metrics[Product ID],Derived_Metrics[[#This Row],[Product ID]])</f>
        <v>1927.442</v>
      </c>
      <c r="M993" s="5" t="str">
        <f>IF(AND(Derived_Metrics[[#This Row],[Product Revenue]]&gt;AVERAGE(Derived_Metrics[Product Revenue]),Derived_Metrics[[#This Row],[Product Profit]]&lt;0),"high sales Low Profit","Normal")</f>
        <v>Normal</v>
      </c>
      <c r="N993">
        <v>658.74599999999998</v>
      </c>
      <c r="O993">
        <v>3</v>
      </c>
      <c r="P993">
        <v>0.1</v>
      </c>
      <c r="Q993">
        <v>146.38800000000001</v>
      </c>
      <c r="R993">
        <f>Derived_Metrics[[#This Row],[Selling Price]]*Derived_Metrics[[#This Row],[Quantity]]</f>
        <v>1976.2379999999998</v>
      </c>
      <c r="S993" s="2">
        <f>IF(Derived_Metrics[[#This Row],[Revenue]]=0,0,Derived_Metrics[[#This Row],[Profit]]/Derived_Metrics[[#This Row],[Revenue]])</f>
        <v>7.4074074074074084E-2</v>
      </c>
      <c r="T993" t="str">
        <f>IF(Derived_Metrics[[#This Row],[Profit]]&lt;0, "Loss","Profit")</f>
        <v>Profit</v>
      </c>
      <c r="U993" s="5">
        <f>Derived_Metrics[[#This Row],[Selling Price]]*Derived_Metrics[[#This Row],[Quantity]]*Derived_Metrics[[#This Row],[Discount]]</f>
        <v>197.62379999999999</v>
      </c>
      <c r="V993" t="str">
        <f>IF(Derived_Metrics[[#This Row],[Discount]]&gt;0,"Discount Applied","No Discount")</f>
        <v>Discount Applied</v>
      </c>
      <c r="W993" t="str">
        <f>IF(Derived_Metrics[[#This Row],[Discount]]&gt;0.3,"High Discount","Low Discount")</f>
        <v>Low Discount</v>
      </c>
      <c r="X993" s="13">
        <f>SUMIFS(Derived_Metrics[Customer_Revenue_Share],Derived_Metrics[Customee_ Revenue _Rank],"&lt;="&amp;Derived_Metrics[[#This Row],[Customee_ Revenue _Rank]])</f>
        <v>0.96635487124400654</v>
      </c>
      <c r="Y993" t="str">
        <f>IF(Derived_Metrics[[#This Row],[Cumulative_Revenue_%]]&lt;=0.8,"Top 80% Revenue","Remaining 20% Revenue")</f>
        <v>Remaining 20% Revenue</v>
      </c>
    </row>
    <row r="994" spans="1:25" x14ac:dyDescent="0.25">
      <c r="A994" t="s">
        <v>3488</v>
      </c>
      <c r="B994" s="1">
        <v>42053</v>
      </c>
      <c r="C994" t="s">
        <v>3491</v>
      </c>
      <c r="D994" s="4">
        <f>SUMIFS(Derived_Metrics[Revenue],Derived_Metrics[Customer ID],Derived_Metrics[[#This Row],[Customer ID]])</f>
        <v>35.543999999999997</v>
      </c>
      <c r="E994" s="4">
        <f>SUMIFS(Derived_Metrics[Profit],Derived_Metrics[Customer ID],Derived_Metrics[[#This Row],[Customer ID]])</f>
        <v>-0.88859999999999995</v>
      </c>
      <c r="F994" s="5">
        <f>_xlfn.PERCENTRANK.INC(Derived_Metrics[Customer Revenue],Derived_Metrics[[#This Row],[Customer Revenue]])</f>
        <v>5.0000000000000001E-3</v>
      </c>
      <c r="G994" s="5" t="str" cm="1">
        <f t="array" ref="G994">_xlfn.IFS(Derived_Metrics[[#This Row],[Customer Revenue Percentile]]&gt;=0.8,"High Value",Derived_Metrics[[#This Row],[Customer Revenue Percentile]]&gt;=0.4,"Medium Value",TRUE,"Low Value")</f>
        <v>Low Value</v>
      </c>
      <c r="H994" s="12">
        <f>_xlfn.RANK.EQ(Derived_Metrics[[#This Row],[Customer Revenue]],Derived_Metrics[Customer Revenue],0)</f>
        <v>2109</v>
      </c>
      <c r="I994" s="15">
        <f>Derived_Metrics[[#This Row],[Customer Revenue]]/SUM(Derived_Metrics[Customer Revenue])</f>
        <v>2.2815010548453557E-6</v>
      </c>
      <c r="J994" t="s">
        <v>1467</v>
      </c>
      <c r="K994" s="5">
        <f>SUMIFS(Derived_Metrics[Revenue],Derived_Metrics[Product ID],Derived_Metrics[[#This Row],[Product ID]])</f>
        <v>1746.0989999999999</v>
      </c>
      <c r="L994" s="5">
        <f>SUMIFS(Derived_Metrics[Profit],Derived_Metrics[Product ID],Derived_Metrics[[#This Row],[Product ID]])</f>
        <v>-148.39619999999996</v>
      </c>
      <c r="M994" s="5" t="str">
        <f>IF(AND(Derived_Metrics[[#This Row],[Product Revenue]]&gt;AVERAGE(Derived_Metrics[Product Revenue]),Derived_Metrics[[#This Row],[Product Profit]]&lt;0),"high sales Low Profit","Normal")</f>
        <v>Normal</v>
      </c>
      <c r="N994">
        <v>35.543999999999997</v>
      </c>
      <c r="O994">
        <v>1</v>
      </c>
      <c r="P994">
        <v>0.2</v>
      </c>
      <c r="Q994">
        <v>-0.88859999999999995</v>
      </c>
      <c r="R994">
        <f>Derived_Metrics[[#This Row],[Selling Price]]*Derived_Metrics[[#This Row],[Quantity]]</f>
        <v>35.543999999999997</v>
      </c>
      <c r="S994" s="2">
        <f>IF(Derived_Metrics[[#This Row],[Revenue]]=0,0,Derived_Metrics[[#This Row],[Profit]]/Derived_Metrics[[#This Row],[Revenue]])</f>
        <v>-2.5000000000000001E-2</v>
      </c>
      <c r="T994" t="str">
        <f>IF(Derived_Metrics[[#This Row],[Profit]]&lt;0, "Loss","Profit")</f>
        <v>Loss</v>
      </c>
      <c r="U994" s="5">
        <f>Derived_Metrics[[#This Row],[Selling Price]]*Derived_Metrics[[#This Row],[Quantity]]*Derived_Metrics[[#This Row],[Discount]]</f>
        <v>7.1087999999999996</v>
      </c>
      <c r="V994" t="str">
        <f>IF(Derived_Metrics[[#This Row],[Discount]]&gt;0,"Discount Applied","No Discount")</f>
        <v>Discount Applied</v>
      </c>
      <c r="W994" t="str">
        <f>IF(Derived_Metrics[[#This Row],[Discount]]&gt;0.3,"High Discount","Low Discount")</f>
        <v>Low Discount</v>
      </c>
      <c r="X994" s="13">
        <f>SUMIFS(Derived_Metrics[Customer_Revenue_Share],Derived_Metrics[Customee_ Revenue _Rank],"&lt;="&amp;Derived_Metrics[[#This Row],[Customee_ Revenue _Rank]])</f>
        <v>0.99998490514638394</v>
      </c>
      <c r="Y994" t="str">
        <f>IF(Derived_Metrics[[#This Row],[Cumulative_Revenue_%]]&lt;=0.8,"Top 80% Revenue","Remaining 20% Revenue")</f>
        <v>Remaining 20% Revenue</v>
      </c>
    </row>
    <row r="995" spans="1:25" x14ac:dyDescent="0.25">
      <c r="A995" t="s">
        <v>3493</v>
      </c>
      <c r="B995" s="1">
        <v>42432</v>
      </c>
      <c r="C995" t="s">
        <v>2049</v>
      </c>
      <c r="D995" s="4">
        <f>SUMIFS(Derived_Metrics[Revenue],Derived_Metrics[Customer ID],Derived_Metrics[[#This Row],[Customer ID]])</f>
        <v>5428.2139999999999</v>
      </c>
      <c r="E995" s="4">
        <f>SUMIFS(Derived_Metrics[Profit],Derived_Metrics[Customer ID],Derived_Metrics[[#This Row],[Customer ID]])</f>
        <v>315.79300000000006</v>
      </c>
      <c r="F995" s="5">
        <f>_xlfn.PERCENTRANK.INC(Derived_Metrics[Customer Revenue],Derived_Metrics[[#This Row],[Customer Revenue]])</f>
        <v>0.57099999999999995</v>
      </c>
      <c r="G995" s="5" t="str" cm="1">
        <f t="array" ref="G995">_xlfn.IFS(Derived_Metrics[[#This Row],[Customer Revenue Percentile]]&gt;=0.8,"High Value",Derived_Metrics[[#This Row],[Customer Revenue Percentile]]&gt;=0.4,"Medium Value",TRUE,"Low Value")</f>
        <v>Medium Value</v>
      </c>
      <c r="H995" s="12">
        <f>_xlfn.RANK.EQ(Derived_Metrics[[#This Row],[Customer Revenue]],Derived_Metrics[Customer Revenue],0)</f>
        <v>907</v>
      </c>
      <c r="I995" s="15">
        <f>Derived_Metrics[[#This Row],[Customer Revenue]]/SUM(Derived_Metrics[Customer Revenue])</f>
        <v>3.4842662522300048E-4</v>
      </c>
      <c r="J995" t="s">
        <v>2861</v>
      </c>
      <c r="K995" s="5">
        <f>SUMIFS(Derived_Metrics[Revenue],Derived_Metrics[Product ID],Derived_Metrics[[#This Row],[Product ID]])</f>
        <v>1246.5600000000002</v>
      </c>
      <c r="L995" s="5">
        <f>SUMIFS(Derived_Metrics[Profit],Derived_Metrics[Product ID],Derived_Metrics[[#This Row],[Product ID]])</f>
        <v>87.964800000000011</v>
      </c>
      <c r="M995" s="5" t="str">
        <f>IF(AND(Derived_Metrics[[#This Row],[Product Revenue]]&gt;AVERAGE(Derived_Metrics[Product Revenue]),Derived_Metrics[[#This Row],[Product Profit]]&lt;0),"high sales Low Profit","Normal")</f>
        <v>Normal</v>
      </c>
      <c r="N995">
        <v>35.28</v>
      </c>
      <c r="O995">
        <v>3</v>
      </c>
      <c r="P995">
        <v>0</v>
      </c>
      <c r="Q995">
        <v>11.995200000000001</v>
      </c>
      <c r="R995">
        <f>Derived_Metrics[[#This Row],[Selling Price]]*Derived_Metrics[[#This Row],[Quantity]]</f>
        <v>105.84</v>
      </c>
      <c r="S995" s="2">
        <f>IF(Derived_Metrics[[#This Row],[Revenue]]=0,0,Derived_Metrics[[#This Row],[Profit]]/Derived_Metrics[[#This Row],[Revenue]])</f>
        <v>0.11333333333333334</v>
      </c>
      <c r="T995" t="str">
        <f>IF(Derived_Metrics[[#This Row],[Profit]]&lt;0, "Loss","Profit")</f>
        <v>Profit</v>
      </c>
      <c r="U995" s="5">
        <f>Derived_Metrics[[#This Row],[Selling Price]]*Derived_Metrics[[#This Row],[Quantity]]*Derived_Metrics[[#This Row],[Discount]]</f>
        <v>0</v>
      </c>
      <c r="V995" t="str">
        <f>IF(Derived_Metrics[[#This Row],[Discount]]&gt;0,"Discount Applied","No Discount")</f>
        <v>No Discount</v>
      </c>
      <c r="W995" t="str">
        <f>IF(Derived_Metrics[[#This Row],[Discount]]&gt;0.3,"High Discount","Low Discount")</f>
        <v>Low Discount</v>
      </c>
      <c r="X995" s="13">
        <f>SUMIFS(Derived_Metrics[Customer_Revenue_Share],Derived_Metrics[Customee_ Revenue _Rank],"&lt;="&amp;Derived_Metrics[[#This Row],[Customee_ Revenue _Rank]])</f>
        <v>0.82960112312888878</v>
      </c>
      <c r="Y995" t="str">
        <f>IF(Derived_Metrics[[#This Row],[Cumulative_Revenue_%]]&lt;=0.8,"Top 80% Revenue","Remaining 20% Revenue")</f>
        <v>Remaining 20% Revenue</v>
      </c>
    </row>
    <row r="996" spans="1:25" x14ac:dyDescent="0.25">
      <c r="A996" t="s">
        <v>3494</v>
      </c>
      <c r="B996" s="1">
        <v>43059</v>
      </c>
      <c r="C996" t="s">
        <v>3495</v>
      </c>
      <c r="D996" s="4">
        <f>SUMIFS(Derived_Metrics[Revenue],Derived_Metrics[Customer ID],Derived_Metrics[[#This Row],[Customer ID]])</f>
        <v>973.39200000000005</v>
      </c>
      <c r="E996" s="4">
        <f>SUMIFS(Derived_Metrics[Profit],Derived_Metrics[Customer ID],Derived_Metrics[[#This Row],[Customer ID]])</f>
        <v>-44.361000000000004</v>
      </c>
      <c r="F996" s="5">
        <f>_xlfn.PERCENTRANK.INC(Derived_Metrics[Customer Revenue],Derived_Metrics[[#This Row],[Customer Revenue]])</f>
        <v>0.161</v>
      </c>
      <c r="G996" s="5" t="str" cm="1">
        <f t="array" ref="G996">_xlfn.IFS(Derived_Metrics[[#This Row],[Customer Revenue Percentile]]&gt;=0.8,"High Value",Derived_Metrics[[#This Row],[Customer Revenue Percentile]]&gt;=0.4,"Medium Value",TRUE,"Low Value")</f>
        <v>Low Value</v>
      </c>
      <c r="H996" s="12">
        <f>_xlfn.RANK.EQ(Derived_Metrics[[#This Row],[Customer Revenue]],Derived_Metrics[Customer Revenue],0)</f>
        <v>1778</v>
      </c>
      <c r="I996" s="15">
        <f>Derived_Metrics[[#This Row],[Customer Revenue]]/SUM(Derived_Metrics[Customer Revenue])</f>
        <v>6.2480161905751486E-5</v>
      </c>
      <c r="J996" t="s">
        <v>755</v>
      </c>
      <c r="K996" s="5">
        <f>SUMIFS(Derived_Metrics[Revenue],Derived_Metrics[Product ID],Derived_Metrics[[#This Row],[Product ID]])</f>
        <v>7072.9199999999992</v>
      </c>
      <c r="L996" s="5">
        <f>SUMIFS(Derived_Metrics[Profit],Derived_Metrics[Product ID],Derived_Metrics[[#This Row],[Product ID]])</f>
        <v>-130.98000000000002</v>
      </c>
      <c r="M996" s="5" t="str">
        <f>IF(AND(Derived_Metrics[[#This Row],[Product Revenue]]&gt;AVERAGE(Derived_Metrics[Product Revenue]),Derived_Metrics[[#This Row],[Product Profit]]&lt;0),"high sales Low Profit","Normal")</f>
        <v>Normal</v>
      </c>
      <c r="N996">
        <v>209.56800000000001</v>
      </c>
      <c r="O996">
        <v>2</v>
      </c>
      <c r="P996">
        <v>0.2</v>
      </c>
      <c r="Q996">
        <v>-23.5764</v>
      </c>
      <c r="R996">
        <f>Derived_Metrics[[#This Row],[Selling Price]]*Derived_Metrics[[#This Row],[Quantity]]</f>
        <v>419.13600000000002</v>
      </c>
      <c r="S996" s="2">
        <f>IF(Derived_Metrics[[#This Row],[Revenue]]=0,0,Derived_Metrics[[#This Row],[Profit]]/Derived_Metrics[[#This Row],[Revenue]])</f>
        <v>-5.6249999999999994E-2</v>
      </c>
      <c r="T996" t="str">
        <f>IF(Derived_Metrics[[#This Row],[Profit]]&lt;0, "Loss","Profit")</f>
        <v>Loss</v>
      </c>
      <c r="U996" s="5">
        <f>Derived_Metrics[[#This Row],[Selling Price]]*Derived_Metrics[[#This Row],[Quantity]]*Derived_Metrics[[#This Row],[Discount]]</f>
        <v>83.827200000000005</v>
      </c>
      <c r="V996" t="str">
        <f>IF(Derived_Metrics[[#This Row],[Discount]]&gt;0,"Discount Applied","No Discount")</f>
        <v>Discount Applied</v>
      </c>
      <c r="W996" t="str">
        <f>IF(Derived_Metrics[[#This Row],[Discount]]&gt;0.3,"High Discount","Low Discount")</f>
        <v>Low Discount</v>
      </c>
      <c r="X996" s="13">
        <f>SUMIFS(Derived_Metrics[Customer_Revenue_Share],Derived_Metrics[Customee_ Revenue _Rank],"&lt;="&amp;Derived_Metrics[[#This Row],[Customee_ Revenue _Rank]])</f>
        <v>0.98991277409611333</v>
      </c>
      <c r="Y996" t="str">
        <f>IF(Derived_Metrics[[#This Row],[Cumulative_Revenue_%]]&lt;=0.8,"Top 80% Revenue","Remaining 20% Revenue")</f>
        <v>Remaining 20% Revenue</v>
      </c>
    </row>
    <row r="997" spans="1:25" x14ac:dyDescent="0.25">
      <c r="A997" t="s">
        <v>3497</v>
      </c>
      <c r="B997" s="1">
        <v>43062</v>
      </c>
      <c r="C997" t="s">
        <v>3498</v>
      </c>
      <c r="D997" s="4">
        <f>SUMIFS(Derived_Metrics[Revenue],Derived_Metrics[Customer ID],Derived_Metrics[[#This Row],[Customer ID]])</f>
        <v>6.4640000000000004</v>
      </c>
      <c r="E997" s="4">
        <f>SUMIFS(Derived_Metrics[Profit],Derived_Metrics[Customer ID],Derived_Metrics[[#This Row],[Customer ID]])</f>
        <v>-4.04</v>
      </c>
      <c r="F997" s="5">
        <f>_xlfn.PERCENTRANK.INC(Derived_Metrics[Customer Revenue],Derived_Metrics[[#This Row],[Customer Revenue]])</f>
        <v>0</v>
      </c>
      <c r="G997" s="5" t="str" cm="1">
        <f t="array" ref="G997">_xlfn.IFS(Derived_Metrics[[#This Row],[Customer Revenue Percentile]]&gt;=0.8,"High Value",Derived_Metrics[[#This Row],[Customer Revenue Percentile]]&gt;=0.4,"Medium Value",TRUE,"Low Value")</f>
        <v>Low Value</v>
      </c>
      <c r="H997" s="12">
        <f>_xlfn.RANK.EQ(Derived_Metrics[[#This Row],[Customer Revenue]],Derived_Metrics[Customer Revenue],0)</f>
        <v>2119</v>
      </c>
      <c r="I997" s="15">
        <f>Derived_Metrics[[#This Row],[Customer Revenue]]/SUM(Derived_Metrics[Customer Revenue])</f>
        <v>4.1491173808576357E-7</v>
      </c>
      <c r="J997" t="s">
        <v>2324</v>
      </c>
      <c r="K997" s="5">
        <f>SUMIFS(Derived_Metrics[Revenue],Derived_Metrics[Product ID],Derived_Metrics[[#This Row],[Product ID]])</f>
        <v>1118.2719999999999</v>
      </c>
      <c r="L997" s="5">
        <f>SUMIFS(Derived_Metrics[Profit],Derived_Metrics[Product ID],Derived_Metrics[[#This Row],[Product ID]])</f>
        <v>4.847999999999999</v>
      </c>
      <c r="M997" s="5" t="str">
        <f>IF(AND(Derived_Metrics[[#This Row],[Product Revenue]]&gt;AVERAGE(Derived_Metrics[Product Revenue]),Derived_Metrics[[#This Row],[Product Profit]]&lt;0),"high sales Low Profit","Normal")</f>
        <v>Normal</v>
      </c>
      <c r="N997">
        <v>6.4640000000000004</v>
      </c>
      <c r="O997">
        <v>1</v>
      </c>
      <c r="P997">
        <v>0.6</v>
      </c>
      <c r="Q997">
        <v>-4.04</v>
      </c>
      <c r="R997">
        <f>Derived_Metrics[[#This Row],[Selling Price]]*Derived_Metrics[[#This Row],[Quantity]]</f>
        <v>6.4640000000000004</v>
      </c>
      <c r="S997" s="2">
        <f>IF(Derived_Metrics[[#This Row],[Revenue]]=0,0,Derived_Metrics[[#This Row],[Profit]]/Derived_Metrics[[#This Row],[Revenue]])</f>
        <v>-0.625</v>
      </c>
      <c r="T997" t="str">
        <f>IF(Derived_Metrics[[#This Row],[Profit]]&lt;0, "Loss","Profit")</f>
        <v>Loss</v>
      </c>
      <c r="U997" s="5">
        <f>Derived_Metrics[[#This Row],[Selling Price]]*Derived_Metrics[[#This Row],[Quantity]]*Derived_Metrics[[#This Row],[Discount]]</f>
        <v>3.8784000000000001</v>
      </c>
      <c r="V997" t="str">
        <f>IF(Derived_Metrics[[#This Row],[Discount]]&gt;0,"Discount Applied","No Discount")</f>
        <v>Discount Applied</v>
      </c>
      <c r="W997" t="str">
        <f>IF(Derived_Metrics[[#This Row],[Discount]]&gt;0.3,"High Discount","Low Discount")</f>
        <v>High Discount</v>
      </c>
      <c r="X997" s="13">
        <f>SUMIFS(Derived_Metrics[Customer_Revenue_Share],Derived_Metrics[Customee_ Revenue _Rank],"&lt;="&amp;Derived_Metrics[[#This Row],[Customee_ Revenue _Rank]])</f>
        <v>0.99999960408793687</v>
      </c>
      <c r="Y997" t="str">
        <f>IF(Derived_Metrics[[#This Row],[Cumulative_Revenue_%]]&lt;=0.8,"Top 80% Revenue","Remaining 20% Revenue")</f>
        <v>Remaining 20% Revenue</v>
      </c>
    </row>
    <row r="998" spans="1:25" x14ac:dyDescent="0.25">
      <c r="A998" t="s">
        <v>3500</v>
      </c>
      <c r="B998" s="1">
        <v>41858</v>
      </c>
      <c r="C998" t="s">
        <v>2498</v>
      </c>
      <c r="D998" s="4">
        <f>SUMIFS(Derived_Metrics[Revenue],Derived_Metrics[Customer ID],Derived_Metrics[[#This Row],[Customer ID]])</f>
        <v>11174.198</v>
      </c>
      <c r="E998" s="4">
        <f>SUMIFS(Derived_Metrics[Profit],Derived_Metrics[Customer ID],Derived_Metrics[[#This Row],[Customer ID]])</f>
        <v>455.60649999999998</v>
      </c>
      <c r="F998" s="5">
        <f>_xlfn.PERCENTRANK.INC(Derived_Metrics[Customer Revenue],Derived_Metrics[[#This Row],[Customer Revenue]])</f>
        <v>0.80100000000000005</v>
      </c>
      <c r="G998" s="5" t="str" cm="1">
        <f t="array" ref="G998">_xlfn.IFS(Derived_Metrics[[#This Row],[Customer Revenue Percentile]]&gt;=0.8,"High Value",Derived_Metrics[[#This Row],[Customer Revenue Percentile]]&gt;=0.4,"Medium Value",TRUE,"Low Value")</f>
        <v>High Value</v>
      </c>
      <c r="H998" s="12">
        <f>_xlfn.RANK.EQ(Derived_Metrics[[#This Row],[Customer Revenue]],Derived_Metrics[Customer Revenue],0)</f>
        <v>418</v>
      </c>
      <c r="I998" s="15">
        <f>Derived_Metrics[[#This Row],[Customer Revenue]]/SUM(Derived_Metrics[Customer Revenue])</f>
        <v>7.1725029608515824E-4</v>
      </c>
      <c r="J998" t="s">
        <v>661</v>
      </c>
      <c r="K998" s="5">
        <f>SUMIFS(Derived_Metrics[Revenue],Derived_Metrics[Product ID],Derived_Metrics[[#This Row],[Product ID]])</f>
        <v>21499.842000000004</v>
      </c>
      <c r="L998" s="5">
        <f>SUMIFS(Derived_Metrics[Profit],Derived_Metrics[Product ID],Derived_Metrics[[#This Row],[Product ID]])</f>
        <v>234.23400000000001</v>
      </c>
      <c r="M998" s="5" t="str">
        <f>IF(AND(Derived_Metrics[[#This Row],[Product Revenue]]&gt;AVERAGE(Derived_Metrics[Product Revenue]),Derived_Metrics[[#This Row],[Product Profit]]&lt;0),"high sales Low Profit","Normal")</f>
        <v>Normal</v>
      </c>
      <c r="N998">
        <v>63.881999999999998</v>
      </c>
      <c r="O998">
        <v>1</v>
      </c>
      <c r="P998">
        <v>0.1</v>
      </c>
      <c r="Q998">
        <v>10.647</v>
      </c>
      <c r="R998">
        <f>Derived_Metrics[[#This Row],[Selling Price]]*Derived_Metrics[[#This Row],[Quantity]]</f>
        <v>63.881999999999998</v>
      </c>
      <c r="S998" s="2">
        <f>IF(Derived_Metrics[[#This Row],[Revenue]]=0,0,Derived_Metrics[[#This Row],[Profit]]/Derived_Metrics[[#This Row],[Revenue]])</f>
        <v>0.16666666666666669</v>
      </c>
      <c r="T998" t="str">
        <f>IF(Derived_Metrics[[#This Row],[Profit]]&lt;0, "Loss","Profit")</f>
        <v>Profit</v>
      </c>
      <c r="U998" s="5">
        <f>Derived_Metrics[[#This Row],[Selling Price]]*Derived_Metrics[[#This Row],[Quantity]]*Derived_Metrics[[#This Row],[Discount]]</f>
        <v>6.3882000000000003</v>
      </c>
      <c r="V998" t="str">
        <f>IF(Derived_Metrics[[#This Row],[Discount]]&gt;0,"Discount Applied","No Discount")</f>
        <v>Discount Applied</v>
      </c>
      <c r="W998" t="str">
        <f>IF(Derived_Metrics[[#This Row],[Discount]]&gt;0.3,"High Discount","Low Discount")</f>
        <v>Low Discount</v>
      </c>
      <c r="X998" s="13">
        <f>SUMIFS(Derived_Metrics[Customer_Revenue_Share],Derived_Metrics[Customee_ Revenue _Rank],"&lt;="&amp;Derived_Metrics[[#This Row],[Customee_ Revenue _Rank]])</f>
        <v>0.57299951973281016</v>
      </c>
      <c r="Y998" t="str">
        <f>IF(Derived_Metrics[[#This Row],[Cumulative_Revenue_%]]&lt;=0.8,"Top 80% Revenue","Remaining 20% Revenue")</f>
        <v>Top 80% Revenue</v>
      </c>
    </row>
    <row r="999" spans="1:25" x14ac:dyDescent="0.25">
      <c r="A999" t="s">
        <v>3502</v>
      </c>
      <c r="B999" s="1">
        <v>41831</v>
      </c>
      <c r="C999" t="s">
        <v>208</v>
      </c>
      <c r="D999" s="4">
        <f>SUMIFS(Derived_Metrics[Revenue],Derived_Metrics[Customer ID],Derived_Metrics[[#This Row],[Customer ID]])</f>
        <v>11207.810000000001</v>
      </c>
      <c r="E999" s="4">
        <f>SUMIFS(Derived_Metrics[Profit],Derived_Metrics[Customer ID],Derived_Metrics[[#This Row],[Customer ID]])</f>
        <v>332.85890000000001</v>
      </c>
      <c r="F999" s="5">
        <f>_xlfn.PERCENTRANK.INC(Derived_Metrics[Customer Revenue],Derived_Metrics[[#This Row],[Customer Revenue]])</f>
        <v>0.80300000000000005</v>
      </c>
      <c r="G999" s="5" t="str" cm="1">
        <f t="array" ref="G999">_xlfn.IFS(Derived_Metrics[[#This Row],[Customer Revenue Percentile]]&gt;=0.8,"High Value",Derived_Metrics[[#This Row],[Customer Revenue Percentile]]&gt;=0.4,"Medium Value",TRUE,"Low Value")</f>
        <v>High Value</v>
      </c>
      <c r="H999" s="12">
        <f>_xlfn.RANK.EQ(Derived_Metrics[[#This Row],[Customer Revenue]],Derived_Metrics[Customer Revenue],0)</f>
        <v>413</v>
      </c>
      <c r="I999" s="15">
        <f>Derived_Metrics[[#This Row],[Customer Revenue]]/SUM(Derived_Metrics[Customer Revenue])</f>
        <v>7.1940778577274172E-4</v>
      </c>
      <c r="J999" t="s">
        <v>2461</v>
      </c>
      <c r="K999" s="5">
        <f>SUMIFS(Derived_Metrics[Revenue],Derived_Metrics[Product ID],Derived_Metrics[[#This Row],[Product ID]])</f>
        <v>4489.232</v>
      </c>
      <c r="L999" s="5">
        <f>SUMIFS(Derived_Metrics[Profit],Derived_Metrics[Product ID],Derived_Metrics[[#This Row],[Product ID]])</f>
        <v>73.194000000000003</v>
      </c>
      <c r="M999" s="5" t="str">
        <f>IF(AND(Derived_Metrics[[#This Row],[Product Revenue]]&gt;AVERAGE(Derived_Metrics[Product Revenue]),Derived_Metrics[[#This Row],[Product Profit]]&lt;0),"high sales Low Profit","Normal")</f>
        <v>Normal</v>
      </c>
      <c r="N999">
        <v>683.14400000000001</v>
      </c>
      <c r="O999">
        <v>4</v>
      </c>
      <c r="P999">
        <v>0.3</v>
      </c>
      <c r="Q999">
        <v>0</v>
      </c>
      <c r="R999">
        <f>Derived_Metrics[[#This Row],[Selling Price]]*Derived_Metrics[[#This Row],[Quantity]]</f>
        <v>2732.576</v>
      </c>
      <c r="S999" s="2">
        <f>IF(Derived_Metrics[[#This Row],[Revenue]]=0,0,Derived_Metrics[[#This Row],[Profit]]/Derived_Metrics[[#This Row],[Revenue]])</f>
        <v>0</v>
      </c>
      <c r="T999" t="str">
        <f>IF(Derived_Metrics[[#This Row],[Profit]]&lt;0, "Loss","Profit")</f>
        <v>Profit</v>
      </c>
      <c r="U999" s="5">
        <f>Derived_Metrics[[#This Row],[Selling Price]]*Derived_Metrics[[#This Row],[Quantity]]*Derived_Metrics[[#This Row],[Discount]]</f>
        <v>819.77279999999996</v>
      </c>
      <c r="V999" t="str">
        <f>IF(Derived_Metrics[[#This Row],[Discount]]&gt;0,"Discount Applied","No Discount")</f>
        <v>Discount Applied</v>
      </c>
      <c r="W999" t="str">
        <f>IF(Derived_Metrics[[#This Row],[Discount]]&gt;0.3,"High Discount","Low Discount")</f>
        <v>Low Discount</v>
      </c>
      <c r="X999" s="13">
        <f>SUMIFS(Derived_Metrics[Customer_Revenue_Share],Derived_Metrics[Customee_ Revenue _Rank],"&lt;="&amp;Derived_Metrics[[#This Row],[Customee_ Revenue _Rank]])</f>
        <v>0.56941326825238425</v>
      </c>
      <c r="Y999" t="str">
        <f>IF(Derived_Metrics[[#This Row],[Cumulative_Revenue_%]]&lt;=0.8,"Top 80% Revenue","Remaining 20% Revenue")</f>
        <v>Top 80% Revenue</v>
      </c>
    </row>
    <row r="1000" spans="1:25" x14ac:dyDescent="0.25">
      <c r="A1000" t="s">
        <v>3503</v>
      </c>
      <c r="B1000" s="1">
        <v>42320</v>
      </c>
      <c r="C1000" t="s">
        <v>1500</v>
      </c>
      <c r="D1000" s="4">
        <f>SUMIFS(Derived_Metrics[Revenue],Derived_Metrics[Customer ID],Derived_Metrics[[#This Row],[Customer ID]])</f>
        <v>28327.437999999995</v>
      </c>
      <c r="E1000" s="4">
        <f>SUMIFS(Derived_Metrics[Profit],Derived_Metrics[Customer ID],Derived_Metrics[[#This Row],[Customer ID]])</f>
        <v>-202.11540000000002</v>
      </c>
      <c r="F1000" s="5">
        <f>_xlfn.PERCENTRANK.INC(Derived_Metrics[Customer Revenue],Derived_Metrics[[#This Row],[Customer Revenue]])</f>
        <v>0.95899999999999996</v>
      </c>
      <c r="G1000" s="5" t="str" cm="1">
        <f t="array" ref="G1000">_xlfn.IFS(Derived_Metrics[[#This Row],[Customer Revenue Percentile]]&gt;=0.8,"High Value",Derived_Metrics[[#This Row],[Customer Revenue Percentile]]&gt;=0.4,"Medium Value",TRUE,"Low Value")</f>
        <v>High Value</v>
      </c>
      <c r="H1000" s="12">
        <f>_xlfn.RANK.EQ(Derived_Metrics[[#This Row],[Customer Revenue]],Derived_Metrics[Customer Revenue],0)</f>
        <v>82</v>
      </c>
      <c r="I1000" s="15">
        <f>Derived_Metrics[[#This Row],[Customer Revenue]]/SUM(Derived_Metrics[Customer Revenue])</f>
        <v>1.8182838081832772E-3</v>
      </c>
      <c r="J1000" t="s">
        <v>2313</v>
      </c>
      <c r="K1000" s="5">
        <f>SUMIFS(Derived_Metrics[Revenue],Derived_Metrics[Product ID],Derived_Metrics[[#This Row],[Product ID]])</f>
        <v>3641.1439999999998</v>
      </c>
      <c r="L1000" s="5">
        <f>SUMIFS(Derived_Metrics[Profit],Derived_Metrics[Product ID],Derived_Metrics[[#This Row],[Product ID]])</f>
        <v>-97.406400000000005</v>
      </c>
      <c r="M1000" s="5" t="str">
        <f>IF(AND(Derived_Metrics[[#This Row],[Product Revenue]]&gt;AVERAGE(Derived_Metrics[Product Revenue]),Derived_Metrics[[#This Row],[Product Profit]]&lt;0),"high sales Low Profit","Normal")</f>
        <v>Normal</v>
      </c>
      <c r="N1000">
        <v>69.575999999999993</v>
      </c>
      <c r="O1000">
        <v>4</v>
      </c>
      <c r="P1000">
        <v>0.7</v>
      </c>
      <c r="Q1000">
        <v>-143.79040000000001</v>
      </c>
      <c r="R1000">
        <f>Derived_Metrics[[#This Row],[Selling Price]]*Derived_Metrics[[#This Row],[Quantity]]</f>
        <v>278.30399999999997</v>
      </c>
      <c r="S1000" s="2">
        <f>IF(Derived_Metrics[[#This Row],[Revenue]]=0,0,Derived_Metrics[[#This Row],[Profit]]/Derived_Metrics[[#This Row],[Revenue]])</f>
        <v>-0.51666666666666672</v>
      </c>
      <c r="T1000" t="str">
        <f>IF(Derived_Metrics[[#This Row],[Profit]]&lt;0, "Loss","Profit")</f>
        <v>Loss</v>
      </c>
      <c r="U1000" s="5">
        <f>Derived_Metrics[[#This Row],[Selling Price]]*Derived_Metrics[[#This Row],[Quantity]]*Derived_Metrics[[#This Row],[Discount]]</f>
        <v>194.81279999999998</v>
      </c>
      <c r="V1000" t="str">
        <f>IF(Derived_Metrics[[#This Row],[Discount]]&gt;0,"Discount Applied","No Discount")</f>
        <v>Discount Applied</v>
      </c>
      <c r="W1000" t="str">
        <f>IF(Derived_Metrics[[#This Row],[Discount]]&gt;0.3,"High Discount","Low Discount")</f>
        <v>High Discount</v>
      </c>
      <c r="X1000" s="13">
        <f>SUMIFS(Derived_Metrics[Customer_Revenue_Share],Derived_Metrics[Customee_ Revenue _Rank],"&lt;="&amp;Derived_Metrics[[#This Row],[Customee_ Revenue _Rank]])</f>
        <v>0.21102091614569471</v>
      </c>
      <c r="Y1000" t="str">
        <f>IF(Derived_Metrics[[#This Row],[Cumulative_Revenue_%]]&lt;=0.8,"Top 80% Revenue","Remaining 20% Revenue")</f>
        <v>Top 80% Revenue</v>
      </c>
    </row>
    <row r="1001" spans="1:25" x14ac:dyDescent="0.25">
      <c r="A1001" t="s">
        <v>3503</v>
      </c>
      <c r="B1001" s="1">
        <v>42320</v>
      </c>
      <c r="C1001" t="s">
        <v>1500</v>
      </c>
      <c r="D1001" s="4">
        <f>SUMIFS(Derived_Metrics[Revenue],Derived_Metrics[Customer ID],Derived_Metrics[[#This Row],[Customer ID]])</f>
        <v>28327.437999999995</v>
      </c>
      <c r="E1001" s="4">
        <f>SUMIFS(Derived_Metrics[Profit],Derived_Metrics[Customer ID],Derived_Metrics[[#This Row],[Customer ID]])</f>
        <v>-202.11540000000002</v>
      </c>
      <c r="F1001" s="5">
        <f>_xlfn.PERCENTRANK.INC(Derived_Metrics[Customer Revenue],Derived_Metrics[[#This Row],[Customer Revenue]])</f>
        <v>0.95899999999999996</v>
      </c>
      <c r="G1001" s="5" t="str" cm="1">
        <f t="array" ref="G1001">_xlfn.IFS(Derived_Metrics[[#This Row],[Customer Revenue Percentile]]&gt;=0.8,"High Value",Derived_Metrics[[#This Row],[Customer Revenue Percentile]]&gt;=0.4,"Medium Value",TRUE,"Low Value")</f>
        <v>High Value</v>
      </c>
      <c r="H1001" s="12">
        <f>_xlfn.RANK.EQ(Derived_Metrics[[#This Row],[Customer Revenue]],Derived_Metrics[Customer Revenue],0)</f>
        <v>82</v>
      </c>
      <c r="I1001" s="15">
        <f>Derived_Metrics[[#This Row],[Customer Revenue]]/SUM(Derived_Metrics[Customer Revenue])</f>
        <v>1.8182838081832772E-3</v>
      </c>
      <c r="J1001" t="s">
        <v>1587</v>
      </c>
      <c r="K1001" s="5">
        <f>SUMIFS(Derived_Metrics[Revenue],Derived_Metrics[Product ID],Derived_Metrics[[#This Row],[Product ID]])</f>
        <v>794.976</v>
      </c>
      <c r="L1001" s="5">
        <f>SUMIFS(Derived_Metrics[Profit],Derived_Metrics[Product ID],Derived_Metrics[[#This Row],[Product ID]])</f>
        <v>42.29679999999999</v>
      </c>
      <c r="M1001" s="5" t="str">
        <f>IF(AND(Derived_Metrics[[#This Row],[Product Revenue]]&gt;AVERAGE(Derived_Metrics[Product Revenue]),Derived_Metrics[[#This Row],[Product Profit]]&lt;0),"high sales Low Profit","Normal")</f>
        <v>Normal</v>
      </c>
      <c r="N1001">
        <v>52.415999999999997</v>
      </c>
      <c r="O1001">
        <v>9</v>
      </c>
      <c r="P1001">
        <v>0.2</v>
      </c>
      <c r="Q1001">
        <v>15.069599999999999</v>
      </c>
      <c r="R1001">
        <f>Derived_Metrics[[#This Row],[Selling Price]]*Derived_Metrics[[#This Row],[Quantity]]</f>
        <v>471.74399999999997</v>
      </c>
      <c r="S1001" s="2">
        <f>IF(Derived_Metrics[[#This Row],[Revenue]]=0,0,Derived_Metrics[[#This Row],[Profit]]/Derived_Metrics[[#This Row],[Revenue]])</f>
        <v>3.1944444444444442E-2</v>
      </c>
      <c r="T1001" t="str">
        <f>IF(Derived_Metrics[[#This Row],[Profit]]&lt;0, "Loss","Profit")</f>
        <v>Profit</v>
      </c>
      <c r="U1001" s="5">
        <f>Derived_Metrics[[#This Row],[Selling Price]]*Derived_Metrics[[#This Row],[Quantity]]*Derived_Metrics[[#This Row],[Discount]]</f>
        <v>94.348799999999997</v>
      </c>
      <c r="V1001" t="str">
        <f>IF(Derived_Metrics[[#This Row],[Discount]]&gt;0,"Discount Applied","No Discount")</f>
        <v>Discount Applied</v>
      </c>
      <c r="W1001" t="str">
        <f>IF(Derived_Metrics[[#This Row],[Discount]]&gt;0.3,"High Discount","Low Discount")</f>
        <v>Low Discount</v>
      </c>
      <c r="X1001" s="13">
        <f>SUMIFS(Derived_Metrics[Customer_Revenue_Share],Derived_Metrics[Customee_ Revenue _Rank],"&lt;="&amp;Derived_Metrics[[#This Row],[Customee_ Revenue _Rank]])</f>
        <v>0.21102091614569471</v>
      </c>
      <c r="Y1001" t="str">
        <f>IF(Derived_Metrics[[#This Row],[Cumulative_Revenue_%]]&lt;=0.8,"Top 80% Revenue","Remaining 20% Revenue")</f>
        <v>Top 80% Revenue</v>
      </c>
    </row>
    <row r="1002" spans="1:25" x14ac:dyDescent="0.25">
      <c r="A1002" t="s">
        <v>3503</v>
      </c>
      <c r="B1002" s="1">
        <v>42320</v>
      </c>
      <c r="C1002" t="s">
        <v>1500</v>
      </c>
      <c r="D1002" s="4">
        <f>SUMIFS(Derived_Metrics[Revenue],Derived_Metrics[Customer ID],Derived_Metrics[[#This Row],[Customer ID]])</f>
        <v>28327.437999999995</v>
      </c>
      <c r="E1002" s="4">
        <f>SUMIFS(Derived_Metrics[Profit],Derived_Metrics[Customer ID],Derived_Metrics[[#This Row],[Customer ID]])</f>
        <v>-202.11540000000002</v>
      </c>
      <c r="F1002" s="5">
        <f>_xlfn.PERCENTRANK.INC(Derived_Metrics[Customer Revenue],Derived_Metrics[[#This Row],[Customer Revenue]])</f>
        <v>0.95899999999999996</v>
      </c>
      <c r="G1002" s="5" t="str" cm="1">
        <f t="array" ref="G1002">_xlfn.IFS(Derived_Metrics[[#This Row],[Customer Revenue Percentile]]&gt;=0.8,"High Value",Derived_Metrics[[#This Row],[Customer Revenue Percentile]]&gt;=0.4,"Medium Value",TRUE,"Low Value")</f>
        <v>High Value</v>
      </c>
      <c r="H1002" s="12">
        <f>_xlfn.RANK.EQ(Derived_Metrics[[#This Row],[Customer Revenue]],Derived_Metrics[Customer Revenue],0)</f>
        <v>82</v>
      </c>
      <c r="I1002" s="15">
        <f>Derived_Metrics[[#This Row],[Customer Revenue]]/SUM(Derived_Metrics[Customer Revenue])</f>
        <v>1.8182838081832772E-3</v>
      </c>
      <c r="J1002" t="s">
        <v>1518</v>
      </c>
      <c r="K1002" s="5">
        <f>SUMIFS(Derived_Metrics[Revenue],Derived_Metrics[Product ID],Derived_Metrics[[#This Row],[Product ID]])</f>
        <v>5732.1120000000001</v>
      </c>
      <c r="L1002" s="5">
        <f>SUMIFS(Derived_Metrics[Profit],Derived_Metrics[Product ID],Derived_Metrics[[#This Row],[Product ID]])</f>
        <v>176.32469999999998</v>
      </c>
      <c r="M1002" s="5" t="str">
        <f>IF(AND(Derived_Metrics[[#This Row],[Product Revenue]]&gt;AVERAGE(Derived_Metrics[Product Revenue]),Derived_Metrics[[#This Row],[Product Profit]]&lt;0),"high sales Low Profit","Normal")</f>
        <v>Normal</v>
      </c>
      <c r="N1002">
        <v>54.92</v>
      </c>
      <c r="O1002">
        <v>5</v>
      </c>
      <c r="P1002">
        <v>0.2</v>
      </c>
      <c r="Q1002">
        <v>10.984</v>
      </c>
      <c r="R1002">
        <f>Derived_Metrics[[#This Row],[Selling Price]]*Derived_Metrics[[#This Row],[Quantity]]</f>
        <v>274.60000000000002</v>
      </c>
      <c r="S1002" s="2">
        <f>IF(Derived_Metrics[[#This Row],[Revenue]]=0,0,Derived_Metrics[[#This Row],[Profit]]/Derived_Metrics[[#This Row],[Revenue]])</f>
        <v>3.9999999999999994E-2</v>
      </c>
      <c r="T1002" t="str">
        <f>IF(Derived_Metrics[[#This Row],[Profit]]&lt;0, "Loss","Profit")</f>
        <v>Profit</v>
      </c>
      <c r="U1002" s="5">
        <f>Derived_Metrics[[#This Row],[Selling Price]]*Derived_Metrics[[#This Row],[Quantity]]*Derived_Metrics[[#This Row],[Discount]]</f>
        <v>54.920000000000009</v>
      </c>
      <c r="V1002" t="str">
        <f>IF(Derived_Metrics[[#This Row],[Discount]]&gt;0,"Discount Applied","No Discount")</f>
        <v>Discount Applied</v>
      </c>
      <c r="W1002" t="str">
        <f>IF(Derived_Metrics[[#This Row],[Discount]]&gt;0.3,"High Discount","Low Discount")</f>
        <v>Low Discount</v>
      </c>
      <c r="X1002" s="13">
        <f>SUMIFS(Derived_Metrics[Customer_Revenue_Share],Derived_Metrics[Customee_ Revenue _Rank],"&lt;="&amp;Derived_Metrics[[#This Row],[Customee_ Revenue _Rank]])</f>
        <v>0.21102091614569471</v>
      </c>
      <c r="Y1002" t="str">
        <f>IF(Derived_Metrics[[#This Row],[Cumulative_Revenue_%]]&lt;=0.8,"Top 80% Revenue","Remaining 20% Revenue")</f>
        <v>Top 80% Revenue</v>
      </c>
    </row>
    <row r="1003" spans="1:25" x14ac:dyDescent="0.25">
      <c r="A1003" t="s">
        <v>3503</v>
      </c>
      <c r="B1003" s="1">
        <v>42320</v>
      </c>
      <c r="C1003" t="s">
        <v>1500</v>
      </c>
      <c r="D1003" s="4">
        <f>SUMIFS(Derived_Metrics[Revenue],Derived_Metrics[Customer ID],Derived_Metrics[[#This Row],[Customer ID]])</f>
        <v>28327.437999999995</v>
      </c>
      <c r="E1003" s="4">
        <f>SUMIFS(Derived_Metrics[Profit],Derived_Metrics[Customer ID],Derived_Metrics[[#This Row],[Customer ID]])</f>
        <v>-202.11540000000002</v>
      </c>
      <c r="F1003" s="5">
        <f>_xlfn.PERCENTRANK.INC(Derived_Metrics[Customer Revenue],Derived_Metrics[[#This Row],[Customer Revenue]])</f>
        <v>0.95899999999999996</v>
      </c>
      <c r="G1003" s="5" t="str" cm="1">
        <f t="array" ref="G1003">_xlfn.IFS(Derived_Metrics[[#This Row],[Customer Revenue Percentile]]&gt;=0.8,"High Value",Derived_Metrics[[#This Row],[Customer Revenue Percentile]]&gt;=0.4,"Medium Value",TRUE,"Low Value")</f>
        <v>High Value</v>
      </c>
      <c r="H1003" s="12">
        <f>_xlfn.RANK.EQ(Derived_Metrics[[#This Row],[Customer Revenue]],Derived_Metrics[Customer Revenue],0)</f>
        <v>82</v>
      </c>
      <c r="I1003" s="15">
        <f>Derived_Metrics[[#This Row],[Customer Revenue]]/SUM(Derived_Metrics[Customer Revenue])</f>
        <v>1.8182838081832772E-3</v>
      </c>
      <c r="J1003" t="s">
        <v>2246</v>
      </c>
      <c r="K1003" s="5">
        <f>SUMIFS(Derived_Metrics[Revenue],Derived_Metrics[Product ID],Derived_Metrics[[#This Row],[Product ID]])</f>
        <v>3810.078</v>
      </c>
      <c r="L1003" s="5">
        <f>SUMIFS(Derived_Metrics[Profit],Derived_Metrics[Product ID],Derived_Metrics[[#This Row],[Product ID]])</f>
        <v>-586.83960000000002</v>
      </c>
      <c r="M1003" s="5" t="str">
        <f>IF(AND(Derived_Metrics[[#This Row],[Product Revenue]]&gt;AVERAGE(Derived_Metrics[Product Revenue]),Derived_Metrics[[#This Row],[Product Profit]]&lt;0),"high sales Low Profit","Normal")</f>
        <v>Normal</v>
      </c>
      <c r="N1003">
        <v>364.95</v>
      </c>
      <c r="O1003">
        <v>5</v>
      </c>
      <c r="P1003">
        <v>0.5</v>
      </c>
      <c r="Q1003">
        <v>-248.166</v>
      </c>
      <c r="R1003">
        <f>Derived_Metrics[[#This Row],[Selling Price]]*Derived_Metrics[[#This Row],[Quantity]]</f>
        <v>1824.75</v>
      </c>
      <c r="S1003" s="2">
        <f>IF(Derived_Metrics[[#This Row],[Revenue]]=0,0,Derived_Metrics[[#This Row],[Profit]]/Derived_Metrics[[#This Row],[Revenue]])</f>
        <v>-0.13600000000000001</v>
      </c>
      <c r="T1003" t="str">
        <f>IF(Derived_Metrics[[#This Row],[Profit]]&lt;0, "Loss","Profit")</f>
        <v>Loss</v>
      </c>
      <c r="U1003" s="5">
        <f>Derived_Metrics[[#This Row],[Selling Price]]*Derived_Metrics[[#This Row],[Quantity]]*Derived_Metrics[[#This Row],[Discount]]</f>
        <v>912.375</v>
      </c>
      <c r="V1003" t="str">
        <f>IF(Derived_Metrics[[#This Row],[Discount]]&gt;0,"Discount Applied","No Discount")</f>
        <v>Discount Applied</v>
      </c>
      <c r="W1003" t="str">
        <f>IF(Derived_Metrics[[#This Row],[Discount]]&gt;0.3,"High Discount","Low Discount")</f>
        <v>High Discount</v>
      </c>
      <c r="X1003" s="13">
        <f>SUMIFS(Derived_Metrics[Customer_Revenue_Share],Derived_Metrics[Customee_ Revenue _Rank],"&lt;="&amp;Derived_Metrics[[#This Row],[Customee_ Revenue _Rank]])</f>
        <v>0.21102091614569471</v>
      </c>
      <c r="Y1003" t="str">
        <f>IF(Derived_Metrics[[#This Row],[Cumulative_Revenue_%]]&lt;=0.8,"Top 80% Revenue","Remaining 20% Revenue")</f>
        <v>Top 80% Revenue</v>
      </c>
    </row>
    <row r="1004" spans="1:25" x14ac:dyDescent="0.25">
      <c r="A1004" t="s">
        <v>3504</v>
      </c>
      <c r="B1004" s="1">
        <v>42079</v>
      </c>
      <c r="C1004" t="s">
        <v>3505</v>
      </c>
      <c r="D1004" s="4">
        <f>SUMIFS(Derived_Metrics[Revenue],Derived_Metrics[Customer ID],Derived_Metrics[[#This Row],[Customer ID]])</f>
        <v>488.93400000000003</v>
      </c>
      <c r="E1004" s="4">
        <f>SUMIFS(Derived_Metrics[Profit],Derived_Metrics[Customer ID],Derived_Metrics[[#This Row],[Customer ID]])</f>
        <v>39.412999999999997</v>
      </c>
      <c r="F1004" s="5">
        <f>_xlfn.PERCENTRANK.INC(Derived_Metrics[Customer Revenue],Derived_Metrics[[#This Row],[Customer Revenue]])</f>
        <v>8.7999999999999995E-2</v>
      </c>
      <c r="G1004" s="5" t="str" cm="1">
        <f t="array" ref="G1004">_xlfn.IFS(Derived_Metrics[[#This Row],[Customer Revenue Percentile]]&gt;=0.8,"High Value",Derived_Metrics[[#This Row],[Customer Revenue Percentile]]&gt;=0.4,"Medium Value",TRUE,"Low Value")</f>
        <v>Low Value</v>
      </c>
      <c r="H1004" s="12">
        <f>_xlfn.RANK.EQ(Derived_Metrics[[#This Row],[Customer Revenue]],Derived_Metrics[Customer Revenue],0)</f>
        <v>1931</v>
      </c>
      <c r="I1004" s="15">
        <f>Derived_Metrics[[#This Row],[Customer Revenue]]/SUM(Derived_Metrics[Customer Revenue])</f>
        <v>3.1383733872095411E-5</v>
      </c>
      <c r="J1004" t="s">
        <v>3194</v>
      </c>
      <c r="K1004" s="5">
        <f>SUMIFS(Derived_Metrics[Revenue],Derived_Metrics[Product ID],Derived_Metrics[[#This Row],[Product ID]])</f>
        <v>5719.0380000000005</v>
      </c>
      <c r="L1004" s="5">
        <f>SUMIFS(Derived_Metrics[Profit],Derived_Metrics[Product ID],Derived_Metrics[[#This Row],[Product ID]])</f>
        <v>256.19220000000001</v>
      </c>
      <c r="M1004" s="5" t="str">
        <f>IF(AND(Derived_Metrics[[#This Row],[Product Revenue]]&gt;AVERAGE(Derived_Metrics[Product Revenue]),Derived_Metrics[[#This Row],[Product Profit]]&lt;0),"high sales Low Profit","Normal")</f>
        <v>Normal</v>
      </c>
      <c r="N1004">
        <v>43.13</v>
      </c>
      <c r="O1004">
        <v>1</v>
      </c>
      <c r="P1004">
        <v>0</v>
      </c>
      <c r="Q1004">
        <v>18.114599999999999</v>
      </c>
      <c r="R1004">
        <f>Derived_Metrics[[#This Row],[Selling Price]]*Derived_Metrics[[#This Row],[Quantity]]</f>
        <v>43.13</v>
      </c>
      <c r="S1004" s="2">
        <f>IF(Derived_Metrics[[#This Row],[Revenue]]=0,0,Derived_Metrics[[#This Row],[Profit]]/Derived_Metrics[[#This Row],[Revenue]])</f>
        <v>0.42</v>
      </c>
      <c r="T1004" t="str">
        <f>IF(Derived_Metrics[[#This Row],[Profit]]&lt;0, "Loss","Profit")</f>
        <v>Profit</v>
      </c>
      <c r="U1004" s="5">
        <f>Derived_Metrics[[#This Row],[Selling Price]]*Derived_Metrics[[#This Row],[Quantity]]*Derived_Metrics[[#This Row],[Discount]]</f>
        <v>0</v>
      </c>
      <c r="V1004" t="str">
        <f>IF(Derived_Metrics[[#This Row],[Discount]]&gt;0,"Discount Applied","No Discount")</f>
        <v>No Discount</v>
      </c>
      <c r="W1004" t="str">
        <f>IF(Derived_Metrics[[#This Row],[Discount]]&gt;0.3,"High Discount","Low Discount")</f>
        <v>Low Discount</v>
      </c>
      <c r="X1004" s="13">
        <f>SUMIFS(Derived_Metrics[Customer_Revenue_Share],Derived_Metrics[Customee_ Revenue _Rank],"&lt;="&amp;Derived_Metrics[[#This Row],[Customee_ Revenue _Rank]])</f>
        <v>0.99716955922600548</v>
      </c>
      <c r="Y1004" t="str">
        <f>IF(Derived_Metrics[[#This Row],[Cumulative_Revenue_%]]&lt;=0.8,"Top 80% Revenue","Remaining 20% Revenue")</f>
        <v>Remaining 20% Revenue</v>
      </c>
    </row>
    <row r="1005" spans="1:25" x14ac:dyDescent="0.25">
      <c r="A1005" t="s">
        <v>3507</v>
      </c>
      <c r="B1005" s="1">
        <v>42504</v>
      </c>
      <c r="C1005" t="s">
        <v>465</v>
      </c>
      <c r="D1005" s="4">
        <f>SUMIFS(Derived_Metrics[Revenue],Derived_Metrics[Customer ID],Derived_Metrics[[#This Row],[Customer ID]])</f>
        <v>5445.076</v>
      </c>
      <c r="E1005" s="4">
        <f>SUMIFS(Derived_Metrics[Profit],Derived_Metrics[Customer ID],Derived_Metrics[[#This Row],[Customer ID]])</f>
        <v>322.94539999999995</v>
      </c>
      <c r="F1005" s="5">
        <f>_xlfn.PERCENTRANK.INC(Derived_Metrics[Customer Revenue],Derived_Metrics[[#This Row],[Customer Revenue]])</f>
        <v>0.57299999999999995</v>
      </c>
      <c r="G1005" s="5" t="str" cm="1">
        <f t="array" ref="G1005">_xlfn.IFS(Derived_Metrics[[#This Row],[Customer Revenue Percentile]]&gt;=0.8,"High Value",Derived_Metrics[[#This Row],[Customer Revenue Percentile]]&gt;=0.4,"Medium Value",TRUE,"Low Value")</f>
        <v>Medium Value</v>
      </c>
      <c r="H1005" s="12">
        <f>_xlfn.RANK.EQ(Derived_Metrics[[#This Row],[Customer Revenue]],Derived_Metrics[Customer Revenue],0)</f>
        <v>904</v>
      </c>
      <c r="I1005" s="15">
        <f>Derived_Metrics[[#This Row],[Customer Revenue]]/SUM(Derived_Metrics[Customer Revenue])</f>
        <v>3.4950896459917652E-4</v>
      </c>
      <c r="J1005" t="s">
        <v>3105</v>
      </c>
      <c r="K1005" s="5">
        <f>SUMIFS(Derived_Metrics[Revenue],Derived_Metrics[Product ID],Derived_Metrics[[#This Row],[Product ID]])</f>
        <v>629</v>
      </c>
      <c r="L1005" s="5">
        <f>SUMIFS(Derived_Metrics[Profit],Derived_Metrics[Product ID],Derived_Metrics[[#This Row],[Product ID]])</f>
        <v>39.752799999999993</v>
      </c>
      <c r="M1005" s="5" t="str">
        <f>IF(AND(Derived_Metrics[[#This Row],[Product Revenue]]&gt;AVERAGE(Derived_Metrics[Product Revenue]),Derived_Metrics[[#This Row],[Product Profit]]&lt;0),"high sales Low Profit","Normal")</f>
        <v>Normal</v>
      </c>
      <c r="N1005">
        <v>30.192</v>
      </c>
      <c r="O1005">
        <v>3</v>
      </c>
      <c r="P1005">
        <v>0.2</v>
      </c>
      <c r="Q1005">
        <v>8.3027999999999995</v>
      </c>
      <c r="R1005">
        <f>Derived_Metrics[[#This Row],[Selling Price]]*Derived_Metrics[[#This Row],[Quantity]]</f>
        <v>90.575999999999993</v>
      </c>
      <c r="S1005" s="2">
        <f>IF(Derived_Metrics[[#This Row],[Revenue]]=0,0,Derived_Metrics[[#This Row],[Profit]]/Derived_Metrics[[#This Row],[Revenue]])</f>
        <v>9.1666666666666674E-2</v>
      </c>
      <c r="T1005" t="str">
        <f>IF(Derived_Metrics[[#This Row],[Profit]]&lt;0, "Loss","Profit")</f>
        <v>Profit</v>
      </c>
      <c r="U1005" s="5">
        <f>Derived_Metrics[[#This Row],[Selling Price]]*Derived_Metrics[[#This Row],[Quantity]]*Derived_Metrics[[#This Row],[Discount]]</f>
        <v>18.115199999999998</v>
      </c>
      <c r="V1005" t="str">
        <f>IF(Derived_Metrics[[#This Row],[Discount]]&gt;0,"Discount Applied","No Discount")</f>
        <v>Discount Applied</v>
      </c>
      <c r="W1005" t="str">
        <f>IF(Derived_Metrics[[#This Row],[Discount]]&gt;0.3,"High Discount","Low Discount")</f>
        <v>Low Discount</v>
      </c>
      <c r="X1005" s="13">
        <f>SUMIFS(Derived_Metrics[Customer_Revenue_Share],Derived_Metrics[Customee_ Revenue _Rank],"&lt;="&amp;Derived_Metrics[[#This Row],[Customee_ Revenue _Rank]])</f>
        <v>0.8282074166279968</v>
      </c>
      <c r="Y1005" t="str">
        <f>IF(Derived_Metrics[[#This Row],[Cumulative_Revenue_%]]&lt;=0.8,"Top 80% Revenue","Remaining 20% Revenue")</f>
        <v>Remaining 20% Revenue</v>
      </c>
    </row>
    <row r="1006" spans="1:25" x14ac:dyDescent="0.25">
      <c r="A1006" t="s">
        <v>3508</v>
      </c>
      <c r="B1006" s="1">
        <v>42929</v>
      </c>
      <c r="C1006" t="s">
        <v>3129</v>
      </c>
      <c r="D1006" s="4">
        <f>SUMIFS(Derived_Metrics[Revenue],Derived_Metrics[Customer ID],Derived_Metrics[[#This Row],[Customer ID]])</f>
        <v>9099.1720000000005</v>
      </c>
      <c r="E1006" s="4">
        <f>SUMIFS(Derived_Metrics[Profit],Derived_Metrics[Customer ID],Derived_Metrics[[#This Row],[Customer ID]])</f>
        <v>373.52900000000005</v>
      </c>
      <c r="F1006" s="5">
        <f>_xlfn.PERCENTRANK.INC(Derived_Metrics[Customer Revenue],Derived_Metrics[[#This Row],[Customer Revenue]])</f>
        <v>0.71299999999999997</v>
      </c>
      <c r="G1006" s="5" t="str" cm="1">
        <f t="array" ref="G1006">_xlfn.IFS(Derived_Metrics[[#This Row],[Customer Revenue Percentile]]&gt;=0.8,"High Value",Derived_Metrics[[#This Row],[Customer Revenue Percentile]]&gt;=0.4,"Medium Value",TRUE,"Low Value")</f>
        <v>Medium Value</v>
      </c>
      <c r="H1006" s="12">
        <f>_xlfn.RANK.EQ(Derived_Metrics[[#This Row],[Customer Revenue]],Derived_Metrics[Customer Revenue],0)</f>
        <v>605</v>
      </c>
      <c r="I1006" s="15">
        <f>Derived_Metrics[[#This Row],[Customer Revenue]]/SUM(Derived_Metrics[Customer Revenue])</f>
        <v>5.8405836473720814E-4</v>
      </c>
      <c r="J1006" t="s">
        <v>2171</v>
      </c>
      <c r="K1006" s="5">
        <f>SUMIFS(Derived_Metrics[Revenue],Derived_Metrics[Product ID],Derived_Metrics[[#This Row],[Product ID]])</f>
        <v>2806.0800000000004</v>
      </c>
      <c r="L1006" s="5">
        <f>SUMIFS(Derived_Metrics[Profit],Derived_Metrics[Product ID],Derived_Metrics[[#This Row],[Product ID]])</f>
        <v>98.971199999999996</v>
      </c>
      <c r="M1006" s="5" t="str">
        <f>IF(AND(Derived_Metrics[[#This Row],[Product Revenue]]&gt;AVERAGE(Derived_Metrics[Product Revenue]),Derived_Metrics[[#This Row],[Product Profit]]&lt;0),"high sales Low Profit","Normal")</f>
        <v>Normal</v>
      </c>
      <c r="N1006">
        <v>91.007999999999996</v>
      </c>
      <c r="O1006">
        <v>9</v>
      </c>
      <c r="P1006">
        <v>0.2</v>
      </c>
      <c r="Q1006">
        <v>19.339200000000002</v>
      </c>
      <c r="R1006">
        <f>Derived_Metrics[[#This Row],[Selling Price]]*Derived_Metrics[[#This Row],[Quantity]]</f>
        <v>819.072</v>
      </c>
      <c r="S1006" s="2">
        <f>IF(Derived_Metrics[[#This Row],[Revenue]]=0,0,Derived_Metrics[[#This Row],[Profit]]/Derived_Metrics[[#This Row],[Revenue]])</f>
        <v>2.3611111111111114E-2</v>
      </c>
      <c r="T1006" t="str">
        <f>IF(Derived_Metrics[[#This Row],[Profit]]&lt;0, "Loss","Profit")</f>
        <v>Profit</v>
      </c>
      <c r="U1006" s="5">
        <f>Derived_Metrics[[#This Row],[Selling Price]]*Derived_Metrics[[#This Row],[Quantity]]*Derived_Metrics[[#This Row],[Discount]]</f>
        <v>163.81440000000001</v>
      </c>
      <c r="V1006" t="str">
        <f>IF(Derived_Metrics[[#This Row],[Discount]]&gt;0,"Discount Applied","No Discount")</f>
        <v>Discount Applied</v>
      </c>
      <c r="W1006" t="str">
        <f>IF(Derived_Metrics[[#This Row],[Discount]]&gt;0.3,"High Discount","Low Discount")</f>
        <v>Low Discount</v>
      </c>
      <c r="X1006" s="13">
        <f>SUMIFS(Derived_Metrics[Customer_Revenue_Share],Derived_Metrics[Customee_ Revenue _Rank],"&lt;="&amp;Derived_Metrics[[#This Row],[Customee_ Revenue _Rank]])</f>
        <v>0.69493390480647854</v>
      </c>
      <c r="Y1006" t="str">
        <f>IF(Derived_Metrics[[#This Row],[Cumulative_Revenue_%]]&lt;=0.8,"Top 80% Revenue","Remaining 20% Revenue")</f>
        <v>Top 80% Revenue</v>
      </c>
    </row>
    <row r="1007" spans="1:25" x14ac:dyDescent="0.25">
      <c r="A1007" t="s">
        <v>3510</v>
      </c>
      <c r="B1007" s="1">
        <v>42688</v>
      </c>
      <c r="C1007" t="s">
        <v>3511</v>
      </c>
      <c r="D1007" s="4">
        <f>SUMIFS(Derived_Metrics[Revenue],Derived_Metrics[Customer ID],Derived_Metrics[[#This Row],[Customer ID]])</f>
        <v>2124.6379999999999</v>
      </c>
      <c r="E1007" s="4">
        <f>SUMIFS(Derived_Metrics[Profit],Derived_Metrics[Customer ID],Derived_Metrics[[#This Row],[Customer ID]])</f>
        <v>-17.321400000000001</v>
      </c>
      <c r="F1007" s="5">
        <f>_xlfn.PERCENTRANK.INC(Derived_Metrics[Customer Revenue],Derived_Metrics[[#This Row],[Customer Revenue]])</f>
        <v>0.29499999999999998</v>
      </c>
      <c r="G1007" s="5" t="str" cm="1">
        <f t="array" ref="G1007">_xlfn.IFS(Derived_Metrics[[#This Row],[Customer Revenue Percentile]]&gt;=0.8,"High Value",Derived_Metrics[[#This Row],[Customer Revenue Percentile]]&gt;=0.4,"Medium Value",TRUE,"Low Value")</f>
        <v>Low Value</v>
      </c>
      <c r="H1007" s="12">
        <f>_xlfn.RANK.EQ(Derived_Metrics[[#This Row],[Customer Revenue]],Derived_Metrics[Customer Revenue],0)</f>
        <v>1491</v>
      </c>
      <c r="I1007" s="15">
        <f>Derived_Metrics[[#This Row],[Customer Revenue]]/SUM(Derived_Metrics[Customer Revenue])</f>
        <v>1.36376430288221E-4</v>
      </c>
      <c r="J1007" t="s">
        <v>458</v>
      </c>
      <c r="K1007" s="5">
        <f>SUMIFS(Derived_Metrics[Revenue],Derived_Metrics[Product ID],Derived_Metrics[[#This Row],[Product ID]])</f>
        <v>27110.804</v>
      </c>
      <c r="L1007" s="5">
        <f>SUMIFS(Derived_Metrics[Profit],Derived_Metrics[Product ID],Derived_Metrics[[#This Row],[Product ID]])</f>
        <v>785.45320000000004</v>
      </c>
      <c r="M1007" s="5" t="str">
        <f>IF(AND(Derived_Metrics[[#This Row],[Product Revenue]]&gt;AVERAGE(Derived_Metrics[Product Revenue]),Derived_Metrics[[#This Row],[Product Profit]]&lt;0),"high sales Low Profit","Normal")</f>
        <v>Normal</v>
      </c>
      <c r="N1007">
        <v>380.05799999999999</v>
      </c>
      <c r="O1007">
        <v>3</v>
      </c>
      <c r="P1007">
        <v>0.3</v>
      </c>
      <c r="Q1007">
        <v>-21.717600000000001</v>
      </c>
      <c r="R1007">
        <f>Derived_Metrics[[#This Row],[Selling Price]]*Derived_Metrics[[#This Row],[Quantity]]</f>
        <v>1140.174</v>
      </c>
      <c r="S1007" s="2">
        <f>IF(Derived_Metrics[[#This Row],[Revenue]]=0,0,Derived_Metrics[[#This Row],[Profit]]/Derived_Metrics[[#This Row],[Revenue]])</f>
        <v>-1.9047619047619049E-2</v>
      </c>
      <c r="T1007" t="str">
        <f>IF(Derived_Metrics[[#This Row],[Profit]]&lt;0, "Loss","Profit")</f>
        <v>Loss</v>
      </c>
      <c r="U1007" s="5">
        <f>Derived_Metrics[[#This Row],[Selling Price]]*Derived_Metrics[[#This Row],[Quantity]]*Derived_Metrics[[#This Row],[Discount]]</f>
        <v>342.05219999999997</v>
      </c>
      <c r="V1007" t="str">
        <f>IF(Derived_Metrics[[#This Row],[Discount]]&gt;0,"Discount Applied","No Discount")</f>
        <v>Discount Applied</v>
      </c>
      <c r="W1007" t="str">
        <f>IF(Derived_Metrics[[#This Row],[Discount]]&gt;0.3,"High Discount","Low Discount")</f>
        <v>Low Discount</v>
      </c>
      <c r="X1007" s="13">
        <f>SUMIFS(Derived_Metrics[Customer_Revenue_Share],Derived_Metrics[Customee_ Revenue _Rank],"&lt;="&amp;Derived_Metrics[[#This Row],[Customee_ Revenue _Rank]])</f>
        <v>0.96167641423045425</v>
      </c>
      <c r="Y1007" t="str">
        <f>IF(Derived_Metrics[[#This Row],[Cumulative_Revenue_%]]&lt;=0.8,"Top 80% Revenue","Remaining 20% Revenue")</f>
        <v>Remaining 20% Revenue</v>
      </c>
    </row>
    <row r="1008" spans="1:25" x14ac:dyDescent="0.25">
      <c r="A1008" t="s">
        <v>3510</v>
      </c>
      <c r="B1008" s="1">
        <v>42688</v>
      </c>
      <c r="C1008" t="s">
        <v>3511</v>
      </c>
      <c r="D1008" s="4">
        <f>SUMIFS(Derived_Metrics[Revenue],Derived_Metrics[Customer ID],Derived_Metrics[[#This Row],[Customer ID]])</f>
        <v>2124.6379999999999</v>
      </c>
      <c r="E1008" s="4">
        <f>SUMIFS(Derived_Metrics[Profit],Derived_Metrics[Customer ID],Derived_Metrics[[#This Row],[Customer ID]])</f>
        <v>-17.321400000000001</v>
      </c>
      <c r="F1008" s="5">
        <f>_xlfn.PERCENTRANK.INC(Derived_Metrics[Customer Revenue],Derived_Metrics[[#This Row],[Customer Revenue]])</f>
        <v>0.29499999999999998</v>
      </c>
      <c r="G1008" s="5" t="str" cm="1">
        <f t="array" ref="G1008">_xlfn.IFS(Derived_Metrics[[#This Row],[Customer Revenue Percentile]]&gt;=0.8,"High Value",Derived_Metrics[[#This Row],[Customer Revenue Percentile]]&gt;=0.4,"Medium Value",TRUE,"Low Value")</f>
        <v>Low Value</v>
      </c>
      <c r="H1008" s="12">
        <f>_xlfn.RANK.EQ(Derived_Metrics[[#This Row],[Customer Revenue]],Derived_Metrics[Customer Revenue],0)</f>
        <v>1491</v>
      </c>
      <c r="I1008" s="15">
        <f>Derived_Metrics[[#This Row],[Customer Revenue]]/SUM(Derived_Metrics[Customer Revenue])</f>
        <v>1.36376430288221E-4</v>
      </c>
      <c r="J1008" t="s">
        <v>3513</v>
      </c>
      <c r="K1008" s="5">
        <f>SUMIFS(Derived_Metrics[Revenue],Derived_Metrics[Product ID],Derived_Metrics[[#This Row],[Product ID]])</f>
        <v>955.32799999999997</v>
      </c>
      <c r="L1008" s="5">
        <f>SUMIFS(Derived_Metrics[Profit],Derived_Metrics[Product ID],Derived_Metrics[[#This Row],[Product ID]])</f>
        <v>97.152000000000001</v>
      </c>
      <c r="M1008" s="5" t="str">
        <f>IF(AND(Derived_Metrics[[#This Row],[Product Revenue]]&gt;AVERAGE(Derived_Metrics[Product Revenue]),Derived_Metrics[[#This Row],[Product Profit]]&lt;0),"high sales Low Profit","Normal")</f>
        <v>Normal</v>
      </c>
      <c r="N1008">
        <v>48.576000000000001</v>
      </c>
      <c r="O1008">
        <v>3</v>
      </c>
      <c r="P1008">
        <v>0.2</v>
      </c>
      <c r="Q1008">
        <v>9.7151999999999994</v>
      </c>
      <c r="R1008">
        <f>Derived_Metrics[[#This Row],[Selling Price]]*Derived_Metrics[[#This Row],[Quantity]]</f>
        <v>145.72800000000001</v>
      </c>
      <c r="S1008" s="2">
        <f>IF(Derived_Metrics[[#This Row],[Revenue]]=0,0,Derived_Metrics[[#This Row],[Profit]]/Derived_Metrics[[#This Row],[Revenue]])</f>
        <v>6.6666666666666652E-2</v>
      </c>
      <c r="T1008" t="str">
        <f>IF(Derived_Metrics[[#This Row],[Profit]]&lt;0, "Loss","Profit")</f>
        <v>Profit</v>
      </c>
      <c r="U1008" s="5">
        <f>Derived_Metrics[[#This Row],[Selling Price]]*Derived_Metrics[[#This Row],[Quantity]]*Derived_Metrics[[#This Row],[Discount]]</f>
        <v>29.145600000000002</v>
      </c>
      <c r="V1008" t="str">
        <f>IF(Derived_Metrics[[#This Row],[Discount]]&gt;0,"Discount Applied","No Discount")</f>
        <v>Discount Applied</v>
      </c>
      <c r="W1008" t="str">
        <f>IF(Derived_Metrics[[#This Row],[Discount]]&gt;0.3,"High Discount","Low Discount")</f>
        <v>Low Discount</v>
      </c>
      <c r="X1008" s="13">
        <f>SUMIFS(Derived_Metrics[Customer_Revenue_Share],Derived_Metrics[Customee_ Revenue _Rank],"&lt;="&amp;Derived_Metrics[[#This Row],[Customee_ Revenue _Rank]])</f>
        <v>0.96167641423045425</v>
      </c>
      <c r="Y1008" t="str">
        <f>IF(Derived_Metrics[[#This Row],[Cumulative_Revenue_%]]&lt;=0.8,"Top 80% Revenue","Remaining 20% Revenue")</f>
        <v>Remaining 20% Revenue</v>
      </c>
    </row>
    <row r="1009" spans="1:25" x14ac:dyDescent="0.25">
      <c r="A1009" t="s">
        <v>3515</v>
      </c>
      <c r="B1009" s="1">
        <v>42695</v>
      </c>
      <c r="C1009" t="s">
        <v>1601</v>
      </c>
      <c r="D1009" s="4">
        <f>SUMIFS(Derived_Metrics[Revenue],Derived_Metrics[Customer ID],Derived_Metrics[[#This Row],[Customer ID]])</f>
        <v>1448.4779999999998</v>
      </c>
      <c r="E1009" s="4">
        <f>SUMIFS(Derived_Metrics[Profit],Derived_Metrics[Customer ID],Derived_Metrics[[#This Row],[Customer ID]])</f>
        <v>24.79</v>
      </c>
      <c r="F1009" s="5">
        <f>_xlfn.PERCENTRANK.INC(Derived_Metrics[Customer Revenue],Derived_Metrics[[#This Row],[Customer Revenue]])</f>
        <v>0.20899999999999999</v>
      </c>
      <c r="G1009" s="5" t="str" cm="1">
        <f t="array" ref="G1009">_xlfn.IFS(Derived_Metrics[[#This Row],[Customer Revenue Percentile]]&gt;=0.8,"High Value",Derived_Metrics[[#This Row],[Customer Revenue Percentile]]&gt;=0.4,"Medium Value",TRUE,"Low Value")</f>
        <v>Low Value</v>
      </c>
      <c r="H1009" s="12">
        <f>_xlfn.RANK.EQ(Derived_Metrics[[#This Row],[Customer Revenue]],Derived_Metrics[Customer Revenue],0)</f>
        <v>1672</v>
      </c>
      <c r="I1009" s="15">
        <f>Derived_Metrics[[#This Row],[Customer Revenue]]/SUM(Derived_Metrics[Customer Revenue])</f>
        <v>9.2975019269645812E-5</v>
      </c>
      <c r="J1009" t="s">
        <v>270</v>
      </c>
      <c r="K1009" s="5">
        <f>SUMIFS(Derived_Metrics[Revenue],Derived_Metrics[Product ID],Derived_Metrics[[#This Row],[Product ID]])</f>
        <v>12858.657999999999</v>
      </c>
      <c r="L1009" s="5">
        <f>SUMIFS(Derived_Metrics[Profit],Derived_Metrics[Product ID],Derived_Metrics[[#This Row],[Product ID]])</f>
        <v>245.99700000000001</v>
      </c>
      <c r="M1009" s="5" t="str">
        <f>IF(AND(Derived_Metrics[[#This Row],[Product Revenue]]&gt;AVERAGE(Derived_Metrics[Product Revenue]),Derived_Metrics[[#This Row],[Product Profit]]&lt;0),"high sales Low Profit","Normal")</f>
        <v>Normal</v>
      </c>
      <c r="N1009">
        <v>127.554</v>
      </c>
      <c r="O1009">
        <v>3</v>
      </c>
      <c r="P1009">
        <v>0.3</v>
      </c>
      <c r="Q1009">
        <v>-9.1110000000000007</v>
      </c>
      <c r="R1009">
        <f>Derived_Metrics[[#This Row],[Selling Price]]*Derived_Metrics[[#This Row],[Quantity]]</f>
        <v>382.66200000000003</v>
      </c>
      <c r="S1009" s="2">
        <f>IF(Derived_Metrics[[#This Row],[Revenue]]=0,0,Derived_Metrics[[#This Row],[Profit]]/Derived_Metrics[[#This Row],[Revenue]])</f>
        <v>-2.3809523809523808E-2</v>
      </c>
      <c r="T1009" t="str">
        <f>IF(Derived_Metrics[[#This Row],[Profit]]&lt;0, "Loss","Profit")</f>
        <v>Loss</v>
      </c>
      <c r="U1009" s="5">
        <f>Derived_Metrics[[#This Row],[Selling Price]]*Derived_Metrics[[#This Row],[Quantity]]*Derived_Metrics[[#This Row],[Discount]]</f>
        <v>114.79860000000001</v>
      </c>
      <c r="V1009" t="str">
        <f>IF(Derived_Metrics[[#This Row],[Discount]]&gt;0,"Discount Applied","No Discount")</f>
        <v>Discount Applied</v>
      </c>
      <c r="W1009" t="str">
        <f>IF(Derived_Metrics[[#This Row],[Discount]]&gt;0.3,"High Discount","Low Discount")</f>
        <v>Low Discount</v>
      </c>
      <c r="X1009" s="13">
        <f>SUMIFS(Derived_Metrics[Customer_Revenue_Share],Derived_Metrics[Customee_ Revenue _Rank],"&lt;="&amp;Derived_Metrics[[#This Row],[Customee_ Revenue _Rank]])</f>
        <v>0.98241875039370596</v>
      </c>
      <c r="Y1009" t="str">
        <f>IF(Derived_Metrics[[#This Row],[Cumulative_Revenue_%]]&lt;=0.8,"Top 80% Revenue","Remaining 20% Revenue")</f>
        <v>Remaining 20% Revenue</v>
      </c>
    </row>
    <row r="1010" spans="1:25" x14ac:dyDescent="0.25">
      <c r="A1010" t="s">
        <v>3515</v>
      </c>
      <c r="B1010" s="1">
        <v>42695</v>
      </c>
      <c r="C1010" t="s">
        <v>1601</v>
      </c>
      <c r="D1010" s="4">
        <f>SUMIFS(Derived_Metrics[Revenue],Derived_Metrics[Customer ID],Derived_Metrics[[#This Row],[Customer ID]])</f>
        <v>1448.4779999999998</v>
      </c>
      <c r="E1010" s="4">
        <f>SUMIFS(Derived_Metrics[Profit],Derived_Metrics[Customer ID],Derived_Metrics[[#This Row],[Customer ID]])</f>
        <v>24.79</v>
      </c>
      <c r="F1010" s="5">
        <f>_xlfn.PERCENTRANK.INC(Derived_Metrics[Customer Revenue],Derived_Metrics[[#This Row],[Customer Revenue]])</f>
        <v>0.20899999999999999</v>
      </c>
      <c r="G1010" s="5" t="str" cm="1">
        <f t="array" ref="G1010">_xlfn.IFS(Derived_Metrics[[#This Row],[Customer Revenue Percentile]]&gt;=0.8,"High Value",Derived_Metrics[[#This Row],[Customer Revenue Percentile]]&gt;=0.4,"Medium Value",TRUE,"Low Value")</f>
        <v>Low Value</v>
      </c>
      <c r="H1010" s="12">
        <f>_xlfn.RANK.EQ(Derived_Metrics[[#This Row],[Customer Revenue]],Derived_Metrics[Customer Revenue],0)</f>
        <v>1672</v>
      </c>
      <c r="I1010" s="15">
        <f>Derived_Metrics[[#This Row],[Customer Revenue]]/SUM(Derived_Metrics[Customer Revenue])</f>
        <v>9.2975019269645812E-5</v>
      </c>
      <c r="J1010" t="s">
        <v>2432</v>
      </c>
      <c r="K1010" s="5">
        <f>SUMIFS(Derived_Metrics[Revenue],Derived_Metrics[Product ID],Derived_Metrics[[#This Row],[Product ID]])</f>
        <v>2663.36</v>
      </c>
      <c r="L1010" s="5">
        <f>SUMIFS(Derived_Metrics[Profit],Derived_Metrics[Product ID],Derived_Metrics[[#This Row],[Product ID]])</f>
        <v>179.28960000000001</v>
      </c>
      <c r="M1010" s="5" t="str">
        <f>IF(AND(Derived_Metrics[[#This Row],[Product Revenue]]&gt;AVERAGE(Derived_Metrics[Product Revenue]),Derived_Metrics[[#This Row],[Product Profit]]&lt;0),"high sales Low Profit","Normal")</f>
        <v>Normal</v>
      </c>
      <c r="N1010">
        <v>77.951999999999998</v>
      </c>
      <c r="O1010">
        <v>3</v>
      </c>
      <c r="P1010">
        <v>0.2</v>
      </c>
      <c r="Q1010">
        <v>15.590400000000001</v>
      </c>
      <c r="R1010">
        <f>Derived_Metrics[[#This Row],[Selling Price]]*Derived_Metrics[[#This Row],[Quantity]]</f>
        <v>233.85599999999999</v>
      </c>
      <c r="S1010" s="2">
        <f>IF(Derived_Metrics[[#This Row],[Revenue]]=0,0,Derived_Metrics[[#This Row],[Profit]]/Derived_Metrics[[#This Row],[Revenue]])</f>
        <v>6.6666666666666666E-2</v>
      </c>
      <c r="T1010" t="str">
        <f>IF(Derived_Metrics[[#This Row],[Profit]]&lt;0, "Loss","Profit")</f>
        <v>Profit</v>
      </c>
      <c r="U1010" s="5">
        <f>Derived_Metrics[[#This Row],[Selling Price]]*Derived_Metrics[[#This Row],[Quantity]]*Derived_Metrics[[#This Row],[Discount]]</f>
        <v>46.7712</v>
      </c>
      <c r="V1010" t="str">
        <f>IF(Derived_Metrics[[#This Row],[Discount]]&gt;0,"Discount Applied","No Discount")</f>
        <v>Discount Applied</v>
      </c>
      <c r="W1010" t="str">
        <f>IF(Derived_Metrics[[#This Row],[Discount]]&gt;0.3,"High Discount","Low Discount")</f>
        <v>Low Discount</v>
      </c>
      <c r="X1010" s="13">
        <f>SUMIFS(Derived_Metrics[Customer_Revenue_Share],Derived_Metrics[Customee_ Revenue _Rank],"&lt;="&amp;Derived_Metrics[[#This Row],[Customee_ Revenue _Rank]])</f>
        <v>0.98241875039370596</v>
      </c>
      <c r="Y1010" t="str">
        <f>IF(Derived_Metrics[[#This Row],[Cumulative_Revenue_%]]&lt;=0.8,"Top 80% Revenue","Remaining 20% Revenue")</f>
        <v>Remaining 20% Revenue</v>
      </c>
    </row>
    <row r="1011" spans="1:25" x14ac:dyDescent="0.25">
      <c r="A1011" t="s">
        <v>3516</v>
      </c>
      <c r="B1011" s="1">
        <v>43059</v>
      </c>
      <c r="C1011" t="s">
        <v>1045</v>
      </c>
      <c r="D1011" s="4">
        <f>SUMIFS(Derived_Metrics[Revenue],Derived_Metrics[Customer ID],Derived_Metrics[[#This Row],[Customer ID]])</f>
        <v>2109.96</v>
      </c>
      <c r="E1011" s="4">
        <f>SUMIFS(Derived_Metrics[Profit],Derived_Metrics[Customer ID],Derived_Metrics[[#This Row],[Customer ID]])</f>
        <v>43.613599999999998</v>
      </c>
      <c r="F1011" s="5">
        <f>_xlfn.PERCENTRANK.INC(Derived_Metrics[Customer Revenue],Derived_Metrics[[#This Row],[Customer Revenue]])</f>
        <v>0.29099999999999998</v>
      </c>
      <c r="G1011" s="5" t="str" cm="1">
        <f t="array" ref="G1011">_xlfn.IFS(Derived_Metrics[[#This Row],[Customer Revenue Percentile]]&gt;=0.8,"High Value",Derived_Metrics[[#This Row],[Customer Revenue Percentile]]&gt;=0.4,"Medium Value",TRUE,"Low Value")</f>
        <v>Low Value</v>
      </c>
      <c r="H1011" s="12">
        <f>_xlfn.RANK.EQ(Derived_Metrics[[#This Row],[Customer Revenue]],Derived_Metrics[Customer Revenue],0)</f>
        <v>1501</v>
      </c>
      <c r="I1011" s="15">
        <f>Derived_Metrics[[#This Row],[Customer Revenue]]/SUM(Derived_Metrics[Customer Revenue])</f>
        <v>1.3543427767503678E-4</v>
      </c>
      <c r="J1011" t="s">
        <v>181</v>
      </c>
      <c r="K1011" s="5">
        <f>SUMIFS(Derived_Metrics[Revenue],Derived_Metrics[Product ID],Derived_Metrics[[#This Row],[Product ID]])</f>
        <v>2628.3740000000003</v>
      </c>
      <c r="L1011" s="5">
        <f>SUMIFS(Derived_Metrics[Profit],Derived_Metrics[Product ID],Derived_Metrics[[#This Row],[Product ID]])</f>
        <v>183.13120000000001</v>
      </c>
      <c r="M1011" s="5" t="str">
        <f>IF(AND(Derived_Metrics[[#This Row],[Product Revenue]]&gt;AVERAGE(Derived_Metrics[Product Revenue]),Derived_Metrics[[#This Row],[Product Profit]]&lt;0),"high sales Low Profit","Normal")</f>
        <v>Normal</v>
      </c>
      <c r="N1011">
        <v>27.58</v>
      </c>
      <c r="O1011">
        <v>2</v>
      </c>
      <c r="P1011">
        <v>0</v>
      </c>
      <c r="Q1011">
        <v>11.583600000000001</v>
      </c>
      <c r="R1011">
        <f>Derived_Metrics[[#This Row],[Selling Price]]*Derived_Metrics[[#This Row],[Quantity]]</f>
        <v>55.16</v>
      </c>
      <c r="S1011" s="2">
        <f>IF(Derived_Metrics[[#This Row],[Revenue]]=0,0,Derived_Metrics[[#This Row],[Profit]]/Derived_Metrics[[#This Row],[Revenue]])</f>
        <v>0.21000000000000002</v>
      </c>
      <c r="T1011" t="str">
        <f>IF(Derived_Metrics[[#This Row],[Profit]]&lt;0, "Loss","Profit")</f>
        <v>Profit</v>
      </c>
      <c r="U1011" s="5">
        <f>Derived_Metrics[[#This Row],[Selling Price]]*Derived_Metrics[[#This Row],[Quantity]]*Derived_Metrics[[#This Row],[Discount]]</f>
        <v>0</v>
      </c>
      <c r="V1011" t="str">
        <f>IF(Derived_Metrics[[#This Row],[Discount]]&gt;0,"Discount Applied","No Discount")</f>
        <v>No Discount</v>
      </c>
      <c r="W1011" t="str">
        <f>IF(Derived_Metrics[[#This Row],[Discount]]&gt;0.3,"High Discount","Low Discount")</f>
        <v>Low Discount</v>
      </c>
      <c r="X1011" s="13">
        <f>SUMIFS(Derived_Metrics[Customer_Revenue_Share],Derived_Metrics[Customee_ Revenue _Rank],"&lt;="&amp;Derived_Metrics[[#This Row],[Customee_ Revenue _Rank]])</f>
        <v>0.96303519445743324</v>
      </c>
      <c r="Y1011" t="str">
        <f>IF(Derived_Metrics[[#This Row],[Cumulative_Revenue_%]]&lt;=0.8,"Top 80% Revenue","Remaining 20% Revenue")</f>
        <v>Remaining 20% Revenue</v>
      </c>
    </row>
    <row r="1012" spans="1:25" x14ac:dyDescent="0.25">
      <c r="A1012" t="s">
        <v>3517</v>
      </c>
      <c r="B1012" s="1">
        <v>41860</v>
      </c>
      <c r="C1012" t="s">
        <v>1661</v>
      </c>
      <c r="D1012" s="4">
        <f>SUMIFS(Derived_Metrics[Revenue],Derived_Metrics[Customer ID],Derived_Metrics[[#This Row],[Customer ID]])</f>
        <v>9525.9779999999992</v>
      </c>
      <c r="E1012" s="4">
        <f>SUMIFS(Derived_Metrics[Profit],Derived_Metrics[Customer ID],Derived_Metrics[[#This Row],[Customer ID]])</f>
        <v>317.51510000000002</v>
      </c>
      <c r="F1012" s="5">
        <f>_xlfn.PERCENTRANK.INC(Derived_Metrics[Customer Revenue],Derived_Metrics[[#This Row],[Customer Revenue]])</f>
        <v>0.72399999999999998</v>
      </c>
      <c r="G1012" s="5" t="str" cm="1">
        <f t="array" ref="G1012">_xlfn.IFS(Derived_Metrics[[#This Row],[Customer Revenue Percentile]]&gt;=0.8,"High Value",Derived_Metrics[[#This Row],[Customer Revenue Percentile]]&gt;=0.4,"Medium Value",TRUE,"Low Value")</f>
        <v>Medium Value</v>
      </c>
      <c r="H1012" s="12">
        <f>_xlfn.RANK.EQ(Derived_Metrics[[#This Row],[Customer Revenue]],Derived_Metrics[Customer Revenue],0)</f>
        <v>582</v>
      </c>
      <c r="I1012" s="15">
        <f>Derived_Metrics[[#This Row],[Customer Revenue]]/SUM(Derived_Metrics[Customer Revenue])</f>
        <v>6.1145422168111779E-4</v>
      </c>
      <c r="J1012" t="s">
        <v>34</v>
      </c>
      <c r="K1012" s="5">
        <f>SUMIFS(Derived_Metrics[Revenue],Derived_Metrics[Product ID],Derived_Metrics[[#This Row],[Product ID]])</f>
        <v>58262.423999999999</v>
      </c>
      <c r="L1012" s="5">
        <f>SUMIFS(Derived_Metrics[Profit],Derived_Metrics[Product ID],Derived_Metrics[[#This Row],[Product ID]])</f>
        <v>1927.442</v>
      </c>
      <c r="M1012" s="5" t="str">
        <f>IF(AND(Derived_Metrics[[#This Row],[Product Revenue]]&gt;AVERAGE(Derived_Metrics[Product Revenue]),Derived_Metrics[[#This Row],[Product Profit]]&lt;0),"high sales Low Profit","Normal")</f>
        <v>Normal</v>
      </c>
      <c r="N1012">
        <v>975.92</v>
      </c>
      <c r="O1012">
        <v>5</v>
      </c>
      <c r="P1012">
        <v>0.2</v>
      </c>
      <c r="Q1012">
        <v>121.99</v>
      </c>
      <c r="R1012">
        <f>Derived_Metrics[[#This Row],[Selling Price]]*Derived_Metrics[[#This Row],[Quantity]]</f>
        <v>4879.5999999999995</v>
      </c>
      <c r="S1012" s="2">
        <f>IF(Derived_Metrics[[#This Row],[Revenue]]=0,0,Derived_Metrics[[#This Row],[Profit]]/Derived_Metrics[[#This Row],[Revenue]])</f>
        <v>2.5000000000000001E-2</v>
      </c>
      <c r="T1012" t="str">
        <f>IF(Derived_Metrics[[#This Row],[Profit]]&lt;0, "Loss","Profit")</f>
        <v>Profit</v>
      </c>
      <c r="U1012" s="5">
        <f>Derived_Metrics[[#This Row],[Selling Price]]*Derived_Metrics[[#This Row],[Quantity]]*Derived_Metrics[[#This Row],[Discount]]</f>
        <v>975.92</v>
      </c>
      <c r="V1012" t="str">
        <f>IF(Derived_Metrics[[#This Row],[Discount]]&gt;0,"Discount Applied","No Discount")</f>
        <v>Discount Applied</v>
      </c>
      <c r="W1012" t="str">
        <f>IF(Derived_Metrics[[#This Row],[Discount]]&gt;0.3,"High Discount","Low Discount")</f>
        <v>Low Discount</v>
      </c>
      <c r="X1012" s="13">
        <f>SUMIFS(Derived_Metrics[Customer_Revenue_Share],Derived_Metrics[Customee_ Revenue _Rank],"&lt;="&amp;Derived_Metrics[[#This Row],[Customee_ Revenue _Rank]])</f>
        <v>0.68170388123654346</v>
      </c>
      <c r="Y1012" t="str">
        <f>IF(Derived_Metrics[[#This Row],[Cumulative_Revenue_%]]&lt;=0.8,"Top 80% Revenue","Remaining 20% Revenue")</f>
        <v>Top 80% Revenue</v>
      </c>
    </row>
    <row r="1013" spans="1:25" x14ac:dyDescent="0.25">
      <c r="A1013" t="s">
        <v>3519</v>
      </c>
      <c r="B1013" s="1">
        <v>41985</v>
      </c>
      <c r="C1013" t="s">
        <v>350</v>
      </c>
      <c r="D1013" s="4">
        <f>SUMIFS(Derived_Metrics[Revenue],Derived_Metrics[Customer ID],Derived_Metrics[[#This Row],[Customer ID]])</f>
        <v>1040.7560000000001</v>
      </c>
      <c r="E1013" s="4">
        <f>SUMIFS(Derived_Metrics[Profit],Derived_Metrics[Customer ID],Derived_Metrics[[#This Row],[Customer ID]])</f>
        <v>80.840199999999982</v>
      </c>
      <c r="F1013" s="5">
        <f>_xlfn.PERCENTRANK.INC(Derived_Metrics[Customer Revenue],Derived_Metrics[[#This Row],[Customer Revenue]])</f>
        <v>0.17199999999999999</v>
      </c>
      <c r="G1013" s="5" t="str" cm="1">
        <f t="array" ref="G1013">_xlfn.IFS(Derived_Metrics[[#This Row],[Customer Revenue Percentile]]&gt;=0.8,"High Value",Derived_Metrics[[#This Row],[Customer Revenue Percentile]]&gt;=0.4,"Medium Value",TRUE,"Low Value")</f>
        <v>Low Value</v>
      </c>
      <c r="H1013" s="12">
        <f>_xlfn.RANK.EQ(Derived_Metrics[[#This Row],[Customer Revenue]],Derived_Metrics[Customer Revenue],0)</f>
        <v>1751</v>
      </c>
      <c r="I1013" s="15">
        <f>Derived_Metrics[[#This Row],[Customer Revenue]]/SUM(Derived_Metrics[Customer Revenue])</f>
        <v>6.6804127611879173E-5</v>
      </c>
      <c r="J1013" t="s">
        <v>1544</v>
      </c>
      <c r="K1013" s="5">
        <f>SUMIFS(Derived_Metrics[Revenue],Derived_Metrics[Product ID],Derived_Metrics[[#This Row],[Product ID]])</f>
        <v>1453.568</v>
      </c>
      <c r="L1013" s="5">
        <f>SUMIFS(Derived_Metrics[Profit],Derived_Metrics[Product ID],Derived_Metrics[[#This Row],[Product ID]])</f>
        <v>116.7148</v>
      </c>
      <c r="M1013" s="5" t="str">
        <f>IF(AND(Derived_Metrics[[#This Row],[Product Revenue]]&gt;AVERAGE(Derived_Metrics[Product Revenue]),Derived_Metrics[[#This Row],[Product Profit]]&lt;0),"high sales Low Profit","Normal")</f>
        <v>Normal</v>
      </c>
      <c r="N1013">
        <v>12.54</v>
      </c>
      <c r="O1013">
        <v>3</v>
      </c>
      <c r="P1013">
        <v>0</v>
      </c>
      <c r="Q1013">
        <v>4.5144000000000002</v>
      </c>
      <c r="R1013">
        <f>Derived_Metrics[[#This Row],[Selling Price]]*Derived_Metrics[[#This Row],[Quantity]]</f>
        <v>37.619999999999997</v>
      </c>
      <c r="S1013" s="2">
        <f>IF(Derived_Metrics[[#This Row],[Revenue]]=0,0,Derived_Metrics[[#This Row],[Profit]]/Derived_Metrics[[#This Row],[Revenue]])</f>
        <v>0.12000000000000001</v>
      </c>
      <c r="T1013" t="str">
        <f>IF(Derived_Metrics[[#This Row],[Profit]]&lt;0, "Loss","Profit")</f>
        <v>Profit</v>
      </c>
      <c r="U1013" s="5">
        <f>Derived_Metrics[[#This Row],[Selling Price]]*Derived_Metrics[[#This Row],[Quantity]]*Derived_Metrics[[#This Row],[Discount]]</f>
        <v>0</v>
      </c>
      <c r="V1013" t="str">
        <f>IF(Derived_Metrics[[#This Row],[Discount]]&gt;0,"Discount Applied","No Discount")</f>
        <v>No Discount</v>
      </c>
      <c r="W1013" t="str">
        <f>IF(Derived_Metrics[[#This Row],[Discount]]&gt;0.3,"High Discount","Low Discount")</f>
        <v>Low Discount</v>
      </c>
      <c r="X1013" s="13">
        <f>SUMIFS(Derived_Metrics[Customer_Revenue_Share],Derived_Metrics[Customee_ Revenue _Rank],"&lt;="&amp;Derived_Metrics[[#This Row],[Customee_ Revenue _Rank]])</f>
        <v>0.98845450375991817</v>
      </c>
      <c r="Y1013" t="str">
        <f>IF(Derived_Metrics[[#This Row],[Cumulative_Revenue_%]]&lt;=0.8,"Top 80% Revenue","Remaining 20% Revenue")</f>
        <v>Remaining 20% Revenue</v>
      </c>
    </row>
    <row r="1014" spans="1:25" x14ac:dyDescent="0.25">
      <c r="A1014" t="s">
        <v>3519</v>
      </c>
      <c r="B1014" s="1">
        <v>41985</v>
      </c>
      <c r="C1014" t="s">
        <v>350</v>
      </c>
      <c r="D1014" s="4">
        <f>SUMIFS(Derived_Metrics[Revenue],Derived_Metrics[Customer ID],Derived_Metrics[[#This Row],[Customer ID]])</f>
        <v>1040.7560000000001</v>
      </c>
      <c r="E1014" s="4">
        <f>SUMIFS(Derived_Metrics[Profit],Derived_Metrics[Customer ID],Derived_Metrics[[#This Row],[Customer ID]])</f>
        <v>80.840199999999982</v>
      </c>
      <c r="F1014" s="5">
        <f>_xlfn.PERCENTRANK.INC(Derived_Metrics[Customer Revenue],Derived_Metrics[[#This Row],[Customer Revenue]])</f>
        <v>0.17199999999999999</v>
      </c>
      <c r="G1014" s="5" t="str" cm="1">
        <f t="array" ref="G1014">_xlfn.IFS(Derived_Metrics[[#This Row],[Customer Revenue Percentile]]&gt;=0.8,"High Value",Derived_Metrics[[#This Row],[Customer Revenue Percentile]]&gt;=0.4,"Medium Value",TRUE,"Low Value")</f>
        <v>Low Value</v>
      </c>
      <c r="H1014" s="12">
        <f>_xlfn.RANK.EQ(Derived_Metrics[[#This Row],[Customer Revenue]],Derived_Metrics[Customer Revenue],0)</f>
        <v>1751</v>
      </c>
      <c r="I1014" s="15">
        <f>Derived_Metrics[[#This Row],[Customer Revenue]]/SUM(Derived_Metrics[Customer Revenue])</f>
        <v>6.6804127611879173E-5</v>
      </c>
      <c r="J1014" t="s">
        <v>113</v>
      </c>
      <c r="K1014" s="5">
        <f>SUMIFS(Derived_Metrics[Revenue],Derived_Metrics[Product ID],Derived_Metrics[[#This Row],[Product ID]])</f>
        <v>865.48000000000025</v>
      </c>
      <c r="L1014" s="5">
        <f>SUMIFS(Derived_Metrics[Profit],Derived_Metrics[Product ID],Derived_Metrics[[#This Row],[Product ID]])</f>
        <v>44.721600000000009</v>
      </c>
      <c r="M1014" s="5" t="str">
        <f>IF(AND(Derived_Metrics[[#This Row],[Product Revenue]]&gt;AVERAGE(Derived_Metrics[Product Revenue]),Derived_Metrics[[#This Row],[Product Profit]]&lt;0),"high sales Low Profit","Normal")</f>
        <v>Normal</v>
      </c>
      <c r="N1014">
        <v>9.24</v>
      </c>
      <c r="O1014">
        <v>3</v>
      </c>
      <c r="P1014">
        <v>0</v>
      </c>
      <c r="Q1014">
        <v>4.4352</v>
      </c>
      <c r="R1014">
        <f>Derived_Metrics[[#This Row],[Selling Price]]*Derived_Metrics[[#This Row],[Quantity]]</f>
        <v>27.72</v>
      </c>
      <c r="S1014" s="2">
        <f>IF(Derived_Metrics[[#This Row],[Revenue]]=0,0,Derived_Metrics[[#This Row],[Profit]]/Derived_Metrics[[#This Row],[Revenue]])</f>
        <v>0.16</v>
      </c>
      <c r="T1014" t="str">
        <f>IF(Derived_Metrics[[#This Row],[Profit]]&lt;0, "Loss","Profit")</f>
        <v>Profit</v>
      </c>
      <c r="U1014" s="5">
        <f>Derived_Metrics[[#This Row],[Selling Price]]*Derived_Metrics[[#This Row],[Quantity]]*Derived_Metrics[[#This Row],[Discount]]</f>
        <v>0</v>
      </c>
      <c r="V1014" t="str">
        <f>IF(Derived_Metrics[[#This Row],[Discount]]&gt;0,"Discount Applied","No Discount")</f>
        <v>No Discount</v>
      </c>
      <c r="W1014" t="str">
        <f>IF(Derived_Metrics[[#This Row],[Discount]]&gt;0.3,"High Discount","Low Discount")</f>
        <v>Low Discount</v>
      </c>
      <c r="X1014" s="13">
        <f>SUMIFS(Derived_Metrics[Customer_Revenue_Share],Derived_Metrics[Customee_ Revenue _Rank],"&lt;="&amp;Derived_Metrics[[#This Row],[Customee_ Revenue _Rank]])</f>
        <v>0.98845450375991817</v>
      </c>
      <c r="Y1014" t="str">
        <f>IF(Derived_Metrics[[#This Row],[Cumulative_Revenue_%]]&lt;=0.8,"Top 80% Revenue","Remaining 20% Revenue")</f>
        <v>Remaining 20% Revenue</v>
      </c>
    </row>
    <row r="1015" spans="1:25" x14ac:dyDescent="0.25">
      <c r="A1015" t="s">
        <v>3520</v>
      </c>
      <c r="B1015" s="1">
        <v>42017</v>
      </c>
      <c r="C1015" t="s">
        <v>506</v>
      </c>
      <c r="D1015" s="4">
        <f>SUMIFS(Derived_Metrics[Revenue],Derived_Metrics[Customer ID],Derived_Metrics[[#This Row],[Customer ID]])</f>
        <v>8411.0500000000011</v>
      </c>
      <c r="E1015" s="4">
        <f>SUMIFS(Derived_Metrics[Profit],Derived_Metrics[Customer ID],Derived_Metrics[[#This Row],[Customer ID]])</f>
        <v>241.30199999999999</v>
      </c>
      <c r="F1015" s="5">
        <f>_xlfn.PERCENTRANK.INC(Derived_Metrics[Customer Revenue],Derived_Metrics[[#This Row],[Customer Revenue]])</f>
        <v>0.7</v>
      </c>
      <c r="G1015" s="5" t="str" cm="1">
        <f t="array" ref="G1015">_xlfn.IFS(Derived_Metrics[[#This Row],[Customer Revenue Percentile]]&gt;=0.8,"High Value",Derived_Metrics[[#This Row],[Customer Revenue Percentile]]&gt;=0.4,"Medium Value",TRUE,"Low Value")</f>
        <v>Medium Value</v>
      </c>
      <c r="H1015" s="12">
        <f>_xlfn.RANK.EQ(Derived_Metrics[[#This Row],[Customer Revenue]],Derived_Metrics[Customer Revenue],0)</f>
        <v>634</v>
      </c>
      <c r="I1015" s="15">
        <f>Derived_Metrics[[#This Row],[Customer Revenue]]/SUM(Derived_Metrics[Customer Revenue])</f>
        <v>5.3988913592609253E-4</v>
      </c>
      <c r="J1015" t="s">
        <v>393</v>
      </c>
      <c r="K1015" s="5">
        <f>SUMIFS(Derived_Metrics[Revenue],Derived_Metrics[Product ID],Derived_Metrics[[#This Row],[Product ID]])</f>
        <v>2141.7600000000002</v>
      </c>
      <c r="L1015" s="5">
        <f>SUMIFS(Derived_Metrics[Profit],Derived_Metrics[Product ID],Derived_Metrics[[#This Row],[Product ID]])</f>
        <v>197.10400000000001</v>
      </c>
      <c r="M1015" s="5" t="str">
        <f>IF(AND(Derived_Metrics[[#This Row],[Product Revenue]]&gt;AVERAGE(Derived_Metrics[Product Revenue]),Derived_Metrics[[#This Row],[Product Profit]]&lt;0),"high sales Low Profit","Normal")</f>
        <v>Normal</v>
      </c>
      <c r="N1015">
        <v>77.599999999999994</v>
      </c>
      <c r="O1015">
        <v>4</v>
      </c>
      <c r="P1015">
        <v>0</v>
      </c>
      <c r="Q1015">
        <v>38.024000000000001</v>
      </c>
      <c r="R1015">
        <f>Derived_Metrics[[#This Row],[Selling Price]]*Derived_Metrics[[#This Row],[Quantity]]</f>
        <v>310.39999999999998</v>
      </c>
      <c r="S1015" s="2">
        <f>IF(Derived_Metrics[[#This Row],[Revenue]]=0,0,Derived_Metrics[[#This Row],[Profit]]/Derived_Metrics[[#This Row],[Revenue]])</f>
        <v>0.12250000000000001</v>
      </c>
      <c r="T1015" t="str">
        <f>IF(Derived_Metrics[[#This Row],[Profit]]&lt;0, "Loss","Profit")</f>
        <v>Profit</v>
      </c>
      <c r="U1015" s="5">
        <f>Derived_Metrics[[#This Row],[Selling Price]]*Derived_Metrics[[#This Row],[Quantity]]*Derived_Metrics[[#This Row],[Discount]]</f>
        <v>0</v>
      </c>
      <c r="V1015" t="str">
        <f>IF(Derived_Metrics[[#This Row],[Discount]]&gt;0,"Discount Applied","No Discount")</f>
        <v>No Discount</v>
      </c>
      <c r="W1015" t="str">
        <f>IF(Derived_Metrics[[#This Row],[Discount]]&gt;0.3,"High Discount","Low Discount")</f>
        <v>Low Discount</v>
      </c>
      <c r="X1015" s="13">
        <f>SUMIFS(Derived_Metrics[Customer_Revenue_Share],Derived_Metrics[Customee_ Revenue _Rank],"&lt;="&amp;Derived_Metrics[[#This Row],[Customee_ Revenue _Rank]])</f>
        <v>0.71111447062926136</v>
      </c>
      <c r="Y1015" t="str">
        <f>IF(Derived_Metrics[[#This Row],[Cumulative_Revenue_%]]&lt;=0.8,"Top 80% Revenue","Remaining 20% Revenue")</f>
        <v>Top 80% Revenue</v>
      </c>
    </row>
    <row r="1016" spans="1:25" x14ac:dyDescent="0.25">
      <c r="A1016" t="s">
        <v>3520</v>
      </c>
      <c r="B1016" s="1">
        <v>42017</v>
      </c>
      <c r="C1016" t="s">
        <v>506</v>
      </c>
      <c r="D1016" s="4">
        <f>SUMIFS(Derived_Metrics[Revenue],Derived_Metrics[Customer ID],Derived_Metrics[[#This Row],[Customer ID]])</f>
        <v>8411.0500000000011</v>
      </c>
      <c r="E1016" s="4">
        <f>SUMIFS(Derived_Metrics[Profit],Derived_Metrics[Customer ID],Derived_Metrics[[#This Row],[Customer ID]])</f>
        <v>241.30199999999999</v>
      </c>
      <c r="F1016" s="5">
        <f>_xlfn.PERCENTRANK.INC(Derived_Metrics[Customer Revenue],Derived_Metrics[[#This Row],[Customer Revenue]])</f>
        <v>0.7</v>
      </c>
      <c r="G1016" s="5" t="str" cm="1">
        <f t="array" ref="G1016">_xlfn.IFS(Derived_Metrics[[#This Row],[Customer Revenue Percentile]]&gt;=0.8,"High Value",Derived_Metrics[[#This Row],[Customer Revenue Percentile]]&gt;=0.4,"Medium Value",TRUE,"Low Value")</f>
        <v>Medium Value</v>
      </c>
      <c r="H1016" s="12">
        <f>_xlfn.RANK.EQ(Derived_Metrics[[#This Row],[Customer Revenue]],Derived_Metrics[Customer Revenue],0)</f>
        <v>634</v>
      </c>
      <c r="I1016" s="15">
        <f>Derived_Metrics[[#This Row],[Customer Revenue]]/SUM(Derived_Metrics[Customer Revenue])</f>
        <v>5.3988913592609253E-4</v>
      </c>
      <c r="J1016" t="s">
        <v>3522</v>
      </c>
      <c r="K1016" s="5">
        <f>SUMIFS(Derived_Metrics[Revenue],Derived_Metrics[Product ID],Derived_Metrics[[#This Row],[Product ID]])</f>
        <v>4813.7800000000007</v>
      </c>
      <c r="L1016" s="5">
        <f>SUMIFS(Derived_Metrics[Profit],Derived_Metrics[Product ID],Derived_Metrics[[#This Row],[Product ID]])</f>
        <v>123.96</v>
      </c>
      <c r="M1016" s="5" t="str">
        <f>IF(AND(Derived_Metrics[[#This Row],[Product Revenue]]&gt;AVERAGE(Derived_Metrics[Product Revenue]),Derived_Metrics[[#This Row],[Product Profit]]&lt;0),"high sales Low Profit","Normal")</f>
        <v>Normal</v>
      </c>
      <c r="N1016">
        <v>464.85</v>
      </c>
      <c r="O1016">
        <v>9</v>
      </c>
      <c r="P1016">
        <v>0</v>
      </c>
      <c r="Q1016">
        <v>92.97</v>
      </c>
      <c r="R1016">
        <f>Derived_Metrics[[#This Row],[Selling Price]]*Derived_Metrics[[#This Row],[Quantity]]</f>
        <v>4183.6500000000005</v>
      </c>
      <c r="S1016" s="2">
        <f>IF(Derived_Metrics[[#This Row],[Revenue]]=0,0,Derived_Metrics[[#This Row],[Profit]]/Derived_Metrics[[#This Row],[Revenue]])</f>
        <v>2.222222222222222E-2</v>
      </c>
      <c r="T1016" t="str">
        <f>IF(Derived_Metrics[[#This Row],[Profit]]&lt;0, "Loss","Profit")</f>
        <v>Profit</v>
      </c>
      <c r="U1016" s="5">
        <f>Derived_Metrics[[#This Row],[Selling Price]]*Derived_Metrics[[#This Row],[Quantity]]*Derived_Metrics[[#This Row],[Discount]]</f>
        <v>0</v>
      </c>
      <c r="V1016" t="str">
        <f>IF(Derived_Metrics[[#This Row],[Discount]]&gt;0,"Discount Applied","No Discount")</f>
        <v>No Discount</v>
      </c>
      <c r="W1016" t="str">
        <f>IF(Derived_Metrics[[#This Row],[Discount]]&gt;0.3,"High Discount","Low Discount")</f>
        <v>Low Discount</v>
      </c>
      <c r="X1016" s="13">
        <f>SUMIFS(Derived_Metrics[Customer_Revenue_Share],Derived_Metrics[Customee_ Revenue _Rank],"&lt;="&amp;Derived_Metrics[[#This Row],[Customee_ Revenue _Rank]])</f>
        <v>0.71111447062926136</v>
      </c>
      <c r="Y1016" t="str">
        <f>IF(Derived_Metrics[[#This Row],[Cumulative_Revenue_%]]&lt;=0.8,"Top 80% Revenue","Remaining 20% Revenue")</f>
        <v>Top 80% Revenue</v>
      </c>
    </row>
    <row r="1017" spans="1:25" x14ac:dyDescent="0.25">
      <c r="A1017" t="s">
        <v>3524</v>
      </c>
      <c r="B1017" s="1">
        <v>43052</v>
      </c>
      <c r="C1017" t="s">
        <v>2784</v>
      </c>
      <c r="D1017" s="4">
        <f>SUMIFS(Derived_Metrics[Revenue],Derived_Metrics[Customer ID],Derived_Metrics[[#This Row],[Customer ID]])</f>
        <v>16164.256000000003</v>
      </c>
      <c r="E1017" s="4">
        <f>SUMIFS(Derived_Metrics[Profit],Derived_Metrics[Customer ID],Derived_Metrics[[#This Row],[Customer ID]])</f>
        <v>221.85579999999999</v>
      </c>
      <c r="F1017" s="5">
        <f>_xlfn.PERCENTRANK.INC(Derived_Metrics[Customer Revenue],Derived_Metrics[[#This Row],[Customer Revenue]])</f>
        <v>0.88300000000000001</v>
      </c>
      <c r="G1017" s="5" t="str" cm="1">
        <f t="array" ref="G1017">_xlfn.IFS(Derived_Metrics[[#This Row],[Customer Revenue Percentile]]&gt;=0.8,"High Value",Derived_Metrics[[#This Row],[Customer Revenue Percentile]]&gt;=0.4,"Medium Value",TRUE,"Low Value")</f>
        <v>High Value</v>
      </c>
      <c r="H1017" s="12">
        <f>_xlfn.RANK.EQ(Derived_Metrics[[#This Row],[Customer Revenue]],Derived_Metrics[Customer Revenue],0)</f>
        <v>246</v>
      </c>
      <c r="I1017" s="15">
        <f>Derived_Metrics[[#This Row],[Customer Revenue]]/SUM(Derived_Metrics[Customer Revenue])</f>
        <v>1.0375525296756241E-3</v>
      </c>
      <c r="J1017" t="s">
        <v>626</v>
      </c>
      <c r="K1017" s="5">
        <f>SUMIFS(Derived_Metrics[Revenue],Derived_Metrics[Product ID],Derived_Metrics[[#This Row],[Product ID]])</f>
        <v>54757.113999999994</v>
      </c>
      <c r="L1017" s="5">
        <f>SUMIFS(Derived_Metrics[Profit],Derived_Metrics[Product ID],Derived_Metrics[[#This Row],[Product ID]])</f>
        <v>951.86199999999997</v>
      </c>
      <c r="M1017" s="5" t="str">
        <f>IF(AND(Derived_Metrics[[#This Row],[Product Revenue]]&gt;AVERAGE(Derived_Metrics[Product Revenue]),Derived_Metrics[[#This Row],[Product Profit]]&lt;0),"high sales Low Profit","Normal")</f>
        <v>Normal</v>
      </c>
      <c r="N1017">
        <v>2404.7040000000002</v>
      </c>
      <c r="O1017">
        <v>6</v>
      </c>
      <c r="P1017">
        <v>0.2</v>
      </c>
      <c r="Q1017">
        <v>150.29400000000001</v>
      </c>
      <c r="R1017">
        <f>Derived_Metrics[[#This Row],[Selling Price]]*Derived_Metrics[[#This Row],[Quantity]]</f>
        <v>14428.224000000002</v>
      </c>
      <c r="S1017" s="2">
        <f>IF(Derived_Metrics[[#This Row],[Revenue]]=0,0,Derived_Metrics[[#This Row],[Profit]]/Derived_Metrics[[#This Row],[Revenue]])</f>
        <v>1.0416666666666666E-2</v>
      </c>
      <c r="T1017" t="str">
        <f>IF(Derived_Metrics[[#This Row],[Profit]]&lt;0, "Loss","Profit")</f>
        <v>Profit</v>
      </c>
      <c r="U1017" s="5">
        <f>Derived_Metrics[[#This Row],[Selling Price]]*Derived_Metrics[[#This Row],[Quantity]]*Derived_Metrics[[#This Row],[Discount]]</f>
        <v>2885.6448000000005</v>
      </c>
      <c r="V1017" t="str">
        <f>IF(Derived_Metrics[[#This Row],[Discount]]&gt;0,"Discount Applied","No Discount")</f>
        <v>Discount Applied</v>
      </c>
      <c r="W1017" t="str">
        <f>IF(Derived_Metrics[[#This Row],[Discount]]&gt;0.3,"High Discount","Low Discount")</f>
        <v>Low Discount</v>
      </c>
      <c r="X1017" s="13">
        <f>SUMIFS(Derived_Metrics[Customer_Revenue_Share],Derived_Metrics[Customee_ Revenue _Rank],"&lt;="&amp;Derived_Metrics[[#This Row],[Customee_ Revenue _Rank]])</f>
        <v>0.42852359336156759</v>
      </c>
      <c r="Y1017" t="str">
        <f>IF(Derived_Metrics[[#This Row],[Cumulative_Revenue_%]]&lt;=0.8,"Top 80% Revenue","Remaining 20% Revenue")</f>
        <v>Top 80% Revenue</v>
      </c>
    </row>
    <row r="1018" spans="1:25" x14ac:dyDescent="0.25">
      <c r="A1018" t="s">
        <v>3525</v>
      </c>
      <c r="B1018" s="1">
        <v>42777</v>
      </c>
      <c r="C1018" t="s">
        <v>3526</v>
      </c>
      <c r="D1018" s="4">
        <f>SUMIFS(Derived_Metrics[Revenue],Derived_Metrics[Customer ID],Derived_Metrics[[#This Row],[Customer ID]])</f>
        <v>3903.68</v>
      </c>
      <c r="E1018" s="4">
        <f>SUMIFS(Derived_Metrics[Profit],Derived_Metrics[Customer ID],Derived_Metrics[[#This Row],[Customer ID]])</f>
        <v>292.77600000000001</v>
      </c>
      <c r="F1018" s="5">
        <f>_xlfn.PERCENTRANK.INC(Derived_Metrics[Customer Revenue],Derived_Metrics[[#This Row],[Customer Revenue]])</f>
        <v>0.47699999999999998</v>
      </c>
      <c r="G1018" s="5" t="str" cm="1">
        <f t="array" ref="G1018">_xlfn.IFS(Derived_Metrics[[#This Row],[Customer Revenue Percentile]]&gt;=0.8,"High Value",Derived_Metrics[[#This Row],[Customer Revenue Percentile]]&gt;=0.4,"Medium Value",TRUE,"Low Value")</f>
        <v>Medium Value</v>
      </c>
      <c r="H1018" s="12">
        <f>_xlfn.RANK.EQ(Derived_Metrics[[#This Row],[Customer Revenue]],Derived_Metrics[Customer Revenue],0)</f>
        <v>1108</v>
      </c>
      <c r="I1018" s="15">
        <f>Derived_Metrics[[#This Row],[Customer Revenue]]/SUM(Derived_Metrics[Customer Revenue])</f>
        <v>2.5056971747070445E-4</v>
      </c>
      <c r="J1018" t="s">
        <v>34</v>
      </c>
      <c r="K1018" s="5">
        <f>SUMIFS(Derived_Metrics[Revenue],Derived_Metrics[Product ID],Derived_Metrics[[#This Row],[Product ID]])</f>
        <v>58262.423999999999</v>
      </c>
      <c r="L1018" s="5">
        <f>SUMIFS(Derived_Metrics[Profit],Derived_Metrics[Product ID],Derived_Metrics[[#This Row],[Product ID]])</f>
        <v>1927.442</v>
      </c>
      <c r="M1018" s="5" t="str">
        <f>IF(AND(Derived_Metrics[[#This Row],[Product Revenue]]&gt;AVERAGE(Derived_Metrics[Product Revenue]),Derived_Metrics[[#This Row],[Product Profit]]&lt;0),"high sales Low Profit","Normal")</f>
        <v>Normal</v>
      </c>
      <c r="N1018">
        <v>975.92</v>
      </c>
      <c r="O1018">
        <v>4</v>
      </c>
      <c r="P1018">
        <v>0</v>
      </c>
      <c r="Q1018">
        <v>292.77600000000001</v>
      </c>
      <c r="R1018">
        <f>Derived_Metrics[[#This Row],[Selling Price]]*Derived_Metrics[[#This Row],[Quantity]]</f>
        <v>3903.68</v>
      </c>
      <c r="S1018" s="2">
        <f>IF(Derived_Metrics[[#This Row],[Revenue]]=0,0,Derived_Metrics[[#This Row],[Profit]]/Derived_Metrics[[#This Row],[Revenue]])</f>
        <v>7.5000000000000011E-2</v>
      </c>
      <c r="T1018" t="str">
        <f>IF(Derived_Metrics[[#This Row],[Profit]]&lt;0, "Loss","Profit")</f>
        <v>Profit</v>
      </c>
      <c r="U1018" s="5">
        <f>Derived_Metrics[[#This Row],[Selling Price]]*Derived_Metrics[[#This Row],[Quantity]]*Derived_Metrics[[#This Row],[Discount]]</f>
        <v>0</v>
      </c>
      <c r="V1018" t="str">
        <f>IF(Derived_Metrics[[#This Row],[Discount]]&gt;0,"Discount Applied","No Discount")</f>
        <v>No Discount</v>
      </c>
      <c r="W1018" t="str">
        <f>IF(Derived_Metrics[[#This Row],[Discount]]&gt;0.3,"High Discount","Low Discount")</f>
        <v>Low Discount</v>
      </c>
      <c r="X1018" s="13">
        <f>SUMIFS(Derived_Metrics[Customer_Revenue_Share],Derived_Metrics[Customee_ Revenue _Rank],"&lt;="&amp;Derived_Metrics[[#This Row],[Customee_ Revenue _Rank]])</f>
        <v>0.88878083195489233</v>
      </c>
      <c r="Y1018" t="str">
        <f>IF(Derived_Metrics[[#This Row],[Cumulative_Revenue_%]]&lt;=0.8,"Top 80% Revenue","Remaining 20% Revenue")</f>
        <v>Remaining 20% Revenue</v>
      </c>
    </row>
    <row r="1019" spans="1:25" x14ac:dyDescent="0.25">
      <c r="A1019" t="s">
        <v>3528</v>
      </c>
      <c r="B1019" s="1">
        <v>42702</v>
      </c>
      <c r="C1019" t="s">
        <v>2033</v>
      </c>
      <c r="D1019" s="4">
        <f>SUMIFS(Derived_Metrics[Revenue],Derived_Metrics[Customer ID],Derived_Metrics[[#This Row],[Customer ID]])</f>
        <v>1873.1700000000003</v>
      </c>
      <c r="E1019" s="4">
        <f>SUMIFS(Derived_Metrics[Profit],Derived_Metrics[Customer ID],Derived_Metrics[[#This Row],[Customer ID]])</f>
        <v>130.13339999999999</v>
      </c>
      <c r="F1019" s="5">
        <f>_xlfn.PERCENTRANK.INC(Derived_Metrics[Customer Revenue],Derived_Metrics[[#This Row],[Customer Revenue]])</f>
        <v>0.26600000000000001</v>
      </c>
      <c r="G1019" s="5" t="str" cm="1">
        <f t="array" ref="G1019">_xlfn.IFS(Derived_Metrics[[#This Row],[Customer Revenue Percentile]]&gt;=0.8,"High Value",Derived_Metrics[[#This Row],[Customer Revenue Percentile]]&gt;=0.4,"Medium Value",TRUE,"Low Value")</f>
        <v>Low Value</v>
      </c>
      <c r="H1019" s="12">
        <f>_xlfn.RANK.EQ(Derived_Metrics[[#This Row],[Customer Revenue]],Derived_Metrics[Customer Revenue],0)</f>
        <v>1554</v>
      </c>
      <c r="I1019" s="15">
        <f>Derived_Metrics[[#This Row],[Customer Revenue]]/SUM(Derived_Metrics[Customer Revenue])</f>
        <v>1.2023518261604422E-4</v>
      </c>
      <c r="J1019" t="s">
        <v>321</v>
      </c>
      <c r="K1019" s="5">
        <f>SUMIFS(Derived_Metrics[Revenue],Derived_Metrics[Product ID],Derived_Metrics[[#This Row],[Product ID]])</f>
        <v>18881.989000000001</v>
      </c>
      <c r="L1019" s="5">
        <f>SUMIFS(Derived_Metrics[Profit],Derived_Metrics[Product ID],Derived_Metrics[[#This Row],[Product ID]])</f>
        <v>283.74739999999997</v>
      </c>
      <c r="M1019" s="5" t="str">
        <f>IF(AND(Derived_Metrics[[#This Row],[Product Revenue]]&gt;AVERAGE(Derived_Metrics[Product Revenue]),Derived_Metrics[[#This Row],[Product Profit]]&lt;0),"high sales Low Profit","Normal")</f>
        <v>Normal</v>
      </c>
      <c r="N1019">
        <v>182.67</v>
      </c>
      <c r="O1019">
        <v>3</v>
      </c>
      <c r="P1019">
        <v>0</v>
      </c>
      <c r="Q1019">
        <v>52.974299999999999</v>
      </c>
      <c r="R1019">
        <f>Derived_Metrics[[#This Row],[Selling Price]]*Derived_Metrics[[#This Row],[Quantity]]</f>
        <v>548.01</v>
      </c>
      <c r="S1019" s="2">
        <f>IF(Derived_Metrics[[#This Row],[Revenue]]=0,0,Derived_Metrics[[#This Row],[Profit]]/Derived_Metrics[[#This Row],[Revenue]])</f>
        <v>9.6666666666666665E-2</v>
      </c>
      <c r="T1019" t="str">
        <f>IF(Derived_Metrics[[#This Row],[Profit]]&lt;0, "Loss","Profit")</f>
        <v>Profit</v>
      </c>
      <c r="U1019" s="5">
        <f>Derived_Metrics[[#This Row],[Selling Price]]*Derived_Metrics[[#This Row],[Quantity]]*Derived_Metrics[[#This Row],[Discount]]</f>
        <v>0</v>
      </c>
      <c r="V1019" t="str">
        <f>IF(Derived_Metrics[[#This Row],[Discount]]&gt;0,"Discount Applied","No Discount")</f>
        <v>No Discount</v>
      </c>
      <c r="W1019" t="str">
        <f>IF(Derived_Metrics[[#This Row],[Discount]]&gt;0.3,"High Discount","Low Discount")</f>
        <v>Low Discount</v>
      </c>
      <c r="X1019" s="13">
        <f>SUMIFS(Derived_Metrics[Customer_Revenue_Share],Derived_Metrics[Customee_ Revenue _Rank],"&lt;="&amp;Derived_Metrics[[#This Row],[Customee_ Revenue _Rank]])</f>
        <v>0.96983593181523076</v>
      </c>
      <c r="Y1019" t="str">
        <f>IF(Derived_Metrics[[#This Row],[Cumulative_Revenue_%]]&lt;=0.8,"Top 80% Revenue","Remaining 20% Revenue")</f>
        <v>Remaining 20% Revenue</v>
      </c>
    </row>
    <row r="1020" spans="1:25" x14ac:dyDescent="0.25">
      <c r="A1020" t="s">
        <v>3531</v>
      </c>
      <c r="B1020" s="1">
        <v>41927</v>
      </c>
      <c r="C1020" t="s">
        <v>3533</v>
      </c>
      <c r="D1020" s="4">
        <f>SUMIFS(Derived_Metrics[Revenue],Derived_Metrics[Customer ID],Derived_Metrics[[#This Row],[Customer ID]])</f>
        <v>366.74400000000003</v>
      </c>
      <c r="E1020" s="4">
        <f>SUMIFS(Derived_Metrics[Profit],Derived_Metrics[Customer ID],Derived_Metrics[[#This Row],[Customer ID]])</f>
        <v>-7.8587999999999996</v>
      </c>
      <c r="F1020" s="5">
        <f>_xlfn.PERCENTRANK.INC(Derived_Metrics[Customer Revenue],Derived_Metrics[[#This Row],[Customer Revenue]])</f>
        <v>6.7000000000000004E-2</v>
      </c>
      <c r="G1020" s="5" t="str" cm="1">
        <f t="array" ref="G1020">_xlfn.IFS(Derived_Metrics[[#This Row],[Customer Revenue Percentile]]&gt;=0.8,"High Value",Derived_Metrics[[#This Row],[Customer Revenue Percentile]]&gt;=0.4,"Medium Value",TRUE,"Low Value")</f>
        <v>Low Value</v>
      </c>
      <c r="H1020" s="12">
        <f>_xlfn.RANK.EQ(Derived_Metrics[[#This Row],[Customer Revenue]],Derived_Metrics[Customer Revenue],0)</f>
        <v>1978</v>
      </c>
      <c r="I1020" s="15">
        <f>Derived_Metrics[[#This Row],[Customer Revenue]]/SUM(Derived_Metrics[Customer Revenue])</f>
        <v>2.3540592585477302E-5</v>
      </c>
      <c r="J1020" t="s">
        <v>2418</v>
      </c>
      <c r="K1020" s="5">
        <f>SUMIFS(Derived_Metrics[Revenue],Derived_Metrics[Product ID],Derived_Metrics[[#This Row],[Product ID]])</f>
        <v>5082.0239999999994</v>
      </c>
      <c r="L1020" s="5">
        <f>SUMIFS(Derived_Metrics[Profit],Derived_Metrics[Product ID],Derived_Metrics[[#This Row],[Product ID]])</f>
        <v>204.3288</v>
      </c>
      <c r="M1020" s="5" t="str">
        <f>IF(AND(Derived_Metrics[[#This Row],[Product Revenue]]&gt;AVERAGE(Derived_Metrics[Product Revenue]),Derived_Metrics[[#This Row],[Product Profit]]&lt;0),"high sales Low Profit","Normal")</f>
        <v>Normal</v>
      </c>
      <c r="N1020">
        <v>183.37200000000001</v>
      </c>
      <c r="O1020">
        <v>2</v>
      </c>
      <c r="P1020">
        <v>0.3</v>
      </c>
      <c r="Q1020">
        <v>-7.8587999999999996</v>
      </c>
      <c r="R1020">
        <f>Derived_Metrics[[#This Row],[Selling Price]]*Derived_Metrics[[#This Row],[Quantity]]</f>
        <v>366.74400000000003</v>
      </c>
      <c r="S1020" s="2">
        <f>IF(Derived_Metrics[[#This Row],[Revenue]]=0,0,Derived_Metrics[[#This Row],[Profit]]/Derived_Metrics[[#This Row],[Revenue]])</f>
        <v>-2.1428571428571425E-2</v>
      </c>
      <c r="T1020" t="str">
        <f>IF(Derived_Metrics[[#This Row],[Profit]]&lt;0, "Loss","Profit")</f>
        <v>Loss</v>
      </c>
      <c r="U1020" s="5">
        <f>Derived_Metrics[[#This Row],[Selling Price]]*Derived_Metrics[[#This Row],[Quantity]]*Derived_Metrics[[#This Row],[Discount]]</f>
        <v>110.0232</v>
      </c>
      <c r="V1020" t="str">
        <f>IF(Derived_Metrics[[#This Row],[Discount]]&gt;0,"Discount Applied","No Discount")</f>
        <v>Discount Applied</v>
      </c>
      <c r="W1020" t="str">
        <f>IF(Derived_Metrics[[#This Row],[Discount]]&gt;0.3,"High Discount","Low Discount")</f>
        <v>Low Discount</v>
      </c>
      <c r="X1020" s="13">
        <f>SUMIFS(Derived_Metrics[Customer_Revenue_Share],Derived_Metrics[Customee_ Revenue _Rank],"&lt;="&amp;Derived_Metrics[[#This Row],[Customee_ Revenue _Rank]])</f>
        <v>0.99839151473315735</v>
      </c>
      <c r="Y1020" t="str">
        <f>IF(Derived_Metrics[[#This Row],[Cumulative_Revenue_%]]&lt;=0.8,"Top 80% Revenue","Remaining 20% Revenue")</f>
        <v>Remaining 20% Revenue</v>
      </c>
    </row>
    <row r="1021" spans="1:25" x14ac:dyDescent="0.25">
      <c r="A1021" t="s">
        <v>3536</v>
      </c>
      <c r="B1021" s="1">
        <v>41651</v>
      </c>
      <c r="C1021" t="s">
        <v>638</v>
      </c>
      <c r="D1021" s="4">
        <f>SUMIFS(Derived_Metrics[Revenue],Derived_Metrics[Customer ID],Derived_Metrics[[#This Row],[Customer ID]])</f>
        <v>3209.1659999999997</v>
      </c>
      <c r="E1021" s="4">
        <f>SUMIFS(Derived_Metrics[Profit],Derived_Metrics[Customer ID],Derived_Metrics[[#This Row],[Customer ID]])</f>
        <v>19.064599999999999</v>
      </c>
      <c r="F1021" s="5">
        <f>_xlfn.PERCENTRANK.INC(Derived_Metrics[Customer Revenue],Derived_Metrics[[#This Row],[Customer Revenue]])</f>
        <v>0.41399999999999998</v>
      </c>
      <c r="G1021" s="5" t="str" cm="1">
        <f t="array" ref="G1021">_xlfn.IFS(Derived_Metrics[[#This Row],[Customer Revenue Percentile]]&gt;=0.8,"High Value",Derived_Metrics[[#This Row],[Customer Revenue Percentile]]&gt;=0.4,"Medium Value",TRUE,"Low Value")</f>
        <v>Medium Value</v>
      </c>
      <c r="H1021" s="12">
        <f>_xlfn.RANK.EQ(Derived_Metrics[[#This Row],[Customer Revenue]],Derived_Metrics[Customer Revenue],0)</f>
        <v>1238</v>
      </c>
      <c r="I1021" s="15">
        <f>Derived_Metrics[[#This Row],[Customer Revenue]]/SUM(Derived_Metrics[Customer Revenue])</f>
        <v>2.0599019846314007E-4</v>
      </c>
      <c r="J1021" t="s">
        <v>910</v>
      </c>
      <c r="K1021" s="5">
        <f>SUMIFS(Derived_Metrics[Revenue],Derived_Metrics[Product ID],Derived_Metrics[[#This Row],[Product ID]])</f>
        <v>21826.639999999999</v>
      </c>
      <c r="L1021" s="5">
        <f>SUMIFS(Derived_Metrics[Profit],Derived_Metrics[Product ID],Derived_Metrics[[#This Row],[Product ID]])</f>
        <v>1052.8144</v>
      </c>
      <c r="M1021" s="5" t="str">
        <f>IF(AND(Derived_Metrics[[#This Row],[Product Revenue]]&gt;AVERAGE(Derived_Metrics[Product Revenue]),Derived_Metrics[[#This Row],[Product Profit]]&lt;0),"high sales Low Profit","Normal")</f>
        <v>Normal</v>
      </c>
      <c r="N1021">
        <v>674.05799999999999</v>
      </c>
      <c r="O1021">
        <v>3</v>
      </c>
      <c r="P1021">
        <v>0.3</v>
      </c>
      <c r="Q1021">
        <v>-19.258800000000001</v>
      </c>
      <c r="R1021">
        <f>Derived_Metrics[[#This Row],[Selling Price]]*Derived_Metrics[[#This Row],[Quantity]]</f>
        <v>2022.174</v>
      </c>
      <c r="S1021" s="2">
        <f>IF(Derived_Metrics[[#This Row],[Revenue]]=0,0,Derived_Metrics[[#This Row],[Profit]]/Derived_Metrics[[#This Row],[Revenue]])</f>
        <v>-9.5238095238095247E-3</v>
      </c>
      <c r="T1021" t="str">
        <f>IF(Derived_Metrics[[#This Row],[Profit]]&lt;0, "Loss","Profit")</f>
        <v>Loss</v>
      </c>
      <c r="U1021" s="5">
        <f>Derived_Metrics[[#This Row],[Selling Price]]*Derived_Metrics[[#This Row],[Quantity]]*Derived_Metrics[[#This Row],[Discount]]</f>
        <v>606.65219999999999</v>
      </c>
      <c r="V1021" t="str">
        <f>IF(Derived_Metrics[[#This Row],[Discount]]&gt;0,"Discount Applied","No Discount")</f>
        <v>Discount Applied</v>
      </c>
      <c r="W1021" t="str">
        <f>IF(Derived_Metrics[[#This Row],[Discount]]&gt;0.3,"High Discount","Low Discount")</f>
        <v>Low Discount</v>
      </c>
      <c r="X1021" s="13">
        <f>SUMIFS(Derived_Metrics[Customer_Revenue_Share],Derived_Metrics[Customee_ Revenue _Rank],"&lt;="&amp;Derived_Metrics[[#This Row],[Customee_ Revenue _Rank]])</f>
        <v>0.91944577391298832</v>
      </c>
      <c r="Y1021" t="str">
        <f>IF(Derived_Metrics[[#This Row],[Cumulative_Revenue_%]]&lt;=0.8,"Top 80% Revenue","Remaining 20% Revenue")</f>
        <v>Remaining 20% Revenue</v>
      </c>
    </row>
    <row r="1022" spans="1:25" x14ac:dyDescent="0.25">
      <c r="A1022" t="s">
        <v>3537</v>
      </c>
      <c r="B1022" s="1">
        <v>42988</v>
      </c>
      <c r="C1022" t="s">
        <v>1532</v>
      </c>
      <c r="D1022" s="4">
        <f>SUMIFS(Derived_Metrics[Revenue],Derived_Metrics[Customer ID],Derived_Metrics[[#This Row],[Customer ID]])</f>
        <v>3181.3599999999997</v>
      </c>
      <c r="E1022" s="4">
        <f>SUMIFS(Derived_Metrics[Profit],Derived_Metrics[Customer ID],Derived_Metrics[[#This Row],[Customer ID]])</f>
        <v>153.9162</v>
      </c>
      <c r="F1022" s="5">
        <f>_xlfn.PERCENTRANK.INC(Derived_Metrics[Customer Revenue],Derived_Metrics[[#This Row],[Customer Revenue]])</f>
        <v>0.40899999999999997</v>
      </c>
      <c r="G1022" s="5" t="str" cm="1">
        <f t="array" ref="G1022">_xlfn.IFS(Derived_Metrics[[#This Row],[Customer Revenue Percentile]]&gt;=0.8,"High Value",Derived_Metrics[[#This Row],[Customer Revenue Percentile]]&gt;=0.4,"Medium Value",TRUE,"Low Value")</f>
        <v>Medium Value</v>
      </c>
      <c r="H1022" s="12">
        <f>_xlfn.RANK.EQ(Derived_Metrics[[#This Row],[Customer Revenue]],Derived_Metrics[Customer Revenue],0)</f>
        <v>1249</v>
      </c>
      <c r="I1022" s="15">
        <f>Derived_Metrics[[#This Row],[Customer Revenue]]/SUM(Derived_Metrics[Customer Revenue])</f>
        <v>2.0420538475812572E-4</v>
      </c>
      <c r="J1022" t="s">
        <v>3539</v>
      </c>
      <c r="K1022" s="5">
        <f>SUMIFS(Derived_Metrics[Revenue],Derived_Metrics[Product ID],Derived_Metrics[[#This Row],[Product ID]])</f>
        <v>3290.6559999999999</v>
      </c>
      <c r="L1022" s="5">
        <f>SUMIFS(Derived_Metrics[Profit],Derived_Metrics[Product ID],Derived_Metrics[[#This Row],[Product ID]])</f>
        <v>12.097999999999999</v>
      </c>
      <c r="M1022" s="5" t="str">
        <f>IF(AND(Derived_Metrics[[#This Row],[Product Revenue]]&gt;AVERAGE(Derived_Metrics[Product Revenue]),Derived_Metrics[[#This Row],[Product Profit]]&lt;0),"high sales Low Profit","Normal")</f>
        <v>Normal</v>
      </c>
      <c r="N1022">
        <v>254.05799999999999</v>
      </c>
      <c r="O1022">
        <v>3</v>
      </c>
      <c r="P1022">
        <v>0.3</v>
      </c>
      <c r="Q1022">
        <v>-32.6646</v>
      </c>
      <c r="R1022">
        <f>Derived_Metrics[[#This Row],[Selling Price]]*Derived_Metrics[[#This Row],[Quantity]]</f>
        <v>762.17399999999998</v>
      </c>
      <c r="S1022" s="2">
        <f>IF(Derived_Metrics[[#This Row],[Revenue]]=0,0,Derived_Metrics[[#This Row],[Profit]]/Derived_Metrics[[#This Row],[Revenue]])</f>
        <v>-4.2857142857142858E-2</v>
      </c>
      <c r="T1022" t="str">
        <f>IF(Derived_Metrics[[#This Row],[Profit]]&lt;0, "Loss","Profit")</f>
        <v>Loss</v>
      </c>
      <c r="U1022" s="5">
        <f>Derived_Metrics[[#This Row],[Selling Price]]*Derived_Metrics[[#This Row],[Quantity]]*Derived_Metrics[[#This Row],[Discount]]</f>
        <v>228.65219999999999</v>
      </c>
      <c r="V1022" t="str">
        <f>IF(Derived_Metrics[[#This Row],[Discount]]&gt;0,"Discount Applied","No Discount")</f>
        <v>Discount Applied</v>
      </c>
      <c r="W1022" t="str">
        <f>IF(Derived_Metrics[[#This Row],[Discount]]&gt;0.3,"High Discount","Low Discount")</f>
        <v>Low Discount</v>
      </c>
      <c r="X1022" s="13">
        <f>SUMIFS(Derived_Metrics[Customer_Revenue_Share],Derived_Metrics[Customee_ Revenue _Rank],"&lt;="&amp;Derived_Metrics[[#This Row],[Customee_ Revenue _Rank]])</f>
        <v>0.92149552108688138</v>
      </c>
      <c r="Y1022" t="str">
        <f>IF(Derived_Metrics[[#This Row],[Cumulative_Revenue_%]]&lt;=0.8,"Top 80% Revenue","Remaining 20% Revenue")</f>
        <v>Remaining 20% Revenue</v>
      </c>
    </row>
    <row r="1023" spans="1:25" x14ac:dyDescent="0.25">
      <c r="A1023" t="s">
        <v>3541</v>
      </c>
      <c r="B1023" s="1">
        <v>42401</v>
      </c>
      <c r="C1023" t="s">
        <v>2165</v>
      </c>
      <c r="D1023" s="4">
        <f>SUMIFS(Derived_Metrics[Revenue],Derived_Metrics[Customer ID],Derived_Metrics[[#This Row],[Customer ID]])</f>
        <v>637.91999999999996</v>
      </c>
      <c r="E1023" s="4">
        <f>SUMIFS(Derived_Metrics[Profit],Derived_Metrics[Customer ID],Derived_Metrics[[#This Row],[Customer ID]])</f>
        <v>28.259499999999999</v>
      </c>
      <c r="F1023" s="5">
        <f>_xlfn.PERCENTRANK.INC(Derived_Metrics[Customer Revenue],Derived_Metrics[[#This Row],[Customer Revenue]])</f>
        <v>0.11</v>
      </c>
      <c r="G1023" s="5" t="str" cm="1">
        <f t="array" ref="G1023">_xlfn.IFS(Derived_Metrics[[#This Row],[Customer Revenue Percentile]]&gt;=0.8,"High Value",Derived_Metrics[[#This Row],[Customer Revenue Percentile]]&gt;=0.4,"Medium Value",TRUE,"Low Value")</f>
        <v>Low Value</v>
      </c>
      <c r="H1023" s="12">
        <f>_xlfn.RANK.EQ(Derived_Metrics[[#This Row],[Customer Revenue]],Derived_Metrics[Customer Revenue],0)</f>
        <v>1884</v>
      </c>
      <c r="I1023" s="15">
        <f>Derived_Metrics[[#This Row],[Customer Revenue]]/SUM(Derived_Metrics[Customer Revenue])</f>
        <v>4.0946858904651961E-5</v>
      </c>
      <c r="J1023" t="s">
        <v>377</v>
      </c>
      <c r="K1023" s="5">
        <f>SUMIFS(Derived_Metrics[Revenue],Derived_Metrics[Product ID],Derived_Metrics[[#This Row],[Product ID]])</f>
        <v>6416.6466</v>
      </c>
      <c r="L1023" s="5">
        <f>SUMIFS(Derived_Metrics[Profit],Derived_Metrics[Product ID],Derived_Metrics[[#This Row],[Product ID]])</f>
        <v>-20.293000000000006</v>
      </c>
      <c r="M1023" s="5" t="str">
        <f>IF(AND(Derived_Metrics[[#This Row],[Product Revenue]]&gt;AVERAGE(Derived_Metrics[Product Revenue]),Derived_Metrics[[#This Row],[Product Profit]]&lt;0),"high sales Low Profit","Normal")</f>
        <v>Normal</v>
      </c>
      <c r="N1023">
        <v>173.94</v>
      </c>
      <c r="O1023">
        <v>3</v>
      </c>
      <c r="P1023">
        <v>0</v>
      </c>
      <c r="Q1023">
        <v>38.266800000000003</v>
      </c>
      <c r="R1023">
        <f>Derived_Metrics[[#This Row],[Selling Price]]*Derived_Metrics[[#This Row],[Quantity]]</f>
        <v>521.81999999999994</v>
      </c>
      <c r="S1023" s="2">
        <f>IF(Derived_Metrics[[#This Row],[Revenue]]=0,0,Derived_Metrics[[#This Row],[Profit]]/Derived_Metrics[[#This Row],[Revenue]])</f>
        <v>7.3333333333333348E-2</v>
      </c>
      <c r="T1023" t="str">
        <f>IF(Derived_Metrics[[#This Row],[Profit]]&lt;0, "Loss","Profit")</f>
        <v>Profit</v>
      </c>
      <c r="U1023" s="5">
        <f>Derived_Metrics[[#This Row],[Selling Price]]*Derived_Metrics[[#This Row],[Quantity]]*Derived_Metrics[[#This Row],[Discount]]</f>
        <v>0</v>
      </c>
      <c r="V1023" t="str">
        <f>IF(Derived_Metrics[[#This Row],[Discount]]&gt;0,"Discount Applied","No Discount")</f>
        <v>No Discount</v>
      </c>
      <c r="W1023" t="str">
        <f>IF(Derived_Metrics[[#This Row],[Discount]]&gt;0.3,"High Discount","Low Discount")</f>
        <v>Low Discount</v>
      </c>
      <c r="X1023" s="13">
        <f>SUMIFS(Derived_Metrics[Customer_Revenue_Share],Derived_Metrics[Customee_ Revenue _Rank],"&lt;="&amp;Derived_Metrics[[#This Row],[Customee_ Revenue _Rank]])</f>
        <v>0.99555081862988959</v>
      </c>
      <c r="Y1023" t="str">
        <f>IF(Derived_Metrics[[#This Row],[Cumulative_Revenue_%]]&lt;=0.8,"Top 80% Revenue","Remaining 20% Revenue")</f>
        <v>Remaining 20% Revenue</v>
      </c>
    </row>
    <row r="1024" spans="1:25" x14ac:dyDescent="0.25">
      <c r="A1024" t="s">
        <v>3543</v>
      </c>
      <c r="B1024" s="1">
        <v>43027</v>
      </c>
      <c r="C1024" t="s">
        <v>1167</v>
      </c>
      <c r="D1024" s="4">
        <f>SUMIFS(Derived_Metrics[Revenue],Derived_Metrics[Customer ID],Derived_Metrics[[#This Row],[Customer ID]])</f>
        <v>2258.3310000000001</v>
      </c>
      <c r="E1024" s="4">
        <f>SUMIFS(Derived_Metrics[Profit],Derived_Metrics[Customer ID],Derived_Metrics[[#This Row],[Customer ID]])</f>
        <v>22.750500000000002</v>
      </c>
      <c r="F1024" s="5">
        <f>_xlfn.PERCENTRANK.INC(Derived_Metrics[Customer Revenue],Derived_Metrics[[#This Row],[Customer Revenue]])</f>
        <v>0.317</v>
      </c>
      <c r="G1024" s="5" t="str" cm="1">
        <f t="array" ref="G1024">_xlfn.IFS(Derived_Metrics[[#This Row],[Customer Revenue Percentile]]&gt;=0.8,"High Value",Derived_Metrics[[#This Row],[Customer Revenue Percentile]]&gt;=0.4,"Medium Value",TRUE,"Low Value")</f>
        <v>Low Value</v>
      </c>
      <c r="H1024" s="12">
        <f>_xlfn.RANK.EQ(Derived_Metrics[[#This Row],[Customer Revenue]],Derived_Metrics[Customer Revenue],0)</f>
        <v>1447</v>
      </c>
      <c r="I1024" s="15">
        <f>Derived_Metrics[[#This Row],[Customer Revenue]]/SUM(Derived_Metrics[Customer Revenue])</f>
        <v>1.4495792703944315E-4</v>
      </c>
      <c r="J1024" t="s">
        <v>1451</v>
      </c>
      <c r="K1024" s="5">
        <f>SUMIFS(Derived_Metrics[Revenue],Derived_Metrics[Product ID],Derived_Metrics[[#This Row],[Product ID]])</f>
        <v>10186.290000000001</v>
      </c>
      <c r="L1024" s="5">
        <f>SUMIFS(Derived_Metrics[Profit],Derived_Metrics[Product ID],Derived_Metrics[[#This Row],[Product ID]])</f>
        <v>-328.59</v>
      </c>
      <c r="M1024" s="5" t="str">
        <f>IF(AND(Derived_Metrics[[#This Row],[Product Revenue]]&gt;AVERAGE(Derived_Metrics[Product Revenue]),Derived_Metrics[[#This Row],[Product Profit]]&lt;0),"high sales Low Profit","Normal")</f>
        <v>Normal</v>
      </c>
      <c r="N1024">
        <v>91.275000000000006</v>
      </c>
      <c r="O1024">
        <v>1</v>
      </c>
      <c r="P1024">
        <v>0.5</v>
      </c>
      <c r="Q1024">
        <v>-67.543499999999995</v>
      </c>
      <c r="R1024">
        <f>Derived_Metrics[[#This Row],[Selling Price]]*Derived_Metrics[[#This Row],[Quantity]]</f>
        <v>91.275000000000006</v>
      </c>
      <c r="S1024" s="2">
        <f>IF(Derived_Metrics[[#This Row],[Revenue]]=0,0,Derived_Metrics[[#This Row],[Profit]]/Derived_Metrics[[#This Row],[Revenue]])</f>
        <v>-0.73999999999999988</v>
      </c>
      <c r="T1024" t="str">
        <f>IF(Derived_Metrics[[#This Row],[Profit]]&lt;0, "Loss","Profit")</f>
        <v>Loss</v>
      </c>
      <c r="U1024" s="5">
        <f>Derived_Metrics[[#This Row],[Selling Price]]*Derived_Metrics[[#This Row],[Quantity]]*Derived_Metrics[[#This Row],[Discount]]</f>
        <v>45.637500000000003</v>
      </c>
      <c r="V1024" t="str">
        <f>IF(Derived_Metrics[[#This Row],[Discount]]&gt;0,"Discount Applied","No Discount")</f>
        <v>Discount Applied</v>
      </c>
      <c r="W1024" t="str">
        <f>IF(Derived_Metrics[[#This Row],[Discount]]&gt;0.3,"High Discount","Low Discount")</f>
        <v>High Discount</v>
      </c>
      <c r="X1024" s="13">
        <f>SUMIFS(Derived_Metrics[Customer_Revenue_Share],Derived_Metrics[Customee_ Revenue _Rank],"&lt;="&amp;Derived_Metrics[[#This Row],[Customee_ Revenue _Rank]])</f>
        <v>0.95523240263127507</v>
      </c>
      <c r="Y1024" t="str">
        <f>IF(Derived_Metrics[[#This Row],[Cumulative_Revenue_%]]&lt;=0.8,"Top 80% Revenue","Remaining 20% Revenue")</f>
        <v>Remaining 20% Revenue</v>
      </c>
    </row>
    <row r="1025" spans="1:25" x14ac:dyDescent="0.25">
      <c r="A1025" t="s">
        <v>3544</v>
      </c>
      <c r="B1025" s="1">
        <v>42747</v>
      </c>
      <c r="C1025" t="s">
        <v>217</v>
      </c>
      <c r="D1025" s="4">
        <f>SUMIFS(Derived_Metrics[Revenue],Derived_Metrics[Customer ID],Derived_Metrics[[#This Row],[Customer ID]])</f>
        <v>4799.5559999999996</v>
      </c>
      <c r="E1025" s="4">
        <f>SUMIFS(Derived_Metrics[Profit],Derived_Metrics[Customer ID],Derived_Metrics[[#This Row],[Customer ID]])</f>
        <v>247.72980000000001</v>
      </c>
      <c r="F1025" s="5">
        <f>_xlfn.PERCENTRANK.INC(Derived_Metrics[Customer Revenue],Derived_Metrics[[#This Row],[Customer Revenue]])</f>
        <v>0.53800000000000003</v>
      </c>
      <c r="G1025" s="5" t="str" cm="1">
        <f t="array" ref="G1025">_xlfn.IFS(Derived_Metrics[[#This Row],[Customer Revenue Percentile]]&gt;=0.8,"High Value",Derived_Metrics[[#This Row],[Customer Revenue Percentile]]&gt;=0.4,"Medium Value",TRUE,"Low Value")</f>
        <v>Medium Value</v>
      </c>
      <c r="H1025" s="12">
        <f>_xlfn.RANK.EQ(Derived_Metrics[[#This Row],[Customer Revenue]],Derived_Metrics[Customer Revenue],0)</f>
        <v>977</v>
      </c>
      <c r="I1025" s="15">
        <f>Derived_Metrics[[#This Row],[Customer Revenue]]/SUM(Derived_Metrics[Customer Revenue])</f>
        <v>3.0807427629949796E-4</v>
      </c>
      <c r="J1025" t="s">
        <v>1882</v>
      </c>
      <c r="K1025" s="5">
        <f>SUMIFS(Derived_Metrics[Revenue],Derived_Metrics[Product ID],Derived_Metrics[[#This Row],[Product ID]])</f>
        <v>9150.93</v>
      </c>
      <c r="L1025" s="5">
        <f>SUMIFS(Derived_Metrics[Profit],Derived_Metrics[Product ID],Derived_Metrics[[#This Row],[Product ID]])</f>
        <v>514.36599999999999</v>
      </c>
      <c r="M1025" s="5" t="str">
        <f>IF(AND(Derived_Metrics[[#This Row],[Product Revenue]]&gt;AVERAGE(Derived_Metrics[Product Revenue]),Derived_Metrics[[#This Row],[Product Profit]]&lt;0),"high sales Low Profit","Normal")</f>
        <v>Normal</v>
      </c>
      <c r="N1025">
        <v>897.15</v>
      </c>
      <c r="O1025">
        <v>3</v>
      </c>
      <c r="P1025">
        <v>0</v>
      </c>
      <c r="Q1025">
        <v>251.202</v>
      </c>
      <c r="R1025">
        <f>Derived_Metrics[[#This Row],[Selling Price]]*Derived_Metrics[[#This Row],[Quantity]]</f>
        <v>2691.45</v>
      </c>
      <c r="S1025" s="2">
        <f>IF(Derived_Metrics[[#This Row],[Revenue]]=0,0,Derived_Metrics[[#This Row],[Profit]]/Derived_Metrics[[#This Row],[Revenue]])</f>
        <v>9.3333333333333338E-2</v>
      </c>
      <c r="T1025" t="str">
        <f>IF(Derived_Metrics[[#This Row],[Profit]]&lt;0, "Loss","Profit")</f>
        <v>Profit</v>
      </c>
      <c r="U1025" s="5">
        <f>Derived_Metrics[[#This Row],[Selling Price]]*Derived_Metrics[[#This Row],[Quantity]]*Derived_Metrics[[#This Row],[Discount]]</f>
        <v>0</v>
      </c>
      <c r="V1025" t="str">
        <f>IF(Derived_Metrics[[#This Row],[Discount]]&gt;0,"Discount Applied","No Discount")</f>
        <v>No Discount</v>
      </c>
      <c r="W1025" t="str">
        <f>IF(Derived_Metrics[[#This Row],[Discount]]&gt;0.3,"High Discount","Low Discount")</f>
        <v>Low Discount</v>
      </c>
      <c r="X1025" s="13">
        <f>SUMIFS(Derived_Metrics[Customer_Revenue_Share],Derived_Metrics[Customee_ Revenue _Rank],"&lt;="&amp;Derived_Metrics[[#This Row],[Customee_ Revenue _Rank]])</f>
        <v>0.85264884625859427</v>
      </c>
      <c r="Y1025" t="str">
        <f>IF(Derived_Metrics[[#This Row],[Cumulative_Revenue_%]]&lt;=0.8,"Top 80% Revenue","Remaining 20% Revenue")</f>
        <v>Remaining 20% Revenue</v>
      </c>
    </row>
    <row r="1026" spans="1:25" x14ac:dyDescent="0.25">
      <c r="A1026" t="s">
        <v>3545</v>
      </c>
      <c r="B1026" s="1">
        <v>41652</v>
      </c>
      <c r="C1026" t="s">
        <v>1241</v>
      </c>
      <c r="D1026" s="4">
        <f>SUMIFS(Derived_Metrics[Revenue],Derived_Metrics[Customer ID],Derived_Metrics[[#This Row],[Customer ID]])</f>
        <v>3387.3270000000002</v>
      </c>
      <c r="E1026" s="4">
        <f>SUMIFS(Derived_Metrics[Profit],Derived_Metrics[Customer ID],Derived_Metrics[[#This Row],[Customer ID]])</f>
        <v>78.185000000000002</v>
      </c>
      <c r="F1026" s="5">
        <f>_xlfn.PERCENTRANK.INC(Derived_Metrics[Customer Revenue],Derived_Metrics[[#This Row],[Customer Revenue]])</f>
        <v>0.42599999999999999</v>
      </c>
      <c r="G1026" s="5" t="str" cm="1">
        <f t="array" ref="G1026">_xlfn.IFS(Derived_Metrics[[#This Row],[Customer Revenue Percentile]]&gt;=0.8,"High Value",Derived_Metrics[[#This Row],[Customer Revenue Percentile]]&gt;=0.4,"Medium Value",TRUE,"Low Value")</f>
        <v>Medium Value</v>
      </c>
      <c r="H1026" s="12">
        <f>_xlfn.RANK.EQ(Derived_Metrics[[#This Row],[Customer Revenue]],Derived_Metrics[Customer Revenue],0)</f>
        <v>1213</v>
      </c>
      <c r="I1026" s="15">
        <f>Derived_Metrics[[#This Row],[Customer Revenue]]/SUM(Derived_Metrics[Customer Revenue])</f>
        <v>2.1742601067989406E-4</v>
      </c>
      <c r="J1026" t="s">
        <v>1940</v>
      </c>
      <c r="K1026" s="5">
        <f>SUMIFS(Derived_Metrics[Revenue],Derived_Metrics[Product ID],Derived_Metrics[[#This Row],[Product ID]])</f>
        <v>7714.7219999999998</v>
      </c>
      <c r="L1026" s="5">
        <f>SUMIFS(Derived_Metrics[Profit],Derived_Metrics[Product ID],Derived_Metrics[[#This Row],[Product ID]])</f>
        <v>-68.1096</v>
      </c>
      <c r="M1026" s="5" t="str">
        <f>IF(AND(Derived_Metrics[[#This Row],[Product Revenue]]&gt;AVERAGE(Derived_Metrics[Product Revenue]),Derived_Metrics[[#This Row],[Product Profit]]&lt;0),"high sales Low Profit","Normal")</f>
        <v>Normal</v>
      </c>
      <c r="N1026">
        <v>333.99900000000002</v>
      </c>
      <c r="O1026">
        <v>3</v>
      </c>
      <c r="P1026">
        <v>0.15</v>
      </c>
      <c r="Q1026">
        <v>3.9293999999999998</v>
      </c>
      <c r="R1026">
        <f>Derived_Metrics[[#This Row],[Selling Price]]*Derived_Metrics[[#This Row],[Quantity]]</f>
        <v>1001.9970000000001</v>
      </c>
      <c r="S1026" s="2">
        <f>IF(Derived_Metrics[[#This Row],[Revenue]]=0,0,Derived_Metrics[[#This Row],[Profit]]/Derived_Metrics[[#This Row],[Revenue]])</f>
        <v>3.9215686274509795E-3</v>
      </c>
      <c r="T1026" t="str">
        <f>IF(Derived_Metrics[[#This Row],[Profit]]&lt;0, "Loss","Profit")</f>
        <v>Profit</v>
      </c>
      <c r="U1026" s="5">
        <f>Derived_Metrics[[#This Row],[Selling Price]]*Derived_Metrics[[#This Row],[Quantity]]*Derived_Metrics[[#This Row],[Discount]]</f>
        <v>150.29955000000001</v>
      </c>
      <c r="V1026" t="str">
        <f>IF(Derived_Metrics[[#This Row],[Discount]]&gt;0,"Discount Applied","No Discount")</f>
        <v>Discount Applied</v>
      </c>
      <c r="W1026" t="str">
        <f>IF(Derived_Metrics[[#This Row],[Discount]]&gt;0.3,"High Discount","Low Discount")</f>
        <v>Low Discount</v>
      </c>
      <c r="X1026" s="13">
        <f>SUMIFS(Derived_Metrics[Customer_Revenue_Share],Derived_Metrics[Customee_ Revenue _Rank],"&lt;="&amp;Derived_Metrics[[#This Row],[Customee_ Revenue _Rank]])</f>
        <v>0.91400554010369617</v>
      </c>
      <c r="Y1026" t="str">
        <f>IF(Derived_Metrics[[#This Row],[Cumulative_Revenue_%]]&lt;=0.8,"Top 80% Revenue","Remaining 20% Revenue")</f>
        <v>Remaining 20% Revenue</v>
      </c>
    </row>
    <row r="1027" spans="1:25" x14ac:dyDescent="0.25">
      <c r="A1027" t="s">
        <v>3546</v>
      </c>
      <c r="B1027" s="1">
        <v>42157</v>
      </c>
      <c r="C1027" t="s">
        <v>2077</v>
      </c>
      <c r="D1027" s="4">
        <f>SUMIFS(Derived_Metrics[Revenue],Derived_Metrics[Customer ID],Derived_Metrics[[#This Row],[Customer ID]])</f>
        <v>12797.66</v>
      </c>
      <c r="E1027" s="4">
        <f>SUMIFS(Derived_Metrics[Profit],Derived_Metrics[Customer ID],Derived_Metrics[[#This Row],[Customer ID]])</f>
        <v>374.262</v>
      </c>
      <c r="F1027" s="5">
        <f>_xlfn.PERCENTRANK.INC(Derived_Metrics[Customer Revenue],Derived_Metrics[[#This Row],[Customer Revenue]])</f>
        <v>0.84099999999999997</v>
      </c>
      <c r="G1027" s="5" t="str" cm="1">
        <f t="array" ref="G1027">_xlfn.IFS(Derived_Metrics[[#This Row],[Customer Revenue Percentile]]&gt;=0.8,"High Value",Derived_Metrics[[#This Row],[Customer Revenue Percentile]]&gt;=0.4,"Medium Value",TRUE,"Low Value")</f>
        <v>High Value</v>
      </c>
      <c r="H1027" s="12">
        <f>_xlfn.RANK.EQ(Derived_Metrics[[#This Row],[Customer Revenue]],Derived_Metrics[Customer Revenue],0)</f>
        <v>334</v>
      </c>
      <c r="I1027" s="15">
        <f>Derived_Metrics[[#This Row],[Customer Revenue]]/SUM(Derived_Metrics[Customer Revenue])</f>
        <v>8.2145720204682127E-4</v>
      </c>
      <c r="J1027" t="s">
        <v>1335</v>
      </c>
      <c r="K1027" s="5">
        <f>SUMIFS(Derived_Metrics[Revenue],Derived_Metrics[Product ID],Derived_Metrics[[#This Row],[Product ID]])</f>
        <v>26884.885999999995</v>
      </c>
      <c r="L1027" s="5">
        <f>SUMIFS(Derived_Metrics[Profit],Derived_Metrics[Product ID],Derived_Metrics[[#This Row],[Product ID]])</f>
        <v>425.75959999999998</v>
      </c>
      <c r="M1027" s="5" t="str">
        <f>IF(AND(Derived_Metrics[[#This Row],[Product Revenue]]&gt;AVERAGE(Derived_Metrics[Product Revenue]),Derived_Metrics[[#This Row],[Product Profit]]&lt;0),"high sales Low Profit","Normal")</f>
        <v>Normal</v>
      </c>
      <c r="N1027">
        <v>1268.82</v>
      </c>
      <c r="O1027">
        <v>9</v>
      </c>
      <c r="P1027">
        <v>0</v>
      </c>
      <c r="Q1027">
        <v>266.4522</v>
      </c>
      <c r="R1027">
        <f>Derived_Metrics[[#This Row],[Selling Price]]*Derived_Metrics[[#This Row],[Quantity]]</f>
        <v>11419.38</v>
      </c>
      <c r="S1027" s="2">
        <f>IF(Derived_Metrics[[#This Row],[Revenue]]=0,0,Derived_Metrics[[#This Row],[Profit]]/Derived_Metrics[[#This Row],[Revenue]])</f>
        <v>2.3333333333333334E-2</v>
      </c>
      <c r="T1027" t="str">
        <f>IF(Derived_Metrics[[#This Row],[Profit]]&lt;0, "Loss","Profit")</f>
        <v>Profit</v>
      </c>
      <c r="U1027" s="5">
        <f>Derived_Metrics[[#This Row],[Selling Price]]*Derived_Metrics[[#This Row],[Quantity]]*Derived_Metrics[[#This Row],[Discount]]</f>
        <v>0</v>
      </c>
      <c r="V1027" t="str">
        <f>IF(Derived_Metrics[[#This Row],[Discount]]&gt;0,"Discount Applied","No Discount")</f>
        <v>No Discount</v>
      </c>
      <c r="W1027" t="str">
        <f>IF(Derived_Metrics[[#This Row],[Discount]]&gt;0.3,"High Discount","Low Discount")</f>
        <v>Low Discount</v>
      </c>
      <c r="X1027" s="13">
        <f>SUMIFS(Derived_Metrics[Customer_Revenue_Share],Derived_Metrics[Customee_ Revenue _Rank],"&lt;="&amp;Derived_Metrics[[#This Row],[Customee_ Revenue _Rank]])</f>
        <v>0.50769396159413271</v>
      </c>
      <c r="Y1027" t="str">
        <f>IF(Derived_Metrics[[#This Row],[Cumulative_Revenue_%]]&lt;=0.8,"Top 80% Revenue","Remaining 20% Revenue")</f>
        <v>Top 80% Revenue</v>
      </c>
    </row>
    <row r="1028" spans="1:25" x14ac:dyDescent="0.25">
      <c r="A1028" t="s">
        <v>3546</v>
      </c>
      <c r="B1028" s="1">
        <v>42157</v>
      </c>
      <c r="C1028" t="s">
        <v>2077</v>
      </c>
      <c r="D1028" s="4">
        <f>SUMIFS(Derived_Metrics[Revenue],Derived_Metrics[Customer ID],Derived_Metrics[[#This Row],[Customer ID]])</f>
        <v>12797.66</v>
      </c>
      <c r="E1028" s="4">
        <f>SUMIFS(Derived_Metrics[Profit],Derived_Metrics[Customer ID],Derived_Metrics[[#This Row],[Customer ID]])</f>
        <v>374.262</v>
      </c>
      <c r="F1028" s="5">
        <f>_xlfn.PERCENTRANK.INC(Derived_Metrics[Customer Revenue],Derived_Metrics[[#This Row],[Customer Revenue]])</f>
        <v>0.84099999999999997</v>
      </c>
      <c r="G1028" s="5" t="str" cm="1">
        <f t="array" ref="G1028">_xlfn.IFS(Derived_Metrics[[#This Row],[Customer Revenue Percentile]]&gt;=0.8,"High Value",Derived_Metrics[[#This Row],[Customer Revenue Percentile]]&gt;=0.4,"Medium Value",TRUE,"Low Value")</f>
        <v>High Value</v>
      </c>
      <c r="H1028" s="12">
        <f>_xlfn.RANK.EQ(Derived_Metrics[[#This Row],[Customer Revenue]],Derived_Metrics[Customer Revenue],0)</f>
        <v>334</v>
      </c>
      <c r="I1028" s="15">
        <f>Derived_Metrics[[#This Row],[Customer Revenue]]/SUM(Derived_Metrics[Customer Revenue])</f>
        <v>8.2145720204682127E-4</v>
      </c>
      <c r="J1028" t="s">
        <v>2873</v>
      </c>
      <c r="K1028" s="5">
        <f>SUMIFS(Derived_Metrics[Revenue],Derived_Metrics[Product ID],Derived_Metrics[[#This Row],[Product ID]])</f>
        <v>7680.036000000001</v>
      </c>
      <c r="L1028" s="5">
        <f>SUMIFS(Derived_Metrics[Profit],Derived_Metrics[Product ID],Derived_Metrics[[#This Row],[Product ID]])</f>
        <v>362.70780000000008</v>
      </c>
      <c r="M1028" s="5" t="str">
        <f>IF(AND(Derived_Metrics[[#This Row],[Product Revenue]]&gt;AVERAGE(Derived_Metrics[Product Revenue]),Derived_Metrics[[#This Row],[Product Profit]]&lt;0),"high sales Low Profit","Normal")</f>
        <v>Normal</v>
      </c>
      <c r="N1028">
        <v>283.92</v>
      </c>
      <c r="O1028">
        <v>4</v>
      </c>
      <c r="P1028">
        <v>0</v>
      </c>
      <c r="Q1028">
        <v>82.336799999999997</v>
      </c>
      <c r="R1028">
        <f>Derived_Metrics[[#This Row],[Selling Price]]*Derived_Metrics[[#This Row],[Quantity]]</f>
        <v>1135.68</v>
      </c>
      <c r="S1028" s="2">
        <f>IF(Derived_Metrics[[#This Row],[Revenue]]=0,0,Derived_Metrics[[#This Row],[Profit]]/Derived_Metrics[[#This Row],[Revenue]])</f>
        <v>7.2499999999999995E-2</v>
      </c>
      <c r="T1028" t="str">
        <f>IF(Derived_Metrics[[#This Row],[Profit]]&lt;0, "Loss","Profit")</f>
        <v>Profit</v>
      </c>
      <c r="U1028" s="5">
        <f>Derived_Metrics[[#This Row],[Selling Price]]*Derived_Metrics[[#This Row],[Quantity]]*Derived_Metrics[[#This Row],[Discount]]</f>
        <v>0</v>
      </c>
      <c r="V1028" t="str">
        <f>IF(Derived_Metrics[[#This Row],[Discount]]&gt;0,"Discount Applied","No Discount")</f>
        <v>No Discount</v>
      </c>
      <c r="W1028" t="str">
        <f>IF(Derived_Metrics[[#This Row],[Discount]]&gt;0.3,"High Discount","Low Discount")</f>
        <v>Low Discount</v>
      </c>
      <c r="X1028" s="13">
        <f>SUMIFS(Derived_Metrics[Customer_Revenue_Share],Derived_Metrics[Customee_ Revenue _Rank],"&lt;="&amp;Derived_Metrics[[#This Row],[Customee_ Revenue _Rank]])</f>
        <v>0.50769396159413271</v>
      </c>
      <c r="Y1028" t="str">
        <f>IF(Derived_Metrics[[#This Row],[Cumulative_Revenue_%]]&lt;=0.8,"Top 80% Revenue","Remaining 20% Revenue")</f>
        <v>Top 80% Revenue</v>
      </c>
    </row>
    <row r="1029" spans="1:25" x14ac:dyDescent="0.25">
      <c r="A1029" t="s">
        <v>3548</v>
      </c>
      <c r="B1029" s="1">
        <v>43066</v>
      </c>
      <c r="C1029" t="s">
        <v>673</v>
      </c>
      <c r="D1029" s="4">
        <f>SUMIFS(Derived_Metrics[Revenue],Derived_Metrics[Customer ID],Derived_Metrics[[#This Row],[Customer ID]])</f>
        <v>26242.641</v>
      </c>
      <c r="E1029" s="4">
        <f>SUMIFS(Derived_Metrics[Profit],Derived_Metrics[Customer ID],Derived_Metrics[[#This Row],[Customer ID]])</f>
        <v>805.98400000000004</v>
      </c>
      <c r="F1029" s="5">
        <f>_xlfn.PERCENTRANK.INC(Derived_Metrics[Customer Revenue],Derived_Metrics[[#This Row],[Customer Revenue]])</f>
        <v>0.95</v>
      </c>
      <c r="G1029" s="5" t="str" cm="1">
        <f t="array" ref="G1029">_xlfn.IFS(Derived_Metrics[[#This Row],[Customer Revenue Percentile]]&gt;=0.8,"High Value",Derived_Metrics[[#This Row],[Customer Revenue Percentile]]&gt;=0.4,"Medium Value",TRUE,"Low Value")</f>
        <v>High Value</v>
      </c>
      <c r="H1029" s="12">
        <f>_xlfn.RANK.EQ(Derived_Metrics[[#This Row],[Customer Revenue]],Derived_Metrics[Customer Revenue],0)</f>
        <v>101</v>
      </c>
      <c r="I1029" s="15">
        <f>Derived_Metrics[[#This Row],[Customer Revenue]]/SUM(Derived_Metrics[Customer Revenue])</f>
        <v>1.6844646951223268E-3</v>
      </c>
      <c r="J1029" t="s">
        <v>768</v>
      </c>
      <c r="K1029" s="5">
        <f>SUMIFS(Derived_Metrics[Revenue],Derived_Metrics[Product ID],Derived_Metrics[[#This Row],[Product ID]])</f>
        <v>457.18399999999997</v>
      </c>
      <c r="L1029" s="5">
        <f>SUMIFS(Derived_Metrics[Profit],Derived_Metrics[Product ID],Derived_Metrics[[#This Row],[Product ID]])</f>
        <v>39.18719999999999</v>
      </c>
      <c r="M1029" s="5" t="str">
        <f>IF(AND(Derived_Metrics[[#This Row],[Product Revenue]]&gt;AVERAGE(Derived_Metrics[Product Revenue]),Derived_Metrics[[#This Row],[Product Profit]]&lt;0),"high sales Low Profit","Normal")</f>
        <v>Normal</v>
      </c>
      <c r="N1029">
        <v>18.84</v>
      </c>
      <c r="O1029">
        <v>3</v>
      </c>
      <c r="P1029">
        <v>0</v>
      </c>
      <c r="Q1029">
        <v>6.0288000000000004</v>
      </c>
      <c r="R1029">
        <f>Derived_Metrics[[#This Row],[Selling Price]]*Derived_Metrics[[#This Row],[Quantity]]</f>
        <v>56.519999999999996</v>
      </c>
      <c r="S1029" s="2">
        <f>IF(Derived_Metrics[[#This Row],[Revenue]]=0,0,Derived_Metrics[[#This Row],[Profit]]/Derived_Metrics[[#This Row],[Revenue]])</f>
        <v>0.10666666666666669</v>
      </c>
      <c r="T1029" t="str">
        <f>IF(Derived_Metrics[[#This Row],[Profit]]&lt;0, "Loss","Profit")</f>
        <v>Profit</v>
      </c>
      <c r="U1029" s="5">
        <f>Derived_Metrics[[#This Row],[Selling Price]]*Derived_Metrics[[#This Row],[Quantity]]*Derived_Metrics[[#This Row],[Discount]]</f>
        <v>0</v>
      </c>
      <c r="V1029" t="str">
        <f>IF(Derived_Metrics[[#This Row],[Discount]]&gt;0,"Discount Applied","No Discount")</f>
        <v>No Discount</v>
      </c>
      <c r="W1029" t="str">
        <f>IF(Derived_Metrics[[#This Row],[Discount]]&gt;0.3,"High Discount","Low Discount")</f>
        <v>Low Discount</v>
      </c>
      <c r="X1029" s="13">
        <f>SUMIFS(Derived_Metrics[Customer_Revenue_Share],Derived_Metrics[Customee_ Revenue _Rank],"&lt;="&amp;Derived_Metrics[[#This Row],[Customee_ Revenue _Rank]])</f>
        <v>0.24421445214168389</v>
      </c>
      <c r="Y1029" t="str">
        <f>IF(Derived_Metrics[[#This Row],[Cumulative_Revenue_%]]&lt;=0.8,"Top 80% Revenue","Remaining 20% Revenue")</f>
        <v>Top 80% Revenue</v>
      </c>
    </row>
    <row r="1030" spans="1:25" x14ac:dyDescent="0.25">
      <c r="A1030" t="s">
        <v>3549</v>
      </c>
      <c r="B1030" s="1">
        <v>41888</v>
      </c>
      <c r="C1030" t="s">
        <v>420</v>
      </c>
      <c r="D1030" s="4">
        <f>SUMIFS(Derived_Metrics[Revenue],Derived_Metrics[Customer ID],Derived_Metrics[[#This Row],[Customer ID]])</f>
        <v>704.01199999999994</v>
      </c>
      <c r="E1030" s="4">
        <f>SUMIFS(Derived_Metrics[Profit],Derived_Metrics[Customer ID],Derived_Metrics[[#This Row],[Customer ID]])</f>
        <v>32.98060000000001</v>
      </c>
      <c r="F1030" s="5">
        <f>_xlfn.PERCENTRANK.INC(Derived_Metrics[Customer Revenue],Derived_Metrics[[#This Row],[Customer Revenue]])</f>
        <v>0.11799999999999999</v>
      </c>
      <c r="G1030" s="5" t="str" cm="1">
        <f t="array" ref="G1030">_xlfn.IFS(Derived_Metrics[[#This Row],[Customer Revenue Percentile]]&gt;=0.8,"High Value",Derived_Metrics[[#This Row],[Customer Revenue Percentile]]&gt;=0.4,"Medium Value",TRUE,"Low Value")</f>
        <v>Low Value</v>
      </c>
      <c r="H1030" s="12">
        <f>_xlfn.RANK.EQ(Derived_Metrics[[#This Row],[Customer Revenue]],Derived_Metrics[Customer Revenue],0)</f>
        <v>1866</v>
      </c>
      <c r="I1030" s="15">
        <f>Derived_Metrics[[#This Row],[Customer Revenue]]/SUM(Derived_Metrics[Customer Revenue])</f>
        <v>4.5189177375190989E-5</v>
      </c>
      <c r="J1030" t="s">
        <v>2594</v>
      </c>
      <c r="K1030" s="5">
        <f>SUMIFS(Derived_Metrics[Revenue],Derived_Metrics[Product ID],Derived_Metrics[[#This Row],[Product ID]])</f>
        <v>93.5</v>
      </c>
      <c r="L1030" s="5">
        <f>SUMIFS(Derived_Metrics[Profit],Derived_Metrics[Product ID],Derived_Metrics[[#This Row],[Product ID]])</f>
        <v>21.317999999999998</v>
      </c>
      <c r="M1030" s="5" t="str">
        <f>IF(AND(Derived_Metrics[[#This Row],[Product Revenue]]&gt;AVERAGE(Derived_Metrics[Product Revenue]),Derived_Metrics[[#This Row],[Product Profit]]&lt;0),"high sales Low Profit","Normal")</f>
        <v>Normal</v>
      </c>
      <c r="N1030">
        <v>37.4</v>
      </c>
      <c r="O1030">
        <v>2</v>
      </c>
      <c r="P1030">
        <v>0</v>
      </c>
      <c r="Q1030">
        <v>14.212</v>
      </c>
      <c r="R1030">
        <f>Derived_Metrics[[#This Row],[Selling Price]]*Derived_Metrics[[#This Row],[Quantity]]</f>
        <v>74.8</v>
      </c>
      <c r="S1030" s="2">
        <f>IF(Derived_Metrics[[#This Row],[Revenue]]=0,0,Derived_Metrics[[#This Row],[Profit]]/Derived_Metrics[[#This Row],[Revenue]])</f>
        <v>0.19</v>
      </c>
      <c r="T1030" t="str">
        <f>IF(Derived_Metrics[[#This Row],[Profit]]&lt;0, "Loss","Profit")</f>
        <v>Profit</v>
      </c>
      <c r="U1030" s="5">
        <f>Derived_Metrics[[#This Row],[Selling Price]]*Derived_Metrics[[#This Row],[Quantity]]*Derived_Metrics[[#This Row],[Discount]]</f>
        <v>0</v>
      </c>
      <c r="V1030" t="str">
        <f>IF(Derived_Metrics[[#This Row],[Discount]]&gt;0,"Discount Applied","No Discount")</f>
        <v>No Discount</v>
      </c>
      <c r="W1030" t="str">
        <f>IF(Derived_Metrics[[#This Row],[Discount]]&gt;0.3,"High Discount","Low Discount")</f>
        <v>Low Discount</v>
      </c>
      <c r="X1030" s="13">
        <f>SUMIFS(Derived_Metrics[Customer_Revenue_Share],Derived_Metrics[Customee_ Revenue _Rank],"&lt;="&amp;Derived_Metrics[[#This Row],[Customee_ Revenue _Rank]])</f>
        <v>0.99478810378957316</v>
      </c>
      <c r="Y1030" t="str">
        <f>IF(Derived_Metrics[[#This Row],[Cumulative_Revenue_%]]&lt;=0.8,"Top 80% Revenue","Remaining 20% Revenue")</f>
        <v>Remaining 20% Revenue</v>
      </c>
    </row>
    <row r="1031" spans="1:25" x14ac:dyDescent="0.25">
      <c r="A1031" t="s">
        <v>3551</v>
      </c>
      <c r="B1031" s="1">
        <v>41823</v>
      </c>
      <c r="C1031" t="s">
        <v>3552</v>
      </c>
      <c r="D1031" s="4">
        <f>SUMIFS(Derived_Metrics[Revenue],Derived_Metrics[Customer ID],Derived_Metrics[[#This Row],[Customer ID]])</f>
        <v>732.63199999999995</v>
      </c>
      <c r="E1031" s="4">
        <f>SUMIFS(Derived_Metrics[Profit],Derived_Metrics[Customer ID],Derived_Metrics[[#This Row],[Customer ID]])</f>
        <v>60.1937</v>
      </c>
      <c r="F1031" s="5">
        <f>_xlfn.PERCENTRANK.INC(Derived_Metrics[Customer Revenue],Derived_Metrics[[#This Row],[Customer Revenue]])</f>
        <v>0.123</v>
      </c>
      <c r="G1031" s="5" t="str" cm="1">
        <f t="array" ref="G1031">_xlfn.IFS(Derived_Metrics[[#This Row],[Customer Revenue Percentile]]&gt;=0.8,"High Value",Derived_Metrics[[#This Row],[Customer Revenue Percentile]]&gt;=0.4,"Medium Value",TRUE,"Low Value")</f>
        <v>Low Value</v>
      </c>
      <c r="H1031" s="12">
        <f>_xlfn.RANK.EQ(Derived_Metrics[[#This Row],[Customer Revenue]],Derived_Metrics[Customer Revenue],0)</f>
        <v>1858</v>
      </c>
      <c r="I1031" s="15">
        <f>Derived_Metrics[[#This Row],[Customer Revenue]]/SUM(Derived_Metrics[Customer Revenue])</f>
        <v>4.7026240175935814E-5</v>
      </c>
      <c r="J1031" t="s">
        <v>321</v>
      </c>
      <c r="K1031" s="5">
        <f>SUMIFS(Derived_Metrics[Revenue],Derived_Metrics[Product ID],Derived_Metrics[[#This Row],[Product ID]])</f>
        <v>18881.989000000001</v>
      </c>
      <c r="L1031" s="5">
        <f>SUMIFS(Derived_Metrics[Profit],Derived_Metrics[Product ID],Derived_Metrics[[#This Row],[Product ID]])</f>
        <v>283.74739999999997</v>
      </c>
      <c r="M1031" s="5" t="str">
        <f>IF(AND(Derived_Metrics[[#This Row],[Product Revenue]]&gt;AVERAGE(Derived_Metrics[Product Revenue]),Derived_Metrics[[#This Row],[Product Profit]]&lt;0),"high sales Low Profit","Normal")</f>
        <v>Normal</v>
      </c>
      <c r="N1031">
        <v>48.712000000000003</v>
      </c>
      <c r="O1031">
        <v>1</v>
      </c>
      <c r="P1031">
        <v>0.2</v>
      </c>
      <c r="Q1031">
        <v>5.4801000000000002</v>
      </c>
      <c r="R1031">
        <f>Derived_Metrics[[#This Row],[Selling Price]]*Derived_Metrics[[#This Row],[Quantity]]</f>
        <v>48.712000000000003</v>
      </c>
      <c r="S1031" s="2">
        <f>IF(Derived_Metrics[[#This Row],[Revenue]]=0,0,Derived_Metrics[[#This Row],[Profit]]/Derived_Metrics[[#This Row],[Revenue]])</f>
        <v>0.1125</v>
      </c>
      <c r="T1031" t="str">
        <f>IF(Derived_Metrics[[#This Row],[Profit]]&lt;0, "Loss","Profit")</f>
        <v>Profit</v>
      </c>
      <c r="U1031" s="5">
        <f>Derived_Metrics[[#This Row],[Selling Price]]*Derived_Metrics[[#This Row],[Quantity]]*Derived_Metrics[[#This Row],[Discount]]</f>
        <v>9.7424000000000017</v>
      </c>
      <c r="V1031" t="str">
        <f>IF(Derived_Metrics[[#This Row],[Discount]]&gt;0,"Discount Applied","No Discount")</f>
        <v>Discount Applied</v>
      </c>
      <c r="W1031" t="str">
        <f>IF(Derived_Metrics[[#This Row],[Discount]]&gt;0.3,"High Discount","Low Discount")</f>
        <v>Low Discount</v>
      </c>
      <c r="X1031" s="13">
        <f>SUMIFS(Derived_Metrics[Customer_Revenue_Share],Derived_Metrics[Customee_ Revenue _Rank],"&lt;="&amp;Derived_Metrics[[#This Row],[Customee_ Revenue _Rank]])</f>
        <v>0.99432619559458002</v>
      </c>
      <c r="Y1031" t="str">
        <f>IF(Derived_Metrics[[#This Row],[Cumulative_Revenue_%]]&lt;=0.8,"Top 80% Revenue","Remaining 20% Revenue")</f>
        <v>Remaining 20% Revenue</v>
      </c>
    </row>
    <row r="1032" spans="1:25" x14ac:dyDescent="0.25">
      <c r="A1032" t="s">
        <v>3554</v>
      </c>
      <c r="B1032" s="1">
        <v>42043</v>
      </c>
      <c r="C1032" t="s">
        <v>2200</v>
      </c>
      <c r="D1032" s="4">
        <f>SUMIFS(Derived_Metrics[Revenue],Derived_Metrics[Customer ID],Derived_Metrics[[#This Row],[Customer ID]])</f>
        <v>493.96400000000006</v>
      </c>
      <c r="E1032" s="4">
        <f>SUMIFS(Derived_Metrics[Profit],Derived_Metrics[Customer ID],Derived_Metrics[[#This Row],[Customer ID]])</f>
        <v>27.163499999999999</v>
      </c>
      <c r="F1032" s="5">
        <f>_xlfn.PERCENTRANK.INC(Derived_Metrics[Customer Revenue],Derived_Metrics[[#This Row],[Customer Revenue]])</f>
        <v>0.09</v>
      </c>
      <c r="G1032" s="5" t="str" cm="1">
        <f t="array" ref="G1032">_xlfn.IFS(Derived_Metrics[[#This Row],[Customer Revenue Percentile]]&gt;=0.8,"High Value",Derived_Metrics[[#This Row],[Customer Revenue Percentile]]&gt;=0.4,"Medium Value",TRUE,"Low Value")</f>
        <v>Low Value</v>
      </c>
      <c r="H1032" s="12">
        <f>_xlfn.RANK.EQ(Derived_Metrics[[#This Row],[Customer Revenue]],Derived_Metrics[Customer Revenue],0)</f>
        <v>1928</v>
      </c>
      <c r="I1032" s="15">
        <f>Derived_Metrics[[#This Row],[Customer Revenue]]/SUM(Derived_Metrics[Customer Revenue])</f>
        <v>3.1706599905909058E-5</v>
      </c>
      <c r="J1032" t="s">
        <v>1363</v>
      </c>
      <c r="K1032" s="5">
        <f>SUMIFS(Derived_Metrics[Revenue],Derived_Metrics[Product ID],Derived_Metrics[[#This Row],[Product ID]])</f>
        <v>6969.543999999999</v>
      </c>
      <c r="L1032" s="5">
        <f>SUMIFS(Derived_Metrics[Profit],Derived_Metrics[Product ID],Derived_Metrics[[#This Row],[Product ID]])</f>
        <v>-228.61879999999999</v>
      </c>
      <c r="M1032" s="5" t="str">
        <f>IF(AND(Derived_Metrics[[#This Row],[Product Revenue]]&gt;AVERAGE(Derived_Metrics[Product Revenue]),Derived_Metrics[[#This Row],[Product Profit]]&lt;0),"high sales Low Profit","Normal")</f>
        <v>Normal</v>
      </c>
      <c r="N1032">
        <v>110.98</v>
      </c>
      <c r="O1032">
        <v>1</v>
      </c>
      <c r="P1032">
        <v>0</v>
      </c>
      <c r="Q1032">
        <v>15.5372</v>
      </c>
      <c r="R1032">
        <f>Derived_Metrics[[#This Row],[Selling Price]]*Derived_Metrics[[#This Row],[Quantity]]</f>
        <v>110.98</v>
      </c>
      <c r="S1032" s="2">
        <f>IF(Derived_Metrics[[#This Row],[Revenue]]=0,0,Derived_Metrics[[#This Row],[Profit]]/Derived_Metrics[[#This Row],[Revenue]])</f>
        <v>0.13999999999999999</v>
      </c>
      <c r="T1032" t="str">
        <f>IF(Derived_Metrics[[#This Row],[Profit]]&lt;0, "Loss","Profit")</f>
        <v>Profit</v>
      </c>
      <c r="U1032" s="5">
        <f>Derived_Metrics[[#This Row],[Selling Price]]*Derived_Metrics[[#This Row],[Quantity]]*Derived_Metrics[[#This Row],[Discount]]</f>
        <v>0</v>
      </c>
      <c r="V1032" t="str">
        <f>IF(Derived_Metrics[[#This Row],[Discount]]&gt;0,"Discount Applied","No Discount")</f>
        <v>No Discount</v>
      </c>
      <c r="W1032" t="str">
        <f>IF(Derived_Metrics[[#This Row],[Discount]]&gt;0.3,"High Discount","Low Discount")</f>
        <v>Low Discount</v>
      </c>
      <c r="X1032" s="13">
        <f>SUMIFS(Derived_Metrics[Customer_Revenue_Share],Derived_Metrics[Customee_ Revenue _Rank],"&lt;="&amp;Derived_Metrics[[#This Row],[Customee_ Revenue _Rank]])</f>
        <v>0.9970437030933732</v>
      </c>
      <c r="Y1032" t="str">
        <f>IF(Derived_Metrics[[#This Row],[Cumulative_Revenue_%]]&lt;=0.8,"Top 80% Revenue","Remaining 20% Revenue")</f>
        <v>Remaining 20% Revenue</v>
      </c>
    </row>
    <row r="1033" spans="1:25" x14ac:dyDescent="0.25">
      <c r="A1033" t="s">
        <v>3555</v>
      </c>
      <c r="B1033" s="1">
        <v>42532</v>
      </c>
      <c r="C1033" t="s">
        <v>380</v>
      </c>
      <c r="D1033" s="4">
        <f>SUMIFS(Derived_Metrics[Revenue],Derived_Metrics[Customer ID],Derived_Metrics[[#This Row],[Customer ID]])</f>
        <v>12395.672</v>
      </c>
      <c r="E1033" s="4">
        <f>SUMIFS(Derived_Metrics[Profit],Derived_Metrics[Customer ID],Derived_Metrics[[#This Row],[Customer ID]])</f>
        <v>-242.6018</v>
      </c>
      <c r="F1033" s="5">
        <f>_xlfn.PERCENTRANK.INC(Derived_Metrics[Customer Revenue],Derived_Metrics[[#This Row],[Customer Revenue]])</f>
        <v>0.83299999999999996</v>
      </c>
      <c r="G1033" s="5" t="str" cm="1">
        <f t="array" ref="G1033">_xlfn.IFS(Derived_Metrics[[#This Row],[Customer Revenue Percentile]]&gt;=0.8,"High Value",Derived_Metrics[[#This Row],[Customer Revenue Percentile]]&gt;=0.4,"Medium Value",TRUE,"Low Value")</f>
        <v>High Value</v>
      </c>
      <c r="H1033" s="12">
        <f>_xlfn.RANK.EQ(Derived_Metrics[[#This Row],[Customer Revenue]],Derived_Metrics[Customer Revenue],0)</f>
        <v>346</v>
      </c>
      <c r="I1033" s="15">
        <f>Derived_Metrics[[#This Row],[Customer Revenue]]/SUM(Derived_Metrics[Customer Revenue])</f>
        <v>7.9565436482998656E-4</v>
      </c>
      <c r="J1033" t="s">
        <v>147</v>
      </c>
      <c r="K1033" s="5">
        <f>SUMIFS(Derived_Metrics[Revenue],Derived_Metrics[Product ID],Derived_Metrics[[#This Row],[Product ID]])</f>
        <v>38828.013000000006</v>
      </c>
      <c r="L1033" s="5">
        <f>SUMIFS(Derived_Metrics[Profit],Derived_Metrics[Product ID],Derived_Metrics[[#This Row],[Product ID]])</f>
        <v>-197.5848</v>
      </c>
      <c r="M1033" s="5" t="str">
        <f>IF(AND(Derived_Metrics[[#This Row],[Product Revenue]]&gt;AVERAGE(Derived_Metrics[Product Revenue]),Derived_Metrics[[#This Row],[Product Profit]]&lt;0),"high sales Low Profit","Normal")</f>
        <v>high sales Low Profit</v>
      </c>
      <c r="N1033">
        <v>207.98400000000001</v>
      </c>
      <c r="O1033">
        <v>2</v>
      </c>
      <c r="P1033">
        <v>0.2</v>
      </c>
      <c r="Q1033">
        <v>-28.597799999999999</v>
      </c>
      <c r="R1033">
        <f>Derived_Metrics[[#This Row],[Selling Price]]*Derived_Metrics[[#This Row],[Quantity]]</f>
        <v>415.96800000000002</v>
      </c>
      <c r="S1033" s="2">
        <f>IF(Derived_Metrics[[#This Row],[Revenue]]=0,0,Derived_Metrics[[#This Row],[Profit]]/Derived_Metrics[[#This Row],[Revenue]])</f>
        <v>-6.8749999999999992E-2</v>
      </c>
      <c r="T1033" t="str">
        <f>IF(Derived_Metrics[[#This Row],[Profit]]&lt;0, "Loss","Profit")</f>
        <v>Loss</v>
      </c>
      <c r="U1033" s="5">
        <f>Derived_Metrics[[#This Row],[Selling Price]]*Derived_Metrics[[#This Row],[Quantity]]*Derived_Metrics[[#This Row],[Discount]]</f>
        <v>83.193600000000004</v>
      </c>
      <c r="V1033" t="str">
        <f>IF(Derived_Metrics[[#This Row],[Discount]]&gt;0,"Discount Applied","No Discount")</f>
        <v>Discount Applied</v>
      </c>
      <c r="W1033" t="str">
        <f>IF(Derived_Metrics[[#This Row],[Discount]]&gt;0.3,"High Discount","Low Discount")</f>
        <v>Low Discount</v>
      </c>
      <c r="X1033" s="13">
        <f>SUMIFS(Derived_Metrics[Customer_Revenue_Share],Derived_Metrics[Customee_ Revenue _Rank],"&lt;="&amp;Derived_Metrics[[#This Row],[Customee_ Revenue _Rank]])</f>
        <v>0.52208610359465157</v>
      </c>
      <c r="Y1033" t="str">
        <f>IF(Derived_Metrics[[#This Row],[Cumulative_Revenue_%]]&lt;=0.8,"Top 80% Revenue","Remaining 20% Revenue")</f>
        <v>Top 80% Revenue</v>
      </c>
    </row>
    <row r="1034" spans="1:25" x14ac:dyDescent="0.25">
      <c r="A1034" t="s">
        <v>3555</v>
      </c>
      <c r="B1034" s="1">
        <v>42532</v>
      </c>
      <c r="C1034" t="s">
        <v>380</v>
      </c>
      <c r="D1034" s="4">
        <f>SUMIFS(Derived_Metrics[Revenue],Derived_Metrics[Customer ID],Derived_Metrics[[#This Row],[Customer ID]])</f>
        <v>12395.672</v>
      </c>
      <c r="E1034" s="4">
        <f>SUMIFS(Derived_Metrics[Profit],Derived_Metrics[Customer ID],Derived_Metrics[[#This Row],[Customer ID]])</f>
        <v>-242.6018</v>
      </c>
      <c r="F1034" s="5">
        <f>_xlfn.PERCENTRANK.INC(Derived_Metrics[Customer Revenue],Derived_Metrics[[#This Row],[Customer Revenue]])</f>
        <v>0.83299999999999996</v>
      </c>
      <c r="G1034" s="5" t="str" cm="1">
        <f t="array" ref="G1034">_xlfn.IFS(Derived_Metrics[[#This Row],[Customer Revenue Percentile]]&gt;=0.8,"High Value",Derived_Metrics[[#This Row],[Customer Revenue Percentile]]&gt;=0.4,"Medium Value",TRUE,"Low Value")</f>
        <v>High Value</v>
      </c>
      <c r="H1034" s="12">
        <f>_xlfn.RANK.EQ(Derived_Metrics[[#This Row],[Customer Revenue]],Derived_Metrics[Customer Revenue],0)</f>
        <v>346</v>
      </c>
      <c r="I1034" s="15">
        <f>Derived_Metrics[[#This Row],[Customer Revenue]]/SUM(Derived_Metrics[Customer Revenue])</f>
        <v>7.9565436482998656E-4</v>
      </c>
      <c r="J1034" t="s">
        <v>953</v>
      </c>
      <c r="K1034" s="5">
        <f>SUMIFS(Derived_Metrics[Revenue],Derived_Metrics[Product ID],Derived_Metrics[[#This Row],[Product ID]])</f>
        <v>1004.796</v>
      </c>
      <c r="L1034" s="5">
        <f>SUMIFS(Derived_Metrics[Profit],Derived_Metrics[Product ID],Derived_Metrics[[#This Row],[Product ID]])</f>
        <v>93.58829999999999</v>
      </c>
      <c r="M1034" s="5" t="str">
        <f>IF(AND(Derived_Metrics[[#This Row],[Product Revenue]]&gt;AVERAGE(Derived_Metrics[Product Revenue]),Derived_Metrics[[#This Row],[Product Profit]]&lt;0),"high sales Low Profit","Normal")</f>
        <v>Normal</v>
      </c>
      <c r="N1034">
        <v>35.567999999999998</v>
      </c>
      <c r="O1034">
        <v>2</v>
      </c>
      <c r="P1034">
        <v>0.2</v>
      </c>
      <c r="Q1034">
        <v>5.7797999999999998</v>
      </c>
      <c r="R1034">
        <f>Derived_Metrics[[#This Row],[Selling Price]]*Derived_Metrics[[#This Row],[Quantity]]</f>
        <v>71.135999999999996</v>
      </c>
      <c r="S1034" s="2">
        <f>IF(Derived_Metrics[[#This Row],[Revenue]]=0,0,Derived_Metrics[[#This Row],[Profit]]/Derived_Metrics[[#This Row],[Revenue]])</f>
        <v>8.1250000000000003E-2</v>
      </c>
      <c r="T1034" t="str">
        <f>IF(Derived_Metrics[[#This Row],[Profit]]&lt;0, "Loss","Profit")</f>
        <v>Profit</v>
      </c>
      <c r="U1034" s="5">
        <f>Derived_Metrics[[#This Row],[Selling Price]]*Derived_Metrics[[#This Row],[Quantity]]*Derived_Metrics[[#This Row],[Discount]]</f>
        <v>14.2272</v>
      </c>
      <c r="V1034" t="str">
        <f>IF(Derived_Metrics[[#This Row],[Discount]]&gt;0,"Discount Applied","No Discount")</f>
        <v>Discount Applied</v>
      </c>
      <c r="W1034" t="str">
        <f>IF(Derived_Metrics[[#This Row],[Discount]]&gt;0.3,"High Discount","Low Discount")</f>
        <v>Low Discount</v>
      </c>
      <c r="X1034" s="13">
        <f>SUMIFS(Derived_Metrics[Customer_Revenue_Share],Derived_Metrics[Customee_ Revenue _Rank],"&lt;="&amp;Derived_Metrics[[#This Row],[Customee_ Revenue _Rank]])</f>
        <v>0.52208610359465157</v>
      </c>
      <c r="Y1034" t="str">
        <f>IF(Derived_Metrics[[#This Row],[Cumulative_Revenue_%]]&lt;=0.8,"Top 80% Revenue","Remaining 20% Revenue")</f>
        <v>Top 80% Revenue</v>
      </c>
    </row>
    <row r="1035" spans="1:25" x14ac:dyDescent="0.25">
      <c r="A1035" t="s">
        <v>3556</v>
      </c>
      <c r="B1035" s="1">
        <v>42484</v>
      </c>
      <c r="C1035" t="s">
        <v>3558</v>
      </c>
      <c r="D1035" s="4">
        <f>SUMIFS(Derived_Metrics[Revenue],Derived_Metrics[Customer ID],Derived_Metrics[[#This Row],[Customer ID]])</f>
        <v>7997.44</v>
      </c>
      <c r="E1035" s="4">
        <f>SUMIFS(Derived_Metrics[Profit],Derived_Metrics[Customer ID],Derived_Metrics[[#This Row],[Customer ID]])</f>
        <v>156.65199999999999</v>
      </c>
      <c r="F1035" s="5">
        <f>_xlfn.PERCENTRANK.INC(Derived_Metrics[Customer Revenue],Derived_Metrics[[#This Row],[Customer Revenue]])</f>
        <v>0.69099999999999995</v>
      </c>
      <c r="G1035" s="5" t="str" cm="1">
        <f t="array" ref="G1035">_xlfn.IFS(Derived_Metrics[[#This Row],[Customer Revenue Percentile]]&gt;=0.8,"High Value",Derived_Metrics[[#This Row],[Customer Revenue Percentile]]&gt;=0.4,"Medium Value",TRUE,"Low Value")</f>
        <v>Medium Value</v>
      </c>
      <c r="H1035" s="12">
        <f>_xlfn.RANK.EQ(Derived_Metrics[[#This Row],[Customer Revenue]],Derived_Metrics[Customer Revenue],0)</f>
        <v>655</v>
      </c>
      <c r="I1035" s="15">
        <f>Derived_Metrics[[#This Row],[Customer Revenue]]/SUM(Derived_Metrics[Customer Revenue])</f>
        <v>5.1334030486333677E-4</v>
      </c>
      <c r="J1035" t="s">
        <v>265</v>
      </c>
      <c r="K1035" s="5">
        <f>SUMIFS(Derived_Metrics[Revenue],Derived_Metrics[Product ID],Derived_Metrics[[#This Row],[Product ID]])</f>
        <v>58029.619999999995</v>
      </c>
      <c r="L1035" s="5">
        <f>SUMIFS(Derived_Metrics[Profit],Derived_Metrics[Product ID],Derived_Metrics[[#This Row],[Product ID]])</f>
        <v>1179.3740000000003</v>
      </c>
      <c r="M1035" s="5" t="str">
        <f>IF(AND(Derived_Metrics[[#This Row],[Product Revenue]]&gt;AVERAGE(Derived_Metrics[Product Revenue]),Derived_Metrics[[#This Row],[Product Profit]]&lt;0),"high sales Low Profit","Normal")</f>
        <v>Normal</v>
      </c>
      <c r="N1035">
        <v>1325.76</v>
      </c>
      <c r="O1035">
        <v>6</v>
      </c>
      <c r="P1035">
        <v>0.2</v>
      </c>
      <c r="Q1035">
        <v>149.148</v>
      </c>
      <c r="R1035">
        <f>Derived_Metrics[[#This Row],[Selling Price]]*Derived_Metrics[[#This Row],[Quantity]]</f>
        <v>7954.5599999999995</v>
      </c>
      <c r="S1035" s="2">
        <f>IF(Derived_Metrics[[#This Row],[Revenue]]=0,0,Derived_Metrics[[#This Row],[Profit]]/Derived_Metrics[[#This Row],[Revenue]])</f>
        <v>1.8749999999999999E-2</v>
      </c>
      <c r="T1035" t="str">
        <f>IF(Derived_Metrics[[#This Row],[Profit]]&lt;0, "Loss","Profit")</f>
        <v>Profit</v>
      </c>
      <c r="U1035" s="5">
        <f>Derived_Metrics[[#This Row],[Selling Price]]*Derived_Metrics[[#This Row],[Quantity]]*Derived_Metrics[[#This Row],[Discount]]</f>
        <v>1590.912</v>
      </c>
      <c r="V1035" t="str">
        <f>IF(Derived_Metrics[[#This Row],[Discount]]&gt;0,"Discount Applied","No Discount")</f>
        <v>Discount Applied</v>
      </c>
      <c r="W1035" t="str">
        <f>IF(Derived_Metrics[[#This Row],[Discount]]&gt;0.3,"High Discount","Low Discount")</f>
        <v>Low Discount</v>
      </c>
      <c r="X1035" s="13">
        <f>SUMIFS(Derived_Metrics[Customer_Revenue_Share],Derived_Metrics[Customee_ Revenue _Rank],"&lt;="&amp;Derived_Metrics[[#This Row],[Customee_ Revenue _Rank]])</f>
        <v>0.7211036171366827</v>
      </c>
      <c r="Y1035" t="str">
        <f>IF(Derived_Metrics[[#This Row],[Cumulative_Revenue_%]]&lt;=0.8,"Top 80% Revenue","Remaining 20% Revenue")</f>
        <v>Top 80% Revenue</v>
      </c>
    </row>
    <row r="1036" spans="1:25" x14ac:dyDescent="0.25">
      <c r="A1036" t="s">
        <v>3560</v>
      </c>
      <c r="B1036" s="1">
        <v>42356</v>
      </c>
      <c r="C1036" t="s">
        <v>3561</v>
      </c>
      <c r="D1036" s="4">
        <f>SUMIFS(Derived_Metrics[Revenue],Derived_Metrics[Customer ID],Derived_Metrics[[#This Row],[Customer ID]])</f>
        <v>101.6</v>
      </c>
      <c r="E1036" s="4">
        <f>SUMIFS(Derived_Metrics[Profit],Derived_Metrics[Customer ID],Derived_Metrics[[#This Row],[Customer ID]])</f>
        <v>3.556</v>
      </c>
      <c r="F1036" s="5">
        <f>_xlfn.PERCENTRANK.INC(Derived_Metrics[Customer Revenue],Derived_Metrics[[#This Row],[Customer Revenue]])</f>
        <v>2.1000000000000001E-2</v>
      </c>
      <c r="G1036" s="5" t="str" cm="1">
        <f t="array" ref="G1036">_xlfn.IFS(Derived_Metrics[[#This Row],[Customer Revenue Percentile]]&gt;=0.8,"High Value",Derived_Metrics[[#This Row],[Customer Revenue Percentile]]&gt;=0.4,"Medium Value",TRUE,"Low Value")</f>
        <v>Low Value</v>
      </c>
      <c r="H1036" s="12">
        <f>_xlfn.RANK.EQ(Derived_Metrics[[#This Row],[Customer Revenue]],Derived_Metrics[Customer Revenue],0)</f>
        <v>2076</v>
      </c>
      <c r="I1036" s="15">
        <f>Derived_Metrics[[#This Row],[Customer Revenue]]/SUM(Derived_Metrics[Customer Revenue])</f>
        <v>6.5215087545658379E-6</v>
      </c>
      <c r="J1036" t="s">
        <v>748</v>
      </c>
      <c r="K1036" s="5">
        <f>SUMIFS(Derived_Metrics[Revenue],Derived_Metrics[Product ID],Derived_Metrics[[#This Row],[Product ID]])</f>
        <v>847.34400000000005</v>
      </c>
      <c r="L1036" s="5">
        <f>SUMIFS(Derived_Metrics[Profit],Derived_Metrics[Product ID],Derived_Metrics[[#This Row],[Product ID]])</f>
        <v>49.377600000000001</v>
      </c>
      <c r="M1036" s="5" t="str">
        <f>IF(AND(Derived_Metrics[[#This Row],[Product Revenue]]&gt;AVERAGE(Derived_Metrics[Product Revenue]),Derived_Metrics[[#This Row],[Product Profit]]&lt;0),"high sales Low Profit","Normal")</f>
        <v>Normal</v>
      </c>
      <c r="N1036">
        <v>20.32</v>
      </c>
      <c r="O1036">
        <v>5</v>
      </c>
      <c r="P1036">
        <v>0.2</v>
      </c>
      <c r="Q1036">
        <v>3.556</v>
      </c>
      <c r="R1036">
        <f>Derived_Metrics[[#This Row],[Selling Price]]*Derived_Metrics[[#This Row],[Quantity]]</f>
        <v>101.6</v>
      </c>
      <c r="S1036" s="2">
        <f>IF(Derived_Metrics[[#This Row],[Revenue]]=0,0,Derived_Metrics[[#This Row],[Profit]]/Derived_Metrics[[#This Row],[Revenue]])</f>
        <v>3.5000000000000003E-2</v>
      </c>
      <c r="T1036" t="str">
        <f>IF(Derived_Metrics[[#This Row],[Profit]]&lt;0, "Loss","Profit")</f>
        <v>Profit</v>
      </c>
      <c r="U1036" s="5">
        <f>Derived_Metrics[[#This Row],[Selling Price]]*Derived_Metrics[[#This Row],[Quantity]]*Derived_Metrics[[#This Row],[Discount]]</f>
        <v>20.32</v>
      </c>
      <c r="V1036" t="str">
        <f>IF(Derived_Metrics[[#This Row],[Discount]]&gt;0,"Discount Applied","No Discount")</f>
        <v>Discount Applied</v>
      </c>
      <c r="W1036" t="str">
        <f>IF(Derived_Metrics[[#This Row],[Discount]]&gt;0.3,"High Discount","Low Discount")</f>
        <v>Low Discount</v>
      </c>
      <c r="X1036" s="13">
        <f>SUMIFS(Derived_Metrics[Customer_Revenue_Share],Derived_Metrics[Customee_ Revenue _Rank],"&lt;="&amp;Derived_Metrics[[#This Row],[Customee_ Revenue _Rank]])</f>
        <v>0.99983703125764867</v>
      </c>
      <c r="Y1036" t="str">
        <f>IF(Derived_Metrics[[#This Row],[Cumulative_Revenue_%]]&lt;=0.8,"Top 80% Revenue","Remaining 20% Revenue")</f>
        <v>Remaining 20% Revenue</v>
      </c>
    </row>
    <row r="1037" spans="1:25" x14ac:dyDescent="0.25">
      <c r="A1037" t="s">
        <v>3563</v>
      </c>
      <c r="B1037" s="1">
        <v>43044</v>
      </c>
      <c r="C1037" t="s">
        <v>1551</v>
      </c>
      <c r="D1037" s="4">
        <f>SUMIFS(Derived_Metrics[Revenue],Derived_Metrics[Customer ID],Derived_Metrics[[#This Row],[Customer ID]])</f>
        <v>12277.701000000001</v>
      </c>
      <c r="E1037" s="4">
        <f>SUMIFS(Derived_Metrics[Profit],Derived_Metrics[Customer ID],Derived_Metrics[[#This Row],[Customer ID]])</f>
        <v>-254.17009999999996</v>
      </c>
      <c r="F1037" s="5">
        <f>_xlfn.PERCENTRANK.INC(Derived_Metrics[Customer Revenue],Derived_Metrics[[#This Row],[Customer Revenue]])</f>
        <v>0.83</v>
      </c>
      <c r="G1037" s="5" t="str" cm="1">
        <f t="array" ref="G1037">_xlfn.IFS(Derived_Metrics[[#This Row],[Customer Revenue Percentile]]&gt;=0.8,"High Value",Derived_Metrics[[#This Row],[Customer Revenue Percentile]]&gt;=0.4,"Medium Value",TRUE,"Low Value")</f>
        <v>High Value</v>
      </c>
      <c r="H1037" s="12">
        <f>_xlfn.RANK.EQ(Derived_Metrics[[#This Row],[Customer Revenue]],Derived_Metrics[Customer Revenue],0)</f>
        <v>357</v>
      </c>
      <c r="I1037" s="15">
        <f>Derived_Metrics[[#This Row],[Customer Revenue]]/SUM(Derived_Metrics[Customer Revenue])</f>
        <v>7.8808203304568647E-4</v>
      </c>
      <c r="J1037" t="s">
        <v>1329</v>
      </c>
      <c r="K1037" s="5">
        <f>SUMIFS(Derived_Metrics[Revenue],Derived_Metrics[Product ID],Derived_Metrics[[#This Row],[Product ID]])</f>
        <v>8447.1551999999992</v>
      </c>
      <c r="L1037" s="5">
        <f>SUMIFS(Derived_Metrics[Profit],Derived_Metrics[Product ID],Derived_Metrics[[#This Row],[Product ID]])</f>
        <v>-612.93869999999993</v>
      </c>
      <c r="M1037" s="5" t="str">
        <f>IF(AND(Derived_Metrics[[#This Row],[Product Revenue]]&gt;AVERAGE(Derived_Metrics[Product Revenue]),Derived_Metrics[[#This Row],[Product Profit]]&lt;0),"high sales Low Profit","Normal")</f>
        <v>Normal</v>
      </c>
      <c r="N1037">
        <v>209.97900000000001</v>
      </c>
      <c r="O1037">
        <v>7</v>
      </c>
      <c r="P1037">
        <v>0.7</v>
      </c>
      <c r="Q1037">
        <v>-356.96429999999998</v>
      </c>
      <c r="R1037">
        <f>Derived_Metrics[[#This Row],[Selling Price]]*Derived_Metrics[[#This Row],[Quantity]]</f>
        <v>1469.8530000000001</v>
      </c>
      <c r="S1037" s="2">
        <f>IF(Derived_Metrics[[#This Row],[Revenue]]=0,0,Derived_Metrics[[#This Row],[Profit]]/Derived_Metrics[[#This Row],[Revenue]])</f>
        <v>-0.24285714285714283</v>
      </c>
      <c r="T1037" t="str">
        <f>IF(Derived_Metrics[[#This Row],[Profit]]&lt;0, "Loss","Profit")</f>
        <v>Loss</v>
      </c>
      <c r="U1037" s="5">
        <f>Derived_Metrics[[#This Row],[Selling Price]]*Derived_Metrics[[#This Row],[Quantity]]*Derived_Metrics[[#This Row],[Discount]]</f>
        <v>1028.8970999999999</v>
      </c>
      <c r="V1037" t="str">
        <f>IF(Derived_Metrics[[#This Row],[Discount]]&gt;0,"Discount Applied","No Discount")</f>
        <v>Discount Applied</v>
      </c>
      <c r="W1037" t="str">
        <f>IF(Derived_Metrics[[#This Row],[Discount]]&gt;0.3,"High Discount","Low Discount")</f>
        <v>High Discount</v>
      </c>
      <c r="X1037" s="13">
        <f>SUMIFS(Derived_Metrics[Customer_Revenue_Share],Derived_Metrics[Customee_ Revenue _Rank],"&lt;="&amp;Derived_Metrics[[#This Row],[Customee_ Revenue _Rank]])</f>
        <v>0.5276073062228952</v>
      </c>
      <c r="Y1037" t="str">
        <f>IF(Derived_Metrics[[#This Row],[Cumulative_Revenue_%]]&lt;=0.8,"Top 80% Revenue","Remaining 20% Revenue")</f>
        <v>Top 80% Revenue</v>
      </c>
    </row>
    <row r="1038" spans="1:25" x14ac:dyDescent="0.25">
      <c r="A1038" t="s">
        <v>3565</v>
      </c>
      <c r="B1038" s="1">
        <v>41967</v>
      </c>
      <c r="C1038" t="s">
        <v>2818</v>
      </c>
      <c r="D1038" s="4">
        <f>SUMIFS(Derived_Metrics[Revenue],Derived_Metrics[Customer ID],Derived_Metrics[[#This Row],[Customer ID]])</f>
        <v>3265.7759999999998</v>
      </c>
      <c r="E1038" s="4">
        <f>SUMIFS(Derived_Metrics[Profit],Derived_Metrics[Customer ID],Derived_Metrics[[#This Row],[Customer ID]])</f>
        <v>54.965199999999996</v>
      </c>
      <c r="F1038" s="5">
        <f>_xlfn.PERCENTRANK.INC(Derived_Metrics[Customer Revenue],Derived_Metrics[[#This Row],[Customer Revenue]])</f>
        <v>0.42099999999999999</v>
      </c>
      <c r="G1038" s="5" t="str" cm="1">
        <f t="array" ref="G1038">_xlfn.IFS(Derived_Metrics[[#This Row],[Customer Revenue Percentile]]&gt;=0.8,"High Value",Derived_Metrics[[#This Row],[Customer Revenue Percentile]]&gt;=0.4,"Medium Value",TRUE,"Low Value")</f>
        <v>Medium Value</v>
      </c>
      <c r="H1038" s="12">
        <f>_xlfn.RANK.EQ(Derived_Metrics[[#This Row],[Customer Revenue]],Derived_Metrics[Customer Revenue],0)</f>
        <v>1227</v>
      </c>
      <c r="I1038" s="15">
        <f>Derived_Metrics[[#This Row],[Customer Revenue]]/SUM(Derived_Metrics[Customer Revenue])</f>
        <v>2.0962388557530515E-4</v>
      </c>
      <c r="J1038" t="s">
        <v>292</v>
      </c>
      <c r="K1038" s="5">
        <f>SUMIFS(Derived_Metrics[Revenue],Derived_Metrics[Product ID],Derived_Metrics[[#This Row],[Product ID]])</f>
        <v>751.08799999999997</v>
      </c>
      <c r="L1038" s="5">
        <f>SUMIFS(Derived_Metrics[Profit],Derived_Metrics[Product ID],Derived_Metrics[[#This Row],[Product ID]])</f>
        <v>44.588000000000001</v>
      </c>
      <c r="M1038" s="5" t="str">
        <f>IF(AND(Derived_Metrics[[#This Row],[Product Revenue]]&gt;AVERAGE(Derived_Metrics[Product Revenue]),Derived_Metrics[[#This Row],[Product Profit]]&lt;0),"high sales Low Profit","Normal")</f>
        <v>Normal</v>
      </c>
      <c r="N1038">
        <v>35.167999999999999</v>
      </c>
      <c r="O1038">
        <v>7</v>
      </c>
      <c r="P1038">
        <v>0.2</v>
      </c>
      <c r="Q1038">
        <v>9.6712000000000007</v>
      </c>
      <c r="R1038">
        <f>Derived_Metrics[[#This Row],[Selling Price]]*Derived_Metrics[[#This Row],[Quantity]]</f>
        <v>246.17599999999999</v>
      </c>
      <c r="S1038" s="2">
        <f>IF(Derived_Metrics[[#This Row],[Revenue]]=0,0,Derived_Metrics[[#This Row],[Profit]]/Derived_Metrics[[#This Row],[Revenue]])</f>
        <v>3.9285714285714292E-2</v>
      </c>
      <c r="T1038" t="str">
        <f>IF(Derived_Metrics[[#This Row],[Profit]]&lt;0, "Loss","Profit")</f>
        <v>Profit</v>
      </c>
      <c r="U1038" s="5">
        <f>Derived_Metrics[[#This Row],[Selling Price]]*Derived_Metrics[[#This Row],[Quantity]]*Derived_Metrics[[#This Row],[Discount]]</f>
        <v>49.235199999999999</v>
      </c>
      <c r="V1038" t="str">
        <f>IF(Derived_Metrics[[#This Row],[Discount]]&gt;0,"Discount Applied","No Discount")</f>
        <v>Discount Applied</v>
      </c>
      <c r="W1038" t="str">
        <f>IF(Derived_Metrics[[#This Row],[Discount]]&gt;0.3,"High Discount","Low Discount")</f>
        <v>Low Discount</v>
      </c>
      <c r="X1038" s="13">
        <f>SUMIFS(Derived_Metrics[Customer_Revenue_Share],Derived_Metrics[Customee_ Revenue _Rank],"&lt;="&amp;Derived_Metrics[[#This Row],[Customee_ Revenue _Rank]])</f>
        <v>0.91634123797731981</v>
      </c>
      <c r="Y1038" t="str">
        <f>IF(Derived_Metrics[[#This Row],[Cumulative_Revenue_%]]&lt;=0.8,"Top 80% Revenue","Remaining 20% Revenue")</f>
        <v>Remaining 20% Revenue</v>
      </c>
    </row>
    <row r="1039" spans="1:25" x14ac:dyDescent="0.25">
      <c r="A1039" t="s">
        <v>3566</v>
      </c>
      <c r="B1039" s="1">
        <v>41958</v>
      </c>
      <c r="C1039" t="s">
        <v>3568</v>
      </c>
      <c r="D1039" s="4">
        <f>SUMIFS(Derived_Metrics[Revenue],Derived_Metrics[Customer ID],Derived_Metrics[[#This Row],[Customer ID]])</f>
        <v>11118.326999999999</v>
      </c>
      <c r="E1039" s="4">
        <f>SUMIFS(Derived_Metrics[Profit],Derived_Metrics[Customer ID],Derived_Metrics[[#This Row],[Customer ID]])</f>
        <v>-661.80459999999994</v>
      </c>
      <c r="F1039" s="5">
        <f>_xlfn.PERCENTRANK.INC(Derived_Metrics[Customer Revenue],Derived_Metrics[[#This Row],[Customer Revenue]])</f>
        <v>0.79800000000000004</v>
      </c>
      <c r="G1039" s="5" t="str" cm="1">
        <f t="array" ref="G1039">_xlfn.IFS(Derived_Metrics[[#This Row],[Customer Revenue Percentile]]&gt;=0.8,"High Value",Derived_Metrics[[#This Row],[Customer Revenue Percentile]]&gt;=0.4,"Medium Value",TRUE,"Low Value")</f>
        <v>Medium Value</v>
      </c>
      <c r="H1039" s="12">
        <f>_xlfn.RANK.EQ(Derived_Metrics[[#This Row],[Customer Revenue]],Derived_Metrics[Customer Revenue],0)</f>
        <v>427</v>
      </c>
      <c r="I1039" s="15">
        <f>Derived_Metrics[[#This Row],[Customer Revenue]]/SUM(Derived_Metrics[Customer Revenue])</f>
        <v>7.1366404396285162E-4</v>
      </c>
      <c r="J1039" t="s">
        <v>342</v>
      </c>
      <c r="K1039" s="5">
        <f>SUMIFS(Derived_Metrics[Revenue],Derived_Metrics[Product ID],Derived_Metrics[[#This Row],[Product ID]])</f>
        <v>181.97999999999996</v>
      </c>
      <c r="L1039" s="5">
        <f>SUMIFS(Derived_Metrics[Profit],Derived_Metrics[Product ID],Derived_Metrics[[#This Row],[Product ID]])</f>
        <v>-4.8528000000000011</v>
      </c>
      <c r="M1039" s="5" t="str">
        <f>IF(AND(Derived_Metrics[[#This Row],[Product Revenue]]&gt;AVERAGE(Derived_Metrics[Product Revenue]),Derived_Metrics[[#This Row],[Product Profit]]&lt;0),"high sales Low Profit","Normal")</f>
        <v>Normal</v>
      </c>
      <c r="N1039">
        <v>10.11</v>
      </c>
      <c r="O1039">
        <v>3</v>
      </c>
      <c r="P1039">
        <v>0</v>
      </c>
      <c r="Q1039">
        <v>3.2351999999999999</v>
      </c>
      <c r="R1039">
        <f>Derived_Metrics[[#This Row],[Selling Price]]*Derived_Metrics[[#This Row],[Quantity]]</f>
        <v>30.33</v>
      </c>
      <c r="S1039" s="2">
        <f>IF(Derived_Metrics[[#This Row],[Revenue]]=0,0,Derived_Metrics[[#This Row],[Profit]]/Derived_Metrics[[#This Row],[Revenue]])</f>
        <v>0.10666666666666667</v>
      </c>
      <c r="T1039" t="str">
        <f>IF(Derived_Metrics[[#This Row],[Profit]]&lt;0, "Loss","Profit")</f>
        <v>Profit</v>
      </c>
      <c r="U1039" s="5">
        <f>Derived_Metrics[[#This Row],[Selling Price]]*Derived_Metrics[[#This Row],[Quantity]]*Derived_Metrics[[#This Row],[Discount]]</f>
        <v>0</v>
      </c>
      <c r="V1039" t="str">
        <f>IF(Derived_Metrics[[#This Row],[Discount]]&gt;0,"Discount Applied","No Discount")</f>
        <v>No Discount</v>
      </c>
      <c r="W1039" t="str">
        <f>IF(Derived_Metrics[[#This Row],[Discount]]&gt;0.3,"High Discount","Low Discount")</f>
        <v>Low Discount</v>
      </c>
      <c r="X1039" s="13">
        <f>SUMIFS(Derived_Metrics[Customer_Revenue_Share],Derived_Metrics[Customee_ Revenue _Rank],"&lt;="&amp;Derived_Metrics[[#This Row],[Customee_ Revenue _Rank]])</f>
        <v>0.57799644178877574</v>
      </c>
      <c r="Y1039" t="str">
        <f>IF(Derived_Metrics[[#This Row],[Cumulative_Revenue_%]]&lt;=0.8,"Top 80% Revenue","Remaining 20% Revenue")</f>
        <v>Top 80% Revenue</v>
      </c>
    </row>
    <row r="1040" spans="1:25" x14ac:dyDescent="0.25">
      <c r="A1040" t="s">
        <v>3570</v>
      </c>
      <c r="B1040" s="1">
        <v>42722</v>
      </c>
      <c r="C1040" t="s">
        <v>598</v>
      </c>
      <c r="D1040" s="4">
        <f>SUMIFS(Derived_Metrics[Revenue],Derived_Metrics[Customer ID],Derived_Metrics[[#This Row],[Customer ID]])</f>
        <v>624.20000000000005</v>
      </c>
      <c r="E1040" s="4">
        <f>SUMIFS(Derived_Metrics[Profit],Derived_Metrics[Customer ID],Derived_Metrics[[#This Row],[Customer ID]])</f>
        <v>75.183199999999999</v>
      </c>
      <c r="F1040" s="5">
        <f>_xlfn.PERCENTRANK.INC(Derived_Metrics[Customer Revenue],Derived_Metrics[[#This Row],[Customer Revenue]])</f>
        <v>0.107</v>
      </c>
      <c r="G1040" s="5" t="str" cm="1">
        <f t="array" ref="G1040">_xlfn.IFS(Derived_Metrics[[#This Row],[Customer Revenue Percentile]]&gt;=0.8,"High Value",Derived_Metrics[[#This Row],[Customer Revenue Percentile]]&gt;=0.4,"Medium Value",TRUE,"Low Value")</f>
        <v>Low Value</v>
      </c>
      <c r="H1040" s="12">
        <f>_xlfn.RANK.EQ(Derived_Metrics[[#This Row],[Customer Revenue]],Derived_Metrics[Customer Revenue],0)</f>
        <v>1891</v>
      </c>
      <c r="I1040" s="15">
        <f>Derived_Metrics[[#This Row],[Customer Revenue]]/SUM(Derived_Metrics[Customer Revenue])</f>
        <v>4.0066198470472403E-5</v>
      </c>
      <c r="J1040" t="s">
        <v>3159</v>
      </c>
      <c r="K1040" s="5">
        <f>SUMIFS(Derived_Metrics[Revenue],Derived_Metrics[Product ID],Derived_Metrics[[#This Row],[Product ID]])</f>
        <v>528.94000000000005</v>
      </c>
      <c r="L1040" s="5">
        <f>SUMIFS(Derived_Metrics[Profit],Derived_Metrics[Product ID],Derived_Metrics[[#This Row],[Product ID]])</f>
        <v>41.915999999999997</v>
      </c>
      <c r="M1040" s="5" t="str">
        <f>IF(AND(Derived_Metrics[[#This Row],[Product Revenue]]&gt;AVERAGE(Derived_Metrics[Product Revenue]),Derived_Metrics[[#This Row],[Product Profit]]&lt;0),"high sales Low Profit","Normal")</f>
        <v>Normal</v>
      </c>
      <c r="N1040">
        <v>39.92</v>
      </c>
      <c r="O1040">
        <v>4</v>
      </c>
      <c r="P1040">
        <v>0</v>
      </c>
      <c r="Q1040">
        <v>11.1776</v>
      </c>
      <c r="R1040">
        <f>Derived_Metrics[[#This Row],[Selling Price]]*Derived_Metrics[[#This Row],[Quantity]]</f>
        <v>159.68</v>
      </c>
      <c r="S1040" s="2">
        <f>IF(Derived_Metrics[[#This Row],[Revenue]]=0,0,Derived_Metrics[[#This Row],[Profit]]/Derived_Metrics[[#This Row],[Revenue]])</f>
        <v>6.9999999999999993E-2</v>
      </c>
      <c r="T1040" t="str">
        <f>IF(Derived_Metrics[[#This Row],[Profit]]&lt;0, "Loss","Profit")</f>
        <v>Profit</v>
      </c>
      <c r="U1040" s="5">
        <f>Derived_Metrics[[#This Row],[Selling Price]]*Derived_Metrics[[#This Row],[Quantity]]*Derived_Metrics[[#This Row],[Discount]]</f>
        <v>0</v>
      </c>
      <c r="V1040" t="str">
        <f>IF(Derived_Metrics[[#This Row],[Discount]]&gt;0,"Discount Applied","No Discount")</f>
        <v>No Discount</v>
      </c>
      <c r="W1040" t="str">
        <f>IF(Derived_Metrics[[#This Row],[Discount]]&gt;0.3,"High Discount","Low Discount")</f>
        <v>Low Discount</v>
      </c>
      <c r="X1040" s="13">
        <f>SUMIFS(Derived_Metrics[Customer_Revenue_Share],Derived_Metrics[Customee_ Revenue _Rank],"&lt;="&amp;Derived_Metrics[[#This Row],[Customee_ Revenue _Rank]])</f>
        <v>0.995792138588526</v>
      </c>
      <c r="Y1040" t="str">
        <f>IF(Derived_Metrics[[#This Row],[Cumulative_Revenue_%]]&lt;=0.8,"Top 80% Revenue","Remaining 20% Revenue")</f>
        <v>Remaining 20% Revenue</v>
      </c>
    </row>
    <row r="1041" spans="1:25" x14ac:dyDescent="0.25">
      <c r="A1041" t="s">
        <v>3571</v>
      </c>
      <c r="B1041" s="1">
        <v>42945</v>
      </c>
      <c r="C1041" t="s">
        <v>882</v>
      </c>
      <c r="D1041" s="4">
        <f>SUMIFS(Derived_Metrics[Revenue],Derived_Metrics[Customer ID],Derived_Metrics[[#This Row],[Customer ID]])</f>
        <v>2643.15</v>
      </c>
      <c r="E1041" s="4">
        <f>SUMIFS(Derived_Metrics[Profit],Derived_Metrics[Customer ID],Derived_Metrics[[#This Row],[Customer ID]])</f>
        <v>129.4272</v>
      </c>
      <c r="F1041" s="5">
        <f>_xlfn.PERCENTRANK.INC(Derived_Metrics[Customer Revenue],Derived_Metrics[[#This Row],[Customer Revenue]])</f>
        <v>0.35899999999999999</v>
      </c>
      <c r="G1041" s="5" t="str" cm="1">
        <f t="array" ref="G1041">_xlfn.IFS(Derived_Metrics[[#This Row],[Customer Revenue Percentile]]&gt;=0.8,"High Value",Derived_Metrics[[#This Row],[Customer Revenue Percentile]]&gt;=0.4,"Medium Value",TRUE,"Low Value")</f>
        <v>Low Value</v>
      </c>
      <c r="H1041" s="12">
        <f>_xlfn.RANK.EQ(Derived_Metrics[[#This Row],[Customer Revenue]],Derived_Metrics[Customer Revenue],0)</f>
        <v>1357</v>
      </c>
      <c r="I1041" s="15">
        <f>Derived_Metrics[[#This Row],[Customer Revenue]]/SUM(Derived_Metrics[Customer Revenue])</f>
        <v>1.696587191400659E-4</v>
      </c>
      <c r="J1041" t="s">
        <v>3574</v>
      </c>
      <c r="K1041" s="5">
        <f>SUMIFS(Derived_Metrics[Revenue],Derived_Metrics[Product ID],Derived_Metrics[[#This Row],[Product ID]])</f>
        <v>7879.5090000000009</v>
      </c>
      <c r="L1041" s="5">
        <f>SUMIFS(Derived_Metrics[Profit],Derived_Metrics[Product ID],Derived_Metrics[[#This Row],[Product ID]])</f>
        <v>413.649</v>
      </c>
      <c r="M1041" s="5" t="str">
        <f>IF(AND(Derived_Metrics[[#This Row],[Product Revenue]]&gt;AVERAGE(Derived_Metrics[Product Revenue]),Derived_Metrics[[#This Row],[Product Profit]]&lt;0),"high sales Low Profit","Normal")</f>
        <v>Normal</v>
      </c>
      <c r="N1041">
        <v>302.67</v>
      </c>
      <c r="O1041">
        <v>3</v>
      </c>
      <c r="P1041">
        <v>0</v>
      </c>
      <c r="Q1041">
        <v>72.640799999999999</v>
      </c>
      <c r="R1041">
        <f>Derived_Metrics[[#This Row],[Selling Price]]*Derived_Metrics[[#This Row],[Quantity]]</f>
        <v>908.01</v>
      </c>
      <c r="S1041" s="2">
        <f>IF(Derived_Metrics[[#This Row],[Revenue]]=0,0,Derived_Metrics[[#This Row],[Profit]]/Derived_Metrics[[#This Row],[Revenue]])</f>
        <v>0.08</v>
      </c>
      <c r="T1041" t="str">
        <f>IF(Derived_Metrics[[#This Row],[Profit]]&lt;0, "Loss","Profit")</f>
        <v>Profit</v>
      </c>
      <c r="U1041" s="5">
        <f>Derived_Metrics[[#This Row],[Selling Price]]*Derived_Metrics[[#This Row],[Quantity]]*Derived_Metrics[[#This Row],[Discount]]</f>
        <v>0</v>
      </c>
      <c r="V1041" t="str">
        <f>IF(Derived_Metrics[[#This Row],[Discount]]&gt;0,"Discount Applied","No Discount")</f>
        <v>No Discount</v>
      </c>
      <c r="W1041" t="str">
        <f>IF(Derived_Metrics[[#This Row],[Discount]]&gt;0.3,"High Discount","Low Discount")</f>
        <v>Low Discount</v>
      </c>
      <c r="X1041" s="13">
        <f>SUMIFS(Derived_Metrics[Customer_Revenue_Share],Derived_Metrics[Customee_ Revenue _Rank],"&lt;="&amp;Derived_Metrics[[#This Row],[Customee_ Revenue _Rank]])</f>
        <v>0.94126267649437401</v>
      </c>
      <c r="Y1041" t="str">
        <f>IF(Derived_Metrics[[#This Row],[Cumulative_Revenue_%]]&lt;=0.8,"Top 80% Revenue","Remaining 20% Revenue")</f>
        <v>Remaining 20% Revenue</v>
      </c>
    </row>
    <row r="1042" spans="1:25" x14ac:dyDescent="0.25">
      <c r="A1042" t="s">
        <v>3576</v>
      </c>
      <c r="B1042" s="1">
        <v>42730</v>
      </c>
      <c r="C1042" t="s">
        <v>2292</v>
      </c>
      <c r="D1042" s="4">
        <f>SUMIFS(Derived_Metrics[Revenue],Derived_Metrics[Customer ID],Derived_Metrics[[#This Row],[Customer ID]])</f>
        <v>34183.298000000003</v>
      </c>
      <c r="E1042" s="4">
        <f>SUMIFS(Derived_Metrics[Profit],Derived_Metrics[Customer ID],Derived_Metrics[[#This Row],[Customer ID]])</f>
        <v>770.14769999999999</v>
      </c>
      <c r="F1042" s="5">
        <f>_xlfn.PERCENTRANK.INC(Derived_Metrics[Customer Revenue],Derived_Metrics[[#This Row],[Customer Revenue]])</f>
        <v>0.97699999999999998</v>
      </c>
      <c r="G1042" s="5" t="str" cm="1">
        <f t="array" ref="G1042">_xlfn.IFS(Derived_Metrics[[#This Row],[Customer Revenue Percentile]]&gt;=0.8,"High Value",Derived_Metrics[[#This Row],[Customer Revenue Percentile]]&gt;=0.4,"Medium Value",TRUE,"Low Value")</f>
        <v>High Value</v>
      </c>
      <c r="H1042" s="12">
        <f>_xlfn.RANK.EQ(Derived_Metrics[[#This Row],[Customer Revenue]],Derived_Metrics[Customer Revenue],0)</f>
        <v>44</v>
      </c>
      <c r="I1042" s="15">
        <f>Derived_Metrics[[#This Row],[Customer Revenue]]/SUM(Derived_Metrics[Customer Revenue])</f>
        <v>2.1941602083359541E-3</v>
      </c>
      <c r="J1042" t="s">
        <v>124</v>
      </c>
      <c r="K1042" s="5">
        <f>SUMIFS(Derived_Metrics[Revenue],Derived_Metrics[Product ID],Derived_Metrics[[#This Row],[Product ID]])</f>
        <v>5557.7340000000004</v>
      </c>
      <c r="L1042" s="5">
        <f>SUMIFS(Derived_Metrics[Profit],Derived_Metrics[Product ID],Derived_Metrics[[#This Row],[Product ID]])</f>
        <v>-32.650799999999997</v>
      </c>
      <c r="M1042" s="5" t="str">
        <f>IF(AND(Derived_Metrics[[#This Row],[Product Revenue]]&gt;AVERAGE(Derived_Metrics[Product Revenue]),Derived_Metrics[[#This Row],[Product Profit]]&lt;0),"high sales Low Profit","Normal")</f>
        <v>Normal</v>
      </c>
      <c r="N1042">
        <v>212.94</v>
      </c>
      <c r="O1042">
        <v>3</v>
      </c>
      <c r="P1042">
        <v>0</v>
      </c>
      <c r="Q1042">
        <v>25.552800000000001</v>
      </c>
      <c r="R1042">
        <f>Derived_Metrics[[#This Row],[Selling Price]]*Derived_Metrics[[#This Row],[Quantity]]</f>
        <v>638.81999999999994</v>
      </c>
      <c r="S1042" s="2">
        <f>IF(Derived_Metrics[[#This Row],[Revenue]]=0,0,Derived_Metrics[[#This Row],[Profit]]/Derived_Metrics[[#This Row],[Revenue]])</f>
        <v>4.0000000000000008E-2</v>
      </c>
      <c r="T1042" t="str">
        <f>IF(Derived_Metrics[[#This Row],[Profit]]&lt;0, "Loss","Profit")</f>
        <v>Profit</v>
      </c>
      <c r="U1042" s="5">
        <f>Derived_Metrics[[#This Row],[Selling Price]]*Derived_Metrics[[#This Row],[Quantity]]*Derived_Metrics[[#This Row],[Discount]]</f>
        <v>0</v>
      </c>
      <c r="V1042" t="str">
        <f>IF(Derived_Metrics[[#This Row],[Discount]]&gt;0,"Discount Applied","No Discount")</f>
        <v>No Discount</v>
      </c>
      <c r="W1042" t="str">
        <f>IF(Derived_Metrics[[#This Row],[Discount]]&gt;0.3,"High Discount","Low Discount")</f>
        <v>Low Discount</v>
      </c>
      <c r="X1042" s="13">
        <f>SUMIFS(Derived_Metrics[Customer_Revenue_Share],Derived_Metrics[Customee_ Revenue _Rank],"&lt;="&amp;Derived_Metrics[[#This Row],[Customee_ Revenue _Rank]])</f>
        <v>0.13699690809562376</v>
      </c>
      <c r="Y1042" t="str">
        <f>IF(Derived_Metrics[[#This Row],[Cumulative_Revenue_%]]&lt;=0.8,"Top 80% Revenue","Remaining 20% Revenue")</f>
        <v>Top 80% Revenue</v>
      </c>
    </row>
    <row r="1043" spans="1:25" x14ac:dyDescent="0.25">
      <c r="A1043" t="s">
        <v>3577</v>
      </c>
      <c r="B1043" s="1">
        <v>42255</v>
      </c>
      <c r="C1043" t="s">
        <v>3579</v>
      </c>
      <c r="D1043" s="4">
        <f>SUMIFS(Derived_Metrics[Revenue],Derived_Metrics[Customer ID],Derived_Metrics[[#This Row],[Customer ID]])</f>
        <v>3474.92</v>
      </c>
      <c r="E1043" s="4">
        <f>SUMIFS(Derived_Metrics[Profit],Derived_Metrics[Customer ID],Derived_Metrics[[#This Row],[Customer ID]])</f>
        <v>56.650000000000006</v>
      </c>
      <c r="F1043" s="5">
        <f>_xlfn.PERCENTRANK.INC(Derived_Metrics[Customer Revenue],Derived_Metrics[[#This Row],[Customer Revenue]])</f>
        <v>0.438</v>
      </c>
      <c r="G1043" s="5" t="str" cm="1">
        <f t="array" ref="G1043">_xlfn.IFS(Derived_Metrics[[#This Row],[Customer Revenue Percentile]]&gt;=0.8,"High Value",Derived_Metrics[[#This Row],[Customer Revenue Percentile]]&gt;=0.4,"Medium Value",TRUE,"Low Value")</f>
        <v>Medium Value</v>
      </c>
      <c r="H1043" s="12">
        <f>_xlfn.RANK.EQ(Derived_Metrics[[#This Row],[Customer Revenue]],Derived_Metrics[Customer Revenue],0)</f>
        <v>1191</v>
      </c>
      <c r="I1043" s="15">
        <f>Derived_Metrics[[#This Row],[Customer Revenue]]/SUM(Derived_Metrics[Customer Revenue])</f>
        <v>2.2304843702181026E-4</v>
      </c>
      <c r="J1043" t="s">
        <v>3325</v>
      </c>
      <c r="K1043" s="5">
        <f>SUMIFS(Derived_Metrics[Revenue],Derived_Metrics[Product ID],Derived_Metrics[[#This Row],[Product ID]])</f>
        <v>4976.7759999999998</v>
      </c>
      <c r="L1043" s="5">
        <f>SUMIFS(Derived_Metrics[Profit],Derived_Metrics[Product ID],Derived_Metrics[[#This Row],[Product ID]])</f>
        <v>-78.363599999999991</v>
      </c>
      <c r="M1043" s="5" t="str">
        <f>IF(AND(Derived_Metrics[[#This Row],[Product Revenue]]&gt;AVERAGE(Derived_Metrics[Product Revenue]),Derived_Metrics[[#This Row],[Product Profit]]&lt;0),"high sales Low Profit","Normal")</f>
        <v>Normal</v>
      </c>
      <c r="N1043">
        <v>687.4</v>
      </c>
      <c r="O1043">
        <v>5</v>
      </c>
      <c r="P1043">
        <v>0</v>
      </c>
      <c r="Q1043">
        <v>48.118000000000002</v>
      </c>
      <c r="R1043">
        <f>Derived_Metrics[[#This Row],[Selling Price]]*Derived_Metrics[[#This Row],[Quantity]]</f>
        <v>3437</v>
      </c>
      <c r="S1043" s="2">
        <f>IF(Derived_Metrics[[#This Row],[Revenue]]=0,0,Derived_Metrics[[#This Row],[Profit]]/Derived_Metrics[[#This Row],[Revenue]])</f>
        <v>1.4E-2</v>
      </c>
      <c r="T1043" t="str">
        <f>IF(Derived_Metrics[[#This Row],[Profit]]&lt;0, "Loss","Profit")</f>
        <v>Profit</v>
      </c>
      <c r="U1043" s="5">
        <f>Derived_Metrics[[#This Row],[Selling Price]]*Derived_Metrics[[#This Row],[Quantity]]*Derived_Metrics[[#This Row],[Discount]]</f>
        <v>0</v>
      </c>
      <c r="V1043" t="str">
        <f>IF(Derived_Metrics[[#This Row],[Discount]]&gt;0,"Discount Applied","No Discount")</f>
        <v>No Discount</v>
      </c>
      <c r="W1043" t="str">
        <f>IF(Derived_Metrics[[#This Row],[Discount]]&gt;0.3,"High Discount","Low Discount")</f>
        <v>Low Discount</v>
      </c>
      <c r="X1043" s="13">
        <f>SUMIFS(Derived_Metrics[Customer_Revenue_Share],Derived_Metrics[Customee_ Revenue _Rank],"&lt;="&amp;Derived_Metrics[[#This Row],[Customee_ Revenue _Rank]])</f>
        <v>0.90853379567353876</v>
      </c>
      <c r="Y1043" t="str">
        <f>IF(Derived_Metrics[[#This Row],[Cumulative_Revenue_%]]&lt;=0.8,"Top 80% Revenue","Remaining 20% Revenue")</f>
        <v>Remaining 20% Revenue</v>
      </c>
    </row>
    <row r="1044" spans="1:25" x14ac:dyDescent="0.25">
      <c r="A1044" t="s">
        <v>3581</v>
      </c>
      <c r="B1044" s="1">
        <v>41794</v>
      </c>
      <c r="C1044" t="s">
        <v>2176</v>
      </c>
      <c r="D1044" s="4">
        <f>SUMIFS(Derived_Metrics[Revenue],Derived_Metrics[Customer ID],Derived_Metrics[[#This Row],[Customer ID]])</f>
        <v>12880.266999999998</v>
      </c>
      <c r="E1044" s="4">
        <f>SUMIFS(Derived_Metrics[Profit],Derived_Metrics[Customer ID],Derived_Metrics[[#This Row],[Customer ID]])</f>
        <v>305.33509999999995</v>
      </c>
      <c r="F1044" s="5">
        <f>_xlfn.PERCENTRANK.INC(Derived_Metrics[Customer Revenue],Derived_Metrics[[#This Row],[Customer Revenue]])</f>
        <v>0.84399999999999997</v>
      </c>
      <c r="G1044" s="5" t="str" cm="1">
        <f t="array" ref="G1044">_xlfn.IFS(Derived_Metrics[[#This Row],[Customer Revenue Percentile]]&gt;=0.8,"High Value",Derived_Metrics[[#This Row],[Customer Revenue Percentile]]&gt;=0.4,"Medium Value",TRUE,"Low Value")</f>
        <v>High Value</v>
      </c>
      <c r="H1044" s="12">
        <f>_xlfn.RANK.EQ(Derived_Metrics[[#This Row],[Customer Revenue]],Derived_Metrics[Customer Revenue],0)</f>
        <v>328</v>
      </c>
      <c r="I1044" s="15">
        <f>Derived_Metrics[[#This Row],[Customer Revenue]]/SUM(Derived_Metrics[Customer Revenue])</f>
        <v>8.2675958663036857E-4</v>
      </c>
      <c r="J1044" t="s">
        <v>795</v>
      </c>
      <c r="K1044" s="5">
        <f>SUMIFS(Derived_Metrics[Revenue],Derived_Metrics[Product ID],Derived_Metrics[[#This Row],[Product ID]])</f>
        <v>11328.199999999999</v>
      </c>
      <c r="L1044" s="5">
        <f>SUMIFS(Derived_Metrics[Profit],Derived_Metrics[Product ID],Derived_Metrics[[#This Row],[Product ID]])</f>
        <v>100.21100000000001</v>
      </c>
      <c r="M1044" s="5" t="str">
        <f>IF(AND(Derived_Metrics[[#This Row],[Product Revenue]]&gt;AVERAGE(Derived_Metrics[Product Revenue]),Derived_Metrics[[#This Row],[Product Profit]]&lt;0),"high sales Low Profit","Normal")</f>
        <v>Normal</v>
      </c>
      <c r="N1044">
        <v>653.54999999999995</v>
      </c>
      <c r="O1044">
        <v>3</v>
      </c>
      <c r="P1044">
        <v>0</v>
      </c>
      <c r="Q1044">
        <v>111.1035</v>
      </c>
      <c r="R1044">
        <f>Derived_Metrics[[#This Row],[Selling Price]]*Derived_Metrics[[#This Row],[Quantity]]</f>
        <v>1960.6499999999999</v>
      </c>
      <c r="S1044" s="2">
        <f>IF(Derived_Metrics[[#This Row],[Revenue]]=0,0,Derived_Metrics[[#This Row],[Profit]]/Derived_Metrics[[#This Row],[Revenue]])</f>
        <v>5.6666666666666671E-2</v>
      </c>
      <c r="T1044" t="str">
        <f>IF(Derived_Metrics[[#This Row],[Profit]]&lt;0, "Loss","Profit")</f>
        <v>Profit</v>
      </c>
      <c r="U1044" s="5">
        <f>Derived_Metrics[[#This Row],[Selling Price]]*Derived_Metrics[[#This Row],[Quantity]]*Derived_Metrics[[#This Row],[Discount]]</f>
        <v>0</v>
      </c>
      <c r="V1044" t="str">
        <f>IF(Derived_Metrics[[#This Row],[Discount]]&gt;0,"Discount Applied","No Discount")</f>
        <v>No Discount</v>
      </c>
      <c r="W1044" t="str">
        <f>IF(Derived_Metrics[[#This Row],[Discount]]&gt;0.3,"High Discount","Low Discount")</f>
        <v>Low Discount</v>
      </c>
      <c r="X1044" s="13">
        <f>SUMIFS(Derived_Metrics[Customer_Revenue_Share],Derived_Metrics[Customee_ Revenue _Rank],"&lt;="&amp;Derived_Metrics[[#This Row],[Customee_ Revenue _Rank]])</f>
        <v>0.50275797912200582</v>
      </c>
      <c r="Y1044" t="str">
        <f>IF(Derived_Metrics[[#This Row],[Cumulative_Revenue_%]]&lt;=0.8,"Top 80% Revenue","Remaining 20% Revenue")</f>
        <v>Top 80% Revenue</v>
      </c>
    </row>
    <row r="1045" spans="1:25" x14ac:dyDescent="0.25">
      <c r="A1045" t="s">
        <v>3582</v>
      </c>
      <c r="B1045" s="1">
        <v>42315</v>
      </c>
      <c r="C1045" t="s">
        <v>1551</v>
      </c>
      <c r="D1045" s="4">
        <f>SUMIFS(Derived_Metrics[Revenue],Derived_Metrics[Customer ID],Derived_Metrics[[#This Row],[Customer ID]])</f>
        <v>12277.701000000001</v>
      </c>
      <c r="E1045" s="4">
        <f>SUMIFS(Derived_Metrics[Profit],Derived_Metrics[Customer ID],Derived_Metrics[[#This Row],[Customer ID]])</f>
        <v>-254.17009999999996</v>
      </c>
      <c r="F1045" s="5">
        <f>_xlfn.PERCENTRANK.INC(Derived_Metrics[Customer Revenue],Derived_Metrics[[#This Row],[Customer Revenue]])</f>
        <v>0.83</v>
      </c>
      <c r="G1045" s="5" t="str" cm="1">
        <f t="array" ref="G1045">_xlfn.IFS(Derived_Metrics[[#This Row],[Customer Revenue Percentile]]&gt;=0.8,"High Value",Derived_Metrics[[#This Row],[Customer Revenue Percentile]]&gt;=0.4,"Medium Value",TRUE,"Low Value")</f>
        <v>High Value</v>
      </c>
      <c r="H1045" s="12">
        <f>_xlfn.RANK.EQ(Derived_Metrics[[#This Row],[Customer Revenue]],Derived_Metrics[Customer Revenue],0)</f>
        <v>357</v>
      </c>
      <c r="I1045" s="15">
        <f>Derived_Metrics[[#This Row],[Customer Revenue]]/SUM(Derived_Metrics[Customer Revenue])</f>
        <v>7.8808203304568647E-4</v>
      </c>
      <c r="J1045" t="s">
        <v>1053</v>
      </c>
      <c r="K1045" s="5">
        <f>SUMIFS(Derived_Metrics[Revenue],Derived_Metrics[Product ID],Derived_Metrics[[#This Row],[Product ID]])</f>
        <v>11476.296</v>
      </c>
      <c r="L1045" s="5">
        <f>SUMIFS(Derived_Metrics[Profit],Derived_Metrics[Product ID],Derived_Metrics[[#This Row],[Product ID]])</f>
        <v>-12.13290000000001</v>
      </c>
      <c r="M1045" s="5" t="str">
        <f>IF(AND(Derived_Metrics[[#This Row],[Product Revenue]]&gt;AVERAGE(Derived_Metrics[Product Revenue]),Derived_Metrics[[#This Row],[Product Profit]]&lt;0),"high sales Low Profit","Normal")</f>
        <v>Normal</v>
      </c>
      <c r="N1045">
        <v>199.83600000000001</v>
      </c>
      <c r="O1045">
        <v>4</v>
      </c>
      <c r="P1045">
        <v>0.3</v>
      </c>
      <c r="Q1045">
        <v>-37.112400000000001</v>
      </c>
      <c r="R1045">
        <f>Derived_Metrics[[#This Row],[Selling Price]]*Derived_Metrics[[#This Row],[Quantity]]</f>
        <v>799.34400000000005</v>
      </c>
      <c r="S1045" s="2">
        <f>IF(Derived_Metrics[[#This Row],[Revenue]]=0,0,Derived_Metrics[[#This Row],[Profit]]/Derived_Metrics[[#This Row],[Revenue]])</f>
        <v>-4.642857142857143E-2</v>
      </c>
      <c r="T1045" t="str">
        <f>IF(Derived_Metrics[[#This Row],[Profit]]&lt;0, "Loss","Profit")</f>
        <v>Loss</v>
      </c>
      <c r="U1045" s="5">
        <f>Derived_Metrics[[#This Row],[Selling Price]]*Derived_Metrics[[#This Row],[Quantity]]*Derived_Metrics[[#This Row],[Discount]]</f>
        <v>239.8032</v>
      </c>
      <c r="V1045" t="str">
        <f>IF(Derived_Metrics[[#This Row],[Discount]]&gt;0,"Discount Applied","No Discount")</f>
        <v>Discount Applied</v>
      </c>
      <c r="W1045" t="str">
        <f>IF(Derived_Metrics[[#This Row],[Discount]]&gt;0.3,"High Discount","Low Discount")</f>
        <v>Low Discount</v>
      </c>
      <c r="X1045" s="13">
        <f>SUMIFS(Derived_Metrics[Customer_Revenue_Share],Derived_Metrics[Customee_ Revenue _Rank],"&lt;="&amp;Derived_Metrics[[#This Row],[Customee_ Revenue _Rank]])</f>
        <v>0.5276073062228952</v>
      </c>
      <c r="Y1045" t="str">
        <f>IF(Derived_Metrics[[#This Row],[Cumulative_Revenue_%]]&lt;=0.8,"Top 80% Revenue","Remaining 20% Revenue")</f>
        <v>Top 80% Revenue</v>
      </c>
    </row>
    <row r="1046" spans="1:25" x14ac:dyDescent="0.25">
      <c r="A1046" t="s">
        <v>3583</v>
      </c>
      <c r="B1046" s="1">
        <v>42654</v>
      </c>
      <c r="C1046" t="s">
        <v>1570</v>
      </c>
      <c r="D1046" s="4">
        <f>SUMIFS(Derived_Metrics[Revenue],Derived_Metrics[Customer ID],Derived_Metrics[[#This Row],[Customer ID]])</f>
        <v>6795.3259999999991</v>
      </c>
      <c r="E1046" s="4">
        <f>SUMIFS(Derived_Metrics[Profit],Derived_Metrics[Customer ID],Derived_Metrics[[#This Row],[Customer ID]])</f>
        <v>263.34460000000001</v>
      </c>
      <c r="F1046" s="5">
        <f>_xlfn.PERCENTRANK.INC(Derived_Metrics[Customer Revenue],Derived_Metrics[[#This Row],[Customer Revenue]])</f>
        <v>0.63600000000000001</v>
      </c>
      <c r="G1046" s="5" t="str" cm="1">
        <f t="array" ref="G1046">_xlfn.IFS(Derived_Metrics[[#This Row],[Customer Revenue Percentile]]&gt;=0.8,"High Value",Derived_Metrics[[#This Row],[Customer Revenue Percentile]]&gt;=0.4,"Medium Value",TRUE,"Low Value")</f>
        <v>Medium Value</v>
      </c>
      <c r="H1046" s="12">
        <f>_xlfn.RANK.EQ(Derived_Metrics[[#This Row],[Customer Revenue]],Derived_Metrics[Customer Revenue],0)</f>
        <v>769</v>
      </c>
      <c r="I1046" s="15">
        <f>Derived_Metrics[[#This Row],[Customer Revenue]]/SUM(Derived_Metrics[Customer Revenue])</f>
        <v>4.3617891731426037E-4</v>
      </c>
      <c r="J1046" t="s">
        <v>1016</v>
      </c>
      <c r="K1046" s="5">
        <f>SUMIFS(Derived_Metrics[Revenue],Derived_Metrics[Product ID],Derived_Metrics[[#This Row],[Product ID]])</f>
        <v>6939.1840000000002</v>
      </c>
      <c r="L1046" s="5">
        <f>SUMIFS(Derived_Metrics[Profit],Derived_Metrics[Product ID],Derived_Metrics[[#This Row],[Product ID]])</f>
        <v>448.76159999999993</v>
      </c>
      <c r="M1046" s="5" t="str">
        <f>IF(AND(Derived_Metrics[[#This Row],[Product Revenue]]&gt;AVERAGE(Derived_Metrics[Product Revenue]),Derived_Metrics[[#This Row],[Product Profit]]&lt;0),"high sales Low Profit","Normal")</f>
        <v>Normal</v>
      </c>
      <c r="N1046">
        <v>467.46</v>
      </c>
      <c r="O1046">
        <v>9</v>
      </c>
      <c r="P1046">
        <v>0</v>
      </c>
      <c r="Q1046">
        <v>191.65860000000001</v>
      </c>
      <c r="R1046">
        <f>Derived_Metrics[[#This Row],[Selling Price]]*Derived_Metrics[[#This Row],[Quantity]]</f>
        <v>4207.1399999999994</v>
      </c>
      <c r="S1046" s="2">
        <f>IF(Derived_Metrics[[#This Row],[Revenue]]=0,0,Derived_Metrics[[#This Row],[Profit]]/Derived_Metrics[[#This Row],[Revenue]])</f>
        <v>4.5555555555555564E-2</v>
      </c>
      <c r="T1046" t="str">
        <f>IF(Derived_Metrics[[#This Row],[Profit]]&lt;0, "Loss","Profit")</f>
        <v>Profit</v>
      </c>
      <c r="U1046" s="5">
        <f>Derived_Metrics[[#This Row],[Selling Price]]*Derived_Metrics[[#This Row],[Quantity]]*Derived_Metrics[[#This Row],[Discount]]</f>
        <v>0</v>
      </c>
      <c r="V1046" t="str">
        <f>IF(Derived_Metrics[[#This Row],[Discount]]&gt;0,"Discount Applied","No Discount")</f>
        <v>No Discount</v>
      </c>
      <c r="W1046" t="str">
        <f>IF(Derived_Metrics[[#This Row],[Discount]]&gt;0.3,"High Discount","Low Discount")</f>
        <v>Low Discount</v>
      </c>
      <c r="X1046" s="13">
        <f>SUMIFS(Derived_Metrics[Customer_Revenue_Share],Derived_Metrics[Customee_ Revenue _Rank],"&lt;="&amp;Derived_Metrics[[#This Row],[Customee_ Revenue _Rank]])</f>
        <v>0.7754862517939195</v>
      </c>
      <c r="Y1046" t="str">
        <f>IF(Derived_Metrics[[#This Row],[Cumulative_Revenue_%]]&lt;=0.8,"Top 80% Revenue","Remaining 20% Revenue")</f>
        <v>Top 80% Revenue</v>
      </c>
    </row>
    <row r="1047" spans="1:25" x14ac:dyDescent="0.25">
      <c r="A1047" t="s">
        <v>3584</v>
      </c>
      <c r="B1047" s="1">
        <v>42064</v>
      </c>
      <c r="C1047" t="s">
        <v>3585</v>
      </c>
      <c r="D1047" s="4">
        <f>SUMIFS(Derived_Metrics[Revenue],Derived_Metrics[Customer ID],Derived_Metrics[[#This Row],[Customer ID]])</f>
        <v>12313.7544</v>
      </c>
      <c r="E1047" s="4">
        <f>SUMIFS(Derived_Metrics[Profit],Derived_Metrics[Customer ID],Derived_Metrics[[#This Row],[Customer ID]])</f>
        <v>-439.31759999999997</v>
      </c>
      <c r="F1047" s="5">
        <f>_xlfn.PERCENTRANK.INC(Derived_Metrics[Customer Revenue],Derived_Metrics[[#This Row],[Customer Revenue]])</f>
        <v>0.83199999999999996</v>
      </c>
      <c r="G1047" s="5" t="str" cm="1">
        <f t="array" ref="G1047">_xlfn.IFS(Derived_Metrics[[#This Row],[Customer Revenue Percentile]]&gt;=0.8,"High Value",Derived_Metrics[[#This Row],[Customer Revenue Percentile]]&gt;=0.4,"Medium Value",TRUE,"Low Value")</f>
        <v>High Value</v>
      </c>
      <c r="H1047" s="12">
        <f>_xlfn.RANK.EQ(Derived_Metrics[[#This Row],[Customer Revenue]],Derived_Metrics[Customer Revenue],0)</f>
        <v>355</v>
      </c>
      <c r="I1047" s="15">
        <f>Derived_Metrics[[#This Row],[Customer Revenue]]/SUM(Derived_Metrics[Customer Revenue])</f>
        <v>7.9039623150761425E-4</v>
      </c>
      <c r="J1047" t="s">
        <v>838</v>
      </c>
      <c r="K1047" s="5">
        <f>SUMIFS(Derived_Metrics[Revenue],Derived_Metrics[Product ID],Derived_Metrics[[#This Row],[Product ID]])</f>
        <v>18783.299999999996</v>
      </c>
      <c r="L1047" s="5">
        <f>SUMIFS(Derived_Metrics[Profit],Derived_Metrics[Product ID],Derived_Metrics[[#This Row],[Product ID]])</f>
        <v>-755.75160000000005</v>
      </c>
      <c r="M1047" s="5" t="str">
        <f>IF(AND(Derived_Metrics[[#This Row],[Product Revenue]]&gt;AVERAGE(Derived_Metrics[Product Revenue]),Derived_Metrics[[#This Row],[Product Profit]]&lt;0),"high sales Low Profit","Normal")</f>
        <v>high sales Low Profit</v>
      </c>
      <c r="N1047">
        <v>1352.3976</v>
      </c>
      <c r="O1047">
        <v>9</v>
      </c>
      <c r="P1047">
        <v>0.32</v>
      </c>
      <c r="Q1047">
        <v>-437.54039999999998</v>
      </c>
      <c r="R1047">
        <f>Derived_Metrics[[#This Row],[Selling Price]]*Derived_Metrics[[#This Row],[Quantity]]</f>
        <v>12171.5784</v>
      </c>
      <c r="S1047" s="2">
        <f>IF(Derived_Metrics[[#This Row],[Revenue]]=0,0,Derived_Metrics[[#This Row],[Profit]]/Derived_Metrics[[#This Row],[Revenue]])</f>
        <v>-3.5947712418300651E-2</v>
      </c>
      <c r="T1047" t="str">
        <f>IF(Derived_Metrics[[#This Row],[Profit]]&lt;0, "Loss","Profit")</f>
        <v>Loss</v>
      </c>
      <c r="U1047" s="5">
        <f>Derived_Metrics[[#This Row],[Selling Price]]*Derived_Metrics[[#This Row],[Quantity]]*Derived_Metrics[[#This Row],[Discount]]</f>
        <v>3894.905088</v>
      </c>
      <c r="V1047" t="str">
        <f>IF(Derived_Metrics[[#This Row],[Discount]]&gt;0,"Discount Applied","No Discount")</f>
        <v>Discount Applied</v>
      </c>
      <c r="W1047" t="str">
        <f>IF(Derived_Metrics[[#This Row],[Discount]]&gt;0.3,"High Discount","Low Discount")</f>
        <v>High Discount</v>
      </c>
      <c r="X1047" s="13">
        <f>SUMIFS(Derived_Metrics[Customer_Revenue_Share],Derived_Metrics[Customee_ Revenue _Rank],"&lt;="&amp;Derived_Metrics[[#This Row],[Customee_ Revenue _Rank]])</f>
        <v>0.52366689605766681</v>
      </c>
      <c r="Y1047" t="str">
        <f>IF(Derived_Metrics[[#This Row],[Cumulative_Revenue_%]]&lt;=0.8,"Top 80% Revenue","Remaining 20% Revenue")</f>
        <v>Top 80% Revenue</v>
      </c>
    </row>
    <row r="1048" spans="1:25" x14ac:dyDescent="0.25">
      <c r="A1048" t="s">
        <v>3587</v>
      </c>
      <c r="B1048" s="1">
        <v>42221</v>
      </c>
      <c r="C1048" t="s">
        <v>1086</v>
      </c>
      <c r="D1048" s="4">
        <f>SUMIFS(Derived_Metrics[Revenue],Derived_Metrics[Customer ID],Derived_Metrics[[#This Row],[Customer ID]])</f>
        <v>971.15999999999985</v>
      </c>
      <c r="E1048" s="4">
        <f>SUMIFS(Derived_Metrics[Profit],Derived_Metrics[Customer ID],Derived_Metrics[[#This Row],[Customer ID]])</f>
        <v>74.173200000000008</v>
      </c>
      <c r="F1048" s="5">
        <f>_xlfn.PERCENTRANK.INC(Derived_Metrics[Customer Revenue],Derived_Metrics[[#This Row],[Customer Revenue]])</f>
        <v>0.157</v>
      </c>
      <c r="G1048" s="5" t="str" cm="1">
        <f t="array" ref="G1048">_xlfn.IFS(Derived_Metrics[[#This Row],[Customer Revenue Percentile]]&gt;=0.8,"High Value",Derived_Metrics[[#This Row],[Customer Revenue Percentile]]&gt;=0.4,"Medium Value",TRUE,"Low Value")</f>
        <v>Low Value</v>
      </c>
      <c r="H1048" s="12">
        <f>_xlfn.RANK.EQ(Derived_Metrics[[#This Row],[Customer Revenue]],Derived_Metrics[Customer Revenue],0)</f>
        <v>1785</v>
      </c>
      <c r="I1048" s="15">
        <f>Derived_Metrics[[#This Row],[Customer Revenue]]/SUM(Derived_Metrics[Customer Revenue])</f>
        <v>6.2336894115001555E-5</v>
      </c>
      <c r="J1048" t="s">
        <v>668</v>
      </c>
      <c r="K1048" s="5">
        <f>SUMIFS(Derived_Metrics[Revenue],Derived_Metrics[Product ID],Derived_Metrics[[#This Row],[Product ID]])</f>
        <v>4784.8560000000007</v>
      </c>
      <c r="L1048" s="5">
        <f>SUMIFS(Derived_Metrics[Profit],Derived_Metrics[Product ID],Derived_Metrics[[#This Row],[Product ID]])</f>
        <v>-125.1996</v>
      </c>
      <c r="M1048" s="5" t="str">
        <f>IF(AND(Derived_Metrics[[#This Row],[Product Revenue]]&gt;AVERAGE(Derived_Metrics[Product Revenue]),Derived_Metrics[[#This Row],[Product Profit]]&lt;0),"high sales Low Profit","Normal")</f>
        <v>Normal</v>
      </c>
      <c r="N1048">
        <v>123.96</v>
      </c>
      <c r="O1048">
        <v>3</v>
      </c>
      <c r="P1048">
        <v>0</v>
      </c>
      <c r="Q1048">
        <v>11.1564</v>
      </c>
      <c r="R1048">
        <f>Derived_Metrics[[#This Row],[Selling Price]]*Derived_Metrics[[#This Row],[Quantity]]</f>
        <v>371.88</v>
      </c>
      <c r="S1048" s="2">
        <f>IF(Derived_Metrics[[#This Row],[Revenue]]=0,0,Derived_Metrics[[#This Row],[Profit]]/Derived_Metrics[[#This Row],[Revenue]])</f>
        <v>0.03</v>
      </c>
      <c r="T1048" t="str">
        <f>IF(Derived_Metrics[[#This Row],[Profit]]&lt;0, "Loss","Profit")</f>
        <v>Profit</v>
      </c>
      <c r="U1048" s="5">
        <f>Derived_Metrics[[#This Row],[Selling Price]]*Derived_Metrics[[#This Row],[Quantity]]*Derived_Metrics[[#This Row],[Discount]]</f>
        <v>0</v>
      </c>
      <c r="V1048" t="str">
        <f>IF(Derived_Metrics[[#This Row],[Discount]]&gt;0,"Discount Applied","No Discount")</f>
        <v>No Discount</v>
      </c>
      <c r="W1048" t="str">
        <f>IF(Derived_Metrics[[#This Row],[Discount]]&gt;0.3,"High Discount","Low Discount")</f>
        <v>Low Discount</v>
      </c>
      <c r="X1048" s="13">
        <f>SUMIFS(Derived_Metrics[Customer_Revenue_Share],Derived_Metrics[Customee_ Revenue _Rank],"&lt;="&amp;Derived_Metrics[[#This Row],[Customee_ Revenue _Rank]])</f>
        <v>0.9904115693824358</v>
      </c>
      <c r="Y1048" t="str">
        <f>IF(Derived_Metrics[[#This Row],[Cumulative_Revenue_%]]&lt;=0.8,"Top 80% Revenue","Remaining 20% Revenue")</f>
        <v>Remaining 20% Revenue</v>
      </c>
    </row>
    <row r="1049" spans="1:25" x14ac:dyDescent="0.25">
      <c r="A1049" t="s">
        <v>3588</v>
      </c>
      <c r="B1049" s="1">
        <v>43069</v>
      </c>
      <c r="C1049" t="s">
        <v>2538</v>
      </c>
      <c r="D1049" s="4">
        <f>SUMIFS(Derived_Metrics[Revenue],Derived_Metrics[Customer ID],Derived_Metrics[[#This Row],[Customer ID]])</f>
        <v>29730.696</v>
      </c>
      <c r="E1049" s="4">
        <f>SUMIFS(Derived_Metrics[Profit],Derived_Metrics[Customer ID],Derived_Metrics[[#This Row],[Customer ID]])</f>
        <v>-308.98630000000003</v>
      </c>
      <c r="F1049" s="5">
        <f>_xlfn.PERCENTRANK.INC(Derived_Metrics[Customer Revenue],Derived_Metrics[[#This Row],[Customer Revenue]])</f>
        <v>0.96699999999999997</v>
      </c>
      <c r="G1049" s="5" t="str" cm="1">
        <f t="array" ref="G1049">_xlfn.IFS(Derived_Metrics[[#This Row],[Customer Revenue Percentile]]&gt;=0.8,"High Value",Derived_Metrics[[#This Row],[Customer Revenue Percentile]]&gt;=0.4,"Medium Value",TRUE,"Low Value")</f>
        <v>High Value</v>
      </c>
      <c r="H1049" s="12">
        <f>_xlfn.RANK.EQ(Derived_Metrics[[#This Row],[Customer Revenue]],Derived_Metrics[Customer Revenue],0)</f>
        <v>66</v>
      </c>
      <c r="I1049" s="15">
        <f>Derived_Metrics[[#This Row],[Customer Revenue]]/SUM(Derived_Metrics[Customer Revenue])</f>
        <v>1.9083562425525151E-3</v>
      </c>
      <c r="J1049" t="s">
        <v>578</v>
      </c>
      <c r="K1049" s="5">
        <f>SUMIFS(Derived_Metrics[Revenue],Derived_Metrics[Product ID],Derived_Metrics[[#This Row],[Product ID]])</f>
        <v>57989.506999999998</v>
      </c>
      <c r="L1049" s="5">
        <f>SUMIFS(Derived_Metrics[Profit],Derived_Metrics[Product ID],Derived_Metrics[[#This Row],[Product ID]])</f>
        <v>-1934.3975999999998</v>
      </c>
      <c r="M1049" s="5" t="str">
        <f>IF(AND(Derived_Metrics[[#This Row],[Product Revenue]]&gt;AVERAGE(Derived_Metrics[Product Revenue]),Derived_Metrics[[#This Row],[Product Profit]]&lt;0),"high sales Low Profit","Normal")</f>
        <v>high sales Low Profit</v>
      </c>
      <c r="N1049">
        <v>1781.682</v>
      </c>
      <c r="O1049">
        <v>7</v>
      </c>
      <c r="P1049">
        <v>0.4</v>
      </c>
      <c r="Q1049">
        <v>-653.28340000000003</v>
      </c>
      <c r="R1049">
        <f>Derived_Metrics[[#This Row],[Selling Price]]*Derived_Metrics[[#This Row],[Quantity]]</f>
        <v>12471.773999999999</v>
      </c>
      <c r="S1049" s="2">
        <f>IF(Derived_Metrics[[#This Row],[Revenue]]=0,0,Derived_Metrics[[#This Row],[Profit]]/Derived_Metrics[[#This Row],[Revenue]])</f>
        <v>-5.2380952380952382E-2</v>
      </c>
      <c r="T1049" t="str">
        <f>IF(Derived_Metrics[[#This Row],[Profit]]&lt;0, "Loss","Profit")</f>
        <v>Loss</v>
      </c>
      <c r="U1049" s="5">
        <f>Derived_Metrics[[#This Row],[Selling Price]]*Derived_Metrics[[#This Row],[Quantity]]*Derived_Metrics[[#This Row],[Discount]]</f>
        <v>4988.7096000000001</v>
      </c>
      <c r="V1049" t="str">
        <f>IF(Derived_Metrics[[#This Row],[Discount]]&gt;0,"Discount Applied","No Discount")</f>
        <v>Discount Applied</v>
      </c>
      <c r="W1049" t="str">
        <f>IF(Derived_Metrics[[#This Row],[Discount]]&gt;0.3,"High Discount","Low Discount")</f>
        <v>High Discount</v>
      </c>
      <c r="X1049" s="13">
        <f>SUMIFS(Derived_Metrics[Customer_Revenue_Share],Derived_Metrics[Customee_ Revenue _Rank],"&lt;="&amp;Derived_Metrics[[#This Row],[Customee_ Revenue _Rank]])</f>
        <v>0.18150056103105888</v>
      </c>
      <c r="Y1049" t="str">
        <f>IF(Derived_Metrics[[#This Row],[Cumulative_Revenue_%]]&lt;=0.8,"Top 80% Revenue","Remaining 20% Revenue")</f>
        <v>Top 80% Revenue</v>
      </c>
    </row>
    <row r="1050" spans="1:25" x14ac:dyDescent="0.25">
      <c r="A1050" t="s">
        <v>3590</v>
      </c>
      <c r="B1050" s="1">
        <v>41859</v>
      </c>
      <c r="C1050" t="s">
        <v>3591</v>
      </c>
      <c r="D1050" s="4">
        <f>SUMIFS(Derived_Metrics[Revenue],Derived_Metrics[Customer ID],Derived_Metrics[[#This Row],[Customer ID]])</f>
        <v>2445.4740000000002</v>
      </c>
      <c r="E1050" s="4">
        <f>SUMIFS(Derived_Metrics[Profit],Derived_Metrics[Customer ID],Derived_Metrics[[#This Row],[Customer ID]])</f>
        <v>53.833799999999997</v>
      </c>
      <c r="F1050" s="5">
        <f>_xlfn.PERCENTRANK.INC(Derived_Metrics[Customer Revenue],Derived_Metrics[[#This Row],[Customer Revenue]])</f>
        <v>0.34100000000000003</v>
      </c>
      <c r="G1050" s="5" t="str" cm="1">
        <f t="array" ref="G1050">_xlfn.IFS(Derived_Metrics[[#This Row],[Customer Revenue Percentile]]&gt;=0.8,"High Value",Derived_Metrics[[#This Row],[Customer Revenue Percentile]]&gt;=0.4,"Medium Value",TRUE,"Low Value")</f>
        <v>Low Value</v>
      </c>
      <c r="H1050" s="12">
        <f>_xlfn.RANK.EQ(Derived_Metrics[[#This Row],[Customer Revenue]],Derived_Metrics[Customer Revenue],0)</f>
        <v>1392</v>
      </c>
      <c r="I1050" s="15">
        <f>Derived_Metrics[[#This Row],[Customer Revenue]]/SUM(Derived_Metrics[Customer Revenue])</f>
        <v>1.569702765754246E-4</v>
      </c>
      <c r="J1050" t="s">
        <v>1720</v>
      </c>
      <c r="K1050" s="5">
        <f>SUMIFS(Derived_Metrics[Revenue],Derived_Metrics[Product ID],Derived_Metrics[[#This Row],[Product ID]])</f>
        <v>666.31600000000003</v>
      </c>
      <c r="L1050" s="5">
        <f>SUMIFS(Derived_Metrics[Profit],Derived_Metrics[Product ID],Derived_Metrics[[#This Row],[Product ID]])</f>
        <v>56.035199999999996</v>
      </c>
      <c r="M1050" s="5" t="str">
        <f>IF(AND(Derived_Metrics[[#This Row],[Product Revenue]]&gt;AVERAGE(Derived_Metrics[Product Revenue]),Derived_Metrics[[#This Row],[Product Profit]]&lt;0),"high sales Low Profit","Normal")</f>
        <v>Normal</v>
      </c>
      <c r="N1050">
        <v>53.88</v>
      </c>
      <c r="O1050">
        <v>6</v>
      </c>
      <c r="P1050">
        <v>0</v>
      </c>
      <c r="Q1050">
        <v>22.6296</v>
      </c>
      <c r="R1050">
        <f>Derived_Metrics[[#This Row],[Selling Price]]*Derived_Metrics[[#This Row],[Quantity]]</f>
        <v>323.28000000000003</v>
      </c>
      <c r="S1050" s="2">
        <f>IF(Derived_Metrics[[#This Row],[Revenue]]=0,0,Derived_Metrics[[#This Row],[Profit]]/Derived_Metrics[[#This Row],[Revenue]])</f>
        <v>6.9999999999999993E-2</v>
      </c>
      <c r="T1050" t="str">
        <f>IF(Derived_Metrics[[#This Row],[Profit]]&lt;0, "Loss","Profit")</f>
        <v>Profit</v>
      </c>
      <c r="U1050" s="5">
        <f>Derived_Metrics[[#This Row],[Selling Price]]*Derived_Metrics[[#This Row],[Quantity]]*Derived_Metrics[[#This Row],[Discount]]</f>
        <v>0</v>
      </c>
      <c r="V1050" t="str">
        <f>IF(Derived_Metrics[[#This Row],[Discount]]&gt;0,"Discount Applied","No Discount")</f>
        <v>No Discount</v>
      </c>
      <c r="W1050" t="str">
        <f>IF(Derived_Metrics[[#This Row],[Discount]]&gt;0.3,"High Discount","Low Discount")</f>
        <v>Low Discount</v>
      </c>
      <c r="X1050" s="13">
        <f>SUMIFS(Derived_Metrics[Customer_Revenue_Share],Derived_Metrics[Customee_ Revenue _Rank],"&lt;="&amp;Derived_Metrics[[#This Row],[Customee_ Revenue _Rank]])</f>
        <v>0.94759012291566413</v>
      </c>
      <c r="Y1050" t="str">
        <f>IF(Derived_Metrics[[#This Row],[Cumulative_Revenue_%]]&lt;=0.8,"Top 80% Revenue","Remaining 20% Revenue")</f>
        <v>Remaining 20% Revenue</v>
      </c>
    </row>
    <row r="1051" spans="1:25" x14ac:dyDescent="0.25">
      <c r="A1051" t="s">
        <v>3593</v>
      </c>
      <c r="B1051" s="1">
        <v>41749</v>
      </c>
      <c r="C1051" t="s">
        <v>842</v>
      </c>
      <c r="D1051" s="4">
        <f>SUMIFS(Derived_Metrics[Revenue],Derived_Metrics[Customer ID],Derived_Metrics[[#This Row],[Customer ID]])</f>
        <v>53342</v>
      </c>
      <c r="E1051" s="4">
        <f>SUMIFS(Derived_Metrics[Profit],Derived_Metrics[Customer ID],Derived_Metrics[[#This Row],[Customer ID]])</f>
        <v>688.3981</v>
      </c>
      <c r="F1051" s="5">
        <f>_xlfn.PERCENTRANK.INC(Derived_Metrics[Customer Revenue],Derived_Metrics[[#This Row],[Customer Revenue]])</f>
        <v>0.99199999999999999</v>
      </c>
      <c r="G1051" s="5" t="str" cm="1">
        <f t="array" ref="G1051">_xlfn.IFS(Derived_Metrics[[#This Row],[Customer Revenue Percentile]]&gt;=0.8,"High Value",Derived_Metrics[[#This Row],[Customer Revenue Percentile]]&gt;=0.4,"Medium Value",TRUE,"Low Value")</f>
        <v>High Value</v>
      </c>
      <c r="H1051" s="12">
        <f>_xlfn.RANK.EQ(Derived_Metrics[[#This Row],[Customer Revenue]],Derived_Metrics[Customer Revenue],0)</f>
        <v>2</v>
      </c>
      <c r="I1051" s="15">
        <f>Derived_Metrics[[#This Row],[Customer Revenue]]/SUM(Derived_Metrics[Customer Revenue])</f>
        <v>3.4239204723036511E-3</v>
      </c>
      <c r="J1051" t="s">
        <v>327</v>
      </c>
      <c r="K1051" s="5">
        <f>SUMIFS(Derived_Metrics[Revenue],Derived_Metrics[Product ID],Derived_Metrics[[#This Row],[Product ID]])</f>
        <v>22939.54</v>
      </c>
      <c r="L1051" s="5">
        <f>SUMIFS(Derived_Metrics[Profit],Derived_Metrics[Product ID],Derived_Metrics[[#This Row],[Product ID]])</f>
        <v>210.47400000000002</v>
      </c>
      <c r="M1051" s="5" t="str">
        <f>IF(AND(Derived_Metrics[[#This Row],[Product Revenue]]&gt;AVERAGE(Derived_Metrics[Product Revenue]),Derived_Metrics[[#This Row],[Product Profit]]&lt;0),"high sales Low Profit","Normal")</f>
        <v>Normal</v>
      </c>
      <c r="N1051">
        <v>744.1</v>
      </c>
      <c r="O1051">
        <v>5</v>
      </c>
      <c r="P1051">
        <v>0.3</v>
      </c>
      <c r="Q1051">
        <v>-95.67</v>
      </c>
      <c r="R1051">
        <f>Derived_Metrics[[#This Row],[Selling Price]]*Derived_Metrics[[#This Row],[Quantity]]</f>
        <v>3720.5</v>
      </c>
      <c r="S1051" s="2">
        <f>IF(Derived_Metrics[[#This Row],[Revenue]]=0,0,Derived_Metrics[[#This Row],[Profit]]/Derived_Metrics[[#This Row],[Revenue]])</f>
        <v>-2.5714285714285714E-2</v>
      </c>
      <c r="T1051" t="str">
        <f>IF(Derived_Metrics[[#This Row],[Profit]]&lt;0, "Loss","Profit")</f>
        <v>Loss</v>
      </c>
      <c r="U1051" s="5">
        <f>Derived_Metrics[[#This Row],[Selling Price]]*Derived_Metrics[[#This Row],[Quantity]]*Derived_Metrics[[#This Row],[Discount]]</f>
        <v>1116.1499999999999</v>
      </c>
      <c r="V1051" t="str">
        <f>IF(Derived_Metrics[[#This Row],[Discount]]&gt;0,"Discount Applied","No Discount")</f>
        <v>Discount Applied</v>
      </c>
      <c r="W1051" t="str">
        <f>IF(Derived_Metrics[[#This Row],[Discount]]&gt;0.3,"High Discount","Low Discount")</f>
        <v>Low Discount</v>
      </c>
      <c r="X1051" s="13">
        <f>SUMIFS(Derived_Metrics[Customer_Revenue_Share],Derived_Metrics[Customee_ Revenue _Rank],"&lt;="&amp;Derived_Metrics[[#This Row],[Customee_ Revenue _Rank]])</f>
        <v>5.4944954708669877E-2</v>
      </c>
      <c r="Y1051" t="str">
        <f>IF(Derived_Metrics[[#This Row],[Cumulative_Revenue_%]]&lt;=0.8,"Top 80% Revenue","Remaining 20% Revenue")</f>
        <v>Top 80% Revenue</v>
      </c>
    </row>
    <row r="1052" spans="1:25" x14ac:dyDescent="0.25">
      <c r="A1052" t="s">
        <v>3593</v>
      </c>
      <c r="B1052" s="1">
        <v>41749</v>
      </c>
      <c r="C1052" t="s">
        <v>842</v>
      </c>
      <c r="D1052" s="4">
        <f>SUMIFS(Derived_Metrics[Revenue],Derived_Metrics[Customer ID],Derived_Metrics[[#This Row],[Customer ID]])</f>
        <v>53342</v>
      </c>
      <c r="E1052" s="4">
        <f>SUMIFS(Derived_Metrics[Profit],Derived_Metrics[Customer ID],Derived_Metrics[[#This Row],[Customer ID]])</f>
        <v>688.3981</v>
      </c>
      <c r="F1052" s="5">
        <f>_xlfn.PERCENTRANK.INC(Derived_Metrics[Customer Revenue],Derived_Metrics[[#This Row],[Customer Revenue]])</f>
        <v>0.99199999999999999</v>
      </c>
      <c r="G1052" s="5" t="str" cm="1">
        <f t="array" ref="G1052">_xlfn.IFS(Derived_Metrics[[#This Row],[Customer Revenue Percentile]]&gt;=0.8,"High Value",Derived_Metrics[[#This Row],[Customer Revenue Percentile]]&gt;=0.4,"Medium Value",TRUE,"Low Value")</f>
        <v>High Value</v>
      </c>
      <c r="H1052" s="12">
        <f>_xlfn.RANK.EQ(Derived_Metrics[[#This Row],[Customer Revenue]],Derived_Metrics[Customer Revenue],0)</f>
        <v>2</v>
      </c>
      <c r="I1052" s="15">
        <f>Derived_Metrics[[#This Row],[Customer Revenue]]/SUM(Derived_Metrics[Customer Revenue])</f>
        <v>3.4239204723036511E-3</v>
      </c>
      <c r="J1052" t="s">
        <v>3354</v>
      </c>
      <c r="K1052" s="5">
        <f>SUMIFS(Derived_Metrics[Revenue],Derived_Metrics[Product ID],Derived_Metrics[[#This Row],[Product ID]])</f>
        <v>1663.73</v>
      </c>
      <c r="L1052" s="5">
        <f>SUMIFS(Derived_Metrics[Profit],Derived_Metrics[Product ID],Derived_Metrics[[#This Row],[Product ID]])</f>
        <v>-415.9325</v>
      </c>
      <c r="M1052" s="5" t="str">
        <f>IF(AND(Derived_Metrics[[#This Row],[Product Revenue]]&gt;AVERAGE(Derived_Metrics[Product Revenue]),Derived_Metrics[[#This Row],[Product Profit]]&lt;0),"high sales Low Profit","Normal")</f>
        <v>Normal</v>
      </c>
      <c r="N1052">
        <v>401.59</v>
      </c>
      <c r="O1052">
        <v>2</v>
      </c>
      <c r="P1052">
        <v>0.3</v>
      </c>
      <c r="Q1052">
        <v>-131.95099999999999</v>
      </c>
      <c r="R1052">
        <f>Derived_Metrics[[#This Row],[Selling Price]]*Derived_Metrics[[#This Row],[Quantity]]</f>
        <v>803.18</v>
      </c>
      <c r="S1052" s="2">
        <f>IF(Derived_Metrics[[#This Row],[Revenue]]=0,0,Derived_Metrics[[#This Row],[Profit]]/Derived_Metrics[[#This Row],[Revenue]])</f>
        <v>-0.16428571428571428</v>
      </c>
      <c r="T1052" t="str">
        <f>IF(Derived_Metrics[[#This Row],[Profit]]&lt;0, "Loss","Profit")</f>
        <v>Loss</v>
      </c>
      <c r="U1052" s="5">
        <f>Derived_Metrics[[#This Row],[Selling Price]]*Derived_Metrics[[#This Row],[Quantity]]*Derived_Metrics[[#This Row],[Discount]]</f>
        <v>240.95399999999998</v>
      </c>
      <c r="V1052" t="str">
        <f>IF(Derived_Metrics[[#This Row],[Discount]]&gt;0,"Discount Applied","No Discount")</f>
        <v>Discount Applied</v>
      </c>
      <c r="W1052" t="str">
        <f>IF(Derived_Metrics[[#This Row],[Discount]]&gt;0.3,"High Discount","Low Discount")</f>
        <v>Low Discount</v>
      </c>
      <c r="X1052" s="13">
        <f>SUMIFS(Derived_Metrics[Customer_Revenue_Share],Derived_Metrics[Customee_ Revenue _Rank],"&lt;="&amp;Derived_Metrics[[#This Row],[Customee_ Revenue _Rank]])</f>
        <v>5.4944954708669877E-2</v>
      </c>
      <c r="Y1052" t="str">
        <f>IF(Derived_Metrics[[#This Row],[Cumulative_Revenue_%]]&lt;=0.8,"Top 80% Revenue","Remaining 20% Revenue")</f>
        <v>Top 80% Revenue</v>
      </c>
    </row>
    <row r="1053" spans="1:25" x14ac:dyDescent="0.25">
      <c r="A1053" t="s">
        <v>3596</v>
      </c>
      <c r="B1053" s="1">
        <v>43064</v>
      </c>
      <c r="C1053" t="s">
        <v>3597</v>
      </c>
      <c r="D1053" s="4">
        <f>SUMIFS(Derived_Metrics[Revenue],Derived_Metrics[Customer ID],Derived_Metrics[[#This Row],[Customer ID]])</f>
        <v>1329.377</v>
      </c>
      <c r="E1053" s="4">
        <f>SUMIFS(Derived_Metrics[Profit],Derived_Metrics[Customer ID],Derived_Metrics[[#This Row],[Customer ID]])</f>
        <v>-5.1449999999999996</v>
      </c>
      <c r="F1053" s="5">
        <f>_xlfn.PERCENTRANK.INC(Derived_Metrics[Customer Revenue],Derived_Metrics[[#This Row],[Customer Revenue]])</f>
        <v>0.20399999999999999</v>
      </c>
      <c r="G1053" s="5" t="str" cm="1">
        <f t="array" ref="G1053">_xlfn.IFS(Derived_Metrics[[#This Row],[Customer Revenue Percentile]]&gt;=0.8,"High Value",Derived_Metrics[[#This Row],[Customer Revenue Percentile]]&gt;=0.4,"Medium Value",TRUE,"Low Value")</f>
        <v>Low Value</v>
      </c>
      <c r="H1053" s="12">
        <f>_xlfn.RANK.EQ(Derived_Metrics[[#This Row],[Customer Revenue]],Derived_Metrics[Customer Revenue],0)</f>
        <v>1686</v>
      </c>
      <c r="I1053" s="15">
        <f>Derived_Metrics[[#This Row],[Customer Revenue]]/SUM(Derived_Metrics[Customer Revenue])</f>
        <v>8.5330154956874709E-5</v>
      </c>
      <c r="J1053" t="s">
        <v>2014</v>
      </c>
      <c r="K1053" s="5">
        <f>SUMIFS(Derived_Metrics[Revenue],Derived_Metrics[Product ID],Derived_Metrics[[#This Row],[Product ID]])</f>
        <v>87267.103000000003</v>
      </c>
      <c r="L1053" s="5">
        <f>SUMIFS(Derived_Metrics[Profit],Derived_Metrics[Product ID],Derived_Metrics[[#This Row],[Product ID]])</f>
        <v>19.686399999999992</v>
      </c>
      <c r="M1053" s="5" t="str">
        <f>IF(AND(Derived_Metrics[[#This Row],[Product Revenue]]&gt;AVERAGE(Derived_Metrics[Product Revenue]),Derived_Metrics[[#This Row],[Product Profit]]&lt;0),"high sales Low Profit","Normal")</f>
        <v>Normal</v>
      </c>
      <c r="N1053">
        <v>359.49900000000002</v>
      </c>
      <c r="O1053">
        <v>3</v>
      </c>
      <c r="P1053">
        <v>0.15</v>
      </c>
      <c r="Q1053">
        <v>-29.605799999999999</v>
      </c>
      <c r="R1053">
        <f>Derived_Metrics[[#This Row],[Selling Price]]*Derived_Metrics[[#This Row],[Quantity]]</f>
        <v>1078.4970000000001</v>
      </c>
      <c r="S1053" s="2">
        <f>IF(Derived_Metrics[[#This Row],[Revenue]]=0,0,Derived_Metrics[[#This Row],[Profit]]/Derived_Metrics[[#This Row],[Revenue]])</f>
        <v>-2.7450980392156859E-2</v>
      </c>
      <c r="T1053" t="str">
        <f>IF(Derived_Metrics[[#This Row],[Profit]]&lt;0, "Loss","Profit")</f>
        <v>Loss</v>
      </c>
      <c r="U1053" s="5">
        <f>Derived_Metrics[[#This Row],[Selling Price]]*Derived_Metrics[[#This Row],[Quantity]]*Derived_Metrics[[#This Row],[Discount]]</f>
        <v>161.77455</v>
      </c>
      <c r="V1053" t="str">
        <f>IF(Derived_Metrics[[#This Row],[Discount]]&gt;0,"Discount Applied","No Discount")</f>
        <v>Discount Applied</v>
      </c>
      <c r="W1053" t="str">
        <f>IF(Derived_Metrics[[#This Row],[Discount]]&gt;0.3,"High Discount","Low Discount")</f>
        <v>Low Discount</v>
      </c>
      <c r="X1053" s="13">
        <f>SUMIFS(Derived_Metrics[Customer_Revenue_Share],Derived_Metrics[Customee_ Revenue _Rank],"&lt;="&amp;Derived_Metrics[[#This Row],[Customee_ Revenue _Rank]])</f>
        <v>0.98338824738499542</v>
      </c>
      <c r="Y1053" t="str">
        <f>IF(Derived_Metrics[[#This Row],[Cumulative_Revenue_%]]&lt;=0.8,"Top 80% Revenue","Remaining 20% Revenue")</f>
        <v>Remaining 20% Revenue</v>
      </c>
    </row>
    <row r="1054" spans="1:25" x14ac:dyDescent="0.25">
      <c r="A1054" t="s">
        <v>3599</v>
      </c>
      <c r="B1054" s="1">
        <v>41802</v>
      </c>
      <c r="C1054" t="s">
        <v>2555</v>
      </c>
      <c r="D1054" s="4">
        <f>SUMIFS(Derived_Metrics[Revenue],Derived_Metrics[Customer ID],Derived_Metrics[[#This Row],[Customer ID]])</f>
        <v>1134.9179999999999</v>
      </c>
      <c r="E1054" s="4">
        <f>SUMIFS(Derived_Metrics[Profit],Derived_Metrics[Customer ID],Derived_Metrics[[#This Row],[Customer ID]])</f>
        <v>-122.994</v>
      </c>
      <c r="F1054" s="5">
        <f>_xlfn.PERCENTRANK.INC(Derived_Metrics[Customer Revenue],Derived_Metrics[[#This Row],[Customer Revenue]])</f>
        <v>0.188</v>
      </c>
      <c r="G1054" s="5" t="str" cm="1">
        <f t="array" ref="G1054">_xlfn.IFS(Derived_Metrics[[#This Row],[Customer Revenue Percentile]]&gt;=0.8,"High Value",Derived_Metrics[[#This Row],[Customer Revenue Percentile]]&gt;=0.4,"Medium Value",TRUE,"Low Value")</f>
        <v>Low Value</v>
      </c>
      <c r="H1054" s="12">
        <f>_xlfn.RANK.EQ(Derived_Metrics[[#This Row],[Customer Revenue]],Derived_Metrics[Customer Revenue],0)</f>
        <v>1719</v>
      </c>
      <c r="I1054" s="15">
        <f>Derived_Metrics[[#This Row],[Customer Revenue]]/SUM(Derived_Metrics[Customer Revenue])</f>
        <v>7.2848205440101879E-5</v>
      </c>
      <c r="J1054" t="s">
        <v>1243</v>
      </c>
      <c r="K1054" s="5">
        <f>SUMIFS(Derived_Metrics[Revenue],Derived_Metrics[Product ID],Derived_Metrics[[#This Row],[Product ID]])</f>
        <v>8185.2960000000003</v>
      </c>
      <c r="L1054" s="5">
        <f>SUMIFS(Derived_Metrics[Profit],Derived_Metrics[Product ID],Derived_Metrics[[#This Row],[Product ID]])</f>
        <v>-22.35479999999999</v>
      </c>
      <c r="M1054" s="5" t="str">
        <f>IF(AND(Derived_Metrics[[#This Row],[Product Revenue]]&gt;AVERAGE(Derived_Metrics[Product Revenue]),Derived_Metrics[[#This Row],[Product Profit]]&lt;0),"high sales Low Profit","Normal")</f>
        <v>Normal</v>
      </c>
      <c r="N1054">
        <v>214.95</v>
      </c>
      <c r="O1054">
        <v>5</v>
      </c>
      <c r="P1054">
        <v>0.5</v>
      </c>
      <c r="Q1054">
        <v>-120.372</v>
      </c>
      <c r="R1054">
        <f>Derived_Metrics[[#This Row],[Selling Price]]*Derived_Metrics[[#This Row],[Quantity]]</f>
        <v>1074.75</v>
      </c>
      <c r="S1054" s="2">
        <f>IF(Derived_Metrics[[#This Row],[Revenue]]=0,0,Derived_Metrics[[#This Row],[Profit]]/Derived_Metrics[[#This Row],[Revenue]])</f>
        <v>-0.112</v>
      </c>
      <c r="T1054" t="str">
        <f>IF(Derived_Metrics[[#This Row],[Profit]]&lt;0, "Loss","Profit")</f>
        <v>Loss</v>
      </c>
      <c r="U1054" s="5">
        <f>Derived_Metrics[[#This Row],[Selling Price]]*Derived_Metrics[[#This Row],[Quantity]]*Derived_Metrics[[#This Row],[Discount]]</f>
        <v>537.375</v>
      </c>
      <c r="V1054" t="str">
        <f>IF(Derived_Metrics[[#This Row],[Discount]]&gt;0,"Discount Applied","No Discount")</f>
        <v>Discount Applied</v>
      </c>
      <c r="W1054" t="str">
        <f>IF(Derived_Metrics[[#This Row],[Discount]]&gt;0.3,"High Discount","Low Discount")</f>
        <v>High Discount</v>
      </c>
      <c r="X1054" s="13">
        <f>SUMIFS(Derived_Metrics[Customer_Revenue_Share],Derived_Metrics[Customee_ Revenue _Rank],"&lt;="&amp;Derived_Metrics[[#This Row],[Customee_ Revenue _Rank]])</f>
        <v>0.98603461868993514</v>
      </c>
      <c r="Y1054" t="str">
        <f>IF(Derived_Metrics[[#This Row],[Cumulative_Revenue_%]]&lt;=0.8,"Top 80% Revenue","Remaining 20% Revenue")</f>
        <v>Remaining 20% Revenue</v>
      </c>
    </row>
    <row r="1055" spans="1:25" x14ac:dyDescent="0.25">
      <c r="A1055" t="s">
        <v>3599</v>
      </c>
      <c r="B1055" s="1">
        <v>41802</v>
      </c>
      <c r="C1055" t="s">
        <v>2555</v>
      </c>
      <c r="D1055" s="4">
        <f>SUMIFS(Derived_Metrics[Revenue],Derived_Metrics[Customer ID],Derived_Metrics[[#This Row],[Customer ID]])</f>
        <v>1134.9179999999999</v>
      </c>
      <c r="E1055" s="4">
        <f>SUMIFS(Derived_Metrics[Profit],Derived_Metrics[Customer ID],Derived_Metrics[[#This Row],[Customer ID]])</f>
        <v>-122.994</v>
      </c>
      <c r="F1055" s="5">
        <f>_xlfn.PERCENTRANK.INC(Derived_Metrics[Customer Revenue],Derived_Metrics[[#This Row],[Customer Revenue]])</f>
        <v>0.188</v>
      </c>
      <c r="G1055" s="5" t="str" cm="1">
        <f t="array" ref="G1055">_xlfn.IFS(Derived_Metrics[[#This Row],[Customer Revenue Percentile]]&gt;=0.8,"High Value",Derived_Metrics[[#This Row],[Customer Revenue Percentile]]&gt;=0.4,"Medium Value",TRUE,"Low Value")</f>
        <v>Low Value</v>
      </c>
      <c r="H1055" s="12">
        <f>_xlfn.RANK.EQ(Derived_Metrics[[#This Row],[Customer Revenue]],Derived_Metrics[Customer Revenue],0)</f>
        <v>1719</v>
      </c>
      <c r="I1055" s="15">
        <f>Derived_Metrics[[#This Row],[Customer Revenue]]/SUM(Derived_Metrics[Customer Revenue])</f>
        <v>7.2848205440101879E-5</v>
      </c>
      <c r="J1055" t="s">
        <v>1720</v>
      </c>
      <c r="K1055" s="5">
        <f>SUMIFS(Derived_Metrics[Revenue],Derived_Metrics[Product ID],Derived_Metrics[[#This Row],[Product ID]])</f>
        <v>666.31600000000003</v>
      </c>
      <c r="L1055" s="5">
        <f>SUMIFS(Derived_Metrics[Profit],Derived_Metrics[Product ID],Derived_Metrics[[#This Row],[Product ID]])</f>
        <v>56.035199999999996</v>
      </c>
      <c r="M1055" s="5" t="str">
        <f>IF(AND(Derived_Metrics[[#This Row],[Product Revenue]]&gt;AVERAGE(Derived_Metrics[Product Revenue]),Derived_Metrics[[#This Row],[Product Profit]]&lt;0),"high sales Low Profit","Normal")</f>
        <v>Normal</v>
      </c>
      <c r="N1055">
        <v>10.776</v>
      </c>
      <c r="O1055">
        <v>3</v>
      </c>
      <c r="P1055">
        <v>0.6</v>
      </c>
      <c r="Q1055">
        <v>-4.8491999999999997</v>
      </c>
      <c r="R1055">
        <f>Derived_Metrics[[#This Row],[Selling Price]]*Derived_Metrics[[#This Row],[Quantity]]</f>
        <v>32.328000000000003</v>
      </c>
      <c r="S1055" s="2">
        <f>IF(Derived_Metrics[[#This Row],[Revenue]]=0,0,Derived_Metrics[[#This Row],[Profit]]/Derived_Metrics[[#This Row],[Revenue]])</f>
        <v>-0.14999999999999997</v>
      </c>
      <c r="T1055" t="str">
        <f>IF(Derived_Metrics[[#This Row],[Profit]]&lt;0, "Loss","Profit")</f>
        <v>Loss</v>
      </c>
      <c r="U1055" s="5">
        <f>Derived_Metrics[[#This Row],[Selling Price]]*Derived_Metrics[[#This Row],[Quantity]]*Derived_Metrics[[#This Row],[Discount]]</f>
        <v>19.396800000000002</v>
      </c>
      <c r="V1055" t="str">
        <f>IF(Derived_Metrics[[#This Row],[Discount]]&gt;0,"Discount Applied","No Discount")</f>
        <v>Discount Applied</v>
      </c>
      <c r="W1055" t="str">
        <f>IF(Derived_Metrics[[#This Row],[Discount]]&gt;0.3,"High Discount","Low Discount")</f>
        <v>High Discount</v>
      </c>
      <c r="X1055" s="13">
        <f>SUMIFS(Derived_Metrics[Customer_Revenue_Share],Derived_Metrics[Customee_ Revenue _Rank],"&lt;="&amp;Derived_Metrics[[#This Row],[Customee_ Revenue _Rank]])</f>
        <v>0.98603461868993514</v>
      </c>
      <c r="Y1055" t="str">
        <f>IF(Derived_Metrics[[#This Row],[Cumulative_Revenue_%]]&lt;=0.8,"Top 80% Revenue","Remaining 20% Revenue")</f>
        <v>Remaining 20% Revenue</v>
      </c>
    </row>
    <row r="1056" spans="1:25" x14ac:dyDescent="0.25">
      <c r="A1056" t="s">
        <v>3600</v>
      </c>
      <c r="B1056" s="1">
        <v>41987</v>
      </c>
      <c r="C1056" t="s">
        <v>926</v>
      </c>
      <c r="D1056" s="4">
        <f>SUMIFS(Derived_Metrics[Revenue],Derived_Metrics[Customer ID],Derived_Metrics[[#This Row],[Customer ID]])</f>
        <v>780.70600000000002</v>
      </c>
      <c r="E1056" s="4">
        <f>SUMIFS(Derived_Metrics[Profit],Derived_Metrics[Customer ID],Derived_Metrics[[#This Row],[Customer ID]])</f>
        <v>-1.6428000000000011</v>
      </c>
      <c r="F1056" s="5">
        <f>_xlfn.PERCENTRANK.INC(Derived_Metrics[Customer Revenue],Derived_Metrics[[#This Row],[Customer Revenue]])</f>
        <v>0.13300000000000001</v>
      </c>
      <c r="G1056" s="5" t="str" cm="1">
        <f t="array" ref="G1056">_xlfn.IFS(Derived_Metrics[[#This Row],[Customer Revenue Percentile]]&gt;=0.8,"High Value",Derived_Metrics[[#This Row],[Customer Revenue Percentile]]&gt;=0.4,"Medium Value",TRUE,"Low Value")</f>
        <v>Low Value</v>
      </c>
      <c r="H1056" s="12">
        <f>_xlfn.RANK.EQ(Derived_Metrics[[#This Row],[Customer Revenue]],Derived_Metrics[Customer Revenue],0)</f>
        <v>1838</v>
      </c>
      <c r="I1056" s="15">
        <f>Derived_Metrics[[#This Row],[Customer Revenue]]/SUM(Derived_Metrics[Customer Revenue])</f>
        <v>5.0112017851792097E-5</v>
      </c>
      <c r="J1056" t="s">
        <v>2236</v>
      </c>
      <c r="K1056" s="5">
        <f>SUMIFS(Derived_Metrics[Revenue],Derived_Metrics[Product ID],Derived_Metrics[[#This Row],[Product ID]])</f>
        <v>8540.8739999999998</v>
      </c>
      <c r="L1056" s="5">
        <f>SUMIFS(Derived_Metrics[Profit],Derived_Metrics[Product ID],Derived_Metrics[[#This Row],[Product ID]])</f>
        <v>253.83920000000003</v>
      </c>
      <c r="M1056" s="5" t="str">
        <f>IF(AND(Derived_Metrics[[#This Row],[Product Revenue]]&gt;AVERAGE(Derived_Metrics[Product Revenue]),Derived_Metrics[[#This Row],[Product Profit]]&lt;0),"high sales Low Profit","Normal")</f>
        <v>Normal</v>
      </c>
      <c r="N1056">
        <v>186.304</v>
      </c>
      <c r="O1056">
        <v>4</v>
      </c>
      <c r="P1056">
        <v>0.2</v>
      </c>
      <c r="Q1056">
        <v>13.972799999999999</v>
      </c>
      <c r="R1056">
        <f>Derived_Metrics[[#This Row],[Selling Price]]*Derived_Metrics[[#This Row],[Quantity]]</f>
        <v>745.21600000000001</v>
      </c>
      <c r="S1056" s="2">
        <f>IF(Derived_Metrics[[#This Row],[Revenue]]=0,0,Derived_Metrics[[#This Row],[Profit]]/Derived_Metrics[[#This Row],[Revenue]])</f>
        <v>1.8749999999999999E-2</v>
      </c>
      <c r="T1056" t="str">
        <f>IF(Derived_Metrics[[#This Row],[Profit]]&lt;0, "Loss","Profit")</f>
        <v>Profit</v>
      </c>
      <c r="U1056" s="5">
        <f>Derived_Metrics[[#This Row],[Selling Price]]*Derived_Metrics[[#This Row],[Quantity]]*Derived_Metrics[[#This Row],[Discount]]</f>
        <v>149.04320000000001</v>
      </c>
      <c r="V1056" t="str">
        <f>IF(Derived_Metrics[[#This Row],[Discount]]&gt;0,"Discount Applied","No Discount")</f>
        <v>Discount Applied</v>
      </c>
      <c r="W1056" t="str">
        <f>IF(Derived_Metrics[[#This Row],[Discount]]&gt;0.3,"High Discount","Low Discount")</f>
        <v>Low Discount</v>
      </c>
      <c r="X1056" s="13">
        <f>SUMIFS(Derived_Metrics[Customer_Revenue_Share],Derived_Metrics[Customee_ Revenue _Rank],"&lt;="&amp;Derived_Metrics[[#This Row],[Customee_ Revenue _Rank]])</f>
        <v>0.99336133123662784</v>
      </c>
      <c r="Y1056" t="str">
        <f>IF(Derived_Metrics[[#This Row],[Cumulative_Revenue_%]]&lt;=0.8,"Top 80% Revenue","Remaining 20% Revenue")</f>
        <v>Remaining 20% Revenue</v>
      </c>
    </row>
    <row r="1057" spans="1:25" x14ac:dyDescent="0.25">
      <c r="A1057" t="s">
        <v>3602</v>
      </c>
      <c r="B1057" s="1">
        <v>42321</v>
      </c>
      <c r="C1057" t="s">
        <v>3445</v>
      </c>
      <c r="D1057" s="4">
        <f>SUMIFS(Derived_Metrics[Revenue],Derived_Metrics[Customer ID],Derived_Metrics[[#This Row],[Customer ID]])</f>
        <v>2973.5079999999998</v>
      </c>
      <c r="E1057" s="4">
        <f>SUMIFS(Derived_Metrics[Profit],Derived_Metrics[Customer ID],Derived_Metrics[[#This Row],[Customer ID]])</f>
        <v>-14.747600000000002</v>
      </c>
      <c r="F1057" s="5">
        <f>_xlfn.PERCENTRANK.INC(Derived_Metrics[Customer Revenue],Derived_Metrics[[#This Row],[Customer Revenue]])</f>
        <v>0.39100000000000001</v>
      </c>
      <c r="G1057" s="5" t="str" cm="1">
        <f t="array" ref="G1057">_xlfn.IFS(Derived_Metrics[[#This Row],[Customer Revenue Percentile]]&gt;=0.8,"High Value",Derived_Metrics[[#This Row],[Customer Revenue Percentile]]&gt;=0.4,"Medium Value",TRUE,"Low Value")</f>
        <v>Low Value</v>
      </c>
      <c r="H1057" s="12">
        <f>_xlfn.RANK.EQ(Derived_Metrics[[#This Row],[Customer Revenue]],Derived_Metrics[Customer Revenue],0)</f>
        <v>1289</v>
      </c>
      <c r="I1057" s="15">
        <f>Derived_Metrics[[#This Row],[Customer Revenue]]/SUM(Derived_Metrics[Customer Revenue])</f>
        <v>1.9086376430877514E-4</v>
      </c>
      <c r="J1057" t="s">
        <v>3603</v>
      </c>
      <c r="K1057" s="5">
        <f>SUMIFS(Derived_Metrics[Revenue],Derived_Metrics[Product ID],Derived_Metrics[[#This Row],[Product ID]])</f>
        <v>313.95600000000002</v>
      </c>
      <c r="L1057" s="5">
        <f>SUMIFS(Derived_Metrics[Profit],Derived_Metrics[Product ID],Derived_Metrics[[#This Row],[Product ID]])</f>
        <v>6.3666</v>
      </c>
      <c r="M1057" s="5" t="str">
        <f>IF(AND(Derived_Metrics[[#This Row],[Product Revenue]]&gt;AVERAGE(Derived_Metrics[Product Revenue]),Derived_Metrics[[#This Row],[Product Profit]]&lt;0),"high sales Low Profit","Normal")</f>
        <v>Normal</v>
      </c>
      <c r="N1057">
        <v>17.495999999999999</v>
      </c>
      <c r="O1057">
        <v>9</v>
      </c>
      <c r="P1057">
        <v>0.6</v>
      </c>
      <c r="Q1057">
        <v>-7.4358000000000004</v>
      </c>
      <c r="R1057">
        <f>Derived_Metrics[[#This Row],[Selling Price]]*Derived_Metrics[[#This Row],[Quantity]]</f>
        <v>157.464</v>
      </c>
      <c r="S1057" s="2">
        <f>IF(Derived_Metrics[[#This Row],[Revenue]]=0,0,Derived_Metrics[[#This Row],[Profit]]/Derived_Metrics[[#This Row],[Revenue]])</f>
        <v>-4.7222222222222228E-2</v>
      </c>
      <c r="T1057" t="str">
        <f>IF(Derived_Metrics[[#This Row],[Profit]]&lt;0, "Loss","Profit")</f>
        <v>Loss</v>
      </c>
      <c r="U1057" s="5">
        <f>Derived_Metrics[[#This Row],[Selling Price]]*Derived_Metrics[[#This Row],[Quantity]]*Derived_Metrics[[#This Row],[Discount]]</f>
        <v>94.478399999999993</v>
      </c>
      <c r="V1057" t="str">
        <f>IF(Derived_Metrics[[#This Row],[Discount]]&gt;0,"Discount Applied","No Discount")</f>
        <v>Discount Applied</v>
      </c>
      <c r="W1057" t="str">
        <f>IF(Derived_Metrics[[#This Row],[Discount]]&gt;0.3,"High Discount","Low Discount")</f>
        <v>High Discount</v>
      </c>
      <c r="X1057" s="13">
        <f>SUMIFS(Derived_Metrics[Customer_Revenue_Share],Derived_Metrics[Customee_ Revenue _Rank],"&lt;="&amp;Derived_Metrics[[#This Row],[Customee_ Revenue _Rank]])</f>
        <v>0.9290413403834088</v>
      </c>
      <c r="Y1057" t="str">
        <f>IF(Derived_Metrics[[#This Row],[Cumulative_Revenue_%]]&lt;=0.8,"Top 80% Revenue","Remaining 20% Revenue")</f>
        <v>Remaining 20% Revenue</v>
      </c>
    </row>
    <row r="1058" spans="1:25" x14ac:dyDescent="0.25">
      <c r="A1058" t="s">
        <v>3605</v>
      </c>
      <c r="B1058" s="1">
        <v>41896</v>
      </c>
      <c r="C1058" t="s">
        <v>2509</v>
      </c>
      <c r="D1058" s="4">
        <f>SUMIFS(Derived_Metrics[Revenue],Derived_Metrics[Customer ID],Derived_Metrics[[#This Row],[Customer ID]])</f>
        <v>5074.9560000000001</v>
      </c>
      <c r="E1058" s="4">
        <f>SUMIFS(Derived_Metrics[Profit],Derived_Metrics[Customer ID],Derived_Metrics[[#This Row],[Customer ID]])</f>
        <v>-100.86539999999999</v>
      </c>
      <c r="F1058" s="5">
        <f>_xlfn.PERCENTRANK.INC(Derived_Metrics[Customer Revenue],Derived_Metrics[[#This Row],[Customer Revenue]])</f>
        <v>0.54900000000000004</v>
      </c>
      <c r="G1058" s="5" t="str" cm="1">
        <f t="array" ref="G1058">_xlfn.IFS(Derived_Metrics[[#This Row],[Customer Revenue Percentile]]&gt;=0.8,"High Value",Derived_Metrics[[#This Row],[Customer Revenue Percentile]]&gt;=0.4,"Medium Value",TRUE,"Low Value")</f>
        <v>Medium Value</v>
      </c>
      <c r="H1058" s="12">
        <f>_xlfn.RANK.EQ(Derived_Metrics[[#This Row],[Customer Revenue]],Derived_Metrics[Customer Revenue],0)</f>
        <v>955</v>
      </c>
      <c r="I1058" s="15">
        <f>Derived_Metrics[[#This Row],[Customer Revenue]]/SUM(Derived_Metrics[Customer Revenue])</f>
        <v>3.2575167306138217E-4</v>
      </c>
      <c r="J1058" t="s">
        <v>1479</v>
      </c>
      <c r="K1058" s="5">
        <f>SUMIFS(Derived_Metrics[Revenue],Derived_Metrics[Product ID],Derived_Metrics[[#This Row],[Product ID]])</f>
        <v>15308.739</v>
      </c>
      <c r="L1058" s="5">
        <f>SUMIFS(Derived_Metrics[Profit],Derived_Metrics[Product ID],Derived_Metrics[[#This Row],[Product ID]])</f>
        <v>-226.12739999999997</v>
      </c>
      <c r="M1058" s="5" t="str">
        <f>IF(AND(Derived_Metrics[[#This Row],[Product Revenue]]&gt;AVERAGE(Derived_Metrics[Product Revenue]),Derived_Metrics[[#This Row],[Product Profit]]&lt;0),"high sales Low Profit","Normal")</f>
        <v>high sales Low Profit</v>
      </c>
      <c r="N1058">
        <v>464.29199999999997</v>
      </c>
      <c r="O1058">
        <v>9</v>
      </c>
      <c r="P1058">
        <v>0.4</v>
      </c>
      <c r="Q1058">
        <v>-108.3348</v>
      </c>
      <c r="R1058">
        <f>Derived_Metrics[[#This Row],[Selling Price]]*Derived_Metrics[[#This Row],[Quantity]]</f>
        <v>4178.6279999999997</v>
      </c>
      <c r="S1058" s="2">
        <f>IF(Derived_Metrics[[#This Row],[Revenue]]=0,0,Derived_Metrics[[#This Row],[Profit]]/Derived_Metrics[[#This Row],[Revenue]])</f>
        <v>-2.5925925925925929E-2</v>
      </c>
      <c r="T1058" t="str">
        <f>IF(Derived_Metrics[[#This Row],[Profit]]&lt;0, "Loss","Profit")</f>
        <v>Loss</v>
      </c>
      <c r="U1058" s="5">
        <f>Derived_Metrics[[#This Row],[Selling Price]]*Derived_Metrics[[#This Row],[Quantity]]*Derived_Metrics[[#This Row],[Discount]]</f>
        <v>1671.4512</v>
      </c>
      <c r="V1058" t="str">
        <f>IF(Derived_Metrics[[#This Row],[Discount]]&gt;0,"Discount Applied","No Discount")</f>
        <v>Discount Applied</v>
      </c>
      <c r="W1058" t="str">
        <f>IF(Derived_Metrics[[#This Row],[Discount]]&gt;0.3,"High Discount","Low Discount")</f>
        <v>High Discount</v>
      </c>
      <c r="X1058" s="13">
        <f>SUMIFS(Derived_Metrics[Customer_Revenue_Share],Derived_Metrics[Customee_ Revenue _Rank],"&lt;="&amp;Derived_Metrics[[#This Row],[Customee_ Revenue _Rank]])</f>
        <v>0.84535067350310178</v>
      </c>
      <c r="Y1058" t="str">
        <f>IF(Derived_Metrics[[#This Row],[Cumulative_Revenue_%]]&lt;=0.8,"Top 80% Revenue","Remaining 20% Revenue")</f>
        <v>Remaining 20% Revenue</v>
      </c>
    </row>
    <row r="1059" spans="1:25" x14ac:dyDescent="0.25">
      <c r="A1059" t="s">
        <v>3606</v>
      </c>
      <c r="B1059" s="1">
        <v>43098</v>
      </c>
      <c r="C1059" t="s">
        <v>409</v>
      </c>
      <c r="D1059" s="4">
        <f>SUMIFS(Derived_Metrics[Revenue],Derived_Metrics[Customer ID],Derived_Metrics[[#This Row],[Customer ID]])</f>
        <v>2204.4970000000003</v>
      </c>
      <c r="E1059" s="4">
        <f>SUMIFS(Derived_Metrics[Profit],Derived_Metrics[Customer ID],Derived_Metrics[[#This Row],[Customer ID]])</f>
        <v>64.835700000000003</v>
      </c>
      <c r="F1059" s="5">
        <f>_xlfn.PERCENTRANK.INC(Derived_Metrics[Customer Revenue],Derived_Metrics[[#This Row],[Customer Revenue]])</f>
        <v>0.308</v>
      </c>
      <c r="G1059" s="5" t="str" cm="1">
        <f t="array" ref="G1059">_xlfn.IFS(Derived_Metrics[[#This Row],[Customer Revenue Percentile]]&gt;=0.8,"High Value",Derived_Metrics[[#This Row],[Customer Revenue Percentile]]&gt;=0.4,"Medium Value",TRUE,"Low Value")</f>
        <v>Low Value</v>
      </c>
      <c r="H1059" s="12">
        <f>_xlfn.RANK.EQ(Derived_Metrics[[#This Row],[Customer Revenue]],Derived_Metrics[Customer Revenue],0)</f>
        <v>1461</v>
      </c>
      <c r="I1059" s="15">
        <f>Derived_Metrics[[#This Row],[Customer Revenue]]/SUM(Derived_Metrics[Customer Revenue])</f>
        <v>1.4150242603261937E-4</v>
      </c>
      <c r="J1059" t="s">
        <v>2171</v>
      </c>
      <c r="K1059" s="5">
        <f>SUMIFS(Derived_Metrics[Revenue],Derived_Metrics[Product ID],Derived_Metrics[[#This Row],[Product ID]])</f>
        <v>2806.0800000000004</v>
      </c>
      <c r="L1059" s="5">
        <f>SUMIFS(Derived_Metrics[Profit],Derived_Metrics[Product ID],Derived_Metrics[[#This Row],[Product ID]])</f>
        <v>98.971199999999996</v>
      </c>
      <c r="M1059" s="5" t="str">
        <f>IF(AND(Derived_Metrics[[#This Row],[Product Revenue]]&gt;AVERAGE(Derived_Metrics[Product Revenue]),Derived_Metrics[[#This Row],[Product Profit]]&lt;0),"high sales Low Profit","Normal")</f>
        <v>Normal</v>
      </c>
      <c r="N1059">
        <v>101.12</v>
      </c>
      <c r="O1059">
        <v>8</v>
      </c>
      <c r="P1059">
        <v>0</v>
      </c>
      <c r="Q1059">
        <v>37.414400000000001</v>
      </c>
      <c r="R1059">
        <f>Derived_Metrics[[#This Row],[Selling Price]]*Derived_Metrics[[#This Row],[Quantity]]</f>
        <v>808.96</v>
      </c>
      <c r="S1059" s="2">
        <f>IF(Derived_Metrics[[#This Row],[Revenue]]=0,0,Derived_Metrics[[#This Row],[Profit]]/Derived_Metrics[[#This Row],[Revenue]])</f>
        <v>4.6249999999999999E-2</v>
      </c>
      <c r="T1059" t="str">
        <f>IF(Derived_Metrics[[#This Row],[Profit]]&lt;0, "Loss","Profit")</f>
        <v>Profit</v>
      </c>
      <c r="U1059" s="5">
        <f>Derived_Metrics[[#This Row],[Selling Price]]*Derived_Metrics[[#This Row],[Quantity]]*Derived_Metrics[[#This Row],[Discount]]</f>
        <v>0</v>
      </c>
      <c r="V1059" t="str">
        <f>IF(Derived_Metrics[[#This Row],[Discount]]&gt;0,"Discount Applied","No Discount")</f>
        <v>No Discount</v>
      </c>
      <c r="W1059" t="str">
        <f>IF(Derived_Metrics[[#This Row],[Discount]]&gt;0.3,"High Discount","Low Discount")</f>
        <v>Low Discount</v>
      </c>
      <c r="X1059" s="13">
        <f>SUMIFS(Derived_Metrics[Customer_Revenue_Share],Derived_Metrics[Customee_ Revenue _Rank],"&lt;="&amp;Derived_Metrics[[#This Row],[Customee_ Revenue _Rank]])</f>
        <v>0.9577975763509522</v>
      </c>
      <c r="Y1059" t="str">
        <f>IF(Derived_Metrics[[#This Row],[Cumulative_Revenue_%]]&lt;=0.8,"Top 80% Revenue","Remaining 20% Revenue")</f>
        <v>Remaining 20% Revenue</v>
      </c>
    </row>
    <row r="1060" spans="1:25" x14ac:dyDescent="0.25">
      <c r="A1060" t="s">
        <v>3608</v>
      </c>
      <c r="B1060" s="1">
        <v>42687</v>
      </c>
      <c r="C1060" t="s">
        <v>3609</v>
      </c>
      <c r="D1060" s="4">
        <f>SUMIFS(Derived_Metrics[Revenue],Derived_Metrics[Customer ID],Derived_Metrics[[#This Row],[Customer ID]])</f>
        <v>13199.936</v>
      </c>
      <c r="E1060" s="4">
        <f>SUMIFS(Derived_Metrics[Profit],Derived_Metrics[Customer ID],Derived_Metrics[[#This Row],[Customer ID]])</f>
        <v>30.19319999999999</v>
      </c>
      <c r="F1060" s="5">
        <f>_xlfn.PERCENTRANK.INC(Derived_Metrics[Customer Revenue],Derived_Metrics[[#This Row],[Customer Revenue]])</f>
        <v>0.84899999999999998</v>
      </c>
      <c r="G1060" s="5" t="str" cm="1">
        <f t="array" ref="G1060">_xlfn.IFS(Derived_Metrics[[#This Row],[Customer Revenue Percentile]]&gt;=0.8,"High Value",Derived_Metrics[[#This Row],[Customer Revenue Percentile]]&gt;=0.4,"Medium Value",TRUE,"Low Value")</f>
        <v>High Value</v>
      </c>
      <c r="H1060" s="12">
        <f>_xlfn.RANK.EQ(Derived_Metrics[[#This Row],[Customer Revenue]],Derived_Metrics[Customer Revenue],0)</f>
        <v>318</v>
      </c>
      <c r="I1060" s="15">
        <f>Derived_Metrics[[#This Row],[Customer Revenue]]/SUM(Derived_Metrics[Customer Revenue])</f>
        <v>8.4727852543020437E-4</v>
      </c>
      <c r="J1060" t="s">
        <v>790</v>
      </c>
      <c r="K1060" s="5">
        <f>SUMIFS(Derived_Metrics[Revenue],Derived_Metrics[Product ID],Derived_Metrics[[#This Row],[Product ID]])</f>
        <v>341.55</v>
      </c>
      <c r="L1060" s="5">
        <f>SUMIFS(Derived_Metrics[Profit],Derived_Metrics[Product ID],Derived_Metrics[[#This Row],[Product ID]])</f>
        <v>31.574400000000001</v>
      </c>
      <c r="M1060" s="5" t="str">
        <f>IF(AND(Derived_Metrics[[#This Row],[Product Revenue]]&gt;AVERAGE(Derived_Metrics[Product Revenue]),Derived_Metrics[[#This Row],[Product Profit]]&lt;0),"high sales Low Profit","Normal")</f>
        <v>Normal</v>
      </c>
      <c r="N1060">
        <v>30.36</v>
      </c>
      <c r="O1060">
        <v>4</v>
      </c>
      <c r="P1060">
        <v>0</v>
      </c>
      <c r="Q1060">
        <v>13.0548</v>
      </c>
      <c r="R1060">
        <f>Derived_Metrics[[#This Row],[Selling Price]]*Derived_Metrics[[#This Row],[Quantity]]</f>
        <v>121.44</v>
      </c>
      <c r="S1060" s="2">
        <f>IF(Derived_Metrics[[#This Row],[Revenue]]=0,0,Derived_Metrics[[#This Row],[Profit]]/Derived_Metrics[[#This Row],[Revenue]])</f>
        <v>0.1075</v>
      </c>
      <c r="T1060" t="str">
        <f>IF(Derived_Metrics[[#This Row],[Profit]]&lt;0, "Loss","Profit")</f>
        <v>Profit</v>
      </c>
      <c r="U1060" s="5">
        <f>Derived_Metrics[[#This Row],[Selling Price]]*Derived_Metrics[[#This Row],[Quantity]]*Derived_Metrics[[#This Row],[Discount]]</f>
        <v>0</v>
      </c>
      <c r="V1060" t="str">
        <f>IF(Derived_Metrics[[#This Row],[Discount]]&gt;0,"Discount Applied","No Discount")</f>
        <v>No Discount</v>
      </c>
      <c r="W1060" t="str">
        <f>IF(Derived_Metrics[[#This Row],[Discount]]&gt;0.3,"High Discount","Low Discount")</f>
        <v>Low Discount</v>
      </c>
      <c r="X1060" s="13">
        <f>SUMIFS(Derived_Metrics[Customer_Revenue_Share],Derived_Metrics[Customee_ Revenue _Rank],"&lt;="&amp;Derived_Metrics[[#This Row],[Customee_ Revenue _Rank]])</f>
        <v>0.49523978670815372</v>
      </c>
      <c r="Y1060" t="str">
        <f>IF(Derived_Metrics[[#This Row],[Cumulative_Revenue_%]]&lt;=0.8,"Top 80% Revenue","Remaining 20% Revenue")</f>
        <v>Top 80% Revenue</v>
      </c>
    </row>
    <row r="1061" spans="1:25" x14ac:dyDescent="0.25">
      <c r="A1061" t="s">
        <v>3611</v>
      </c>
      <c r="B1061" s="1">
        <v>42373</v>
      </c>
      <c r="C1061" t="s">
        <v>3612</v>
      </c>
      <c r="D1061" s="4">
        <f>SUMIFS(Derived_Metrics[Revenue],Derived_Metrics[Customer ID],Derived_Metrics[[#This Row],[Customer ID]])</f>
        <v>10767.616</v>
      </c>
      <c r="E1061" s="4">
        <f>SUMIFS(Derived_Metrics[Profit],Derived_Metrics[Customer ID],Derived_Metrics[[#This Row],[Customer ID]])</f>
        <v>134.20000000000005</v>
      </c>
      <c r="F1061" s="5">
        <f>_xlfn.PERCENTRANK.INC(Derived_Metrics[Customer Revenue],Derived_Metrics[[#This Row],[Customer Revenue]])</f>
        <v>0.77800000000000002</v>
      </c>
      <c r="G1061" s="5" t="str" cm="1">
        <f t="array" ref="G1061">_xlfn.IFS(Derived_Metrics[[#This Row],[Customer Revenue Percentile]]&gt;=0.8,"High Value",Derived_Metrics[[#This Row],[Customer Revenue Percentile]]&gt;=0.4,"Medium Value",TRUE,"Low Value")</f>
        <v>Medium Value</v>
      </c>
      <c r="H1061" s="12">
        <f>_xlfn.RANK.EQ(Derived_Metrics[[#This Row],[Customer Revenue]],Derived_Metrics[Customer Revenue],0)</f>
        <v>469</v>
      </c>
      <c r="I1061" s="15">
        <f>Derived_Metrics[[#This Row],[Customer Revenue]]/SUM(Derived_Metrics[Customer Revenue])</f>
        <v>6.9115257883664561E-4</v>
      </c>
      <c r="J1061" t="s">
        <v>34</v>
      </c>
      <c r="K1061" s="5">
        <f>SUMIFS(Derived_Metrics[Revenue],Derived_Metrics[Product ID],Derived_Metrics[[#This Row],[Product ID]])</f>
        <v>58262.423999999999</v>
      </c>
      <c r="L1061" s="5">
        <f>SUMIFS(Derived_Metrics[Profit],Derived_Metrics[Product ID],Derived_Metrics[[#This Row],[Product ID]])</f>
        <v>1927.442</v>
      </c>
      <c r="M1061" s="5" t="str">
        <f>IF(AND(Derived_Metrics[[#This Row],[Product Revenue]]&gt;AVERAGE(Derived_Metrics[Product Revenue]),Derived_Metrics[[#This Row],[Product Profit]]&lt;0),"high sales Low Profit","Normal")</f>
        <v>Normal</v>
      </c>
      <c r="N1061">
        <v>1317.492</v>
      </c>
      <c r="O1061">
        <v>6</v>
      </c>
      <c r="P1061">
        <v>0.1</v>
      </c>
      <c r="Q1061">
        <v>292.77600000000001</v>
      </c>
      <c r="R1061">
        <f>Derived_Metrics[[#This Row],[Selling Price]]*Derived_Metrics[[#This Row],[Quantity]]</f>
        <v>7904.9519999999993</v>
      </c>
      <c r="S1061" s="2">
        <f>IF(Derived_Metrics[[#This Row],[Revenue]]=0,0,Derived_Metrics[[#This Row],[Profit]]/Derived_Metrics[[#This Row],[Revenue]])</f>
        <v>3.7037037037037042E-2</v>
      </c>
      <c r="T1061" t="str">
        <f>IF(Derived_Metrics[[#This Row],[Profit]]&lt;0, "Loss","Profit")</f>
        <v>Profit</v>
      </c>
      <c r="U1061" s="5">
        <f>Derived_Metrics[[#This Row],[Selling Price]]*Derived_Metrics[[#This Row],[Quantity]]*Derived_Metrics[[#This Row],[Discount]]</f>
        <v>790.49519999999995</v>
      </c>
      <c r="V1061" t="str">
        <f>IF(Derived_Metrics[[#This Row],[Discount]]&gt;0,"Discount Applied","No Discount")</f>
        <v>Discount Applied</v>
      </c>
      <c r="W1061" t="str">
        <f>IF(Derived_Metrics[[#This Row],[Discount]]&gt;0.3,"High Discount","Low Discount")</f>
        <v>Low Discount</v>
      </c>
      <c r="X1061" s="13">
        <f>SUMIFS(Derived_Metrics[Customer_Revenue_Share],Derived_Metrics[Customee_ Revenue _Rank],"&lt;="&amp;Derived_Metrics[[#This Row],[Customee_ Revenue _Rank]])</f>
        <v>0.60749595629247621</v>
      </c>
      <c r="Y1061" t="str">
        <f>IF(Derived_Metrics[[#This Row],[Cumulative_Revenue_%]]&lt;=0.8,"Top 80% Revenue","Remaining 20% Revenue")</f>
        <v>Top 80% Revenue</v>
      </c>
    </row>
    <row r="1062" spans="1:25" x14ac:dyDescent="0.25">
      <c r="A1062" t="s">
        <v>3614</v>
      </c>
      <c r="B1062" s="1">
        <v>42768</v>
      </c>
      <c r="C1062" t="s">
        <v>3329</v>
      </c>
      <c r="D1062" s="4">
        <f>SUMIFS(Derived_Metrics[Revenue],Derived_Metrics[Customer ID],Derived_Metrics[[#This Row],[Customer ID]])</f>
        <v>9389.3780000000006</v>
      </c>
      <c r="E1062" s="4">
        <f>SUMIFS(Derived_Metrics[Profit],Derived_Metrics[Customer ID],Derived_Metrics[[#This Row],[Customer ID]])</f>
        <v>381.93529999999998</v>
      </c>
      <c r="F1062" s="5">
        <f>_xlfn.PERCENTRANK.INC(Derived_Metrics[Customer Revenue],Derived_Metrics[[#This Row],[Customer Revenue]])</f>
        <v>0.71499999999999997</v>
      </c>
      <c r="G1062" s="5" t="str" cm="1">
        <f t="array" ref="G1062">_xlfn.IFS(Derived_Metrics[[#This Row],[Customer Revenue Percentile]]&gt;=0.8,"High Value",Derived_Metrics[[#This Row],[Customer Revenue Percentile]]&gt;=0.4,"Medium Value",TRUE,"Low Value")</f>
        <v>Medium Value</v>
      </c>
      <c r="H1062" s="12">
        <f>_xlfn.RANK.EQ(Derived_Metrics[[#This Row],[Customer Revenue]],Derived_Metrics[Customer Revenue],0)</f>
        <v>597</v>
      </c>
      <c r="I1062" s="15">
        <f>Derived_Metrics[[#This Row],[Customer Revenue]]/SUM(Derived_Metrics[Customer Revenue])</f>
        <v>6.0268613018629811E-4</v>
      </c>
      <c r="J1062" t="s">
        <v>681</v>
      </c>
      <c r="K1062" s="5">
        <f>SUMIFS(Derived_Metrics[Revenue],Derived_Metrics[Product ID],Derived_Metrics[[#This Row],[Product ID]])</f>
        <v>1621.6880000000001</v>
      </c>
      <c r="L1062" s="5">
        <f>SUMIFS(Derived_Metrics[Profit],Derived_Metrics[Product ID],Derived_Metrics[[#This Row],[Product ID]])</f>
        <v>101.7868</v>
      </c>
      <c r="M1062" s="5" t="str">
        <f>IF(AND(Derived_Metrics[[#This Row],[Product Revenue]]&gt;AVERAGE(Derived_Metrics[Product Revenue]),Derived_Metrics[[#This Row],[Product Profit]]&lt;0),"high sales Low Profit","Normal")</f>
        <v>Normal</v>
      </c>
      <c r="N1062">
        <v>86.26</v>
      </c>
      <c r="O1062">
        <v>2</v>
      </c>
      <c r="P1062">
        <v>0</v>
      </c>
      <c r="Q1062">
        <v>29.328399999999998</v>
      </c>
      <c r="R1062">
        <f>Derived_Metrics[[#This Row],[Selling Price]]*Derived_Metrics[[#This Row],[Quantity]]</f>
        <v>172.52</v>
      </c>
      <c r="S1062" s="2">
        <f>IF(Derived_Metrics[[#This Row],[Revenue]]=0,0,Derived_Metrics[[#This Row],[Profit]]/Derived_Metrics[[#This Row],[Revenue]])</f>
        <v>0.16999999999999998</v>
      </c>
      <c r="T1062" t="str">
        <f>IF(Derived_Metrics[[#This Row],[Profit]]&lt;0, "Loss","Profit")</f>
        <v>Profit</v>
      </c>
      <c r="U1062" s="5">
        <f>Derived_Metrics[[#This Row],[Selling Price]]*Derived_Metrics[[#This Row],[Quantity]]*Derived_Metrics[[#This Row],[Discount]]</f>
        <v>0</v>
      </c>
      <c r="V1062" t="str">
        <f>IF(Derived_Metrics[[#This Row],[Discount]]&gt;0,"Discount Applied","No Discount")</f>
        <v>No Discount</v>
      </c>
      <c r="W1062" t="str">
        <f>IF(Derived_Metrics[[#This Row],[Discount]]&gt;0.3,"High Discount","Low Discount")</f>
        <v>Low Discount</v>
      </c>
      <c r="X1062" s="13">
        <f>SUMIFS(Derived_Metrics[Customer_Revenue_Share],Derived_Metrics[Customee_ Revenue _Rank],"&lt;="&amp;Derived_Metrics[[#This Row],[Customee_ Revenue _Rank]])</f>
        <v>0.69259767134752981</v>
      </c>
      <c r="Y1062" t="str">
        <f>IF(Derived_Metrics[[#This Row],[Cumulative_Revenue_%]]&lt;=0.8,"Top 80% Revenue","Remaining 20% Revenue")</f>
        <v>Top 80% Revenue</v>
      </c>
    </row>
    <row r="1063" spans="1:25" x14ac:dyDescent="0.25">
      <c r="A1063" t="s">
        <v>3615</v>
      </c>
      <c r="B1063" s="1">
        <v>43093</v>
      </c>
      <c r="C1063" t="s">
        <v>3617</v>
      </c>
      <c r="D1063" s="4">
        <f>SUMIFS(Derived_Metrics[Revenue],Derived_Metrics[Customer ID],Derived_Metrics[[#This Row],[Customer ID]])</f>
        <v>2561.3039999999996</v>
      </c>
      <c r="E1063" s="4">
        <f>SUMIFS(Derived_Metrics[Profit],Derived_Metrics[Customer ID],Derived_Metrics[[#This Row],[Customer ID]])</f>
        <v>107.21939999999999</v>
      </c>
      <c r="F1063" s="5">
        <f>_xlfn.PERCENTRANK.INC(Derived_Metrics[Customer Revenue],Derived_Metrics[[#This Row],[Customer Revenue]])</f>
        <v>0.35299999999999998</v>
      </c>
      <c r="G1063" s="5" t="str" cm="1">
        <f t="array" ref="G1063">_xlfn.IFS(Derived_Metrics[[#This Row],[Customer Revenue Percentile]]&gt;=0.8,"High Value",Derived_Metrics[[#This Row],[Customer Revenue Percentile]]&gt;=0.4,"Medium Value",TRUE,"Low Value")</f>
        <v>Low Value</v>
      </c>
      <c r="H1063" s="12">
        <f>_xlfn.RANK.EQ(Derived_Metrics[[#This Row],[Customer Revenue]],Derived_Metrics[Customer Revenue],0)</f>
        <v>1371</v>
      </c>
      <c r="I1063" s="15">
        <f>Derived_Metrics[[#This Row],[Customer Revenue]]/SUM(Derived_Metrics[Customer Revenue])</f>
        <v>1.6440518168409939E-4</v>
      </c>
      <c r="J1063" t="s">
        <v>2985</v>
      </c>
      <c r="K1063" s="5">
        <f>SUMIFS(Derived_Metrics[Revenue],Derived_Metrics[Product ID],Derived_Metrics[[#This Row],[Product ID]])</f>
        <v>526.524</v>
      </c>
      <c r="L1063" s="5">
        <f>SUMIFS(Derived_Metrics[Profit],Derived_Metrics[Product ID],Derived_Metrics[[#This Row],[Product ID]])</f>
        <v>32.734200000000001</v>
      </c>
      <c r="M1063" s="5" t="str">
        <f>IF(AND(Derived_Metrics[[#This Row],[Product Revenue]]&gt;AVERAGE(Derived_Metrics[Product Revenue]),Derived_Metrics[[#This Row],[Product Profit]]&lt;0),"high sales Low Profit","Normal")</f>
        <v>Normal</v>
      </c>
      <c r="N1063">
        <v>8.5440000000000005</v>
      </c>
      <c r="O1063">
        <v>4</v>
      </c>
      <c r="P1063">
        <v>0.2</v>
      </c>
      <c r="Q1063">
        <v>1.9224000000000001</v>
      </c>
      <c r="R1063">
        <f>Derived_Metrics[[#This Row],[Selling Price]]*Derived_Metrics[[#This Row],[Quantity]]</f>
        <v>34.176000000000002</v>
      </c>
      <c r="S1063" s="2">
        <f>IF(Derived_Metrics[[#This Row],[Revenue]]=0,0,Derived_Metrics[[#This Row],[Profit]]/Derived_Metrics[[#This Row],[Revenue]])</f>
        <v>5.6250000000000001E-2</v>
      </c>
      <c r="T1063" t="str">
        <f>IF(Derived_Metrics[[#This Row],[Profit]]&lt;0, "Loss","Profit")</f>
        <v>Profit</v>
      </c>
      <c r="U1063" s="5">
        <f>Derived_Metrics[[#This Row],[Selling Price]]*Derived_Metrics[[#This Row],[Quantity]]*Derived_Metrics[[#This Row],[Discount]]</f>
        <v>6.8352000000000004</v>
      </c>
      <c r="V1063" t="str">
        <f>IF(Derived_Metrics[[#This Row],[Discount]]&gt;0,"Discount Applied","No Discount")</f>
        <v>Discount Applied</v>
      </c>
      <c r="W1063" t="str">
        <f>IF(Derived_Metrics[[#This Row],[Discount]]&gt;0.3,"High Discount","Low Discount")</f>
        <v>Low Discount</v>
      </c>
      <c r="X1063" s="13">
        <f>SUMIFS(Derived_Metrics[Customer_Revenue_Share],Derived_Metrics[Customee_ Revenue _Rank],"&lt;="&amp;Derived_Metrics[[#This Row],[Customee_ Revenue _Rank]])</f>
        <v>0.94358912602130107</v>
      </c>
      <c r="Y1063" t="str">
        <f>IF(Derived_Metrics[[#This Row],[Cumulative_Revenue_%]]&lt;=0.8,"Top 80% Revenue","Remaining 20% Revenue")</f>
        <v>Remaining 20% Revenue</v>
      </c>
    </row>
    <row r="1064" spans="1:25" x14ac:dyDescent="0.25">
      <c r="A1064" t="s">
        <v>3615</v>
      </c>
      <c r="B1064" s="1">
        <v>43093</v>
      </c>
      <c r="C1064" t="s">
        <v>3617</v>
      </c>
      <c r="D1064" s="4">
        <f>SUMIFS(Derived_Metrics[Revenue],Derived_Metrics[Customer ID],Derived_Metrics[[#This Row],[Customer ID]])</f>
        <v>2561.3039999999996</v>
      </c>
      <c r="E1064" s="4">
        <f>SUMIFS(Derived_Metrics[Profit],Derived_Metrics[Customer ID],Derived_Metrics[[#This Row],[Customer ID]])</f>
        <v>107.21939999999999</v>
      </c>
      <c r="F1064" s="5">
        <f>_xlfn.PERCENTRANK.INC(Derived_Metrics[Customer Revenue],Derived_Metrics[[#This Row],[Customer Revenue]])</f>
        <v>0.35299999999999998</v>
      </c>
      <c r="G1064" s="5" t="str" cm="1">
        <f t="array" ref="G1064">_xlfn.IFS(Derived_Metrics[[#This Row],[Customer Revenue Percentile]]&gt;=0.8,"High Value",Derived_Metrics[[#This Row],[Customer Revenue Percentile]]&gt;=0.4,"Medium Value",TRUE,"Low Value")</f>
        <v>Low Value</v>
      </c>
      <c r="H1064" s="12">
        <f>_xlfn.RANK.EQ(Derived_Metrics[[#This Row],[Customer Revenue]],Derived_Metrics[Customer Revenue],0)</f>
        <v>1371</v>
      </c>
      <c r="I1064" s="15">
        <f>Derived_Metrics[[#This Row],[Customer Revenue]]/SUM(Derived_Metrics[Customer Revenue])</f>
        <v>1.6440518168409939E-4</v>
      </c>
      <c r="J1064" t="s">
        <v>979</v>
      </c>
      <c r="K1064" s="5">
        <f>SUMIFS(Derived_Metrics[Revenue],Derived_Metrics[Product ID],Derived_Metrics[[#This Row],[Product ID]])</f>
        <v>22709.053</v>
      </c>
      <c r="L1064" s="5">
        <f>SUMIFS(Derived_Metrics[Profit],Derived_Metrics[Product ID],Derived_Metrics[[#This Row],[Product ID]])</f>
        <v>701.9799999999999</v>
      </c>
      <c r="M1064" s="5" t="str">
        <f>IF(AND(Derived_Metrics[[#This Row],[Product Revenue]]&gt;AVERAGE(Derived_Metrics[Product Revenue]),Derived_Metrics[[#This Row],[Product Profit]]&lt;0),"high sales Low Profit","Normal")</f>
        <v>Normal</v>
      </c>
      <c r="N1064">
        <v>842.37599999999998</v>
      </c>
      <c r="O1064">
        <v>3</v>
      </c>
      <c r="P1064">
        <v>0.2</v>
      </c>
      <c r="Q1064">
        <v>105.297</v>
      </c>
      <c r="R1064">
        <f>Derived_Metrics[[#This Row],[Selling Price]]*Derived_Metrics[[#This Row],[Quantity]]</f>
        <v>2527.1279999999997</v>
      </c>
      <c r="S1064" s="2">
        <f>IF(Derived_Metrics[[#This Row],[Revenue]]=0,0,Derived_Metrics[[#This Row],[Profit]]/Derived_Metrics[[#This Row],[Revenue]])</f>
        <v>4.1666666666666671E-2</v>
      </c>
      <c r="T1064" t="str">
        <f>IF(Derived_Metrics[[#This Row],[Profit]]&lt;0, "Loss","Profit")</f>
        <v>Profit</v>
      </c>
      <c r="U1064" s="5">
        <f>Derived_Metrics[[#This Row],[Selling Price]]*Derived_Metrics[[#This Row],[Quantity]]*Derived_Metrics[[#This Row],[Discount]]</f>
        <v>505.42559999999997</v>
      </c>
      <c r="V1064" t="str">
        <f>IF(Derived_Metrics[[#This Row],[Discount]]&gt;0,"Discount Applied","No Discount")</f>
        <v>Discount Applied</v>
      </c>
      <c r="W1064" t="str">
        <f>IF(Derived_Metrics[[#This Row],[Discount]]&gt;0.3,"High Discount","Low Discount")</f>
        <v>Low Discount</v>
      </c>
      <c r="X1064" s="13">
        <f>SUMIFS(Derived_Metrics[Customer_Revenue_Share],Derived_Metrics[Customee_ Revenue _Rank],"&lt;="&amp;Derived_Metrics[[#This Row],[Customee_ Revenue _Rank]])</f>
        <v>0.94358912602130107</v>
      </c>
      <c r="Y1064" t="str">
        <f>IF(Derived_Metrics[[#This Row],[Cumulative_Revenue_%]]&lt;=0.8,"Top 80% Revenue","Remaining 20% Revenue")</f>
        <v>Remaining 20% Revenue</v>
      </c>
    </row>
    <row r="1065" spans="1:25" x14ac:dyDescent="0.25">
      <c r="A1065" t="s">
        <v>3620</v>
      </c>
      <c r="B1065" s="1">
        <v>42193</v>
      </c>
      <c r="C1065" t="s">
        <v>3621</v>
      </c>
      <c r="D1065" s="4">
        <f>SUMIFS(Derived_Metrics[Revenue],Derived_Metrics[Customer ID],Derived_Metrics[[#This Row],[Customer ID]])</f>
        <v>734.93999999999994</v>
      </c>
      <c r="E1065" s="4">
        <f>SUMIFS(Derived_Metrics[Profit],Derived_Metrics[Customer ID],Derived_Metrics[[#This Row],[Customer ID]])</f>
        <v>42.080399999999997</v>
      </c>
      <c r="F1065" s="5">
        <f>_xlfn.PERCENTRANK.INC(Derived_Metrics[Customer Revenue],Derived_Metrics[[#This Row],[Customer Revenue]])</f>
        <v>0.124</v>
      </c>
      <c r="G1065" s="5" t="str" cm="1">
        <f t="array" ref="G1065">_xlfn.IFS(Derived_Metrics[[#This Row],[Customer Revenue Percentile]]&gt;=0.8,"High Value",Derived_Metrics[[#This Row],[Customer Revenue Percentile]]&gt;=0.4,"Medium Value",TRUE,"Low Value")</f>
        <v>Low Value</v>
      </c>
      <c r="H1065" s="12">
        <f>_xlfn.RANK.EQ(Derived_Metrics[[#This Row],[Customer Revenue]],Derived_Metrics[Customer Revenue],0)</f>
        <v>1856</v>
      </c>
      <c r="I1065" s="15">
        <f>Derived_Metrics[[#This Row],[Customer Revenue]]/SUM(Derived_Metrics[Customer Revenue])</f>
        <v>4.717438626063599E-5</v>
      </c>
      <c r="J1065" t="s">
        <v>2607</v>
      </c>
      <c r="K1065" s="5">
        <f>SUMIFS(Derived_Metrics[Revenue],Derived_Metrics[Product ID],Derived_Metrics[[#This Row],[Product ID]])</f>
        <v>1149.876</v>
      </c>
      <c r="L1065" s="5">
        <f>SUMIFS(Derived_Metrics[Profit],Derived_Metrics[Product ID],Derived_Metrics[[#This Row],[Product ID]])</f>
        <v>51.105599999999995</v>
      </c>
      <c r="M1065" s="5" t="str">
        <f>IF(AND(Derived_Metrics[[#This Row],[Product Revenue]]&gt;AVERAGE(Derived_Metrics[Product Revenue]),Derived_Metrics[[#This Row],[Product Profit]]&lt;0),"high sales Low Profit","Normal")</f>
        <v>Normal</v>
      </c>
      <c r="N1065">
        <v>212.94</v>
      </c>
      <c r="O1065">
        <v>3</v>
      </c>
      <c r="P1065">
        <v>0</v>
      </c>
      <c r="Q1065">
        <v>34.070399999999999</v>
      </c>
      <c r="R1065">
        <f>Derived_Metrics[[#This Row],[Selling Price]]*Derived_Metrics[[#This Row],[Quantity]]</f>
        <v>638.81999999999994</v>
      </c>
      <c r="S1065" s="2">
        <f>IF(Derived_Metrics[[#This Row],[Revenue]]=0,0,Derived_Metrics[[#This Row],[Profit]]/Derived_Metrics[[#This Row],[Revenue]])</f>
        <v>5.3333333333333337E-2</v>
      </c>
      <c r="T1065" t="str">
        <f>IF(Derived_Metrics[[#This Row],[Profit]]&lt;0, "Loss","Profit")</f>
        <v>Profit</v>
      </c>
      <c r="U1065" s="5">
        <f>Derived_Metrics[[#This Row],[Selling Price]]*Derived_Metrics[[#This Row],[Quantity]]*Derived_Metrics[[#This Row],[Discount]]</f>
        <v>0</v>
      </c>
      <c r="V1065" t="str">
        <f>IF(Derived_Metrics[[#This Row],[Discount]]&gt;0,"Discount Applied","No Discount")</f>
        <v>No Discount</v>
      </c>
      <c r="W1065" t="str">
        <f>IF(Derived_Metrics[[#This Row],[Discount]]&gt;0.3,"High Discount","Low Discount")</f>
        <v>Low Discount</v>
      </c>
      <c r="X1065" s="13">
        <f>SUMIFS(Derived_Metrics[Customer_Revenue_Share],Derived_Metrics[Customee_ Revenue _Rank],"&lt;="&amp;Derived_Metrics[[#This Row],[Customee_ Revenue _Rank]])</f>
        <v>0.99423214311422814</v>
      </c>
      <c r="Y1065" t="str">
        <f>IF(Derived_Metrics[[#This Row],[Cumulative_Revenue_%]]&lt;=0.8,"Top 80% Revenue","Remaining 20% Revenue")</f>
        <v>Remaining 20% Revenue</v>
      </c>
    </row>
    <row r="1066" spans="1:25" x14ac:dyDescent="0.25">
      <c r="A1066" t="s">
        <v>3624</v>
      </c>
      <c r="B1066" s="1">
        <v>42916</v>
      </c>
      <c r="C1066" t="s">
        <v>3085</v>
      </c>
      <c r="D1066" s="4">
        <f>SUMIFS(Derived_Metrics[Revenue],Derived_Metrics[Customer ID],Derived_Metrics[[#This Row],[Customer ID]])</f>
        <v>2675.8519999999999</v>
      </c>
      <c r="E1066" s="4">
        <f>SUMIFS(Derived_Metrics[Profit],Derived_Metrics[Customer ID],Derived_Metrics[[#This Row],[Customer ID]])</f>
        <v>-148.0112</v>
      </c>
      <c r="F1066" s="5">
        <f>_xlfn.PERCENTRANK.INC(Derived_Metrics[Customer Revenue],Derived_Metrics[[#This Row],[Customer Revenue]])</f>
        <v>0.36199999999999999</v>
      </c>
      <c r="G1066" s="5" t="str" cm="1">
        <f t="array" ref="G1066">_xlfn.IFS(Derived_Metrics[[#This Row],[Customer Revenue Percentile]]&gt;=0.8,"High Value",Derived_Metrics[[#This Row],[Customer Revenue Percentile]]&gt;=0.4,"Medium Value",TRUE,"Low Value")</f>
        <v>Low Value</v>
      </c>
      <c r="H1066" s="12">
        <f>_xlfn.RANK.EQ(Derived_Metrics[[#This Row],[Customer Revenue]],Derived_Metrics[Customer Revenue],0)</f>
        <v>1349</v>
      </c>
      <c r="I1066" s="15">
        <f>Derived_Metrics[[#This Row],[Customer Revenue]]/SUM(Derived_Metrics[Customer Revenue])</f>
        <v>1.7175779767640261E-4</v>
      </c>
      <c r="J1066" t="s">
        <v>3241</v>
      </c>
      <c r="K1066" s="5">
        <f>SUMIFS(Derived_Metrics[Revenue],Derived_Metrics[Product ID],Derived_Metrics[[#This Row],[Product ID]])</f>
        <v>5284.11</v>
      </c>
      <c r="L1066" s="5">
        <f>SUMIFS(Derived_Metrics[Profit],Derived_Metrics[Product ID],Derived_Metrics[[#This Row],[Product ID]])</f>
        <v>-460.666</v>
      </c>
      <c r="M1066" s="5" t="str">
        <f>IF(AND(Derived_Metrics[[#This Row],[Product Revenue]]&gt;AVERAGE(Derived_Metrics[Product Revenue]),Derived_Metrics[[#This Row],[Product Profit]]&lt;0),"high sales Low Profit","Normal")</f>
        <v>Normal</v>
      </c>
      <c r="N1066">
        <v>569.05799999999999</v>
      </c>
      <c r="O1066">
        <v>3</v>
      </c>
      <c r="P1066">
        <v>0.3</v>
      </c>
      <c r="Q1066">
        <v>-178.8468</v>
      </c>
      <c r="R1066">
        <f>Derived_Metrics[[#This Row],[Selling Price]]*Derived_Metrics[[#This Row],[Quantity]]</f>
        <v>1707.174</v>
      </c>
      <c r="S1066" s="2">
        <f>IF(Derived_Metrics[[#This Row],[Revenue]]=0,0,Derived_Metrics[[#This Row],[Profit]]/Derived_Metrics[[#This Row],[Revenue]])</f>
        <v>-0.10476190476190476</v>
      </c>
      <c r="T1066" t="str">
        <f>IF(Derived_Metrics[[#This Row],[Profit]]&lt;0, "Loss","Profit")</f>
        <v>Loss</v>
      </c>
      <c r="U1066" s="5">
        <f>Derived_Metrics[[#This Row],[Selling Price]]*Derived_Metrics[[#This Row],[Quantity]]*Derived_Metrics[[#This Row],[Discount]]</f>
        <v>512.15219999999999</v>
      </c>
      <c r="V1066" t="str">
        <f>IF(Derived_Metrics[[#This Row],[Discount]]&gt;0,"Discount Applied","No Discount")</f>
        <v>Discount Applied</v>
      </c>
      <c r="W1066" t="str">
        <f>IF(Derived_Metrics[[#This Row],[Discount]]&gt;0.3,"High Discount","Low Discount")</f>
        <v>Low Discount</v>
      </c>
      <c r="X1066" s="13">
        <f>SUMIFS(Derived_Metrics[Customer_Revenue_Share],Derived_Metrics[Customee_ Revenue _Rank],"&lt;="&amp;Derived_Metrics[[#This Row],[Customee_ Revenue _Rank]])</f>
        <v>0.94023726834911148</v>
      </c>
      <c r="Y1066" t="str">
        <f>IF(Derived_Metrics[[#This Row],[Cumulative_Revenue_%]]&lt;=0.8,"Top 80% Revenue","Remaining 20% Revenue")</f>
        <v>Remaining 20% Revenue</v>
      </c>
    </row>
    <row r="1067" spans="1:25" x14ac:dyDescent="0.25">
      <c r="A1067" t="s">
        <v>3624</v>
      </c>
      <c r="B1067" s="1">
        <v>42916</v>
      </c>
      <c r="C1067" t="s">
        <v>3085</v>
      </c>
      <c r="D1067" s="4">
        <f>SUMIFS(Derived_Metrics[Revenue],Derived_Metrics[Customer ID],Derived_Metrics[[#This Row],[Customer ID]])</f>
        <v>2675.8519999999999</v>
      </c>
      <c r="E1067" s="4">
        <f>SUMIFS(Derived_Metrics[Profit],Derived_Metrics[Customer ID],Derived_Metrics[[#This Row],[Customer ID]])</f>
        <v>-148.0112</v>
      </c>
      <c r="F1067" s="5">
        <f>_xlfn.PERCENTRANK.INC(Derived_Metrics[Customer Revenue],Derived_Metrics[[#This Row],[Customer Revenue]])</f>
        <v>0.36199999999999999</v>
      </c>
      <c r="G1067" s="5" t="str" cm="1">
        <f t="array" ref="G1067">_xlfn.IFS(Derived_Metrics[[#This Row],[Customer Revenue Percentile]]&gt;=0.8,"High Value",Derived_Metrics[[#This Row],[Customer Revenue Percentile]]&gt;=0.4,"Medium Value",TRUE,"Low Value")</f>
        <v>Low Value</v>
      </c>
      <c r="H1067" s="12">
        <f>_xlfn.RANK.EQ(Derived_Metrics[[#This Row],[Customer Revenue]],Derived_Metrics[Customer Revenue],0)</f>
        <v>1349</v>
      </c>
      <c r="I1067" s="15">
        <f>Derived_Metrics[[#This Row],[Customer Revenue]]/SUM(Derived_Metrics[Customer Revenue])</f>
        <v>1.7175779767640261E-4</v>
      </c>
      <c r="J1067" t="s">
        <v>175</v>
      </c>
      <c r="K1067" s="5">
        <f>SUMIFS(Derived_Metrics[Revenue],Derived_Metrics[Product ID],Derived_Metrics[[#This Row],[Product ID]])</f>
        <v>1468.6280000000002</v>
      </c>
      <c r="L1067" s="5">
        <f>SUMIFS(Derived_Metrics[Profit],Derived_Metrics[Product ID],Derived_Metrics[[#This Row],[Product ID]])</f>
        <v>71.11999999999999</v>
      </c>
      <c r="M1067" s="5" t="str">
        <f>IF(AND(Derived_Metrics[[#This Row],[Product Revenue]]&gt;AVERAGE(Derived_Metrics[Product Revenue]),Derived_Metrics[[#This Row],[Product Profit]]&lt;0),"high sales Low Profit","Normal")</f>
        <v>Normal</v>
      </c>
      <c r="N1067">
        <v>14.224</v>
      </c>
      <c r="O1067">
        <v>2</v>
      </c>
      <c r="P1067">
        <v>0.6</v>
      </c>
      <c r="Q1067">
        <v>-10.3124</v>
      </c>
      <c r="R1067">
        <f>Derived_Metrics[[#This Row],[Selling Price]]*Derived_Metrics[[#This Row],[Quantity]]</f>
        <v>28.448</v>
      </c>
      <c r="S1067" s="2">
        <f>IF(Derived_Metrics[[#This Row],[Revenue]]=0,0,Derived_Metrics[[#This Row],[Profit]]/Derived_Metrics[[#This Row],[Revenue]])</f>
        <v>-0.36249999999999999</v>
      </c>
      <c r="T1067" t="str">
        <f>IF(Derived_Metrics[[#This Row],[Profit]]&lt;0, "Loss","Profit")</f>
        <v>Loss</v>
      </c>
      <c r="U1067" s="5">
        <f>Derived_Metrics[[#This Row],[Selling Price]]*Derived_Metrics[[#This Row],[Quantity]]*Derived_Metrics[[#This Row],[Discount]]</f>
        <v>17.0688</v>
      </c>
      <c r="V1067" t="str">
        <f>IF(Derived_Metrics[[#This Row],[Discount]]&gt;0,"Discount Applied","No Discount")</f>
        <v>Discount Applied</v>
      </c>
      <c r="W1067" t="str">
        <f>IF(Derived_Metrics[[#This Row],[Discount]]&gt;0.3,"High Discount","Low Discount")</f>
        <v>High Discount</v>
      </c>
      <c r="X1067" s="13">
        <f>SUMIFS(Derived_Metrics[Customer_Revenue_Share],Derived_Metrics[Customee_ Revenue _Rank],"&lt;="&amp;Derived_Metrics[[#This Row],[Customee_ Revenue _Rank]])</f>
        <v>0.94023726834911148</v>
      </c>
      <c r="Y1067" t="str">
        <f>IF(Derived_Metrics[[#This Row],[Cumulative_Revenue_%]]&lt;=0.8,"Top 80% Revenue","Remaining 20% Revenue")</f>
        <v>Remaining 20% Revenue</v>
      </c>
    </row>
    <row r="1068" spans="1:25" x14ac:dyDescent="0.25">
      <c r="A1068" t="s">
        <v>3625</v>
      </c>
      <c r="B1068" s="1">
        <v>41850</v>
      </c>
      <c r="C1068" t="s">
        <v>3609</v>
      </c>
      <c r="D1068" s="4">
        <f>SUMIFS(Derived_Metrics[Revenue],Derived_Metrics[Customer ID],Derived_Metrics[[#This Row],[Customer ID]])</f>
        <v>13199.936</v>
      </c>
      <c r="E1068" s="4">
        <f>SUMIFS(Derived_Metrics[Profit],Derived_Metrics[Customer ID],Derived_Metrics[[#This Row],[Customer ID]])</f>
        <v>30.19319999999999</v>
      </c>
      <c r="F1068" s="5">
        <f>_xlfn.PERCENTRANK.INC(Derived_Metrics[Customer Revenue],Derived_Metrics[[#This Row],[Customer Revenue]])</f>
        <v>0.84899999999999998</v>
      </c>
      <c r="G1068" s="5" t="str" cm="1">
        <f t="array" ref="G1068">_xlfn.IFS(Derived_Metrics[[#This Row],[Customer Revenue Percentile]]&gt;=0.8,"High Value",Derived_Metrics[[#This Row],[Customer Revenue Percentile]]&gt;=0.4,"Medium Value",TRUE,"Low Value")</f>
        <v>High Value</v>
      </c>
      <c r="H1068" s="12">
        <f>_xlfn.RANK.EQ(Derived_Metrics[[#This Row],[Customer Revenue]],Derived_Metrics[Customer Revenue],0)</f>
        <v>318</v>
      </c>
      <c r="I1068" s="15">
        <f>Derived_Metrics[[#This Row],[Customer Revenue]]/SUM(Derived_Metrics[Customer Revenue])</f>
        <v>8.4727852543020437E-4</v>
      </c>
      <c r="J1068" t="s">
        <v>2851</v>
      </c>
      <c r="K1068" s="5">
        <f>SUMIFS(Derived_Metrics[Revenue],Derived_Metrics[Product ID],Derived_Metrics[[#This Row],[Product ID]])</f>
        <v>13960.517</v>
      </c>
      <c r="L1068" s="5">
        <f>SUMIFS(Derived_Metrics[Profit],Derived_Metrics[Product ID],Derived_Metrics[[#This Row],[Product ID]])</f>
        <v>410.35199999999998</v>
      </c>
      <c r="M1068" s="5" t="str">
        <f>IF(AND(Derived_Metrics[[#This Row],[Product Revenue]]&gt;AVERAGE(Derived_Metrics[Product Revenue]),Derived_Metrics[[#This Row],[Product Profit]]&lt;0),"high sales Low Profit","Normal")</f>
        <v>Normal</v>
      </c>
      <c r="N1068">
        <v>1367.84</v>
      </c>
      <c r="O1068">
        <v>8</v>
      </c>
      <c r="P1068">
        <v>0</v>
      </c>
      <c r="Q1068">
        <v>259.88959999999997</v>
      </c>
      <c r="R1068">
        <f>Derived_Metrics[[#This Row],[Selling Price]]*Derived_Metrics[[#This Row],[Quantity]]</f>
        <v>10942.72</v>
      </c>
      <c r="S1068" s="2">
        <f>IF(Derived_Metrics[[#This Row],[Revenue]]=0,0,Derived_Metrics[[#This Row],[Profit]]/Derived_Metrics[[#This Row],[Revenue]])</f>
        <v>2.375E-2</v>
      </c>
      <c r="T1068" t="str">
        <f>IF(Derived_Metrics[[#This Row],[Profit]]&lt;0, "Loss","Profit")</f>
        <v>Profit</v>
      </c>
      <c r="U1068" s="5">
        <f>Derived_Metrics[[#This Row],[Selling Price]]*Derived_Metrics[[#This Row],[Quantity]]*Derived_Metrics[[#This Row],[Discount]]</f>
        <v>0</v>
      </c>
      <c r="V1068" t="str">
        <f>IF(Derived_Metrics[[#This Row],[Discount]]&gt;0,"Discount Applied","No Discount")</f>
        <v>No Discount</v>
      </c>
      <c r="W1068" t="str">
        <f>IF(Derived_Metrics[[#This Row],[Discount]]&gt;0.3,"High Discount","Low Discount")</f>
        <v>Low Discount</v>
      </c>
      <c r="X1068" s="13">
        <f>SUMIFS(Derived_Metrics[Customer_Revenue_Share],Derived_Metrics[Customee_ Revenue _Rank],"&lt;="&amp;Derived_Metrics[[#This Row],[Customee_ Revenue _Rank]])</f>
        <v>0.49523978670815372</v>
      </c>
      <c r="Y1068" t="str">
        <f>IF(Derived_Metrics[[#This Row],[Cumulative_Revenue_%]]&lt;=0.8,"Top 80% Revenue","Remaining 20% Revenue")</f>
        <v>Top 80% Revenue</v>
      </c>
    </row>
    <row r="1069" spans="1:25" x14ac:dyDescent="0.25">
      <c r="A1069" t="s">
        <v>3627</v>
      </c>
      <c r="B1069" s="1">
        <v>42692</v>
      </c>
      <c r="C1069" t="s">
        <v>3628</v>
      </c>
      <c r="D1069" s="4">
        <f>SUMIFS(Derived_Metrics[Revenue],Derived_Metrics[Customer ID],Derived_Metrics[[#This Row],[Customer ID]])</f>
        <v>603.91999999999996</v>
      </c>
      <c r="E1069" s="4">
        <f>SUMIFS(Derived_Metrics[Profit],Derived_Metrics[Customer ID],Derived_Metrics[[#This Row],[Customer ID]])</f>
        <v>33.215600000000002</v>
      </c>
      <c r="F1069" s="5">
        <f>_xlfn.PERCENTRANK.INC(Derived_Metrics[Customer Revenue],Derived_Metrics[[#This Row],[Customer Revenue]])</f>
        <v>0.105</v>
      </c>
      <c r="G1069" s="5" t="str" cm="1">
        <f t="array" ref="G1069">_xlfn.IFS(Derived_Metrics[[#This Row],[Customer Revenue Percentile]]&gt;=0.8,"High Value",Derived_Metrics[[#This Row],[Customer Revenue Percentile]]&gt;=0.4,"Medium Value",TRUE,"Low Value")</f>
        <v>Low Value</v>
      </c>
      <c r="H1069" s="12">
        <f>_xlfn.RANK.EQ(Derived_Metrics[[#This Row],[Customer Revenue]],Derived_Metrics[Customer Revenue],0)</f>
        <v>1897</v>
      </c>
      <c r="I1069" s="15">
        <f>Derived_Metrics[[#This Row],[Customer Revenue]]/SUM(Derived_Metrics[Customer Revenue])</f>
        <v>3.8764464242690951E-5</v>
      </c>
      <c r="J1069" t="s">
        <v>167</v>
      </c>
      <c r="K1069" s="5">
        <f>SUMIFS(Derived_Metrics[Revenue],Derived_Metrics[Product ID],Derived_Metrics[[#This Row],[Product ID]])</f>
        <v>11851.93</v>
      </c>
      <c r="L1069" s="5">
        <f>SUMIFS(Derived_Metrics[Profit],Derived_Metrics[Product ID],Derived_Metrics[[#This Row],[Product ID]])</f>
        <v>-445.39099999999996</v>
      </c>
      <c r="M1069" s="5" t="str">
        <f>IF(AND(Derived_Metrics[[#This Row],[Product Revenue]]&gt;AVERAGE(Derived_Metrics[Product Revenue]),Derived_Metrics[[#This Row],[Product Profit]]&lt;0),"high sales Low Profit","Normal")</f>
        <v>Normal</v>
      </c>
      <c r="N1069">
        <v>301.95999999999998</v>
      </c>
      <c r="O1069">
        <v>2</v>
      </c>
      <c r="P1069">
        <v>0</v>
      </c>
      <c r="Q1069">
        <v>33.215600000000002</v>
      </c>
      <c r="R1069">
        <f>Derived_Metrics[[#This Row],[Selling Price]]*Derived_Metrics[[#This Row],[Quantity]]</f>
        <v>603.91999999999996</v>
      </c>
      <c r="S1069" s="2">
        <f>IF(Derived_Metrics[[#This Row],[Revenue]]=0,0,Derived_Metrics[[#This Row],[Profit]]/Derived_Metrics[[#This Row],[Revenue]])</f>
        <v>5.5000000000000007E-2</v>
      </c>
      <c r="T1069" t="str">
        <f>IF(Derived_Metrics[[#This Row],[Profit]]&lt;0, "Loss","Profit")</f>
        <v>Profit</v>
      </c>
      <c r="U1069" s="5">
        <f>Derived_Metrics[[#This Row],[Selling Price]]*Derived_Metrics[[#This Row],[Quantity]]*Derived_Metrics[[#This Row],[Discount]]</f>
        <v>0</v>
      </c>
      <c r="V1069" t="str">
        <f>IF(Derived_Metrics[[#This Row],[Discount]]&gt;0,"Discount Applied","No Discount")</f>
        <v>No Discount</v>
      </c>
      <c r="W1069" t="str">
        <f>IF(Derived_Metrics[[#This Row],[Discount]]&gt;0.3,"High Discount","Low Discount")</f>
        <v>Low Discount</v>
      </c>
      <c r="X1069" s="13">
        <f>SUMIFS(Derived_Metrics[Customer_Revenue_Share],Derived_Metrics[Customee_ Revenue _Rank],"&lt;="&amp;Derived_Metrics[[#This Row],[Customee_ Revenue _Rank]])</f>
        <v>0.99595081203157088</v>
      </c>
      <c r="Y1069" t="str">
        <f>IF(Derived_Metrics[[#This Row],[Cumulative_Revenue_%]]&lt;=0.8,"Top 80% Revenue","Remaining 20% Revenue")</f>
        <v>Remaining 20% Revenue</v>
      </c>
    </row>
    <row r="1070" spans="1:25" x14ac:dyDescent="0.25">
      <c r="A1070" t="s">
        <v>3631</v>
      </c>
      <c r="B1070" s="1">
        <v>42162</v>
      </c>
      <c r="C1070" t="s">
        <v>2797</v>
      </c>
      <c r="D1070" s="4">
        <f>SUMIFS(Derived_Metrics[Revenue],Derived_Metrics[Customer ID],Derived_Metrics[[#This Row],[Customer ID]])</f>
        <v>3505.8040000000001</v>
      </c>
      <c r="E1070" s="4">
        <f>SUMIFS(Derived_Metrics[Profit],Derived_Metrics[Customer ID],Derived_Metrics[[#This Row],[Customer ID]])</f>
        <v>-36.517400000000002</v>
      </c>
      <c r="F1070" s="5">
        <f>_xlfn.PERCENTRANK.INC(Derived_Metrics[Customer Revenue],Derived_Metrics[[#This Row],[Customer Revenue]])</f>
        <v>0.439</v>
      </c>
      <c r="G1070" s="5" t="str" cm="1">
        <f t="array" ref="G1070">_xlfn.IFS(Derived_Metrics[[#This Row],[Customer Revenue Percentile]]&gt;=0.8,"High Value",Derived_Metrics[[#This Row],[Customer Revenue Percentile]]&gt;=0.4,"Medium Value",TRUE,"Low Value")</f>
        <v>Medium Value</v>
      </c>
      <c r="H1070" s="12">
        <f>_xlfn.RANK.EQ(Derived_Metrics[[#This Row],[Customer Revenue]],Derived_Metrics[Customer Revenue],0)</f>
        <v>1185</v>
      </c>
      <c r="I1070" s="15">
        <f>Derived_Metrics[[#This Row],[Customer Revenue]]/SUM(Derived_Metrics[Customer Revenue])</f>
        <v>2.2503082163181036E-4</v>
      </c>
      <c r="J1070" t="s">
        <v>124</v>
      </c>
      <c r="K1070" s="5">
        <f>SUMIFS(Derived_Metrics[Revenue],Derived_Metrics[Product ID],Derived_Metrics[[#This Row],[Product ID]])</f>
        <v>5557.7340000000004</v>
      </c>
      <c r="L1070" s="5">
        <f>SUMIFS(Derived_Metrics[Profit],Derived_Metrics[Product ID],Derived_Metrics[[#This Row],[Product ID]])</f>
        <v>-32.650799999999997</v>
      </c>
      <c r="M1070" s="5" t="str">
        <f>IF(AND(Derived_Metrics[[#This Row],[Product Revenue]]&gt;AVERAGE(Derived_Metrics[Product Revenue]),Derived_Metrics[[#This Row],[Product Profit]]&lt;0),"high sales Low Profit","Normal")</f>
        <v>Normal</v>
      </c>
      <c r="N1070">
        <v>170.352</v>
      </c>
      <c r="O1070">
        <v>3</v>
      </c>
      <c r="P1070">
        <v>0.2</v>
      </c>
      <c r="Q1070">
        <v>-17.0352</v>
      </c>
      <c r="R1070">
        <f>Derived_Metrics[[#This Row],[Selling Price]]*Derived_Metrics[[#This Row],[Quantity]]</f>
        <v>511.05600000000004</v>
      </c>
      <c r="S1070" s="2">
        <f>IF(Derived_Metrics[[#This Row],[Revenue]]=0,0,Derived_Metrics[[#This Row],[Profit]]/Derived_Metrics[[#This Row],[Revenue]])</f>
        <v>-3.3333333333333333E-2</v>
      </c>
      <c r="T1070" t="str">
        <f>IF(Derived_Metrics[[#This Row],[Profit]]&lt;0, "Loss","Profit")</f>
        <v>Loss</v>
      </c>
      <c r="U1070" s="5">
        <f>Derived_Metrics[[#This Row],[Selling Price]]*Derived_Metrics[[#This Row],[Quantity]]*Derived_Metrics[[#This Row],[Discount]]</f>
        <v>102.21120000000002</v>
      </c>
      <c r="V1070" t="str">
        <f>IF(Derived_Metrics[[#This Row],[Discount]]&gt;0,"Discount Applied","No Discount")</f>
        <v>Discount Applied</v>
      </c>
      <c r="W1070" t="str">
        <f>IF(Derived_Metrics[[#This Row],[Discount]]&gt;0.3,"High Discount","Low Discount")</f>
        <v>Low Discount</v>
      </c>
      <c r="X1070" s="13">
        <f>SUMIFS(Derived_Metrics[Customer_Revenue_Share],Derived_Metrics[Customee_ Revenue _Rank],"&lt;="&amp;Derived_Metrics[[#This Row],[Customee_ Revenue _Rank]])</f>
        <v>0.9078637286216692</v>
      </c>
      <c r="Y1070" t="str">
        <f>IF(Derived_Metrics[[#This Row],[Cumulative_Revenue_%]]&lt;=0.8,"Top 80% Revenue","Remaining 20% Revenue")</f>
        <v>Remaining 20% Revenue</v>
      </c>
    </row>
    <row r="1071" spans="1:25" x14ac:dyDescent="0.25">
      <c r="A1071" t="s">
        <v>3632</v>
      </c>
      <c r="B1071" s="1">
        <v>41923</v>
      </c>
      <c r="C1071" t="s">
        <v>2941</v>
      </c>
      <c r="D1071" s="4">
        <f>SUMIFS(Derived_Metrics[Revenue],Derived_Metrics[Customer ID],Derived_Metrics[[#This Row],[Customer ID]])</f>
        <v>2464.0824000000002</v>
      </c>
      <c r="E1071" s="4">
        <f>SUMIFS(Derived_Metrics[Profit],Derived_Metrics[Customer ID],Derived_Metrics[[#This Row],[Customer ID]])</f>
        <v>92.913600000000002</v>
      </c>
      <c r="F1071" s="5">
        <f>_xlfn.PERCENTRANK.INC(Derived_Metrics[Customer Revenue],Derived_Metrics[[#This Row],[Customer Revenue]])</f>
        <v>0.34399999999999997</v>
      </c>
      <c r="G1071" s="5" t="str" cm="1">
        <f t="array" ref="G1071">_xlfn.IFS(Derived_Metrics[[#This Row],[Customer Revenue Percentile]]&gt;=0.8,"High Value",Derived_Metrics[[#This Row],[Customer Revenue Percentile]]&gt;=0.4,"Medium Value",TRUE,"Low Value")</f>
        <v>Low Value</v>
      </c>
      <c r="H1071" s="12">
        <f>_xlfn.RANK.EQ(Derived_Metrics[[#This Row],[Customer Revenue]],Derived_Metrics[Customer Revenue],0)</f>
        <v>1390</v>
      </c>
      <c r="I1071" s="15">
        <f>Derived_Metrics[[#This Row],[Customer Revenue]]/SUM(Derived_Metrics[Customer Revenue])</f>
        <v>1.5816471401153151E-4</v>
      </c>
      <c r="J1071" t="s">
        <v>703</v>
      </c>
      <c r="K1071" s="5">
        <f>SUMIFS(Derived_Metrics[Revenue],Derived_Metrics[Product ID],Derived_Metrics[[#This Row],[Product ID]])</f>
        <v>33892.794000000002</v>
      </c>
      <c r="L1071" s="5">
        <f>SUMIFS(Derived_Metrics[Profit],Derived_Metrics[Product ID],Derived_Metrics[[#This Row],[Product ID]])</f>
        <v>281.96999999999997</v>
      </c>
      <c r="M1071" s="5" t="str">
        <f>IF(AND(Derived_Metrics[[#This Row],[Product Revenue]]&gt;AVERAGE(Derived_Metrics[Product Revenue]),Derived_Metrics[[#This Row],[Product Profit]]&lt;0),"high sales Low Profit","Normal")</f>
        <v>Normal</v>
      </c>
      <c r="N1071">
        <v>563.94000000000005</v>
      </c>
      <c r="O1071">
        <v>3</v>
      </c>
      <c r="P1071">
        <v>0</v>
      </c>
      <c r="Q1071">
        <v>112.788</v>
      </c>
      <c r="R1071">
        <f>Derived_Metrics[[#This Row],[Selling Price]]*Derived_Metrics[[#This Row],[Quantity]]</f>
        <v>1691.8200000000002</v>
      </c>
      <c r="S1071" s="2">
        <f>IF(Derived_Metrics[[#This Row],[Revenue]]=0,0,Derived_Metrics[[#This Row],[Profit]]/Derived_Metrics[[#This Row],[Revenue]])</f>
        <v>6.6666666666666652E-2</v>
      </c>
      <c r="T1071" t="str">
        <f>IF(Derived_Metrics[[#This Row],[Profit]]&lt;0, "Loss","Profit")</f>
        <v>Profit</v>
      </c>
      <c r="U1071" s="5">
        <f>Derived_Metrics[[#This Row],[Selling Price]]*Derived_Metrics[[#This Row],[Quantity]]*Derived_Metrics[[#This Row],[Discount]]</f>
        <v>0</v>
      </c>
      <c r="V1071" t="str">
        <f>IF(Derived_Metrics[[#This Row],[Discount]]&gt;0,"Discount Applied","No Discount")</f>
        <v>No Discount</v>
      </c>
      <c r="W1071" t="str">
        <f>IF(Derived_Metrics[[#This Row],[Discount]]&gt;0.3,"High Discount","Low Discount")</f>
        <v>Low Discount</v>
      </c>
      <c r="X1071" s="13">
        <f>SUMIFS(Derived_Metrics[Customer_Revenue_Share],Derived_Metrics[Customee_ Revenue _Rank],"&lt;="&amp;Derived_Metrics[[#This Row],[Customee_ Revenue _Rank]])</f>
        <v>0.94664830125621136</v>
      </c>
      <c r="Y1071" t="str">
        <f>IF(Derived_Metrics[[#This Row],[Cumulative_Revenue_%]]&lt;=0.8,"Top 80% Revenue","Remaining 20% Revenue")</f>
        <v>Remaining 20% Revenue</v>
      </c>
    </row>
    <row r="1072" spans="1:25" x14ac:dyDescent="0.25">
      <c r="A1072" t="s">
        <v>3634</v>
      </c>
      <c r="B1072" s="1">
        <v>42517</v>
      </c>
      <c r="C1072" t="s">
        <v>1151</v>
      </c>
      <c r="D1072" s="4">
        <f>SUMIFS(Derived_Metrics[Revenue],Derived_Metrics[Customer ID],Derived_Metrics[[#This Row],[Customer ID]])</f>
        <v>23540.15</v>
      </c>
      <c r="E1072" s="4">
        <f>SUMIFS(Derived_Metrics[Profit],Derived_Metrics[Customer ID],Derived_Metrics[[#This Row],[Customer ID]])</f>
        <v>1146.4878000000001</v>
      </c>
      <c r="F1072" s="5">
        <f>_xlfn.PERCENTRANK.INC(Derived_Metrics[Customer Revenue],Derived_Metrics[[#This Row],[Customer Revenue]])</f>
        <v>0.93899999999999995</v>
      </c>
      <c r="G1072" s="5" t="str" cm="1">
        <f t="array" ref="G1072">_xlfn.IFS(Derived_Metrics[[#This Row],[Customer Revenue Percentile]]&gt;=0.8,"High Value",Derived_Metrics[[#This Row],[Customer Revenue Percentile]]&gt;=0.4,"Medium Value",TRUE,"Low Value")</f>
        <v>High Value</v>
      </c>
      <c r="H1072" s="12">
        <f>_xlfn.RANK.EQ(Derived_Metrics[[#This Row],[Customer Revenue]],Derived_Metrics[Customer Revenue],0)</f>
        <v>123</v>
      </c>
      <c r="I1072" s="15">
        <f>Derived_Metrics[[#This Row],[Customer Revenue]]/SUM(Derived_Metrics[Customer Revenue])</f>
        <v>1.5109969912282778E-3</v>
      </c>
      <c r="J1072" t="s">
        <v>675</v>
      </c>
      <c r="K1072" s="5">
        <f>SUMIFS(Derived_Metrics[Revenue],Derived_Metrics[Product ID],Derived_Metrics[[#This Row],[Product ID]])</f>
        <v>124494.04800000001</v>
      </c>
      <c r="L1072" s="5">
        <f>SUMIFS(Derived_Metrics[Profit],Derived_Metrics[Product ID],Derived_Metrics[[#This Row],[Product ID]])</f>
        <v>5.6843418860808015E-14</v>
      </c>
      <c r="M1072" s="5" t="str">
        <f>IF(AND(Derived_Metrics[[#This Row],[Product Revenue]]&gt;AVERAGE(Derived_Metrics[Product Revenue]),Derived_Metrics[[#This Row],[Product Profit]]&lt;0),"high sales Low Profit","Normal")</f>
        <v>Normal</v>
      </c>
      <c r="N1072">
        <v>3504.9</v>
      </c>
      <c r="O1072">
        <v>5</v>
      </c>
      <c r="P1072">
        <v>0</v>
      </c>
      <c r="Q1072">
        <v>700.98</v>
      </c>
      <c r="R1072">
        <f>Derived_Metrics[[#This Row],[Selling Price]]*Derived_Metrics[[#This Row],[Quantity]]</f>
        <v>17524.5</v>
      </c>
      <c r="S1072" s="2">
        <f>IF(Derived_Metrics[[#This Row],[Revenue]]=0,0,Derived_Metrics[[#This Row],[Profit]]/Derived_Metrics[[#This Row],[Revenue]])</f>
        <v>0.04</v>
      </c>
      <c r="T1072" t="str">
        <f>IF(Derived_Metrics[[#This Row],[Profit]]&lt;0, "Loss","Profit")</f>
        <v>Profit</v>
      </c>
      <c r="U1072" s="5">
        <f>Derived_Metrics[[#This Row],[Selling Price]]*Derived_Metrics[[#This Row],[Quantity]]*Derived_Metrics[[#This Row],[Discount]]</f>
        <v>0</v>
      </c>
      <c r="V1072" t="str">
        <f>IF(Derived_Metrics[[#This Row],[Discount]]&gt;0,"Discount Applied","No Discount")</f>
        <v>No Discount</v>
      </c>
      <c r="W1072" t="str">
        <f>IF(Derived_Metrics[[#This Row],[Discount]]&gt;0.3,"High Discount","Low Discount")</f>
        <v>Low Discount</v>
      </c>
      <c r="X1072" s="13">
        <f>SUMIFS(Derived_Metrics[Customer_Revenue_Share],Derived_Metrics[Customee_ Revenue _Rank],"&lt;="&amp;Derived_Metrics[[#This Row],[Customee_ Revenue _Rank]])</f>
        <v>0.28299891225452484</v>
      </c>
      <c r="Y1072" t="str">
        <f>IF(Derived_Metrics[[#This Row],[Cumulative_Revenue_%]]&lt;=0.8,"Top 80% Revenue","Remaining 20% Revenue")</f>
        <v>Top 80% Revenue</v>
      </c>
    </row>
    <row r="1073" spans="1:25" x14ac:dyDescent="0.25">
      <c r="A1073" t="s">
        <v>3635</v>
      </c>
      <c r="B1073" s="1">
        <v>43027</v>
      </c>
      <c r="C1073" t="s">
        <v>1448</v>
      </c>
      <c r="D1073" s="4">
        <f>SUMIFS(Derived_Metrics[Revenue],Derived_Metrics[Customer ID],Derived_Metrics[[#This Row],[Customer ID]])</f>
        <v>10461.597600000001</v>
      </c>
      <c r="E1073" s="4">
        <f>SUMIFS(Derived_Metrics[Profit],Derived_Metrics[Customer ID],Derived_Metrics[[#This Row],[Customer ID]])</f>
        <v>141.5274</v>
      </c>
      <c r="F1073" s="5">
        <f>_xlfn.PERCENTRANK.INC(Derived_Metrics[Customer Revenue],Derived_Metrics[[#This Row],[Customer Revenue]])</f>
        <v>0.76900000000000002</v>
      </c>
      <c r="G1073" s="5" t="str" cm="1">
        <f t="array" ref="G1073">_xlfn.IFS(Derived_Metrics[[#This Row],[Customer Revenue Percentile]]&gt;=0.8,"High Value",Derived_Metrics[[#This Row],[Customer Revenue Percentile]]&gt;=0.4,"Medium Value",TRUE,"Low Value")</f>
        <v>Medium Value</v>
      </c>
      <c r="H1073" s="12">
        <f>_xlfn.RANK.EQ(Derived_Metrics[[#This Row],[Customer Revenue]],Derived_Metrics[Customer Revenue],0)</f>
        <v>487</v>
      </c>
      <c r="I1073" s="15">
        <f>Derived_Metrics[[#This Row],[Customer Revenue]]/SUM(Derived_Metrics[Customer Revenue])</f>
        <v>6.7150984581835593E-4</v>
      </c>
      <c r="J1073" t="s">
        <v>3229</v>
      </c>
      <c r="K1073" s="5">
        <f>SUMIFS(Derived_Metrics[Revenue],Derived_Metrics[Product ID],Derived_Metrics[[#This Row],[Product ID]])</f>
        <v>1146.1776</v>
      </c>
      <c r="L1073" s="5">
        <f>SUMIFS(Derived_Metrics[Profit],Derived_Metrics[Product ID],Derived_Metrics[[#This Row],[Product ID]])</f>
        <v>-70.831199999999995</v>
      </c>
      <c r="M1073" s="5" t="str">
        <f>IF(AND(Derived_Metrics[[#This Row],[Product Revenue]]&gt;AVERAGE(Derived_Metrics[Product Revenue]),Derived_Metrics[[#This Row],[Product Profit]]&lt;0),"high sales Low Profit","Normal")</f>
        <v>Normal</v>
      </c>
      <c r="N1073">
        <v>328.39920000000001</v>
      </c>
      <c r="O1073">
        <v>3</v>
      </c>
      <c r="P1073">
        <v>0.32</v>
      </c>
      <c r="Q1073">
        <v>-91.758600000000001</v>
      </c>
      <c r="R1073">
        <f>Derived_Metrics[[#This Row],[Selling Price]]*Derived_Metrics[[#This Row],[Quantity]]</f>
        <v>985.19759999999997</v>
      </c>
      <c r="S1073" s="2">
        <f>IF(Derived_Metrics[[#This Row],[Revenue]]=0,0,Derived_Metrics[[#This Row],[Profit]]/Derived_Metrics[[#This Row],[Revenue]])</f>
        <v>-9.3137254901960786E-2</v>
      </c>
      <c r="T1073" t="str">
        <f>IF(Derived_Metrics[[#This Row],[Profit]]&lt;0, "Loss","Profit")</f>
        <v>Loss</v>
      </c>
      <c r="U1073" s="5">
        <f>Derived_Metrics[[#This Row],[Selling Price]]*Derived_Metrics[[#This Row],[Quantity]]*Derived_Metrics[[#This Row],[Discount]]</f>
        <v>315.26323200000002</v>
      </c>
      <c r="V1073" t="str">
        <f>IF(Derived_Metrics[[#This Row],[Discount]]&gt;0,"Discount Applied","No Discount")</f>
        <v>Discount Applied</v>
      </c>
      <c r="W1073" t="str">
        <f>IF(Derived_Metrics[[#This Row],[Discount]]&gt;0.3,"High Discount","Low Discount")</f>
        <v>High Discount</v>
      </c>
      <c r="X1073" s="13">
        <f>SUMIFS(Derived_Metrics[Customer_Revenue_Share],Derived_Metrics[Customee_ Revenue _Rank],"&lt;="&amp;Derived_Metrics[[#This Row],[Customee_ Revenue _Rank]])</f>
        <v>0.61973541942485377</v>
      </c>
      <c r="Y1073" t="str">
        <f>IF(Derived_Metrics[[#This Row],[Cumulative_Revenue_%]]&lt;=0.8,"Top 80% Revenue","Remaining 20% Revenue")</f>
        <v>Top 80% Revenue</v>
      </c>
    </row>
    <row r="1074" spans="1:25" x14ac:dyDescent="0.25">
      <c r="A1074" t="s">
        <v>3637</v>
      </c>
      <c r="B1074" s="1">
        <v>42107</v>
      </c>
      <c r="C1074" t="s">
        <v>1199</v>
      </c>
      <c r="D1074" s="4">
        <f>SUMIFS(Derived_Metrics[Revenue],Derived_Metrics[Customer ID],Derived_Metrics[[#This Row],[Customer ID]])</f>
        <v>12835.254000000001</v>
      </c>
      <c r="E1074" s="4">
        <f>SUMIFS(Derived_Metrics[Profit],Derived_Metrics[Customer ID],Derived_Metrics[[#This Row],[Customer ID]])</f>
        <v>122.598</v>
      </c>
      <c r="F1074" s="5">
        <f>_xlfn.PERCENTRANK.INC(Derived_Metrics[Customer Revenue],Derived_Metrics[[#This Row],[Customer Revenue]])</f>
        <v>0.84299999999999997</v>
      </c>
      <c r="G1074" s="5" t="str" cm="1">
        <f t="array" ref="G1074">_xlfn.IFS(Derived_Metrics[[#This Row],[Customer Revenue Percentile]]&gt;=0.8,"High Value",Derived_Metrics[[#This Row],[Customer Revenue Percentile]]&gt;=0.4,"Medium Value",TRUE,"Low Value")</f>
        <v>High Value</v>
      </c>
      <c r="H1074" s="12">
        <f>_xlfn.RANK.EQ(Derived_Metrics[[#This Row],[Customer Revenue]],Derived_Metrics[Customer Revenue],0)</f>
        <v>331</v>
      </c>
      <c r="I1074" s="15">
        <f>Derived_Metrics[[#This Row],[Customer Revenue]]/SUM(Derived_Metrics[Customer Revenue])</f>
        <v>8.2387028866216729E-4</v>
      </c>
      <c r="J1074" t="s">
        <v>1827</v>
      </c>
      <c r="K1074" s="5">
        <f>SUMIFS(Derived_Metrics[Revenue],Derived_Metrics[Product ID],Derived_Metrics[[#This Row],[Product ID]])</f>
        <v>3700.1759999999999</v>
      </c>
      <c r="L1074" s="5">
        <f>SUMIFS(Derived_Metrics[Profit],Derived_Metrics[Product ID],Derived_Metrics[[#This Row],[Product ID]])</f>
        <v>120.9528</v>
      </c>
      <c r="M1074" s="5" t="str">
        <f>IF(AND(Derived_Metrics[[#This Row],[Product Revenue]]&gt;AVERAGE(Derived_Metrics[Product Revenue]),Derived_Metrics[[#This Row],[Product Profit]]&lt;0),"high sales Low Profit","Normal")</f>
        <v>Normal</v>
      </c>
      <c r="N1074">
        <v>37.68</v>
      </c>
      <c r="O1074">
        <v>2</v>
      </c>
      <c r="P1074">
        <v>0</v>
      </c>
      <c r="Q1074">
        <v>15.8256</v>
      </c>
      <c r="R1074">
        <f>Derived_Metrics[[#This Row],[Selling Price]]*Derived_Metrics[[#This Row],[Quantity]]</f>
        <v>75.36</v>
      </c>
      <c r="S1074" s="2">
        <f>IF(Derived_Metrics[[#This Row],[Revenue]]=0,0,Derived_Metrics[[#This Row],[Profit]]/Derived_Metrics[[#This Row],[Revenue]])</f>
        <v>0.21</v>
      </c>
      <c r="T1074" t="str">
        <f>IF(Derived_Metrics[[#This Row],[Profit]]&lt;0, "Loss","Profit")</f>
        <v>Profit</v>
      </c>
      <c r="U1074" s="5">
        <f>Derived_Metrics[[#This Row],[Selling Price]]*Derived_Metrics[[#This Row],[Quantity]]*Derived_Metrics[[#This Row],[Discount]]</f>
        <v>0</v>
      </c>
      <c r="V1074" t="str">
        <f>IF(Derived_Metrics[[#This Row],[Discount]]&gt;0,"Discount Applied","No Discount")</f>
        <v>No Discount</v>
      </c>
      <c r="W1074" t="str">
        <f>IF(Derived_Metrics[[#This Row],[Discount]]&gt;0.3,"High Discount","Low Discount")</f>
        <v>Low Discount</v>
      </c>
      <c r="X1074" s="13">
        <f>SUMIFS(Derived_Metrics[Customer_Revenue_Share],Derived_Metrics[Customee_ Revenue _Rank],"&lt;="&amp;Derived_Metrics[[#This Row],[Customee_ Revenue _Rank]])</f>
        <v>0.50522958998799239</v>
      </c>
      <c r="Y1074" t="str">
        <f>IF(Derived_Metrics[[#This Row],[Cumulative_Revenue_%]]&lt;=0.8,"Top 80% Revenue","Remaining 20% Revenue")</f>
        <v>Top 80% Revenue</v>
      </c>
    </row>
    <row r="1075" spans="1:25" x14ac:dyDescent="0.25">
      <c r="A1075" t="s">
        <v>3638</v>
      </c>
      <c r="B1075" s="1">
        <v>42260</v>
      </c>
      <c r="C1075" t="s">
        <v>969</v>
      </c>
      <c r="D1075" s="4">
        <f>SUMIFS(Derived_Metrics[Revenue],Derived_Metrics[Customer ID],Derived_Metrics[[#This Row],[Customer ID]])</f>
        <v>20439.493999999999</v>
      </c>
      <c r="E1075" s="4">
        <f>SUMIFS(Derived_Metrics[Profit],Derived_Metrics[Customer ID],Derived_Metrics[[#This Row],[Customer ID]])</f>
        <v>528.6896999999999</v>
      </c>
      <c r="F1075" s="5">
        <f>_xlfn.PERCENTRANK.INC(Derived_Metrics[Customer Revenue],Derived_Metrics[[#This Row],[Customer Revenue]])</f>
        <v>0.92400000000000004</v>
      </c>
      <c r="G1075" s="5" t="str" cm="1">
        <f t="array" ref="G1075">_xlfn.IFS(Derived_Metrics[[#This Row],[Customer Revenue Percentile]]&gt;=0.8,"High Value",Derived_Metrics[[#This Row],[Customer Revenue Percentile]]&gt;=0.4,"Medium Value",TRUE,"Low Value")</f>
        <v>High Value</v>
      </c>
      <c r="H1075" s="12">
        <f>_xlfn.RANK.EQ(Derived_Metrics[[#This Row],[Customer Revenue]],Derived_Metrics[Customer Revenue],0)</f>
        <v>155</v>
      </c>
      <c r="I1075" s="15">
        <f>Derived_Metrics[[#This Row],[Customer Revenue]]/SUM(Derived_Metrics[Customer Revenue])</f>
        <v>1.3119718411407078E-3</v>
      </c>
      <c r="J1075" t="s">
        <v>525</v>
      </c>
      <c r="K1075" s="5">
        <f>SUMIFS(Derived_Metrics[Revenue],Derived_Metrics[Product ID],Derived_Metrics[[#This Row],[Product ID]])</f>
        <v>41197.32</v>
      </c>
      <c r="L1075" s="5">
        <f>SUMIFS(Derived_Metrics[Profit],Derived_Metrics[Product ID],Derived_Metrics[[#This Row],[Product ID]])</f>
        <v>814.41599999999994</v>
      </c>
      <c r="M1075" s="5" t="str">
        <f>IF(AND(Derived_Metrics[[#This Row],[Product Revenue]]&gt;AVERAGE(Derived_Metrics[Product Revenue]),Derived_Metrics[[#This Row],[Product Profit]]&lt;0),"high sales Low Profit","Normal")</f>
        <v>Normal</v>
      </c>
      <c r="N1075">
        <v>1516.2</v>
      </c>
      <c r="O1075">
        <v>7</v>
      </c>
      <c r="P1075">
        <v>0</v>
      </c>
      <c r="Q1075">
        <v>394.21199999999999</v>
      </c>
      <c r="R1075">
        <f>Derived_Metrics[[#This Row],[Selling Price]]*Derived_Metrics[[#This Row],[Quantity]]</f>
        <v>10613.4</v>
      </c>
      <c r="S1075" s="2">
        <f>IF(Derived_Metrics[[#This Row],[Revenue]]=0,0,Derived_Metrics[[#This Row],[Profit]]/Derived_Metrics[[#This Row],[Revenue]])</f>
        <v>3.7142857142857144E-2</v>
      </c>
      <c r="T1075" t="str">
        <f>IF(Derived_Metrics[[#This Row],[Profit]]&lt;0, "Loss","Profit")</f>
        <v>Profit</v>
      </c>
      <c r="U1075" s="5">
        <f>Derived_Metrics[[#This Row],[Selling Price]]*Derived_Metrics[[#This Row],[Quantity]]*Derived_Metrics[[#This Row],[Discount]]</f>
        <v>0</v>
      </c>
      <c r="V1075" t="str">
        <f>IF(Derived_Metrics[[#This Row],[Discount]]&gt;0,"Discount Applied","No Discount")</f>
        <v>No Discount</v>
      </c>
      <c r="W1075" t="str">
        <f>IF(Derived_Metrics[[#This Row],[Discount]]&gt;0.3,"High Discount","Low Discount")</f>
        <v>Low Discount</v>
      </c>
      <c r="X1075" s="13">
        <f>SUMIFS(Derived_Metrics[Customer_Revenue_Share],Derived_Metrics[Customee_ Revenue _Rank],"&lt;="&amp;Derived_Metrics[[#This Row],[Customee_ Revenue _Rank]])</f>
        <v>0.32865370885845591</v>
      </c>
      <c r="Y1075" t="str">
        <f>IF(Derived_Metrics[[#This Row],[Cumulative_Revenue_%]]&lt;=0.8,"Top 80% Revenue","Remaining 20% Revenue")</f>
        <v>Top 80% Revenue</v>
      </c>
    </row>
    <row r="1076" spans="1:25" x14ac:dyDescent="0.25">
      <c r="A1076" t="s">
        <v>3639</v>
      </c>
      <c r="B1076" s="1">
        <v>41971</v>
      </c>
      <c r="C1076" t="s">
        <v>3641</v>
      </c>
      <c r="D1076" s="4">
        <f>SUMIFS(Derived_Metrics[Revenue],Derived_Metrics[Customer ID],Derived_Metrics[[#This Row],[Customer ID]])</f>
        <v>2025.92</v>
      </c>
      <c r="E1076" s="4">
        <f>SUMIFS(Derived_Metrics[Profit],Derived_Metrics[Customer ID],Derived_Metrics[[#This Row],[Customer ID]])</f>
        <v>51.319999999999993</v>
      </c>
      <c r="F1076" s="5">
        <f>_xlfn.PERCENTRANK.INC(Derived_Metrics[Customer Revenue],Derived_Metrics[[#This Row],[Customer Revenue]])</f>
        <v>0.28000000000000003</v>
      </c>
      <c r="G1076" s="5" t="str" cm="1">
        <f t="array" ref="G1076">_xlfn.IFS(Derived_Metrics[[#This Row],[Customer Revenue Percentile]]&gt;=0.8,"High Value",Derived_Metrics[[#This Row],[Customer Revenue Percentile]]&gt;=0.4,"Medium Value",TRUE,"Low Value")</f>
        <v>Low Value</v>
      </c>
      <c r="H1076" s="12">
        <f>_xlfn.RANK.EQ(Derived_Metrics[[#This Row],[Customer Revenue]],Derived_Metrics[Customer Revenue],0)</f>
        <v>1526</v>
      </c>
      <c r="I1076" s="15">
        <f>Derived_Metrics[[#This Row],[Customer Revenue]]/SUM(Derived_Metrics[Customer Revenue])</f>
        <v>1.3003991157529551E-4</v>
      </c>
      <c r="J1076" t="s">
        <v>233</v>
      </c>
      <c r="K1076" s="5">
        <f>SUMIFS(Derived_Metrics[Revenue],Derived_Metrics[Product ID],Derived_Metrics[[#This Row],[Product ID]])</f>
        <v>5343.7439999999997</v>
      </c>
      <c r="L1076" s="5">
        <f>SUMIFS(Derived_Metrics[Profit],Derived_Metrics[Product ID],Derived_Metrics[[#This Row],[Product ID]])</f>
        <v>-111.328</v>
      </c>
      <c r="M1076" s="5" t="str">
        <f>IF(AND(Derived_Metrics[[#This Row],[Product Revenue]]&gt;AVERAGE(Derived_Metrics[Product Revenue]),Derived_Metrics[[#This Row],[Product Profit]]&lt;0),"high sales Low Profit","Normal")</f>
        <v>Normal</v>
      </c>
      <c r="N1076">
        <v>397.6</v>
      </c>
      <c r="O1076">
        <v>5</v>
      </c>
      <c r="P1076">
        <v>0</v>
      </c>
      <c r="Q1076">
        <v>43.735999999999997</v>
      </c>
      <c r="R1076">
        <f>Derived_Metrics[[#This Row],[Selling Price]]*Derived_Metrics[[#This Row],[Quantity]]</f>
        <v>1988</v>
      </c>
      <c r="S1076" s="2">
        <f>IF(Derived_Metrics[[#This Row],[Revenue]]=0,0,Derived_Metrics[[#This Row],[Profit]]/Derived_Metrics[[#This Row],[Revenue]])</f>
        <v>2.1999999999999999E-2</v>
      </c>
      <c r="T1076" t="str">
        <f>IF(Derived_Metrics[[#This Row],[Profit]]&lt;0, "Loss","Profit")</f>
        <v>Profit</v>
      </c>
      <c r="U1076" s="5">
        <f>Derived_Metrics[[#This Row],[Selling Price]]*Derived_Metrics[[#This Row],[Quantity]]*Derived_Metrics[[#This Row],[Discount]]</f>
        <v>0</v>
      </c>
      <c r="V1076" t="str">
        <f>IF(Derived_Metrics[[#This Row],[Discount]]&gt;0,"Discount Applied","No Discount")</f>
        <v>No Discount</v>
      </c>
      <c r="W1076" t="str">
        <f>IF(Derived_Metrics[[#This Row],[Discount]]&gt;0.3,"High Discount","Low Discount")</f>
        <v>Low Discount</v>
      </c>
      <c r="X1076" s="13">
        <f>SUMIFS(Derived_Metrics[Customer_Revenue_Share],Derived_Metrics[Customee_ Revenue _Rank],"&lt;="&amp;Derived_Metrics[[#This Row],[Customee_ Revenue _Rank]])</f>
        <v>0.96609536474877122</v>
      </c>
      <c r="Y1076" t="str">
        <f>IF(Derived_Metrics[[#This Row],[Cumulative_Revenue_%]]&lt;=0.8,"Top 80% Revenue","Remaining 20% Revenue")</f>
        <v>Remaining 20% Revenue</v>
      </c>
    </row>
    <row r="1077" spans="1:25" x14ac:dyDescent="0.25">
      <c r="A1077" t="s">
        <v>3643</v>
      </c>
      <c r="B1077" s="1">
        <v>42231</v>
      </c>
      <c r="C1077" t="s">
        <v>3646</v>
      </c>
      <c r="D1077" s="4">
        <f>SUMIFS(Derived_Metrics[Revenue],Derived_Metrics[Customer ID],Derived_Metrics[[#This Row],[Customer ID]])</f>
        <v>1160.4180000000001</v>
      </c>
      <c r="E1077" s="4">
        <f>SUMIFS(Derived_Metrics[Profit],Derived_Metrics[Customer ID],Derived_Metrics[[#This Row],[Customer ID]])</f>
        <v>-11.861499999999999</v>
      </c>
      <c r="F1077" s="5">
        <f>_xlfn.PERCENTRANK.INC(Derived_Metrics[Customer Revenue],Derived_Metrics[[#This Row],[Customer Revenue]])</f>
        <v>0.192</v>
      </c>
      <c r="G1077" s="5" t="str" cm="1">
        <f t="array" ref="G1077">_xlfn.IFS(Derived_Metrics[[#This Row],[Customer Revenue Percentile]]&gt;=0.8,"High Value",Derived_Metrics[[#This Row],[Customer Revenue Percentile]]&gt;=0.4,"Medium Value",TRUE,"Low Value")</f>
        <v>Low Value</v>
      </c>
      <c r="H1077" s="12">
        <f>_xlfn.RANK.EQ(Derived_Metrics[[#This Row],[Customer Revenue]],Derived_Metrics[Customer Revenue],0)</f>
        <v>1712</v>
      </c>
      <c r="I1077" s="15">
        <f>Derived_Metrics[[#This Row],[Customer Revenue]]/SUM(Derived_Metrics[Customer Revenue])</f>
        <v>7.4485001436572652E-5</v>
      </c>
      <c r="J1077" t="s">
        <v>1416</v>
      </c>
      <c r="K1077" s="5">
        <f>SUMIFS(Derived_Metrics[Revenue],Derived_Metrics[Product ID],Derived_Metrics[[#This Row],[Product ID]])</f>
        <v>3186.46</v>
      </c>
      <c r="L1077" s="5">
        <f>SUMIFS(Derived_Metrics[Profit],Derived_Metrics[Product ID],Derived_Metrics[[#This Row],[Product ID]])</f>
        <v>144.73080000000002</v>
      </c>
      <c r="M1077" s="5" t="str">
        <f>IF(AND(Derived_Metrics[[#This Row],[Product Revenue]]&gt;AVERAGE(Derived_Metrics[Product Revenue]),Derived_Metrics[[#This Row],[Product Profit]]&lt;0),"high sales Low Profit","Normal")</f>
        <v>Normal</v>
      </c>
      <c r="N1077">
        <v>104.23</v>
      </c>
      <c r="O1077">
        <v>7</v>
      </c>
      <c r="P1077">
        <v>0</v>
      </c>
      <c r="Q1077">
        <v>28.142099999999999</v>
      </c>
      <c r="R1077">
        <f>Derived_Metrics[[#This Row],[Selling Price]]*Derived_Metrics[[#This Row],[Quantity]]</f>
        <v>729.61</v>
      </c>
      <c r="S1077" s="2">
        <f>IF(Derived_Metrics[[#This Row],[Revenue]]=0,0,Derived_Metrics[[#This Row],[Profit]]/Derived_Metrics[[#This Row],[Revenue]])</f>
        <v>3.8571428571428569E-2</v>
      </c>
      <c r="T1077" t="str">
        <f>IF(Derived_Metrics[[#This Row],[Profit]]&lt;0, "Loss","Profit")</f>
        <v>Profit</v>
      </c>
      <c r="U1077" s="5">
        <f>Derived_Metrics[[#This Row],[Selling Price]]*Derived_Metrics[[#This Row],[Quantity]]*Derived_Metrics[[#This Row],[Discount]]</f>
        <v>0</v>
      </c>
      <c r="V1077" t="str">
        <f>IF(Derived_Metrics[[#This Row],[Discount]]&gt;0,"Discount Applied","No Discount")</f>
        <v>No Discount</v>
      </c>
      <c r="W1077" t="str">
        <f>IF(Derived_Metrics[[#This Row],[Discount]]&gt;0.3,"High Discount","Low Discount")</f>
        <v>Low Discount</v>
      </c>
      <c r="X1077" s="13">
        <f>SUMIFS(Derived_Metrics[Customer_Revenue_Share],Derived_Metrics[Customee_ Revenue _Rank],"&lt;="&amp;Derived_Metrics[[#This Row],[Customee_ Revenue _Rank]])</f>
        <v>0.98544434576383388</v>
      </c>
      <c r="Y1077" t="str">
        <f>IF(Derived_Metrics[[#This Row],[Cumulative_Revenue_%]]&lt;=0.8,"Top 80% Revenue","Remaining 20% Revenue")</f>
        <v>Remaining 20% Revenue</v>
      </c>
    </row>
    <row r="1078" spans="1:25" x14ac:dyDescent="0.25">
      <c r="A1078" t="s">
        <v>3648</v>
      </c>
      <c r="B1078" s="1">
        <v>42744</v>
      </c>
      <c r="C1078" t="s">
        <v>696</v>
      </c>
      <c r="D1078" s="4">
        <f>SUMIFS(Derived_Metrics[Revenue],Derived_Metrics[Customer ID],Derived_Metrics[[#This Row],[Customer ID]])</f>
        <v>11063.273999999999</v>
      </c>
      <c r="E1078" s="4">
        <f>SUMIFS(Derived_Metrics[Profit],Derived_Metrics[Customer ID],Derived_Metrics[[#This Row],[Customer ID]])</f>
        <v>-50.715299999999971</v>
      </c>
      <c r="F1078" s="5">
        <f>_xlfn.PERCENTRANK.INC(Derived_Metrics[Customer Revenue],Derived_Metrics[[#This Row],[Customer Revenue]])</f>
        <v>0.79400000000000004</v>
      </c>
      <c r="G1078" s="5" t="str" cm="1">
        <f t="array" ref="G1078">_xlfn.IFS(Derived_Metrics[[#This Row],[Customer Revenue Percentile]]&gt;=0.8,"High Value",Derived_Metrics[[#This Row],[Customer Revenue Percentile]]&gt;=0.4,"Medium Value",TRUE,"Low Value")</f>
        <v>Medium Value</v>
      </c>
      <c r="H1078" s="12">
        <f>_xlfn.RANK.EQ(Derived_Metrics[[#This Row],[Customer Revenue]],Derived_Metrics[Customer Revenue],0)</f>
        <v>432</v>
      </c>
      <c r="I1078" s="15">
        <f>Derived_Metrics[[#This Row],[Customer Revenue]]/SUM(Derived_Metrics[Customer Revenue])</f>
        <v>7.1013029768858874E-4</v>
      </c>
      <c r="J1078" t="s">
        <v>2605</v>
      </c>
      <c r="K1078" s="5">
        <f>SUMIFS(Derived_Metrics[Revenue],Derived_Metrics[Product ID],Derived_Metrics[[#This Row],[Product ID]])</f>
        <v>6085.8899999999994</v>
      </c>
      <c r="L1078" s="5">
        <f>SUMIFS(Derived_Metrics[Profit],Derived_Metrics[Product ID],Derived_Metrics[[#This Row],[Product ID]])</f>
        <v>254.82440000000005</v>
      </c>
      <c r="M1078" s="5" t="str">
        <f>IF(AND(Derived_Metrics[[#This Row],[Product Revenue]]&gt;AVERAGE(Derived_Metrics[Product Revenue]),Derived_Metrics[[#This Row],[Product Profit]]&lt;0),"high sales Low Profit","Normal")</f>
        <v>Normal</v>
      </c>
      <c r="N1078">
        <v>498.26</v>
      </c>
      <c r="O1078">
        <v>7</v>
      </c>
      <c r="P1078">
        <v>0</v>
      </c>
      <c r="Q1078">
        <v>134.53020000000001</v>
      </c>
      <c r="R1078">
        <f>Derived_Metrics[[#This Row],[Selling Price]]*Derived_Metrics[[#This Row],[Quantity]]</f>
        <v>3487.8199999999997</v>
      </c>
      <c r="S1078" s="2">
        <f>IF(Derived_Metrics[[#This Row],[Revenue]]=0,0,Derived_Metrics[[#This Row],[Profit]]/Derived_Metrics[[#This Row],[Revenue]])</f>
        <v>3.8571428571428576E-2</v>
      </c>
      <c r="T1078" t="str">
        <f>IF(Derived_Metrics[[#This Row],[Profit]]&lt;0, "Loss","Profit")</f>
        <v>Profit</v>
      </c>
      <c r="U1078" s="5">
        <f>Derived_Metrics[[#This Row],[Selling Price]]*Derived_Metrics[[#This Row],[Quantity]]*Derived_Metrics[[#This Row],[Discount]]</f>
        <v>0</v>
      </c>
      <c r="V1078" t="str">
        <f>IF(Derived_Metrics[[#This Row],[Discount]]&gt;0,"Discount Applied","No Discount")</f>
        <v>No Discount</v>
      </c>
      <c r="W1078" t="str">
        <f>IF(Derived_Metrics[[#This Row],[Discount]]&gt;0.3,"High Discount","Low Discount")</f>
        <v>Low Discount</v>
      </c>
      <c r="X1078" s="13">
        <f>SUMIFS(Derived_Metrics[Customer_Revenue_Share],Derived_Metrics[Customee_ Revenue _Rank],"&lt;="&amp;Derived_Metrics[[#This Row],[Customee_ Revenue _Rank]])</f>
        <v>0.58297323632484277</v>
      </c>
      <c r="Y1078" t="str">
        <f>IF(Derived_Metrics[[#This Row],[Cumulative_Revenue_%]]&lt;=0.8,"Top 80% Revenue","Remaining 20% Revenue")</f>
        <v>Top 80% Revenue</v>
      </c>
    </row>
    <row r="1079" spans="1:25" x14ac:dyDescent="0.25">
      <c r="A1079" t="s">
        <v>3649</v>
      </c>
      <c r="B1079" s="1">
        <v>41804</v>
      </c>
      <c r="C1079" t="s">
        <v>3650</v>
      </c>
      <c r="D1079" s="4">
        <f>SUMIFS(Derived_Metrics[Revenue],Derived_Metrics[Customer ID],Derived_Metrics[[#This Row],[Customer ID]])</f>
        <v>1233.4839999999999</v>
      </c>
      <c r="E1079" s="4">
        <f>SUMIFS(Derived_Metrics[Profit],Derived_Metrics[Customer ID],Derived_Metrics[[#This Row],[Customer ID]])</f>
        <v>57.470200000000006</v>
      </c>
      <c r="F1079" s="5">
        <f>_xlfn.PERCENTRANK.INC(Derived_Metrics[Customer Revenue],Derived_Metrics[[#This Row],[Customer Revenue]])</f>
        <v>0.19800000000000001</v>
      </c>
      <c r="G1079" s="5" t="str" cm="1">
        <f t="array" ref="G1079">_xlfn.IFS(Derived_Metrics[[#This Row],[Customer Revenue Percentile]]&gt;=0.8,"High Value",Derived_Metrics[[#This Row],[Customer Revenue Percentile]]&gt;=0.4,"Medium Value",TRUE,"Low Value")</f>
        <v>Low Value</v>
      </c>
      <c r="H1079" s="12">
        <f>_xlfn.RANK.EQ(Derived_Metrics[[#This Row],[Customer Revenue]],Derived_Metrics[Customer Revenue],0)</f>
        <v>1698</v>
      </c>
      <c r="I1079" s="15">
        <f>Derived_Metrics[[#This Row],[Customer Revenue]]/SUM(Derived_Metrics[Customer Revenue])</f>
        <v>7.9174967565126853E-5</v>
      </c>
      <c r="J1079" t="s">
        <v>3221</v>
      </c>
      <c r="K1079" s="5">
        <f>SUMIFS(Derived_Metrics[Revenue],Derived_Metrics[Product ID],Derived_Metrics[[#This Row],[Product ID]])</f>
        <v>6388.2</v>
      </c>
      <c r="L1079" s="5">
        <f>SUMIFS(Derived_Metrics[Profit],Derived_Metrics[Product ID],Derived_Metrics[[#This Row],[Product ID]])</f>
        <v>229.9752</v>
      </c>
      <c r="M1079" s="5" t="str">
        <f>IF(AND(Derived_Metrics[[#This Row],[Product Revenue]]&gt;AVERAGE(Derived_Metrics[Product Revenue]),Derived_Metrics[[#This Row],[Product Profit]]&lt;0),"high sales Low Profit","Normal")</f>
        <v>Normal</v>
      </c>
      <c r="N1079">
        <v>212.94</v>
      </c>
      <c r="O1079">
        <v>3</v>
      </c>
      <c r="P1079">
        <v>0</v>
      </c>
      <c r="Q1079">
        <v>57.4938</v>
      </c>
      <c r="R1079">
        <f>Derived_Metrics[[#This Row],[Selling Price]]*Derived_Metrics[[#This Row],[Quantity]]</f>
        <v>638.81999999999994</v>
      </c>
      <c r="S1079" s="2">
        <f>IF(Derived_Metrics[[#This Row],[Revenue]]=0,0,Derived_Metrics[[#This Row],[Profit]]/Derived_Metrics[[#This Row],[Revenue]])</f>
        <v>9.0000000000000011E-2</v>
      </c>
      <c r="T1079" t="str">
        <f>IF(Derived_Metrics[[#This Row],[Profit]]&lt;0, "Loss","Profit")</f>
        <v>Profit</v>
      </c>
      <c r="U1079" s="5">
        <f>Derived_Metrics[[#This Row],[Selling Price]]*Derived_Metrics[[#This Row],[Quantity]]*Derived_Metrics[[#This Row],[Discount]]</f>
        <v>0</v>
      </c>
      <c r="V1079" t="str">
        <f>IF(Derived_Metrics[[#This Row],[Discount]]&gt;0,"Discount Applied","No Discount")</f>
        <v>No Discount</v>
      </c>
      <c r="W1079" t="str">
        <f>IF(Derived_Metrics[[#This Row],[Discount]]&gt;0.3,"High Discount","Low Discount")</f>
        <v>Low Discount</v>
      </c>
      <c r="X1079" s="13">
        <f>SUMIFS(Derived_Metrics[Customer_Revenue_Share],Derived_Metrics[Customee_ Revenue _Rank],"&lt;="&amp;Derived_Metrics[[#This Row],[Customee_ Revenue _Rank]])</f>
        <v>0.98445310372591055</v>
      </c>
      <c r="Y1079" t="str">
        <f>IF(Derived_Metrics[[#This Row],[Cumulative_Revenue_%]]&lt;=0.8,"Top 80% Revenue","Remaining 20% Revenue")</f>
        <v>Remaining 20% Revenue</v>
      </c>
    </row>
    <row r="1080" spans="1:25" x14ac:dyDescent="0.25">
      <c r="A1080" t="s">
        <v>3652</v>
      </c>
      <c r="B1080" s="1">
        <v>42542</v>
      </c>
      <c r="C1080" t="s">
        <v>1929</v>
      </c>
      <c r="D1080" s="4">
        <f>SUMIFS(Derived_Metrics[Revenue],Derived_Metrics[Customer ID],Derived_Metrics[[#This Row],[Customer ID]])</f>
        <v>10555.763999999999</v>
      </c>
      <c r="E1080" s="4">
        <f>SUMIFS(Derived_Metrics[Profit],Derived_Metrics[Customer ID],Derived_Metrics[[#This Row],[Customer ID]])</f>
        <v>291.96299999999997</v>
      </c>
      <c r="F1080" s="5">
        <f>_xlfn.PERCENTRANK.INC(Derived_Metrics[Customer Revenue],Derived_Metrics[[#This Row],[Customer Revenue]])</f>
        <v>0.77100000000000002</v>
      </c>
      <c r="G1080" s="5" t="str" cm="1">
        <f t="array" ref="G1080">_xlfn.IFS(Derived_Metrics[[#This Row],[Customer Revenue Percentile]]&gt;=0.8,"High Value",Derived_Metrics[[#This Row],[Customer Revenue Percentile]]&gt;=0.4,"Medium Value",TRUE,"Low Value")</f>
        <v>Medium Value</v>
      </c>
      <c r="H1080" s="12">
        <f>_xlfn.RANK.EQ(Derived_Metrics[[#This Row],[Customer Revenue]],Derived_Metrics[Customer Revenue],0)</f>
        <v>482</v>
      </c>
      <c r="I1080" s="15">
        <f>Derived_Metrics[[#This Row],[Customer Revenue]]/SUM(Derived_Metrics[Customer Revenue])</f>
        <v>6.7755420607412307E-4</v>
      </c>
      <c r="J1080" t="s">
        <v>838</v>
      </c>
      <c r="K1080" s="5">
        <f>SUMIFS(Derived_Metrics[Revenue],Derived_Metrics[Product ID],Derived_Metrics[[#This Row],[Product ID]])</f>
        <v>18783.299999999996</v>
      </c>
      <c r="L1080" s="5">
        <f>SUMIFS(Derived_Metrics[Profit],Derived_Metrics[Product ID],Derived_Metrics[[#This Row],[Product ID]])</f>
        <v>-755.75160000000005</v>
      </c>
      <c r="M1080" s="5" t="str">
        <f>IF(AND(Derived_Metrics[[#This Row],[Product Revenue]]&gt;AVERAGE(Derived_Metrics[Product Revenue]),Derived_Metrics[[#This Row],[Product Profit]]&lt;0),"high sales Low Profit","Normal")</f>
        <v>high sales Low Profit</v>
      </c>
      <c r="N1080">
        <v>353.56799999999998</v>
      </c>
      <c r="O1080">
        <v>2</v>
      </c>
      <c r="P1080">
        <v>0.2</v>
      </c>
      <c r="Q1080">
        <v>-44.195999999999998</v>
      </c>
      <c r="R1080">
        <f>Derived_Metrics[[#This Row],[Selling Price]]*Derived_Metrics[[#This Row],[Quantity]]</f>
        <v>707.13599999999997</v>
      </c>
      <c r="S1080" s="2">
        <f>IF(Derived_Metrics[[#This Row],[Revenue]]=0,0,Derived_Metrics[[#This Row],[Profit]]/Derived_Metrics[[#This Row],[Revenue]])</f>
        <v>-6.25E-2</v>
      </c>
      <c r="T1080" t="str">
        <f>IF(Derived_Metrics[[#This Row],[Profit]]&lt;0, "Loss","Profit")</f>
        <v>Loss</v>
      </c>
      <c r="U1080" s="5">
        <f>Derived_Metrics[[#This Row],[Selling Price]]*Derived_Metrics[[#This Row],[Quantity]]*Derived_Metrics[[#This Row],[Discount]]</f>
        <v>141.4272</v>
      </c>
      <c r="V1080" t="str">
        <f>IF(Derived_Metrics[[#This Row],[Discount]]&gt;0,"Discount Applied","No Discount")</f>
        <v>Discount Applied</v>
      </c>
      <c r="W1080" t="str">
        <f>IF(Derived_Metrics[[#This Row],[Discount]]&gt;0.3,"High Discount","Low Discount")</f>
        <v>Low Discount</v>
      </c>
      <c r="X1080" s="13">
        <f>SUMIFS(Derived_Metrics[Customer_Revenue_Share],Derived_Metrics[Customee_ Revenue _Rank],"&lt;="&amp;Derived_Metrics[[#This Row],[Customee_ Revenue _Rank]])</f>
        <v>0.61772088988739871</v>
      </c>
      <c r="Y1080" t="str">
        <f>IF(Derived_Metrics[[#This Row],[Cumulative_Revenue_%]]&lt;=0.8,"Top 80% Revenue","Remaining 20% Revenue")</f>
        <v>Top 80% Revenue</v>
      </c>
    </row>
    <row r="1081" spans="1:25" x14ac:dyDescent="0.25">
      <c r="A1081" t="s">
        <v>3653</v>
      </c>
      <c r="B1081" s="1">
        <v>42813</v>
      </c>
      <c r="C1081" t="s">
        <v>940</v>
      </c>
      <c r="D1081" s="4">
        <f>SUMIFS(Derived_Metrics[Revenue],Derived_Metrics[Customer ID],Derived_Metrics[[#This Row],[Customer ID]])</f>
        <v>4777.2094999999999</v>
      </c>
      <c r="E1081" s="4">
        <f>SUMIFS(Derived_Metrics[Profit],Derived_Metrics[Customer ID],Derived_Metrics[[#This Row],[Customer ID]])</f>
        <v>32.644800000000004</v>
      </c>
      <c r="F1081" s="5">
        <f>_xlfn.PERCENTRANK.INC(Derived_Metrics[Customer Revenue],Derived_Metrics[[#This Row],[Customer Revenue]])</f>
        <v>0.53400000000000003</v>
      </c>
      <c r="G1081" s="5" t="str" cm="1">
        <f t="array" ref="G1081">_xlfn.IFS(Derived_Metrics[[#This Row],[Customer Revenue Percentile]]&gt;=0.8,"High Value",Derived_Metrics[[#This Row],[Customer Revenue Percentile]]&gt;=0.4,"Medium Value",TRUE,"Low Value")</f>
        <v>Medium Value</v>
      </c>
      <c r="H1081" s="12">
        <f>_xlfn.RANK.EQ(Derived_Metrics[[#This Row],[Customer Revenue]],Derived_Metrics[Customer Revenue],0)</f>
        <v>982</v>
      </c>
      <c r="I1081" s="15">
        <f>Derived_Metrics[[#This Row],[Customer Revenue]]/SUM(Derived_Metrics[Customer Revenue])</f>
        <v>3.0663989740792411E-4</v>
      </c>
      <c r="J1081" t="s">
        <v>895</v>
      </c>
      <c r="K1081" s="5">
        <f>SUMIFS(Derived_Metrics[Revenue],Derived_Metrics[Product ID],Derived_Metrics[[#This Row],[Product ID]])</f>
        <v>55615.938999999998</v>
      </c>
      <c r="L1081" s="5">
        <f>SUMIFS(Derived_Metrics[Profit],Derived_Metrics[Product ID],Derived_Metrics[[#This Row],[Product ID]])</f>
        <v>-189.97610000000006</v>
      </c>
      <c r="M1081" s="5" t="str">
        <f>IF(AND(Derived_Metrics[[#This Row],[Product Revenue]]&gt;AVERAGE(Derived_Metrics[Product Revenue]),Derived_Metrics[[#This Row],[Product Profit]]&lt;0),"high sales Low Profit","Normal")</f>
        <v>high sales Low Profit</v>
      </c>
      <c r="N1081">
        <v>697.16</v>
      </c>
      <c r="O1081">
        <v>5</v>
      </c>
      <c r="P1081">
        <v>0.2</v>
      </c>
      <c r="Q1081">
        <v>8.7144999999999992</v>
      </c>
      <c r="R1081">
        <f>Derived_Metrics[[#This Row],[Selling Price]]*Derived_Metrics[[#This Row],[Quantity]]</f>
        <v>3485.7999999999997</v>
      </c>
      <c r="S1081" s="2">
        <f>IF(Derived_Metrics[[#This Row],[Revenue]]=0,0,Derived_Metrics[[#This Row],[Profit]]/Derived_Metrics[[#This Row],[Revenue]])</f>
        <v>2.5000000000000001E-3</v>
      </c>
      <c r="T1081" t="str">
        <f>IF(Derived_Metrics[[#This Row],[Profit]]&lt;0, "Loss","Profit")</f>
        <v>Profit</v>
      </c>
      <c r="U1081" s="5">
        <f>Derived_Metrics[[#This Row],[Selling Price]]*Derived_Metrics[[#This Row],[Quantity]]*Derived_Metrics[[#This Row],[Discount]]</f>
        <v>697.16</v>
      </c>
      <c r="V1081" t="str">
        <f>IF(Derived_Metrics[[#This Row],[Discount]]&gt;0,"Discount Applied","No Discount")</f>
        <v>Discount Applied</v>
      </c>
      <c r="W1081" t="str">
        <f>IF(Derived_Metrics[[#This Row],[Discount]]&gt;0.3,"High Discount","Low Discount")</f>
        <v>Low Discount</v>
      </c>
      <c r="X1081" s="13">
        <f>SUMIFS(Derived_Metrics[Customer_Revenue_Share],Derived_Metrics[Customee_ Revenue _Rank],"&lt;="&amp;Derived_Metrics[[#This Row],[Customee_ Revenue _Rank]])</f>
        <v>0.85510468759007008</v>
      </c>
      <c r="Y1081" t="str">
        <f>IF(Derived_Metrics[[#This Row],[Cumulative_Revenue_%]]&lt;=0.8,"Top 80% Revenue","Remaining 20% Revenue")</f>
        <v>Remaining 20% Revenue</v>
      </c>
    </row>
    <row r="1082" spans="1:25" x14ac:dyDescent="0.25">
      <c r="A1082" t="s">
        <v>3653</v>
      </c>
      <c r="B1082" s="1">
        <v>42813</v>
      </c>
      <c r="C1082" t="s">
        <v>940</v>
      </c>
      <c r="D1082" s="4">
        <f>SUMIFS(Derived_Metrics[Revenue],Derived_Metrics[Customer ID],Derived_Metrics[[#This Row],[Customer ID]])</f>
        <v>4777.2094999999999</v>
      </c>
      <c r="E1082" s="4">
        <f>SUMIFS(Derived_Metrics[Profit],Derived_Metrics[Customer ID],Derived_Metrics[[#This Row],[Customer ID]])</f>
        <v>32.644800000000004</v>
      </c>
      <c r="F1082" s="5">
        <f>_xlfn.PERCENTRANK.INC(Derived_Metrics[Customer Revenue],Derived_Metrics[[#This Row],[Customer Revenue]])</f>
        <v>0.53400000000000003</v>
      </c>
      <c r="G1082" s="5" t="str" cm="1">
        <f t="array" ref="G1082">_xlfn.IFS(Derived_Metrics[[#This Row],[Customer Revenue Percentile]]&gt;=0.8,"High Value",Derived_Metrics[[#This Row],[Customer Revenue Percentile]]&gt;=0.4,"Medium Value",TRUE,"Low Value")</f>
        <v>Medium Value</v>
      </c>
      <c r="H1082" s="12">
        <f>_xlfn.RANK.EQ(Derived_Metrics[[#This Row],[Customer Revenue]],Derived_Metrics[Customer Revenue],0)</f>
        <v>982</v>
      </c>
      <c r="I1082" s="15">
        <f>Derived_Metrics[[#This Row],[Customer Revenue]]/SUM(Derived_Metrics[Customer Revenue])</f>
        <v>3.0663989740792411E-4</v>
      </c>
      <c r="J1082" t="s">
        <v>2503</v>
      </c>
      <c r="K1082" s="5">
        <f>SUMIFS(Derived_Metrics[Revenue],Derived_Metrics[Product ID],Derived_Metrics[[#This Row],[Product ID]])</f>
        <v>5449.866</v>
      </c>
      <c r="L1082" s="5">
        <f>SUMIFS(Derived_Metrics[Profit],Derived_Metrics[Product ID],Derived_Metrics[[#This Row],[Product ID]])</f>
        <v>311.77440000000001</v>
      </c>
      <c r="M1082" s="5" t="str">
        <f>IF(AND(Derived_Metrics[[#This Row],[Product Revenue]]&gt;AVERAGE(Derived_Metrics[Product Revenue]),Derived_Metrics[[#This Row],[Product Profit]]&lt;0),"high sales Low Profit","Normal")</f>
        <v>Normal</v>
      </c>
      <c r="N1082">
        <v>30.93</v>
      </c>
      <c r="O1082">
        <v>1</v>
      </c>
      <c r="P1082">
        <v>0</v>
      </c>
      <c r="Q1082">
        <v>12.6813</v>
      </c>
      <c r="R1082">
        <f>Derived_Metrics[[#This Row],[Selling Price]]*Derived_Metrics[[#This Row],[Quantity]]</f>
        <v>30.93</v>
      </c>
      <c r="S1082" s="2">
        <f>IF(Derived_Metrics[[#This Row],[Revenue]]=0,0,Derived_Metrics[[#This Row],[Profit]]/Derived_Metrics[[#This Row],[Revenue]])</f>
        <v>0.41000000000000003</v>
      </c>
      <c r="T1082" t="str">
        <f>IF(Derived_Metrics[[#This Row],[Profit]]&lt;0, "Loss","Profit")</f>
        <v>Profit</v>
      </c>
      <c r="U1082" s="5">
        <f>Derived_Metrics[[#This Row],[Selling Price]]*Derived_Metrics[[#This Row],[Quantity]]*Derived_Metrics[[#This Row],[Discount]]</f>
        <v>0</v>
      </c>
      <c r="V1082" t="str">
        <f>IF(Derived_Metrics[[#This Row],[Discount]]&gt;0,"Discount Applied","No Discount")</f>
        <v>No Discount</v>
      </c>
      <c r="W1082" t="str">
        <f>IF(Derived_Metrics[[#This Row],[Discount]]&gt;0.3,"High Discount","Low Discount")</f>
        <v>Low Discount</v>
      </c>
      <c r="X1082" s="13">
        <f>SUMIFS(Derived_Metrics[Customer_Revenue_Share],Derived_Metrics[Customee_ Revenue _Rank],"&lt;="&amp;Derived_Metrics[[#This Row],[Customee_ Revenue _Rank]])</f>
        <v>0.85510468759007008</v>
      </c>
      <c r="Y1082" t="str">
        <f>IF(Derived_Metrics[[#This Row],[Cumulative_Revenue_%]]&lt;=0.8,"Top 80% Revenue","Remaining 20% Revenue")</f>
        <v>Remaining 20% Revenue</v>
      </c>
    </row>
    <row r="1083" spans="1:25" x14ac:dyDescent="0.25">
      <c r="A1083" t="s">
        <v>3656</v>
      </c>
      <c r="B1083" s="1">
        <v>41930</v>
      </c>
      <c r="C1083" t="s">
        <v>2574</v>
      </c>
      <c r="D1083" s="4">
        <f>SUMIFS(Derived_Metrics[Revenue],Derived_Metrics[Customer ID],Derived_Metrics[[#This Row],[Customer ID]])</f>
        <v>4153.9120000000003</v>
      </c>
      <c r="E1083" s="4">
        <f>SUMIFS(Derived_Metrics[Profit],Derived_Metrics[Customer ID],Derived_Metrics[[#This Row],[Customer ID]])</f>
        <v>161.56119999999999</v>
      </c>
      <c r="F1083" s="5">
        <f>_xlfn.PERCENTRANK.INC(Derived_Metrics[Customer Revenue],Derived_Metrics[[#This Row],[Customer Revenue]])</f>
        <v>0.496</v>
      </c>
      <c r="G1083" s="5" t="str" cm="1">
        <f t="array" ref="G1083">_xlfn.IFS(Derived_Metrics[[#This Row],[Customer Revenue Percentile]]&gt;=0.8,"High Value",Derived_Metrics[[#This Row],[Customer Revenue Percentile]]&gt;=0.4,"Medium Value",TRUE,"Low Value")</f>
        <v>Medium Value</v>
      </c>
      <c r="H1083" s="12">
        <f>_xlfn.RANK.EQ(Derived_Metrics[[#This Row],[Customer Revenue]],Derived_Metrics[Customer Revenue],0)</f>
        <v>1067</v>
      </c>
      <c r="I1083" s="15">
        <f>Derived_Metrics[[#This Row],[Customer Revenue]]/SUM(Derived_Metrics[Customer Revenue])</f>
        <v>2.6663162867811112E-4</v>
      </c>
      <c r="J1083" t="s">
        <v>3574</v>
      </c>
      <c r="K1083" s="5">
        <f>SUMIFS(Derived_Metrics[Revenue],Derived_Metrics[Product ID],Derived_Metrics[[#This Row],[Product ID]])</f>
        <v>7879.5090000000009</v>
      </c>
      <c r="L1083" s="5">
        <f>SUMIFS(Derived_Metrics[Profit],Derived_Metrics[Product ID],Derived_Metrics[[#This Row],[Product ID]])</f>
        <v>413.649</v>
      </c>
      <c r="M1083" s="5" t="str">
        <f>IF(AND(Derived_Metrics[[#This Row],[Product Revenue]]&gt;AVERAGE(Derived_Metrics[Product Revenue]),Derived_Metrics[[#This Row],[Product Profit]]&lt;0),"high sales Low Profit","Normal")</f>
        <v>Normal</v>
      </c>
      <c r="N1083">
        <v>605.34</v>
      </c>
      <c r="O1083">
        <v>6</v>
      </c>
      <c r="P1083">
        <v>0</v>
      </c>
      <c r="Q1083">
        <v>145.2816</v>
      </c>
      <c r="R1083">
        <f>Derived_Metrics[[#This Row],[Selling Price]]*Derived_Metrics[[#This Row],[Quantity]]</f>
        <v>3632.04</v>
      </c>
      <c r="S1083" s="2">
        <f>IF(Derived_Metrics[[#This Row],[Revenue]]=0,0,Derived_Metrics[[#This Row],[Profit]]/Derived_Metrics[[#This Row],[Revenue]])</f>
        <v>0.04</v>
      </c>
      <c r="T1083" t="str">
        <f>IF(Derived_Metrics[[#This Row],[Profit]]&lt;0, "Loss","Profit")</f>
        <v>Profit</v>
      </c>
      <c r="U1083" s="5">
        <f>Derived_Metrics[[#This Row],[Selling Price]]*Derived_Metrics[[#This Row],[Quantity]]*Derived_Metrics[[#This Row],[Discount]]</f>
        <v>0</v>
      </c>
      <c r="V1083" t="str">
        <f>IF(Derived_Metrics[[#This Row],[Discount]]&gt;0,"Discount Applied","No Discount")</f>
        <v>No Discount</v>
      </c>
      <c r="W1083" t="str">
        <f>IF(Derived_Metrics[[#This Row],[Discount]]&gt;0.3,"High Discount","Low Discount")</f>
        <v>Low Discount</v>
      </c>
      <c r="X1083" s="13">
        <f>SUMIFS(Derived_Metrics[Customer_Revenue_Share],Derived_Metrics[Customee_ Revenue _Rank],"&lt;="&amp;Derived_Metrics[[#This Row],[Customee_ Revenue _Rank]])</f>
        <v>0.87862827007804767</v>
      </c>
      <c r="Y1083" t="str">
        <f>IF(Derived_Metrics[[#This Row],[Cumulative_Revenue_%]]&lt;=0.8,"Top 80% Revenue","Remaining 20% Revenue")</f>
        <v>Remaining 20% Revenue</v>
      </c>
    </row>
    <row r="1084" spans="1:25" x14ac:dyDescent="0.25">
      <c r="A1084" t="s">
        <v>3658</v>
      </c>
      <c r="B1084" s="1">
        <v>42969</v>
      </c>
      <c r="C1084" t="s">
        <v>3659</v>
      </c>
      <c r="D1084" s="4">
        <f>SUMIFS(Derived_Metrics[Revenue],Derived_Metrics[Customer ID],Derived_Metrics[[#This Row],[Customer ID]])</f>
        <v>224.89800000000002</v>
      </c>
      <c r="E1084" s="4">
        <f>SUMIFS(Derived_Metrics[Profit],Derived_Metrics[Customer ID],Derived_Metrics[[#This Row],[Customer ID]])</f>
        <v>6.6454000000000004</v>
      </c>
      <c r="F1084" s="5">
        <f>_xlfn.PERCENTRANK.INC(Derived_Metrics[Customer Revenue],Derived_Metrics[[#This Row],[Customer Revenue]])</f>
        <v>4.2000000000000003E-2</v>
      </c>
      <c r="G1084" s="5" t="str" cm="1">
        <f t="array" ref="G1084">_xlfn.IFS(Derived_Metrics[[#This Row],[Customer Revenue Percentile]]&gt;=0.8,"High Value",Derived_Metrics[[#This Row],[Customer Revenue Percentile]]&gt;=0.4,"Medium Value",TRUE,"Low Value")</f>
        <v>Low Value</v>
      </c>
      <c r="H1084" s="12">
        <f>_xlfn.RANK.EQ(Derived_Metrics[[#This Row],[Customer Revenue]],Derived_Metrics[Customer Revenue],0)</f>
        <v>2030</v>
      </c>
      <c r="I1084" s="15">
        <f>Derived_Metrics[[#This Row],[Customer Revenue]]/SUM(Derived_Metrics[Customer Revenue])</f>
        <v>1.4435770431932559E-5</v>
      </c>
      <c r="J1084" t="s">
        <v>204</v>
      </c>
      <c r="K1084" s="5">
        <f>SUMIFS(Derived_Metrics[Revenue],Derived_Metrics[Product ID],Derived_Metrics[[#This Row],[Product ID]])</f>
        <v>16774.388999999999</v>
      </c>
      <c r="L1084" s="5">
        <f>SUMIFS(Derived_Metrics[Profit],Derived_Metrics[Product ID],Derived_Metrics[[#This Row],[Product ID]])</f>
        <v>-598.52279999999996</v>
      </c>
      <c r="M1084" s="5" t="str">
        <f>IF(AND(Derived_Metrics[[#This Row],[Product Revenue]]&gt;AVERAGE(Derived_Metrics[Product Revenue]),Derived_Metrics[[#This Row],[Product Profit]]&lt;0),"high sales Low Profit","Normal")</f>
        <v>high sales Low Profit</v>
      </c>
      <c r="N1084">
        <v>210.00800000000001</v>
      </c>
      <c r="O1084">
        <v>1</v>
      </c>
      <c r="P1084">
        <v>0.2</v>
      </c>
      <c r="Q1084">
        <v>2.6251000000000002</v>
      </c>
      <c r="R1084">
        <f>Derived_Metrics[[#This Row],[Selling Price]]*Derived_Metrics[[#This Row],[Quantity]]</f>
        <v>210.00800000000001</v>
      </c>
      <c r="S1084" s="2">
        <f>IF(Derived_Metrics[[#This Row],[Revenue]]=0,0,Derived_Metrics[[#This Row],[Profit]]/Derived_Metrics[[#This Row],[Revenue]])</f>
        <v>1.2500000000000001E-2</v>
      </c>
      <c r="T1084" t="str">
        <f>IF(Derived_Metrics[[#This Row],[Profit]]&lt;0, "Loss","Profit")</f>
        <v>Profit</v>
      </c>
      <c r="U1084" s="5">
        <f>Derived_Metrics[[#This Row],[Selling Price]]*Derived_Metrics[[#This Row],[Quantity]]*Derived_Metrics[[#This Row],[Discount]]</f>
        <v>42.001600000000003</v>
      </c>
      <c r="V1084" t="str">
        <f>IF(Derived_Metrics[[#This Row],[Discount]]&gt;0,"Discount Applied","No Discount")</f>
        <v>Discount Applied</v>
      </c>
      <c r="W1084" t="str">
        <f>IF(Derived_Metrics[[#This Row],[Discount]]&gt;0.3,"High Discount","Low Discount")</f>
        <v>Low Discount</v>
      </c>
      <c r="X1084" s="13">
        <f>SUMIFS(Derived_Metrics[Customer_Revenue_Share],Derived_Metrics[Customee_ Revenue _Rank],"&lt;="&amp;Derived_Metrics[[#This Row],[Customee_ Revenue _Rank]])</f>
        <v>0.99935297582636062</v>
      </c>
      <c r="Y1084" t="str">
        <f>IF(Derived_Metrics[[#This Row],[Cumulative_Revenue_%]]&lt;=0.8,"Top 80% Revenue","Remaining 20% Revenue")</f>
        <v>Remaining 20% Revenue</v>
      </c>
    </row>
    <row r="1085" spans="1:25" x14ac:dyDescent="0.25">
      <c r="A1085" t="s">
        <v>3661</v>
      </c>
      <c r="B1085" s="1">
        <v>41902</v>
      </c>
      <c r="C1085" t="s">
        <v>3141</v>
      </c>
      <c r="D1085" s="4">
        <f>SUMIFS(Derived_Metrics[Revenue],Derived_Metrics[Customer ID],Derived_Metrics[[#This Row],[Customer ID]])</f>
        <v>10860.08</v>
      </c>
      <c r="E1085" s="4">
        <f>SUMIFS(Derived_Metrics[Profit],Derived_Metrics[Customer ID],Derived_Metrics[[#This Row],[Customer ID]])</f>
        <v>445.20220000000006</v>
      </c>
      <c r="F1085" s="5">
        <f>_xlfn.PERCENTRANK.INC(Derived_Metrics[Customer Revenue],Derived_Metrics[[#This Row],[Customer Revenue]])</f>
        <v>0.78</v>
      </c>
      <c r="G1085" s="5" t="str" cm="1">
        <f t="array" ref="G1085">_xlfn.IFS(Derived_Metrics[[#This Row],[Customer Revenue Percentile]]&gt;=0.8,"High Value",Derived_Metrics[[#This Row],[Customer Revenue Percentile]]&gt;=0.4,"Medium Value",TRUE,"Low Value")</f>
        <v>Medium Value</v>
      </c>
      <c r="H1085" s="12">
        <f>_xlfn.RANK.EQ(Derived_Metrics[[#This Row],[Customer Revenue]],Derived_Metrics[Customer Revenue],0)</f>
        <v>461</v>
      </c>
      <c r="I1085" s="15">
        <f>Derived_Metrics[[#This Row],[Customer Revenue]]/SUM(Derived_Metrics[Customer Revenue])</f>
        <v>6.9708766530792679E-4</v>
      </c>
      <c r="J1085" t="s">
        <v>1270</v>
      </c>
      <c r="K1085" s="5">
        <f>SUMIFS(Derived_Metrics[Revenue],Derived_Metrics[Product ID],Derived_Metrics[[#This Row],[Product ID]])</f>
        <v>1718.836</v>
      </c>
      <c r="L1085" s="5">
        <f>SUMIFS(Derived_Metrics[Profit],Derived_Metrics[Product ID],Derived_Metrics[[#This Row],[Product ID]])</f>
        <v>23.538199999999989</v>
      </c>
      <c r="M1085" s="5" t="str">
        <f>IF(AND(Derived_Metrics[[#This Row],[Product Revenue]]&gt;AVERAGE(Derived_Metrics[Product Revenue]),Derived_Metrics[[#This Row],[Product Profit]]&lt;0),"high sales Low Profit","Normal")</f>
        <v>Normal</v>
      </c>
      <c r="N1085">
        <v>164.22</v>
      </c>
      <c r="O1085">
        <v>3</v>
      </c>
      <c r="P1085">
        <v>0</v>
      </c>
      <c r="Q1085">
        <v>50.908200000000001</v>
      </c>
      <c r="R1085">
        <f>Derived_Metrics[[#This Row],[Selling Price]]*Derived_Metrics[[#This Row],[Quantity]]</f>
        <v>492.65999999999997</v>
      </c>
      <c r="S1085" s="2">
        <f>IF(Derived_Metrics[[#This Row],[Revenue]]=0,0,Derived_Metrics[[#This Row],[Profit]]/Derived_Metrics[[#This Row],[Revenue]])</f>
        <v>0.10333333333333335</v>
      </c>
      <c r="T1085" t="str">
        <f>IF(Derived_Metrics[[#This Row],[Profit]]&lt;0, "Loss","Profit")</f>
        <v>Profit</v>
      </c>
      <c r="U1085" s="5">
        <f>Derived_Metrics[[#This Row],[Selling Price]]*Derived_Metrics[[#This Row],[Quantity]]*Derived_Metrics[[#This Row],[Discount]]</f>
        <v>0</v>
      </c>
      <c r="V1085" t="str">
        <f>IF(Derived_Metrics[[#This Row],[Discount]]&gt;0,"Discount Applied","No Discount")</f>
        <v>No Discount</v>
      </c>
      <c r="W1085" t="str">
        <f>IF(Derived_Metrics[[#This Row],[Discount]]&gt;0.3,"High Discount","Low Discount")</f>
        <v>Low Discount</v>
      </c>
      <c r="X1085" s="13">
        <f>SUMIFS(Derived_Metrics[Customer_Revenue_Share],Derived_Metrics[Customee_ Revenue _Rank],"&lt;="&amp;Derived_Metrics[[#This Row],[Customee_ Revenue _Rank]])</f>
        <v>0.60402891632319378</v>
      </c>
      <c r="Y1085" t="str">
        <f>IF(Derived_Metrics[[#This Row],[Cumulative_Revenue_%]]&lt;=0.8,"Top 80% Revenue","Remaining 20% Revenue")</f>
        <v>Top 80% Revenue</v>
      </c>
    </row>
    <row r="1086" spans="1:25" x14ac:dyDescent="0.25">
      <c r="A1086" t="s">
        <v>3661</v>
      </c>
      <c r="B1086" s="1">
        <v>41902</v>
      </c>
      <c r="C1086" t="s">
        <v>3141</v>
      </c>
      <c r="D1086" s="4">
        <f>SUMIFS(Derived_Metrics[Revenue],Derived_Metrics[Customer ID],Derived_Metrics[[#This Row],[Customer ID]])</f>
        <v>10860.08</v>
      </c>
      <c r="E1086" s="4">
        <f>SUMIFS(Derived_Metrics[Profit],Derived_Metrics[Customer ID],Derived_Metrics[[#This Row],[Customer ID]])</f>
        <v>445.20220000000006</v>
      </c>
      <c r="F1086" s="5">
        <f>_xlfn.PERCENTRANK.INC(Derived_Metrics[Customer Revenue],Derived_Metrics[[#This Row],[Customer Revenue]])</f>
        <v>0.78</v>
      </c>
      <c r="G1086" s="5" t="str" cm="1">
        <f t="array" ref="G1086">_xlfn.IFS(Derived_Metrics[[#This Row],[Customer Revenue Percentile]]&gt;=0.8,"High Value",Derived_Metrics[[#This Row],[Customer Revenue Percentile]]&gt;=0.4,"Medium Value",TRUE,"Low Value")</f>
        <v>Medium Value</v>
      </c>
      <c r="H1086" s="12">
        <f>_xlfn.RANK.EQ(Derived_Metrics[[#This Row],[Customer Revenue]],Derived_Metrics[Customer Revenue],0)</f>
        <v>461</v>
      </c>
      <c r="I1086" s="15">
        <f>Derived_Metrics[[#This Row],[Customer Revenue]]/SUM(Derived_Metrics[Customer Revenue])</f>
        <v>6.9708766530792679E-4</v>
      </c>
      <c r="J1086" t="s">
        <v>604</v>
      </c>
      <c r="K1086" s="5">
        <f>SUMIFS(Derived_Metrics[Revenue],Derived_Metrics[Product ID],Derived_Metrics[[#This Row],[Product ID]])</f>
        <v>10688.583000000001</v>
      </c>
      <c r="L1086" s="5">
        <f>SUMIFS(Derived_Metrics[Profit],Derived_Metrics[Product ID],Derived_Metrics[[#This Row],[Product ID]])</f>
        <v>-78.637</v>
      </c>
      <c r="M1086" s="5" t="str">
        <f>IF(AND(Derived_Metrics[[#This Row],[Product Revenue]]&gt;AVERAGE(Derived_Metrics[Product Revenue]),Derived_Metrics[[#This Row],[Product Profit]]&lt;0),"high sales Low Profit","Normal")</f>
        <v>Normal</v>
      </c>
      <c r="N1086">
        <v>362.94</v>
      </c>
      <c r="O1086">
        <v>3</v>
      </c>
      <c r="P1086">
        <v>0</v>
      </c>
      <c r="Q1086">
        <v>36.293999999999997</v>
      </c>
      <c r="R1086">
        <f>Derived_Metrics[[#This Row],[Selling Price]]*Derived_Metrics[[#This Row],[Quantity]]</f>
        <v>1088.82</v>
      </c>
      <c r="S1086" s="2">
        <f>IF(Derived_Metrics[[#This Row],[Revenue]]=0,0,Derived_Metrics[[#This Row],[Profit]]/Derived_Metrics[[#This Row],[Revenue]])</f>
        <v>3.3333333333333333E-2</v>
      </c>
      <c r="T1086" t="str">
        <f>IF(Derived_Metrics[[#This Row],[Profit]]&lt;0, "Loss","Profit")</f>
        <v>Profit</v>
      </c>
      <c r="U1086" s="5">
        <f>Derived_Metrics[[#This Row],[Selling Price]]*Derived_Metrics[[#This Row],[Quantity]]*Derived_Metrics[[#This Row],[Discount]]</f>
        <v>0</v>
      </c>
      <c r="V1086" t="str">
        <f>IF(Derived_Metrics[[#This Row],[Discount]]&gt;0,"Discount Applied","No Discount")</f>
        <v>No Discount</v>
      </c>
      <c r="W1086" t="str">
        <f>IF(Derived_Metrics[[#This Row],[Discount]]&gt;0.3,"High Discount","Low Discount")</f>
        <v>Low Discount</v>
      </c>
      <c r="X1086" s="13">
        <f>SUMIFS(Derived_Metrics[Customer_Revenue_Share],Derived_Metrics[Customee_ Revenue _Rank],"&lt;="&amp;Derived_Metrics[[#This Row],[Customee_ Revenue _Rank]])</f>
        <v>0.60402891632319378</v>
      </c>
      <c r="Y1086" t="str">
        <f>IF(Derived_Metrics[[#This Row],[Cumulative_Revenue_%]]&lt;=0.8,"Top 80% Revenue","Remaining 20% Revenue")</f>
        <v>Top 80% Revenue</v>
      </c>
    </row>
    <row r="1087" spans="1:25" x14ac:dyDescent="0.25">
      <c r="A1087" t="s">
        <v>3663</v>
      </c>
      <c r="B1087" s="1">
        <v>42408</v>
      </c>
      <c r="C1087" t="s">
        <v>2197</v>
      </c>
      <c r="D1087" s="4">
        <f>SUMIFS(Derived_Metrics[Revenue],Derived_Metrics[Customer ID],Derived_Metrics[[#This Row],[Customer ID]])</f>
        <v>3026.55</v>
      </c>
      <c r="E1087" s="4">
        <f>SUMIFS(Derived_Metrics[Profit],Derived_Metrics[Customer ID],Derived_Metrics[[#This Row],[Customer ID]])</f>
        <v>-96.649799999999999</v>
      </c>
      <c r="F1087" s="5">
        <f>_xlfn.PERCENTRANK.INC(Derived_Metrics[Customer Revenue],Derived_Metrics[[#This Row],[Customer Revenue]])</f>
        <v>0.39300000000000002</v>
      </c>
      <c r="G1087" s="5" t="str" cm="1">
        <f t="array" ref="G1087">_xlfn.IFS(Derived_Metrics[[#This Row],[Customer Revenue Percentile]]&gt;=0.8,"High Value",Derived_Metrics[[#This Row],[Customer Revenue Percentile]]&gt;=0.4,"Medium Value",TRUE,"Low Value")</f>
        <v>Low Value</v>
      </c>
      <c r="H1087" s="12">
        <f>_xlfn.RANK.EQ(Derived_Metrics[[#This Row],[Customer Revenue]],Derived_Metrics[Customer Revenue],0)</f>
        <v>1281</v>
      </c>
      <c r="I1087" s="15">
        <f>Derived_Metrics[[#This Row],[Customer Revenue]]/SUM(Derived_Metrics[Customer Revenue])</f>
        <v>1.9426842835759093E-4</v>
      </c>
      <c r="J1087" t="s">
        <v>3664</v>
      </c>
      <c r="K1087" s="5">
        <f>SUMIFS(Derived_Metrics[Revenue],Derived_Metrics[Product ID],Derived_Metrics[[#This Row],[Product ID]])</f>
        <v>272.928</v>
      </c>
      <c r="L1087" s="5">
        <f>SUMIFS(Derived_Metrics[Profit],Derived_Metrics[Product ID],Derived_Metrics[[#This Row],[Product ID]])</f>
        <v>15.3522</v>
      </c>
      <c r="M1087" s="5" t="str">
        <f>IF(AND(Derived_Metrics[[#This Row],[Product Revenue]]&gt;AVERAGE(Derived_Metrics[Product Revenue]),Derived_Metrics[[#This Row],[Product Profit]]&lt;0),"high sales Low Profit","Normal")</f>
        <v>Normal</v>
      </c>
      <c r="N1087">
        <v>136.464</v>
      </c>
      <c r="O1087">
        <v>2</v>
      </c>
      <c r="P1087">
        <v>0.2</v>
      </c>
      <c r="Q1087">
        <v>15.3522</v>
      </c>
      <c r="R1087">
        <f>Derived_Metrics[[#This Row],[Selling Price]]*Derived_Metrics[[#This Row],[Quantity]]</f>
        <v>272.928</v>
      </c>
      <c r="S1087" s="2">
        <f>IF(Derived_Metrics[[#This Row],[Revenue]]=0,0,Derived_Metrics[[#This Row],[Profit]]/Derived_Metrics[[#This Row],[Revenue]])</f>
        <v>5.6250000000000001E-2</v>
      </c>
      <c r="T1087" t="str">
        <f>IF(Derived_Metrics[[#This Row],[Profit]]&lt;0, "Loss","Profit")</f>
        <v>Profit</v>
      </c>
      <c r="U1087" s="5">
        <f>Derived_Metrics[[#This Row],[Selling Price]]*Derived_Metrics[[#This Row],[Quantity]]*Derived_Metrics[[#This Row],[Discount]]</f>
        <v>54.585599999999999</v>
      </c>
      <c r="V1087" t="str">
        <f>IF(Derived_Metrics[[#This Row],[Discount]]&gt;0,"Discount Applied","No Discount")</f>
        <v>Discount Applied</v>
      </c>
      <c r="W1087" t="str">
        <f>IF(Derived_Metrics[[#This Row],[Discount]]&gt;0.3,"High Discount","Low Discount")</f>
        <v>Low Discount</v>
      </c>
      <c r="X1087" s="13">
        <f>SUMIFS(Derived_Metrics[Customer_Revenue_Share],Derived_Metrics[Customee_ Revenue _Rank],"&lt;="&amp;Derived_Metrics[[#This Row],[Customee_ Revenue _Rank]])</f>
        <v>0.92808471361532185</v>
      </c>
      <c r="Y1087" t="str">
        <f>IF(Derived_Metrics[[#This Row],[Cumulative_Revenue_%]]&lt;=0.8,"Top 80% Revenue","Remaining 20% Revenue")</f>
        <v>Remaining 20% Revenue</v>
      </c>
    </row>
    <row r="1088" spans="1:25" x14ac:dyDescent="0.25">
      <c r="A1088" t="s">
        <v>3666</v>
      </c>
      <c r="B1088" s="1">
        <v>42127</v>
      </c>
      <c r="C1088" t="s">
        <v>3667</v>
      </c>
      <c r="D1088" s="4">
        <f>SUMIFS(Derived_Metrics[Revenue],Derived_Metrics[Customer ID],Derived_Metrics[[#This Row],[Customer ID]])</f>
        <v>265.88</v>
      </c>
      <c r="E1088" s="4">
        <f>SUMIFS(Derived_Metrics[Profit],Derived_Metrics[Customer ID],Derived_Metrics[[#This Row],[Customer ID]])</f>
        <v>-12.5528</v>
      </c>
      <c r="F1088" s="5">
        <f>_xlfn.PERCENTRANK.INC(Derived_Metrics[Customer Revenue],Derived_Metrics[[#This Row],[Customer Revenue]])</f>
        <v>5.2999999999999999E-2</v>
      </c>
      <c r="G1088" s="5" t="str" cm="1">
        <f t="array" ref="G1088">_xlfn.IFS(Derived_Metrics[[#This Row],[Customer Revenue Percentile]]&gt;=0.8,"High Value",Derived_Metrics[[#This Row],[Customer Revenue Percentile]]&gt;=0.4,"Medium Value",TRUE,"Low Value")</f>
        <v>Low Value</v>
      </c>
      <c r="H1088" s="12">
        <f>_xlfn.RANK.EQ(Derived_Metrics[[#This Row],[Customer Revenue]],Derived_Metrics[Customer Revenue],0)</f>
        <v>2006</v>
      </c>
      <c r="I1088" s="15">
        <f>Derived_Metrics[[#This Row],[Customer Revenue]]/SUM(Derived_Metrics[Customer Revenue])</f>
        <v>1.7066326256535089E-5</v>
      </c>
      <c r="J1088" t="s">
        <v>661</v>
      </c>
      <c r="K1088" s="5">
        <f>SUMIFS(Derived_Metrics[Revenue],Derived_Metrics[Product ID],Derived_Metrics[[#This Row],[Product ID]])</f>
        <v>21499.842000000004</v>
      </c>
      <c r="L1088" s="5">
        <f>SUMIFS(Derived_Metrics[Profit],Derived_Metrics[Product ID],Derived_Metrics[[#This Row],[Product ID]])</f>
        <v>234.23400000000001</v>
      </c>
      <c r="M1088" s="5" t="str">
        <f>IF(AND(Derived_Metrics[[#This Row],[Product Revenue]]&gt;AVERAGE(Derived_Metrics[Product Revenue]),Derived_Metrics[[#This Row],[Product Profit]]&lt;0),"high sales Low Profit","Normal")</f>
        <v>Normal</v>
      </c>
      <c r="N1088">
        <v>99.372</v>
      </c>
      <c r="O1088">
        <v>2</v>
      </c>
      <c r="P1088">
        <v>0.3</v>
      </c>
      <c r="Q1088">
        <v>-7.0979999999999999</v>
      </c>
      <c r="R1088">
        <f>Derived_Metrics[[#This Row],[Selling Price]]*Derived_Metrics[[#This Row],[Quantity]]</f>
        <v>198.744</v>
      </c>
      <c r="S1088" s="2">
        <f>IF(Derived_Metrics[[#This Row],[Revenue]]=0,0,Derived_Metrics[[#This Row],[Profit]]/Derived_Metrics[[#This Row],[Revenue]])</f>
        <v>-3.5714285714285712E-2</v>
      </c>
      <c r="T1088" t="str">
        <f>IF(Derived_Metrics[[#This Row],[Profit]]&lt;0, "Loss","Profit")</f>
        <v>Loss</v>
      </c>
      <c r="U1088" s="5">
        <f>Derived_Metrics[[#This Row],[Selling Price]]*Derived_Metrics[[#This Row],[Quantity]]*Derived_Metrics[[#This Row],[Discount]]</f>
        <v>59.623199999999997</v>
      </c>
      <c r="V1088" t="str">
        <f>IF(Derived_Metrics[[#This Row],[Discount]]&gt;0,"Discount Applied","No Discount")</f>
        <v>Discount Applied</v>
      </c>
      <c r="W1088" t="str">
        <f>IF(Derived_Metrics[[#This Row],[Discount]]&gt;0.3,"High Discount","Low Discount")</f>
        <v>Low Discount</v>
      </c>
      <c r="X1088" s="13">
        <f>SUMIFS(Derived_Metrics[Customer_Revenue_Share],Derived_Metrics[Customee_ Revenue _Rank],"&lt;="&amp;Derived_Metrics[[#This Row],[Customee_ Revenue _Rank]])</f>
        <v>0.99898516408055271</v>
      </c>
      <c r="Y1088" t="str">
        <f>IF(Derived_Metrics[[#This Row],[Cumulative_Revenue_%]]&lt;=0.8,"Top 80% Revenue","Remaining 20% Revenue")</f>
        <v>Remaining 20% Revenue</v>
      </c>
    </row>
    <row r="1089" spans="1:25" x14ac:dyDescent="0.25">
      <c r="A1089" t="s">
        <v>3666</v>
      </c>
      <c r="B1089" s="1">
        <v>42127</v>
      </c>
      <c r="C1089" t="s">
        <v>3667</v>
      </c>
      <c r="D1089" s="4">
        <f>SUMIFS(Derived_Metrics[Revenue],Derived_Metrics[Customer ID],Derived_Metrics[[#This Row],[Customer ID]])</f>
        <v>265.88</v>
      </c>
      <c r="E1089" s="4">
        <f>SUMIFS(Derived_Metrics[Profit],Derived_Metrics[Customer ID],Derived_Metrics[[#This Row],[Customer ID]])</f>
        <v>-12.5528</v>
      </c>
      <c r="F1089" s="5">
        <f>_xlfn.PERCENTRANK.INC(Derived_Metrics[Customer Revenue],Derived_Metrics[[#This Row],[Customer Revenue]])</f>
        <v>5.2999999999999999E-2</v>
      </c>
      <c r="G1089" s="5" t="str" cm="1">
        <f t="array" ref="G1089">_xlfn.IFS(Derived_Metrics[[#This Row],[Customer Revenue Percentile]]&gt;=0.8,"High Value",Derived_Metrics[[#This Row],[Customer Revenue Percentile]]&gt;=0.4,"Medium Value",TRUE,"Low Value")</f>
        <v>Low Value</v>
      </c>
      <c r="H1089" s="12">
        <f>_xlfn.RANK.EQ(Derived_Metrics[[#This Row],[Customer Revenue]],Derived_Metrics[Customer Revenue],0)</f>
        <v>2006</v>
      </c>
      <c r="I1089" s="15">
        <f>Derived_Metrics[[#This Row],[Customer Revenue]]/SUM(Derived_Metrics[Customer Revenue])</f>
        <v>1.7066326256535089E-5</v>
      </c>
      <c r="J1089" t="s">
        <v>2704</v>
      </c>
      <c r="K1089" s="5">
        <f>SUMIFS(Derived_Metrics[Revenue],Derived_Metrics[Product ID],Derived_Metrics[[#This Row],[Product ID]])</f>
        <v>1938.5520000000001</v>
      </c>
      <c r="L1089" s="5">
        <f>SUMIFS(Derived_Metrics[Profit],Derived_Metrics[Product ID],Derived_Metrics[[#This Row],[Product ID]])</f>
        <v>-40.491399999999992</v>
      </c>
      <c r="M1089" s="5" t="str">
        <f>IF(AND(Derived_Metrics[[#This Row],[Product Revenue]]&gt;AVERAGE(Derived_Metrics[Product Revenue]),Derived_Metrics[[#This Row],[Product Profit]]&lt;0),"high sales Low Profit","Normal")</f>
        <v>Normal</v>
      </c>
      <c r="N1089">
        <v>33.567999999999998</v>
      </c>
      <c r="O1089">
        <v>2</v>
      </c>
      <c r="P1089">
        <v>0.2</v>
      </c>
      <c r="Q1089">
        <v>-5.4547999999999996</v>
      </c>
      <c r="R1089">
        <f>Derived_Metrics[[#This Row],[Selling Price]]*Derived_Metrics[[#This Row],[Quantity]]</f>
        <v>67.135999999999996</v>
      </c>
      <c r="S1089" s="2">
        <f>IF(Derived_Metrics[[#This Row],[Revenue]]=0,0,Derived_Metrics[[#This Row],[Profit]]/Derived_Metrics[[#This Row],[Revenue]])</f>
        <v>-8.1250000000000003E-2</v>
      </c>
      <c r="T1089" t="str">
        <f>IF(Derived_Metrics[[#This Row],[Profit]]&lt;0, "Loss","Profit")</f>
        <v>Loss</v>
      </c>
      <c r="U1089" s="5">
        <f>Derived_Metrics[[#This Row],[Selling Price]]*Derived_Metrics[[#This Row],[Quantity]]*Derived_Metrics[[#This Row],[Discount]]</f>
        <v>13.427199999999999</v>
      </c>
      <c r="V1089" t="str">
        <f>IF(Derived_Metrics[[#This Row],[Discount]]&gt;0,"Discount Applied","No Discount")</f>
        <v>Discount Applied</v>
      </c>
      <c r="W1089" t="str">
        <f>IF(Derived_Metrics[[#This Row],[Discount]]&gt;0.3,"High Discount","Low Discount")</f>
        <v>Low Discount</v>
      </c>
      <c r="X1089" s="13">
        <f>SUMIFS(Derived_Metrics[Customer_Revenue_Share],Derived_Metrics[Customee_ Revenue _Rank],"&lt;="&amp;Derived_Metrics[[#This Row],[Customee_ Revenue _Rank]])</f>
        <v>0.99898516408055271</v>
      </c>
      <c r="Y1089" t="str">
        <f>IF(Derived_Metrics[[#This Row],[Cumulative_Revenue_%]]&lt;=0.8,"Top 80% Revenue","Remaining 20% Revenue")</f>
        <v>Remaining 20% Revenue</v>
      </c>
    </row>
    <row r="1090" spans="1:25" x14ac:dyDescent="0.25">
      <c r="A1090" t="s">
        <v>3670</v>
      </c>
      <c r="B1090" s="1">
        <v>41829</v>
      </c>
      <c r="C1090" t="s">
        <v>1439</v>
      </c>
      <c r="D1090" s="4">
        <f>SUMIFS(Derived_Metrics[Revenue],Derived_Metrics[Customer ID],Derived_Metrics[[#This Row],[Customer ID]])</f>
        <v>1515.8590000000002</v>
      </c>
      <c r="E1090" s="4">
        <f>SUMIFS(Derived_Metrics[Profit],Derived_Metrics[Customer ID],Derived_Metrics[[#This Row],[Customer ID]])</f>
        <v>-97.840599999999995</v>
      </c>
      <c r="F1090" s="5">
        <f>_xlfn.PERCENTRANK.INC(Derived_Metrics[Customer Revenue],Derived_Metrics[[#This Row],[Customer Revenue]])</f>
        <v>0.22</v>
      </c>
      <c r="G1090" s="5" t="str" cm="1">
        <f t="array" ref="G1090">_xlfn.IFS(Derived_Metrics[[#This Row],[Customer Revenue Percentile]]&gt;=0.8,"High Value",Derived_Metrics[[#This Row],[Customer Revenue Percentile]]&gt;=0.4,"Medium Value",TRUE,"Low Value")</f>
        <v>Low Value</v>
      </c>
      <c r="H1090" s="12">
        <f>_xlfn.RANK.EQ(Derived_Metrics[[#This Row],[Customer Revenue]],Derived_Metrics[Customer Revenue],0)</f>
        <v>1650</v>
      </c>
      <c r="I1090" s="15">
        <f>Derived_Metrics[[#This Row],[Customer Revenue]]/SUM(Derived_Metrics[Customer Revenue])</f>
        <v>9.7300076173104506E-5</v>
      </c>
      <c r="J1090" t="s">
        <v>1073</v>
      </c>
      <c r="K1090" s="5">
        <f>SUMIFS(Derived_Metrics[Revenue],Derived_Metrics[Product ID],Derived_Metrics[[#This Row],[Product ID]])</f>
        <v>39900.834999999999</v>
      </c>
      <c r="L1090" s="5">
        <f>SUMIFS(Derived_Metrics[Profit],Derived_Metrics[Product ID],Derived_Metrics[[#This Row],[Product ID]])</f>
        <v>-1147.4000000000001</v>
      </c>
      <c r="M1090" s="5" t="str">
        <f>IF(AND(Derived_Metrics[[#This Row],[Product Revenue]]&gt;AVERAGE(Derived_Metrics[Product Revenue]),Derived_Metrics[[#This Row],[Product Profit]]&lt;0),"high sales Low Profit","Normal")</f>
        <v>high sales Low Profit</v>
      </c>
      <c r="N1090">
        <v>200.79499999999999</v>
      </c>
      <c r="O1090">
        <v>1</v>
      </c>
      <c r="P1090">
        <v>0.3</v>
      </c>
      <c r="Q1090">
        <v>-22.948</v>
      </c>
      <c r="R1090">
        <f>Derived_Metrics[[#This Row],[Selling Price]]*Derived_Metrics[[#This Row],[Quantity]]</f>
        <v>200.79499999999999</v>
      </c>
      <c r="S1090" s="2">
        <f>IF(Derived_Metrics[[#This Row],[Revenue]]=0,0,Derived_Metrics[[#This Row],[Profit]]/Derived_Metrics[[#This Row],[Revenue]])</f>
        <v>-0.1142857142857143</v>
      </c>
      <c r="T1090" t="str">
        <f>IF(Derived_Metrics[[#This Row],[Profit]]&lt;0, "Loss","Profit")</f>
        <v>Loss</v>
      </c>
      <c r="U1090" s="5">
        <f>Derived_Metrics[[#This Row],[Selling Price]]*Derived_Metrics[[#This Row],[Quantity]]*Derived_Metrics[[#This Row],[Discount]]</f>
        <v>60.238499999999995</v>
      </c>
      <c r="V1090" t="str">
        <f>IF(Derived_Metrics[[#This Row],[Discount]]&gt;0,"Discount Applied","No Discount")</f>
        <v>Discount Applied</v>
      </c>
      <c r="W1090" t="str">
        <f>IF(Derived_Metrics[[#This Row],[Discount]]&gt;0.3,"High Discount","Low Discount")</f>
        <v>Low Discount</v>
      </c>
      <c r="X1090" s="13">
        <f>SUMIFS(Derived_Metrics[Customer_Revenue_Share],Derived_Metrics[Customee_ Revenue _Rank],"&lt;="&amp;Derived_Metrics[[#This Row],[Customee_ Revenue _Rank]])</f>
        <v>0.98024789572121274</v>
      </c>
      <c r="Y1090" t="str">
        <f>IF(Derived_Metrics[[#This Row],[Cumulative_Revenue_%]]&lt;=0.8,"Top 80% Revenue","Remaining 20% Revenue")</f>
        <v>Remaining 20% Revenue</v>
      </c>
    </row>
    <row r="1091" spans="1:25" x14ac:dyDescent="0.25">
      <c r="A1091" t="s">
        <v>3671</v>
      </c>
      <c r="B1091" s="1">
        <v>43048</v>
      </c>
      <c r="C1091" t="s">
        <v>782</v>
      </c>
      <c r="D1091" s="4">
        <f>SUMIFS(Derived_Metrics[Revenue],Derived_Metrics[Customer ID],Derived_Metrics[[#This Row],[Customer ID]])</f>
        <v>5347.0169999999998</v>
      </c>
      <c r="E1091" s="4">
        <f>SUMIFS(Derived_Metrics[Profit],Derived_Metrics[Customer ID],Derived_Metrics[[#This Row],[Customer ID]])</f>
        <v>-75.775899999999979</v>
      </c>
      <c r="F1091" s="5">
        <f>_xlfn.PERCENTRANK.INC(Derived_Metrics[Customer Revenue],Derived_Metrics[[#This Row],[Customer Revenue]])</f>
        <v>0.55400000000000005</v>
      </c>
      <c r="G1091" s="5" t="str" cm="1">
        <f t="array" ref="G1091">_xlfn.IFS(Derived_Metrics[[#This Row],[Customer Revenue Percentile]]&gt;=0.8,"High Value",Derived_Metrics[[#This Row],[Customer Revenue Percentile]]&gt;=0.4,"Medium Value",TRUE,"Low Value")</f>
        <v>Medium Value</v>
      </c>
      <c r="H1091" s="12">
        <f>_xlfn.RANK.EQ(Derived_Metrics[[#This Row],[Customer Revenue]],Derived_Metrics[Customer Revenue],0)</f>
        <v>943</v>
      </c>
      <c r="I1091" s="15">
        <f>Derived_Metrics[[#This Row],[Customer Revenue]]/SUM(Derived_Metrics[Customer Revenue])</f>
        <v>3.4321474582984607E-4</v>
      </c>
      <c r="J1091" t="s">
        <v>154</v>
      </c>
      <c r="K1091" s="5">
        <f>SUMIFS(Derived_Metrics[Revenue],Derived_Metrics[Product ID],Derived_Metrics[[#This Row],[Product ID]])</f>
        <v>755.60599999999999</v>
      </c>
      <c r="L1091" s="5">
        <f>SUMIFS(Derived_Metrics[Profit],Derived_Metrics[Product ID],Derived_Metrics[[#This Row],[Product ID]])</f>
        <v>26.211599999999997</v>
      </c>
      <c r="M1091" s="5" t="str">
        <f>IF(AND(Derived_Metrics[[#This Row],[Product Revenue]]&gt;AVERAGE(Derived_Metrics[Product Revenue]),Derived_Metrics[[#This Row],[Product Profit]]&lt;0),"high sales Low Profit","Normal")</f>
        <v>Normal</v>
      </c>
      <c r="N1091">
        <v>32.36</v>
      </c>
      <c r="O1091">
        <v>4</v>
      </c>
      <c r="P1091">
        <v>0</v>
      </c>
      <c r="Q1091">
        <v>11.6496</v>
      </c>
      <c r="R1091">
        <f>Derived_Metrics[[#This Row],[Selling Price]]*Derived_Metrics[[#This Row],[Quantity]]</f>
        <v>129.44</v>
      </c>
      <c r="S1091" s="2">
        <f>IF(Derived_Metrics[[#This Row],[Revenue]]=0,0,Derived_Metrics[[#This Row],[Profit]]/Derived_Metrics[[#This Row],[Revenue]])</f>
        <v>0.09</v>
      </c>
      <c r="T1091" t="str">
        <f>IF(Derived_Metrics[[#This Row],[Profit]]&lt;0, "Loss","Profit")</f>
        <v>Profit</v>
      </c>
      <c r="U1091" s="5">
        <f>Derived_Metrics[[#This Row],[Selling Price]]*Derived_Metrics[[#This Row],[Quantity]]*Derived_Metrics[[#This Row],[Discount]]</f>
        <v>0</v>
      </c>
      <c r="V1091" t="str">
        <f>IF(Derived_Metrics[[#This Row],[Discount]]&gt;0,"Discount Applied","No Discount")</f>
        <v>No Discount</v>
      </c>
      <c r="W1091" t="str">
        <f>IF(Derived_Metrics[[#This Row],[Discount]]&gt;0.3,"High Discount","Low Discount")</f>
        <v>Low Discount</v>
      </c>
      <c r="X1091" s="13">
        <f>SUMIFS(Derived_Metrics[Customer_Revenue_Share],Derived_Metrics[Customee_ Revenue _Rank],"&lt;="&amp;Derived_Metrics[[#This Row],[Customee_ Revenue _Rank]])</f>
        <v>0.84202309029863465</v>
      </c>
      <c r="Y1091" t="str">
        <f>IF(Derived_Metrics[[#This Row],[Cumulative_Revenue_%]]&lt;=0.8,"Top 80% Revenue","Remaining 20% Revenue")</f>
        <v>Remaining 20% Revenue</v>
      </c>
    </row>
    <row r="1092" spans="1:25" x14ac:dyDescent="0.25">
      <c r="A1092" t="s">
        <v>3672</v>
      </c>
      <c r="B1092" s="1">
        <v>42751</v>
      </c>
      <c r="C1092" t="s">
        <v>3202</v>
      </c>
      <c r="D1092" s="4">
        <f>SUMIFS(Derived_Metrics[Revenue],Derived_Metrics[Customer ID],Derived_Metrics[[#This Row],[Customer ID]])</f>
        <v>16087.489000000001</v>
      </c>
      <c r="E1092" s="4">
        <f>SUMIFS(Derived_Metrics[Profit],Derived_Metrics[Customer ID],Derived_Metrics[[#This Row],[Customer ID]])</f>
        <v>446.76690000000002</v>
      </c>
      <c r="F1092" s="5">
        <f>_xlfn.PERCENTRANK.INC(Derived_Metrics[Customer Revenue],Derived_Metrics[[#This Row],[Customer Revenue]])</f>
        <v>0.88</v>
      </c>
      <c r="G1092" s="5" t="str" cm="1">
        <f t="array" ref="G1092">_xlfn.IFS(Derived_Metrics[[#This Row],[Customer Revenue Percentile]]&gt;=0.8,"High Value",Derived_Metrics[[#This Row],[Customer Revenue Percentile]]&gt;=0.4,"Medium Value",TRUE,"Low Value")</f>
        <v>High Value</v>
      </c>
      <c r="H1092" s="12">
        <f>_xlfn.RANK.EQ(Derived_Metrics[[#This Row],[Customer Revenue]],Derived_Metrics[Customer Revenue],0)</f>
        <v>250</v>
      </c>
      <c r="I1092" s="15">
        <f>Derived_Metrics[[#This Row],[Customer Revenue]]/SUM(Derived_Metrics[Customer Revenue])</f>
        <v>1.0326250034693074E-3</v>
      </c>
      <c r="J1092" t="s">
        <v>54</v>
      </c>
      <c r="K1092" s="5">
        <f>SUMIFS(Derived_Metrics[Revenue],Derived_Metrics[Product ID],Derived_Metrics[[#This Row],[Product ID]])</f>
        <v>830.62000000000012</v>
      </c>
      <c r="L1092" s="5">
        <f>SUMIFS(Derived_Metrics[Profit],Derived_Metrics[Product ID],Derived_Metrics[[#This Row],[Product ID]])</f>
        <v>46.556600000000003</v>
      </c>
      <c r="M1092" s="5" t="str">
        <f>IF(AND(Derived_Metrics[[#This Row],[Product Revenue]]&gt;AVERAGE(Derived_Metrics[Product Revenue]),Derived_Metrics[[#This Row],[Product Profit]]&lt;0),"high sales Low Profit","Normal")</f>
        <v>Normal</v>
      </c>
      <c r="N1092">
        <v>27.92</v>
      </c>
      <c r="O1092">
        <v>4</v>
      </c>
      <c r="P1092">
        <v>0</v>
      </c>
      <c r="Q1092">
        <v>8.0968</v>
      </c>
      <c r="R1092">
        <f>Derived_Metrics[[#This Row],[Selling Price]]*Derived_Metrics[[#This Row],[Quantity]]</f>
        <v>111.68</v>
      </c>
      <c r="S1092" s="2">
        <f>IF(Derived_Metrics[[#This Row],[Revenue]]=0,0,Derived_Metrics[[#This Row],[Profit]]/Derived_Metrics[[#This Row],[Revenue]])</f>
        <v>7.2499999999999995E-2</v>
      </c>
      <c r="T1092" t="str">
        <f>IF(Derived_Metrics[[#This Row],[Profit]]&lt;0, "Loss","Profit")</f>
        <v>Profit</v>
      </c>
      <c r="U1092" s="5">
        <f>Derived_Metrics[[#This Row],[Selling Price]]*Derived_Metrics[[#This Row],[Quantity]]*Derived_Metrics[[#This Row],[Discount]]</f>
        <v>0</v>
      </c>
      <c r="V1092" t="str">
        <f>IF(Derived_Metrics[[#This Row],[Discount]]&gt;0,"Discount Applied","No Discount")</f>
        <v>No Discount</v>
      </c>
      <c r="W1092" t="str">
        <f>IF(Derived_Metrics[[#This Row],[Discount]]&gt;0.3,"High Discount","Low Discount")</f>
        <v>Low Discount</v>
      </c>
      <c r="X1092" s="13">
        <f>SUMIFS(Derived_Metrics[Customer_Revenue_Share],Derived_Metrics[Customee_ Revenue _Rank],"&lt;="&amp;Derived_Metrics[[#This Row],[Customee_ Revenue _Rank]])</f>
        <v>0.43368671837891404</v>
      </c>
      <c r="Y1092" t="str">
        <f>IF(Derived_Metrics[[#This Row],[Cumulative_Revenue_%]]&lt;=0.8,"Top 80% Revenue","Remaining 20% Revenue")</f>
        <v>Top 80% Revenue</v>
      </c>
    </row>
    <row r="1093" spans="1:25" x14ac:dyDescent="0.25">
      <c r="A1093" t="s">
        <v>3672</v>
      </c>
      <c r="B1093" s="1">
        <v>42751</v>
      </c>
      <c r="C1093" t="s">
        <v>3202</v>
      </c>
      <c r="D1093" s="4">
        <f>SUMIFS(Derived_Metrics[Revenue],Derived_Metrics[Customer ID],Derived_Metrics[[#This Row],[Customer ID]])</f>
        <v>16087.489000000001</v>
      </c>
      <c r="E1093" s="4">
        <f>SUMIFS(Derived_Metrics[Profit],Derived_Metrics[Customer ID],Derived_Metrics[[#This Row],[Customer ID]])</f>
        <v>446.76690000000002</v>
      </c>
      <c r="F1093" s="5">
        <f>_xlfn.PERCENTRANK.INC(Derived_Metrics[Customer Revenue],Derived_Metrics[[#This Row],[Customer Revenue]])</f>
        <v>0.88</v>
      </c>
      <c r="G1093" s="5" t="str" cm="1">
        <f t="array" ref="G1093">_xlfn.IFS(Derived_Metrics[[#This Row],[Customer Revenue Percentile]]&gt;=0.8,"High Value",Derived_Metrics[[#This Row],[Customer Revenue Percentile]]&gt;=0.4,"Medium Value",TRUE,"Low Value")</f>
        <v>High Value</v>
      </c>
      <c r="H1093" s="12">
        <f>_xlfn.RANK.EQ(Derived_Metrics[[#This Row],[Customer Revenue]],Derived_Metrics[Customer Revenue],0)</f>
        <v>250</v>
      </c>
      <c r="I1093" s="15">
        <f>Derived_Metrics[[#This Row],[Customer Revenue]]/SUM(Derived_Metrics[Customer Revenue])</f>
        <v>1.0326250034693074E-3</v>
      </c>
      <c r="J1093" t="s">
        <v>1053</v>
      </c>
      <c r="K1093" s="5">
        <f>SUMIFS(Derived_Metrics[Revenue],Derived_Metrics[Product ID],Derived_Metrics[[#This Row],[Product ID]])</f>
        <v>11476.296</v>
      </c>
      <c r="L1093" s="5">
        <f>SUMIFS(Derived_Metrics[Profit],Derived_Metrics[Product ID],Derived_Metrics[[#This Row],[Product ID]])</f>
        <v>-12.13290000000001</v>
      </c>
      <c r="M1093" s="5" t="str">
        <f>IF(AND(Derived_Metrics[[#This Row],[Product Revenue]]&gt;AVERAGE(Derived_Metrics[Product Revenue]),Derived_Metrics[[#This Row],[Product Profit]]&lt;0),"high sales Low Profit","Normal")</f>
        <v>Normal</v>
      </c>
      <c r="N1093">
        <v>399.67200000000003</v>
      </c>
      <c r="O1093">
        <v>7</v>
      </c>
      <c r="P1093">
        <v>0.2</v>
      </c>
      <c r="Q1093">
        <v>-14.9877</v>
      </c>
      <c r="R1093">
        <f>Derived_Metrics[[#This Row],[Selling Price]]*Derived_Metrics[[#This Row],[Quantity]]</f>
        <v>2797.7040000000002</v>
      </c>
      <c r="S1093" s="2">
        <f>IF(Derived_Metrics[[#This Row],[Revenue]]=0,0,Derived_Metrics[[#This Row],[Profit]]/Derived_Metrics[[#This Row],[Revenue]])</f>
        <v>-5.3571428571428572E-3</v>
      </c>
      <c r="T1093" t="str">
        <f>IF(Derived_Metrics[[#This Row],[Profit]]&lt;0, "Loss","Profit")</f>
        <v>Loss</v>
      </c>
      <c r="U1093" s="5">
        <f>Derived_Metrics[[#This Row],[Selling Price]]*Derived_Metrics[[#This Row],[Quantity]]*Derived_Metrics[[#This Row],[Discount]]</f>
        <v>559.5408000000001</v>
      </c>
      <c r="V1093" t="str">
        <f>IF(Derived_Metrics[[#This Row],[Discount]]&gt;0,"Discount Applied","No Discount")</f>
        <v>Discount Applied</v>
      </c>
      <c r="W1093" t="str">
        <f>IF(Derived_Metrics[[#This Row],[Discount]]&gt;0.3,"High Discount","Low Discount")</f>
        <v>Low Discount</v>
      </c>
      <c r="X1093" s="13">
        <f>SUMIFS(Derived_Metrics[Customer_Revenue_Share],Derived_Metrics[Customee_ Revenue _Rank],"&lt;="&amp;Derived_Metrics[[#This Row],[Customee_ Revenue _Rank]])</f>
        <v>0.43368671837891404</v>
      </c>
      <c r="Y1093" t="str">
        <f>IF(Derived_Metrics[[#This Row],[Cumulative_Revenue_%]]&lt;=0.8,"Top 80% Revenue","Remaining 20% Revenue")</f>
        <v>Top 80% Revenue</v>
      </c>
    </row>
    <row r="1094" spans="1:25" x14ac:dyDescent="0.25">
      <c r="A1094" t="s">
        <v>3674</v>
      </c>
      <c r="B1094" s="1">
        <v>42196</v>
      </c>
      <c r="C1094" t="s">
        <v>3455</v>
      </c>
      <c r="D1094" s="4">
        <f>SUMIFS(Derived_Metrics[Revenue],Derived_Metrics[Customer ID],Derived_Metrics[[#This Row],[Customer ID]])</f>
        <v>11736.168</v>
      </c>
      <c r="E1094" s="4">
        <f>SUMIFS(Derived_Metrics[Profit],Derived_Metrics[Customer ID],Derived_Metrics[[#This Row],[Customer ID]])</f>
        <v>109.0818</v>
      </c>
      <c r="F1094" s="5">
        <f>_xlfn.PERCENTRANK.INC(Derived_Metrics[Customer Revenue],Derived_Metrics[[#This Row],[Customer Revenue]])</f>
        <v>0.81599999999999995</v>
      </c>
      <c r="G1094" s="5" t="str" cm="1">
        <f t="array" ref="G1094">_xlfn.IFS(Derived_Metrics[[#This Row],[Customer Revenue Percentile]]&gt;=0.8,"High Value",Derived_Metrics[[#This Row],[Customer Revenue Percentile]]&gt;=0.4,"Medium Value",TRUE,"Low Value")</f>
        <v>High Value</v>
      </c>
      <c r="H1094" s="12">
        <f>_xlfn.RANK.EQ(Derived_Metrics[[#This Row],[Customer Revenue]],Derived_Metrics[Customer Revenue],0)</f>
        <v>386</v>
      </c>
      <c r="I1094" s="15">
        <f>Derived_Metrics[[#This Row],[Customer Revenue]]/SUM(Derived_Metrics[Customer Revenue])</f>
        <v>7.5332207044345907E-4</v>
      </c>
      <c r="J1094" t="s">
        <v>651</v>
      </c>
      <c r="K1094" s="5">
        <f>SUMIFS(Derived_Metrics[Revenue],Derived_Metrics[Product ID],Derived_Metrics[[#This Row],[Product ID]])</f>
        <v>28298.079999999998</v>
      </c>
      <c r="L1094" s="5">
        <f>SUMIFS(Derived_Metrics[Profit],Derived_Metrics[Product ID],Derived_Metrics[[#This Row],[Product ID]])</f>
        <v>870.16000000000008</v>
      </c>
      <c r="M1094" s="5" t="str">
        <f>IF(AND(Derived_Metrics[[#This Row],[Product Revenue]]&gt;AVERAGE(Derived_Metrics[Product Revenue]),Derived_Metrics[[#This Row],[Product Profit]]&lt;0),"high sales Low Profit","Normal")</f>
        <v>Normal</v>
      </c>
      <c r="N1094">
        <v>715.2</v>
      </c>
      <c r="O1094">
        <v>3</v>
      </c>
      <c r="P1094">
        <v>0</v>
      </c>
      <c r="Q1094">
        <v>178.8</v>
      </c>
      <c r="R1094">
        <f>Derived_Metrics[[#This Row],[Selling Price]]*Derived_Metrics[[#This Row],[Quantity]]</f>
        <v>2145.6000000000004</v>
      </c>
      <c r="S1094" s="2">
        <f>IF(Derived_Metrics[[#This Row],[Revenue]]=0,0,Derived_Metrics[[#This Row],[Profit]]/Derived_Metrics[[#This Row],[Revenue]])</f>
        <v>8.3333333333333329E-2</v>
      </c>
      <c r="T1094" t="str">
        <f>IF(Derived_Metrics[[#This Row],[Profit]]&lt;0, "Loss","Profit")</f>
        <v>Profit</v>
      </c>
      <c r="U1094" s="5">
        <f>Derived_Metrics[[#This Row],[Selling Price]]*Derived_Metrics[[#This Row],[Quantity]]*Derived_Metrics[[#This Row],[Discount]]</f>
        <v>0</v>
      </c>
      <c r="V1094" t="str">
        <f>IF(Derived_Metrics[[#This Row],[Discount]]&gt;0,"Discount Applied","No Discount")</f>
        <v>No Discount</v>
      </c>
      <c r="W1094" t="str">
        <f>IF(Derived_Metrics[[#This Row],[Discount]]&gt;0.3,"High Discount","Low Discount")</f>
        <v>Low Discount</v>
      </c>
      <c r="X1094" s="13">
        <f>SUMIFS(Derived_Metrics[Customer_Revenue_Share],Derived_Metrics[Customee_ Revenue _Rank],"&lt;="&amp;Derived_Metrics[[#This Row],[Customee_ Revenue _Rank]])</f>
        <v>0.54979251284697372</v>
      </c>
      <c r="Y1094" t="str">
        <f>IF(Derived_Metrics[[#This Row],[Cumulative_Revenue_%]]&lt;=0.8,"Top 80% Revenue","Remaining 20% Revenue")</f>
        <v>Top 80% Revenue</v>
      </c>
    </row>
    <row r="1095" spans="1:25" x14ac:dyDescent="0.25">
      <c r="A1095" t="s">
        <v>3676</v>
      </c>
      <c r="B1095" s="1">
        <v>41895</v>
      </c>
      <c r="C1095" t="s">
        <v>2156</v>
      </c>
      <c r="D1095" s="4">
        <f>SUMIFS(Derived_Metrics[Revenue],Derived_Metrics[Customer ID],Derived_Metrics[[#This Row],[Customer ID]])</f>
        <v>11912.152</v>
      </c>
      <c r="E1095" s="4">
        <f>SUMIFS(Derived_Metrics[Profit],Derived_Metrics[Customer ID],Derived_Metrics[[#This Row],[Customer ID]])</f>
        <v>115.15700000000001</v>
      </c>
      <c r="F1095" s="5">
        <f>_xlfn.PERCENTRANK.INC(Derived_Metrics[Customer Revenue],Derived_Metrics[[#This Row],[Customer Revenue]])</f>
        <v>0.81799999999999995</v>
      </c>
      <c r="G1095" s="5" t="str" cm="1">
        <f t="array" ref="G1095">_xlfn.IFS(Derived_Metrics[[#This Row],[Customer Revenue Percentile]]&gt;=0.8,"High Value",Derived_Metrics[[#This Row],[Customer Revenue Percentile]]&gt;=0.4,"Medium Value",TRUE,"Low Value")</f>
        <v>High Value</v>
      </c>
      <c r="H1095" s="12">
        <f>_xlfn.RANK.EQ(Derived_Metrics[[#This Row],[Customer Revenue]],Derived_Metrics[Customer Revenue],0)</f>
        <v>380</v>
      </c>
      <c r="I1095" s="15">
        <f>Derived_Metrics[[#This Row],[Customer Revenue]]/SUM(Derived_Metrics[Customer Revenue])</f>
        <v>7.6461814521376929E-4</v>
      </c>
      <c r="J1095" t="s">
        <v>275</v>
      </c>
      <c r="K1095" s="5">
        <f>SUMIFS(Derived_Metrics[Revenue],Derived_Metrics[Product ID],Derived_Metrics[[#This Row],[Product ID]])</f>
        <v>8859.2119999999995</v>
      </c>
      <c r="L1095" s="5">
        <f>SUMIFS(Derived_Metrics[Profit],Derived_Metrics[Product ID],Derived_Metrics[[#This Row],[Product ID]])</f>
        <v>80.97999999999999</v>
      </c>
      <c r="M1095" s="5" t="str">
        <f>IF(AND(Derived_Metrics[[#This Row],[Product Revenue]]&gt;AVERAGE(Derived_Metrics[Product Revenue]),Derived_Metrics[[#This Row],[Product Profit]]&lt;0),"high sales Low Profit","Normal")</f>
        <v>Normal</v>
      </c>
      <c r="N1095">
        <v>340.11599999999999</v>
      </c>
      <c r="O1095">
        <v>6</v>
      </c>
      <c r="P1095">
        <v>0.3</v>
      </c>
      <c r="Q1095">
        <v>-9.7175999999999991</v>
      </c>
      <c r="R1095">
        <f>Derived_Metrics[[#This Row],[Selling Price]]*Derived_Metrics[[#This Row],[Quantity]]</f>
        <v>2040.6959999999999</v>
      </c>
      <c r="S1095" s="2">
        <f>IF(Derived_Metrics[[#This Row],[Revenue]]=0,0,Derived_Metrics[[#This Row],[Profit]]/Derived_Metrics[[#This Row],[Revenue]])</f>
        <v>-4.7619047619047615E-3</v>
      </c>
      <c r="T1095" t="str">
        <f>IF(Derived_Metrics[[#This Row],[Profit]]&lt;0, "Loss","Profit")</f>
        <v>Loss</v>
      </c>
      <c r="U1095" s="5">
        <f>Derived_Metrics[[#This Row],[Selling Price]]*Derived_Metrics[[#This Row],[Quantity]]*Derived_Metrics[[#This Row],[Discount]]</f>
        <v>612.2088</v>
      </c>
      <c r="V1095" t="str">
        <f>IF(Derived_Metrics[[#This Row],[Discount]]&gt;0,"Discount Applied","No Discount")</f>
        <v>Discount Applied</v>
      </c>
      <c r="W1095" t="str">
        <f>IF(Derived_Metrics[[#This Row],[Discount]]&gt;0.3,"High Discount","Low Discount")</f>
        <v>Low Discount</v>
      </c>
      <c r="X1095" s="13">
        <f>SUMIFS(Derived_Metrics[Customer_Revenue_Share],Derived_Metrics[Customee_ Revenue _Rank],"&lt;="&amp;Derived_Metrics[[#This Row],[Customee_ Revenue _Rank]])</f>
        <v>0.54602590249475658</v>
      </c>
      <c r="Y1095" t="str">
        <f>IF(Derived_Metrics[[#This Row],[Cumulative_Revenue_%]]&lt;=0.8,"Top 80% Revenue","Remaining 20% Revenue")</f>
        <v>Top 80% Revenue</v>
      </c>
    </row>
    <row r="1096" spans="1:25" x14ac:dyDescent="0.25">
      <c r="A1096" t="s">
        <v>3677</v>
      </c>
      <c r="B1096" s="1">
        <v>42133</v>
      </c>
      <c r="C1096" t="s">
        <v>3109</v>
      </c>
      <c r="D1096" s="4">
        <f>SUMIFS(Derived_Metrics[Revenue],Derived_Metrics[Customer ID],Derived_Metrics[[#This Row],[Customer ID]])</f>
        <v>11323.24</v>
      </c>
      <c r="E1096" s="4">
        <f>SUMIFS(Derived_Metrics[Profit],Derived_Metrics[Customer ID],Derived_Metrics[[#This Row],[Customer ID]])</f>
        <v>230.27439999999999</v>
      </c>
      <c r="F1096" s="5">
        <f>_xlfn.PERCENTRANK.INC(Derived_Metrics[Customer Revenue],Derived_Metrics[[#This Row],[Customer Revenue]])</f>
        <v>0.80900000000000005</v>
      </c>
      <c r="G1096" s="5" t="str" cm="1">
        <f t="array" ref="G1096">_xlfn.IFS(Derived_Metrics[[#This Row],[Customer Revenue Percentile]]&gt;=0.8,"High Value",Derived_Metrics[[#This Row],[Customer Revenue Percentile]]&gt;=0.4,"Medium Value",TRUE,"Low Value")</f>
        <v>High Value</v>
      </c>
      <c r="H1096" s="12">
        <f>_xlfn.RANK.EQ(Derived_Metrics[[#This Row],[Customer Revenue]],Derived_Metrics[Customer Revenue],0)</f>
        <v>400</v>
      </c>
      <c r="I1096" s="15">
        <f>Derived_Metrics[[#This Row],[Customer Revenue]]/SUM(Derived_Metrics[Customer Revenue])</f>
        <v>7.2681701565009921E-4</v>
      </c>
      <c r="J1096" t="s">
        <v>113</v>
      </c>
      <c r="K1096" s="5">
        <f>SUMIFS(Derived_Metrics[Revenue],Derived_Metrics[Product ID],Derived_Metrics[[#This Row],[Product ID]])</f>
        <v>865.48000000000025</v>
      </c>
      <c r="L1096" s="5">
        <f>SUMIFS(Derived_Metrics[Profit],Derived_Metrics[Product ID],Derived_Metrics[[#This Row],[Product ID]])</f>
        <v>44.721600000000009</v>
      </c>
      <c r="M1096" s="5" t="str">
        <f>IF(AND(Derived_Metrics[[#This Row],[Product Revenue]]&gt;AVERAGE(Derived_Metrics[Product Revenue]),Derived_Metrics[[#This Row],[Product Profit]]&lt;0),"high sales Low Profit","Normal")</f>
        <v>Normal</v>
      </c>
      <c r="N1096">
        <v>6.16</v>
      </c>
      <c r="O1096">
        <v>2</v>
      </c>
      <c r="P1096">
        <v>0</v>
      </c>
      <c r="Q1096">
        <v>2.9567999999999999</v>
      </c>
      <c r="R1096">
        <f>Derived_Metrics[[#This Row],[Selling Price]]*Derived_Metrics[[#This Row],[Quantity]]</f>
        <v>12.32</v>
      </c>
      <c r="S1096" s="2">
        <f>IF(Derived_Metrics[[#This Row],[Revenue]]=0,0,Derived_Metrics[[#This Row],[Profit]]/Derived_Metrics[[#This Row],[Revenue]])</f>
        <v>0.24</v>
      </c>
      <c r="T1096" t="str">
        <f>IF(Derived_Metrics[[#This Row],[Profit]]&lt;0, "Loss","Profit")</f>
        <v>Profit</v>
      </c>
      <c r="U1096" s="5">
        <f>Derived_Metrics[[#This Row],[Selling Price]]*Derived_Metrics[[#This Row],[Quantity]]*Derived_Metrics[[#This Row],[Discount]]</f>
        <v>0</v>
      </c>
      <c r="V1096" t="str">
        <f>IF(Derived_Metrics[[#This Row],[Discount]]&gt;0,"Discount Applied","No Discount")</f>
        <v>No Discount</v>
      </c>
      <c r="W1096" t="str">
        <f>IF(Derived_Metrics[[#This Row],[Discount]]&gt;0.3,"High Discount","Low Discount")</f>
        <v>Low Discount</v>
      </c>
      <c r="X1096" s="13">
        <f>SUMIFS(Derived_Metrics[Customer_Revenue_Share],Derived_Metrics[Customee_ Revenue _Rank],"&lt;="&amp;Derived_Metrics[[#This Row],[Customee_ Revenue _Rank]])</f>
        <v>0.56075321902958031</v>
      </c>
      <c r="Y1096" t="str">
        <f>IF(Derived_Metrics[[#This Row],[Cumulative_Revenue_%]]&lt;=0.8,"Top 80% Revenue","Remaining 20% Revenue")</f>
        <v>Top 80% Revenue</v>
      </c>
    </row>
    <row r="1097" spans="1:25" x14ac:dyDescent="0.25">
      <c r="A1097" t="s">
        <v>3678</v>
      </c>
      <c r="B1097" s="1">
        <v>42860</v>
      </c>
      <c r="C1097" t="s">
        <v>2597</v>
      </c>
      <c r="D1097" s="4">
        <f>SUMIFS(Derived_Metrics[Revenue],Derived_Metrics[Customer ID],Derived_Metrics[[#This Row],[Customer ID]])</f>
        <v>538.00299999999993</v>
      </c>
      <c r="E1097" s="4">
        <f>SUMIFS(Derived_Metrics[Profit],Derived_Metrics[Customer ID],Derived_Metrics[[#This Row],[Customer ID]])</f>
        <v>-136.52000000000001</v>
      </c>
      <c r="F1097" s="5">
        <f>_xlfn.PERCENTRANK.INC(Derived_Metrics[Customer Revenue],Derived_Metrics[[#This Row],[Customer Revenue]])</f>
        <v>9.7000000000000003E-2</v>
      </c>
      <c r="G1097" s="5" t="str" cm="1">
        <f t="array" ref="G1097">_xlfn.IFS(Derived_Metrics[[#This Row],[Customer Revenue Percentile]]&gt;=0.8,"High Value",Derived_Metrics[[#This Row],[Customer Revenue Percentile]]&gt;=0.4,"Medium Value",TRUE,"Low Value")</f>
        <v>Low Value</v>
      </c>
      <c r="H1097" s="12">
        <f>_xlfn.RANK.EQ(Derived_Metrics[[#This Row],[Customer Revenue]],Derived_Metrics[Customer Revenue],0)</f>
        <v>1914</v>
      </c>
      <c r="I1097" s="15">
        <f>Derived_Metrics[[#This Row],[Customer Revenue]]/SUM(Derived_Metrics[Customer Revenue])</f>
        <v>3.4533378685853193E-5</v>
      </c>
      <c r="J1097" t="s">
        <v>1329</v>
      </c>
      <c r="K1097" s="5">
        <f>SUMIFS(Derived_Metrics[Revenue],Derived_Metrics[Product ID],Derived_Metrics[[#This Row],[Product ID]])</f>
        <v>8447.1551999999992</v>
      </c>
      <c r="L1097" s="5">
        <f>SUMIFS(Derived_Metrics[Profit],Derived_Metrics[Product ID],Derived_Metrics[[#This Row],[Product ID]])</f>
        <v>-612.93869999999993</v>
      </c>
      <c r="M1097" s="5" t="str">
        <f>IF(AND(Derived_Metrics[[#This Row],[Product Revenue]]&gt;AVERAGE(Derived_Metrics[Product Revenue]),Derived_Metrics[[#This Row],[Product Profit]]&lt;0),"high sales Low Profit","Normal")</f>
        <v>Normal</v>
      </c>
      <c r="N1097">
        <v>89.991</v>
      </c>
      <c r="O1097">
        <v>3</v>
      </c>
      <c r="P1097">
        <v>0.7</v>
      </c>
      <c r="Q1097">
        <v>-152.9847</v>
      </c>
      <c r="R1097">
        <f>Derived_Metrics[[#This Row],[Selling Price]]*Derived_Metrics[[#This Row],[Quantity]]</f>
        <v>269.97300000000001</v>
      </c>
      <c r="S1097" s="2">
        <f>IF(Derived_Metrics[[#This Row],[Revenue]]=0,0,Derived_Metrics[[#This Row],[Profit]]/Derived_Metrics[[#This Row],[Revenue]])</f>
        <v>-0.56666666666666665</v>
      </c>
      <c r="T1097" t="str">
        <f>IF(Derived_Metrics[[#This Row],[Profit]]&lt;0, "Loss","Profit")</f>
        <v>Loss</v>
      </c>
      <c r="U1097" s="5">
        <f>Derived_Metrics[[#This Row],[Selling Price]]*Derived_Metrics[[#This Row],[Quantity]]*Derived_Metrics[[#This Row],[Discount]]</f>
        <v>188.9811</v>
      </c>
      <c r="V1097" t="str">
        <f>IF(Derived_Metrics[[#This Row],[Discount]]&gt;0,"Discount Applied","No Discount")</f>
        <v>Discount Applied</v>
      </c>
      <c r="W1097" t="str">
        <f>IF(Derived_Metrics[[#This Row],[Discount]]&gt;0.3,"High Discount","Low Discount")</f>
        <v>High Discount</v>
      </c>
      <c r="X1097" s="13">
        <f>SUMIFS(Derived_Metrics[Customer_Revenue_Share],Derived_Metrics[Customee_ Revenue _Rank],"&lt;="&amp;Derived_Metrics[[#This Row],[Customee_ Revenue _Rank]])</f>
        <v>0.99658928121813917</v>
      </c>
      <c r="Y1097" t="str">
        <f>IF(Derived_Metrics[[#This Row],[Cumulative_Revenue_%]]&lt;=0.8,"Top 80% Revenue","Remaining 20% Revenue")</f>
        <v>Remaining 20% Revenue</v>
      </c>
    </row>
    <row r="1098" spans="1:25" x14ac:dyDescent="0.25">
      <c r="A1098" t="s">
        <v>3679</v>
      </c>
      <c r="B1098" s="1">
        <v>41860</v>
      </c>
      <c r="C1098" t="s">
        <v>1430</v>
      </c>
      <c r="D1098" s="4">
        <f>SUMIFS(Derived_Metrics[Revenue],Derived_Metrics[Customer ID],Derived_Metrics[[#This Row],[Customer ID]])</f>
        <v>11500.93</v>
      </c>
      <c r="E1098" s="4">
        <f>SUMIFS(Derived_Metrics[Profit],Derived_Metrics[Customer ID],Derived_Metrics[[#This Row],[Customer ID]])</f>
        <v>91.212800000000001</v>
      </c>
      <c r="F1098" s="5">
        <f>_xlfn.PERCENTRANK.INC(Derived_Metrics[Customer Revenue],Derived_Metrics[[#This Row],[Customer Revenue]])</f>
        <v>0.81399999999999995</v>
      </c>
      <c r="G1098" s="5" t="str" cm="1">
        <f t="array" ref="G1098">_xlfn.IFS(Derived_Metrics[[#This Row],[Customer Revenue Percentile]]&gt;=0.8,"High Value",Derived_Metrics[[#This Row],[Customer Revenue Percentile]]&gt;=0.4,"Medium Value",TRUE,"Low Value")</f>
        <v>High Value</v>
      </c>
      <c r="H1098" s="12">
        <f>_xlfn.RANK.EQ(Derived_Metrics[[#This Row],[Customer Revenue]],Derived_Metrics[Customer Revenue],0)</f>
        <v>391</v>
      </c>
      <c r="I1098" s="15">
        <f>Derived_Metrics[[#This Row],[Customer Revenue]]/SUM(Derived_Metrics[Customer Revenue])</f>
        <v>7.3822259528197722E-4</v>
      </c>
      <c r="J1098" t="s">
        <v>265</v>
      </c>
      <c r="K1098" s="5">
        <f>SUMIFS(Derived_Metrics[Revenue],Derived_Metrics[Product ID],Derived_Metrics[[#This Row],[Product ID]])</f>
        <v>58029.619999999995</v>
      </c>
      <c r="L1098" s="5">
        <f>SUMIFS(Derived_Metrics[Profit],Derived_Metrics[Product ID],Derived_Metrics[[#This Row],[Product ID]])</f>
        <v>1179.3740000000003</v>
      </c>
      <c r="M1098" s="5" t="str">
        <f>IF(AND(Derived_Metrics[[#This Row],[Product Revenue]]&gt;AVERAGE(Derived_Metrics[Product Revenue]),Derived_Metrics[[#This Row],[Product Profit]]&lt;0),"high sales Low Profit","Normal")</f>
        <v>Normal</v>
      </c>
      <c r="N1098">
        <v>966.7</v>
      </c>
      <c r="O1098">
        <v>5</v>
      </c>
      <c r="P1098">
        <v>0.3</v>
      </c>
      <c r="Q1098">
        <v>-13.81</v>
      </c>
      <c r="R1098">
        <f>Derived_Metrics[[#This Row],[Selling Price]]*Derived_Metrics[[#This Row],[Quantity]]</f>
        <v>4833.5</v>
      </c>
      <c r="S1098" s="2">
        <f>IF(Derived_Metrics[[#This Row],[Revenue]]=0,0,Derived_Metrics[[#This Row],[Profit]]/Derived_Metrics[[#This Row],[Revenue]])</f>
        <v>-2.8571428571428571E-3</v>
      </c>
      <c r="T1098" t="str">
        <f>IF(Derived_Metrics[[#This Row],[Profit]]&lt;0, "Loss","Profit")</f>
        <v>Loss</v>
      </c>
      <c r="U1098" s="5">
        <f>Derived_Metrics[[#This Row],[Selling Price]]*Derived_Metrics[[#This Row],[Quantity]]*Derived_Metrics[[#This Row],[Discount]]</f>
        <v>1450.05</v>
      </c>
      <c r="V1098" t="str">
        <f>IF(Derived_Metrics[[#This Row],[Discount]]&gt;0,"Discount Applied","No Discount")</f>
        <v>Discount Applied</v>
      </c>
      <c r="W1098" t="str">
        <f>IF(Derived_Metrics[[#This Row],[Discount]]&gt;0.3,"High Discount","Low Discount")</f>
        <v>Low Discount</v>
      </c>
      <c r="X1098" s="13">
        <f>SUMIFS(Derived_Metrics[Customer_Revenue_Share],Derived_Metrics[Customee_ Revenue _Rank],"&lt;="&amp;Derived_Metrics[[#This Row],[Customee_ Revenue _Rank]])</f>
        <v>0.55274540322810173</v>
      </c>
      <c r="Y1098" t="str">
        <f>IF(Derived_Metrics[[#This Row],[Cumulative_Revenue_%]]&lt;=0.8,"Top 80% Revenue","Remaining 20% Revenue")</f>
        <v>Top 80% Revenue</v>
      </c>
    </row>
    <row r="1099" spans="1:25" x14ac:dyDescent="0.25">
      <c r="A1099" t="s">
        <v>3681</v>
      </c>
      <c r="B1099" s="1">
        <v>42364</v>
      </c>
      <c r="C1099" t="s">
        <v>1622</v>
      </c>
      <c r="D1099" s="4">
        <f>SUMIFS(Derived_Metrics[Revenue],Derived_Metrics[Customer ID],Derived_Metrics[[#This Row],[Customer ID]])</f>
        <v>4063.7359999999994</v>
      </c>
      <c r="E1099" s="4">
        <f>SUMIFS(Derived_Metrics[Profit],Derived_Metrics[Customer ID],Derived_Metrics[[#This Row],[Customer ID]])</f>
        <v>-69.455799999999996</v>
      </c>
      <c r="F1099" s="5">
        <f>_xlfn.PERCENTRANK.INC(Derived_Metrics[Customer Revenue],Derived_Metrics[[#This Row],[Customer Revenue]])</f>
        <v>0.48299999999999998</v>
      </c>
      <c r="G1099" s="5" t="str" cm="1">
        <f t="array" ref="G1099">_xlfn.IFS(Derived_Metrics[[#This Row],[Customer Revenue Percentile]]&gt;=0.8,"High Value",Derived_Metrics[[#This Row],[Customer Revenue Percentile]]&gt;=0.4,"Medium Value",TRUE,"Low Value")</f>
        <v>Medium Value</v>
      </c>
      <c r="H1099" s="12">
        <f>_xlfn.RANK.EQ(Derived_Metrics[[#This Row],[Customer Revenue]],Derived_Metrics[Customer Revenue],0)</f>
        <v>1089</v>
      </c>
      <c r="I1099" s="15">
        <f>Derived_Metrics[[#This Row],[Customer Revenue]]/SUM(Derived_Metrics[Customer Revenue])</f>
        <v>2.6084340452996413E-4</v>
      </c>
      <c r="J1099" t="s">
        <v>1243</v>
      </c>
      <c r="K1099" s="5">
        <f>SUMIFS(Derived_Metrics[Revenue],Derived_Metrics[Product ID],Derived_Metrics[[#This Row],[Product ID]])</f>
        <v>8185.2960000000003</v>
      </c>
      <c r="L1099" s="5">
        <f>SUMIFS(Derived_Metrics[Profit],Derived_Metrics[Product ID],Derived_Metrics[[#This Row],[Product ID]])</f>
        <v>-22.35479999999999</v>
      </c>
      <c r="M1099" s="5" t="str">
        <f>IF(AND(Derived_Metrics[[#This Row],[Product Revenue]]&gt;AVERAGE(Derived_Metrics[Product Revenue]),Derived_Metrics[[#This Row],[Product Profit]]&lt;0),"high sales Low Profit","Normal")</f>
        <v>Normal</v>
      </c>
      <c r="N1099">
        <v>51.588000000000001</v>
      </c>
      <c r="O1099">
        <v>1</v>
      </c>
      <c r="P1099">
        <v>0.4</v>
      </c>
      <c r="Q1099">
        <v>-15.4764</v>
      </c>
      <c r="R1099">
        <f>Derived_Metrics[[#This Row],[Selling Price]]*Derived_Metrics[[#This Row],[Quantity]]</f>
        <v>51.588000000000001</v>
      </c>
      <c r="S1099" s="2">
        <f>IF(Derived_Metrics[[#This Row],[Revenue]]=0,0,Derived_Metrics[[#This Row],[Profit]]/Derived_Metrics[[#This Row],[Revenue]])</f>
        <v>-0.3</v>
      </c>
      <c r="T1099" t="str">
        <f>IF(Derived_Metrics[[#This Row],[Profit]]&lt;0, "Loss","Profit")</f>
        <v>Loss</v>
      </c>
      <c r="U1099" s="5">
        <f>Derived_Metrics[[#This Row],[Selling Price]]*Derived_Metrics[[#This Row],[Quantity]]*Derived_Metrics[[#This Row],[Discount]]</f>
        <v>20.635200000000001</v>
      </c>
      <c r="V1099" t="str">
        <f>IF(Derived_Metrics[[#This Row],[Discount]]&gt;0,"Discount Applied","No Discount")</f>
        <v>Discount Applied</v>
      </c>
      <c r="W1099" t="str">
        <f>IF(Derived_Metrics[[#This Row],[Discount]]&gt;0.3,"High Discount","Low Discount")</f>
        <v>High Discount</v>
      </c>
      <c r="X1099" s="13">
        <f>SUMIFS(Derived_Metrics[Customer_Revenue_Share],Derived_Metrics[Customee_ Revenue _Rank],"&lt;="&amp;Derived_Metrics[[#This Row],[Customee_ Revenue _Rank]])</f>
        <v>0.88548604932700548</v>
      </c>
      <c r="Y1099" t="str">
        <f>IF(Derived_Metrics[[#This Row],[Cumulative_Revenue_%]]&lt;=0.8,"Top 80% Revenue","Remaining 20% Revenue")</f>
        <v>Remaining 20% Revenue</v>
      </c>
    </row>
    <row r="1100" spans="1:25" x14ac:dyDescent="0.25">
      <c r="A1100" t="s">
        <v>3684</v>
      </c>
      <c r="B1100" s="1">
        <v>42943</v>
      </c>
      <c r="C1100" t="s">
        <v>3659</v>
      </c>
      <c r="D1100" s="4">
        <f>SUMIFS(Derived_Metrics[Revenue],Derived_Metrics[Customer ID],Derived_Metrics[[#This Row],[Customer ID]])</f>
        <v>224.89800000000002</v>
      </c>
      <c r="E1100" s="4">
        <f>SUMIFS(Derived_Metrics[Profit],Derived_Metrics[Customer ID],Derived_Metrics[[#This Row],[Customer ID]])</f>
        <v>6.6454000000000004</v>
      </c>
      <c r="F1100" s="5">
        <f>_xlfn.PERCENTRANK.INC(Derived_Metrics[Customer Revenue],Derived_Metrics[[#This Row],[Customer Revenue]])</f>
        <v>4.2000000000000003E-2</v>
      </c>
      <c r="G1100" s="5" t="str" cm="1">
        <f t="array" ref="G1100">_xlfn.IFS(Derived_Metrics[[#This Row],[Customer Revenue Percentile]]&gt;=0.8,"High Value",Derived_Metrics[[#This Row],[Customer Revenue Percentile]]&gt;=0.4,"Medium Value",TRUE,"Low Value")</f>
        <v>Low Value</v>
      </c>
      <c r="H1100" s="12">
        <f>_xlfn.RANK.EQ(Derived_Metrics[[#This Row],[Customer Revenue]],Derived_Metrics[Customer Revenue],0)</f>
        <v>2030</v>
      </c>
      <c r="I1100" s="15">
        <f>Derived_Metrics[[#This Row],[Customer Revenue]]/SUM(Derived_Metrics[Customer Revenue])</f>
        <v>1.4435770431932559E-5</v>
      </c>
      <c r="J1100" t="s">
        <v>1416</v>
      </c>
      <c r="K1100" s="5">
        <f>SUMIFS(Derived_Metrics[Revenue],Derived_Metrics[Product ID],Derived_Metrics[[#This Row],[Product ID]])</f>
        <v>3186.46</v>
      </c>
      <c r="L1100" s="5">
        <f>SUMIFS(Derived_Metrics[Profit],Derived_Metrics[Product ID],Derived_Metrics[[#This Row],[Product ID]])</f>
        <v>144.73080000000002</v>
      </c>
      <c r="M1100" s="5" t="str">
        <f>IF(AND(Derived_Metrics[[#This Row],[Product Revenue]]&gt;AVERAGE(Derived_Metrics[Product Revenue]),Derived_Metrics[[#This Row],[Product Profit]]&lt;0),"high sales Low Profit","Normal")</f>
        <v>Normal</v>
      </c>
      <c r="N1100">
        <v>14.89</v>
      </c>
      <c r="O1100">
        <v>1</v>
      </c>
      <c r="P1100">
        <v>0</v>
      </c>
      <c r="Q1100">
        <v>4.0202999999999998</v>
      </c>
      <c r="R1100">
        <f>Derived_Metrics[[#This Row],[Selling Price]]*Derived_Metrics[[#This Row],[Quantity]]</f>
        <v>14.89</v>
      </c>
      <c r="S1100" s="2">
        <f>IF(Derived_Metrics[[#This Row],[Revenue]]=0,0,Derived_Metrics[[#This Row],[Profit]]/Derived_Metrics[[#This Row],[Revenue]])</f>
        <v>0.26999999999999996</v>
      </c>
      <c r="T1100" t="str">
        <f>IF(Derived_Metrics[[#This Row],[Profit]]&lt;0, "Loss","Profit")</f>
        <v>Profit</v>
      </c>
      <c r="U1100" s="5">
        <f>Derived_Metrics[[#This Row],[Selling Price]]*Derived_Metrics[[#This Row],[Quantity]]*Derived_Metrics[[#This Row],[Discount]]</f>
        <v>0</v>
      </c>
      <c r="V1100" t="str">
        <f>IF(Derived_Metrics[[#This Row],[Discount]]&gt;0,"Discount Applied","No Discount")</f>
        <v>No Discount</v>
      </c>
      <c r="W1100" t="str">
        <f>IF(Derived_Metrics[[#This Row],[Discount]]&gt;0.3,"High Discount","Low Discount")</f>
        <v>Low Discount</v>
      </c>
      <c r="X1100" s="13">
        <f>SUMIFS(Derived_Metrics[Customer_Revenue_Share],Derived_Metrics[Customee_ Revenue _Rank],"&lt;="&amp;Derived_Metrics[[#This Row],[Customee_ Revenue _Rank]])</f>
        <v>0.99935297582636062</v>
      </c>
      <c r="Y1100" t="str">
        <f>IF(Derived_Metrics[[#This Row],[Cumulative_Revenue_%]]&lt;=0.8,"Top 80% Revenue","Remaining 20% Revenue")</f>
        <v>Remaining 20% Revenue</v>
      </c>
    </row>
    <row r="1101" spans="1:25" x14ac:dyDescent="0.25">
      <c r="A1101" t="s">
        <v>3685</v>
      </c>
      <c r="B1101" s="1">
        <v>42520</v>
      </c>
      <c r="C1101" t="s">
        <v>3061</v>
      </c>
      <c r="D1101" s="4">
        <f>SUMIFS(Derived_Metrics[Revenue],Derived_Metrics[Customer ID],Derived_Metrics[[#This Row],[Customer ID]])</f>
        <v>32318.768000000004</v>
      </c>
      <c r="E1101" s="4">
        <f>SUMIFS(Derived_Metrics[Profit],Derived_Metrics[Customer ID],Derived_Metrics[[#This Row],[Customer ID]])</f>
        <v>336.22959999999995</v>
      </c>
      <c r="F1101" s="5">
        <f>_xlfn.PERCENTRANK.INC(Derived_Metrics[Customer Revenue],Derived_Metrics[[#This Row],[Customer Revenue]])</f>
        <v>0.97199999999999998</v>
      </c>
      <c r="G1101" s="5" t="str" cm="1">
        <f t="array" ref="G1101">_xlfn.IFS(Derived_Metrics[[#This Row],[Customer Revenue Percentile]]&gt;=0.8,"High Value",Derived_Metrics[[#This Row],[Customer Revenue Percentile]]&gt;=0.4,"Medium Value",TRUE,"Low Value")</f>
        <v>High Value</v>
      </c>
      <c r="H1101" s="12">
        <f>_xlfn.RANK.EQ(Derived_Metrics[[#This Row],[Customer Revenue]],Derived_Metrics[Customer Revenue],0)</f>
        <v>54</v>
      </c>
      <c r="I1101" s="15">
        <f>Derived_Metrics[[#This Row],[Customer Revenue]]/SUM(Derived_Metrics[Customer Revenue])</f>
        <v>2.0744796107163609E-3</v>
      </c>
      <c r="J1101" t="s">
        <v>2226</v>
      </c>
      <c r="K1101" s="5">
        <f>SUMIFS(Derived_Metrics[Revenue],Derived_Metrics[Product ID],Derived_Metrics[[#This Row],[Product ID]])</f>
        <v>29012.625</v>
      </c>
      <c r="L1101" s="5">
        <f>SUMIFS(Derived_Metrics[Profit],Derived_Metrics[Product ID],Derived_Metrics[[#This Row],[Product ID]])</f>
        <v>-295.815</v>
      </c>
      <c r="M1101" s="5" t="str">
        <f>IF(AND(Derived_Metrics[[#This Row],[Product Revenue]]&gt;AVERAGE(Derived_Metrics[Product Revenue]),Derived_Metrics[[#This Row],[Product Profit]]&lt;0),"high sales Low Profit","Normal")</f>
        <v>high sales Low Profit</v>
      </c>
      <c r="N1101">
        <v>2275.5</v>
      </c>
      <c r="O1101">
        <v>10</v>
      </c>
      <c r="P1101">
        <v>0</v>
      </c>
      <c r="Q1101">
        <v>386.83499999999998</v>
      </c>
      <c r="R1101">
        <f>Derived_Metrics[[#This Row],[Selling Price]]*Derived_Metrics[[#This Row],[Quantity]]</f>
        <v>22755</v>
      </c>
      <c r="S1101" s="2">
        <f>IF(Derived_Metrics[[#This Row],[Revenue]]=0,0,Derived_Metrics[[#This Row],[Profit]]/Derived_Metrics[[#This Row],[Revenue]])</f>
        <v>1.6999999999999998E-2</v>
      </c>
      <c r="T1101" t="str">
        <f>IF(Derived_Metrics[[#This Row],[Profit]]&lt;0, "Loss","Profit")</f>
        <v>Profit</v>
      </c>
      <c r="U1101" s="5">
        <f>Derived_Metrics[[#This Row],[Selling Price]]*Derived_Metrics[[#This Row],[Quantity]]*Derived_Metrics[[#This Row],[Discount]]</f>
        <v>0</v>
      </c>
      <c r="V1101" t="str">
        <f>IF(Derived_Metrics[[#This Row],[Discount]]&gt;0,"Discount Applied","No Discount")</f>
        <v>No Discount</v>
      </c>
      <c r="W1101" t="str">
        <f>IF(Derived_Metrics[[#This Row],[Discount]]&gt;0.3,"High Discount","Low Discount")</f>
        <v>Low Discount</v>
      </c>
      <c r="X1101" s="13">
        <f>SUMIFS(Derived_Metrics[Customer_Revenue_Share],Derived_Metrics[Customee_ Revenue _Rank],"&lt;="&amp;Derived_Metrics[[#This Row],[Customee_ Revenue _Rank]])</f>
        <v>0.16228249633875558</v>
      </c>
      <c r="Y1101" t="str">
        <f>IF(Derived_Metrics[[#This Row],[Cumulative_Revenue_%]]&lt;=0.8,"Top 80% Revenue","Remaining 20% Revenue")</f>
        <v>Top 80% Revenue</v>
      </c>
    </row>
    <row r="1102" spans="1:25" x14ac:dyDescent="0.25">
      <c r="A1102" t="s">
        <v>3686</v>
      </c>
      <c r="B1102" s="1">
        <v>41959</v>
      </c>
      <c r="C1102" t="s">
        <v>3687</v>
      </c>
      <c r="D1102" s="4">
        <f>SUMIFS(Derived_Metrics[Revenue],Derived_Metrics[Customer ID],Derived_Metrics[[#This Row],[Customer ID]])</f>
        <v>545.59199999999998</v>
      </c>
      <c r="E1102" s="4">
        <f>SUMIFS(Derived_Metrics[Profit],Derived_Metrics[Customer ID],Derived_Metrics[[#This Row],[Customer ID]])</f>
        <v>38.498399999999997</v>
      </c>
      <c r="F1102" s="5">
        <f>_xlfn.PERCENTRANK.INC(Derived_Metrics[Customer Revenue],Derived_Metrics[[#This Row],[Customer Revenue]])</f>
        <v>9.9000000000000005E-2</v>
      </c>
      <c r="G1102" s="5" t="str" cm="1">
        <f t="array" ref="G1102">_xlfn.IFS(Derived_Metrics[[#This Row],[Customer Revenue Percentile]]&gt;=0.8,"High Value",Derived_Metrics[[#This Row],[Customer Revenue Percentile]]&gt;=0.4,"Medium Value",TRUE,"Low Value")</f>
        <v>Low Value</v>
      </c>
      <c r="H1102" s="12">
        <f>_xlfn.RANK.EQ(Derived_Metrics[[#This Row],[Customer Revenue]],Derived_Metrics[Customer Revenue],0)</f>
        <v>1909</v>
      </c>
      <c r="I1102" s="15">
        <f>Derived_Metrics[[#This Row],[Customer Revenue]]/SUM(Derived_Metrics[Customer Revenue])</f>
        <v>3.5020502012018551E-5</v>
      </c>
      <c r="J1102" t="s">
        <v>2377</v>
      </c>
      <c r="K1102" s="5">
        <f>SUMIFS(Derived_Metrics[Revenue],Derived_Metrics[Product ID],Derived_Metrics[[#This Row],[Product ID]])</f>
        <v>676.65599999999995</v>
      </c>
      <c r="L1102" s="5">
        <f>SUMIFS(Derived_Metrics[Profit],Derived_Metrics[Product ID],Derived_Metrics[[#This Row],[Product ID]])</f>
        <v>14.918400000000002</v>
      </c>
      <c r="M1102" s="5" t="str">
        <f>IF(AND(Derived_Metrics[[#This Row],[Product Revenue]]&gt;AVERAGE(Derived_Metrics[Product Revenue]),Derived_Metrics[[#This Row],[Product Profit]]&lt;0),"high sales Low Profit","Normal")</f>
        <v>Normal</v>
      </c>
      <c r="N1102">
        <v>37.295999999999999</v>
      </c>
      <c r="O1102">
        <v>2</v>
      </c>
      <c r="P1102">
        <v>0.3</v>
      </c>
      <c r="Q1102">
        <v>-1.0656000000000001</v>
      </c>
      <c r="R1102">
        <f>Derived_Metrics[[#This Row],[Selling Price]]*Derived_Metrics[[#This Row],[Quantity]]</f>
        <v>74.591999999999999</v>
      </c>
      <c r="S1102" s="2">
        <f>IF(Derived_Metrics[[#This Row],[Revenue]]=0,0,Derived_Metrics[[#This Row],[Profit]]/Derived_Metrics[[#This Row],[Revenue]])</f>
        <v>-1.4285714285714287E-2</v>
      </c>
      <c r="T1102" t="str">
        <f>IF(Derived_Metrics[[#This Row],[Profit]]&lt;0, "Loss","Profit")</f>
        <v>Loss</v>
      </c>
      <c r="U1102" s="5">
        <f>Derived_Metrics[[#This Row],[Selling Price]]*Derived_Metrics[[#This Row],[Quantity]]*Derived_Metrics[[#This Row],[Discount]]</f>
        <v>22.377599999999997</v>
      </c>
      <c r="V1102" t="str">
        <f>IF(Derived_Metrics[[#This Row],[Discount]]&gt;0,"Discount Applied","No Discount")</f>
        <v>Discount Applied</v>
      </c>
      <c r="W1102" t="str">
        <f>IF(Derived_Metrics[[#This Row],[Discount]]&gt;0.3,"High Discount","Low Discount")</f>
        <v>Low Discount</v>
      </c>
      <c r="X1102" s="13">
        <f>SUMIFS(Derived_Metrics[Customer_Revenue_Share],Derived_Metrics[Customee_ Revenue _Rank],"&lt;="&amp;Derived_Metrics[[#This Row],[Customee_ Revenue _Rank]])</f>
        <v>0.99641601076420971</v>
      </c>
      <c r="Y1102" t="str">
        <f>IF(Derived_Metrics[[#This Row],[Cumulative_Revenue_%]]&lt;=0.8,"Top 80% Revenue","Remaining 20% Revenue")</f>
        <v>Remaining 20% Revenue</v>
      </c>
    </row>
    <row r="1103" spans="1:25" x14ac:dyDescent="0.25">
      <c r="A1103" t="s">
        <v>3689</v>
      </c>
      <c r="B1103" s="1">
        <v>41903</v>
      </c>
      <c r="C1103" t="s">
        <v>583</v>
      </c>
      <c r="D1103" s="4">
        <f>SUMIFS(Derived_Metrics[Revenue],Derived_Metrics[Customer ID],Derived_Metrics[[#This Row],[Customer ID]])</f>
        <v>1912.296</v>
      </c>
      <c r="E1103" s="4">
        <f>SUMIFS(Derived_Metrics[Profit],Derived_Metrics[Customer ID],Derived_Metrics[[#This Row],[Customer ID]])</f>
        <v>-311.8374</v>
      </c>
      <c r="F1103" s="5">
        <f>_xlfn.PERCENTRANK.INC(Derived_Metrics[Customer Revenue],Derived_Metrics[[#This Row],[Customer Revenue]])</f>
        <v>0.27</v>
      </c>
      <c r="G1103" s="5" t="str" cm="1">
        <f t="array" ref="G1103">_xlfn.IFS(Derived_Metrics[[#This Row],[Customer Revenue Percentile]]&gt;=0.8,"High Value",Derived_Metrics[[#This Row],[Customer Revenue Percentile]]&gt;=0.4,"Medium Value",TRUE,"Low Value")</f>
        <v>Low Value</v>
      </c>
      <c r="H1103" s="12">
        <f>_xlfn.RANK.EQ(Derived_Metrics[[#This Row],[Customer Revenue]],Derived_Metrics[Customer Revenue],0)</f>
        <v>1545</v>
      </c>
      <c r="I1103" s="15">
        <f>Derived_Metrics[[#This Row],[Customer Revenue]]/SUM(Derived_Metrics[Customer Revenue])</f>
        <v>1.2274660536733498E-4</v>
      </c>
      <c r="J1103" t="s">
        <v>2542</v>
      </c>
      <c r="K1103" s="5">
        <f>SUMIFS(Derived_Metrics[Revenue],Derived_Metrics[Product ID],Derived_Metrics[[#This Row],[Product ID]])</f>
        <v>249.91199999999998</v>
      </c>
      <c r="L1103" s="5">
        <f>SUMIFS(Derived_Metrics[Profit],Derived_Metrics[Product ID],Derived_Metrics[[#This Row],[Product ID]])</f>
        <v>-11.213999999999997</v>
      </c>
      <c r="M1103" s="5" t="str">
        <f>IF(AND(Derived_Metrics[[#This Row],[Product Revenue]]&gt;AVERAGE(Derived_Metrics[Product Revenue]),Derived_Metrics[[#This Row],[Product Profit]]&lt;0),"high sales Low Profit","Normal")</f>
        <v>Normal</v>
      </c>
      <c r="N1103">
        <v>8.5440000000000005</v>
      </c>
      <c r="O1103">
        <v>2</v>
      </c>
      <c r="P1103">
        <v>0.6</v>
      </c>
      <c r="Q1103">
        <v>-7.476</v>
      </c>
      <c r="R1103">
        <f>Derived_Metrics[[#This Row],[Selling Price]]*Derived_Metrics[[#This Row],[Quantity]]</f>
        <v>17.088000000000001</v>
      </c>
      <c r="S1103" s="2">
        <f>IF(Derived_Metrics[[#This Row],[Revenue]]=0,0,Derived_Metrics[[#This Row],[Profit]]/Derived_Metrics[[#This Row],[Revenue]])</f>
        <v>-0.4375</v>
      </c>
      <c r="T1103" t="str">
        <f>IF(Derived_Metrics[[#This Row],[Profit]]&lt;0, "Loss","Profit")</f>
        <v>Loss</v>
      </c>
      <c r="U1103" s="5">
        <f>Derived_Metrics[[#This Row],[Selling Price]]*Derived_Metrics[[#This Row],[Quantity]]*Derived_Metrics[[#This Row],[Discount]]</f>
        <v>10.252800000000001</v>
      </c>
      <c r="V1103" t="str">
        <f>IF(Derived_Metrics[[#This Row],[Discount]]&gt;0,"Discount Applied","No Discount")</f>
        <v>Discount Applied</v>
      </c>
      <c r="W1103" t="str">
        <f>IF(Derived_Metrics[[#This Row],[Discount]]&gt;0.3,"High Discount","Low Discount")</f>
        <v>High Discount</v>
      </c>
      <c r="X1103" s="13">
        <f>SUMIFS(Derived_Metrics[Customer_Revenue_Share],Derived_Metrics[Customee_ Revenue _Rank],"&lt;="&amp;Derived_Metrics[[#This Row],[Customee_ Revenue _Rank]])</f>
        <v>0.96862852248200526</v>
      </c>
      <c r="Y1103" t="str">
        <f>IF(Derived_Metrics[[#This Row],[Cumulative_Revenue_%]]&lt;=0.8,"Top 80% Revenue","Remaining 20% Revenue")</f>
        <v>Remaining 20% Revenue</v>
      </c>
    </row>
    <row r="1104" spans="1:25" x14ac:dyDescent="0.25">
      <c r="A1104" t="s">
        <v>3691</v>
      </c>
      <c r="B1104" s="1">
        <v>42421</v>
      </c>
      <c r="C1104" t="s">
        <v>914</v>
      </c>
      <c r="D1104" s="4">
        <f>SUMIFS(Derived_Metrics[Revenue],Derived_Metrics[Customer ID],Derived_Metrics[[#This Row],[Customer ID]])</f>
        <v>3159.3539999999998</v>
      </c>
      <c r="E1104" s="4">
        <f>SUMIFS(Derived_Metrics[Profit],Derived_Metrics[Customer ID],Derived_Metrics[[#This Row],[Customer ID]])</f>
        <v>99.757000000000005</v>
      </c>
      <c r="F1104" s="5">
        <f>_xlfn.PERCENTRANK.INC(Derived_Metrics[Customer Revenue],Derived_Metrics[[#This Row],[Customer Revenue]])</f>
        <v>0.40200000000000002</v>
      </c>
      <c r="G1104" s="5" t="str" cm="1">
        <f t="array" ref="G1104">_xlfn.IFS(Derived_Metrics[[#This Row],[Customer Revenue Percentile]]&gt;=0.8,"High Value",Derived_Metrics[[#This Row],[Customer Revenue Percentile]]&gt;=0.4,"Medium Value",TRUE,"Low Value")</f>
        <v>Medium Value</v>
      </c>
      <c r="H1104" s="12">
        <f>_xlfn.RANK.EQ(Derived_Metrics[[#This Row],[Customer Revenue]],Derived_Metrics[Customer Revenue],0)</f>
        <v>1265</v>
      </c>
      <c r="I1104" s="15">
        <f>Derived_Metrics[[#This Row],[Customer Revenue]]/SUM(Derived_Metrics[Customer Revenue])</f>
        <v>2.0279286190721059E-4</v>
      </c>
      <c r="J1104" t="s">
        <v>181</v>
      </c>
      <c r="K1104" s="5">
        <f>SUMIFS(Derived_Metrics[Revenue],Derived_Metrics[Product ID],Derived_Metrics[[#This Row],[Product ID]])</f>
        <v>2628.3740000000003</v>
      </c>
      <c r="L1104" s="5">
        <f>SUMIFS(Derived_Metrics[Profit],Derived_Metrics[Product ID],Derived_Metrics[[#This Row],[Product ID]])</f>
        <v>183.13120000000001</v>
      </c>
      <c r="M1104" s="5" t="str">
        <f>IF(AND(Derived_Metrics[[#This Row],[Product Revenue]]&gt;AVERAGE(Derived_Metrics[Product Revenue]),Derived_Metrics[[#This Row],[Product Profit]]&lt;0),"high sales Low Profit","Normal")</f>
        <v>Normal</v>
      </c>
      <c r="N1104">
        <v>68.95</v>
      </c>
      <c r="O1104">
        <v>5</v>
      </c>
      <c r="P1104">
        <v>0</v>
      </c>
      <c r="Q1104">
        <v>28.959</v>
      </c>
      <c r="R1104">
        <f>Derived_Metrics[[#This Row],[Selling Price]]*Derived_Metrics[[#This Row],[Quantity]]</f>
        <v>344.75</v>
      </c>
      <c r="S1104" s="2">
        <f>IF(Derived_Metrics[[#This Row],[Revenue]]=0,0,Derived_Metrics[[#This Row],[Profit]]/Derived_Metrics[[#This Row],[Revenue]])</f>
        <v>8.4000000000000005E-2</v>
      </c>
      <c r="T1104" t="str">
        <f>IF(Derived_Metrics[[#This Row],[Profit]]&lt;0, "Loss","Profit")</f>
        <v>Profit</v>
      </c>
      <c r="U1104" s="5">
        <f>Derived_Metrics[[#This Row],[Selling Price]]*Derived_Metrics[[#This Row],[Quantity]]*Derived_Metrics[[#This Row],[Discount]]</f>
        <v>0</v>
      </c>
      <c r="V1104" t="str">
        <f>IF(Derived_Metrics[[#This Row],[Discount]]&gt;0,"Discount Applied","No Discount")</f>
        <v>No Discount</v>
      </c>
      <c r="W1104" t="str">
        <f>IF(Derived_Metrics[[#This Row],[Discount]]&gt;0.3,"High Discount","Low Discount")</f>
        <v>Low Discount</v>
      </c>
      <c r="X1104" s="13">
        <f>SUMIFS(Derived_Metrics[Customer_Revenue_Share],Derived_Metrics[Customee_ Revenue _Rank],"&lt;="&amp;Derived_Metrics[[#This Row],[Customee_ Revenue _Rank]])</f>
        <v>0.92433877580397561</v>
      </c>
      <c r="Y1104" t="str">
        <f>IF(Derived_Metrics[[#This Row],[Cumulative_Revenue_%]]&lt;=0.8,"Top 80% Revenue","Remaining 20% Revenue")</f>
        <v>Remaining 20% Revenue</v>
      </c>
    </row>
    <row r="1105" spans="1:25" x14ac:dyDescent="0.25">
      <c r="A1105" t="s">
        <v>3694</v>
      </c>
      <c r="B1105" s="1">
        <v>43058</v>
      </c>
      <c r="C1105" t="s">
        <v>3056</v>
      </c>
      <c r="D1105" s="4">
        <f>SUMIFS(Derived_Metrics[Revenue],Derived_Metrics[Customer ID],Derived_Metrics[[#This Row],[Customer ID]])</f>
        <v>675.76599999999996</v>
      </c>
      <c r="E1105" s="4">
        <f>SUMIFS(Derived_Metrics[Profit],Derived_Metrics[Customer ID],Derived_Metrics[[#This Row],[Customer ID]])</f>
        <v>-36.140599999999999</v>
      </c>
      <c r="F1105" s="5">
        <f>_xlfn.PERCENTRANK.INC(Derived_Metrics[Customer Revenue],Derived_Metrics[[#This Row],[Customer Revenue]])</f>
        <v>0.11600000000000001</v>
      </c>
      <c r="G1105" s="5" t="str" cm="1">
        <f t="array" ref="G1105">_xlfn.IFS(Derived_Metrics[[#This Row],[Customer Revenue Percentile]]&gt;=0.8,"High Value",Derived_Metrics[[#This Row],[Customer Revenue Percentile]]&gt;=0.4,"Medium Value",TRUE,"Low Value")</f>
        <v>Low Value</v>
      </c>
      <c r="H1105" s="12">
        <f>_xlfn.RANK.EQ(Derived_Metrics[[#This Row],[Customer Revenue]],Derived_Metrics[Customer Revenue],0)</f>
        <v>1874</v>
      </c>
      <c r="I1105" s="15">
        <f>Derived_Metrics[[#This Row],[Customer Revenue]]/SUM(Derived_Metrics[Customer Revenue])</f>
        <v>4.3376120915727734E-5</v>
      </c>
      <c r="J1105" t="s">
        <v>1920</v>
      </c>
      <c r="K1105" s="5">
        <f>SUMIFS(Derived_Metrics[Revenue],Derived_Metrics[Product ID],Derived_Metrics[[#This Row],[Product ID]])</f>
        <v>20415.912000000004</v>
      </c>
      <c r="L1105" s="5">
        <f>SUMIFS(Derived_Metrics[Profit],Derived_Metrics[Product ID],Derived_Metrics[[#This Row],[Product ID]])</f>
        <v>-503.11939999999998</v>
      </c>
      <c r="M1105" s="5" t="str">
        <f>IF(AND(Derived_Metrics[[#This Row],[Product Revenue]]&gt;AVERAGE(Derived_Metrics[Product Revenue]),Derived_Metrics[[#This Row],[Product Profit]]&lt;0),"high sales Low Profit","Normal")</f>
        <v>high sales Low Profit</v>
      </c>
      <c r="N1105">
        <v>191.05799999999999</v>
      </c>
      <c r="O1105">
        <v>3</v>
      </c>
      <c r="P1105">
        <v>0.3</v>
      </c>
      <c r="Q1105">
        <v>-46.399799999999999</v>
      </c>
      <c r="R1105">
        <f>Derived_Metrics[[#This Row],[Selling Price]]*Derived_Metrics[[#This Row],[Quantity]]</f>
        <v>573.17399999999998</v>
      </c>
      <c r="S1105" s="2">
        <f>IF(Derived_Metrics[[#This Row],[Revenue]]=0,0,Derived_Metrics[[#This Row],[Profit]]/Derived_Metrics[[#This Row],[Revenue]])</f>
        <v>-8.0952380952380956E-2</v>
      </c>
      <c r="T1105" t="str">
        <f>IF(Derived_Metrics[[#This Row],[Profit]]&lt;0, "Loss","Profit")</f>
        <v>Loss</v>
      </c>
      <c r="U1105" s="5">
        <f>Derived_Metrics[[#This Row],[Selling Price]]*Derived_Metrics[[#This Row],[Quantity]]*Derived_Metrics[[#This Row],[Discount]]</f>
        <v>171.95219999999998</v>
      </c>
      <c r="V1105" t="str">
        <f>IF(Derived_Metrics[[#This Row],[Discount]]&gt;0,"Discount Applied","No Discount")</f>
        <v>Discount Applied</v>
      </c>
      <c r="W1105" t="str">
        <f>IF(Derived_Metrics[[#This Row],[Discount]]&gt;0.3,"High Discount","Low Discount")</f>
        <v>Low Discount</v>
      </c>
      <c r="X1105" s="13">
        <f>SUMIFS(Derived_Metrics[Customer_Revenue_Share],Derived_Metrics[Customee_ Revenue _Rank],"&lt;="&amp;Derived_Metrics[[#This Row],[Customee_ Revenue _Rank]])</f>
        <v>0.99505151677125347</v>
      </c>
      <c r="Y1105" t="str">
        <f>IF(Derived_Metrics[[#This Row],[Cumulative_Revenue_%]]&lt;=0.8,"Top 80% Revenue","Remaining 20% Revenue")</f>
        <v>Remaining 20% Revenue</v>
      </c>
    </row>
    <row r="1106" spans="1:25" x14ac:dyDescent="0.25">
      <c r="A1106" t="s">
        <v>3695</v>
      </c>
      <c r="B1106" s="1">
        <v>42855</v>
      </c>
      <c r="C1106" t="s">
        <v>431</v>
      </c>
      <c r="D1106" s="4">
        <f>SUMIFS(Derived_Metrics[Revenue],Derived_Metrics[Customer ID],Derived_Metrics[[#This Row],[Customer ID]])</f>
        <v>6942.63</v>
      </c>
      <c r="E1106" s="4">
        <f>SUMIFS(Derived_Metrics[Profit],Derived_Metrics[Customer ID],Derived_Metrics[[#This Row],[Customer ID]])</f>
        <v>98.850099999999998</v>
      </c>
      <c r="F1106" s="5">
        <f>_xlfn.PERCENTRANK.INC(Derived_Metrics[Customer Revenue],Derived_Metrics[[#This Row],[Customer Revenue]])</f>
        <v>0.64100000000000001</v>
      </c>
      <c r="G1106" s="5" t="str" cm="1">
        <f t="array" ref="G1106">_xlfn.IFS(Derived_Metrics[[#This Row],[Customer Revenue Percentile]]&gt;=0.8,"High Value",Derived_Metrics[[#This Row],[Customer Revenue Percentile]]&gt;=0.4,"Medium Value",TRUE,"Low Value")</f>
        <v>Medium Value</v>
      </c>
      <c r="H1106" s="12">
        <f>_xlfn.RANK.EQ(Derived_Metrics[[#This Row],[Customer Revenue]],Derived_Metrics[Customer Revenue],0)</f>
        <v>758</v>
      </c>
      <c r="I1106" s="15">
        <f>Derived_Metrics[[#This Row],[Customer Revenue]]/SUM(Derived_Metrics[Customer Revenue])</f>
        <v>4.4563407799912819E-4</v>
      </c>
      <c r="J1106" t="s">
        <v>863</v>
      </c>
      <c r="K1106" s="5">
        <f>SUMIFS(Derived_Metrics[Revenue],Derived_Metrics[Product ID],Derived_Metrics[[#This Row],[Product ID]])</f>
        <v>1753.9199999999998</v>
      </c>
      <c r="L1106" s="5">
        <f>SUMIFS(Derived_Metrics[Profit],Derived_Metrics[Product ID],Derived_Metrics[[#This Row],[Product ID]])</f>
        <v>28.257600000000004</v>
      </c>
      <c r="M1106" s="5" t="str">
        <f>IF(AND(Derived_Metrics[[#This Row],[Product Revenue]]&gt;AVERAGE(Derived_Metrics[Product Revenue]),Derived_Metrics[[#This Row],[Product Profit]]&lt;0),"high sales Low Profit","Normal")</f>
        <v>Normal</v>
      </c>
      <c r="N1106">
        <v>64.959999999999994</v>
      </c>
      <c r="O1106">
        <v>2</v>
      </c>
      <c r="P1106">
        <v>0</v>
      </c>
      <c r="Q1106">
        <v>21.436800000000002</v>
      </c>
      <c r="R1106">
        <f>Derived_Metrics[[#This Row],[Selling Price]]*Derived_Metrics[[#This Row],[Quantity]]</f>
        <v>129.91999999999999</v>
      </c>
      <c r="S1106" s="2">
        <f>IF(Derived_Metrics[[#This Row],[Revenue]]=0,0,Derived_Metrics[[#This Row],[Profit]]/Derived_Metrics[[#This Row],[Revenue]])</f>
        <v>0.16500000000000004</v>
      </c>
      <c r="T1106" t="str">
        <f>IF(Derived_Metrics[[#This Row],[Profit]]&lt;0, "Loss","Profit")</f>
        <v>Profit</v>
      </c>
      <c r="U1106" s="5">
        <f>Derived_Metrics[[#This Row],[Selling Price]]*Derived_Metrics[[#This Row],[Quantity]]*Derived_Metrics[[#This Row],[Discount]]</f>
        <v>0</v>
      </c>
      <c r="V1106" t="str">
        <f>IF(Derived_Metrics[[#This Row],[Discount]]&gt;0,"Discount Applied","No Discount")</f>
        <v>No Discount</v>
      </c>
      <c r="W1106" t="str">
        <f>IF(Derived_Metrics[[#This Row],[Discount]]&gt;0.3,"High Discount","Low Discount")</f>
        <v>Low Discount</v>
      </c>
      <c r="X1106" s="13">
        <f>SUMIFS(Derived_Metrics[Customer_Revenue_Share],Derived_Metrics[Customee_ Revenue _Rank],"&lt;="&amp;Derived_Metrics[[#This Row],[Customee_ Revenue _Rank]])</f>
        <v>0.77109495934084649</v>
      </c>
      <c r="Y1106" t="str">
        <f>IF(Derived_Metrics[[#This Row],[Cumulative_Revenue_%]]&lt;=0.8,"Top 80% Revenue","Remaining 20% Revenue")</f>
        <v>Top 80% Revenue</v>
      </c>
    </row>
    <row r="1107" spans="1:25" x14ac:dyDescent="0.25">
      <c r="A1107" t="s">
        <v>3696</v>
      </c>
      <c r="B1107" s="1">
        <v>42405</v>
      </c>
      <c r="C1107" t="s">
        <v>2422</v>
      </c>
      <c r="D1107" s="4">
        <f>SUMIFS(Derived_Metrics[Revenue],Derived_Metrics[Customer ID],Derived_Metrics[[#This Row],[Customer ID]])</f>
        <v>3631.4320000000002</v>
      </c>
      <c r="E1107" s="4">
        <f>SUMIFS(Derived_Metrics[Profit],Derived_Metrics[Customer ID],Derived_Metrics[[#This Row],[Customer ID]])</f>
        <v>76.121300000000005</v>
      </c>
      <c r="F1107" s="5">
        <f>_xlfn.PERCENTRANK.INC(Derived_Metrics[Customer Revenue],Derived_Metrics[[#This Row],[Customer Revenue]])</f>
        <v>0.45500000000000002</v>
      </c>
      <c r="G1107" s="5" t="str" cm="1">
        <f t="array" ref="G1107">_xlfn.IFS(Derived_Metrics[[#This Row],[Customer Revenue Percentile]]&gt;=0.8,"High Value",Derived_Metrics[[#This Row],[Customer Revenue Percentile]]&gt;=0.4,"Medium Value",TRUE,"Low Value")</f>
        <v>Medium Value</v>
      </c>
      <c r="H1107" s="12">
        <f>_xlfn.RANK.EQ(Derived_Metrics[[#This Row],[Customer Revenue]],Derived_Metrics[Customer Revenue],0)</f>
        <v>1153</v>
      </c>
      <c r="I1107" s="15">
        <f>Derived_Metrics[[#This Row],[Customer Revenue]]/SUM(Derived_Metrics[Customer Revenue])</f>
        <v>2.3309464153159972E-4</v>
      </c>
      <c r="J1107" t="s">
        <v>1174</v>
      </c>
      <c r="K1107" s="5">
        <f>SUMIFS(Derived_Metrics[Revenue],Derived_Metrics[Product ID],Derived_Metrics[[#This Row],[Product ID]])</f>
        <v>7593.9539999999997</v>
      </c>
      <c r="L1107" s="5">
        <f>SUMIFS(Derived_Metrics[Profit],Derived_Metrics[Product ID],Derived_Metrics[[#This Row],[Product ID]])</f>
        <v>44.165999999999997</v>
      </c>
      <c r="M1107" s="5" t="str">
        <f>IF(AND(Derived_Metrics[[#This Row],[Product Revenue]]&gt;AVERAGE(Derived_Metrics[Product Revenue]),Derived_Metrics[[#This Row],[Product Profit]]&lt;0),"high sales Low Profit","Normal")</f>
        <v>Normal</v>
      </c>
      <c r="N1107">
        <v>187.05600000000001</v>
      </c>
      <c r="O1107">
        <v>9</v>
      </c>
      <c r="P1107">
        <v>0.2</v>
      </c>
      <c r="Q1107">
        <v>11.691000000000001</v>
      </c>
      <c r="R1107">
        <f>Derived_Metrics[[#This Row],[Selling Price]]*Derived_Metrics[[#This Row],[Quantity]]</f>
        <v>1683.5040000000001</v>
      </c>
      <c r="S1107" s="2">
        <f>IF(Derived_Metrics[[#This Row],[Revenue]]=0,0,Derived_Metrics[[#This Row],[Profit]]/Derived_Metrics[[#This Row],[Revenue]])</f>
        <v>6.9444444444444441E-3</v>
      </c>
      <c r="T1107" t="str">
        <f>IF(Derived_Metrics[[#This Row],[Profit]]&lt;0, "Loss","Profit")</f>
        <v>Profit</v>
      </c>
      <c r="U1107" s="5">
        <f>Derived_Metrics[[#This Row],[Selling Price]]*Derived_Metrics[[#This Row],[Quantity]]*Derived_Metrics[[#This Row],[Discount]]</f>
        <v>336.70080000000007</v>
      </c>
      <c r="V1107" t="str">
        <f>IF(Derived_Metrics[[#This Row],[Discount]]&gt;0,"Discount Applied","No Discount")</f>
        <v>Discount Applied</v>
      </c>
      <c r="W1107" t="str">
        <f>IF(Derived_Metrics[[#This Row],[Discount]]&gt;0.3,"High Discount","Low Discount")</f>
        <v>Low Discount</v>
      </c>
      <c r="X1107" s="13">
        <f>SUMIFS(Derived_Metrics[Customer_Revenue_Share],Derived_Metrics[Customee_ Revenue _Rank],"&lt;="&amp;Derived_Metrics[[#This Row],[Customee_ Revenue _Rank]])</f>
        <v>0.90010980274303654</v>
      </c>
      <c r="Y1107" t="str">
        <f>IF(Derived_Metrics[[#This Row],[Cumulative_Revenue_%]]&lt;=0.8,"Top 80% Revenue","Remaining 20% Revenue")</f>
        <v>Remaining 20% Revenue</v>
      </c>
    </row>
    <row r="1108" spans="1:25" x14ac:dyDescent="0.25">
      <c r="A1108" t="s">
        <v>3697</v>
      </c>
      <c r="B1108" s="1">
        <v>42776</v>
      </c>
      <c r="C1108" t="s">
        <v>2884</v>
      </c>
      <c r="D1108" s="4">
        <f>SUMIFS(Derived_Metrics[Revenue],Derived_Metrics[Customer ID],Derived_Metrics[[#This Row],[Customer ID]])</f>
        <v>18063.129999999997</v>
      </c>
      <c r="E1108" s="4">
        <f>SUMIFS(Derived_Metrics[Profit],Derived_Metrics[Customer ID],Derived_Metrics[[#This Row],[Customer ID]])</f>
        <v>-1094.9039</v>
      </c>
      <c r="F1108" s="5">
        <f>_xlfn.PERCENTRANK.INC(Derived_Metrics[Customer Revenue],Derived_Metrics[[#This Row],[Customer Revenue]])</f>
        <v>0.90100000000000002</v>
      </c>
      <c r="G1108" s="5" t="str" cm="1">
        <f t="array" ref="G1108">_xlfn.IFS(Derived_Metrics[[#This Row],[Customer Revenue Percentile]]&gt;=0.8,"High Value",Derived_Metrics[[#This Row],[Customer Revenue Percentile]]&gt;=0.4,"Medium Value",TRUE,"Low Value")</f>
        <v>High Value</v>
      </c>
      <c r="H1108" s="12">
        <f>_xlfn.RANK.EQ(Derived_Metrics[[#This Row],[Customer Revenue]],Derived_Metrics[Customer Revenue],0)</f>
        <v>203</v>
      </c>
      <c r="I1108" s="15">
        <f>Derived_Metrics[[#This Row],[Customer Revenue]]/SUM(Derived_Metrics[Customer Revenue])</f>
        <v>1.1594376026561103E-3</v>
      </c>
      <c r="J1108" t="s">
        <v>2039</v>
      </c>
      <c r="K1108" s="5">
        <f>SUMIFS(Derived_Metrics[Revenue],Derived_Metrics[Product ID],Derived_Metrics[[#This Row],[Product ID]])</f>
        <v>522.50400000000002</v>
      </c>
      <c r="L1108" s="5">
        <f>SUMIFS(Derived_Metrics[Profit],Derived_Metrics[Product ID],Derived_Metrics[[#This Row],[Product ID]])</f>
        <v>10.110600000000002</v>
      </c>
      <c r="M1108" s="5" t="str">
        <f>IF(AND(Derived_Metrics[[#This Row],[Product Revenue]]&gt;AVERAGE(Derived_Metrics[Product Revenue]),Derived_Metrics[[#This Row],[Product Profit]]&lt;0),"high sales Low Profit","Normal")</f>
        <v>Normal</v>
      </c>
      <c r="N1108">
        <v>11.808</v>
      </c>
      <c r="O1108">
        <v>2</v>
      </c>
      <c r="P1108">
        <v>0.2</v>
      </c>
      <c r="Q1108">
        <v>1.3284</v>
      </c>
      <c r="R1108">
        <f>Derived_Metrics[[#This Row],[Selling Price]]*Derived_Metrics[[#This Row],[Quantity]]</f>
        <v>23.616</v>
      </c>
      <c r="S1108" s="2">
        <f>IF(Derived_Metrics[[#This Row],[Revenue]]=0,0,Derived_Metrics[[#This Row],[Profit]]/Derived_Metrics[[#This Row],[Revenue]])</f>
        <v>5.6250000000000001E-2</v>
      </c>
      <c r="T1108" t="str">
        <f>IF(Derived_Metrics[[#This Row],[Profit]]&lt;0, "Loss","Profit")</f>
        <v>Profit</v>
      </c>
      <c r="U1108" s="5">
        <f>Derived_Metrics[[#This Row],[Selling Price]]*Derived_Metrics[[#This Row],[Quantity]]*Derived_Metrics[[#This Row],[Discount]]</f>
        <v>4.7232000000000003</v>
      </c>
      <c r="V1108" t="str">
        <f>IF(Derived_Metrics[[#This Row],[Discount]]&gt;0,"Discount Applied","No Discount")</f>
        <v>Discount Applied</v>
      </c>
      <c r="W1108" t="str">
        <f>IF(Derived_Metrics[[#This Row],[Discount]]&gt;0.3,"High Discount","Low Discount")</f>
        <v>Low Discount</v>
      </c>
      <c r="X1108" s="13">
        <f>SUMIFS(Derived_Metrics[Customer_Revenue_Share],Derived_Metrics[Customee_ Revenue _Rank],"&lt;="&amp;Derived_Metrics[[#This Row],[Customee_ Revenue _Rank]])</f>
        <v>0.3852431292430204</v>
      </c>
      <c r="Y1108" t="str">
        <f>IF(Derived_Metrics[[#This Row],[Cumulative_Revenue_%]]&lt;=0.8,"Top 80% Revenue","Remaining 20% Revenue")</f>
        <v>Top 80% Revenue</v>
      </c>
    </row>
    <row r="1109" spans="1:25" x14ac:dyDescent="0.25">
      <c r="A1109" t="s">
        <v>3697</v>
      </c>
      <c r="B1109" s="1">
        <v>42776</v>
      </c>
      <c r="C1109" t="s">
        <v>2884</v>
      </c>
      <c r="D1109" s="4">
        <f>SUMIFS(Derived_Metrics[Revenue],Derived_Metrics[Customer ID],Derived_Metrics[[#This Row],[Customer ID]])</f>
        <v>18063.129999999997</v>
      </c>
      <c r="E1109" s="4">
        <f>SUMIFS(Derived_Metrics[Profit],Derived_Metrics[Customer ID],Derived_Metrics[[#This Row],[Customer ID]])</f>
        <v>-1094.9039</v>
      </c>
      <c r="F1109" s="5">
        <f>_xlfn.PERCENTRANK.INC(Derived_Metrics[Customer Revenue],Derived_Metrics[[#This Row],[Customer Revenue]])</f>
        <v>0.90100000000000002</v>
      </c>
      <c r="G1109" s="5" t="str" cm="1">
        <f t="array" ref="G1109">_xlfn.IFS(Derived_Metrics[[#This Row],[Customer Revenue Percentile]]&gt;=0.8,"High Value",Derived_Metrics[[#This Row],[Customer Revenue Percentile]]&gt;=0.4,"Medium Value",TRUE,"Low Value")</f>
        <v>High Value</v>
      </c>
      <c r="H1109" s="12">
        <f>_xlfn.RANK.EQ(Derived_Metrics[[#This Row],[Customer Revenue]],Derived_Metrics[Customer Revenue],0)</f>
        <v>203</v>
      </c>
      <c r="I1109" s="15">
        <f>Derived_Metrics[[#This Row],[Customer Revenue]]/SUM(Derived_Metrics[Customer Revenue])</f>
        <v>1.1594376026561103E-3</v>
      </c>
      <c r="J1109" t="s">
        <v>617</v>
      </c>
      <c r="K1109" s="5">
        <f>SUMIFS(Derived_Metrics[Revenue],Derived_Metrics[Product ID],Derived_Metrics[[#This Row],[Product ID]])</f>
        <v>9080.3719999999994</v>
      </c>
      <c r="L1109" s="5">
        <f>SUMIFS(Derived_Metrics[Profit],Derived_Metrics[Product ID],Derived_Metrics[[#This Row],[Product ID]])</f>
        <v>436.43790000000001</v>
      </c>
      <c r="M1109" s="5" t="str">
        <f>IF(AND(Derived_Metrics[[#This Row],[Product Revenue]]&gt;AVERAGE(Derived_Metrics[Product Revenue]),Derived_Metrics[[#This Row],[Product Profit]]&lt;0),"high sales Low Profit","Normal")</f>
        <v>Normal</v>
      </c>
      <c r="N1109">
        <v>9.6560000000000006</v>
      </c>
      <c r="O1109">
        <v>1</v>
      </c>
      <c r="P1109">
        <v>0.2</v>
      </c>
      <c r="Q1109">
        <v>1.5690999999999999</v>
      </c>
      <c r="R1109">
        <f>Derived_Metrics[[#This Row],[Selling Price]]*Derived_Metrics[[#This Row],[Quantity]]</f>
        <v>9.6560000000000006</v>
      </c>
      <c r="S1109" s="2">
        <f>IF(Derived_Metrics[[#This Row],[Revenue]]=0,0,Derived_Metrics[[#This Row],[Profit]]/Derived_Metrics[[#This Row],[Revenue]])</f>
        <v>0.16249999999999998</v>
      </c>
      <c r="T1109" t="str">
        <f>IF(Derived_Metrics[[#This Row],[Profit]]&lt;0, "Loss","Profit")</f>
        <v>Profit</v>
      </c>
      <c r="U1109" s="5">
        <f>Derived_Metrics[[#This Row],[Selling Price]]*Derived_Metrics[[#This Row],[Quantity]]*Derived_Metrics[[#This Row],[Discount]]</f>
        <v>1.9312000000000002</v>
      </c>
      <c r="V1109" t="str">
        <f>IF(Derived_Metrics[[#This Row],[Discount]]&gt;0,"Discount Applied","No Discount")</f>
        <v>Discount Applied</v>
      </c>
      <c r="W1109" t="str">
        <f>IF(Derived_Metrics[[#This Row],[Discount]]&gt;0.3,"High Discount","Low Discount")</f>
        <v>Low Discount</v>
      </c>
      <c r="X1109" s="13">
        <f>SUMIFS(Derived_Metrics[Customer_Revenue_Share],Derived_Metrics[Customee_ Revenue _Rank],"&lt;="&amp;Derived_Metrics[[#This Row],[Customee_ Revenue _Rank]])</f>
        <v>0.3852431292430204</v>
      </c>
      <c r="Y1109" t="str">
        <f>IF(Derived_Metrics[[#This Row],[Cumulative_Revenue_%]]&lt;=0.8,"Top 80% Revenue","Remaining 20% Revenue")</f>
        <v>Top 80% Revenue</v>
      </c>
    </row>
    <row r="1110" spans="1:25" x14ac:dyDescent="0.25">
      <c r="A1110" t="s">
        <v>3697</v>
      </c>
      <c r="B1110" s="1">
        <v>42776</v>
      </c>
      <c r="C1110" t="s">
        <v>2884</v>
      </c>
      <c r="D1110" s="4">
        <f>SUMIFS(Derived_Metrics[Revenue],Derived_Metrics[Customer ID],Derived_Metrics[[#This Row],[Customer ID]])</f>
        <v>18063.129999999997</v>
      </c>
      <c r="E1110" s="4">
        <f>SUMIFS(Derived_Metrics[Profit],Derived_Metrics[Customer ID],Derived_Metrics[[#This Row],[Customer ID]])</f>
        <v>-1094.9039</v>
      </c>
      <c r="F1110" s="5">
        <f>_xlfn.PERCENTRANK.INC(Derived_Metrics[Customer Revenue],Derived_Metrics[[#This Row],[Customer Revenue]])</f>
        <v>0.90100000000000002</v>
      </c>
      <c r="G1110" s="5" t="str" cm="1">
        <f t="array" ref="G1110">_xlfn.IFS(Derived_Metrics[[#This Row],[Customer Revenue Percentile]]&gt;=0.8,"High Value",Derived_Metrics[[#This Row],[Customer Revenue Percentile]]&gt;=0.4,"Medium Value",TRUE,"Low Value")</f>
        <v>High Value</v>
      </c>
      <c r="H1110" s="12">
        <f>_xlfn.RANK.EQ(Derived_Metrics[[#This Row],[Customer Revenue]],Derived_Metrics[Customer Revenue],0)</f>
        <v>203</v>
      </c>
      <c r="I1110" s="15">
        <f>Derived_Metrics[[#This Row],[Customer Revenue]]/SUM(Derived_Metrics[Customer Revenue])</f>
        <v>1.1594376026561103E-3</v>
      </c>
      <c r="J1110" t="s">
        <v>857</v>
      </c>
      <c r="K1110" s="5">
        <f>SUMIFS(Derived_Metrics[Revenue],Derived_Metrics[Product ID],Derived_Metrics[[#This Row],[Product ID]])</f>
        <v>81324.648000000001</v>
      </c>
      <c r="L1110" s="5">
        <f>SUMIFS(Derived_Metrics[Profit],Derived_Metrics[Product ID],Derived_Metrics[[#This Row],[Product ID]])</f>
        <v>-2876.1156000000001</v>
      </c>
      <c r="M1110" s="5" t="str">
        <f>IF(AND(Derived_Metrics[[#This Row],[Product Revenue]]&gt;AVERAGE(Derived_Metrics[Product Revenue]),Derived_Metrics[[#This Row],[Product Profit]]&lt;0),"high sales Low Profit","Normal")</f>
        <v>high sales Low Profit</v>
      </c>
      <c r="N1110">
        <v>2314.116</v>
      </c>
      <c r="O1110">
        <v>7</v>
      </c>
      <c r="P1110">
        <v>0.4</v>
      </c>
      <c r="Q1110">
        <v>-1002.7836</v>
      </c>
      <c r="R1110">
        <f>Derived_Metrics[[#This Row],[Selling Price]]*Derived_Metrics[[#This Row],[Quantity]]</f>
        <v>16198.812</v>
      </c>
      <c r="S1110" s="2">
        <f>IF(Derived_Metrics[[#This Row],[Revenue]]=0,0,Derived_Metrics[[#This Row],[Profit]]/Derived_Metrics[[#This Row],[Revenue]])</f>
        <v>-6.1904761904761907E-2</v>
      </c>
      <c r="T1110" t="str">
        <f>IF(Derived_Metrics[[#This Row],[Profit]]&lt;0, "Loss","Profit")</f>
        <v>Loss</v>
      </c>
      <c r="U1110" s="5">
        <f>Derived_Metrics[[#This Row],[Selling Price]]*Derived_Metrics[[#This Row],[Quantity]]*Derived_Metrics[[#This Row],[Discount]]</f>
        <v>6479.5248000000001</v>
      </c>
      <c r="V1110" t="str">
        <f>IF(Derived_Metrics[[#This Row],[Discount]]&gt;0,"Discount Applied","No Discount")</f>
        <v>Discount Applied</v>
      </c>
      <c r="W1110" t="str">
        <f>IF(Derived_Metrics[[#This Row],[Discount]]&gt;0.3,"High Discount","Low Discount")</f>
        <v>High Discount</v>
      </c>
      <c r="X1110" s="13">
        <f>SUMIFS(Derived_Metrics[Customer_Revenue_Share],Derived_Metrics[Customee_ Revenue _Rank],"&lt;="&amp;Derived_Metrics[[#This Row],[Customee_ Revenue _Rank]])</f>
        <v>0.3852431292430204</v>
      </c>
      <c r="Y1110" t="str">
        <f>IF(Derived_Metrics[[#This Row],[Cumulative_Revenue_%]]&lt;=0.8,"Top 80% Revenue","Remaining 20% Revenue")</f>
        <v>Top 80% Revenue</v>
      </c>
    </row>
    <row r="1111" spans="1:25" x14ac:dyDescent="0.25">
      <c r="A1111" t="s">
        <v>3697</v>
      </c>
      <c r="B1111" s="1">
        <v>42776</v>
      </c>
      <c r="C1111" t="s">
        <v>2884</v>
      </c>
      <c r="D1111" s="4">
        <f>SUMIFS(Derived_Metrics[Revenue],Derived_Metrics[Customer ID],Derived_Metrics[[#This Row],[Customer ID]])</f>
        <v>18063.129999999997</v>
      </c>
      <c r="E1111" s="4">
        <f>SUMIFS(Derived_Metrics[Profit],Derived_Metrics[Customer ID],Derived_Metrics[[#This Row],[Customer ID]])</f>
        <v>-1094.9039</v>
      </c>
      <c r="F1111" s="5">
        <f>_xlfn.PERCENTRANK.INC(Derived_Metrics[Customer Revenue],Derived_Metrics[[#This Row],[Customer Revenue]])</f>
        <v>0.90100000000000002</v>
      </c>
      <c r="G1111" s="5" t="str" cm="1">
        <f t="array" ref="G1111">_xlfn.IFS(Derived_Metrics[[#This Row],[Customer Revenue Percentile]]&gt;=0.8,"High Value",Derived_Metrics[[#This Row],[Customer Revenue Percentile]]&gt;=0.4,"Medium Value",TRUE,"Low Value")</f>
        <v>High Value</v>
      </c>
      <c r="H1111" s="12">
        <f>_xlfn.RANK.EQ(Derived_Metrics[[#This Row],[Customer Revenue]],Derived_Metrics[Customer Revenue],0)</f>
        <v>203</v>
      </c>
      <c r="I1111" s="15">
        <f>Derived_Metrics[[#This Row],[Customer Revenue]]/SUM(Derived_Metrics[Customer Revenue])</f>
        <v>1.1594376026561103E-3</v>
      </c>
      <c r="J1111" t="s">
        <v>1320</v>
      </c>
      <c r="K1111" s="5">
        <f>SUMIFS(Derived_Metrics[Revenue],Derived_Metrics[Product ID],Derived_Metrics[[#This Row],[Product ID]])</f>
        <v>891.67</v>
      </c>
      <c r="L1111" s="5">
        <f>SUMIFS(Derived_Metrics[Profit],Derived_Metrics[Product ID],Derived_Metrics[[#This Row],[Product ID]])</f>
        <v>55.821999999999996</v>
      </c>
      <c r="M1111" s="5" t="str">
        <f>IF(AND(Derived_Metrics[[#This Row],[Product Revenue]]&gt;AVERAGE(Derived_Metrics[Product Revenue]),Derived_Metrics[[#This Row],[Product Profit]]&lt;0),"high sales Low Profit","Normal")</f>
        <v>Normal</v>
      </c>
      <c r="N1111">
        <v>19.760000000000002</v>
      </c>
      <c r="O1111">
        <v>2</v>
      </c>
      <c r="P1111">
        <v>0.2</v>
      </c>
      <c r="Q1111">
        <v>5.9279999999999999</v>
      </c>
      <c r="R1111">
        <f>Derived_Metrics[[#This Row],[Selling Price]]*Derived_Metrics[[#This Row],[Quantity]]</f>
        <v>39.520000000000003</v>
      </c>
      <c r="S1111" s="2">
        <f>IF(Derived_Metrics[[#This Row],[Revenue]]=0,0,Derived_Metrics[[#This Row],[Profit]]/Derived_Metrics[[#This Row],[Revenue]])</f>
        <v>0.15</v>
      </c>
      <c r="T1111" t="str">
        <f>IF(Derived_Metrics[[#This Row],[Profit]]&lt;0, "Loss","Profit")</f>
        <v>Profit</v>
      </c>
      <c r="U1111" s="5">
        <f>Derived_Metrics[[#This Row],[Selling Price]]*Derived_Metrics[[#This Row],[Quantity]]*Derived_Metrics[[#This Row],[Discount]]</f>
        <v>7.9040000000000008</v>
      </c>
      <c r="V1111" t="str">
        <f>IF(Derived_Metrics[[#This Row],[Discount]]&gt;0,"Discount Applied","No Discount")</f>
        <v>Discount Applied</v>
      </c>
      <c r="W1111" t="str">
        <f>IF(Derived_Metrics[[#This Row],[Discount]]&gt;0.3,"High Discount","Low Discount")</f>
        <v>Low Discount</v>
      </c>
      <c r="X1111" s="13">
        <f>SUMIFS(Derived_Metrics[Customer_Revenue_Share],Derived_Metrics[Customee_ Revenue _Rank],"&lt;="&amp;Derived_Metrics[[#This Row],[Customee_ Revenue _Rank]])</f>
        <v>0.3852431292430204</v>
      </c>
      <c r="Y1111" t="str">
        <f>IF(Derived_Metrics[[#This Row],[Cumulative_Revenue_%]]&lt;=0.8,"Top 80% Revenue","Remaining 20% Revenue")</f>
        <v>Top 80% Revenue</v>
      </c>
    </row>
    <row r="1112" spans="1:25" x14ac:dyDescent="0.25">
      <c r="A1112" t="s">
        <v>3700</v>
      </c>
      <c r="B1112" s="1">
        <v>42106</v>
      </c>
      <c r="C1112" t="s">
        <v>1104</v>
      </c>
      <c r="D1112" s="4">
        <f>SUMIFS(Derived_Metrics[Revenue],Derived_Metrics[Customer ID],Derived_Metrics[[#This Row],[Customer ID]])</f>
        <v>3170.08</v>
      </c>
      <c r="E1112" s="4">
        <f>SUMIFS(Derived_Metrics[Profit],Derived_Metrics[Customer ID],Derived_Metrics[[#This Row],[Customer ID]])</f>
        <v>84.518799999999999</v>
      </c>
      <c r="F1112" s="5">
        <f>_xlfn.PERCENTRANK.INC(Derived_Metrics[Customer Revenue],Derived_Metrics[[#This Row],[Customer Revenue]])</f>
        <v>0.40699999999999997</v>
      </c>
      <c r="G1112" s="5" t="str" cm="1">
        <f t="array" ref="G1112">_xlfn.IFS(Derived_Metrics[[#This Row],[Customer Revenue Percentile]]&gt;=0.8,"High Value",Derived_Metrics[[#This Row],[Customer Revenue Percentile]]&gt;=0.4,"Medium Value",TRUE,"Low Value")</f>
        <v>Medium Value</v>
      </c>
      <c r="H1112" s="12">
        <f>_xlfn.RANK.EQ(Derived_Metrics[[#This Row],[Customer Revenue]],Derived_Metrics[Customer Revenue],0)</f>
        <v>1256</v>
      </c>
      <c r="I1112" s="15">
        <f>Derived_Metrics[[#This Row],[Customer Revenue]]/SUM(Derived_Metrics[Customer Revenue])</f>
        <v>2.0348134323498103E-4</v>
      </c>
      <c r="J1112" t="s">
        <v>1544</v>
      </c>
      <c r="K1112" s="5">
        <f>SUMIFS(Derived_Metrics[Revenue],Derived_Metrics[Product ID],Derived_Metrics[[#This Row],[Product ID]])</f>
        <v>1453.568</v>
      </c>
      <c r="L1112" s="5">
        <f>SUMIFS(Derived_Metrics[Profit],Derived_Metrics[Product ID],Derived_Metrics[[#This Row],[Product ID]])</f>
        <v>116.7148</v>
      </c>
      <c r="M1112" s="5" t="str">
        <f>IF(AND(Derived_Metrics[[#This Row],[Product Revenue]]&gt;AVERAGE(Derived_Metrics[Product Revenue]),Derived_Metrics[[#This Row],[Product Profit]]&lt;0),"high sales Low Profit","Normal")</f>
        <v>Normal</v>
      </c>
      <c r="N1112">
        <v>25.08</v>
      </c>
      <c r="O1112">
        <v>6</v>
      </c>
      <c r="P1112">
        <v>0</v>
      </c>
      <c r="Q1112">
        <v>9.0288000000000004</v>
      </c>
      <c r="R1112">
        <f>Derived_Metrics[[#This Row],[Selling Price]]*Derived_Metrics[[#This Row],[Quantity]]</f>
        <v>150.47999999999999</v>
      </c>
      <c r="S1112" s="2">
        <f>IF(Derived_Metrics[[#This Row],[Revenue]]=0,0,Derived_Metrics[[#This Row],[Profit]]/Derived_Metrics[[#This Row],[Revenue]])</f>
        <v>6.0000000000000005E-2</v>
      </c>
      <c r="T1112" t="str">
        <f>IF(Derived_Metrics[[#This Row],[Profit]]&lt;0, "Loss","Profit")</f>
        <v>Profit</v>
      </c>
      <c r="U1112" s="5">
        <f>Derived_Metrics[[#This Row],[Selling Price]]*Derived_Metrics[[#This Row],[Quantity]]*Derived_Metrics[[#This Row],[Discount]]</f>
        <v>0</v>
      </c>
      <c r="V1112" t="str">
        <f>IF(Derived_Metrics[[#This Row],[Discount]]&gt;0,"Discount Applied","No Discount")</f>
        <v>No Discount</v>
      </c>
      <c r="W1112" t="str">
        <f>IF(Derived_Metrics[[#This Row],[Discount]]&gt;0.3,"High Discount","Low Discount")</f>
        <v>Low Discount</v>
      </c>
      <c r="X1112" s="13">
        <f>SUMIFS(Derived_Metrics[Customer_Revenue_Share],Derived_Metrics[Customee_ Revenue _Rank],"&lt;="&amp;Derived_Metrics[[#This Row],[Customee_ Revenue _Rank]])</f>
        <v>0.92230967889769044</v>
      </c>
      <c r="Y1112" t="str">
        <f>IF(Derived_Metrics[[#This Row],[Cumulative_Revenue_%]]&lt;=0.8,"Top 80% Revenue","Remaining 20% Revenue")</f>
        <v>Remaining 20% Revenue</v>
      </c>
    </row>
    <row r="1113" spans="1:25" x14ac:dyDescent="0.25">
      <c r="A1113" t="s">
        <v>3701</v>
      </c>
      <c r="B1113" s="1">
        <v>42469</v>
      </c>
      <c r="C1113" t="s">
        <v>3702</v>
      </c>
      <c r="D1113" s="4">
        <f>SUMIFS(Derived_Metrics[Revenue],Derived_Metrics[Customer ID],Derived_Metrics[[#This Row],[Customer ID]])</f>
        <v>4802.82</v>
      </c>
      <c r="E1113" s="4">
        <f>SUMIFS(Derived_Metrics[Profit],Derived_Metrics[Customer ID],Derived_Metrics[[#This Row],[Customer ID]])</f>
        <v>131.56139999999999</v>
      </c>
      <c r="F1113" s="5">
        <f>_xlfn.PERCENTRANK.INC(Derived_Metrics[Customer Revenue],Derived_Metrics[[#This Row],[Customer Revenue]])</f>
        <v>0.54</v>
      </c>
      <c r="G1113" s="5" t="str" cm="1">
        <f t="array" ref="G1113">_xlfn.IFS(Derived_Metrics[[#This Row],[Customer Revenue Percentile]]&gt;=0.8,"High Value",Derived_Metrics[[#This Row],[Customer Revenue Percentile]]&gt;=0.4,"Medium Value",TRUE,"Low Value")</f>
        <v>Medium Value</v>
      </c>
      <c r="H1113" s="12">
        <f>_xlfn.RANK.EQ(Derived_Metrics[[#This Row],[Customer Revenue]],Derived_Metrics[Customer Revenue],0)</f>
        <v>975</v>
      </c>
      <c r="I1113" s="15">
        <f>Derived_Metrics[[#This Row],[Customer Revenue]]/SUM(Derived_Metrics[Customer Revenue])</f>
        <v>3.0828378618704625E-4</v>
      </c>
      <c r="J1113" t="s">
        <v>2082</v>
      </c>
      <c r="K1113" s="5">
        <f>SUMIFS(Derived_Metrics[Revenue],Derived_Metrics[Product ID],Derived_Metrics[[#This Row],[Product ID]])</f>
        <v>1854.2600000000002</v>
      </c>
      <c r="L1113" s="5">
        <f>SUMIFS(Derived_Metrics[Profit],Derived_Metrics[Product ID],Derived_Metrics[[#This Row],[Product ID]])</f>
        <v>107.41919999999999</v>
      </c>
      <c r="M1113" s="5" t="str">
        <f>IF(AND(Derived_Metrics[[#This Row],[Product Revenue]]&gt;AVERAGE(Derived_Metrics[Product Revenue]),Derived_Metrics[[#This Row],[Product Profit]]&lt;0),"high sales Low Profit","Normal")</f>
        <v>Normal</v>
      </c>
      <c r="N1113">
        <v>63.94</v>
      </c>
      <c r="O1113">
        <v>1</v>
      </c>
      <c r="P1113">
        <v>0</v>
      </c>
      <c r="Q1113">
        <v>24.936599999999999</v>
      </c>
      <c r="R1113">
        <f>Derived_Metrics[[#This Row],[Selling Price]]*Derived_Metrics[[#This Row],[Quantity]]</f>
        <v>63.94</v>
      </c>
      <c r="S1113" s="2">
        <f>IF(Derived_Metrics[[#This Row],[Revenue]]=0,0,Derived_Metrics[[#This Row],[Profit]]/Derived_Metrics[[#This Row],[Revenue]])</f>
        <v>0.39</v>
      </c>
      <c r="T1113" t="str">
        <f>IF(Derived_Metrics[[#This Row],[Profit]]&lt;0, "Loss","Profit")</f>
        <v>Profit</v>
      </c>
      <c r="U1113" s="5">
        <f>Derived_Metrics[[#This Row],[Selling Price]]*Derived_Metrics[[#This Row],[Quantity]]*Derived_Metrics[[#This Row],[Discount]]</f>
        <v>0</v>
      </c>
      <c r="V1113" t="str">
        <f>IF(Derived_Metrics[[#This Row],[Discount]]&gt;0,"Discount Applied","No Discount")</f>
        <v>No Discount</v>
      </c>
      <c r="W1113" t="str">
        <f>IF(Derived_Metrics[[#This Row],[Discount]]&gt;0.3,"High Discount","Low Discount")</f>
        <v>Low Discount</v>
      </c>
      <c r="X1113" s="13">
        <f>SUMIFS(Derived_Metrics[Customer_Revenue_Share],Derived_Metrics[Customee_ Revenue _Rank],"&lt;="&amp;Derived_Metrics[[#This Row],[Customee_ Revenue _Rank]])</f>
        <v>0.85172462342969579</v>
      </c>
      <c r="Y1113" t="str">
        <f>IF(Derived_Metrics[[#This Row],[Cumulative_Revenue_%]]&lt;=0.8,"Top 80% Revenue","Remaining 20% Revenue")</f>
        <v>Remaining 20% Revenue</v>
      </c>
    </row>
    <row r="1114" spans="1:25" x14ac:dyDescent="0.25">
      <c r="A1114" t="s">
        <v>3704</v>
      </c>
      <c r="B1114" s="1">
        <v>41877</v>
      </c>
      <c r="C1114" t="s">
        <v>171</v>
      </c>
      <c r="D1114" s="4">
        <f>SUMIFS(Derived_Metrics[Revenue],Derived_Metrics[Customer ID],Derived_Metrics[[#This Row],[Customer ID]])</f>
        <v>749.79600000000005</v>
      </c>
      <c r="E1114" s="4">
        <f>SUMIFS(Derived_Metrics[Profit],Derived_Metrics[Customer ID],Derived_Metrics[[#This Row],[Customer ID]])</f>
        <v>2.3585999999999991</v>
      </c>
      <c r="F1114" s="5">
        <f>_xlfn.PERCENTRANK.INC(Derived_Metrics[Customer Revenue],Derived_Metrics[[#This Row],[Customer Revenue]])</f>
        <v>0.126</v>
      </c>
      <c r="G1114" s="5" t="str" cm="1">
        <f t="array" ref="G1114">_xlfn.IFS(Derived_Metrics[[#This Row],[Customer Revenue Percentile]]&gt;=0.8,"High Value",Derived_Metrics[[#This Row],[Customer Revenue Percentile]]&gt;=0.4,"Medium Value",TRUE,"Low Value")</f>
        <v>Low Value</v>
      </c>
      <c r="H1114" s="12">
        <f>_xlfn.RANK.EQ(Derived_Metrics[[#This Row],[Customer Revenue]],Derived_Metrics[Customer Revenue],0)</f>
        <v>1850</v>
      </c>
      <c r="I1114" s="15">
        <f>Derived_Metrics[[#This Row],[Customer Revenue]]/SUM(Derived_Metrics[Customer Revenue])</f>
        <v>4.812796435175637E-5</v>
      </c>
      <c r="J1114" t="s">
        <v>2985</v>
      </c>
      <c r="K1114" s="5">
        <f>SUMIFS(Derived_Metrics[Revenue],Derived_Metrics[Product ID],Derived_Metrics[[#This Row],[Product ID]])</f>
        <v>526.524</v>
      </c>
      <c r="L1114" s="5">
        <f>SUMIFS(Derived_Metrics[Profit],Derived_Metrics[Product ID],Derived_Metrics[[#This Row],[Product ID]])</f>
        <v>32.734200000000001</v>
      </c>
      <c r="M1114" s="5" t="str">
        <f>IF(AND(Derived_Metrics[[#This Row],[Product Revenue]]&gt;AVERAGE(Derived_Metrics[Product Revenue]),Derived_Metrics[[#This Row],[Product Profit]]&lt;0),"high sales Low Profit","Normal")</f>
        <v>Normal</v>
      </c>
      <c r="N1114">
        <v>10.68</v>
      </c>
      <c r="O1114">
        <v>4</v>
      </c>
      <c r="P1114">
        <v>0</v>
      </c>
      <c r="Q1114">
        <v>4.0583999999999998</v>
      </c>
      <c r="R1114">
        <f>Derived_Metrics[[#This Row],[Selling Price]]*Derived_Metrics[[#This Row],[Quantity]]</f>
        <v>42.72</v>
      </c>
      <c r="S1114" s="2">
        <f>IF(Derived_Metrics[[#This Row],[Revenue]]=0,0,Derived_Metrics[[#This Row],[Profit]]/Derived_Metrics[[#This Row],[Revenue]])</f>
        <v>9.5000000000000001E-2</v>
      </c>
      <c r="T1114" t="str">
        <f>IF(Derived_Metrics[[#This Row],[Profit]]&lt;0, "Loss","Profit")</f>
        <v>Profit</v>
      </c>
      <c r="U1114" s="5">
        <f>Derived_Metrics[[#This Row],[Selling Price]]*Derived_Metrics[[#This Row],[Quantity]]*Derived_Metrics[[#This Row],[Discount]]</f>
        <v>0</v>
      </c>
      <c r="V1114" t="str">
        <f>IF(Derived_Metrics[[#This Row],[Discount]]&gt;0,"Discount Applied","No Discount")</f>
        <v>No Discount</v>
      </c>
      <c r="W1114" t="str">
        <f>IF(Derived_Metrics[[#This Row],[Discount]]&gt;0.3,"High Discount","Low Discount")</f>
        <v>Low Discount</v>
      </c>
      <c r="X1114" s="13">
        <f>SUMIFS(Derived_Metrics[Customer_Revenue_Share],Derived_Metrics[Customee_ Revenue _Rank],"&lt;="&amp;Derived_Metrics[[#This Row],[Customee_ Revenue _Rank]])</f>
        <v>0.99399498279981735</v>
      </c>
      <c r="Y1114" t="str">
        <f>IF(Derived_Metrics[[#This Row],[Cumulative_Revenue_%]]&lt;=0.8,"Top 80% Revenue","Remaining 20% Revenue")</f>
        <v>Remaining 20% Revenue</v>
      </c>
    </row>
    <row r="1115" spans="1:25" x14ac:dyDescent="0.25">
      <c r="A1115" t="s">
        <v>3705</v>
      </c>
      <c r="B1115" s="1">
        <v>41772</v>
      </c>
      <c r="C1115" t="s">
        <v>2814</v>
      </c>
      <c r="D1115" s="4">
        <f>SUMIFS(Derived_Metrics[Revenue],Derived_Metrics[Customer ID],Derived_Metrics[[#This Row],[Customer ID]])</f>
        <v>2281.886</v>
      </c>
      <c r="E1115" s="4">
        <f>SUMIFS(Derived_Metrics[Profit],Derived_Metrics[Customer ID],Derived_Metrics[[#This Row],[Customer ID]])</f>
        <v>58.997199999999992</v>
      </c>
      <c r="F1115" s="5">
        <f>_xlfn.PERCENTRANK.INC(Derived_Metrics[Customer Revenue],Derived_Metrics[[#This Row],[Customer Revenue]])</f>
        <v>0.32200000000000001</v>
      </c>
      <c r="G1115" s="5" t="str" cm="1">
        <f t="array" ref="G1115">_xlfn.IFS(Derived_Metrics[[#This Row],[Customer Revenue Percentile]]&gt;=0.8,"High Value",Derived_Metrics[[#This Row],[Customer Revenue Percentile]]&gt;=0.4,"Medium Value",TRUE,"Low Value")</f>
        <v>Low Value</v>
      </c>
      <c r="H1115" s="12">
        <f>_xlfn.RANK.EQ(Derived_Metrics[[#This Row],[Customer Revenue]],Derived_Metrics[Customer Revenue],0)</f>
        <v>1437</v>
      </c>
      <c r="I1115" s="15">
        <f>Derived_Metrics[[#This Row],[Customer Revenue]]/SUM(Derived_Metrics[Customer Revenue])</f>
        <v>1.4646987722363407E-4</v>
      </c>
      <c r="J1115" t="s">
        <v>2236</v>
      </c>
      <c r="K1115" s="5">
        <f>SUMIFS(Derived_Metrics[Revenue],Derived_Metrics[Product ID],Derived_Metrics[[#This Row],[Product ID]])</f>
        <v>8540.8739999999998</v>
      </c>
      <c r="L1115" s="5">
        <f>SUMIFS(Derived_Metrics[Profit],Derived_Metrics[Product ID],Derived_Metrics[[#This Row],[Product ID]])</f>
        <v>253.83920000000003</v>
      </c>
      <c r="M1115" s="5" t="str">
        <f>IF(AND(Derived_Metrics[[#This Row],[Product Revenue]]&gt;AVERAGE(Derived_Metrics[Product Revenue]),Derived_Metrics[[#This Row],[Product Profit]]&lt;0),"high sales Low Profit","Normal")</f>
        <v>Normal</v>
      </c>
      <c r="N1115">
        <v>279.45600000000002</v>
      </c>
      <c r="O1115">
        <v>6</v>
      </c>
      <c r="P1115">
        <v>0.2</v>
      </c>
      <c r="Q1115">
        <v>20.959199999999999</v>
      </c>
      <c r="R1115">
        <f>Derived_Metrics[[#This Row],[Selling Price]]*Derived_Metrics[[#This Row],[Quantity]]</f>
        <v>1676.7360000000001</v>
      </c>
      <c r="S1115" s="2">
        <f>IF(Derived_Metrics[[#This Row],[Revenue]]=0,0,Derived_Metrics[[#This Row],[Profit]]/Derived_Metrics[[#This Row],[Revenue]])</f>
        <v>1.2499999999999999E-2</v>
      </c>
      <c r="T1115" t="str">
        <f>IF(Derived_Metrics[[#This Row],[Profit]]&lt;0, "Loss","Profit")</f>
        <v>Profit</v>
      </c>
      <c r="U1115" s="5">
        <f>Derived_Metrics[[#This Row],[Selling Price]]*Derived_Metrics[[#This Row],[Quantity]]*Derived_Metrics[[#This Row],[Discount]]</f>
        <v>335.34720000000004</v>
      </c>
      <c r="V1115" t="str">
        <f>IF(Derived_Metrics[[#This Row],[Discount]]&gt;0,"Discount Applied","No Discount")</f>
        <v>Discount Applied</v>
      </c>
      <c r="W1115" t="str">
        <f>IF(Derived_Metrics[[#This Row],[Discount]]&gt;0.3,"High Discount","Low Discount")</f>
        <v>Low Discount</v>
      </c>
      <c r="X1115" s="13">
        <f>SUMIFS(Derived_Metrics[Customer_Revenue_Share],Derived_Metrics[Customee_ Revenue _Rank],"&lt;="&amp;Derived_Metrics[[#This Row],[Customee_ Revenue _Rank]])</f>
        <v>0.9537773812388507</v>
      </c>
      <c r="Y1115" t="str">
        <f>IF(Derived_Metrics[[#This Row],[Cumulative_Revenue_%]]&lt;=0.8,"Top 80% Revenue","Remaining 20% Revenue")</f>
        <v>Remaining 20% Revenue</v>
      </c>
    </row>
    <row r="1116" spans="1:25" x14ac:dyDescent="0.25">
      <c r="A1116" t="s">
        <v>3708</v>
      </c>
      <c r="B1116" s="1">
        <v>42839</v>
      </c>
      <c r="C1116" t="s">
        <v>2295</v>
      </c>
      <c r="D1116" s="4">
        <f>SUMIFS(Derived_Metrics[Revenue],Derived_Metrics[Customer ID],Derived_Metrics[[#This Row],[Customer ID]])</f>
        <v>4873.6059999999998</v>
      </c>
      <c r="E1116" s="4">
        <f>SUMIFS(Derived_Metrics[Profit],Derived_Metrics[Customer ID],Derived_Metrics[[#This Row],[Customer ID]])</f>
        <v>-395.9194</v>
      </c>
      <c r="F1116" s="5">
        <f>_xlfn.PERCENTRANK.INC(Derived_Metrics[Customer Revenue],Derived_Metrics[[#This Row],[Customer Revenue]])</f>
        <v>0.54100000000000004</v>
      </c>
      <c r="G1116" s="5" t="str" cm="1">
        <f t="array" ref="G1116">_xlfn.IFS(Derived_Metrics[[#This Row],[Customer Revenue Percentile]]&gt;=0.8,"High Value",Derived_Metrics[[#This Row],[Customer Revenue Percentile]]&gt;=0.4,"Medium Value",TRUE,"Low Value")</f>
        <v>Medium Value</v>
      </c>
      <c r="H1116" s="12">
        <f>_xlfn.RANK.EQ(Derived_Metrics[[#This Row],[Customer Revenue]],Derived_Metrics[Customer Revenue],0)</f>
        <v>972</v>
      </c>
      <c r="I1116" s="15">
        <f>Derived_Metrics[[#This Row],[Customer Revenue]]/SUM(Derived_Metrics[Customer Revenue])</f>
        <v>3.1282740349709246E-4</v>
      </c>
      <c r="J1116" t="s">
        <v>1380</v>
      </c>
      <c r="K1116" s="5">
        <f>SUMIFS(Derived_Metrics[Revenue],Derived_Metrics[Product ID],Derived_Metrics[[#This Row],[Product ID]])</f>
        <v>1957.9359999999999</v>
      </c>
      <c r="L1116" s="5">
        <f>SUMIFS(Derived_Metrics[Profit],Derived_Metrics[Product ID],Derived_Metrics[[#This Row],[Product ID]])</f>
        <v>-81.167600000000007</v>
      </c>
      <c r="M1116" s="5" t="str">
        <f>IF(AND(Derived_Metrics[[#This Row],[Product Revenue]]&gt;AVERAGE(Derived_Metrics[Product Revenue]),Derived_Metrics[[#This Row],[Product Profit]]&lt;0),"high sales Low Profit","Normal")</f>
        <v>Normal</v>
      </c>
      <c r="N1116">
        <v>198.27199999999999</v>
      </c>
      <c r="O1116">
        <v>8</v>
      </c>
      <c r="P1116">
        <v>0.2</v>
      </c>
      <c r="Q1116">
        <v>-32.219200000000001</v>
      </c>
      <c r="R1116">
        <f>Derived_Metrics[[#This Row],[Selling Price]]*Derived_Metrics[[#This Row],[Quantity]]</f>
        <v>1586.1759999999999</v>
      </c>
      <c r="S1116" s="2">
        <f>IF(Derived_Metrics[[#This Row],[Revenue]]=0,0,Derived_Metrics[[#This Row],[Profit]]/Derived_Metrics[[#This Row],[Revenue]])</f>
        <v>-2.0312500000000001E-2</v>
      </c>
      <c r="T1116" t="str">
        <f>IF(Derived_Metrics[[#This Row],[Profit]]&lt;0, "Loss","Profit")</f>
        <v>Loss</v>
      </c>
      <c r="U1116" s="5">
        <f>Derived_Metrics[[#This Row],[Selling Price]]*Derived_Metrics[[#This Row],[Quantity]]*Derived_Metrics[[#This Row],[Discount]]</f>
        <v>317.23520000000002</v>
      </c>
      <c r="V1116" t="str">
        <f>IF(Derived_Metrics[[#This Row],[Discount]]&gt;0,"Discount Applied","No Discount")</f>
        <v>Discount Applied</v>
      </c>
      <c r="W1116" t="str">
        <f>IF(Derived_Metrics[[#This Row],[Discount]]&gt;0.3,"High Discount","Low Discount")</f>
        <v>Low Discount</v>
      </c>
      <c r="X1116" s="13">
        <f>SUMIFS(Derived_Metrics[Customer_Revenue_Share],Derived_Metrics[Customee_ Revenue _Rank],"&lt;="&amp;Derived_Metrics[[#This Row],[Customee_ Revenue _Rank]])</f>
        <v>0.85110805585732174</v>
      </c>
      <c r="Y1116" t="str">
        <f>IF(Derived_Metrics[[#This Row],[Cumulative_Revenue_%]]&lt;=0.8,"Top 80% Revenue","Remaining 20% Revenue")</f>
        <v>Remaining 20% Revenue</v>
      </c>
    </row>
    <row r="1117" spans="1:25" x14ac:dyDescent="0.25">
      <c r="A1117" t="s">
        <v>3709</v>
      </c>
      <c r="B1117" s="1">
        <v>42733</v>
      </c>
      <c r="C1117" t="s">
        <v>945</v>
      </c>
      <c r="D1117" s="4">
        <f>SUMIFS(Derived_Metrics[Revenue],Derived_Metrics[Customer ID],Derived_Metrics[[#This Row],[Customer ID]])</f>
        <v>2210.8960000000002</v>
      </c>
      <c r="E1117" s="4">
        <f>SUMIFS(Derived_Metrics[Profit],Derived_Metrics[Customer ID],Derived_Metrics[[#This Row],[Customer ID]])</f>
        <v>16.439800000000002</v>
      </c>
      <c r="F1117" s="5">
        <f>_xlfn.PERCENTRANK.INC(Derived_Metrics[Customer Revenue],Derived_Metrics[[#This Row],[Customer Revenue]])</f>
        <v>0.312</v>
      </c>
      <c r="G1117" s="5" t="str" cm="1">
        <f t="array" ref="G1117">_xlfn.IFS(Derived_Metrics[[#This Row],[Customer Revenue Percentile]]&gt;=0.8,"High Value",Derived_Metrics[[#This Row],[Customer Revenue Percentile]]&gt;=0.4,"Medium Value",TRUE,"Low Value")</f>
        <v>Low Value</v>
      </c>
      <c r="H1117" s="12">
        <f>_xlfn.RANK.EQ(Derived_Metrics[[#This Row],[Customer Revenue]],Derived_Metrics[Customer Revenue],0)</f>
        <v>1456</v>
      </c>
      <c r="I1117" s="15">
        <f>Derived_Metrics[[#This Row],[Customer Revenue]]/SUM(Derived_Metrics[Customer Revenue])</f>
        <v>1.4191316554561608E-4</v>
      </c>
      <c r="J1117" t="s">
        <v>2861</v>
      </c>
      <c r="K1117" s="5">
        <f>SUMIFS(Derived_Metrics[Revenue],Derived_Metrics[Product ID],Derived_Metrics[[#This Row],[Product ID]])</f>
        <v>1246.5600000000002</v>
      </c>
      <c r="L1117" s="5">
        <f>SUMIFS(Derived_Metrics[Profit],Derived_Metrics[Product ID],Derived_Metrics[[#This Row],[Product ID]])</f>
        <v>87.964800000000011</v>
      </c>
      <c r="M1117" s="5" t="str">
        <f>IF(AND(Derived_Metrics[[#This Row],[Product Revenue]]&gt;AVERAGE(Derived_Metrics[Product Revenue]),Derived_Metrics[[#This Row],[Product Profit]]&lt;0),"high sales Low Profit","Normal")</f>
        <v>Normal</v>
      </c>
      <c r="N1117">
        <v>70.56</v>
      </c>
      <c r="O1117">
        <v>6</v>
      </c>
      <c r="P1117">
        <v>0</v>
      </c>
      <c r="Q1117">
        <v>23.990400000000001</v>
      </c>
      <c r="R1117">
        <f>Derived_Metrics[[#This Row],[Selling Price]]*Derived_Metrics[[#This Row],[Quantity]]</f>
        <v>423.36</v>
      </c>
      <c r="S1117" s="2">
        <f>IF(Derived_Metrics[[#This Row],[Revenue]]=0,0,Derived_Metrics[[#This Row],[Profit]]/Derived_Metrics[[#This Row],[Revenue]])</f>
        <v>5.6666666666666671E-2</v>
      </c>
      <c r="T1117" t="str">
        <f>IF(Derived_Metrics[[#This Row],[Profit]]&lt;0, "Loss","Profit")</f>
        <v>Profit</v>
      </c>
      <c r="U1117" s="5">
        <f>Derived_Metrics[[#This Row],[Selling Price]]*Derived_Metrics[[#This Row],[Quantity]]*Derived_Metrics[[#This Row],[Discount]]</f>
        <v>0</v>
      </c>
      <c r="V1117" t="str">
        <f>IF(Derived_Metrics[[#This Row],[Discount]]&gt;0,"Discount Applied","No Discount")</f>
        <v>No Discount</v>
      </c>
      <c r="W1117" t="str">
        <f>IF(Derived_Metrics[[#This Row],[Discount]]&gt;0.3,"High Discount","Low Discount")</f>
        <v>Low Discount</v>
      </c>
      <c r="X1117" s="13">
        <f>SUMIFS(Derived_Metrics[Customer_Revenue_Share],Derived_Metrics[Customee_ Revenue _Rank],"&lt;="&amp;Derived_Metrics[[#This Row],[Customee_ Revenue _Rank]])</f>
        <v>0.95666480838132206</v>
      </c>
      <c r="Y1117" t="str">
        <f>IF(Derived_Metrics[[#This Row],[Cumulative_Revenue_%]]&lt;=0.8,"Top 80% Revenue","Remaining 20% Revenue")</f>
        <v>Remaining 20% Revenue</v>
      </c>
    </row>
    <row r="1118" spans="1:25" x14ac:dyDescent="0.25">
      <c r="A1118" t="s">
        <v>3712</v>
      </c>
      <c r="B1118" s="1">
        <v>42951</v>
      </c>
      <c r="C1118" t="s">
        <v>3713</v>
      </c>
      <c r="D1118" s="4">
        <f>SUMIFS(Derived_Metrics[Revenue],Derived_Metrics[Customer ID],Derived_Metrics[[#This Row],[Customer ID]])</f>
        <v>1468.62</v>
      </c>
      <c r="E1118" s="4">
        <f>SUMIFS(Derived_Metrics[Profit],Derived_Metrics[Customer ID],Derived_Metrics[[#This Row],[Customer ID]])</f>
        <v>151.02359999999999</v>
      </c>
      <c r="F1118" s="5">
        <f>_xlfn.PERCENTRANK.INC(Derived_Metrics[Customer Revenue],Derived_Metrics[[#This Row],[Customer Revenue]])</f>
        <v>0.216</v>
      </c>
      <c r="G1118" s="5" t="str" cm="1">
        <f t="array" ref="G1118">_xlfn.IFS(Derived_Metrics[[#This Row],[Customer Revenue Percentile]]&gt;=0.8,"High Value",Derived_Metrics[[#This Row],[Customer Revenue Percentile]]&gt;=0.4,"Medium Value",TRUE,"Low Value")</f>
        <v>Low Value</v>
      </c>
      <c r="H1118" s="12">
        <f>_xlfn.RANK.EQ(Derived_Metrics[[#This Row],[Customer Revenue]],Derived_Metrics[Customer Revenue],0)</f>
        <v>1661</v>
      </c>
      <c r="I1118" s="15">
        <f>Derived_Metrics[[#This Row],[Customer Revenue]]/SUM(Derived_Metrics[Customer Revenue])</f>
        <v>9.4267895542622844E-5</v>
      </c>
      <c r="J1118" t="s">
        <v>2318</v>
      </c>
      <c r="K1118" s="5">
        <f>SUMIFS(Derived_Metrics[Revenue],Derived_Metrics[Product ID],Derived_Metrics[[#This Row],[Product ID]])</f>
        <v>10958.4</v>
      </c>
      <c r="L1118" s="5">
        <f>SUMIFS(Derived_Metrics[Profit],Derived_Metrics[Product ID],Derived_Metrics[[#This Row],[Product ID]])</f>
        <v>569.83680000000004</v>
      </c>
      <c r="M1118" s="5" t="str">
        <f>IF(AND(Derived_Metrics[[#This Row],[Product Revenue]]&gt;AVERAGE(Derived_Metrics[Product Revenue]),Derived_Metrics[[#This Row],[Product Profit]]&lt;0),"high sales Low Profit","Normal")</f>
        <v>Normal</v>
      </c>
      <c r="N1118">
        <v>273.95999999999998</v>
      </c>
      <c r="O1118">
        <v>2</v>
      </c>
      <c r="P1118">
        <v>0</v>
      </c>
      <c r="Q1118">
        <v>71.229600000000005</v>
      </c>
      <c r="R1118">
        <f>Derived_Metrics[[#This Row],[Selling Price]]*Derived_Metrics[[#This Row],[Quantity]]</f>
        <v>547.91999999999996</v>
      </c>
      <c r="S1118" s="2">
        <f>IF(Derived_Metrics[[#This Row],[Revenue]]=0,0,Derived_Metrics[[#This Row],[Profit]]/Derived_Metrics[[#This Row],[Revenue]])</f>
        <v>0.13000000000000003</v>
      </c>
      <c r="T1118" t="str">
        <f>IF(Derived_Metrics[[#This Row],[Profit]]&lt;0, "Loss","Profit")</f>
        <v>Profit</v>
      </c>
      <c r="U1118" s="5">
        <f>Derived_Metrics[[#This Row],[Selling Price]]*Derived_Metrics[[#This Row],[Quantity]]*Derived_Metrics[[#This Row],[Discount]]</f>
        <v>0</v>
      </c>
      <c r="V1118" t="str">
        <f>IF(Derived_Metrics[[#This Row],[Discount]]&gt;0,"Discount Applied","No Discount")</f>
        <v>No Discount</v>
      </c>
      <c r="W1118" t="str">
        <f>IF(Derived_Metrics[[#This Row],[Discount]]&gt;0.3,"High Discount","Low Discount")</f>
        <v>Low Discount</v>
      </c>
      <c r="X1118" s="13">
        <f>SUMIFS(Derived_Metrics[Customer_Revenue_Share],Derived_Metrics[Customee_ Revenue _Rank],"&lt;="&amp;Derived_Metrics[[#This Row],[Customee_ Revenue _Rank]])</f>
        <v>0.98110765484821016</v>
      </c>
      <c r="Y1118" t="str">
        <f>IF(Derived_Metrics[[#This Row],[Cumulative_Revenue_%]]&lt;=0.8,"Top 80% Revenue","Remaining 20% Revenue")</f>
        <v>Remaining 20% Revenue</v>
      </c>
    </row>
    <row r="1119" spans="1:25" x14ac:dyDescent="0.25">
      <c r="A1119" t="s">
        <v>3712</v>
      </c>
      <c r="B1119" s="1">
        <v>42951</v>
      </c>
      <c r="C1119" t="s">
        <v>3713</v>
      </c>
      <c r="D1119" s="4">
        <f>SUMIFS(Derived_Metrics[Revenue],Derived_Metrics[Customer ID],Derived_Metrics[[#This Row],[Customer ID]])</f>
        <v>1468.62</v>
      </c>
      <c r="E1119" s="4">
        <f>SUMIFS(Derived_Metrics[Profit],Derived_Metrics[Customer ID],Derived_Metrics[[#This Row],[Customer ID]])</f>
        <v>151.02359999999999</v>
      </c>
      <c r="F1119" s="5">
        <f>_xlfn.PERCENTRANK.INC(Derived_Metrics[Customer Revenue],Derived_Metrics[[#This Row],[Customer Revenue]])</f>
        <v>0.216</v>
      </c>
      <c r="G1119" s="5" t="str" cm="1">
        <f t="array" ref="G1119">_xlfn.IFS(Derived_Metrics[[#This Row],[Customer Revenue Percentile]]&gt;=0.8,"High Value",Derived_Metrics[[#This Row],[Customer Revenue Percentile]]&gt;=0.4,"Medium Value",TRUE,"Low Value")</f>
        <v>Low Value</v>
      </c>
      <c r="H1119" s="12">
        <f>_xlfn.RANK.EQ(Derived_Metrics[[#This Row],[Customer Revenue]],Derived_Metrics[Customer Revenue],0)</f>
        <v>1661</v>
      </c>
      <c r="I1119" s="15">
        <f>Derived_Metrics[[#This Row],[Customer Revenue]]/SUM(Derived_Metrics[Customer Revenue])</f>
        <v>9.4267895542622844E-5</v>
      </c>
      <c r="J1119" t="s">
        <v>1088</v>
      </c>
      <c r="K1119" s="5">
        <f>SUMIFS(Derived_Metrics[Revenue],Derived_Metrics[Product ID],Derived_Metrics[[#This Row],[Product ID]])</f>
        <v>4398.8999999999996</v>
      </c>
      <c r="L1119" s="5">
        <f>SUMIFS(Derived_Metrics[Profit],Derived_Metrics[Product ID],Derived_Metrics[[#This Row],[Product ID]])</f>
        <v>345.774</v>
      </c>
      <c r="M1119" s="5" t="str">
        <f>IF(AND(Derived_Metrics[[#This Row],[Product Revenue]]&gt;AVERAGE(Derived_Metrics[Product Revenue]),Derived_Metrics[[#This Row],[Product Profit]]&lt;0),"high sales Low Profit","Normal")</f>
        <v>Normal</v>
      </c>
      <c r="N1119">
        <v>306.89999999999998</v>
      </c>
      <c r="O1119">
        <v>3</v>
      </c>
      <c r="P1119">
        <v>0</v>
      </c>
      <c r="Q1119">
        <v>79.793999999999997</v>
      </c>
      <c r="R1119">
        <f>Derived_Metrics[[#This Row],[Selling Price]]*Derived_Metrics[[#This Row],[Quantity]]</f>
        <v>920.69999999999993</v>
      </c>
      <c r="S1119" s="2">
        <f>IF(Derived_Metrics[[#This Row],[Revenue]]=0,0,Derived_Metrics[[#This Row],[Profit]]/Derived_Metrics[[#This Row],[Revenue]])</f>
        <v>8.666666666666667E-2</v>
      </c>
      <c r="T1119" t="str">
        <f>IF(Derived_Metrics[[#This Row],[Profit]]&lt;0, "Loss","Profit")</f>
        <v>Profit</v>
      </c>
      <c r="U1119" s="5">
        <f>Derived_Metrics[[#This Row],[Selling Price]]*Derived_Metrics[[#This Row],[Quantity]]*Derived_Metrics[[#This Row],[Discount]]</f>
        <v>0</v>
      </c>
      <c r="V1119" t="str">
        <f>IF(Derived_Metrics[[#This Row],[Discount]]&gt;0,"Discount Applied","No Discount")</f>
        <v>No Discount</v>
      </c>
      <c r="W1119" t="str">
        <f>IF(Derived_Metrics[[#This Row],[Discount]]&gt;0.3,"High Discount","Low Discount")</f>
        <v>Low Discount</v>
      </c>
      <c r="X1119" s="13">
        <f>SUMIFS(Derived_Metrics[Customer_Revenue_Share],Derived_Metrics[Customee_ Revenue _Rank],"&lt;="&amp;Derived_Metrics[[#This Row],[Customee_ Revenue _Rank]])</f>
        <v>0.98110765484821016</v>
      </c>
      <c r="Y1119" t="str">
        <f>IF(Derived_Metrics[[#This Row],[Cumulative_Revenue_%]]&lt;=0.8,"Top 80% Revenue","Remaining 20% Revenue")</f>
        <v>Remaining 20% Revenue</v>
      </c>
    </row>
    <row r="1120" spans="1:25" x14ac:dyDescent="0.25">
      <c r="A1120" t="s">
        <v>3716</v>
      </c>
      <c r="B1120" s="1">
        <v>42301</v>
      </c>
      <c r="C1120" t="s">
        <v>3718</v>
      </c>
      <c r="D1120" s="4">
        <f>SUMIFS(Derived_Metrics[Revenue],Derived_Metrics[Customer ID],Derived_Metrics[[#This Row],[Customer ID]])</f>
        <v>6335.0630000000001</v>
      </c>
      <c r="E1120" s="4">
        <f>SUMIFS(Derived_Metrics[Profit],Derived_Metrics[Customer ID],Derived_Metrics[[#This Row],[Customer ID]])</f>
        <v>45.194100000000006</v>
      </c>
      <c r="F1120" s="5">
        <f>_xlfn.PERCENTRANK.INC(Derived_Metrics[Customer Revenue],Derived_Metrics[[#This Row],[Customer Revenue]])</f>
        <v>0.61399999999999999</v>
      </c>
      <c r="G1120" s="5" t="str" cm="1">
        <f t="array" ref="G1120">_xlfn.IFS(Derived_Metrics[[#This Row],[Customer Revenue Percentile]]&gt;=0.8,"High Value",Derived_Metrics[[#This Row],[Customer Revenue Percentile]]&gt;=0.4,"Medium Value",TRUE,"Low Value")</f>
        <v>Medium Value</v>
      </c>
      <c r="H1120" s="12">
        <f>_xlfn.RANK.EQ(Derived_Metrics[[#This Row],[Customer Revenue]],Derived_Metrics[Customer Revenue],0)</f>
        <v>816</v>
      </c>
      <c r="I1120" s="15">
        <f>Derived_Metrics[[#This Row],[Customer Revenue]]/SUM(Derived_Metrics[Customer Revenue])</f>
        <v>4.066355198349028E-4</v>
      </c>
      <c r="J1120" t="s">
        <v>340</v>
      </c>
      <c r="K1120" s="5">
        <f>SUMIFS(Derived_Metrics[Revenue],Derived_Metrics[Product ID],Derived_Metrics[[#This Row],[Product ID]])</f>
        <v>15000.323999999999</v>
      </c>
      <c r="L1120" s="5">
        <f>SUMIFS(Derived_Metrics[Profit],Derived_Metrics[Product ID],Derived_Metrics[[#This Row],[Product ID]])</f>
        <v>-479.21640000000002</v>
      </c>
      <c r="M1120" s="5" t="str">
        <f>IF(AND(Derived_Metrics[[#This Row],[Product Revenue]]&gt;AVERAGE(Derived_Metrics[Product Revenue]),Derived_Metrics[[#This Row],[Product Profit]]&lt;0),"high sales Low Profit","Normal")</f>
        <v>high sales Low Profit</v>
      </c>
      <c r="N1120">
        <v>347.36099999999999</v>
      </c>
      <c r="O1120">
        <v>7</v>
      </c>
      <c r="P1120">
        <v>0.3</v>
      </c>
      <c r="Q1120">
        <v>-69.472200000000001</v>
      </c>
      <c r="R1120">
        <f>Derived_Metrics[[#This Row],[Selling Price]]*Derived_Metrics[[#This Row],[Quantity]]</f>
        <v>2431.527</v>
      </c>
      <c r="S1120" s="2">
        <f>IF(Derived_Metrics[[#This Row],[Revenue]]=0,0,Derived_Metrics[[#This Row],[Profit]]/Derived_Metrics[[#This Row],[Revenue]])</f>
        <v>-2.8571428571428571E-2</v>
      </c>
      <c r="T1120" t="str">
        <f>IF(Derived_Metrics[[#This Row],[Profit]]&lt;0, "Loss","Profit")</f>
        <v>Loss</v>
      </c>
      <c r="U1120" s="5">
        <f>Derived_Metrics[[#This Row],[Selling Price]]*Derived_Metrics[[#This Row],[Quantity]]*Derived_Metrics[[#This Row],[Discount]]</f>
        <v>729.45809999999994</v>
      </c>
      <c r="V1120" t="str">
        <f>IF(Derived_Metrics[[#This Row],[Discount]]&gt;0,"Discount Applied","No Discount")</f>
        <v>Discount Applied</v>
      </c>
      <c r="W1120" t="str">
        <f>IF(Derived_Metrics[[#This Row],[Discount]]&gt;0.3,"High Discount","Low Discount")</f>
        <v>Low Discount</v>
      </c>
      <c r="X1120" s="13">
        <f>SUMIFS(Derived_Metrics[Customer_Revenue_Share],Derived_Metrics[Customee_ Revenue _Rank],"&lt;="&amp;Derived_Metrics[[#This Row],[Customee_ Revenue _Rank]])</f>
        <v>0.7951507915564241</v>
      </c>
      <c r="Y1120" t="str">
        <f>IF(Derived_Metrics[[#This Row],[Cumulative_Revenue_%]]&lt;=0.8,"Top 80% Revenue","Remaining 20% Revenue")</f>
        <v>Top 80% Revenue</v>
      </c>
    </row>
    <row r="1121" spans="1:25" x14ac:dyDescent="0.25">
      <c r="A1121" t="s">
        <v>3720</v>
      </c>
      <c r="B1121" s="1">
        <v>41962</v>
      </c>
      <c r="C1121" t="s">
        <v>3722</v>
      </c>
      <c r="D1121" s="4">
        <f>SUMIFS(Derived_Metrics[Revenue],Derived_Metrics[Customer ID],Derived_Metrics[[#This Row],[Customer ID]])</f>
        <v>6155.2800000000007</v>
      </c>
      <c r="E1121" s="4">
        <f>SUMIFS(Derived_Metrics[Profit],Derived_Metrics[Customer ID],Derived_Metrics[[#This Row],[Customer ID]])</f>
        <v>235.95240000000001</v>
      </c>
      <c r="F1121" s="5">
        <f>_xlfn.PERCENTRANK.INC(Derived_Metrics[Customer Revenue],Derived_Metrics[[#This Row],[Customer Revenue]])</f>
        <v>0.60799999999999998</v>
      </c>
      <c r="G1121" s="5" t="str" cm="1">
        <f t="array" ref="G1121">_xlfn.IFS(Derived_Metrics[[#This Row],[Customer Revenue Percentile]]&gt;=0.8,"High Value",Derived_Metrics[[#This Row],[Customer Revenue Percentile]]&gt;=0.4,"Medium Value",TRUE,"Low Value")</f>
        <v>Medium Value</v>
      </c>
      <c r="H1121" s="12">
        <f>_xlfn.RANK.EQ(Derived_Metrics[[#This Row],[Customer Revenue]],Derived_Metrics[Customer Revenue],0)</f>
        <v>832</v>
      </c>
      <c r="I1121" s="15">
        <f>Derived_Metrics[[#This Row],[Customer Revenue]]/SUM(Derived_Metrics[Customer Revenue])</f>
        <v>3.9509559455515764E-4</v>
      </c>
      <c r="J1121" t="s">
        <v>1632</v>
      </c>
      <c r="K1121" s="5">
        <f>SUMIFS(Derived_Metrics[Revenue],Derived_Metrics[Product ID],Derived_Metrics[[#This Row],[Product ID]])</f>
        <v>8634.49</v>
      </c>
      <c r="L1121" s="5">
        <f>SUMIFS(Derived_Metrics[Profit],Derived_Metrics[Product ID],Derived_Metrics[[#This Row],[Product ID]])</f>
        <v>311.18360000000001</v>
      </c>
      <c r="M1121" s="5" t="str">
        <f>IF(AND(Derived_Metrics[[#This Row],[Product Revenue]]&gt;AVERAGE(Derived_Metrics[Product Revenue]),Derived_Metrics[[#This Row],[Product Profit]]&lt;0),"high sales Low Profit","Normal")</f>
        <v>Normal</v>
      </c>
      <c r="N1121">
        <v>1025.8800000000001</v>
      </c>
      <c r="O1121">
        <v>6</v>
      </c>
      <c r="P1121">
        <v>0</v>
      </c>
      <c r="Q1121">
        <v>235.95240000000001</v>
      </c>
      <c r="R1121">
        <f>Derived_Metrics[[#This Row],[Selling Price]]*Derived_Metrics[[#This Row],[Quantity]]</f>
        <v>6155.2800000000007</v>
      </c>
      <c r="S1121" s="2">
        <f>IF(Derived_Metrics[[#This Row],[Revenue]]=0,0,Derived_Metrics[[#This Row],[Profit]]/Derived_Metrics[[#This Row],[Revenue]])</f>
        <v>3.833333333333333E-2</v>
      </c>
      <c r="T1121" t="str">
        <f>IF(Derived_Metrics[[#This Row],[Profit]]&lt;0, "Loss","Profit")</f>
        <v>Profit</v>
      </c>
      <c r="U1121" s="5">
        <f>Derived_Metrics[[#This Row],[Selling Price]]*Derived_Metrics[[#This Row],[Quantity]]*Derived_Metrics[[#This Row],[Discount]]</f>
        <v>0</v>
      </c>
      <c r="V1121" t="str">
        <f>IF(Derived_Metrics[[#This Row],[Discount]]&gt;0,"Discount Applied","No Discount")</f>
        <v>No Discount</v>
      </c>
      <c r="W1121" t="str">
        <f>IF(Derived_Metrics[[#This Row],[Discount]]&gt;0.3,"High Discount","Low Discount")</f>
        <v>Low Discount</v>
      </c>
      <c r="X1121" s="13">
        <f>SUMIFS(Derived_Metrics[Customer_Revenue_Share],Derived_Metrics[Customee_ Revenue _Rank],"&lt;="&amp;Derived_Metrics[[#This Row],[Customee_ Revenue _Rank]])</f>
        <v>0.80073788916517619</v>
      </c>
      <c r="Y1121" t="str">
        <f>IF(Derived_Metrics[[#This Row],[Cumulative_Revenue_%]]&lt;=0.8,"Top 80% Revenue","Remaining 20% Revenue")</f>
        <v>Remaining 20% Revenue</v>
      </c>
    </row>
    <row r="1122" spans="1:25" x14ac:dyDescent="0.25">
      <c r="A1122" t="s">
        <v>3724</v>
      </c>
      <c r="B1122" s="1">
        <v>42637</v>
      </c>
      <c r="C1122" t="s">
        <v>2825</v>
      </c>
      <c r="D1122" s="4">
        <f>SUMIFS(Derived_Metrics[Revenue],Derived_Metrics[Customer ID],Derived_Metrics[[#This Row],[Customer ID]])</f>
        <v>16609.223999999998</v>
      </c>
      <c r="E1122" s="4">
        <f>SUMIFS(Derived_Metrics[Profit],Derived_Metrics[Customer ID],Derived_Metrics[[#This Row],[Customer ID]])</f>
        <v>-221.39399999999998</v>
      </c>
      <c r="F1122" s="5">
        <f>_xlfn.PERCENTRANK.INC(Derived_Metrics[Customer Revenue],Derived_Metrics[[#This Row],[Customer Revenue]])</f>
        <v>0.88800000000000001</v>
      </c>
      <c r="G1122" s="5" t="str" cm="1">
        <f t="array" ref="G1122">_xlfn.IFS(Derived_Metrics[[#This Row],[Customer Revenue Percentile]]&gt;=0.8,"High Value",Derived_Metrics[[#This Row],[Customer Revenue Percentile]]&gt;=0.4,"Medium Value",TRUE,"Low Value")</f>
        <v>High Value</v>
      </c>
      <c r="H1122" s="12">
        <f>_xlfn.RANK.EQ(Derived_Metrics[[#This Row],[Customer Revenue]],Derived_Metrics[Customer Revenue],0)</f>
        <v>233</v>
      </c>
      <c r="I1122" s="15">
        <f>Derived_Metrics[[#This Row],[Customer Revenue]]/SUM(Derived_Metrics[Customer Revenue])</f>
        <v>1.0661141704974904E-3</v>
      </c>
      <c r="J1122" t="s">
        <v>2171</v>
      </c>
      <c r="K1122" s="5">
        <f>SUMIFS(Derived_Metrics[Revenue],Derived_Metrics[Product ID],Derived_Metrics[[#This Row],[Product ID]])</f>
        <v>2806.0800000000004</v>
      </c>
      <c r="L1122" s="5">
        <f>SUMIFS(Derived_Metrics[Profit],Derived_Metrics[Product ID],Derived_Metrics[[#This Row],[Product ID]])</f>
        <v>98.971199999999996</v>
      </c>
      <c r="M1122" s="5" t="str">
        <f>IF(AND(Derived_Metrics[[#This Row],[Product Revenue]]&gt;AVERAGE(Derived_Metrics[Product Revenue]),Derived_Metrics[[#This Row],[Product Profit]]&lt;0),"high sales Low Profit","Normal")</f>
        <v>Normal</v>
      </c>
      <c r="N1122">
        <v>63.2</v>
      </c>
      <c r="O1122">
        <v>5</v>
      </c>
      <c r="P1122">
        <v>0</v>
      </c>
      <c r="Q1122">
        <v>23.384</v>
      </c>
      <c r="R1122">
        <f>Derived_Metrics[[#This Row],[Selling Price]]*Derived_Metrics[[#This Row],[Quantity]]</f>
        <v>316</v>
      </c>
      <c r="S1122" s="2">
        <f>IF(Derived_Metrics[[#This Row],[Revenue]]=0,0,Derived_Metrics[[#This Row],[Profit]]/Derived_Metrics[[#This Row],[Revenue]])</f>
        <v>7.3999999999999996E-2</v>
      </c>
      <c r="T1122" t="str">
        <f>IF(Derived_Metrics[[#This Row],[Profit]]&lt;0, "Loss","Profit")</f>
        <v>Profit</v>
      </c>
      <c r="U1122" s="5">
        <f>Derived_Metrics[[#This Row],[Selling Price]]*Derived_Metrics[[#This Row],[Quantity]]*Derived_Metrics[[#This Row],[Discount]]</f>
        <v>0</v>
      </c>
      <c r="V1122" t="str">
        <f>IF(Derived_Metrics[[#This Row],[Discount]]&gt;0,"Discount Applied","No Discount")</f>
        <v>No Discount</v>
      </c>
      <c r="W1122" t="str">
        <f>IF(Derived_Metrics[[#This Row],[Discount]]&gt;0.3,"High Discount","Low Discount")</f>
        <v>Low Discount</v>
      </c>
      <c r="X1122" s="13">
        <f>SUMIFS(Derived_Metrics[Customer_Revenue_Share],Derived_Metrics[Customee_ Revenue _Rank],"&lt;="&amp;Derived_Metrics[[#This Row],[Customee_ Revenue _Rank]])</f>
        <v>0.41709813596560386</v>
      </c>
      <c r="Y1122" t="str">
        <f>IF(Derived_Metrics[[#This Row],[Cumulative_Revenue_%]]&lt;=0.8,"Top 80% Revenue","Remaining 20% Revenue")</f>
        <v>Top 80% Revenue</v>
      </c>
    </row>
    <row r="1123" spans="1:25" x14ac:dyDescent="0.25">
      <c r="A1123" t="s">
        <v>3725</v>
      </c>
      <c r="B1123" s="1">
        <v>42617</v>
      </c>
      <c r="C1123" t="s">
        <v>2407</v>
      </c>
      <c r="D1123" s="4">
        <f>SUMIFS(Derived_Metrics[Revenue],Derived_Metrics[Customer ID],Derived_Metrics[[#This Row],[Customer ID]])</f>
        <v>7727.2780000000002</v>
      </c>
      <c r="E1123" s="4">
        <f>SUMIFS(Derived_Metrics[Profit],Derived_Metrics[Customer ID],Derived_Metrics[[#This Row],[Customer ID]])</f>
        <v>-192.02079999999998</v>
      </c>
      <c r="F1123" s="5">
        <f>_xlfn.PERCENTRANK.INC(Derived_Metrics[Customer Revenue],Derived_Metrics[[#This Row],[Customer Revenue]])</f>
        <v>0.67800000000000005</v>
      </c>
      <c r="G1123" s="5" t="str" cm="1">
        <f t="array" ref="G1123">_xlfn.IFS(Derived_Metrics[[#This Row],[Customer Revenue Percentile]]&gt;=0.8,"High Value",Derived_Metrics[[#This Row],[Customer Revenue Percentile]]&gt;=0.4,"Medium Value",TRUE,"Low Value")</f>
        <v>Medium Value</v>
      </c>
      <c r="H1123" s="12">
        <f>_xlfn.RANK.EQ(Derived_Metrics[[#This Row],[Customer Revenue]],Derived_Metrics[Customer Revenue],0)</f>
        <v>678</v>
      </c>
      <c r="I1123" s="15">
        <f>Derived_Metrics[[#This Row],[Customer Revenue]]/SUM(Derived_Metrics[Customer Revenue])</f>
        <v>4.9599912525555116E-4</v>
      </c>
      <c r="J1123" t="s">
        <v>30</v>
      </c>
      <c r="K1123" s="5">
        <f>SUMIFS(Derived_Metrics[Revenue],Derived_Metrics[Product ID],Derived_Metrics[[#This Row],[Product ID]])</f>
        <v>4512.2609999999995</v>
      </c>
      <c r="L1123" s="5">
        <f>SUMIFS(Derived_Metrics[Profit],Derived_Metrics[Product ID],Derived_Metrics[[#This Row],[Product ID]])</f>
        <v>-56.321399999999997</v>
      </c>
      <c r="M1123" s="5" t="str">
        <f>IF(AND(Derived_Metrics[[#This Row],[Product Revenue]]&gt;AVERAGE(Derived_Metrics[Product Revenue]),Derived_Metrics[[#This Row],[Product Profit]]&lt;0),"high sales Low Profit","Normal")</f>
        <v>Normal</v>
      </c>
      <c r="N1123">
        <v>556.66499999999996</v>
      </c>
      <c r="O1123">
        <v>5</v>
      </c>
      <c r="P1123">
        <v>0.15</v>
      </c>
      <c r="Q1123">
        <v>6.5490000000000004</v>
      </c>
      <c r="R1123">
        <f>Derived_Metrics[[#This Row],[Selling Price]]*Derived_Metrics[[#This Row],[Quantity]]</f>
        <v>2783.3249999999998</v>
      </c>
      <c r="S1123" s="2">
        <f>IF(Derived_Metrics[[#This Row],[Revenue]]=0,0,Derived_Metrics[[#This Row],[Profit]]/Derived_Metrics[[#This Row],[Revenue]])</f>
        <v>2.3529411764705885E-3</v>
      </c>
      <c r="T1123" t="str">
        <f>IF(Derived_Metrics[[#This Row],[Profit]]&lt;0, "Loss","Profit")</f>
        <v>Profit</v>
      </c>
      <c r="U1123" s="5">
        <f>Derived_Metrics[[#This Row],[Selling Price]]*Derived_Metrics[[#This Row],[Quantity]]*Derived_Metrics[[#This Row],[Discount]]</f>
        <v>417.49874999999997</v>
      </c>
      <c r="V1123" t="str">
        <f>IF(Derived_Metrics[[#This Row],[Discount]]&gt;0,"Discount Applied","No Discount")</f>
        <v>Discount Applied</v>
      </c>
      <c r="W1123" t="str">
        <f>IF(Derived_Metrics[[#This Row],[Discount]]&gt;0.3,"High Discount","Low Discount")</f>
        <v>Low Discount</v>
      </c>
      <c r="X1123" s="13">
        <f>SUMIFS(Derived_Metrics[Customer_Revenue_Share],Derived_Metrics[Customee_ Revenue _Rank],"&lt;="&amp;Derived_Metrics[[#This Row],[Customee_ Revenue _Rank]])</f>
        <v>0.73463027637851919</v>
      </c>
      <c r="Y1123" t="str">
        <f>IF(Derived_Metrics[[#This Row],[Cumulative_Revenue_%]]&lt;=0.8,"Top 80% Revenue","Remaining 20% Revenue")</f>
        <v>Top 80% Revenue</v>
      </c>
    </row>
    <row r="1124" spans="1:25" x14ac:dyDescent="0.25">
      <c r="A1124" t="s">
        <v>3726</v>
      </c>
      <c r="B1124" s="1">
        <v>42441</v>
      </c>
      <c r="C1124" t="s">
        <v>1542</v>
      </c>
      <c r="D1124" s="4">
        <f>SUMIFS(Derived_Metrics[Revenue],Derived_Metrics[Customer ID],Derived_Metrics[[#This Row],[Customer ID]])</f>
        <v>840.24400000000014</v>
      </c>
      <c r="E1124" s="4">
        <f>SUMIFS(Derived_Metrics[Profit],Derived_Metrics[Customer ID],Derived_Metrics[[#This Row],[Customer ID]])</f>
        <v>23.748899999999992</v>
      </c>
      <c r="F1124" s="5">
        <f>_xlfn.PERCENTRANK.INC(Derived_Metrics[Customer Revenue],Derived_Metrics[[#This Row],[Customer Revenue]])</f>
        <v>0.14000000000000001</v>
      </c>
      <c r="G1124" s="5" t="str" cm="1">
        <f t="array" ref="G1124">_xlfn.IFS(Derived_Metrics[[#This Row],[Customer Revenue Percentile]]&gt;=0.8,"High Value",Derived_Metrics[[#This Row],[Customer Revenue Percentile]]&gt;=0.4,"Medium Value",TRUE,"Low Value")</f>
        <v>Low Value</v>
      </c>
      <c r="H1124" s="12">
        <f>_xlfn.RANK.EQ(Derived_Metrics[[#This Row],[Customer Revenue]],Derived_Metrics[Customer Revenue],0)</f>
        <v>1820</v>
      </c>
      <c r="I1124" s="15">
        <f>Derived_Metrics[[#This Row],[Customer Revenue]]/SUM(Derived_Metrics[Customer Revenue])</f>
        <v>5.3933647657199003E-5</v>
      </c>
      <c r="J1124" t="s">
        <v>3148</v>
      </c>
      <c r="K1124" s="5">
        <f>SUMIFS(Derived_Metrics[Revenue],Derived_Metrics[Product ID],Derived_Metrics[[#This Row],[Product ID]])</f>
        <v>947.42000000000007</v>
      </c>
      <c r="L1124" s="5">
        <f>SUMIFS(Derived_Metrics[Profit],Derived_Metrics[Product ID],Derived_Metrics[[#This Row],[Product ID]])</f>
        <v>75.346000000000004</v>
      </c>
      <c r="M1124" s="5" t="str">
        <f>IF(AND(Derived_Metrics[[#This Row],[Product Revenue]]&gt;AVERAGE(Derived_Metrics[Product Revenue]),Derived_Metrics[[#This Row],[Product Profit]]&lt;0),"high sales Low Profit","Normal")</f>
        <v>Normal</v>
      </c>
      <c r="N1124">
        <v>111.9</v>
      </c>
      <c r="O1124">
        <v>6</v>
      </c>
      <c r="P1124">
        <v>0</v>
      </c>
      <c r="Q1124">
        <v>51.473999999999997</v>
      </c>
      <c r="R1124">
        <f>Derived_Metrics[[#This Row],[Selling Price]]*Derived_Metrics[[#This Row],[Quantity]]</f>
        <v>671.40000000000009</v>
      </c>
      <c r="S1124" s="2">
        <f>IF(Derived_Metrics[[#This Row],[Revenue]]=0,0,Derived_Metrics[[#This Row],[Profit]]/Derived_Metrics[[#This Row],[Revenue]])</f>
        <v>7.6666666666666647E-2</v>
      </c>
      <c r="T1124" t="str">
        <f>IF(Derived_Metrics[[#This Row],[Profit]]&lt;0, "Loss","Profit")</f>
        <v>Profit</v>
      </c>
      <c r="U1124" s="5">
        <f>Derived_Metrics[[#This Row],[Selling Price]]*Derived_Metrics[[#This Row],[Quantity]]*Derived_Metrics[[#This Row],[Discount]]</f>
        <v>0</v>
      </c>
      <c r="V1124" t="str">
        <f>IF(Derived_Metrics[[#This Row],[Discount]]&gt;0,"Discount Applied","No Discount")</f>
        <v>No Discount</v>
      </c>
      <c r="W1124" t="str">
        <f>IF(Derived_Metrics[[#This Row],[Discount]]&gt;0.3,"High Discount","Low Discount")</f>
        <v>Low Discount</v>
      </c>
      <c r="X1124" s="13">
        <f>SUMIFS(Derived_Metrics[Customer_Revenue_Share],Derived_Metrics[Customee_ Revenue _Rank],"&lt;="&amp;Derived_Metrics[[#This Row],[Customee_ Revenue _Rank]])</f>
        <v>0.99253372866796519</v>
      </c>
      <c r="Y1124" t="str">
        <f>IF(Derived_Metrics[[#This Row],[Cumulative_Revenue_%]]&lt;=0.8,"Top 80% Revenue","Remaining 20% Revenue")</f>
        <v>Remaining 20% Revenue</v>
      </c>
    </row>
    <row r="1125" spans="1:25" x14ac:dyDescent="0.25">
      <c r="A1125" t="s">
        <v>3727</v>
      </c>
      <c r="B1125" s="1">
        <v>42535</v>
      </c>
      <c r="C1125" t="s">
        <v>3728</v>
      </c>
      <c r="D1125" s="4">
        <f>SUMIFS(Derived_Metrics[Revenue],Derived_Metrics[Customer ID],Derived_Metrics[[#This Row],[Customer ID]])</f>
        <v>6017.6170000000002</v>
      </c>
      <c r="E1125" s="4">
        <f>SUMIFS(Derived_Metrics[Profit],Derived_Metrics[Customer ID],Derived_Metrics[[#This Row],[Customer ID]])</f>
        <v>121.8058</v>
      </c>
      <c r="F1125" s="5">
        <f>_xlfn.PERCENTRANK.INC(Derived_Metrics[Customer Revenue],Derived_Metrics[[#This Row],[Customer Revenue]])</f>
        <v>0.6</v>
      </c>
      <c r="G1125" s="5" t="str" cm="1">
        <f t="array" ref="G1125">_xlfn.IFS(Derived_Metrics[[#This Row],[Customer Revenue Percentile]]&gt;=0.8,"High Value",Derived_Metrics[[#This Row],[Customer Revenue Percentile]]&gt;=0.4,"Medium Value",TRUE,"Low Value")</f>
        <v>Medium Value</v>
      </c>
      <c r="H1125" s="12">
        <f>_xlfn.RANK.EQ(Derived_Metrics[[#This Row],[Customer Revenue]],Derived_Metrics[Customer Revenue],0)</f>
        <v>847</v>
      </c>
      <c r="I1125" s="15">
        <f>Derived_Metrics[[#This Row],[Customer Revenue]]/SUM(Derived_Metrics[Customer Revenue])</f>
        <v>3.8625927113311234E-4</v>
      </c>
      <c r="J1125" t="s">
        <v>3114</v>
      </c>
      <c r="K1125" s="5">
        <f>SUMIFS(Derived_Metrics[Revenue],Derived_Metrics[Product ID],Derived_Metrics[[#This Row],[Product ID]])</f>
        <v>21820.884399999995</v>
      </c>
      <c r="L1125" s="5">
        <f>SUMIFS(Derived_Metrics[Profit],Derived_Metrics[Product ID],Derived_Metrics[[#This Row],[Product ID]])</f>
        <v>-208.65039999999999</v>
      </c>
      <c r="M1125" s="5" t="str">
        <f>IF(AND(Derived_Metrics[[#This Row],[Product Revenue]]&gt;AVERAGE(Derived_Metrics[Product Revenue]),Derived_Metrics[[#This Row],[Product Profit]]&lt;0),"high sales Low Profit","Normal")</f>
        <v>high sales Low Profit</v>
      </c>
      <c r="N1125">
        <v>599.16499999999996</v>
      </c>
      <c r="O1125">
        <v>5</v>
      </c>
      <c r="P1125">
        <v>0.15</v>
      </c>
      <c r="Q1125">
        <v>35.244999999999997</v>
      </c>
      <c r="R1125">
        <f>Derived_Metrics[[#This Row],[Selling Price]]*Derived_Metrics[[#This Row],[Quantity]]</f>
        <v>2995.8249999999998</v>
      </c>
      <c r="S1125" s="2">
        <f>IF(Derived_Metrics[[#This Row],[Revenue]]=0,0,Derived_Metrics[[#This Row],[Profit]]/Derived_Metrics[[#This Row],[Revenue]])</f>
        <v>1.1764705882352941E-2</v>
      </c>
      <c r="T1125" t="str">
        <f>IF(Derived_Metrics[[#This Row],[Profit]]&lt;0, "Loss","Profit")</f>
        <v>Profit</v>
      </c>
      <c r="U1125" s="5">
        <f>Derived_Metrics[[#This Row],[Selling Price]]*Derived_Metrics[[#This Row],[Quantity]]*Derived_Metrics[[#This Row],[Discount]]</f>
        <v>449.37374999999997</v>
      </c>
      <c r="V1125" t="str">
        <f>IF(Derived_Metrics[[#This Row],[Discount]]&gt;0,"Discount Applied","No Discount")</f>
        <v>Discount Applied</v>
      </c>
      <c r="W1125" t="str">
        <f>IF(Derived_Metrics[[#This Row],[Discount]]&gt;0.3,"High Discount","Low Discount")</f>
        <v>Low Discount</v>
      </c>
      <c r="X1125" s="13">
        <f>SUMIFS(Derived_Metrics[Customer_Revenue_Share],Derived_Metrics[Customee_ Revenue _Rank],"&lt;="&amp;Derived_Metrics[[#This Row],[Customee_ Revenue _Rank]])</f>
        <v>0.80736812591299811</v>
      </c>
      <c r="Y1125" t="str">
        <f>IF(Derived_Metrics[[#This Row],[Cumulative_Revenue_%]]&lt;=0.8,"Top 80% Revenue","Remaining 20% Revenue")</f>
        <v>Remaining 20% Revenue</v>
      </c>
    </row>
    <row r="1126" spans="1:25" x14ac:dyDescent="0.25">
      <c r="A1126" t="s">
        <v>3730</v>
      </c>
      <c r="B1126" s="1">
        <v>41768</v>
      </c>
      <c r="C1126" t="s">
        <v>2841</v>
      </c>
      <c r="D1126" s="4">
        <f>SUMIFS(Derived_Metrics[Revenue],Derived_Metrics[Customer ID],Derived_Metrics[[#This Row],[Customer ID]])</f>
        <v>2588.1359999999991</v>
      </c>
      <c r="E1126" s="4">
        <f>SUMIFS(Derived_Metrics[Profit],Derived_Metrics[Customer ID],Derived_Metrics[[#This Row],[Customer ID]])</f>
        <v>65.246600000000001</v>
      </c>
      <c r="F1126" s="5">
        <f>_xlfn.PERCENTRANK.INC(Derived_Metrics[Customer Revenue],Derived_Metrics[[#This Row],[Customer Revenue]])</f>
        <v>0.35499999999999998</v>
      </c>
      <c r="G1126" s="5" t="str" cm="1">
        <f t="array" ref="G1126">_xlfn.IFS(Derived_Metrics[[#This Row],[Customer Revenue Percentile]]&gt;=0.8,"High Value",Derived_Metrics[[#This Row],[Customer Revenue Percentile]]&gt;=0.4,"Medium Value",TRUE,"Low Value")</f>
        <v>Low Value</v>
      </c>
      <c r="H1126" s="12">
        <f>_xlfn.RANK.EQ(Derived_Metrics[[#This Row],[Customer Revenue]],Derived_Metrics[Customer Revenue],0)</f>
        <v>1364</v>
      </c>
      <c r="I1126" s="15">
        <f>Derived_Metrics[[#This Row],[Customer Revenue]]/SUM(Derived_Metrics[Customer Revenue])</f>
        <v>1.6612747620085633E-4</v>
      </c>
      <c r="J1126" t="s">
        <v>434</v>
      </c>
      <c r="K1126" s="5">
        <f>SUMIFS(Derived_Metrics[Revenue],Derived_Metrics[Product ID],Derived_Metrics[[#This Row],[Product ID]])</f>
        <v>263.86800000000005</v>
      </c>
      <c r="L1126" s="5">
        <f>SUMIFS(Derived_Metrics[Profit],Derived_Metrics[Product ID],Derived_Metrics[[#This Row],[Product ID]])</f>
        <v>-5.9970000000000017</v>
      </c>
      <c r="M1126" s="5" t="str">
        <f>IF(AND(Derived_Metrics[[#This Row],[Product Revenue]]&gt;AVERAGE(Derived_Metrics[Product Revenue]),Derived_Metrics[[#This Row],[Product Profit]]&lt;0),"high sales Low Profit","Normal")</f>
        <v>Normal</v>
      </c>
      <c r="N1126">
        <v>31.984000000000002</v>
      </c>
      <c r="O1126">
        <v>2</v>
      </c>
      <c r="P1126">
        <v>0.2</v>
      </c>
      <c r="Q1126">
        <v>1.9990000000000001</v>
      </c>
      <c r="R1126">
        <f>Derived_Metrics[[#This Row],[Selling Price]]*Derived_Metrics[[#This Row],[Quantity]]</f>
        <v>63.968000000000004</v>
      </c>
      <c r="S1126" s="2">
        <f>IF(Derived_Metrics[[#This Row],[Revenue]]=0,0,Derived_Metrics[[#This Row],[Profit]]/Derived_Metrics[[#This Row],[Revenue]])</f>
        <v>3.125E-2</v>
      </c>
      <c r="T1126" t="str">
        <f>IF(Derived_Metrics[[#This Row],[Profit]]&lt;0, "Loss","Profit")</f>
        <v>Profit</v>
      </c>
      <c r="U1126" s="5">
        <f>Derived_Metrics[[#This Row],[Selling Price]]*Derived_Metrics[[#This Row],[Quantity]]*Derived_Metrics[[#This Row],[Discount]]</f>
        <v>12.793600000000001</v>
      </c>
      <c r="V1126" t="str">
        <f>IF(Derived_Metrics[[#This Row],[Discount]]&gt;0,"Discount Applied","No Discount")</f>
        <v>Discount Applied</v>
      </c>
      <c r="W1126" t="str">
        <f>IF(Derived_Metrics[[#This Row],[Discount]]&gt;0.3,"High Discount","Low Discount")</f>
        <v>Low Discount</v>
      </c>
      <c r="X1126" s="13">
        <f>SUMIFS(Derived_Metrics[Customer_Revenue_Share],Derived_Metrics[Customee_ Revenue _Rank],"&lt;="&amp;Derived_Metrics[[#This Row],[Customee_ Revenue _Rank]])</f>
        <v>0.94292814235276667</v>
      </c>
      <c r="Y1126" t="str">
        <f>IF(Derived_Metrics[[#This Row],[Cumulative_Revenue_%]]&lt;=0.8,"Top 80% Revenue","Remaining 20% Revenue")</f>
        <v>Remaining 20% Revenue</v>
      </c>
    </row>
    <row r="1127" spans="1:25" x14ac:dyDescent="0.25">
      <c r="A1127" t="s">
        <v>3731</v>
      </c>
      <c r="B1127" s="1">
        <v>41766</v>
      </c>
      <c r="C1127" t="s">
        <v>3732</v>
      </c>
      <c r="D1127" s="4">
        <f>SUMIFS(Derived_Metrics[Revenue],Derived_Metrics[Customer ID],Derived_Metrics[[#This Row],[Customer ID]])</f>
        <v>1100.048</v>
      </c>
      <c r="E1127" s="4">
        <f>SUMIFS(Derived_Metrics[Profit],Derived_Metrics[Customer ID],Derived_Metrics[[#This Row],[Customer ID]])</f>
        <v>71.92240000000001</v>
      </c>
      <c r="F1127" s="5">
        <f>_xlfn.PERCENTRANK.INC(Derived_Metrics[Customer Revenue],Derived_Metrics[[#This Row],[Customer Revenue]])</f>
        <v>0.182</v>
      </c>
      <c r="G1127" s="5" t="str" cm="1">
        <f t="array" ref="G1127">_xlfn.IFS(Derived_Metrics[[#This Row],[Customer Revenue Percentile]]&gt;=0.8,"High Value",Derived_Metrics[[#This Row],[Customer Revenue Percentile]]&gt;=0.4,"Medium Value",TRUE,"Low Value")</f>
        <v>Low Value</v>
      </c>
      <c r="H1127" s="12">
        <f>_xlfn.RANK.EQ(Derived_Metrics[[#This Row],[Customer Revenue]],Derived_Metrics[Customer Revenue],0)</f>
        <v>1732</v>
      </c>
      <c r="I1127" s="15">
        <f>Derived_Metrics[[#This Row],[Customer Revenue]]/SUM(Derived_Metrics[Customer Revenue])</f>
        <v>7.0609967150026001E-5</v>
      </c>
      <c r="J1127" t="s">
        <v>1756</v>
      </c>
      <c r="K1127" s="5">
        <f>SUMIFS(Derived_Metrics[Revenue],Derived_Metrics[Product ID],Derived_Metrics[[#This Row],[Product ID]])</f>
        <v>1529.8799999999997</v>
      </c>
      <c r="L1127" s="5">
        <f>SUMIFS(Derived_Metrics[Profit],Derived_Metrics[Product ID],Derived_Metrics[[#This Row],[Product ID]])</f>
        <v>108.092</v>
      </c>
      <c r="M1127" s="5" t="str">
        <f>IF(AND(Derived_Metrics[[#This Row],[Product Revenue]]&gt;AVERAGE(Derived_Metrics[Product Revenue]),Derived_Metrics[[#This Row],[Product Profit]]&lt;0),"high sales Low Profit","Normal")</f>
        <v>Normal</v>
      </c>
      <c r="N1127">
        <v>19.52</v>
      </c>
      <c r="O1127">
        <v>2</v>
      </c>
      <c r="P1127">
        <v>0.2</v>
      </c>
      <c r="Q1127">
        <v>5.3680000000000003</v>
      </c>
      <c r="R1127">
        <f>Derived_Metrics[[#This Row],[Selling Price]]*Derived_Metrics[[#This Row],[Quantity]]</f>
        <v>39.04</v>
      </c>
      <c r="S1127" s="2">
        <f>IF(Derived_Metrics[[#This Row],[Revenue]]=0,0,Derived_Metrics[[#This Row],[Profit]]/Derived_Metrics[[#This Row],[Revenue]])</f>
        <v>0.13750000000000001</v>
      </c>
      <c r="T1127" t="str">
        <f>IF(Derived_Metrics[[#This Row],[Profit]]&lt;0, "Loss","Profit")</f>
        <v>Profit</v>
      </c>
      <c r="U1127" s="5">
        <f>Derived_Metrics[[#This Row],[Selling Price]]*Derived_Metrics[[#This Row],[Quantity]]*Derived_Metrics[[#This Row],[Discount]]</f>
        <v>7.8079999999999998</v>
      </c>
      <c r="V1127" t="str">
        <f>IF(Derived_Metrics[[#This Row],[Discount]]&gt;0,"Discount Applied","No Discount")</f>
        <v>Discount Applied</v>
      </c>
      <c r="W1127" t="str">
        <f>IF(Derived_Metrics[[#This Row],[Discount]]&gt;0.3,"High Discount","Low Discount")</f>
        <v>Low Discount</v>
      </c>
      <c r="X1127" s="13">
        <f>SUMIFS(Derived_Metrics[Customer_Revenue_Share],Derived_Metrics[Customee_ Revenue _Rank],"&lt;="&amp;Derived_Metrics[[#This Row],[Customee_ Revenue _Rank]])</f>
        <v>0.98696010769928488</v>
      </c>
      <c r="Y1127" t="str">
        <f>IF(Derived_Metrics[[#This Row],[Cumulative_Revenue_%]]&lt;=0.8,"Top 80% Revenue","Remaining 20% Revenue")</f>
        <v>Remaining 20% Revenue</v>
      </c>
    </row>
    <row r="1128" spans="1:25" x14ac:dyDescent="0.25">
      <c r="A1128" t="s">
        <v>3731</v>
      </c>
      <c r="B1128" s="1">
        <v>41766</v>
      </c>
      <c r="C1128" t="s">
        <v>3732</v>
      </c>
      <c r="D1128" s="4">
        <f>SUMIFS(Derived_Metrics[Revenue],Derived_Metrics[Customer ID],Derived_Metrics[[#This Row],[Customer ID]])</f>
        <v>1100.048</v>
      </c>
      <c r="E1128" s="4">
        <f>SUMIFS(Derived_Metrics[Profit],Derived_Metrics[Customer ID],Derived_Metrics[[#This Row],[Customer ID]])</f>
        <v>71.92240000000001</v>
      </c>
      <c r="F1128" s="5">
        <f>_xlfn.PERCENTRANK.INC(Derived_Metrics[Customer Revenue],Derived_Metrics[[#This Row],[Customer Revenue]])</f>
        <v>0.182</v>
      </c>
      <c r="G1128" s="5" t="str" cm="1">
        <f t="array" ref="G1128">_xlfn.IFS(Derived_Metrics[[#This Row],[Customer Revenue Percentile]]&gt;=0.8,"High Value",Derived_Metrics[[#This Row],[Customer Revenue Percentile]]&gt;=0.4,"Medium Value",TRUE,"Low Value")</f>
        <v>Low Value</v>
      </c>
      <c r="H1128" s="12">
        <f>_xlfn.RANK.EQ(Derived_Metrics[[#This Row],[Customer Revenue]],Derived_Metrics[Customer Revenue],0)</f>
        <v>1732</v>
      </c>
      <c r="I1128" s="15">
        <f>Derived_Metrics[[#This Row],[Customer Revenue]]/SUM(Derived_Metrics[Customer Revenue])</f>
        <v>7.0609967150026001E-5</v>
      </c>
      <c r="J1128" t="s">
        <v>3735</v>
      </c>
      <c r="K1128" s="5">
        <f>SUMIFS(Derived_Metrics[Revenue],Derived_Metrics[Product ID],Derived_Metrics[[#This Row],[Product ID]])</f>
        <v>9612.4879999999994</v>
      </c>
      <c r="L1128" s="5">
        <f>SUMIFS(Derived_Metrics[Profit],Derived_Metrics[Product ID],Derived_Metrics[[#This Row],[Product ID]])</f>
        <v>362.46719999999999</v>
      </c>
      <c r="M1128" s="5" t="str">
        <f>IF(AND(Derived_Metrics[[#This Row],[Product Revenue]]&gt;AVERAGE(Derived_Metrics[Product Revenue]),Derived_Metrics[[#This Row],[Product Profit]]&lt;0),"high sales Low Profit","Normal")</f>
        <v>Normal</v>
      </c>
      <c r="N1128">
        <v>213.21600000000001</v>
      </c>
      <c r="O1128">
        <v>3</v>
      </c>
      <c r="P1128">
        <v>0.2</v>
      </c>
      <c r="Q1128">
        <v>15.991199999999999</v>
      </c>
      <c r="R1128">
        <f>Derived_Metrics[[#This Row],[Selling Price]]*Derived_Metrics[[#This Row],[Quantity]]</f>
        <v>639.64800000000002</v>
      </c>
      <c r="S1128" s="2">
        <f>IF(Derived_Metrics[[#This Row],[Revenue]]=0,0,Derived_Metrics[[#This Row],[Profit]]/Derived_Metrics[[#This Row],[Revenue]])</f>
        <v>2.4999999999999998E-2</v>
      </c>
      <c r="T1128" t="str">
        <f>IF(Derived_Metrics[[#This Row],[Profit]]&lt;0, "Loss","Profit")</f>
        <v>Profit</v>
      </c>
      <c r="U1128" s="5">
        <f>Derived_Metrics[[#This Row],[Selling Price]]*Derived_Metrics[[#This Row],[Quantity]]*Derived_Metrics[[#This Row],[Discount]]</f>
        <v>127.92960000000001</v>
      </c>
      <c r="V1128" t="str">
        <f>IF(Derived_Metrics[[#This Row],[Discount]]&gt;0,"Discount Applied","No Discount")</f>
        <v>Discount Applied</v>
      </c>
      <c r="W1128" t="str">
        <f>IF(Derived_Metrics[[#This Row],[Discount]]&gt;0.3,"High Discount","Low Discount")</f>
        <v>Low Discount</v>
      </c>
      <c r="X1128" s="13">
        <f>SUMIFS(Derived_Metrics[Customer_Revenue_Share],Derived_Metrics[Customee_ Revenue _Rank],"&lt;="&amp;Derived_Metrics[[#This Row],[Customee_ Revenue _Rank]])</f>
        <v>0.98696010769928488</v>
      </c>
      <c r="Y1128" t="str">
        <f>IF(Derived_Metrics[[#This Row],[Cumulative_Revenue_%]]&lt;=0.8,"Top 80% Revenue","Remaining 20% Revenue")</f>
        <v>Remaining 20% Revenue</v>
      </c>
    </row>
    <row r="1129" spans="1:25" x14ac:dyDescent="0.25">
      <c r="A1129" t="s">
        <v>3737</v>
      </c>
      <c r="B1129" s="1">
        <v>41982</v>
      </c>
      <c r="C1129" t="s">
        <v>3738</v>
      </c>
      <c r="D1129" s="4">
        <f>SUMIFS(Derived_Metrics[Revenue],Derived_Metrics[Customer ID],Derived_Metrics[[#This Row],[Customer ID]])</f>
        <v>249.66400000000002</v>
      </c>
      <c r="E1129" s="4">
        <f>SUMIFS(Derived_Metrics[Profit],Derived_Metrics[Customer ID],Derived_Metrics[[#This Row],[Customer ID]])</f>
        <v>-62.865600000000008</v>
      </c>
      <c r="F1129" s="5">
        <f>_xlfn.PERCENTRANK.INC(Derived_Metrics[Customer Revenue],Derived_Metrics[[#This Row],[Customer Revenue]])</f>
        <v>5.0999999999999997E-2</v>
      </c>
      <c r="G1129" s="5" t="str" cm="1">
        <f t="array" ref="G1129">_xlfn.IFS(Derived_Metrics[[#This Row],[Customer Revenue Percentile]]&gt;=0.8,"High Value",Derived_Metrics[[#This Row],[Customer Revenue Percentile]]&gt;=0.4,"Medium Value",TRUE,"Low Value")</f>
        <v>Low Value</v>
      </c>
      <c r="H1129" s="12">
        <f>_xlfn.RANK.EQ(Derived_Metrics[[#This Row],[Customer Revenue]],Derived_Metrics[Customer Revenue],0)</f>
        <v>2011</v>
      </c>
      <c r="I1129" s="15">
        <f>Derived_Metrics[[#This Row],[Customer Revenue]]/SUM(Derived_Metrics[Customer Revenue])</f>
        <v>1.6025452378936275E-5</v>
      </c>
      <c r="J1129" t="s">
        <v>2746</v>
      </c>
      <c r="K1129" s="5">
        <f>SUMIFS(Derived_Metrics[Revenue],Derived_Metrics[Product ID],Derived_Metrics[[#This Row],[Product ID]])</f>
        <v>592.17600000000004</v>
      </c>
      <c r="L1129" s="5">
        <f>SUMIFS(Derived_Metrics[Profit],Derived_Metrics[Product ID],Derived_Metrics[[#This Row],[Product ID]])</f>
        <v>59.217600000000004</v>
      </c>
      <c r="M1129" s="5" t="str">
        <f>IF(AND(Derived_Metrics[[#This Row],[Product Revenue]]&gt;AVERAGE(Derived_Metrics[Product Revenue]),Derived_Metrics[[#This Row],[Product Profit]]&lt;0),"high sales Low Profit","Normal")</f>
        <v>Normal</v>
      </c>
      <c r="N1129">
        <v>40.56</v>
      </c>
      <c r="O1129">
        <v>2</v>
      </c>
      <c r="P1129">
        <v>0</v>
      </c>
      <c r="Q1129">
        <v>12.979200000000001</v>
      </c>
      <c r="R1129">
        <f>Derived_Metrics[[#This Row],[Selling Price]]*Derived_Metrics[[#This Row],[Quantity]]</f>
        <v>81.12</v>
      </c>
      <c r="S1129" s="2">
        <f>IF(Derived_Metrics[[#This Row],[Revenue]]=0,0,Derived_Metrics[[#This Row],[Profit]]/Derived_Metrics[[#This Row],[Revenue]])</f>
        <v>0.16</v>
      </c>
      <c r="T1129" t="str">
        <f>IF(Derived_Metrics[[#This Row],[Profit]]&lt;0, "Loss","Profit")</f>
        <v>Profit</v>
      </c>
      <c r="U1129" s="5">
        <f>Derived_Metrics[[#This Row],[Selling Price]]*Derived_Metrics[[#This Row],[Quantity]]*Derived_Metrics[[#This Row],[Discount]]</f>
        <v>0</v>
      </c>
      <c r="V1129" t="str">
        <f>IF(Derived_Metrics[[#This Row],[Discount]]&gt;0,"Discount Applied","No Discount")</f>
        <v>No Discount</v>
      </c>
      <c r="W1129" t="str">
        <f>IF(Derived_Metrics[[#This Row],[Discount]]&gt;0.3,"High Discount","Low Discount")</f>
        <v>Low Discount</v>
      </c>
      <c r="X1129" s="13">
        <f>SUMIFS(Derived_Metrics[Customer_Revenue_Share],Derived_Metrics[Customee_ Revenue _Rank],"&lt;="&amp;Derived_Metrics[[#This Row],[Customee_ Revenue _Rank]])</f>
        <v>0.99906687601772426</v>
      </c>
      <c r="Y1129" t="str">
        <f>IF(Derived_Metrics[[#This Row],[Cumulative_Revenue_%]]&lt;=0.8,"Top 80% Revenue","Remaining 20% Revenue")</f>
        <v>Remaining 20% Revenue</v>
      </c>
    </row>
    <row r="1130" spans="1:25" x14ac:dyDescent="0.25">
      <c r="A1130" t="s">
        <v>3741</v>
      </c>
      <c r="B1130" s="1">
        <v>43098</v>
      </c>
      <c r="C1130" t="s">
        <v>284</v>
      </c>
      <c r="D1130" s="4">
        <f>SUMIFS(Derived_Metrics[Revenue],Derived_Metrics[Customer ID],Derived_Metrics[[#This Row],[Customer ID]])</f>
        <v>2095.6779999999999</v>
      </c>
      <c r="E1130" s="4">
        <f>SUMIFS(Derived_Metrics[Profit],Derived_Metrics[Customer ID],Derived_Metrics[[#This Row],[Customer ID]])</f>
        <v>-81.3673</v>
      </c>
      <c r="F1130" s="5">
        <f>_xlfn.PERCENTRANK.INC(Derived_Metrics[Customer Revenue],Derived_Metrics[[#This Row],[Customer Revenue]])</f>
        <v>0.28699999999999998</v>
      </c>
      <c r="G1130" s="5" t="str" cm="1">
        <f t="array" ref="G1130">_xlfn.IFS(Derived_Metrics[[#This Row],[Customer Revenue Percentile]]&gt;=0.8,"High Value",Derived_Metrics[[#This Row],[Customer Revenue Percentile]]&gt;=0.4,"Medium Value",TRUE,"Low Value")</f>
        <v>Low Value</v>
      </c>
      <c r="H1130" s="12">
        <f>_xlfn.RANK.EQ(Derived_Metrics[[#This Row],[Customer Revenue]],Derived_Metrics[Customer Revenue],0)</f>
        <v>1508</v>
      </c>
      <c r="I1130" s="15">
        <f>Derived_Metrics[[#This Row],[Customer Revenue]]/SUM(Derived_Metrics[Customer Revenue])</f>
        <v>1.3451754354085654E-4</v>
      </c>
      <c r="J1130" t="s">
        <v>1887</v>
      </c>
      <c r="K1130" s="5">
        <f>SUMIFS(Derived_Metrics[Revenue],Derived_Metrics[Product ID],Derived_Metrics[[#This Row],[Product ID]])</f>
        <v>794.13599999999997</v>
      </c>
      <c r="L1130" s="5">
        <f>SUMIFS(Derived_Metrics[Profit],Derived_Metrics[Product ID],Derived_Metrics[[#This Row],[Product ID]])</f>
        <v>68.460000000000008</v>
      </c>
      <c r="M1130" s="5" t="str">
        <f>IF(AND(Derived_Metrics[[#This Row],[Product Revenue]]&gt;AVERAGE(Derived_Metrics[Product Revenue]),Derived_Metrics[[#This Row],[Product Profit]]&lt;0),"high sales Low Profit","Normal")</f>
        <v>Normal</v>
      </c>
      <c r="N1130">
        <v>68.459999999999994</v>
      </c>
      <c r="O1130">
        <v>2</v>
      </c>
      <c r="P1130">
        <v>0</v>
      </c>
      <c r="Q1130">
        <v>20.538</v>
      </c>
      <c r="R1130">
        <f>Derived_Metrics[[#This Row],[Selling Price]]*Derived_Metrics[[#This Row],[Quantity]]</f>
        <v>136.91999999999999</v>
      </c>
      <c r="S1130" s="2">
        <f>IF(Derived_Metrics[[#This Row],[Revenue]]=0,0,Derived_Metrics[[#This Row],[Profit]]/Derived_Metrics[[#This Row],[Revenue]])</f>
        <v>0.15000000000000002</v>
      </c>
      <c r="T1130" t="str">
        <f>IF(Derived_Metrics[[#This Row],[Profit]]&lt;0, "Loss","Profit")</f>
        <v>Profit</v>
      </c>
      <c r="U1130" s="5">
        <f>Derived_Metrics[[#This Row],[Selling Price]]*Derived_Metrics[[#This Row],[Quantity]]*Derived_Metrics[[#This Row],[Discount]]</f>
        <v>0</v>
      </c>
      <c r="V1130" t="str">
        <f>IF(Derived_Metrics[[#This Row],[Discount]]&gt;0,"Discount Applied","No Discount")</f>
        <v>No Discount</v>
      </c>
      <c r="W1130" t="str">
        <f>IF(Derived_Metrics[[#This Row],[Discount]]&gt;0.3,"High Discount","Low Discount")</f>
        <v>Low Discount</v>
      </c>
      <c r="X1130" s="13">
        <f>SUMIFS(Derived_Metrics[Customer_Revenue_Share],Derived_Metrics[Customee_ Revenue _Rank],"&lt;="&amp;Derived_Metrics[[#This Row],[Customee_ Revenue _Rank]])</f>
        <v>0.96411199934493474</v>
      </c>
      <c r="Y1130" t="str">
        <f>IF(Derived_Metrics[[#This Row],[Cumulative_Revenue_%]]&lt;=0.8,"Top 80% Revenue","Remaining 20% Revenue")</f>
        <v>Remaining 20% Revenue</v>
      </c>
    </row>
    <row r="1131" spans="1:25" x14ac:dyDescent="0.25">
      <c r="A1131" t="s">
        <v>3742</v>
      </c>
      <c r="B1131" s="1">
        <v>42834</v>
      </c>
      <c r="C1131" t="s">
        <v>540</v>
      </c>
      <c r="D1131" s="4">
        <f>SUMIFS(Derived_Metrics[Revenue],Derived_Metrics[Customer ID],Derived_Metrics[[#This Row],[Customer ID]])</f>
        <v>17285.239999999998</v>
      </c>
      <c r="E1131" s="4">
        <f>SUMIFS(Derived_Metrics[Profit],Derived_Metrics[Customer ID],Derived_Metrics[[#This Row],[Customer ID]])</f>
        <v>317.40219999999999</v>
      </c>
      <c r="F1131" s="5">
        <f>_xlfn.PERCENTRANK.INC(Derived_Metrics[Customer Revenue],Derived_Metrics[[#This Row],[Customer Revenue]])</f>
        <v>0.89400000000000002</v>
      </c>
      <c r="G1131" s="5" t="str" cm="1">
        <f t="array" ref="G1131">_xlfn.IFS(Derived_Metrics[[#This Row],[Customer Revenue Percentile]]&gt;=0.8,"High Value",Derived_Metrics[[#This Row],[Customer Revenue Percentile]]&gt;=0.4,"Medium Value",TRUE,"Low Value")</f>
        <v>High Value</v>
      </c>
      <c r="H1131" s="12">
        <f>_xlfn.RANK.EQ(Derived_Metrics[[#This Row],[Customer Revenue]],Derived_Metrics[Customer Revenue],0)</f>
        <v>220</v>
      </c>
      <c r="I1131" s="15">
        <f>Derived_Metrics[[#This Row],[Customer Revenue]]/SUM(Derived_Metrics[Customer Revenue])</f>
        <v>1.1095063384327912E-3</v>
      </c>
      <c r="J1131" t="s">
        <v>3743</v>
      </c>
      <c r="K1131" s="5">
        <f>SUMIFS(Derived_Metrics[Revenue],Derived_Metrics[Product ID],Derived_Metrics[[#This Row],[Product ID]])</f>
        <v>23098</v>
      </c>
      <c r="L1131" s="5">
        <f>SUMIFS(Derived_Metrics[Profit],Derived_Metrics[Product ID],Derived_Metrics[[#This Row],[Product ID]])</f>
        <v>311.82300000000004</v>
      </c>
      <c r="M1131" s="5" t="str">
        <f>IF(AND(Derived_Metrics[[#This Row],[Product Revenue]]&gt;AVERAGE(Derived_Metrics[Product Revenue]),Derived_Metrics[[#This Row],[Product Profit]]&lt;0),"high sales Low Profit","Normal")</f>
        <v>Normal</v>
      </c>
      <c r="N1131">
        <v>1478.2719999999999</v>
      </c>
      <c r="O1131">
        <v>8</v>
      </c>
      <c r="P1131">
        <v>0.2</v>
      </c>
      <c r="Q1131">
        <v>92.391999999999996</v>
      </c>
      <c r="R1131">
        <f>Derived_Metrics[[#This Row],[Selling Price]]*Derived_Metrics[[#This Row],[Quantity]]</f>
        <v>11826.175999999999</v>
      </c>
      <c r="S1131" s="2">
        <f>IF(Derived_Metrics[[#This Row],[Revenue]]=0,0,Derived_Metrics[[#This Row],[Profit]]/Derived_Metrics[[#This Row],[Revenue]])</f>
        <v>7.8125E-3</v>
      </c>
      <c r="T1131" t="str">
        <f>IF(Derived_Metrics[[#This Row],[Profit]]&lt;0, "Loss","Profit")</f>
        <v>Profit</v>
      </c>
      <c r="U1131" s="5">
        <f>Derived_Metrics[[#This Row],[Selling Price]]*Derived_Metrics[[#This Row],[Quantity]]*Derived_Metrics[[#This Row],[Discount]]</f>
        <v>2365.2352000000001</v>
      </c>
      <c r="V1131" t="str">
        <f>IF(Derived_Metrics[[#This Row],[Discount]]&gt;0,"Discount Applied","No Discount")</f>
        <v>Discount Applied</v>
      </c>
      <c r="W1131" t="str">
        <f>IF(Derived_Metrics[[#This Row],[Discount]]&gt;0.3,"High Discount","Low Discount")</f>
        <v>Low Discount</v>
      </c>
      <c r="X1131" s="13">
        <f>SUMIFS(Derived_Metrics[Customer_Revenue_Share],Derived_Metrics[Customee_ Revenue _Rank],"&lt;="&amp;Derived_Metrics[[#This Row],[Customee_ Revenue _Rank]])</f>
        <v>0.40321717274924945</v>
      </c>
      <c r="Y1131" t="str">
        <f>IF(Derived_Metrics[[#This Row],[Cumulative_Revenue_%]]&lt;=0.8,"Top 80% Revenue","Remaining 20% Revenue")</f>
        <v>Top 80% Revenue</v>
      </c>
    </row>
    <row r="1132" spans="1:25" x14ac:dyDescent="0.25">
      <c r="A1132" t="s">
        <v>3745</v>
      </c>
      <c r="B1132" s="1">
        <v>43006</v>
      </c>
      <c r="C1132" t="s">
        <v>713</v>
      </c>
      <c r="D1132" s="4">
        <f>SUMIFS(Derived_Metrics[Revenue],Derived_Metrics[Customer ID],Derived_Metrics[[#This Row],[Customer ID]])</f>
        <v>978.53</v>
      </c>
      <c r="E1132" s="4">
        <f>SUMIFS(Derived_Metrics[Profit],Derived_Metrics[Customer ID],Derived_Metrics[[#This Row],[Customer ID]])</f>
        <v>57.478400000000001</v>
      </c>
      <c r="F1132" s="5">
        <f>_xlfn.PERCENTRANK.INC(Derived_Metrics[Customer Revenue],Derived_Metrics[[#This Row],[Customer Revenue]])</f>
        <v>0.16300000000000001</v>
      </c>
      <c r="G1132" s="5" t="str" cm="1">
        <f t="array" ref="G1132">_xlfn.IFS(Derived_Metrics[[#This Row],[Customer Revenue Percentile]]&gt;=0.8,"High Value",Derived_Metrics[[#This Row],[Customer Revenue Percentile]]&gt;=0.4,"Medium Value",TRUE,"Low Value")</f>
        <v>Low Value</v>
      </c>
      <c r="H1132" s="12">
        <f>_xlfn.RANK.EQ(Derived_Metrics[[#This Row],[Customer Revenue]],Derived_Metrics[Customer Revenue],0)</f>
        <v>1770</v>
      </c>
      <c r="I1132" s="15">
        <f>Derived_Metrics[[#This Row],[Customer Revenue]]/SUM(Derived_Metrics[Customer Revenue])</f>
        <v>6.2809960252020763E-5</v>
      </c>
      <c r="J1132" t="s">
        <v>113</v>
      </c>
      <c r="K1132" s="5">
        <f>SUMIFS(Derived_Metrics[Revenue],Derived_Metrics[Product ID],Derived_Metrics[[#This Row],[Product ID]])</f>
        <v>865.48000000000025</v>
      </c>
      <c r="L1132" s="5">
        <f>SUMIFS(Derived_Metrics[Profit],Derived_Metrics[Product ID],Derived_Metrics[[#This Row],[Product ID]])</f>
        <v>44.721600000000009</v>
      </c>
      <c r="M1132" s="5" t="str">
        <f>IF(AND(Derived_Metrics[[#This Row],[Product Revenue]]&gt;AVERAGE(Derived_Metrics[Product Revenue]),Derived_Metrics[[#This Row],[Product Profit]]&lt;0),"high sales Low Profit","Normal")</f>
        <v>Normal</v>
      </c>
      <c r="N1132">
        <v>9.24</v>
      </c>
      <c r="O1132">
        <v>3</v>
      </c>
      <c r="P1132">
        <v>0</v>
      </c>
      <c r="Q1132">
        <v>4.4352</v>
      </c>
      <c r="R1132">
        <f>Derived_Metrics[[#This Row],[Selling Price]]*Derived_Metrics[[#This Row],[Quantity]]</f>
        <v>27.72</v>
      </c>
      <c r="S1132" s="2">
        <f>IF(Derived_Metrics[[#This Row],[Revenue]]=0,0,Derived_Metrics[[#This Row],[Profit]]/Derived_Metrics[[#This Row],[Revenue]])</f>
        <v>0.16</v>
      </c>
      <c r="T1132" t="str">
        <f>IF(Derived_Metrics[[#This Row],[Profit]]&lt;0, "Loss","Profit")</f>
        <v>Profit</v>
      </c>
      <c r="U1132" s="5">
        <f>Derived_Metrics[[#This Row],[Selling Price]]*Derived_Metrics[[#This Row],[Quantity]]*Derived_Metrics[[#This Row],[Discount]]</f>
        <v>0</v>
      </c>
      <c r="V1132" t="str">
        <f>IF(Derived_Metrics[[#This Row],[Discount]]&gt;0,"Discount Applied","No Discount")</f>
        <v>No Discount</v>
      </c>
      <c r="W1132" t="str">
        <f>IF(Derived_Metrics[[#This Row],[Discount]]&gt;0.3,"High Discount","Low Discount")</f>
        <v>Low Discount</v>
      </c>
      <c r="X1132" s="13">
        <f>SUMIFS(Derived_Metrics[Customer_Revenue_Share],Derived_Metrics[Customee_ Revenue _Rank],"&lt;="&amp;Derived_Metrics[[#This Row],[Customee_ Revenue _Rank]])</f>
        <v>0.98959979995866931</v>
      </c>
      <c r="Y1132" t="str">
        <f>IF(Derived_Metrics[[#This Row],[Cumulative_Revenue_%]]&lt;=0.8,"Top 80% Revenue","Remaining 20% Revenue")</f>
        <v>Remaining 20% Revenue</v>
      </c>
    </row>
    <row r="1133" spans="1:25" x14ac:dyDescent="0.25">
      <c r="A1133" t="s">
        <v>3746</v>
      </c>
      <c r="B1133" s="1">
        <v>41658</v>
      </c>
      <c r="C1133" t="s">
        <v>3134</v>
      </c>
      <c r="D1133" s="4">
        <f>SUMIFS(Derived_Metrics[Revenue],Derived_Metrics[Customer ID],Derived_Metrics[[#This Row],[Customer ID]])</f>
        <v>936.47</v>
      </c>
      <c r="E1133" s="4">
        <f>SUMIFS(Derived_Metrics[Profit],Derived_Metrics[Customer ID],Derived_Metrics[[#This Row],[Customer ID]])</f>
        <v>-314.33619999999996</v>
      </c>
      <c r="F1133" s="5">
        <f>_xlfn.PERCENTRANK.INC(Derived_Metrics[Customer Revenue],Derived_Metrics[[#This Row],[Customer Revenue]])</f>
        <v>0.151</v>
      </c>
      <c r="G1133" s="5" t="str" cm="1">
        <f t="array" ref="G1133">_xlfn.IFS(Derived_Metrics[[#This Row],[Customer Revenue Percentile]]&gt;=0.8,"High Value",Derived_Metrics[[#This Row],[Customer Revenue Percentile]]&gt;=0.4,"Medium Value",TRUE,"Low Value")</f>
        <v>Low Value</v>
      </c>
      <c r="H1133" s="12">
        <f>_xlfn.RANK.EQ(Derived_Metrics[[#This Row],[Customer Revenue]],Derived_Metrics[Customer Revenue],0)</f>
        <v>1799</v>
      </c>
      <c r="I1133" s="15">
        <f>Derived_Metrics[[#This Row],[Customer Revenue]]/SUM(Derived_Metrics[Customer Revenue])</f>
        <v>6.011020967901841E-5</v>
      </c>
      <c r="J1133" t="s">
        <v>496</v>
      </c>
      <c r="K1133" s="5">
        <f>SUMIFS(Derived_Metrics[Revenue],Derived_Metrics[Product ID],Derived_Metrics[[#This Row],[Product ID]])</f>
        <v>23282.600999999995</v>
      </c>
      <c r="L1133" s="5">
        <f>SUMIFS(Derived_Metrics[Profit],Derived_Metrics[Product ID],Derived_Metrics[[#This Row],[Product ID]])</f>
        <v>-975.09879999999998</v>
      </c>
      <c r="M1133" s="5" t="str">
        <f>IF(AND(Derived_Metrics[[#This Row],[Product Revenue]]&gt;AVERAGE(Derived_Metrics[Product Revenue]),Derived_Metrics[[#This Row],[Product Profit]]&lt;0),"high sales Low Profit","Normal")</f>
        <v>high sales Low Profit</v>
      </c>
      <c r="N1133">
        <v>181.47</v>
      </c>
      <c r="O1133">
        <v>5</v>
      </c>
      <c r="P1133">
        <v>0.7</v>
      </c>
      <c r="Q1133">
        <v>-320.59699999999998</v>
      </c>
      <c r="R1133">
        <f>Derived_Metrics[[#This Row],[Selling Price]]*Derived_Metrics[[#This Row],[Quantity]]</f>
        <v>907.35</v>
      </c>
      <c r="S1133" s="2">
        <f>IF(Derived_Metrics[[#This Row],[Revenue]]=0,0,Derived_Metrics[[#This Row],[Profit]]/Derived_Metrics[[#This Row],[Revenue]])</f>
        <v>-0.35333333333333328</v>
      </c>
      <c r="T1133" t="str">
        <f>IF(Derived_Metrics[[#This Row],[Profit]]&lt;0, "Loss","Profit")</f>
        <v>Loss</v>
      </c>
      <c r="U1133" s="5">
        <f>Derived_Metrics[[#This Row],[Selling Price]]*Derived_Metrics[[#This Row],[Quantity]]*Derived_Metrics[[#This Row],[Discount]]</f>
        <v>635.14499999999998</v>
      </c>
      <c r="V1133" t="str">
        <f>IF(Derived_Metrics[[#This Row],[Discount]]&gt;0,"Discount Applied","No Discount")</f>
        <v>Discount Applied</v>
      </c>
      <c r="W1133" t="str">
        <f>IF(Derived_Metrics[[#This Row],[Discount]]&gt;0.3,"High Discount","Low Discount")</f>
        <v>High Discount</v>
      </c>
      <c r="X1133" s="13">
        <f>SUMIFS(Derived_Metrics[Customer_Revenue_Share],Derived_Metrics[Customee_ Revenue _Rank],"&lt;="&amp;Derived_Metrics[[#This Row],[Customee_ Revenue _Rank]])</f>
        <v>0.99120694568451051</v>
      </c>
      <c r="Y1133" t="str">
        <f>IF(Derived_Metrics[[#This Row],[Cumulative_Revenue_%]]&lt;=0.8,"Top 80% Revenue","Remaining 20% Revenue")</f>
        <v>Remaining 20% Revenue</v>
      </c>
    </row>
    <row r="1134" spans="1:25" x14ac:dyDescent="0.25">
      <c r="A1134" t="s">
        <v>3748</v>
      </c>
      <c r="B1134" s="1">
        <v>42619</v>
      </c>
      <c r="C1134" t="s">
        <v>3749</v>
      </c>
      <c r="D1134" s="4">
        <f>SUMIFS(Derived_Metrics[Revenue],Derived_Metrics[Customer ID],Derived_Metrics[[#This Row],[Customer ID]])</f>
        <v>3695.5929999999998</v>
      </c>
      <c r="E1134" s="4">
        <f>SUMIFS(Derived_Metrics[Profit],Derived_Metrics[Customer ID],Derived_Metrics[[#This Row],[Customer ID]])</f>
        <v>-57.3005</v>
      </c>
      <c r="F1134" s="5">
        <f>_xlfn.PERCENTRANK.INC(Derived_Metrics[Customer Revenue],Derived_Metrics[[#This Row],[Customer Revenue]])</f>
        <v>0.45900000000000002</v>
      </c>
      <c r="G1134" s="5" t="str" cm="1">
        <f t="array" ref="G1134">_xlfn.IFS(Derived_Metrics[[#This Row],[Customer Revenue Percentile]]&gt;=0.8,"High Value",Derived_Metrics[[#This Row],[Customer Revenue Percentile]]&gt;=0.4,"Medium Value",TRUE,"Low Value")</f>
        <v>Medium Value</v>
      </c>
      <c r="H1134" s="12">
        <f>_xlfn.RANK.EQ(Derived_Metrics[[#This Row],[Customer Revenue]],Derived_Metrics[Customer Revenue],0)</f>
        <v>1144</v>
      </c>
      <c r="I1134" s="15">
        <f>Derived_Metrics[[#This Row],[Customer Revenue]]/SUM(Derived_Metrics[Customer Revenue])</f>
        <v>2.37213012822955E-4</v>
      </c>
      <c r="J1134" t="s">
        <v>67</v>
      </c>
      <c r="K1134" s="5">
        <f>SUMIFS(Derived_Metrics[Revenue],Derived_Metrics[Product ID],Derived_Metrics[[#This Row],[Product ID]])</f>
        <v>2467.4320000000002</v>
      </c>
      <c r="L1134" s="5">
        <f>SUMIFS(Derived_Metrics[Profit],Derived_Metrics[Product ID],Derived_Metrics[[#This Row],[Product ID]])</f>
        <v>76.979799999999997</v>
      </c>
      <c r="M1134" s="5" t="str">
        <f>IF(AND(Derived_Metrics[[#This Row],[Product Revenue]]&gt;AVERAGE(Derived_Metrics[Product Revenue]),Derived_Metrics[[#This Row],[Product Profit]]&lt;0),"high sales Low Profit","Normal")</f>
        <v>Normal</v>
      </c>
      <c r="N1134">
        <v>122.352</v>
      </c>
      <c r="O1134">
        <v>3</v>
      </c>
      <c r="P1134">
        <v>0.2</v>
      </c>
      <c r="Q1134">
        <v>13.7646</v>
      </c>
      <c r="R1134">
        <f>Derived_Metrics[[#This Row],[Selling Price]]*Derived_Metrics[[#This Row],[Quantity]]</f>
        <v>367.05600000000004</v>
      </c>
      <c r="S1134" s="2">
        <f>IF(Derived_Metrics[[#This Row],[Revenue]]=0,0,Derived_Metrics[[#This Row],[Profit]]/Derived_Metrics[[#This Row],[Revenue]])</f>
        <v>3.7499999999999999E-2</v>
      </c>
      <c r="T1134" t="str">
        <f>IF(Derived_Metrics[[#This Row],[Profit]]&lt;0, "Loss","Profit")</f>
        <v>Profit</v>
      </c>
      <c r="U1134" s="5">
        <f>Derived_Metrics[[#This Row],[Selling Price]]*Derived_Metrics[[#This Row],[Quantity]]*Derived_Metrics[[#This Row],[Discount]]</f>
        <v>73.411200000000008</v>
      </c>
      <c r="V1134" t="str">
        <f>IF(Derived_Metrics[[#This Row],[Discount]]&gt;0,"Discount Applied","No Discount")</f>
        <v>Discount Applied</v>
      </c>
      <c r="W1134" t="str">
        <f>IF(Derived_Metrics[[#This Row],[Discount]]&gt;0.3,"High Discount","Low Discount")</f>
        <v>Low Discount</v>
      </c>
      <c r="X1134" s="13">
        <f>SUMIFS(Derived_Metrics[Customer_Revenue_Share],Derived_Metrics[Customee_ Revenue _Rank],"&lt;="&amp;Derived_Metrics[[#This Row],[Customee_ Revenue _Rank]])</f>
        <v>0.89823315066124287</v>
      </c>
      <c r="Y1134" t="str">
        <f>IF(Derived_Metrics[[#This Row],[Cumulative_Revenue_%]]&lt;=0.8,"Top 80% Revenue","Remaining 20% Revenue")</f>
        <v>Remaining 20% Revenue</v>
      </c>
    </row>
    <row r="1135" spans="1:25" x14ac:dyDescent="0.25">
      <c r="A1135" t="s">
        <v>3751</v>
      </c>
      <c r="B1135" s="1">
        <v>41908</v>
      </c>
      <c r="C1135" t="s">
        <v>2694</v>
      </c>
      <c r="D1135" s="4">
        <f>SUMIFS(Derived_Metrics[Revenue],Derived_Metrics[Customer ID],Derived_Metrics[[#This Row],[Customer ID]])</f>
        <v>18190.831999999999</v>
      </c>
      <c r="E1135" s="4">
        <f>SUMIFS(Derived_Metrics[Profit],Derived_Metrics[Customer ID],Derived_Metrics[[#This Row],[Customer ID]])</f>
        <v>329.97800000000001</v>
      </c>
      <c r="F1135" s="5">
        <f>_xlfn.PERCENTRANK.INC(Derived_Metrics[Customer Revenue],Derived_Metrics[[#This Row],[Customer Revenue]])</f>
        <v>0.90500000000000003</v>
      </c>
      <c r="G1135" s="5" t="str" cm="1">
        <f t="array" ref="G1135">_xlfn.IFS(Derived_Metrics[[#This Row],[Customer Revenue Percentile]]&gt;=0.8,"High Value",Derived_Metrics[[#This Row],[Customer Revenue Percentile]]&gt;=0.4,"Medium Value",TRUE,"Low Value")</f>
        <v>High Value</v>
      </c>
      <c r="H1135" s="12">
        <f>_xlfn.RANK.EQ(Derived_Metrics[[#This Row],[Customer Revenue]],Derived_Metrics[Customer Revenue],0)</f>
        <v>201</v>
      </c>
      <c r="I1135" s="15">
        <f>Derived_Metrics[[#This Row],[Customer Revenue]]/SUM(Derived_Metrics[Customer Revenue])</f>
        <v>1.1676345486302793E-3</v>
      </c>
      <c r="J1135" t="s">
        <v>34</v>
      </c>
      <c r="K1135" s="5">
        <f>SUMIFS(Derived_Metrics[Revenue],Derived_Metrics[Product ID],Derived_Metrics[[#This Row],[Product ID]])</f>
        <v>58262.423999999999</v>
      </c>
      <c r="L1135" s="5">
        <f>SUMIFS(Derived_Metrics[Profit],Derived_Metrics[Product ID],Derived_Metrics[[#This Row],[Product ID]])</f>
        <v>1927.442</v>
      </c>
      <c r="M1135" s="5" t="str">
        <f>IF(AND(Derived_Metrics[[#This Row],[Product Revenue]]&gt;AVERAGE(Derived_Metrics[Product Revenue]),Derived_Metrics[[#This Row],[Product Profit]]&lt;0),"high sales Low Profit","Normal")</f>
        <v>Normal</v>
      </c>
      <c r="N1135">
        <v>585.55200000000002</v>
      </c>
      <c r="O1135">
        <v>3</v>
      </c>
      <c r="P1135">
        <v>0.2</v>
      </c>
      <c r="Q1135">
        <v>73.194000000000003</v>
      </c>
      <c r="R1135">
        <f>Derived_Metrics[[#This Row],[Selling Price]]*Derived_Metrics[[#This Row],[Quantity]]</f>
        <v>1756.6559999999999</v>
      </c>
      <c r="S1135" s="2">
        <f>IF(Derived_Metrics[[#This Row],[Revenue]]=0,0,Derived_Metrics[[#This Row],[Profit]]/Derived_Metrics[[#This Row],[Revenue]])</f>
        <v>4.1666666666666671E-2</v>
      </c>
      <c r="T1135" t="str">
        <f>IF(Derived_Metrics[[#This Row],[Profit]]&lt;0, "Loss","Profit")</f>
        <v>Profit</v>
      </c>
      <c r="U1135" s="5">
        <f>Derived_Metrics[[#This Row],[Selling Price]]*Derived_Metrics[[#This Row],[Quantity]]*Derived_Metrics[[#This Row],[Discount]]</f>
        <v>351.33120000000002</v>
      </c>
      <c r="V1135" t="str">
        <f>IF(Derived_Metrics[[#This Row],[Discount]]&gt;0,"Discount Applied","No Discount")</f>
        <v>Discount Applied</v>
      </c>
      <c r="W1135" t="str">
        <f>IF(Derived_Metrics[[#This Row],[Discount]]&gt;0.3,"High Discount","Low Discount")</f>
        <v>Low Discount</v>
      </c>
      <c r="X1135" s="13">
        <f>SUMIFS(Derived_Metrics[Customer_Revenue_Share],Derived_Metrics[Customee_ Revenue _Rank],"&lt;="&amp;Derived_Metrics[[#This Row],[Customee_ Revenue _Rank]])</f>
        <v>0.37712706602442769</v>
      </c>
      <c r="Y1135" t="str">
        <f>IF(Derived_Metrics[[#This Row],[Cumulative_Revenue_%]]&lt;=0.8,"Top 80% Revenue","Remaining 20% Revenue")</f>
        <v>Top 80% Revenue</v>
      </c>
    </row>
    <row r="1136" spans="1:25" x14ac:dyDescent="0.25">
      <c r="A1136" t="s">
        <v>3752</v>
      </c>
      <c r="B1136" s="1">
        <v>43088</v>
      </c>
      <c r="C1136" t="s">
        <v>2829</v>
      </c>
      <c r="D1136" s="4">
        <f>SUMIFS(Derived_Metrics[Revenue],Derived_Metrics[Customer ID],Derived_Metrics[[#This Row],[Customer ID]])</f>
        <v>2871.866</v>
      </c>
      <c r="E1136" s="4">
        <f>SUMIFS(Derived_Metrics[Profit],Derived_Metrics[Customer ID],Derived_Metrics[[#This Row],[Customer ID]])</f>
        <v>-78.452399999999997</v>
      </c>
      <c r="F1136" s="5">
        <f>_xlfn.PERCENTRANK.INC(Derived_Metrics[Customer Revenue],Derived_Metrics[[#This Row],[Customer Revenue]])</f>
        <v>0.375</v>
      </c>
      <c r="G1136" s="5" t="str" cm="1">
        <f t="array" ref="G1136">_xlfn.IFS(Derived_Metrics[[#This Row],[Customer Revenue Percentile]]&gt;=0.8,"High Value",Derived_Metrics[[#This Row],[Customer Revenue Percentile]]&gt;=0.4,"Medium Value",TRUE,"Low Value")</f>
        <v>Low Value</v>
      </c>
      <c r="H1136" s="12">
        <f>_xlfn.RANK.EQ(Derived_Metrics[[#This Row],[Customer Revenue]],Derived_Metrics[Customer Revenue],0)</f>
        <v>1323</v>
      </c>
      <c r="I1136" s="15">
        <f>Derived_Metrics[[#This Row],[Customer Revenue]]/SUM(Derived_Metrics[Customer Revenue])</f>
        <v>1.8433955965492101E-4</v>
      </c>
      <c r="J1136" t="s">
        <v>2878</v>
      </c>
      <c r="K1136" s="5">
        <f>SUMIFS(Derived_Metrics[Revenue],Derived_Metrics[Product ID],Derived_Metrics[[#This Row],[Product ID]])</f>
        <v>484.96799999999996</v>
      </c>
      <c r="L1136" s="5">
        <f>SUMIFS(Derived_Metrics[Profit],Derived_Metrics[Product ID],Derived_Metrics[[#This Row],[Product ID]])</f>
        <v>26.72</v>
      </c>
      <c r="M1136" s="5" t="str">
        <f>IF(AND(Derived_Metrics[[#This Row],[Product Revenue]]&gt;AVERAGE(Derived_Metrics[Product Revenue]),Derived_Metrics[[#This Row],[Product Profit]]&lt;0),"high sales Low Profit","Normal")</f>
        <v>Normal</v>
      </c>
      <c r="N1136">
        <v>13.36</v>
      </c>
      <c r="O1136">
        <v>5</v>
      </c>
      <c r="P1136">
        <v>0.2</v>
      </c>
      <c r="Q1136">
        <v>4.008</v>
      </c>
      <c r="R1136">
        <f>Derived_Metrics[[#This Row],[Selling Price]]*Derived_Metrics[[#This Row],[Quantity]]</f>
        <v>66.8</v>
      </c>
      <c r="S1136" s="2">
        <f>IF(Derived_Metrics[[#This Row],[Revenue]]=0,0,Derived_Metrics[[#This Row],[Profit]]/Derived_Metrics[[#This Row],[Revenue]])</f>
        <v>6.0000000000000005E-2</v>
      </c>
      <c r="T1136" t="str">
        <f>IF(Derived_Metrics[[#This Row],[Profit]]&lt;0, "Loss","Profit")</f>
        <v>Profit</v>
      </c>
      <c r="U1136" s="5">
        <f>Derived_Metrics[[#This Row],[Selling Price]]*Derived_Metrics[[#This Row],[Quantity]]*Derived_Metrics[[#This Row],[Discount]]</f>
        <v>13.36</v>
      </c>
      <c r="V1136" t="str">
        <f>IF(Derived_Metrics[[#This Row],[Discount]]&gt;0,"Discount Applied","No Discount")</f>
        <v>Discount Applied</v>
      </c>
      <c r="W1136" t="str">
        <f>IF(Derived_Metrics[[#This Row],[Discount]]&gt;0.3,"High Discount","Low Discount")</f>
        <v>Low Discount</v>
      </c>
      <c r="X1136" s="13">
        <f>SUMIFS(Derived_Metrics[Customer_Revenue_Share],Derived_Metrics[Customee_ Revenue _Rank],"&lt;="&amp;Derived_Metrics[[#This Row],[Customee_ Revenue _Rank]])</f>
        <v>0.93560284472955901</v>
      </c>
      <c r="Y1136" t="str">
        <f>IF(Derived_Metrics[[#This Row],[Cumulative_Revenue_%]]&lt;=0.8,"Top 80% Revenue","Remaining 20% Revenue")</f>
        <v>Remaining 20% Revenue</v>
      </c>
    </row>
    <row r="1137" spans="1:25" x14ac:dyDescent="0.25">
      <c r="A1137" t="s">
        <v>3752</v>
      </c>
      <c r="B1137" s="1">
        <v>43088</v>
      </c>
      <c r="C1137" t="s">
        <v>2829</v>
      </c>
      <c r="D1137" s="4">
        <f>SUMIFS(Derived_Metrics[Revenue],Derived_Metrics[Customer ID],Derived_Metrics[[#This Row],[Customer ID]])</f>
        <v>2871.866</v>
      </c>
      <c r="E1137" s="4">
        <f>SUMIFS(Derived_Metrics[Profit],Derived_Metrics[Customer ID],Derived_Metrics[[#This Row],[Customer ID]])</f>
        <v>-78.452399999999997</v>
      </c>
      <c r="F1137" s="5">
        <f>_xlfn.PERCENTRANK.INC(Derived_Metrics[Customer Revenue],Derived_Metrics[[#This Row],[Customer Revenue]])</f>
        <v>0.375</v>
      </c>
      <c r="G1137" s="5" t="str" cm="1">
        <f t="array" ref="G1137">_xlfn.IFS(Derived_Metrics[[#This Row],[Customer Revenue Percentile]]&gt;=0.8,"High Value",Derived_Metrics[[#This Row],[Customer Revenue Percentile]]&gt;=0.4,"Medium Value",TRUE,"Low Value")</f>
        <v>Low Value</v>
      </c>
      <c r="H1137" s="12">
        <f>_xlfn.RANK.EQ(Derived_Metrics[[#This Row],[Customer Revenue]],Derived_Metrics[Customer Revenue],0)</f>
        <v>1323</v>
      </c>
      <c r="I1137" s="15">
        <f>Derived_Metrics[[#This Row],[Customer Revenue]]/SUM(Derived_Metrics[Customer Revenue])</f>
        <v>1.8433955965492101E-4</v>
      </c>
      <c r="J1137" t="s">
        <v>1902</v>
      </c>
      <c r="K1137" s="5">
        <f>SUMIFS(Derived_Metrics[Revenue],Derived_Metrics[Product ID],Derived_Metrics[[#This Row],[Product ID]])</f>
        <v>2754.4859999999999</v>
      </c>
      <c r="L1137" s="5">
        <f>SUMIFS(Derived_Metrics[Profit],Derived_Metrics[Product ID],Derived_Metrics[[#This Row],[Product ID]])</f>
        <v>-133.10919999999999</v>
      </c>
      <c r="M1137" s="5" t="str">
        <f>IF(AND(Derived_Metrics[[#This Row],[Product Revenue]]&gt;AVERAGE(Derived_Metrics[Product Revenue]),Derived_Metrics[[#This Row],[Product Profit]]&lt;0),"high sales Low Profit","Normal")</f>
        <v>Normal</v>
      </c>
      <c r="N1137">
        <v>102.018</v>
      </c>
      <c r="O1137">
        <v>7</v>
      </c>
      <c r="P1137">
        <v>0.7</v>
      </c>
      <c r="Q1137">
        <v>-183.63239999999999</v>
      </c>
      <c r="R1137">
        <f>Derived_Metrics[[#This Row],[Selling Price]]*Derived_Metrics[[#This Row],[Quantity]]</f>
        <v>714.12599999999998</v>
      </c>
      <c r="S1137" s="2">
        <f>IF(Derived_Metrics[[#This Row],[Revenue]]=0,0,Derived_Metrics[[#This Row],[Profit]]/Derived_Metrics[[#This Row],[Revenue]])</f>
        <v>-0.25714285714285712</v>
      </c>
      <c r="T1137" t="str">
        <f>IF(Derived_Metrics[[#This Row],[Profit]]&lt;0, "Loss","Profit")</f>
        <v>Loss</v>
      </c>
      <c r="U1137" s="5">
        <f>Derived_Metrics[[#This Row],[Selling Price]]*Derived_Metrics[[#This Row],[Quantity]]*Derived_Metrics[[#This Row],[Discount]]</f>
        <v>499.88819999999993</v>
      </c>
      <c r="V1137" t="str">
        <f>IF(Derived_Metrics[[#This Row],[Discount]]&gt;0,"Discount Applied","No Discount")</f>
        <v>Discount Applied</v>
      </c>
      <c r="W1137" t="str">
        <f>IF(Derived_Metrics[[#This Row],[Discount]]&gt;0.3,"High Discount","Low Discount")</f>
        <v>High Discount</v>
      </c>
      <c r="X1137" s="13">
        <f>SUMIFS(Derived_Metrics[Customer_Revenue_Share],Derived_Metrics[Customee_ Revenue _Rank],"&lt;="&amp;Derived_Metrics[[#This Row],[Customee_ Revenue _Rank]])</f>
        <v>0.93560284472955901</v>
      </c>
      <c r="Y1137" t="str">
        <f>IF(Derived_Metrics[[#This Row],[Cumulative_Revenue_%]]&lt;=0.8,"Top 80% Revenue","Remaining 20% Revenue")</f>
        <v>Remaining 20% Revenue</v>
      </c>
    </row>
    <row r="1138" spans="1:25" x14ac:dyDescent="0.25">
      <c r="A1138" t="s">
        <v>3754</v>
      </c>
      <c r="B1138" s="1">
        <v>42765</v>
      </c>
      <c r="C1138" t="s">
        <v>72</v>
      </c>
      <c r="D1138" s="4">
        <f>SUMIFS(Derived_Metrics[Revenue],Derived_Metrics[Customer ID],Derived_Metrics[[#This Row],[Customer ID]])</f>
        <v>8789.7930000000015</v>
      </c>
      <c r="E1138" s="4">
        <f>SUMIFS(Derived_Metrics[Profit],Derived_Metrics[Customer ID],Derived_Metrics[[#This Row],[Customer ID]])</f>
        <v>256.245</v>
      </c>
      <c r="F1138" s="5">
        <f>_xlfn.PERCENTRANK.INC(Derived_Metrics[Customer Revenue],Derived_Metrics[[#This Row],[Customer Revenue]])</f>
        <v>0.70899999999999996</v>
      </c>
      <c r="G1138" s="5" t="str" cm="1">
        <f t="array" ref="G1138">_xlfn.IFS(Derived_Metrics[[#This Row],[Customer Revenue Percentile]]&gt;=0.8,"High Value",Derived_Metrics[[#This Row],[Customer Revenue Percentile]]&gt;=0.4,"Medium Value",TRUE,"Low Value")</f>
        <v>Medium Value</v>
      </c>
      <c r="H1138" s="12">
        <f>_xlfn.RANK.EQ(Derived_Metrics[[#This Row],[Customer Revenue]],Derived_Metrics[Customer Revenue],0)</f>
        <v>613</v>
      </c>
      <c r="I1138" s="15">
        <f>Derived_Metrics[[#This Row],[Customer Revenue]]/SUM(Derived_Metrics[Customer Revenue])</f>
        <v>5.6419992126300722E-4</v>
      </c>
      <c r="J1138" t="s">
        <v>3755</v>
      </c>
      <c r="K1138" s="5">
        <f>SUMIFS(Derived_Metrics[Revenue],Derived_Metrics[Product ID],Derived_Metrics[[#This Row],[Product ID]])</f>
        <v>2501.7179999999998</v>
      </c>
      <c r="L1138" s="5">
        <f>SUMIFS(Derived_Metrics[Profit],Derived_Metrics[Product ID],Derived_Metrics[[#This Row],[Product ID]])</f>
        <v>-158.48579999999998</v>
      </c>
      <c r="M1138" s="5" t="str">
        <f>IF(AND(Derived_Metrics[[#This Row],[Product Revenue]]&gt;AVERAGE(Derived_Metrics[Product Revenue]),Derived_Metrics[[#This Row],[Product Profit]]&lt;0),"high sales Low Profit","Normal")</f>
        <v>Normal</v>
      </c>
      <c r="N1138">
        <v>419.13600000000002</v>
      </c>
      <c r="O1138">
        <v>4</v>
      </c>
      <c r="P1138">
        <v>0.2</v>
      </c>
      <c r="Q1138">
        <v>-68.1096</v>
      </c>
      <c r="R1138">
        <f>Derived_Metrics[[#This Row],[Selling Price]]*Derived_Metrics[[#This Row],[Quantity]]</f>
        <v>1676.5440000000001</v>
      </c>
      <c r="S1138" s="2">
        <f>IF(Derived_Metrics[[#This Row],[Revenue]]=0,0,Derived_Metrics[[#This Row],[Profit]]/Derived_Metrics[[#This Row],[Revenue]])</f>
        <v>-4.0624999999999994E-2</v>
      </c>
      <c r="T1138" t="str">
        <f>IF(Derived_Metrics[[#This Row],[Profit]]&lt;0, "Loss","Profit")</f>
        <v>Loss</v>
      </c>
      <c r="U1138" s="5">
        <f>Derived_Metrics[[#This Row],[Selling Price]]*Derived_Metrics[[#This Row],[Quantity]]*Derived_Metrics[[#This Row],[Discount]]</f>
        <v>335.30880000000002</v>
      </c>
      <c r="V1138" t="str">
        <f>IF(Derived_Metrics[[#This Row],[Discount]]&gt;0,"Discount Applied","No Discount")</f>
        <v>Discount Applied</v>
      </c>
      <c r="W1138" t="str">
        <f>IF(Derived_Metrics[[#This Row],[Discount]]&gt;0.3,"High Discount","Low Discount")</f>
        <v>Low Discount</v>
      </c>
      <c r="X1138" s="13">
        <f>SUMIFS(Derived_Metrics[Customer_Revenue_Share],Derived_Metrics[Customee_ Revenue _Rank],"&lt;="&amp;Derived_Metrics[[#This Row],[Customee_ Revenue _Rank]])</f>
        <v>0.69947908650836887</v>
      </c>
      <c r="Y1138" t="str">
        <f>IF(Derived_Metrics[[#This Row],[Cumulative_Revenue_%]]&lt;=0.8,"Top 80% Revenue","Remaining 20% Revenue")</f>
        <v>Top 80% Revenue</v>
      </c>
    </row>
    <row r="1139" spans="1:25" x14ac:dyDescent="0.25">
      <c r="A1139" t="s">
        <v>3757</v>
      </c>
      <c r="B1139" s="1">
        <v>42739</v>
      </c>
      <c r="C1139" t="s">
        <v>2197</v>
      </c>
      <c r="D1139" s="4">
        <f>SUMIFS(Derived_Metrics[Revenue],Derived_Metrics[Customer ID],Derived_Metrics[[#This Row],[Customer ID]])</f>
        <v>3026.55</v>
      </c>
      <c r="E1139" s="4">
        <f>SUMIFS(Derived_Metrics[Profit],Derived_Metrics[Customer ID],Derived_Metrics[[#This Row],[Customer ID]])</f>
        <v>-96.649799999999999</v>
      </c>
      <c r="F1139" s="5">
        <f>_xlfn.PERCENTRANK.INC(Derived_Metrics[Customer Revenue],Derived_Metrics[[#This Row],[Customer Revenue]])</f>
        <v>0.39300000000000002</v>
      </c>
      <c r="G1139" s="5" t="str" cm="1">
        <f t="array" ref="G1139">_xlfn.IFS(Derived_Metrics[[#This Row],[Customer Revenue Percentile]]&gt;=0.8,"High Value",Derived_Metrics[[#This Row],[Customer Revenue Percentile]]&gt;=0.4,"Medium Value",TRUE,"Low Value")</f>
        <v>Low Value</v>
      </c>
      <c r="H1139" s="12">
        <f>_xlfn.RANK.EQ(Derived_Metrics[[#This Row],[Customer Revenue]],Derived_Metrics[Customer Revenue],0)</f>
        <v>1281</v>
      </c>
      <c r="I1139" s="15">
        <f>Derived_Metrics[[#This Row],[Customer Revenue]]/SUM(Derived_Metrics[Customer Revenue])</f>
        <v>1.9426842835759093E-4</v>
      </c>
      <c r="J1139" t="s">
        <v>1920</v>
      </c>
      <c r="K1139" s="5">
        <f>SUMIFS(Derived_Metrics[Revenue],Derived_Metrics[Product ID],Derived_Metrics[[#This Row],[Product ID]])</f>
        <v>20415.912000000004</v>
      </c>
      <c r="L1139" s="5">
        <f>SUMIFS(Derived_Metrics[Profit],Derived_Metrics[Product ID],Derived_Metrics[[#This Row],[Product ID]])</f>
        <v>-503.11939999999998</v>
      </c>
      <c r="M1139" s="5" t="str">
        <f>IF(AND(Derived_Metrics[[#This Row],[Product Revenue]]&gt;AVERAGE(Derived_Metrics[Product Revenue]),Derived_Metrics[[#This Row],[Product Profit]]&lt;0),"high sales Low Profit","Normal")</f>
        <v>high sales Low Profit</v>
      </c>
      <c r="N1139">
        <v>218.352</v>
      </c>
      <c r="O1139">
        <v>3</v>
      </c>
      <c r="P1139">
        <v>0.2</v>
      </c>
      <c r="Q1139">
        <v>-19.105799999999999</v>
      </c>
      <c r="R1139">
        <f>Derived_Metrics[[#This Row],[Selling Price]]*Derived_Metrics[[#This Row],[Quantity]]</f>
        <v>655.05600000000004</v>
      </c>
      <c r="S1139" s="2">
        <f>IF(Derived_Metrics[[#This Row],[Revenue]]=0,0,Derived_Metrics[[#This Row],[Profit]]/Derived_Metrics[[#This Row],[Revenue]])</f>
        <v>-2.9166666666666664E-2</v>
      </c>
      <c r="T1139" t="str">
        <f>IF(Derived_Metrics[[#This Row],[Profit]]&lt;0, "Loss","Profit")</f>
        <v>Loss</v>
      </c>
      <c r="U1139" s="5">
        <f>Derived_Metrics[[#This Row],[Selling Price]]*Derived_Metrics[[#This Row],[Quantity]]*Derived_Metrics[[#This Row],[Discount]]</f>
        <v>131.0112</v>
      </c>
      <c r="V1139" t="str">
        <f>IF(Derived_Metrics[[#This Row],[Discount]]&gt;0,"Discount Applied","No Discount")</f>
        <v>Discount Applied</v>
      </c>
      <c r="W1139" t="str">
        <f>IF(Derived_Metrics[[#This Row],[Discount]]&gt;0.3,"High Discount","Low Discount")</f>
        <v>Low Discount</v>
      </c>
      <c r="X1139" s="13">
        <f>SUMIFS(Derived_Metrics[Customer_Revenue_Share],Derived_Metrics[Customee_ Revenue _Rank],"&lt;="&amp;Derived_Metrics[[#This Row],[Customee_ Revenue _Rank]])</f>
        <v>0.92808471361532185</v>
      </c>
      <c r="Y1139" t="str">
        <f>IF(Derived_Metrics[[#This Row],[Cumulative_Revenue_%]]&lt;=0.8,"Top 80% Revenue","Remaining 20% Revenue")</f>
        <v>Remaining 20% Revenue</v>
      </c>
    </row>
    <row r="1140" spans="1:25" x14ac:dyDescent="0.25">
      <c r="A1140" t="s">
        <v>3758</v>
      </c>
      <c r="B1140" s="1">
        <v>41971</v>
      </c>
      <c r="C1140" t="s">
        <v>3082</v>
      </c>
      <c r="D1140" s="4">
        <f>SUMIFS(Derived_Metrics[Revenue],Derived_Metrics[Customer ID],Derived_Metrics[[#This Row],[Customer ID]])</f>
        <v>1895.848</v>
      </c>
      <c r="E1140" s="4">
        <f>SUMIFS(Derived_Metrics[Profit],Derived_Metrics[Customer ID],Derived_Metrics[[#This Row],[Customer ID]])</f>
        <v>24.0474</v>
      </c>
      <c r="F1140" s="5">
        <f>_xlfn.PERCENTRANK.INC(Derived_Metrics[Customer Revenue],Derived_Metrics[[#This Row],[Customer Revenue]])</f>
        <v>0.26900000000000002</v>
      </c>
      <c r="G1140" s="5" t="str" cm="1">
        <f t="array" ref="G1140">_xlfn.IFS(Derived_Metrics[[#This Row],[Customer Revenue Percentile]]&gt;=0.8,"High Value",Derived_Metrics[[#This Row],[Customer Revenue Percentile]]&gt;=0.4,"Medium Value",TRUE,"Low Value")</f>
        <v>Low Value</v>
      </c>
      <c r="H1140" s="12">
        <f>_xlfn.RANK.EQ(Derived_Metrics[[#This Row],[Customer Revenue]],Derived_Metrics[Customer Revenue],0)</f>
        <v>1548</v>
      </c>
      <c r="I1140" s="15">
        <f>Derived_Metrics[[#This Row],[Customer Revenue]]/SUM(Derived_Metrics[Customer Revenue])</f>
        <v>1.216908398555722E-4</v>
      </c>
      <c r="J1140" t="s">
        <v>1748</v>
      </c>
      <c r="K1140" s="5">
        <f>SUMIFS(Derived_Metrics[Revenue],Derived_Metrics[Product ID],Derived_Metrics[[#This Row],[Product ID]])</f>
        <v>3774.576</v>
      </c>
      <c r="L1140" s="5">
        <f>SUMIFS(Derived_Metrics[Profit],Derived_Metrics[Product ID],Derived_Metrics[[#This Row],[Product ID]])</f>
        <v>24.196000000000002</v>
      </c>
      <c r="M1140" s="5" t="str">
        <f>IF(AND(Derived_Metrics[[#This Row],[Product Revenue]]&gt;AVERAGE(Derived_Metrics[Product Revenue]),Derived_Metrics[[#This Row],[Product Profit]]&lt;0),"high sales Low Profit","Normal")</f>
        <v>Normal</v>
      </c>
      <c r="N1140">
        <v>411.33199999999999</v>
      </c>
      <c r="O1140">
        <v>4</v>
      </c>
      <c r="P1140">
        <v>0.15</v>
      </c>
      <c r="Q1140">
        <v>-4.8391999999999999</v>
      </c>
      <c r="R1140">
        <f>Derived_Metrics[[#This Row],[Selling Price]]*Derived_Metrics[[#This Row],[Quantity]]</f>
        <v>1645.328</v>
      </c>
      <c r="S1140" s="2">
        <f>IF(Derived_Metrics[[#This Row],[Revenue]]=0,0,Derived_Metrics[[#This Row],[Profit]]/Derived_Metrics[[#This Row],[Revenue]])</f>
        <v>-2.9411764705882353E-3</v>
      </c>
      <c r="T1140" t="str">
        <f>IF(Derived_Metrics[[#This Row],[Profit]]&lt;0, "Loss","Profit")</f>
        <v>Loss</v>
      </c>
      <c r="U1140" s="5">
        <f>Derived_Metrics[[#This Row],[Selling Price]]*Derived_Metrics[[#This Row],[Quantity]]*Derived_Metrics[[#This Row],[Discount]]</f>
        <v>246.79919999999998</v>
      </c>
      <c r="V1140" t="str">
        <f>IF(Derived_Metrics[[#This Row],[Discount]]&gt;0,"Discount Applied","No Discount")</f>
        <v>Discount Applied</v>
      </c>
      <c r="W1140" t="str">
        <f>IF(Derived_Metrics[[#This Row],[Discount]]&gt;0.3,"High Discount","Low Discount")</f>
        <v>Low Discount</v>
      </c>
      <c r="X1140" s="13">
        <f>SUMIFS(Derived_Metrics[Customer_Revenue_Share],Derived_Metrics[Customee_ Revenue _Rank],"&lt;="&amp;Derived_Metrics[[#This Row],[Customee_ Revenue _Rank]])</f>
        <v>0.96899359500157201</v>
      </c>
      <c r="Y1140" t="str">
        <f>IF(Derived_Metrics[[#This Row],[Cumulative_Revenue_%]]&lt;=0.8,"Top 80% Revenue","Remaining 20% Revenue")</f>
        <v>Remaining 20% Revenue</v>
      </c>
    </row>
    <row r="1141" spans="1:25" x14ac:dyDescent="0.25">
      <c r="A1141" t="s">
        <v>3759</v>
      </c>
      <c r="B1141" s="1">
        <v>42931</v>
      </c>
      <c r="C1141" t="s">
        <v>1709</v>
      </c>
      <c r="D1141" s="4">
        <f>SUMIFS(Derived_Metrics[Revenue],Derived_Metrics[Customer ID],Derived_Metrics[[#This Row],[Customer ID]])</f>
        <v>10938.379000000001</v>
      </c>
      <c r="E1141" s="4">
        <f>SUMIFS(Derived_Metrics[Profit],Derived_Metrics[Customer ID],Derived_Metrics[[#This Row],[Customer ID]])</f>
        <v>-730.94809999999995</v>
      </c>
      <c r="F1141" s="5">
        <f>_xlfn.PERCENTRANK.INC(Derived_Metrics[Customer Revenue],Derived_Metrics[[#This Row],[Customer Revenue]])</f>
        <v>0.78800000000000003</v>
      </c>
      <c r="G1141" s="5" t="str" cm="1">
        <f t="array" ref="G1141">_xlfn.IFS(Derived_Metrics[[#This Row],[Customer Revenue Percentile]]&gt;=0.8,"High Value",Derived_Metrics[[#This Row],[Customer Revenue Percentile]]&gt;=0.4,"Medium Value",TRUE,"Low Value")</f>
        <v>Medium Value</v>
      </c>
      <c r="H1141" s="12">
        <f>_xlfn.RANK.EQ(Derived_Metrics[[#This Row],[Customer Revenue]],Derived_Metrics[Customer Revenue],0)</f>
        <v>446</v>
      </c>
      <c r="I1141" s="15">
        <f>Derived_Metrics[[#This Row],[Customer Revenue]]/SUM(Derived_Metrics[Customer Revenue])</f>
        <v>7.0211352765018817E-4</v>
      </c>
      <c r="J1141" t="s">
        <v>2073</v>
      </c>
      <c r="K1141" s="5">
        <f>SUMIFS(Derived_Metrics[Revenue],Derived_Metrics[Product ID],Derived_Metrics[[#This Row],[Product ID]])</f>
        <v>13996.261999999999</v>
      </c>
      <c r="L1141" s="5">
        <f>SUMIFS(Derived_Metrics[Profit],Derived_Metrics[Product ID],Derived_Metrics[[#This Row],[Product ID]])</f>
        <v>499.33940000000001</v>
      </c>
      <c r="M1141" s="5" t="str">
        <f>IF(AND(Derived_Metrics[[#This Row],[Product Revenue]]&gt;AVERAGE(Derived_Metrics[Product Revenue]),Derived_Metrics[[#This Row],[Product Profit]]&lt;0),"high sales Low Profit","Normal")</f>
        <v>Normal</v>
      </c>
      <c r="N1141">
        <v>664.14599999999996</v>
      </c>
      <c r="O1141">
        <v>6</v>
      </c>
      <c r="P1141">
        <v>0.1</v>
      </c>
      <c r="Q1141">
        <v>88.552800000000005</v>
      </c>
      <c r="R1141">
        <f>Derived_Metrics[[#This Row],[Selling Price]]*Derived_Metrics[[#This Row],[Quantity]]</f>
        <v>3984.8759999999997</v>
      </c>
      <c r="S1141" s="2">
        <f>IF(Derived_Metrics[[#This Row],[Revenue]]=0,0,Derived_Metrics[[#This Row],[Profit]]/Derived_Metrics[[#This Row],[Revenue]])</f>
        <v>2.2222222222222227E-2</v>
      </c>
      <c r="T1141" t="str">
        <f>IF(Derived_Metrics[[#This Row],[Profit]]&lt;0, "Loss","Profit")</f>
        <v>Profit</v>
      </c>
      <c r="U1141" s="5">
        <f>Derived_Metrics[[#This Row],[Selling Price]]*Derived_Metrics[[#This Row],[Quantity]]*Derived_Metrics[[#This Row],[Discount]]</f>
        <v>398.48759999999999</v>
      </c>
      <c r="V1141" t="str">
        <f>IF(Derived_Metrics[[#This Row],[Discount]]&gt;0,"Discount Applied","No Discount")</f>
        <v>Discount Applied</v>
      </c>
      <c r="W1141" t="str">
        <f>IF(Derived_Metrics[[#This Row],[Discount]]&gt;0.3,"High Discount","Low Discount")</f>
        <v>Low Discount</v>
      </c>
      <c r="X1141" s="13">
        <f>SUMIFS(Derived_Metrics[Customer_Revenue_Share],Derived_Metrics[Customee_ Revenue _Rank],"&lt;="&amp;Derived_Metrics[[#This Row],[Customee_ Revenue _Rank]])</f>
        <v>0.59214767453165806</v>
      </c>
      <c r="Y1141" t="str">
        <f>IF(Derived_Metrics[[#This Row],[Cumulative_Revenue_%]]&lt;=0.8,"Top 80% Revenue","Remaining 20% Revenue")</f>
        <v>Top 80% Revenue</v>
      </c>
    </row>
    <row r="1142" spans="1:25" x14ac:dyDescent="0.25">
      <c r="A1142" t="s">
        <v>3760</v>
      </c>
      <c r="B1142" s="1">
        <v>42777</v>
      </c>
      <c r="C1142" t="s">
        <v>3761</v>
      </c>
      <c r="D1142" s="4">
        <f>SUMIFS(Derived_Metrics[Revenue],Derived_Metrics[Customer ID],Derived_Metrics[[#This Row],[Customer ID]])</f>
        <v>2020.1999999999998</v>
      </c>
      <c r="E1142" s="4">
        <f>SUMIFS(Derived_Metrics[Profit],Derived_Metrics[Customer ID],Derived_Metrics[[#This Row],[Customer ID]])</f>
        <v>-159.947</v>
      </c>
      <c r="F1142" s="5">
        <f>_xlfn.PERCENTRANK.INC(Derived_Metrics[Customer Revenue],Derived_Metrics[[#This Row],[Customer Revenue]])</f>
        <v>0.27700000000000002</v>
      </c>
      <c r="G1142" s="5" t="str" cm="1">
        <f t="array" ref="G1142">_xlfn.IFS(Derived_Metrics[[#This Row],[Customer Revenue Percentile]]&gt;=0.8,"High Value",Derived_Metrics[[#This Row],[Customer Revenue Percentile]]&gt;=0.4,"Medium Value",TRUE,"Low Value")</f>
        <v>Low Value</v>
      </c>
      <c r="H1142" s="12">
        <f>_xlfn.RANK.EQ(Derived_Metrics[[#This Row],[Customer Revenue]],Derived_Metrics[Customer Revenue],0)</f>
        <v>1530</v>
      </c>
      <c r="I1142" s="15">
        <f>Derived_Metrics[[#This Row],[Customer Revenue]]/SUM(Derived_Metrics[Customer Revenue])</f>
        <v>1.2967275576745968E-4</v>
      </c>
      <c r="J1142" t="s">
        <v>2344</v>
      </c>
      <c r="K1142" s="5">
        <f>SUMIFS(Derived_Metrics[Revenue],Derived_Metrics[Product ID],Derived_Metrics[[#This Row],[Product ID]])</f>
        <v>131.65199999999999</v>
      </c>
      <c r="L1142" s="5">
        <f>SUMIFS(Derived_Metrics[Profit],Derived_Metrics[Product ID],Derived_Metrics[[#This Row],[Product ID]])</f>
        <v>17.056799999999999</v>
      </c>
      <c r="M1142" s="5" t="str">
        <f>IF(AND(Derived_Metrics[[#This Row],[Product Revenue]]&gt;AVERAGE(Derived_Metrics[Product Revenue]),Derived_Metrics[[#This Row],[Product Profit]]&lt;0),"high sales Low Profit","Normal")</f>
        <v>Normal</v>
      </c>
      <c r="N1142">
        <v>3.3119999999999998</v>
      </c>
      <c r="O1142">
        <v>1</v>
      </c>
      <c r="P1142">
        <v>0.2</v>
      </c>
      <c r="Q1142">
        <v>0.66239999999999999</v>
      </c>
      <c r="R1142">
        <f>Derived_Metrics[[#This Row],[Selling Price]]*Derived_Metrics[[#This Row],[Quantity]]</f>
        <v>3.3119999999999998</v>
      </c>
      <c r="S1142" s="2">
        <f>IF(Derived_Metrics[[#This Row],[Revenue]]=0,0,Derived_Metrics[[#This Row],[Profit]]/Derived_Metrics[[#This Row],[Revenue]])</f>
        <v>0.2</v>
      </c>
      <c r="T1142" t="str">
        <f>IF(Derived_Metrics[[#This Row],[Profit]]&lt;0, "Loss","Profit")</f>
        <v>Profit</v>
      </c>
      <c r="U1142" s="5">
        <f>Derived_Metrics[[#This Row],[Selling Price]]*Derived_Metrics[[#This Row],[Quantity]]*Derived_Metrics[[#This Row],[Discount]]</f>
        <v>0.66239999999999999</v>
      </c>
      <c r="V1142" t="str">
        <f>IF(Derived_Metrics[[#This Row],[Discount]]&gt;0,"Discount Applied","No Discount")</f>
        <v>Discount Applied</v>
      </c>
      <c r="W1142" t="str">
        <f>IF(Derived_Metrics[[#This Row],[Discount]]&gt;0.3,"High Discount","Low Discount")</f>
        <v>Low Discount</v>
      </c>
      <c r="X1142" s="13">
        <f>SUMIFS(Derived_Metrics[Customer_Revenue_Share],Derived_Metrics[Customee_ Revenue _Rank],"&lt;="&amp;Derived_Metrics[[#This Row],[Customee_ Revenue _Rank]])</f>
        <v>0.96674388951130896</v>
      </c>
      <c r="Y1142" t="str">
        <f>IF(Derived_Metrics[[#This Row],[Cumulative_Revenue_%]]&lt;=0.8,"Top 80% Revenue","Remaining 20% Revenue")</f>
        <v>Remaining 20% Revenue</v>
      </c>
    </row>
    <row r="1143" spans="1:25" x14ac:dyDescent="0.25">
      <c r="A1143" t="s">
        <v>3763</v>
      </c>
      <c r="B1143" s="1">
        <v>42226</v>
      </c>
      <c r="C1143" t="s">
        <v>1532</v>
      </c>
      <c r="D1143" s="4">
        <f>SUMIFS(Derived_Metrics[Revenue],Derived_Metrics[Customer ID],Derived_Metrics[[#This Row],[Customer ID]])</f>
        <v>3181.3599999999997</v>
      </c>
      <c r="E1143" s="4">
        <f>SUMIFS(Derived_Metrics[Profit],Derived_Metrics[Customer ID],Derived_Metrics[[#This Row],[Customer ID]])</f>
        <v>153.9162</v>
      </c>
      <c r="F1143" s="5">
        <f>_xlfn.PERCENTRANK.INC(Derived_Metrics[Customer Revenue],Derived_Metrics[[#This Row],[Customer Revenue]])</f>
        <v>0.40899999999999997</v>
      </c>
      <c r="G1143" s="5" t="str" cm="1">
        <f t="array" ref="G1143">_xlfn.IFS(Derived_Metrics[[#This Row],[Customer Revenue Percentile]]&gt;=0.8,"High Value",Derived_Metrics[[#This Row],[Customer Revenue Percentile]]&gt;=0.4,"Medium Value",TRUE,"Low Value")</f>
        <v>Medium Value</v>
      </c>
      <c r="H1143" s="12">
        <f>_xlfn.RANK.EQ(Derived_Metrics[[#This Row],[Customer Revenue]],Derived_Metrics[Customer Revenue],0)</f>
        <v>1249</v>
      </c>
      <c r="I1143" s="15">
        <f>Derived_Metrics[[#This Row],[Customer Revenue]]/SUM(Derived_Metrics[Customer Revenue])</f>
        <v>2.0420538475812572E-4</v>
      </c>
      <c r="J1143" t="s">
        <v>423</v>
      </c>
      <c r="K1143" s="5">
        <f>SUMIFS(Derived_Metrics[Revenue],Derived_Metrics[Product ID],Derived_Metrics[[#This Row],[Product ID]])</f>
        <v>2013.42</v>
      </c>
      <c r="L1143" s="5">
        <f>SUMIFS(Derived_Metrics[Profit],Derived_Metrics[Product ID],Derived_Metrics[[#This Row],[Product ID]])</f>
        <v>138.31319999999999</v>
      </c>
      <c r="M1143" s="5" t="str">
        <f>IF(AND(Derived_Metrics[[#This Row],[Product Revenue]]&gt;AVERAGE(Derived_Metrics[Product Revenue]),Derived_Metrics[[#This Row],[Product Profit]]&lt;0),"high sales Low Profit","Normal")</f>
        <v>Normal</v>
      </c>
      <c r="N1143">
        <v>145.9</v>
      </c>
      <c r="O1143">
        <v>5</v>
      </c>
      <c r="P1143">
        <v>0</v>
      </c>
      <c r="Q1143">
        <v>62.737000000000002</v>
      </c>
      <c r="R1143">
        <f>Derived_Metrics[[#This Row],[Selling Price]]*Derived_Metrics[[#This Row],[Quantity]]</f>
        <v>729.5</v>
      </c>
      <c r="S1143" s="2">
        <f>IF(Derived_Metrics[[#This Row],[Revenue]]=0,0,Derived_Metrics[[#This Row],[Profit]]/Derived_Metrics[[#This Row],[Revenue]])</f>
        <v>8.6000000000000007E-2</v>
      </c>
      <c r="T1143" t="str">
        <f>IF(Derived_Metrics[[#This Row],[Profit]]&lt;0, "Loss","Profit")</f>
        <v>Profit</v>
      </c>
      <c r="U1143" s="5">
        <f>Derived_Metrics[[#This Row],[Selling Price]]*Derived_Metrics[[#This Row],[Quantity]]*Derived_Metrics[[#This Row],[Discount]]</f>
        <v>0</v>
      </c>
      <c r="V1143" t="str">
        <f>IF(Derived_Metrics[[#This Row],[Discount]]&gt;0,"Discount Applied","No Discount")</f>
        <v>No Discount</v>
      </c>
      <c r="W1143" t="str">
        <f>IF(Derived_Metrics[[#This Row],[Discount]]&gt;0.3,"High Discount","Low Discount")</f>
        <v>Low Discount</v>
      </c>
      <c r="X1143" s="13">
        <f>SUMIFS(Derived_Metrics[Customer_Revenue_Share],Derived_Metrics[Customee_ Revenue _Rank],"&lt;="&amp;Derived_Metrics[[#This Row],[Customee_ Revenue _Rank]])</f>
        <v>0.92149552108688138</v>
      </c>
      <c r="Y1143" t="str">
        <f>IF(Derived_Metrics[[#This Row],[Cumulative_Revenue_%]]&lt;=0.8,"Top 80% Revenue","Remaining 20% Revenue")</f>
        <v>Remaining 20% Revenue</v>
      </c>
    </row>
    <row r="1144" spans="1:25" x14ac:dyDescent="0.25">
      <c r="A1144" t="s">
        <v>3764</v>
      </c>
      <c r="B1144" s="1">
        <v>42837</v>
      </c>
      <c r="C1144" t="s">
        <v>3765</v>
      </c>
      <c r="D1144" s="4">
        <f>SUMIFS(Derived_Metrics[Revenue],Derived_Metrics[Customer ID],Derived_Metrics[[#This Row],[Customer ID]])</f>
        <v>2509.136</v>
      </c>
      <c r="E1144" s="4">
        <f>SUMIFS(Derived_Metrics[Profit],Derived_Metrics[Customer ID],Derived_Metrics[[#This Row],[Customer ID]])</f>
        <v>-3.4380000000000006</v>
      </c>
      <c r="F1144" s="5">
        <f>_xlfn.PERCENTRANK.INC(Derived_Metrics[Customer Revenue],Derived_Metrics[[#This Row],[Customer Revenue]])</f>
        <v>0.34699999999999998</v>
      </c>
      <c r="G1144" s="5" t="str" cm="1">
        <f t="array" ref="G1144">_xlfn.IFS(Derived_Metrics[[#This Row],[Customer Revenue Percentile]]&gt;=0.8,"High Value",Derived_Metrics[[#This Row],[Customer Revenue Percentile]]&gt;=0.4,"Medium Value",TRUE,"Low Value")</f>
        <v>Low Value</v>
      </c>
      <c r="H1144" s="12">
        <f>_xlfn.RANK.EQ(Derived_Metrics[[#This Row],[Customer Revenue]],Derived_Metrics[Customer Revenue],0)</f>
        <v>1383</v>
      </c>
      <c r="I1144" s="15">
        <f>Derived_Metrics[[#This Row],[Customer Revenue]]/SUM(Derived_Metrics[Customer Revenue])</f>
        <v>1.6105661801571171E-4</v>
      </c>
      <c r="J1144" t="s">
        <v>1290</v>
      </c>
      <c r="K1144" s="5">
        <f>SUMIFS(Derived_Metrics[Revenue],Derived_Metrics[Product ID],Derived_Metrics[[#This Row],[Product ID]])</f>
        <v>5663.0559999999996</v>
      </c>
      <c r="L1144" s="5">
        <f>SUMIFS(Derived_Metrics[Profit],Derived_Metrics[Product ID],Derived_Metrics[[#This Row],[Product ID]])</f>
        <v>15.0832</v>
      </c>
      <c r="M1144" s="5" t="str">
        <f>IF(AND(Derived_Metrics[[#This Row],[Product Revenue]]&gt;AVERAGE(Derived_Metrics[Product Revenue]),Derived_Metrics[[#This Row],[Product Profit]]&lt;0),"high sales Low Profit","Normal")</f>
        <v>Normal</v>
      </c>
      <c r="N1144">
        <v>239.96</v>
      </c>
      <c r="O1144">
        <v>10</v>
      </c>
      <c r="P1144">
        <v>0.3</v>
      </c>
      <c r="Q1144">
        <v>-10.284000000000001</v>
      </c>
      <c r="R1144">
        <f>Derived_Metrics[[#This Row],[Selling Price]]*Derived_Metrics[[#This Row],[Quantity]]</f>
        <v>2399.6</v>
      </c>
      <c r="S1144" s="2">
        <f>IF(Derived_Metrics[[#This Row],[Revenue]]=0,0,Derived_Metrics[[#This Row],[Profit]]/Derived_Metrics[[#This Row],[Revenue]])</f>
        <v>-4.2857142857142859E-3</v>
      </c>
      <c r="T1144" t="str">
        <f>IF(Derived_Metrics[[#This Row],[Profit]]&lt;0, "Loss","Profit")</f>
        <v>Loss</v>
      </c>
      <c r="U1144" s="5">
        <f>Derived_Metrics[[#This Row],[Selling Price]]*Derived_Metrics[[#This Row],[Quantity]]*Derived_Metrics[[#This Row],[Discount]]</f>
        <v>719.88</v>
      </c>
      <c r="V1144" t="str">
        <f>IF(Derived_Metrics[[#This Row],[Discount]]&gt;0,"Discount Applied","No Discount")</f>
        <v>Discount Applied</v>
      </c>
      <c r="W1144" t="str">
        <f>IF(Derived_Metrics[[#This Row],[Discount]]&gt;0.3,"High Discount","Low Discount")</f>
        <v>Low Discount</v>
      </c>
      <c r="X1144" s="13">
        <f>SUMIFS(Derived_Metrics[Customer_Revenue_Share],Derived_Metrics[Customee_ Revenue _Rank],"&lt;="&amp;Derived_Metrics[[#This Row],[Customee_ Revenue _Rank]])</f>
        <v>0.94553282255087145</v>
      </c>
      <c r="Y1144" t="str">
        <f>IF(Derived_Metrics[[#This Row],[Cumulative_Revenue_%]]&lt;=0.8,"Top 80% Revenue","Remaining 20% Revenue")</f>
        <v>Remaining 20% Revenue</v>
      </c>
    </row>
    <row r="1145" spans="1:25" x14ac:dyDescent="0.25">
      <c r="A1145" t="s">
        <v>3764</v>
      </c>
      <c r="B1145" s="1">
        <v>42837</v>
      </c>
      <c r="C1145" t="s">
        <v>3765</v>
      </c>
      <c r="D1145" s="4">
        <f>SUMIFS(Derived_Metrics[Revenue],Derived_Metrics[Customer ID],Derived_Metrics[[#This Row],[Customer ID]])</f>
        <v>2509.136</v>
      </c>
      <c r="E1145" s="4">
        <f>SUMIFS(Derived_Metrics[Profit],Derived_Metrics[Customer ID],Derived_Metrics[[#This Row],[Customer ID]])</f>
        <v>-3.4380000000000006</v>
      </c>
      <c r="F1145" s="5">
        <f>_xlfn.PERCENTRANK.INC(Derived_Metrics[Customer Revenue],Derived_Metrics[[#This Row],[Customer Revenue]])</f>
        <v>0.34699999999999998</v>
      </c>
      <c r="G1145" s="5" t="str" cm="1">
        <f t="array" ref="G1145">_xlfn.IFS(Derived_Metrics[[#This Row],[Customer Revenue Percentile]]&gt;=0.8,"High Value",Derived_Metrics[[#This Row],[Customer Revenue Percentile]]&gt;=0.4,"Medium Value",TRUE,"Low Value")</f>
        <v>Low Value</v>
      </c>
      <c r="H1145" s="12">
        <f>_xlfn.RANK.EQ(Derived_Metrics[[#This Row],[Customer Revenue]],Derived_Metrics[Customer Revenue],0)</f>
        <v>1383</v>
      </c>
      <c r="I1145" s="15">
        <f>Derived_Metrics[[#This Row],[Customer Revenue]]/SUM(Derived_Metrics[Customer Revenue])</f>
        <v>1.6105661801571171E-4</v>
      </c>
      <c r="J1145" t="s">
        <v>1887</v>
      </c>
      <c r="K1145" s="5">
        <f>SUMIFS(Derived_Metrics[Revenue],Derived_Metrics[Product ID],Derived_Metrics[[#This Row],[Product ID]])</f>
        <v>794.13599999999997</v>
      </c>
      <c r="L1145" s="5">
        <f>SUMIFS(Derived_Metrics[Profit],Derived_Metrics[Product ID],Derived_Metrics[[#This Row],[Product ID]])</f>
        <v>68.460000000000008</v>
      </c>
      <c r="M1145" s="5" t="str">
        <f>IF(AND(Derived_Metrics[[#This Row],[Product Revenue]]&gt;AVERAGE(Derived_Metrics[Product Revenue]),Derived_Metrics[[#This Row],[Product Profit]]&lt;0),"high sales Low Profit","Normal")</f>
        <v>Normal</v>
      </c>
      <c r="N1145">
        <v>54.768000000000001</v>
      </c>
      <c r="O1145">
        <v>2</v>
      </c>
      <c r="P1145">
        <v>0.2</v>
      </c>
      <c r="Q1145">
        <v>6.8460000000000001</v>
      </c>
      <c r="R1145">
        <f>Derived_Metrics[[#This Row],[Selling Price]]*Derived_Metrics[[#This Row],[Quantity]]</f>
        <v>109.536</v>
      </c>
      <c r="S1145" s="2">
        <f>IF(Derived_Metrics[[#This Row],[Revenue]]=0,0,Derived_Metrics[[#This Row],[Profit]]/Derived_Metrics[[#This Row],[Revenue]])</f>
        <v>6.25E-2</v>
      </c>
      <c r="T1145" t="str">
        <f>IF(Derived_Metrics[[#This Row],[Profit]]&lt;0, "Loss","Profit")</f>
        <v>Profit</v>
      </c>
      <c r="U1145" s="5">
        <f>Derived_Metrics[[#This Row],[Selling Price]]*Derived_Metrics[[#This Row],[Quantity]]*Derived_Metrics[[#This Row],[Discount]]</f>
        <v>21.907200000000003</v>
      </c>
      <c r="V1145" t="str">
        <f>IF(Derived_Metrics[[#This Row],[Discount]]&gt;0,"Discount Applied","No Discount")</f>
        <v>Discount Applied</v>
      </c>
      <c r="W1145" t="str">
        <f>IF(Derived_Metrics[[#This Row],[Discount]]&gt;0.3,"High Discount","Low Discount")</f>
        <v>Low Discount</v>
      </c>
      <c r="X1145" s="13">
        <f>SUMIFS(Derived_Metrics[Customer_Revenue_Share],Derived_Metrics[Customee_ Revenue _Rank],"&lt;="&amp;Derived_Metrics[[#This Row],[Customee_ Revenue _Rank]])</f>
        <v>0.94553282255087145</v>
      </c>
      <c r="Y1145" t="str">
        <f>IF(Derived_Metrics[[#This Row],[Cumulative_Revenue_%]]&lt;=0.8,"Top 80% Revenue","Remaining 20% Revenue")</f>
        <v>Remaining 20% Revenue</v>
      </c>
    </row>
    <row r="1146" spans="1:25" x14ac:dyDescent="0.25">
      <c r="A1146" t="s">
        <v>3767</v>
      </c>
      <c r="B1146" s="1">
        <v>42877</v>
      </c>
      <c r="C1146" t="s">
        <v>908</v>
      </c>
      <c r="D1146" s="4">
        <f>SUMIFS(Derived_Metrics[Revenue],Derived_Metrics[Customer ID],Derived_Metrics[[#This Row],[Customer ID]])</f>
        <v>1824.652</v>
      </c>
      <c r="E1146" s="4">
        <f>SUMIFS(Derived_Metrics[Profit],Derived_Metrics[Customer ID],Derived_Metrics[[#This Row],[Customer ID]])</f>
        <v>134.87479999999999</v>
      </c>
      <c r="F1146" s="5">
        <f>_xlfn.PERCENTRANK.INC(Derived_Metrics[Customer Revenue],Derived_Metrics[[#This Row],[Customer Revenue]])</f>
        <v>0.26100000000000001</v>
      </c>
      <c r="G1146" s="5" t="str" cm="1">
        <f t="array" ref="G1146">_xlfn.IFS(Derived_Metrics[[#This Row],[Customer Revenue Percentile]]&gt;=0.8,"High Value",Derived_Metrics[[#This Row],[Customer Revenue Percentile]]&gt;=0.4,"Medium Value",TRUE,"Low Value")</f>
        <v>Low Value</v>
      </c>
      <c r="H1146" s="12">
        <f>_xlfn.RANK.EQ(Derived_Metrics[[#This Row],[Customer Revenue]],Derived_Metrics[Customer Revenue],0)</f>
        <v>1564</v>
      </c>
      <c r="I1146" s="15">
        <f>Derived_Metrics[[#This Row],[Customer Revenue]]/SUM(Derived_Metrics[Customer Revenue])</f>
        <v>1.1712090543342584E-4</v>
      </c>
      <c r="J1146" t="s">
        <v>147</v>
      </c>
      <c r="K1146" s="5">
        <f>SUMIFS(Derived_Metrics[Revenue],Derived_Metrics[Product ID],Derived_Metrics[[#This Row],[Product ID]])</f>
        <v>38828.013000000006</v>
      </c>
      <c r="L1146" s="5">
        <f>SUMIFS(Derived_Metrics[Profit],Derived_Metrics[Product ID],Derived_Metrics[[#This Row],[Product ID]])</f>
        <v>-197.5848</v>
      </c>
      <c r="M1146" s="5" t="str">
        <f>IF(AND(Derived_Metrics[[#This Row],[Product Revenue]]&gt;AVERAGE(Derived_Metrics[Product Revenue]),Derived_Metrics[[#This Row],[Product Profit]]&lt;0),"high sales Low Profit","Normal")</f>
        <v>high sales Low Profit</v>
      </c>
      <c r="N1146">
        <v>181.98599999999999</v>
      </c>
      <c r="O1146">
        <v>2</v>
      </c>
      <c r="P1146">
        <v>0.3</v>
      </c>
      <c r="Q1146">
        <v>-54.595799999999997</v>
      </c>
      <c r="R1146">
        <f>Derived_Metrics[[#This Row],[Selling Price]]*Derived_Metrics[[#This Row],[Quantity]]</f>
        <v>363.97199999999998</v>
      </c>
      <c r="S1146" s="2">
        <f>IF(Derived_Metrics[[#This Row],[Revenue]]=0,0,Derived_Metrics[[#This Row],[Profit]]/Derived_Metrics[[#This Row],[Revenue]])</f>
        <v>-0.15</v>
      </c>
      <c r="T1146" t="str">
        <f>IF(Derived_Metrics[[#This Row],[Profit]]&lt;0, "Loss","Profit")</f>
        <v>Loss</v>
      </c>
      <c r="U1146" s="5">
        <f>Derived_Metrics[[#This Row],[Selling Price]]*Derived_Metrics[[#This Row],[Quantity]]*Derived_Metrics[[#This Row],[Discount]]</f>
        <v>109.19159999999999</v>
      </c>
      <c r="V1146" t="str">
        <f>IF(Derived_Metrics[[#This Row],[Discount]]&gt;0,"Discount Applied","No Discount")</f>
        <v>Discount Applied</v>
      </c>
      <c r="W1146" t="str">
        <f>IF(Derived_Metrics[[#This Row],[Discount]]&gt;0.3,"High Discount","Low Discount")</f>
        <v>Low Discount</v>
      </c>
      <c r="X1146" s="13">
        <f>SUMIFS(Derived_Metrics[Customer_Revenue_Share],Derived_Metrics[Customee_ Revenue _Rank],"&lt;="&amp;Derived_Metrics[[#This Row],[Customee_ Revenue _Rank]])</f>
        <v>0.9708983681372183</v>
      </c>
      <c r="Y1146" t="str">
        <f>IF(Derived_Metrics[[#This Row],[Cumulative_Revenue_%]]&lt;=0.8,"Top 80% Revenue","Remaining 20% Revenue")</f>
        <v>Remaining 20% Revenue</v>
      </c>
    </row>
    <row r="1147" spans="1:25" x14ac:dyDescent="0.25">
      <c r="A1147" t="s">
        <v>3769</v>
      </c>
      <c r="B1147" s="1">
        <v>42723</v>
      </c>
      <c r="C1147" t="s">
        <v>3392</v>
      </c>
      <c r="D1147" s="4">
        <f>SUMIFS(Derived_Metrics[Revenue],Derived_Metrics[Customer ID],Derived_Metrics[[#This Row],[Customer ID]])</f>
        <v>6193.26</v>
      </c>
      <c r="E1147" s="4">
        <f>SUMIFS(Derived_Metrics[Profit],Derived_Metrics[Customer ID],Derived_Metrics[[#This Row],[Customer ID]])</f>
        <v>-247.08959999999999</v>
      </c>
      <c r="F1147" s="5">
        <f>_xlfn.PERCENTRANK.INC(Derived_Metrics[Customer Revenue],Derived_Metrics[[#This Row],[Customer Revenue]])</f>
        <v>0.60799999999999998</v>
      </c>
      <c r="G1147" s="5" t="str" cm="1">
        <f t="array" ref="G1147">_xlfn.IFS(Derived_Metrics[[#This Row],[Customer Revenue Percentile]]&gt;=0.8,"High Value",Derived_Metrics[[#This Row],[Customer Revenue Percentile]]&gt;=0.4,"Medium Value",TRUE,"Low Value")</f>
        <v>Medium Value</v>
      </c>
      <c r="H1147" s="12">
        <f>_xlfn.RANK.EQ(Derived_Metrics[[#This Row],[Customer Revenue]],Derived_Metrics[Customer Revenue],0)</f>
        <v>830</v>
      </c>
      <c r="I1147" s="15">
        <f>Derived_Metrics[[#This Row],[Customer Revenue]]/SUM(Derived_Metrics[Customer Revenue])</f>
        <v>3.9753345776872466E-4</v>
      </c>
      <c r="J1147" t="s">
        <v>3770</v>
      </c>
      <c r="K1147" s="5">
        <f>SUMIFS(Derived_Metrics[Revenue],Derived_Metrics[Product ID],Derived_Metrics[[#This Row],[Product ID]])</f>
        <v>17782.830000000002</v>
      </c>
      <c r="L1147" s="5">
        <f>SUMIFS(Derived_Metrics[Profit],Derived_Metrics[Product ID],Derived_Metrics[[#This Row],[Product ID]])</f>
        <v>54.716400000000021</v>
      </c>
      <c r="M1147" s="5" t="str">
        <f>IF(AND(Derived_Metrics[[#This Row],[Product Revenue]]&gt;AVERAGE(Derived_Metrics[Product Revenue]),Derived_Metrics[[#This Row],[Product Profit]]&lt;0),"high sales Low Profit","Normal")</f>
        <v>Normal</v>
      </c>
      <c r="N1147">
        <v>455.97</v>
      </c>
      <c r="O1147">
        <v>6</v>
      </c>
      <c r="P1147">
        <v>0.5</v>
      </c>
      <c r="Q1147">
        <v>-218.8656</v>
      </c>
      <c r="R1147">
        <f>Derived_Metrics[[#This Row],[Selling Price]]*Derived_Metrics[[#This Row],[Quantity]]</f>
        <v>2735.82</v>
      </c>
      <c r="S1147" s="2">
        <f>IF(Derived_Metrics[[#This Row],[Revenue]]=0,0,Derived_Metrics[[#This Row],[Profit]]/Derived_Metrics[[#This Row],[Revenue]])</f>
        <v>-0.08</v>
      </c>
      <c r="T1147" t="str">
        <f>IF(Derived_Metrics[[#This Row],[Profit]]&lt;0, "Loss","Profit")</f>
        <v>Loss</v>
      </c>
      <c r="U1147" s="5">
        <f>Derived_Metrics[[#This Row],[Selling Price]]*Derived_Metrics[[#This Row],[Quantity]]*Derived_Metrics[[#This Row],[Discount]]</f>
        <v>1367.91</v>
      </c>
      <c r="V1147" t="str">
        <f>IF(Derived_Metrics[[#This Row],[Discount]]&gt;0,"Discount Applied","No Discount")</f>
        <v>Discount Applied</v>
      </c>
      <c r="W1147" t="str">
        <f>IF(Derived_Metrics[[#This Row],[Discount]]&gt;0.3,"High Discount","Low Discount")</f>
        <v>High Discount</v>
      </c>
      <c r="X1147" s="13">
        <f>SUMIFS(Derived_Metrics[Customer_Revenue_Share],Derived_Metrics[Customee_ Revenue _Rank],"&lt;="&amp;Derived_Metrics[[#This Row],[Customee_ Revenue _Rank]])</f>
        <v>0.80034279357062099</v>
      </c>
      <c r="Y1147" t="str">
        <f>IF(Derived_Metrics[[#This Row],[Cumulative_Revenue_%]]&lt;=0.8,"Top 80% Revenue","Remaining 20% Revenue")</f>
        <v>Remaining 20% Revenue</v>
      </c>
    </row>
    <row r="1148" spans="1:25" x14ac:dyDescent="0.25">
      <c r="A1148" t="s">
        <v>3772</v>
      </c>
      <c r="B1148" s="1">
        <v>42925</v>
      </c>
      <c r="C1148" t="s">
        <v>2577</v>
      </c>
      <c r="D1148" s="4">
        <f>SUMIFS(Derived_Metrics[Revenue],Derived_Metrics[Customer ID],Derived_Metrics[[#This Row],[Customer ID]])</f>
        <v>420.39000000000004</v>
      </c>
      <c r="E1148" s="4">
        <f>SUMIFS(Derived_Metrics[Profit],Derived_Metrics[Customer ID],Derived_Metrics[[#This Row],[Customer ID]])</f>
        <v>41.861699999999999</v>
      </c>
      <c r="F1148" s="5">
        <f>_xlfn.PERCENTRANK.INC(Derived_Metrics[Customer Revenue],Derived_Metrics[[#This Row],[Customer Revenue]])</f>
        <v>7.6999999999999999E-2</v>
      </c>
      <c r="G1148" s="5" t="str" cm="1">
        <f t="array" ref="G1148">_xlfn.IFS(Derived_Metrics[[#This Row],[Customer Revenue Percentile]]&gt;=0.8,"High Value",Derived_Metrics[[#This Row],[Customer Revenue Percentile]]&gt;=0.4,"Medium Value",TRUE,"Low Value")</f>
        <v>Low Value</v>
      </c>
      <c r="H1148" s="12">
        <f>_xlfn.RANK.EQ(Derived_Metrics[[#This Row],[Customer Revenue]],Derived_Metrics[Customer Revenue],0)</f>
        <v>1953</v>
      </c>
      <c r="I1148" s="15">
        <f>Derived_Metrics[[#This Row],[Customer Revenue]]/SUM(Derived_Metrics[Customer Revenue])</f>
        <v>2.6984026233582016E-5</v>
      </c>
      <c r="J1148" t="s">
        <v>3105</v>
      </c>
      <c r="K1148" s="5">
        <f>SUMIFS(Derived_Metrics[Revenue],Derived_Metrics[Product ID],Derived_Metrics[[#This Row],[Product ID]])</f>
        <v>629</v>
      </c>
      <c r="L1148" s="5">
        <f>SUMIFS(Derived_Metrics[Profit],Derived_Metrics[Product ID],Derived_Metrics[[#This Row],[Product ID]])</f>
        <v>39.752799999999993</v>
      </c>
      <c r="M1148" s="5" t="str">
        <f>IF(AND(Derived_Metrics[[#This Row],[Product Revenue]]&gt;AVERAGE(Derived_Metrics[Product Revenue]),Derived_Metrics[[#This Row],[Product Profit]]&lt;0),"high sales Low Profit","Normal")</f>
        <v>Normal</v>
      </c>
      <c r="N1148">
        <v>25.16</v>
      </c>
      <c r="O1148">
        <v>2</v>
      </c>
      <c r="P1148">
        <v>0</v>
      </c>
      <c r="Q1148">
        <v>10.5672</v>
      </c>
      <c r="R1148">
        <f>Derived_Metrics[[#This Row],[Selling Price]]*Derived_Metrics[[#This Row],[Quantity]]</f>
        <v>50.32</v>
      </c>
      <c r="S1148" s="2">
        <f>IF(Derived_Metrics[[#This Row],[Revenue]]=0,0,Derived_Metrics[[#This Row],[Profit]]/Derived_Metrics[[#This Row],[Revenue]])</f>
        <v>0.21</v>
      </c>
      <c r="T1148" t="str">
        <f>IF(Derived_Metrics[[#This Row],[Profit]]&lt;0, "Loss","Profit")</f>
        <v>Profit</v>
      </c>
      <c r="U1148" s="5">
        <f>Derived_Metrics[[#This Row],[Selling Price]]*Derived_Metrics[[#This Row],[Quantity]]*Derived_Metrics[[#This Row],[Discount]]</f>
        <v>0</v>
      </c>
      <c r="V1148" t="str">
        <f>IF(Derived_Metrics[[#This Row],[Discount]]&gt;0,"Discount Applied","No Discount")</f>
        <v>No Discount</v>
      </c>
      <c r="W1148" t="str">
        <f>IF(Derived_Metrics[[#This Row],[Discount]]&gt;0.3,"High Discount","Low Discount")</f>
        <v>Low Discount</v>
      </c>
      <c r="X1148" s="13">
        <f>SUMIFS(Derived_Metrics[Customer_Revenue_Share],Derived_Metrics[Customee_ Revenue _Rank],"&lt;="&amp;Derived_Metrics[[#This Row],[Customee_ Revenue _Rank]])</f>
        <v>0.99783709020690192</v>
      </c>
      <c r="Y1148" t="str">
        <f>IF(Derived_Metrics[[#This Row],[Cumulative_Revenue_%]]&lt;=0.8,"Top 80% Revenue","Remaining 20% Revenue")</f>
        <v>Remaining 20% Revenue</v>
      </c>
    </row>
    <row r="1149" spans="1:25" x14ac:dyDescent="0.25">
      <c r="A1149" t="s">
        <v>3774</v>
      </c>
      <c r="B1149" s="1">
        <v>41984</v>
      </c>
      <c r="C1149" t="s">
        <v>3775</v>
      </c>
      <c r="D1149" s="4">
        <f>SUMIFS(Derived_Metrics[Revenue],Derived_Metrics[Customer ID],Derived_Metrics[[#This Row],[Customer ID]])</f>
        <v>4348.9472000000005</v>
      </c>
      <c r="E1149" s="4">
        <f>SUMIFS(Derived_Metrics[Profit],Derived_Metrics[Customer ID],Derived_Metrics[[#This Row],[Customer ID]])</f>
        <v>81.554100000000005</v>
      </c>
      <c r="F1149" s="5">
        <f>_xlfn.PERCENTRANK.INC(Derived_Metrics[Customer Revenue],Derived_Metrics[[#This Row],[Customer Revenue]])</f>
        <v>0.50600000000000001</v>
      </c>
      <c r="G1149" s="5" t="str" cm="1">
        <f t="array" ref="G1149">_xlfn.IFS(Derived_Metrics[[#This Row],[Customer Revenue Percentile]]&gt;=0.8,"High Value",Derived_Metrics[[#This Row],[Customer Revenue Percentile]]&gt;=0.4,"Medium Value",TRUE,"Low Value")</f>
        <v>Medium Value</v>
      </c>
      <c r="H1149" s="12">
        <f>_xlfn.RANK.EQ(Derived_Metrics[[#This Row],[Customer Revenue]],Derived_Metrics[Customer Revenue],0)</f>
        <v>1043</v>
      </c>
      <c r="I1149" s="15">
        <f>Derived_Metrics[[#This Row],[Customer Revenue]]/SUM(Derived_Metrics[Customer Revenue])</f>
        <v>2.791505633655964E-4</v>
      </c>
      <c r="J1149" t="s">
        <v>1329</v>
      </c>
      <c r="K1149" s="5">
        <f>SUMIFS(Derived_Metrics[Revenue],Derived_Metrics[Product ID],Derived_Metrics[[#This Row],[Product ID]])</f>
        <v>8447.1551999999992</v>
      </c>
      <c r="L1149" s="5">
        <f>SUMIFS(Derived_Metrics[Profit],Derived_Metrics[Product ID],Derived_Metrics[[#This Row],[Product ID]])</f>
        <v>-612.93869999999993</v>
      </c>
      <c r="M1149" s="5" t="str">
        <f>IF(AND(Derived_Metrics[[#This Row],[Product Revenue]]&gt;AVERAGE(Derived_Metrics[Product Revenue]),Derived_Metrics[[#This Row],[Product Profit]]&lt;0),"high sales Low Profit","Normal")</f>
        <v>Normal</v>
      </c>
      <c r="N1149">
        <v>67.993200000000002</v>
      </c>
      <c r="O1149">
        <v>1</v>
      </c>
      <c r="P1149">
        <v>0.32</v>
      </c>
      <c r="Q1149">
        <v>-12.998699999999999</v>
      </c>
      <c r="R1149">
        <f>Derived_Metrics[[#This Row],[Selling Price]]*Derived_Metrics[[#This Row],[Quantity]]</f>
        <v>67.993200000000002</v>
      </c>
      <c r="S1149" s="2">
        <f>IF(Derived_Metrics[[#This Row],[Revenue]]=0,0,Derived_Metrics[[#This Row],[Profit]]/Derived_Metrics[[#This Row],[Revenue]])</f>
        <v>-0.19117647058823528</v>
      </c>
      <c r="T1149" t="str">
        <f>IF(Derived_Metrics[[#This Row],[Profit]]&lt;0, "Loss","Profit")</f>
        <v>Loss</v>
      </c>
      <c r="U1149" s="5">
        <f>Derived_Metrics[[#This Row],[Selling Price]]*Derived_Metrics[[#This Row],[Quantity]]*Derived_Metrics[[#This Row],[Discount]]</f>
        <v>21.757823999999999</v>
      </c>
      <c r="V1149" t="str">
        <f>IF(Derived_Metrics[[#This Row],[Discount]]&gt;0,"Discount Applied","No Discount")</f>
        <v>Discount Applied</v>
      </c>
      <c r="W1149" t="str">
        <f>IF(Derived_Metrics[[#This Row],[Discount]]&gt;0.3,"High Discount","Low Discount")</f>
        <v>High Discount</v>
      </c>
      <c r="X1149" s="13">
        <f>SUMIFS(Derived_Metrics[Customer_Revenue_Share],Derived_Metrics[Customee_ Revenue _Rank],"&lt;="&amp;Derived_Metrics[[#This Row],[Customee_ Revenue _Rank]])</f>
        <v>0.87261401640595893</v>
      </c>
      <c r="Y1149" t="str">
        <f>IF(Derived_Metrics[[#This Row],[Cumulative_Revenue_%]]&lt;=0.8,"Top 80% Revenue","Remaining 20% Revenue")</f>
        <v>Remaining 20% Revenue</v>
      </c>
    </row>
    <row r="1150" spans="1:25" x14ac:dyDescent="0.25">
      <c r="A1150" t="s">
        <v>3777</v>
      </c>
      <c r="B1150" s="1">
        <v>42776</v>
      </c>
      <c r="C1150" t="s">
        <v>1555</v>
      </c>
      <c r="D1150" s="4">
        <f>SUMIFS(Derived_Metrics[Revenue],Derived_Metrics[Customer ID],Derived_Metrics[[#This Row],[Customer ID]])</f>
        <v>9900.4680000000008</v>
      </c>
      <c r="E1150" s="4">
        <f>SUMIFS(Derived_Metrics[Profit],Derived_Metrics[Customer ID],Derived_Metrics[[#This Row],[Customer ID]])</f>
        <v>-14.977299999999998</v>
      </c>
      <c r="F1150" s="5">
        <f>_xlfn.PERCENTRANK.INC(Derived_Metrics[Customer Revenue],Derived_Metrics[[#This Row],[Customer Revenue]])</f>
        <v>0.74299999999999999</v>
      </c>
      <c r="G1150" s="5" t="str" cm="1">
        <f t="array" ref="G1150">_xlfn.IFS(Derived_Metrics[[#This Row],[Customer Revenue Percentile]]&gt;=0.8,"High Value",Derived_Metrics[[#This Row],[Customer Revenue Percentile]]&gt;=0.4,"Medium Value",TRUE,"Low Value")</f>
        <v>Medium Value</v>
      </c>
      <c r="H1150" s="12">
        <f>_xlfn.RANK.EQ(Derived_Metrics[[#This Row],[Customer Revenue]],Derived_Metrics[Customer Revenue],0)</f>
        <v>538</v>
      </c>
      <c r="I1150" s="15">
        <f>Derived_Metrics[[#This Row],[Customer Revenue]]/SUM(Derived_Metrics[Customer Revenue])</f>
        <v>6.354920151210525E-4</v>
      </c>
      <c r="J1150" t="s">
        <v>2837</v>
      </c>
      <c r="K1150" s="5">
        <f>SUMIFS(Derived_Metrics[Revenue],Derived_Metrics[Product ID],Derived_Metrics[[#This Row],[Product ID]])</f>
        <v>149.352</v>
      </c>
      <c r="L1150" s="5">
        <f>SUMIFS(Derived_Metrics[Profit],Derived_Metrics[Product ID],Derived_Metrics[[#This Row],[Product ID]])</f>
        <v>14.224</v>
      </c>
      <c r="M1150" s="5" t="str">
        <f>IF(AND(Derived_Metrics[[#This Row],[Product Revenue]]&gt;AVERAGE(Derived_Metrics[Product Revenue]),Derived_Metrics[[#This Row],[Product Profit]]&lt;0),"high sales Low Profit","Normal")</f>
        <v>Normal</v>
      </c>
      <c r="N1150">
        <v>10.16</v>
      </c>
      <c r="O1150">
        <v>2</v>
      </c>
      <c r="P1150">
        <v>0</v>
      </c>
      <c r="Q1150">
        <v>3.4544000000000001</v>
      </c>
      <c r="R1150">
        <f>Derived_Metrics[[#This Row],[Selling Price]]*Derived_Metrics[[#This Row],[Quantity]]</f>
        <v>20.32</v>
      </c>
      <c r="S1150" s="2">
        <f>IF(Derived_Metrics[[#This Row],[Revenue]]=0,0,Derived_Metrics[[#This Row],[Profit]]/Derived_Metrics[[#This Row],[Revenue]])</f>
        <v>0.17</v>
      </c>
      <c r="T1150" t="str">
        <f>IF(Derived_Metrics[[#This Row],[Profit]]&lt;0, "Loss","Profit")</f>
        <v>Profit</v>
      </c>
      <c r="U1150" s="5">
        <f>Derived_Metrics[[#This Row],[Selling Price]]*Derived_Metrics[[#This Row],[Quantity]]*Derived_Metrics[[#This Row],[Discount]]</f>
        <v>0</v>
      </c>
      <c r="V1150" t="str">
        <f>IF(Derived_Metrics[[#This Row],[Discount]]&gt;0,"Discount Applied","No Discount")</f>
        <v>No Discount</v>
      </c>
      <c r="W1150" t="str">
        <f>IF(Derived_Metrics[[#This Row],[Discount]]&gt;0.3,"High Discount","Low Discount")</f>
        <v>Low Discount</v>
      </c>
      <c r="X1150" s="13">
        <f>SUMIFS(Derived_Metrics[Customer_Revenue_Share],Derived_Metrics[Customee_ Revenue _Rank],"&lt;="&amp;Derived_Metrics[[#This Row],[Customee_ Revenue _Rank]])</f>
        <v>0.65552706802315297</v>
      </c>
      <c r="Y1150" t="str">
        <f>IF(Derived_Metrics[[#This Row],[Cumulative_Revenue_%]]&lt;=0.8,"Top 80% Revenue","Remaining 20% Revenue")</f>
        <v>Top 80% Revenue</v>
      </c>
    </row>
    <row r="1151" spans="1:25" x14ac:dyDescent="0.25">
      <c r="A1151" t="s">
        <v>3778</v>
      </c>
      <c r="B1151" s="1">
        <v>42352</v>
      </c>
      <c r="C1151" t="s">
        <v>2966</v>
      </c>
      <c r="D1151" s="4">
        <f>SUMIFS(Derived_Metrics[Revenue],Derived_Metrics[Customer ID],Derived_Metrics[[#This Row],[Customer ID]])</f>
        <v>3782.04</v>
      </c>
      <c r="E1151" s="4">
        <f>SUMIFS(Derived_Metrics[Profit],Derived_Metrics[Customer ID],Derived_Metrics[[#This Row],[Customer ID]])</f>
        <v>348.15960000000001</v>
      </c>
      <c r="F1151" s="5">
        <f>_xlfn.PERCENTRANK.INC(Derived_Metrics[Customer Revenue],Derived_Metrics[[#This Row],[Customer Revenue]])</f>
        <v>0.46700000000000003</v>
      </c>
      <c r="G1151" s="5" t="str" cm="1">
        <f t="array" ref="G1151">_xlfn.IFS(Derived_Metrics[[#This Row],[Customer Revenue Percentile]]&gt;=0.8,"High Value",Derived_Metrics[[#This Row],[Customer Revenue Percentile]]&gt;=0.4,"Medium Value",TRUE,"Low Value")</f>
        <v>Medium Value</v>
      </c>
      <c r="H1151" s="12">
        <f>_xlfn.RANK.EQ(Derived_Metrics[[#This Row],[Customer Revenue]],Derived_Metrics[Customer Revenue],0)</f>
        <v>1123</v>
      </c>
      <c r="I1151" s="15">
        <f>Derived_Metrics[[#This Row],[Customer Revenue]]/SUM(Derived_Metrics[Customer Revenue])</f>
        <v>2.4276187962714746E-4</v>
      </c>
      <c r="J1151" t="s">
        <v>2380</v>
      </c>
      <c r="K1151" s="5">
        <f>SUMIFS(Derived_Metrics[Revenue],Derived_Metrics[Product ID],Derived_Metrics[[#This Row],[Product ID]])</f>
        <v>284.59199999999998</v>
      </c>
      <c r="L1151" s="5">
        <f>SUMIFS(Derived_Metrics[Profit],Derived_Metrics[Product ID],Derived_Metrics[[#This Row],[Product ID]])</f>
        <v>17.1248</v>
      </c>
      <c r="M1151" s="5" t="str">
        <f>IF(AND(Derived_Metrics[[#This Row],[Product Revenue]]&gt;AVERAGE(Derived_Metrics[Product Revenue]),Derived_Metrics[[#This Row],[Product Profit]]&lt;0),"high sales Low Profit","Normal")</f>
        <v>Normal</v>
      </c>
      <c r="N1151">
        <v>6.16</v>
      </c>
      <c r="O1151">
        <v>2</v>
      </c>
      <c r="P1151">
        <v>0</v>
      </c>
      <c r="Q1151">
        <v>1.9712000000000001</v>
      </c>
      <c r="R1151">
        <f>Derived_Metrics[[#This Row],[Selling Price]]*Derived_Metrics[[#This Row],[Quantity]]</f>
        <v>12.32</v>
      </c>
      <c r="S1151" s="2">
        <f>IF(Derived_Metrics[[#This Row],[Revenue]]=0,0,Derived_Metrics[[#This Row],[Profit]]/Derived_Metrics[[#This Row],[Revenue]])</f>
        <v>0.16</v>
      </c>
      <c r="T1151" t="str">
        <f>IF(Derived_Metrics[[#This Row],[Profit]]&lt;0, "Loss","Profit")</f>
        <v>Profit</v>
      </c>
      <c r="U1151" s="5">
        <f>Derived_Metrics[[#This Row],[Selling Price]]*Derived_Metrics[[#This Row],[Quantity]]*Derived_Metrics[[#This Row],[Discount]]</f>
        <v>0</v>
      </c>
      <c r="V1151" t="str">
        <f>IF(Derived_Metrics[[#This Row],[Discount]]&gt;0,"Discount Applied","No Discount")</f>
        <v>No Discount</v>
      </c>
      <c r="W1151" t="str">
        <f>IF(Derived_Metrics[[#This Row],[Discount]]&gt;0.3,"High Discount","Low Discount")</f>
        <v>Low Discount</v>
      </c>
      <c r="X1151" s="13">
        <f>SUMIFS(Derived_Metrics[Customer_Revenue_Share],Derived_Metrics[Customee_ Revenue _Rank],"&lt;="&amp;Derived_Metrics[[#This Row],[Customee_ Revenue _Rank]])</f>
        <v>0.89391918995087871</v>
      </c>
      <c r="Y1151" t="str">
        <f>IF(Derived_Metrics[[#This Row],[Cumulative_Revenue_%]]&lt;=0.8,"Top 80% Revenue","Remaining 20% Revenue")</f>
        <v>Remaining 20% Revenue</v>
      </c>
    </row>
    <row r="1152" spans="1:25" x14ac:dyDescent="0.25">
      <c r="A1152" t="s">
        <v>3780</v>
      </c>
      <c r="B1152" s="1">
        <v>42807</v>
      </c>
      <c r="C1152" t="s">
        <v>3782</v>
      </c>
      <c r="D1152" s="4">
        <f>SUMIFS(Derived_Metrics[Revenue],Derived_Metrics[Customer ID],Derived_Metrics[[#This Row],[Customer ID]])</f>
        <v>737.69600000000003</v>
      </c>
      <c r="E1152" s="4">
        <f>SUMIFS(Derived_Metrics[Profit],Derived_Metrics[Customer ID],Derived_Metrics[[#This Row],[Customer ID]])</f>
        <v>-5.2645</v>
      </c>
      <c r="F1152" s="5">
        <f>_xlfn.PERCENTRANK.INC(Derived_Metrics[Customer Revenue],Derived_Metrics[[#This Row],[Customer Revenue]])</f>
        <v>0.125</v>
      </c>
      <c r="G1152" s="5" t="str" cm="1">
        <f t="array" ref="G1152">_xlfn.IFS(Derived_Metrics[[#This Row],[Customer Revenue Percentile]]&gt;=0.8,"High Value",Derived_Metrics[[#This Row],[Customer Revenue Percentile]]&gt;=0.4,"Medium Value",TRUE,"Low Value")</f>
        <v>Low Value</v>
      </c>
      <c r="H1152" s="12">
        <f>_xlfn.RANK.EQ(Derived_Metrics[[#This Row],[Customer Revenue]],Derived_Metrics[Customer Revenue],0)</f>
        <v>1854</v>
      </c>
      <c r="I1152" s="15">
        <f>Derived_Metrics[[#This Row],[Customer Revenue]]/SUM(Derived_Metrics[Customer Revenue])</f>
        <v>4.7351288604411421E-5</v>
      </c>
      <c r="J1152" t="s">
        <v>3058</v>
      </c>
      <c r="K1152" s="5">
        <f>SUMIFS(Derived_Metrics[Revenue],Derived_Metrics[Product ID],Derived_Metrics[[#This Row],[Product ID]])</f>
        <v>2244.2000000000003</v>
      </c>
      <c r="L1152" s="5">
        <f>SUMIFS(Derived_Metrics[Profit],Derived_Metrics[Product ID],Derived_Metrics[[#This Row],[Product ID]])</f>
        <v>151.32320000000001</v>
      </c>
      <c r="M1152" s="5" t="str">
        <f>IF(AND(Derived_Metrics[[#This Row],[Product Revenue]]&gt;AVERAGE(Derived_Metrics[Product Revenue]),Derived_Metrics[[#This Row],[Product Profit]]&lt;0),"high sales Low Profit","Normal")</f>
        <v>Normal</v>
      </c>
      <c r="N1152">
        <v>89.768000000000001</v>
      </c>
      <c r="O1152">
        <v>1</v>
      </c>
      <c r="P1152">
        <v>0.3</v>
      </c>
      <c r="Q1152">
        <v>-2.5648</v>
      </c>
      <c r="R1152">
        <f>Derived_Metrics[[#This Row],[Selling Price]]*Derived_Metrics[[#This Row],[Quantity]]</f>
        <v>89.768000000000001</v>
      </c>
      <c r="S1152" s="2">
        <f>IF(Derived_Metrics[[#This Row],[Revenue]]=0,0,Derived_Metrics[[#This Row],[Profit]]/Derived_Metrics[[#This Row],[Revenue]])</f>
        <v>-2.8571428571428571E-2</v>
      </c>
      <c r="T1152" t="str">
        <f>IF(Derived_Metrics[[#This Row],[Profit]]&lt;0, "Loss","Profit")</f>
        <v>Loss</v>
      </c>
      <c r="U1152" s="5">
        <f>Derived_Metrics[[#This Row],[Selling Price]]*Derived_Metrics[[#This Row],[Quantity]]*Derived_Metrics[[#This Row],[Discount]]</f>
        <v>26.930399999999999</v>
      </c>
      <c r="V1152" t="str">
        <f>IF(Derived_Metrics[[#This Row],[Discount]]&gt;0,"Discount Applied","No Discount")</f>
        <v>Discount Applied</v>
      </c>
      <c r="W1152" t="str">
        <f>IF(Derived_Metrics[[#This Row],[Discount]]&gt;0.3,"High Discount","Low Discount")</f>
        <v>Low Discount</v>
      </c>
      <c r="X1152" s="13">
        <f>SUMIFS(Derived_Metrics[Customer_Revenue_Share],Derived_Metrics[Customee_ Revenue _Rank],"&lt;="&amp;Derived_Metrics[[#This Row],[Customee_ Revenue _Rank]])</f>
        <v>0.99413779434170679</v>
      </c>
      <c r="Y1152" t="str">
        <f>IF(Derived_Metrics[[#This Row],[Cumulative_Revenue_%]]&lt;=0.8,"Top 80% Revenue","Remaining 20% Revenue")</f>
        <v>Remaining 20% Revenue</v>
      </c>
    </row>
    <row r="1153" spans="1:25" x14ac:dyDescent="0.25">
      <c r="A1153" t="s">
        <v>3784</v>
      </c>
      <c r="B1153" s="1">
        <v>42716</v>
      </c>
      <c r="C1153" t="s">
        <v>3785</v>
      </c>
      <c r="D1153" s="4">
        <f>SUMIFS(Derived_Metrics[Revenue],Derived_Metrics[Customer ID],Derived_Metrics[[#This Row],[Customer ID]])</f>
        <v>2301.84</v>
      </c>
      <c r="E1153" s="4">
        <f>SUMIFS(Derived_Metrics[Profit],Derived_Metrics[Customer ID],Derived_Metrics[[#This Row],[Customer ID]])</f>
        <v>122.76479999999999</v>
      </c>
      <c r="F1153" s="5">
        <f>_xlfn.PERCENTRANK.INC(Derived_Metrics[Customer Revenue],Derived_Metrics[[#This Row],[Customer Revenue]])</f>
        <v>0.32500000000000001</v>
      </c>
      <c r="G1153" s="5" t="str" cm="1">
        <f t="array" ref="G1153">_xlfn.IFS(Derived_Metrics[[#This Row],[Customer Revenue Percentile]]&gt;=0.8,"High Value",Derived_Metrics[[#This Row],[Customer Revenue Percentile]]&gt;=0.4,"Medium Value",TRUE,"Low Value")</f>
        <v>Low Value</v>
      </c>
      <c r="H1153" s="12">
        <f>_xlfn.RANK.EQ(Derived_Metrics[[#This Row],[Customer Revenue]],Derived_Metrics[Customer Revenue],0)</f>
        <v>1432</v>
      </c>
      <c r="I1153" s="15">
        <f>Derived_Metrics[[#This Row],[Customer Revenue]]/SUM(Derived_Metrics[Customer Revenue])</f>
        <v>1.4775068613789201E-4</v>
      </c>
      <c r="J1153" t="s">
        <v>617</v>
      </c>
      <c r="K1153" s="5">
        <f>SUMIFS(Derived_Metrics[Revenue],Derived_Metrics[Product ID],Derived_Metrics[[#This Row],[Product ID]])</f>
        <v>9080.3719999999994</v>
      </c>
      <c r="L1153" s="5">
        <f>SUMIFS(Derived_Metrics[Profit],Derived_Metrics[Product ID],Derived_Metrics[[#This Row],[Product ID]])</f>
        <v>436.43790000000001</v>
      </c>
      <c r="M1153" s="5" t="str">
        <f>IF(AND(Derived_Metrics[[#This Row],[Product Revenue]]&gt;AVERAGE(Derived_Metrics[Product Revenue]),Derived_Metrics[[#This Row],[Product Profit]]&lt;0),"high sales Low Profit","Normal")</f>
        <v>Normal</v>
      </c>
      <c r="N1153">
        <v>383.64</v>
      </c>
      <c r="O1153">
        <v>6</v>
      </c>
      <c r="P1153">
        <v>0</v>
      </c>
      <c r="Q1153">
        <v>122.76479999999999</v>
      </c>
      <c r="R1153">
        <f>Derived_Metrics[[#This Row],[Selling Price]]*Derived_Metrics[[#This Row],[Quantity]]</f>
        <v>2301.84</v>
      </c>
      <c r="S1153" s="2">
        <f>IF(Derived_Metrics[[#This Row],[Revenue]]=0,0,Derived_Metrics[[#This Row],[Profit]]/Derived_Metrics[[#This Row],[Revenue]])</f>
        <v>5.333333333333333E-2</v>
      </c>
      <c r="T1153" t="str">
        <f>IF(Derived_Metrics[[#This Row],[Profit]]&lt;0, "Loss","Profit")</f>
        <v>Profit</v>
      </c>
      <c r="U1153" s="5">
        <f>Derived_Metrics[[#This Row],[Selling Price]]*Derived_Metrics[[#This Row],[Quantity]]*Derived_Metrics[[#This Row],[Discount]]</f>
        <v>0</v>
      </c>
      <c r="V1153" t="str">
        <f>IF(Derived_Metrics[[#This Row],[Discount]]&gt;0,"Discount Applied","No Discount")</f>
        <v>No Discount</v>
      </c>
      <c r="W1153" t="str">
        <f>IF(Derived_Metrics[[#This Row],[Discount]]&gt;0.3,"High Discount","Low Discount")</f>
        <v>Low Discount</v>
      </c>
      <c r="X1153" s="13">
        <f>SUMIFS(Derived_Metrics[Customer_Revenue_Share],Derived_Metrics[Customee_ Revenue _Rank],"&lt;="&amp;Derived_Metrics[[#This Row],[Customee_ Revenue _Rank]])</f>
        <v>0.95289726794385055</v>
      </c>
      <c r="Y1153" t="str">
        <f>IF(Derived_Metrics[[#This Row],[Cumulative_Revenue_%]]&lt;=0.8,"Top 80% Revenue","Remaining 20% Revenue")</f>
        <v>Remaining 20% Revenue</v>
      </c>
    </row>
    <row r="1154" spans="1:25" x14ac:dyDescent="0.25">
      <c r="A1154" t="s">
        <v>3787</v>
      </c>
      <c r="B1154" s="1">
        <v>42987</v>
      </c>
      <c r="C1154" t="s">
        <v>2868</v>
      </c>
      <c r="D1154" s="4">
        <f>SUMIFS(Derived_Metrics[Revenue],Derived_Metrics[Customer ID],Derived_Metrics[[#This Row],[Customer ID]])</f>
        <v>5419.3319999999994</v>
      </c>
      <c r="E1154" s="4">
        <f>SUMIFS(Derived_Metrics[Profit],Derived_Metrics[Customer ID],Derived_Metrics[[#This Row],[Customer ID]])</f>
        <v>193.5746</v>
      </c>
      <c r="F1154" s="5">
        <f>_xlfn.PERCENTRANK.INC(Derived_Metrics[Customer Revenue],Derived_Metrics[[#This Row],[Customer Revenue]])</f>
        <v>0.56899999999999995</v>
      </c>
      <c r="G1154" s="5" t="str" cm="1">
        <f t="array" ref="G1154">_xlfn.IFS(Derived_Metrics[[#This Row],[Customer Revenue Percentile]]&gt;=0.8,"High Value",Derived_Metrics[[#This Row],[Customer Revenue Percentile]]&gt;=0.4,"Medium Value",TRUE,"Low Value")</f>
        <v>Medium Value</v>
      </c>
      <c r="H1154" s="12">
        <f>_xlfn.RANK.EQ(Derived_Metrics[[#This Row],[Customer Revenue]],Derived_Metrics[Customer Revenue],0)</f>
        <v>911</v>
      </c>
      <c r="I1154" s="15">
        <f>Derived_Metrics[[#This Row],[Customer Revenue]]/SUM(Derived_Metrics[Customer Revenue])</f>
        <v>3.4785650671160227E-4</v>
      </c>
      <c r="J1154" t="s">
        <v>1965</v>
      </c>
      <c r="K1154" s="5">
        <f>SUMIFS(Derived_Metrics[Revenue],Derived_Metrics[Product ID],Derived_Metrics[[#This Row],[Product ID]])</f>
        <v>10012.916000000001</v>
      </c>
      <c r="L1154" s="5">
        <f>SUMIFS(Derived_Metrics[Profit],Derived_Metrics[Product ID],Derived_Metrics[[#This Row],[Product ID]])</f>
        <v>-131.107</v>
      </c>
      <c r="M1154" s="5" t="str">
        <f>IF(AND(Derived_Metrics[[#This Row],[Product Revenue]]&gt;AVERAGE(Derived_Metrics[Product Revenue]),Derived_Metrics[[#This Row],[Product Profit]]&lt;0),"high sales Low Profit","Normal")</f>
        <v>Normal</v>
      </c>
      <c r="N1154">
        <v>243.92</v>
      </c>
      <c r="O1154">
        <v>5</v>
      </c>
      <c r="P1154">
        <v>0.2</v>
      </c>
      <c r="Q1154">
        <v>-15.244999999999999</v>
      </c>
      <c r="R1154">
        <f>Derived_Metrics[[#This Row],[Selling Price]]*Derived_Metrics[[#This Row],[Quantity]]</f>
        <v>1219.5999999999999</v>
      </c>
      <c r="S1154" s="2">
        <f>IF(Derived_Metrics[[#This Row],[Revenue]]=0,0,Derived_Metrics[[#This Row],[Profit]]/Derived_Metrics[[#This Row],[Revenue]])</f>
        <v>-1.2500000000000001E-2</v>
      </c>
      <c r="T1154" t="str">
        <f>IF(Derived_Metrics[[#This Row],[Profit]]&lt;0, "Loss","Profit")</f>
        <v>Loss</v>
      </c>
      <c r="U1154" s="5">
        <f>Derived_Metrics[[#This Row],[Selling Price]]*Derived_Metrics[[#This Row],[Quantity]]*Derived_Metrics[[#This Row],[Discount]]</f>
        <v>243.92</v>
      </c>
      <c r="V1154" t="str">
        <f>IF(Derived_Metrics[[#This Row],[Discount]]&gt;0,"Discount Applied","No Discount")</f>
        <v>Discount Applied</v>
      </c>
      <c r="W1154" t="str">
        <f>IF(Derived_Metrics[[#This Row],[Discount]]&gt;0.3,"High Discount","Low Discount")</f>
        <v>Low Discount</v>
      </c>
      <c r="X1154" s="13">
        <f>SUMIFS(Derived_Metrics[Customer_Revenue_Share],Derived_Metrics[Customee_ Revenue _Rank],"&lt;="&amp;Derived_Metrics[[#This Row],[Customee_ Revenue _Rank]])</f>
        <v>0.83099254915573517</v>
      </c>
      <c r="Y1154" t="str">
        <f>IF(Derived_Metrics[[#This Row],[Cumulative_Revenue_%]]&lt;=0.8,"Top 80% Revenue","Remaining 20% Revenue")</f>
        <v>Remaining 20% Revenue</v>
      </c>
    </row>
    <row r="1155" spans="1:25" x14ac:dyDescent="0.25">
      <c r="A1155" t="s">
        <v>3788</v>
      </c>
      <c r="B1155" s="1">
        <v>42835</v>
      </c>
      <c r="C1155" t="s">
        <v>135</v>
      </c>
      <c r="D1155" s="4">
        <f>SUMIFS(Derived_Metrics[Revenue],Derived_Metrics[Customer ID],Derived_Metrics[[#This Row],[Customer ID]])</f>
        <v>3246.7910000000002</v>
      </c>
      <c r="E1155" s="4">
        <f>SUMIFS(Derived_Metrics[Profit],Derived_Metrics[Customer ID],Derived_Metrics[[#This Row],[Customer ID]])</f>
        <v>93.568299999999994</v>
      </c>
      <c r="F1155" s="5">
        <f>_xlfn.PERCENTRANK.INC(Derived_Metrics[Customer Revenue],Derived_Metrics[[#This Row],[Customer Revenue]])</f>
        <v>0.41799999999999998</v>
      </c>
      <c r="G1155" s="5" t="str" cm="1">
        <f t="array" ref="G1155">_xlfn.IFS(Derived_Metrics[[#This Row],[Customer Revenue Percentile]]&gt;=0.8,"High Value",Derived_Metrics[[#This Row],[Customer Revenue Percentile]]&gt;=0.4,"Medium Value",TRUE,"Low Value")</f>
        <v>Medium Value</v>
      </c>
      <c r="H1155" s="12">
        <f>_xlfn.RANK.EQ(Derived_Metrics[[#This Row],[Customer Revenue]],Derived_Metrics[Customer Revenue],0)</f>
        <v>1229</v>
      </c>
      <c r="I1155" s="15">
        <f>Derived_Metrics[[#This Row],[Customer Revenue]]/SUM(Derived_Metrics[Customer Revenue])</f>
        <v>2.0840527490891312E-4</v>
      </c>
      <c r="J1155" t="s">
        <v>1313</v>
      </c>
      <c r="K1155" s="5">
        <f>SUMIFS(Derived_Metrics[Revenue],Derived_Metrics[Product ID],Derived_Metrics[[#This Row],[Product ID]])</f>
        <v>3140.8560000000007</v>
      </c>
      <c r="L1155" s="5">
        <f>SUMIFS(Derived_Metrics[Profit],Derived_Metrics[Product ID],Derived_Metrics[[#This Row],[Product ID]])</f>
        <v>180.0198</v>
      </c>
      <c r="M1155" s="5" t="str">
        <f>IF(AND(Derived_Metrics[[#This Row],[Product Revenue]]&gt;AVERAGE(Derived_Metrics[Product Revenue]),Derived_Metrics[[#This Row],[Product Profit]]&lt;0),"high sales Low Profit","Normal")</f>
        <v>Normal</v>
      </c>
      <c r="N1155">
        <v>19.98</v>
      </c>
      <c r="O1155">
        <v>1</v>
      </c>
      <c r="P1155">
        <v>0</v>
      </c>
      <c r="Q1155">
        <v>8.5914000000000001</v>
      </c>
      <c r="R1155">
        <f>Derived_Metrics[[#This Row],[Selling Price]]*Derived_Metrics[[#This Row],[Quantity]]</f>
        <v>19.98</v>
      </c>
      <c r="S1155" s="2">
        <f>IF(Derived_Metrics[[#This Row],[Revenue]]=0,0,Derived_Metrics[[#This Row],[Profit]]/Derived_Metrics[[#This Row],[Revenue]])</f>
        <v>0.43</v>
      </c>
      <c r="T1155" t="str">
        <f>IF(Derived_Metrics[[#This Row],[Profit]]&lt;0, "Loss","Profit")</f>
        <v>Profit</v>
      </c>
      <c r="U1155" s="5">
        <f>Derived_Metrics[[#This Row],[Selling Price]]*Derived_Metrics[[#This Row],[Quantity]]*Derived_Metrics[[#This Row],[Discount]]</f>
        <v>0</v>
      </c>
      <c r="V1155" t="str">
        <f>IF(Derived_Metrics[[#This Row],[Discount]]&gt;0,"Discount Applied","No Discount")</f>
        <v>No Discount</v>
      </c>
      <c r="W1155" t="str">
        <f>IF(Derived_Metrics[[#This Row],[Discount]]&gt;0.3,"High Discount","Low Discount")</f>
        <v>Low Discount</v>
      </c>
      <c r="X1155" s="13">
        <f>SUMIFS(Derived_Metrics[Customer_Revenue_Share],Derived_Metrics[Customee_ Revenue _Rank],"&lt;="&amp;Derived_Metrics[[#This Row],[Customee_ Revenue _Rank]])</f>
        <v>0.91738326435186457</v>
      </c>
      <c r="Y1155" t="str">
        <f>IF(Derived_Metrics[[#This Row],[Cumulative_Revenue_%]]&lt;=0.8,"Top 80% Revenue","Remaining 20% Revenue")</f>
        <v>Remaining 20% Revenue</v>
      </c>
    </row>
    <row r="1156" spans="1:25" x14ac:dyDescent="0.25">
      <c r="A1156" t="s">
        <v>3789</v>
      </c>
      <c r="B1156" s="1">
        <v>41988</v>
      </c>
      <c r="C1156" t="s">
        <v>367</v>
      </c>
      <c r="D1156" s="4">
        <f>SUMIFS(Derived_Metrics[Revenue],Derived_Metrics[Customer ID],Derived_Metrics[[#This Row],[Customer ID]])</f>
        <v>5206.5199999999995</v>
      </c>
      <c r="E1156" s="4">
        <f>SUMIFS(Derived_Metrics[Profit],Derived_Metrics[Customer ID],Derived_Metrics[[#This Row],[Customer ID]])</f>
        <v>53.913200000000003</v>
      </c>
      <c r="F1156" s="5">
        <f>_xlfn.PERCENTRANK.INC(Derived_Metrics[Customer Revenue],Derived_Metrics[[#This Row],[Customer Revenue]])</f>
        <v>0.55100000000000005</v>
      </c>
      <c r="G1156" s="5" t="str" cm="1">
        <f t="array" ref="G1156">_xlfn.IFS(Derived_Metrics[[#This Row],[Customer Revenue Percentile]]&gt;=0.8,"High Value",Derived_Metrics[[#This Row],[Customer Revenue Percentile]]&gt;=0.4,"Medium Value",TRUE,"Low Value")</f>
        <v>Medium Value</v>
      </c>
      <c r="H1156" s="12">
        <f>_xlfn.RANK.EQ(Derived_Metrics[[#This Row],[Customer Revenue]],Derived_Metrics[Customer Revenue],0)</f>
        <v>950</v>
      </c>
      <c r="I1156" s="15">
        <f>Derived_Metrics[[#This Row],[Customer Revenue]]/SUM(Derived_Metrics[Customer Revenue])</f>
        <v>3.3419651339391856E-4</v>
      </c>
      <c r="J1156" t="s">
        <v>2380</v>
      </c>
      <c r="K1156" s="5">
        <f>SUMIFS(Derived_Metrics[Revenue],Derived_Metrics[Product ID],Derived_Metrics[[#This Row],[Product ID]])</f>
        <v>284.59199999999998</v>
      </c>
      <c r="L1156" s="5">
        <f>SUMIFS(Derived_Metrics[Profit],Derived_Metrics[Product ID],Derived_Metrics[[#This Row],[Product ID]])</f>
        <v>17.1248</v>
      </c>
      <c r="M1156" s="5" t="str">
        <f>IF(AND(Derived_Metrics[[#This Row],[Product Revenue]]&gt;AVERAGE(Derived_Metrics[Product Revenue]),Derived_Metrics[[#This Row],[Product Profit]]&lt;0),"high sales Low Profit","Normal")</f>
        <v>Normal</v>
      </c>
      <c r="N1156">
        <v>6.16</v>
      </c>
      <c r="O1156">
        <v>2</v>
      </c>
      <c r="P1156">
        <v>0</v>
      </c>
      <c r="Q1156">
        <v>1.9712000000000001</v>
      </c>
      <c r="R1156">
        <f>Derived_Metrics[[#This Row],[Selling Price]]*Derived_Metrics[[#This Row],[Quantity]]</f>
        <v>12.32</v>
      </c>
      <c r="S1156" s="2">
        <f>IF(Derived_Metrics[[#This Row],[Revenue]]=0,0,Derived_Metrics[[#This Row],[Profit]]/Derived_Metrics[[#This Row],[Revenue]])</f>
        <v>0.16</v>
      </c>
      <c r="T1156" t="str">
        <f>IF(Derived_Metrics[[#This Row],[Profit]]&lt;0, "Loss","Profit")</f>
        <v>Profit</v>
      </c>
      <c r="U1156" s="5">
        <f>Derived_Metrics[[#This Row],[Selling Price]]*Derived_Metrics[[#This Row],[Quantity]]*Derived_Metrics[[#This Row],[Discount]]</f>
        <v>0</v>
      </c>
      <c r="V1156" t="str">
        <f>IF(Derived_Metrics[[#This Row],[Discount]]&gt;0,"Discount Applied","No Discount")</f>
        <v>No Discount</v>
      </c>
      <c r="W1156" t="str">
        <f>IF(Derived_Metrics[[#This Row],[Discount]]&gt;0.3,"High Discount","Low Discount")</f>
        <v>Low Discount</v>
      </c>
      <c r="X1156" s="13">
        <f>SUMIFS(Derived_Metrics[Customer_Revenue_Share],Derived_Metrics[Customee_ Revenue _Rank],"&lt;="&amp;Derived_Metrics[[#This Row],[Customee_ Revenue _Rank]])</f>
        <v>0.84370896455111855</v>
      </c>
      <c r="Y1156" t="str">
        <f>IF(Derived_Metrics[[#This Row],[Cumulative_Revenue_%]]&lt;=0.8,"Top 80% Revenue","Remaining 20% Revenue")</f>
        <v>Remaining 20% Revenue</v>
      </c>
    </row>
    <row r="1157" spans="1:25" x14ac:dyDescent="0.25">
      <c r="A1157" t="s">
        <v>3790</v>
      </c>
      <c r="B1157" s="1">
        <v>41925</v>
      </c>
      <c r="C1157" t="s">
        <v>1651</v>
      </c>
      <c r="D1157" s="4">
        <f>SUMIFS(Derived_Metrics[Revenue],Derived_Metrics[Customer ID],Derived_Metrics[[#This Row],[Customer ID]])</f>
        <v>1157.7719999999999</v>
      </c>
      <c r="E1157" s="4">
        <f>SUMIFS(Derived_Metrics[Profit],Derived_Metrics[Customer ID],Derived_Metrics[[#This Row],[Customer ID]])</f>
        <v>60.961799999999997</v>
      </c>
      <c r="F1157" s="5">
        <f>_xlfn.PERCENTRANK.INC(Derived_Metrics[Customer Revenue],Derived_Metrics[[#This Row],[Customer Revenue]])</f>
        <v>0.19</v>
      </c>
      <c r="G1157" s="5" t="str" cm="1">
        <f t="array" ref="G1157">_xlfn.IFS(Derived_Metrics[[#This Row],[Customer Revenue Percentile]]&gt;=0.8,"High Value",Derived_Metrics[[#This Row],[Customer Revenue Percentile]]&gt;=0.4,"Medium Value",TRUE,"Low Value")</f>
        <v>Low Value</v>
      </c>
      <c r="H1157" s="12">
        <f>_xlfn.RANK.EQ(Derived_Metrics[[#This Row],[Customer Revenue]],Derived_Metrics[Customer Revenue],0)</f>
        <v>1716</v>
      </c>
      <c r="I1157" s="15">
        <f>Derived_Metrics[[#This Row],[Customer Revenue]]/SUM(Derived_Metrics[Customer Revenue])</f>
        <v>7.431515978140944E-5</v>
      </c>
      <c r="J1157" t="s">
        <v>1201</v>
      </c>
      <c r="K1157" s="5">
        <f>SUMIFS(Derived_Metrics[Revenue],Derived_Metrics[Product ID],Derived_Metrics[[#This Row],[Product ID]])</f>
        <v>30526.117999999999</v>
      </c>
      <c r="L1157" s="5">
        <f>SUMIFS(Derived_Metrics[Profit],Derived_Metrics[Product ID],Derived_Metrics[[#This Row],[Product ID]])</f>
        <v>-474.74139999999994</v>
      </c>
      <c r="M1157" s="5" t="str">
        <f>IF(AND(Derived_Metrics[[#This Row],[Product Revenue]]&gt;AVERAGE(Derived_Metrics[Product Revenue]),Derived_Metrics[[#This Row],[Product Profit]]&lt;0),"high sales Low Profit","Normal")</f>
        <v>high sales Low Profit</v>
      </c>
      <c r="N1157">
        <v>245.98</v>
      </c>
      <c r="O1157">
        <v>2</v>
      </c>
      <c r="P1157">
        <v>0</v>
      </c>
      <c r="Q1157">
        <v>27.0578</v>
      </c>
      <c r="R1157">
        <f>Derived_Metrics[[#This Row],[Selling Price]]*Derived_Metrics[[#This Row],[Quantity]]</f>
        <v>491.96</v>
      </c>
      <c r="S1157" s="2">
        <f>IF(Derived_Metrics[[#This Row],[Revenue]]=0,0,Derived_Metrics[[#This Row],[Profit]]/Derived_Metrics[[#This Row],[Revenue]])</f>
        <v>5.5E-2</v>
      </c>
      <c r="T1157" t="str">
        <f>IF(Derived_Metrics[[#This Row],[Profit]]&lt;0, "Loss","Profit")</f>
        <v>Profit</v>
      </c>
      <c r="U1157" s="5">
        <f>Derived_Metrics[[#This Row],[Selling Price]]*Derived_Metrics[[#This Row],[Quantity]]*Derived_Metrics[[#This Row],[Discount]]</f>
        <v>0</v>
      </c>
      <c r="V1157" t="str">
        <f>IF(Derived_Metrics[[#This Row],[Discount]]&gt;0,"Discount Applied","No Discount")</f>
        <v>No Discount</v>
      </c>
      <c r="W1157" t="str">
        <f>IF(Derived_Metrics[[#This Row],[Discount]]&gt;0.3,"High Discount","Low Discount")</f>
        <v>Low Discount</v>
      </c>
      <c r="X1157" s="13">
        <f>SUMIFS(Derived_Metrics[Customer_Revenue_Share],Derived_Metrics[Customee_ Revenue _Rank],"&lt;="&amp;Derived_Metrics[[#This Row],[Customee_ Revenue _Rank]])</f>
        <v>0.98581607407361482</v>
      </c>
      <c r="Y1157" t="str">
        <f>IF(Derived_Metrics[[#This Row],[Cumulative_Revenue_%]]&lt;=0.8,"Top 80% Revenue","Remaining 20% Revenue")</f>
        <v>Remaining 20% Revenue</v>
      </c>
    </row>
    <row r="1158" spans="1:25" x14ac:dyDescent="0.25">
      <c r="A1158" t="s">
        <v>3791</v>
      </c>
      <c r="B1158" s="1">
        <v>42633</v>
      </c>
      <c r="C1158" t="s">
        <v>1731</v>
      </c>
      <c r="D1158" s="4">
        <f>SUMIFS(Derived_Metrics[Revenue],Derived_Metrics[Customer ID],Derived_Metrics[[#This Row],[Customer ID]])</f>
        <v>5920.1680000000006</v>
      </c>
      <c r="E1158" s="4">
        <f>SUMIFS(Derived_Metrics[Profit],Derived_Metrics[Customer ID],Derived_Metrics[[#This Row],[Customer ID]])</f>
        <v>-41.681600000000003</v>
      </c>
      <c r="F1158" s="5">
        <f>_xlfn.PERCENTRANK.INC(Derived_Metrics[Customer Revenue],Derived_Metrics[[#This Row],[Customer Revenue]])</f>
        <v>0.59499999999999997</v>
      </c>
      <c r="G1158" s="5" t="str" cm="1">
        <f t="array" ref="G1158">_xlfn.IFS(Derived_Metrics[[#This Row],[Customer Revenue Percentile]]&gt;=0.8,"High Value",Derived_Metrics[[#This Row],[Customer Revenue Percentile]]&gt;=0.4,"Medium Value",TRUE,"Low Value")</f>
        <v>Medium Value</v>
      </c>
      <c r="H1158" s="12">
        <f>_xlfn.RANK.EQ(Derived_Metrics[[#This Row],[Customer Revenue]],Derived_Metrics[Customer Revenue],0)</f>
        <v>855</v>
      </c>
      <c r="I1158" s="15">
        <f>Derived_Metrics[[#This Row],[Customer Revenue]]/SUM(Derived_Metrics[Customer Revenue])</f>
        <v>3.8000420709154067E-4</v>
      </c>
      <c r="J1158" t="s">
        <v>2542</v>
      </c>
      <c r="K1158" s="5">
        <f>SUMIFS(Derived_Metrics[Revenue],Derived_Metrics[Product ID],Derived_Metrics[[#This Row],[Product ID]])</f>
        <v>249.91199999999998</v>
      </c>
      <c r="L1158" s="5">
        <f>SUMIFS(Derived_Metrics[Profit],Derived_Metrics[Product ID],Derived_Metrics[[#This Row],[Product ID]])</f>
        <v>-11.213999999999997</v>
      </c>
      <c r="M1158" s="5" t="str">
        <f>IF(AND(Derived_Metrics[[#This Row],[Product Revenue]]&gt;AVERAGE(Derived_Metrics[Product Revenue]),Derived_Metrics[[#This Row],[Product Profit]]&lt;0),"high sales Low Profit","Normal")</f>
        <v>Normal</v>
      </c>
      <c r="N1158">
        <v>17.088000000000001</v>
      </c>
      <c r="O1158">
        <v>2</v>
      </c>
      <c r="P1158">
        <v>0.2</v>
      </c>
      <c r="Q1158">
        <v>1.0680000000000001</v>
      </c>
      <c r="R1158">
        <f>Derived_Metrics[[#This Row],[Selling Price]]*Derived_Metrics[[#This Row],[Quantity]]</f>
        <v>34.176000000000002</v>
      </c>
      <c r="S1158" s="2">
        <f>IF(Derived_Metrics[[#This Row],[Revenue]]=0,0,Derived_Metrics[[#This Row],[Profit]]/Derived_Metrics[[#This Row],[Revenue]])</f>
        <v>3.125E-2</v>
      </c>
      <c r="T1158" t="str">
        <f>IF(Derived_Metrics[[#This Row],[Profit]]&lt;0, "Loss","Profit")</f>
        <v>Profit</v>
      </c>
      <c r="U1158" s="5">
        <f>Derived_Metrics[[#This Row],[Selling Price]]*Derived_Metrics[[#This Row],[Quantity]]*Derived_Metrics[[#This Row],[Discount]]</f>
        <v>6.8352000000000004</v>
      </c>
      <c r="V1158" t="str">
        <f>IF(Derived_Metrics[[#This Row],[Discount]]&gt;0,"Discount Applied","No Discount")</f>
        <v>Discount Applied</v>
      </c>
      <c r="W1158" t="str">
        <f>IF(Derived_Metrics[[#This Row],[Discount]]&gt;0.3,"High Discount","Low Discount")</f>
        <v>Low Discount</v>
      </c>
      <c r="X1158" s="13">
        <f>SUMIFS(Derived_Metrics[Customer_Revenue_Share],Derived_Metrics[Customee_ Revenue _Rank],"&lt;="&amp;Derived_Metrics[[#This Row],[Customee_ Revenue _Rank]])</f>
        <v>0.81081382809616587</v>
      </c>
      <c r="Y1158" t="str">
        <f>IF(Derived_Metrics[[#This Row],[Cumulative_Revenue_%]]&lt;=0.8,"Top 80% Revenue","Remaining 20% Revenue")</f>
        <v>Remaining 20% Revenue</v>
      </c>
    </row>
    <row r="1159" spans="1:25" x14ac:dyDescent="0.25">
      <c r="A1159" t="s">
        <v>3791</v>
      </c>
      <c r="B1159" s="1">
        <v>42633</v>
      </c>
      <c r="C1159" t="s">
        <v>1731</v>
      </c>
      <c r="D1159" s="4">
        <f>SUMIFS(Derived_Metrics[Revenue],Derived_Metrics[Customer ID],Derived_Metrics[[#This Row],[Customer ID]])</f>
        <v>5920.1680000000006</v>
      </c>
      <c r="E1159" s="4">
        <f>SUMIFS(Derived_Metrics[Profit],Derived_Metrics[Customer ID],Derived_Metrics[[#This Row],[Customer ID]])</f>
        <v>-41.681600000000003</v>
      </c>
      <c r="F1159" s="5">
        <f>_xlfn.PERCENTRANK.INC(Derived_Metrics[Customer Revenue],Derived_Metrics[[#This Row],[Customer Revenue]])</f>
        <v>0.59499999999999997</v>
      </c>
      <c r="G1159" s="5" t="str" cm="1">
        <f t="array" ref="G1159">_xlfn.IFS(Derived_Metrics[[#This Row],[Customer Revenue Percentile]]&gt;=0.8,"High Value",Derived_Metrics[[#This Row],[Customer Revenue Percentile]]&gt;=0.4,"Medium Value",TRUE,"Low Value")</f>
        <v>Medium Value</v>
      </c>
      <c r="H1159" s="12">
        <f>_xlfn.RANK.EQ(Derived_Metrics[[#This Row],[Customer Revenue]],Derived_Metrics[Customer Revenue],0)</f>
        <v>855</v>
      </c>
      <c r="I1159" s="15">
        <f>Derived_Metrics[[#This Row],[Customer Revenue]]/SUM(Derived_Metrics[Customer Revenue])</f>
        <v>3.8000420709154067E-4</v>
      </c>
      <c r="J1159" t="s">
        <v>1201</v>
      </c>
      <c r="K1159" s="5">
        <f>SUMIFS(Derived_Metrics[Revenue],Derived_Metrics[Product ID],Derived_Metrics[[#This Row],[Product ID]])</f>
        <v>30526.117999999999</v>
      </c>
      <c r="L1159" s="5">
        <f>SUMIFS(Derived_Metrics[Profit],Derived_Metrics[Product ID],Derived_Metrics[[#This Row],[Product ID]])</f>
        <v>-474.74139999999994</v>
      </c>
      <c r="M1159" s="5" t="str">
        <f>IF(AND(Derived_Metrics[[#This Row],[Product Revenue]]&gt;AVERAGE(Derived_Metrics[Product Revenue]),Derived_Metrics[[#This Row],[Product Profit]]&lt;0),"high sales Low Profit","Normal")</f>
        <v>high sales Low Profit</v>
      </c>
      <c r="N1159">
        <v>98.391999999999996</v>
      </c>
      <c r="O1159">
        <v>1</v>
      </c>
      <c r="P1159">
        <v>0.2</v>
      </c>
      <c r="Q1159">
        <v>-11.069100000000001</v>
      </c>
      <c r="R1159">
        <f>Derived_Metrics[[#This Row],[Selling Price]]*Derived_Metrics[[#This Row],[Quantity]]</f>
        <v>98.391999999999996</v>
      </c>
      <c r="S1159" s="2">
        <f>IF(Derived_Metrics[[#This Row],[Revenue]]=0,0,Derived_Metrics[[#This Row],[Profit]]/Derived_Metrics[[#This Row],[Revenue]])</f>
        <v>-0.11250000000000002</v>
      </c>
      <c r="T1159" t="str">
        <f>IF(Derived_Metrics[[#This Row],[Profit]]&lt;0, "Loss","Profit")</f>
        <v>Loss</v>
      </c>
      <c r="U1159" s="5">
        <f>Derived_Metrics[[#This Row],[Selling Price]]*Derived_Metrics[[#This Row],[Quantity]]*Derived_Metrics[[#This Row],[Discount]]</f>
        <v>19.6784</v>
      </c>
      <c r="V1159" t="str">
        <f>IF(Derived_Metrics[[#This Row],[Discount]]&gt;0,"Discount Applied","No Discount")</f>
        <v>Discount Applied</v>
      </c>
      <c r="W1159" t="str">
        <f>IF(Derived_Metrics[[#This Row],[Discount]]&gt;0.3,"High Discount","Low Discount")</f>
        <v>Low Discount</v>
      </c>
      <c r="X1159" s="13">
        <f>SUMIFS(Derived_Metrics[Customer_Revenue_Share],Derived_Metrics[Customee_ Revenue _Rank],"&lt;="&amp;Derived_Metrics[[#This Row],[Customee_ Revenue _Rank]])</f>
        <v>0.81081382809616587</v>
      </c>
      <c r="Y1159" t="str">
        <f>IF(Derived_Metrics[[#This Row],[Cumulative_Revenue_%]]&lt;=0.8,"Top 80% Revenue","Remaining 20% Revenue")</f>
        <v>Remaining 20% Revenue</v>
      </c>
    </row>
    <row r="1160" spans="1:25" x14ac:dyDescent="0.25">
      <c r="A1160" t="s">
        <v>3792</v>
      </c>
      <c r="B1160" s="1">
        <v>42916</v>
      </c>
      <c r="C1160" t="s">
        <v>2631</v>
      </c>
      <c r="D1160" s="4">
        <f>SUMIFS(Derived_Metrics[Revenue],Derived_Metrics[Customer ID],Derived_Metrics[[#This Row],[Customer ID]])</f>
        <v>5754.9380000000001</v>
      </c>
      <c r="E1160" s="4">
        <f>SUMIFS(Derived_Metrics[Profit],Derived_Metrics[Customer ID],Derived_Metrics[[#This Row],[Customer ID]])</f>
        <v>-429.4726</v>
      </c>
      <c r="F1160" s="5">
        <f>_xlfn.PERCENTRANK.INC(Derived_Metrics[Customer Revenue],Derived_Metrics[[#This Row],[Customer Revenue]])</f>
        <v>0.59</v>
      </c>
      <c r="G1160" s="5" t="str" cm="1">
        <f t="array" ref="G1160">_xlfn.IFS(Derived_Metrics[[#This Row],[Customer Revenue Percentile]]&gt;=0.8,"High Value",Derived_Metrics[[#This Row],[Customer Revenue Percentile]]&gt;=0.4,"Medium Value",TRUE,"Low Value")</f>
        <v>Medium Value</v>
      </c>
      <c r="H1160" s="12">
        <f>_xlfn.RANK.EQ(Derived_Metrics[[#This Row],[Customer Revenue]],Derived_Metrics[Customer Revenue],0)</f>
        <v>866</v>
      </c>
      <c r="I1160" s="15">
        <f>Derived_Metrics[[#This Row],[Customer Revenue]]/SUM(Derived_Metrics[Customer Revenue])</f>
        <v>3.693984109151931E-4</v>
      </c>
      <c r="J1160" t="s">
        <v>1756</v>
      </c>
      <c r="K1160" s="5">
        <f>SUMIFS(Derived_Metrics[Revenue],Derived_Metrics[Product ID],Derived_Metrics[[#This Row],[Product ID]])</f>
        <v>1529.8799999999997</v>
      </c>
      <c r="L1160" s="5">
        <f>SUMIFS(Derived_Metrics[Profit],Derived_Metrics[Product ID],Derived_Metrics[[#This Row],[Product ID]])</f>
        <v>108.092</v>
      </c>
      <c r="M1160" s="5" t="str">
        <f>IF(AND(Derived_Metrics[[#This Row],[Product Revenue]]&gt;AVERAGE(Derived_Metrics[Product Revenue]),Derived_Metrics[[#This Row],[Product Profit]]&lt;0),"high sales Low Profit","Normal")</f>
        <v>Normal</v>
      </c>
      <c r="N1160">
        <v>19.52</v>
      </c>
      <c r="O1160">
        <v>2</v>
      </c>
      <c r="P1160">
        <v>0.2</v>
      </c>
      <c r="Q1160">
        <v>5.3680000000000003</v>
      </c>
      <c r="R1160">
        <f>Derived_Metrics[[#This Row],[Selling Price]]*Derived_Metrics[[#This Row],[Quantity]]</f>
        <v>39.04</v>
      </c>
      <c r="S1160" s="2">
        <f>IF(Derived_Metrics[[#This Row],[Revenue]]=0,0,Derived_Metrics[[#This Row],[Profit]]/Derived_Metrics[[#This Row],[Revenue]])</f>
        <v>0.13750000000000001</v>
      </c>
      <c r="T1160" t="str">
        <f>IF(Derived_Metrics[[#This Row],[Profit]]&lt;0, "Loss","Profit")</f>
        <v>Profit</v>
      </c>
      <c r="U1160" s="5">
        <f>Derived_Metrics[[#This Row],[Selling Price]]*Derived_Metrics[[#This Row],[Quantity]]*Derived_Metrics[[#This Row],[Discount]]</f>
        <v>7.8079999999999998</v>
      </c>
      <c r="V1160" t="str">
        <f>IF(Derived_Metrics[[#This Row],[Discount]]&gt;0,"Discount Applied","No Discount")</f>
        <v>Discount Applied</v>
      </c>
      <c r="W1160" t="str">
        <f>IF(Derived_Metrics[[#This Row],[Discount]]&gt;0.3,"High Discount","Low Discount")</f>
        <v>Low Discount</v>
      </c>
      <c r="X1160" s="13">
        <f>SUMIFS(Derived_Metrics[Customer_Revenue_Share],Derived_Metrics[Customee_ Revenue _Rank],"&lt;="&amp;Derived_Metrics[[#This Row],[Customee_ Revenue _Rank]])</f>
        <v>0.81492622424768901</v>
      </c>
      <c r="Y1160" t="str">
        <f>IF(Derived_Metrics[[#This Row],[Cumulative_Revenue_%]]&lt;=0.8,"Top 80% Revenue","Remaining 20% Revenue")</f>
        <v>Remaining 20% Revenue</v>
      </c>
    </row>
    <row r="1161" spans="1:25" x14ac:dyDescent="0.25">
      <c r="A1161" t="s">
        <v>3793</v>
      </c>
      <c r="B1161" s="1">
        <v>42638</v>
      </c>
      <c r="C1161" t="s">
        <v>3794</v>
      </c>
      <c r="D1161" s="4">
        <f>SUMIFS(Derived_Metrics[Revenue],Derived_Metrics[Customer ID],Derived_Metrics[[#This Row],[Customer ID]])</f>
        <v>1158.96</v>
      </c>
      <c r="E1161" s="4">
        <f>SUMIFS(Derived_Metrics[Profit],Derived_Metrics[Customer ID],Derived_Metrics[[#This Row],[Customer ID]])</f>
        <v>67.650000000000006</v>
      </c>
      <c r="F1161" s="5">
        <f>_xlfn.PERCENTRANK.INC(Derived_Metrics[Customer Revenue],Derived_Metrics[[#This Row],[Customer Revenue]])</f>
        <v>0.191</v>
      </c>
      <c r="G1161" s="5" t="str" cm="1">
        <f t="array" ref="G1161">_xlfn.IFS(Derived_Metrics[[#This Row],[Customer Revenue Percentile]]&gt;=0.8,"High Value",Derived_Metrics[[#This Row],[Customer Revenue Percentile]]&gt;=0.4,"Medium Value",TRUE,"Low Value")</f>
        <v>Low Value</v>
      </c>
      <c r="H1161" s="12">
        <f>_xlfn.RANK.EQ(Derived_Metrics[[#This Row],[Customer Revenue]],Derived_Metrics[Customer Revenue],0)</f>
        <v>1714</v>
      </c>
      <c r="I1161" s="15">
        <f>Derived_Metrics[[#This Row],[Customer Revenue]]/SUM(Derived_Metrics[Customer Revenue])</f>
        <v>7.4391415218421494E-5</v>
      </c>
      <c r="J1161" t="s">
        <v>104</v>
      </c>
      <c r="K1161" s="5">
        <f>SUMIFS(Derived_Metrics[Revenue],Derived_Metrics[Product ID],Derived_Metrics[[#This Row],[Product ID]])</f>
        <v>17307.972000000002</v>
      </c>
      <c r="L1161" s="5">
        <f>SUMIFS(Derived_Metrics[Profit],Derived_Metrics[Product ID],Derived_Metrics[[#This Row],[Product ID]])</f>
        <v>499.851</v>
      </c>
      <c r="M1161" s="5" t="str">
        <f>IF(AND(Derived_Metrics[[#This Row],[Product Revenue]]&gt;AVERAGE(Derived_Metrics[Product Revenue]),Derived_Metrics[[#This Row],[Product Profit]]&lt;0),"high sales Low Profit","Normal")</f>
        <v>Normal</v>
      </c>
      <c r="N1161">
        <v>201.96</v>
      </c>
      <c r="O1161">
        <v>2</v>
      </c>
      <c r="P1161">
        <v>0</v>
      </c>
      <c r="Q1161">
        <v>50.49</v>
      </c>
      <c r="R1161">
        <f>Derived_Metrics[[#This Row],[Selling Price]]*Derived_Metrics[[#This Row],[Quantity]]</f>
        <v>403.92</v>
      </c>
      <c r="S1161" s="2">
        <f>IF(Derived_Metrics[[#This Row],[Revenue]]=0,0,Derived_Metrics[[#This Row],[Profit]]/Derived_Metrics[[#This Row],[Revenue]])</f>
        <v>0.125</v>
      </c>
      <c r="T1161" t="str">
        <f>IF(Derived_Metrics[[#This Row],[Profit]]&lt;0, "Loss","Profit")</f>
        <v>Profit</v>
      </c>
      <c r="U1161" s="5">
        <f>Derived_Metrics[[#This Row],[Selling Price]]*Derived_Metrics[[#This Row],[Quantity]]*Derived_Metrics[[#This Row],[Discount]]</f>
        <v>0</v>
      </c>
      <c r="V1161" t="str">
        <f>IF(Derived_Metrics[[#This Row],[Discount]]&gt;0,"Discount Applied","No Discount")</f>
        <v>No Discount</v>
      </c>
      <c r="W1161" t="str">
        <f>IF(Derived_Metrics[[#This Row],[Discount]]&gt;0.3,"High Discount","Low Discount")</f>
        <v>Low Discount</v>
      </c>
      <c r="X1161" s="13">
        <f>SUMIFS(Derived_Metrics[Customer_Revenue_Share],Derived_Metrics[Customee_ Revenue _Rank],"&lt;="&amp;Derived_Metrics[[#This Row],[Customee_ Revenue _Rank]])</f>
        <v>0.98559312859427062</v>
      </c>
      <c r="Y1161" t="str">
        <f>IF(Derived_Metrics[[#This Row],[Cumulative_Revenue_%]]&lt;=0.8,"Top 80% Revenue","Remaining 20% Revenue")</f>
        <v>Remaining 20% Revenue</v>
      </c>
    </row>
    <row r="1162" spans="1:25" x14ac:dyDescent="0.25">
      <c r="A1162" t="s">
        <v>3793</v>
      </c>
      <c r="B1162" s="1">
        <v>42638</v>
      </c>
      <c r="C1162" t="s">
        <v>3794</v>
      </c>
      <c r="D1162" s="4">
        <f>SUMIFS(Derived_Metrics[Revenue],Derived_Metrics[Customer ID],Derived_Metrics[[#This Row],[Customer ID]])</f>
        <v>1158.96</v>
      </c>
      <c r="E1162" s="4">
        <f>SUMIFS(Derived_Metrics[Profit],Derived_Metrics[Customer ID],Derived_Metrics[[#This Row],[Customer ID]])</f>
        <v>67.650000000000006</v>
      </c>
      <c r="F1162" s="5">
        <f>_xlfn.PERCENTRANK.INC(Derived_Metrics[Customer Revenue],Derived_Metrics[[#This Row],[Customer Revenue]])</f>
        <v>0.191</v>
      </c>
      <c r="G1162" s="5" t="str" cm="1">
        <f t="array" ref="G1162">_xlfn.IFS(Derived_Metrics[[#This Row],[Customer Revenue Percentile]]&gt;=0.8,"High Value",Derived_Metrics[[#This Row],[Customer Revenue Percentile]]&gt;=0.4,"Medium Value",TRUE,"Low Value")</f>
        <v>Low Value</v>
      </c>
      <c r="H1162" s="12">
        <f>_xlfn.RANK.EQ(Derived_Metrics[[#This Row],[Customer Revenue]],Derived_Metrics[Customer Revenue],0)</f>
        <v>1714</v>
      </c>
      <c r="I1162" s="15">
        <f>Derived_Metrics[[#This Row],[Customer Revenue]]/SUM(Derived_Metrics[Customer Revenue])</f>
        <v>7.4391415218421494E-5</v>
      </c>
      <c r="J1162" t="s">
        <v>2649</v>
      </c>
      <c r="K1162" s="5">
        <f>SUMIFS(Derived_Metrics[Revenue],Derived_Metrics[Product ID],Derived_Metrics[[#This Row],[Product ID]])</f>
        <v>854.88</v>
      </c>
      <c r="L1162" s="5">
        <f>SUMIFS(Derived_Metrics[Profit],Derived_Metrics[Product ID],Derived_Metrics[[#This Row],[Product ID]])</f>
        <v>23.4</v>
      </c>
      <c r="M1162" s="5" t="str">
        <f>IF(AND(Derived_Metrics[[#This Row],[Product Revenue]]&gt;AVERAGE(Derived_Metrics[Product Revenue]),Derived_Metrics[[#This Row],[Product Profit]]&lt;0),"high sales Low Profit","Normal")</f>
        <v>Normal</v>
      </c>
      <c r="N1162">
        <v>68.64</v>
      </c>
      <c r="O1162">
        <v>11</v>
      </c>
      <c r="P1162">
        <v>0</v>
      </c>
      <c r="Q1162">
        <v>17.16</v>
      </c>
      <c r="R1162">
        <f>Derived_Metrics[[#This Row],[Selling Price]]*Derived_Metrics[[#This Row],[Quantity]]</f>
        <v>755.04</v>
      </c>
      <c r="S1162" s="2">
        <f>IF(Derived_Metrics[[#This Row],[Revenue]]=0,0,Derived_Metrics[[#This Row],[Profit]]/Derived_Metrics[[#This Row],[Revenue]])</f>
        <v>2.2727272727272728E-2</v>
      </c>
      <c r="T1162" t="str">
        <f>IF(Derived_Metrics[[#This Row],[Profit]]&lt;0, "Loss","Profit")</f>
        <v>Profit</v>
      </c>
      <c r="U1162" s="5">
        <f>Derived_Metrics[[#This Row],[Selling Price]]*Derived_Metrics[[#This Row],[Quantity]]*Derived_Metrics[[#This Row],[Discount]]</f>
        <v>0</v>
      </c>
      <c r="V1162" t="str">
        <f>IF(Derived_Metrics[[#This Row],[Discount]]&gt;0,"Discount Applied","No Discount")</f>
        <v>No Discount</v>
      </c>
      <c r="W1162" t="str">
        <f>IF(Derived_Metrics[[#This Row],[Discount]]&gt;0.3,"High Discount","Low Discount")</f>
        <v>Low Discount</v>
      </c>
      <c r="X1162" s="13">
        <f>SUMIFS(Derived_Metrics[Customer_Revenue_Share],Derived_Metrics[Customee_ Revenue _Rank],"&lt;="&amp;Derived_Metrics[[#This Row],[Customee_ Revenue _Rank]])</f>
        <v>0.98559312859427062</v>
      </c>
      <c r="Y1162" t="str">
        <f>IF(Derived_Metrics[[#This Row],[Cumulative_Revenue_%]]&lt;=0.8,"Top 80% Revenue","Remaining 20% Revenue")</f>
        <v>Remaining 20% Revenue</v>
      </c>
    </row>
    <row r="1163" spans="1:25" x14ac:dyDescent="0.25">
      <c r="A1163" t="s">
        <v>3797</v>
      </c>
      <c r="B1163" s="1">
        <v>41911</v>
      </c>
      <c r="C1163" t="s">
        <v>1457</v>
      </c>
      <c r="D1163" s="4">
        <f>SUMIFS(Derived_Metrics[Revenue],Derived_Metrics[Customer ID],Derived_Metrics[[#This Row],[Customer ID]])</f>
        <v>23721.364000000001</v>
      </c>
      <c r="E1163" s="4">
        <f>SUMIFS(Derived_Metrics[Profit],Derived_Metrics[Customer ID],Derived_Metrics[[#This Row],[Customer ID]])</f>
        <v>570.87939999999992</v>
      </c>
      <c r="F1163" s="5">
        <f>_xlfn.PERCENTRANK.INC(Derived_Metrics[Customer Revenue],Derived_Metrics[[#This Row],[Customer Revenue]])</f>
        <v>0.94199999999999995</v>
      </c>
      <c r="G1163" s="5" t="str" cm="1">
        <f t="array" ref="G1163">_xlfn.IFS(Derived_Metrics[[#This Row],[Customer Revenue Percentile]]&gt;=0.8,"High Value",Derived_Metrics[[#This Row],[Customer Revenue Percentile]]&gt;=0.4,"Medium Value",TRUE,"Low Value")</f>
        <v>High Value</v>
      </c>
      <c r="H1163" s="12">
        <f>_xlfn.RANK.EQ(Derived_Metrics[[#This Row],[Customer Revenue]],Derived_Metrics[Customer Revenue],0)</f>
        <v>115</v>
      </c>
      <c r="I1163" s="15">
        <f>Derived_Metrics[[#This Row],[Customer Revenue]]/SUM(Derived_Metrics[Customer Revenue])</f>
        <v>1.5226287696480602E-3</v>
      </c>
      <c r="J1163" t="s">
        <v>113</v>
      </c>
      <c r="K1163" s="5">
        <f>SUMIFS(Derived_Metrics[Revenue],Derived_Metrics[Product ID],Derived_Metrics[[#This Row],[Product ID]])</f>
        <v>865.48000000000025</v>
      </c>
      <c r="L1163" s="5">
        <f>SUMIFS(Derived_Metrics[Profit],Derived_Metrics[Product ID],Derived_Metrics[[#This Row],[Product ID]])</f>
        <v>44.721600000000009</v>
      </c>
      <c r="M1163" s="5" t="str">
        <f>IF(AND(Derived_Metrics[[#This Row],[Product Revenue]]&gt;AVERAGE(Derived_Metrics[Product Revenue]),Derived_Metrics[[#This Row],[Product Profit]]&lt;0),"high sales Low Profit","Normal")</f>
        <v>Normal</v>
      </c>
      <c r="N1163">
        <v>6.16</v>
      </c>
      <c r="O1163">
        <v>2</v>
      </c>
      <c r="P1163">
        <v>0</v>
      </c>
      <c r="Q1163">
        <v>2.9567999999999999</v>
      </c>
      <c r="R1163">
        <f>Derived_Metrics[[#This Row],[Selling Price]]*Derived_Metrics[[#This Row],[Quantity]]</f>
        <v>12.32</v>
      </c>
      <c r="S1163" s="2">
        <f>IF(Derived_Metrics[[#This Row],[Revenue]]=0,0,Derived_Metrics[[#This Row],[Profit]]/Derived_Metrics[[#This Row],[Revenue]])</f>
        <v>0.24</v>
      </c>
      <c r="T1163" t="str">
        <f>IF(Derived_Metrics[[#This Row],[Profit]]&lt;0, "Loss","Profit")</f>
        <v>Profit</v>
      </c>
      <c r="U1163" s="5">
        <f>Derived_Metrics[[#This Row],[Selling Price]]*Derived_Metrics[[#This Row],[Quantity]]*Derived_Metrics[[#This Row],[Discount]]</f>
        <v>0</v>
      </c>
      <c r="V1163" t="str">
        <f>IF(Derived_Metrics[[#This Row],[Discount]]&gt;0,"Discount Applied","No Discount")</f>
        <v>No Discount</v>
      </c>
      <c r="W1163" t="str">
        <f>IF(Derived_Metrics[[#This Row],[Discount]]&gt;0.3,"High Discount","Low Discount")</f>
        <v>Low Discount</v>
      </c>
      <c r="X1163" s="13">
        <f>SUMIFS(Derived_Metrics[Customer_Revenue_Share],Derived_Metrics[Customee_ Revenue _Rank],"&lt;="&amp;Derived_Metrics[[#This Row],[Customee_ Revenue _Rank]])</f>
        <v>0.27091093632469848</v>
      </c>
      <c r="Y1163" t="str">
        <f>IF(Derived_Metrics[[#This Row],[Cumulative_Revenue_%]]&lt;=0.8,"Top 80% Revenue","Remaining 20% Revenue")</f>
        <v>Top 80% Revenue</v>
      </c>
    </row>
    <row r="1164" spans="1:25" x14ac:dyDescent="0.25">
      <c r="A1164" t="s">
        <v>3797</v>
      </c>
      <c r="B1164" s="1">
        <v>41911</v>
      </c>
      <c r="C1164" t="s">
        <v>1457</v>
      </c>
      <c r="D1164" s="4">
        <f>SUMIFS(Derived_Metrics[Revenue],Derived_Metrics[Customer ID],Derived_Metrics[[#This Row],[Customer ID]])</f>
        <v>23721.364000000001</v>
      </c>
      <c r="E1164" s="4">
        <f>SUMIFS(Derived_Metrics[Profit],Derived_Metrics[Customer ID],Derived_Metrics[[#This Row],[Customer ID]])</f>
        <v>570.87939999999992</v>
      </c>
      <c r="F1164" s="5">
        <f>_xlfn.PERCENTRANK.INC(Derived_Metrics[Customer Revenue],Derived_Metrics[[#This Row],[Customer Revenue]])</f>
        <v>0.94199999999999995</v>
      </c>
      <c r="G1164" s="5" t="str" cm="1">
        <f t="array" ref="G1164">_xlfn.IFS(Derived_Metrics[[#This Row],[Customer Revenue Percentile]]&gt;=0.8,"High Value",Derived_Metrics[[#This Row],[Customer Revenue Percentile]]&gt;=0.4,"Medium Value",TRUE,"Low Value")</f>
        <v>High Value</v>
      </c>
      <c r="H1164" s="12">
        <f>_xlfn.RANK.EQ(Derived_Metrics[[#This Row],[Customer Revenue]],Derived_Metrics[Customer Revenue],0)</f>
        <v>115</v>
      </c>
      <c r="I1164" s="15">
        <f>Derived_Metrics[[#This Row],[Customer Revenue]]/SUM(Derived_Metrics[Customer Revenue])</f>
        <v>1.5226287696480602E-3</v>
      </c>
      <c r="J1164" t="s">
        <v>1465</v>
      </c>
      <c r="K1164" s="5">
        <f>SUMIFS(Derived_Metrics[Revenue],Derived_Metrics[Product ID],Derived_Metrics[[#This Row],[Product ID]])</f>
        <v>43166.091999999997</v>
      </c>
      <c r="L1164" s="5">
        <f>SUMIFS(Derived_Metrics[Profit],Derived_Metrics[Product ID],Derived_Metrics[[#This Row],[Product ID]])</f>
        <v>-856.01440000000002</v>
      </c>
      <c r="M1164" s="5" t="str">
        <f>IF(AND(Derived_Metrics[[#This Row],[Product Revenue]]&gt;AVERAGE(Derived_Metrics[Product Revenue]),Derived_Metrics[[#This Row],[Product Profit]]&lt;0),"high sales Low Profit","Normal")</f>
        <v>high sales Low Profit</v>
      </c>
      <c r="N1164">
        <v>2348.8200000000002</v>
      </c>
      <c r="O1164">
        <v>9</v>
      </c>
      <c r="P1164">
        <v>0</v>
      </c>
      <c r="Q1164">
        <v>399.29939999999999</v>
      </c>
      <c r="R1164">
        <f>Derived_Metrics[[#This Row],[Selling Price]]*Derived_Metrics[[#This Row],[Quantity]]</f>
        <v>21139.38</v>
      </c>
      <c r="S1164" s="2">
        <f>IF(Derived_Metrics[[#This Row],[Revenue]]=0,0,Derived_Metrics[[#This Row],[Profit]]/Derived_Metrics[[#This Row],[Revenue]])</f>
        <v>1.8888888888888889E-2</v>
      </c>
      <c r="T1164" t="str">
        <f>IF(Derived_Metrics[[#This Row],[Profit]]&lt;0, "Loss","Profit")</f>
        <v>Profit</v>
      </c>
      <c r="U1164" s="5">
        <f>Derived_Metrics[[#This Row],[Selling Price]]*Derived_Metrics[[#This Row],[Quantity]]*Derived_Metrics[[#This Row],[Discount]]</f>
        <v>0</v>
      </c>
      <c r="V1164" t="str">
        <f>IF(Derived_Metrics[[#This Row],[Discount]]&gt;0,"Discount Applied","No Discount")</f>
        <v>No Discount</v>
      </c>
      <c r="W1164" t="str">
        <f>IF(Derived_Metrics[[#This Row],[Discount]]&gt;0.3,"High Discount","Low Discount")</f>
        <v>Low Discount</v>
      </c>
      <c r="X1164" s="13">
        <f>SUMIFS(Derived_Metrics[Customer_Revenue_Share],Derived_Metrics[Customee_ Revenue _Rank],"&lt;="&amp;Derived_Metrics[[#This Row],[Customee_ Revenue _Rank]])</f>
        <v>0.27091093632469848</v>
      </c>
      <c r="Y1164" t="str">
        <f>IF(Derived_Metrics[[#This Row],[Cumulative_Revenue_%]]&lt;=0.8,"Top 80% Revenue","Remaining 20% Revenue")</f>
        <v>Top 80% Revenue</v>
      </c>
    </row>
    <row r="1165" spans="1:25" x14ac:dyDescent="0.25">
      <c r="A1165" t="s">
        <v>3798</v>
      </c>
      <c r="B1165" s="1">
        <v>42912</v>
      </c>
      <c r="C1165" t="s">
        <v>357</v>
      </c>
      <c r="D1165" s="4">
        <f>SUMIFS(Derived_Metrics[Revenue],Derived_Metrics[Customer ID],Derived_Metrics[[#This Row],[Customer ID]])</f>
        <v>7817.3040000000001</v>
      </c>
      <c r="E1165" s="4">
        <f>SUMIFS(Derived_Metrics[Profit],Derived_Metrics[Customer ID],Derived_Metrics[[#This Row],[Customer ID]])</f>
        <v>293.90019999999998</v>
      </c>
      <c r="F1165" s="5">
        <f>_xlfn.PERCENTRANK.INC(Derived_Metrics[Customer Revenue],Derived_Metrics[[#This Row],[Customer Revenue]])</f>
        <v>0.68500000000000005</v>
      </c>
      <c r="G1165" s="5" t="str" cm="1">
        <f t="array" ref="G1165">_xlfn.IFS(Derived_Metrics[[#This Row],[Customer Revenue Percentile]]&gt;=0.8,"High Value",Derived_Metrics[[#This Row],[Customer Revenue Percentile]]&gt;=0.4,"Medium Value",TRUE,"Low Value")</f>
        <v>Medium Value</v>
      </c>
      <c r="H1165" s="12">
        <f>_xlfn.RANK.EQ(Derived_Metrics[[#This Row],[Customer Revenue]],Derived_Metrics[Customer Revenue],0)</f>
        <v>662</v>
      </c>
      <c r="I1165" s="15">
        <f>Derived_Metrics[[#This Row],[Customer Revenue]]/SUM(Derived_Metrics[Customer Revenue])</f>
        <v>5.0177772119195416E-4</v>
      </c>
      <c r="J1165" t="s">
        <v>3799</v>
      </c>
      <c r="K1165" s="5">
        <f>SUMIFS(Derived_Metrics[Revenue],Derived_Metrics[Product ID],Derived_Metrics[[#This Row],[Product ID]])</f>
        <v>6975.5760000000009</v>
      </c>
      <c r="L1165" s="5">
        <f>SUMIFS(Derived_Metrics[Profit],Derived_Metrics[Product ID],Derived_Metrics[[#This Row],[Product ID]])</f>
        <v>-36.473600000000005</v>
      </c>
      <c r="M1165" s="5" t="str">
        <f>IF(AND(Derived_Metrics[[#This Row],[Product Revenue]]&gt;AVERAGE(Derived_Metrics[Product Revenue]),Derived_Metrics[[#This Row],[Product Profit]]&lt;0),"high sales Low Profit","Normal")</f>
        <v>Normal</v>
      </c>
      <c r="N1165">
        <v>273.55200000000002</v>
      </c>
      <c r="O1165">
        <v>3</v>
      </c>
      <c r="P1165">
        <v>0.2</v>
      </c>
      <c r="Q1165">
        <v>-13.6776</v>
      </c>
      <c r="R1165">
        <f>Derived_Metrics[[#This Row],[Selling Price]]*Derived_Metrics[[#This Row],[Quantity]]</f>
        <v>820.65600000000006</v>
      </c>
      <c r="S1165" s="2">
        <f>IF(Derived_Metrics[[#This Row],[Revenue]]=0,0,Derived_Metrics[[#This Row],[Profit]]/Derived_Metrics[[#This Row],[Revenue]])</f>
        <v>-1.6666666666666666E-2</v>
      </c>
      <c r="T1165" t="str">
        <f>IF(Derived_Metrics[[#This Row],[Profit]]&lt;0, "Loss","Profit")</f>
        <v>Loss</v>
      </c>
      <c r="U1165" s="5">
        <f>Derived_Metrics[[#This Row],[Selling Price]]*Derived_Metrics[[#This Row],[Quantity]]*Derived_Metrics[[#This Row],[Discount]]</f>
        <v>164.13120000000004</v>
      </c>
      <c r="V1165" t="str">
        <f>IF(Derived_Metrics[[#This Row],[Discount]]&gt;0,"Discount Applied","No Discount")</f>
        <v>Discount Applied</v>
      </c>
      <c r="W1165" t="str">
        <f>IF(Derived_Metrics[[#This Row],[Discount]]&gt;0.3,"High Discount","Low Discount")</f>
        <v>Low Discount</v>
      </c>
      <c r="X1165" s="13">
        <f>SUMIFS(Derived_Metrics[Customer_Revenue_Share],Derived_Metrics[Customee_ Revenue _Rank],"&lt;="&amp;Derived_Metrics[[#This Row],[Customee_ Revenue _Rank]])</f>
        <v>0.72666510954331109</v>
      </c>
      <c r="Y1165" t="str">
        <f>IF(Derived_Metrics[[#This Row],[Cumulative_Revenue_%]]&lt;=0.8,"Top 80% Revenue","Remaining 20% Revenue")</f>
        <v>Top 80% Revenue</v>
      </c>
    </row>
    <row r="1166" spans="1:25" x14ac:dyDescent="0.25">
      <c r="A1166" t="s">
        <v>3801</v>
      </c>
      <c r="B1166" s="1">
        <v>42603</v>
      </c>
      <c r="C1166" t="s">
        <v>760</v>
      </c>
      <c r="D1166" s="4">
        <f>SUMIFS(Derived_Metrics[Revenue],Derived_Metrics[Customer ID],Derived_Metrics[[#This Row],[Customer ID]])</f>
        <v>16191.808000000001</v>
      </c>
      <c r="E1166" s="4">
        <f>SUMIFS(Derived_Metrics[Profit],Derived_Metrics[Customer ID],Derived_Metrics[[#This Row],[Customer ID]])</f>
        <v>252.23859999999996</v>
      </c>
      <c r="F1166" s="5">
        <f>_xlfn.PERCENTRANK.INC(Derived_Metrics[Customer Revenue],Derived_Metrics[[#This Row],[Customer Revenue]])</f>
        <v>0.88400000000000001</v>
      </c>
      <c r="G1166" s="5" t="str" cm="1">
        <f t="array" ref="G1166">_xlfn.IFS(Derived_Metrics[[#This Row],[Customer Revenue Percentile]]&gt;=0.8,"High Value",Derived_Metrics[[#This Row],[Customer Revenue Percentile]]&gt;=0.4,"Medium Value",TRUE,"Low Value")</f>
        <v>High Value</v>
      </c>
      <c r="H1166" s="12">
        <f>_xlfn.RANK.EQ(Derived_Metrics[[#This Row],[Customer Revenue]],Derived_Metrics[Customer Revenue],0)</f>
        <v>239</v>
      </c>
      <c r="I1166" s="15">
        <f>Derived_Metrics[[#This Row],[Customer Revenue]]/SUM(Derived_Metrics[Customer Revenue])</f>
        <v>1.0393210396087518E-3</v>
      </c>
      <c r="J1166" t="s">
        <v>1512</v>
      </c>
      <c r="K1166" s="5">
        <f>SUMIFS(Derived_Metrics[Revenue],Derived_Metrics[Product ID],Derived_Metrics[[#This Row],[Product ID]])</f>
        <v>19491.518</v>
      </c>
      <c r="L1166" s="5">
        <f>SUMIFS(Derived_Metrics[Profit],Derived_Metrics[Product ID],Derived_Metrics[[#This Row],[Product ID]])</f>
        <v>-392.54800000000006</v>
      </c>
      <c r="M1166" s="5" t="str">
        <f>IF(AND(Derived_Metrics[[#This Row],[Product Revenue]]&gt;AVERAGE(Derived_Metrics[Product Revenue]),Derived_Metrics[[#This Row],[Product Profit]]&lt;0),"high sales Low Profit","Normal")</f>
        <v>high sales Low Profit</v>
      </c>
      <c r="N1166">
        <v>815.29200000000003</v>
      </c>
      <c r="O1166">
        <v>9</v>
      </c>
      <c r="P1166">
        <v>0.4</v>
      </c>
      <c r="Q1166">
        <v>-339.70499999999998</v>
      </c>
      <c r="R1166">
        <f>Derived_Metrics[[#This Row],[Selling Price]]*Derived_Metrics[[#This Row],[Quantity]]</f>
        <v>7337.6280000000006</v>
      </c>
      <c r="S1166" s="2">
        <f>IF(Derived_Metrics[[#This Row],[Revenue]]=0,0,Derived_Metrics[[#This Row],[Profit]]/Derived_Metrics[[#This Row],[Revenue]])</f>
        <v>-4.6296296296296294E-2</v>
      </c>
      <c r="T1166" t="str">
        <f>IF(Derived_Metrics[[#This Row],[Profit]]&lt;0, "Loss","Profit")</f>
        <v>Loss</v>
      </c>
      <c r="U1166" s="5">
        <f>Derived_Metrics[[#This Row],[Selling Price]]*Derived_Metrics[[#This Row],[Quantity]]*Derived_Metrics[[#This Row],[Discount]]</f>
        <v>2935.0512000000003</v>
      </c>
      <c r="V1166" t="str">
        <f>IF(Derived_Metrics[[#This Row],[Discount]]&gt;0,"Discount Applied","No Discount")</f>
        <v>Discount Applied</v>
      </c>
      <c r="W1166" t="str">
        <f>IF(Derived_Metrics[[#This Row],[Discount]]&gt;0.3,"High Discount","Low Discount")</f>
        <v>High Discount</v>
      </c>
      <c r="X1166" s="13">
        <f>SUMIFS(Derived_Metrics[Customer_Revenue_Share],Derived_Metrics[Customee_ Revenue _Rank],"&lt;="&amp;Derived_Metrics[[#This Row],[Customee_ Revenue _Rank]])</f>
        <v>0.42437338324286505</v>
      </c>
      <c r="Y1166" t="str">
        <f>IF(Derived_Metrics[[#This Row],[Cumulative_Revenue_%]]&lt;=0.8,"Top 80% Revenue","Remaining 20% Revenue")</f>
        <v>Top 80% Revenue</v>
      </c>
    </row>
    <row r="1167" spans="1:25" x14ac:dyDescent="0.25">
      <c r="A1167" t="s">
        <v>3803</v>
      </c>
      <c r="B1167" s="1">
        <v>41945</v>
      </c>
      <c r="C1167" t="s">
        <v>521</v>
      </c>
      <c r="D1167" s="4">
        <f>SUMIFS(Derived_Metrics[Revenue],Derived_Metrics[Customer ID],Derived_Metrics[[#This Row],[Customer ID]])</f>
        <v>17832.73</v>
      </c>
      <c r="E1167" s="4">
        <f>SUMIFS(Derived_Metrics[Profit],Derived_Metrics[Customer ID],Derived_Metrics[[#This Row],[Customer ID]])</f>
        <v>211.71780000000001</v>
      </c>
      <c r="F1167" s="5">
        <f>_xlfn.PERCENTRANK.INC(Derived_Metrics[Customer Revenue],Derived_Metrics[[#This Row],[Customer Revenue]])</f>
        <v>0.89900000000000002</v>
      </c>
      <c r="G1167" s="5" t="str" cm="1">
        <f t="array" ref="G1167">_xlfn.IFS(Derived_Metrics[[#This Row],[Customer Revenue Percentile]]&gt;=0.8,"High Value",Derived_Metrics[[#This Row],[Customer Revenue Percentile]]&gt;=0.4,"Medium Value",TRUE,"Low Value")</f>
        <v>High Value</v>
      </c>
      <c r="H1167" s="12">
        <f>_xlfn.RANK.EQ(Derived_Metrics[[#This Row],[Customer Revenue]],Derived_Metrics[Customer Revenue],0)</f>
        <v>210</v>
      </c>
      <c r="I1167" s="15">
        <f>Derived_Metrics[[#This Row],[Customer Revenue]]/SUM(Derived_Metrics[Customer Revenue])</f>
        <v>1.14464866941741E-3</v>
      </c>
      <c r="J1167" t="s">
        <v>1563</v>
      </c>
      <c r="K1167" s="5">
        <f>SUMIFS(Derived_Metrics[Revenue],Derived_Metrics[Product ID],Derived_Metrics[[#This Row],[Product ID]])</f>
        <v>16205.237999999999</v>
      </c>
      <c r="L1167" s="5">
        <f>SUMIFS(Derived_Metrics[Profit],Derived_Metrics[Product ID],Derived_Metrics[[#This Row],[Product ID]])</f>
        <v>-401.99040000000002</v>
      </c>
      <c r="M1167" s="5" t="str">
        <f>IF(AND(Derived_Metrics[[#This Row],[Product Revenue]]&gt;AVERAGE(Derived_Metrics[Product Revenue]),Derived_Metrics[[#This Row],[Product Profit]]&lt;0),"high sales Low Profit","Normal")</f>
        <v>high sales Low Profit</v>
      </c>
      <c r="N1167">
        <v>1256.22</v>
      </c>
      <c r="O1167">
        <v>6</v>
      </c>
      <c r="P1167">
        <v>0</v>
      </c>
      <c r="Q1167">
        <v>75.373199999999997</v>
      </c>
      <c r="R1167">
        <f>Derived_Metrics[[#This Row],[Selling Price]]*Derived_Metrics[[#This Row],[Quantity]]</f>
        <v>7537.32</v>
      </c>
      <c r="S1167" s="2">
        <f>IF(Derived_Metrics[[#This Row],[Revenue]]=0,0,Derived_Metrics[[#This Row],[Profit]]/Derived_Metrics[[#This Row],[Revenue]])</f>
        <v>0.01</v>
      </c>
      <c r="T1167" t="str">
        <f>IF(Derived_Metrics[[#This Row],[Profit]]&lt;0, "Loss","Profit")</f>
        <v>Profit</v>
      </c>
      <c r="U1167" s="5">
        <f>Derived_Metrics[[#This Row],[Selling Price]]*Derived_Metrics[[#This Row],[Quantity]]*Derived_Metrics[[#This Row],[Discount]]</f>
        <v>0</v>
      </c>
      <c r="V1167" t="str">
        <f>IF(Derived_Metrics[[#This Row],[Discount]]&gt;0,"Discount Applied","No Discount")</f>
        <v>No Discount</v>
      </c>
      <c r="W1167" t="str">
        <f>IF(Derived_Metrics[[#This Row],[Discount]]&gt;0.3,"High Discount","Low Discount")</f>
        <v>Low Discount</v>
      </c>
      <c r="X1167" s="13">
        <f>SUMIFS(Derived_Metrics[Customer_Revenue_Share],Derived_Metrics[Customee_ Revenue _Rank],"&lt;="&amp;Derived_Metrics[[#This Row],[Customee_ Revenue _Rank]])</f>
        <v>0.39211102125952491</v>
      </c>
      <c r="Y1167" t="str">
        <f>IF(Derived_Metrics[[#This Row],[Cumulative_Revenue_%]]&lt;=0.8,"Top 80% Revenue","Remaining 20% Revenue")</f>
        <v>Top 80% Revenue</v>
      </c>
    </row>
    <row r="1168" spans="1:25" x14ac:dyDescent="0.25">
      <c r="A1168" t="s">
        <v>3805</v>
      </c>
      <c r="B1168" s="1">
        <v>42820</v>
      </c>
      <c r="C1168" t="s">
        <v>3806</v>
      </c>
      <c r="D1168" s="4">
        <f>SUMIFS(Derived_Metrics[Revenue],Derived_Metrics[Customer ID],Derived_Metrics[[#This Row],[Customer ID]])</f>
        <v>182.52</v>
      </c>
      <c r="E1168" s="4">
        <f>SUMIFS(Derived_Metrics[Profit],Derived_Metrics[Customer ID],Derived_Metrics[[#This Row],[Customer ID]])</f>
        <v>23.119199999999999</v>
      </c>
      <c r="F1168" s="5">
        <f>_xlfn.PERCENTRANK.INC(Derived_Metrics[Customer Revenue],Derived_Metrics[[#This Row],[Customer Revenue]])</f>
        <v>3.2000000000000001E-2</v>
      </c>
      <c r="G1168" s="5" t="str" cm="1">
        <f t="array" ref="G1168">_xlfn.IFS(Derived_Metrics[[#This Row],[Customer Revenue Percentile]]&gt;=0.8,"High Value",Derived_Metrics[[#This Row],[Customer Revenue Percentile]]&gt;=0.4,"Medium Value",TRUE,"Low Value")</f>
        <v>Low Value</v>
      </c>
      <c r="H1168" s="12">
        <f>_xlfn.RANK.EQ(Derived_Metrics[[#This Row],[Customer Revenue]],Derived_Metrics[Customer Revenue],0)</f>
        <v>2052</v>
      </c>
      <c r="I1168" s="15">
        <f>Derived_Metrics[[#This Row],[Customer Revenue]]/SUM(Derived_Metrics[Customer Revenue])</f>
        <v>1.1715608050033041E-5</v>
      </c>
      <c r="J1168" t="s">
        <v>3808</v>
      </c>
      <c r="K1168" s="5">
        <f>SUMIFS(Derived_Metrics[Revenue],Derived_Metrics[Product ID],Derived_Metrics[[#This Row],[Product ID]])</f>
        <v>754.41599999999994</v>
      </c>
      <c r="L1168" s="5">
        <f>SUMIFS(Derived_Metrics[Profit],Derived_Metrics[Product ID],Derived_Metrics[[#This Row],[Product ID]])</f>
        <v>68.951999999999998</v>
      </c>
      <c r="M1168" s="5" t="str">
        <f>IF(AND(Derived_Metrics[[#This Row],[Product Revenue]]&gt;AVERAGE(Derived_Metrics[Product Revenue]),Derived_Metrics[[#This Row],[Product Profit]]&lt;0),"high sales Low Profit","Normal")</f>
        <v>Normal</v>
      </c>
      <c r="N1168">
        <v>60.84</v>
      </c>
      <c r="O1168">
        <v>3</v>
      </c>
      <c r="P1168">
        <v>0</v>
      </c>
      <c r="Q1168">
        <v>23.119199999999999</v>
      </c>
      <c r="R1168">
        <f>Derived_Metrics[[#This Row],[Selling Price]]*Derived_Metrics[[#This Row],[Quantity]]</f>
        <v>182.52</v>
      </c>
      <c r="S1168" s="2">
        <f>IF(Derived_Metrics[[#This Row],[Revenue]]=0,0,Derived_Metrics[[#This Row],[Profit]]/Derived_Metrics[[#This Row],[Revenue]])</f>
        <v>0.12666666666666665</v>
      </c>
      <c r="T1168" t="str">
        <f>IF(Derived_Metrics[[#This Row],[Profit]]&lt;0, "Loss","Profit")</f>
        <v>Profit</v>
      </c>
      <c r="U1168" s="5">
        <f>Derived_Metrics[[#This Row],[Selling Price]]*Derived_Metrics[[#This Row],[Quantity]]*Derived_Metrics[[#This Row],[Discount]]</f>
        <v>0</v>
      </c>
      <c r="V1168" t="str">
        <f>IF(Derived_Metrics[[#This Row],[Discount]]&gt;0,"Discount Applied","No Discount")</f>
        <v>No Discount</v>
      </c>
      <c r="W1168" t="str">
        <f>IF(Derived_Metrics[[#This Row],[Discount]]&gt;0.3,"High Discount","Low Discount")</f>
        <v>Low Discount</v>
      </c>
      <c r="X1168" s="13">
        <f>SUMIFS(Derived_Metrics[Customer_Revenue_Share],Derived_Metrics[Customee_ Revenue _Rank],"&lt;="&amp;Derived_Metrics[[#This Row],[Customee_ Revenue _Rank]])</f>
        <v>0.99963598048586155</v>
      </c>
      <c r="Y1168" t="str">
        <f>IF(Derived_Metrics[[#This Row],[Cumulative_Revenue_%]]&lt;=0.8,"Top 80% Revenue","Remaining 20% Revenue")</f>
        <v>Remaining 20% Revenue</v>
      </c>
    </row>
    <row r="1169" spans="1:25" x14ac:dyDescent="0.25">
      <c r="A1169" t="s">
        <v>3810</v>
      </c>
      <c r="B1169" s="1">
        <v>41994</v>
      </c>
      <c r="C1169" t="s">
        <v>958</v>
      </c>
      <c r="D1169" s="4">
        <f>SUMIFS(Derived_Metrics[Revenue],Derived_Metrics[Customer ID],Derived_Metrics[[#This Row],[Customer ID]])</f>
        <v>11268.248</v>
      </c>
      <c r="E1169" s="4">
        <f>SUMIFS(Derived_Metrics[Profit],Derived_Metrics[Customer ID],Derived_Metrics[[#This Row],[Customer ID]])</f>
        <v>161.05759999999998</v>
      </c>
      <c r="F1169" s="5">
        <f>_xlfn.PERCENTRANK.INC(Derived_Metrics[Customer Revenue],Derived_Metrics[[#This Row],[Customer Revenue]])</f>
        <v>0.80600000000000005</v>
      </c>
      <c r="G1169" s="5" t="str" cm="1">
        <f t="array" ref="G1169">_xlfn.IFS(Derived_Metrics[[#This Row],[Customer Revenue Percentile]]&gt;=0.8,"High Value",Derived_Metrics[[#This Row],[Customer Revenue Percentile]]&gt;=0.4,"Medium Value",TRUE,"Low Value")</f>
        <v>High Value</v>
      </c>
      <c r="H1169" s="12">
        <f>_xlfn.RANK.EQ(Derived_Metrics[[#This Row],[Customer Revenue]],Derived_Metrics[Customer Revenue],0)</f>
        <v>406</v>
      </c>
      <c r="I1169" s="15">
        <f>Derived_Metrics[[#This Row],[Customer Revenue]]/SUM(Derived_Metrics[Customer Revenue])</f>
        <v>7.2328718484861219E-4</v>
      </c>
      <c r="J1169" t="s">
        <v>265</v>
      </c>
      <c r="K1169" s="5">
        <f>SUMIFS(Derived_Metrics[Revenue],Derived_Metrics[Product ID],Derived_Metrics[[#This Row],[Product ID]])</f>
        <v>58029.619999999995</v>
      </c>
      <c r="L1169" s="5">
        <f>SUMIFS(Derived_Metrics[Profit],Derived_Metrics[Product ID],Derived_Metrics[[#This Row],[Product ID]])</f>
        <v>1179.3740000000003</v>
      </c>
      <c r="M1169" s="5" t="str">
        <f>IF(AND(Derived_Metrics[[#This Row],[Product Revenue]]&gt;AVERAGE(Derived_Metrics[Product Revenue]),Derived_Metrics[[#This Row],[Product Profit]]&lt;0),"high sales Low Profit","Normal")</f>
        <v>Normal</v>
      </c>
      <c r="N1169">
        <v>1325.76</v>
      </c>
      <c r="O1169">
        <v>6</v>
      </c>
      <c r="P1169">
        <v>0.2</v>
      </c>
      <c r="Q1169">
        <v>149.148</v>
      </c>
      <c r="R1169">
        <f>Derived_Metrics[[#This Row],[Selling Price]]*Derived_Metrics[[#This Row],[Quantity]]</f>
        <v>7954.5599999999995</v>
      </c>
      <c r="S1169" s="2">
        <f>IF(Derived_Metrics[[#This Row],[Revenue]]=0,0,Derived_Metrics[[#This Row],[Profit]]/Derived_Metrics[[#This Row],[Revenue]])</f>
        <v>1.8749999999999999E-2</v>
      </c>
      <c r="T1169" t="str">
        <f>IF(Derived_Metrics[[#This Row],[Profit]]&lt;0, "Loss","Profit")</f>
        <v>Profit</v>
      </c>
      <c r="U1169" s="5">
        <f>Derived_Metrics[[#This Row],[Selling Price]]*Derived_Metrics[[#This Row],[Quantity]]*Derived_Metrics[[#This Row],[Discount]]</f>
        <v>1590.912</v>
      </c>
      <c r="V1169" t="str">
        <f>IF(Derived_Metrics[[#This Row],[Discount]]&gt;0,"Discount Applied","No Discount")</f>
        <v>Discount Applied</v>
      </c>
      <c r="W1169" t="str">
        <f>IF(Derived_Metrics[[#This Row],[Discount]]&gt;0.3,"High Discount","Low Discount")</f>
        <v>Low Discount</v>
      </c>
      <c r="X1169" s="13">
        <f>SUMIFS(Derived_Metrics[Customer_Revenue_Share],Derived_Metrics[Customee_ Revenue _Rank],"&lt;="&amp;Derived_Metrics[[#This Row],[Customee_ Revenue _Rank]])</f>
        <v>0.56581622932352049</v>
      </c>
      <c r="Y1169" t="str">
        <f>IF(Derived_Metrics[[#This Row],[Cumulative_Revenue_%]]&lt;=0.8,"Top 80% Revenue","Remaining 20% Revenue")</f>
        <v>Top 80% Revenue</v>
      </c>
    </row>
    <row r="1170" spans="1:25" x14ac:dyDescent="0.25">
      <c r="A1170" t="s">
        <v>3810</v>
      </c>
      <c r="B1170" s="1">
        <v>41994</v>
      </c>
      <c r="C1170" t="s">
        <v>958</v>
      </c>
      <c r="D1170" s="4">
        <f>SUMIFS(Derived_Metrics[Revenue],Derived_Metrics[Customer ID],Derived_Metrics[[#This Row],[Customer ID]])</f>
        <v>11268.248</v>
      </c>
      <c r="E1170" s="4">
        <f>SUMIFS(Derived_Metrics[Profit],Derived_Metrics[Customer ID],Derived_Metrics[[#This Row],[Customer ID]])</f>
        <v>161.05759999999998</v>
      </c>
      <c r="F1170" s="5">
        <f>_xlfn.PERCENTRANK.INC(Derived_Metrics[Customer Revenue],Derived_Metrics[[#This Row],[Customer Revenue]])</f>
        <v>0.80600000000000005</v>
      </c>
      <c r="G1170" s="5" t="str" cm="1">
        <f t="array" ref="G1170">_xlfn.IFS(Derived_Metrics[[#This Row],[Customer Revenue Percentile]]&gt;=0.8,"High Value",Derived_Metrics[[#This Row],[Customer Revenue Percentile]]&gt;=0.4,"Medium Value",TRUE,"Low Value")</f>
        <v>High Value</v>
      </c>
      <c r="H1170" s="12">
        <f>_xlfn.RANK.EQ(Derived_Metrics[[#This Row],[Customer Revenue]],Derived_Metrics[Customer Revenue],0)</f>
        <v>406</v>
      </c>
      <c r="I1170" s="15">
        <f>Derived_Metrics[[#This Row],[Customer Revenue]]/SUM(Derived_Metrics[Customer Revenue])</f>
        <v>7.2328718484861219E-4</v>
      </c>
      <c r="J1170" t="s">
        <v>651</v>
      </c>
      <c r="K1170" s="5">
        <f>SUMIFS(Derived_Metrics[Revenue],Derived_Metrics[Product ID],Derived_Metrics[[#This Row],[Product ID]])</f>
        <v>28298.079999999998</v>
      </c>
      <c r="L1170" s="5">
        <f>SUMIFS(Derived_Metrics[Profit],Derived_Metrics[Product ID],Derived_Metrics[[#This Row],[Product ID]])</f>
        <v>870.16000000000008</v>
      </c>
      <c r="M1170" s="5" t="str">
        <f>IF(AND(Derived_Metrics[[#This Row],[Product Revenue]]&gt;AVERAGE(Derived_Metrics[Product Revenue]),Derived_Metrics[[#This Row],[Product Profit]]&lt;0),"high sales Low Profit","Normal")</f>
        <v>Normal</v>
      </c>
      <c r="N1170">
        <v>572.16</v>
      </c>
      <c r="O1170">
        <v>3</v>
      </c>
      <c r="P1170">
        <v>0.2</v>
      </c>
      <c r="Q1170">
        <v>35.76</v>
      </c>
      <c r="R1170">
        <f>Derived_Metrics[[#This Row],[Selling Price]]*Derived_Metrics[[#This Row],[Quantity]]</f>
        <v>1716.48</v>
      </c>
      <c r="S1170" s="2">
        <f>IF(Derived_Metrics[[#This Row],[Revenue]]=0,0,Derived_Metrics[[#This Row],[Profit]]/Derived_Metrics[[#This Row],[Revenue]])</f>
        <v>2.0833333333333332E-2</v>
      </c>
      <c r="T1170" t="str">
        <f>IF(Derived_Metrics[[#This Row],[Profit]]&lt;0, "Loss","Profit")</f>
        <v>Profit</v>
      </c>
      <c r="U1170" s="5">
        <f>Derived_Metrics[[#This Row],[Selling Price]]*Derived_Metrics[[#This Row],[Quantity]]*Derived_Metrics[[#This Row],[Discount]]</f>
        <v>343.29600000000005</v>
      </c>
      <c r="V1170" t="str">
        <f>IF(Derived_Metrics[[#This Row],[Discount]]&gt;0,"Discount Applied","No Discount")</f>
        <v>Discount Applied</v>
      </c>
      <c r="W1170" t="str">
        <f>IF(Derived_Metrics[[#This Row],[Discount]]&gt;0.3,"High Discount","Low Discount")</f>
        <v>Low Discount</v>
      </c>
      <c r="X1170" s="13">
        <f>SUMIFS(Derived_Metrics[Customer_Revenue_Share],Derived_Metrics[Customee_ Revenue _Rank],"&lt;="&amp;Derived_Metrics[[#This Row],[Customee_ Revenue _Rank]])</f>
        <v>0.56581622932352049</v>
      </c>
      <c r="Y1170" t="str">
        <f>IF(Derived_Metrics[[#This Row],[Cumulative_Revenue_%]]&lt;=0.8,"Top 80% Revenue","Remaining 20% Revenue")</f>
        <v>Top 80% Revenue</v>
      </c>
    </row>
    <row r="1171" spans="1:25" x14ac:dyDescent="0.25">
      <c r="A1171" t="s">
        <v>3811</v>
      </c>
      <c r="B1171" s="1">
        <v>42373</v>
      </c>
      <c r="C1171" t="s">
        <v>2727</v>
      </c>
      <c r="D1171" s="4">
        <f>SUMIFS(Derived_Metrics[Revenue],Derived_Metrics[Customer ID],Derived_Metrics[[#This Row],[Customer ID]])</f>
        <v>4498.5069999999996</v>
      </c>
      <c r="E1171" s="4">
        <f>SUMIFS(Derived_Metrics[Profit],Derived_Metrics[Customer ID],Derived_Metrics[[#This Row],[Customer ID]])</f>
        <v>135.36180000000002</v>
      </c>
      <c r="F1171" s="5">
        <f>_xlfn.PERCENTRANK.INC(Derived_Metrics[Customer Revenue],Derived_Metrics[[#This Row],[Customer Revenue]])</f>
        <v>0.51400000000000001</v>
      </c>
      <c r="G1171" s="5" t="str" cm="1">
        <f t="array" ref="G1171">_xlfn.IFS(Derived_Metrics[[#This Row],[Customer Revenue Percentile]]&gt;=0.8,"High Value",Derived_Metrics[[#This Row],[Customer Revenue Percentile]]&gt;=0.4,"Medium Value",TRUE,"Low Value")</f>
        <v>Medium Value</v>
      </c>
      <c r="H1171" s="12">
        <f>_xlfn.RANK.EQ(Derived_Metrics[[#This Row],[Customer Revenue]],Derived_Metrics[Customer Revenue],0)</f>
        <v>1027</v>
      </c>
      <c r="I1171" s="15">
        <f>Derived_Metrics[[#This Row],[Customer Revenue]]/SUM(Derived_Metrics[Customer Revenue])</f>
        <v>2.8875051951747738E-4</v>
      </c>
      <c r="J1171" t="s">
        <v>364</v>
      </c>
      <c r="K1171" s="5">
        <f>SUMIFS(Derived_Metrics[Revenue],Derived_Metrics[Product ID],Derived_Metrics[[#This Row],[Product ID]])</f>
        <v>164.03199999999998</v>
      </c>
      <c r="L1171" s="5">
        <f>SUMIFS(Derived_Metrics[Profit],Derived_Metrics[Product ID],Derived_Metrics[[#This Row],[Product ID]])</f>
        <v>15.2064</v>
      </c>
      <c r="M1171" s="5" t="str">
        <f>IF(AND(Derived_Metrics[[#This Row],[Product Revenue]]&gt;AVERAGE(Derived_Metrics[Product Revenue]),Derived_Metrics[[#This Row],[Product Profit]]&lt;0),"high sales Low Profit","Normal")</f>
        <v>Normal</v>
      </c>
      <c r="N1171">
        <v>7.04</v>
      </c>
      <c r="O1171">
        <v>4</v>
      </c>
      <c r="P1171">
        <v>0</v>
      </c>
      <c r="Q1171">
        <v>3.0975999999999999</v>
      </c>
      <c r="R1171">
        <f>Derived_Metrics[[#This Row],[Selling Price]]*Derived_Metrics[[#This Row],[Quantity]]</f>
        <v>28.16</v>
      </c>
      <c r="S1171" s="2">
        <f>IF(Derived_Metrics[[#This Row],[Revenue]]=0,0,Derived_Metrics[[#This Row],[Profit]]/Derived_Metrics[[#This Row],[Revenue]])</f>
        <v>0.11</v>
      </c>
      <c r="T1171" t="str">
        <f>IF(Derived_Metrics[[#This Row],[Profit]]&lt;0, "Loss","Profit")</f>
        <v>Profit</v>
      </c>
      <c r="U1171" s="5">
        <f>Derived_Metrics[[#This Row],[Selling Price]]*Derived_Metrics[[#This Row],[Quantity]]*Derived_Metrics[[#This Row],[Discount]]</f>
        <v>0</v>
      </c>
      <c r="V1171" t="str">
        <f>IF(Derived_Metrics[[#This Row],[Discount]]&gt;0,"Discount Applied","No Discount")</f>
        <v>No Discount</v>
      </c>
      <c r="W1171" t="str">
        <f>IF(Derived_Metrics[[#This Row],[Discount]]&gt;0.3,"High Discount","Low Discount")</f>
        <v>Low Discount</v>
      </c>
      <c r="X1171" s="13">
        <f>SUMIFS(Derived_Metrics[Customer_Revenue_Share],Derived_Metrics[Customee_ Revenue _Rank],"&lt;="&amp;Derived_Metrics[[#This Row],[Customee_ Revenue _Rank]])</f>
        <v>0.8680859816505514</v>
      </c>
      <c r="Y1171" t="str">
        <f>IF(Derived_Metrics[[#This Row],[Cumulative_Revenue_%]]&lt;=0.8,"Top 80% Revenue","Remaining 20% Revenue")</f>
        <v>Remaining 20% Revenue</v>
      </c>
    </row>
    <row r="1172" spans="1:25" x14ac:dyDescent="0.25">
      <c r="A1172" t="s">
        <v>3812</v>
      </c>
      <c r="B1172" s="1">
        <v>42839</v>
      </c>
      <c r="C1172" t="s">
        <v>2207</v>
      </c>
      <c r="D1172" s="4">
        <f>SUMIFS(Derived_Metrics[Revenue],Derived_Metrics[Customer ID],Derived_Metrics[[#This Row],[Customer ID]])</f>
        <v>10604.773599999999</v>
      </c>
      <c r="E1172" s="4">
        <f>SUMIFS(Derived_Metrics[Profit],Derived_Metrics[Customer ID],Derived_Metrics[[#This Row],[Customer ID]])</f>
        <v>-273.93610000000007</v>
      </c>
      <c r="F1172" s="5">
        <f>_xlfn.PERCENTRANK.INC(Derived_Metrics[Customer Revenue],Derived_Metrics[[#This Row],[Customer Revenue]])</f>
        <v>0.77300000000000002</v>
      </c>
      <c r="G1172" s="5" t="str" cm="1">
        <f t="array" ref="G1172">_xlfn.IFS(Derived_Metrics[[#This Row],[Customer Revenue Percentile]]&gt;=0.8,"High Value",Derived_Metrics[[#This Row],[Customer Revenue Percentile]]&gt;=0.4,"Medium Value",TRUE,"Low Value")</f>
        <v>Medium Value</v>
      </c>
      <c r="H1172" s="12">
        <f>_xlfn.RANK.EQ(Derived_Metrics[[#This Row],[Customer Revenue]],Derived_Metrics[Customer Revenue],0)</f>
        <v>475</v>
      </c>
      <c r="I1172" s="15">
        <f>Derived_Metrics[[#This Row],[Customer Revenue]]/SUM(Derived_Metrics[Customer Revenue])</f>
        <v>6.807000381160302E-4</v>
      </c>
      <c r="J1172" t="s">
        <v>1416</v>
      </c>
      <c r="K1172" s="5">
        <f>SUMIFS(Derived_Metrics[Revenue],Derived_Metrics[Product ID],Derived_Metrics[[#This Row],[Product ID]])</f>
        <v>3186.46</v>
      </c>
      <c r="L1172" s="5">
        <f>SUMIFS(Derived_Metrics[Profit],Derived_Metrics[Product ID],Derived_Metrics[[#This Row],[Product ID]])</f>
        <v>144.73080000000002</v>
      </c>
      <c r="M1172" s="5" t="str">
        <f>IF(AND(Derived_Metrics[[#This Row],[Product Revenue]]&gt;AVERAGE(Derived_Metrics[Product Revenue]),Derived_Metrics[[#This Row],[Product Profit]]&lt;0),"high sales Low Profit","Normal")</f>
        <v>Normal</v>
      </c>
      <c r="N1172">
        <v>74.45</v>
      </c>
      <c r="O1172">
        <v>5</v>
      </c>
      <c r="P1172">
        <v>0</v>
      </c>
      <c r="Q1172">
        <v>20.101500000000001</v>
      </c>
      <c r="R1172">
        <f>Derived_Metrics[[#This Row],[Selling Price]]*Derived_Metrics[[#This Row],[Quantity]]</f>
        <v>372.25</v>
      </c>
      <c r="S1172" s="2">
        <f>IF(Derived_Metrics[[#This Row],[Revenue]]=0,0,Derived_Metrics[[#This Row],[Profit]]/Derived_Metrics[[#This Row],[Revenue]])</f>
        <v>5.4000000000000006E-2</v>
      </c>
      <c r="T1172" t="str">
        <f>IF(Derived_Metrics[[#This Row],[Profit]]&lt;0, "Loss","Profit")</f>
        <v>Profit</v>
      </c>
      <c r="U1172" s="5">
        <f>Derived_Metrics[[#This Row],[Selling Price]]*Derived_Metrics[[#This Row],[Quantity]]*Derived_Metrics[[#This Row],[Discount]]</f>
        <v>0</v>
      </c>
      <c r="V1172" t="str">
        <f>IF(Derived_Metrics[[#This Row],[Discount]]&gt;0,"Discount Applied","No Discount")</f>
        <v>No Discount</v>
      </c>
      <c r="W1172" t="str">
        <f>IF(Derived_Metrics[[#This Row],[Discount]]&gt;0.3,"High Discount","Low Discount")</f>
        <v>Low Discount</v>
      </c>
      <c r="X1172" s="13">
        <f>SUMIFS(Derived_Metrics[Customer_Revenue_Share],Derived_Metrics[Customee_ Revenue _Rank],"&lt;="&amp;Derived_Metrics[[#This Row],[Customee_ Revenue _Rank]])</f>
        <v>0.61433311885702824</v>
      </c>
      <c r="Y1172" t="str">
        <f>IF(Derived_Metrics[[#This Row],[Cumulative_Revenue_%]]&lt;=0.8,"Top 80% Revenue","Remaining 20% Revenue")</f>
        <v>Top 80% Revenue</v>
      </c>
    </row>
    <row r="1173" spans="1:25" x14ac:dyDescent="0.25">
      <c r="A1173" t="s">
        <v>3814</v>
      </c>
      <c r="B1173" s="1">
        <v>42095</v>
      </c>
      <c r="C1173" t="s">
        <v>3718</v>
      </c>
      <c r="D1173" s="4">
        <f>SUMIFS(Derived_Metrics[Revenue],Derived_Metrics[Customer ID],Derived_Metrics[[#This Row],[Customer ID]])</f>
        <v>6335.0630000000001</v>
      </c>
      <c r="E1173" s="4">
        <f>SUMIFS(Derived_Metrics[Profit],Derived_Metrics[Customer ID],Derived_Metrics[[#This Row],[Customer ID]])</f>
        <v>45.194100000000006</v>
      </c>
      <c r="F1173" s="5">
        <f>_xlfn.PERCENTRANK.INC(Derived_Metrics[Customer Revenue],Derived_Metrics[[#This Row],[Customer Revenue]])</f>
        <v>0.61399999999999999</v>
      </c>
      <c r="G1173" s="5" t="str" cm="1">
        <f t="array" ref="G1173">_xlfn.IFS(Derived_Metrics[[#This Row],[Customer Revenue Percentile]]&gt;=0.8,"High Value",Derived_Metrics[[#This Row],[Customer Revenue Percentile]]&gt;=0.4,"Medium Value",TRUE,"Low Value")</f>
        <v>Medium Value</v>
      </c>
      <c r="H1173" s="12">
        <f>_xlfn.RANK.EQ(Derived_Metrics[[#This Row],[Customer Revenue]],Derived_Metrics[Customer Revenue],0)</f>
        <v>816</v>
      </c>
      <c r="I1173" s="15">
        <f>Derived_Metrics[[#This Row],[Customer Revenue]]/SUM(Derived_Metrics[Customer Revenue])</f>
        <v>4.066355198349028E-4</v>
      </c>
      <c r="J1173" t="s">
        <v>1518</v>
      </c>
      <c r="K1173" s="5">
        <f>SUMIFS(Derived_Metrics[Revenue],Derived_Metrics[Product ID],Derived_Metrics[[#This Row],[Product ID]])</f>
        <v>5732.1120000000001</v>
      </c>
      <c r="L1173" s="5">
        <f>SUMIFS(Derived_Metrics[Profit],Derived_Metrics[Product ID],Derived_Metrics[[#This Row],[Product ID]])</f>
        <v>176.32469999999998</v>
      </c>
      <c r="M1173" s="5" t="str">
        <f>IF(AND(Derived_Metrics[[#This Row],[Product Revenue]]&gt;AVERAGE(Derived_Metrics[Product Revenue]),Derived_Metrics[[#This Row],[Product Profit]]&lt;0),"high sales Low Profit","Normal")</f>
        <v>Normal</v>
      </c>
      <c r="N1173">
        <v>192.22</v>
      </c>
      <c r="O1173">
        <v>14</v>
      </c>
      <c r="P1173">
        <v>0</v>
      </c>
      <c r="Q1173">
        <v>69.199200000000005</v>
      </c>
      <c r="R1173">
        <f>Derived_Metrics[[#This Row],[Selling Price]]*Derived_Metrics[[#This Row],[Quantity]]</f>
        <v>2691.08</v>
      </c>
      <c r="S1173" s="2">
        <f>IF(Derived_Metrics[[#This Row],[Revenue]]=0,0,Derived_Metrics[[#This Row],[Profit]]/Derived_Metrics[[#This Row],[Revenue]])</f>
        <v>2.5714285714285717E-2</v>
      </c>
      <c r="T1173" t="str">
        <f>IF(Derived_Metrics[[#This Row],[Profit]]&lt;0, "Loss","Profit")</f>
        <v>Profit</v>
      </c>
      <c r="U1173" s="5">
        <f>Derived_Metrics[[#This Row],[Selling Price]]*Derived_Metrics[[#This Row],[Quantity]]*Derived_Metrics[[#This Row],[Discount]]</f>
        <v>0</v>
      </c>
      <c r="V1173" t="str">
        <f>IF(Derived_Metrics[[#This Row],[Discount]]&gt;0,"Discount Applied","No Discount")</f>
        <v>No Discount</v>
      </c>
      <c r="W1173" t="str">
        <f>IF(Derived_Metrics[[#This Row],[Discount]]&gt;0.3,"High Discount","Low Discount")</f>
        <v>Low Discount</v>
      </c>
      <c r="X1173" s="13">
        <f>SUMIFS(Derived_Metrics[Customer_Revenue_Share],Derived_Metrics[Customee_ Revenue _Rank],"&lt;="&amp;Derived_Metrics[[#This Row],[Customee_ Revenue _Rank]])</f>
        <v>0.7951507915564241</v>
      </c>
      <c r="Y1173" t="str">
        <f>IF(Derived_Metrics[[#This Row],[Cumulative_Revenue_%]]&lt;=0.8,"Top 80% Revenue","Remaining 20% Revenue")</f>
        <v>Top 80% Revenue</v>
      </c>
    </row>
    <row r="1174" spans="1:25" x14ac:dyDescent="0.25">
      <c r="A1174" t="s">
        <v>3815</v>
      </c>
      <c r="B1174" s="1">
        <v>42933</v>
      </c>
      <c r="C1174" t="s">
        <v>900</v>
      </c>
      <c r="D1174" s="4">
        <f>SUMIFS(Derived_Metrics[Revenue],Derived_Metrics[Customer ID],Derived_Metrics[[#This Row],[Customer ID]])</f>
        <v>11926.424999999999</v>
      </c>
      <c r="E1174" s="4">
        <f>SUMIFS(Derived_Metrics[Profit],Derived_Metrics[Customer ID],Derived_Metrics[[#This Row],[Customer ID]])</f>
        <v>610.76919999999996</v>
      </c>
      <c r="F1174" s="5">
        <f>_xlfn.PERCENTRANK.INC(Derived_Metrics[Customer Revenue],Derived_Metrics[[#This Row],[Customer Revenue]])</f>
        <v>0.82099999999999995</v>
      </c>
      <c r="G1174" s="5" t="str" cm="1">
        <f t="array" ref="G1174">_xlfn.IFS(Derived_Metrics[[#This Row],[Customer Revenue Percentile]]&gt;=0.8,"High Value",Derived_Metrics[[#This Row],[Customer Revenue Percentile]]&gt;=0.4,"Medium Value",TRUE,"Low Value")</f>
        <v>High Value</v>
      </c>
      <c r="H1174" s="12">
        <f>_xlfn.RANK.EQ(Derived_Metrics[[#This Row],[Customer Revenue]],Derived_Metrics[Customer Revenue],0)</f>
        <v>374</v>
      </c>
      <c r="I1174" s="15">
        <f>Derived_Metrics[[#This Row],[Customer Revenue]]/SUM(Derived_Metrics[Customer Revenue])</f>
        <v>7.6553430165524484E-4</v>
      </c>
      <c r="J1174" t="s">
        <v>281</v>
      </c>
      <c r="K1174" s="5">
        <f>SUMIFS(Derived_Metrics[Revenue],Derived_Metrics[Product ID],Derived_Metrics[[#This Row],[Product ID]])</f>
        <v>26566.659</v>
      </c>
      <c r="L1174" s="5">
        <f>SUMIFS(Derived_Metrics[Profit],Derived_Metrics[Product ID],Derived_Metrics[[#This Row],[Product ID]])</f>
        <v>-126.44100000000005</v>
      </c>
      <c r="M1174" s="5" t="str">
        <f>IF(AND(Derived_Metrics[[#This Row],[Product Revenue]]&gt;AVERAGE(Derived_Metrics[Product Revenue]),Derived_Metrics[[#This Row],[Product Profit]]&lt;0),"high sales Low Profit","Normal")</f>
        <v>high sales Low Profit</v>
      </c>
      <c r="N1174">
        <v>1194.165</v>
      </c>
      <c r="O1174">
        <v>5</v>
      </c>
      <c r="P1174">
        <v>0.15</v>
      </c>
      <c r="Q1174">
        <v>210.73500000000001</v>
      </c>
      <c r="R1174">
        <f>Derived_Metrics[[#This Row],[Selling Price]]*Derived_Metrics[[#This Row],[Quantity]]</f>
        <v>5970.8249999999998</v>
      </c>
      <c r="S1174" s="2">
        <f>IF(Derived_Metrics[[#This Row],[Revenue]]=0,0,Derived_Metrics[[#This Row],[Profit]]/Derived_Metrics[[#This Row],[Revenue]])</f>
        <v>3.529411764705883E-2</v>
      </c>
      <c r="T1174" t="str">
        <f>IF(Derived_Metrics[[#This Row],[Profit]]&lt;0, "Loss","Profit")</f>
        <v>Profit</v>
      </c>
      <c r="U1174" s="5">
        <f>Derived_Metrics[[#This Row],[Selling Price]]*Derived_Metrics[[#This Row],[Quantity]]*Derived_Metrics[[#This Row],[Discount]]</f>
        <v>895.62374999999997</v>
      </c>
      <c r="V1174" t="str">
        <f>IF(Derived_Metrics[[#This Row],[Discount]]&gt;0,"Discount Applied","No Discount")</f>
        <v>Discount Applied</v>
      </c>
      <c r="W1174" t="str">
        <f>IF(Derived_Metrics[[#This Row],[Discount]]&gt;0.3,"High Discount","Low Discount")</f>
        <v>Low Discount</v>
      </c>
      <c r="X1174" s="13">
        <f>SUMIFS(Derived_Metrics[Customer_Revenue_Share],Derived_Metrics[Customee_ Revenue _Rank],"&lt;="&amp;Derived_Metrics[[#This Row],[Customee_ Revenue _Rank]])</f>
        <v>0.5414381936234739</v>
      </c>
      <c r="Y1174" t="str">
        <f>IF(Derived_Metrics[[#This Row],[Cumulative_Revenue_%]]&lt;=0.8,"Top 80% Revenue","Remaining 20% Revenue")</f>
        <v>Top 80% Revenue</v>
      </c>
    </row>
    <row r="1175" spans="1:25" x14ac:dyDescent="0.25">
      <c r="A1175" t="s">
        <v>3817</v>
      </c>
      <c r="B1175" s="1">
        <v>42722</v>
      </c>
      <c r="C1175" t="s">
        <v>2007</v>
      </c>
      <c r="D1175" s="4">
        <f>SUMIFS(Derived_Metrics[Revenue],Derived_Metrics[Customer ID],Derived_Metrics[[#This Row],[Customer ID]])</f>
        <v>2923.7939999999999</v>
      </c>
      <c r="E1175" s="4">
        <f>SUMIFS(Derived_Metrics[Profit],Derived_Metrics[Customer ID],Derived_Metrics[[#This Row],[Customer ID]])</f>
        <v>-290.12859999999995</v>
      </c>
      <c r="F1175" s="5">
        <f>_xlfn.PERCENTRANK.INC(Derived_Metrics[Customer Revenue],Derived_Metrics[[#This Row],[Customer Revenue]])</f>
        <v>0.38200000000000001</v>
      </c>
      <c r="G1175" s="5" t="str" cm="1">
        <f t="array" ref="G1175">_xlfn.IFS(Derived_Metrics[[#This Row],[Customer Revenue Percentile]]&gt;=0.8,"High Value",Derived_Metrics[[#This Row],[Customer Revenue Percentile]]&gt;=0.4,"Medium Value",TRUE,"Low Value")</f>
        <v>Low Value</v>
      </c>
      <c r="H1175" s="12">
        <f>_xlfn.RANK.EQ(Derived_Metrics[[#This Row],[Customer Revenue]],Derived_Metrics[Customer Revenue],0)</f>
        <v>1310</v>
      </c>
      <c r="I1175" s="15">
        <f>Derived_Metrics[[#This Row],[Customer Revenue]]/SUM(Derived_Metrics[Customer Revenue])</f>
        <v>1.8767271818451839E-4</v>
      </c>
      <c r="J1175" t="s">
        <v>1512</v>
      </c>
      <c r="K1175" s="5">
        <f>SUMIFS(Derived_Metrics[Revenue],Derived_Metrics[Product ID],Derived_Metrics[[#This Row],[Product ID]])</f>
        <v>19491.518</v>
      </c>
      <c r="L1175" s="5">
        <f>SUMIFS(Derived_Metrics[Profit],Derived_Metrics[Product ID],Derived_Metrics[[#This Row],[Product ID]])</f>
        <v>-392.54800000000006</v>
      </c>
      <c r="M1175" s="5" t="str">
        <f>IF(AND(Derived_Metrics[[#This Row],[Product Revenue]]&gt;AVERAGE(Derived_Metrics[Product Revenue]),Derived_Metrics[[#This Row],[Product Profit]]&lt;0),"high sales Low Profit","Normal")</f>
        <v>high sales Low Profit</v>
      </c>
      <c r="N1175">
        <v>377.45</v>
      </c>
      <c r="O1175">
        <v>5</v>
      </c>
      <c r="P1175">
        <v>0.5</v>
      </c>
      <c r="Q1175">
        <v>-264.21499999999997</v>
      </c>
      <c r="R1175">
        <f>Derived_Metrics[[#This Row],[Selling Price]]*Derived_Metrics[[#This Row],[Quantity]]</f>
        <v>1887.25</v>
      </c>
      <c r="S1175" s="2">
        <f>IF(Derived_Metrics[[#This Row],[Revenue]]=0,0,Derived_Metrics[[#This Row],[Profit]]/Derived_Metrics[[#This Row],[Revenue]])</f>
        <v>-0.13999999999999999</v>
      </c>
      <c r="T1175" t="str">
        <f>IF(Derived_Metrics[[#This Row],[Profit]]&lt;0, "Loss","Profit")</f>
        <v>Loss</v>
      </c>
      <c r="U1175" s="5">
        <f>Derived_Metrics[[#This Row],[Selling Price]]*Derived_Metrics[[#This Row],[Quantity]]*Derived_Metrics[[#This Row],[Discount]]</f>
        <v>943.625</v>
      </c>
      <c r="V1175" t="str">
        <f>IF(Derived_Metrics[[#This Row],[Discount]]&gt;0,"Discount Applied","No Discount")</f>
        <v>Discount Applied</v>
      </c>
      <c r="W1175" t="str">
        <f>IF(Derived_Metrics[[#This Row],[Discount]]&gt;0.3,"High Discount","Low Discount")</f>
        <v>High Discount</v>
      </c>
      <c r="X1175" s="13">
        <f>SUMIFS(Derived_Metrics[Customer_Revenue_Share],Derived_Metrics[Customee_ Revenue _Rank],"&lt;="&amp;Derived_Metrics[[#This Row],[Customee_ Revenue _Rank]])</f>
        <v>0.93282391495257855</v>
      </c>
      <c r="Y1175" t="str">
        <f>IF(Derived_Metrics[[#This Row],[Cumulative_Revenue_%]]&lt;=0.8,"Top 80% Revenue","Remaining 20% Revenue")</f>
        <v>Remaining 20% Revenue</v>
      </c>
    </row>
    <row r="1176" spans="1:25" x14ac:dyDescent="0.25">
      <c r="A1176" t="s">
        <v>3819</v>
      </c>
      <c r="B1176" s="1">
        <v>42637</v>
      </c>
      <c r="C1176" t="s">
        <v>3558</v>
      </c>
      <c r="D1176" s="4">
        <f>SUMIFS(Derived_Metrics[Revenue],Derived_Metrics[Customer ID],Derived_Metrics[[#This Row],[Customer ID]])</f>
        <v>7997.44</v>
      </c>
      <c r="E1176" s="4">
        <f>SUMIFS(Derived_Metrics[Profit],Derived_Metrics[Customer ID],Derived_Metrics[[#This Row],[Customer ID]])</f>
        <v>156.65199999999999</v>
      </c>
      <c r="F1176" s="5">
        <f>_xlfn.PERCENTRANK.INC(Derived_Metrics[Customer Revenue],Derived_Metrics[[#This Row],[Customer Revenue]])</f>
        <v>0.69099999999999995</v>
      </c>
      <c r="G1176" s="5" t="str" cm="1">
        <f t="array" ref="G1176">_xlfn.IFS(Derived_Metrics[[#This Row],[Customer Revenue Percentile]]&gt;=0.8,"High Value",Derived_Metrics[[#This Row],[Customer Revenue Percentile]]&gt;=0.4,"Medium Value",TRUE,"Low Value")</f>
        <v>Medium Value</v>
      </c>
      <c r="H1176" s="12">
        <f>_xlfn.RANK.EQ(Derived_Metrics[[#This Row],[Customer Revenue]],Derived_Metrics[Customer Revenue],0)</f>
        <v>655</v>
      </c>
      <c r="I1176" s="15">
        <f>Derived_Metrics[[#This Row],[Customer Revenue]]/SUM(Derived_Metrics[Customer Revenue])</f>
        <v>5.1334030486333677E-4</v>
      </c>
      <c r="J1176" t="s">
        <v>405</v>
      </c>
      <c r="K1176" s="5">
        <f>SUMIFS(Derived_Metrics[Revenue],Derived_Metrics[Product ID],Derived_Metrics[[#This Row],[Product ID]])</f>
        <v>565.48</v>
      </c>
      <c r="L1176" s="5">
        <f>SUMIFS(Derived_Metrics[Profit],Derived_Metrics[Product ID],Derived_Metrics[[#This Row],[Product ID]])</f>
        <v>78.256</v>
      </c>
      <c r="M1176" s="5" t="str">
        <f>IF(AND(Derived_Metrics[[#This Row],[Product Revenue]]&gt;AVERAGE(Derived_Metrics[Product Revenue]),Derived_Metrics[[#This Row],[Product Profit]]&lt;0),"high sales Low Profit","Normal")</f>
        <v>Normal</v>
      </c>
      <c r="N1176">
        <v>21.44</v>
      </c>
      <c r="O1176">
        <v>2</v>
      </c>
      <c r="P1176">
        <v>0.2</v>
      </c>
      <c r="Q1176">
        <v>7.5039999999999996</v>
      </c>
      <c r="R1176">
        <f>Derived_Metrics[[#This Row],[Selling Price]]*Derived_Metrics[[#This Row],[Quantity]]</f>
        <v>42.88</v>
      </c>
      <c r="S1176" s="2">
        <f>IF(Derived_Metrics[[#This Row],[Revenue]]=0,0,Derived_Metrics[[#This Row],[Profit]]/Derived_Metrics[[#This Row],[Revenue]])</f>
        <v>0.17499999999999999</v>
      </c>
      <c r="T1176" t="str">
        <f>IF(Derived_Metrics[[#This Row],[Profit]]&lt;0, "Loss","Profit")</f>
        <v>Profit</v>
      </c>
      <c r="U1176" s="5">
        <f>Derived_Metrics[[#This Row],[Selling Price]]*Derived_Metrics[[#This Row],[Quantity]]*Derived_Metrics[[#This Row],[Discount]]</f>
        <v>8.5760000000000005</v>
      </c>
      <c r="V1176" t="str">
        <f>IF(Derived_Metrics[[#This Row],[Discount]]&gt;0,"Discount Applied","No Discount")</f>
        <v>Discount Applied</v>
      </c>
      <c r="W1176" t="str">
        <f>IF(Derived_Metrics[[#This Row],[Discount]]&gt;0.3,"High Discount","Low Discount")</f>
        <v>Low Discount</v>
      </c>
      <c r="X1176" s="13">
        <f>SUMIFS(Derived_Metrics[Customer_Revenue_Share],Derived_Metrics[Customee_ Revenue _Rank],"&lt;="&amp;Derived_Metrics[[#This Row],[Customee_ Revenue _Rank]])</f>
        <v>0.7211036171366827</v>
      </c>
      <c r="Y1176" t="str">
        <f>IF(Derived_Metrics[[#This Row],[Cumulative_Revenue_%]]&lt;=0.8,"Top 80% Revenue","Remaining 20% Revenue")</f>
        <v>Top 80% Revenue</v>
      </c>
    </row>
    <row r="1177" spans="1:25" x14ac:dyDescent="0.25">
      <c r="A1177" t="s">
        <v>3820</v>
      </c>
      <c r="B1177" s="1">
        <v>42253</v>
      </c>
      <c r="C1177" t="s">
        <v>3821</v>
      </c>
      <c r="D1177" s="4">
        <f>SUMIFS(Derived_Metrics[Revenue],Derived_Metrics[Customer ID],Derived_Metrics[[#This Row],[Customer ID]])</f>
        <v>9976.3559999999998</v>
      </c>
      <c r="E1177" s="4">
        <f>SUMIFS(Derived_Metrics[Profit],Derived_Metrics[Customer ID],Derived_Metrics[[#This Row],[Customer ID]])</f>
        <v>228.7578</v>
      </c>
      <c r="F1177" s="5">
        <f>_xlfn.PERCENTRANK.INC(Derived_Metrics[Customer Revenue],Derived_Metrics[[#This Row],[Customer Revenue]])</f>
        <v>0.747</v>
      </c>
      <c r="G1177" s="5" t="str" cm="1">
        <f t="array" ref="G1177">_xlfn.IFS(Derived_Metrics[[#This Row],[Customer Revenue Percentile]]&gt;=0.8,"High Value",Derived_Metrics[[#This Row],[Customer Revenue Percentile]]&gt;=0.4,"Medium Value",TRUE,"Low Value")</f>
        <v>Medium Value</v>
      </c>
      <c r="H1177" s="12">
        <f>_xlfn.RANK.EQ(Derived_Metrics[[#This Row],[Customer Revenue]],Derived_Metrics[Customer Revenue],0)</f>
        <v>535</v>
      </c>
      <c r="I1177" s="15">
        <f>Derived_Metrics[[#This Row],[Customer Revenue]]/SUM(Derived_Metrics[Customer Revenue])</f>
        <v>6.4036312000654942E-4</v>
      </c>
      <c r="J1177" t="s">
        <v>3735</v>
      </c>
      <c r="K1177" s="5">
        <f>SUMIFS(Derived_Metrics[Revenue],Derived_Metrics[Product ID],Derived_Metrics[[#This Row],[Product ID]])</f>
        <v>9612.4879999999994</v>
      </c>
      <c r="L1177" s="5">
        <f>SUMIFS(Derived_Metrics[Profit],Derived_Metrics[Product ID],Derived_Metrics[[#This Row],[Product ID]])</f>
        <v>362.46719999999999</v>
      </c>
      <c r="M1177" s="5" t="str">
        <f>IF(AND(Derived_Metrics[[#This Row],[Product Revenue]]&gt;AVERAGE(Derived_Metrics[Product Revenue]),Derived_Metrics[[#This Row],[Product Profit]]&lt;0),"high sales Low Profit","Normal")</f>
        <v>Normal</v>
      </c>
      <c r="N1177">
        <v>355.36</v>
      </c>
      <c r="O1177">
        <v>4</v>
      </c>
      <c r="P1177">
        <v>0</v>
      </c>
      <c r="Q1177">
        <v>92.393600000000006</v>
      </c>
      <c r="R1177">
        <f>Derived_Metrics[[#This Row],[Selling Price]]*Derived_Metrics[[#This Row],[Quantity]]</f>
        <v>1421.44</v>
      </c>
      <c r="S1177" s="2">
        <f>IF(Derived_Metrics[[#This Row],[Revenue]]=0,0,Derived_Metrics[[#This Row],[Profit]]/Derived_Metrics[[#This Row],[Revenue]])</f>
        <v>6.5000000000000002E-2</v>
      </c>
      <c r="T1177" t="str">
        <f>IF(Derived_Metrics[[#This Row],[Profit]]&lt;0, "Loss","Profit")</f>
        <v>Profit</v>
      </c>
      <c r="U1177" s="5">
        <f>Derived_Metrics[[#This Row],[Selling Price]]*Derived_Metrics[[#This Row],[Quantity]]*Derived_Metrics[[#This Row],[Discount]]</f>
        <v>0</v>
      </c>
      <c r="V1177" t="str">
        <f>IF(Derived_Metrics[[#This Row],[Discount]]&gt;0,"Discount Applied","No Discount")</f>
        <v>No Discount</v>
      </c>
      <c r="W1177" t="str">
        <f>IF(Derived_Metrics[[#This Row],[Discount]]&gt;0.3,"High Discount","Low Discount")</f>
        <v>Low Discount</v>
      </c>
      <c r="X1177" s="13">
        <f>SUMIFS(Derived_Metrics[Customer_Revenue_Share],Derived_Metrics[Customee_ Revenue _Rank],"&lt;="&amp;Derived_Metrics[[#This Row],[Customee_ Revenue _Rank]])</f>
        <v>0.65107862391730575</v>
      </c>
      <c r="Y1177" t="str">
        <f>IF(Derived_Metrics[[#This Row],[Cumulative_Revenue_%]]&lt;=0.8,"Top 80% Revenue","Remaining 20% Revenue")</f>
        <v>Top 80% Revenue</v>
      </c>
    </row>
    <row r="1178" spans="1:25" x14ac:dyDescent="0.25">
      <c r="A1178" t="s">
        <v>3824</v>
      </c>
      <c r="B1178" s="1">
        <v>42002</v>
      </c>
      <c r="C1178" t="s">
        <v>969</v>
      </c>
      <c r="D1178" s="4">
        <f>SUMIFS(Derived_Metrics[Revenue],Derived_Metrics[Customer ID],Derived_Metrics[[#This Row],[Customer ID]])</f>
        <v>20439.493999999999</v>
      </c>
      <c r="E1178" s="4">
        <f>SUMIFS(Derived_Metrics[Profit],Derived_Metrics[Customer ID],Derived_Metrics[[#This Row],[Customer ID]])</f>
        <v>528.6896999999999</v>
      </c>
      <c r="F1178" s="5">
        <f>_xlfn.PERCENTRANK.INC(Derived_Metrics[Customer Revenue],Derived_Metrics[[#This Row],[Customer Revenue]])</f>
        <v>0.92400000000000004</v>
      </c>
      <c r="G1178" s="5" t="str" cm="1">
        <f t="array" ref="G1178">_xlfn.IFS(Derived_Metrics[[#This Row],[Customer Revenue Percentile]]&gt;=0.8,"High Value",Derived_Metrics[[#This Row],[Customer Revenue Percentile]]&gt;=0.4,"Medium Value",TRUE,"Low Value")</f>
        <v>High Value</v>
      </c>
      <c r="H1178" s="12">
        <f>_xlfn.RANK.EQ(Derived_Metrics[[#This Row],[Customer Revenue]],Derived_Metrics[Customer Revenue],0)</f>
        <v>155</v>
      </c>
      <c r="I1178" s="15">
        <f>Derived_Metrics[[#This Row],[Customer Revenue]]/SUM(Derived_Metrics[Customer Revenue])</f>
        <v>1.3119718411407078E-3</v>
      </c>
      <c r="J1178" t="s">
        <v>2843</v>
      </c>
      <c r="K1178" s="5">
        <f>SUMIFS(Derived_Metrics[Revenue],Derived_Metrics[Product ID],Derived_Metrics[[#This Row],[Product ID]])</f>
        <v>1740.9279999999999</v>
      </c>
      <c r="L1178" s="5">
        <f>SUMIFS(Derived_Metrics[Profit],Derived_Metrics[Product ID],Derived_Metrics[[#This Row],[Product ID]])</f>
        <v>-129.91999999999999</v>
      </c>
      <c r="M1178" s="5" t="str">
        <f>IF(AND(Derived_Metrics[[#This Row],[Product Revenue]]&gt;AVERAGE(Derived_Metrics[Product Revenue]),Derived_Metrics[[#This Row],[Product Profit]]&lt;0),"high sales Low Profit","Normal")</f>
        <v>Normal</v>
      </c>
      <c r="N1178">
        <v>38.975999999999999</v>
      </c>
      <c r="O1178">
        <v>3</v>
      </c>
      <c r="P1178">
        <v>0.6</v>
      </c>
      <c r="Q1178">
        <v>-50.668799999999997</v>
      </c>
      <c r="R1178">
        <f>Derived_Metrics[[#This Row],[Selling Price]]*Derived_Metrics[[#This Row],[Quantity]]</f>
        <v>116.928</v>
      </c>
      <c r="S1178" s="2">
        <f>IF(Derived_Metrics[[#This Row],[Revenue]]=0,0,Derived_Metrics[[#This Row],[Profit]]/Derived_Metrics[[#This Row],[Revenue]])</f>
        <v>-0.43333333333333335</v>
      </c>
      <c r="T1178" t="str">
        <f>IF(Derived_Metrics[[#This Row],[Profit]]&lt;0, "Loss","Profit")</f>
        <v>Loss</v>
      </c>
      <c r="U1178" s="5">
        <f>Derived_Metrics[[#This Row],[Selling Price]]*Derived_Metrics[[#This Row],[Quantity]]*Derived_Metrics[[#This Row],[Discount]]</f>
        <v>70.15679999999999</v>
      </c>
      <c r="V1178" t="str">
        <f>IF(Derived_Metrics[[#This Row],[Discount]]&gt;0,"Discount Applied","No Discount")</f>
        <v>Discount Applied</v>
      </c>
      <c r="W1178" t="str">
        <f>IF(Derived_Metrics[[#This Row],[Discount]]&gt;0.3,"High Discount","Low Discount")</f>
        <v>High Discount</v>
      </c>
      <c r="X1178" s="13">
        <f>SUMIFS(Derived_Metrics[Customer_Revenue_Share],Derived_Metrics[Customee_ Revenue _Rank],"&lt;="&amp;Derived_Metrics[[#This Row],[Customee_ Revenue _Rank]])</f>
        <v>0.32865370885845591</v>
      </c>
      <c r="Y1178" t="str">
        <f>IF(Derived_Metrics[[#This Row],[Cumulative_Revenue_%]]&lt;=0.8,"Top 80% Revenue","Remaining 20% Revenue")</f>
        <v>Top 80% Revenue</v>
      </c>
    </row>
    <row r="1179" spans="1:25" x14ac:dyDescent="0.25">
      <c r="A1179" t="s">
        <v>3825</v>
      </c>
      <c r="B1179" s="1">
        <v>41848</v>
      </c>
      <c r="C1179" t="s">
        <v>1601</v>
      </c>
      <c r="D1179" s="4">
        <f>SUMIFS(Derived_Metrics[Revenue],Derived_Metrics[Customer ID],Derived_Metrics[[#This Row],[Customer ID]])</f>
        <v>1448.4779999999998</v>
      </c>
      <c r="E1179" s="4">
        <f>SUMIFS(Derived_Metrics[Profit],Derived_Metrics[Customer ID],Derived_Metrics[[#This Row],[Customer ID]])</f>
        <v>24.79</v>
      </c>
      <c r="F1179" s="5">
        <f>_xlfn.PERCENTRANK.INC(Derived_Metrics[Customer Revenue],Derived_Metrics[[#This Row],[Customer Revenue]])</f>
        <v>0.20899999999999999</v>
      </c>
      <c r="G1179" s="5" t="str" cm="1">
        <f t="array" ref="G1179">_xlfn.IFS(Derived_Metrics[[#This Row],[Customer Revenue Percentile]]&gt;=0.8,"High Value",Derived_Metrics[[#This Row],[Customer Revenue Percentile]]&gt;=0.4,"Medium Value",TRUE,"Low Value")</f>
        <v>Low Value</v>
      </c>
      <c r="H1179" s="12">
        <f>_xlfn.RANK.EQ(Derived_Metrics[[#This Row],[Customer Revenue]],Derived_Metrics[Customer Revenue],0)</f>
        <v>1672</v>
      </c>
      <c r="I1179" s="15">
        <f>Derived_Metrics[[#This Row],[Customer Revenue]]/SUM(Derived_Metrics[Customer Revenue])</f>
        <v>9.2975019269645812E-5</v>
      </c>
      <c r="J1179" t="s">
        <v>2029</v>
      </c>
      <c r="K1179" s="5">
        <f>SUMIFS(Derived_Metrics[Revenue],Derived_Metrics[Product ID],Derived_Metrics[[#This Row],[Product ID]])</f>
        <v>2413.752</v>
      </c>
      <c r="L1179" s="5">
        <f>SUMIFS(Derived_Metrics[Profit],Derived_Metrics[Product ID],Derived_Metrics[[#This Row],[Product ID]])</f>
        <v>99.580799999999996</v>
      </c>
      <c r="M1179" s="5" t="str">
        <f>IF(AND(Derived_Metrics[[#This Row],[Product Revenue]]&gt;AVERAGE(Derived_Metrics[Product Revenue]),Derived_Metrics[[#This Row],[Product Profit]]&lt;0),"high sales Low Profit","Normal")</f>
        <v>Normal</v>
      </c>
      <c r="N1179">
        <v>129.88800000000001</v>
      </c>
      <c r="O1179">
        <v>6</v>
      </c>
      <c r="P1179">
        <v>0.2</v>
      </c>
      <c r="Q1179">
        <v>12.988799999999999</v>
      </c>
      <c r="R1179">
        <f>Derived_Metrics[[#This Row],[Selling Price]]*Derived_Metrics[[#This Row],[Quantity]]</f>
        <v>779.32799999999997</v>
      </c>
      <c r="S1179" s="2">
        <f>IF(Derived_Metrics[[#This Row],[Revenue]]=0,0,Derived_Metrics[[#This Row],[Profit]]/Derived_Metrics[[#This Row],[Revenue]])</f>
        <v>1.6666666666666666E-2</v>
      </c>
      <c r="T1179" t="str">
        <f>IF(Derived_Metrics[[#This Row],[Profit]]&lt;0, "Loss","Profit")</f>
        <v>Profit</v>
      </c>
      <c r="U1179" s="5">
        <f>Derived_Metrics[[#This Row],[Selling Price]]*Derived_Metrics[[#This Row],[Quantity]]*Derived_Metrics[[#This Row],[Discount]]</f>
        <v>155.8656</v>
      </c>
      <c r="V1179" t="str">
        <f>IF(Derived_Metrics[[#This Row],[Discount]]&gt;0,"Discount Applied","No Discount")</f>
        <v>Discount Applied</v>
      </c>
      <c r="W1179" t="str">
        <f>IF(Derived_Metrics[[#This Row],[Discount]]&gt;0.3,"High Discount","Low Discount")</f>
        <v>Low Discount</v>
      </c>
      <c r="X1179" s="13">
        <f>SUMIFS(Derived_Metrics[Customer_Revenue_Share],Derived_Metrics[Customee_ Revenue _Rank],"&lt;="&amp;Derived_Metrics[[#This Row],[Customee_ Revenue _Rank]])</f>
        <v>0.98241875039370596</v>
      </c>
      <c r="Y1179" t="str">
        <f>IF(Derived_Metrics[[#This Row],[Cumulative_Revenue_%]]&lt;=0.8,"Top 80% Revenue","Remaining 20% Revenue")</f>
        <v>Remaining 20% Revenue</v>
      </c>
    </row>
    <row r="1180" spans="1:25" x14ac:dyDescent="0.25">
      <c r="A1180" t="s">
        <v>3828</v>
      </c>
      <c r="B1180" s="1">
        <v>42364</v>
      </c>
      <c r="C1180" t="s">
        <v>3829</v>
      </c>
      <c r="D1180" s="4">
        <f>SUMIFS(Derived_Metrics[Revenue],Derived_Metrics[Customer ID],Derived_Metrics[[#This Row],[Customer ID]])</f>
        <v>3772.2239999999997</v>
      </c>
      <c r="E1180" s="4">
        <f>SUMIFS(Derived_Metrics[Profit],Derived_Metrics[Customer ID],Derived_Metrics[[#This Row],[Customer ID]])</f>
        <v>-96.925200000000004</v>
      </c>
      <c r="F1180" s="5">
        <f>_xlfn.PERCENTRANK.INC(Derived_Metrics[Customer Revenue],Derived_Metrics[[#This Row],[Customer Revenue]])</f>
        <v>0.46400000000000002</v>
      </c>
      <c r="G1180" s="5" t="str" cm="1">
        <f t="array" ref="G1180">_xlfn.IFS(Derived_Metrics[[#This Row],[Customer Revenue Percentile]]&gt;=0.8,"High Value",Derived_Metrics[[#This Row],[Customer Revenue Percentile]]&gt;=0.4,"Medium Value",TRUE,"Low Value")</f>
        <v>Medium Value</v>
      </c>
      <c r="H1180" s="12">
        <f>_xlfn.RANK.EQ(Derived_Metrics[[#This Row],[Customer Revenue]],Derived_Metrics[Customer Revenue],0)</f>
        <v>1135</v>
      </c>
      <c r="I1180" s="15">
        <f>Derived_Metrics[[#This Row],[Customer Revenue]]/SUM(Derived_Metrics[Customer Revenue])</f>
        <v>2.4213180945062364E-4</v>
      </c>
      <c r="J1180" t="s">
        <v>3755</v>
      </c>
      <c r="K1180" s="5">
        <f>SUMIFS(Derived_Metrics[Revenue],Derived_Metrics[Product ID],Derived_Metrics[[#This Row],[Product ID]])</f>
        <v>2501.7179999999998</v>
      </c>
      <c r="L1180" s="5">
        <f>SUMIFS(Derived_Metrics[Profit],Derived_Metrics[Product ID],Derived_Metrics[[#This Row],[Product ID]])</f>
        <v>-158.48579999999998</v>
      </c>
      <c r="M1180" s="5" t="str">
        <f>IF(AND(Derived_Metrics[[#This Row],[Product Revenue]]&gt;AVERAGE(Derived_Metrics[Product Revenue]),Derived_Metrics[[#This Row],[Product Profit]]&lt;0),"high sales Low Profit","Normal")</f>
        <v>Normal</v>
      </c>
      <c r="N1180">
        <v>275.05799999999999</v>
      </c>
      <c r="O1180">
        <v>3</v>
      </c>
      <c r="P1180">
        <v>0.3</v>
      </c>
      <c r="Q1180">
        <v>-90.376199999999997</v>
      </c>
      <c r="R1180">
        <f>Derived_Metrics[[#This Row],[Selling Price]]*Derived_Metrics[[#This Row],[Quantity]]</f>
        <v>825.17399999999998</v>
      </c>
      <c r="S1180" s="2">
        <f>IF(Derived_Metrics[[#This Row],[Revenue]]=0,0,Derived_Metrics[[#This Row],[Profit]]/Derived_Metrics[[#This Row],[Revenue]])</f>
        <v>-0.10952380952380952</v>
      </c>
      <c r="T1180" t="str">
        <f>IF(Derived_Metrics[[#This Row],[Profit]]&lt;0, "Loss","Profit")</f>
        <v>Loss</v>
      </c>
      <c r="U1180" s="5">
        <f>Derived_Metrics[[#This Row],[Selling Price]]*Derived_Metrics[[#This Row],[Quantity]]*Derived_Metrics[[#This Row],[Discount]]</f>
        <v>247.55219999999997</v>
      </c>
      <c r="V1180" t="str">
        <f>IF(Derived_Metrics[[#This Row],[Discount]]&gt;0,"Discount Applied","No Discount")</f>
        <v>Discount Applied</v>
      </c>
      <c r="W1180" t="str">
        <f>IF(Derived_Metrics[[#This Row],[Discount]]&gt;0.3,"High Discount","Low Discount")</f>
        <v>Low Discount</v>
      </c>
      <c r="X1180" s="13">
        <f>SUMIFS(Derived_Metrics[Customer_Revenue_Share],Derived_Metrics[Customee_ Revenue _Rank],"&lt;="&amp;Derived_Metrics[[#This Row],[Customee_ Revenue _Rank]])</f>
        <v>0.89561617112870395</v>
      </c>
      <c r="Y1180" t="str">
        <f>IF(Derived_Metrics[[#This Row],[Cumulative_Revenue_%]]&lt;=0.8,"Top 80% Revenue","Remaining 20% Revenue")</f>
        <v>Remaining 20% Revenue</v>
      </c>
    </row>
    <row r="1181" spans="1:25" x14ac:dyDescent="0.25">
      <c r="A1181" t="s">
        <v>3831</v>
      </c>
      <c r="B1181" s="1">
        <v>42289</v>
      </c>
      <c r="C1181" t="s">
        <v>1140</v>
      </c>
      <c r="D1181" s="4">
        <f>SUMIFS(Derived_Metrics[Revenue],Derived_Metrics[Customer ID],Derived_Metrics[[#This Row],[Customer ID]])</f>
        <v>2198.8000000000002</v>
      </c>
      <c r="E1181" s="4">
        <f>SUMIFS(Derived_Metrics[Profit],Derived_Metrics[Customer ID],Derived_Metrics[[#This Row],[Customer ID]])</f>
        <v>228.90940000000001</v>
      </c>
      <c r="F1181" s="5">
        <f>_xlfn.PERCENTRANK.INC(Derived_Metrics[Customer Revenue],Derived_Metrics[[#This Row],[Customer Revenue]])</f>
        <v>0.307</v>
      </c>
      <c r="G1181" s="5" t="str" cm="1">
        <f t="array" ref="G1181">_xlfn.IFS(Derived_Metrics[[#This Row],[Customer Revenue Percentile]]&gt;=0.8,"High Value",Derived_Metrics[[#This Row],[Customer Revenue Percentile]]&gt;=0.4,"Medium Value",TRUE,"Low Value")</f>
        <v>Low Value</v>
      </c>
      <c r="H1181" s="12">
        <f>_xlfn.RANK.EQ(Derived_Metrics[[#This Row],[Customer Revenue]],Derived_Metrics[Customer Revenue],0)</f>
        <v>1467</v>
      </c>
      <c r="I1181" s="15">
        <f>Derived_Metrics[[#This Row],[Customer Revenue]]/SUM(Derived_Metrics[Customer Revenue])</f>
        <v>1.411367465505843E-4</v>
      </c>
      <c r="J1181" t="s">
        <v>458</v>
      </c>
      <c r="K1181" s="5">
        <f>SUMIFS(Derived_Metrics[Revenue],Derived_Metrics[Product ID],Derived_Metrics[[#This Row],[Product ID]])</f>
        <v>27110.804</v>
      </c>
      <c r="L1181" s="5">
        <f>SUMIFS(Derived_Metrics[Profit],Derived_Metrics[Product ID],Derived_Metrics[[#This Row],[Product ID]])</f>
        <v>785.45320000000004</v>
      </c>
      <c r="M1181" s="5" t="str">
        <f>IF(AND(Derived_Metrics[[#This Row],[Product Revenue]]&gt;AVERAGE(Derived_Metrics[Product Revenue]),Derived_Metrics[[#This Row],[Product Profit]]&lt;0),"high sales Low Profit","Normal")</f>
        <v>Normal</v>
      </c>
      <c r="N1181">
        <v>542.94000000000005</v>
      </c>
      <c r="O1181">
        <v>3</v>
      </c>
      <c r="P1181">
        <v>0</v>
      </c>
      <c r="Q1181">
        <v>141.1644</v>
      </c>
      <c r="R1181">
        <f>Derived_Metrics[[#This Row],[Selling Price]]*Derived_Metrics[[#This Row],[Quantity]]</f>
        <v>1628.8200000000002</v>
      </c>
      <c r="S1181" s="2">
        <f>IF(Derived_Metrics[[#This Row],[Revenue]]=0,0,Derived_Metrics[[#This Row],[Profit]]/Derived_Metrics[[#This Row],[Revenue]])</f>
        <v>8.6666666666666656E-2</v>
      </c>
      <c r="T1181" t="str">
        <f>IF(Derived_Metrics[[#This Row],[Profit]]&lt;0, "Loss","Profit")</f>
        <v>Profit</v>
      </c>
      <c r="U1181" s="5">
        <f>Derived_Metrics[[#This Row],[Selling Price]]*Derived_Metrics[[#This Row],[Quantity]]*Derived_Metrics[[#This Row],[Discount]]</f>
        <v>0</v>
      </c>
      <c r="V1181" t="str">
        <f>IF(Derived_Metrics[[#This Row],[Discount]]&gt;0,"Discount Applied","No Discount")</f>
        <v>No Discount</v>
      </c>
      <c r="W1181" t="str">
        <f>IF(Derived_Metrics[[#This Row],[Discount]]&gt;0.3,"High Discount","Low Discount")</f>
        <v>Low Discount</v>
      </c>
      <c r="X1181" s="13">
        <f>SUMIFS(Derived_Metrics[Customer_Revenue_Share],Derived_Metrics[Customee_ Revenue _Rank],"&lt;="&amp;Derived_Metrics[[#This Row],[Customee_ Revenue _Rank]])</f>
        <v>0.95836212333715454</v>
      </c>
      <c r="Y1181" t="str">
        <f>IF(Derived_Metrics[[#This Row],[Cumulative_Revenue_%]]&lt;=0.8,"Top 80% Revenue","Remaining 20% Revenue")</f>
        <v>Remaining 20% Revenue</v>
      </c>
    </row>
    <row r="1182" spans="1:25" x14ac:dyDescent="0.25">
      <c r="A1182" t="s">
        <v>3832</v>
      </c>
      <c r="B1182" s="1">
        <v>42495</v>
      </c>
      <c r="C1182" t="s">
        <v>3585</v>
      </c>
      <c r="D1182" s="4">
        <f>SUMIFS(Derived_Metrics[Revenue],Derived_Metrics[Customer ID],Derived_Metrics[[#This Row],[Customer ID]])</f>
        <v>12313.7544</v>
      </c>
      <c r="E1182" s="4">
        <f>SUMIFS(Derived_Metrics[Profit],Derived_Metrics[Customer ID],Derived_Metrics[[#This Row],[Customer ID]])</f>
        <v>-439.31759999999997</v>
      </c>
      <c r="F1182" s="5">
        <f>_xlfn.PERCENTRANK.INC(Derived_Metrics[Customer Revenue],Derived_Metrics[[#This Row],[Customer Revenue]])</f>
        <v>0.83199999999999996</v>
      </c>
      <c r="G1182" s="5" t="str" cm="1">
        <f t="array" ref="G1182">_xlfn.IFS(Derived_Metrics[[#This Row],[Customer Revenue Percentile]]&gt;=0.8,"High Value",Derived_Metrics[[#This Row],[Customer Revenue Percentile]]&gt;=0.4,"Medium Value",TRUE,"Low Value")</f>
        <v>High Value</v>
      </c>
      <c r="H1182" s="12">
        <f>_xlfn.RANK.EQ(Derived_Metrics[[#This Row],[Customer Revenue]],Derived_Metrics[Customer Revenue],0)</f>
        <v>355</v>
      </c>
      <c r="I1182" s="15">
        <f>Derived_Metrics[[#This Row],[Customer Revenue]]/SUM(Derived_Metrics[Customer Revenue])</f>
        <v>7.9039623150761425E-4</v>
      </c>
      <c r="J1182" t="s">
        <v>1467</v>
      </c>
      <c r="K1182" s="5">
        <f>SUMIFS(Derived_Metrics[Revenue],Derived_Metrics[Product ID],Derived_Metrics[[#This Row],[Product ID]])</f>
        <v>1746.0989999999999</v>
      </c>
      <c r="L1182" s="5">
        <f>SUMIFS(Derived_Metrics[Profit],Derived_Metrics[Product ID],Derived_Metrics[[#This Row],[Product ID]])</f>
        <v>-148.39619999999996</v>
      </c>
      <c r="M1182" s="5" t="str">
        <f>IF(AND(Derived_Metrics[[#This Row],[Product Revenue]]&gt;AVERAGE(Derived_Metrics[Product Revenue]),Derived_Metrics[[#This Row],[Product Profit]]&lt;0),"high sales Low Profit","Normal")</f>
        <v>Normal</v>
      </c>
      <c r="N1182">
        <v>71.087999999999994</v>
      </c>
      <c r="O1182">
        <v>2</v>
      </c>
      <c r="P1182">
        <v>0.2</v>
      </c>
      <c r="Q1182">
        <v>-1.7771999999999999</v>
      </c>
      <c r="R1182">
        <f>Derived_Metrics[[#This Row],[Selling Price]]*Derived_Metrics[[#This Row],[Quantity]]</f>
        <v>142.17599999999999</v>
      </c>
      <c r="S1182" s="2">
        <f>IF(Derived_Metrics[[#This Row],[Revenue]]=0,0,Derived_Metrics[[#This Row],[Profit]]/Derived_Metrics[[#This Row],[Revenue]])</f>
        <v>-1.2500000000000001E-2</v>
      </c>
      <c r="T1182" t="str">
        <f>IF(Derived_Metrics[[#This Row],[Profit]]&lt;0, "Loss","Profit")</f>
        <v>Loss</v>
      </c>
      <c r="U1182" s="5">
        <f>Derived_Metrics[[#This Row],[Selling Price]]*Derived_Metrics[[#This Row],[Quantity]]*Derived_Metrics[[#This Row],[Discount]]</f>
        <v>28.435199999999998</v>
      </c>
      <c r="V1182" t="str">
        <f>IF(Derived_Metrics[[#This Row],[Discount]]&gt;0,"Discount Applied","No Discount")</f>
        <v>Discount Applied</v>
      </c>
      <c r="W1182" t="str">
        <f>IF(Derived_Metrics[[#This Row],[Discount]]&gt;0.3,"High Discount","Low Discount")</f>
        <v>Low Discount</v>
      </c>
      <c r="X1182" s="13">
        <f>SUMIFS(Derived_Metrics[Customer_Revenue_Share],Derived_Metrics[Customee_ Revenue _Rank],"&lt;="&amp;Derived_Metrics[[#This Row],[Customee_ Revenue _Rank]])</f>
        <v>0.52366689605766681</v>
      </c>
      <c r="Y1182" t="str">
        <f>IF(Derived_Metrics[[#This Row],[Cumulative_Revenue_%]]&lt;=0.8,"Top 80% Revenue","Remaining 20% Revenue")</f>
        <v>Top 80% Revenue</v>
      </c>
    </row>
    <row r="1183" spans="1:25" x14ac:dyDescent="0.25">
      <c r="A1183" t="s">
        <v>3833</v>
      </c>
      <c r="B1183" s="1">
        <v>41987</v>
      </c>
      <c r="C1183" t="s">
        <v>3834</v>
      </c>
      <c r="D1183" s="4">
        <f>SUMIFS(Derived_Metrics[Revenue],Derived_Metrics[Customer ID],Derived_Metrics[[#This Row],[Customer ID]])</f>
        <v>1007.5859999999999</v>
      </c>
      <c r="E1183" s="4">
        <f>SUMIFS(Derived_Metrics[Profit],Derived_Metrics[Customer ID],Derived_Metrics[[#This Row],[Customer ID]])</f>
        <v>-88.630499999999998</v>
      </c>
      <c r="F1183" s="5">
        <f>_xlfn.PERCENTRANK.INC(Derived_Metrics[Customer Revenue],Derived_Metrics[[#This Row],[Customer Revenue]])</f>
        <v>0.16900000000000001</v>
      </c>
      <c r="G1183" s="5" t="str" cm="1">
        <f t="array" ref="G1183">_xlfn.IFS(Derived_Metrics[[#This Row],[Customer Revenue Percentile]]&gt;=0.8,"High Value",Derived_Metrics[[#This Row],[Customer Revenue Percentile]]&gt;=0.4,"Medium Value",TRUE,"Low Value")</f>
        <v>Low Value</v>
      </c>
      <c r="H1183" s="12">
        <f>_xlfn.RANK.EQ(Derived_Metrics[[#This Row],[Customer Revenue]],Derived_Metrics[Customer Revenue],0)</f>
        <v>1760</v>
      </c>
      <c r="I1183" s="15">
        <f>Derived_Metrics[[#This Row],[Customer Revenue]]/SUM(Derived_Metrics[Customer Revenue])</f>
        <v>6.4675009054901319E-5</v>
      </c>
      <c r="J1183" t="s">
        <v>2226</v>
      </c>
      <c r="K1183" s="5">
        <f>SUMIFS(Derived_Metrics[Revenue],Derived_Metrics[Product ID],Derived_Metrics[[#This Row],[Product ID]])</f>
        <v>29012.625</v>
      </c>
      <c r="L1183" s="5">
        <f>SUMIFS(Derived_Metrics[Profit],Derived_Metrics[Product ID],Derived_Metrics[[#This Row],[Product ID]])</f>
        <v>-295.815</v>
      </c>
      <c r="M1183" s="5" t="str">
        <f>IF(AND(Derived_Metrics[[#This Row],[Product Revenue]]&gt;AVERAGE(Derived_Metrics[Product Revenue]),Derived_Metrics[[#This Row],[Product Profit]]&lt;0),"high sales Low Profit","Normal")</f>
        <v>high sales Low Profit</v>
      </c>
      <c r="N1183">
        <v>136.53</v>
      </c>
      <c r="O1183">
        <v>1</v>
      </c>
      <c r="P1183">
        <v>0.4</v>
      </c>
      <c r="Q1183">
        <v>-52.336500000000001</v>
      </c>
      <c r="R1183">
        <f>Derived_Metrics[[#This Row],[Selling Price]]*Derived_Metrics[[#This Row],[Quantity]]</f>
        <v>136.53</v>
      </c>
      <c r="S1183" s="2">
        <f>IF(Derived_Metrics[[#This Row],[Revenue]]=0,0,Derived_Metrics[[#This Row],[Profit]]/Derived_Metrics[[#This Row],[Revenue]])</f>
        <v>-0.38333333333333336</v>
      </c>
      <c r="T1183" t="str">
        <f>IF(Derived_Metrics[[#This Row],[Profit]]&lt;0, "Loss","Profit")</f>
        <v>Loss</v>
      </c>
      <c r="U1183" s="5">
        <f>Derived_Metrics[[#This Row],[Selling Price]]*Derived_Metrics[[#This Row],[Quantity]]*Derived_Metrics[[#This Row],[Discount]]</f>
        <v>54.612000000000002</v>
      </c>
      <c r="V1183" t="str">
        <f>IF(Derived_Metrics[[#This Row],[Discount]]&gt;0,"Discount Applied","No Discount")</f>
        <v>Discount Applied</v>
      </c>
      <c r="W1183" t="str">
        <f>IF(Derived_Metrics[[#This Row],[Discount]]&gt;0.3,"High Discount","Low Discount")</f>
        <v>High Discount</v>
      </c>
      <c r="X1183" s="13">
        <f>SUMIFS(Derived_Metrics[Customer_Revenue_Share],Derived_Metrics[Customee_ Revenue _Rank],"&lt;="&amp;Derived_Metrics[[#This Row],[Customee_ Revenue _Rank]])</f>
        <v>0.98877987826383151</v>
      </c>
      <c r="Y1183" t="str">
        <f>IF(Derived_Metrics[[#This Row],[Cumulative_Revenue_%]]&lt;=0.8,"Top 80% Revenue","Remaining 20% Revenue")</f>
        <v>Remaining 20% Revenue</v>
      </c>
    </row>
    <row r="1184" spans="1:25" x14ac:dyDescent="0.25">
      <c r="A1184" t="s">
        <v>3836</v>
      </c>
      <c r="B1184" s="1">
        <v>42221</v>
      </c>
      <c r="C1184" t="s">
        <v>2652</v>
      </c>
      <c r="D1184" s="4">
        <f>SUMIFS(Derived_Metrics[Revenue],Derived_Metrics[Customer ID],Derived_Metrics[[#This Row],[Customer ID]])</f>
        <v>9783.6919999999991</v>
      </c>
      <c r="E1184" s="4">
        <f>SUMIFS(Derived_Metrics[Profit],Derived_Metrics[Customer ID],Derived_Metrics[[#This Row],[Customer ID]])</f>
        <v>600.27639999999997</v>
      </c>
      <c r="F1184" s="5">
        <f>_xlfn.PERCENTRANK.INC(Derived_Metrics[Customer Revenue],Derived_Metrics[[#This Row],[Customer Revenue]])</f>
        <v>0.73399999999999999</v>
      </c>
      <c r="G1184" s="5" t="str" cm="1">
        <f t="array" ref="G1184">_xlfn.IFS(Derived_Metrics[[#This Row],[Customer Revenue Percentile]]&gt;=0.8,"High Value",Derived_Metrics[[#This Row],[Customer Revenue Percentile]]&gt;=0.4,"Medium Value",TRUE,"Low Value")</f>
        <v>Medium Value</v>
      </c>
      <c r="H1184" s="12">
        <f>_xlfn.RANK.EQ(Derived_Metrics[[#This Row],[Customer Revenue]],Derived_Metrics[Customer Revenue],0)</f>
        <v>559</v>
      </c>
      <c r="I1184" s="15">
        <f>Derived_Metrics[[#This Row],[Customer Revenue]]/SUM(Derived_Metrics[Customer Revenue])</f>
        <v>6.2799638809031251E-4</v>
      </c>
      <c r="J1184" t="s">
        <v>1099</v>
      </c>
      <c r="K1184" s="5">
        <f>SUMIFS(Derived_Metrics[Revenue],Derived_Metrics[Product ID],Derived_Metrics[[#This Row],[Product ID]])</f>
        <v>1768.8639999999998</v>
      </c>
      <c r="L1184" s="5">
        <f>SUMIFS(Derived_Metrics[Profit],Derived_Metrics[Product ID],Derived_Metrics[[#This Row],[Product ID]])</f>
        <v>61.433599999999998</v>
      </c>
      <c r="M1184" s="5" t="str">
        <f>IF(AND(Derived_Metrics[[#This Row],[Product Revenue]]&gt;AVERAGE(Derived_Metrics[Product Revenue]),Derived_Metrics[[#This Row],[Product Profit]]&lt;0),"high sales Low Profit","Normal")</f>
        <v>Normal</v>
      </c>
      <c r="N1184">
        <v>79.44</v>
      </c>
      <c r="O1184">
        <v>3</v>
      </c>
      <c r="P1184">
        <v>0</v>
      </c>
      <c r="Q1184">
        <v>30.187200000000001</v>
      </c>
      <c r="R1184">
        <f>Derived_Metrics[[#This Row],[Selling Price]]*Derived_Metrics[[#This Row],[Quantity]]</f>
        <v>238.32</v>
      </c>
      <c r="S1184" s="2">
        <f>IF(Derived_Metrics[[#This Row],[Revenue]]=0,0,Derived_Metrics[[#This Row],[Profit]]/Derived_Metrics[[#This Row],[Revenue]])</f>
        <v>0.12666666666666668</v>
      </c>
      <c r="T1184" t="str">
        <f>IF(Derived_Metrics[[#This Row],[Profit]]&lt;0, "Loss","Profit")</f>
        <v>Profit</v>
      </c>
      <c r="U1184" s="5">
        <f>Derived_Metrics[[#This Row],[Selling Price]]*Derived_Metrics[[#This Row],[Quantity]]*Derived_Metrics[[#This Row],[Discount]]</f>
        <v>0</v>
      </c>
      <c r="V1184" t="str">
        <f>IF(Derived_Metrics[[#This Row],[Discount]]&gt;0,"Discount Applied","No Discount")</f>
        <v>No Discount</v>
      </c>
      <c r="W1184" t="str">
        <f>IF(Derived_Metrics[[#This Row],[Discount]]&gt;0.3,"High Discount","Low Discount")</f>
        <v>Low Discount</v>
      </c>
      <c r="X1184" s="13">
        <f>SUMIFS(Derived_Metrics[Customer_Revenue_Share],Derived_Metrics[Customee_ Revenue _Rank],"&lt;="&amp;Derived_Metrics[[#This Row],[Customee_ Revenue _Rank]])</f>
        <v>0.6681290249318893</v>
      </c>
      <c r="Y1184" t="str">
        <f>IF(Derived_Metrics[[#This Row],[Cumulative_Revenue_%]]&lt;=0.8,"Top 80% Revenue","Remaining 20% Revenue")</f>
        <v>Top 80% Revenue</v>
      </c>
    </row>
    <row r="1185" spans="1:25" x14ac:dyDescent="0.25">
      <c r="A1185" t="s">
        <v>3836</v>
      </c>
      <c r="B1185" s="1">
        <v>42221</v>
      </c>
      <c r="C1185" t="s">
        <v>2652</v>
      </c>
      <c r="D1185" s="4">
        <f>SUMIFS(Derived_Metrics[Revenue],Derived_Metrics[Customer ID],Derived_Metrics[[#This Row],[Customer ID]])</f>
        <v>9783.6919999999991</v>
      </c>
      <c r="E1185" s="4">
        <f>SUMIFS(Derived_Metrics[Profit],Derived_Metrics[Customer ID],Derived_Metrics[[#This Row],[Customer ID]])</f>
        <v>600.27639999999997</v>
      </c>
      <c r="F1185" s="5">
        <f>_xlfn.PERCENTRANK.INC(Derived_Metrics[Customer Revenue],Derived_Metrics[[#This Row],[Customer Revenue]])</f>
        <v>0.73399999999999999</v>
      </c>
      <c r="G1185" s="5" t="str" cm="1">
        <f t="array" ref="G1185">_xlfn.IFS(Derived_Metrics[[#This Row],[Customer Revenue Percentile]]&gt;=0.8,"High Value",Derived_Metrics[[#This Row],[Customer Revenue Percentile]]&gt;=0.4,"Medium Value",TRUE,"Low Value")</f>
        <v>Medium Value</v>
      </c>
      <c r="H1185" s="12">
        <f>_xlfn.RANK.EQ(Derived_Metrics[[#This Row],[Customer Revenue]],Derived_Metrics[Customer Revenue],0)</f>
        <v>559</v>
      </c>
      <c r="I1185" s="15">
        <f>Derived_Metrics[[#This Row],[Customer Revenue]]/SUM(Derived_Metrics[Customer Revenue])</f>
        <v>6.2799638809031251E-4</v>
      </c>
      <c r="J1185" t="s">
        <v>661</v>
      </c>
      <c r="K1185" s="5">
        <f>SUMIFS(Derived_Metrics[Revenue],Derived_Metrics[Product ID],Derived_Metrics[[#This Row],[Product ID]])</f>
        <v>21499.842000000004</v>
      </c>
      <c r="L1185" s="5">
        <f>SUMIFS(Derived_Metrics[Profit],Derived_Metrics[Product ID],Derived_Metrics[[#This Row],[Product ID]])</f>
        <v>234.23400000000001</v>
      </c>
      <c r="M1185" s="5" t="str">
        <f>IF(AND(Derived_Metrics[[#This Row],[Product Revenue]]&gt;AVERAGE(Derived_Metrics[Product Revenue]),Derived_Metrics[[#This Row],[Product Profit]]&lt;0),"high sales Low Profit","Normal")</f>
        <v>Normal</v>
      </c>
      <c r="N1185">
        <v>127.764</v>
      </c>
      <c r="O1185">
        <v>2</v>
      </c>
      <c r="P1185">
        <v>0.1</v>
      </c>
      <c r="Q1185">
        <v>21.294</v>
      </c>
      <c r="R1185">
        <f>Derived_Metrics[[#This Row],[Selling Price]]*Derived_Metrics[[#This Row],[Quantity]]</f>
        <v>255.52799999999999</v>
      </c>
      <c r="S1185" s="2">
        <f>IF(Derived_Metrics[[#This Row],[Revenue]]=0,0,Derived_Metrics[[#This Row],[Profit]]/Derived_Metrics[[#This Row],[Revenue]])</f>
        <v>8.3333333333333343E-2</v>
      </c>
      <c r="T1185" t="str">
        <f>IF(Derived_Metrics[[#This Row],[Profit]]&lt;0, "Loss","Profit")</f>
        <v>Profit</v>
      </c>
      <c r="U1185" s="5">
        <f>Derived_Metrics[[#This Row],[Selling Price]]*Derived_Metrics[[#This Row],[Quantity]]*Derived_Metrics[[#This Row],[Discount]]</f>
        <v>25.552800000000001</v>
      </c>
      <c r="V1185" t="str">
        <f>IF(Derived_Metrics[[#This Row],[Discount]]&gt;0,"Discount Applied","No Discount")</f>
        <v>Discount Applied</v>
      </c>
      <c r="W1185" t="str">
        <f>IF(Derived_Metrics[[#This Row],[Discount]]&gt;0.3,"High Discount","Low Discount")</f>
        <v>Low Discount</v>
      </c>
      <c r="X1185" s="13">
        <f>SUMIFS(Derived_Metrics[Customer_Revenue_Share],Derived_Metrics[Customee_ Revenue _Rank],"&lt;="&amp;Derived_Metrics[[#This Row],[Customee_ Revenue _Rank]])</f>
        <v>0.6681290249318893</v>
      </c>
      <c r="Y1185" t="str">
        <f>IF(Derived_Metrics[[#This Row],[Cumulative_Revenue_%]]&lt;=0.8,"Top 80% Revenue","Remaining 20% Revenue")</f>
        <v>Top 80% Revenue</v>
      </c>
    </row>
    <row r="1186" spans="1:25" x14ac:dyDescent="0.25">
      <c r="A1186" t="s">
        <v>3838</v>
      </c>
      <c r="B1186" s="1">
        <v>42959</v>
      </c>
      <c r="C1186" t="s">
        <v>592</v>
      </c>
      <c r="D1186" s="4">
        <f>SUMIFS(Derived_Metrics[Revenue],Derived_Metrics[Customer ID],Derived_Metrics[[#This Row],[Customer ID]])</f>
        <v>2285.0120000000002</v>
      </c>
      <c r="E1186" s="4">
        <f>SUMIFS(Derived_Metrics[Profit],Derived_Metrics[Customer ID],Derived_Metrics[[#This Row],[Customer ID]])</f>
        <v>51.871200000000002</v>
      </c>
      <c r="F1186" s="5">
        <f>_xlfn.PERCENTRANK.INC(Derived_Metrics[Customer Revenue],Derived_Metrics[[#This Row],[Customer Revenue]])</f>
        <v>0.32300000000000001</v>
      </c>
      <c r="G1186" s="5" t="str" cm="1">
        <f t="array" ref="G1186">_xlfn.IFS(Derived_Metrics[[#This Row],[Customer Revenue Percentile]]&gt;=0.8,"High Value",Derived_Metrics[[#This Row],[Customer Revenue Percentile]]&gt;=0.4,"Medium Value",TRUE,"Low Value")</f>
        <v>Low Value</v>
      </c>
      <c r="H1186" s="12">
        <f>_xlfn.RANK.EQ(Derived_Metrics[[#This Row],[Customer Revenue]],Derived_Metrics[Customer Revenue],0)</f>
        <v>1435</v>
      </c>
      <c r="I1186" s="15">
        <f>Derived_Metrics[[#This Row],[Customer Revenue]]/SUM(Derived_Metrics[Customer Revenue])</f>
        <v>1.4667052915637793E-4</v>
      </c>
      <c r="J1186" t="s">
        <v>1750</v>
      </c>
      <c r="K1186" s="5">
        <f>SUMIFS(Derived_Metrics[Revenue],Derived_Metrics[Product ID],Derived_Metrics[[#This Row],[Product ID]])</f>
        <v>5653.5666000000001</v>
      </c>
      <c r="L1186" s="5">
        <f>SUMIFS(Derived_Metrics[Profit],Derived_Metrics[Product ID],Derived_Metrics[[#This Row],[Product ID]])</f>
        <v>-78.186399999999992</v>
      </c>
      <c r="M1186" s="5" t="str">
        <f>IF(AND(Derived_Metrics[[#This Row],[Product Revenue]]&gt;AVERAGE(Derived_Metrics[Product Revenue]),Derived_Metrics[[#This Row],[Product Profit]]&lt;0),"high sales Low Profit","Normal")</f>
        <v>Normal</v>
      </c>
      <c r="N1186">
        <v>459.92</v>
      </c>
      <c r="O1186">
        <v>4</v>
      </c>
      <c r="P1186">
        <v>0</v>
      </c>
      <c r="Q1186">
        <v>41.392800000000001</v>
      </c>
      <c r="R1186">
        <f>Derived_Metrics[[#This Row],[Selling Price]]*Derived_Metrics[[#This Row],[Quantity]]</f>
        <v>1839.68</v>
      </c>
      <c r="S1186" s="2">
        <f>IF(Derived_Metrics[[#This Row],[Revenue]]=0,0,Derived_Metrics[[#This Row],[Profit]]/Derived_Metrics[[#This Row],[Revenue]])</f>
        <v>2.2499999999999999E-2</v>
      </c>
      <c r="T1186" t="str">
        <f>IF(Derived_Metrics[[#This Row],[Profit]]&lt;0, "Loss","Profit")</f>
        <v>Profit</v>
      </c>
      <c r="U1186" s="5">
        <f>Derived_Metrics[[#This Row],[Selling Price]]*Derived_Metrics[[#This Row],[Quantity]]*Derived_Metrics[[#This Row],[Discount]]</f>
        <v>0</v>
      </c>
      <c r="V1186" t="str">
        <f>IF(Derived_Metrics[[#This Row],[Discount]]&gt;0,"Discount Applied","No Discount")</f>
        <v>No Discount</v>
      </c>
      <c r="W1186" t="str">
        <f>IF(Derived_Metrics[[#This Row],[Discount]]&gt;0.3,"High Discount","Low Discount")</f>
        <v>Low Discount</v>
      </c>
      <c r="X1186" s="13">
        <f>SUMIFS(Derived_Metrics[Customer_Revenue_Share],Derived_Metrics[Customee_ Revenue _Rank],"&lt;="&amp;Derived_Metrics[[#This Row],[Customee_ Revenue _Rank]])</f>
        <v>0.95348444148440348</v>
      </c>
      <c r="Y1186" t="str">
        <f>IF(Derived_Metrics[[#This Row],[Cumulative_Revenue_%]]&lt;=0.8,"Top 80% Revenue","Remaining 20% Revenue")</f>
        <v>Remaining 20% Revenue</v>
      </c>
    </row>
    <row r="1187" spans="1:25" x14ac:dyDescent="0.25">
      <c r="A1187" t="s">
        <v>3839</v>
      </c>
      <c r="B1187" s="1">
        <v>42915</v>
      </c>
      <c r="C1187" t="s">
        <v>357</v>
      </c>
      <c r="D1187" s="4">
        <f>SUMIFS(Derived_Metrics[Revenue],Derived_Metrics[Customer ID],Derived_Metrics[[#This Row],[Customer ID]])</f>
        <v>7817.3040000000001</v>
      </c>
      <c r="E1187" s="4">
        <f>SUMIFS(Derived_Metrics[Profit],Derived_Metrics[Customer ID],Derived_Metrics[[#This Row],[Customer ID]])</f>
        <v>293.90019999999998</v>
      </c>
      <c r="F1187" s="5">
        <f>_xlfn.PERCENTRANK.INC(Derived_Metrics[Customer Revenue],Derived_Metrics[[#This Row],[Customer Revenue]])</f>
        <v>0.68500000000000005</v>
      </c>
      <c r="G1187" s="5" t="str" cm="1">
        <f t="array" ref="G1187">_xlfn.IFS(Derived_Metrics[[#This Row],[Customer Revenue Percentile]]&gt;=0.8,"High Value",Derived_Metrics[[#This Row],[Customer Revenue Percentile]]&gt;=0.4,"Medium Value",TRUE,"Low Value")</f>
        <v>Medium Value</v>
      </c>
      <c r="H1187" s="12">
        <f>_xlfn.RANK.EQ(Derived_Metrics[[#This Row],[Customer Revenue]],Derived_Metrics[Customer Revenue],0)</f>
        <v>662</v>
      </c>
      <c r="I1187" s="15">
        <f>Derived_Metrics[[#This Row],[Customer Revenue]]/SUM(Derived_Metrics[Customer Revenue])</f>
        <v>5.0177772119195416E-4</v>
      </c>
      <c r="J1187" t="s">
        <v>2873</v>
      </c>
      <c r="K1187" s="5">
        <f>SUMIFS(Derived_Metrics[Revenue],Derived_Metrics[Product ID],Derived_Metrics[[#This Row],[Product ID]])</f>
        <v>7680.036000000001</v>
      </c>
      <c r="L1187" s="5">
        <f>SUMIFS(Derived_Metrics[Profit],Derived_Metrics[Product ID],Derived_Metrics[[#This Row],[Product ID]])</f>
        <v>362.70780000000008</v>
      </c>
      <c r="M1187" s="5" t="str">
        <f>IF(AND(Derived_Metrics[[#This Row],[Product Revenue]]&gt;AVERAGE(Derived_Metrics[Product Revenue]),Derived_Metrics[[#This Row],[Product Profit]]&lt;0),"high sales Low Profit","Normal")</f>
        <v>Normal</v>
      </c>
      <c r="N1187">
        <v>638.82000000000005</v>
      </c>
      <c r="O1187">
        <v>9</v>
      </c>
      <c r="P1187">
        <v>0</v>
      </c>
      <c r="Q1187">
        <v>185.2578</v>
      </c>
      <c r="R1187">
        <f>Derived_Metrics[[#This Row],[Selling Price]]*Derived_Metrics[[#This Row],[Quantity]]</f>
        <v>5749.38</v>
      </c>
      <c r="S1187" s="2">
        <f>IF(Derived_Metrics[[#This Row],[Revenue]]=0,0,Derived_Metrics[[#This Row],[Profit]]/Derived_Metrics[[#This Row],[Revenue]])</f>
        <v>3.2222222222222222E-2</v>
      </c>
      <c r="T1187" t="str">
        <f>IF(Derived_Metrics[[#This Row],[Profit]]&lt;0, "Loss","Profit")</f>
        <v>Profit</v>
      </c>
      <c r="U1187" s="5">
        <f>Derived_Metrics[[#This Row],[Selling Price]]*Derived_Metrics[[#This Row],[Quantity]]*Derived_Metrics[[#This Row],[Discount]]</f>
        <v>0</v>
      </c>
      <c r="V1187" t="str">
        <f>IF(Derived_Metrics[[#This Row],[Discount]]&gt;0,"Discount Applied","No Discount")</f>
        <v>No Discount</v>
      </c>
      <c r="W1187" t="str">
        <f>IF(Derived_Metrics[[#This Row],[Discount]]&gt;0.3,"High Discount","Low Discount")</f>
        <v>Low Discount</v>
      </c>
      <c r="X1187" s="13">
        <f>SUMIFS(Derived_Metrics[Customer_Revenue_Share],Derived_Metrics[Customee_ Revenue _Rank],"&lt;="&amp;Derived_Metrics[[#This Row],[Customee_ Revenue _Rank]])</f>
        <v>0.72666510954331109</v>
      </c>
      <c r="Y1187" t="str">
        <f>IF(Derived_Metrics[[#This Row],[Cumulative_Revenue_%]]&lt;=0.8,"Top 80% Revenue","Remaining 20% Revenue")</f>
        <v>Top 80% Revenue</v>
      </c>
    </row>
    <row r="1188" spans="1:25" x14ac:dyDescent="0.25">
      <c r="A1188" t="s">
        <v>3839</v>
      </c>
      <c r="B1188" s="1">
        <v>42915</v>
      </c>
      <c r="C1188" t="s">
        <v>357</v>
      </c>
      <c r="D1188" s="4">
        <f>SUMIFS(Derived_Metrics[Revenue],Derived_Metrics[Customer ID],Derived_Metrics[[#This Row],[Customer ID]])</f>
        <v>7817.3040000000001</v>
      </c>
      <c r="E1188" s="4">
        <f>SUMIFS(Derived_Metrics[Profit],Derived_Metrics[Customer ID],Derived_Metrics[[#This Row],[Customer ID]])</f>
        <v>293.90019999999998</v>
      </c>
      <c r="F1188" s="5">
        <f>_xlfn.PERCENTRANK.INC(Derived_Metrics[Customer Revenue],Derived_Metrics[[#This Row],[Customer Revenue]])</f>
        <v>0.68500000000000005</v>
      </c>
      <c r="G1188" s="5" t="str" cm="1">
        <f t="array" ref="G1188">_xlfn.IFS(Derived_Metrics[[#This Row],[Customer Revenue Percentile]]&gt;=0.8,"High Value",Derived_Metrics[[#This Row],[Customer Revenue Percentile]]&gt;=0.4,"Medium Value",TRUE,"Low Value")</f>
        <v>Medium Value</v>
      </c>
      <c r="H1188" s="12">
        <f>_xlfn.RANK.EQ(Derived_Metrics[[#This Row],[Customer Revenue]],Derived_Metrics[Customer Revenue],0)</f>
        <v>662</v>
      </c>
      <c r="I1188" s="15">
        <f>Derived_Metrics[[#This Row],[Customer Revenue]]/SUM(Derived_Metrics[Customer Revenue])</f>
        <v>5.0177772119195416E-4</v>
      </c>
      <c r="J1188" t="s">
        <v>1493</v>
      </c>
      <c r="K1188" s="5">
        <f>SUMIFS(Derived_Metrics[Revenue],Derived_Metrics[Product ID],Derived_Metrics[[#This Row],[Product ID]])</f>
        <v>820.21600000000012</v>
      </c>
      <c r="L1188" s="5">
        <f>SUMIFS(Derived_Metrics[Profit],Derived_Metrics[Product ID],Derived_Metrics[[#This Row],[Product ID]])</f>
        <v>55.1004</v>
      </c>
      <c r="M1188" s="5" t="str">
        <f>IF(AND(Derived_Metrics[[#This Row],[Product Revenue]]&gt;AVERAGE(Derived_Metrics[Product Revenue]),Derived_Metrics[[#This Row],[Product Profit]]&lt;0),"high sales Low Profit","Normal")</f>
        <v>Normal</v>
      </c>
      <c r="N1188">
        <v>25.16</v>
      </c>
      <c r="O1188">
        <v>2</v>
      </c>
      <c r="P1188">
        <v>0</v>
      </c>
      <c r="Q1188">
        <v>8.5543999999999993</v>
      </c>
      <c r="R1188">
        <f>Derived_Metrics[[#This Row],[Selling Price]]*Derived_Metrics[[#This Row],[Quantity]]</f>
        <v>50.32</v>
      </c>
      <c r="S1188" s="2">
        <f>IF(Derived_Metrics[[#This Row],[Revenue]]=0,0,Derived_Metrics[[#This Row],[Profit]]/Derived_Metrics[[#This Row],[Revenue]])</f>
        <v>0.16999999999999998</v>
      </c>
      <c r="T1188" t="str">
        <f>IF(Derived_Metrics[[#This Row],[Profit]]&lt;0, "Loss","Profit")</f>
        <v>Profit</v>
      </c>
      <c r="U1188" s="5">
        <f>Derived_Metrics[[#This Row],[Selling Price]]*Derived_Metrics[[#This Row],[Quantity]]*Derived_Metrics[[#This Row],[Discount]]</f>
        <v>0</v>
      </c>
      <c r="V1188" t="str">
        <f>IF(Derived_Metrics[[#This Row],[Discount]]&gt;0,"Discount Applied","No Discount")</f>
        <v>No Discount</v>
      </c>
      <c r="W1188" t="str">
        <f>IF(Derived_Metrics[[#This Row],[Discount]]&gt;0.3,"High Discount","Low Discount")</f>
        <v>Low Discount</v>
      </c>
      <c r="X1188" s="13">
        <f>SUMIFS(Derived_Metrics[Customer_Revenue_Share],Derived_Metrics[Customee_ Revenue _Rank],"&lt;="&amp;Derived_Metrics[[#This Row],[Customee_ Revenue _Rank]])</f>
        <v>0.72666510954331109</v>
      </c>
      <c r="Y1188" t="str">
        <f>IF(Derived_Metrics[[#This Row],[Cumulative_Revenue_%]]&lt;=0.8,"Top 80% Revenue","Remaining 20% Revenue")</f>
        <v>Top 80% Revenue</v>
      </c>
    </row>
    <row r="1189" spans="1:25" x14ac:dyDescent="0.25">
      <c r="A1189" t="s">
        <v>3841</v>
      </c>
      <c r="B1189" s="1">
        <v>41659</v>
      </c>
      <c r="C1189" t="s">
        <v>2122</v>
      </c>
      <c r="D1189" s="4">
        <f>SUMIFS(Derived_Metrics[Revenue],Derived_Metrics[Customer ID],Derived_Metrics[[#This Row],[Customer ID]])</f>
        <v>2367.6779999999999</v>
      </c>
      <c r="E1189" s="4">
        <f>SUMIFS(Derived_Metrics[Profit],Derived_Metrics[Customer ID],Derived_Metrics[[#This Row],[Customer ID]])</f>
        <v>110.37320000000003</v>
      </c>
      <c r="F1189" s="5">
        <f>_xlfn.PERCENTRANK.INC(Derived_Metrics[Customer Revenue],Derived_Metrics[[#This Row],[Customer Revenue]])</f>
        <v>0.33200000000000002</v>
      </c>
      <c r="G1189" s="5" t="str" cm="1">
        <f t="array" ref="G1189">_xlfn.IFS(Derived_Metrics[[#This Row],[Customer Revenue Percentile]]&gt;=0.8,"High Value",Derived_Metrics[[#This Row],[Customer Revenue Percentile]]&gt;=0.4,"Medium Value",TRUE,"Low Value")</f>
        <v>Low Value</v>
      </c>
      <c r="H1189" s="12">
        <f>_xlfn.RANK.EQ(Derived_Metrics[[#This Row],[Customer Revenue]],Derived_Metrics[Customer Revenue],0)</f>
        <v>1412</v>
      </c>
      <c r="I1189" s="15">
        <f>Derived_Metrics[[#This Row],[Customer Revenue]]/SUM(Derived_Metrics[Customer Revenue])</f>
        <v>1.5197670083654462E-4</v>
      </c>
      <c r="J1189" t="s">
        <v>158</v>
      </c>
      <c r="K1189" s="5">
        <f>SUMIFS(Derived_Metrics[Revenue],Derived_Metrics[Product ID],Derived_Metrics[[#This Row],[Product ID]])</f>
        <v>413.02000000000004</v>
      </c>
      <c r="L1189" s="5">
        <f>SUMIFS(Derived_Metrics[Profit],Derived_Metrics[Product ID],Derived_Metrics[[#This Row],[Product ID]])</f>
        <v>6.7550000000000008</v>
      </c>
      <c r="M1189" s="5" t="str">
        <f>IF(AND(Derived_Metrics[[#This Row],[Product Revenue]]&gt;AVERAGE(Derived_Metrics[Product Revenue]),Derived_Metrics[[#This Row],[Product Profit]]&lt;0),"high sales Low Profit","Normal")</f>
        <v>Normal</v>
      </c>
      <c r="N1189">
        <v>19.3</v>
      </c>
      <c r="O1189">
        <v>2</v>
      </c>
      <c r="P1189">
        <v>0</v>
      </c>
      <c r="Q1189">
        <v>5.79</v>
      </c>
      <c r="R1189">
        <f>Derived_Metrics[[#This Row],[Selling Price]]*Derived_Metrics[[#This Row],[Quantity]]</f>
        <v>38.6</v>
      </c>
      <c r="S1189" s="2">
        <f>IF(Derived_Metrics[[#This Row],[Revenue]]=0,0,Derived_Metrics[[#This Row],[Profit]]/Derived_Metrics[[#This Row],[Revenue]])</f>
        <v>0.15</v>
      </c>
      <c r="T1189" t="str">
        <f>IF(Derived_Metrics[[#This Row],[Profit]]&lt;0, "Loss","Profit")</f>
        <v>Profit</v>
      </c>
      <c r="U1189" s="5">
        <f>Derived_Metrics[[#This Row],[Selling Price]]*Derived_Metrics[[#This Row],[Quantity]]*Derived_Metrics[[#This Row],[Discount]]</f>
        <v>0</v>
      </c>
      <c r="V1189" t="str">
        <f>IF(Derived_Metrics[[#This Row],[Discount]]&gt;0,"Discount Applied","No Discount")</f>
        <v>No Discount</v>
      </c>
      <c r="W1189" t="str">
        <f>IF(Derived_Metrics[[#This Row],[Discount]]&gt;0.3,"High Discount","Low Discount")</f>
        <v>Low Discount</v>
      </c>
      <c r="X1189" s="13">
        <f>SUMIFS(Derived_Metrics[Customer_Revenue_Share],Derived_Metrics[Customee_ Revenue _Rank],"&lt;="&amp;Derived_Metrics[[#This Row],[Customee_ Revenue _Rank]])</f>
        <v>0.95050666050702726</v>
      </c>
      <c r="Y1189" t="str">
        <f>IF(Derived_Metrics[[#This Row],[Cumulative_Revenue_%]]&lt;=0.8,"Top 80% Revenue","Remaining 20% Revenue")</f>
        <v>Remaining 20% Revenue</v>
      </c>
    </row>
    <row r="1190" spans="1:25" x14ac:dyDescent="0.25">
      <c r="A1190" t="s">
        <v>3843</v>
      </c>
      <c r="B1190" s="1">
        <v>42822</v>
      </c>
      <c r="C1190" t="s">
        <v>3845</v>
      </c>
      <c r="D1190" s="4">
        <f>SUMIFS(Derived_Metrics[Revenue],Derived_Metrics[Customer ID],Derived_Metrics[[#This Row],[Customer ID]])</f>
        <v>731.65600000000006</v>
      </c>
      <c r="E1190" s="4">
        <f>SUMIFS(Derived_Metrics[Profit],Derived_Metrics[Customer ID],Derived_Metrics[[#This Row],[Customer ID]])</f>
        <v>-3.8230000000000004</v>
      </c>
      <c r="F1190" s="5">
        <f>_xlfn.PERCENTRANK.INC(Derived_Metrics[Customer Revenue],Derived_Metrics[[#This Row],[Customer Revenue]])</f>
        <v>0.122</v>
      </c>
      <c r="G1190" s="5" t="str" cm="1">
        <f t="array" ref="G1190">_xlfn.IFS(Derived_Metrics[[#This Row],[Customer Revenue Percentile]]&gt;=0.8,"High Value",Derived_Metrics[[#This Row],[Customer Revenue Percentile]]&gt;=0.4,"Medium Value",TRUE,"Low Value")</f>
        <v>Low Value</v>
      </c>
      <c r="H1190" s="12">
        <f>_xlfn.RANK.EQ(Derived_Metrics[[#This Row],[Customer Revenue]],Derived_Metrics[Customer Revenue],0)</f>
        <v>1860</v>
      </c>
      <c r="I1190" s="15">
        <f>Derived_Metrics[[#This Row],[Customer Revenue]]/SUM(Derived_Metrics[Customer Revenue])</f>
        <v>4.6963592611521884E-5</v>
      </c>
      <c r="J1190" t="s">
        <v>1099</v>
      </c>
      <c r="K1190" s="5">
        <f>SUMIFS(Derived_Metrics[Revenue],Derived_Metrics[Product ID],Derived_Metrics[[#This Row],[Product ID]])</f>
        <v>1768.8639999999998</v>
      </c>
      <c r="L1190" s="5">
        <f>SUMIFS(Derived_Metrics[Profit],Derived_Metrics[Product ID],Derived_Metrics[[#This Row],[Product ID]])</f>
        <v>61.433599999999998</v>
      </c>
      <c r="M1190" s="5" t="str">
        <f>IF(AND(Derived_Metrics[[#This Row],[Product Revenue]]&gt;AVERAGE(Derived_Metrics[Product Revenue]),Derived_Metrics[[#This Row],[Product Profit]]&lt;0),"high sales Low Profit","Normal")</f>
        <v>Normal</v>
      </c>
      <c r="N1190">
        <v>26.48</v>
      </c>
      <c r="O1190">
        <v>1</v>
      </c>
      <c r="P1190">
        <v>0</v>
      </c>
      <c r="Q1190">
        <v>10.0624</v>
      </c>
      <c r="R1190">
        <f>Derived_Metrics[[#This Row],[Selling Price]]*Derived_Metrics[[#This Row],[Quantity]]</f>
        <v>26.48</v>
      </c>
      <c r="S1190" s="2">
        <f>IF(Derived_Metrics[[#This Row],[Revenue]]=0,0,Derived_Metrics[[#This Row],[Profit]]/Derived_Metrics[[#This Row],[Revenue]])</f>
        <v>0.38</v>
      </c>
      <c r="T1190" t="str">
        <f>IF(Derived_Metrics[[#This Row],[Profit]]&lt;0, "Loss","Profit")</f>
        <v>Profit</v>
      </c>
      <c r="U1190" s="5">
        <f>Derived_Metrics[[#This Row],[Selling Price]]*Derived_Metrics[[#This Row],[Quantity]]*Derived_Metrics[[#This Row],[Discount]]</f>
        <v>0</v>
      </c>
      <c r="V1190" t="str">
        <f>IF(Derived_Metrics[[#This Row],[Discount]]&gt;0,"Discount Applied","No Discount")</f>
        <v>No Discount</v>
      </c>
      <c r="W1190" t="str">
        <f>IF(Derived_Metrics[[#This Row],[Discount]]&gt;0.3,"High Discount","Low Discount")</f>
        <v>Low Discount</v>
      </c>
      <c r="X1190" s="13">
        <f>SUMIFS(Derived_Metrics[Customer_Revenue_Share],Derived_Metrics[Customee_ Revenue _Rank],"&lt;="&amp;Derived_Metrics[[#This Row],[Customee_ Revenue _Rank]])</f>
        <v>0.99446708637241443</v>
      </c>
      <c r="Y1190" t="str">
        <f>IF(Derived_Metrics[[#This Row],[Cumulative_Revenue_%]]&lt;=0.8,"Top 80% Revenue","Remaining 20% Revenue")</f>
        <v>Remaining 20% Revenue</v>
      </c>
    </row>
    <row r="1191" spans="1:25" x14ac:dyDescent="0.25">
      <c r="A1191" t="s">
        <v>3843</v>
      </c>
      <c r="B1191" s="1">
        <v>42822</v>
      </c>
      <c r="C1191" t="s">
        <v>3845</v>
      </c>
      <c r="D1191" s="4">
        <f>SUMIFS(Derived_Metrics[Revenue],Derived_Metrics[Customer ID],Derived_Metrics[[#This Row],[Customer ID]])</f>
        <v>731.65600000000006</v>
      </c>
      <c r="E1191" s="4">
        <f>SUMIFS(Derived_Metrics[Profit],Derived_Metrics[Customer ID],Derived_Metrics[[#This Row],[Customer ID]])</f>
        <v>-3.8230000000000004</v>
      </c>
      <c r="F1191" s="5">
        <f>_xlfn.PERCENTRANK.INC(Derived_Metrics[Customer Revenue],Derived_Metrics[[#This Row],[Customer Revenue]])</f>
        <v>0.122</v>
      </c>
      <c r="G1191" s="5" t="str" cm="1">
        <f t="array" ref="G1191">_xlfn.IFS(Derived_Metrics[[#This Row],[Customer Revenue Percentile]]&gt;=0.8,"High Value",Derived_Metrics[[#This Row],[Customer Revenue Percentile]]&gt;=0.4,"Medium Value",TRUE,"Low Value")</f>
        <v>Low Value</v>
      </c>
      <c r="H1191" s="12">
        <f>_xlfn.RANK.EQ(Derived_Metrics[[#This Row],[Customer Revenue]],Derived_Metrics[Customer Revenue],0)</f>
        <v>1860</v>
      </c>
      <c r="I1191" s="15">
        <f>Derived_Metrics[[#This Row],[Customer Revenue]]/SUM(Derived_Metrics[Customer Revenue])</f>
        <v>4.6963592611521884E-5</v>
      </c>
      <c r="J1191" t="s">
        <v>2380</v>
      </c>
      <c r="K1191" s="5">
        <f>SUMIFS(Derived_Metrics[Revenue],Derived_Metrics[Product ID],Derived_Metrics[[#This Row],[Product ID]])</f>
        <v>284.59199999999998</v>
      </c>
      <c r="L1191" s="5">
        <f>SUMIFS(Derived_Metrics[Profit],Derived_Metrics[Product ID],Derived_Metrics[[#This Row],[Product ID]])</f>
        <v>17.1248</v>
      </c>
      <c r="M1191" s="5" t="str">
        <f>IF(AND(Derived_Metrics[[#This Row],[Product Revenue]]&gt;AVERAGE(Derived_Metrics[Product Revenue]),Derived_Metrics[[#This Row],[Product Profit]]&lt;0),"high sales Low Profit","Normal")</f>
        <v>Normal</v>
      </c>
      <c r="N1191">
        <v>21.56</v>
      </c>
      <c r="O1191">
        <v>7</v>
      </c>
      <c r="P1191">
        <v>0</v>
      </c>
      <c r="Q1191">
        <v>6.8992000000000004</v>
      </c>
      <c r="R1191">
        <f>Derived_Metrics[[#This Row],[Selling Price]]*Derived_Metrics[[#This Row],[Quantity]]</f>
        <v>150.91999999999999</v>
      </c>
      <c r="S1191" s="2">
        <f>IF(Derived_Metrics[[#This Row],[Revenue]]=0,0,Derived_Metrics[[#This Row],[Profit]]/Derived_Metrics[[#This Row],[Revenue]])</f>
        <v>4.5714285714285721E-2</v>
      </c>
      <c r="T1191" t="str">
        <f>IF(Derived_Metrics[[#This Row],[Profit]]&lt;0, "Loss","Profit")</f>
        <v>Profit</v>
      </c>
      <c r="U1191" s="5">
        <f>Derived_Metrics[[#This Row],[Selling Price]]*Derived_Metrics[[#This Row],[Quantity]]*Derived_Metrics[[#This Row],[Discount]]</f>
        <v>0</v>
      </c>
      <c r="V1191" t="str">
        <f>IF(Derived_Metrics[[#This Row],[Discount]]&gt;0,"Discount Applied","No Discount")</f>
        <v>No Discount</v>
      </c>
      <c r="W1191" t="str">
        <f>IF(Derived_Metrics[[#This Row],[Discount]]&gt;0.3,"High Discount","Low Discount")</f>
        <v>Low Discount</v>
      </c>
      <c r="X1191" s="13">
        <f>SUMIFS(Derived_Metrics[Customer_Revenue_Share],Derived_Metrics[Customee_ Revenue _Rank],"&lt;="&amp;Derived_Metrics[[#This Row],[Customee_ Revenue _Rank]])</f>
        <v>0.99446708637241443</v>
      </c>
      <c r="Y1191" t="str">
        <f>IF(Derived_Metrics[[#This Row],[Cumulative_Revenue_%]]&lt;=0.8,"Top 80% Revenue","Remaining 20% Revenue")</f>
        <v>Remaining 20% Revenue</v>
      </c>
    </row>
    <row r="1192" spans="1:25" x14ac:dyDescent="0.25">
      <c r="A1192" t="s">
        <v>3847</v>
      </c>
      <c r="B1192" s="1">
        <v>41789</v>
      </c>
      <c r="C1192" t="s">
        <v>3568</v>
      </c>
      <c r="D1192" s="4">
        <f>SUMIFS(Derived_Metrics[Revenue],Derived_Metrics[Customer ID],Derived_Metrics[[#This Row],[Customer ID]])</f>
        <v>11118.326999999999</v>
      </c>
      <c r="E1192" s="4">
        <f>SUMIFS(Derived_Metrics[Profit],Derived_Metrics[Customer ID],Derived_Metrics[[#This Row],[Customer ID]])</f>
        <v>-661.80459999999994</v>
      </c>
      <c r="F1192" s="5">
        <f>_xlfn.PERCENTRANK.INC(Derived_Metrics[Customer Revenue],Derived_Metrics[[#This Row],[Customer Revenue]])</f>
        <v>0.79800000000000004</v>
      </c>
      <c r="G1192" s="5" t="str" cm="1">
        <f t="array" ref="G1192">_xlfn.IFS(Derived_Metrics[[#This Row],[Customer Revenue Percentile]]&gt;=0.8,"High Value",Derived_Metrics[[#This Row],[Customer Revenue Percentile]]&gt;=0.4,"Medium Value",TRUE,"Low Value")</f>
        <v>Medium Value</v>
      </c>
      <c r="H1192" s="12">
        <f>_xlfn.RANK.EQ(Derived_Metrics[[#This Row],[Customer Revenue]],Derived_Metrics[Customer Revenue],0)</f>
        <v>427</v>
      </c>
      <c r="I1192" s="15">
        <f>Derived_Metrics[[#This Row],[Customer Revenue]]/SUM(Derived_Metrics[Customer Revenue])</f>
        <v>7.1366404396285162E-4</v>
      </c>
      <c r="J1192" t="s">
        <v>57</v>
      </c>
      <c r="K1192" s="5">
        <f>SUMIFS(Derived_Metrics[Revenue],Derived_Metrics[Product ID],Derived_Metrics[[#This Row],[Product ID]])</f>
        <v>26422.155000000002</v>
      </c>
      <c r="L1192" s="5">
        <f>SUMIFS(Derived_Metrics[Profit],Derived_Metrics[Product ID],Derived_Metrics[[#This Row],[Product ID]])</f>
        <v>-450.24300000000011</v>
      </c>
      <c r="M1192" s="5" t="str">
        <f>IF(AND(Derived_Metrics[[#This Row],[Product Revenue]]&gt;AVERAGE(Derived_Metrics[Product Revenue]),Derived_Metrics[[#This Row],[Product Profit]]&lt;0),"high sales Low Profit","Normal")</f>
        <v>high sales Low Profit</v>
      </c>
      <c r="N1192">
        <v>355.45499999999998</v>
      </c>
      <c r="O1192">
        <v>3</v>
      </c>
      <c r="P1192">
        <v>0.5</v>
      </c>
      <c r="Q1192">
        <v>-184.8366</v>
      </c>
      <c r="R1192">
        <f>Derived_Metrics[[#This Row],[Selling Price]]*Derived_Metrics[[#This Row],[Quantity]]</f>
        <v>1066.365</v>
      </c>
      <c r="S1192" s="2">
        <f>IF(Derived_Metrics[[#This Row],[Revenue]]=0,0,Derived_Metrics[[#This Row],[Profit]]/Derived_Metrics[[#This Row],[Revenue]])</f>
        <v>-0.17333333333333334</v>
      </c>
      <c r="T1192" t="str">
        <f>IF(Derived_Metrics[[#This Row],[Profit]]&lt;0, "Loss","Profit")</f>
        <v>Loss</v>
      </c>
      <c r="U1192" s="5">
        <f>Derived_Metrics[[#This Row],[Selling Price]]*Derived_Metrics[[#This Row],[Quantity]]*Derived_Metrics[[#This Row],[Discount]]</f>
        <v>533.1825</v>
      </c>
      <c r="V1192" t="str">
        <f>IF(Derived_Metrics[[#This Row],[Discount]]&gt;0,"Discount Applied","No Discount")</f>
        <v>Discount Applied</v>
      </c>
      <c r="W1192" t="str">
        <f>IF(Derived_Metrics[[#This Row],[Discount]]&gt;0.3,"High Discount","Low Discount")</f>
        <v>High Discount</v>
      </c>
      <c r="X1192" s="13">
        <f>SUMIFS(Derived_Metrics[Customer_Revenue_Share],Derived_Metrics[Customee_ Revenue _Rank],"&lt;="&amp;Derived_Metrics[[#This Row],[Customee_ Revenue _Rank]])</f>
        <v>0.57799644178877574</v>
      </c>
      <c r="Y1192" t="str">
        <f>IF(Derived_Metrics[[#This Row],[Cumulative_Revenue_%]]&lt;=0.8,"Top 80% Revenue","Remaining 20% Revenue")</f>
        <v>Top 80% Revenue</v>
      </c>
    </row>
    <row r="1193" spans="1:25" x14ac:dyDescent="0.25">
      <c r="A1193" t="s">
        <v>3849</v>
      </c>
      <c r="B1193" s="1">
        <v>42431</v>
      </c>
      <c r="C1193" t="s">
        <v>2868</v>
      </c>
      <c r="D1193" s="4">
        <f>SUMIFS(Derived_Metrics[Revenue],Derived_Metrics[Customer ID],Derived_Metrics[[#This Row],[Customer ID]])</f>
        <v>5419.3319999999994</v>
      </c>
      <c r="E1193" s="4">
        <f>SUMIFS(Derived_Metrics[Profit],Derived_Metrics[Customer ID],Derived_Metrics[[#This Row],[Customer ID]])</f>
        <v>193.5746</v>
      </c>
      <c r="F1193" s="5">
        <f>_xlfn.PERCENTRANK.INC(Derived_Metrics[Customer Revenue],Derived_Metrics[[#This Row],[Customer Revenue]])</f>
        <v>0.56899999999999995</v>
      </c>
      <c r="G1193" s="5" t="str" cm="1">
        <f t="array" ref="G1193">_xlfn.IFS(Derived_Metrics[[#This Row],[Customer Revenue Percentile]]&gt;=0.8,"High Value",Derived_Metrics[[#This Row],[Customer Revenue Percentile]]&gt;=0.4,"Medium Value",TRUE,"Low Value")</f>
        <v>Medium Value</v>
      </c>
      <c r="H1193" s="12">
        <f>_xlfn.RANK.EQ(Derived_Metrics[[#This Row],[Customer Revenue]],Derived_Metrics[Customer Revenue],0)</f>
        <v>911</v>
      </c>
      <c r="I1193" s="15">
        <f>Derived_Metrics[[#This Row],[Customer Revenue]]/SUM(Derived_Metrics[Customer Revenue])</f>
        <v>3.4785650671160227E-4</v>
      </c>
      <c r="J1193" t="s">
        <v>525</v>
      </c>
      <c r="K1193" s="5">
        <f>SUMIFS(Derived_Metrics[Revenue],Derived_Metrics[Product ID],Derived_Metrics[[#This Row],[Product ID]])</f>
        <v>41197.32</v>
      </c>
      <c r="L1193" s="5">
        <f>SUMIFS(Derived_Metrics[Profit],Derived_Metrics[Product ID],Derived_Metrics[[#This Row],[Product ID]])</f>
        <v>814.41599999999994</v>
      </c>
      <c r="M1193" s="5" t="str">
        <f>IF(AND(Derived_Metrics[[#This Row],[Product Revenue]]&gt;AVERAGE(Derived_Metrics[Product Revenue]),Derived_Metrics[[#This Row],[Product Profit]]&lt;0),"high sales Low Profit","Normal")</f>
        <v>Normal</v>
      </c>
      <c r="N1193">
        <v>866.4</v>
      </c>
      <c r="O1193">
        <v>4</v>
      </c>
      <c r="P1193">
        <v>0</v>
      </c>
      <c r="Q1193">
        <v>225.26400000000001</v>
      </c>
      <c r="R1193">
        <f>Derived_Metrics[[#This Row],[Selling Price]]*Derived_Metrics[[#This Row],[Quantity]]</f>
        <v>3465.6</v>
      </c>
      <c r="S1193" s="2">
        <f>IF(Derived_Metrics[[#This Row],[Revenue]]=0,0,Derived_Metrics[[#This Row],[Profit]]/Derived_Metrics[[#This Row],[Revenue]])</f>
        <v>6.5000000000000002E-2</v>
      </c>
      <c r="T1193" t="str">
        <f>IF(Derived_Metrics[[#This Row],[Profit]]&lt;0, "Loss","Profit")</f>
        <v>Profit</v>
      </c>
      <c r="U1193" s="5">
        <f>Derived_Metrics[[#This Row],[Selling Price]]*Derived_Metrics[[#This Row],[Quantity]]*Derived_Metrics[[#This Row],[Discount]]</f>
        <v>0</v>
      </c>
      <c r="V1193" t="str">
        <f>IF(Derived_Metrics[[#This Row],[Discount]]&gt;0,"Discount Applied","No Discount")</f>
        <v>No Discount</v>
      </c>
      <c r="W1193" t="str">
        <f>IF(Derived_Metrics[[#This Row],[Discount]]&gt;0.3,"High Discount","Low Discount")</f>
        <v>Low Discount</v>
      </c>
      <c r="X1193" s="13">
        <f>SUMIFS(Derived_Metrics[Customer_Revenue_Share],Derived_Metrics[Customee_ Revenue _Rank],"&lt;="&amp;Derived_Metrics[[#This Row],[Customee_ Revenue _Rank]])</f>
        <v>0.83099254915573517</v>
      </c>
      <c r="Y1193" t="str">
        <f>IF(Derived_Metrics[[#This Row],[Cumulative_Revenue_%]]&lt;=0.8,"Top 80% Revenue","Remaining 20% Revenue")</f>
        <v>Remaining 20% Revenue</v>
      </c>
    </row>
    <row r="1194" spans="1:25" x14ac:dyDescent="0.25">
      <c r="A1194" t="s">
        <v>3850</v>
      </c>
      <c r="B1194" s="1">
        <v>42316</v>
      </c>
      <c r="C1194" t="s">
        <v>3851</v>
      </c>
      <c r="D1194" s="4">
        <f>SUMIFS(Derived_Metrics[Revenue],Derived_Metrics[Customer ID],Derived_Metrics[[#This Row],[Customer ID]])</f>
        <v>138.45600000000002</v>
      </c>
      <c r="E1194" s="4">
        <f>SUMIFS(Derived_Metrics[Profit],Derived_Metrics[Customer ID],Derived_Metrics[[#This Row],[Customer ID]])</f>
        <v>12.1149</v>
      </c>
      <c r="F1194" s="5">
        <f>_xlfn.PERCENTRANK.INC(Derived_Metrics[Customer Revenue],Derived_Metrics[[#This Row],[Customer Revenue]])</f>
        <v>2.5999999999999999E-2</v>
      </c>
      <c r="G1194" s="5" t="str" cm="1">
        <f t="array" ref="G1194">_xlfn.IFS(Derived_Metrics[[#This Row],[Customer Revenue Percentile]]&gt;=0.8,"High Value",Derived_Metrics[[#This Row],[Customer Revenue Percentile]]&gt;=0.4,"Medium Value",TRUE,"Low Value")</f>
        <v>Low Value</v>
      </c>
      <c r="H1194" s="12">
        <f>_xlfn.RANK.EQ(Derived_Metrics[[#This Row],[Customer Revenue]],Derived_Metrics[Customer Revenue],0)</f>
        <v>2065</v>
      </c>
      <c r="I1194" s="15">
        <f>Derived_Metrics[[#This Row],[Customer Revenue]]/SUM(Derived_Metrics[Customer Revenue])</f>
        <v>8.8872245681315734E-6</v>
      </c>
      <c r="J1194" t="s">
        <v>1544</v>
      </c>
      <c r="K1194" s="5">
        <f>SUMIFS(Derived_Metrics[Revenue],Derived_Metrics[Product ID],Derived_Metrics[[#This Row],[Product ID]])</f>
        <v>1453.568</v>
      </c>
      <c r="L1194" s="5">
        <f>SUMIFS(Derived_Metrics[Profit],Derived_Metrics[Product ID],Derived_Metrics[[#This Row],[Product ID]])</f>
        <v>116.7148</v>
      </c>
      <c r="M1194" s="5" t="str">
        <f>IF(AND(Derived_Metrics[[#This Row],[Product Revenue]]&gt;AVERAGE(Derived_Metrics[Product Revenue]),Derived_Metrics[[#This Row],[Product Profit]]&lt;0),"high sales Low Profit","Normal")</f>
        <v>Normal</v>
      </c>
      <c r="N1194">
        <v>46.152000000000001</v>
      </c>
      <c r="O1194">
        <v>3</v>
      </c>
      <c r="P1194">
        <v>0.2</v>
      </c>
      <c r="Q1194">
        <v>12.1149</v>
      </c>
      <c r="R1194">
        <f>Derived_Metrics[[#This Row],[Selling Price]]*Derived_Metrics[[#This Row],[Quantity]]</f>
        <v>138.45600000000002</v>
      </c>
      <c r="S1194" s="2">
        <f>IF(Derived_Metrics[[#This Row],[Revenue]]=0,0,Derived_Metrics[[#This Row],[Profit]]/Derived_Metrics[[#This Row],[Revenue]])</f>
        <v>8.7499999999999994E-2</v>
      </c>
      <c r="T1194" t="str">
        <f>IF(Derived_Metrics[[#This Row],[Profit]]&lt;0, "Loss","Profit")</f>
        <v>Profit</v>
      </c>
      <c r="U1194" s="5">
        <f>Derived_Metrics[[#This Row],[Selling Price]]*Derived_Metrics[[#This Row],[Quantity]]*Derived_Metrics[[#This Row],[Discount]]</f>
        <v>27.691200000000006</v>
      </c>
      <c r="V1194" t="str">
        <f>IF(Derived_Metrics[[#This Row],[Discount]]&gt;0,"Discount Applied","No Discount")</f>
        <v>Discount Applied</v>
      </c>
      <c r="W1194" t="str">
        <f>IF(Derived_Metrics[[#This Row],[Discount]]&gt;0.3,"High Discount","Low Discount")</f>
        <v>Low Discount</v>
      </c>
      <c r="X1194" s="13">
        <f>SUMIFS(Derived_Metrics[Customer_Revenue_Share],Derived_Metrics[Customee_ Revenue _Rank],"&lt;="&amp;Derived_Metrics[[#This Row],[Customee_ Revenue _Rank]])</f>
        <v>0.9997554776082781</v>
      </c>
      <c r="Y1194" t="str">
        <f>IF(Derived_Metrics[[#This Row],[Cumulative_Revenue_%]]&lt;=0.8,"Top 80% Revenue","Remaining 20% Revenue")</f>
        <v>Remaining 20% Revenue</v>
      </c>
    </row>
    <row r="1195" spans="1:25" x14ac:dyDescent="0.25">
      <c r="A1195" t="s">
        <v>3853</v>
      </c>
      <c r="B1195" s="1">
        <v>43077</v>
      </c>
      <c r="C1195" t="s">
        <v>2577</v>
      </c>
      <c r="D1195" s="4">
        <f>SUMIFS(Derived_Metrics[Revenue],Derived_Metrics[Customer ID],Derived_Metrics[[#This Row],[Customer ID]])</f>
        <v>420.39000000000004</v>
      </c>
      <c r="E1195" s="4">
        <f>SUMIFS(Derived_Metrics[Profit],Derived_Metrics[Customer ID],Derived_Metrics[[#This Row],[Customer ID]])</f>
        <v>41.861699999999999</v>
      </c>
      <c r="F1195" s="5">
        <f>_xlfn.PERCENTRANK.INC(Derived_Metrics[Customer Revenue],Derived_Metrics[[#This Row],[Customer Revenue]])</f>
        <v>7.6999999999999999E-2</v>
      </c>
      <c r="G1195" s="5" t="str" cm="1">
        <f t="array" ref="G1195">_xlfn.IFS(Derived_Metrics[[#This Row],[Customer Revenue Percentile]]&gt;=0.8,"High Value",Derived_Metrics[[#This Row],[Customer Revenue Percentile]]&gt;=0.4,"Medium Value",TRUE,"Low Value")</f>
        <v>Low Value</v>
      </c>
      <c r="H1195" s="12">
        <f>_xlfn.RANK.EQ(Derived_Metrics[[#This Row],[Customer Revenue]],Derived_Metrics[Customer Revenue],0)</f>
        <v>1953</v>
      </c>
      <c r="I1195" s="15">
        <f>Derived_Metrics[[#This Row],[Customer Revenue]]/SUM(Derived_Metrics[Customer Revenue])</f>
        <v>2.6984026233582016E-5</v>
      </c>
      <c r="J1195" t="s">
        <v>1518</v>
      </c>
      <c r="K1195" s="5">
        <f>SUMIFS(Derived_Metrics[Revenue],Derived_Metrics[Product ID],Derived_Metrics[[#This Row],[Product ID]])</f>
        <v>5732.1120000000001</v>
      </c>
      <c r="L1195" s="5">
        <f>SUMIFS(Derived_Metrics[Profit],Derived_Metrics[Product ID],Derived_Metrics[[#This Row],[Product ID]])</f>
        <v>176.32469999999998</v>
      </c>
      <c r="M1195" s="5" t="str">
        <f>IF(AND(Derived_Metrics[[#This Row],[Product Revenue]]&gt;AVERAGE(Derived_Metrics[Product Revenue]),Derived_Metrics[[#This Row],[Product Profit]]&lt;0),"high sales Low Profit","Normal")</f>
        <v>Normal</v>
      </c>
      <c r="N1195">
        <v>54.92</v>
      </c>
      <c r="O1195">
        <v>4</v>
      </c>
      <c r="P1195">
        <v>0</v>
      </c>
      <c r="Q1195">
        <v>19.7712</v>
      </c>
      <c r="R1195">
        <f>Derived_Metrics[[#This Row],[Selling Price]]*Derived_Metrics[[#This Row],[Quantity]]</f>
        <v>219.68</v>
      </c>
      <c r="S1195" s="2">
        <f>IF(Derived_Metrics[[#This Row],[Revenue]]=0,0,Derived_Metrics[[#This Row],[Profit]]/Derived_Metrics[[#This Row],[Revenue]])</f>
        <v>0.09</v>
      </c>
      <c r="T1195" t="str">
        <f>IF(Derived_Metrics[[#This Row],[Profit]]&lt;0, "Loss","Profit")</f>
        <v>Profit</v>
      </c>
      <c r="U1195" s="5">
        <f>Derived_Metrics[[#This Row],[Selling Price]]*Derived_Metrics[[#This Row],[Quantity]]*Derived_Metrics[[#This Row],[Discount]]</f>
        <v>0</v>
      </c>
      <c r="V1195" t="str">
        <f>IF(Derived_Metrics[[#This Row],[Discount]]&gt;0,"Discount Applied","No Discount")</f>
        <v>No Discount</v>
      </c>
      <c r="W1195" t="str">
        <f>IF(Derived_Metrics[[#This Row],[Discount]]&gt;0.3,"High Discount","Low Discount")</f>
        <v>Low Discount</v>
      </c>
      <c r="X1195" s="13">
        <f>SUMIFS(Derived_Metrics[Customer_Revenue_Share],Derived_Metrics[Customee_ Revenue _Rank],"&lt;="&amp;Derived_Metrics[[#This Row],[Customee_ Revenue _Rank]])</f>
        <v>0.99783709020690192</v>
      </c>
      <c r="Y1195" t="str">
        <f>IF(Derived_Metrics[[#This Row],[Cumulative_Revenue_%]]&lt;=0.8,"Top 80% Revenue","Remaining 20% Revenue")</f>
        <v>Remaining 20% Revenue</v>
      </c>
    </row>
    <row r="1196" spans="1:25" x14ac:dyDescent="0.25">
      <c r="A1196" t="s">
        <v>3855</v>
      </c>
      <c r="B1196" s="1">
        <v>42074</v>
      </c>
      <c r="C1196" t="s">
        <v>3856</v>
      </c>
      <c r="D1196" s="4">
        <f>SUMIFS(Derived_Metrics[Revenue],Derived_Metrics[Customer ID],Derived_Metrics[[#This Row],[Customer ID]])</f>
        <v>15473.97</v>
      </c>
      <c r="E1196" s="4">
        <f>SUMIFS(Derived_Metrics[Profit],Derived_Metrics[Customer ID],Derived_Metrics[[#This Row],[Customer ID]])</f>
        <v>61.408500000000004</v>
      </c>
      <c r="F1196" s="5">
        <f>_xlfn.PERCENTRANK.INC(Derived_Metrics[Customer Revenue],Derived_Metrics[[#This Row],[Customer Revenue]])</f>
        <v>0.876</v>
      </c>
      <c r="G1196" s="5" t="str" cm="1">
        <f t="array" ref="G1196">_xlfn.IFS(Derived_Metrics[[#This Row],[Customer Revenue Percentile]]&gt;=0.8,"High Value",Derived_Metrics[[#This Row],[Customer Revenue Percentile]]&gt;=0.4,"Medium Value",TRUE,"Low Value")</f>
        <v>High Value</v>
      </c>
      <c r="H1196" s="12">
        <f>_xlfn.RANK.EQ(Derived_Metrics[[#This Row],[Customer Revenue]],Derived_Metrics[Customer Revenue],0)</f>
        <v>262</v>
      </c>
      <c r="I1196" s="15">
        <f>Derived_Metrics[[#This Row],[Customer Revenue]]/SUM(Derived_Metrics[Customer Revenue])</f>
        <v>9.93244397863082E-4</v>
      </c>
      <c r="J1196" t="s">
        <v>3028</v>
      </c>
      <c r="K1196" s="5">
        <f>SUMIFS(Derived_Metrics[Revenue],Derived_Metrics[Product ID],Derived_Metrics[[#This Row],[Product ID]])</f>
        <v>31358.904000000002</v>
      </c>
      <c r="L1196" s="5">
        <f>SUMIFS(Derived_Metrics[Profit],Derived_Metrics[Product ID],Derived_Metrics[[#This Row],[Product ID]])</f>
        <v>342.88739999999996</v>
      </c>
      <c r="M1196" s="5" t="str">
        <f>IF(AND(Derived_Metrics[[#This Row],[Product Revenue]]&gt;AVERAGE(Derived_Metrics[Product Revenue]),Derived_Metrics[[#This Row],[Product Profit]]&lt;0),"high sales Low Profit","Normal")</f>
        <v>Normal</v>
      </c>
      <c r="N1196">
        <v>1448.82</v>
      </c>
      <c r="O1196">
        <v>10</v>
      </c>
      <c r="P1196">
        <v>0.1</v>
      </c>
      <c r="Q1196">
        <v>209.274</v>
      </c>
      <c r="R1196">
        <f>Derived_Metrics[[#This Row],[Selling Price]]*Derived_Metrics[[#This Row],[Quantity]]</f>
        <v>14488.199999999999</v>
      </c>
      <c r="S1196" s="2">
        <f>IF(Derived_Metrics[[#This Row],[Revenue]]=0,0,Derived_Metrics[[#This Row],[Profit]]/Derived_Metrics[[#This Row],[Revenue]])</f>
        <v>1.4444444444444446E-2</v>
      </c>
      <c r="T1196" t="str">
        <f>IF(Derived_Metrics[[#This Row],[Profit]]&lt;0, "Loss","Profit")</f>
        <v>Profit</v>
      </c>
      <c r="U1196" s="5">
        <f>Derived_Metrics[[#This Row],[Selling Price]]*Derived_Metrics[[#This Row],[Quantity]]*Derived_Metrics[[#This Row],[Discount]]</f>
        <v>1448.82</v>
      </c>
      <c r="V1196" t="str">
        <f>IF(Derived_Metrics[[#This Row],[Discount]]&gt;0,"Discount Applied","No Discount")</f>
        <v>Discount Applied</v>
      </c>
      <c r="W1196" t="str">
        <f>IF(Derived_Metrics[[#This Row],[Discount]]&gt;0.3,"High Discount","Low Discount")</f>
        <v>Low Discount</v>
      </c>
      <c r="X1196" s="13">
        <f>SUMIFS(Derived_Metrics[Customer_Revenue_Share],Derived_Metrics[Customee_ Revenue _Rank],"&lt;="&amp;Derived_Metrics[[#This Row],[Customee_ Revenue _Rank]])</f>
        <v>0.44273380220064884</v>
      </c>
      <c r="Y1196" t="str">
        <f>IF(Derived_Metrics[[#This Row],[Cumulative_Revenue_%]]&lt;=0.8,"Top 80% Revenue","Remaining 20% Revenue")</f>
        <v>Top 80% Revenue</v>
      </c>
    </row>
    <row r="1197" spans="1:25" x14ac:dyDescent="0.25">
      <c r="A1197" t="s">
        <v>3858</v>
      </c>
      <c r="B1197" s="1">
        <v>42271</v>
      </c>
      <c r="C1197" t="s">
        <v>3859</v>
      </c>
      <c r="D1197" s="4">
        <f>SUMIFS(Derived_Metrics[Revenue],Derived_Metrics[Customer ID],Derived_Metrics[[#This Row],[Customer ID]])</f>
        <v>44.730000000000004</v>
      </c>
      <c r="E1197" s="4">
        <f>SUMIFS(Derived_Metrics[Profit],Derived_Metrics[Customer ID],Derived_Metrics[[#This Row],[Customer ID]])</f>
        <v>4.6220999999999997</v>
      </c>
      <c r="F1197" s="5">
        <f>_xlfn.PERCENTRANK.INC(Derived_Metrics[Customer Revenue],Derived_Metrics[[#This Row],[Customer Revenue]])</f>
        <v>7.0000000000000001E-3</v>
      </c>
      <c r="G1197" s="5" t="str" cm="1">
        <f t="array" ref="G1197">_xlfn.IFS(Derived_Metrics[[#This Row],[Customer Revenue Percentile]]&gt;=0.8,"High Value",Derived_Metrics[[#This Row],[Customer Revenue Percentile]]&gt;=0.4,"Medium Value",TRUE,"Low Value")</f>
        <v>Low Value</v>
      </c>
      <c r="H1197" s="12">
        <f>_xlfn.RANK.EQ(Derived_Metrics[[#This Row],[Customer Revenue]],Derived_Metrics[Customer Revenue],0)</f>
        <v>2106</v>
      </c>
      <c r="I1197" s="15">
        <f>Derived_Metrics[[#This Row],[Customer Revenue]]/SUM(Derived_Metrics[Customer Revenue])</f>
        <v>2.8711327420445864E-6</v>
      </c>
      <c r="J1197" t="s">
        <v>734</v>
      </c>
      <c r="K1197" s="5">
        <f>SUMIFS(Derived_Metrics[Revenue],Derived_Metrics[Product ID],Derived_Metrics[[#This Row],[Product ID]])</f>
        <v>881.67800000000011</v>
      </c>
      <c r="L1197" s="5">
        <f>SUMIFS(Derived_Metrics[Profit],Derived_Metrics[Product ID],Derived_Metrics[[#This Row],[Product ID]])</f>
        <v>52.483199999999997</v>
      </c>
      <c r="M1197" s="5" t="str">
        <f>IF(AND(Derived_Metrics[[#This Row],[Product Revenue]]&gt;AVERAGE(Derived_Metrics[Product Revenue]),Derived_Metrics[[#This Row],[Product Profit]]&lt;0),"high sales Low Profit","Normal")</f>
        <v>Normal</v>
      </c>
      <c r="N1197">
        <v>14.91</v>
      </c>
      <c r="O1197">
        <v>3</v>
      </c>
      <c r="P1197">
        <v>0</v>
      </c>
      <c r="Q1197">
        <v>4.6220999999999997</v>
      </c>
      <c r="R1197">
        <f>Derived_Metrics[[#This Row],[Selling Price]]*Derived_Metrics[[#This Row],[Quantity]]</f>
        <v>44.730000000000004</v>
      </c>
      <c r="S1197" s="2">
        <f>IF(Derived_Metrics[[#This Row],[Revenue]]=0,0,Derived_Metrics[[#This Row],[Profit]]/Derived_Metrics[[#This Row],[Revenue]])</f>
        <v>0.10333333333333332</v>
      </c>
      <c r="T1197" t="str">
        <f>IF(Derived_Metrics[[#This Row],[Profit]]&lt;0, "Loss","Profit")</f>
        <v>Profit</v>
      </c>
      <c r="U1197" s="5">
        <f>Derived_Metrics[[#This Row],[Selling Price]]*Derived_Metrics[[#This Row],[Quantity]]*Derived_Metrics[[#This Row],[Discount]]</f>
        <v>0</v>
      </c>
      <c r="V1197" t="str">
        <f>IF(Derived_Metrics[[#This Row],[Discount]]&gt;0,"Discount Applied","No Discount")</f>
        <v>No Discount</v>
      </c>
      <c r="W1197" t="str">
        <f>IF(Derived_Metrics[[#This Row],[Discount]]&gt;0.3,"High Discount","Low Discount")</f>
        <v>Low Discount</v>
      </c>
      <c r="X1197" s="13">
        <f>SUMIFS(Derived_Metrics[Customer_Revenue_Share],Derived_Metrics[Customee_ Revenue _Rank],"&lt;="&amp;Derived_Metrics[[#This Row],[Customee_ Revenue _Rank]])</f>
        <v>0.99997730797381335</v>
      </c>
      <c r="Y1197" t="str">
        <f>IF(Derived_Metrics[[#This Row],[Cumulative_Revenue_%]]&lt;=0.8,"Top 80% Revenue","Remaining 20% Revenue")</f>
        <v>Remaining 20% Revenue</v>
      </c>
    </row>
    <row r="1198" spans="1:25" x14ac:dyDescent="0.25">
      <c r="A1198" t="s">
        <v>3861</v>
      </c>
      <c r="B1198" s="1">
        <v>42708</v>
      </c>
      <c r="C1198" t="s">
        <v>1419</v>
      </c>
      <c r="D1198" s="4">
        <f>SUMIFS(Derived_Metrics[Revenue],Derived_Metrics[Customer ID],Derived_Metrics[[#This Row],[Customer ID]])</f>
        <v>8602.2179999999989</v>
      </c>
      <c r="E1198" s="4">
        <f>SUMIFS(Derived_Metrics[Profit],Derived_Metrics[Customer ID],Derived_Metrics[[#This Row],[Customer ID]])</f>
        <v>-145.73529999999997</v>
      </c>
      <c r="F1198" s="5">
        <f>_xlfn.PERCENTRANK.INC(Derived_Metrics[Customer Revenue],Derived_Metrics[[#This Row],[Customer Revenue]])</f>
        <v>0.70099999999999996</v>
      </c>
      <c r="G1198" s="5" t="str" cm="1">
        <f t="array" ref="G1198">_xlfn.IFS(Derived_Metrics[[#This Row],[Customer Revenue Percentile]]&gt;=0.8,"High Value",Derived_Metrics[[#This Row],[Customer Revenue Percentile]]&gt;=0.4,"Medium Value",TRUE,"Low Value")</f>
        <v>Medium Value</v>
      </c>
      <c r="H1198" s="12">
        <f>_xlfn.RANK.EQ(Derived_Metrics[[#This Row],[Customer Revenue]],Derived_Metrics[Customer Revenue],0)</f>
        <v>627</v>
      </c>
      <c r="I1198" s="15">
        <f>Derived_Metrics[[#This Row],[Customer Revenue]]/SUM(Derived_Metrics[Customer Revenue])</f>
        <v>5.52159842477203E-4</v>
      </c>
      <c r="J1198" t="s">
        <v>3799</v>
      </c>
      <c r="K1198" s="5">
        <f>SUMIFS(Derived_Metrics[Revenue],Derived_Metrics[Product ID],Derived_Metrics[[#This Row],[Product ID]])</f>
        <v>6975.5760000000009</v>
      </c>
      <c r="L1198" s="5">
        <f>SUMIFS(Derived_Metrics[Profit],Derived_Metrics[Product ID],Derived_Metrics[[#This Row],[Product ID]])</f>
        <v>-36.473600000000005</v>
      </c>
      <c r="M1198" s="5" t="str">
        <f>IF(AND(Derived_Metrics[[#This Row],[Product Revenue]]&gt;AVERAGE(Derived_Metrics[Product Revenue]),Derived_Metrics[[#This Row],[Product Profit]]&lt;0),"high sales Low Profit","Normal")</f>
        <v>Normal</v>
      </c>
      <c r="N1198">
        <v>638.28800000000001</v>
      </c>
      <c r="O1198">
        <v>7</v>
      </c>
      <c r="P1198">
        <v>0.2</v>
      </c>
      <c r="Q1198">
        <v>-31.914400000000001</v>
      </c>
      <c r="R1198">
        <f>Derived_Metrics[[#This Row],[Selling Price]]*Derived_Metrics[[#This Row],[Quantity]]</f>
        <v>4468.0159999999996</v>
      </c>
      <c r="S1198" s="2">
        <f>IF(Derived_Metrics[[#This Row],[Revenue]]=0,0,Derived_Metrics[[#This Row],[Profit]]/Derived_Metrics[[#This Row],[Revenue]])</f>
        <v>-7.1428571428571435E-3</v>
      </c>
      <c r="T1198" t="str">
        <f>IF(Derived_Metrics[[#This Row],[Profit]]&lt;0, "Loss","Profit")</f>
        <v>Loss</v>
      </c>
      <c r="U1198" s="5">
        <f>Derived_Metrics[[#This Row],[Selling Price]]*Derived_Metrics[[#This Row],[Quantity]]*Derived_Metrics[[#This Row],[Discount]]</f>
        <v>893.60320000000002</v>
      </c>
      <c r="V1198" t="str">
        <f>IF(Derived_Metrics[[#This Row],[Discount]]&gt;0,"Discount Applied","No Discount")</f>
        <v>Discount Applied</v>
      </c>
      <c r="W1198" t="str">
        <f>IF(Derived_Metrics[[#This Row],[Discount]]&gt;0.3,"High Discount","Low Discount")</f>
        <v>Low Discount</v>
      </c>
      <c r="X1198" s="13">
        <f>SUMIFS(Derived_Metrics[Customer_Revenue_Share],Derived_Metrics[Customee_ Revenue _Rank],"&lt;="&amp;Derived_Metrics[[#This Row],[Customee_ Revenue _Rank]])</f>
        <v>0.70895491408555689</v>
      </c>
      <c r="Y1198" t="str">
        <f>IF(Derived_Metrics[[#This Row],[Cumulative_Revenue_%]]&lt;=0.8,"Top 80% Revenue","Remaining 20% Revenue")</f>
        <v>Top 80% Revenue</v>
      </c>
    </row>
    <row r="1199" spans="1:25" x14ac:dyDescent="0.25">
      <c r="A1199" t="s">
        <v>3862</v>
      </c>
      <c r="B1199" s="1">
        <v>41954</v>
      </c>
      <c r="C1199" t="s">
        <v>1247</v>
      </c>
      <c r="D1199" s="4">
        <f>SUMIFS(Derived_Metrics[Revenue],Derived_Metrics[Customer ID],Derived_Metrics[[#This Row],[Customer ID]])</f>
        <v>3545.0160000000001</v>
      </c>
      <c r="E1199" s="4">
        <f>SUMIFS(Derived_Metrics[Profit],Derived_Metrics[Customer ID],Derived_Metrics[[#This Row],[Customer ID]])</f>
        <v>-5.7394000000000007</v>
      </c>
      <c r="F1199" s="5">
        <f>_xlfn.PERCENTRANK.INC(Derived_Metrics[Customer Revenue],Derived_Metrics[[#This Row],[Customer Revenue]])</f>
        <v>0.44600000000000001</v>
      </c>
      <c r="G1199" s="5" t="str" cm="1">
        <f t="array" ref="G1199">_xlfn.IFS(Derived_Metrics[[#This Row],[Customer Revenue Percentile]]&gt;=0.8,"High Value",Derived_Metrics[[#This Row],[Customer Revenue Percentile]]&gt;=0.4,"Medium Value",TRUE,"Low Value")</f>
        <v>Medium Value</v>
      </c>
      <c r="H1199" s="12">
        <f>_xlfn.RANK.EQ(Derived_Metrics[[#This Row],[Customer Revenue]],Derived_Metrics[Customer Revenue],0)</f>
        <v>1170</v>
      </c>
      <c r="I1199" s="15">
        <f>Derived_Metrics[[#This Row],[Customer Revenue]]/SUM(Derived_Metrics[Customer Revenue])</f>
        <v>2.2754776455783434E-4</v>
      </c>
      <c r="J1199" t="s">
        <v>1816</v>
      </c>
      <c r="K1199" s="5">
        <f>SUMIFS(Derived_Metrics[Revenue],Derived_Metrics[Product ID],Derived_Metrics[[#This Row],[Product ID]])</f>
        <v>36300.817999999992</v>
      </c>
      <c r="L1199" s="5">
        <f>SUMIFS(Derived_Metrics[Profit],Derived_Metrics[Product ID],Derived_Metrics[[#This Row],[Product ID]])</f>
        <v>833.59519999999998</v>
      </c>
      <c r="M1199" s="5" t="str">
        <f>IF(AND(Derived_Metrics[[#This Row],[Product Revenue]]&gt;AVERAGE(Derived_Metrics[Product Revenue]),Derived_Metrics[[#This Row],[Product Profit]]&lt;0),"high sales Low Profit","Normal")</f>
        <v>Normal</v>
      </c>
      <c r="N1199">
        <v>112.648</v>
      </c>
      <c r="O1199">
        <v>1</v>
      </c>
      <c r="P1199">
        <v>0.2</v>
      </c>
      <c r="Q1199">
        <v>11.264799999999999</v>
      </c>
      <c r="R1199">
        <f>Derived_Metrics[[#This Row],[Selling Price]]*Derived_Metrics[[#This Row],[Quantity]]</f>
        <v>112.648</v>
      </c>
      <c r="S1199" s="2">
        <f>IF(Derived_Metrics[[#This Row],[Revenue]]=0,0,Derived_Metrics[[#This Row],[Profit]]/Derived_Metrics[[#This Row],[Revenue]])</f>
        <v>9.9999999999999992E-2</v>
      </c>
      <c r="T1199" t="str">
        <f>IF(Derived_Metrics[[#This Row],[Profit]]&lt;0, "Loss","Profit")</f>
        <v>Profit</v>
      </c>
      <c r="U1199" s="5">
        <f>Derived_Metrics[[#This Row],[Selling Price]]*Derived_Metrics[[#This Row],[Quantity]]*Derived_Metrics[[#This Row],[Discount]]</f>
        <v>22.529600000000002</v>
      </c>
      <c r="V1199" t="str">
        <f>IF(Derived_Metrics[[#This Row],[Discount]]&gt;0,"Discount Applied","No Discount")</f>
        <v>Discount Applied</v>
      </c>
      <c r="W1199" t="str">
        <f>IF(Derived_Metrics[[#This Row],[Discount]]&gt;0.3,"High Discount","Low Discount")</f>
        <v>Low Discount</v>
      </c>
      <c r="X1199" s="13">
        <f>SUMIFS(Derived_Metrics[Customer_Revenue_Share],Derived_Metrics[Customee_ Revenue _Rank],"&lt;="&amp;Derived_Metrics[[#This Row],[Customee_ Revenue _Rank]])</f>
        <v>0.90470200881081098</v>
      </c>
      <c r="Y1199" t="str">
        <f>IF(Derived_Metrics[[#This Row],[Cumulative_Revenue_%]]&lt;=0.8,"Top 80% Revenue","Remaining 20% Revenue")</f>
        <v>Remaining 20% Revenue</v>
      </c>
    </row>
    <row r="1200" spans="1:25" x14ac:dyDescent="0.25">
      <c r="A1200" t="s">
        <v>3863</v>
      </c>
      <c r="B1200" s="1">
        <v>42776</v>
      </c>
      <c r="C1200" t="s">
        <v>3864</v>
      </c>
      <c r="D1200" s="4">
        <f>SUMIFS(Derived_Metrics[Revenue],Derived_Metrics[Customer ID],Derived_Metrics[[#This Row],[Customer ID]])</f>
        <v>2320.1440000000002</v>
      </c>
      <c r="E1200" s="4">
        <f>SUMIFS(Derived_Metrics[Profit],Derived_Metrics[Customer ID],Derived_Metrics[[#This Row],[Customer ID]])</f>
        <v>-297.20760000000001</v>
      </c>
      <c r="F1200" s="5">
        <f>_xlfn.PERCENTRANK.INC(Derived_Metrics[Customer Revenue],Derived_Metrics[[#This Row],[Customer Revenue]])</f>
        <v>0.32700000000000001</v>
      </c>
      <c r="G1200" s="5" t="str" cm="1">
        <f t="array" ref="G1200">_xlfn.IFS(Derived_Metrics[[#This Row],[Customer Revenue Percentile]]&gt;=0.8,"High Value",Derived_Metrics[[#This Row],[Customer Revenue Percentile]]&gt;=0.4,"Medium Value",TRUE,"Low Value")</f>
        <v>Low Value</v>
      </c>
      <c r="H1200" s="12">
        <f>_xlfn.RANK.EQ(Derived_Metrics[[#This Row],[Customer Revenue]],Derived_Metrics[Customer Revenue],0)</f>
        <v>1425</v>
      </c>
      <c r="I1200" s="15">
        <f>Derived_Metrics[[#This Row],[Customer Revenue]]/SUM(Derived_Metrics[Customer Revenue])</f>
        <v>1.4892558472296658E-4</v>
      </c>
      <c r="J1200" t="s">
        <v>496</v>
      </c>
      <c r="K1200" s="5">
        <f>SUMIFS(Derived_Metrics[Revenue],Derived_Metrics[Product ID],Derived_Metrics[[#This Row],[Product ID]])</f>
        <v>23282.600999999995</v>
      </c>
      <c r="L1200" s="5">
        <f>SUMIFS(Derived_Metrics[Profit],Derived_Metrics[Product ID],Derived_Metrics[[#This Row],[Product ID]])</f>
        <v>-975.09879999999998</v>
      </c>
      <c r="M1200" s="5" t="str">
        <f>IF(AND(Derived_Metrics[[#This Row],[Product Revenue]]&gt;AVERAGE(Derived_Metrics[Product Revenue]),Derived_Metrics[[#This Row],[Product Profit]]&lt;0),"high sales Low Profit","Normal")</f>
        <v>high sales Low Profit</v>
      </c>
      <c r="N1200">
        <v>217.76400000000001</v>
      </c>
      <c r="O1200">
        <v>6</v>
      </c>
      <c r="P1200">
        <v>0.7</v>
      </c>
      <c r="Q1200">
        <v>-384.71640000000002</v>
      </c>
      <c r="R1200">
        <f>Derived_Metrics[[#This Row],[Selling Price]]*Derived_Metrics[[#This Row],[Quantity]]</f>
        <v>1306.5840000000001</v>
      </c>
      <c r="S1200" s="2">
        <f>IF(Derived_Metrics[[#This Row],[Revenue]]=0,0,Derived_Metrics[[#This Row],[Profit]]/Derived_Metrics[[#This Row],[Revenue]])</f>
        <v>-0.29444444444444445</v>
      </c>
      <c r="T1200" t="str">
        <f>IF(Derived_Metrics[[#This Row],[Profit]]&lt;0, "Loss","Profit")</f>
        <v>Loss</v>
      </c>
      <c r="U1200" s="5">
        <f>Derived_Metrics[[#This Row],[Selling Price]]*Derived_Metrics[[#This Row],[Quantity]]*Derived_Metrics[[#This Row],[Discount]]</f>
        <v>914.60879999999997</v>
      </c>
      <c r="V1200" t="str">
        <f>IF(Derived_Metrics[[#This Row],[Discount]]&gt;0,"Discount Applied","No Discount")</f>
        <v>Discount Applied</v>
      </c>
      <c r="W1200" t="str">
        <f>IF(Derived_Metrics[[#This Row],[Discount]]&gt;0.3,"High Discount","Low Discount")</f>
        <v>High Discount</v>
      </c>
      <c r="X1200" s="13">
        <f>SUMIFS(Derived_Metrics[Customer_Revenue_Share],Derived_Metrics[Customee_ Revenue _Rank],"&lt;="&amp;Derived_Metrics[[#This Row],[Customee_ Revenue _Rank]])</f>
        <v>0.95215511973407629</v>
      </c>
      <c r="Y1200" t="str">
        <f>IF(Derived_Metrics[[#This Row],[Cumulative_Revenue_%]]&lt;=0.8,"Top 80% Revenue","Remaining 20% Revenue")</f>
        <v>Remaining 20% Revenue</v>
      </c>
    </row>
    <row r="1201" spans="1:25" x14ac:dyDescent="0.25">
      <c r="A1201" t="s">
        <v>3866</v>
      </c>
      <c r="B1201" s="1">
        <v>43012</v>
      </c>
      <c r="C1201" t="s">
        <v>3867</v>
      </c>
      <c r="D1201" s="4">
        <f>SUMIFS(Derived_Metrics[Revenue],Derived_Metrics[Customer ID],Derived_Metrics[[#This Row],[Customer ID]])</f>
        <v>61.6</v>
      </c>
      <c r="E1201" s="4">
        <f>SUMIFS(Derived_Metrics[Profit],Derived_Metrics[Customer ID],Derived_Metrics[[#This Row],[Customer ID]])</f>
        <v>1.8480000000000001</v>
      </c>
      <c r="F1201" s="5">
        <f>_xlfn.PERCENTRANK.INC(Derived_Metrics[Customer Revenue],Derived_Metrics[[#This Row],[Customer Revenue]])</f>
        <v>0.01</v>
      </c>
      <c r="G1201" s="5" t="str" cm="1">
        <f t="array" ref="G1201">_xlfn.IFS(Derived_Metrics[[#This Row],[Customer Revenue Percentile]]&gt;=0.8,"High Value",Derived_Metrics[[#This Row],[Customer Revenue Percentile]]&gt;=0.4,"Medium Value",TRUE,"Low Value")</f>
        <v>Low Value</v>
      </c>
      <c r="H1201" s="12">
        <f>_xlfn.RANK.EQ(Derived_Metrics[[#This Row],[Customer Revenue]],Derived_Metrics[Customer Revenue],0)</f>
        <v>2099</v>
      </c>
      <c r="I1201" s="15">
        <f>Derived_Metrics[[#This Row],[Customer Revenue]]/SUM(Derived_Metrics[Customer Revenue])</f>
        <v>3.9539856228470045E-6</v>
      </c>
      <c r="J1201" t="s">
        <v>2380</v>
      </c>
      <c r="K1201" s="5">
        <f>SUMIFS(Derived_Metrics[Revenue],Derived_Metrics[Product ID],Derived_Metrics[[#This Row],[Product ID]])</f>
        <v>284.59199999999998</v>
      </c>
      <c r="L1201" s="5">
        <f>SUMIFS(Derived_Metrics[Profit],Derived_Metrics[Product ID],Derived_Metrics[[#This Row],[Product ID]])</f>
        <v>17.1248</v>
      </c>
      <c r="M1201" s="5" t="str">
        <f>IF(AND(Derived_Metrics[[#This Row],[Product Revenue]]&gt;AVERAGE(Derived_Metrics[Product Revenue]),Derived_Metrics[[#This Row],[Product Profit]]&lt;0),"high sales Low Profit","Normal")</f>
        <v>Normal</v>
      </c>
      <c r="N1201">
        <v>12.32</v>
      </c>
      <c r="O1201">
        <v>5</v>
      </c>
      <c r="P1201">
        <v>0.2</v>
      </c>
      <c r="Q1201">
        <v>1.8480000000000001</v>
      </c>
      <c r="R1201">
        <f>Derived_Metrics[[#This Row],[Selling Price]]*Derived_Metrics[[#This Row],[Quantity]]</f>
        <v>61.6</v>
      </c>
      <c r="S1201" s="2">
        <f>IF(Derived_Metrics[[#This Row],[Revenue]]=0,0,Derived_Metrics[[#This Row],[Profit]]/Derived_Metrics[[#This Row],[Revenue]])</f>
        <v>3.0000000000000002E-2</v>
      </c>
      <c r="T1201" t="str">
        <f>IF(Derived_Metrics[[#This Row],[Profit]]&lt;0, "Loss","Profit")</f>
        <v>Profit</v>
      </c>
      <c r="U1201" s="5">
        <f>Derived_Metrics[[#This Row],[Selling Price]]*Derived_Metrics[[#This Row],[Quantity]]*Derived_Metrics[[#This Row],[Discount]]</f>
        <v>12.32</v>
      </c>
      <c r="V1201" t="str">
        <f>IF(Derived_Metrics[[#This Row],[Discount]]&gt;0,"Discount Applied","No Discount")</f>
        <v>Discount Applied</v>
      </c>
      <c r="W1201" t="str">
        <f>IF(Derived_Metrics[[#This Row],[Discount]]&gt;0.3,"High Discount","Low Discount")</f>
        <v>Low Discount</v>
      </c>
      <c r="X1201" s="13">
        <f>SUMIFS(Derived_Metrics[Customer_Revenue_Share],Derived_Metrics[Customee_ Revenue _Rank],"&lt;="&amp;Derived_Metrics[[#This Row],[Customee_ Revenue _Rank]])</f>
        <v>0.99995267066372218</v>
      </c>
      <c r="Y1201" t="str">
        <f>IF(Derived_Metrics[[#This Row],[Cumulative_Revenue_%]]&lt;=0.8,"Top 80% Revenue","Remaining 20% Revenue")</f>
        <v>Remaining 20% Revenue</v>
      </c>
    </row>
    <row r="1202" spans="1:25" x14ac:dyDescent="0.25">
      <c r="A1202" t="s">
        <v>3869</v>
      </c>
      <c r="B1202" s="1">
        <v>43007</v>
      </c>
      <c r="C1202" t="s">
        <v>1310</v>
      </c>
      <c r="D1202" s="4">
        <f>SUMIFS(Derived_Metrics[Revenue],Derived_Metrics[Customer ID],Derived_Metrics[[#This Row],[Customer ID]])</f>
        <v>1466.93</v>
      </c>
      <c r="E1202" s="4">
        <f>SUMIFS(Derived_Metrics[Profit],Derived_Metrics[Customer ID],Derived_Metrics[[#This Row],[Customer ID]])</f>
        <v>131.9556</v>
      </c>
      <c r="F1202" s="5">
        <f>_xlfn.PERCENTRANK.INC(Derived_Metrics[Customer Revenue],Derived_Metrics[[#This Row],[Customer Revenue]])</f>
        <v>0.21299999999999999</v>
      </c>
      <c r="G1202" s="5" t="str" cm="1">
        <f t="array" ref="G1202">_xlfn.IFS(Derived_Metrics[[#This Row],[Customer Revenue Percentile]]&gt;=0.8,"High Value",Derived_Metrics[[#This Row],[Customer Revenue Percentile]]&gt;=0.4,"Medium Value",TRUE,"Low Value")</f>
        <v>Low Value</v>
      </c>
      <c r="H1202" s="12">
        <f>_xlfn.RANK.EQ(Derived_Metrics[[#This Row],[Customer Revenue]],Derived_Metrics[Customer Revenue],0)</f>
        <v>1663</v>
      </c>
      <c r="I1202" s="15">
        <f>Derived_Metrics[[#This Row],[Customer Revenue]]/SUM(Derived_Metrics[Customer Revenue])</f>
        <v>9.4159417690307734E-5</v>
      </c>
      <c r="J1202" t="s">
        <v>1432</v>
      </c>
      <c r="K1202" s="5">
        <f>SUMIFS(Derived_Metrics[Revenue],Derived_Metrics[Product ID],Derived_Metrics[[#This Row],[Product ID]])</f>
        <v>6914.48</v>
      </c>
      <c r="L1202" s="5">
        <f>SUMIFS(Derived_Metrics[Profit],Derived_Metrics[Product ID],Derived_Metrics[[#This Row],[Product ID]])</f>
        <v>54.588000000000001</v>
      </c>
      <c r="M1202" s="5" t="str">
        <f>IF(AND(Derived_Metrics[[#This Row],[Product Revenue]]&gt;AVERAGE(Derived_Metrics[Product Revenue]),Derived_Metrics[[#This Row],[Product Profit]]&lt;0),"high sales Low Profit","Normal")</f>
        <v>Normal</v>
      </c>
      <c r="N1202">
        <v>72.784000000000006</v>
      </c>
      <c r="O1202">
        <v>1</v>
      </c>
      <c r="P1202">
        <v>0.2</v>
      </c>
      <c r="Q1202">
        <v>0</v>
      </c>
      <c r="R1202">
        <f>Derived_Metrics[[#This Row],[Selling Price]]*Derived_Metrics[[#This Row],[Quantity]]</f>
        <v>72.784000000000006</v>
      </c>
      <c r="S1202" s="2">
        <f>IF(Derived_Metrics[[#This Row],[Revenue]]=0,0,Derived_Metrics[[#This Row],[Profit]]/Derived_Metrics[[#This Row],[Revenue]])</f>
        <v>0</v>
      </c>
      <c r="T1202" t="str">
        <f>IF(Derived_Metrics[[#This Row],[Profit]]&lt;0, "Loss","Profit")</f>
        <v>Profit</v>
      </c>
      <c r="U1202" s="5">
        <f>Derived_Metrics[[#This Row],[Selling Price]]*Derived_Metrics[[#This Row],[Quantity]]*Derived_Metrics[[#This Row],[Discount]]</f>
        <v>14.556800000000003</v>
      </c>
      <c r="V1202" t="str">
        <f>IF(Derived_Metrics[[#This Row],[Discount]]&gt;0,"Discount Applied","No Discount")</f>
        <v>Discount Applied</v>
      </c>
      <c r="W1202" t="str">
        <f>IF(Derived_Metrics[[#This Row],[Discount]]&gt;0.3,"High Discount","Low Discount")</f>
        <v>Low Discount</v>
      </c>
      <c r="X1202" s="13">
        <f>SUMIFS(Derived_Metrics[Customer_Revenue_Share],Derived_Metrics[Customee_ Revenue _Rank],"&lt;="&amp;Derived_Metrics[[#This Row],[Customee_ Revenue _Rank]])</f>
        <v>0.98167261135435202</v>
      </c>
      <c r="Y1202" t="str">
        <f>IF(Derived_Metrics[[#This Row],[Cumulative_Revenue_%]]&lt;=0.8,"Top 80% Revenue","Remaining 20% Revenue")</f>
        <v>Remaining 20% Revenue</v>
      </c>
    </row>
    <row r="1203" spans="1:25" x14ac:dyDescent="0.25">
      <c r="A1203" t="s">
        <v>3869</v>
      </c>
      <c r="B1203" s="1">
        <v>43007</v>
      </c>
      <c r="C1203" t="s">
        <v>1310</v>
      </c>
      <c r="D1203" s="4">
        <f>SUMIFS(Derived_Metrics[Revenue],Derived_Metrics[Customer ID],Derived_Metrics[[#This Row],[Customer ID]])</f>
        <v>1466.93</v>
      </c>
      <c r="E1203" s="4">
        <f>SUMIFS(Derived_Metrics[Profit],Derived_Metrics[Customer ID],Derived_Metrics[[#This Row],[Customer ID]])</f>
        <v>131.9556</v>
      </c>
      <c r="F1203" s="5">
        <f>_xlfn.PERCENTRANK.INC(Derived_Metrics[Customer Revenue],Derived_Metrics[[#This Row],[Customer Revenue]])</f>
        <v>0.21299999999999999</v>
      </c>
      <c r="G1203" s="5" t="str" cm="1">
        <f t="array" ref="G1203">_xlfn.IFS(Derived_Metrics[[#This Row],[Customer Revenue Percentile]]&gt;=0.8,"High Value",Derived_Metrics[[#This Row],[Customer Revenue Percentile]]&gt;=0.4,"Medium Value",TRUE,"Low Value")</f>
        <v>Low Value</v>
      </c>
      <c r="H1203" s="12">
        <f>_xlfn.RANK.EQ(Derived_Metrics[[#This Row],[Customer Revenue]],Derived_Metrics[Customer Revenue],0)</f>
        <v>1663</v>
      </c>
      <c r="I1203" s="15">
        <f>Derived_Metrics[[#This Row],[Customer Revenue]]/SUM(Derived_Metrics[Customer Revenue])</f>
        <v>9.4159417690307734E-5</v>
      </c>
      <c r="J1203" t="s">
        <v>83</v>
      </c>
      <c r="K1203" s="5">
        <f>SUMIFS(Derived_Metrics[Revenue],Derived_Metrics[Product ID],Derived_Metrics[[#This Row],[Product ID]])</f>
        <v>7595.6839999999993</v>
      </c>
      <c r="L1203" s="5">
        <f>SUMIFS(Derived_Metrics[Profit],Derived_Metrics[Product ID],Derived_Metrics[[#This Row],[Product ID]])</f>
        <v>235.14070000000004</v>
      </c>
      <c r="M1203" s="5" t="str">
        <f>IF(AND(Derived_Metrics[[#This Row],[Product Revenue]]&gt;AVERAGE(Derived_Metrics[Product Revenue]),Derived_Metrics[[#This Row],[Product Profit]]&lt;0),"high sales Low Profit","Normal")</f>
        <v>Normal</v>
      </c>
      <c r="N1203">
        <v>51.75</v>
      </c>
      <c r="O1203">
        <v>1</v>
      </c>
      <c r="P1203">
        <v>0</v>
      </c>
      <c r="Q1203">
        <v>15.525</v>
      </c>
      <c r="R1203">
        <f>Derived_Metrics[[#This Row],[Selling Price]]*Derived_Metrics[[#This Row],[Quantity]]</f>
        <v>51.75</v>
      </c>
      <c r="S1203" s="2">
        <f>IF(Derived_Metrics[[#This Row],[Revenue]]=0,0,Derived_Metrics[[#This Row],[Profit]]/Derived_Metrics[[#This Row],[Revenue]])</f>
        <v>0.3</v>
      </c>
      <c r="T1203" t="str">
        <f>IF(Derived_Metrics[[#This Row],[Profit]]&lt;0, "Loss","Profit")</f>
        <v>Profit</v>
      </c>
      <c r="U1203" s="5">
        <f>Derived_Metrics[[#This Row],[Selling Price]]*Derived_Metrics[[#This Row],[Quantity]]*Derived_Metrics[[#This Row],[Discount]]</f>
        <v>0</v>
      </c>
      <c r="V1203" t="str">
        <f>IF(Derived_Metrics[[#This Row],[Discount]]&gt;0,"Discount Applied","No Discount")</f>
        <v>No Discount</v>
      </c>
      <c r="W1203" t="str">
        <f>IF(Derived_Metrics[[#This Row],[Discount]]&gt;0.3,"High Discount","Low Discount")</f>
        <v>Low Discount</v>
      </c>
      <c r="X1203" s="13">
        <f>SUMIFS(Derived_Metrics[Customer_Revenue_Share],Derived_Metrics[Customee_ Revenue _Rank],"&lt;="&amp;Derived_Metrics[[#This Row],[Customee_ Revenue _Rank]])</f>
        <v>0.98167261135435202</v>
      </c>
      <c r="Y1203" t="str">
        <f>IF(Derived_Metrics[[#This Row],[Cumulative_Revenue_%]]&lt;=0.8,"Top 80% Revenue","Remaining 20% Revenue")</f>
        <v>Remaining 20% Revenue</v>
      </c>
    </row>
    <row r="1204" spans="1:25" x14ac:dyDescent="0.25">
      <c r="A1204" t="s">
        <v>3870</v>
      </c>
      <c r="B1204" s="1">
        <v>41911</v>
      </c>
      <c r="C1204" t="s">
        <v>1408</v>
      </c>
      <c r="D1204" s="4">
        <f>SUMIFS(Derived_Metrics[Revenue],Derived_Metrics[Customer ID],Derived_Metrics[[#This Row],[Customer ID]])</f>
        <v>580.59</v>
      </c>
      <c r="E1204" s="4">
        <f>SUMIFS(Derived_Metrics[Profit],Derived_Metrics[Customer ID],Derived_Metrics[[#This Row],[Customer ID]])</f>
        <v>52.683599999999998</v>
      </c>
      <c r="F1204" s="5">
        <f>_xlfn.PERCENTRANK.INC(Derived_Metrics[Customer Revenue],Derived_Metrics[[#This Row],[Customer Revenue]])</f>
        <v>0.104</v>
      </c>
      <c r="G1204" s="5" t="str" cm="1">
        <f t="array" ref="G1204">_xlfn.IFS(Derived_Metrics[[#This Row],[Customer Revenue Percentile]]&gt;=0.8,"High Value",Derived_Metrics[[#This Row],[Customer Revenue Percentile]]&gt;=0.4,"Medium Value",TRUE,"Low Value")</f>
        <v>Low Value</v>
      </c>
      <c r="H1204" s="12">
        <f>_xlfn.RANK.EQ(Derived_Metrics[[#This Row],[Customer Revenue]],Derived_Metrics[Customer Revenue],0)</f>
        <v>1898</v>
      </c>
      <c r="I1204" s="15">
        <f>Derived_Metrics[[#This Row],[Customer Revenue]]/SUM(Derived_Metrics[Customer Revenue])</f>
        <v>3.7266956376115948E-5</v>
      </c>
      <c r="J1204" t="s">
        <v>251</v>
      </c>
      <c r="K1204" s="5">
        <f>SUMIFS(Derived_Metrics[Revenue],Derived_Metrics[Product ID],Derived_Metrics[[#This Row],[Product ID]])</f>
        <v>1226.412</v>
      </c>
      <c r="L1204" s="5">
        <f>SUMIFS(Derived_Metrics[Profit],Derived_Metrics[Product ID],Derived_Metrics[[#This Row],[Product ID]])</f>
        <v>94.768200000000007</v>
      </c>
      <c r="M1204" s="5" t="str">
        <f>IF(AND(Derived_Metrics[[#This Row],[Product Revenue]]&gt;AVERAGE(Derived_Metrics[Product Revenue]),Derived_Metrics[[#This Row],[Product Profit]]&lt;0),"high sales Low Profit","Normal")</f>
        <v>Normal</v>
      </c>
      <c r="N1204">
        <v>117.36</v>
      </c>
      <c r="O1204">
        <v>4</v>
      </c>
      <c r="P1204">
        <v>0</v>
      </c>
      <c r="Q1204">
        <v>36.381599999999999</v>
      </c>
      <c r="R1204">
        <f>Derived_Metrics[[#This Row],[Selling Price]]*Derived_Metrics[[#This Row],[Quantity]]</f>
        <v>469.44</v>
      </c>
      <c r="S1204" s="2">
        <f>IF(Derived_Metrics[[#This Row],[Revenue]]=0,0,Derived_Metrics[[#This Row],[Profit]]/Derived_Metrics[[#This Row],[Revenue]])</f>
        <v>7.7499999999999999E-2</v>
      </c>
      <c r="T1204" t="str">
        <f>IF(Derived_Metrics[[#This Row],[Profit]]&lt;0, "Loss","Profit")</f>
        <v>Profit</v>
      </c>
      <c r="U1204" s="5">
        <f>Derived_Metrics[[#This Row],[Selling Price]]*Derived_Metrics[[#This Row],[Quantity]]*Derived_Metrics[[#This Row],[Discount]]</f>
        <v>0</v>
      </c>
      <c r="V1204" t="str">
        <f>IF(Derived_Metrics[[#This Row],[Discount]]&gt;0,"Discount Applied","No Discount")</f>
        <v>No Discount</v>
      </c>
      <c r="W1204" t="str">
        <f>IF(Derived_Metrics[[#This Row],[Discount]]&gt;0.3,"High Discount","Low Discount")</f>
        <v>Low Discount</v>
      </c>
      <c r="X1204" s="13">
        <f>SUMIFS(Derived_Metrics[Customer_Revenue_Share],Derived_Metrics[Customee_ Revenue _Rank],"&lt;="&amp;Derived_Metrics[[#This Row],[Customee_ Revenue _Rank]])</f>
        <v>0.99602534594432302</v>
      </c>
      <c r="Y1204" t="str">
        <f>IF(Derived_Metrics[[#This Row],[Cumulative_Revenue_%]]&lt;=0.8,"Top 80% Revenue","Remaining 20% Revenue")</f>
        <v>Remaining 20% Revenue</v>
      </c>
    </row>
    <row r="1205" spans="1:25" x14ac:dyDescent="0.25">
      <c r="A1205" t="s">
        <v>3871</v>
      </c>
      <c r="B1205" s="1">
        <v>41871</v>
      </c>
      <c r="C1205" t="s">
        <v>3873</v>
      </c>
      <c r="D1205" s="4">
        <f>SUMIFS(Derived_Metrics[Revenue],Derived_Metrics[Customer ID],Derived_Metrics[[#This Row],[Customer ID]])</f>
        <v>842.74400000000003</v>
      </c>
      <c r="E1205" s="4">
        <f>SUMIFS(Derived_Metrics[Profit],Derived_Metrics[Customer ID],Derived_Metrics[[#This Row],[Customer ID]])</f>
        <v>-6.0195999999999996</v>
      </c>
      <c r="F1205" s="5">
        <f>_xlfn.PERCENTRANK.INC(Derived_Metrics[Customer Revenue],Derived_Metrics[[#This Row],[Customer Revenue]])</f>
        <v>0.14199999999999999</v>
      </c>
      <c r="G1205" s="5" t="str" cm="1">
        <f t="array" ref="G1205">_xlfn.IFS(Derived_Metrics[[#This Row],[Customer Revenue Percentile]]&gt;=0.8,"High Value",Derived_Metrics[[#This Row],[Customer Revenue Percentile]]&gt;=0.4,"Medium Value",TRUE,"Low Value")</f>
        <v>Low Value</v>
      </c>
      <c r="H1205" s="12">
        <f>_xlfn.RANK.EQ(Derived_Metrics[[#This Row],[Customer Revenue]],Derived_Metrics[Customer Revenue],0)</f>
        <v>1819</v>
      </c>
      <c r="I1205" s="15">
        <f>Derived_Metrics[[#This Row],[Customer Revenue]]/SUM(Derived_Metrics[Customer Revenue])</f>
        <v>5.4094117852931428E-5</v>
      </c>
      <c r="J1205" t="s">
        <v>2765</v>
      </c>
      <c r="K1205" s="5">
        <f>SUMIFS(Derived_Metrics[Revenue],Derived_Metrics[Product ID],Derived_Metrics[[#This Row],[Product ID]])</f>
        <v>29526.137999999999</v>
      </c>
      <c r="L1205" s="5">
        <f>SUMIFS(Derived_Metrics[Profit],Derived_Metrics[Product ID],Derived_Metrics[[#This Row],[Product ID]])</f>
        <v>854.78320000000008</v>
      </c>
      <c r="M1205" s="5" t="str">
        <f>IF(AND(Derived_Metrics[[#This Row],[Product Revenue]]&gt;AVERAGE(Derived_Metrics[Product Revenue]),Derived_Metrics[[#This Row],[Product Profit]]&lt;0),"high sales Low Profit","Normal")</f>
        <v>Normal</v>
      </c>
      <c r="N1205">
        <v>421.37200000000001</v>
      </c>
      <c r="O1205">
        <v>2</v>
      </c>
      <c r="P1205">
        <v>0.3</v>
      </c>
      <c r="Q1205">
        <v>-6.0195999999999996</v>
      </c>
      <c r="R1205">
        <f>Derived_Metrics[[#This Row],[Selling Price]]*Derived_Metrics[[#This Row],[Quantity]]</f>
        <v>842.74400000000003</v>
      </c>
      <c r="S1205" s="2">
        <f>IF(Derived_Metrics[[#This Row],[Revenue]]=0,0,Derived_Metrics[[#This Row],[Profit]]/Derived_Metrics[[#This Row],[Revenue]])</f>
        <v>-7.1428571428571418E-3</v>
      </c>
      <c r="T1205" t="str">
        <f>IF(Derived_Metrics[[#This Row],[Profit]]&lt;0, "Loss","Profit")</f>
        <v>Loss</v>
      </c>
      <c r="U1205" s="5">
        <f>Derived_Metrics[[#This Row],[Selling Price]]*Derived_Metrics[[#This Row],[Quantity]]*Derived_Metrics[[#This Row],[Discount]]</f>
        <v>252.82319999999999</v>
      </c>
      <c r="V1205" t="str">
        <f>IF(Derived_Metrics[[#This Row],[Discount]]&gt;0,"Discount Applied","No Discount")</f>
        <v>Discount Applied</v>
      </c>
      <c r="W1205" t="str">
        <f>IF(Derived_Metrics[[#This Row],[Discount]]&gt;0.3,"High Discount","Low Discount")</f>
        <v>Low Discount</v>
      </c>
      <c r="X1205" s="13">
        <f>SUMIFS(Derived_Metrics[Customer_Revenue_Share],Derived_Metrics[Customee_ Revenue _Rank],"&lt;="&amp;Derived_Metrics[[#This Row],[Customee_ Revenue _Rank]])</f>
        <v>0.99231799407733634</v>
      </c>
      <c r="Y1205" t="str">
        <f>IF(Derived_Metrics[[#This Row],[Cumulative_Revenue_%]]&lt;=0.8,"Top 80% Revenue","Remaining 20% Revenue")</f>
        <v>Remaining 20% Revenue</v>
      </c>
    </row>
    <row r="1206" spans="1:25" x14ac:dyDescent="0.25">
      <c r="A1206" t="s">
        <v>3875</v>
      </c>
      <c r="B1206" s="1">
        <v>43052</v>
      </c>
      <c r="C1206" t="s">
        <v>3078</v>
      </c>
      <c r="D1206" s="4">
        <f>SUMIFS(Derived_Metrics[Revenue],Derived_Metrics[Customer ID],Derived_Metrics[[#This Row],[Customer ID]])</f>
        <v>1163.1096000000002</v>
      </c>
      <c r="E1206" s="4">
        <f>SUMIFS(Derived_Metrics[Profit],Derived_Metrics[Customer ID],Derived_Metrics[[#This Row],[Customer ID]])</f>
        <v>-13.921500000000004</v>
      </c>
      <c r="F1206" s="5">
        <f>_xlfn.PERCENTRANK.INC(Derived_Metrics[Customer Revenue],Derived_Metrics[[#This Row],[Customer Revenue]])</f>
        <v>0.193</v>
      </c>
      <c r="G1206" s="5" t="str" cm="1">
        <f t="array" ref="G1206">_xlfn.IFS(Derived_Metrics[[#This Row],[Customer Revenue Percentile]]&gt;=0.8,"High Value",Derived_Metrics[[#This Row],[Customer Revenue Percentile]]&gt;=0.4,"Medium Value",TRUE,"Low Value")</f>
        <v>Low Value</v>
      </c>
      <c r="H1206" s="12">
        <f>_xlfn.RANK.EQ(Derived_Metrics[[#This Row],[Customer Revenue]],Derived_Metrics[Customer Revenue],0)</f>
        <v>1709</v>
      </c>
      <c r="I1206" s="15">
        <f>Derived_Metrics[[#This Row],[Customer Revenue]]/SUM(Derived_Metrics[Customer Revenue])</f>
        <v>7.4657770068106016E-5</v>
      </c>
      <c r="J1206" t="s">
        <v>1041</v>
      </c>
      <c r="K1206" s="5">
        <f>SUMIFS(Derived_Metrics[Revenue],Derived_Metrics[Product ID],Derived_Metrics[[#This Row],[Product ID]])</f>
        <v>4601.6586000000007</v>
      </c>
      <c r="L1206" s="5">
        <f>SUMIFS(Derived_Metrics[Profit],Derived_Metrics[Product ID],Derived_Metrics[[#This Row],[Product ID]])</f>
        <v>73.715399999999988</v>
      </c>
      <c r="M1206" s="5" t="str">
        <f>IF(AND(Derived_Metrics[[#This Row],[Product Revenue]]&gt;AVERAGE(Derived_Metrics[Product Revenue]),Derived_Metrics[[#This Row],[Product Profit]]&lt;0),"high sales Low Profit","Normal")</f>
        <v>Normal</v>
      </c>
      <c r="N1206">
        <v>205.9992</v>
      </c>
      <c r="O1206">
        <v>3</v>
      </c>
      <c r="P1206">
        <v>0.32</v>
      </c>
      <c r="Q1206">
        <v>-27.264600000000002</v>
      </c>
      <c r="R1206">
        <f>Derived_Metrics[[#This Row],[Selling Price]]*Derived_Metrics[[#This Row],[Quantity]]</f>
        <v>617.99760000000003</v>
      </c>
      <c r="S1206" s="2">
        <f>IF(Derived_Metrics[[#This Row],[Revenue]]=0,0,Derived_Metrics[[#This Row],[Profit]]/Derived_Metrics[[#This Row],[Revenue]])</f>
        <v>-4.4117647058823532E-2</v>
      </c>
      <c r="T1206" t="str">
        <f>IF(Derived_Metrics[[#This Row],[Profit]]&lt;0, "Loss","Profit")</f>
        <v>Loss</v>
      </c>
      <c r="U1206" s="5">
        <f>Derived_Metrics[[#This Row],[Selling Price]]*Derived_Metrics[[#This Row],[Quantity]]*Derived_Metrics[[#This Row],[Discount]]</f>
        <v>197.75923200000003</v>
      </c>
      <c r="V1206" t="str">
        <f>IF(Derived_Metrics[[#This Row],[Discount]]&gt;0,"Discount Applied","No Discount")</f>
        <v>Discount Applied</v>
      </c>
      <c r="W1206" t="str">
        <f>IF(Derived_Metrics[[#This Row],[Discount]]&gt;0.3,"High Discount","Low Discount")</f>
        <v>High Discount</v>
      </c>
      <c r="X1206" s="13">
        <f>SUMIFS(Derived_Metrics[Customer_Revenue_Share],Derived_Metrics[Customee_ Revenue _Rank],"&lt;="&amp;Derived_Metrics[[#This Row],[Customee_ Revenue _Rank]])</f>
        <v>0.98529537576096071</v>
      </c>
      <c r="Y1206" t="str">
        <f>IF(Derived_Metrics[[#This Row],[Cumulative_Revenue_%]]&lt;=0.8,"Top 80% Revenue","Remaining 20% Revenue")</f>
        <v>Remaining 20% Revenue</v>
      </c>
    </row>
    <row r="1207" spans="1:25" x14ac:dyDescent="0.25">
      <c r="A1207" t="s">
        <v>3876</v>
      </c>
      <c r="B1207" s="1">
        <v>42523</v>
      </c>
      <c r="C1207" t="s">
        <v>649</v>
      </c>
      <c r="D1207" s="4">
        <f>SUMIFS(Derived_Metrics[Revenue],Derived_Metrics[Customer ID],Derived_Metrics[[#This Row],[Customer ID]])</f>
        <v>3135.2959999999994</v>
      </c>
      <c r="E1207" s="4">
        <f>SUMIFS(Derived_Metrics[Profit],Derived_Metrics[Customer ID],Derived_Metrics[[#This Row],[Customer ID]])</f>
        <v>174.91519999999997</v>
      </c>
      <c r="F1207" s="5">
        <f>_xlfn.PERCENTRANK.INC(Derived_Metrics[Customer Revenue],Derived_Metrics[[#This Row],[Customer Revenue]])</f>
        <v>0.4</v>
      </c>
      <c r="G1207" s="5" t="str" cm="1">
        <f t="array" ref="G1207">_xlfn.IFS(Derived_Metrics[[#This Row],[Customer Revenue Percentile]]&gt;=0.8,"High Value",Derived_Metrics[[#This Row],[Customer Revenue Percentile]]&gt;=0.4,"Medium Value",TRUE,"Low Value")</f>
        <v>Medium Value</v>
      </c>
      <c r="H1207" s="12">
        <f>_xlfn.RANK.EQ(Derived_Metrics[[#This Row],[Customer Revenue]],Derived_Metrics[Customer Revenue],0)</f>
        <v>1270</v>
      </c>
      <c r="I1207" s="15">
        <f>Derived_Metrics[[#This Row],[Customer Revenue]]/SUM(Derived_Metrics[Customer Revenue])</f>
        <v>2.012486251196383E-4</v>
      </c>
      <c r="J1207" t="s">
        <v>668</v>
      </c>
      <c r="K1207" s="5">
        <f>SUMIFS(Derived_Metrics[Revenue],Derived_Metrics[Product ID],Derived_Metrics[[#This Row],[Product ID]])</f>
        <v>4784.8560000000007</v>
      </c>
      <c r="L1207" s="5">
        <f>SUMIFS(Derived_Metrics[Profit],Derived_Metrics[Product ID],Derived_Metrics[[#This Row],[Product ID]])</f>
        <v>-125.1996</v>
      </c>
      <c r="M1207" s="5" t="str">
        <f>IF(AND(Derived_Metrics[[#This Row],[Product Revenue]]&gt;AVERAGE(Derived_Metrics[Product Revenue]),Derived_Metrics[[#This Row],[Product Profit]]&lt;0),"high sales Low Profit","Normal")</f>
        <v>Normal</v>
      </c>
      <c r="N1207">
        <v>132.22399999999999</v>
      </c>
      <c r="O1207">
        <v>4</v>
      </c>
      <c r="P1207">
        <v>0.2</v>
      </c>
      <c r="Q1207">
        <v>-18.180800000000001</v>
      </c>
      <c r="R1207">
        <f>Derived_Metrics[[#This Row],[Selling Price]]*Derived_Metrics[[#This Row],[Quantity]]</f>
        <v>528.89599999999996</v>
      </c>
      <c r="S1207" s="2">
        <f>IF(Derived_Metrics[[#This Row],[Revenue]]=0,0,Derived_Metrics[[#This Row],[Profit]]/Derived_Metrics[[#This Row],[Revenue]])</f>
        <v>-3.4375000000000003E-2</v>
      </c>
      <c r="T1207" t="str">
        <f>IF(Derived_Metrics[[#This Row],[Profit]]&lt;0, "Loss","Profit")</f>
        <v>Loss</v>
      </c>
      <c r="U1207" s="5">
        <f>Derived_Metrics[[#This Row],[Selling Price]]*Derived_Metrics[[#This Row],[Quantity]]*Derived_Metrics[[#This Row],[Discount]]</f>
        <v>105.7792</v>
      </c>
      <c r="V1207" t="str">
        <f>IF(Derived_Metrics[[#This Row],[Discount]]&gt;0,"Discount Applied","No Discount")</f>
        <v>Discount Applied</v>
      </c>
      <c r="W1207" t="str">
        <f>IF(Derived_Metrics[[#This Row],[Discount]]&gt;0.3,"High Discount","Low Discount")</f>
        <v>Low Discount</v>
      </c>
      <c r="X1207" s="13">
        <f>SUMIFS(Derived_Metrics[Customer_Revenue_Share],Derived_Metrics[Customee_ Revenue _Rank],"&lt;="&amp;Derived_Metrics[[#This Row],[Customee_ Revenue _Rank]])</f>
        <v>0.92534654609233269</v>
      </c>
      <c r="Y1207" t="str">
        <f>IF(Derived_Metrics[[#This Row],[Cumulative_Revenue_%]]&lt;=0.8,"Top 80% Revenue","Remaining 20% Revenue")</f>
        <v>Remaining 20% Revenue</v>
      </c>
    </row>
    <row r="1208" spans="1:25" x14ac:dyDescent="0.25">
      <c r="A1208" t="s">
        <v>3877</v>
      </c>
      <c r="B1208" s="1">
        <v>42085</v>
      </c>
      <c r="C1208" t="s">
        <v>766</v>
      </c>
      <c r="D1208" s="4">
        <f>SUMIFS(Derived_Metrics[Revenue],Derived_Metrics[Customer ID],Derived_Metrics[[#This Row],[Customer ID]])</f>
        <v>18615.897499999999</v>
      </c>
      <c r="E1208" s="4">
        <f>SUMIFS(Derived_Metrics[Profit],Derived_Metrics[Customer ID],Derived_Metrics[[#This Row],[Customer ID]])</f>
        <v>720.57950000000005</v>
      </c>
      <c r="F1208" s="5">
        <f>_xlfn.PERCENTRANK.INC(Derived_Metrics[Customer Revenue],Derived_Metrics[[#This Row],[Customer Revenue]])</f>
        <v>0.91200000000000003</v>
      </c>
      <c r="G1208" s="5" t="str" cm="1">
        <f t="array" ref="G1208">_xlfn.IFS(Derived_Metrics[[#This Row],[Customer Revenue Percentile]]&gt;=0.8,"High Value",Derived_Metrics[[#This Row],[Customer Revenue Percentile]]&gt;=0.4,"Medium Value",TRUE,"Low Value")</f>
        <v>High Value</v>
      </c>
      <c r="H1208" s="12">
        <f>_xlfn.RANK.EQ(Derived_Metrics[[#This Row],[Customer Revenue]],Derived_Metrics[Customer Revenue],0)</f>
        <v>179</v>
      </c>
      <c r="I1208" s="15">
        <f>Derived_Metrics[[#This Row],[Customer Revenue]]/SUM(Derived_Metrics[Customer Revenue])</f>
        <v>1.1949186862239202E-3</v>
      </c>
      <c r="J1208" t="s">
        <v>3880</v>
      </c>
      <c r="K1208" s="5">
        <f>SUMIFS(Derived_Metrics[Revenue],Derived_Metrics[Product ID],Derived_Metrics[[#This Row],[Product ID]])</f>
        <v>4312.924</v>
      </c>
      <c r="L1208" s="5">
        <f>SUMIFS(Derived_Metrics[Profit],Derived_Metrics[Product ID],Derived_Metrics[[#This Row],[Product ID]])</f>
        <v>124.6058</v>
      </c>
      <c r="M1208" s="5" t="str">
        <f>IF(AND(Derived_Metrics[[#This Row],[Product Revenue]]&gt;AVERAGE(Derived_Metrics[Product Revenue]),Derived_Metrics[[#This Row],[Product Profit]]&lt;0),"high sales Low Profit","Normal")</f>
        <v>Normal</v>
      </c>
      <c r="N1208">
        <v>91.96</v>
      </c>
      <c r="O1208">
        <v>2</v>
      </c>
      <c r="P1208">
        <v>0</v>
      </c>
      <c r="Q1208">
        <v>15.6332</v>
      </c>
      <c r="R1208">
        <f>Derived_Metrics[[#This Row],[Selling Price]]*Derived_Metrics[[#This Row],[Quantity]]</f>
        <v>183.92</v>
      </c>
      <c r="S1208" s="2">
        <f>IF(Derived_Metrics[[#This Row],[Revenue]]=0,0,Derived_Metrics[[#This Row],[Profit]]/Derived_Metrics[[#This Row],[Revenue]])</f>
        <v>8.5000000000000006E-2</v>
      </c>
      <c r="T1208" t="str">
        <f>IF(Derived_Metrics[[#This Row],[Profit]]&lt;0, "Loss","Profit")</f>
        <v>Profit</v>
      </c>
      <c r="U1208" s="5">
        <f>Derived_Metrics[[#This Row],[Selling Price]]*Derived_Metrics[[#This Row],[Quantity]]*Derived_Metrics[[#This Row],[Discount]]</f>
        <v>0</v>
      </c>
      <c r="V1208" t="str">
        <f>IF(Derived_Metrics[[#This Row],[Discount]]&gt;0,"Discount Applied","No Discount")</f>
        <v>No Discount</v>
      </c>
      <c r="W1208" t="str">
        <f>IF(Derived_Metrics[[#This Row],[Discount]]&gt;0.3,"High Discount","Low Discount")</f>
        <v>Low Discount</v>
      </c>
      <c r="X1208" s="13">
        <f>SUMIFS(Derived_Metrics[Customer_Revenue_Share],Derived_Metrics[Customee_ Revenue _Rank],"&lt;="&amp;Derived_Metrics[[#This Row],[Customee_ Revenue _Rank]])</f>
        <v>0.35838219266157134</v>
      </c>
      <c r="Y1208" t="str">
        <f>IF(Derived_Metrics[[#This Row],[Cumulative_Revenue_%]]&lt;=0.8,"Top 80% Revenue","Remaining 20% Revenue")</f>
        <v>Top 80% Revenue</v>
      </c>
    </row>
    <row r="1209" spans="1:25" x14ac:dyDescent="0.25">
      <c r="A1209" t="s">
        <v>3882</v>
      </c>
      <c r="B1209" s="1">
        <v>43074</v>
      </c>
      <c r="C1209" t="s">
        <v>3172</v>
      </c>
      <c r="D1209" s="4">
        <f>SUMIFS(Derived_Metrics[Revenue],Derived_Metrics[Customer ID],Derived_Metrics[[#This Row],[Customer ID]])</f>
        <v>1823</v>
      </c>
      <c r="E1209" s="4">
        <f>SUMIFS(Derived_Metrics[Profit],Derived_Metrics[Customer ID],Derived_Metrics[[#This Row],[Customer ID]])</f>
        <v>3.1404999999999994</v>
      </c>
      <c r="F1209" s="5">
        <f>_xlfn.PERCENTRANK.INC(Derived_Metrics[Customer Revenue],Derived_Metrics[[#This Row],[Customer Revenue]])</f>
        <v>0.26</v>
      </c>
      <c r="G1209" s="5" t="str" cm="1">
        <f t="array" ref="G1209">_xlfn.IFS(Derived_Metrics[[#This Row],[Customer Revenue Percentile]]&gt;=0.8,"High Value",Derived_Metrics[[#This Row],[Customer Revenue Percentile]]&gt;=0.4,"Medium Value",TRUE,"Low Value")</f>
        <v>Low Value</v>
      </c>
      <c r="H1209" s="12">
        <f>_xlfn.RANK.EQ(Derived_Metrics[[#This Row],[Customer Revenue]],Derived_Metrics[Customer Revenue],0)</f>
        <v>1567</v>
      </c>
      <c r="I1209" s="15">
        <f>Derived_Metrics[[#This Row],[Customer Revenue]]/SUM(Derived_Metrics[Customer Revenue])</f>
        <v>1.1701486672808586E-4</v>
      </c>
      <c r="J1209" t="s">
        <v>1053</v>
      </c>
      <c r="K1209" s="5">
        <f>SUMIFS(Derived_Metrics[Revenue],Derived_Metrics[Product ID],Derived_Metrics[[#This Row],[Product ID]])</f>
        <v>11476.296</v>
      </c>
      <c r="L1209" s="5">
        <f>SUMIFS(Derived_Metrics[Profit],Derived_Metrics[Product ID],Derived_Metrics[[#This Row],[Product ID]])</f>
        <v>-12.13290000000001</v>
      </c>
      <c r="M1209" s="5" t="str">
        <f>IF(AND(Derived_Metrics[[#This Row],[Product Revenue]]&gt;AVERAGE(Derived_Metrics[Product Revenue]),Derived_Metrics[[#This Row],[Product Profit]]&lt;0),"high sales Low Profit","Normal")</f>
        <v>Normal</v>
      </c>
      <c r="N1209">
        <v>285.48</v>
      </c>
      <c r="O1209">
        <v>5</v>
      </c>
      <c r="P1209">
        <v>0.2</v>
      </c>
      <c r="Q1209">
        <v>-10.705500000000001</v>
      </c>
      <c r="R1209">
        <f>Derived_Metrics[[#This Row],[Selling Price]]*Derived_Metrics[[#This Row],[Quantity]]</f>
        <v>1427.4</v>
      </c>
      <c r="S1209" s="2">
        <f>IF(Derived_Metrics[[#This Row],[Revenue]]=0,0,Derived_Metrics[[#This Row],[Profit]]/Derived_Metrics[[#This Row],[Revenue]])</f>
        <v>-7.4999999999999997E-3</v>
      </c>
      <c r="T1209" t="str">
        <f>IF(Derived_Metrics[[#This Row],[Profit]]&lt;0, "Loss","Profit")</f>
        <v>Loss</v>
      </c>
      <c r="U1209" s="5">
        <f>Derived_Metrics[[#This Row],[Selling Price]]*Derived_Metrics[[#This Row],[Quantity]]*Derived_Metrics[[#This Row],[Discount]]</f>
        <v>285.48</v>
      </c>
      <c r="V1209" t="str">
        <f>IF(Derived_Metrics[[#This Row],[Discount]]&gt;0,"Discount Applied","No Discount")</f>
        <v>Discount Applied</v>
      </c>
      <c r="W1209" t="str">
        <f>IF(Derived_Metrics[[#This Row],[Discount]]&gt;0.3,"High Discount","Low Discount")</f>
        <v>Low Discount</v>
      </c>
      <c r="X1209" s="13">
        <f>SUMIFS(Derived_Metrics[Customer_Revenue_Share],Derived_Metrics[Customee_ Revenue _Rank],"&lt;="&amp;Derived_Metrics[[#This Row],[Customee_ Revenue _Rank]])</f>
        <v>0.97113239787067451</v>
      </c>
      <c r="Y1209" t="str">
        <f>IF(Derived_Metrics[[#This Row],[Cumulative_Revenue_%]]&lt;=0.8,"Top 80% Revenue","Remaining 20% Revenue")</f>
        <v>Remaining 20% Revenue</v>
      </c>
    </row>
    <row r="1210" spans="1:25" x14ac:dyDescent="0.25">
      <c r="A1210" t="s">
        <v>3883</v>
      </c>
      <c r="B1210" s="1">
        <v>42803</v>
      </c>
      <c r="C1210" t="s">
        <v>3884</v>
      </c>
      <c r="D1210" s="4">
        <f>SUMIFS(Derived_Metrics[Revenue],Derived_Metrics[Customer ID],Derived_Metrics[[#This Row],[Customer ID]])</f>
        <v>520.74900000000002</v>
      </c>
      <c r="E1210" s="4">
        <f>SUMIFS(Derived_Metrics[Profit],Derived_Metrics[Customer ID],Derived_Metrics[[#This Row],[Customer ID]])</f>
        <v>12.466799999999999</v>
      </c>
      <c r="F1210" s="5">
        <f>_xlfn.PERCENTRANK.INC(Derived_Metrics[Customer Revenue],Derived_Metrics[[#This Row],[Customer Revenue]])</f>
        <v>9.5000000000000001E-2</v>
      </c>
      <c r="G1210" s="5" t="str" cm="1">
        <f t="array" ref="G1210">_xlfn.IFS(Derived_Metrics[[#This Row],[Customer Revenue Percentile]]&gt;=0.8,"High Value",Derived_Metrics[[#This Row],[Customer Revenue Percentile]]&gt;=0.4,"Medium Value",TRUE,"Low Value")</f>
        <v>Low Value</v>
      </c>
      <c r="H1210" s="12">
        <f>_xlfn.RANK.EQ(Derived_Metrics[[#This Row],[Customer Revenue]],Derived_Metrics[Customer Revenue],0)</f>
        <v>1916</v>
      </c>
      <c r="I1210" s="15">
        <f>Derived_Metrics[[#This Row],[Customer Revenue]]/SUM(Derived_Metrics[Customer Revenue])</f>
        <v>3.3425877582986281E-5</v>
      </c>
      <c r="J1210" t="s">
        <v>3574</v>
      </c>
      <c r="K1210" s="5">
        <f>SUMIFS(Derived_Metrics[Revenue],Derived_Metrics[Product ID],Derived_Metrics[[#This Row],[Product ID]])</f>
        <v>7879.5090000000009</v>
      </c>
      <c r="L1210" s="5">
        <f>SUMIFS(Derived_Metrics[Profit],Derived_Metrics[Product ID],Derived_Metrics[[#This Row],[Product ID]])</f>
        <v>413.649</v>
      </c>
      <c r="M1210" s="5" t="str">
        <f>IF(AND(Derived_Metrics[[#This Row],[Product Revenue]]&gt;AVERAGE(Derived_Metrics[Product Revenue]),Derived_Metrics[[#This Row],[Product Profit]]&lt;0),"high sales Low Profit","Normal")</f>
        <v>Normal</v>
      </c>
      <c r="N1210">
        <v>90.801000000000002</v>
      </c>
      <c r="O1210">
        <v>1</v>
      </c>
      <c r="P1210">
        <v>0.1</v>
      </c>
      <c r="Q1210">
        <v>14.124599999999999</v>
      </c>
      <c r="R1210">
        <f>Derived_Metrics[[#This Row],[Selling Price]]*Derived_Metrics[[#This Row],[Quantity]]</f>
        <v>90.801000000000002</v>
      </c>
      <c r="S1210" s="2">
        <f>IF(Derived_Metrics[[#This Row],[Revenue]]=0,0,Derived_Metrics[[#This Row],[Profit]]/Derived_Metrics[[#This Row],[Revenue]])</f>
        <v>0.15555555555555553</v>
      </c>
      <c r="T1210" t="str">
        <f>IF(Derived_Metrics[[#This Row],[Profit]]&lt;0, "Loss","Profit")</f>
        <v>Profit</v>
      </c>
      <c r="U1210" s="5">
        <f>Derived_Metrics[[#This Row],[Selling Price]]*Derived_Metrics[[#This Row],[Quantity]]*Derived_Metrics[[#This Row],[Discount]]</f>
        <v>9.0800999999999998</v>
      </c>
      <c r="V1210" t="str">
        <f>IF(Derived_Metrics[[#This Row],[Discount]]&gt;0,"Discount Applied","No Discount")</f>
        <v>Discount Applied</v>
      </c>
      <c r="W1210" t="str">
        <f>IF(Derived_Metrics[[#This Row],[Discount]]&gt;0.3,"High Discount","Low Discount")</f>
        <v>Low Discount</v>
      </c>
      <c r="X1210" s="13">
        <f>SUMIFS(Derived_Metrics[Customer_Revenue_Share],Derived_Metrics[Customee_ Revenue _Rank],"&lt;="&amp;Derived_Metrics[[#This Row],[Customee_ Revenue _Rank]])</f>
        <v>0.99668955885088828</v>
      </c>
      <c r="Y1210" t="str">
        <f>IF(Derived_Metrics[[#This Row],[Cumulative_Revenue_%]]&lt;=0.8,"Top 80% Revenue","Remaining 20% Revenue")</f>
        <v>Remaining 20% Revenue</v>
      </c>
    </row>
    <row r="1211" spans="1:25" x14ac:dyDescent="0.25">
      <c r="A1211" t="s">
        <v>3883</v>
      </c>
      <c r="B1211" s="1">
        <v>42803</v>
      </c>
      <c r="C1211" t="s">
        <v>3884</v>
      </c>
      <c r="D1211" s="4">
        <f>SUMIFS(Derived_Metrics[Revenue],Derived_Metrics[Customer ID],Derived_Metrics[[#This Row],[Customer ID]])</f>
        <v>520.74900000000002</v>
      </c>
      <c r="E1211" s="4">
        <f>SUMIFS(Derived_Metrics[Profit],Derived_Metrics[Customer ID],Derived_Metrics[[#This Row],[Customer ID]])</f>
        <v>12.466799999999999</v>
      </c>
      <c r="F1211" s="5">
        <f>_xlfn.PERCENTRANK.INC(Derived_Metrics[Customer Revenue],Derived_Metrics[[#This Row],[Customer Revenue]])</f>
        <v>9.5000000000000001E-2</v>
      </c>
      <c r="G1211" s="5" t="str" cm="1">
        <f t="array" ref="G1211">_xlfn.IFS(Derived_Metrics[[#This Row],[Customer Revenue Percentile]]&gt;=0.8,"High Value",Derived_Metrics[[#This Row],[Customer Revenue Percentile]]&gt;=0.4,"Medium Value",TRUE,"Low Value")</f>
        <v>Low Value</v>
      </c>
      <c r="H1211" s="12">
        <f>_xlfn.RANK.EQ(Derived_Metrics[[#This Row],[Customer Revenue]],Derived_Metrics[Customer Revenue],0)</f>
        <v>1916</v>
      </c>
      <c r="I1211" s="15">
        <f>Derived_Metrics[[#This Row],[Customer Revenue]]/SUM(Derived_Metrics[Customer Revenue])</f>
        <v>3.3425877582986281E-5</v>
      </c>
      <c r="J1211" t="s">
        <v>319</v>
      </c>
      <c r="K1211" s="5">
        <f>SUMIFS(Derived_Metrics[Revenue],Derived_Metrics[Product ID],Derived_Metrics[[#This Row],[Product ID]])</f>
        <v>5907.3300000000008</v>
      </c>
      <c r="L1211" s="5">
        <f>SUMIFS(Derived_Metrics[Profit],Derived_Metrics[Product ID],Derived_Metrics[[#This Row],[Product ID]])</f>
        <v>-246.39119999999997</v>
      </c>
      <c r="M1211" s="5" t="str">
        <f>IF(AND(Derived_Metrics[[#This Row],[Product Revenue]]&gt;AVERAGE(Derived_Metrics[Product Revenue]),Derived_Metrics[[#This Row],[Product Profit]]&lt;0),"high sales Low Profit","Normal")</f>
        <v>Normal</v>
      </c>
      <c r="N1211">
        <v>181.76400000000001</v>
      </c>
      <c r="O1211">
        <v>2</v>
      </c>
      <c r="P1211">
        <v>0.1</v>
      </c>
      <c r="Q1211">
        <v>-8.0784000000000002</v>
      </c>
      <c r="R1211">
        <f>Derived_Metrics[[#This Row],[Selling Price]]*Derived_Metrics[[#This Row],[Quantity]]</f>
        <v>363.52800000000002</v>
      </c>
      <c r="S1211" s="2">
        <f>IF(Derived_Metrics[[#This Row],[Revenue]]=0,0,Derived_Metrics[[#This Row],[Profit]]/Derived_Metrics[[#This Row],[Revenue]])</f>
        <v>-2.2222222222222223E-2</v>
      </c>
      <c r="T1211" t="str">
        <f>IF(Derived_Metrics[[#This Row],[Profit]]&lt;0, "Loss","Profit")</f>
        <v>Loss</v>
      </c>
      <c r="U1211" s="5">
        <f>Derived_Metrics[[#This Row],[Selling Price]]*Derived_Metrics[[#This Row],[Quantity]]*Derived_Metrics[[#This Row],[Discount]]</f>
        <v>36.352800000000002</v>
      </c>
      <c r="V1211" t="str">
        <f>IF(Derived_Metrics[[#This Row],[Discount]]&gt;0,"Discount Applied","No Discount")</f>
        <v>Discount Applied</v>
      </c>
      <c r="W1211" t="str">
        <f>IF(Derived_Metrics[[#This Row],[Discount]]&gt;0.3,"High Discount","Low Discount")</f>
        <v>Low Discount</v>
      </c>
      <c r="X1211" s="13">
        <f>SUMIFS(Derived_Metrics[Customer_Revenue_Share],Derived_Metrics[Customee_ Revenue _Rank],"&lt;="&amp;Derived_Metrics[[#This Row],[Customee_ Revenue _Rank]])</f>
        <v>0.99668955885088828</v>
      </c>
      <c r="Y1211" t="str">
        <f>IF(Derived_Metrics[[#This Row],[Cumulative_Revenue_%]]&lt;=0.8,"Top 80% Revenue","Remaining 20% Revenue")</f>
        <v>Remaining 20% Revenue</v>
      </c>
    </row>
    <row r="1212" spans="1:25" x14ac:dyDescent="0.25">
      <c r="A1212" t="s">
        <v>3886</v>
      </c>
      <c r="B1212" s="1">
        <v>42441</v>
      </c>
      <c r="C1212" t="s">
        <v>1676</v>
      </c>
      <c r="D1212" s="4">
        <f>SUMIFS(Derived_Metrics[Revenue],Derived_Metrics[Customer ID],Derived_Metrics[[#This Row],[Customer ID]])</f>
        <v>10225.135999999999</v>
      </c>
      <c r="E1212" s="4">
        <f>SUMIFS(Derived_Metrics[Profit],Derived_Metrics[Customer ID],Derived_Metrics[[#This Row],[Customer ID]])</f>
        <v>53.601200000000006</v>
      </c>
      <c r="F1212" s="5">
        <f>_xlfn.PERCENTRANK.INC(Derived_Metrics[Customer Revenue],Derived_Metrics[[#This Row],[Customer Revenue]])</f>
        <v>0.75900000000000001</v>
      </c>
      <c r="G1212" s="5" t="str" cm="1">
        <f t="array" ref="G1212">_xlfn.IFS(Derived_Metrics[[#This Row],[Customer Revenue Percentile]]&gt;=0.8,"High Value",Derived_Metrics[[#This Row],[Customer Revenue Percentile]]&gt;=0.4,"Medium Value",TRUE,"Low Value")</f>
        <v>Medium Value</v>
      </c>
      <c r="H1212" s="12">
        <f>_xlfn.RANK.EQ(Derived_Metrics[[#This Row],[Customer Revenue]],Derived_Metrics[Customer Revenue],0)</f>
        <v>507</v>
      </c>
      <c r="I1212" s="15">
        <f>Derived_Metrics[[#This Row],[Customer Revenue]]/SUM(Derived_Metrics[Customer Revenue])</f>
        <v>6.5633183012427467E-4</v>
      </c>
      <c r="J1212" t="s">
        <v>446</v>
      </c>
      <c r="K1212" s="5">
        <f>SUMIFS(Derived_Metrics[Revenue],Derived_Metrics[Product ID],Derived_Metrics[[#This Row],[Product ID]])</f>
        <v>26915.649999999998</v>
      </c>
      <c r="L1212" s="5">
        <f>SUMIFS(Derived_Metrics[Profit],Derived_Metrics[Product ID],Derived_Metrics[[#This Row],[Product ID]])</f>
        <v>-238.60359999999997</v>
      </c>
      <c r="M1212" s="5" t="str">
        <f>IF(AND(Derived_Metrics[[#This Row],[Product Revenue]]&gt;AVERAGE(Derived_Metrics[Product Revenue]),Derived_Metrics[[#This Row],[Product Profit]]&lt;0),"high sales Low Profit","Normal")</f>
        <v>high sales Low Profit</v>
      </c>
      <c r="N1212">
        <v>581.96</v>
      </c>
      <c r="O1212">
        <v>2</v>
      </c>
      <c r="P1212">
        <v>0</v>
      </c>
      <c r="Q1212">
        <v>104.75279999999999</v>
      </c>
      <c r="R1212">
        <f>Derived_Metrics[[#This Row],[Selling Price]]*Derived_Metrics[[#This Row],[Quantity]]</f>
        <v>1163.92</v>
      </c>
      <c r="S1212" s="2">
        <f>IF(Derived_Metrics[[#This Row],[Revenue]]=0,0,Derived_Metrics[[#This Row],[Profit]]/Derived_Metrics[[#This Row],[Revenue]])</f>
        <v>8.9999999999999983E-2</v>
      </c>
      <c r="T1212" t="str">
        <f>IF(Derived_Metrics[[#This Row],[Profit]]&lt;0, "Loss","Profit")</f>
        <v>Profit</v>
      </c>
      <c r="U1212" s="5">
        <f>Derived_Metrics[[#This Row],[Selling Price]]*Derived_Metrics[[#This Row],[Quantity]]*Derived_Metrics[[#This Row],[Discount]]</f>
        <v>0</v>
      </c>
      <c r="V1212" t="str">
        <f>IF(Derived_Metrics[[#This Row],[Discount]]&gt;0,"Discount Applied","No Discount")</f>
        <v>No Discount</v>
      </c>
      <c r="W1212" t="str">
        <f>IF(Derived_Metrics[[#This Row],[Discount]]&gt;0.3,"High Discount","Low Discount")</f>
        <v>Low Discount</v>
      </c>
      <c r="X1212" s="13">
        <f>SUMIFS(Derived_Metrics[Customer_Revenue_Share],Derived_Metrics[Customee_ Revenue _Rank],"&lt;="&amp;Derived_Metrics[[#This Row],[Customee_ Revenue _Rank]])</f>
        <v>0.63362686866243034</v>
      </c>
      <c r="Y1212" t="str">
        <f>IF(Derived_Metrics[[#This Row],[Cumulative_Revenue_%]]&lt;=0.8,"Top 80% Revenue","Remaining 20% Revenue")</f>
        <v>Top 80% Revenue</v>
      </c>
    </row>
    <row r="1213" spans="1:25" x14ac:dyDescent="0.25">
      <c r="A1213" t="s">
        <v>3886</v>
      </c>
      <c r="B1213" s="1">
        <v>42441</v>
      </c>
      <c r="C1213" t="s">
        <v>1676</v>
      </c>
      <c r="D1213" s="4">
        <f>SUMIFS(Derived_Metrics[Revenue],Derived_Metrics[Customer ID],Derived_Metrics[[#This Row],[Customer ID]])</f>
        <v>10225.135999999999</v>
      </c>
      <c r="E1213" s="4">
        <f>SUMIFS(Derived_Metrics[Profit],Derived_Metrics[Customer ID],Derived_Metrics[[#This Row],[Customer ID]])</f>
        <v>53.601200000000006</v>
      </c>
      <c r="F1213" s="5">
        <f>_xlfn.PERCENTRANK.INC(Derived_Metrics[Customer Revenue],Derived_Metrics[[#This Row],[Customer Revenue]])</f>
        <v>0.75900000000000001</v>
      </c>
      <c r="G1213" s="5" t="str" cm="1">
        <f t="array" ref="G1213">_xlfn.IFS(Derived_Metrics[[#This Row],[Customer Revenue Percentile]]&gt;=0.8,"High Value",Derived_Metrics[[#This Row],[Customer Revenue Percentile]]&gt;=0.4,"Medium Value",TRUE,"Low Value")</f>
        <v>Medium Value</v>
      </c>
      <c r="H1213" s="12">
        <f>_xlfn.RANK.EQ(Derived_Metrics[[#This Row],[Customer Revenue]],Derived_Metrics[Customer Revenue],0)</f>
        <v>507</v>
      </c>
      <c r="I1213" s="15">
        <f>Derived_Metrics[[#This Row],[Customer Revenue]]/SUM(Derived_Metrics[Customer Revenue])</f>
        <v>6.5633183012427467E-4</v>
      </c>
      <c r="J1213" t="s">
        <v>1795</v>
      </c>
      <c r="K1213" s="5">
        <f>SUMIFS(Derived_Metrics[Revenue],Derived_Metrics[Product ID],Derived_Metrics[[#This Row],[Product ID]])</f>
        <v>4682.8760000000002</v>
      </c>
      <c r="L1213" s="5">
        <f>SUMIFS(Derived_Metrics[Profit],Derived_Metrics[Product ID],Derived_Metrics[[#This Row],[Product ID]])</f>
        <v>125.0166</v>
      </c>
      <c r="M1213" s="5" t="str">
        <f>IF(AND(Derived_Metrics[[#This Row],[Product Revenue]]&gt;AVERAGE(Derived_Metrics[Product Revenue]),Derived_Metrics[[#This Row],[Product Profit]]&lt;0),"high sales Low Profit","Normal")</f>
        <v>Normal</v>
      </c>
      <c r="N1213">
        <v>29.98</v>
      </c>
      <c r="O1213">
        <v>1</v>
      </c>
      <c r="P1213">
        <v>0</v>
      </c>
      <c r="Q1213">
        <v>8.0945999999999998</v>
      </c>
      <c r="R1213">
        <f>Derived_Metrics[[#This Row],[Selling Price]]*Derived_Metrics[[#This Row],[Quantity]]</f>
        <v>29.98</v>
      </c>
      <c r="S1213" s="2">
        <f>IF(Derived_Metrics[[#This Row],[Revenue]]=0,0,Derived_Metrics[[#This Row],[Profit]]/Derived_Metrics[[#This Row],[Revenue]])</f>
        <v>0.26999999999999996</v>
      </c>
      <c r="T1213" t="str">
        <f>IF(Derived_Metrics[[#This Row],[Profit]]&lt;0, "Loss","Profit")</f>
        <v>Profit</v>
      </c>
      <c r="U1213" s="5">
        <f>Derived_Metrics[[#This Row],[Selling Price]]*Derived_Metrics[[#This Row],[Quantity]]*Derived_Metrics[[#This Row],[Discount]]</f>
        <v>0</v>
      </c>
      <c r="V1213" t="str">
        <f>IF(Derived_Metrics[[#This Row],[Discount]]&gt;0,"Discount Applied","No Discount")</f>
        <v>No Discount</v>
      </c>
      <c r="W1213" t="str">
        <f>IF(Derived_Metrics[[#This Row],[Discount]]&gt;0.3,"High Discount","Low Discount")</f>
        <v>Low Discount</v>
      </c>
      <c r="X1213" s="13">
        <f>SUMIFS(Derived_Metrics[Customer_Revenue_Share],Derived_Metrics[Customee_ Revenue _Rank],"&lt;="&amp;Derived_Metrics[[#This Row],[Customee_ Revenue _Rank]])</f>
        <v>0.63362686866243034</v>
      </c>
      <c r="Y1213" t="str">
        <f>IF(Derived_Metrics[[#This Row],[Cumulative_Revenue_%]]&lt;=0.8,"Top 80% Revenue","Remaining 20% Revenue")</f>
        <v>Top 80% Revenue</v>
      </c>
    </row>
    <row r="1214" spans="1:25" x14ac:dyDescent="0.25">
      <c r="A1214" t="s">
        <v>3887</v>
      </c>
      <c r="B1214" s="1">
        <v>42572</v>
      </c>
      <c r="C1214" t="s">
        <v>1419</v>
      </c>
      <c r="D1214" s="4">
        <f>SUMIFS(Derived_Metrics[Revenue],Derived_Metrics[Customer ID],Derived_Metrics[[#This Row],[Customer ID]])</f>
        <v>8602.2179999999989</v>
      </c>
      <c r="E1214" s="4">
        <f>SUMIFS(Derived_Metrics[Profit],Derived_Metrics[Customer ID],Derived_Metrics[[#This Row],[Customer ID]])</f>
        <v>-145.73529999999997</v>
      </c>
      <c r="F1214" s="5">
        <f>_xlfn.PERCENTRANK.INC(Derived_Metrics[Customer Revenue],Derived_Metrics[[#This Row],[Customer Revenue]])</f>
        <v>0.70099999999999996</v>
      </c>
      <c r="G1214" s="5" t="str" cm="1">
        <f t="array" ref="G1214">_xlfn.IFS(Derived_Metrics[[#This Row],[Customer Revenue Percentile]]&gt;=0.8,"High Value",Derived_Metrics[[#This Row],[Customer Revenue Percentile]]&gt;=0.4,"Medium Value",TRUE,"Low Value")</f>
        <v>Medium Value</v>
      </c>
      <c r="H1214" s="12">
        <f>_xlfn.RANK.EQ(Derived_Metrics[[#This Row],[Customer Revenue]],Derived_Metrics[Customer Revenue],0)</f>
        <v>627</v>
      </c>
      <c r="I1214" s="15">
        <f>Derived_Metrics[[#This Row],[Customer Revenue]]/SUM(Derived_Metrics[Customer Revenue])</f>
        <v>5.52159842477203E-4</v>
      </c>
      <c r="J1214" t="s">
        <v>1432</v>
      </c>
      <c r="K1214" s="5">
        <f>SUMIFS(Derived_Metrics[Revenue],Derived_Metrics[Product ID],Derived_Metrics[[#This Row],[Product ID]])</f>
        <v>6914.48</v>
      </c>
      <c r="L1214" s="5">
        <f>SUMIFS(Derived_Metrics[Profit],Derived_Metrics[Product ID],Derived_Metrics[[#This Row],[Product ID]])</f>
        <v>54.588000000000001</v>
      </c>
      <c r="M1214" s="5" t="str">
        <f>IF(AND(Derived_Metrics[[#This Row],[Product Revenue]]&gt;AVERAGE(Derived_Metrics[Product Revenue]),Derived_Metrics[[#This Row],[Product Profit]]&lt;0),"high sales Low Profit","Normal")</f>
        <v>Normal</v>
      </c>
      <c r="N1214">
        <v>363.92</v>
      </c>
      <c r="O1214">
        <v>5</v>
      </c>
      <c r="P1214">
        <v>0.2</v>
      </c>
      <c r="Q1214">
        <v>0</v>
      </c>
      <c r="R1214">
        <f>Derived_Metrics[[#This Row],[Selling Price]]*Derived_Metrics[[#This Row],[Quantity]]</f>
        <v>1819.6000000000001</v>
      </c>
      <c r="S1214" s="2">
        <f>IF(Derived_Metrics[[#This Row],[Revenue]]=0,0,Derived_Metrics[[#This Row],[Profit]]/Derived_Metrics[[#This Row],[Revenue]])</f>
        <v>0</v>
      </c>
      <c r="T1214" t="str">
        <f>IF(Derived_Metrics[[#This Row],[Profit]]&lt;0, "Loss","Profit")</f>
        <v>Profit</v>
      </c>
      <c r="U1214" s="5">
        <f>Derived_Metrics[[#This Row],[Selling Price]]*Derived_Metrics[[#This Row],[Quantity]]*Derived_Metrics[[#This Row],[Discount]]</f>
        <v>363.92000000000007</v>
      </c>
      <c r="V1214" t="str">
        <f>IF(Derived_Metrics[[#This Row],[Discount]]&gt;0,"Discount Applied","No Discount")</f>
        <v>Discount Applied</v>
      </c>
      <c r="W1214" t="str">
        <f>IF(Derived_Metrics[[#This Row],[Discount]]&gt;0.3,"High Discount","Low Discount")</f>
        <v>Low Discount</v>
      </c>
      <c r="X1214" s="13">
        <f>SUMIFS(Derived_Metrics[Customer_Revenue_Share],Derived_Metrics[Customee_ Revenue _Rank],"&lt;="&amp;Derived_Metrics[[#This Row],[Customee_ Revenue _Rank]])</f>
        <v>0.70895491408555689</v>
      </c>
      <c r="Y1214" t="str">
        <f>IF(Derived_Metrics[[#This Row],[Cumulative_Revenue_%]]&lt;=0.8,"Top 80% Revenue","Remaining 20% Revenue")</f>
        <v>Top 80% Revenue</v>
      </c>
    </row>
    <row r="1215" spans="1:25" x14ac:dyDescent="0.25">
      <c r="A1215" t="s">
        <v>3890</v>
      </c>
      <c r="B1215" s="1">
        <v>42269</v>
      </c>
      <c r="C1215" t="s">
        <v>2951</v>
      </c>
      <c r="D1215" s="4">
        <f>SUMIFS(Derived_Metrics[Revenue],Derived_Metrics[Customer ID],Derived_Metrics[[#This Row],[Customer ID]])</f>
        <v>5670.9349999999995</v>
      </c>
      <c r="E1215" s="4">
        <f>SUMIFS(Derived_Metrics[Profit],Derived_Metrics[Customer ID],Derived_Metrics[[#This Row],[Customer ID]])</f>
        <v>-514.60509999999999</v>
      </c>
      <c r="F1215" s="5">
        <f>_xlfn.PERCENTRANK.INC(Derived_Metrics[Customer Revenue],Derived_Metrics[[#This Row],[Customer Revenue]])</f>
        <v>0.58399999999999996</v>
      </c>
      <c r="G1215" s="5" t="str" cm="1">
        <f t="array" ref="G1215">_xlfn.IFS(Derived_Metrics[[#This Row],[Customer Revenue Percentile]]&gt;=0.8,"High Value",Derived_Metrics[[#This Row],[Customer Revenue Percentile]]&gt;=0.4,"Medium Value",TRUE,"Low Value")</f>
        <v>Medium Value</v>
      </c>
      <c r="H1215" s="12">
        <f>_xlfn.RANK.EQ(Derived_Metrics[[#This Row],[Customer Revenue]],Derived_Metrics[Customer Revenue],0)</f>
        <v>880</v>
      </c>
      <c r="I1215" s="15">
        <f>Derived_Metrics[[#This Row],[Customer Revenue]]/SUM(Derived_Metrics[Customer Revenue])</f>
        <v>3.6400641977434858E-4</v>
      </c>
      <c r="J1215" t="s">
        <v>1385</v>
      </c>
      <c r="K1215" s="5">
        <f>SUMIFS(Derived_Metrics[Revenue],Derived_Metrics[Product ID],Derived_Metrics[[#This Row],[Product ID]])</f>
        <v>359.84999999999997</v>
      </c>
      <c r="L1215" s="5">
        <f>SUMIFS(Derived_Metrics[Profit],Derived_Metrics[Product ID],Derived_Metrics[[#This Row],[Product ID]])</f>
        <v>38.623899999999992</v>
      </c>
      <c r="M1215" s="5" t="str">
        <f>IF(AND(Derived_Metrics[[#This Row],[Product Revenue]]&gt;AVERAGE(Derived_Metrics[Product Revenue]),Derived_Metrics[[#This Row],[Product Profit]]&lt;0),"high sales Low Profit","Normal")</f>
        <v>Normal</v>
      </c>
      <c r="N1215">
        <v>47.98</v>
      </c>
      <c r="O1215">
        <v>2</v>
      </c>
      <c r="P1215">
        <v>0</v>
      </c>
      <c r="Q1215">
        <v>11.035399999999999</v>
      </c>
      <c r="R1215">
        <f>Derived_Metrics[[#This Row],[Selling Price]]*Derived_Metrics[[#This Row],[Quantity]]</f>
        <v>95.96</v>
      </c>
      <c r="S1215" s="2">
        <f>IF(Derived_Metrics[[#This Row],[Revenue]]=0,0,Derived_Metrics[[#This Row],[Profit]]/Derived_Metrics[[#This Row],[Revenue]])</f>
        <v>0.115</v>
      </c>
      <c r="T1215" t="str">
        <f>IF(Derived_Metrics[[#This Row],[Profit]]&lt;0, "Loss","Profit")</f>
        <v>Profit</v>
      </c>
      <c r="U1215" s="5">
        <f>Derived_Metrics[[#This Row],[Selling Price]]*Derived_Metrics[[#This Row],[Quantity]]*Derived_Metrics[[#This Row],[Discount]]</f>
        <v>0</v>
      </c>
      <c r="V1215" t="str">
        <f>IF(Derived_Metrics[[#This Row],[Discount]]&gt;0,"Discount Applied","No Discount")</f>
        <v>No Discount</v>
      </c>
      <c r="W1215" t="str">
        <f>IF(Derived_Metrics[[#This Row],[Discount]]&gt;0.3,"High Discount","Low Discount")</f>
        <v>Low Discount</v>
      </c>
      <c r="X1215" s="13">
        <f>SUMIFS(Derived_Metrics[Customer_Revenue_Share],Derived_Metrics[Customee_ Revenue _Rank],"&lt;="&amp;Derived_Metrics[[#This Row],[Customee_ Revenue _Rank]])</f>
        <v>0.8193253687000035</v>
      </c>
      <c r="Y1215" t="str">
        <f>IF(Derived_Metrics[[#This Row],[Cumulative_Revenue_%]]&lt;=0.8,"Top 80% Revenue","Remaining 20% Revenue")</f>
        <v>Remaining 20% Revenue</v>
      </c>
    </row>
    <row r="1216" spans="1:25" x14ac:dyDescent="0.25">
      <c r="A1216" t="s">
        <v>3891</v>
      </c>
      <c r="B1216" s="1">
        <v>42325</v>
      </c>
      <c r="C1216" t="s">
        <v>3892</v>
      </c>
      <c r="D1216" s="4">
        <f>SUMIFS(Derived_Metrics[Revenue],Derived_Metrics[Customer ID],Derived_Metrics[[#This Row],[Customer ID]])</f>
        <v>971.47200000000009</v>
      </c>
      <c r="E1216" s="4">
        <f>SUMIFS(Derived_Metrics[Profit],Derived_Metrics[Customer ID],Derived_Metrics[[#This Row],[Customer ID]])</f>
        <v>12.303800000000006</v>
      </c>
      <c r="F1216" s="5">
        <f>_xlfn.PERCENTRANK.INC(Derived_Metrics[Customer Revenue],Derived_Metrics[[#This Row],[Customer Revenue]])</f>
        <v>0.158</v>
      </c>
      <c r="G1216" s="5" t="str" cm="1">
        <f t="array" ref="G1216">_xlfn.IFS(Derived_Metrics[[#This Row],[Customer Revenue Percentile]]&gt;=0.8,"High Value",Derived_Metrics[[#This Row],[Customer Revenue Percentile]]&gt;=0.4,"Medium Value",TRUE,"Low Value")</f>
        <v>Low Value</v>
      </c>
      <c r="H1216" s="12">
        <f>_xlfn.RANK.EQ(Derived_Metrics[[#This Row],[Customer Revenue]],Derived_Metrics[Customer Revenue],0)</f>
        <v>1780</v>
      </c>
      <c r="I1216" s="15">
        <f>Derived_Metrics[[#This Row],[Customer Revenue]]/SUM(Derived_Metrics[Customer Revenue])</f>
        <v>6.2356920795428983E-5</v>
      </c>
      <c r="J1216" t="s">
        <v>3513</v>
      </c>
      <c r="K1216" s="5">
        <f>SUMIFS(Derived_Metrics[Revenue],Derived_Metrics[Product ID],Derived_Metrics[[#This Row],[Product ID]])</f>
        <v>955.32799999999997</v>
      </c>
      <c r="L1216" s="5">
        <f>SUMIFS(Derived_Metrics[Profit],Derived_Metrics[Product ID],Derived_Metrics[[#This Row],[Product ID]])</f>
        <v>97.152000000000001</v>
      </c>
      <c r="M1216" s="5" t="str">
        <f>IF(AND(Derived_Metrics[[#This Row],[Product Revenue]]&gt;AVERAGE(Derived_Metrics[Product Revenue]),Derived_Metrics[[#This Row],[Product Profit]]&lt;0),"high sales Low Profit","Normal")</f>
        <v>Normal</v>
      </c>
      <c r="N1216">
        <v>80.959999999999994</v>
      </c>
      <c r="O1216">
        <v>4</v>
      </c>
      <c r="P1216">
        <v>0</v>
      </c>
      <c r="Q1216">
        <v>29.145600000000002</v>
      </c>
      <c r="R1216">
        <f>Derived_Metrics[[#This Row],[Selling Price]]*Derived_Metrics[[#This Row],[Quantity]]</f>
        <v>323.83999999999997</v>
      </c>
      <c r="S1216" s="2">
        <f>IF(Derived_Metrics[[#This Row],[Revenue]]=0,0,Derived_Metrics[[#This Row],[Profit]]/Derived_Metrics[[#This Row],[Revenue]])</f>
        <v>9.0000000000000011E-2</v>
      </c>
      <c r="T1216" t="str">
        <f>IF(Derived_Metrics[[#This Row],[Profit]]&lt;0, "Loss","Profit")</f>
        <v>Profit</v>
      </c>
      <c r="U1216" s="5">
        <f>Derived_Metrics[[#This Row],[Selling Price]]*Derived_Metrics[[#This Row],[Quantity]]*Derived_Metrics[[#This Row],[Discount]]</f>
        <v>0</v>
      </c>
      <c r="V1216" t="str">
        <f>IF(Derived_Metrics[[#This Row],[Discount]]&gt;0,"Discount Applied","No Discount")</f>
        <v>No Discount</v>
      </c>
      <c r="W1216" t="str">
        <f>IF(Derived_Metrics[[#This Row],[Discount]]&gt;0.3,"High Discount","Low Discount")</f>
        <v>Low Discount</v>
      </c>
      <c r="X1216" s="13">
        <f>SUMIFS(Derived_Metrics[Customer_Revenue_Share],Derived_Metrics[Customee_ Revenue _Rank],"&lt;="&amp;Derived_Metrics[[#This Row],[Customee_ Revenue _Rank]])</f>
        <v>0.99022455870009074</v>
      </c>
      <c r="Y1216" t="str">
        <f>IF(Derived_Metrics[[#This Row],[Cumulative_Revenue_%]]&lt;=0.8,"Top 80% Revenue","Remaining 20% Revenue")</f>
        <v>Remaining 20% Revenue</v>
      </c>
    </row>
    <row r="1217" spans="1:25" x14ac:dyDescent="0.25">
      <c r="A1217" t="s">
        <v>3891</v>
      </c>
      <c r="B1217" s="1">
        <v>42325</v>
      </c>
      <c r="C1217" t="s">
        <v>3892</v>
      </c>
      <c r="D1217" s="4">
        <f>SUMIFS(Derived_Metrics[Revenue],Derived_Metrics[Customer ID],Derived_Metrics[[#This Row],[Customer ID]])</f>
        <v>971.47200000000009</v>
      </c>
      <c r="E1217" s="4">
        <f>SUMIFS(Derived_Metrics[Profit],Derived_Metrics[Customer ID],Derived_Metrics[[#This Row],[Customer ID]])</f>
        <v>12.303800000000006</v>
      </c>
      <c r="F1217" s="5">
        <f>_xlfn.PERCENTRANK.INC(Derived_Metrics[Customer Revenue],Derived_Metrics[[#This Row],[Customer Revenue]])</f>
        <v>0.158</v>
      </c>
      <c r="G1217" s="5" t="str" cm="1">
        <f t="array" ref="G1217">_xlfn.IFS(Derived_Metrics[[#This Row],[Customer Revenue Percentile]]&gt;=0.8,"High Value",Derived_Metrics[[#This Row],[Customer Revenue Percentile]]&gt;=0.4,"Medium Value",TRUE,"Low Value")</f>
        <v>Low Value</v>
      </c>
      <c r="H1217" s="12">
        <f>_xlfn.RANK.EQ(Derived_Metrics[[#This Row],[Customer Revenue]],Derived_Metrics[Customer Revenue],0)</f>
        <v>1780</v>
      </c>
      <c r="I1217" s="15">
        <f>Derived_Metrics[[#This Row],[Customer Revenue]]/SUM(Derived_Metrics[Customer Revenue])</f>
        <v>6.2356920795428983E-5</v>
      </c>
      <c r="J1217" t="s">
        <v>1335</v>
      </c>
      <c r="K1217" s="5">
        <f>SUMIFS(Derived_Metrics[Revenue],Derived_Metrics[Product ID],Derived_Metrics[[#This Row],[Product ID]])</f>
        <v>26884.885999999995</v>
      </c>
      <c r="L1217" s="5">
        <f>SUMIFS(Derived_Metrics[Profit],Derived_Metrics[Product ID],Derived_Metrics[[#This Row],[Product ID]])</f>
        <v>425.75959999999998</v>
      </c>
      <c r="M1217" s="5" t="str">
        <f>IF(AND(Derived_Metrics[[#This Row],[Product Revenue]]&gt;AVERAGE(Derived_Metrics[Product Revenue]),Derived_Metrics[[#This Row],[Product Profit]]&lt;0),"high sales Low Profit","Normal")</f>
        <v>Normal</v>
      </c>
      <c r="N1217">
        <v>225.56800000000001</v>
      </c>
      <c r="O1217">
        <v>2</v>
      </c>
      <c r="P1217">
        <v>0.2</v>
      </c>
      <c r="Q1217">
        <v>2.8195999999999999</v>
      </c>
      <c r="R1217">
        <f>Derived_Metrics[[#This Row],[Selling Price]]*Derived_Metrics[[#This Row],[Quantity]]</f>
        <v>451.13600000000002</v>
      </c>
      <c r="S1217" s="2">
        <f>IF(Derived_Metrics[[#This Row],[Revenue]]=0,0,Derived_Metrics[[#This Row],[Profit]]/Derived_Metrics[[#This Row],[Revenue]])</f>
        <v>6.2499999999999995E-3</v>
      </c>
      <c r="T1217" t="str">
        <f>IF(Derived_Metrics[[#This Row],[Profit]]&lt;0, "Loss","Profit")</f>
        <v>Profit</v>
      </c>
      <c r="U1217" s="5">
        <f>Derived_Metrics[[#This Row],[Selling Price]]*Derived_Metrics[[#This Row],[Quantity]]*Derived_Metrics[[#This Row],[Discount]]</f>
        <v>90.227200000000011</v>
      </c>
      <c r="V1217" t="str">
        <f>IF(Derived_Metrics[[#This Row],[Discount]]&gt;0,"Discount Applied","No Discount")</f>
        <v>Discount Applied</v>
      </c>
      <c r="W1217" t="str">
        <f>IF(Derived_Metrics[[#This Row],[Discount]]&gt;0.3,"High Discount","Low Discount")</f>
        <v>Low Discount</v>
      </c>
      <c r="X1217" s="13">
        <f>SUMIFS(Derived_Metrics[Customer_Revenue_Share],Derived_Metrics[Customee_ Revenue _Rank],"&lt;="&amp;Derived_Metrics[[#This Row],[Customee_ Revenue _Rank]])</f>
        <v>0.99022455870009074</v>
      </c>
      <c r="Y1217" t="str">
        <f>IF(Derived_Metrics[[#This Row],[Cumulative_Revenue_%]]&lt;=0.8,"Top 80% Revenue","Remaining 20% Revenue")</f>
        <v>Remaining 20% Revenue</v>
      </c>
    </row>
    <row r="1218" spans="1:25" x14ac:dyDescent="0.25">
      <c r="A1218" t="s">
        <v>3891</v>
      </c>
      <c r="B1218" s="1">
        <v>42325</v>
      </c>
      <c r="C1218" t="s">
        <v>3892</v>
      </c>
      <c r="D1218" s="4">
        <f>SUMIFS(Derived_Metrics[Revenue],Derived_Metrics[Customer ID],Derived_Metrics[[#This Row],[Customer ID]])</f>
        <v>971.47200000000009</v>
      </c>
      <c r="E1218" s="4">
        <f>SUMIFS(Derived_Metrics[Profit],Derived_Metrics[Customer ID],Derived_Metrics[[#This Row],[Customer ID]])</f>
        <v>12.303800000000006</v>
      </c>
      <c r="F1218" s="5">
        <f>_xlfn.PERCENTRANK.INC(Derived_Metrics[Customer Revenue],Derived_Metrics[[#This Row],[Customer Revenue]])</f>
        <v>0.158</v>
      </c>
      <c r="G1218" s="5" t="str" cm="1">
        <f t="array" ref="G1218">_xlfn.IFS(Derived_Metrics[[#This Row],[Customer Revenue Percentile]]&gt;=0.8,"High Value",Derived_Metrics[[#This Row],[Customer Revenue Percentile]]&gt;=0.4,"Medium Value",TRUE,"Low Value")</f>
        <v>Low Value</v>
      </c>
      <c r="H1218" s="12">
        <f>_xlfn.RANK.EQ(Derived_Metrics[[#This Row],[Customer Revenue]],Derived_Metrics[Customer Revenue],0)</f>
        <v>1780</v>
      </c>
      <c r="I1218" s="15">
        <f>Derived_Metrics[[#This Row],[Customer Revenue]]/SUM(Derived_Metrics[Customer Revenue])</f>
        <v>6.2356920795428983E-5</v>
      </c>
      <c r="J1218" t="s">
        <v>1756</v>
      </c>
      <c r="K1218" s="5">
        <f>SUMIFS(Derived_Metrics[Revenue],Derived_Metrics[Product ID],Derived_Metrics[[#This Row],[Product ID]])</f>
        <v>1529.8799999999997</v>
      </c>
      <c r="L1218" s="5">
        <f>SUMIFS(Derived_Metrics[Profit],Derived_Metrics[Product ID],Derived_Metrics[[#This Row],[Product ID]])</f>
        <v>108.092</v>
      </c>
      <c r="M1218" s="5" t="str">
        <f>IF(AND(Derived_Metrics[[#This Row],[Product Revenue]]&gt;AVERAGE(Derived_Metrics[Product Revenue]),Derived_Metrics[[#This Row],[Product Profit]]&lt;0),"high sales Low Profit","Normal")</f>
        <v>Normal</v>
      </c>
      <c r="N1218">
        <v>36.6</v>
      </c>
      <c r="O1218">
        <v>3</v>
      </c>
      <c r="P1218">
        <v>0</v>
      </c>
      <c r="Q1218">
        <v>15.372</v>
      </c>
      <c r="R1218">
        <f>Derived_Metrics[[#This Row],[Selling Price]]*Derived_Metrics[[#This Row],[Quantity]]</f>
        <v>109.80000000000001</v>
      </c>
      <c r="S1218" s="2">
        <f>IF(Derived_Metrics[[#This Row],[Revenue]]=0,0,Derived_Metrics[[#This Row],[Profit]]/Derived_Metrics[[#This Row],[Revenue]])</f>
        <v>0.13999999999999999</v>
      </c>
      <c r="T1218" t="str">
        <f>IF(Derived_Metrics[[#This Row],[Profit]]&lt;0, "Loss","Profit")</f>
        <v>Profit</v>
      </c>
      <c r="U1218" s="5">
        <f>Derived_Metrics[[#This Row],[Selling Price]]*Derived_Metrics[[#This Row],[Quantity]]*Derived_Metrics[[#This Row],[Discount]]</f>
        <v>0</v>
      </c>
      <c r="V1218" t="str">
        <f>IF(Derived_Metrics[[#This Row],[Discount]]&gt;0,"Discount Applied","No Discount")</f>
        <v>No Discount</v>
      </c>
      <c r="W1218" t="str">
        <f>IF(Derived_Metrics[[#This Row],[Discount]]&gt;0.3,"High Discount","Low Discount")</f>
        <v>Low Discount</v>
      </c>
      <c r="X1218" s="13">
        <f>SUMIFS(Derived_Metrics[Customer_Revenue_Share],Derived_Metrics[Customee_ Revenue _Rank],"&lt;="&amp;Derived_Metrics[[#This Row],[Customee_ Revenue _Rank]])</f>
        <v>0.99022455870009074</v>
      </c>
      <c r="Y1218" t="str">
        <f>IF(Derived_Metrics[[#This Row],[Cumulative_Revenue_%]]&lt;=0.8,"Top 80% Revenue","Remaining 20% Revenue")</f>
        <v>Remaining 20% Revenue</v>
      </c>
    </row>
    <row r="1219" spans="1:25" x14ac:dyDescent="0.25">
      <c r="A1219" t="s">
        <v>3894</v>
      </c>
      <c r="B1219" s="1">
        <v>42288</v>
      </c>
      <c r="C1219" t="s">
        <v>3895</v>
      </c>
      <c r="D1219" s="4">
        <f>SUMIFS(Derived_Metrics[Revenue],Derived_Metrics[Customer ID],Derived_Metrics[[#This Row],[Customer ID]])</f>
        <v>459.28399999999999</v>
      </c>
      <c r="E1219" s="4">
        <f>SUMIFS(Derived_Metrics[Profit],Derived_Metrics[Customer ID],Derived_Metrics[[#This Row],[Customer ID]])</f>
        <v>25.282600000000002</v>
      </c>
      <c r="F1219" s="5">
        <f>_xlfn.PERCENTRANK.INC(Derived_Metrics[Customer Revenue],Derived_Metrics[[#This Row],[Customer Revenue]])</f>
        <v>8.3000000000000004E-2</v>
      </c>
      <c r="G1219" s="5" t="str" cm="1">
        <f t="array" ref="G1219">_xlfn.IFS(Derived_Metrics[[#This Row],[Customer Revenue Percentile]]&gt;=0.8,"High Value",Derived_Metrics[[#This Row],[Customer Revenue Percentile]]&gt;=0.4,"Medium Value",TRUE,"Low Value")</f>
        <v>Low Value</v>
      </c>
      <c r="H1219" s="12">
        <f>_xlfn.RANK.EQ(Derived_Metrics[[#This Row],[Customer Revenue]],Derived_Metrics[Customer Revenue],0)</f>
        <v>1942</v>
      </c>
      <c r="I1219" s="15">
        <f>Derived_Metrics[[#This Row],[Customer Revenue]]/SUM(Derived_Metrics[Customer Revenue])</f>
        <v>2.9480557350708821E-5</v>
      </c>
      <c r="J1219" t="s">
        <v>338</v>
      </c>
      <c r="K1219" s="5">
        <f>SUMIFS(Derived_Metrics[Revenue],Derived_Metrics[Product ID],Derived_Metrics[[#This Row],[Product ID]])</f>
        <v>1028.5439999999999</v>
      </c>
      <c r="L1219" s="5">
        <f>SUMIFS(Derived_Metrics[Profit],Derived_Metrics[Product ID],Derived_Metrics[[#This Row],[Product ID]])</f>
        <v>71.686399999999992</v>
      </c>
      <c r="M1219" s="5" t="str">
        <f>IF(AND(Derived_Metrics[[#This Row],[Product Revenue]]&gt;AVERAGE(Derived_Metrics[Product Revenue]),Derived_Metrics[[#This Row],[Product Profit]]&lt;0),"high sales Low Profit","Normal")</f>
        <v>Normal</v>
      </c>
      <c r="N1219">
        <v>29.22</v>
      </c>
      <c r="O1219">
        <v>3</v>
      </c>
      <c r="P1219">
        <v>0</v>
      </c>
      <c r="Q1219">
        <v>12.8568</v>
      </c>
      <c r="R1219">
        <f>Derived_Metrics[[#This Row],[Selling Price]]*Derived_Metrics[[#This Row],[Quantity]]</f>
        <v>87.66</v>
      </c>
      <c r="S1219" s="2">
        <f>IF(Derived_Metrics[[#This Row],[Revenue]]=0,0,Derived_Metrics[[#This Row],[Profit]]/Derived_Metrics[[#This Row],[Revenue]])</f>
        <v>0.14666666666666667</v>
      </c>
      <c r="T1219" t="str">
        <f>IF(Derived_Metrics[[#This Row],[Profit]]&lt;0, "Loss","Profit")</f>
        <v>Profit</v>
      </c>
      <c r="U1219" s="5">
        <f>Derived_Metrics[[#This Row],[Selling Price]]*Derived_Metrics[[#This Row],[Quantity]]*Derived_Metrics[[#This Row],[Discount]]</f>
        <v>0</v>
      </c>
      <c r="V1219" t="str">
        <f>IF(Derived_Metrics[[#This Row],[Discount]]&gt;0,"Discount Applied","No Discount")</f>
        <v>No Discount</v>
      </c>
      <c r="W1219" t="str">
        <f>IF(Derived_Metrics[[#This Row],[Discount]]&gt;0.3,"High Discount","Low Discount")</f>
        <v>Low Discount</v>
      </c>
      <c r="X1219" s="13">
        <f>SUMIFS(Derived_Metrics[Customer_Revenue_Share],Derived_Metrics[Customee_ Revenue _Rank],"&lt;="&amp;Derived_Metrics[[#This Row],[Customee_ Revenue _Rank]])</f>
        <v>0.99750484719348276</v>
      </c>
      <c r="Y1219" t="str">
        <f>IF(Derived_Metrics[[#This Row],[Cumulative_Revenue_%]]&lt;=0.8,"Top 80% Revenue","Remaining 20% Revenue")</f>
        <v>Remaining 20% Revenue</v>
      </c>
    </row>
    <row r="1220" spans="1:25" x14ac:dyDescent="0.25">
      <c r="A1220" t="s">
        <v>3897</v>
      </c>
      <c r="B1220" s="1">
        <v>42132</v>
      </c>
      <c r="C1220" t="s">
        <v>3061</v>
      </c>
      <c r="D1220" s="4">
        <f>SUMIFS(Derived_Metrics[Revenue],Derived_Metrics[Customer ID],Derived_Metrics[[#This Row],[Customer ID]])</f>
        <v>32318.768000000004</v>
      </c>
      <c r="E1220" s="4">
        <f>SUMIFS(Derived_Metrics[Profit],Derived_Metrics[Customer ID],Derived_Metrics[[#This Row],[Customer ID]])</f>
        <v>336.22959999999995</v>
      </c>
      <c r="F1220" s="5">
        <f>_xlfn.PERCENTRANK.INC(Derived_Metrics[Customer Revenue],Derived_Metrics[[#This Row],[Customer Revenue]])</f>
        <v>0.97199999999999998</v>
      </c>
      <c r="G1220" s="5" t="str" cm="1">
        <f t="array" ref="G1220">_xlfn.IFS(Derived_Metrics[[#This Row],[Customer Revenue Percentile]]&gt;=0.8,"High Value",Derived_Metrics[[#This Row],[Customer Revenue Percentile]]&gt;=0.4,"Medium Value",TRUE,"Low Value")</f>
        <v>High Value</v>
      </c>
      <c r="H1220" s="12">
        <f>_xlfn.RANK.EQ(Derived_Metrics[[#This Row],[Customer Revenue]],Derived_Metrics[Customer Revenue],0)</f>
        <v>54</v>
      </c>
      <c r="I1220" s="15">
        <f>Derived_Metrics[[#This Row],[Customer Revenue]]/SUM(Derived_Metrics[Customer Revenue])</f>
        <v>2.0744796107163609E-3</v>
      </c>
      <c r="J1220" t="s">
        <v>2039</v>
      </c>
      <c r="K1220" s="5">
        <f>SUMIFS(Derived_Metrics[Revenue],Derived_Metrics[Product ID],Derived_Metrics[[#This Row],[Product ID]])</f>
        <v>522.50400000000002</v>
      </c>
      <c r="L1220" s="5">
        <f>SUMIFS(Derived_Metrics[Profit],Derived_Metrics[Product ID],Derived_Metrics[[#This Row],[Product ID]])</f>
        <v>10.110600000000002</v>
      </c>
      <c r="M1220" s="5" t="str">
        <f>IF(AND(Derived_Metrics[[#This Row],[Product Revenue]]&gt;AVERAGE(Derived_Metrics[Product Revenue]),Derived_Metrics[[#This Row],[Product Profit]]&lt;0),"high sales Low Profit","Normal")</f>
        <v>Normal</v>
      </c>
      <c r="N1220">
        <v>14.76</v>
      </c>
      <c r="O1220">
        <v>5</v>
      </c>
      <c r="P1220">
        <v>0.6</v>
      </c>
      <c r="Q1220">
        <v>-11.439</v>
      </c>
      <c r="R1220">
        <f>Derived_Metrics[[#This Row],[Selling Price]]*Derived_Metrics[[#This Row],[Quantity]]</f>
        <v>73.8</v>
      </c>
      <c r="S1220" s="2">
        <f>IF(Derived_Metrics[[#This Row],[Revenue]]=0,0,Derived_Metrics[[#This Row],[Profit]]/Derived_Metrics[[#This Row],[Revenue]])</f>
        <v>-0.155</v>
      </c>
      <c r="T1220" t="str">
        <f>IF(Derived_Metrics[[#This Row],[Profit]]&lt;0, "Loss","Profit")</f>
        <v>Loss</v>
      </c>
      <c r="U1220" s="5">
        <f>Derived_Metrics[[#This Row],[Selling Price]]*Derived_Metrics[[#This Row],[Quantity]]*Derived_Metrics[[#This Row],[Discount]]</f>
        <v>44.279999999999994</v>
      </c>
      <c r="V1220" t="str">
        <f>IF(Derived_Metrics[[#This Row],[Discount]]&gt;0,"Discount Applied","No Discount")</f>
        <v>Discount Applied</v>
      </c>
      <c r="W1220" t="str">
        <f>IF(Derived_Metrics[[#This Row],[Discount]]&gt;0.3,"High Discount","Low Discount")</f>
        <v>High Discount</v>
      </c>
      <c r="X1220" s="13">
        <f>SUMIFS(Derived_Metrics[Customer_Revenue_Share],Derived_Metrics[Customee_ Revenue _Rank],"&lt;="&amp;Derived_Metrics[[#This Row],[Customee_ Revenue _Rank]])</f>
        <v>0.16228249633875558</v>
      </c>
      <c r="Y1220" t="str">
        <f>IF(Derived_Metrics[[#This Row],[Cumulative_Revenue_%]]&lt;=0.8,"Top 80% Revenue","Remaining 20% Revenue")</f>
        <v>Top 80% Revenue</v>
      </c>
    </row>
    <row r="1221" spans="1:25" x14ac:dyDescent="0.25">
      <c r="A1221" t="s">
        <v>3898</v>
      </c>
      <c r="B1221" s="1">
        <v>42803</v>
      </c>
      <c r="C1221" t="s">
        <v>3361</v>
      </c>
      <c r="D1221" s="4">
        <f>SUMIFS(Derived_Metrics[Revenue],Derived_Metrics[Customer ID],Derived_Metrics[[#This Row],[Customer ID]])</f>
        <v>9684.0920000000006</v>
      </c>
      <c r="E1221" s="4">
        <f>SUMIFS(Derived_Metrics[Profit],Derived_Metrics[Customer ID],Derived_Metrics[[#This Row],[Customer ID]])</f>
        <v>-249.49359999999999</v>
      </c>
      <c r="F1221" s="5">
        <f>_xlfn.PERCENTRANK.INC(Derived_Metrics[Customer Revenue],Derived_Metrics[[#This Row],[Customer Revenue]])</f>
        <v>0.73</v>
      </c>
      <c r="G1221" s="5" t="str" cm="1">
        <f t="array" ref="G1221">_xlfn.IFS(Derived_Metrics[[#This Row],[Customer Revenue Percentile]]&gt;=0.8,"High Value",Derived_Metrics[[#This Row],[Customer Revenue Percentile]]&gt;=0.4,"Medium Value",TRUE,"Low Value")</f>
        <v>Medium Value</v>
      </c>
      <c r="H1221" s="12">
        <f>_xlfn.RANK.EQ(Derived_Metrics[[#This Row],[Customer Revenue]],Derived_Metrics[Customer Revenue],0)</f>
        <v>567</v>
      </c>
      <c r="I1221" s="15">
        <f>Derived_Metrics[[#This Row],[Customer Revenue]]/SUM(Derived_Metrics[Customer Revenue])</f>
        <v>6.2160325549233267E-4</v>
      </c>
      <c r="J1221" t="s">
        <v>3114</v>
      </c>
      <c r="K1221" s="5">
        <f>SUMIFS(Derived_Metrics[Revenue],Derived_Metrics[Product ID],Derived_Metrics[[#This Row],[Product ID]])</f>
        <v>21820.884399999995</v>
      </c>
      <c r="L1221" s="5">
        <f>SUMIFS(Derived_Metrics[Profit],Derived_Metrics[Product ID],Derived_Metrics[[#This Row],[Product ID]])</f>
        <v>-208.65039999999999</v>
      </c>
      <c r="M1221" s="5" t="str">
        <f>IF(AND(Derived_Metrics[[#This Row],[Product Revenue]]&gt;AVERAGE(Derived_Metrics[Product Revenue]),Derived_Metrics[[#This Row],[Product Profit]]&lt;0),"high sales Low Profit","Normal")</f>
        <v>high sales Low Profit</v>
      </c>
      <c r="N1221">
        <v>239.666</v>
      </c>
      <c r="O1221">
        <v>2</v>
      </c>
      <c r="P1221">
        <v>0.15</v>
      </c>
      <c r="Q1221">
        <v>14.098000000000001</v>
      </c>
      <c r="R1221">
        <f>Derived_Metrics[[#This Row],[Selling Price]]*Derived_Metrics[[#This Row],[Quantity]]</f>
        <v>479.33199999999999</v>
      </c>
      <c r="S1221" s="2">
        <f>IF(Derived_Metrics[[#This Row],[Revenue]]=0,0,Derived_Metrics[[#This Row],[Profit]]/Derived_Metrics[[#This Row],[Revenue]])</f>
        <v>2.9411764705882356E-2</v>
      </c>
      <c r="T1221" t="str">
        <f>IF(Derived_Metrics[[#This Row],[Profit]]&lt;0, "Loss","Profit")</f>
        <v>Profit</v>
      </c>
      <c r="U1221" s="5">
        <f>Derived_Metrics[[#This Row],[Selling Price]]*Derived_Metrics[[#This Row],[Quantity]]*Derived_Metrics[[#This Row],[Discount]]</f>
        <v>71.899799999999999</v>
      </c>
      <c r="V1221" t="str">
        <f>IF(Derived_Metrics[[#This Row],[Discount]]&gt;0,"Discount Applied","No Discount")</f>
        <v>Discount Applied</v>
      </c>
      <c r="W1221" t="str">
        <f>IF(Derived_Metrics[[#This Row],[Discount]]&gt;0.3,"High Discount","Low Discount")</f>
        <v>Low Discount</v>
      </c>
      <c r="X1221" s="13">
        <f>SUMIFS(Derived_Metrics[Customer_Revenue_Share],Derived_Metrics[Customee_ Revenue _Rank],"&lt;="&amp;Derived_Metrics[[#This Row],[Customee_ Revenue _Rank]])</f>
        <v>0.67311096414243154</v>
      </c>
      <c r="Y1221" t="str">
        <f>IF(Derived_Metrics[[#This Row],[Cumulative_Revenue_%]]&lt;=0.8,"Top 80% Revenue","Remaining 20% Revenue")</f>
        <v>Top 80% Revenue</v>
      </c>
    </row>
    <row r="1222" spans="1:25" x14ac:dyDescent="0.25">
      <c r="A1222" t="s">
        <v>3899</v>
      </c>
      <c r="B1222" s="1">
        <v>42015</v>
      </c>
      <c r="C1222" t="s">
        <v>2451</v>
      </c>
      <c r="D1222" s="4">
        <f>SUMIFS(Derived_Metrics[Revenue],Derived_Metrics[Customer ID],Derived_Metrics[[#This Row],[Customer ID]])</f>
        <v>980.41999999999985</v>
      </c>
      <c r="E1222" s="4">
        <f>SUMIFS(Derived_Metrics[Profit],Derived_Metrics[Customer ID],Derived_Metrics[[#This Row],[Customer ID]])</f>
        <v>89.305199999999999</v>
      </c>
      <c r="F1222" s="5">
        <f>_xlfn.PERCENTRANK.INC(Derived_Metrics[Customer Revenue],Derived_Metrics[[#This Row],[Customer Revenue]])</f>
        <v>0.16600000000000001</v>
      </c>
      <c r="G1222" s="5" t="str" cm="1">
        <f t="array" ref="G1222">_xlfn.IFS(Derived_Metrics[[#This Row],[Customer Revenue Percentile]]&gt;=0.8,"High Value",Derived_Metrics[[#This Row],[Customer Revenue Percentile]]&gt;=0.4,"Medium Value",TRUE,"Low Value")</f>
        <v>Low Value</v>
      </c>
      <c r="H1222" s="12">
        <f>_xlfn.RANK.EQ(Derived_Metrics[[#This Row],[Customer Revenue]],Derived_Metrics[Customer Revenue],0)</f>
        <v>1767</v>
      </c>
      <c r="I1222" s="15">
        <f>Derived_Metrics[[#This Row],[Customer Revenue]]/SUM(Derived_Metrics[Customer Revenue])</f>
        <v>6.2931275719994468E-5</v>
      </c>
      <c r="J1222" t="s">
        <v>1512</v>
      </c>
      <c r="K1222" s="5">
        <f>SUMIFS(Derived_Metrics[Revenue],Derived_Metrics[Product ID],Derived_Metrics[[#This Row],[Product ID]])</f>
        <v>19491.518</v>
      </c>
      <c r="L1222" s="5">
        <f>SUMIFS(Derived_Metrics[Profit],Derived_Metrics[Product ID],Derived_Metrics[[#This Row],[Product ID]])</f>
        <v>-392.54800000000006</v>
      </c>
      <c r="M1222" s="5" t="str">
        <f>IF(AND(Derived_Metrics[[#This Row],[Product Revenue]]&gt;AVERAGE(Derived_Metrics[Product Revenue]),Derived_Metrics[[#This Row],[Product Profit]]&lt;0),"high sales Low Profit","Normal")</f>
        <v>high sales Low Profit</v>
      </c>
      <c r="N1222">
        <v>301.95999999999998</v>
      </c>
      <c r="O1222">
        <v>2</v>
      </c>
      <c r="P1222">
        <v>0</v>
      </c>
      <c r="Q1222">
        <v>45.293999999999997</v>
      </c>
      <c r="R1222">
        <f>Derived_Metrics[[#This Row],[Selling Price]]*Derived_Metrics[[#This Row],[Quantity]]</f>
        <v>603.91999999999996</v>
      </c>
      <c r="S1222" s="2">
        <f>IF(Derived_Metrics[[#This Row],[Revenue]]=0,0,Derived_Metrics[[#This Row],[Profit]]/Derived_Metrics[[#This Row],[Revenue]])</f>
        <v>7.4999999999999997E-2</v>
      </c>
      <c r="T1222" t="str">
        <f>IF(Derived_Metrics[[#This Row],[Profit]]&lt;0, "Loss","Profit")</f>
        <v>Profit</v>
      </c>
      <c r="U1222" s="5">
        <f>Derived_Metrics[[#This Row],[Selling Price]]*Derived_Metrics[[#This Row],[Quantity]]*Derived_Metrics[[#This Row],[Discount]]</f>
        <v>0</v>
      </c>
      <c r="V1222" t="str">
        <f>IF(Derived_Metrics[[#This Row],[Discount]]&gt;0,"Discount Applied","No Discount")</f>
        <v>No Discount</v>
      </c>
      <c r="W1222" t="str">
        <f>IF(Derived_Metrics[[#This Row],[Discount]]&gt;0.3,"High Discount","Low Discount")</f>
        <v>Low Discount</v>
      </c>
      <c r="X1222" s="13">
        <f>SUMIFS(Derived_Metrics[Customer_Revenue_Share],Derived_Metrics[Customee_ Revenue _Rank],"&lt;="&amp;Derived_Metrics[[#This Row],[Customee_ Revenue _Rank]])</f>
        <v>0.98928575015740927</v>
      </c>
      <c r="Y1222" t="str">
        <f>IF(Derived_Metrics[[#This Row],[Cumulative_Revenue_%]]&lt;=0.8,"Top 80% Revenue","Remaining 20% Revenue")</f>
        <v>Remaining 20% Revenue</v>
      </c>
    </row>
    <row r="1223" spans="1:25" x14ac:dyDescent="0.25">
      <c r="A1223" t="s">
        <v>3901</v>
      </c>
      <c r="B1223" s="1">
        <v>41767</v>
      </c>
      <c r="C1223" t="s">
        <v>2141</v>
      </c>
      <c r="D1223" s="4">
        <f>SUMIFS(Derived_Metrics[Revenue],Derived_Metrics[Customer ID],Derived_Metrics[[#This Row],[Customer ID]])</f>
        <v>10071.530000000001</v>
      </c>
      <c r="E1223" s="4">
        <f>SUMIFS(Derived_Metrics[Profit],Derived_Metrics[Customer ID],Derived_Metrics[[#This Row],[Customer ID]])</f>
        <v>532.16840000000002</v>
      </c>
      <c r="F1223" s="5">
        <f>_xlfn.PERCENTRANK.INC(Derived_Metrics[Customer Revenue],Derived_Metrics[[#This Row],[Customer Revenue]])</f>
        <v>0.751</v>
      </c>
      <c r="G1223" s="5" t="str" cm="1">
        <f t="array" ref="G1223">_xlfn.IFS(Derived_Metrics[[#This Row],[Customer Revenue Percentile]]&gt;=0.8,"High Value",Derived_Metrics[[#This Row],[Customer Revenue Percentile]]&gt;=0.4,"Medium Value",TRUE,"Low Value")</f>
        <v>Medium Value</v>
      </c>
      <c r="H1223" s="12">
        <f>_xlfn.RANK.EQ(Derived_Metrics[[#This Row],[Customer Revenue]],Derived_Metrics[Customer Revenue],0)</f>
        <v>526</v>
      </c>
      <c r="I1223" s="15">
        <f>Derived_Metrics[[#This Row],[Customer Revenue]]/SUM(Derived_Metrics[Customer Revenue])</f>
        <v>6.464721561700047E-4</v>
      </c>
      <c r="J1223" t="s">
        <v>923</v>
      </c>
      <c r="K1223" s="5">
        <f>SUMIFS(Derived_Metrics[Revenue],Derived_Metrics[Product ID],Derived_Metrics[[#This Row],[Product ID]])</f>
        <v>31144.458000000002</v>
      </c>
      <c r="L1223" s="5">
        <f>SUMIFS(Derived_Metrics[Profit],Derived_Metrics[Product ID],Derived_Metrics[[#This Row],[Product ID]])</f>
        <v>1233.0847999999999</v>
      </c>
      <c r="M1223" s="5" t="str">
        <f>IF(AND(Derived_Metrics[[#This Row],[Product Revenue]]&gt;AVERAGE(Derived_Metrics[Product Revenue]),Derived_Metrics[[#This Row],[Product Profit]]&lt;0),"high sales Low Profit","Normal")</f>
        <v>Normal</v>
      </c>
      <c r="N1223">
        <v>1133.3499999999999</v>
      </c>
      <c r="O1223">
        <v>5</v>
      </c>
      <c r="P1223">
        <v>0</v>
      </c>
      <c r="Q1223">
        <v>294.67099999999999</v>
      </c>
      <c r="R1223">
        <f>Derived_Metrics[[#This Row],[Selling Price]]*Derived_Metrics[[#This Row],[Quantity]]</f>
        <v>5666.75</v>
      </c>
      <c r="S1223" s="2">
        <f>IF(Derived_Metrics[[#This Row],[Revenue]]=0,0,Derived_Metrics[[#This Row],[Profit]]/Derived_Metrics[[#This Row],[Revenue]])</f>
        <v>5.1999999999999998E-2</v>
      </c>
      <c r="T1223" t="str">
        <f>IF(Derived_Metrics[[#This Row],[Profit]]&lt;0, "Loss","Profit")</f>
        <v>Profit</v>
      </c>
      <c r="U1223" s="5">
        <f>Derived_Metrics[[#This Row],[Selling Price]]*Derived_Metrics[[#This Row],[Quantity]]*Derived_Metrics[[#This Row],[Discount]]</f>
        <v>0</v>
      </c>
      <c r="V1223" t="str">
        <f>IF(Derived_Metrics[[#This Row],[Discount]]&gt;0,"Discount Applied","No Discount")</f>
        <v>No Discount</v>
      </c>
      <c r="W1223" t="str">
        <f>IF(Derived_Metrics[[#This Row],[Discount]]&gt;0.3,"High Discount","Low Discount")</f>
        <v>Low Discount</v>
      </c>
      <c r="X1223" s="13">
        <f>SUMIFS(Derived_Metrics[Customer_Revenue_Share],Derived_Metrics[Customee_ Revenue _Rank],"&lt;="&amp;Derived_Metrics[[#This Row],[Customee_ Revenue _Rank]])</f>
        <v>0.64531193358566452</v>
      </c>
      <c r="Y1223" t="str">
        <f>IF(Derived_Metrics[[#This Row],[Cumulative_Revenue_%]]&lt;=0.8,"Top 80% Revenue","Remaining 20% Revenue")</f>
        <v>Top 80% Revenue</v>
      </c>
    </row>
    <row r="1224" spans="1:25" x14ac:dyDescent="0.25">
      <c r="A1224" t="s">
        <v>3903</v>
      </c>
      <c r="B1224" s="1">
        <v>42562</v>
      </c>
      <c r="C1224" t="s">
        <v>2611</v>
      </c>
      <c r="D1224" s="4">
        <f>SUMIFS(Derived_Metrics[Revenue],Derived_Metrics[Customer ID],Derived_Metrics[[#This Row],[Customer ID]])</f>
        <v>6987.482</v>
      </c>
      <c r="E1224" s="4">
        <f>SUMIFS(Derived_Metrics[Profit],Derived_Metrics[Customer ID],Derived_Metrics[[#This Row],[Customer ID]])</f>
        <v>132.137</v>
      </c>
      <c r="F1224" s="5">
        <f>_xlfn.PERCENTRANK.INC(Derived_Metrics[Customer Revenue],Derived_Metrics[[#This Row],[Customer Revenue]])</f>
        <v>0.64600000000000002</v>
      </c>
      <c r="G1224" s="5" t="str" cm="1">
        <f t="array" ref="G1224">_xlfn.IFS(Derived_Metrics[[#This Row],[Customer Revenue Percentile]]&gt;=0.8,"High Value",Derived_Metrics[[#This Row],[Customer Revenue Percentile]]&gt;=0.4,"Medium Value",TRUE,"Low Value")</f>
        <v>Medium Value</v>
      </c>
      <c r="H1224" s="12">
        <f>_xlfn.RANK.EQ(Derived_Metrics[[#This Row],[Customer Revenue]],Derived_Metrics[Customer Revenue],0)</f>
        <v>750</v>
      </c>
      <c r="I1224" s="15">
        <f>Derived_Metrics[[#This Row],[Customer Revenue]]/SUM(Derived_Metrics[Customer Revenue])</f>
        <v>4.4851304168672454E-4</v>
      </c>
      <c r="J1224" t="s">
        <v>626</v>
      </c>
      <c r="K1224" s="5">
        <f>SUMIFS(Derived_Metrics[Revenue],Derived_Metrics[Product ID],Derived_Metrics[[#This Row],[Product ID]])</f>
        <v>54757.113999999994</v>
      </c>
      <c r="L1224" s="5">
        <f>SUMIFS(Derived_Metrics[Profit],Derived_Metrics[Product ID],Derived_Metrics[[#This Row],[Product ID]])</f>
        <v>951.86199999999997</v>
      </c>
      <c r="M1224" s="5" t="str">
        <f>IF(AND(Derived_Metrics[[#This Row],[Product Revenue]]&gt;AVERAGE(Derived_Metrics[Product Revenue]),Derived_Metrics[[#This Row],[Product Profit]]&lt;0),"high sales Low Profit","Normal")</f>
        <v>Normal</v>
      </c>
      <c r="N1224">
        <v>1603.136</v>
      </c>
      <c r="O1224">
        <v>4</v>
      </c>
      <c r="P1224">
        <v>0.2</v>
      </c>
      <c r="Q1224">
        <v>100.196</v>
      </c>
      <c r="R1224">
        <f>Derived_Metrics[[#This Row],[Selling Price]]*Derived_Metrics[[#This Row],[Quantity]]</f>
        <v>6412.5439999999999</v>
      </c>
      <c r="S1224" s="2">
        <f>IF(Derived_Metrics[[#This Row],[Revenue]]=0,0,Derived_Metrics[[#This Row],[Profit]]/Derived_Metrics[[#This Row],[Revenue]])</f>
        <v>1.5625E-2</v>
      </c>
      <c r="T1224" t="str">
        <f>IF(Derived_Metrics[[#This Row],[Profit]]&lt;0, "Loss","Profit")</f>
        <v>Profit</v>
      </c>
      <c r="U1224" s="5">
        <f>Derived_Metrics[[#This Row],[Selling Price]]*Derived_Metrics[[#This Row],[Quantity]]*Derived_Metrics[[#This Row],[Discount]]</f>
        <v>1282.5088000000001</v>
      </c>
      <c r="V1224" t="str">
        <f>IF(Derived_Metrics[[#This Row],[Discount]]&gt;0,"Discount Applied","No Discount")</f>
        <v>Discount Applied</v>
      </c>
      <c r="W1224" t="str">
        <f>IF(Derived_Metrics[[#This Row],[Discount]]&gt;0.3,"High Discount","Low Discount")</f>
        <v>Low Discount</v>
      </c>
      <c r="X1224" s="13">
        <f>SUMIFS(Derived_Metrics[Customer_Revenue_Share],Derived_Metrics[Customee_ Revenue _Rank],"&lt;="&amp;Derived_Metrics[[#This Row],[Customee_ Revenue _Rank]])</f>
        <v>0.76662191091758014</v>
      </c>
      <c r="Y1224" t="str">
        <f>IF(Derived_Metrics[[#This Row],[Cumulative_Revenue_%]]&lt;=0.8,"Top 80% Revenue","Remaining 20% Revenue")</f>
        <v>Top 80% Revenue</v>
      </c>
    </row>
    <row r="1225" spans="1:25" x14ac:dyDescent="0.25">
      <c r="A1225" t="s">
        <v>3906</v>
      </c>
      <c r="B1225" s="1">
        <v>42535</v>
      </c>
      <c r="C1225" t="s">
        <v>556</v>
      </c>
      <c r="D1225" s="4">
        <f>SUMIFS(Derived_Metrics[Revenue],Derived_Metrics[Customer ID],Derived_Metrics[[#This Row],[Customer ID]])</f>
        <v>14318.361999999999</v>
      </c>
      <c r="E1225" s="4">
        <f>SUMIFS(Derived_Metrics[Profit],Derived_Metrics[Customer ID],Derived_Metrics[[#This Row],[Customer ID]])</f>
        <v>-199.02199999999999</v>
      </c>
      <c r="F1225" s="5">
        <f>_xlfn.PERCENTRANK.INC(Derived_Metrics[Customer Revenue],Derived_Metrics[[#This Row],[Customer Revenue]])</f>
        <v>0.86399999999999999</v>
      </c>
      <c r="G1225" s="5" t="str" cm="1">
        <f t="array" ref="G1225">_xlfn.IFS(Derived_Metrics[[#This Row],[Customer Revenue Percentile]]&gt;=0.8,"High Value",Derived_Metrics[[#This Row],[Customer Revenue Percentile]]&gt;=0.4,"Medium Value",TRUE,"Low Value")</f>
        <v>High Value</v>
      </c>
      <c r="H1225" s="12">
        <f>_xlfn.RANK.EQ(Derived_Metrics[[#This Row],[Customer Revenue]],Derived_Metrics[Customer Revenue],0)</f>
        <v>284</v>
      </c>
      <c r="I1225" s="15">
        <f>Derived_Metrics[[#This Row],[Customer Revenue]]/SUM(Derived_Metrics[Customer Revenue])</f>
        <v>9.1906814108309864E-4</v>
      </c>
      <c r="J1225" t="s">
        <v>3743</v>
      </c>
      <c r="K1225" s="5">
        <f>SUMIFS(Derived_Metrics[Revenue],Derived_Metrics[Product ID],Derived_Metrics[[#This Row],[Product ID]])</f>
        <v>23098</v>
      </c>
      <c r="L1225" s="5">
        <f>SUMIFS(Derived_Metrics[Profit],Derived_Metrics[Product ID],Derived_Metrics[[#This Row],[Product ID]])</f>
        <v>311.82300000000004</v>
      </c>
      <c r="M1225" s="5" t="str">
        <f>IF(AND(Derived_Metrics[[#This Row],[Product Revenue]]&gt;AVERAGE(Derived_Metrics[Product Revenue]),Derived_Metrics[[#This Row],[Product Profit]]&lt;0),"high sales Low Profit","Normal")</f>
        <v>Normal</v>
      </c>
      <c r="N1225">
        <v>1293.4880000000001</v>
      </c>
      <c r="O1225">
        <v>7</v>
      </c>
      <c r="P1225">
        <v>0.2</v>
      </c>
      <c r="Q1225">
        <v>80.843000000000004</v>
      </c>
      <c r="R1225">
        <f>Derived_Metrics[[#This Row],[Selling Price]]*Derived_Metrics[[#This Row],[Quantity]]</f>
        <v>9054.4160000000011</v>
      </c>
      <c r="S1225" s="2">
        <f>IF(Derived_Metrics[[#This Row],[Revenue]]=0,0,Derived_Metrics[[#This Row],[Profit]]/Derived_Metrics[[#This Row],[Revenue]])</f>
        <v>8.9285714285714281E-3</v>
      </c>
      <c r="T1225" t="str">
        <f>IF(Derived_Metrics[[#This Row],[Profit]]&lt;0, "Loss","Profit")</f>
        <v>Profit</v>
      </c>
      <c r="U1225" s="5">
        <f>Derived_Metrics[[#This Row],[Selling Price]]*Derived_Metrics[[#This Row],[Quantity]]*Derived_Metrics[[#This Row],[Discount]]</f>
        <v>1810.8832000000002</v>
      </c>
      <c r="V1225" t="str">
        <f>IF(Derived_Metrics[[#This Row],[Discount]]&gt;0,"Discount Applied","No Discount")</f>
        <v>Discount Applied</v>
      </c>
      <c r="W1225" t="str">
        <f>IF(Derived_Metrics[[#This Row],[Discount]]&gt;0.3,"High Discount","Low Discount")</f>
        <v>Low Discount</v>
      </c>
      <c r="X1225" s="13">
        <f>SUMIFS(Derived_Metrics[Customer_Revenue_Share],Derived_Metrics[Customee_ Revenue _Rank],"&lt;="&amp;Derived_Metrics[[#This Row],[Customee_ Revenue _Rank]])</f>
        <v>0.46651366419241358</v>
      </c>
      <c r="Y1225" t="str">
        <f>IF(Derived_Metrics[[#This Row],[Cumulative_Revenue_%]]&lt;=0.8,"Top 80% Revenue","Remaining 20% Revenue")</f>
        <v>Top 80% Revenue</v>
      </c>
    </row>
    <row r="1226" spans="1:25" x14ac:dyDescent="0.25">
      <c r="A1226" t="s">
        <v>3907</v>
      </c>
      <c r="B1226" s="1">
        <v>42637</v>
      </c>
      <c r="C1226" t="s">
        <v>2787</v>
      </c>
      <c r="D1226" s="4">
        <f>SUMIFS(Derived_Metrics[Revenue],Derived_Metrics[Customer ID],Derived_Metrics[[#This Row],[Customer ID]])</f>
        <v>749.85</v>
      </c>
      <c r="E1226" s="4">
        <f>SUMIFS(Derived_Metrics[Profit],Derived_Metrics[Customer ID],Derived_Metrics[[#This Row],[Customer ID]])</f>
        <v>55.707500000000003</v>
      </c>
      <c r="F1226" s="5">
        <f>_xlfn.PERCENTRANK.INC(Derived_Metrics[Customer Revenue],Derived_Metrics[[#This Row],[Customer Revenue]])</f>
        <v>0.128</v>
      </c>
      <c r="G1226" s="5" t="str" cm="1">
        <f t="array" ref="G1226">_xlfn.IFS(Derived_Metrics[[#This Row],[Customer Revenue Percentile]]&gt;=0.8,"High Value",Derived_Metrics[[#This Row],[Customer Revenue Percentile]]&gt;=0.4,"Medium Value",TRUE,"Low Value")</f>
        <v>Low Value</v>
      </c>
      <c r="H1226" s="12">
        <f>_xlfn.RANK.EQ(Derived_Metrics[[#This Row],[Customer Revenue]],Derived_Metrics[Customer Revenue],0)</f>
        <v>1846</v>
      </c>
      <c r="I1226" s="15">
        <f>Derived_Metrics[[#This Row],[Customer Revenue]]/SUM(Derived_Metrics[Customer Revenue])</f>
        <v>4.8131430507984192E-5</v>
      </c>
      <c r="J1226" t="s">
        <v>190</v>
      </c>
      <c r="K1226" s="5">
        <f>SUMIFS(Derived_Metrics[Revenue],Derived_Metrics[Product ID],Derived_Metrics[[#This Row],[Product ID]])</f>
        <v>1936.31</v>
      </c>
      <c r="L1226" s="5">
        <f>SUMIFS(Derived_Metrics[Profit],Derived_Metrics[Product ID],Derived_Metrics[[#This Row],[Product ID]])</f>
        <v>72.078499999999991</v>
      </c>
      <c r="M1226" s="5" t="str">
        <f>IF(AND(Derived_Metrics[[#This Row],[Product Revenue]]&gt;AVERAGE(Derived_Metrics[Product Revenue]),Derived_Metrics[[#This Row],[Product Profit]]&lt;0),"high sales Low Profit","Normal")</f>
        <v>Normal</v>
      </c>
      <c r="N1226">
        <v>127.95</v>
      </c>
      <c r="O1226">
        <v>3</v>
      </c>
      <c r="P1226">
        <v>0</v>
      </c>
      <c r="Q1226">
        <v>21.7515</v>
      </c>
      <c r="R1226">
        <f>Derived_Metrics[[#This Row],[Selling Price]]*Derived_Metrics[[#This Row],[Quantity]]</f>
        <v>383.85</v>
      </c>
      <c r="S1226" s="2">
        <f>IF(Derived_Metrics[[#This Row],[Revenue]]=0,0,Derived_Metrics[[#This Row],[Profit]]/Derived_Metrics[[#This Row],[Revenue]])</f>
        <v>5.6666666666666664E-2</v>
      </c>
      <c r="T1226" t="str">
        <f>IF(Derived_Metrics[[#This Row],[Profit]]&lt;0, "Loss","Profit")</f>
        <v>Profit</v>
      </c>
      <c r="U1226" s="5">
        <f>Derived_Metrics[[#This Row],[Selling Price]]*Derived_Metrics[[#This Row],[Quantity]]*Derived_Metrics[[#This Row],[Discount]]</f>
        <v>0</v>
      </c>
      <c r="V1226" t="str">
        <f>IF(Derived_Metrics[[#This Row],[Discount]]&gt;0,"Discount Applied","No Discount")</f>
        <v>No Discount</v>
      </c>
      <c r="W1226" t="str">
        <f>IF(Derived_Metrics[[#This Row],[Discount]]&gt;0.3,"High Discount","Low Discount")</f>
        <v>Low Discount</v>
      </c>
      <c r="X1226" s="13">
        <f>SUMIFS(Derived_Metrics[Customer_Revenue_Share],Derived_Metrics[Customee_ Revenue _Rank],"&lt;="&amp;Derived_Metrics[[#This Row],[Customee_ Revenue _Rank]])</f>
        <v>0.99385059890676219</v>
      </c>
      <c r="Y1226" t="str">
        <f>IF(Derived_Metrics[[#This Row],[Cumulative_Revenue_%]]&lt;=0.8,"Top 80% Revenue","Remaining 20% Revenue")</f>
        <v>Remaining 20% Revenue</v>
      </c>
    </row>
    <row r="1227" spans="1:25" x14ac:dyDescent="0.25">
      <c r="A1227" t="s">
        <v>3908</v>
      </c>
      <c r="B1227" s="1">
        <v>42631</v>
      </c>
      <c r="C1227" t="s">
        <v>1555</v>
      </c>
      <c r="D1227" s="4">
        <f>SUMIFS(Derived_Metrics[Revenue],Derived_Metrics[Customer ID],Derived_Metrics[[#This Row],[Customer ID]])</f>
        <v>9900.4680000000008</v>
      </c>
      <c r="E1227" s="4">
        <f>SUMIFS(Derived_Metrics[Profit],Derived_Metrics[Customer ID],Derived_Metrics[[#This Row],[Customer ID]])</f>
        <v>-14.977299999999998</v>
      </c>
      <c r="F1227" s="5">
        <f>_xlfn.PERCENTRANK.INC(Derived_Metrics[Customer Revenue],Derived_Metrics[[#This Row],[Customer Revenue]])</f>
        <v>0.74299999999999999</v>
      </c>
      <c r="G1227" s="5" t="str" cm="1">
        <f t="array" ref="G1227">_xlfn.IFS(Derived_Metrics[[#This Row],[Customer Revenue Percentile]]&gt;=0.8,"High Value",Derived_Metrics[[#This Row],[Customer Revenue Percentile]]&gt;=0.4,"Medium Value",TRUE,"Low Value")</f>
        <v>Medium Value</v>
      </c>
      <c r="H1227" s="12">
        <f>_xlfn.RANK.EQ(Derived_Metrics[[#This Row],[Customer Revenue]],Derived_Metrics[Customer Revenue],0)</f>
        <v>538</v>
      </c>
      <c r="I1227" s="15">
        <f>Derived_Metrics[[#This Row],[Customer Revenue]]/SUM(Derived_Metrics[Customer Revenue])</f>
        <v>6.354920151210525E-4</v>
      </c>
      <c r="J1227" t="s">
        <v>626</v>
      </c>
      <c r="K1227" s="5">
        <f>SUMIFS(Derived_Metrics[Revenue],Derived_Metrics[Product ID],Derived_Metrics[[#This Row],[Product ID]])</f>
        <v>54757.113999999994</v>
      </c>
      <c r="L1227" s="5">
        <f>SUMIFS(Derived_Metrics[Profit],Derived_Metrics[Product ID],Derived_Metrics[[#This Row],[Product ID]])</f>
        <v>951.86199999999997</v>
      </c>
      <c r="M1227" s="5" t="str">
        <f>IF(AND(Derived_Metrics[[#This Row],[Product Revenue]]&gt;AVERAGE(Derived_Metrics[Product Revenue]),Derived_Metrics[[#This Row],[Product Profit]]&lt;0),"high sales Low Profit","Normal")</f>
        <v>Normal</v>
      </c>
      <c r="N1227">
        <v>801.56799999999998</v>
      </c>
      <c r="O1227">
        <v>2</v>
      </c>
      <c r="P1227">
        <v>0.2</v>
      </c>
      <c r="Q1227">
        <v>50.097999999999999</v>
      </c>
      <c r="R1227">
        <f>Derived_Metrics[[#This Row],[Selling Price]]*Derived_Metrics[[#This Row],[Quantity]]</f>
        <v>1603.136</v>
      </c>
      <c r="S1227" s="2">
        <f>IF(Derived_Metrics[[#This Row],[Revenue]]=0,0,Derived_Metrics[[#This Row],[Profit]]/Derived_Metrics[[#This Row],[Revenue]])</f>
        <v>3.125E-2</v>
      </c>
      <c r="T1227" t="str">
        <f>IF(Derived_Metrics[[#This Row],[Profit]]&lt;0, "Loss","Profit")</f>
        <v>Profit</v>
      </c>
      <c r="U1227" s="5">
        <f>Derived_Metrics[[#This Row],[Selling Price]]*Derived_Metrics[[#This Row],[Quantity]]*Derived_Metrics[[#This Row],[Discount]]</f>
        <v>320.62720000000002</v>
      </c>
      <c r="V1227" t="str">
        <f>IF(Derived_Metrics[[#This Row],[Discount]]&gt;0,"Discount Applied","No Discount")</f>
        <v>Discount Applied</v>
      </c>
      <c r="W1227" t="str">
        <f>IF(Derived_Metrics[[#This Row],[Discount]]&gt;0.3,"High Discount","Low Discount")</f>
        <v>Low Discount</v>
      </c>
      <c r="X1227" s="13">
        <f>SUMIFS(Derived_Metrics[Customer_Revenue_Share],Derived_Metrics[Customee_ Revenue _Rank],"&lt;="&amp;Derived_Metrics[[#This Row],[Customee_ Revenue _Rank]])</f>
        <v>0.65552706802315297</v>
      </c>
      <c r="Y1227" t="str">
        <f>IF(Derived_Metrics[[#This Row],[Cumulative_Revenue_%]]&lt;=0.8,"Top 80% Revenue","Remaining 20% Revenue")</f>
        <v>Top 80% Revenue</v>
      </c>
    </row>
    <row r="1228" spans="1:25" x14ac:dyDescent="0.25">
      <c r="A1228" t="s">
        <v>3908</v>
      </c>
      <c r="B1228" s="1">
        <v>42631</v>
      </c>
      <c r="C1228" t="s">
        <v>1555</v>
      </c>
      <c r="D1228" s="4">
        <f>SUMIFS(Derived_Metrics[Revenue],Derived_Metrics[Customer ID],Derived_Metrics[[#This Row],[Customer ID]])</f>
        <v>9900.4680000000008</v>
      </c>
      <c r="E1228" s="4">
        <f>SUMIFS(Derived_Metrics[Profit],Derived_Metrics[Customer ID],Derived_Metrics[[#This Row],[Customer ID]])</f>
        <v>-14.977299999999998</v>
      </c>
      <c r="F1228" s="5">
        <f>_xlfn.PERCENTRANK.INC(Derived_Metrics[Customer Revenue],Derived_Metrics[[#This Row],[Customer Revenue]])</f>
        <v>0.74299999999999999</v>
      </c>
      <c r="G1228" s="5" t="str" cm="1">
        <f t="array" ref="G1228">_xlfn.IFS(Derived_Metrics[[#This Row],[Customer Revenue Percentile]]&gt;=0.8,"High Value",Derived_Metrics[[#This Row],[Customer Revenue Percentile]]&gt;=0.4,"Medium Value",TRUE,"Low Value")</f>
        <v>Medium Value</v>
      </c>
      <c r="H1228" s="12">
        <f>_xlfn.RANK.EQ(Derived_Metrics[[#This Row],[Customer Revenue]],Derived_Metrics[Customer Revenue],0)</f>
        <v>538</v>
      </c>
      <c r="I1228" s="15">
        <f>Derived_Metrics[[#This Row],[Customer Revenue]]/SUM(Derived_Metrics[Customer Revenue])</f>
        <v>6.354920151210525E-4</v>
      </c>
      <c r="J1228" t="s">
        <v>1201</v>
      </c>
      <c r="K1228" s="5">
        <f>SUMIFS(Derived_Metrics[Revenue],Derived_Metrics[Product ID],Derived_Metrics[[#This Row],[Product ID]])</f>
        <v>30526.117999999999</v>
      </c>
      <c r="L1228" s="5">
        <f>SUMIFS(Derived_Metrics[Profit],Derived_Metrics[Product ID],Derived_Metrics[[#This Row],[Product ID]])</f>
        <v>-474.74139999999994</v>
      </c>
      <c r="M1228" s="5" t="str">
        <f>IF(AND(Derived_Metrics[[#This Row],[Product Revenue]]&gt;AVERAGE(Derived_Metrics[Product Revenue]),Derived_Metrics[[#This Row],[Product Profit]]&lt;0),"high sales Low Profit","Normal")</f>
        <v>high sales Low Profit</v>
      </c>
      <c r="N1228">
        <v>885.52800000000002</v>
      </c>
      <c r="O1228">
        <v>9</v>
      </c>
      <c r="P1228">
        <v>0.2</v>
      </c>
      <c r="Q1228">
        <v>-99.621899999999997</v>
      </c>
      <c r="R1228">
        <f>Derived_Metrics[[#This Row],[Selling Price]]*Derived_Metrics[[#This Row],[Quantity]]</f>
        <v>7969.7520000000004</v>
      </c>
      <c r="S1228" s="2">
        <f>IF(Derived_Metrics[[#This Row],[Revenue]]=0,0,Derived_Metrics[[#This Row],[Profit]]/Derived_Metrics[[#This Row],[Revenue]])</f>
        <v>-1.2499999999999999E-2</v>
      </c>
      <c r="T1228" t="str">
        <f>IF(Derived_Metrics[[#This Row],[Profit]]&lt;0, "Loss","Profit")</f>
        <v>Loss</v>
      </c>
      <c r="U1228" s="5">
        <f>Derived_Metrics[[#This Row],[Selling Price]]*Derived_Metrics[[#This Row],[Quantity]]*Derived_Metrics[[#This Row],[Discount]]</f>
        <v>1593.9504000000002</v>
      </c>
      <c r="V1228" t="str">
        <f>IF(Derived_Metrics[[#This Row],[Discount]]&gt;0,"Discount Applied","No Discount")</f>
        <v>Discount Applied</v>
      </c>
      <c r="W1228" t="str">
        <f>IF(Derived_Metrics[[#This Row],[Discount]]&gt;0.3,"High Discount","Low Discount")</f>
        <v>Low Discount</v>
      </c>
      <c r="X1228" s="13">
        <f>SUMIFS(Derived_Metrics[Customer_Revenue_Share],Derived_Metrics[Customee_ Revenue _Rank],"&lt;="&amp;Derived_Metrics[[#This Row],[Customee_ Revenue _Rank]])</f>
        <v>0.65552706802315297</v>
      </c>
      <c r="Y1228" t="str">
        <f>IF(Derived_Metrics[[#This Row],[Cumulative_Revenue_%]]&lt;=0.8,"Top 80% Revenue","Remaining 20% Revenue")</f>
        <v>Top 80% Revenue</v>
      </c>
    </row>
    <row r="1229" spans="1:25" x14ac:dyDescent="0.25">
      <c r="A1229" t="s">
        <v>3909</v>
      </c>
      <c r="B1229" s="1">
        <v>42442</v>
      </c>
      <c r="C1229" t="s">
        <v>1897</v>
      </c>
      <c r="D1229" s="4">
        <f>SUMIFS(Derived_Metrics[Revenue],Derived_Metrics[Customer ID],Derived_Metrics[[#This Row],[Customer ID]])</f>
        <v>5620.4279999999999</v>
      </c>
      <c r="E1229" s="4">
        <f>SUMIFS(Derived_Metrics[Profit],Derived_Metrics[Customer ID],Derived_Metrics[[#This Row],[Customer ID]])</f>
        <v>332.3322</v>
      </c>
      <c r="F1229" s="5">
        <f>_xlfn.PERCENTRANK.INC(Derived_Metrics[Customer Revenue],Derived_Metrics[[#This Row],[Customer Revenue]])</f>
        <v>0.58199999999999996</v>
      </c>
      <c r="G1229" s="5" t="str" cm="1">
        <f t="array" ref="G1229">_xlfn.IFS(Derived_Metrics[[#This Row],[Customer Revenue Percentile]]&gt;=0.8,"High Value",Derived_Metrics[[#This Row],[Customer Revenue Percentile]]&gt;=0.4,"Medium Value",TRUE,"Low Value")</f>
        <v>Medium Value</v>
      </c>
      <c r="H1229" s="12">
        <f>_xlfn.RANK.EQ(Derived_Metrics[[#This Row],[Customer Revenue]],Derived_Metrics[Customer Revenue],0)</f>
        <v>882</v>
      </c>
      <c r="I1229" s="15">
        <f>Derived_Metrics[[#This Row],[Customer Revenue]]/SUM(Derived_Metrics[Customer Revenue])</f>
        <v>3.6076447250400556E-4</v>
      </c>
      <c r="J1229" t="s">
        <v>516</v>
      </c>
      <c r="K1229" s="5">
        <f>SUMIFS(Derived_Metrics[Revenue],Derived_Metrics[Product ID],Derived_Metrics[[#This Row],[Product ID]])</f>
        <v>282.8</v>
      </c>
      <c r="L1229" s="5">
        <f>SUMIFS(Derived_Metrics[Profit],Derived_Metrics[Product ID],Derived_Metrics[[#This Row],[Product ID]])</f>
        <v>22.058399999999999</v>
      </c>
      <c r="M1229" s="5" t="str">
        <f>IF(AND(Derived_Metrics[[#This Row],[Product Revenue]]&gt;AVERAGE(Derived_Metrics[Product Revenue]),Derived_Metrics[[#This Row],[Product Profit]]&lt;0),"high sales Low Profit","Normal")</f>
        <v>Normal</v>
      </c>
      <c r="N1229">
        <v>28.28</v>
      </c>
      <c r="O1229">
        <v>2</v>
      </c>
      <c r="P1229">
        <v>0</v>
      </c>
      <c r="Q1229">
        <v>7.3528000000000002</v>
      </c>
      <c r="R1229">
        <f>Derived_Metrics[[#This Row],[Selling Price]]*Derived_Metrics[[#This Row],[Quantity]]</f>
        <v>56.56</v>
      </c>
      <c r="S1229" s="2">
        <f>IF(Derived_Metrics[[#This Row],[Revenue]]=0,0,Derived_Metrics[[#This Row],[Profit]]/Derived_Metrics[[#This Row],[Revenue]])</f>
        <v>0.13</v>
      </c>
      <c r="T1229" t="str">
        <f>IF(Derived_Metrics[[#This Row],[Profit]]&lt;0, "Loss","Profit")</f>
        <v>Profit</v>
      </c>
      <c r="U1229" s="5">
        <f>Derived_Metrics[[#This Row],[Selling Price]]*Derived_Metrics[[#This Row],[Quantity]]*Derived_Metrics[[#This Row],[Discount]]</f>
        <v>0</v>
      </c>
      <c r="V1229" t="str">
        <f>IF(Derived_Metrics[[#This Row],[Discount]]&gt;0,"Discount Applied","No Discount")</f>
        <v>No Discount</v>
      </c>
      <c r="W1229" t="str">
        <f>IF(Derived_Metrics[[#This Row],[Discount]]&gt;0.3,"High Discount","Low Discount")</f>
        <v>Low Discount</v>
      </c>
      <c r="X1229" s="13">
        <f>SUMIFS(Derived_Metrics[Customer_Revenue_Share],Derived_Metrics[Customee_ Revenue _Rank],"&lt;="&amp;Derived_Metrics[[#This Row],[Customee_ Revenue _Rank]])</f>
        <v>0.82148995553502746</v>
      </c>
      <c r="Y1229" t="str">
        <f>IF(Derived_Metrics[[#This Row],[Cumulative_Revenue_%]]&lt;=0.8,"Top 80% Revenue","Remaining 20% Revenue")</f>
        <v>Remaining 20% Revenue</v>
      </c>
    </row>
    <row r="1230" spans="1:25" x14ac:dyDescent="0.25">
      <c r="A1230" t="s">
        <v>3910</v>
      </c>
      <c r="B1230" s="1">
        <v>42433</v>
      </c>
      <c r="C1230" t="s">
        <v>2690</v>
      </c>
      <c r="D1230" s="4">
        <f>SUMIFS(Derived_Metrics[Revenue],Derived_Metrics[Customer ID],Derived_Metrics[[#This Row],[Customer ID]])</f>
        <v>368.08000000000004</v>
      </c>
      <c r="E1230" s="4">
        <f>SUMIFS(Derived_Metrics[Profit],Derived_Metrics[Customer ID],Derived_Metrics[[#This Row],[Customer ID]])</f>
        <v>25.391200000000001</v>
      </c>
      <c r="F1230" s="5">
        <f>_xlfn.PERCENTRANK.INC(Derived_Metrics[Customer Revenue],Derived_Metrics[[#This Row],[Customer Revenue]])</f>
        <v>6.9000000000000006E-2</v>
      </c>
      <c r="G1230" s="5" t="str" cm="1">
        <f t="array" ref="G1230">_xlfn.IFS(Derived_Metrics[[#This Row],[Customer Revenue Percentile]]&gt;=0.8,"High Value",Derived_Metrics[[#This Row],[Customer Revenue Percentile]]&gt;=0.4,"Medium Value",TRUE,"Low Value")</f>
        <v>Low Value</v>
      </c>
      <c r="H1230" s="12">
        <f>_xlfn.RANK.EQ(Derived_Metrics[[#This Row],[Customer Revenue]],Derived_Metrics[Customer Revenue],0)</f>
        <v>1972</v>
      </c>
      <c r="I1230" s="15">
        <f>Derived_Metrics[[#This Row],[Customer Revenue]]/SUM(Derived_Metrics[Customer Revenue])</f>
        <v>2.3626347858076712E-5</v>
      </c>
      <c r="J1230" t="s">
        <v>175</v>
      </c>
      <c r="K1230" s="5">
        <f>SUMIFS(Derived_Metrics[Revenue],Derived_Metrics[Product ID],Derived_Metrics[[#This Row],[Product ID]])</f>
        <v>1468.6280000000002</v>
      </c>
      <c r="L1230" s="5">
        <f>SUMIFS(Derived_Metrics[Profit],Derived_Metrics[Product ID],Derived_Metrics[[#This Row],[Product ID]])</f>
        <v>71.11999999999999</v>
      </c>
      <c r="M1230" s="5" t="str">
        <f>IF(AND(Derived_Metrics[[#This Row],[Product Revenue]]&gt;AVERAGE(Derived_Metrics[Product Revenue]),Derived_Metrics[[#This Row],[Product Profit]]&lt;0),"high sales Low Profit","Normal")</f>
        <v>Normal</v>
      </c>
      <c r="N1230">
        <v>71.12</v>
      </c>
      <c r="O1230">
        <v>4</v>
      </c>
      <c r="P1230">
        <v>0</v>
      </c>
      <c r="Q1230">
        <v>22.0472</v>
      </c>
      <c r="R1230">
        <f>Derived_Metrics[[#This Row],[Selling Price]]*Derived_Metrics[[#This Row],[Quantity]]</f>
        <v>284.48</v>
      </c>
      <c r="S1230" s="2">
        <f>IF(Derived_Metrics[[#This Row],[Revenue]]=0,0,Derived_Metrics[[#This Row],[Profit]]/Derived_Metrics[[#This Row],[Revenue]])</f>
        <v>7.7499999999999999E-2</v>
      </c>
      <c r="T1230" t="str">
        <f>IF(Derived_Metrics[[#This Row],[Profit]]&lt;0, "Loss","Profit")</f>
        <v>Profit</v>
      </c>
      <c r="U1230" s="5">
        <f>Derived_Metrics[[#This Row],[Selling Price]]*Derived_Metrics[[#This Row],[Quantity]]*Derived_Metrics[[#This Row],[Discount]]</f>
        <v>0</v>
      </c>
      <c r="V1230" t="str">
        <f>IF(Derived_Metrics[[#This Row],[Discount]]&gt;0,"Discount Applied","No Discount")</f>
        <v>No Discount</v>
      </c>
      <c r="W1230" t="str">
        <f>IF(Derived_Metrics[[#This Row],[Discount]]&gt;0.3,"High Discount","Low Discount")</f>
        <v>Low Discount</v>
      </c>
      <c r="X1230" s="13">
        <f>SUMIFS(Derived_Metrics[Customer_Revenue_Share],Derived_Metrics[Customee_ Revenue _Rank],"&lt;="&amp;Derived_Metrics[[#This Row],[Customee_ Revenue _Rank]])</f>
        <v>0.99827350572147278</v>
      </c>
      <c r="Y1230" t="str">
        <f>IF(Derived_Metrics[[#This Row],[Cumulative_Revenue_%]]&lt;=0.8,"Top 80% Revenue","Remaining 20% Revenue")</f>
        <v>Remaining 20% Revenue</v>
      </c>
    </row>
    <row r="1231" spans="1:25" x14ac:dyDescent="0.25">
      <c r="A1231" t="s">
        <v>3911</v>
      </c>
      <c r="B1231" s="1">
        <v>42701</v>
      </c>
      <c r="C1231" t="s">
        <v>1606</v>
      </c>
      <c r="D1231" s="4">
        <f>SUMIFS(Derived_Metrics[Revenue],Derived_Metrics[Customer ID],Derived_Metrics[[#This Row],[Customer ID]])</f>
        <v>11109.096000000001</v>
      </c>
      <c r="E1231" s="4">
        <f>SUMIFS(Derived_Metrics[Profit],Derived_Metrics[Customer ID],Derived_Metrics[[#This Row],[Customer ID]])</f>
        <v>207.10079999999999</v>
      </c>
      <c r="F1231" s="5">
        <f>_xlfn.PERCENTRANK.INC(Derived_Metrics[Customer Revenue],Derived_Metrics[[#This Row],[Customer Revenue]])</f>
        <v>0.79700000000000004</v>
      </c>
      <c r="G1231" s="5" t="str" cm="1">
        <f t="array" ref="G1231">_xlfn.IFS(Derived_Metrics[[#This Row],[Customer Revenue Percentile]]&gt;=0.8,"High Value",Derived_Metrics[[#This Row],[Customer Revenue Percentile]]&gt;=0.4,"Medium Value",TRUE,"Low Value")</f>
        <v>Medium Value</v>
      </c>
      <c r="H1231" s="12">
        <f>_xlfn.RANK.EQ(Derived_Metrics[[#This Row],[Customer Revenue]],Derived_Metrics[Customer Revenue],0)</f>
        <v>430</v>
      </c>
      <c r="I1231" s="15">
        <f>Derived_Metrics[[#This Row],[Customer Revenue]]/SUM(Derived_Metrics[Customer Revenue])</f>
        <v>7.1307152381212932E-4</v>
      </c>
      <c r="J1231" t="s">
        <v>1871</v>
      </c>
      <c r="K1231" s="5">
        <f>SUMIFS(Derived_Metrics[Revenue],Derived_Metrics[Product ID],Derived_Metrics[[#This Row],[Product ID]])</f>
        <v>1514.88</v>
      </c>
      <c r="L1231" s="5">
        <f>SUMIFS(Derived_Metrics[Profit],Derived_Metrics[Product ID],Derived_Metrics[[#This Row],[Product ID]])</f>
        <v>74.797200000000004</v>
      </c>
      <c r="M1231" s="5" t="str">
        <f>IF(AND(Derived_Metrics[[#This Row],[Product Revenue]]&gt;AVERAGE(Derived_Metrics[Product Revenue]),Derived_Metrics[[#This Row],[Product Profit]]&lt;0),"high sales Low Profit","Normal")</f>
        <v>Normal</v>
      </c>
      <c r="N1231">
        <v>31.56</v>
      </c>
      <c r="O1231">
        <v>3</v>
      </c>
      <c r="P1231">
        <v>0</v>
      </c>
      <c r="Q1231">
        <v>10.4148</v>
      </c>
      <c r="R1231">
        <f>Derived_Metrics[[#This Row],[Selling Price]]*Derived_Metrics[[#This Row],[Quantity]]</f>
        <v>94.679999999999993</v>
      </c>
      <c r="S1231" s="2">
        <f>IF(Derived_Metrics[[#This Row],[Revenue]]=0,0,Derived_Metrics[[#This Row],[Profit]]/Derived_Metrics[[#This Row],[Revenue]])</f>
        <v>0.11</v>
      </c>
      <c r="T1231" t="str">
        <f>IF(Derived_Metrics[[#This Row],[Profit]]&lt;0, "Loss","Profit")</f>
        <v>Profit</v>
      </c>
      <c r="U1231" s="5">
        <f>Derived_Metrics[[#This Row],[Selling Price]]*Derived_Metrics[[#This Row],[Quantity]]*Derived_Metrics[[#This Row],[Discount]]</f>
        <v>0</v>
      </c>
      <c r="V1231" t="str">
        <f>IF(Derived_Metrics[[#This Row],[Discount]]&gt;0,"Discount Applied","No Discount")</f>
        <v>No Discount</v>
      </c>
      <c r="W1231" t="str">
        <f>IF(Derived_Metrics[[#This Row],[Discount]]&gt;0.3,"High Discount","Low Discount")</f>
        <v>Low Discount</v>
      </c>
      <c r="X1231" s="13">
        <f>SUMIFS(Derived_Metrics[Customer_Revenue_Share],Derived_Metrics[Customee_ Revenue _Rank],"&lt;="&amp;Derived_Metrics[[#This Row],[Customee_ Revenue _Rank]])</f>
        <v>0.57942258483639997</v>
      </c>
      <c r="Y1231" t="str">
        <f>IF(Derived_Metrics[[#This Row],[Cumulative_Revenue_%]]&lt;=0.8,"Top 80% Revenue","Remaining 20% Revenue")</f>
        <v>Top 80% Revenue</v>
      </c>
    </row>
    <row r="1232" spans="1:25" x14ac:dyDescent="0.25">
      <c r="A1232" t="s">
        <v>3912</v>
      </c>
      <c r="B1232" s="1">
        <v>42412</v>
      </c>
      <c r="C1232" t="s">
        <v>2966</v>
      </c>
      <c r="D1232" s="4">
        <f>SUMIFS(Derived_Metrics[Revenue],Derived_Metrics[Customer ID],Derived_Metrics[[#This Row],[Customer ID]])</f>
        <v>3782.04</v>
      </c>
      <c r="E1232" s="4">
        <f>SUMIFS(Derived_Metrics[Profit],Derived_Metrics[Customer ID],Derived_Metrics[[#This Row],[Customer ID]])</f>
        <v>348.15960000000001</v>
      </c>
      <c r="F1232" s="5">
        <f>_xlfn.PERCENTRANK.INC(Derived_Metrics[Customer Revenue],Derived_Metrics[[#This Row],[Customer Revenue]])</f>
        <v>0.46700000000000003</v>
      </c>
      <c r="G1232" s="5" t="str" cm="1">
        <f t="array" ref="G1232">_xlfn.IFS(Derived_Metrics[[#This Row],[Customer Revenue Percentile]]&gt;=0.8,"High Value",Derived_Metrics[[#This Row],[Customer Revenue Percentile]]&gt;=0.4,"Medium Value",TRUE,"Low Value")</f>
        <v>Medium Value</v>
      </c>
      <c r="H1232" s="12">
        <f>_xlfn.RANK.EQ(Derived_Metrics[[#This Row],[Customer Revenue]],Derived_Metrics[Customer Revenue],0)</f>
        <v>1123</v>
      </c>
      <c r="I1232" s="15">
        <f>Derived_Metrics[[#This Row],[Customer Revenue]]/SUM(Derived_Metrics[Customer Revenue])</f>
        <v>2.4276187962714746E-4</v>
      </c>
      <c r="J1232" t="s">
        <v>2998</v>
      </c>
      <c r="K1232" s="5">
        <f>SUMIFS(Derived_Metrics[Revenue],Derived_Metrics[Product ID],Derived_Metrics[[#This Row],[Product ID]])</f>
        <v>124.872</v>
      </c>
      <c r="L1232" s="5">
        <f>SUMIFS(Derived_Metrics[Profit],Derived_Metrics[Product ID],Derived_Metrics[[#This Row],[Product ID]])</f>
        <v>13.116400000000001</v>
      </c>
      <c r="M1232" s="5" t="str">
        <f>IF(AND(Derived_Metrics[[#This Row],[Product Revenue]]&gt;AVERAGE(Derived_Metrics[Product Revenue]),Derived_Metrics[[#This Row],[Product Profit]]&lt;0),"high sales Low Profit","Normal")</f>
        <v>Normal</v>
      </c>
      <c r="N1232">
        <v>14.52</v>
      </c>
      <c r="O1232">
        <v>3</v>
      </c>
      <c r="P1232">
        <v>0</v>
      </c>
      <c r="Q1232">
        <v>5.6627999999999998</v>
      </c>
      <c r="R1232">
        <f>Derived_Metrics[[#This Row],[Selling Price]]*Derived_Metrics[[#This Row],[Quantity]]</f>
        <v>43.56</v>
      </c>
      <c r="S1232" s="2">
        <f>IF(Derived_Metrics[[#This Row],[Revenue]]=0,0,Derived_Metrics[[#This Row],[Profit]]/Derived_Metrics[[#This Row],[Revenue]])</f>
        <v>0.12999999999999998</v>
      </c>
      <c r="T1232" t="str">
        <f>IF(Derived_Metrics[[#This Row],[Profit]]&lt;0, "Loss","Profit")</f>
        <v>Profit</v>
      </c>
      <c r="U1232" s="5">
        <f>Derived_Metrics[[#This Row],[Selling Price]]*Derived_Metrics[[#This Row],[Quantity]]*Derived_Metrics[[#This Row],[Discount]]</f>
        <v>0</v>
      </c>
      <c r="V1232" t="str">
        <f>IF(Derived_Metrics[[#This Row],[Discount]]&gt;0,"Discount Applied","No Discount")</f>
        <v>No Discount</v>
      </c>
      <c r="W1232" t="str">
        <f>IF(Derived_Metrics[[#This Row],[Discount]]&gt;0.3,"High Discount","Low Discount")</f>
        <v>Low Discount</v>
      </c>
      <c r="X1232" s="13">
        <f>SUMIFS(Derived_Metrics[Customer_Revenue_Share],Derived_Metrics[Customee_ Revenue _Rank],"&lt;="&amp;Derived_Metrics[[#This Row],[Customee_ Revenue _Rank]])</f>
        <v>0.89391918995087871</v>
      </c>
      <c r="Y1232" t="str">
        <f>IF(Derived_Metrics[[#This Row],[Cumulative_Revenue_%]]&lt;=0.8,"Top 80% Revenue","Remaining 20% Revenue")</f>
        <v>Remaining 20% Revenue</v>
      </c>
    </row>
    <row r="1233" spans="1:25" x14ac:dyDescent="0.25">
      <c r="A1233" t="s">
        <v>3913</v>
      </c>
      <c r="B1233" s="1">
        <v>42264</v>
      </c>
      <c r="C1233" t="s">
        <v>3103</v>
      </c>
      <c r="D1233" s="4">
        <f>SUMIFS(Derived_Metrics[Revenue],Derived_Metrics[Customer ID],Derived_Metrics[[#This Row],[Customer ID]])</f>
        <v>38140.6</v>
      </c>
      <c r="E1233" s="4">
        <f>SUMIFS(Derived_Metrics[Profit],Derived_Metrics[Customer ID],Derived_Metrics[[#This Row],[Customer ID]])</f>
        <v>117.00579999999999</v>
      </c>
      <c r="F1233" s="5">
        <f>_xlfn.PERCENTRANK.INC(Derived_Metrics[Customer Revenue],Derived_Metrics[[#This Row],[Customer Revenue]])</f>
        <v>0.98399999999999999</v>
      </c>
      <c r="G1233" s="5" t="str" cm="1">
        <f t="array" ref="G1233">_xlfn.IFS(Derived_Metrics[[#This Row],[Customer Revenue Percentile]]&gt;=0.8,"High Value",Derived_Metrics[[#This Row],[Customer Revenue Percentile]]&gt;=0.4,"Medium Value",TRUE,"Low Value")</f>
        <v>High Value</v>
      </c>
      <c r="H1233" s="12">
        <f>_xlfn.RANK.EQ(Derived_Metrics[[#This Row],[Customer Revenue]],Derived_Metrics[Customer Revenue],0)</f>
        <v>29</v>
      </c>
      <c r="I1233" s="15">
        <f>Derived_Metrics[[#This Row],[Customer Revenue]]/SUM(Derived_Metrics[Customer Revenue])</f>
        <v>2.4481718189408837E-3</v>
      </c>
      <c r="J1233" t="s">
        <v>1363</v>
      </c>
      <c r="K1233" s="5">
        <f>SUMIFS(Derived_Metrics[Revenue],Derived_Metrics[Product ID],Derived_Metrics[[#This Row],[Product ID]])</f>
        <v>6969.543999999999</v>
      </c>
      <c r="L1233" s="5">
        <f>SUMIFS(Derived_Metrics[Profit],Derived_Metrics[Product ID],Derived_Metrics[[#This Row],[Product ID]])</f>
        <v>-228.61879999999999</v>
      </c>
      <c r="M1233" s="5" t="str">
        <f>IF(AND(Derived_Metrics[[#This Row],[Product Revenue]]&gt;AVERAGE(Derived_Metrics[Product Revenue]),Derived_Metrics[[#This Row],[Product Profit]]&lt;0),"high sales Low Profit","Normal")</f>
        <v>Normal</v>
      </c>
      <c r="N1233">
        <v>199.76400000000001</v>
      </c>
      <c r="O1233">
        <v>2</v>
      </c>
      <c r="P1233">
        <v>0.1</v>
      </c>
      <c r="Q1233">
        <v>8.8783999999999992</v>
      </c>
      <c r="R1233">
        <f>Derived_Metrics[[#This Row],[Selling Price]]*Derived_Metrics[[#This Row],[Quantity]]</f>
        <v>399.52800000000002</v>
      </c>
      <c r="S1233" s="2">
        <f>IF(Derived_Metrics[[#This Row],[Revenue]]=0,0,Derived_Metrics[[#This Row],[Profit]]/Derived_Metrics[[#This Row],[Revenue]])</f>
        <v>2.222222222222222E-2</v>
      </c>
      <c r="T1233" t="str">
        <f>IF(Derived_Metrics[[#This Row],[Profit]]&lt;0, "Loss","Profit")</f>
        <v>Profit</v>
      </c>
      <c r="U1233" s="5">
        <f>Derived_Metrics[[#This Row],[Selling Price]]*Derived_Metrics[[#This Row],[Quantity]]*Derived_Metrics[[#This Row],[Discount]]</f>
        <v>39.952800000000003</v>
      </c>
      <c r="V1233" t="str">
        <f>IF(Derived_Metrics[[#This Row],[Discount]]&gt;0,"Discount Applied","No Discount")</f>
        <v>Discount Applied</v>
      </c>
      <c r="W1233" t="str">
        <f>IF(Derived_Metrics[[#This Row],[Discount]]&gt;0.3,"High Discount","Low Discount")</f>
        <v>Low Discount</v>
      </c>
      <c r="X1233" s="13">
        <f>SUMIFS(Derived_Metrics[Customer_Revenue_Share],Derived_Metrics[Customee_ Revenue _Rank],"&lt;="&amp;Derived_Metrics[[#This Row],[Customee_ Revenue _Rank]])</f>
        <v>0.10277236046351318</v>
      </c>
      <c r="Y1233" t="str">
        <f>IF(Derived_Metrics[[#This Row],[Cumulative_Revenue_%]]&lt;=0.8,"Top 80% Revenue","Remaining 20% Revenue")</f>
        <v>Top 80% Revenue</v>
      </c>
    </row>
    <row r="1234" spans="1:25" x14ac:dyDescent="0.25">
      <c r="A1234" t="s">
        <v>3913</v>
      </c>
      <c r="B1234" s="1">
        <v>42264</v>
      </c>
      <c r="C1234" t="s">
        <v>3103</v>
      </c>
      <c r="D1234" s="4">
        <f>SUMIFS(Derived_Metrics[Revenue],Derived_Metrics[Customer ID],Derived_Metrics[[#This Row],[Customer ID]])</f>
        <v>38140.6</v>
      </c>
      <c r="E1234" s="4">
        <f>SUMIFS(Derived_Metrics[Profit],Derived_Metrics[Customer ID],Derived_Metrics[[#This Row],[Customer ID]])</f>
        <v>117.00579999999999</v>
      </c>
      <c r="F1234" s="5">
        <f>_xlfn.PERCENTRANK.INC(Derived_Metrics[Customer Revenue],Derived_Metrics[[#This Row],[Customer Revenue]])</f>
        <v>0.98399999999999999</v>
      </c>
      <c r="G1234" s="5" t="str" cm="1">
        <f t="array" ref="G1234">_xlfn.IFS(Derived_Metrics[[#This Row],[Customer Revenue Percentile]]&gt;=0.8,"High Value",Derived_Metrics[[#This Row],[Customer Revenue Percentile]]&gt;=0.4,"Medium Value",TRUE,"Low Value")</f>
        <v>High Value</v>
      </c>
      <c r="H1234" s="12">
        <f>_xlfn.RANK.EQ(Derived_Metrics[[#This Row],[Customer Revenue]],Derived_Metrics[Customer Revenue],0)</f>
        <v>29</v>
      </c>
      <c r="I1234" s="15">
        <f>Derived_Metrics[[#This Row],[Customer Revenue]]/SUM(Derived_Metrics[Customer Revenue])</f>
        <v>2.4481718189408837E-3</v>
      </c>
      <c r="J1234" t="s">
        <v>81</v>
      </c>
      <c r="K1234" s="5">
        <f>SUMIFS(Derived_Metrics[Revenue],Derived_Metrics[Product ID],Derived_Metrics[[#This Row],[Product ID]])</f>
        <v>81561.128399999987</v>
      </c>
      <c r="L1234" s="5">
        <f>SUMIFS(Derived_Metrics[Profit],Derived_Metrics[Product ID],Derived_Metrics[[#This Row],[Product ID]])</f>
        <v>-669.54480000000035</v>
      </c>
      <c r="M1234" s="5" t="str">
        <f>IF(AND(Derived_Metrics[[#This Row],[Product Revenue]]&gt;AVERAGE(Derived_Metrics[Product Revenue]),Derived_Metrics[[#This Row],[Product Profit]]&lt;0),"high sales Low Profit","Normal")</f>
        <v>high sales Low Profit</v>
      </c>
      <c r="N1234">
        <v>4228.7039999999997</v>
      </c>
      <c r="O1234">
        <v>6</v>
      </c>
      <c r="P1234">
        <v>0.2</v>
      </c>
      <c r="Q1234">
        <v>158.57640000000001</v>
      </c>
      <c r="R1234">
        <f>Derived_Metrics[[#This Row],[Selling Price]]*Derived_Metrics[[#This Row],[Quantity]]</f>
        <v>25372.223999999998</v>
      </c>
      <c r="S1234" s="2">
        <f>IF(Derived_Metrics[[#This Row],[Revenue]]=0,0,Derived_Metrics[[#This Row],[Profit]]/Derived_Metrics[[#This Row],[Revenue]])</f>
        <v>6.2500000000000003E-3</v>
      </c>
      <c r="T1234" t="str">
        <f>IF(Derived_Metrics[[#This Row],[Profit]]&lt;0, "Loss","Profit")</f>
        <v>Profit</v>
      </c>
      <c r="U1234" s="5">
        <f>Derived_Metrics[[#This Row],[Selling Price]]*Derived_Metrics[[#This Row],[Quantity]]*Derived_Metrics[[#This Row],[Discount]]</f>
        <v>5074.4448000000002</v>
      </c>
      <c r="V1234" t="str">
        <f>IF(Derived_Metrics[[#This Row],[Discount]]&gt;0,"Discount Applied","No Discount")</f>
        <v>Discount Applied</v>
      </c>
      <c r="W1234" t="str">
        <f>IF(Derived_Metrics[[#This Row],[Discount]]&gt;0.3,"High Discount","Low Discount")</f>
        <v>Low Discount</v>
      </c>
      <c r="X1234" s="13">
        <f>SUMIFS(Derived_Metrics[Customer_Revenue_Share],Derived_Metrics[Customee_ Revenue _Rank],"&lt;="&amp;Derived_Metrics[[#This Row],[Customee_ Revenue _Rank]])</f>
        <v>0.10277236046351318</v>
      </c>
      <c r="Y1234" t="str">
        <f>IF(Derived_Metrics[[#This Row],[Cumulative_Revenue_%]]&lt;=0.8,"Top 80% Revenue","Remaining 20% Revenue")</f>
        <v>Top 80% Revenue</v>
      </c>
    </row>
    <row r="1235" spans="1:25" x14ac:dyDescent="0.25">
      <c r="A1235" t="s">
        <v>3913</v>
      </c>
      <c r="B1235" s="1">
        <v>42264</v>
      </c>
      <c r="C1235" t="s">
        <v>3103</v>
      </c>
      <c r="D1235" s="4">
        <f>SUMIFS(Derived_Metrics[Revenue],Derived_Metrics[Customer ID],Derived_Metrics[[#This Row],[Customer ID]])</f>
        <v>38140.6</v>
      </c>
      <c r="E1235" s="4">
        <f>SUMIFS(Derived_Metrics[Profit],Derived_Metrics[Customer ID],Derived_Metrics[[#This Row],[Customer ID]])</f>
        <v>117.00579999999999</v>
      </c>
      <c r="F1235" s="5">
        <f>_xlfn.PERCENTRANK.INC(Derived_Metrics[Customer Revenue],Derived_Metrics[[#This Row],[Customer Revenue]])</f>
        <v>0.98399999999999999</v>
      </c>
      <c r="G1235" s="5" t="str" cm="1">
        <f t="array" ref="G1235">_xlfn.IFS(Derived_Metrics[[#This Row],[Customer Revenue Percentile]]&gt;=0.8,"High Value",Derived_Metrics[[#This Row],[Customer Revenue Percentile]]&gt;=0.4,"Medium Value",TRUE,"Low Value")</f>
        <v>High Value</v>
      </c>
      <c r="H1235" s="12">
        <f>_xlfn.RANK.EQ(Derived_Metrics[[#This Row],[Customer Revenue]],Derived_Metrics[Customer Revenue],0)</f>
        <v>29</v>
      </c>
      <c r="I1235" s="15">
        <f>Derived_Metrics[[#This Row],[Customer Revenue]]/SUM(Derived_Metrics[Customer Revenue])</f>
        <v>2.4481718189408837E-3</v>
      </c>
      <c r="J1235" t="s">
        <v>2014</v>
      </c>
      <c r="K1235" s="5">
        <f>SUMIFS(Derived_Metrics[Revenue],Derived_Metrics[Product ID],Derived_Metrics[[#This Row],[Product ID]])</f>
        <v>87267.103000000003</v>
      </c>
      <c r="L1235" s="5">
        <f>SUMIFS(Derived_Metrics[Profit],Derived_Metrics[Product ID],Derived_Metrics[[#This Row],[Product ID]])</f>
        <v>19.686399999999992</v>
      </c>
      <c r="M1235" s="5" t="str">
        <f>IF(AND(Derived_Metrics[[#This Row],[Product Revenue]]&gt;AVERAGE(Derived_Metrics[Product Revenue]),Derived_Metrics[[#This Row],[Product Profit]]&lt;0),"high sales Low Profit","Normal")</f>
        <v>Normal</v>
      </c>
      <c r="N1235">
        <v>2003.92</v>
      </c>
      <c r="O1235">
        <v>5</v>
      </c>
      <c r="P1235">
        <v>0.2</v>
      </c>
      <c r="Q1235">
        <v>-25.048999999999999</v>
      </c>
      <c r="R1235">
        <f>Derived_Metrics[[#This Row],[Selling Price]]*Derived_Metrics[[#This Row],[Quantity]]</f>
        <v>10019.6</v>
      </c>
      <c r="S1235" s="2">
        <f>IF(Derived_Metrics[[#This Row],[Revenue]]=0,0,Derived_Metrics[[#This Row],[Profit]]/Derived_Metrics[[#This Row],[Revenue]])</f>
        <v>-2.5000000000000001E-3</v>
      </c>
      <c r="T1235" t="str">
        <f>IF(Derived_Metrics[[#This Row],[Profit]]&lt;0, "Loss","Profit")</f>
        <v>Loss</v>
      </c>
      <c r="U1235" s="5">
        <f>Derived_Metrics[[#This Row],[Selling Price]]*Derived_Metrics[[#This Row],[Quantity]]*Derived_Metrics[[#This Row],[Discount]]</f>
        <v>2003.92</v>
      </c>
      <c r="V1235" t="str">
        <f>IF(Derived_Metrics[[#This Row],[Discount]]&gt;0,"Discount Applied","No Discount")</f>
        <v>Discount Applied</v>
      </c>
      <c r="W1235" t="str">
        <f>IF(Derived_Metrics[[#This Row],[Discount]]&gt;0.3,"High Discount","Low Discount")</f>
        <v>Low Discount</v>
      </c>
      <c r="X1235" s="13">
        <f>SUMIFS(Derived_Metrics[Customer_Revenue_Share],Derived_Metrics[Customee_ Revenue _Rank],"&lt;="&amp;Derived_Metrics[[#This Row],[Customee_ Revenue _Rank]])</f>
        <v>0.10277236046351318</v>
      </c>
      <c r="Y1235" t="str">
        <f>IF(Derived_Metrics[[#This Row],[Cumulative_Revenue_%]]&lt;=0.8,"Top 80% Revenue","Remaining 20% Revenue")</f>
        <v>Top 80% Revenue</v>
      </c>
    </row>
    <row r="1236" spans="1:25" x14ac:dyDescent="0.25">
      <c r="A1236" t="s">
        <v>3914</v>
      </c>
      <c r="B1236" s="1">
        <v>42700</v>
      </c>
      <c r="C1236" t="s">
        <v>484</v>
      </c>
      <c r="D1236" s="4">
        <f>SUMIFS(Derived_Metrics[Revenue],Derived_Metrics[Customer ID],Derived_Metrics[[#This Row],[Customer ID]])</f>
        <v>2940.3679999999999</v>
      </c>
      <c r="E1236" s="4">
        <f>SUMIFS(Derived_Metrics[Profit],Derived_Metrics[Customer ID],Derived_Metrics[[#This Row],[Customer ID]])</f>
        <v>-42.238599999999991</v>
      </c>
      <c r="F1236" s="5">
        <f>_xlfn.PERCENTRANK.INC(Derived_Metrics[Customer Revenue],Derived_Metrics[[#This Row],[Customer Revenue]])</f>
        <v>0.38500000000000001</v>
      </c>
      <c r="G1236" s="5" t="str" cm="1">
        <f t="array" ref="G1236">_xlfn.IFS(Derived_Metrics[[#This Row],[Customer Revenue Percentile]]&gt;=0.8,"High Value",Derived_Metrics[[#This Row],[Customer Revenue Percentile]]&gt;=0.4,"Medium Value",TRUE,"Low Value")</f>
        <v>Low Value</v>
      </c>
      <c r="H1236" s="12">
        <f>_xlfn.RANK.EQ(Derived_Metrics[[#This Row],[Customer Revenue]],Derived_Metrics[Customer Revenue],0)</f>
        <v>1301</v>
      </c>
      <c r="I1236" s="15">
        <f>Derived_Metrics[[#This Row],[Customer Revenue]]/SUM(Derived_Metrics[Customer Revenue])</f>
        <v>1.8873657139414611E-4</v>
      </c>
      <c r="J1236" t="s">
        <v>1465</v>
      </c>
      <c r="K1236" s="5">
        <f>SUMIFS(Derived_Metrics[Revenue],Derived_Metrics[Product ID],Derived_Metrics[[#This Row],[Product ID]])</f>
        <v>43166.091999999997</v>
      </c>
      <c r="L1236" s="5">
        <f>SUMIFS(Derived_Metrics[Profit],Derived_Metrics[Product ID],Derived_Metrics[[#This Row],[Product ID]])</f>
        <v>-856.01440000000002</v>
      </c>
      <c r="M1236" s="5" t="str">
        <f>IF(AND(Derived_Metrics[[#This Row],[Product Revenue]]&gt;AVERAGE(Derived_Metrics[Product Revenue]),Derived_Metrics[[#This Row],[Product Profit]]&lt;0),"high sales Low Profit","Normal")</f>
        <v>high sales Low Profit</v>
      </c>
      <c r="N1236">
        <v>313.17599999999999</v>
      </c>
      <c r="O1236">
        <v>2</v>
      </c>
      <c r="P1236">
        <v>0.4</v>
      </c>
      <c r="Q1236">
        <v>-120.0508</v>
      </c>
      <c r="R1236">
        <f>Derived_Metrics[[#This Row],[Selling Price]]*Derived_Metrics[[#This Row],[Quantity]]</f>
        <v>626.35199999999998</v>
      </c>
      <c r="S1236" s="2">
        <f>IF(Derived_Metrics[[#This Row],[Revenue]]=0,0,Derived_Metrics[[#This Row],[Profit]]/Derived_Metrics[[#This Row],[Revenue]])</f>
        <v>-0.19166666666666668</v>
      </c>
      <c r="T1236" t="str">
        <f>IF(Derived_Metrics[[#This Row],[Profit]]&lt;0, "Loss","Profit")</f>
        <v>Loss</v>
      </c>
      <c r="U1236" s="5">
        <f>Derived_Metrics[[#This Row],[Selling Price]]*Derived_Metrics[[#This Row],[Quantity]]*Derived_Metrics[[#This Row],[Discount]]</f>
        <v>250.54079999999999</v>
      </c>
      <c r="V1236" t="str">
        <f>IF(Derived_Metrics[[#This Row],[Discount]]&gt;0,"Discount Applied","No Discount")</f>
        <v>Discount Applied</v>
      </c>
      <c r="W1236" t="str">
        <f>IF(Derived_Metrics[[#This Row],[Discount]]&gt;0.3,"High Discount","Low Discount")</f>
        <v>High Discount</v>
      </c>
      <c r="X1236" s="13">
        <f>SUMIFS(Derived_Metrics[Customer_Revenue_Share],Derived_Metrics[Customee_ Revenue _Rank],"&lt;="&amp;Derived_Metrics[[#This Row],[Customee_ Revenue _Rank]])</f>
        <v>0.93131618474940692</v>
      </c>
      <c r="Y1236" t="str">
        <f>IF(Derived_Metrics[[#This Row],[Cumulative_Revenue_%]]&lt;=0.8,"Top 80% Revenue","Remaining 20% Revenue")</f>
        <v>Remaining 20% Revenue</v>
      </c>
    </row>
    <row r="1237" spans="1:25" x14ac:dyDescent="0.25">
      <c r="A1237" t="s">
        <v>3915</v>
      </c>
      <c r="B1237" s="1">
        <v>41855</v>
      </c>
      <c r="C1237" t="s">
        <v>3916</v>
      </c>
      <c r="D1237" s="4">
        <f>SUMIFS(Derived_Metrics[Revenue],Derived_Metrics[Customer ID],Derived_Metrics[[#This Row],[Customer ID]])</f>
        <v>9755.08</v>
      </c>
      <c r="E1237" s="4">
        <f>SUMIFS(Derived_Metrics[Profit],Derived_Metrics[Customer ID],Derived_Metrics[[#This Row],[Customer ID]])</f>
        <v>319.096</v>
      </c>
      <c r="F1237" s="5">
        <f>_xlfn.PERCENTRANK.INC(Derived_Metrics[Customer Revenue],Derived_Metrics[[#This Row],[Customer Revenue]])</f>
        <v>0.73299999999999998</v>
      </c>
      <c r="G1237" s="5" t="str" cm="1">
        <f t="array" ref="G1237">_xlfn.IFS(Derived_Metrics[[#This Row],[Customer Revenue Percentile]]&gt;=0.8,"High Value",Derived_Metrics[[#This Row],[Customer Revenue Percentile]]&gt;=0.4,"Medium Value",TRUE,"Low Value")</f>
        <v>Medium Value</v>
      </c>
      <c r="H1237" s="12">
        <f>_xlfn.RANK.EQ(Derived_Metrics[[#This Row],[Customer Revenue]],Derived_Metrics[Customer Revenue],0)</f>
        <v>565</v>
      </c>
      <c r="I1237" s="15">
        <f>Derived_Metrics[[#This Row],[Customer Revenue]]/SUM(Derived_Metrics[Customer Revenue])</f>
        <v>6.2615983879419409E-4</v>
      </c>
      <c r="J1237" t="s">
        <v>3770</v>
      </c>
      <c r="K1237" s="5">
        <f>SUMIFS(Derived_Metrics[Revenue],Derived_Metrics[Product ID],Derived_Metrics[[#This Row],[Product ID]])</f>
        <v>17782.830000000002</v>
      </c>
      <c r="L1237" s="5">
        <f>SUMIFS(Derived_Metrics[Profit],Derived_Metrics[Product ID],Derived_Metrics[[#This Row],[Product ID]])</f>
        <v>54.716400000000021</v>
      </c>
      <c r="M1237" s="5" t="str">
        <f>IF(AND(Derived_Metrics[[#This Row],[Product Revenue]]&gt;AVERAGE(Derived_Metrics[Product Revenue]),Derived_Metrics[[#This Row],[Product Profit]]&lt;0),"high sales Low Profit","Normal")</f>
        <v>Normal</v>
      </c>
      <c r="N1237">
        <v>1215.92</v>
      </c>
      <c r="O1237">
        <v>8</v>
      </c>
      <c r="P1237">
        <v>0</v>
      </c>
      <c r="Q1237">
        <v>316.13920000000002</v>
      </c>
      <c r="R1237">
        <f>Derived_Metrics[[#This Row],[Selling Price]]*Derived_Metrics[[#This Row],[Quantity]]</f>
        <v>9727.36</v>
      </c>
      <c r="S1237" s="2">
        <f>IF(Derived_Metrics[[#This Row],[Revenue]]=0,0,Derived_Metrics[[#This Row],[Profit]]/Derived_Metrics[[#This Row],[Revenue]])</f>
        <v>3.2500000000000001E-2</v>
      </c>
      <c r="T1237" t="str">
        <f>IF(Derived_Metrics[[#This Row],[Profit]]&lt;0, "Loss","Profit")</f>
        <v>Profit</v>
      </c>
      <c r="U1237" s="5">
        <f>Derived_Metrics[[#This Row],[Selling Price]]*Derived_Metrics[[#This Row],[Quantity]]*Derived_Metrics[[#This Row],[Discount]]</f>
        <v>0</v>
      </c>
      <c r="V1237" t="str">
        <f>IF(Derived_Metrics[[#This Row],[Discount]]&gt;0,"Discount Applied","No Discount")</f>
        <v>No Discount</v>
      </c>
      <c r="W1237" t="str">
        <f>IF(Derived_Metrics[[#This Row],[Discount]]&gt;0.3,"High Discount","Low Discount")</f>
        <v>Low Discount</v>
      </c>
      <c r="X1237" s="13">
        <f>SUMIFS(Derived_Metrics[Customer_Revenue_Share],Derived_Metrics[Customee_ Revenue _Rank],"&lt;="&amp;Derived_Metrics[[#This Row],[Customee_ Revenue _Rank]])</f>
        <v>0.66938134460947774</v>
      </c>
      <c r="Y1237" t="str">
        <f>IF(Derived_Metrics[[#This Row],[Cumulative_Revenue_%]]&lt;=0.8,"Top 80% Revenue","Remaining 20% Revenue")</f>
        <v>Top 80% Revenue</v>
      </c>
    </row>
    <row r="1238" spans="1:25" x14ac:dyDescent="0.25">
      <c r="A1238" t="s">
        <v>3918</v>
      </c>
      <c r="B1238" s="1">
        <v>41953</v>
      </c>
      <c r="C1238" t="s">
        <v>3459</v>
      </c>
      <c r="D1238" s="4">
        <f>SUMIFS(Derived_Metrics[Revenue],Derived_Metrics[Customer ID],Derived_Metrics[[#This Row],[Customer ID]])</f>
        <v>5283.8536000000004</v>
      </c>
      <c r="E1238" s="4">
        <f>SUMIFS(Derived_Metrics[Profit],Derived_Metrics[Customer ID],Derived_Metrics[[#This Row],[Customer ID]])</f>
        <v>-13.616199999999992</v>
      </c>
      <c r="F1238" s="5">
        <f>_xlfn.PERCENTRANK.INC(Derived_Metrics[Customer Revenue],Derived_Metrics[[#This Row],[Customer Revenue]])</f>
        <v>0.55200000000000005</v>
      </c>
      <c r="G1238" s="5" t="str" cm="1">
        <f t="array" ref="G1238">_xlfn.IFS(Derived_Metrics[[#This Row],[Customer Revenue Percentile]]&gt;=0.8,"High Value",Derived_Metrics[[#This Row],[Customer Revenue Percentile]]&gt;=0.4,"Medium Value",TRUE,"Low Value")</f>
        <v>Medium Value</v>
      </c>
      <c r="H1238" s="12">
        <f>_xlfn.RANK.EQ(Derived_Metrics[[#This Row],[Customer Revenue]],Derived_Metrics[Customer Revenue],0)</f>
        <v>947</v>
      </c>
      <c r="I1238" s="15">
        <f>Derived_Metrics[[#This Row],[Customer Revenue]]/SUM(Derived_Metrics[Customer Revenue])</f>
        <v>3.391604085653959E-4</v>
      </c>
      <c r="J1238" t="s">
        <v>2264</v>
      </c>
      <c r="K1238" s="5">
        <f>SUMIFS(Derived_Metrics[Revenue],Derived_Metrics[Product ID],Derived_Metrics[[#This Row],[Product ID]])</f>
        <v>201.59200000000001</v>
      </c>
      <c r="L1238" s="5">
        <f>SUMIFS(Derived_Metrics[Profit],Derived_Metrics[Product ID],Derived_Metrics[[#This Row],[Product ID]])</f>
        <v>13.736799999999999</v>
      </c>
      <c r="M1238" s="5" t="str">
        <f>IF(AND(Derived_Metrics[[#This Row],[Product Revenue]]&gt;AVERAGE(Derived_Metrics[Product Revenue]),Derived_Metrics[[#This Row],[Product Profit]]&lt;0),"high sales Low Profit","Normal")</f>
        <v>Normal</v>
      </c>
      <c r="N1238">
        <v>8.92</v>
      </c>
      <c r="O1238">
        <v>4</v>
      </c>
      <c r="P1238">
        <v>0</v>
      </c>
      <c r="Q1238">
        <v>3.9247999999999998</v>
      </c>
      <c r="R1238">
        <f>Derived_Metrics[[#This Row],[Selling Price]]*Derived_Metrics[[#This Row],[Quantity]]</f>
        <v>35.68</v>
      </c>
      <c r="S1238" s="2">
        <f>IF(Derived_Metrics[[#This Row],[Revenue]]=0,0,Derived_Metrics[[#This Row],[Profit]]/Derived_Metrics[[#This Row],[Revenue]])</f>
        <v>0.11</v>
      </c>
      <c r="T1238" t="str">
        <f>IF(Derived_Metrics[[#This Row],[Profit]]&lt;0, "Loss","Profit")</f>
        <v>Profit</v>
      </c>
      <c r="U1238" s="5">
        <f>Derived_Metrics[[#This Row],[Selling Price]]*Derived_Metrics[[#This Row],[Quantity]]*Derived_Metrics[[#This Row],[Discount]]</f>
        <v>0</v>
      </c>
      <c r="V1238" t="str">
        <f>IF(Derived_Metrics[[#This Row],[Discount]]&gt;0,"Discount Applied","No Discount")</f>
        <v>No Discount</v>
      </c>
      <c r="W1238" t="str">
        <f>IF(Derived_Metrics[[#This Row],[Discount]]&gt;0.3,"High Discount","Low Discount")</f>
        <v>Low Discount</v>
      </c>
      <c r="X1238" s="13">
        <f>SUMIFS(Derived_Metrics[Customer_Revenue_Share],Derived_Metrics[Customee_ Revenue _Rank],"&lt;="&amp;Derived_Metrics[[#This Row],[Customee_ Revenue _Rank]])</f>
        <v>0.84304057152433087</v>
      </c>
      <c r="Y1238" t="str">
        <f>IF(Derived_Metrics[[#This Row],[Cumulative_Revenue_%]]&lt;=0.8,"Top 80% Revenue","Remaining 20% Revenue")</f>
        <v>Remaining 20% Revenue</v>
      </c>
    </row>
    <row r="1239" spans="1:25" x14ac:dyDescent="0.25">
      <c r="A1239" t="s">
        <v>3919</v>
      </c>
      <c r="B1239" s="1">
        <v>42923</v>
      </c>
      <c r="C1239" t="s">
        <v>3395</v>
      </c>
      <c r="D1239" s="4">
        <f>SUMIFS(Derived_Metrics[Revenue],Derived_Metrics[Customer ID],Derived_Metrics[[#This Row],[Customer ID]])</f>
        <v>6136.7200000000012</v>
      </c>
      <c r="E1239" s="4">
        <f>SUMIFS(Derived_Metrics[Profit],Derived_Metrics[Customer ID],Derived_Metrics[[#This Row],[Customer ID]])</f>
        <v>-24.553100000000004</v>
      </c>
      <c r="F1239" s="5">
        <f>_xlfn.PERCENTRANK.INC(Derived_Metrics[Customer Revenue],Derived_Metrics[[#This Row],[Customer Revenue]])</f>
        <v>0.60599999999999998</v>
      </c>
      <c r="G1239" s="5" t="str" cm="1">
        <f t="array" ref="G1239">_xlfn.IFS(Derived_Metrics[[#This Row],[Customer Revenue Percentile]]&gt;=0.8,"High Value",Derived_Metrics[[#This Row],[Customer Revenue Percentile]]&gt;=0.4,"Medium Value",TRUE,"Low Value")</f>
        <v>Medium Value</v>
      </c>
      <c r="H1239" s="12">
        <f>_xlfn.RANK.EQ(Derived_Metrics[[#This Row],[Customer Revenue]],Derived_Metrics[Customer Revenue],0)</f>
        <v>833</v>
      </c>
      <c r="I1239" s="15">
        <f>Derived_Metrics[[#This Row],[Customer Revenue]]/SUM(Derived_Metrics[Customer Revenue])</f>
        <v>3.9390426382204016E-4</v>
      </c>
      <c r="J1239" t="s">
        <v>992</v>
      </c>
      <c r="K1239" s="5">
        <f>SUMIFS(Derived_Metrics[Revenue],Derived_Metrics[Product ID],Derived_Metrics[[#This Row],[Product ID]])</f>
        <v>6683.1930000000002</v>
      </c>
      <c r="L1239" s="5">
        <f>SUMIFS(Derived_Metrics[Profit],Derived_Metrics[Product ID],Derived_Metrics[[#This Row],[Product ID]])</f>
        <v>147.0942</v>
      </c>
      <c r="M1239" s="5" t="str">
        <f>IF(AND(Derived_Metrics[[#This Row],[Product Revenue]]&gt;AVERAGE(Derived_Metrics[Product Revenue]),Derived_Metrics[[#This Row],[Product Profit]]&lt;0),"high sales Low Profit","Normal")</f>
        <v>Normal</v>
      </c>
      <c r="N1239">
        <v>87.21</v>
      </c>
      <c r="O1239">
        <v>3</v>
      </c>
      <c r="P1239">
        <v>0.5</v>
      </c>
      <c r="Q1239">
        <v>-45.349200000000003</v>
      </c>
      <c r="R1239">
        <f>Derived_Metrics[[#This Row],[Selling Price]]*Derived_Metrics[[#This Row],[Quantity]]</f>
        <v>261.63</v>
      </c>
      <c r="S1239" s="2">
        <f>IF(Derived_Metrics[[#This Row],[Revenue]]=0,0,Derived_Metrics[[#This Row],[Profit]]/Derived_Metrics[[#This Row],[Revenue]])</f>
        <v>-0.17333333333333334</v>
      </c>
      <c r="T1239" t="str">
        <f>IF(Derived_Metrics[[#This Row],[Profit]]&lt;0, "Loss","Profit")</f>
        <v>Loss</v>
      </c>
      <c r="U1239" s="5">
        <f>Derived_Metrics[[#This Row],[Selling Price]]*Derived_Metrics[[#This Row],[Quantity]]*Derived_Metrics[[#This Row],[Discount]]</f>
        <v>130.815</v>
      </c>
      <c r="V1239" t="str">
        <f>IF(Derived_Metrics[[#This Row],[Discount]]&gt;0,"Discount Applied","No Discount")</f>
        <v>Discount Applied</v>
      </c>
      <c r="W1239" t="str">
        <f>IF(Derived_Metrics[[#This Row],[Discount]]&gt;0.3,"High Discount","Low Discount")</f>
        <v>High Discount</v>
      </c>
      <c r="X1239" s="13">
        <f>SUMIFS(Derived_Metrics[Customer_Revenue_Share],Derived_Metrics[Customee_ Revenue _Rank],"&lt;="&amp;Derived_Metrics[[#This Row],[Customee_ Revenue _Rank]])</f>
        <v>0.80231350622046416</v>
      </c>
      <c r="Y1239" t="str">
        <f>IF(Derived_Metrics[[#This Row],[Cumulative_Revenue_%]]&lt;=0.8,"Top 80% Revenue","Remaining 20% Revenue")</f>
        <v>Remaining 20% Revenue</v>
      </c>
    </row>
    <row r="1240" spans="1:25" x14ac:dyDescent="0.25">
      <c r="A1240" t="s">
        <v>3920</v>
      </c>
      <c r="B1240" s="1">
        <v>42467</v>
      </c>
      <c r="C1240" t="s">
        <v>760</v>
      </c>
      <c r="D1240" s="4">
        <f>SUMIFS(Derived_Metrics[Revenue],Derived_Metrics[Customer ID],Derived_Metrics[[#This Row],[Customer ID]])</f>
        <v>16191.808000000001</v>
      </c>
      <c r="E1240" s="4">
        <f>SUMIFS(Derived_Metrics[Profit],Derived_Metrics[Customer ID],Derived_Metrics[[#This Row],[Customer ID]])</f>
        <v>252.23859999999996</v>
      </c>
      <c r="F1240" s="5">
        <f>_xlfn.PERCENTRANK.INC(Derived_Metrics[Customer Revenue],Derived_Metrics[[#This Row],[Customer Revenue]])</f>
        <v>0.88400000000000001</v>
      </c>
      <c r="G1240" s="5" t="str" cm="1">
        <f t="array" ref="G1240">_xlfn.IFS(Derived_Metrics[[#This Row],[Customer Revenue Percentile]]&gt;=0.8,"High Value",Derived_Metrics[[#This Row],[Customer Revenue Percentile]]&gt;=0.4,"Medium Value",TRUE,"Low Value")</f>
        <v>High Value</v>
      </c>
      <c r="H1240" s="12">
        <f>_xlfn.RANK.EQ(Derived_Metrics[[#This Row],[Customer Revenue]],Derived_Metrics[Customer Revenue],0)</f>
        <v>239</v>
      </c>
      <c r="I1240" s="15">
        <f>Derived_Metrics[[#This Row],[Customer Revenue]]/SUM(Derived_Metrics[Customer Revenue])</f>
        <v>1.0393210396087518E-3</v>
      </c>
      <c r="J1240" t="s">
        <v>748</v>
      </c>
      <c r="K1240" s="5">
        <f>SUMIFS(Derived_Metrics[Revenue],Derived_Metrics[Product ID],Derived_Metrics[[#This Row],[Product ID]])</f>
        <v>847.34400000000005</v>
      </c>
      <c r="L1240" s="5">
        <f>SUMIFS(Derived_Metrics[Profit],Derived_Metrics[Product ID],Derived_Metrics[[#This Row],[Product ID]])</f>
        <v>49.377600000000001</v>
      </c>
      <c r="M1240" s="5" t="str">
        <f>IF(AND(Derived_Metrics[[#This Row],[Product Revenue]]&gt;AVERAGE(Derived_Metrics[Product Revenue]),Derived_Metrics[[#This Row],[Product Profit]]&lt;0),"high sales Low Profit","Normal")</f>
        <v>Normal</v>
      </c>
      <c r="N1240">
        <v>25.4</v>
      </c>
      <c r="O1240">
        <v>5</v>
      </c>
      <c r="P1240">
        <v>0</v>
      </c>
      <c r="Q1240">
        <v>8.6359999999999992</v>
      </c>
      <c r="R1240">
        <f>Derived_Metrics[[#This Row],[Selling Price]]*Derived_Metrics[[#This Row],[Quantity]]</f>
        <v>127</v>
      </c>
      <c r="S1240" s="2">
        <f>IF(Derived_Metrics[[#This Row],[Revenue]]=0,0,Derived_Metrics[[#This Row],[Profit]]/Derived_Metrics[[#This Row],[Revenue]])</f>
        <v>6.7999999999999991E-2</v>
      </c>
      <c r="T1240" t="str">
        <f>IF(Derived_Metrics[[#This Row],[Profit]]&lt;0, "Loss","Profit")</f>
        <v>Profit</v>
      </c>
      <c r="U1240" s="5">
        <f>Derived_Metrics[[#This Row],[Selling Price]]*Derived_Metrics[[#This Row],[Quantity]]*Derived_Metrics[[#This Row],[Discount]]</f>
        <v>0</v>
      </c>
      <c r="V1240" t="str">
        <f>IF(Derived_Metrics[[#This Row],[Discount]]&gt;0,"Discount Applied","No Discount")</f>
        <v>No Discount</v>
      </c>
      <c r="W1240" t="str">
        <f>IF(Derived_Metrics[[#This Row],[Discount]]&gt;0.3,"High Discount","Low Discount")</f>
        <v>Low Discount</v>
      </c>
      <c r="X1240" s="13">
        <f>SUMIFS(Derived_Metrics[Customer_Revenue_Share],Derived_Metrics[Customee_ Revenue _Rank],"&lt;="&amp;Derived_Metrics[[#This Row],[Customee_ Revenue _Rank]])</f>
        <v>0.42437338324286505</v>
      </c>
      <c r="Y1240" t="str">
        <f>IF(Derived_Metrics[[#This Row],[Cumulative_Revenue_%]]&lt;=0.8,"Top 80% Revenue","Remaining 20% Revenue")</f>
        <v>Top 80% Revenue</v>
      </c>
    </row>
    <row r="1241" spans="1:25" x14ac:dyDescent="0.25">
      <c r="A1241" t="s">
        <v>3921</v>
      </c>
      <c r="B1241" s="1">
        <v>41876</v>
      </c>
      <c r="C1241" t="s">
        <v>529</v>
      </c>
      <c r="D1241" s="4">
        <f>SUMIFS(Derived_Metrics[Revenue],Derived_Metrics[Customer ID],Derived_Metrics[[#This Row],[Customer ID]])</f>
        <v>230.12</v>
      </c>
      <c r="E1241" s="4">
        <f>SUMIFS(Derived_Metrics[Profit],Derived_Metrics[Customer ID],Derived_Metrics[[#This Row],[Customer ID]])</f>
        <v>-46.560400000000001</v>
      </c>
      <c r="F1241" s="5">
        <f>_xlfn.PERCENTRANK.INC(Derived_Metrics[Customer Revenue],Derived_Metrics[[#This Row],[Customer Revenue]])</f>
        <v>4.4999999999999998E-2</v>
      </c>
      <c r="G1241" s="5" t="str" cm="1">
        <f t="array" ref="G1241">_xlfn.IFS(Derived_Metrics[[#This Row],[Customer Revenue Percentile]]&gt;=0.8,"High Value",Derived_Metrics[[#This Row],[Customer Revenue Percentile]]&gt;=0.4,"Medium Value",TRUE,"Low Value")</f>
        <v>Low Value</v>
      </c>
      <c r="H1241" s="12">
        <f>_xlfn.RANK.EQ(Derived_Metrics[[#This Row],[Customer Revenue]],Derived_Metrics[Customer Revenue],0)</f>
        <v>2022</v>
      </c>
      <c r="I1241" s="15">
        <f>Derived_Metrics[[#This Row],[Customer Revenue]]/SUM(Derived_Metrics[Customer Revenue])</f>
        <v>1.4770960576778451E-5</v>
      </c>
      <c r="J1241" t="s">
        <v>2566</v>
      </c>
      <c r="K1241" s="5">
        <f>SUMIFS(Derived_Metrics[Revenue],Derived_Metrics[Product ID],Derived_Metrics[[#This Row],[Product ID]])</f>
        <v>1130.4000000000001</v>
      </c>
      <c r="L1241" s="5">
        <f>SUMIFS(Derived_Metrics[Profit],Derived_Metrics[Product ID],Derived_Metrics[[#This Row],[Product ID]])</f>
        <v>58.027200000000001</v>
      </c>
      <c r="M1241" s="5" t="str">
        <f>IF(AND(Derived_Metrics[[#This Row],[Product Revenue]]&gt;AVERAGE(Derived_Metrics[Product Revenue]),Derived_Metrics[[#This Row],[Product Profit]]&lt;0),"high sales Low Profit","Normal")</f>
        <v>Normal</v>
      </c>
      <c r="N1241">
        <v>6.28</v>
      </c>
      <c r="O1241">
        <v>1</v>
      </c>
      <c r="P1241">
        <v>0</v>
      </c>
      <c r="Q1241">
        <v>2.6375999999999999</v>
      </c>
      <c r="R1241">
        <f>Derived_Metrics[[#This Row],[Selling Price]]*Derived_Metrics[[#This Row],[Quantity]]</f>
        <v>6.28</v>
      </c>
      <c r="S1241" s="2">
        <f>IF(Derived_Metrics[[#This Row],[Revenue]]=0,0,Derived_Metrics[[#This Row],[Profit]]/Derived_Metrics[[#This Row],[Revenue]])</f>
        <v>0.42</v>
      </c>
      <c r="T1241" t="str">
        <f>IF(Derived_Metrics[[#This Row],[Profit]]&lt;0, "Loss","Profit")</f>
        <v>Profit</v>
      </c>
      <c r="U1241" s="5">
        <f>Derived_Metrics[[#This Row],[Selling Price]]*Derived_Metrics[[#This Row],[Quantity]]*Derived_Metrics[[#This Row],[Discount]]</f>
        <v>0</v>
      </c>
      <c r="V1241" t="str">
        <f>IF(Derived_Metrics[[#This Row],[Discount]]&gt;0,"Discount Applied","No Discount")</f>
        <v>No Discount</v>
      </c>
      <c r="W1241" t="str">
        <f>IF(Derived_Metrics[[#This Row],[Discount]]&gt;0.3,"High Discount","Low Discount")</f>
        <v>Low Discount</v>
      </c>
      <c r="X1241" s="13">
        <f>SUMIFS(Derived_Metrics[Customer_Revenue_Share],Derived_Metrics[Customee_ Revenue _Rank],"&lt;="&amp;Derived_Metrics[[#This Row],[Customee_ Revenue _Rank]])</f>
        <v>0.99926550724557539</v>
      </c>
      <c r="Y1241" t="str">
        <f>IF(Derived_Metrics[[#This Row],[Cumulative_Revenue_%]]&lt;=0.8,"Top 80% Revenue","Remaining 20% Revenue")</f>
        <v>Remaining 20% Revenue</v>
      </c>
    </row>
    <row r="1242" spans="1:25" x14ac:dyDescent="0.25">
      <c r="A1242" t="s">
        <v>3922</v>
      </c>
      <c r="B1242" s="1">
        <v>41954</v>
      </c>
      <c r="C1242" t="s">
        <v>3609</v>
      </c>
      <c r="D1242" s="4">
        <f>SUMIFS(Derived_Metrics[Revenue],Derived_Metrics[Customer ID],Derived_Metrics[[#This Row],[Customer ID]])</f>
        <v>13199.936</v>
      </c>
      <c r="E1242" s="4">
        <f>SUMIFS(Derived_Metrics[Profit],Derived_Metrics[Customer ID],Derived_Metrics[[#This Row],[Customer ID]])</f>
        <v>30.19319999999999</v>
      </c>
      <c r="F1242" s="5">
        <f>_xlfn.PERCENTRANK.INC(Derived_Metrics[Customer Revenue],Derived_Metrics[[#This Row],[Customer Revenue]])</f>
        <v>0.84899999999999998</v>
      </c>
      <c r="G1242" s="5" t="str" cm="1">
        <f t="array" ref="G1242">_xlfn.IFS(Derived_Metrics[[#This Row],[Customer Revenue Percentile]]&gt;=0.8,"High Value",Derived_Metrics[[#This Row],[Customer Revenue Percentile]]&gt;=0.4,"Medium Value",TRUE,"Low Value")</f>
        <v>High Value</v>
      </c>
      <c r="H1242" s="12">
        <f>_xlfn.RANK.EQ(Derived_Metrics[[#This Row],[Customer Revenue]],Derived_Metrics[Customer Revenue],0)</f>
        <v>318</v>
      </c>
      <c r="I1242" s="15">
        <f>Derived_Metrics[[#This Row],[Customer Revenue]]/SUM(Derived_Metrics[Customer Revenue])</f>
        <v>8.4727852543020437E-4</v>
      </c>
      <c r="J1242" t="s">
        <v>2526</v>
      </c>
      <c r="K1242" s="5">
        <f>SUMIFS(Derived_Metrics[Revenue],Derived_Metrics[Product ID],Derived_Metrics[[#This Row],[Product ID]])</f>
        <v>302.596</v>
      </c>
      <c r="L1242" s="5">
        <f>SUMIFS(Derived_Metrics[Profit],Derived_Metrics[Product ID],Derived_Metrics[[#This Row],[Product ID]])</f>
        <v>42.243600000000001</v>
      </c>
      <c r="M1242" s="5" t="str">
        <f>IF(AND(Derived_Metrics[[#This Row],[Product Revenue]]&gt;AVERAGE(Derived_Metrics[Product Revenue]),Derived_Metrics[[#This Row],[Product Profit]]&lt;0),"high sales Low Profit","Normal")</f>
        <v>Normal</v>
      </c>
      <c r="N1242">
        <v>23.968</v>
      </c>
      <c r="O1242">
        <v>2</v>
      </c>
      <c r="P1242">
        <v>0.2</v>
      </c>
      <c r="Q1242">
        <v>7.7896000000000001</v>
      </c>
      <c r="R1242">
        <f>Derived_Metrics[[#This Row],[Selling Price]]*Derived_Metrics[[#This Row],[Quantity]]</f>
        <v>47.936</v>
      </c>
      <c r="S1242" s="2">
        <f>IF(Derived_Metrics[[#This Row],[Revenue]]=0,0,Derived_Metrics[[#This Row],[Profit]]/Derived_Metrics[[#This Row],[Revenue]])</f>
        <v>0.16250000000000001</v>
      </c>
      <c r="T1242" t="str">
        <f>IF(Derived_Metrics[[#This Row],[Profit]]&lt;0, "Loss","Profit")</f>
        <v>Profit</v>
      </c>
      <c r="U1242" s="5">
        <f>Derived_Metrics[[#This Row],[Selling Price]]*Derived_Metrics[[#This Row],[Quantity]]*Derived_Metrics[[#This Row],[Discount]]</f>
        <v>9.5872000000000011</v>
      </c>
      <c r="V1242" t="str">
        <f>IF(Derived_Metrics[[#This Row],[Discount]]&gt;0,"Discount Applied","No Discount")</f>
        <v>Discount Applied</v>
      </c>
      <c r="W1242" t="str">
        <f>IF(Derived_Metrics[[#This Row],[Discount]]&gt;0.3,"High Discount","Low Discount")</f>
        <v>Low Discount</v>
      </c>
      <c r="X1242" s="13">
        <f>SUMIFS(Derived_Metrics[Customer_Revenue_Share],Derived_Metrics[Customee_ Revenue _Rank],"&lt;="&amp;Derived_Metrics[[#This Row],[Customee_ Revenue _Rank]])</f>
        <v>0.49523978670815372</v>
      </c>
      <c r="Y1242" t="str">
        <f>IF(Derived_Metrics[[#This Row],[Cumulative_Revenue_%]]&lt;=0.8,"Top 80% Revenue","Remaining 20% Revenue")</f>
        <v>Top 80% Revenue</v>
      </c>
    </row>
    <row r="1243" spans="1:25" x14ac:dyDescent="0.25">
      <c r="A1243" t="s">
        <v>3922</v>
      </c>
      <c r="B1243" s="1">
        <v>41954</v>
      </c>
      <c r="C1243" t="s">
        <v>3609</v>
      </c>
      <c r="D1243" s="4">
        <f>SUMIFS(Derived_Metrics[Revenue],Derived_Metrics[Customer ID],Derived_Metrics[[#This Row],[Customer ID]])</f>
        <v>13199.936</v>
      </c>
      <c r="E1243" s="4">
        <f>SUMIFS(Derived_Metrics[Profit],Derived_Metrics[Customer ID],Derived_Metrics[[#This Row],[Customer ID]])</f>
        <v>30.19319999999999</v>
      </c>
      <c r="F1243" s="5">
        <f>_xlfn.PERCENTRANK.INC(Derived_Metrics[Customer Revenue],Derived_Metrics[[#This Row],[Customer Revenue]])</f>
        <v>0.84899999999999998</v>
      </c>
      <c r="G1243" s="5" t="str" cm="1">
        <f t="array" ref="G1243">_xlfn.IFS(Derived_Metrics[[#This Row],[Customer Revenue Percentile]]&gt;=0.8,"High Value",Derived_Metrics[[#This Row],[Customer Revenue Percentile]]&gt;=0.4,"Medium Value",TRUE,"Low Value")</f>
        <v>High Value</v>
      </c>
      <c r="H1243" s="12">
        <f>_xlfn.RANK.EQ(Derived_Metrics[[#This Row],[Customer Revenue]],Derived_Metrics[Customer Revenue],0)</f>
        <v>318</v>
      </c>
      <c r="I1243" s="15">
        <f>Derived_Metrics[[#This Row],[Customer Revenue]]/SUM(Derived_Metrics[Customer Revenue])</f>
        <v>8.4727852543020437E-4</v>
      </c>
      <c r="J1243" t="s">
        <v>102</v>
      </c>
      <c r="K1243" s="5">
        <f>SUMIFS(Derived_Metrics[Revenue],Derived_Metrics[Product ID],Derived_Metrics[[#This Row],[Product ID]])</f>
        <v>36920.840600000003</v>
      </c>
      <c r="L1243" s="5">
        <f>SUMIFS(Derived_Metrics[Profit],Derived_Metrics[Product ID],Derived_Metrics[[#This Row],[Product ID]])</f>
        <v>780.3302000000001</v>
      </c>
      <c r="M1243" s="5" t="str">
        <f>IF(AND(Derived_Metrics[[#This Row],[Product Revenue]]&gt;AVERAGE(Derived_Metrics[Product Revenue]),Derived_Metrics[[#This Row],[Product Profit]]&lt;0),"high sales Low Profit","Normal")</f>
        <v>Normal</v>
      </c>
      <c r="N1243">
        <v>521.96</v>
      </c>
      <c r="O1243">
        <v>4</v>
      </c>
      <c r="P1243">
        <v>0.5</v>
      </c>
      <c r="Q1243">
        <v>-250.54079999999999</v>
      </c>
      <c r="R1243">
        <f>Derived_Metrics[[#This Row],[Selling Price]]*Derived_Metrics[[#This Row],[Quantity]]</f>
        <v>2087.84</v>
      </c>
      <c r="S1243" s="2">
        <f>IF(Derived_Metrics[[#This Row],[Revenue]]=0,0,Derived_Metrics[[#This Row],[Profit]]/Derived_Metrics[[#This Row],[Revenue]])</f>
        <v>-0.11999999999999998</v>
      </c>
      <c r="T1243" t="str">
        <f>IF(Derived_Metrics[[#This Row],[Profit]]&lt;0, "Loss","Profit")</f>
        <v>Loss</v>
      </c>
      <c r="U1243" s="5">
        <f>Derived_Metrics[[#This Row],[Selling Price]]*Derived_Metrics[[#This Row],[Quantity]]*Derived_Metrics[[#This Row],[Discount]]</f>
        <v>1043.92</v>
      </c>
      <c r="V1243" t="str">
        <f>IF(Derived_Metrics[[#This Row],[Discount]]&gt;0,"Discount Applied","No Discount")</f>
        <v>Discount Applied</v>
      </c>
      <c r="W1243" t="str">
        <f>IF(Derived_Metrics[[#This Row],[Discount]]&gt;0.3,"High Discount","Low Discount")</f>
        <v>High Discount</v>
      </c>
      <c r="X1243" s="13">
        <f>SUMIFS(Derived_Metrics[Customer_Revenue_Share],Derived_Metrics[Customee_ Revenue _Rank],"&lt;="&amp;Derived_Metrics[[#This Row],[Customee_ Revenue _Rank]])</f>
        <v>0.49523978670815372</v>
      </c>
      <c r="Y1243" t="str">
        <f>IF(Derived_Metrics[[#This Row],[Cumulative_Revenue_%]]&lt;=0.8,"Top 80% Revenue","Remaining 20% Revenue")</f>
        <v>Top 80% Revenue</v>
      </c>
    </row>
    <row r="1244" spans="1:25" x14ac:dyDescent="0.25">
      <c r="A1244" t="s">
        <v>3924</v>
      </c>
      <c r="B1244" s="1">
        <v>42707</v>
      </c>
      <c r="C1244" t="s">
        <v>484</v>
      </c>
      <c r="D1244" s="4">
        <f>SUMIFS(Derived_Metrics[Revenue],Derived_Metrics[Customer ID],Derived_Metrics[[#This Row],[Customer ID]])</f>
        <v>2940.3679999999999</v>
      </c>
      <c r="E1244" s="4">
        <f>SUMIFS(Derived_Metrics[Profit],Derived_Metrics[Customer ID],Derived_Metrics[[#This Row],[Customer ID]])</f>
        <v>-42.238599999999991</v>
      </c>
      <c r="F1244" s="5">
        <f>_xlfn.PERCENTRANK.INC(Derived_Metrics[Customer Revenue],Derived_Metrics[[#This Row],[Customer Revenue]])</f>
        <v>0.38500000000000001</v>
      </c>
      <c r="G1244" s="5" t="str" cm="1">
        <f t="array" ref="G1244">_xlfn.IFS(Derived_Metrics[[#This Row],[Customer Revenue Percentile]]&gt;=0.8,"High Value",Derived_Metrics[[#This Row],[Customer Revenue Percentile]]&gt;=0.4,"Medium Value",TRUE,"Low Value")</f>
        <v>Low Value</v>
      </c>
      <c r="H1244" s="12">
        <f>_xlfn.RANK.EQ(Derived_Metrics[[#This Row],[Customer Revenue]],Derived_Metrics[Customer Revenue],0)</f>
        <v>1301</v>
      </c>
      <c r="I1244" s="15">
        <f>Derived_Metrics[[#This Row],[Customer Revenue]]/SUM(Derived_Metrics[Customer Revenue])</f>
        <v>1.8873657139414611E-4</v>
      </c>
      <c r="J1244" t="s">
        <v>910</v>
      </c>
      <c r="K1244" s="5">
        <f>SUMIFS(Derived_Metrics[Revenue],Derived_Metrics[Product ID],Derived_Metrics[[#This Row],[Product ID]])</f>
        <v>21826.639999999999</v>
      </c>
      <c r="L1244" s="5">
        <f>SUMIFS(Derived_Metrics[Profit],Derived_Metrics[Product ID],Derived_Metrics[[#This Row],[Product ID]])</f>
        <v>1052.8144</v>
      </c>
      <c r="M1244" s="5" t="str">
        <f>IF(AND(Derived_Metrics[[#This Row],[Product Revenue]]&gt;AVERAGE(Derived_Metrics[Product Revenue]),Derived_Metrics[[#This Row],[Product Profit]]&lt;0),"high sales Low Profit","Normal")</f>
        <v>Normal</v>
      </c>
      <c r="N1244">
        <v>770.35199999999998</v>
      </c>
      <c r="O1244">
        <v>3</v>
      </c>
      <c r="P1244">
        <v>0.2</v>
      </c>
      <c r="Q1244">
        <v>77.035200000000003</v>
      </c>
      <c r="R1244">
        <f>Derived_Metrics[[#This Row],[Selling Price]]*Derived_Metrics[[#This Row],[Quantity]]</f>
        <v>2311.056</v>
      </c>
      <c r="S1244" s="2">
        <f>IF(Derived_Metrics[[#This Row],[Revenue]]=0,0,Derived_Metrics[[#This Row],[Profit]]/Derived_Metrics[[#This Row],[Revenue]])</f>
        <v>3.3333333333333333E-2</v>
      </c>
      <c r="T1244" t="str">
        <f>IF(Derived_Metrics[[#This Row],[Profit]]&lt;0, "Loss","Profit")</f>
        <v>Profit</v>
      </c>
      <c r="U1244" s="5">
        <f>Derived_Metrics[[#This Row],[Selling Price]]*Derived_Metrics[[#This Row],[Quantity]]*Derived_Metrics[[#This Row],[Discount]]</f>
        <v>462.21120000000002</v>
      </c>
      <c r="V1244" t="str">
        <f>IF(Derived_Metrics[[#This Row],[Discount]]&gt;0,"Discount Applied","No Discount")</f>
        <v>Discount Applied</v>
      </c>
      <c r="W1244" t="str">
        <f>IF(Derived_Metrics[[#This Row],[Discount]]&gt;0.3,"High Discount","Low Discount")</f>
        <v>Low Discount</v>
      </c>
      <c r="X1244" s="13">
        <f>SUMIFS(Derived_Metrics[Customer_Revenue_Share],Derived_Metrics[Customee_ Revenue _Rank],"&lt;="&amp;Derived_Metrics[[#This Row],[Customee_ Revenue _Rank]])</f>
        <v>0.93131618474940692</v>
      </c>
      <c r="Y1244" t="str">
        <f>IF(Derived_Metrics[[#This Row],[Cumulative_Revenue_%]]&lt;=0.8,"Top 80% Revenue","Remaining 20% Revenue")</f>
        <v>Remaining 20% Revenue</v>
      </c>
    </row>
    <row r="1245" spans="1:25" x14ac:dyDescent="0.25">
      <c r="A1245" t="s">
        <v>3925</v>
      </c>
      <c r="B1245" s="1">
        <v>42980</v>
      </c>
      <c r="C1245" t="s">
        <v>1651</v>
      </c>
      <c r="D1245" s="4">
        <f>SUMIFS(Derived_Metrics[Revenue],Derived_Metrics[Customer ID],Derived_Metrics[[#This Row],[Customer ID]])</f>
        <v>1157.7719999999999</v>
      </c>
      <c r="E1245" s="4">
        <f>SUMIFS(Derived_Metrics[Profit],Derived_Metrics[Customer ID],Derived_Metrics[[#This Row],[Customer ID]])</f>
        <v>60.961799999999997</v>
      </c>
      <c r="F1245" s="5">
        <f>_xlfn.PERCENTRANK.INC(Derived_Metrics[Customer Revenue],Derived_Metrics[[#This Row],[Customer Revenue]])</f>
        <v>0.19</v>
      </c>
      <c r="G1245" s="5" t="str" cm="1">
        <f t="array" ref="G1245">_xlfn.IFS(Derived_Metrics[[#This Row],[Customer Revenue Percentile]]&gt;=0.8,"High Value",Derived_Metrics[[#This Row],[Customer Revenue Percentile]]&gt;=0.4,"Medium Value",TRUE,"Low Value")</f>
        <v>Low Value</v>
      </c>
      <c r="H1245" s="12">
        <f>_xlfn.RANK.EQ(Derived_Metrics[[#This Row],[Customer Revenue]],Derived_Metrics[Customer Revenue],0)</f>
        <v>1716</v>
      </c>
      <c r="I1245" s="15">
        <f>Derived_Metrics[[#This Row],[Customer Revenue]]/SUM(Derived_Metrics[Customer Revenue])</f>
        <v>7.431515978140944E-5</v>
      </c>
      <c r="J1245" t="s">
        <v>1967</v>
      </c>
      <c r="K1245" s="5">
        <f>SUMIFS(Derived_Metrics[Revenue],Derived_Metrics[Product ID],Derived_Metrics[[#This Row],[Product ID]])</f>
        <v>817.34400000000005</v>
      </c>
      <c r="L1245" s="5">
        <f>SUMIFS(Derived_Metrics[Profit],Derived_Metrics[Product ID],Derived_Metrics[[#This Row],[Product ID]])</f>
        <v>42.767999999999994</v>
      </c>
      <c r="M1245" s="5" t="str">
        <f>IF(AND(Derived_Metrics[[#This Row],[Product Revenue]]&gt;AVERAGE(Derived_Metrics[Product Revenue]),Derived_Metrics[[#This Row],[Product Profit]]&lt;0),"high sales Low Profit","Normal")</f>
        <v>Normal</v>
      </c>
      <c r="N1245">
        <v>21.12</v>
      </c>
      <c r="O1245">
        <v>4</v>
      </c>
      <c r="P1245">
        <v>0</v>
      </c>
      <c r="Q1245">
        <v>6.5472000000000001</v>
      </c>
      <c r="R1245">
        <f>Derived_Metrics[[#This Row],[Selling Price]]*Derived_Metrics[[#This Row],[Quantity]]</f>
        <v>84.48</v>
      </c>
      <c r="S1245" s="2">
        <f>IF(Derived_Metrics[[#This Row],[Revenue]]=0,0,Derived_Metrics[[#This Row],[Profit]]/Derived_Metrics[[#This Row],[Revenue]])</f>
        <v>7.7499999999999999E-2</v>
      </c>
      <c r="T1245" t="str">
        <f>IF(Derived_Metrics[[#This Row],[Profit]]&lt;0, "Loss","Profit")</f>
        <v>Profit</v>
      </c>
      <c r="U1245" s="5">
        <f>Derived_Metrics[[#This Row],[Selling Price]]*Derived_Metrics[[#This Row],[Quantity]]*Derived_Metrics[[#This Row],[Discount]]</f>
        <v>0</v>
      </c>
      <c r="V1245" t="str">
        <f>IF(Derived_Metrics[[#This Row],[Discount]]&gt;0,"Discount Applied","No Discount")</f>
        <v>No Discount</v>
      </c>
      <c r="W1245" t="str">
        <f>IF(Derived_Metrics[[#This Row],[Discount]]&gt;0.3,"High Discount","Low Discount")</f>
        <v>Low Discount</v>
      </c>
      <c r="X1245" s="13">
        <f>SUMIFS(Derived_Metrics[Customer_Revenue_Share],Derived_Metrics[Customee_ Revenue _Rank],"&lt;="&amp;Derived_Metrics[[#This Row],[Customee_ Revenue _Rank]])</f>
        <v>0.98581607407361482</v>
      </c>
      <c r="Y1245" t="str">
        <f>IF(Derived_Metrics[[#This Row],[Cumulative_Revenue_%]]&lt;=0.8,"Top 80% Revenue","Remaining 20% Revenue")</f>
        <v>Remaining 20% Revenue</v>
      </c>
    </row>
    <row r="1246" spans="1:25" x14ac:dyDescent="0.25">
      <c r="A1246" t="s">
        <v>3926</v>
      </c>
      <c r="B1246" s="1">
        <v>41840</v>
      </c>
      <c r="C1246" t="s">
        <v>2430</v>
      </c>
      <c r="D1246" s="4">
        <f>SUMIFS(Derived_Metrics[Revenue],Derived_Metrics[Customer ID],Derived_Metrics[[#This Row],[Customer ID]])</f>
        <v>1815.6119999999999</v>
      </c>
      <c r="E1246" s="4">
        <f>SUMIFS(Derived_Metrics[Profit],Derived_Metrics[Customer ID],Derived_Metrics[[#This Row],[Customer ID]])</f>
        <v>95.300399999999996</v>
      </c>
      <c r="F1246" s="5">
        <f>_xlfn.PERCENTRANK.INC(Derived_Metrics[Customer Revenue],Derived_Metrics[[#This Row],[Customer Revenue]])</f>
        <v>0.25700000000000001</v>
      </c>
      <c r="G1246" s="5" t="str" cm="1">
        <f t="array" ref="G1246">_xlfn.IFS(Derived_Metrics[[#This Row],[Customer Revenue Percentile]]&gt;=0.8,"High Value",Derived_Metrics[[#This Row],[Customer Revenue Percentile]]&gt;=0.4,"Medium Value",TRUE,"Low Value")</f>
        <v>Low Value</v>
      </c>
      <c r="H1246" s="12">
        <f>_xlfn.RANK.EQ(Derived_Metrics[[#This Row],[Customer Revenue]],Derived_Metrics[Customer Revenue],0)</f>
        <v>1574</v>
      </c>
      <c r="I1246" s="15">
        <f>Derived_Metrics[[#This Row],[Customer Revenue]]/SUM(Derived_Metrics[Customer Revenue])</f>
        <v>1.1654064520565738E-4</v>
      </c>
      <c r="J1246" t="s">
        <v>885</v>
      </c>
      <c r="K1246" s="5">
        <f>SUMIFS(Derived_Metrics[Revenue],Derived_Metrics[Product ID],Derived_Metrics[[#This Row],[Product ID]])</f>
        <v>2047.752</v>
      </c>
      <c r="L1246" s="5">
        <f>SUMIFS(Derived_Metrics[Profit],Derived_Metrics[Product ID],Derived_Metrics[[#This Row],[Product ID]])</f>
        <v>81.4512</v>
      </c>
      <c r="M1246" s="5" t="str">
        <f>IF(AND(Derived_Metrics[[#This Row],[Product Revenue]]&gt;AVERAGE(Derived_Metrics[Product Revenue]),Derived_Metrics[[#This Row],[Product Profit]]&lt;0),"high sales Low Profit","Normal")</f>
        <v>Normal</v>
      </c>
      <c r="N1246">
        <v>43.02</v>
      </c>
      <c r="O1246">
        <v>3</v>
      </c>
      <c r="P1246">
        <v>0</v>
      </c>
      <c r="Q1246">
        <v>15.4872</v>
      </c>
      <c r="R1246">
        <f>Derived_Metrics[[#This Row],[Selling Price]]*Derived_Metrics[[#This Row],[Quantity]]</f>
        <v>129.06</v>
      </c>
      <c r="S1246" s="2">
        <f>IF(Derived_Metrics[[#This Row],[Revenue]]=0,0,Derived_Metrics[[#This Row],[Profit]]/Derived_Metrics[[#This Row],[Revenue]])</f>
        <v>0.12</v>
      </c>
      <c r="T1246" t="str">
        <f>IF(Derived_Metrics[[#This Row],[Profit]]&lt;0, "Loss","Profit")</f>
        <v>Profit</v>
      </c>
      <c r="U1246" s="5">
        <f>Derived_Metrics[[#This Row],[Selling Price]]*Derived_Metrics[[#This Row],[Quantity]]*Derived_Metrics[[#This Row],[Discount]]</f>
        <v>0</v>
      </c>
      <c r="V1246" t="str">
        <f>IF(Derived_Metrics[[#This Row],[Discount]]&gt;0,"Discount Applied","No Discount")</f>
        <v>No Discount</v>
      </c>
      <c r="W1246" t="str">
        <f>IF(Derived_Metrics[[#This Row],[Discount]]&gt;0.3,"High Discount","Low Discount")</f>
        <v>Low Discount</v>
      </c>
      <c r="X1246" s="13">
        <f>SUMIFS(Derived_Metrics[Customer_Revenue_Share],Derived_Metrics[Customee_ Revenue _Rank],"&lt;="&amp;Derived_Metrics[[#This Row],[Customee_ Revenue _Rank]])</f>
        <v>0.9720660287462084</v>
      </c>
      <c r="Y1246" t="str">
        <f>IF(Derived_Metrics[[#This Row],[Cumulative_Revenue_%]]&lt;=0.8,"Top 80% Revenue","Remaining 20% Revenue")</f>
        <v>Remaining 20% Revenue</v>
      </c>
    </row>
    <row r="1247" spans="1:25" x14ac:dyDescent="0.25">
      <c r="A1247" t="s">
        <v>3928</v>
      </c>
      <c r="B1247" s="1">
        <v>42888</v>
      </c>
      <c r="C1247" t="s">
        <v>3929</v>
      </c>
      <c r="D1247" s="4">
        <f>SUMIFS(Derived_Metrics[Revenue],Derived_Metrics[Customer ID],Derived_Metrics[[#This Row],[Customer ID]])</f>
        <v>240.78399999999999</v>
      </c>
      <c r="E1247" s="4">
        <f>SUMIFS(Derived_Metrics[Profit],Derived_Metrics[Customer ID],Derived_Metrics[[#This Row],[Customer ID]])</f>
        <v>30.097999999999999</v>
      </c>
      <c r="F1247" s="5">
        <f>_xlfn.PERCENTRANK.INC(Derived_Metrics[Customer Revenue],Derived_Metrics[[#This Row],[Customer Revenue]])</f>
        <v>4.9000000000000002E-2</v>
      </c>
      <c r="G1247" s="5" t="str" cm="1">
        <f t="array" ref="G1247">_xlfn.IFS(Derived_Metrics[[#This Row],[Customer Revenue Percentile]]&gt;=0.8,"High Value",Derived_Metrics[[#This Row],[Customer Revenue Percentile]]&gt;=0.4,"Medium Value",TRUE,"Low Value")</f>
        <v>Low Value</v>
      </c>
      <c r="H1247" s="12">
        <f>_xlfn.RANK.EQ(Derived_Metrics[[#This Row],[Customer Revenue]],Derived_Metrics[Customer Revenue],0)</f>
        <v>2017</v>
      </c>
      <c r="I1247" s="15">
        <f>Derived_Metrics[[#This Row],[Customer Revenue]]/SUM(Derived_Metrics[Customer Revenue])</f>
        <v>1.5455462243694693E-5</v>
      </c>
      <c r="J1247" t="s">
        <v>1169</v>
      </c>
      <c r="K1247" s="5">
        <f>SUMIFS(Derived_Metrics[Revenue],Derived_Metrics[Product ID],Derived_Metrics[[#This Row],[Product ID]])</f>
        <v>23696.155399999996</v>
      </c>
      <c r="L1247" s="5">
        <f>SUMIFS(Derived_Metrics[Profit],Derived_Metrics[Product ID],Derived_Metrics[[#This Row],[Product ID]])</f>
        <v>15.049000000000007</v>
      </c>
      <c r="M1247" s="5" t="str">
        <f>IF(AND(Derived_Metrics[[#This Row],[Product Revenue]]&gt;AVERAGE(Derived_Metrics[Product Revenue]),Derived_Metrics[[#This Row],[Product Profit]]&lt;0),"high sales Low Profit","Normal")</f>
        <v>Normal</v>
      </c>
      <c r="N1247">
        <v>240.78399999999999</v>
      </c>
      <c r="O1247">
        <v>1</v>
      </c>
      <c r="P1247">
        <v>0.2</v>
      </c>
      <c r="Q1247">
        <v>30.097999999999999</v>
      </c>
      <c r="R1247">
        <f>Derived_Metrics[[#This Row],[Selling Price]]*Derived_Metrics[[#This Row],[Quantity]]</f>
        <v>240.78399999999999</v>
      </c>
      <c r="S1247" s="2">
        <f>IF(Derived_Metrics[[#This Row],[Revenue]]=0,0,Derived_Metrics[[#This Row],[Profit]]/Derived_Metrics[[#This Row],[Revenue]])</f>
        <v>0.125</v>
      </c>
      <c r="T1247" t="str">
        <f>IF(Derived_Metrics[[#This Row],[Profit]]&lt;0, "Loss","Profit")</f>
        <v>Profit</v>
      </c>
      <c r="U1247" s="5">
        <f>Derived_Metrics[[#This Row],[Selling Price]]*Derived_Metrics[[#This Row],[Quantity]]*Derived_Metrics[[#This Row],[Discount]]</f>
        <v>48.156800000000004</v>
      </c>
      <c r="V1247" t="str">
        <f>IF(Derived_Metrics[[#This Row],[Discount]]&gt;0,"Discount Applied","No Discount")</f>
        <v>Discount Applied</v>
      </c>
      <c r="W1247" t="str">
        <f>IF(Derived_Metrics[[#This Row],[Discount]]&gt;0.3,"High Discount","Low Discount")</f>
        <v>Low Discount</v>
      </c>
      <c r="X1247" s="13">
        <f>SUMIFS(Derived_Metrics[Customer_Revenue_Share],Derived_Metrics[Customee_ Revenue _Rank],"&lt;="&amp;Derived_Metrics[[#This Row],[Customee_ Revenue _Rank]])</f>
        <v>0.99914566149203032</v>
      </c>
      <c r="Y1247" t="str">
        <f>IF(Derived_Metrics[[#This Row],[Cumulative_Revenue_%]]&lt;=0.8,"Top 80% Revenue","Remaining 20% Revenue")</f>
        <v>Remaining 20% Revenue</v>
      </c>
    </row>
    <row r="1248" spans="1:25" x14ac:dyDescent="0.25">
      <c r="A1248" t="s">
        <v>3931</v>
      </c>
      <c r="B1248" s="1">
        <v>41829</v>
      </c>
      <c r="C1248" t="s">
        <v>760</v>
      </c>
      <c r="D1248" s="4">
        <f>SUMIFS(Derived_Metrics[Revenue],Derived_Metrics[Customer ID],Derived_Metrics[[#This Row],[Customer ID]])</f>
        <v>16191.808000000001</v>
      </c>
      <c r="E1248" s="4">
        <f>SUMIFS(Derived_Metrics[Profit],Derived_Metrics[Customer ID],Derived_Metrics[[#This Row],[Customer ID]])</f>
        <v>252.23859999999996</v>
      </c>
      <c r="F1248" s="5">
        <f>_xlfn.PERCENTRANK.INC(Derived_Metrics[Customer Revenue],Derived_Metrics[[#This Row],[Customer Revenue]])</f>
        <v>0.88400000000000001</v>
      </c>
      <c r="G1248" s="5" t="str" cm="1">
        <f t="array" ref="G1248">_xlfn.IFS(Derived_Metrics[[#This Row],[Customer Revenue Percentile]]&gt;=0.8,"High Value",Derived_Metrics[[#This Row],[Customer Revenue Percentile]]&gt;=0.4,"Medium Value",TRUE,"Low Value")</f>
        <v>High Value</v>
      </c>
      <c r="H1248" s="12">
        <f>_xlfn.RANK.EQ(Derived_Metrics[[#This Row],[Customer Revenue]],Derived_Metrics[Customer Revenue],0)</f>
        <v>239</v>
      </c>
      <c r="I1248" s="15">
        <f>Derived_Metrics[[#This Row],[Customer Revenue]]/SUM(Derived_Metrics[Customer Revenue])</f>
        <v>1.0393210396087518E-3</v>
      </c>
      <c r="J1248" t="s">
        <v>1479</v>
      </c>
      <c r="K1248" s="5">
        <f>SUMIFS(Derived_Metrics[Revenue],Derived_Metrics[Product ID],Derived_Metrics[[#This Row],[Product ID]])</f>
        <v>15308.739</v>
      </c>
      <c r="L1248" s="5">
        <f>SUMIFS(Derived_Metrics[Profit],Derived_Metrics[Product ID],Derived_Metrics[[#This Row],[Product ID]])</f>
        <v>-226.12739999999997</v>
      </c>
      <c r="M1248" s="5" t="str">
        <f>IF(AND(Derived_Metrics[[#This Row],[Product Revenue]]&gt;AVERAGE(Derived_Metrics[Product Revenue]),Derived_Metrics[[#This Row],[Product Profit]]&lt;0),"high sales Low Profit","Normal")</f>
        <v>high sales Low Profit</v>
      </c>
      <c r="N1248">
        <v>429.9</v>
      </c>
      <c r="O1248">
        <v>5</v>
      </c>
      <c r="P1248">
        <v>0</v>
      </c>
      <c r="Q1248">
        <v>111.774</v>
      </c>
      <c r="R1248">
        <f>Derived_Metrics[[#This Row],[Selling Price]]*Derived_Metrics[[#This Row],[Quantity]]</f>
        <v>2149.5</v>
      </c>
      <c r="S1248" s="2">
        <f>IF(Derived_Metrics[[#This Row],[Revenue]]=0,0,Derived_Metrics[[#This Row],[Profit]]/Derived_Metrics[[#This Row],[Revenue]])</f>
        <v>5.1999999999999998E-2</v>
      </c>
      <c r="T1248" t="str">
        <f>IF(Derived_Metrics[[#This Row],[Profit]]&lt;0, "Loss","Profit")</f>
        <v>Profit</v>
      </c>
      <c r="U1248" s="5">
        <f>Derived_Metrics[[#This Row],[Selling Price]]*Derived_Metrics[[#This Row],[Quantity]]*Derived_Metrics[[#This Row],[Discount]]</f>
        <v>0</v>
      </c>
      <c r="V1248" t="str">
        <f>IF(Derived_Metrics[[#This Row],[Discount]]&gt;0,"Discount Applied","No Discount")</f>
        <v>No Discount</v>
      </c>
      <c r="W1248" t="str">
        <f>IF(Derived_Metrics[[#This Row],[Discount]]&gt;0.3,"High Discount","Low Discount")</f>
        <v>Low Discount</v>
      </c>
      <c r="X1248" s="13">
        <f>SUMIFS(Derived_Metrics[Customer_Revenue_Share],Derived_Metrics[Customee_ Revenue _Rank],"&lt;="&amp;Derived_Metrics[[#This Row],[Customee_ Revenue _Rank]])</f>
        <v>0.42437338324286505</v>
      </c>
      <c r="Y1248" t="str">
        <f>IF(Derived_Metrics[[#This Row],[Cumulative_Revenue_%]]&lt;=0.8,"Top 80% Revenue","Remaining 20% Revenue")</f>
        <v>Top 80% Revenue</v>
      </c>
    </row>
    <row r="1249" spans="1:25" x14ac:dyDescent="0.25">
      <c r="A1249" t="s">
        <v>3931</v>
      </c>
      <c r="B1249" s="1">
        <v>41829</v>
      </c>
      <c r="C1249" t="s">
        <v>760</v>
      </c>
      <c r="D1249" s="4">
        <f>SUMIFS(Derived_Metrics[Revenue],Derived_Metrics[Customer ID],Derived_Metrics[[#This Row],[Customer ID]])</f>
        <v>16191.808000000001</v>
      </c>
      <c r="E1249" s="4">
        <f>SUMIFS(Derived_Metrics[Profit],Derived_Metrics[Customer ID],Derived_Metrics[[#This Row],[Customer ID]])</f>
        <v>252.23859999999996</v>
      </c>
      <c r="F1249" s="5">
        <f>_xlfn.PERCENTRANK.INC(Derived_Metrics[Customer Revenue],Derived_Metrics[[#This Row],[Customer Revenue]])</f>
        <v>0.88400000000000001</v>
      </c>
      <c r="G1249" s="5" t="str" cm="1">
        <f t="array" ref="G1249">_xlfn.IFS(Derived_Metrics[[#This Row],[Customer Revenue Percentile]]&gt;=0.8,"High Value",Derived_Metrics[[#This Row],[Customer Revenue Percentile]]&gt;=0.4,"Medium Value",TRUE,"Low Value")</f>
        <v>High Value</v>
      </c>
      <c r="H1249" s="12">
        <f>_xlfn.RANK.EQ(Derived_Metrics[[#This Row],[Customer Revenue]],Derived_Metrics[Customer Revenue],0)</f>
        <v>239</v>
      </c>
      <c r="I1249" s="15">
        <f>Derived_Metrics[[#This Row],[Customer Revenue]]/SUM(Derived_Metrics[Customer Revenue])</f>
        <v>1.0393210396087518E-3</v>
      </c>
      <c r="J1249" t="s">
        <v>275</v>
      </c>
      <c r="K1249" s="5">
        <f>SUMIFS(Derived_Metrics[Revenue],Derived_Metrics[Product ID],Derived_Metrics[[#This Row],[Product ID]])</f>
        <v>8859.2119999999995</v>
      </c>
      <c r="L1249" s="5">
        <f>SUMIFS(Derived_Metrics[Profit],Derived_Metrics[Product ID],Derived_Metrics[[#This Row],[Product ID]])</f>
        <v>80.97999999999999</v>
      </c>
      <c r="M1249" s="5" t="str">
        <f>IF(AND(Derived_Metrics[[#This Row],[Product Revenue]]&gt;AVERAGE(Derived_Metrics[Product Revenue]),Derived_Metrics[[#This Row],[Product Profit]]&lt;0),"high sales Low Profit","Normal")</f>
        <v>Normal</v>
      </c>
      <c r="N1249">
        <v>161.96</v>
      </c>
      <c r="O1249">
        <v>2</v>
      </c>
      <c r="P1249">
        <v>0</v>
      </c>
      <c r="Q1249">
        <v>45.348799999999997</v>
      </c>
      <c r="R1249">
        <f>Derived_Metrics[[#This Row],[Selling Price]]*Derived_Metrics[[#This Row],[Quantity]]</f>
        <v>323.92</v>
      </c>
      <c r="S1249" s="2">
        <f>IF(Derived_Metrics[[#This Row],[Revenue]]=0,0,Derived_Metrics[[#This Row],[Profit]]/Derived_Metrics[[#This Row],[Revenue]])</f>
        <v>0.13999999999999999</v>
      </c>
      <c r="T1249" t="str">
        <f>IF(Derived_Metrics[[#This Row],[Profit]]&lt;0, "Loss","Profit")</f>
        <v>Profit</v>
      </c>
      <c r="U1249" s="5">
        <f>Derived_Metrics[[#This Row],[Selling Price]]*Derived_Metrics[[#This Row],[Quantity]]*Derived_Metrics[[#This Row],[Discount]]</f>
        <v>0</v>
      </c>
      <c r="V1249" t="str">
        <f>IF(Derived_Metrics[[#This Row],[Discount]]&gt;0,"Discount Applied","No Discount")</f>
        <v>No Discount</v>
      </c>
      <c r="W1249" t="str">
        <f>IF(Derived_Metrics[[#This Row],[Discount]]&gt;0.3,"High Discount","Low Discount")</f>
        <v>Low Discount</v>
      </c>
      <c r="X1249" s="13">
        <f>SUMIFS(Derived_Metrics[Customer_Revenue_Share],Derived_Metrics[Customee_ Revenue _Rank],"&lt;="&amp;Derived_Metrics[[#This Row],[Customee_ Revenue _Rank]])</f>
        <v>0.42437338324286505</v>
      </c>
      <c r="Y1249" t="str">
        <f>IF(Derived_Metrics[[#This Row],[Cumulative_Revenue_%]]&lt;=0.8,"Top 80% Revenue","Remaining 20% Revenue")</f>
        <v>Top 80% Revenue</v>
      </c>
    </row>
    <row r="1250" spans="1:25" x14ac:dyDescent="0.25">
      <c r="A1250" t="s">
        <v>3932</v>
      </c>
      <c r="B1250" s="1">
        <v>42570</v>
      </c>
      <c r="C1250" t="s">
        <v>1934</v>
      </c>
      <c r="D1250" s="4">
        <f>SUMIFS(Derived_Metrics[Revenue],Derived_Metrics[Customer ID],Derived_Metrics[[#This Row],[Customer ID]])</f>
        <v>5482.3540000000003</v>
      </c>
      <c r="E1250" s="4">
        <f>SUMIFS(Derived_Metrics[Profit],Derived_Metrics[Customer ID],Derived_Metrics[[#This Row],[Customer ID]])</f>
        <v>186.36010000000002</v>
      </c>
      <c r="F1250" s="5">
        <f>_xlfn.PERCENTRANK.INC(Derived_Metrics[Customer Revenue],Derived_Metrics[[#This Row],[Customer Revenue]])</f>
        <v>0.57399999999999995</v>
      </c>
      <c r="G1250" s="5" t="str" cm="1">
        <f t="array" ref="G1250">_xlfn.IFS(Derived_Metrics[[#This Row],[Customer Revenue Percentile]]&gt;=0.8,"High Value",Derived_Metrics[[#This Row],[Customer Revenue Percentile]]&gt;=0.4,"Medium Value",TRUE,"Low Value")</f>
        <v>Medium Value</v>
      </c>
      <c r="H1250" s="12">
        <f>_xlfn.RANK.EQ(Derived_Metrics[[#This Row],[Customer Revenue]],Derived_Metrics[Customer Revenue],0)</f>
        <v>899</v>
      </c>
      <c r="I1250" s="15">
        <f>Derived_Metrics[[#This Row],[Customer Revenue]]/SUM(Derived_Metrics[Customer Revenue])</f>
        <v>3.519017677817819E-4</v>
      </c>
      <c r="J1250" t="s">
        <v>2503</v>
      </c>
      <c r="K1250" s="5">
        <f>SUMIFS(Derived_Metrics[Revenue],Derived_Metrics[Product ID],Derived_Metrics[[#This Row],[Product ID]])</f>
        <v>5449.866</v>
      </c>
      <c r="L1250" s="5">
        <f>SUMIFS(Derived_Metrics[Profit],Derived_Metrics[Product ID],Derived_Metrics[[#This Row],[Product ID]])</f>
        <v>311.77440000000001</v>
      </c>
      <c r="M1250" s="5" t="str">
        <f>IF(AND(Derived_Metrics[[#This Row],[Product Revenue]]&gt;AVERAGE(Derived_Metrics[Product Revenue]),Derived_Metrics[[#This Row],[Product Profit]]&lt;0),"high sales Low Profit","Normal")</f>
        <v>Normal</v>
      </c>
      <c r="N1250">
        <v>185.58</v>
      </c>
      <c r="O1250">
        <v>6</v>
      </c>
      <c r="P1250">
        <v>0</v>
      </c>
      <c r="Q1250">
        <v>76.087800000000001</v>
      </c>
      <c r="R1250">
        <f>Derived_Metrics[[#This Row],[Selling Price]]*Derived_Metrics[[#This Row],[Quantity]]</f>
        <v>1113.48</v>
      </c>
      <c r="S1250" s="2">
        <f>IF(Derived_Metrics[[#This Row],[Revenue]]=0,0,Derived_Metrics[[#This Row],[Profit]]/Derived_Metrics[[#This Row],[Revenue]])</f>
        <v>6.8333333333333329E-2</v>
      </c>
      <c r="T1250" t="str">
        <f>IF(Derived_Metrics[[#This Row],[Profit]]&lt;0, "Loss","Profit")</f>
        <v>Profit</v>
      </c>
      <c r="U1250" s="5">
        <f>Derived_Metrics[[#This Row],[Selling Price]]*Derived_Metrics[[#This Row],[Quantity]]*Derived_Metrics[[#This Row],[Discount]]</f>
        <v>0</v>
      </c>
      <c r="V1250" t="str">
        <f>IF(Derived_Metrics[[#This Row],[Discount]]&gt;0,"Discount Applied","No Discount")</f>
        <v>No Discount</v>
      </c>
      <c r="W1250" t="str">
        <f>IF(Derived_Metrics[[#This Row],[Discount]]&gt;0.3,"High Discount","Low Discount")</f>
        <v>Low Discount</v>
      </c>
      <c r="X1250" s="13">
        <f>SUMIFS(Derived_Metrics[Customer_Revenue_Share],Derived_Metrics[Customee_ Revenue _Rank],"&lt;="&amp;Derived_Metrics[[#This Row],[Customee_ Revenue _Rank]])</f>
        <v>0.82715888973419927</v>
      </c>
      <c r="Y1250" t="str">
        <f>IF(Derived_Metrics[[#This Row],[Cumulative_Revenue_%]]&lt;=0.8,"Top 80% Revenue","Remaining 20% Revenue")</f>
        <v>Remaining 20% Revenue</v>
      </c>
    </row>
    <row r="1251" spans="1:25" x14ac:dyDescent="0.25">
      <c r="A1251" t="s">
        <v>3932</v>
      </c>
      <c r="B1251" s="1">
        <v>42570</v>
      </c>
      <c r="C1251" t="s">
        <v>1934</v>
      </c>
      <c r="D1251" s="4">
        <f>SUMIFS(Derived_Metrics[Revenue],Derived_Metrics[Customer ID],Derived_Metrics[[#This Row],[Customer ID]])</f>
        <v>5482.3540000000003</v>
      </c>
      <c r="E1251" s="4">
        <f>SUMIFS(Derived_Metrics[Profit],Derived_Metrics[Customer ID],Derived_Metrics[[#This Row],[Customer ID]])</f>
        <v>186.36010000000002</v>
      </c>
      <c r="F1251" s="5">
        <f>_xlfn.PERCENTRANK.INC(Derived_Metrics[Customer Revenue],Derived_Metrics[[#This Row],[Customer Revenue]])</f>
        <v>0.57399999999999995</v>
      </c>
      <c r="G1251" s="5" t="str" cm="1">
        <f t="array" ref="G1251">_xlfn.IFS(Derived_Metrics[[#This Row],[Customer Revenue Percentile]]&gt;=0.8,"High Value",Derived_Metrics[[#This Row],[Customer Revenue Percentile]]&gt;=0.4,"Medium Value",TRUE,"Low Value")</f>
        <v>Medium Value</v>
      </c>
      <c r="H1251" s="12">
        <f>_xlfn.RANK.EQ(Derived_Metrics[[#This Row],[Customer Revenue]],Derived_Metrics[Customer Revenue],0)</f>
        <v>899</v>
      </c>
      <c r="I1251" s="15">
        <f>Derived_Metrics[[#This Row],[Customer Revenue]]/SUM(Derived_Metrics[Customer Revenue])</f>
        <v>3.519017677817819E-4</v>
      </c>
      <c r="J1251" t="s">
        <v>3336</v>
      </c>
      <c r="K1251" s="5">
        <f>SUMIFS(Derived_Metrics[Revenue],Derived_Metrics[Product ID],Derived_Metrics[[#This Row],[Product ID]])</f>
        <v>7916.8319999999994</v>
      </c>
      <c r="L1251" s="5">
        <f>SUMIFS(Derived_Metrics[Profit],Derived_Metrics[Product ID],Derived_Metrics[[#This Row],[Product ID]])</f>
        <v>-191.86200000000005</v>
      </c>
      <c r="M1251" s="5" t="str">
        <f>IF(AND(Derived_Metrics[[#This Row],[Product Revenue]]&gt;AVERAGE(Derived_Metrics[Product Revenue]),Derived_Metrics[[#This Row],[Product Profit]]&lt;0),"high sales Low Profit","Normal")</f>
        <v>Normal</v>
      </c>
      <c r="N1251">
        <v>504.9</v>
      </c>
      <c r="O1251">
        <v>5</v>
      </c>
      <c r="P1251">
        <v>0</v>
      </c>
      <c r="Q1251">
        <v>126.22499999999999</v>
      </c>
      <c r="R1251">
        <f>Derived_Metrics[[#This Row],[Selling Price]]*Derived_Metrics[[#This Row],[Quantity]]</f>
        <v>2524.5</v>
      </c>
      <c r="S1251" s="2">
        <f>IF(Derived_Metrics[[#This Row],[Revenue]]=0,0,Derived_Metrics[[#This Row],[Profit]]/Derived_Metrics[[#This Row],[Revenue]])</f>
        <v>4.9999999999999996E-2</v>
      </c>
      <c r="T1251" t="str">
        <f>IF(Derived_Metrics[[#This Row],[Profit]]&lt;0, "Loss","Profit")</f>
        <v>Profit</v>
      </c>
      <c r="U1251" s="5">
        <f>Derived_Metrics[[#This Row],[Selling Price]]*Derived_Metrics[[#This Row],[Quantity]]*Derived_Metrics[[#This Row],[Discount]]</f>
        <v>0</v>
      </c>
      <c r="V1251" t="str">
        <f>IF(Derived_Metrics[[#This Row],[Discount]]&gt;0,"Discount Applied","No Discount")</f>
        <v>No Discount</v>
      </c>
      <c r="W1251" t="str">
        <f>IF(Derived_Metrics[[#This Row],[Discount]]&gt;0.3,"High Discount","Low Discount")</f>
        <v>Low Discount</v>
      </c>
      <c r="X1251" s="13">
        <f>SUMIFS(Derived_Metrics[Customer_Revenue_Share],Derived_Metrics[Customee_ Revenue _Rank],"&lt;="&amp;Derived_Metrics[[#This Row],[Customee_ Revenue _Rank]])</f>
        <v>0.82715888973419927</v>
      </c>
      <c r="Y1251" t="str">
        <f>IF(Derived_Metrics[[#This Row],[Cumulative_Revenue_%]]&lt;=0.8,"Top 80% Revenue","Remaining 20% Revenue")</f>
        <v>Remaining 20% Revenue</v>
      </c>
    </row>
    <row r="1252" spans="1:25" x14ac:dyDescent="0.25">
      <c r="A1252" t="s">
        <v>3935</v>
      </c>
      <c r="B1252" s="1">
        <v>42993</v>
      </c>
      <c r="C1252" t="s">
        <v>3495</v>
      </c>
      <c r="D1252" s="4">
        <f>SUMIFS(Derived_Metrics[Revenue],Derived_Metrics[Customer ID],Derived_Metrics[[#This Row],[Customer ID]])</f>
        <v>973.39200000000005</v>
      </c>
      <c r="E1252" s="4">
        <f>SUMIFS(Derived_Metrics[Profit],Derived_Metrics[Customer ID],Derived_Metrics[[#This Row],[Customer ID]])</f>
        <v>-44.361000000000004</v>
      </c>
      <c r="F1252" s="5">
        <f>_xlfn.PERCENTRANK.INC(Derived_Metrics[Customer Revenue],Derived_Metrics[[#This Row],[Customer Revenue]])</f>
        <v>0.161</v>
      </c>
      <c r="G1252" s="5" t="str" cm="1">
        <f t="array" ref="G1252">_xlfn.IFS(Derived_Metrics[[#This Row],[Customer Revenue Percentile]]&gt;=0.8,"High Value",Derived_Metrics[[#This Row],[Customer Revenue Percentile]]&gt;=0.4,"Medium Value",TRUE,"Low Value")</f>
        <v>Low Value</v>
      </c>
      <c r="H1252" s="12">
        <f>_xlfn.RANK.EQ(Derived_Metrics[[#This Row],[Customer Revenue]],Derived_Metrics[Customer Revenue],0)</f>
        <v>1778</v>
      </c>
      <c r="I1252" s="15">
        <f>Derived_Metrics[[#This Row],[Customer Revenue]]/SUM(Derived_Metrics[Customer Revenue])</f>
        <v>6.2480161905751486E-5</v>
      </c>
      <c r="J1252" t="s">
        <v>537</v>
      </c>
      <c r="K1252" s="5">
        <f>SUMIFS(Derived_Metrics[Revenue],Derived_Metrics[Product ID],Derived_Metrics[[#This Row],[Product ID]])</f>
        <v>5804.2920000000004</v>
      </c>
      <c r="L1252" s="5">
        <f>SUMIFS(Derived_Metrics[Profit],Derived_Metrics[Product ID],Derived_Metrics[[#This Row],[Product ID]])</f>
        <v>-216.31380000000004</v>
      </c>
      <c r="M1252" s="5" t="str">
        <f>IF(AND(Derived_Metrics[[#This Row],[Product Revenue]]&gt;AVERAGE(Derived_Metrics[Product Revenue]),Derived_Metrics[[#This Row],[Product Profit]]&lt;0),"high sales Low Profit","Normal")</f>
        <v>Normal</v>
      </c>
      <c r="N1252">
        <v>184.75200000000001</v>
      </c>
      <c r="O1252">
        <v>3</v>
      </c>
      <c r="P1252">
        <v>0.2</v>
      </c>
      <c r="Q1252">
        <v>-20.784600000000001</v>
      </c>
      <c r="R1252">
        <f>Derived_Metrics[[#This Row],[Selling Price]]*Derived_Metrics[[#This Row],[Quantity]]</f>
        <v>554.25600000000009</v>
      </c>
      <c r="S1252" s="2">
        <f>IF(Derived_Metrics[[#This Row],[Revenue]]=0,0,Derived_Metrics[[#This Row],[Profit]]/Derived_Metrics[[#This Row],[Revenue]])</f>
        <v>-3.7499999999999999E-2</v>
      </c>
      <c r="T1252" t="str">
        <f>IF(Derived_Metrics[[#This Row],[Profit]]&lt;0, "Loss","Profit")</f>
        <v>Loss</v>
      </c>
      <c r="U1252" s="5">
        <f>Derived_Metrics[[#This Row],[Selling Price]]*Derived_Metrics[[#This Row],[Quantity]]*Derived_Metrics[[#This Row],[Discount]]</f>
        <v>110.85120000000002</v>
      </c>
      <c r="V1252" t="str">
        <f>IF(Derived_Metrics[[#This Row],[Discount]]&gt;0,"Discount Applied","No Discount")</f>
        <v>Discount Applied</v>
      </c>
      <c r="W1252" t="str">
        <f>IF(Derived_Metrics[[#This Row],[Discount]]&gt;0.3,"High Discount","Low Discount")</f>
        <v>Low Discount</v>
      </c>
      <c r="X1252" s="13">
        <f>SUMIFS(Derived_Metrics[Customer_Revenue_Share],Derived_Metrics[Customee_ Revenue _Rank],"&lt;="&amp;Derived_Metrics[[#This Row],[Customee_ Revenue _Rank]])</f>
        <v>0.98991277409611333</v>
      </c>
      <c r="Y1252" t="str">
        <f>IF(Derived_Metrics[[#This Row],[Cumulative_Revenue_%]]&lt;=0.8,"Top 80% Revenue","Remaining 20% Revenue")</f>
        <v>Remaining 20% Revenue</v>
      </c>
    </row>
    <row r="1253" spans="1:25" x14ac:dyDescent="0.25">
      <c r="A1253" t="s">
        <v>3936</v>
      </c>
      <c r="B1253" s="1">
        <v>42686</v>
      </c>
      <c r="C1253" t="s">
        <v>1212</v>
      </c>
      <c r="D1253" s="4">
        <f>SUMIFS(Derived_Metrics[Revenue],Derived_Metrics[Customer ID],Derived_Metrics[[#This Row],[Customer ID]])</f>
        <v>6067.2700000000013</v>
      </c>
      <c r="E1253" s="4">
        <f>SUMIFS(Derived_Metrics[Profit],Derived_Metrics[Customer ID],Derived_Metrics[[#This Row],[Customer ID]])</f>
        <v>-324.255</v>
      </c>
      <c r="F1253" s="5">
        <f>_xlfn.PERCENTRANK.INC(Derived_Metrics[Customer Revenue],Derived_Metrics[[#This Row],[Customer Revenue]])</f>
        <v>0.60099999999999998</v>
      </c>
      <c r="G1253" s="5" t="str" cm="1">
        <f t="array" ref="G1253">_xlfn.IFS(Derived_Metrics[[#This Row],[Customer Revenue Percentile]]&gt;=0.8,"High Value",Derived_Metrics[[#This Row],[Customer Revenue Percentile]]&gt;=0.4,"Medium Value",TRUE,"Low Value")</f>
        <v>Medium Value</v>
      </c>
      <c r="H1253" s="12">
        <f>_xlfn.RANK.EQ(Derived_Metrics[[#This Row],[Customer Revenue]],Derived_Metrics[Customer Revenue],0)</f>
        <v>839</v>
      </c>
      <c r="I1253" s="15">
        <f>Derived_Metrics[[#This Row],[Customer Revenue]]/SUM(Derived_Metrics[Customer Revenue])</f>
        <v>3.8944640178459333E-4</v>
      </c>
      <c r="J1253" t="s">
        <v>3063</v>
      </c>
      <c r="K1253" s="5">
        <f>SUMIFS(Derived_Metrics[Revenue],Derived_Metrics[Product ID],Derived_Metrics[[#This Row],[Product ID]])</f>
        <v>16045.05</v>
      </c>
      <c r="L1253" s="5">
        <f>SUMIFS(Derived_Metrics[Profit],Derived_Metrics[Product ID],Derived_Metrics[[#This Row],[Product ID]])</f>
        <v>-491.17499999999995</v>
      </c>
      <c r="M1253" s="5" t="str">
        <f>IF(AND(Derived_Metrics[[#This Row],[Product Revenue]]&gt;AVERAGE(Derived_Metrics[Product Revenue]),Derived_Metrics[[#This Row],[Product Profit]]&lt;0),"high sales Low Profit","Normal")</f>
        <v>high sales Low Profit</v>
      </c>
      <c r="N1253">
        <v>458.43</v>
      </c>
      <c r="O1253">
        <v>5</v>
      </c>
      <c r="P1253">
        <v>0.3</v>
      </c>
      <c r="Q1253">
        <v>-137.529</v>
      </c>
      <c r="R1253">
        <f>Derived_Metrics[[#This Row],[Selling Price]]*Derived_Metrics[[#This Row],[Quantity]]</f>
        <v>2292.15</v>
      </c>
      <c r="S1253" s="2">
        <f>IF(Derived_Metrics[[#This Row],[Revenue]]=0,0,Derived_Metrics[[#This Row],[Profit]]/Derived_Metrics[[#This Row],[Revenue]])</f>
        <v>-0.06</v>
      </c>
      <c r="T1253" t="str">
        <f>IF(Derived_Metrics[[#This Row],[Profit]]&lt;0, "Loss","Profit")</f>
        <v>Loss</v>
      </c>
      <c r="U1253" s="5">
        <f>Derived_Metrics[[#This Row],[Selling Price]]*Derived_Metrics[[#This Row],[Quantity]]*Derived_Metrics[[#This Row],[Discount]]</f>
        <v>687.64499999999998</v>
      </c>
      <c r="V1253" t="str">
        <f>IF(Derived_Metrics[[#This Row],[Discount]]&gt;0,"Discount Applied","No Discount")</f>
        <v>Discount Applied</v>
      </c>
      <c r="W1253" t="str">
        <f>IF(Derived_Metrics[[#This Row],[Discount]]&gt;0.3,"High Discount","Low Discount")</f>
        <v>Low Discount</v>
      </c>
      <c r="X1253" s="13">
        <f>SUMIFS(Derived_Metrics[Customer_Revenue_Share],Derived_Metrics[Customee_ Revenue _Rank],"&lt;="&amp;Derived_Metrics[[#This Row],[Customee_ Revenue _Rank]])</f>
        <v>0.80582230323057547</v>
      </c>
      <c r="Y1253" t="str">
        <f>IF(Derived_Metrics[[#This Row],[Cumulative_Revenue_%]]&lt;=0.8,"Top 80% Revenue","Remaining 20% Revenue")</f>
        <v>Remaining 20% Revenue</v>
      </c>
    </row>
    <row r="1254" spans="1:25" x14ac:dyDescent="0.25">
      <c r="A1254" t="s">
        <v>3936</v>
      </c>
      <c r="B1254" s="1">
        <v>42686</v>
      </c>
      <c r="C1254" t="s">
        <v>1212</v>
      </c>
      <c r="D1254" s="4">
        <f>SUMIFS(Derived_Metrics[Revenue],Derived_Metrics[Customer ID],Derived_Metrics[[#This Row],[Customer ID]])</f>
        <v>6067.2700000000013</v>
      </c>
      <c r="E1254" s="4">
        <f>SUMIFS(Derived_Metrics[Profit],Derived_Metrics[Customer ID],Derived_Metrics[[#This Row],[Customer ID]])</f>
        <v>-324.255</v>
      </c>
      <c r="F1254" s="5">
        <f>_xlfn.PERCENTRANK.INC(Derived_Metrics[Customer Revenue],Derived_Metrics[[#This Row],[Customer Revenue]])</f>
        <v>0.60099999999999998</v>
      </c>
      <c r="G1254" s="5" t="str" cm="1">
        <f t="array" ref="G1254">_xlfn.IFS(Derived_Metrics[[#This Row],[Customer Revenue Percentile]]&gt;=0.8,"High Value",Derived_Metrics[[#This Row],[Customer Revenue Percentile]]&gt;=0.4,"Medium Value",TRUE,"Low Value")</f>
        <v>Medium Value</v>
      </c>
      <c r="H1254" s="12">
        <f>_xlfn.RANK.EQ(Derived_Metrics[[#This Row],[Customer Revenue]],Derived_Metrics[Customer Revenue],0)</f>
        <v>839</v>
      </c>
      <c r="I1254" s="15">
        <f>Derived_Metrics[[#This Row],[Customer Revenue]]/SUM(Derived_Metrics[Customer Revenue])</f>
        <v>3.8944640178459333E-4</v>
      </c>
      <c r="J1254" t="s">
        <v>1451</v>
      </c>
      <c r="K1254" s="5">
        <f>SUMIFS(Derived_Metrics[Revenue],Derived_Metrics[Product ID],Derived_Metrics[[#This Row],[Product ID]])</f>
        <v>10186.290000000001</v>
      </c>
      <c r="L1254" s="5">
        <f>SUMIFS(Derived_Metrics[Profit],Derived_Metrics[Product ID],Derived_Metrics[[#This Row],[Product ID]])</f>
        <v>-328.59</v>
      </c>
      <c r="M1254" s="5" t="str">
        <f>IF(AND(Derived_Metrics[[#This Row],[Product Revenue]]&gt;AVERAGE(Derived_Metrics[Product Revenue]),Derived_Metrics[[#This Row],[Product Profit]]&lt;0),"high sales Low Profit","Normal")</f>
        <v>Normal</v>
      </c>
      <c r="N1254">
        <v>328.59</v>
      </c>
      <c r="O1254">
        <v>3</v>
      </c>
      <c r="P1254">
        <v>0.4</v>
      </c>
      <c r="Q1254">
        <v>-147.8655</v>
      </c>
      <c r="R1254">
        <f>Derived_Metrics[[#This Row],[Selling Price]]*Derived_Metrics[[#This Row],[Quantity]]</f>
        <v>985.77</v>
      </c>
      <c r="S1254" s="2">
        <f>IF(Derived_Metrics[[#This Row],[Revenue]]=0,0,Derived_Metrics[[#This Row],[Profit]]/Derived_Metrics[[#This Row],[Revenue]])</f>
        <v>-0.15</v>
      </c>
      <c r="T1254" t="str">
        <f>IF(Derived_Metrics[[#This Row],[Profit]]&lt;0, "Loss","Profit")</f>
        <v>Loss</v>
      </c>
      <c r="U1254" s="5">
        <f>Derived_Metrics[[#This Row],[Selling Price]]*Derived_Metrics[[#This Row],[Quantity]]*Derived_Metrics[[#This Row],[Discount]]</f>
        <v>394.30799999999999</v>
      </c>
      <c r="V1254" t="str">
        <f>IF(Derived_Metrics[[#This Row],[Discount]]&gt;0,"Discount Applied","No Discount")</f>
        <v>Discount Applied</v>
      </c>
      <c r="W1254" t="str">
        <f>IF(Derived_Metrics[[#This Row],[Discount]]&gt;0.3,"High Discount","Low Discount")</f>
        <v>High Discount</v>
      </c>
      <c r="X1254" s="13">
        <f>SUMIFS(Derived_Metrics[Customer_Revenue_Share],Derived_Metrics[Customee_ Revenue _Rank],"&lt;="&amp;Derived_Metrics[[#This Row],[Customee_ Revenue _Rank]])</f>
        <v>0.80582230323057547</v>
      </c>
      <c r="Y1254" t="str">
        <f>IF(Derived_Metrics[[#This Row],[Cumulative_Revenue_%]]&lt;=0.8,"Top 80% Revenue","Remaining 20% Revenue")</f>
        <v>Remaining 20% Revenue</v>
      </c>
    </row>
    <row r="1255" spans="1:25" x14ac:dyDescent="0.25">
      <c r="A1255" t="s">
        <v>3937</v>
      </c>
      <c r="B1255" s="1">
        <v>41924</v>
      </c>
      <c r="C1255" t="s">
        <v>2395</v>
      </c>
      <c r="D1255" s="4">
        <f>SUMIFS(Derived_Metrics[Revenue],Derived_Metrics[Customer ID],Derived_Metrics[[#This Row],[Customer ID]])</f>
        <v>7306.7874999999995</v>
      </c>
      <c r="E1255" s="4">
        <f>SUMIFS(Derived_Metrics[Profit],Derived_Metrics[Customer ID],Derived_Metrics[[#This Row],[Customer ID]])</f>
        <v>168.2714</v>
      </c>
      <c r="F1255" s="5">
        <f>_xlfn.PERCENTRANK.INC(Derived_Metrics[Customer Revenue],Derived_Metrics[[#This Row],[Customer Revenue]])</f>
        <v>0.65700000000000003</v>
      </c>
      <c r="G1255" s="5" t="str" cm="1">
        <f t="array" ref="G1255">_xlfn.IFS(Derived_Metrics[[#This Row],[Customer Revenue Percentile]]&gt;=0.8,"High Value",Derived_Metrics[[#This Row],[Customer Revenue Percentile]]&gt;=0.4,"Medium Value",TRUE,"Low Value")</f>
        <v>Medium Value</v>
      </c>
      <c r="H1255" s="12">
        <f>_xlfn.RANK.EQ(Derived_Metrics[[#This Row],[Customer Revenue]],Derived_Metrics[Customer Revenue],0)</f>
        <v>722</v>
      </c>
      <c r="I1255" s="15">
        <f>Derived_Metrics[[#This Row],[Customer Revenue]]/SUM(Derived_Metrics[Customer Revenue])</f>
        <v>4.690086481201007E-4</v>
      </c>
      <c r="J1255" t="s">
        <v>1335</v>
      </c>
      <c r="K1255" s="5">
        <f>SUMIFS(Derived_Metrics[Revenue],Derived_Metrics[Product ID],Derived_Metrics[[#This Row],[Product ID]])</f>
        <v>26884.885999999995</v>
      </c>
      <c r="L1255" s="5">
        <f>SUMIFS(Derived_Metrics[Profit],Derived_Metrics[Product ID],Derived_Metrics[[#This Row],[Product ID]])</f>
        <v>425.75959999999998</v>
      </c>
      <c r="M1255" s="5" t="str">
        <f>IF(AND(Derived_Metrics[[#This Row],[Product Revenue]]&gt;AVERAGE(Derived_Metrics[Product Revenue]),Derived_Metrics[[#This Row],[Product Profit]]&lt;0),"high sales Low Profit","Normal")</f>
        <v>Normal</v>
      </c>
      <c r="N1255">
        <v>338.35199999999998</v>
      </c>
      <c r="O1255">
        <v>3</v>
      </c>
      <c r="P1255">
        <v>0.2</v>
      </c>
      <c r="Q1255">
        <v>4.2294</v>
      </c>
      <c r="R1255">
        <f>Derived_Metrics[[#This Row],[Selling Price]]*Derived_Metrics[[#This Row],[Quantity]]</f>
        <v>1015.0559999999999</v>
      </c>
      <c r="S1255" s="2">
        <f>IF(Derived_Metrics[[#This Row],[Revenue]]=0,0,Derived_Metrics[[#This Row],[Profit]]/Derived_Metrics[[#This Row],[Revenue]])</f>
        <v>4.1666666666666666E-3</v>
      </c>
      <c r="T1255" t="str">
        <f>IF(Derived_Metrics[[#This Row],[Profit]]&lt;0, "Loss","Profit")</f>
        <v>Profit</v>
      </c>
      <c r="U1255" s="5">
        <f>Derived_Metrics[[#This Row],[Selling Price]]*Derived_Metrics[[#This Row],[Quantity]]*Derived_Metrics[[#This Row],[Discount]]</f>
        <v>203.0112</v>
      </c>
      <c r="V1255" t="str">
        <f>IF(Derived_Metrics[[#This Row],[Discount]]&gt;0,"Discount Applied","No Discount")</f>
        <v>Discount Applied</v>
      </c>
      <c r="W1255" t="str">
        <f>IF(Derived_Metrics[[#This Row],[Discount]]&gt;0.3,"High Discount","Low Discount")</f>
        <v>Low Discount</v>
      </c>
      <c r="X1255" s="13">
        <f>SUMIFS(Derived_Metrics[Customer_Revenue_Share],Derived_Metrics[Customee_ Revenue _Rank],"&lt;="&amp;Derived_Metrics[[#This Row],[Customee_ Revenue _Rank]])</f>
        <v>0.75568471817600213</v>
      </c>
      <c r="Y1255" t="str">
        <f>IF(Derived_Metrics[[#This Row],[Cumulative_Revenue_%]]&lt;=0.8,"Top 80% Revenue","Remaining 20% Revenue")</f>
        <v>Top 80% Revenue</v>
      </c>
    </row>
    <row r="1256" spans="1:25" x14ac:dyDescent="0.25">
      <c r="A1256" t="s">
        <v>3939</v>
      </c>
      <c r="B1256" s="1">
        <v>41986</v>
      </c>
      <c r="C1256" t="s">
        <v>2033</v>
      </c>
      <c r="D1256" s="4">
        <f>SUMIFS(Derived_Metrics[Revenue],Derived_Metrics[Customer ID],Derived_Metrics[[#This Row],[Customer ID]])</f>
        <v>1873.1700000000003</v>
      </c>
      <c r="E1256" s="4">
        <f>SUMIFS(Derived_Metrics[Profit],Derived_Metrics[Customer ID],Derived_Metrics[[#This Row],[Customer ID]])</f>
        <v>130.13339999999999</v>
      </c>
      <c r="F1256" s="5">
        <f>_xlfn.PERCENTRANK.INC(Derived_Metrics[Customer Revenue],Derived_Metrics[[#This Row],[Customer Revenue]])</f>
        <v>0.26600000000000001</v>
      </c>
      <c r="G1256" s="5" t="str" cm="1">
        <f t="array" ref="G1256">_xlfn.IFS(Derived_Metrics[[#This Row],[Customer Revenue Percentile]]&gt;=0.8,"High Value",Derived_Metrics[[#This Row],[Customer Revenue Percentile]]&gt;=0.4,"Medium Value",TRUE,"Low Value")</f>
        <v>Low Value</v>
      </c>
      <c r="H1256" s="12">
        <f>_xlfn.RANK.EQ(Derived_Metrics[[#This Row],[Customer Revenue]],Derived_Metrics[Customer Revenue],0)</f>
        <v>1554</v>
      </c>
      <c r="I1256" s="15">
        <f>Derived_Metrics[[#This Row],[Customer Revenue]]/SUM(Derived_Metrics[Customer Revenue])</f>
        <v>1.2023518261604422E-4</v>
      </c>
      <c r="J1256" t="s">
        <v>1788</v>
      </c>
      <c r="K1256" s="5">
        <f>SUMIFS(Derived_Metrics[Revenue],Derived_Metrics[Product ID],Derived_Metrics[[#This Row],[Product ID]])</f>
        <v>322.52</v>
      </c>
      <c r="L1256" s="5">
        <f>SUMIFS(Derived_Metrics[Profit],Derived_Metrics[Product ID],Derived_Metrics[[#This Row],[Product ID]])</f>
        <v>-16.4925</v>
      </c>
      <c r="M1256" s="5" t="str">
        <f>IF(AND(Derived_Metrics[[#This Row],[Product Revenue]]&gt;AVERAGE(Derived_Metrics[Product Revenue]),Derived_Metrics[[#This Row],[Product Profit]]&lt;0),"high sales Low Profit","Normal")</f>
        <v>Normal</v>
      </c>
      <c r="N1256">
        <v>87.96</v>
      </c>
      <c r="O1256">
        <v>3</v>
      </c>
      <c r="P1256">
        <v>0.2</v>
      </c>
      <c r="Q1256">
        <v>7.6965000000000003</v>
      </c>
      <c r="R1256">
        <f>Derived_Metrics[[#This Row],[Selling Price]]*Derived_Metrics[[#This Row],[Quantity]]</f>
        <v>263.88</v>
      </c>
      <c r="S1256" s="2">
        <f>IF(Derived_Metrics[[#This Row],[Revenue]]=0,0,Derived_Metrics[[#This Row],[Profit]]/Derived_Metrics[[#This Row],[Revenue]])</f>
        <v>2.9166666666666667E-2</v>
      </c>
      <c r="T1256" t="str">
        <f>IF(Derived_Metrics[[#This Row],[Profit]]&lt;0, "Loss","Profit")</f>
        <v>Profit</v>
      </c>
      <c r="U1256" s="5">
        <f>Derived_Metrics[[#This Row],[Selling Price]]*Derived_Metrics[[#This Row],[Quantity]]*Derived_Metrics[[#This Row],[Discount]]</f>
        <v>52.776000000000003</v>
      </c>
      <c r="V1256" t="str">
        <f>IF(Derived_Metrics[[#This Row],[Discount]]&gt;0,"Discount Applied","No Discount")</f>
        <v>Discount Applied</v>
      </c>
      <c r="W1256" t="str">
        <f>IF(Derived_Metrics[[#This Row],[Discount]]&gt;0.3,"High Discount","Low Discount")</f>
        <v>Low Discount</v>
      </c>
      <c r="X1256" s="13">
        <f>SUMIFS(Derived_Metrics[Customer_Revenue_Share],Derived_Metrics[Customee_ Revenue _Rank],"&lt;="&amp;Derived_Metrics[[#This Row],[Customee_ Revenue _Rank]])</f>
        <v>0.96983593181523076</v>
      </c>
      <c r="Y1256" t="str">
        <f>IF(Derived_Metrics[[#This Row],[Cumulative_Revenue_%]]&lt;=0.8,"Top 80% Revenue","Remaining 20% Revenue")</f>
        <v>Remaining 20% Revenue</v>
      </c>
    </row>
    <row r="1257" spans="1:25" x14ac:dyDescent="0.25">
      <c r="A1257" t="s">
        <v>3940</v>
      </c>
      <c r="B1257" s="1">
        <v>42925</v>
      </c>
      <c r="C1257" t="s">
        <v>3941</v>
      </c>
      <c r="D1257" s="4">
        <f>SUMIFS(Derived_Metrics[Revenue],Derived_Metrics[Customer ID],Derived_Metrics[[#This Row],[Customer ID]])</f>
        <v>79.040000000000006</v>
      </c>
      <c r="E1257" s="4">
        <f>SUMIFS(Derived_Metrics[Profit],Derived_Metrics[Customer ID],Derived_Metrics[[#This Row],[Customer ID]])</f>
        <v>8.2992000000000008</v>
      </c>
      <c r="F1257" s="5">
        <f>_xlfn.PERCENTRANK.INC(Derived_Metrics[Customer Revenue],Derived_Metrics[[#This Row],[Customer Revenue]])</f>
        <v>1.6E-2</v>
      </c>
      <c r="G1257" s="5" t="str" cm="1">
        <f t="array" ref="G1257">_xlfn.IFS(Derived_Metrics[[#This Row],[Customer Revenue Percentile]]&gt;=0.8,"High Value",Derived_Metrics[[#This Row],[Customer Revenue Percentile]]&gt;=0.4,"Medium Value",TRUE,"Low Value")</f>
        <v>Low Value</v>
      </c>
      <c r="H1257" s="12">
        <f>_xlfn.RANK.EQ(Derived_Metrics[[#This Row],[Customer Revenue]],Derived_Metrics[Customer Revenue],0)</f>
        <v>2087</v>
      </c>
      <c r="I1257" s="15">
        <f>Derived_Metrics[[#This Row],[Customer Revenue]]/SUM(Derived_Metrics[Customer Revenue])</f>
        <v>5.0734257082764166E-6</v>
      </c>
      <c r="J1257" t="s">
        <v>918</v>
      </c>
      <c r="K1257" s="5">
        <f>SUMIFS(Derived_Metrics[Revenue],Derived_Metrics[Product ID],Derived_Metrics[[#This Row],[Product ID]])</f>
        <v>628.36800000000005</v>
      </c>
      <c r="L1257" s="5">
        <f>SUMIFS(Derived_Metrics[Profit],Derived_Metrics[Product ID],Derived_Metrics[[#This Row],[Product ID]])</f>
        <v>56.118400000000008</v>
      </c>
      <c r="M1257" s="5" t="str">
        <f>IF(AND(Derived_Metrics[[#This Row],[Product Revenue]]&gt;AVERAGE(Derived_Metrics[Product Revenue]),Derived_Metrics[[#This Row],[Product Profit]]&lt;0),"high sales Low Profit","Normal")</f>
        <v>Normal</v>
      </c>
      <c r="N1257">
        <v>19.760000000000002</v>
      </c>
      <c r="O1257">
        <v>4</v>
      </c>
      <c r="P1257">
        <v>0</v>
      </c>
      <c r="Q1257">
        <v>8.2992000000000008</v>
      </c>
      <c r="R1257">
        <f>Derived_Metrics[[#This Row],[Selling Price]]*Derived_Metrics[[#This Row],[Quantity]]</f>
        <v>79.040000000000006</v>
      </c>
      <c r="S1257" s="2">
        <f>IF(Derived_Metrics[[#This Row],[Revenue]]=0,0,Derived_Metrics[[#This Row],[Profit]]/Derived_Metrics[[#This Row],[Revenue]])</f>
        <v>0.105</v>
      </c>
      <c r="T1257" t="str">
        <f>IF(Derived_Metrics[[#This Row],[Profit]]&lt;0, "Loss","Profit")</f>
        <v>Profit</v>
      </c>
      <c r="U1257" s="5">
        <f>Derived_Metrics[[#This Row],[Selling Price]]*Derived_Metrics[[#This Row],[Quantity]]*Derived_Metrics[[#This Row],[Discount]]</f>
        <v>0</v>
      </c>
      <c r="V1257" t="str">
        <f>IF(Derived_Metrics[[#This Row],[Discount]]&gt;0,"Discount Applied","No Discount")</f>
        <v>No Discount</v>
      </c>
      <c r="W1257" t="str">
        <f>IF(Derived_Metrics[[#This Row],[Discount]]&gt;0.3,"High Discount","Low Discount")</f>
        <v>Low Discount</v>
      </c>
      <c r="X1257" s="13">
        <f>SUMIFS(Derived_Metrics[Customer_Revenue_Share],Derived_Metrics[Customee_ Revenue _Rank],"&lt;="&amp;Derived_Metrics[[#This Row],[Customee_ Revenue _Rank]])</f>
        <v>0.99989929128012112</v>
      </c>
      <c r="Y1257" t="str">
        <f>IF(Derived_Metrics[[#This Row],[Cumulative_Revenue_%]]&lt;=0.8,"Top 80% Revenue","Remaining 20% Revenue")</f>
        <v>Remaining 20% Revenue</v>
      </c>
    </row>
    <row r="1258" spans="1:25" x14ac:dyDescent="0.25">
      <c r="A1258" t="s">
        <v>3943</v>
      </c>
      <c r="B1258" s="1">
        <v>42046</v>
      </c>
      <c r="C1258" t="s">
        <v>3944</v>
      </c>
      <c r="D1258" s="4">
        <f>SUMIFS(Derived_Metrics[Revenue],Derived_Metrics[Customer ID],Derived_Metrics[[#This Row],[Customer ID]])</f>
        <v>2490.77</v>
      </c>
      <c r="E1258" s="4">
        <f>SUMIFS(Derived_Metrics[Profit],Derived_Metrics[Customer ID],Derived_Metrics[[#This Row],[Customer ID]])</f>
        <v>-55.674599999999998</v>
      </c>
      <c r="F1258" s="5">
        <f>_xlfn.PERCENTRANK.INC(Derived_Metrics[Customer Revenue],Derived_Metrics[[#This Row],[Customer Revenue]])</f>
        <v>0.34499999999999997</v>
      </c>
      <c r="G1258" s="5" t="str" cm="1">
        <f t="array" ref="G1258">_xlfn.IFS(Derived_Metrics[[#This Row],[Customer Revenue Percentile]]&gt;=0.8,"High Value",Derived_Metrics[[#This Row],[Customer Revenue Percentile]]&gt;=0.4,"Medium Value",TRUE,"Low Value")</f>
        <v>Low Value</v>
      </c>
      <c r="H1258" s="12">
        <f>_xlfn.RANK.EQ(Derived_Metrics[[#This Row],[Customer Revenue]],Derived_Metrics[Customer Revenue],0)</f>
        <v>1385</v>
      </c>
      <c r="I1258" s="15">
        <f>Derived_Metrics[[#This Row],[Customer Revenue]]/SUM(Derived_Metrics[Customer Revenue])</f>
        <v>1.59877739769783E-4</v>
      </c>
      <c r="J1258" t="s">
        <v>2881</v>
      </c>
      <c r="K1258" s="5">
        <f>SUMIFS(Derived_Metrics[Revenue],Derived_Metrics[Product ID],Derived_Metrics[[#This Row],[Product ID]])</f>
        <v>5921.1580000000004</v>
      </c>
      <c r="L1258" s="5">
        <f>SUMIFS(Derived_Metrics[Profit],Derived_Metrics[Product ID],Derived_Metrics[[#This Row],[Product ID]])</f>
        <v>-20.733200000000004</v>
      </c>
      <c r="M1258" s="5" t="str">
        <f>IF(AND(Derived_Metrics[[#This Row],[Product Revenue]]&gt;AVERAGE(Derived_Metrics[Product Revenue]),Derived_Metrics[[#This Row],[Product Profit]]&lt;0),"high sales Low Profit","Normal")</f>
        <v>Normal</v>
      </c>
      <c r="N1258">
        <v>109.764</v>
      </c>
      <c r="O1258">
        <v>2</v>
      </c>
      <c r="P1258">
        <v>0.1</v>
      </c>
      <c r="Q1258">
        <v>8.5372000000000003</v>
      </c>
      <c r="R1258">
        <f>Derived_Metrics[[#This Row],[Selling Price]]*Derived_Metrics[[#This Row],[Quantity]]</f>
        <v>219.52799999999999</v>
      </c>
      <c r="S1258" s="2">
        <f>IF(Derived_Metrics[[#This Row],[Revenue]]=0,0,Derived_Metrics[[#This Row],[Profit]]/Derived_Metrics[[#This Row],[Revenue]])</f>
        <v>3.888888888888889E-2</v>
      </c>
      <c r="T1258" t="str">
        <f>IF(Derived_Metrics[[#This Row],[Profit]]&lt;0, "Loss","Profit")</f>
        <v>Profit</v>
      </c>
      <c r="U1258" s="5">
        <f>Derived_Metrics[[#This Row],[Selling Price]]*Derived_Metrics[[#This Row],[Quantity]]*Derived_Metrics[[#This Row],[Discount]]</f>
        <v>21.9528</v>
      </c>
      <c r="V1258" t="str">
        <f>IF(Derived_Metrics[[#This Row],[Discount]]&gt;0,"Discount Applied","No Discount")</f>
        <v>Discount Applied</v>
      </c>
      <c r="W1258" t="str">
        <f>IF(Derived_Metrics[[#This Row],[Discount]]&gt;0.3,"High Discount","Low Discount")</f>
        <v>Low Discount</v>
      </c>
      <c r="X1258" s="13">
        <f>SUMIFS(Derived_Metrics[Customer_Revenue_Share],Derived_Metrics[Customee_ Revenue _Rank],"&lt;="&amp;Derived_Metrics[[#This Row],[Customee_ Revenue _Rank]])</f>
        <v>0.94617233350995056</v>
      </c>
      <c r="Y1258" t="str">
        <f>IF(Derived_Metrics[[#This Row],[Cumulative_Revenue_%]]&lt;=0.8,"Top 80% Revenue","Remaining 20% Revenue")</f>
        <v>Remaining 20% Revenue</v>
      </c>
    </row>
    <row r="1259" spans="1:25" x14ac:dyDescent="0.25">
      <c r="A1259" t="s">
        <v>3946</v>
      </c>
      <c r="B1259" s="1">
        <v>42739</v>
      </c>
      <c r="C1259" t="s">
        <v>1265</v>
      </c>
      <c r="D1259" s="4">
        <f>SUMIFS(Derived_Metrics[Revenue],Derived_Metrics[Customer ID],Derived_Metrics[[#This Row],[Customer ID]])</f>
        <v>3394.5139999999997</v>
      </c>
      <c r="E1259" s="4">
        <f>SUMIFS(Derived_Metrics[Profit],Derived_Metrics[Customer ID],Derived_Metrics[[#This Row],[Customer ID]])</f>
        <v>-14.599099999999984</v>
      </c>
      <c r="F1259" s="5">
        <f>_xlfn.PERCENTRANK.INC(Derived_Metrics[Customer Revenue],Derived_Metrics[[#This Row],[Customer Revenue]])</f>
        <v>0.42799999999999999</v>
      </c>
      <c r="G1259" s="5" t="str" cm="1">
        <f t="array" ref="G1259">_xlfn.IFS(Derived_Metrics[[#This Row],[Customer Revenue Percentile]]&gt;=0.8,"High Value",Derived_Metrics[[#This Row],[Customer Revenue Percentile]]&gt;=0.4,"Medium Value",TRUE,"Low Value")</f>
        <v>Medium Value</v>
      </c>
      <c r="H1259" s="12">
        <f>_xlfn.RANK.EQ(Derived_Metrics[[#This Row],[Customer Revenue]],Derived_Metrics[Customer Revenue],0)</f>
        <v>1205</v>
      </c>
      <c r="I1259" s="15">
        <f>Derived_Metrics[[#This Row],[Customer Revenue]]/SUM(Derived_Metrics[Customer Revenue])</f>
        <v>2.1788733039858563E-4</v>
      </c>
      <c r="J1259" t="s">
        <v>190</v>
      </c>
      <c r="K1259" s="5">
        <f>SUMIFS(Derived_Metrics[Revenue],Derived_Metrics[Product ID],Derived_Metrics[[#This Row],[Product ID]])</f>
        <v>1936.31</v>
      </c>
      <c r="L1259" s="5">
        <f>SUMIFS(Derived_Metrics[Profit],Derived_Metrics[Product ID],Derived_Metrics[[#This Row],[Product ID]])</f>
        <v>72.078499999999991</v>
      </c>
      <c r="M1259" s="5" t="str">
        <f>IF(AND(Derived_Metrics[[#This Row],[Product Revenue]]&gt;AVERAGE(Derived_Metrics[Product Revenue]),Derived_Metrics[[#This Row],[Product Profit]]&lt;0),"high sales Low Profit","Normal")</f>
        <v>Normal</v>
      </c>
      <c r="N1259">
        <v>127.95</v>
      </c>
      <c r="O1259">
        <v>3</v>
      </c>
      <c r="P1259">
        <v>0</v>
      </c>
      <c r="Q1259">
        <v>21.7515</v>
      </c>
      <c r="R1259">
        <f>Derived_Metrics[[#This Row],[Selling Price]]*Derived_Metrics[[#This Row],[Quantity]]</f>
        <v>383.85</v>
      </c>
      <c r="S1259" s="2">
        <f>IF(Derived_Metrics[[#This Row],[Revenue]]=0,0,Derived_Metrics[[#This Row],[Profit]]/Derived_Metrics[[#This Row],[Revenue]])</f>
        <v>5.6666666666666664E-2</v>
      </c>
      <c r="T1259" t="str">
        <f>IF(Derived_Metrics[[#This Row],[Profit]]&lt;0, "Loss","Profit")</f>
        <v>Profit</v>
      </c>
      <c r="U1259" s="5">
        <f>Derived_Metrics[[#This Row],[Selling Price]]*Derived_Metrics[[#This Row],[Quantity]]*Derived_Metrics[[#This Row],[Discount]]</f>
        <v>0</v>
      </c>
      <c r="V1259" t="str">
        <f>IF(Derived_Metrics[[#This Row],[Discount]]&gt;0,"Discount Applied","No Discount")</f>
        <v>No Discount</v>
      </c>
      <c r="W1259" t="str">
        <f>IF(Derived_Metrics[[#This Row],[Discount]]&gt;0.3,"High Discount","Low Discount")</f>
        <v>Low Discount</v>
      </c>
      <c r="X1259" s="13">
        <f>SUMIFS(Derived_Metrics[Customer_Revenue_Share],Derived_Metrics[Customee_ Revenue _Rank],"&lt;="&amp;Derived_Metrics[[#This Row],[Customee_ Revenue _Rank]])</f>
        <v>0.91291841005029684</v>
      </c>
      <c r="Y1259" t="str">
        <f>IF(Derived_Metrics[[#This Row],[Cumulative_Revenue_%]]&lt;=0.8,"Top 80% Revenue","Remaining 20% Revenue")</f>
        <v>Remaining 20% Revenue</v>
      </c>
    </row>
    <row r="1260" spans="1:25" x14ac:dyDescent="0.25">
      <c r="A1260" t="s">
        <v>3947</v>
      </c>
      <c r="B1260" s="1">
        <v>41794</v>
      </c>
      <c r="C1260" t="s">
        <v>2616</v>
      </c>
      <c r="D1260" s="4">
        <f>SUMIFS(Derived_Metrics[Revenue],Derived_Metrics[Customer ID],Derived_Metrics[[#This Row],[Customer ID]])</f>
        <v>811.11400000000003</v>
      </c>
      <c r="E1260" s="4">
        <f>SUMIFS(Derived_Metrics[Profit],Derived_Metrics[Customer ID],Derived_Metrics[[#This Row],[Customer ID]])</f>
        <v>51.380499999999998</v>
      </c>
      <c r="F1260" s="5">
        <f>_xlfn.PERCENTRANK.INC(Derived_Metrics[Customer Revenue],Derived_Metrics[[#This Row],[Customer Revenue]])</f>
        <v>0.13600000000000001</v>
      </c>
      <c r="G1260" s="5" t="str" cm="1">
        <f t="array" ref="G1260">_xlfn.IFS(Derived_Metrics[[#This Row],[Customer Revenue Percentile]]&gt;=0.8,"High Value",Derived_Metrics[[#This Row],[Customer Revenue Percentile]]&gt;=0.4,"Medium Value",TRUE,"Low Value")</f>
        <v>Low Value</v>
      </c>
      <c r="H1260" s="12">
        <f>_xlfn.RANK.EQ(Derived_Metrics[[#This Row],[Customer Revenue]],Derived_Metrics[Customer Revenue],0)</f>
        <v>1828</v>
      </c>
      <c r="I1260" s="15">
        <f>Derived_Metrics[[#This Row],[Customer Revenue]]/SUM(Derived_Metrics[Customer Revenue])</f>
        <v>5.2063848936524756E-5</v>
      </c>
      <c r="J1260" t="s">
        <v>3880</v>
      </c>
      <c r="K1260" s="5">
        <f>SUMIFS(Derived_Metrics[Revenue],Derived_Metrics[Product ID],Derived_Metrics[[#This Row],[Product ID]])</f>
        <v>4312.924</v>
      </c>
      <c r="L1260" s="5">
        <f>SUMIFS(Derived_Metrics[Profit],Derived_Metrics[Product ID],Derived_Metrics[[#This Row],[Product ID]])</f>
        <v>124.6058</v>
      </c>
      <c r="M1260" s="5" t="str">
        <f>IF(AND(Derived_Metrics[[#This Row],[Product Revenue]]&gt;AVERAGE(Derived_Metrics[Product Revenue]),Derived_Metrics[[#This Row],[Product Profit]]&lt;0),"high sales Low Profit","Normal")</f>
        <v>Normal</v>
      </c>
      <c r="N1260">
        <v>91.96</v>
      </c>
      <c r="O1260">
        <v>2</v>
      </c>
      <c r="P1260">
        <v>0</v>
      </c>
      <c r="Q1260">
        <v>15.6332</v>
      </c>
      <c r="R1260">
        <f>Derived_Metrics[[#This Row],[Selling Price]]*Derived_Metrics[[#This Row],[Quantity]]</f>
        <v>183.92</v>
      </c>
      <c r="S1260" s="2">
        <f>IF(Derived_Metrics[[#This Row],[Revenue]]=0,0,Derived_Metrics[[#This Row],[Profit]]/Derived_Metrics[[#This Row],[Revenue]])</f>
        <v>8.5000000000000006E-2</v>
      </c>
      <c r="T1260" t="str">
        <f>IF(Derived_Metrics[[#This Row],[Profit]]&lt;0, "Loss","Profit")</f>
        <v>Profit</v>
      </c>
      <c r="U1260" s="5">
        <f>Derived_Metrics[[#This Row],[Selling Price]]*Derived_Metrics[[#This Row],[Quantity]]*Derived_Metrics[[#This Row],[Discount]]</f>
        <v>0</v>
      </c>
      <c r="V1260" t="str">
        <f>IF(Derived_Metrics[[#This Row],[Discount]]&gt;0,"Discount Applied","No Discount")</f>
        <v>No Discount</v>
      </c>
      <c r="W1260" t="str">
        <f>IF(Derived_Metrics[[#This Row],[Discount]]&gt;0.3,"High Discount","Low Discount")</f>
        <v>Low Discount</v>
      </c>
      <c r="X1260" s="13">
        <f>SUMIFS(Derived_Metrics[Customer_Revenue_Share],Derived_Metrics[Customee_ Revenue _Rank],"&lt;="&amp;Derived_Metrics[[#This Row],[Customee_ Revenue _Rank]])</f>
        <v>0.99300421097808078</v>
      </c>
      <c r="Y1260" t="str">
        <f>IF(Derived_Metrics[[#This Row],[Cumulative_Revenue_%]]&lt;=0.8,"Top 80% Revenue","Remaining 20% Revenue")</f>
        <v>Remaining 20% Revenue</v>
      </c>
    </row>
    <row r="1261" spans="1:25" x14ac:dyDescent="0.25">
      <c r="A1261" t="s">
        <v>3947</v>
      </c>
      <c r="B1261" s="1">
        <v>41794</v>
      </c>
      <c r="C1261" t="s">
        <v>2616</v>
      </c>
      <c r="D1261" s="4">
        <f>SUMIFS(Derived_Metrics[Revenue],Derived_Metrics[Customer ID],Derived_Metrics[[#This Row],[Customer ID]])</f>
        <v>811.11400000000003</v>
      </c>
      <c r="E1261" s="4">
        <f>SUMIFS(Derived_Metrics[Profit],Derived_Metrics[Customer ID],Derived_Metrics[[#This Row],[Customer ID]])</f>
        <v>51.380499999999998</v>
      </c>
      <c r="F1261" s="5">
        <f>_xlfn.PERCENTRANK.INC(Derived_Metrics[Customer Revenue],Derived_Metrics[[#This Row],[Customer Revenue]])</f>
        <v>0.13600000000000001</v>
      </c>
      <c r="G1261" s="5" t="str" cm="1">
        <f t="array" ref="G1261">_xlfn.IFS(Derived_Metrics[[#This Row],[Customer Revenue Percentile]]&gt;=0.8,"High Value",Derived_Metrics[[#This Row],[Customer Revenue Percentile]]&gt;=0.4,"Medium Value",TRUE,"Low Value")</f>
        <v>Low Value</v>
      </c>
      <c r="H1261" s="12">
        <f>_xlfn.RANK.EQ(Derived_Metrics[[#This Row],[Customer Revenue]],Derived_Metrics[Customer Revenue],0)</f>
        <v>1828</v>
      </c>
      <c r="I1261" s="15">
        <f>Derived_Metrics[[#This Row],[Customer Revenue]]/SUM(Derived_Metrics[Customer Revenue])</f>
        <v>5.2063848936524756E-5</v>
      </c>
      <c r="J1261" t="s">
        <v>412</v>
      </c>
      <c r="K1261" s="5">
        <f>SUMIFS(Derived_Metrics[Revenue],Derived_Metrics[Product ID],Derived_Metrics[[#This Row],[Product ID]])</f>
        <v>697.20200000000011</v>
      </c>
      <c r="L1261" s="5">
        <f>SUMIFS(Derived_Metrics[Profit],Derived_Metrics[Product ID],Derived_Metrics[[#This Row],[Product ID]])</f>
        <v>47.725700000000003</v>
      </c>
      <c r="M1261" s="5" t="str">
        <f>IF(AND(Derived_Metrics[[#This Row],[Product Revenue]]&gt;AVERAGE(Derived_Metrics[Product Revenue]),Derived_Metrics[[#This Row],[Product Profit]]&lt;0),"high sales Low Profit","Normal")</f>
        <v>Normal</v>
      </c>
      <c r="N1261">
        <v>33.11</v>
      </c>
      <c r="O1261">
        <v>7</v>
      </c>
      <c r="P1261">
        <v>0</v>
      </c>
      <c r="Q1261">
        <v>12.9129</v>
      </c>
      <c r="R1261">
        <f>Derived_Metrics[[#This Row],[Selling Price]]*Derived_Metrics[[#This Row],[Quantity]]</f>
        <v>231.76999999999998</v>
      </c>
      <c r="S1261" s="2">
        <f>IF(Derived_Metrics[[#This Row],[Revenue]]=0,0,Derived_Metrics[[#This Row],[Profit]]/Derived_Metrics[[#This Row],[Revenue]])</f>
        <v>5.5714285714285723E-2</v>
      </c>
      <c r="T1261" t="str">
        <f>IF(Derived_Metrics[[#This Row],[Profit]]&lt;0, "Loss","Profit")</f>
        <v>Profit</v>
      </c>
      <c r="U1261" s="5">
        <f>Derived_Metrics[[#This Row],[Selling Price]]*Derived_Metrics[[#This Row],[Quantity]]*Derived_Metrics[[#This Row],[Discount]]</f>
        <v>0</v>
      </c>
      <c r="V1261" t="str">
        <f>IF(Derived_Metrics[[#This Row],[Discount]]&gt;0,"Discount Applied","No Discount")</f>
        <v>No Discount</v>
      </c>
      <c r="W1261" t="str">
        <f>IF(Derived_Metrics[[#This Row],[Discount]]&gt;0.3,"High Discount","Low Discount")</f>
        <v>Low Discount</v>
      </c>
      <c r="X1261" s="13">
        <f>SUMIFS(Derived_Metrics[Customer_Revenue_Share],Derived_Metrics[Customee_ Revenue _Rank],"&lt;="&amp;Derived_Metrics[[#This Row],[Customee_ Revenue _Rank]])</f>
        <v>0.99300421097808078</v>
      </c>
      <c r="Y1261" t="str">
        <f>IF(Derived_Metrics[[#This Row],[Cumulative_Revenue_%]]&lt;=0.8,"Top 80% Revenue","Remaining 20% Revenue")</f>
        <v>Remaining 20% Revenue</v>
      </c>
    </row>
    <row r="1262" spans="1:25" x14ac:dyDescent="0.25">
      <c r="A1262" t="s">
        <v>3948</v>
      </c>
      <c r="B1262" s="1">
        <v>42893</v>
      </c>
      <c r="C1262" t="s">
        <v>3301</v>
      </c>
      <c r="D1262" s="4">
        <f>SUMIFS(Derived_Metrics[Revenue],Derived_Metrics[Customer ID],Derived_Metrics[[#This Row],[Customer ID]])</f>
        <v>494.92</v>
      </c>
      <c r="E1262" s="4">
        <f>SUMIFS(Derived_Metrics[Profit],Derived_Metrics[Customer ID],Derived_Metrics[[#This Row],[Customer ID]])</f>
        <v>27.12</v>
      </c>
      <c r="F1262" s="5">
        <f>_xlfn.PERCENTRANK.INC(Derived_Metrics[Customer Revenue],Derived_Metrics[[#This Row],[Customer Revenue]])</f>
        <v>9.0999999999999998E-2</v>
      </c>
      <c r="G1262" s="5" t="str" cm="1">
        <f t="array" ref="G1262">_xlfn.IFS(Derived_Metrics[[#This Row],[Customer Revenue Percentile]]&gt;=0.8,"High Value",Derived_Metrics[[#This Row],[Customer Revenue Percentile]]&gt;=0.4,"Medium Value",TRUE,"Low Value")</f>
        <v>Low Value</v>
      </c>
      <c r="H1262" s="12">
        <f>_xlfn.RANK.EQ(Derived_Metrics[[#This Row],[Customer Revenue]],Derived_Metrics[Customer Revenue],0)</f>
        <v>1926</v>
      </c>
      <c r="I1262" s="15">
        <f>Derived_Metrics[[#This Row],[Customer Revenue]]/SUM(Derived_Metrics[Customer Revenue])</f>
        <v>3.1767963708757133E-5</v>
      </c>
      <c r="J1262" t="s">
        <v>1882</v>
      </c>
      <c r="K1262" s="5">
        <f>SUMIFS(Derived_Metrics[Revenue],Derived_Metrics[Product ID],Derived_Metrics[[#This Row],[Product ID]])</f>
        <v>9150.93</v>
      </c>
      <c r="L1262" s="5">
        <f>SUMIFS(Derived_Metrics[Profit],Derived_Metrics[Product ID],Derived_Metrics[[#This Row],[Product ID]])</f>
        <v>514.36599999999999</v>
      </c>
      <c r="M1262" s="5" t="str">
        <f>IF(AND(Derived_Metrics[[#This Row],[Product Revenue]]&gt;AVERAGE(Derived_Metrics[Product Revenue]),Derived_Metrics[[#This Row],[Product Profit]]&lt;0),"high sales Low Profit","Normal")</f>
        <v>Normal</v>
      </c>
      <c r="N1262">
        <v>239.24</v>
      </c>
      <c r="O1262">
        <v>1</v>
      </c>
      <c r="P1262">
        <v>0.2</v>
      </c>
      <c r="Q1262">
        <v>23.923999999999999</v>
      </c>
      <c r="R1262">
        <f>Derived_Metrics[[#This Row],[Selling Price]]*Derived_Metrics[[#This Row],[Quantity]]</f>
        <v>239.24</v>
      </c>
      <c r="S1262" s="2">
        <f>IF(Derived_Metrics[[#This Row],[Revenue]]=0,0,Derived_Metrics[[#This Row],[Profit]]/Derived_Metrics[[#This Row],[Revenue]])</f>
        <v>9.9999999999999992E-2</v>
      </c>
      <c r="T1262" t="str">
        <f>IF(Derived_Metrics[[#This Row],[Profit]]&lt;0, "Loss","Profit")</f>
        <v>Profit</v>
      </c>
      <c r="U1262" s="5">
        <f>Derived_Metrics[[#This Row],[Selling Price]]*Derived_Metrics[[#This Row],[Quantity]]*Derived_Metrics[[#This Row],[Discount]]</f>
        <v>47.848000000000006</v>
      </c>
      <c r="V1262" t="str">
        <f>IF(Derived_Metrics[[#This Row],[Discount]]&gt;0,"Discount Applied","No Discount")</f>
        <v>Discount Applied</v>
      </c>
      <c r="W1262" t="str">
        <f>IF(Derived_Metrics[[#This Row],[Discount]]&gt;0.3,"High Discount","Low Discount")</f>
        <v>Low Discount</v>
      </c>
      <c r="X1262" s="13">
        <f>SUMIFS(Derived_Metrics[Customer_Revenue_Share],Derived_Metrics[Customee_ Revenue _Rank],"&lt;="&amp;Derived_Metrics[[#This Row],[Customee_ Revenue _Rank]])</f>
        <v>0.99698028989356147</v>
      </c>
      <c r="Y1262" t="str">
        <f>IF(Derived_Metrics[[#This Row],[Cumulative_Revenue_%]]&lt;=0.8,"Top 80% Revenue","Remaining 20% Revenue")</f>
        <v>Remaining 20% Revenue</v>
      </c>
    </row>
    <row r="1263" spans="1:25" x14ac:dyDescent="0.25">
      <c r="A1263" t="s">
        <v>3949</v>
      </c>
      <c r="B1263" s="1">
        <v>42729</v>
      </c>
      <c r="C1263" t="s">
        <v>2474</v>
      </c>
      <c r="D1263" s="4">
        <f>SUMIFS(Derived_Metrics[Revenue],Derived_Metrics[Customer ID],Derived_Metrics[[#This Row],[Customer ID]])</f>
        <v>367.93600000000004</v>
      </c>
      <c r="E1263" s="4">
        <f>SUMIFS(Derived_Metrics[Profit],Derived_Metrics[Customer ID],Derived_Metrics[[#This Row],[Customer ID]])</f>
        <v>17.1248</v>
      </c>
      <c r="F1263" s="5">
        <f>_xlfn.PERCENTRANK.INC(Derived_Metrics[Customer Revenue],Derived_Metrics[[#This Row],[Customer Revenue]])</f>
        <v>6.7000000000000004E-2</v>
      </c>
      <c r="G1263" s="5" t="str" cm="1">
        <f t="array" ref="G1263">_xlfn.IFS(Derived_Metrics[[#This Row],[Customer Revenue Percentile]]&gt;=0.8,"High Value",Derived_Metrics[[#This Row],[Customer Revenue Percentile]]&gt;=0.4,"Medium Value",TRUE,"Low Value")</f>
        <v>Low Value</v>
      </c>
      <c r="H1263" s="12">
        <f>_xlfn.RANK.EQ(Derived_Metrics[[#This Row],[Customer Revenue]],Derived_Metrics[Customer Revenue],0)</f>
        <v>1974</v>
      </c>
      <c r="I1263" s="15">
        <f>Derived_Metrics[[#This Row],[Customer Revenue]]/SUM(Derived_Metrics[Customer Revenue])</f>
        <v>2.3617104774802523E-5</v>
      </c>
      <c r="J1263" t="s">
        <v>1967</v>
      </c>
      <c r="K1263" s="5">
        <f>SUMIFS(Derived_Metrics[Revenue],Derived_Metrics[Product ID],Derived_Metrics[[#This Row],[Product ID]])</f>
        <v>817.34400000000005</v>
      </c>
      <c r="L1263" s="5">
        <f>SUMIFS(Derived_Metrics[Profit],Derived_Metrics[Product ID],Derived_Metrics[[#This Row],[Product ID]])</f>
        <v>42.767999999999994</v>
      </c>
      <c r="M1263" s="5" t="str">
        <f>IF(AND(Derived_Metrics[[#This Row],[Product Revenue]]&gt;AVERAGE(Derived_Metrics[Product Revenue]),Derived_Metrics[[#This Row],[Product Profit]]&lt;0),"high sales Low Profit","Normal")</f>
        <v>Normal</v>
      </c>
      <c r="N1263">
        <v>21.12</v>
      </c>
      <c r="O1263">
        <v>4</v>
      </c>
      <c r="P1263">
        <v>0</v>
      </c>
      <c r="Q1263">
        <v>6.5472000000000001</v>
      </c>
      <c r="R1263">
        <f>Derived_Metrics[[#This Row],[Selling Price]]*Derived_Metrics[[#This Row],[Quantity]]</f>
        <v>84.48</v>
      </c>
      <c r="S1263" s="2">
        <f>IF(Derived_Metrics[[#This Row],[Revenue]]=0,0,Derived_Metrics[[#This Row],[Profit]]/Derived_Metrics[[#This Row],[Revenue]])</f>
        <v>7.7499999999999999E-2</v>
      </c>
      <c r="T1263" t="str">
        <f>IF(Derived_Metrics[[#This Row],[Profit]]&lt;0, "Loss","Profit")</f>
        <v>Profit</v>
      </c>
      <c r="U1263" s="5">
        <f>Derived_Metrics[[#This Row],[Selling Price]]*Derived_Metrics[[#This Row],[Quantity]]*Derived_Metrics[[#This Row],[Discount]]</f>
        <v>0</v>
      </c>
      <c r="V1263" t="str">
        <f>IF(Derived_Metrics[[#This Row],[Discount]]&gt;0,"Discount Applied","No Discount")</f>
        <v>No Discount</v>
      </c>
      <c r="W1263" t="str">
        <f>IF(Derived_Metrics[[#This Row],[Discount]]&gt;0.3,"High Discount","Low Discount")</f>
        <v>Low Discount</v>
      </c>
      <c r="X1263" s="13">
        <f>SUMIFS(Derived_Metrics[Customer_Revenue_Share],Derived_Metrics[Customee_ Revenue _Rank],"&lt;="&amp;Derived_Metrics[[#This Row],[Customee_ Revenue _Rank]])</f>
        <v>0.99836797414057188</v>
      </c>
      <c r="Y1263" t="str">
        <f>IF(Derived_Metrics[[#This Row],[Cumulative_Revenue_%]]&lt;=0.8,"Top 80% Revenue","Remaining 20% Revenue")</f>
        <v>Remaining 20% Revenue</v>
      </c>
    </row>
    <row r="1264" spans="1:25" x14ac:dyDescent="0.25">
      <c r="A1264" t="s">
        <v>3951</v>
      </c>
      <c r="B1264" s="1">
        <v>42352</v>
      </c>
      <c r="C1264" t="s">
        <v>1457</v>
      </c>
      <c r="D1264" s="4">
        <f>SUMIFS(Derived_Metrics[Revenue],Derived_Metrics[Customer ID],Derived_Metrics[[#This Row],[Customer ID]])</f>
        <v>23721.364000000001</v>
      </c>
      <c r="E1264" s="4">
        <f>SUMIFS(Derived_Metrics[Profit],Derived_Metrics[Customer ID],Derived_Metrics[[#This Row],[Customer ID]])</f>
        <v>570.87939999999992</v>
      </c>
      <c r="F1264" s="5">
        <f>_xlfn.PERCENTRANK.INC(Derived_Metrics[Customer Revenue],Derived_Metrics[[#This Row],[Customer Revenue]])</f>
        <v>0.94199999999999995</v>
      </c>
      <c r="G1264" s="5" t="str" cm="1">
        <f t="array" ref="G1264">_xlfn.IFS(Derived_Metrics[[#This Row],[Customer Revenue Percentile]]&gt;=0.8,"High Value",Derived_Metrics[[#This Row],[Customer Revenue Percentile]]&gt;=0.4,"Medium Value",TRUE,"Low Value")</f>
        <v>High Value</v>
      </c>
      <c r="H1264" s="12">
        <f>_xlfn.RANK.EQ(Derived_Metrics[[#This Row],[Customer Revenue]],Derived_Metrics[Customer Revenue],0)</f>
        <v>115</v>
      </c>
      <c r="I1264" s="15">
        <f>Derived_Metrics[[#This Row],[Customer Revenue]]/SUM(Derived_Metrics[Customer Revenue])</f>
        <v>1.5226287696480602E-3</v>
      </c>
      <c r="J1264" t="s">
        <v>2837</v>
      </c>
      <c r="K1264" s="5">
        <f>SUMIFS(Derived_Metrics[Revenue],Derived_Metrics[Product ID],Derived_Metrics[[#This Row],[Product ID]])</f>
        <v>149.352</v>
      </c>
      <c r="L1264" s="5">
        <f>SUMIFS(Derived_Metrics[Profit],Derived_Metrics[Product ID],Derived_Metrics[[#This Row],[Product ID]])</f>
        <v>14.224</v>
      </c>
      <c r="M1264" s="5" t="str">
        <f>IF(AND(Derived_Metrics[[#This Row],[Product Revenue]]&gt;AVERAGE(Derived_Metrics[Product Revenue]),Derived_Metrics[[#This Row],[Product Profit]]&lt;0),"high sales Low Profit","Normal")</f>
        <v>Normal</v>
      </c>
      <c r="N1264">
        <v>15.24</v>
      </c>
      <c r="O1264">
        <v>3</v>
      </c>
      <c r="P1264">
        <v>0</v>
      </c>
      <c r="Q1264">
        <v>5.1816000000000004</v>
      </c>
      <c r="R1264">
        <f>Derived_Metrics[[#This Row],[Selling Price]]*Derived_Metrics[[#This Row],[Quantity]]</f>
        <v>45.72</v>
      </c>
      <c r="S1264" s="2">
        <f>IF(Derived_Metrics[[#This Row],[Revenue]]=0,0,Derived_Metrics[[#This Row],[Profit]]/Derived_Metrics[[#This Row],[Revenue]])</f>
        <v>0.11333333333333334</v>
      </c>
      <c r="T1264" t="str">
        <f>IF(Derived_Metrics[[#This Row],[Profit]]&lt;0, "Loss","Profit")</f>
        <v>Profit</v>
      </c>
      <c r="U1264" s="5">
        <f>Derived_Metrics[[#This Row],[Selling Price]]*Derived_Metrics[[#This Row],[Quantity]]*Derived_Metrics[[#This Row],[Discount]]</f>
        <v>0</v>
      </c>
      <c r="V1264" t="str">
        <f>IF(Derived_Metrics[[#This Row],[Discount]]&gt;0,"Discount Applied","No Discount")</f>
        <v>No Discount</v>
      </c>
      <c r="W1264" t="str">
        <f>IF(Derived_Metrics[[#This Row],[Discount]]&gt;0.3,"High Discount","Low Discount")</f>
        <v>Low Discount</v>
      </c>
      <c r="X1264" s="13">
        <f>SUMIFS(Derived_Metrics[Customer_Revenue_Share],Derived_Metrics[Customee_ Revenue _Rank],"&lt;="&amp;Derived_Metrics[[#This Row],[Customee_ Revenue _Rank]])</f>
        <v>0.27091093632469848</v>
      </c>
      <c r="Y1264" t="str">
        <f>IF(Derived_Metrics[[#This Row],[Cumulative_Revenue_%]]&lt;=0.8,"Top 80% Revenue","Remaining 20% Revenue")</f>
        <v>Top 80% Revenue</v>
      </c>
    </row>
    <row r="1265" spans="1:25" x14ac:dyDescent="0.25">
      <c r="A1265" t="s">
        <v>3952</v>
      </c>
      <c r="B1265" s="1">
        <v>42469</v>
      </c>
      <c r="C1265" t="s">
        <v>3197</v>
      </c>
      <c r="D1265" s="4">
        <f>SUMIFS(Derived_Metrics[Revenue],Derived_Metrics[Customer ID],Derived_Metrics[[#This Row],[Customer ID]])</f>
        <v>18207.108999999997</v>
      </c>
      <c r="E1265" s="4">
        <f>SUMIFS(Derived_Metrics[Profit],Derived_Metrics[Customer ID],Derived_Metrics[[#This Row],[Customer ID]])</f>
        <v>648.88339999999994</v>
      </c>
      <c r="F1265" s="5">
        <f>_xlfn.PERCENTRANK.INC(Derived_Metrics[Customer Revenue],Derived_Metrics[[#This Row],[Customer Revenue]])</f>
        <v>0.90600000000000003</v>
      </c>
      <c r="G1265" s="5" t="str" cm="1">
        <f t="array" ref="G1265">_xlfn.IFS(Derived_Metrics[[#This Row],[Customer Revenue Percentile]]&gt;=0.8,"High Value",Derived_Metrics[[#This Row],[Customer Revenue Percentile]]&gt;=0.4,"Medium Value",TRUE,"Low Value")</f>
        <v>High Value</v>
      </c>
      <c r="H1265" s="12">
        <f>_xlfn.RANK.EQ(Derived_Metrics[[#This Row],[Customer Revenue]],Derived_Metrics[Customer Revenue],0)</f>
        <v>193</v>
      </c>
      <c r="I1265" s="15">
        <f>Derived_Metrics[[#This Row],[Customer Revenue]]/SUM(Derived_Metrics[Customer Revenue])</f>
        <v>1.168679337980654E-3</v>
      </c>
      <c r="J1265" t="s">
        <v>532</v>
      </c>
      <c r="K1265" s="5">
        <f>SUMIFS(Derived_Metrics[Revenue],Derived_Metrics[Product ID],Derived_Metrics[[#This Row],[Product ID]])</f>
        <v>1405.8</v>
      </c>
      <c r="L1265" s="5">
        <f>SUMIFS(Derived_Metrics[Profit],Derived_Metrics[Product ID],Derived_Metrics[[#This Row],[Product ID]])</f>
        <v>116.29800000000002</v>
      </c>
      <c r="M1265" s="5" t="str">
        <f>IF(AND(Derived_Metrics[[#This Row],[Product Revenue]]&gt;AVERAGE(Derived_Metrics[Product Revenue]),Derived_Metrics[[#This Row],[Product Profit]]&lt;0),"high sales Low Profit","Normal")</f>
        <v>Normal</v>
      </c>
      <c r="N1265">
        <v>42.6</v>
      </c>
      <c r="O1265">
        <v>3</v>
      </c>
      <c r="P1265">
        <v>0</v>
      </c>
      <c r="Q1265">
        <v>16.614000000000001</v>
      </c>
      <c r="R1265">
        <f>Derived_Metrics[[#This Row],[Selling Price]]*Derived_Metrics[[#This Row],[Quantity]]</f>
        <v>127.80000000000001</v>
      </c>
      <c r="S1265" s="2">
        <f>IF(Derived_Metrics[[#This Row],[Revenue]]=0,0,Derived_Metrics[[#This Row],[Profit]]/Derived_Metrics[[#This Row],[Revenue]])</f>
        <v>0.13</v>
      </c>
      <c r="T1265" t="str">
        <f>IF(Derived_Metrics[[#This Row],[Profit]]&lt;0, "Loss","Profit")</f>
        <v>Profit</v>
      </c>
      <c r="U1265" s="5">
        <f>Derived_Metrics[[#This Row],[Selling Price]]*Derived_Metrics[[#This Row],[Quantity]]*Derived_Metrics[[#This Row],[Discount]]</f>
        <v>0</v>
      </c>
      <c r="V1265" t="str">
        <f>IF(Derived_Metrics[[#This Row],[Discount]]&gt;0,"Discount Applied","No Discount")</f>
        <v>No Discount</v>
      </c>
      <c r="W1265" t="str">
        <f>IF(Derived_Metrics[[#This Row],[Discount]]&gt;0.3,"High Discount","Low Discount")</f>
        <v>Low Discount</v>
      </c>
      <c r="X1265" s="13">
        <f>SUMIFS(Derived_Metrics[Customer_Revenue_Share],Derived_Metrics[Customee_ Revenue _Rank],"&lt;="&amp;Derived_Metrics[[#This Row],[Customee_ Revenue _Rank]])</f>
        <v>0.37479179692716713</v>
      </c>
      <c r="Y1265" t="str">
        <f>IF(Derived_Metrics[[#This Row],[Cumulative_Revenue_%]]&lt;=0.8,"Top 80% Revenue","Remaining 20% Revenue")</f>
        <v>Top 80% Revenue</v>
      </c>
    </row>
    <row r="1266" spans="1:25" x14ac:dyDescent="0.25">
      <c r="A1266" t="s">
        <v>3954</v>
      </c>
      <c r="B1266" s="1">
        <v>42462</v>
      </c>
      <c r="C1266" t="s">
        <v>79</v>
      </c>
      <c r="D1266" s="4">
        <f>SUMIFS(Derived_Metrics[Revenue],Derived_Metrics[Customer ID],Derived_Metrics[[#This Row],[Customer ID]])</f>
        <v>23214.115999999998</v>
      </c>
      <c r="E1266" s="4">
        <f>SUMIFS(Derived_Metrics[Profit],Derived_Metrics[Customer ID],Derived_Metrics[[#This Row],[Customer ID]])</f>
        <v>-1768.453</v>
      </c>
      <c r="F1266" s="5">
        <f>_xlfn.PERCENTRANK.INC(Derived_Metrics[Customer Revenue],Derived_Metrics[[#This Row],[Customer Revenue]])</f>
        <v>0.93300000000000005</v>
      </c>
      <c r="G1266" s="5" t="str" cm="1">
        <f t="array" ref="G1266">_xlfn.IFS(Derived_Metrics[[#This Row],[Customer Revenue Percentile]]&gt;=0.8,"High Value",Derived_Metrics[[#This Row],[Customer Revenue Percentile]]&gt;=0.4,"Medium Value",TRUE,"Low Value")</f>
        <v>High Value</v>
      </c>
      <c r="H1266" s="12">
        <f>_xlfn.RANK.EQ(Derived_Metrics[[#This Row],[Customer Revenue]],Derived_Metrics[Customer Revenue],0)</f>
        <v>140</v>
      </c>
      <c r="I1266" s="15">
        <f>Derived_Metrics[[#This Row],[Customer Revenue]]/SUM(Derived_Metrics[Customer Revenue])</f>
        <v>1.4900694953101071E-3</v>
      </c>
      <c r="J1266" t="s">
        <v>1720</v>
      </c>
      <c r="K1266" s="5">
        <f>SUMIFS(Derived_Metrics[Revenue],Derived_Metrics[Product ID],Derived_Metrics[[#This Row],[Product ID]])</f>
        <v>666.31600000000003</v>
      </c>
      <c r="L1266" s="5">
        <f>SUMIFS(Derived_Metrics[Profit],Derived_Metrics[Product ID],Derived_Metrics[[#This Row],[Product ID]])</f>
        <v>56.035199999999996</v>
      </c>
      <c r="M1266" s="5" t="str">
        <f>IF(AND(Derived_Metrics[[#This Row],[Product Revenue]]&gt;AVERAGE(Derived_Metrics[Product Revenue]),Derived_Metrics[[#This Row],[Product Profit]]&lt;0),"high sales Low Profit","Normal")</f>
        <v>Normal</v>
      </c>
      <c r="N1266">
        <v>14.368</v>
      </c>
      <c r="O1266">
        <v>2</v>
      </c>
      <c r="P1266">
        <v>0.2</v>
      </c>
      <c r="Q1266">
        <v>3.9512</v>
      </c>
      <c r="R1266">
        <f>Derived_Metrics[[#This Row],[Selling Price]]*Derived_Metrics[[#This Row],[Quantity]]</f>
        <v>28.736000000000001</v>
      </c>
      <c r="S1266" s="2">
        <f>IF(Derived_Metrics[[#This Row],[Revenue]]=0,0,Derived_Metrics[[#This Row],[Profit]]/Derived_Metrics[[#This Row],[Revenue]])</f>
        <v>0.13750000000000001</v>
      </c>
      <c r="T1266" t="str">
        <f>IF(Derived_Metrics[[#This Row],[Profit]]&lt;0, "Loss","Profit")</f>
        <v>Profit</v>
      </c>
      <c r="U1266" s="5">
        <f>Derived_Metrics[[#This Row],[Selling Price]]*Derived_Metrics[[#This Row],[Quantity]]*Derived_Metrics[[#This Row],[Discount]]</f>
        <v>5.7472000000000003</v>
      </c>
      <c r="V1266" t="str">
        <f>IF(Derived_Metrics[[#This Row],[Discount]]&gt;0,"Discount Applied","No Discount")</f>
        <v>Discount Applied</v>
      </c>
      <c r="W1266" t="str">
        <f>IF(Derived_Metrics[[#This Row],[Discount]]&gt;0.3,"High Discount","Low Discount")</f>
        <v>Low Discount</v>
      </c>
      <c r="X1266" s="13">
        <f>SUMIFS(Derived_Metrics[Customer_Revenue_Share],Derived_Metrics[Customee_ Revenue _Rank],"&lt;="&amp;Derived_Metrics[[#This Row],[Customee_ Revenue _Rank]])</f>
        <v>0.30248849052817711</v>
      </c>
      <c r="Y1266" t="str">
        <f>IF(Derived_Metrics[[#This Row],[Cumulative_Revenue_%]]&lt;=0.8,"Top 80% Revenue","Remaining 20% Revenue")</f>
        <v>Top 80% Revenue</v>
      </c>
    </row>
    <row r="1267" spans="1:25" x14ac:dyDescent="0.25">
      <c r="A1267" t="s">
        <v>3956</v>
      </c>
      <c r="B1267" s="1">
        <v>42874</v>
      </c>
      <c r="C1267" t="s">
        <v>1846</v>
      </c>
      <c r="D1267" s="4">
        <f>SUMIFS(Derived_Metrics[Revenue],Derived_Metrics[Customer ID],Derived_Metrics[[#This Row],[Customer ID]])</f>
        <v>5363.33</v>
      </c>
      <c r="E1267" s="4">
        <f>SUMIFS(Derived_Metrics[Profit],Derived_Metrics[Customer ID],Derived_Metrics[[#This Row],[Customer ID]])</f>
        <v>-40.715400000000002</v>
      </c>
      <c r="F1267" s="5">
        <f>_xlfn.PERCENTRANK.INC(Derived_Metrics[Customer Revenue],Derived_Metrics[[#This Row],[Customer Revenue]])</f>
        <v>0.55800000000000005</v>
      </c>
      <c r="G1267" s="5" t="str" cm="1">
        <f t="array" ref="G1267">_xlfn.IFS(Derived_Metrics[[#This Row],[Customer Revenue Percentile]]&gt;=0.8,"High Value",Derived_Metrics[[#This Row],[Customer Revenue Percentile]]&gt;=0.4,"Medium Value",TRUE,"Low Value")</f>
        <v>Medium Value</v>
      </c>
      <c r="H1267" s="12">
        <f>_xlfn.RANK.EQ(Derived_Metrics[[#This Row],[Customer Revenue]],Derived_Metrics[Customer Revenue],0)</f>
        <v>933</v>
      </c>
      <c r="I1267" s="15">
        <f>Derived_Metrics[[#This Row],[Customer Revenue]]/SUM(Derived_Metrics[Customer Revenue])</f>
        <v>3.4426184595103931E-4</v>
      </c>
      <c r="J1267" t="s">
        <v>755</v>
      </c>
      <c r="K1267" s="5">
        <f>SUMIFS(Derived_Metrics[Revenue],Derived_Metrics[Product ID],Derived_Metrics[[#This Row],[Product ID]])</f>
        <v>7072.9199999999992</v>
      </c>
      <c r="L1267" s="5">
        <f>SUMIFS(Derived_Metrics[Profit],Derived_Metrics[Product ID],Derived_Metrics[[#This Row],[Product ID]])</f>
        <v>-130.98000000000002</v>
      </c>
      <c r="M1267" s="5" t="str">
        <f>IF(AND(Derived_Metrics[[#This Row],[Product Revenue]]&gt;AVERAGE(Derived_Metrics[Product Revenue]),Derived_Metrics[[#This Row],[Product Profit]]&lt;0),"high sales Low Profit","Normal")</f>
        <v>Normal</v>
      </c>
      <c r="N1267">
        <v>314.35199999999998</v>
      </c>
      <c r="O1267">
        <v>3</v>
      </c>
      <c r="P1267">
        <v>0.2</v>
      </c>
      <c r="Q1267">
        <v>-35.364600000000003</v>
      </c>
      <c r="R1267">
        <f>Derived_Metrics[[#This Row],[Selling Price]]*Derived_Metrics[[#This Row],[Quantity]]</f>
        <v>943.05599999999993</v>
      </c>
      <c r="S1267" s="2">
        <f>IF(Derived_Metrics[[#This Row],[Revenue]]=0,0,Derived_Metrics[[#This Row],[Profit]]/Derived_Metrics[[#This Row],[Revenue]])</f>
        <v>-3.7500000000000006E-2</v>
      </c>
      <c r="T1267" t="str">
        <f>IF(Derived_Metrics[[#This Row],[Profit]]&lt;0, "Loss","Profit")</f>
        <v>Loss</v>
      </c>
      <c r="U1267" s="5">
        <f>Derived_Metrics[[#This Row],[Selling Price]]*Derived_Metrics[[#This Row],[Quantity]]*Derived_Metrics[[#This Row],[Discount]]</f>
        <v>188.6112</v>
      </c>
      <c r="V1267" t="str">
        <f>IF(Derived_Metrics[[#This Row],[Discount]]&gt;0,"Discount Applied","No Discount")</f>
        <v>Discount Applied</v>
      </c>
      <c r="W1267" t="str">
        <f>IF(Derived_Metrics[[#This Row],[Discount]]&gt;0.3,"High Discount","Low Discount")</f>
        <v>Low Discount</v>
      </c>
      <c r="X1267" s="13">
        <f>SUMIFS(Derived_Metrics[Customer_Revenue_Share],Derived_Metrics[Customee_ Revenue _Rank],"&lt;="&amp;Derived_Metrics[[#This Row],[Customee_ Revenue _Rank]])</f>
        <v>0.83927665060124346</v>
      </c>
      <c r="Y1267" t="str">
        <f>IF(Derived_Metrics[[#This Row],[Cumulative_Revenue_%]]&lt;=0.8,"Top 80% Revenue","Remaining 20% Revenue")</f>
        <v>Remaining 20% Revenue</v>
      </c>
    </row>
    <row r="1268" spans="1:25" x14ac:dyDescent="0.25">
      <c r="A1268" t="s">
        <v>3958</v>
      </c>
      <c r="B1268" s="1">
        <v>42072</v>
      </c>
      <c r="C1268" t="s">
        <v>2435</v>
      </c>
      <c r="D1268" s="4">
        <f>SUMIFS(Derived_Metrics[Revenue],Derived_Metrics[Customer ID],Derived_Metrics[[#This Row],[Customer ID]])</f>
        <v>1771.328</v>
      </c>
      <c r="E1268" s="4">
        <f>SUMIFS(Derived_Metrics[Profit],Derived_Metrics[Customer ID],Derived_Metrics[[#This Row],[Customer ID]])</f>
        <v>164.85160000000002</v>
      </c>
      <c r="F1268" s="5">
        <f>_xlfn.PERCENTRANK.INC(Derived_Metrics[Customer Revenue],Derived_Metrics[[#This Row],[Customer Revenue]])</f>
        <v>0.252</v>
      </c>
      <c r="G1268" s="5" t="str" cm="1">
        <f t="array" ref="G1268">_xlfn.IFS(Derived_Metrics[[#This Row],[Customer Revenue Percentile]]&gt;=0.8,"High Value",Derived_Metrics[[#This Row],[Customer Revenue Percentile]]&gt;=0.4,"Medium Value",TRUE,"Low Value")</f>
        <v>Low Value</v>
      </c>
      <c r="H1268" s="12">
        <f>_xlfn.RANK.EQ(Derived_Metrics[[#This Row],[Customer Revenue]],Derived_Metrics[Customer Revenue],0)</f>
        <v>1583</v>
      </c>
      <c r="I1268" s="15">
        <f>Derived_Metrics[[#This Row],[Customer Revenue]]/SUM(Derived_Metrics[Customer Revenue])</f>
        <v>1.1369814034653147E-4</v>
      </c>
      <c r="J1268" t="s">
        <v>1658</v>
      </c>
      <c r="K1268" s="5">
        <f>SUMIFS(Derived_Metrics[Revenue],Derived_Metrics[Product ID],Derived_Metrics[[#This Row],[Product ID]])</f>
        <v>12304.52</v>
      </c>
      <c r="L1268" s="5">
        <f>SUMIFS(Derived_Metrics[Profit],Derived_Metrics[Product ID],Derived_Metrics[[#This Row],[Product ID]])</f>
        <v>1260.221</v>
      </c>
      <c r="M1268" s="5" t="str">
        <f>IF(AND(Derived_Metrics[[#This Row],[Product Revenue]]&gt;AVERAGE(Derived_Metrics[Product Revenue]),Derived_Metrics[[#This Row],[Product Profit]]&lt;0),"high sales Low Profit","Normal")</f>
        <v>Normal</v>
      </c>
      <c r="N1268">
        <v>238.15199999999999</v>
      </c>
      <c r="O1268">
        <v>3</v>
      </c>
      <c r="P1268">
        <v>0.2</v>
      </c>
      <c r="Q1268">
        <v>89.307000000000002</v>
      </c>
      <c r="R1268">
        <f>Derived_Metrics[[#This Row],[Selling Price]]*Derived_Metrics[[#This Row],[Quantity]]</f>
        <v>714.4559999999999</v>
      </c>
      <c r="S1268" s="2">
        <f>IF(Derived_Metrics[[#This Row],[Revenue]]=0,0,Derived_Metrics[[#This Row],[Profit]]/Derived_Metrics[[#This Row],[Revenue]])</f>
        <v>0.12500000000000003</v>
      </c>
      <c r="T1268" t="str">
        <f>IF(Derived_Metrics[[#This Row],[Profit]]&lt;0, "Loss","Profit")</f>
        <v>Profit</v>
      </c>
      <c r="U1268" s="5">
        <f>Derived_Metrics[[#This Row],[Selling Price]]*Derived_Metrics[[#This Row],[Quantity]]*Derived_Metrics[[#This Row],[Discount]]</f>
        <v>142.8912</v>
      </c>
      <c r="V1268" t="str">
        <f>IF(Derived_Metrics[[#This Row],[Discount]]&gt;0,"Discount Applied","No Discount")</f>
        <v>Discount Applied</v>
      </c>
      <c r="W1268" t="str">
        <f>IF(Derived_Metrics[[#This Row],[Discount]]&gt;0.3,"High Discount","Low Discount")</f>
        <v>Low Discount</v>
      </c>
      <c r="X1268" s="13">
        <f>SUMIFS(Derived_Metrics[Customer_Revenue_Share],Derived_Metrics[Customee_ Revenue _Rank],"&lt;="&amp;Derived_Metrics[[#This Row],[Customee_ Revenue _Rank]])</f>
        <v>0.97320880646151975</v>
      </c>
      <c r="Y1268" t="str">
        <f>IF(Derived_Metrics[[#This Row],[Cumulative_Revenue_%]]&lt;=0.8,"Top 80% Revenue","Remaining 20% Revenue")</f>
        <v>Remaining 20% Revenue</v>
      </c>
    </row>
    <row r="1269" spans="1:25" x14ac:dyDescent="0.25">
      <c r="A1269" t="s">
        <v>3959</v>
      </c>
      <c r="B1269" s="1">
        <v>42619</v>
      </c>
      <c r="C1269" t="s">
        <v>3961</v>
      </c>
      <c r="D1269" s="4">
        <f>SUMIFS(Derived_Metrics[Revenue],Derived_Metrics[Customer ID],Derived_Metrics[[#This Row],[Customer ID]])</f>
        <v>2587.5</v>
      </c>
      <c r="E1269" s="4">
        <f>SUMIFS(Derived_Metrics[Profit],Derived_Metrics[Customer ID],Derived_Metrics[[#This Row],[Customer ID]])</f>
        <v>194.71260000000001</v>
      </c>
      <c r="F1269" s="5">
        <f>_xlfn.PERCENTRANK.INC(Derived_Metrics[Customer Revenue],Derived_Metrics[[#This Row],[Customer Revenue]])</f>
        <v>0.35399999999999998</v>
      </c>
      <c r="G1269" s="5" t="str" cm="1">
        <f t="array" ref="G1269">_xlfn.IFS(Derived_Metrics[[#This Row],[Customer Revenue Percentile]]&gt;=0.8,"High Value",Derived_Metrics[[#This Row],[Customer Revenue Percentile]]&gt;=0.4,"Medium Value",TRUE,"Low Value")</f>
        <v>Low Value</v>
      </c>
      <c r="H1269" s="12">
        <f>_xlfn.RANK.EQ(Derived_Metrics[[#This Row],[Customer Revenue]],Derived_Metrics[Customer Revenue],0)</f>
        <v>1369</v>
      </c>
      <c r="I1269" s="15">
        <f>Derived_Metrics[[#This Row],[Customer Revenue]]/SUM(Derived_Metrics[Customer Revenue])</f>
        <v>1.6608665258306207E-4</v>
      </c>
      <c r="J1269" t="s">
        <v>3743</v>
      </c>
      <c r="K1269" s="5">
        <f>SUMIFS(Derived_Metrics[Revenue],Derived_Metrics[Product ID],Derived_Metrics[[#This Row],[Product ID]])</f>
        <v>23098</v>
      </c>
      <c r="L1269" s="5">
        <f>SUMIFS(Derived_Metrics[Profit],Derived_Metrics[Product ID],Derived_Metrics[[#This Row],[Product ID]])</f>
        <v>311.82300000000004</v>
      </c>
      <c r="M1269" s="5" t="str">
        <f>IF(AND(Derived_Metrics[[#This Row],[Product Revenue]]&gt;AVERAGE(Derived_Metrics[Product Revenue]),Derived_Metrics[[#This Row],[Product Profit]]&lt;0),"high sales Low Profit","Normal")</f>
        <v>Normal</v>
      </c>
      <c r="N1269">
        <v>692.94</v>
      </c>
      <c r="O1269">
        <v>3</v>
      </c>
      <c r="P1269">
        <v>0</v>
      </c>
      <c r="Q1269">
        <v>173.23500000000001</v>
      </c>
      <c r="R1269">
        <f>Derived_Metrics[[#This Row],[Selling Price]]*Derived_Metrics[[#This Row],[Quantity]]</f>
        <v>2078.8200000000002</v>
      </c>
      <c r="S1269" s="2">
        <f>IF(Derived_Metrics[[#This Row],[Revenue]]=0,0,Derived_Metrics[[#This Row],[Profit]]/Derived_Metrics[[#This Row],[Revenue]])</f>
        <v>8.3333333333333329E-2</v>
      </c>
      <c r="T1269" t="str">
        <f>IF(Derived_Metrics[[#This Row],[Profit]]&lt;0, "Loss","Profit")</f>
        <v>Profit</v>
      </c>
      <c r="U1269" s="5">
        <f>Derived_Metrics[[#This Row],[Selling Price]]*Derived_Metrics[[#This Row],[Quantity]]*Derived_Metrics[[#This Row],[Discount]]</f>
        <v>0</v>
      </c>
      <c r="V1269" t="str">
        <f>IF(Derived_Metrics[[#This Row],[Discount]]&gt;0,"Discount Applied","No Discount")</f>
        <v>No Discount</v>
      </c>
      <c r="W1269" t="str">
        <f>IF(Derived_Metrics[[#This Row],[Discount]]&gt;0.3,"High Discount","Low Discount")</f>
        <v>Low Discount</v>
      </c>
      <c r="X1269" s="13">
        <f>SUMIFS(Derived_Metrics[Customer_Revenue_Share],Derived_Metrics[Customee_ Revenue _Rank],"&lt;="&amp;Derived_Metrics[[#This Row],[Customee_ Revenue _Rank]])</f>
        <v>0.94326031565793289</v>
      </c>
      <c r="Y1269" t="str">
        <f>IF(Derived_Metrics[[#This Row],[Cumulative_Revenue_%]]&lt;=0.8,"Top 80% Revenue","Remaining 20% Revenue")</f>
        <v>Remaining 20% Revenue</v>
      </c>
    </row>
    <row r="1270" spans="1:25" x14ac:dyDescent="0.25">
      <c r="A1270" t="s">
        <v>3963</v>
      </c>
      <c r="B1270" s="1">
        <v>42636</v>
      </c>
      <c r="C1270" t="s">
        <v>583</v>
      </c>
      <c r="D1270" s="4">
        <f>SUMIFS(Derived_Metrics[Revenue],Derived_Metrics[Customer ID],Derived_Metrics[[#This Row],[Customer ID]])</f>
        <v>1912.296</v>
      </c>
      <c r="E1270" s="4">
        <f>SUMIFS(Derived_Metrics[Profit],Derived_Metrics[Customer ID],Derived_Metrics[[#This Row],[Customer ID]])</f>
        <v>-311.8374</v>
      </c>
      <c r="F1270" s="5">
        <f>_xlfn.PERCENTRANK.INC(Derived_Metrics[Customer Revenue],Derived_Metrics[[#This Row],[Customer Revenue]])</f>
        <v>0.27</v>
      </c>
      <c r="G1270" s="5" t="str" cm="1">
        <f t="array" ref="G1270">_xlfn.IFS(Derived_Metrics[[#This Row],[Customer Revenue Percentile]]&gt;=0.8,"High Value",Derived_Metrics[[#This Row],[Customer Revenue Percentile]]&gt;=0.4,"Medium Value",TRUE,"Low Value")</f>
        <v>Low Value</v>
      </c>
      <c r="H1270" s="12">
        <f>_xlfn.RANK.EQ(Derived_Metrics[[#This Row],[Customer Revenue]],Derived_Metrics[Customer Revenue],0)</f>
        <v>1545</v>
      </c>
      <c r="I1270" s="15">
        <f>Derived_Metrics[[#This Row],[Customer Revenue]]/SUM(Derived_Metrics[Customer Revenue])</f>
        <v>1.2274660536733498E-4</v>
      </c>
      <c r="J1270" t="s">
        <v>2600</v>
      </c>
      <c r="K1270" s="5">
        <f>SUMIFS(Derived_Metrics[Revenue],Derived_Metrics[Product ID],Derived_Metrics[[#This Row],[Product ID]])</f>
        <v>589.75</v>
      </c>
      <c r="L1270" s="5">
        <f>SUMIFS(Derived_Metrics[Profit],Derived_Metrics[Product ID],Derived_Metrics[[#This Row],[Product ID]])</f>
        <v>47.6</v>
      </c>
      <c r="M1270" s="5" t="str">
        <f>IF(AND(Derived_Metrics[[#This Row],[Product Revenue]]&gt;AVERAGE(Derived_Metrics[Product Revenue]),Derived_Metrics[[#This Row],[Product Profit]]&lt;0),"high sales Low Profit","Normal")</f>
        <v>Normal</v>
      </c>
      <c r="N1270">
        <v>28</v>
      </c>
      <c r="O1270">
        <v>4</v>
      </c>
      <c r="P1270">
        <v>0.2</v>
      </c>
      <c r="Q1270">
        <v>7.7</v>
      </c>
      <c r="R1270">
        <f>Derived_Metrics[[#This Row],[Selling Price]]*Derived_Metrics[[#This Row],[Quantity]]</f>
        <v>112</v>
      </c>
      <c r="S1270" s="2">
        <f>IF(Derived_Metrics[[#This Row],[Revenue]]=0,0,Derived_Metrics[[#This Row],[Profit]]/Derived_Metrics[[#This Row],[Revenue]])</f>
        <v>6.8750000000000006E-2</v>
      </c>
      <c r="T1270" t="str">
        <f>IF(Derived_Metrics[[#This Row],[Profit]]&lt;0, "Loss","Profit")</f>
        <v>Profit</v>
      </c>
      <c r="U1270" s="5">
        <f>Derived_Metrics[[#This Row],[Selling Price]]*Derived_Metrics[[#This Row],[Quantity]]*Derived_Metrics[[#This Row],[Discount]]</f>
        <v>22.400000000000002</v>
      </c>
      <c r="V1270" t="str">
        <f>IF(Derived_Metrics[[#This Row],[Discount]]&gt;0,"Discount Applied","No Discount")</f>
        <v>Discount Applied</v>
      </c>
      <c r="W1270" t="str">
        <f>IF(Derived_Metrics[[#This Row],[Discount]]&gt;0.3,"High Discount","Low Discount")</f>
        <v>Low Discount</v>
      </c>
      <c r="X1270" s="13">
        <f>SUMIFS(Derived_Metrics[Customer_Revenue_Share],Derived_Metrics[Customee_ Revenue _Rank],"&lt;="&amp;Derived_Metrics[[#This Row],[Customee_ Revenue _Rank]])</f>
        <v>0.96862852248200526</v>
      </c>
      <c r="Y1270" t="str">
        <f>IF(Derived_Metrics[[#This Row],[Cumulative_Revenue_%]]&lt;=0.8,"Top 80% Revenue","Remaining 20% Revenue")</f>
        <v>Remaining 20% Revenue</v>
      </c>
    </row>
    <row r="1271" spans="1:25" x14ac:dyDescent="0.25">
      <c r="A1271" t="s">
        <v>3964</v>
      </c>
      <c r="B1271" s="1">
        <v>42875</v>
      </c>
      <c r="C1271" t="s">
        <v>1021</v>
      </c>
      <c r="D1271" s="4">
        <f>SUMIFS(Derived_Metrics[Revenue],Derived_Metrics[Customer ID],Derived_Metrics[[#This Row],[Customer ID]])</f>
        <v>6000.134</v>
      </c>
      <c r="E1271" s="4">
        <f>SUMIFS(Derived_Metrics[Profit],Derived_Metrics[Customer ID],Derived_Metrics[[#This Row],[Customer ID]])</f>
        <v>52.903599999999997</v>
      </c>
      <c r="F1271" s="5">
        <f>_xlfn.PERCENTRANK.INC(Derived_Metrics[Customer Revenue],Derived_Metrics[[#This Row],[Customer Revenue]])</f>
        <v>0.59699999999999998</v>
      </c>
      <c r="G1271" s="5" t="str" cm="1">
        <f t="array" ref="G1271">_xlfn.IFS(Derived_Metrics[[#This Row],[Customer Revenue Percentile]]&gt;=0.8,"High Value",Derived_Metrics[[#This Row],[Customer Revenue Percentile]]&gt;=0.4,"Medium Value",TRUE,"Low Value")</f>
        <v>Medium Value</v>
      </c>
      <c r="H1271" s="12">
        <f>_xlfn.RANK.EQ(Derived_Metrics[[#This Row],[Customer Revenue]],Derived_Metrics[Customer Revenue],0)</f>
        <v>850</v>
      </c>
      <c r="I1271" s="15">
        <f>Derived_Metrics[[#This Row],[Customer Revenue]]/SUM(Derived_Metrics[Customer Revenue])</f>
        <v>3.8513707096031637E-4</v>
      </c>
      <c r="J1271" t="s">
        <v>564</v>
      </c>
      <c r="K1271" s="5">
        <f>SUMIFS(Derived_Metrics[Revenue],Derived_Metrics[Product ID],Derived_Metrics[[#This Row],[Product ID]])</f>
        <v>10584.086000000001</v>
      </c>
      <c r="L1271" s="5">
        <f>SUMIFS(Derived_Metrics[Profit],Derived_Metrics[Product ID],Derived_Metrics[[#This Row],[Product ID]])</f>
        <v>-166.00900000000001</v>
      </c>
      <c r="M1271" s="5" t="str">
        <f>IF(AND(Derived_Metrics[[#This Row],[Product Revenue]]&gt;AVERAGE(Derived_Metrics[Product Revenue]),Derived_Metrics[[#This Row],[Product Profit]]&lt;0),"high sales Low Profit","Normal")</f>
        <v>Normal</v>
      </c>
      <c r="N1271">
        <v>518.27200000000005</v>
      </c>
      <c r="O1271">
        <v>8</v>
      </c>
      <c r="P1271">
        <v>0.2</v>
      </c>
      <c r="Q1271">
        <v>-97.176000000000002</v>
      </c>
      <c r="R1271">
        <f>Derived_Metrics[[#This Row],[Selling Price]]*Derived_Metrics[[#This Row],[Quantity]]</f>
        <v>4146.1760000000004</v>
      </c>
      <c r="S1271" s="2">
        <f>IF(Derived_Metrics[[#This Row],[Revenue]]=0,0,Derived_Metrics[[#This Row],[Profit]]/Derived_Metrics[[#This Row],[Revenue]])</f>
        <v>-2.34375E-2</v>
      </c>
      <c r="T1271" t="str">
        <f>IF(Derived_Metrics[[#This Row],[Profit]]&lt;0, "Loss","Profit")</f>
        <v>Loss</v>
      </c>
      <c r="U1271" s="5">
        <f>Derived_Metrics[[#This Row],[Selling Price]]*Derived_Metrics[[#This Row],[Quantity]]*Derived_Metrics[[#This Row],[Discount]]</f>
        <v>829.23520000000008</v>
      </c>
      <c r="V1271" t="str">
        <f>IF(Derived_Metrics[[#This Row],[Discount]]&gt;0,"Discount Applied","No Discount")</f>
        <v>Discount Applied</v>
      </c>
      <c r="W1271" t="str">
        <f>IF(Derived_Metrics[[#This Row],[Discount]]&gt;0.3,"High Discount","Low Discount")</f>
        <v>Low Discount</v>
      </c>
      <c r="X1271" s="13">
        <f>SUMIFS(Derived_Metrics[Customer_Revenue_Share],Derived_Metrics[Customee_ Revenue _Rank],"&lt;="&amp;Derived_Metrics[[#This Row],[Customee_ Revenue _Rank]])</f>
        <v>0.80929381126779976</v>
      </c>
      <c r="Y1271" t="str">
        <f>IF(Derived_Metrics[[#This Row],[Cumulative_Revenue_%]]&lt;=0.8,"Top 80% Revenue","Remaining 20% Revenue")</f>
        <v>Remaining 20% Revenue</v>
      </c>
    </row>
    <row r="1272" spans="1:25" x14ac:dyDescent="0.25">
      <c r="A1272" t="s">
        <v>3964</v>
      </c>
      <c r="B1272" s="1">
        <v>42875</v>
      </c>
      <c r="C1272" t="s">
        <v>1021</v>
      </c>
      <c r="D1272" s="4">
        <f>SUMIFS(Derived_Metrics[Revenue],Derived_Metrics[Customer ID],Derived_Metrics[[#This Row],[Customer ID]])</f>
        <v>6000.134</v>
      </c>
      <c r="E1272" s="4">
        <f>SUMIFS(Derived_Metrics[Profit],Derived_Metrics[Customer ID],Derived_Metrics[[#This Row],[Customer ID]])</f>
        <v>52.903599999999997</v>
      </c>
      <c r="F1272" s="5">
        <f>_xlfn.PERCENTRANK.INC(Derived_Metrics[Customer Revenue],Derived_Metrics[[#This Row],[Customer Revenue]])</f>
        <v>0.59699999999999998</v>
      </c>
      <c r="G1272" s="5" t="str" cm="1">
        <f t="array" ref="G1272">_xlfn.IFS(Derived_Metrics[[#This Row],[Customer Revenue Percentile]]&gt;=0.8,"High Value",Derived_Metrics[[#This Row],[Customer Revenue Percentile]]&gt;=0.4,"Medium Value",TRUE,"Low Value")</f>
        <v>Medium Value</v>
      </c>
      <c r="H1272" s="12">
        <f>_xlfn.RANK.EQ(Derived_Metrics[[#This Row],[Customer Revenue]],Derived_Metrics[Customer Revenue],0)</f>
        <v>850</v>
      </c>
      <c r="I1272" s="15">
        <f>Derived_Metrics[[#This Row],[Customer Revenue]]/SUM(Derived_Metrics[Customer Revenue])</f>
        <v>3.8513707096031637E-4</v>
      </c>
      <c r="J1272" t="s">
        <v>1142</v>
      </c>
      <c r="K1272" s="5">
        <f>SUMIFS(Derived_Metrics[Revenue],Derived_Metrics[Product ID],Derived_Metrics[[#This Row],[Product ID]])</f>
        <v>163.33199999999999</v>
      </c>
      <c r="L1272" s="5">
        <f>SUMIFS(Derived_Metrics[Profit],Derived_Metrics[Product ID],Derived_Metrics[[#This Row],[Product ID]])</f>
        <v>22.894400000000001</v>
      </c>
      <c r="M1272" s="5" t="str">
        <f>IF(AND(Derived_Metrics[[#This Row],[Product Revenue]]&gt;AVERAGE(Derived_Metrics[Product Revenue]),Derived_Metrics[[#This Row],[Product Profit]]&lt;0),"high sales Low Profit","Normal")</f>
        <v>Normal</v>
      </c>
      <c r="N1272">
        <v>6.98</v>
      </c>
      <c r="O1272">
        <v>1</v>
      </c>
      <c r="P1272">
        <v>0</v>
      </c>
      <c r="Q1272">
        <v>3.3504</v>
      </c>
      <c r="R1272">
        <f>Derived_Metrics[[#This Row],[Selling Price]]*Derived_Metrics[[#This Row],[Quantity]]</f>
        <v>6.98</v>
      </c>
      <c r="S1272" s="2">
        <f>IF(Derived_Metrics[[#This Row],[Revenue]]=0,0,Derived_Metrics[[#This Row],[Profit]]/Derived_Metrics[[#This Row],[Revenue]])</f>
        <v>0.48</v>
      </c>
      <c r="T1272" t="str">
        <f>IF(Derived_Metrics[[#This Row],[Profit]]&lt;0, "Loss","Profit")</f>
        <v>Profit</v>
      </c>
      <c r="U1272" s="5">
        <f>Derived_Metrics[[#This Row],[Selling Price]]*Derived_Metrics[[#This Row],[Quantity]]*Derived_Metrics[[#This Row],[Discount]]</f>
        <v>0</v>
      </c>
      <c r="V1272" t="str">
        <f>IF(Derived_Metrics[[#This Row],[Discount]]&gt;0,"Discount Applied","No Discount")</f>
        <v>No Discount</v>
      </c>
      <c r="W1272" t="str">
        <f>IF(Derived_Metrics[[#This Row],[Discount]]&gt;0.3,"High Discount","Low Discount")</f>
        <v>Low Discount</v>
      </c>
      <c r="X1272" s="13">
        <f>SUMIFS(Derived_Metrics[Customer_Revenue_Share],Derived_Metrics[Customee_ Revenue _Rank],"&lt;="&amp;Derived_Metrics[[#This Row],[Customee_ Revenue _Rank]])</f>
        <v>0.80929381126779976</v>
      </c>
      <c r="Y1272" t="str">
        <f>IF(Derived_Metrics[[#This Row],[Cumulative_Revenue_%]]&lt;=0.8,"Top 80% Revenue","Remaining 20% Revenue")</f>
        <v>Remaining 20% Revenue</v>
      </c>
    </row>
    <row r="1273" spans="1:25" x14ac:dyDescent="0.25">
      <c r="A1273" t="s">
        <v>3965</v>
      </c>
      <c r="B1273" s="1">
        <v>42378</v>
      </c>
      <c r="C1273" t="s">
        <v>1310</v>
      </c>
      <c r="D1273" s="4">
        <f>SUMIFS(Derived_Metrics[Revenue],Derived_Metrics[Customer ID],Derived_Metrics[[#This Row],[Customer ID]])</f>
        <v>1466.93</v>
      </c>
      <c r="E1273" s="4">
        <f>SUMIFS(Derived_Metrics[Profit],Derived_Metrics[Customer ID],Derived_Metrics[[#This Row],[Customer ID]])</f>
        <v>131.9556</v>
      </c>
      <c r="F1273" s="5">
        <f>_xlfn.PERCENTRANK.INC(Derived_Metrics[Customer Revenue],Derived_Metrics[[#This Row],[Customer Revenue]])</f>
        <v>0.21299999999999999</v>
      </c>
      <c r="G1273" s="5" t="str" cm="1">
        <f t="array" ref="G1273">_xlfn.IFS(Derived_Metrics[[#This Row],[Customer Revenue Percentile]]&gt;=0.8,"High Value",Derived_Metrics[[#This Row],[Customer Revenue Percentile]]&gt;=0.4,"Medium Value",TRUE,"Low Value")</f>
        <v>Low Value</v>
      </c>
      <c r="H1273" s="12">
        <f>_xlfn.RANK.EQ(Derived_Metrics[[#This Row],[Customer Revenue]],Derived_Metrics[Customer Revenue],0)</f>
        <v>1663</v>
      </c>
      <c r="I1273" s="15">
        <f>Derived_Metrics[[#This Row],[Customer Revenue]]/SUM(Derived_Metrics[Customer Revenue])</f>
        <v>9.4159417690307734E-5</v>
      </c>
      <c r="J1273" t="s">
        <v>617</v>
      </c>
      <c r="K1273" s="5">
        <f>SUMIFS(Derived_Metrics[Revenue],Derived_Metrics[Product ID],Derived_Metrics[[#This Row],[Product ID]])</f>
        <v>9080.3719999999994</v>
      </c>
      <c r="L1273" s="5">
        <f>SUMIFS(Derived_Metrics[Profit],Derived_Metrics[Product ID],Derived_Metrics[[#This Row],[Product ID]])</f>
        <v>436.43790000000001</v>
      </c>
      <c r="M1273" s="5" t="str">
        <f>IF(AND(Derived_Metrics[[#This Row],[Product Revenue]]&gt;AVERAGE(Derived_Metrics[Product Revenue]),Derived_Metrics[[#This Row],[Product Profit]]&lt;0),"high sales Low Profit","Normal")</f>
        <v>Normal</v>
      </c>
      <c r="N1273">
        <v>191.82</v>
      </c>
      <c r="O1273">
        <v>3</v>
      </c>
      <c r="P1273">
        <v>0</v>
      </c>
      <c r="Q1273">
        <v>61.382399999999997</v>
      </c>
      <c r="R1273">
        <f>Derived_Metrics[[#This Row],[Selling Price]]*Derived_Metrics[[#This Row],[Quantity]]</f>
        <v>575.46</v>
      </c>
      <c r="S1273" s="2">
        <f>IF(Derived_Metrics[[#This Row],[Revenue]]=0,0,Derived_Metrics[[#This Row],[Profit]]/Derived_Metrics[[#This Row],[Revenue]])</f>
        <v>0.10666666666666666</v>
      </c>
      <c r="T1273" t="str">
        <f>IF(Derived_Metrics[[#This Row],[Profit]]&lt;0, "Loss","Profit")</f>
        <v>Profit</v>
      </c>
      <c r="U1273" s="5">
        <f>Derived_Metrics[[#This Row],[Selling Price]]*Derived_Metrics[[#This Row],[Quantity]]*Derived_Metrics[[#This Row],[Discount]]</f>
        <v>0</v>
      </c>
      <c r="V1273" t="str">
        <f>IF(Derived_Metrics[[#This Row],[Discount]]&gt;0,"Discount Applied","No Discount")</f>
        <v>No Discount</v>
      </c>
      <c r="W1273" t="str">
        <f>IF(Derived_Metrics[[#This Row],[Discount]]&gt;0.3,"High Discount","Low Discount")</f>
        <v>Low Discount</v>
      </c>
      <c r="X1273" s="13">
        <f>SUMIFS(Derived_Metrics[Customer_Revenue_Share],Derived_Metrics[Customee_ Revenue _Rank],"&lt;="&amp;Derived_Metrics[[#This Row],[Customee_ Revenue _Rank]])</f>
        <v>0.98167261135435202</v>
      </c>
      <c r="Y1273" t="str">
        <f>IF(Derived_Metrics[[#This Row],[Cumulative_Revenue_%]]&lt;=0.8,"Top 80% Revenue","Remaining 20% Revenue")</f>
        <v>Remaining 20% Revenue</v>
      </c>
    </row>
    <row r="1274" spans="1:25" x14ac:dyDescent="0.25">
      <c r="A1274" t="s">
        <v>3966</v>
      </c>
      <c r="B1274" s="1">
        <v>41688</v>
      </c>
      <c r="C1274" t="s">
        <v>549</v>
      </c>
      <c r="D1274" s="4">
        <f>SUMIFS(Derived_Metrics[Revenue],Derived_Metrics[Customer ID],Derived_Metrics[[#This Row],[Customer ID]])</f>
        <v>5400.835</v>
      </c>
      <c r="E1274" s="4">
        <f>SUMIFS(Derived_Metrics[Profit],Derived_Metrics[Customer ID],Derived_Metrics[[#This Row],[Customer ID]])</f>
        <v>-117.58429999999998</v>
      </c>
      <c r="F1274" s="5">
        <f>_xlfn.PERCENTRANK.INC(Derived_Metrics[Customer Revenue],Derived_Metrics[[#This Row],[Customer Revenue]])</f>
        <v>0.56599999999999995</v>
      </c>
      <c r="G1274" s="5" t="str" cm="1">
        <f t="array" ref="G1274">_xlfn.IFS(Derived_Metrics[[#This Row],[Customer Revenue Percentile]]&gt;=0.8,"High Value",Derived_Metrics[[#This Row],[Customer Revenue Percentile]]&gt;=0.4,"Medium Value",TRUE,"Low Value")</f>
        <v>Medium Value</v>
      </c>
      <c r="H1274" s="12">
        <f>_xlfn.RANK.EQ(Derived_Metrics[[#This Row],[Customer Revenue]],Derived_Metrics[Customer Revenue],0)</f>
        <v>916</v>
      </c>
      <c r="I1274" s="15">
        <f>Derived_Metrics[[#This Row],[Customer Revenue]]/SUM(Derived_Metrics[Customer Revenue])</f>
        <v>3.466692198274172E-4</v>
      </c>
      <c r="J1274" t="s">
        <v>3105</v>
      </c>
      <c r="K1274" s="5">
        <f>SUMIFS(Derived_Metrics[Revenue],Derived_Metrics[Product ID],Derived_Metrics[[#This Row],[Product ID]])</f>
        <v>629</v>
      </c>
      <c r="L1274" s="5">
        <f>SUMIFS(Derived_Metrics[Profit],Derived_Metrics[Product ID],Derived_Metrics[[#This Row],[Product ID]])</f>
        <v>39.752799999999993</v>
      </c>
      <c r="M1274" s="5" t="str">
        <f>IF(AND(Derived_Metrics[[#This Row],[Product Revenue]]&gt;AVERAGE(Derived_Metrics[Product Revenue]),Derived_Metrics[[#This Row],[Product Profit]]&lt;0),"high sales Low Profit","Normal")</f>
        <v>Normal</v>
      </c>
      <c r="N1274">
        <v>25.16</v>
      </c>
      <c r="O1274">
        <v>5</v>
      </c>
      <c r="P1274">
        <v>0.6</v>
      </c>
      <c r="Q1274">
        <v>-11.321999999999999</v>
      </c>
      <c r="R1274">
        <f>Derived_Metrics[[#This Row],[Selling Price]]*Derived_Metrics[[#This Row],[Quantity]]</f>
        <v>125.8</v>
      </c>
      <c r="S1274" s="2">
        <f>IF(Derived_Metrics[[#This Row],[Revenue]]=0,0,Derived_Metrics[[#This Row],[Profit]]/Derived_Metrics[[#This Row],[Revenue]])</f>
        <v>-0.09</v>
      </c>
      <c r="T1274" t="str">
        <f>IF(Derived_Metrics[[#This Row],[Profit]]&lt;0, "Loss","Profit")</f>
        <v>Loss</v>
      </c>
      <c r="U1274" s="5">
        <f>Derived_Metrics[[#This Row],[Selling Price]]*Derived_Metrics[[#This Row],[Quantity]]*Derived_Metrics[[#This Row],[Discount]]</f>
        <v>75.47999999999999</v>
      </c>
      <c r="V1274" t="str">
        <f>IF(Derived_Metrics[[#This Row],[Discount]]&gt;0,"Discount Applied","No Discount")</f>
        <v>Discount Applied</v>
      </c>
      <c r="W1274" t="str">
        <f>IF(Derived_Metrics[[#This Row],[Discount]]&gt;0.3,"High Discount","Low Discount")</f>
        <v>High Discount</v>
      </c>
      <c r="X1274" s="13">
        <f>SUMIFS(Derived_Metrics[Customer_Revenue_Share],Derived_Metrics[Customee_ Revenue _Rank],"&lt;="&amp;Derived_Metrics[[#This Row],[Customee_ Revenue _Rank]])</f>
        <v>0.83272636337852723</v>
      </c>
      <c r="Y1274" t="str">
        <f>IF(Derived_Metrics[[#This Row],[Cumulative_Revenue_%]]&lt;=0.8,"Top 80% Revenue","Remaining 20% Revenue")</f>
        <v>Remaining 20% Revenue</v>
      </c>
    </row>
    <row r="1275" spans="1:25" x14ac:dyDescent="0.25">
      <c r="A1275" t="s">
        <v>3968</v>
      </c>
      <c r="B1275" s="1">
        <v>42352</v>
      </c>
      <c r="C1275" t="s">
        <v>1222</v>
      </c>
      <c r="D1275" s="4">
        <f>SUMIFS(Derived_Metrics[Revenue],Derived_Metrics[Customer ID],Derived_Metrics[[#This Row],[Customer ID]])</f>
        <v>92.316000000000003</v>
      </c>
      <c r="E1275" s="4">
        <f>SUMIFS(Derived_Metrics[Profit],Derived_Metrics[Customer ID],Derived_Metrics[[#This Row],[Customer ID]])</f>
        <v>12.100199999999999</v>
      </c>
      <c r="F1275" s="5">
        <f>_xlfn.PERCENTRANK.INC(Derived_Metrics[Customer Revenue],Derived_Metrics[[#This Row],[Customer Revenue]])</f>
        <v>1.9E-2</v>
      </c>
      <c r="G1275" s="5" t="str" cm="1">
        <f t="array" ref="G1275">_xlfn.IFS(Derived_Metrics[[#This Row],[Customer Revenue Percentile]]&gt;=0.8,"High Value",Derived_Metrics[[#This Row],[Customer Revenue Percentile]]&gt;=0.4,"Medium Value",TRUE,"Low Value")</f>
        <v>Low Value</v>
      </c>
      <c r="H1275" s="12">
        <f>_xlfn.RANK.EQ(Derived_Metrics[[#This Row],[Customer Revenue]],Derived_Metrics[Customer Revenue],0)</f>
        <v>2079</v>
      </c>
      <c r="I1275" s="15">
        <f>Derived_Metrics[[#This Row],[Customer Revenue]]/SUM(Derived_Metrics[Customer Revenue])</f>
        <v>5.9255866356938966E-6</v>
      </c>
      <c r="J1275" t="s">
        <v>338</v>
      </c>
      <c r="K1275" s="5">
        <f>SUMIFS(Derived_Metrics[Revenue],Derived_Metrics[Product ID],Derived_Metrics[[#This Row],[Product ID]])</f>
        <v>1028.5439999999999</v>
      </c>
      <c r="L1275" s="5">
        <f>SUMIFS(Derived_Metrics[Profit],Derived_Metrics[Product ID],Derived_Metrics[[#This Row],[Product ID]])</f>
        <v>71.686399999999992</v>
      </c>
      <c r="M1275" s="5" t="str">
        <f>IF(AND(Derived_Metrics[[#This Row],[Product Revenue]]&gt;AVERAGE(Derived_Metrics[Product Revenue]),Derived_Metrics[[#This Row],[Product Profit]]&lt;0),"high sales Low Profit","Normal")</f>
        <v>Normal</v>
      </c>
      <c r="N1275">
        <v>29.22</v>
      </c>
      <c r="O1275">
        <v>3</v>
      </c>
      <c r="P1275">
        <v>0</v>
      </c>
      <c r="Q1275">
        <v>12.8568</v>
      </c>
      <c r="R1275">
        <f>Derived_Metrics[[#This Row],[Selling Price]]*Derived_Metrics[[#This Row],[Quantity]]</f>
        <v>87.66</v>
      </c>
      <c r="S1275" s="2">
        <f>IF(Derived_Metrics[[#This Row],[Revenue]]=0,0,Derived_Metrics[[#This Row],[Profit]]/Derived_Metrics[[#This Row],[Revenue]])</f>
        <v>0.14666666666666667</v>
      </c>
      <c r="T1275" t="str">
        <f>IF(Derived_Metrics[[#This Row],[Profit]]&lt;0, "Loss","Profit")</f>
        <v>Profit</v>
      </c>
      <c r="U1275" s="5">
        <f>Derived_Metrics[[#This Row],[Selling Price]]*Derived_Metrics[[#This Row],[Quantity]]*Derived_Metrics[[#This Row],[Discount]]</f>
        <v>0</v>
      </c>
      <c r="V1275" t="str">
        <f>IF(Derived_Metrics[[#This Row],[Discount]]&gt;0,"Discount Applied","No Discount")</f>
        <v>No Discount</v>
      </c>
      <c r="W1275" t="str">
        <f>IF(Derived_Metrics[[#This Row],[Discount]]&gt;0.3,"High Discount","Low Discount")</f>
        <v>Low Discount</v>
      </c>
      <c r="X1275" s="13">
        <f>SUMIFS(Derived_Metrics[Customer_Revenue_Share],Derived_Metrics[Customee_ Revenue _Rank],"&lt;="&amp;Derived_Metrics[[#This Row],[Customee_ Revenue _Rank]])</f>
        <v>0.99986101141019423</v>
      </c>
      <c r="Y1275" t="str">
        <f>IF(Derived_Metrics[[#This Row],[Cumulative_Revenue_%]]&lt;=0.8,"Top 80% Revenue","Remaining 20% Revenue")</f>
        <v>Remaining 20% Revenue</v>
      </c>
    </row>
    <row r="1276" spans="1:25" x14ac:dyDescent="0.25">
      <c r="A1276" t="s">
        <v>3969</v>
      </c>
      <c r="B1276" s="1">
        <v>42998</v>
      </c>
      <c r="C1276" t="s">
        <v>842</v>
      </c>
      <c r="D1276" s="4">
        <f>SUMIFS(Derived_Metrics[Revenue],Derived_Metrics[Customer ID],Derived_Metrics[[#This Row],[Customer ID]])</f>
        <v>53342</v>
      </c>
      <c r="E1276" s="4">
        <f>SUMIFS(Derived_Metrics[Profit],Derived_Metrics[Customer ID],Derived_Metrics[[#This Row],[Customer ID]])</f>
        <v>688.3981</v>
      </c>
      <c r="F1276" s="5">
        <f>_xlfn.PERCENTRANK.INC(Derived_Metrics[Customer Revenue],Derived_Metrics[[#This Row],[Customer Revenue]])</f>
        <v>0.99199999999999999</v>
      </c>
      <c r="G1276" s="5" t="str" cm="1">
        <f t="array" ref="G1276">_xlfn.IFS(Derived_Metrics[[#This Row],[Customer Revenue Percentile]]&gt;=0.8,"High Value",Derived_Metrics[[#This Row],[Customer Revenue Percentile]]&gt;=0.4,"Medium Value",TRUE,"Low Value")</f>
        <v>High Value</v>
      </c>
      <c r="H1276" s="12">
        <f>_xlfn.RANK.EQ(Derived_Metrics[[#This Row],[Customer Revenue]],Derived_Metrics[Customer Revenue],0)</f>
        <v>2</v>
      </c>
      <c r="I1276" s="15">
        <f>Derived_Metrics[[#This Row],[Customer Revenue]]/SUM(Derived_Metrics[Customer Revenue])</f>
        <v>3.4239204723036511E-3</v>
      </c>
      <c r="J1276" t="s">
        <v>1393</v>
      </c>
      <c r="K1276" s="5">
        <f>SUMIFS(Derived_Metrics[Revenue],Derived_Metrics[Product ID],Derived_Metrics[[#This Row],[Product ID]])</f>
        <v>4574.3940000000002</v>
      </c>
      <c r="L1276" s="5">
        <f>SUMIFS(Derived_Metrics[Profit],Derived_Metrics[Product ID],Derived_Metrics[[#This Row],[Product ID]])</f>
        <v>139.35239999999999</v>
      </c>
      <c r="M1276" s="5" t="str">
        <f>IF(AND(Derived_Metrics[[#This Row],[Product Revenue]]&gt;AVERAGE(Derived_Metrics[Product Revenue]),Derived_Metrics[[#This Row],[Product Profit]]&lt;0),"high sales Low Profit","Normal")</f>
        <v>Normal</v>
      </c>
      <c r="N1276">
        <v>272.64600000000002</v>
      </c>
      <c r="O1276">
        <v>3</v>
      </c>
      <c r="P1276">
        <v>0.1</v>
      </c>
      <c r="Q1276">
        <v>18.176400000000001</v>
      </c>
      <c r="R1276">
        <f>Derived_Metrics[[#This Row],[Selling Price]]*Derived_Metrics[[#This Row],[Quantity]]</f>
        <v>817.9380000000001</v>
      </c>
      <c r="S1276" s="2">
        <f>IF(Derived_Metrics[[#This Row],[Revenue]]=0,0,Derived_Metrics[[#This Row],[Profit]]/Derived_Metrics[[#This Row],[Revenue]])</f>
        <v>2.222222222222222E-2</v>
      </c>
      <c r="T1276" t="str">
        <f>IF(Derived_Metrics[[#This Row],[Profit]]&lt;0, "Loss","Profit")</f>
        <v>Profit</v>
      </c>
      <c r="U1276" s="5">
        <f>Derived_Metrics[[#This Row],[Selling Price]]*Derived_Metrics[[#This Row],[Quantity]]*Derived_Metrics[[#This Row],[Discount]]</f>
        <v>81.793800000000019</v>
      </c>
      <c r="V1276" t="str">
        <f>IF(Derived_Metrics[[#This Row],[Discount]]&gt;0,"Discount Applied","No Discount")</f>
        <v>Discount Applied</v>
      </c>
      <c r="W1276" t="str">
        <f>IF(Derived_Metrics[[#This Row],[Discount]]&gt;0.3,"High Discount","Low Discount")</f>
        <v>Low Discount</v>
      </c>
      <c r="X1276" s="13">
        <f>SUMIFS(Derived_Metrics[Customer_Revenue_Share],Derived_Metrics[Customee_ Revenue _Rank],"&lt;="&amp;Derived_Metrics[[#This Row],[Customee_ Revenue _Rank]])</f>
        <v>5.4944954708669877E-2</v>
      </c>
      <c r="Y1276" t="str">
        <f>IF(Derived_Metrics[[#This Row],[Cumulative_Revenue_%]]&lt;=0.8,"Top 80% Revenue","Remaining 20% Revenue")</f>
        <v>Top 80% Revenue</v>
      </c>
    </row>
    <row r="1277" spans="1:25" x14ac:dyDescent="0.25">
      <c r="A1277" t="s">
        <v>3969</v>
      </c>
      <c r="B1277" s="1">
        <v>42998</v>
      </c>
      <c r="C1277" t="s">
        <v>842</v>
      </c>
      <c r="D1277" s="4">
        <f>SUMIFS(Derived_Metrics[Revenue],Derived_Metrics[Customer ID],Derived_Metrics[[#This Row],[Customer ID]])</f>
        <v>53342</v>
      </c>
      <c r="E1277" s="4">
        <f>SUMIFS(Derived_Metrics[Profit],Derived_Metrics[Customer ID],Derived_Metrics[[#This Row],[Customer ID]])</f>
        <v>688.3981</v>
      </c>
      <c r="F1277" s="5">
        <f>_xlfn.PERCENTRANK.INC(Derived_Metrics[Customer Revenue],Derived_Metrics[[#This Row],[Customer Revenue]])</f>
        <v>0.99199999999999999</v>
      </c>
      <c r="G1277" s="5" t="str" cm="1">
        <f t="array" ref="G1277">_xlfn.IFS(Derived_Metrics[[#This Row],[Customer Revenue Percentile]]&gt;=0.8,"High Value",Derived_Metrics[[#This Row],[Customer Revenue Percentile]]&gt;=0.4,"Medium Value",TRUE,"Low Value")</f>
        <v>High Value</v>
      </c>
      <c r="H1277" s="12">
        <f>_xlfn.RANK.EQ(Derived_Metrics[[#This Row],[Customer Revenue]],Derived_Metrics[Customer Revenue],0)</f>
        <v>2</v>
      </c>
      <c r="I1277" s="15">
        <f>Derived_Metrics[[#This Row],[Customer Revenue]]/SUM(Derived_Metrics[Customer Revenue])</f>
        <v>3.4239204723036511E-3</v>
      </c>
      <c r="J1277" t="s">
        <v>115</v>
      </c>
      <c r="K1277" s="5">
        <f>SUMIFS(Derived_Metrics[Revenue],Derived_Metrics[Product ID],Derived_Metrics[[#This Row],[Product ID]])</f>
        <v>4148.5389999999998</v>
      </c>
      <c r="L1277" s="5">
        <f>SUMIFS(Derived_Metrics[Profit],Derived_Metrics[Product ID],Derived_Metrics[[#This Row],[Product ID]])</f>
        <v>63.892900000000004</v>
      </c>
      <c r="M1277" s="5" t="str">
        <f>IF(AND(Derived_Metrics[[#This Row],[Product Revenue]]&gt;AVERAGE(Derived_Metrics[Product Revenue]),Derived_Metrics[[#This Row],[Product Profit]]&lt;0),"high sales Low Profit","Normal")</f>
        <v>Normal</v>
      </c>
      <c r="N1277">
        <v>80.991</v>
      </c>
      <c r="O1277">
        <v>1</v>
      </c>
      <c r="P1277">
        <v>0.1</v>
      </c>
      <c r="Q1277">
        <v>8.0991</v>
      </c>
      <c r="R1277">
        <f>Derived_Metrics[[#This Row],[Selling Price]]*Derived_Metrics[[#This Row],[Quantity]]</f>
        <v>80.991</v>
      </c>
      <c r="S1277" s="2">
        <f>IF(Derived_Metrics[[#This Row],[Revenue]]=0,0,Derived_Metrics[[#This Row],[Profit]]/Derived_Metrics[[#This Row],[Revenue]])</f>
        <v>0.1</v>
      </c>
      <c r="T1277" t="str">
        <f>IF(Derived_Metrics[[#This Row],[Profit]]&lt;0, "Loss","Profit")</f>
        <v>Profit</v>
      </c>
      <c r="U1277" s="5">
        <f>Derived_Metrics[[#This Row],[Selling Price]]*Derived_Metrics[[#This Row],[Quantity]]*Derived_Metrics[[#This Row],[Discount]]</f>
        <v>8.0991</v>
      </c>
      <c r="V1277" t="str">
        <f>IF(Derived_Metrics[[#This Row],[Discount]]&gt;0,"Discount Applied","No Discount")</f>
        <v>Discount Applied</v>
      </c>
      <c r="W1277" t="str">
        <f>IF(Derived_Metrics[[#This Row],[Discount]]&gt;0.3,"High Discount","Low Discount")</f>
        <v>Low Discount</v>
      </c>
      <c r="X1277" s="13">
        <f>SUMIFS(Derived_Metrics[Customer_Revenue_Share],Derived_Metrics[Customee_ Revenue _Rank],"&lt;="&amp;Derived_Metrics[[#This Row],[Customee_ Revenue _Rank]])</f>
        <v>5.4944954708669877E-2</v>
      </c>
      <c r="Y1277" t="str">
        <f>IF(Derived_Metrics[[#This Row],[Cumulative_Revenue_%]]&lt;=0.8,"Top 80% Revenue","Remaining 20% Revenue")</f>
        <v>Top 80% Revenue</v>
      </c>
    </row>
    <row r="1278" spans="1:25" x14ac:dyDescent="0.25">
      <c r="A1278" t="s">
        <v>3969</v>
      </c>
      <c r="B1278" s="1">
        <v>42998</v>
      </c>
      <c r="C1278" t="s">
        <v>842</v>
      </c>
      <c r="D1278" s="4">
        <f>SUMIFS(Derived_Metrics[Revenue],Derived_Metrics[Customer ID],Derived_Metrics[[#This Row],[Customer ID]])</f>
        <v>53342</v>
      </c>
      <c r="E1278" s="4">
        <f>SUMIFS(Derived_Metrics[Profit],Derived_Metrics[Customer ID],Derived_Metrics[[#This Row],[Customer ID]])</f>
        <v>688.3981</v>
      </c>
      <c r="F1278" s="5">
        <f>_xlfn.PERCENTRANK.INC(Derived_Metrics[Customer Revenue],Derived_Metrics[[#This Row],[Customer Revenue]])</f>
        <v>0.99199999999999999</v>
      </c>
      <c r="G1278" s="5" t="str" cm="1">
        <f t="array" ref="G1278">_xlfn.IFS(Derived_Metrics[[#This Row],[Customer Revenue Percentile]]&gt;=0.8,"High Value",Derived_Metrics[[#This Row],[Customer Revenue Percentile]]&gt;=0.4,"Medium Value",TRUE,"Low Value")</f>
        <v>High Value</v>
      </c>
      <c r="H1278" s="12">
        <f>_xlfn.RANK.EQ(Derived_Metrics[[#This Row],[Customer Revenue]],Derived_Metrics[Customer Revenue],0)</f>
        <v>2</v>
      </c>
      <c r="I1278" s="15">
        <f>Derived_Metrics[[#This Row],[Customer Revenue]]/SUM(Derived_Metrics[Customer Revenue])</f>
        <v>3.4239204723036511E-3</v>
      </c>
      <c r="J1278" t="s">
        <v>414</v>
      </c>
      <c r="K1278" s="5">
        <f>SUMIFS(Derived_Metrics[Revenue],Derived_Metrics[Product ID],Derived_Metrics[[#This Row],[Product ID]])</f>
        <v>53299.071000000004</v>
      </c>
      <c r="L1278" s="5">
        <f>SUMIFS(Derived_Metrics[Profit],Derived_Metrics[Product ID],Derived_Metrics[[#This Row],[Product ID]])</f>
        <v>1388.6347999999998</v>
      </c>
      <c r="M1278" s="5" t="str">
        <f>IF(AND(Derived_Metrics[[#This Row],[Product Revenue]]&gt;AVERAGE(Derived_Metrics[Product Revenue]),Derived_Metrics[[#This Row],[Product Profit]]&lt;0),"high sales Low Profit","Normal")</f>
        <v>Normal</v>
      </c>
      <c r="N1278">
        <v>2888.127</v>
      </c>
      <c r="O1278">
        <v>11</v>
      </c>
      <c r="P1278">
        <v>0.1</v>
      </c>
      <c r="Q1278">
        <v>609.71569999999997</v>
      </c>
      <c r="R1278">
        <f>Derived_Metrics[[#This Row],[Selling Price]]*Derived_Metrics[[#This Row],[Quantity]]</f>
        <v>31769.397000000001</v>
      </c>
      <c r="S1278" s="2">
        <f>IF(Derived_Metrics[[#This Row],[Revenue]]=0,0,Derived_Metrics[[#This Row],[Profit]]/Derived_Metrics[[#This Row],[Revenue]])</f>
        <v>1.9191919191919191E-2</v>
      </c>
      <c r="T1278" t="str">
        <f>IF(Derived_Metrics[[#This Row],[Profit]]&lt;0, "Loss","Profit")</f>
        <v>Profit</v>
      </c>
      <c r="U1278" s="5">
        <f>Derived_Metrics[[#This Row],[Selling Price]]*Derived_Metrics[[#This Row],[Quantity]]*Derived_Metrics[[#This Row],[Discount]]</f>
        <v>3176.9397000000004</v>
      </c>
      <c r="V1278" t="str">
        <f>IF(Derived_Metrics[[#This Row],[Discount]]&gt;0,"Discount Applied","No Discount")</f>
        <v>Discount Applied</v>
      </c>
      <c r="W1278" t="str">
        <f>IF(Derived_Metrics[[#This Row],[Discount]]&gt;0.3,"High Discount","Low Discount")</f>
        <v>Low Discount</v>
      </c>
      <c r="X1278" s="13">
        <f>SUMIFS(Derived_Metrics[Customer_Revenue_Share],Derived_Metrics[Customee_ Revenue _Rank],"&lt;="&amp;Derived_Metrics[[#This Row],[Customee_ Revenue _Rank]])</f>
        <v>5.4944954708669877E-2</v>
      </c>
      <c r="Y1278" t="str">
        <f>IF(Derived_Metrics[[#This Row],[Cumulative_Revenue_%]]&lt;=0.8,"Top 80% Revenue","Remaining 20% Revenue")</f>
        <v>Top 80% Revenue</v>
      </c>
    </row>
    <row r="1279" spans="1:25" x14ac:dyDescent="0.25">
      <c r="A1279" t="s">
        <v>3969</v>
      </c>
      <c r="B1279" s="1">
        <v>42998</v>
      </c>
      <c r="C1279" t="s">
        <v>842</v>
      </c>
      <c r="D1279" s="4">
        <f>SUMIFS(Derived_Metrics[Revenue],Derived_Metrics[Customer ID],Derived_Metrics[[#This Row],[Customer ID]])</f>
        <v>53342</v>
      </c>
      <c r="E1279" s="4">
        <f>SUMIFS(Derived_Metrics[Profit],Derived_Metrics[Customer ID],Derived_Metrics[[#This Row],[Customer ID]])</f>
        <v>688.3981</v>
      </c>
      <c r="F1279" s="5">
        <f>_xlfn.PERCENTRANK.INC(Derived_Metrics[Customer Revenue],Derived_Metrics[[#This Row],[Customer Revenue]])</f>
        <v>0.99199999999999999</v>
      </c>
      <c r="G1279" s="5" t="str" cm="1">
        <f t="array" ref="G1279">_xlfn.IFS(Derived_Metrics[[#This Row],[Customer Revenue Percentile]]&gt;=0.8,"High Value",Derived_Metrics[[#This Row],[Customer Revenue Percentile]]&gt;=0.4,"Medium Value",TRUE,"Low Value")</f>
        <v>High Value</v>
      </c>
      <c r="H1279" s="12">
        <f>_xlfn.RANK.EQ(Derived_Metrics[[#This Row],[Customer Revenue]],Derived_Metrics[Customer Revenue],0)</f>
        <v>2</v>
      </c>
      <c r="I1279" s="15">
        <f>Derived_Metrics[[#This Row],[Customer Revenue]]/SUM(Derived_Metrics[Customer Revenue])</f>
        <v>3.4239204723036511E-3</v>
      </c>
      <c r="J1279" t="s">
        <v>626</v>
      </c>
      <c r="K1279" s="5">
        <f>SUMIFS(Derived_Metrics[Revenue],Derived_Metrics[Product ID],Derived_Metrics[[#This Row],[Product ID]])</f>
        <v>54757.113999999994</v>
      </c>
      <c r="L1279" s="5">
        <f>SUMIFS(Derived_Metrics[Profit],Derived_Metrics[Product ID],Derived_Metrics[[#This Row],[Product ID]])</f>
        <v>951.86199999999997</v>
      </c>
      <c r="M1279" s="5" t="str">
        <f>IF(AND(Derived_Metrics[[#This Row],[Product Revenue]]&gt;AVERAGE(Derived_Metrics[Product Revenue]),Derived_Metrics[[#This Row],[Product Profit]]&lt;0),"high sales Low Profit","Normal")</f>
        <v>Normal</v>
      </c>
      <c r="N1279">
        <v>2254.41</v>
      </c>
      <c r="O1279">
        <v>5</v>
      </c>
      <c r="P1279">
        <v>0.1</v>
      </c>
      <c r="Q1279">
        <v>375.73500000000001</v>
      </c>
      <c r="R1279">
        <f>Derived_Metrics[[#This Row],[Selling Price]]*Derived_Metrics[[#This Row],[Quantity]]</f>
        <v>11272.05</v>
      </c>
      <c r="S1279" s="2">
        <f>IF(Derived_Metrics[[#This Row],[Revenue]]=0,0,Derived_Metrics[[#This Row],[Profit]]/Derived_Metrics[[#This Row],[Revenue]])</f>
        <v>3.333333333333334E-2</v>
      </c>
      <c r="T1279" t="str">
        <f>IF(Derived_Metrics[[#This Row],[Profit]]&lt;0, "Loss","Profit")</f>
        <v>Profit</v>
      </c>
      <c r="U1279" s="5">
        <f>Derived_Metrics[[#This Row],[Selling Price]]*Derived_Metrics[[#This Row],[Quantity]]*Derived_Metrics[[#This Row],[Discount]]</f>
        <v>1127.2049999999999</v>
      </c>
      <c r="V1279" t="str">
        <f>IF(Derived_Metrics[[#This Row],[Discount]]&gt;0,"Discount Applied","No Discount")</f>
        <v>Discount Applied</v>
      </c>
      <c r="W1279" t="str">
        <f>IF(Derived_Metrics[[#This Row],[Discount]]&gt;0.3,"High Discount","Low Discount")</f>
        <v>Low Discount</v>
      </c>
      <c r="X1279" s="13">
        <f>SUMIFS(Derived_Metrics[Customer_Revenue_Share],Derived_Metrics[Customee_ Revenue _Rank],"&lt;="&amp;Derived_Metrics[[#This Row],[Customee_ Revenue _Rank]])</f>
        <v>5.4944954708669877E-2</v>
      </c>
      <c r="Y1279" t="str">
        <f>IF(Derived_Metrics[[#This Row],[Cumulative_Revenue_%]]&lt;=0.8,"Top 80% Revenue","Remaining 20% Revenue")</f>
        <v>Top 80% Revenue</v>
      </c>
    </row>
    <row r="1280" spans="1:25" x14ac:dyDescent="0.25">
      <c r="A1280" t="s">
        <v>3971</v>
      </c>
      <c r="B1280" s="1">
        <v>42969</v>
      </c>
      <c r="C1280" t="s">
        <v>2884</v>
      </c>
      <c r="D1280" s="4">
        <f>SUMIFS(Derived_Metrics[Revenue],Derived_Metrics[Customer ID],Derived_Metrics[[#This Row],[Customer ID]])</f>
        <v>18063.129999999997</v>
      </c>
      <c r="E1280" s="4">
        <f>SUMIFS(Derived_Metrics[Profit],Derived_Metrics[Customer ID],Derived_Metrics[[#This Row],[Customer ID]])</f>
        <v>-1094.9039</v>
      </c>
      <c r="F1280" s="5">
        <f>_xlfn.PERCENTRANK.INC(Derived_Metrics[Customer Revenue],Derived_Metrics[[#This Row],[Customer Revenue]])</f>
        <v>0.90100000000000002</v>
      </c>
      <c r="G1280" s="5" t="str" cm="1">
        <f t="array" ref="G1280">_xlfn.IFS(Derived_Metrics[[#This Row],[Customer Revenue Percentile]]&gt;=0.8,"High Value",Derived_Metrics[[#This Row],[Customer Revenue Percentile]]&gt;=0.4,"Medium Value",TRUE,"Low Value")</f>
        <v>High Value</v>
      </c>
      <c r="H1280" s="12">
        <f>_xlfn.RANK.EQ(Derived_Metrics[[#This Row],[Customer Revenue]],Derived_Metrics[Customer Revenue],0)</f>
        <v>203</v>
      </c>
      <c r="I1280" s="15">
        <f>Derived_Metrics[[#This Row],[Customer Revenue]]/SUM(Derived_Metrics[Customer Revenue])</f>
        <v>1.1594376026561103E-3</v>
      </c>
      <c r="J1280" t="s">
        <v>1065</v>
      </c>
      <c r="K1280" s="5">
        <f>SUMIFS(Derived_Metrics[Revenue],Derived_Metrics[Product ID],Derived_Metrics[[#This Row],[Product ID]])</f>
        <v>6788.6490000000013</v>
      </c>
      <c r="L1280" s="5">
        <f>SUMIFS(Derived_Metrics[Profit],Derived_Metrics[Product ID],Derived_Metrics[[#This Row],[Product ID]])</f>
        <v>-445.58699999999999</v>
      </c>
      <c r="M1280" s="5" t="str">
        <f>IF(AND(Derived_Metrics[[#This Row],[Product Revenue]]&gt;AVERAGE(Derived_Metrics[Product Revenue]),Derived_Metrics[[#This Row],[Product Profit]]&lt;0),"high sales Low Profit","Normal")</f>
        <v>Normal</v>
      </c>
      <c r="N1280">
        <v>314.53199999999998</v>
      </c>
      <c r="O1280">
        <v>2</v>
      </c>
      <c r="P1280">
        <v>0.4</v>
      </c>
      <c r="Q1280">
        <v>-83.875200000000007</v>
      </c>
      <c r="R1280">
        <f>Derived_Metrics[[#This Row],[Selling Price]]*Derived_Metrics[[#This Row],[Quantity]]</f>
        <v>629.06399999999996</v>
      </c>
      <c r="S1280" s="2">
        <f>IF(Derived_Metrics[[#This Row],[Revenue]]=0,0,Derived_Metrics[[#This Row],[Profit]]/Derived_Metrics[[#This Row],[Revenue]])</f>
        <v>-0.13333333333333336</v>
      </c>
      <c r="T1280" t="str">
        <f>IF(Derived_Metrics[[#This Row],[Profit]]&lt;0, "Loss","Profit")</f>
        <v>Loss</v>
      </c>
      <c r="U1280" s="5">
        <f>Derived_Metrics[[#This Row],[Selling Price]]*Derived_Metrics[[#This Row],[Quantity]]*Derived_Metrics[[#This Row],[Discount]]</f>
        <v>251.62559999999999</v>
      </c>
      <c r="V1280" t="str">
        <f>IF(Derived_Metrics[[#This Row],[Discount]]&gt;0,"Discount Applied","No Discount")</f>
        <v>Discount Applied</v>
      </c>
      <c r="W1280" t="str">
        <f>IF(Derived_Metrics[[#This Row],[Discount]]&gt;0.3,"High Discount","Low Discount")</f>
        <v>High Discount</v>
      </c>
      <c r="X1280" s="13">
        <f>SUMIFS(Derived_Metrics[Customer_Revenue_Share],Derived_Metrics[Customee_ Revenue _Rank],"&lt;="&amp;Derived_Metrics[[#This Row],[Customee_ Revenue _Rank]])</f>
        <v>0.3852431292430204</v>
      </c>
      <c r="Y1280" t="str">
        <f>IF(Derived_Metrics[[#This Row],[Cumulative_Revenue_%]]&lt;=0.8,"Top 80% Revenue","Remaining 20% Revenue")</f>
        <v>Top 80% Revenue</v>
      </c>
    </row>
    <row r="1281" spans="1:25" x14ac:dyDescent="0.25">
      <c r="A1281" t="s">
        <v>3973</v>
      </c>
      <c r="B1281" s="1">
        <v>42715</v>
      </c>
      <c r="C1281" t="s">
        <v>3974</v>
      </c>
      <c r="D1281" s="4">
        <f>SUMIFS(Derived_Metrics[Revenue],Derived_Metrics[Customer ID],Derived_Metrics[[#This Row],[Customer ID]])</f>
        <v>25363.607999999997</v>
      </c>
      <c r="E1281" s="4">
        <f>SUMIFS(Derived_Metrics[Profit],Derived_Metrics[Customer ID],Derived_Metrics[[#This Row],[Customer ID]])</f>
        <v>-26.218200000000003</v>
      </c>
      <c r="F1281" s="5">
        <f>_xlfn.PERCENTRANK.INC(Derived_Metrics[Customer Revenue],Derived_Metrics[[#This Row],[Customer Revenue]])</f>
        <v>0.94799999999999995</v>
      </c>
      <c r="G1281" s="5" t="str" cm="1">
        <f t="array" ref="G1281">_xlfn.IFS(Derived_Metrics[[#This Row],[Customer Revenue Percentile]]&gt;=0.8,"High Value",Derived_Metrics[[#This Row],[Customer Revenue Percentile]]&gt;=0.4,"Medium Value",TRUE,"Low Value")</f>
        <v>High Value</v>
      </c>
      <c r="H1281" s="12">
        <f>_xlfn.RANK.EQ(Derived_Metrics[[#This Row],[Customer Revenue]],Derived_Metrics[Customer Revenue],0)</f>
        <v>107</v>
      </c>
      <c r="I1281" s="15">
        <f>Derived_Metrics[[#This Row],[Customer Revenue]]/SUM(Derived_Metrics[Customer Revenue])</f>
        <v>1.6280412560962215E-3</v>
      </c>
      <c r="J1281" t="s">
        <v>2765</v>
      </c>
      <c r="K1281" s="5">
        <f>SUMIFS(Derived_Metrics[Revenue],Derived_Metrics[Product ID],Derived_Metrics[[#This Row],[Product ID]])</f>
        <v>29526.137999999999</v>
      </c>
      <c r="L1281" s="5">
        <f>SUMIFS(Derived_Metrics[Profit],Derived_Metrics[Product ID],Derived_Metrics[[#This Row],[Product ID]])</f>
        <v>854.78320000000008</v>
      </c>
      <c r="M1281" s="5" t="str">
        <f>IF(AND(Derived_Metrics[[#This Row],[Product Revenue]]&gt;AVERAGE(Derived_Metrics[Product Revenue]),Derived_Metrics[[#This Row],[Product Profit]]&lt;0),"high sales Low Profit","Normal")</f>
        <v>Normal</v>
      </c>
      <c r="N1281">
        <v>1474.8019999999999</v>
      </c>
      <c r="O1281">
        <v>7</v>
      </c>
      <c r="P1281">
        <v>0.3</v>
      </c>
      <c r="Q1281">
        <v>-21.0686</v>
      </c>
      <c r="R1281">
        <f>Derived_Metrics[[#This Row],[Selling Price]]*Derived_Metrics[[#This Row],[Quantity]]</f>
        <v>10323.614</v>
      </c>
      <c r="S1281" s="2">
        <f>IF(Derived_Metrics[[#This Row],[Revenue]]=0,0,Derived_Metrics[[#This Row],[Profit]]/Derived_Metrics[[#This Row],[Revenue]])</f>
        <v>-2.0408163265306124E-3</v>
      </c>
      <c r="T1281" t="str">
        <f>IF(Derived_Metrics[[#This Row],[Profit]]&lt;0, "Loss","Profit")</f>
        <v>Loss</v>
      </c>
      <c r="U1281" s="5">
        <f>Derived_Metrics[[#This Row],[Selling Price]]*Derived_Metrics[[#This Row],[Quantity]]*Derived_Metrics[[#This Row],[Discount]]</f>
        <v>3097.0841999999998</v>
      </c>
      <c r="V1281" t="str">
        <f>IF(Derived_Metrics[[#This Row],[Discount]]&gt;0,"Discount Applied","No Discount")</f>
        <v>Discount Applied</v>
      </c>
      <c r="W1281" t="str">
        <f>IF(Derived_Metrics[[#This Row],[Discount]]&gt;0.3,"High Discount","Low Discount")</f>
        <v>Low Discount</v>
      </c>
      <c r="X1281" s="13">
        <f>SUMIFS(Derived_Metrics[Customer_Revenue_Share],Derived_Metrics[Customee_ Revenue _Rank],"&lt;="&amp;Derived_Metrics[[#This Row],[Customee_ Revenue _Rank]])</f>
        <v>0.25239444835514652</v>
      </c>
      <c r="Y1281" t="str">
        <f>IF(Derived_Metrics[[#This Row],[Cumulative_Revenue_%]]&lt;=0.8,"Top 80% Revenue","Remaining 20% Revenue")</f>
        <v>Top 80% Revenue</v>
      </c>
    </row>
    <row r="1282" spans="1:25" x14ac:dyDescent="0.25">
      <c r="A1282" t="s">
        <v>3973</v>
      </c>
      <c r="B1282" s="1">
        <v>42715</v>
      </c>
      <c r="C1282" t="s">
        <v>3974</v>
      </c>
      <c r="D1282" s="4">
        <f>SUMIFS(Derived_Metrics[Revenue],Derived_Metrics[Customer ID],Derived_Metrics[[#This Row],[Customer ID]])</f>
        <v>25363.607999999997</v>
      </c>
      <c r="E1282" s="4">
        <f>SUMIFS(Derived_Metrics[Profit],Derived_Metrics[Customer ID],Derived_Metrics[[#This Row],[Customer ID]])</f>
        <v>-26.218200000000003</v>
      </c>
      <c r="F1282" s="5">
        <f>_xlfn.PERCENTRANK.INC(Derived_Metrics[Customer Revenue],Derived_Metrics[[#This Row],[Customer Revenue]])</f>
        <v>0.94799999999999995</v>
      </c>
      <c r="G1282" s="5" t="str" cm="1">
        <f t="array" ref="G1282">_xlfn.IFS(Derived_Metrics[[#This Row],[Customer Revenue Percentile]]&gt;=0.8,"High Value",Derived_Metrics[[#This Row],[Customer Revenue Percentile]]&gt;=0.4,"Medium Value",TRUE,"Low Value")</f>
        <v>High Value</v>
      </c>
      <c r="H1282" s="12">
        <f>_xlfn.RANK.EQ(Derived_Metrics[[#This Row],[Customer Revenue]],Derived_Metrics[Customer Revenue],0)</f>
        <v>107</v>
      </c>
      <c r="I1282" s="15">
        <f>Derived_Metrics[[#This Row],[Customer Revenue]]/SUM(Derived_Metrics[Customer Revenue])</f>
        <v>1.6280412560962215E-3</v>
      </c>
      <c r="J1282" t="s">
        <v>34</v>
      </c>
      <c r="K1282" s="5">
        <f>SUMIFS(Derived_Metrics[Revenue],Derived_Metrics[Product ID],Derived_Metrics[[#This Row],[Product ID]])</f>
        <v>58262.423999999999</v>
      </c>
      <c r="L1282" s="5">
        <f>SUMIFS(Derived_Metrics[Profit],Derived_Metrics[Product ID],Derived_Metrics[[#This Row],[Product ID]])</f>
        <v>1927.442</v>
      </c>
      <c r="M1282" s="5" t="str">
        <f>IF(AND(Derived_Metrics[[#This Row],[Product Revenue]]&gt;AVERAGE(Derived_Metrics[Product Revenue]),Derived_Metrics[[#This Row],[Product Profit]]&lt;0),"high sales Low Profit","Normal")</f>
        <v>Normal</v>
      </c>
      <c r="N1282">
        <v>1537.0740000000001</v>
      </c>
      <c r="O1282">
        <v>9</v>
      </c>
      <c r="P1282">
        <v>0.3</v>
      </c>
      <c r="Q1282">
        <v>0</v>
      </c>
      <c r="R1282">
        <f>Derived_Metrics[[#This Row],[Selling Price]]*Derived_Metrics[[#This Row],[Quantity]]</f>
        <v>13833.666000000001</v>
      </c>
      <c r="S1282" s="2">
        <f>IF(Derived_Metrics[[#This Row],[Revenue]]=0,0,Derived_Metrics[[#This Row],[Profit]]/Derived_Metrics[[#This Row],[Revenue]])</f>
        <v>0</v>
      </c>
      <c r="T1282" t="str">
        <f>IF(Derived_Metrics[[#This Row],[Profit]]&lt;0, "Loss","Profit")</f>
        <v>Profit</v>
      </c>
      <c r="U1282" s="5">
        <f>Derived_Metrics[[#This Row],[Selling Price]]*Derived_Metrics[[#This Row],[Quantity]]*Derived_Metrics[[#This Row],[Discount]]</f>
        <v>4150.0998</v>
      </c>
      <c r="V1282" t="str">
        <f>IF(Derived_Metrics[[#This Row],[Discount]]&gt;0,"Discount Applied","No Discount")</f>
        <v>Discount Applied</v>
      </c>
      <c r="W1282" t="str">
        <f>IF(Derived_Metrics[[#This Row],[Discount]]&gt;0.3,"High Discount","Low Discount")</f>
        <v>Low Discount</v>
      </c>
      <c r="X1282" s="13">
        <f>SUMIFS(Derived_Metrics[Customer_Revenue_Share],Derived_Metrics[Customee_ Revenue _Rank],"&lt;="&amp;Derived_Metrics[[#This Row],[Customee_ Revenue _Rank]])</f>
        <v>0.25239444835514652</v>
      </c>
      <c r="Y1282" t="str">
        <f>IF(Derived_Metrics[[#This Row],[Cumulative_Revenue_%]]&lt;=0.8,"Top 80% Revenue","Remaining 20% Revenue")</f>
        <v>Top 80% Revenue</v>
      </c>
    </row>
    <row r="1283" spans="1:25" x14ac:dyDescent="0.25">
      <c r="A1283" t="s">
        <v>3973</v>
      </c>
      <c r="B1283" s="1">
        <v>42715</v>
      </c>
      <c r="C1283" t="s">
        <v>3974</v>
      </c>
      <c r="D1283" s="4">
        <f>SUMIFS(Derived_Metrics[Revenue],Derived_Metrics[Customer ID],Derived_Metrics[[#This Row],[Customer ID]])</f>
        <v>25363.607999999997</v>
      </c>
      <c r="E1283" s="4">
        <f>SUMIFS(Derived_Metrics[Profit],Derived_Metrics[Customer ID],Derived_Metrics[[#This Row],[Customer ID]])</f>
        <v>-26.218200000000003</v>
      </c>
      <c r="F1283" s="5">
        <f>_xlfn.PERCENTRANK.INC(Derived_Metrics[Customer Revenue],Derived_Metrics[[#This Row],[Customer Revenue]])</f>
        <v>0.94799999999999995</v>
      </c>
      <c r="G1283" s="5" t="str" cm="1">
        <f t="array" ref="G1283">_xlfn.IFS(Derived_Metrics[[#This Row],[Customer Revenue Percentile]]&gt;=0.8,"High Value",Derived_Metrics[[#This Row],[Customer Revenue Percentile]]&gt;=0.4,"Medium Value",TRUE,"Low Value")</f>
        <v>High Value</v>
      </c>
      <c r="H1283" s="12">
        <f>_xlfn.RANK.EQ(Derived_Metrics[[#This Row],[Customer Revenue]],Derived_Metrics[Customer Revenue],0)</f>
        <v>107</v>
      </c>
      <c r="I1283" s="15">
        <f>Derived_Metrics[[#This Row],[Customer Revenue]]/SUM(Derived_Metrics[Customer Revenue])</f>
        <v>1.6280412560962215E-3</v>
      </c>
      <c r="J1283" t="s">
        <v>910</v>
      </c>
      <c r="K1283" s="5">
        <f>SUMIFS(Derived_Metrics[Revenue],Derived_Metrics[Product ID],Derived_Metrics[[#This Row],[Product ID]])</f>
        <v>21826.639999999999</v>
      </c>
      <c r="L1283" s="5">
        <f>SUMIFS(Derived_Metrics[Profit],Derived_Metrics[Product ID],Derived_Metrics[[#This Row],[Product ID]])</f>
        <v>1052.8144</v>
      </c>
      <c r="M1283" s="5" t="str">
        <f>IF(AND(Derived_Metrics[[#This Row],[Product Revenue]]&gt;AVERAGE(Derived_Metrics[Product Revenue]),Derived_Metrics[[#This Row],[Product Profit]]&lt;0),"high sales Low Profit","Normal")</f>
        <v>Normal</v>
      </c>
      <c r="N1283">
        <v>449.37200000000001</v>
      </c>
      <c r="O1283">
        <v>2</v>
      </c>
      <c r="P1283">
        <v>0.3</v>
      </c>
      <c r="Q1283">
        <v>-12.8392</v>
      </c>
      <c r="R1283">
        <f>Derived_Metrics[[#This Row],[Selling Price]]*Derived_Metrics[[#This Row],[Quantity]]</f>
        <v>898.74400000000003</v>
      </c>
      <c r="S1283" s="2">
        <f>IF(Derived_Metrics[[#This Row],[Revenue]]=0,0,Derived_Metrics[[#This Row],[Profit]]/Derived_Metrics[[#This Row],[Revenue]])</f>
        <v>-1.4285714285714285E-2</v>
      </c>
      <c r="T1283" t="str">
        <f>IF(Derived_Metrics[[#This Row],[Profit]]&lt;0, "Loss","Profit")</f>
        <v>Loss</v>
      </c>
      <c r="U1283" s="5">
        <f>Derived_Metrics[[#This Row],[Selling Price]]*Derived_Metrics[[#This Row],[Quantity]]*Derived_Metrics[[#This Row],[Discount]]</f>
        <v>269.6232</v>
      </c>
      <c r="V1283" t="str">
        <f>IF(Derived_Metrics[[#This Row],[Discount]]&gt;0,"Discount Applied","No Discount")</f>
        <v>Discount Applied</v>
      </c>
      <c r="W1283" t="str">
        <f>IF(Derived_Metrics[[#This Row],[Discount]]&gt;0.3,"High Discount","Low Discount")</f>
        <v>Low Discount</v>
      </c>
      <c r="X1283" s="13">
        <f>SUMIFS(Derived_Metrics[Customer_Revenue_Share],Derived_Metrics[Customee_ Revenue _Rank],"&lt;="&amp;Derived_Metrics[[#This Row],[Customee_ Revenue _Rank]])</f>
        <v>0.25239444835514652</v>
      </c>
      <c r="Y1283" t="str">
        <f>IF(Derived_Metrics[[#This Row],[Cumulative_Revenue_%]]&lt;=0.8,"Top 80% Revenue","Remaining 20% Revenue")</f>
        <v>Top 80% Revenue</v>
      </c>
    </row>
    <row r="1284" spans="1:25" x14ac:dyDescent="0.25">
      <c r="A1284" t="s">
        <v>3976</v>
      </c>
      <c r="B1284" s="1">
        <v>42997</v>
      </c>
      <c r="C1284" t="s">
        <v>3977</v>
      </c>
      <c r="D1284" s="4">
        <f>SUMIFS(Derived_Metrics[Revenue],Derived_Metrics[Customer ID],Derived_Metrics[[#This Row],[Customer ID]])</f>
        <v>3418.904</v>
      </c>
      <c r="E1284" s="4">
        <f>SUMIFS(Derived_Metrics[Profit],Derived_Metrics[Customer ID],Derived_Metrics[[#This Row],[Customer ID]])</f>
        <v>-66.856400000000008</v>
      </c>
      <c r="F1284" s="5">
        <f>_xlfn.PERCENTRANK.INC(Derived_Metrics[Customer Revenue],Derived_Metrics[[#This Row],[Customer Revenue]])</f>
        <v>0.434</v>
      </c>
      <c r="G1284" s="5" t="str" cm="1">
        <f t="array" ref="G1284">_xlfn.IFS(Derived_Metrics[[#This Row],[Customer Revenue Percentile]]&gt;=0.8,"High Value",Derived_Metrics[[#This Row],[Customer Revenue Percentile]]&gt;=0.4,"Medium Value",TRUE,"Low Value")</f>
        <v>Medium Value</v>
      </c>
      <c r="H1284" s="12">
        <f>_xlfn.RANK.EQ(Derived_Metrics[[#This Row],[Customer Revenue]],Derived_Metrics[Customer Revenue],0)</f>
        <v>1199</v>
      </c>
      <c r="I1284" s="15">
        <f>Derived_Metrics[[#This Row],[Customer Revenue]]/SUM(Derived_Metrics[Customer Revenue])</f>
        <v>2.194528776281512E-4</v>
      </c>
      <c r="J1284" t="s">
        <v>617</v>
      </c>
      <c r="K1284" s="5">
        <f>SUMIFS(Derived_Metrics[Revenue],Derived_Metrics[Product ID],Derived_Metrics[[#This Row],[Product ID]])</f>
        <v>9080.3719999999994</v>
      </c>
      <c r="L1284" s="5">
        <f>SUMIFS(Derived_Metrics[Profit],Derived_Metrics[Product ID],Derived_Metrics[[#This Row],[Product ID]])</f>
        <v>436.43790000000001</v>
      </c>
      <c r="M1284" s="5" t="str">
        <f>IF(AND(Derived_Metrics[[#This Row],[Product Revenue]]&gt;AVERAGE(Derived_Metrics[Product Revenue]),Derived_Metrics[[#This Row],[Product Profit]]&lt;0),"high sales Low Profit","Normal")</f>
        <v>Normal</v>
      </c>
      <c r="N1284">
        <v>409.21600000000001</v>
      </c>
      <c r="O1284">
        <v>8</v>
      </c>
      <c r="P1284">
        <v>0.2</v>
      </c>
      <c r="Q1284">
        <v>61.382399999999997</v>
      </c>
      <c r="R1284">
        <f>Derived_Metrics[[#This Row],[Selling Price]]*Derived_Metrics[[#This Row],[Quantity]]</f>
        <v>3273.7280000000001</v>
      </c>
      <c r="S1284" s="2">
        <f>IF(Derived_Metrics[[#This Row],[Revenue]]=0,0,Derived_Metrics[[#This Row],[Profit]]/Derived_Metrics[[#This Row],[Revenue]])</f>
        <v>1.8749999999999999E-2</v>
      </c>
      <c r="T1284" t="str">
        <f>IF(Derived_Metrics[[#This Row],[Profit]]&lt;0, "Loss","Profit")</f>
        <v>Profit</v>
      </c>
      <c r="U1284" s="5">
        <f>Derived_Metrics[[#This Row],[Selling Price]]*Derived_Metrics[[#This Row],[Quantity]]*Derived_Metrics[[#This Row],[Discount]]</f>
        <v>654.74560000000008</v>
      </c>
      <c r="V1284" t="str">
        <f>IF(Derived_Metrics[[#This Row],[Discount]]&gt;0,"Discount Applied","No Discount")</f>
        <v>Discount Applied</v>
      </c>
      <c r="W1284" t="str">
        <f>IF(Derived_Metrics[[#This Row],[Discount]]&gt;0.3,"High Discount","Low Discount")</f>
        <v>Low Discount</v>
      </c>
      <c r="X1284" s="13">
        <f>SUMIFS(Derived_Metrics[Customer_Revenue_Share],Derived_Metrics[Customee_ Revenue _Rank],"&lt;="&amp;Derived_Metrics[[#This Row],[Customee_ Revenue _Rank]])</f>
        <v>0.91030115104286491</v>
      </c>
      <c r="Y1284" t="str">
        <f>IF(Derived_Metrics[[#This Row],[Cumulative_Revenue_%]]&lt;=0.8,"Top 80% Revenue","Remaining 20% Revenue")</f>
        <v>Remaining 20% Revenue</v>
      </c>
    </row>
    <row r="1285" spans="1:25" x14ac:dyDescent="0.25">
      <c r="A1285" t="s">
        <v>3976</v>
      </c>
      <c r="B1285" s="1">
        <v>42997</v>
      </c>
      <c r="C1285" t="s">
        <v>3977</v>
      </c>
      <c r="D1285" s="4">
        <f>SUMIFS(Derived_Metrics[Revenue],Derived_Metrics[Customer ID],Derived_Metrics[[#This Row],[Customer ID]])</f>
        <v>3418.904</v>
      </c>
      <c r="E1285" s="4">
        <f>SUMIFS(Derived_Metrics[Profit],Derived_Metrics[Customer ID],Derived_Metrics[[#This Row],[Customer ID]])</f>
        <v>-66.856400000000008</v>
      </c>
      <c r="F1285" s="5">
        <f>_xlfn.PERCENTRANK.INC(Derived_Metrics[Customer Revenue],Derived_Metrics[[#This Row],[Customer Revenue]])</f>
        <v>0.434</v>
      </c>
      <c r="G1285" s="5" t="str" cm="1">
        <f t="array" ref="G1285">_xlfn.IFS(Derived_Metrics[[#This Row],[Customer Revenue Percentile]]&gt;=0.8,"High Value",Derived_Metrics[[#This Row],[Customer Revenue Percentile]]&gt;=0.4,"Medium Value",TRUE,"Low Value")</f>
        <v>Medium Value</v>
      </c>
      <c r="H1285" s="12">
        <f>_xlfn.RANK.EQ(Derived_Metrics[[#This Row],[Customer Revenue]],Derived_Metrics[Customer Revenue],0)</f>
        <v>1199</v>
      </c>
      <c r="I1285" s="15">
        <f>Derived_Metrics[[#This Row],[Customer Revenue]]/SUM(Derived_Metrics[Customer Revenue])</f>
        <v>2.194528776281512E-4</v>
      </c>
      <c r="J1285" t="s">
        <v>496</v>
      </c>
      <c r="K1285" s="5">
        <f>SUMIFS(Derived_Metrics[Revenue],Derived_Metrics[Product ID],Derived_Metrics[[#This Row],[Product ID]])</f>
        <v>23282.600999999995</v>
      </c>
      <c r="L1285" s="5">
        <f>SUMIFS(Derived_Metrics[Profit],Derived_Metrics[Product ID],Derived_Metrics[[#This Row],[Product ID]])</f>
        <v>-975.09879999999998</v>
      </c>
      <c r="M1285" s="5" t="str">
        <f>IF(AND(Derived_Metrics[[#This Row],[Product Revenue]]&gt;AVERAGE(Derived_Metrics[Product Revenue]),Derived_Metrics[[#This Row],[Product Profit]]&lt;0),"high sales Low Profit","Normal")</f>
        <v>high sales Low Profit</v>
      </c>
      <c r="N1285">
        <v>72.587999999999994</v>
      </c>
      <c r="O1285">
        <v>2</v>
      </c>
      <c r="P1285">
        <v>0.7</v>
      </c>
      <c r="Q1285">
        <v>-128.2388</v>
      </c>
      <c r="R1285">
        <f>Derived_Metrics[[#This Row],[Selling Price]]*Derived_Metrics[[#This Row],[Quantity]]</f>
        <v>145.17599999999999</v>
      </c>
      <c r="S1285" s="2">
        <f>IF(Derived_Metrics[[#This Row],[Revenue]]=0,0,Derived_Metrics[[#This Row],[Profit]]/Derived_Metrics[[#This Row],[Revenue]])</f>
        <v>-0.88333333333333341</v>
      </c>
      <c r="T1285" t="str">
        <f>IF(Derived_Metrics[[#This Row],[Profit]]&lt;0, "Loss","Profit")</f>
        <v>Loss</v>
      </c>
      <c r="U1285" s="5">
        <f>Derived_Metrics[[#This Row],[Selling Price]]*Derived_Metrics[[#This Row],[Quantity]]*Derived_Metrics[[#This Row],[Discount]]</f>
        <v>101.62319999999998</v>
      </c>
      <c r="V1285" t="str">
        <f>IF(Derived_Metrics[[#This Row],[Discount]]&gt;0,"Discount Applied","No Discount")</f>
        <v>Discount Applied</v>
      </c>
      <c r="W1285" t="str">
        <f>IF(Derived_Metrics[[#This Row],[Discount]]&gt;0.3,"High Discount","Low Discount")</f>
        <v>High Discount</v>
      </c>
      <c r="X1285" s="13">
        <f>SUMIFS(Derived_Metrics[Customer_Revenue_Share],Derived_Metrics[Customee_ Revenue _Rank],"&lt;="&amp;Derived_Metrics[[#This Row],[Customee_ Revenue _Rank]])</f>
        <v>0.91030115104286491</v>
      </c>
      <c r="Y1285" t="str">
        <f>IF(Derived_Metrics[[#This Row],[Cumulative_Revenue_%]]&lt;=0.8,"Top 80% Revenue","Remaining 20% Revenue")</f>
        <v>Remaining 20% Revenue</v>
      </c>
    </row>
    <row r="1286" spans="1:25" x14ac:dyDescent="0.25">
      <c r="A1286" t="s">
        <v>3979</v>
      </c>
      <c r="B1286" s="1">
        <v>42460</v>
      </c>
      <c r="C1286" t="s">
        <v>2187</v>
      </c>
      <c r="D1286" s="4">
        <f>SUMIFS(Derived_Metrics[Revenue],Derived_Metrics[Customer ID],Derived_Metrics[[#This Row],[Customer ID]])</f>
        <v>2088.6880000000001</v>
      </c>
      <c r="E1286" s="4">
        <f>SUMIFS(Derived_Metrics[Profit],Derived_Metrics[Customer ID],Derived_Metrics[[#This Row],[Customer ID]])</f>
        <v>36.559199999999997</v>
      </c>
      <c r="F1286" s="5">
        <f>_xlfn.PERCENTRANK.INC(Derived_Metrics[Customer Revenue],Derived_Metrics[[#This Row],[Customer Revenue]])</f>
        <v>0.28399999999999997</v>
      </c>
      <c r="G1286" s="5" t="str" cm="1">
        <f t="array" ref="G1286">_xlfn.IFS(Derived_Metrics[[#This Row],[Customer Revenue Percentile]]&gt;=0.8,"High Value",Derived_Metrics[[#This Row],[Customer Revenue Percentile]]&gt;=0.4,"Medium Value",TRUE,"Low Value")</f>
        <v>Low Value</v>
      </c>
      <c r="H1286" s="12">
        <f>_xlfn.RANK.EQ(Derived_Metrics[[#This Row],[Customer Revenue]],Derived_Metrics[Customer Revenue],0)</f>
        <v>1516</v>
      </c>
      <c r="I1286" s="15">
        <f>Derived_Metrics[[#This Row],[Customer Revenue]]/SUM(Derived_Metrics[Customer Revenue])</f>
        <v>1.3406886887358871E-4</v>
      </c>
      <c r="J1286" t="s">
        <v>270</v>
      </c>
      <c r="K1286" s="5">
        <f>SUMIFS(Derived_Metrics[Revenue],Derived_Metrics[Product ID],Derived_Metrics[[#This Row],[Product ID]])</f>
        <v>12858.657999999999</v>
      </c>
      <c r="L1286" s="5">
        <f>SUMIFS(Derived_Metrics[Profit],Derived_Metrics[Product ID],Derived_Metrics[[#This Row],[Product ID]])</f>
        <v>245.99700000000001</v>
      </c>
      <c r="M1286" s="5" t="str">
        <f>IF(AND(Derived_Metrics[[#This Row],[Product Revenue]]&gt;AVERAGE(Derived_Metrics[Product Revenue]),Derived_Metrics[[#This Row],[Product Profit]]&lt;0),"high sales Low Profit","Normal")</f>
        <v>Normal</v>
      </c>
      <c r="N1286">
        <v>327.99599999999998</v>
      </c>
      <c r="O1286">
        <v>6</v>
      </c>
      <c r="P1286">
        <v>0.1</v>
      </c>
      <c r="Q1286">
        <v>54.665999999999997</v>
      </c>
      <c r="R1286">
        <f>Derived_Metrics[[#This Row],[Selling Price]]*Derived_Metrics[[#This Row],[Quantity]]</f>
        <v>1967.9759999999999</v>
      </c>
      <c r="S1286" s="2">
        <f>IF(Derived_Metrics[[#This Row],[Revenue]]=0,0,Derived_Metrics[[#This Row],[Profit]]/Derived_Metrics[[#This Row],[Revenue]])</f>
        <v>2.7777777777777776E-2</v>
      </c>
      <c r="T1286" t="str">
        <f>IF(Derived_Metrics[[#This Row],[Profit]]&lt;0, "Loss","Profit")</f>
        <v>Profit</v>
      </c>
      <c r="U1286" s="5">
        <f>Derived_Metrics[[#This Row],[Selling Price]]*Derived_Metrics[[#This Row],[Quantity]]*Derived_Metrics[[#This Row],[Discount]]</f>
        <v>196.79759999999999</v>
      </c>
      <c r="V1286" t="str">
        <f>IF(Derived_Metrics[[#This Row],[Discount]]&gt;0,"Discount Applied","No Discount")</f>
        <v>Discount Applied</v>
      </c>
      <c r="W1286" t="str">
        <f>IF(Derived_Metrics[[#This Row],[Discount]]&gt;0.3,"High Discount","Low Discount")</f>
        <v>Low Discount</v>
      </c>
      <c r="X1286" s="13">
        <f>SUMIFS(Derived_Metrics[Customer_Revenue_Share],Derived_Metrics[Customee_ Revenue _Rank],"&lt;="&amp;Derived_Metrics[[#This Row],[Customee_ Revenue _Rank]])</f>
        <v>0.96478302356942802</v>
      </c>
      <c r="Y1286" t="str">
        <f>IF(Derived_Metrics[[#This Row],[Cumulative_Revenue_%]]&lt;=0.8,"Top 80% Revenue","Remaining 20% Revenue")</f>
        <v>Remaining 20% Revenue</v>
      </c>
    </row>
    <row r="1287" spans="1:25" x14ac:dyDescent="0.25">
      <c r="A1287" t="s">
        <v>3981</v>
      </c>
      <c r="B1287" s="1">
        <v>42000</v>
      </c>
      <c r="C1287" t="s">
        <v>3982</v>
      </c>
      <c r="D1287" s="4">
        <f>SUMIFS(Derived_Metrics[Revenue],Derived_Metrics[Customer ID],Derived_Metrics[[#This Row],[Customer ID]])</f>
        <v>10880.676000000001</v>
      </c>
      <c r="E1287" s="4">
        <f>SUMIFS(Derived_Metrics[Profit],Derived_Metrics[Customer ID],Derived_Metrics[[#This Row],[Customer ID]])</f>
        <v>173.84020000000001</v>
      </c>
      <c r="F1287" s="5">
        <f>_xlfn.PERCENTRANK.INC(Derived_Metrics[Customer Revenue],Derived_Metrics[[#This Row],[Customer Revenue]])</f>
        <v>0.78300000000000003</v>
      </c>
      <c r="G1287" s="5" t="str" cm="1">
        <f t="array" ref="G1287">_xlfn.IFS(Derived_Metrics[[#This Row],[Customer Revenue Percentile]]&gt;=0.8,"High Value",Derived_Metrics[[#This Row],[Customer Revenue Percentile]]&gt;=0.4,"Medium Value",TRUE,"Low Value")</f>
        <v>Medium Value</v>
      </c>
      <c r="H1287" s="12">
        <f>_xlfn.RANK.EQ(Derived_Metrics[[#This Row],[Customer Revenue]],Derived_Metrics[Customer Revenue],0)</f>
        <v>459</v>
      </c>
      <c r="I1287" s="15">
        <f>Derived_Metrics[[#This Row],[Customer Revenue]]/SUM(Derived_Metrics[Customer Revenue])</f>
        <v>6.9840968296844893E-4</v>
      </c>
      <c r="J1287" t="s">
        <v>321</v>
      </c>
      <c r="K1287" s="5">
        <f>SUMIFS(Derived_Metrics[Revenue],Derived_Metrics[Product ID],Derived_Metrics[[#This Row],[Product ID]])</f>
        <v>18881.989000000001</v>
      </c>
      <c r="L1287" s="5">
        <f>SUMIFS(Derived_Metrics[Profit],Derived_Metrics[Product ID],Derived_Metrics[[#This Row],[Product ID]])</f>
        <v>283.74739999999997</v>
      </c>
      <c r="M1287" s="5" t="str">
        <f>IF(AND(Derived_Metrics[[#This Row],[Product Revenue]]&gt;AVERAGE(Derived_Metrics[Product Revenue]),Derived_Metrics[[#This Row],[Product Profit]]&lt;0),"high sales Low Profit","Normal")</f>
        <v>Normal</v>
      </c>
      <c r="N1287">
        <v>767.21400000000006</v>
      </c>
      <c r="O1287">
        <v>14</v>
      </c>
      <c r="P1287">
        <v>0.1</v>
      </c>
      <c r="Q1287">
        <v>161.9674</v>
      </c>
      <c r="R1287">
        <f>Derived_Metrics[[#This Row],[Selling Price]]*Derived_Metrics[[#This Row],[Quantity]]</f>
        <v>10740.996000000001</v>
      </c>
      <c r="S1287" s="2">
        <f>IF(Derived_Metrics[[#This Row],[Revenue]]=0,0,Derived_Metrics[[#This Row],[Profit]]/Derived_Metrics[[#This Row],[Revenue]])</f>
        <v>1.5079365079365078E-2</v>
      </c>
      <c r="T1287" t="str">
        <f>IF(Derived_Metrics[[#This Row],[Profit]]&lt;0, "Loss","Profit")</f>
        <v>Profit</v>
      </c>
      <c r="U1287" s="5">
        <f>Derived_Metrics[[#This Row],[Selling Price]]*Derived_Metrics[[#This Row],[Quantity]]*Derived_Metrics[[#This Row],[Discount]]</f>
        <v>1074.0996000000002</v>
      </c>
      <c r="V1287" t="str">
        <f>IF(Derived_Metrics[[#This Row],[Discount]]&gt;0,"Discount Applied","No Discount")</f>
        <v>Discount Applied</v>
      </c>
      <c r="W1287" t="str">
        <f>IF(Derived_Metrics[[#This Row],[Discount]]&gt;0.3,"High Discount","Low Discount")</f>
        <v>Low Discount</v>
      </c>
      <c r="X1287" s="13">
        <f>SUMIFS(Derived_Metrics[Customer_Revenue_Share],Derived_Metrics[Customee_ Revenue _Rank],"&lt;="&amp;Derived_Metrics[[#This Row],[Customee_ Revenue _Rank]])</f>
        <v>0.59984639033134612</v>
      </c>
      <c r="Y1287" t="str">
        <f>IF(Derived_Metrics[[#This Row],[Cumulative_Revenue_%]]&lt;=0.8,"Top 80% Revenue","Remaining 20% Revenue")</f>
        <v>Top 80% Revenue</v>
      </c>
    </row>
    <row r="1288" spans="1:25" x14ac:dyDescent="0.25">
      <c r="A1288" t="s">
        <v>3984</v>
      </c>
      <c r="B1288" s="1">
        <v>42598</v>
      </c>
      <c r="C1288" t="s">
        <v>3986</v>
      </c>
      <c r="D1288" s="4">
        <f>SUMIFS(Derived_Metrics[Revenue],Derived_Metrics[Customer ID],Derived_Metrics[[#This Row],[Customer ID]])</f>
        <v>322.56</v>
      </c>
      <c r="E1288" s="4">
        <f>SUMIFS(Derived_Metrics[Profit],Derived_Metrics[Customer ID],Derived_Metrics[[#This Row],[Customer ID]])</f>
        <v>12.096</v>
      </c>
      <c r="F1288" s="5">
        <f>_xlfn.PERCENTRANK.INC(Derived_Metrics[Customer Revenue],Derived_Metrics[[#This Row],[Customer Revenue]])</f>
        <v>6.0999999999999999E-2</v>
      </c>
      <c r="G1288" s="5" t="str" cm="1">
        <f t="array" ref="G1288">_xlfn.IFS(Derived_Metrics[[#This Row],[Customer Revenue Percentile]]&gt;=0.8,"High Value",Derived_Metrics[[#This Row],[Customer Revenue Percentile]]&gt;=0.4,"Medium Value",TRUE,"Low Value")</f>
        <v>Low Value</v>
      </c>
      <c r="H1288" s="12">
        <f>_xlfn.RANK.EQ(Derived_Metrics[[#This Row],[Customer Revenue]],Derived_Metrics[Customer Revenue],0)</f>
        <v>1991</v>
      </c>
      <c r="I1288" s="15">
        <f>Derived_Metrics[[#This Row],[Customer Revenue]]/SUM(Derived_Metrics[Customer Revenue])</f>
        <v>2.0704506534180675E-5</v>
      </c>
      <c r="J1288" t="s">
        <v>2858</v>
      </c>
      <c r="K1288" s="5">
        <f>SUMIFS(Derived_Metrics[Revenue],Derived_Metrics[Product ID],Derived_Metrics[[#This Row],[Product ID]])</f>
        <v>5060.1600000000008</v>
      </c>
      <c r="L1288" s="5">
        <f>SUMIFS(Derived_Metrics[Profit],Derived_Metrics[Product ID],Derived_Metrics[[#This Row],[Product ID]])</f>
        <v>-104.83200000000001</v>
      </c>
      <c r="M1288" s="5" t="str">
        <f>IF(AND(Derived_Metrics[[#This Row],[Product Revenue]]&gt;AVERAGE(Derived_Metrics[Product Revenue]),Derived_Metrics[[#This Row],[Product Profit]]&lt;0),"high sales Low Profit","Normal")</f>
        <v>Normal</v>
      </c>
      <c r="N1288">
        <v>161.28</v>
      </c>
      <c r="O1288">
        <v>2</v>
      </c>
      <c r="P1288">
        <v>0.2</v>
      </c>
      <c r="Q1288">
        <v>12.096</v>
      </c>
      <c r="R1288">
        <f>Derived_Metrics[[#This Row],[Selling Price]]*Derived_Metrics[[#This Row],[Quantity]]</f>
        <v>322.56</v>
      </c>
      <c r="S1288" s="2">
        <f>IF(Derived_Metrics[[#This Row],[Revenue]]=0,0,Derived_Metrics[[#This Row],[Profit]]/Derived_Metrics[[#This Row],[Revenue]])</f>
        <v>3.7499999999999999E-2</v>
      </c>
      <c r="T1288" t="str">
        <f>IF(Derived_Metrics[[#This Row],[Profit]]&lt;0, "Loss","Profit")</f>
        <v>Profit</v>
      </c>
      <c r="U1288" s="5">
        <f>Derived_Metrics[[#This Row],[Selling Price]]*Derived_Metrics[[#This Row],[Quantity]]*Derived_Metrics[[#This Row],[Discount]]</f>
        <v>64.512</v>
      </c>
      <c r="V1288" t="str">
        <f>IF(Derived_Metrics[[#This Row],[Discount]]&gt;0,"Discount Applied","No Discount")</f>
        <v>Discount Applied</v>
      </c>
      <c r="W1288" t="str">
        <f>IF(Derived_Metrics[[#This Row],[Discount]]&gt;0.3,"High Discount","Low Discount")</f>
        <v>Low Discount</v>
      </c>
      <c r="X1288" s="13">
        <f>SUMIFS(Derived_Metrics[Customer_Revenue_Share],Derived_Metrics[Customee_ Revenue _Rank],"&lt;="&amp;Derived_Metrics[[#This Row],[Customee_ Revenue _Rank]])</f>
        <v>0.99868126562387494</v>
      </c>
      <c r="Y1288" t="str">
        <f>IF(Derived_Metrics[[#This Row],[Cumulative_Revenue_%]]&lt;=0.8,"Top 80% Revenue","Remaining 20% Revenue")</f>
        <v>Remaining 20% Revenue</v>
      </c>
    </row>
    <row r="1289" spans="1:25" x14ac:dyDescent="0.25">
      <c r="A1289" t="s">
        <v>3988</v>
      </c>
      <c r="B1289" s="1">
        <v>41728</v>
      </c>
      <c r="C1289" t="s">
        <v>1001</v>
      </c>
      <c r="D1289" s="4">
        <f>SUMIFS(Derived_Metrics[Revenue],Derived_Metrics[Customer ID],Derived_Metrics[[#This Row],[Customer ID]])</f>
        <v>1700.9059999999999</v>
      </c>
      <c r="E1289" s="4">
        <f>SUMIFS(Derived_Metrics[Profit],Derived_Metrics[Customer ID],Derived_Metrics[[#This Row],[Customer ID]])</f>
        <v>71.122100000000003</v>
      </c>
      <c r="F1289" s="5">
        <f>_xlfn.PERCENTRANK.INC(Derived_Metrics[Customer Revenue],Derived_Metrics[[#This Row],[Customer Revenue]])</f>
        <v>0.24299999999999999</v>
      </c>
      <c r="G1289" s="5" t="str" cm="1">
        <f t="array" ref="G1289">_xlfn.IFS(Derived_Metrics[[#This Row],[Customer Revenue Percentile]]&gt;=0.8,"High Value",Derived_Metrics[[#This Row],[Customer Revenue Percentile]]&gt;=0.4,"Medium Value",TRUE,"Low Value")</f>
        <v>Low Value</v>
      </c>
      <c r="H1289" s="12">
        <f>_xlfn.RANK.EQ(Derived_Metrics[[#This Row],[Customer Revenue]],Derived_Metrics[Customer Revenue],0)</f>
        <v>1600</v>
      </c>
      <c r="I1289" s="15">
        <f>Derived_Metrics[[#This Row],[Customer Revenue]]/SUM(Derived_Metrics[Customer Revenue])</f>
        <v>1.0917788749698386E-4</v>
      </c>
      <c r="J1289" t="s">
        <v>604</v>
      </c>
      <c r="K1289" s="5">
        <f>SUMIFS(Derived_Metrics[Revenue],Derived_Metrics[Product ID],Derived_Metrics[[#This Row],[Product ID]])</f>
        <v>10688.583000000001</v>
      </c>
      <c r="L1289" s="5">
        <f>SUMIFS(Derived_Metrics[Profit],Derived_Metrics[Product ID],Derived_Metrics[[#This Row],[Product ID]])</f>
        <v>-78.637</v>
      </c>
      <c r="M1289" s="5" t="str">
        <f>IF(AND(Derived_Metrics[[#This Row],[Product Revenue]]&gt;AVERAGE(Derived_Metrics[Product Revenue]),Derived_Metrics[[#This Row],[Product Profit]]&lt;0),"high sales Low Profit","Normal")</f>
        <v>Normal</v>
      </c>
      <c r="N1289">
        <v>205.666</v>
      </c>
      <c r="O1289">
        <v>2</v>
      </c>
      <c r="P1289">
        <v>0.15</v>
      </c>
      <c r="Q1289">
        <v>-12.098000000000001</v>
      </c>
      <c r="R1289">
        <f>Derived_Metrics[[#This Row],[Selling Price]]*Derived_Metrics[[#This Row],[Quantity]]</f>
        <v>411.33199999999999</v>
      </c>
      <c r="S1289" s="2">
        <f>IF(Derived_Metrics[[#This Row],[Revenue]]=0,0,Derived_Metrics[[#This Row],[Profit]]/Derived_Metrics[[#This Row],[Revenue]])</f>
        <v>-2.9411764705882356E-2</v>
      </c>
      <c r="T1289" t="str">
        <f>IF(Derived_Metrics[[#This Row],[Profit]]&lt;0, "Loss","Profit")</f>
        <v>Loss</v>
      </c>
      <c r="U1289" s="5">
        <f>Derived_Metrics[[#This Row],[Selling Price]]*Derived_Metrics[[#This Row],[Quantity]]*Derived_Metrics[[#This Row],[Discount]]</f>
        <v>61.699799999999996</v>
      </c>
      <c r="V1289" t="str">
        <f>IF(Derived_Metrics[[#This Row],[Discount]]&gt;0,"Discount Applied","No Discount")</f>
        <v>Discount Applied</v>
      </c>
      <c r="W1289" t="str">
        <f>IF(Derived_Metrics[[#This Row],[Discount]]&gt;0.3,"High Discount","Low Discount")</f>
        <v>Low Discount</v>
      </c>
      <c r="X1289" s="13">
        <f>SUMIFS(Derived_Metrics[Customer_Revenue_Share],Derived_Metrics[Customee_ Revenue _Rank],"&lt;="&amp;Derived_Metrics[[#This Row],[Customee_ Revenue _Rank]])</f>
        <v>0.97520409005098152</v>
      </c>
      <c r="Y1289" t="str">
        <f>IF(Derived_Metrics[[#This Row],[Cumulative_Revenue_%]]&lt;=0.8,"Top 80% Revenue","Remaining 20% Revenue")</f>
        <v>Remaining 20% Revenue</v>
      </c>
    </row>
    <row r="1290" spans="1:25" x14ac:dyDescent="0.25">
      <c r="A1290" t="s">
        <v>3990</v>
      </c>
      <c r="B1290" s="1">
        <v>43097</v>
      </c>
      <c r="C1290" t="s">
        <v>2736</v>
      </c>
      <c r="D1290" s="4">
        <f>SUMIFS(Derived_Metrics[Revenue],Derived_Metrics[Customer ID],Derived_Metrics[[#This Row],[Customer ID]])</f>
        <v>6425.0739999999996</v>
      </c>
      <c r="E1290" s="4">
        <f>SUMIFS(Derived_Metrics[Profit],Derived_Metrics[Customer ID],Derived_Metrics[[#This Row],[Customer ID]])</f>
        <v>-27.839200000000002</v>
      </c>
      <c r="F1290" s="5">
        <f>_xlfn.PERCENTRANK.INC(Derived_Metrics[Customer Revenue],Derived_Metrics[[#This Row],[Customer Revenue]])</f>
        <v>0.621</v>
      </c>
      <c r="G1290" s="5" t="str" cm="1">
        <f t="array" ref="G1290">_xlfn.IFS(Derived_Metrics[[#This Row],[Customer Revenue Percentile]]&gt;=0.8,"High Value",Derived_Metrics[[#This Row],[Customer Revenue Percentile]]&gt;=0.4,"Medium Value",TRUE,"Low Value")</f>
        <v>Medium Value</v>
      </c>
      <c r="H1290" s="12">
        <f>_xlfn.RANK.EQ(Derived_Metrics[[#This Row],[Customer Revenue]],Derived_Metrics[Customer Revenue],0)</f>
        <v>800</v>
      </c>
      <c r="I1290" s="15">
        <f>Derived_Metrics[[#This Row],[Customer Revenue]]/SUM(Derived_Metrics[Customer Revenue])</f>
        <v>4.1241315295013133E-4</v>
      </c>
      <c r="J1290" t="s">
        <v>124</v>
      </c>
      <c r="K1290" s="5">
        <f>SUMIFS(Derived_Metrics[Revenue],Derived_Metrics[Product ID],Derived_Metrics[[#This Row],[Product ID]])</f>
        <v>5557.7340000000004</v>
      </c>
      <c r="L1290" s="5">
        <f>SUMIFS(Derived_Metrics[Profit],Derived_Metrics[Product ID],Derived_Metrics[[#This Row],[Product ID]])</f>
        <v>-32.650799999999997</v>
      </c>
      <c r="M1290" s="5" t="str">
        <f>IF(AND(Derived_Metrics[[#This Row],[Product Revenue]]&gt;AVERAGE(Derived_Metrics[Product Revenue]),Derived_Metrics[[#This Row],[Product Profit]]&lt;0),"high sales Low Profit","Normal")</f>
        <v>Normal</v>
      </c>
      <c r="N1290">
        <v>340.70400000000001</v>
      </c>
      <c r="O1290">
        <v>6</v>
      </c>
      <c r="P1290">
        <v>0.2</v>
      </c>
      <c r="Q1290">
        <v>-34.070399999999999</v>
      </c>
      <c r="R1290">
        <f>Derived_Metrics[[#This Row],[Selling Price]]*Derived_Metrics[[#This Row],[Quantity]]</f>
        <v>2044.2240000000002</v>
      </c>
      <c r="S1290" s="2">
        <f>IF(Derived_Metrics[[#This Row],[Revenue]]=0,0,Derived_Metrics[[#This Row],[Profit]]/Derived_Metrics[[#This Row],[Revenue]])</f>
        <v>-1.6666666666666666E-2</v>
      </c>
      <c r="T1290" t="str">
        <f>IF(Derived_Metrics[[#This Row],[Profit]]&lt;0, "Loss","Profit")</f>
        <v>Loss</v>
      </c>
      <c r="U1290" s="5">
        <f>Derived_Metrics[[#This Row],[Selling Price]]*Derived_Metrics[[#This Row],[Quantity]]*Derived_Metrics[[#This Row],[Discount]]</f>
        <v>408.84480000000008</v>
      </c>
      <c r="V1290" t="str">
        <f>IF(Derived_Metrics[[#This Row],[Discount]]&gt;0,"Discount Applied","No Discount")</f>
        <v>Discount Applied</v>
      </c>
      <c r="W1290" t="str">
        <f>IF(Derived_Metrics[[#This Row],[Discount]]&gt;0.3,"High Discount","Low Discount")</f>
        <v>Low Discount</v>
      </c>
      <c r="X1290" s="13">
        <f>SUMIFS(Derived_Metrics[Customer_Revenue_Share],Derived_Metrics[Customee_ Revenue _Rank],"&lt;="&amp;Derived_Metrics[[#This Row],[Customee_ Revenue _Rank]])</f>
        <v>0.78901070601479639</v>
      </c>
      <c r="Y1290" t="str">
        <f>IF(Derived_Metrics[[#This Row],[Cumulative_Revenue_%]]&lt;=0.8,"Top 80% Revenue","Remaining 20% Revenue")</f>
        <v>Top 80% Revenue</v>
      </c>
    </row>
    <row r="1291" spans="1:25" x14ac:dyDescent="0.25">
      <c r="A1291" t="s">
        <v>3991</v>
      </c>
      <c r="B1291" s="1">
        <v>42586</v>
      </c>
      <c r="C1291" t="s">
        <v>1763</v>
      </c>
      <c r="D1291" s="4">
        <f>SUMIFS(Derived_Metrics[Revenue],Derived_Metrics[Customer ID],Derived_Metrics[[#This Row],[Customer ID]])</f>
        <v>2852.75</v>
      </c>
      <c r="E1291" s="4">
        <f>SUMIFS(Derived_Metrics[Profit],Derived_Metrics[Customer ID],Derived_Metrics[[#This Row],[Customer ID]])</f>
        <v>162.04599999999999</v>
      </c>
      <c r="F1291" s="5">
        <f>_xlfn.PERCENTRANK.INC(Derived_Metrics[Customer Revenue],Derived_Metrics[[#This Row],[Customer Revenue]])</f>
        <v>0.37</v>
      </c>
      <c r="G1291" s="5" t="str" cm="1">
        <f t="array" ref="G1291">_xlfn.IFS(Derived_Metrics[[#This Row],[Customer Revenue Percentile]]&gt;=0.8,"High Value",Derived_Metrics[[#This Row],[Customer Revenue Percentile]]&gt;=0.4,"Medium Value",TRUE,"Low Value")</f>
        <v>Low Value</v>
      </c>
      <c r="H1291" s="12">
        <f>_xlfn.RANK.EQ(Derived_Metrics[[#This Row],[Customer Revenue]],Derived_Metrics[Customer Revenue],0)</f>
        <v>1335</v>
      </c>
      <c r="I1291" s="15">
        <f>Derived_Metrics[[#This Row],[Customer Revenue]]/SUM(Derived_Metrics[Customer Revenue])</f>
        <v>1.8311254035027259E-4</v>
      </c>
      <c r="J1291" t="s">
        <v>2944</v>
      </c>
      <c r="K1291" s="5">
        <f>SUMIFS(Derived_Metrics[Revenue],Derived_Metrics[Product ID],Derived_Metrics[[#This Row],[Product ID]])</f>
        <v>12129.062400000001</v>
      </c>
      <c r="L1291" s="5">
        <f>SUMIFS(Derived_Metrics[Profit],Derived_Metrics[Product ID],Derived_Metrics[[#This Row],[Product ID]])</f>
        <v>-26.972399999999993</v>
      </c>
      <c r="M1291" s="5" t="str">
        <f>IF(AND(Derived_Metrics[[#This Row],[Product Revenue]]&gt;AVERAGE(Derived_Metrics[Product Revenue]),Derived_Metrics[[#This Row],[Product Profit]]&lt;0),"high sales Low Profit","Normal")</f>
        <v>Normal</v>
      </c>
      <c r="N1291">
        <v>354.9</v>
      </c>
      <c r="O1291">
        <v>5</v>
      </c>
      <c r="P1291">
        <v>0</v>
      </c>
      <c r="Q1291">
        <v>88.724999999999994</v>
      </c>
      <c r="R1291">
        <f>Derived_Metrics[[#This Row],[Selling Price]]*Derived_Metrics[[#This Row],[Quantity]]</f>
        <v>1774.5</v>
      </c>
      <c r="S1291" s="2">
        <f>IF(Derived_Metrics[[#This Row],[Revenue]]=0,0,Derived_Metrics[[#This Row],[Profit]]/Derived_Metrics[[#This Row],[Revenue]])</f>
        <v>4.9999999999999996E-2</v>
      </c>
      <c r="T1291" t="str">
        <f>IF(Derived_Metrics[[#This Row],[Profit]]&lt;0, "Loss","Profit")</f>
        <v>Profit</v>
      </c>
      <c r="U1291" s="5">
        <f>Derived_Metrics[[#This Row],[Selling Price]]*Derived_Metrics[[#This Row],[Quantity]]*Derived_Metrics[[#This Row],[Discount]]</f>
        <v>0</v>
      </c>
      <c r="V1291" t="str">
        <f>IF(Derived_Metrics[[#This Row],[Discount]]&gt;0,"Discount Applied","No Discount")</f>
        <v>No Discount</v>
      </c>
      <c r="W1291" t="str">
        <f>IF(Derived_Metrics[[#This Row],[Discount]]&gt;0.3,"High Discount","Low Discount")</f>
        <v>Low Discount</v>
      </c>
      <c r="X1291" s="13">
        <f>SUMIFS(Derived_Metrics[Customer_Revenue_Share],Derived_Metrics[Customee_ Revenue _Rank],"&lt;="&amp;Derived_Metrics[[#This Row],[Customee_ Revenue _Rank]])</f>
        <v>0.9374411512385088</v>
      </c>
      <c r="Y1291" t="str">
        <f>IF(Derived_Metrics[[#This Row],[Cumulative_Revenue_%]]&lt;=0.8,"Top 80% Revenue","Remaining 20% Revenue")</f>
        <v>Remaining 20% Revenue</v>
      </c>
    </row>
    <row r="1292" spans="1:25" x14ac:dyDescent="0.25">
      <c r="A1292" t="s">
        <v>3992</v>
      </c>
      <c r="B1292" s="1">
        <v>41716</v>
      </c>
      <c r="C1292" t="s">
        <v>3993</v>
      </c>
      <c r="D1292" s="4">
        <f>SUMIFS(Derived_Metrics[Revenue],Derived_Metrics[Customer ID],Derived_Metrics[[#This Row],[Customer ID]])</f>
        <v>11983.3</v>
      </c>
      <c r="E1292" s="4">
        <f>SUMIFS(Derived_Metrics[Profit],Derived_Metrics[Customer ID],Derived_Metrics[[#This Row],[Customer ID]])</f>
        <v>70.489999999999995</v>
      </c>
      <c r="F1292" s="5">
        <f>_xlfn.PERCENTRANK.INC(Derived_Metrics[Customer Revenue],Derived_Metrics[[#This Row],[Customer Revenue]])</f>
        <v>0.82599999999999996</v>
      </c>
      <c r="G1292" s="5" t="str" cm="1">
        <f t="array" ref="G1292">_xlfn.IFS(Derived_Metrics[[#This Row],[Customer Revenue Percentile]]&gt;=0.8,"High Value",Derived_Metrics[[#This Row],[Customer Revenue Percentile]]&gt;=0.4,"Medium Value",TRUE,"Low Value")</f>
        <v>High Value</v>
      </c>
      <c r="H1292" s="12">
        <f>_xlfn.RANK.EQ(Derived_Metrics[[#This Row],[Customer Revenue]],Derived_Metrics[Customer Revenue],0)</f>
        <v>368</v>
      </c>
      <c r="I1292" s="15">
        <f>Derived_Metrics[[#This Row],[Customer Revenue]]/SUM(Derived_Metrics[Customer Revenue])</f>
        <v>7.6918499860815755E-4</v>
      </c>
      <c r="J1292" t="s">
        <v>3114</v>
      </c>
      <c r="K1292" s="5">
        <f>SUMIFS(Derived_Metrics[Revenue],Derived_Metrics[Product ID],Derived_Metrics[[#This Row],[Product ID]])</f>
        <v>21820.884399999995</v>
      </c>
      <c r="L1292" s="5">
        <f>SUMIFS(Derived_Metrics[Profit],Derived_Metrics[Product ID],Derived_Metrics[[#This Row],[Product ID]])</f>
        <v>-208.65039999999999</v>
      </c>
      <c r="M1292" s="5" t="str">
        <f>IF(AND(Derived_Metrics[[#This Row],[Product Revenue]]&gt;AVERAGE(Derived_Metrics[Product Revenue]),Derived_Metrics[[#This Row],[Product Profit]]&lt;0),"high sales Low Profit","Normal")</f>
        <v>high sales Low Profit</v>
      </c>
      <c r="N1292">
        <v>1198.33</v>
      </c>
      <c r="O1292">
        <v>10</v>
      </c>
      <c r="P1292">
        <v>0.15</v>
      </c>
      <c r="Q1292">
        <v>70.489999999999995</v>
      </c>
      <c r="R1292">
        <f>Derived_Metrics[[#This Row],[Selling Price]]*Derived_Metrics[[#This Row],[Quantity]]</f>
        <v>11983.3</v>
      </c>
      <c r="S1292" s="2">
        <f>IF(Derived_Metrics[[#This Row],[Revenue]]=0,0,Derived_Metrics[[#This Row],[Profit]]/Derived_Metrics[[#This Row],[Revenue]])</f>
        <v>5.8823529411764705E-3</v>
      </c>
      <c r="T1292" t="str">
        <f>IF(Derived_Metrics[[#This Row],[Profit]]&lt;0, "Loss","Profit")</f>
        <v>Profit</v>
      </c>
      <c r="U1292" s="5">
        <f>Derived_Metrics[[#This Row],[Selling Price]]*Derived_Metrics[[#This Row],[Quantity]]*Derived_Metrics[[#This Row],[Discount]]</f>
        <v>1797.4949999999999</v>
      </c>
      <c r="V1292" t="str">
        <f>IF(Derived_Metrics[[#This Row],[Discount]]&gt;0,"Discount Applied","No Discount")</f>
        <v>Discount Applied</v>
      </c>
      <c r="W1292" t="str">
        <f>IF(Derived_Metrics[[#This Row],[Discount]]&gt;0.3,"High Discount","Low Discount")</f>
        <v>Low Discount</v>
      </c>
      <c r="X1292" s="13">
        <f>SUMIFS(Derived_Metrics[Customer_Revenue_Share],Derived_Metrics[Customee_ Revenue _Rank],"&lt;="&amp;Derived_Metrics[[#This Row],[Customee_ Revenue _Rank]])</f>
        <v>0.53301242190010822</v>
      </c>
      <c r="Y1292" t="str">
        <f>IF(Derived_Metrics[[#This Row],[Cumulative_Revenue_%]]&lt;=0.8,"Top 80% Revenue","Remaining 20% Revenue")</f>
        <v>Top 80% Revenue</v>
      </c>
    </row>
    <row r="1293" spans="1:25" x14ac:dyDescent="0.25">
      <c r="A1293" t="s">
        <v>3995</v>
      </c>
      <c r="B1293" s="1">
        <v>42845</v>
      </c>
      <c r="C1293" t="s">
        <v>195</v>
      </c>
      <c r="D1293" s="4">
        <f>SUMIFS(Derived_Metrics[Revenue],Derived_Metrics[Customer ID],Derived_Metrics[[#This Row],[Customer ID]])</f>
        <v>1819.6803999999997</v>
      </c>
      <c r="E1293" s="4">
        <f>SUMIFS(Derived_Metrics[Profit],Derived_Metrics[Customer ID],Derived_Metrics[[#This Row],[Customer ID]])</f>
        <v>-8.9551999999999996</v>
      </c>
      <c r="F1293" s="5">
        <f>_xlfn.PERCENTRANK.INC(Derived_Metrics[Customer Revenue],Derived_Metrics[[#This Row],[Customer Revenue]])</f>
        <v>0.25800000000000001</v>
      </c>
      <c r="G1293" s="5" t="str" cm="1">
        <f t="array" ref="G1293">_xlfn.IFS(Derived_Metrics[[#This Row],[Customer Revenue Percentile]]&gt;=0.8,"High Value",Derived_Metrics[[#This Row],[Customer Revenue Percentile]]&gt;=0.4,"Medium Value",TRUE,"Low Value")</f>
        <v>Low Value</v>
      </c>
      <c r="H1293" s="12">
        <f>_xlfn.RANK.EQ(Derived_Metrics[[#This Row],[Customer Revenue]],Derived_Metrics[Customer Revenue],0)</f>
        <v>1569</v>
      </c>
      <c r="I1293" s="15">
        <f>Derived_Metrics[[#This Row],[Customer Revenue]]/SUM(Derived_Metrics[Customer Revenue])</f>
        <v>1.168017879833845E-4</v>
      </c>
      <c r="J1293" t="s">
        <v>2432</v>
      </c>
      <c r="K1293" s="5">
        <f>SUMIFS(Derived_Metrics[Revenue],Derived_Metrics[Product ID],Derived_Metrics[[#This Row],[Product ID]])</f>
        <v>2663.36</v>
      </c>
      <c r="L1293" s="5">
        <f>SUMIFS(Derived_Metrics[Profit],Derived_Metrics[Product ID],Derived_Metrics[[#This Row],[Product ID]])</f>
        <v>179.28960000000001</v>
      </c>
      <c r="M1293" s="5" t="str">
        <f>IF(AND(Derived_Metrics[[#This Row],[Product Revenue]]&gt;AVERAGE(Derived_Metrics[Product Revenue]),Derived_Metrics[[#This Row],[Product Profit]]&lt;0),"high sales Low Profit","Normal")</f>
        <v>Normal</v>
      </c>
      <c r="N1293">
        <v>51.968000000000004</v>
      </c>
      <c r="O1293">
        <v>2</v>
      </c>
      <c r="P1293">
        <v>0.2</v>
      </c>
      <c r="Q1293">
        <v>10.393599999999999</v>
      </c>
      <c r="R1293">
        <f>Derived_Metrics[[#This Row],[Selling Price]]*Derived_Metrics[[#This Row],[Quantity]]</f>
        <v>103.93600000000001</v>
      </c>
      <c r="S1293" s="2">
        <f>IF(Derived_Metrics[[#This Row],[Revenue]]=0,0,Derived_Metrics[[#This Row],[Profit]]/Derived_Metrics[[#This Row],[Revenue]])</f>
        <v>9.9999999999999992E-2</v>
      </c>
      <c r="T1293" t="str">
        <f>IF(Derived_Metrics[[#This Row],[Profit]]&lt;0, "Loss","Profit")</f>
        <v>Profit</v>
      </c>
      <c r="U1293" s="5">
        <f>Derived_Metrics[[#This Row],[Selling Price]]*Derived_Metrics[[#This Row],[Quantity]]*Derived_Metrics[[#This Row],[Discount]]</f>
        <v>20.787200000000002</v>
      </c>
      <c r="V1293" t="str">
        <f>IF(Derived_Metrics[[#This Row],[Discount]]&gt;0,"Discount Applied","No Discount")</f>
        <v>Discount Applied</v>
      </c>
      <c r="W1293" t="str">
        <f>IF(Derived_Metrics[[#This Row],[Discount]]&gt;0.3,"High Discount","Low Discount")</f>
        <v>Low Discount</v>
      </c>
      <c r="X1293" s="13">
        <f>SUMIFS(Derived_Metrics[Customer_Revenue_Share],Derived_Metrics[Customee_ Revenue _Rank],"&lt;="&amp;Derived_Metrics[[#This Row],[Customee_ Revenue _Rank]])</f>
        <v>0.97171640681059146</v>
      </c>
      <c r="Y1293" t="str">
        <f>IF(Derived_Metrics[[#This Row],[Cumulative_Revenue_%]]&lt;=0.8,"Top 80% Revenue","Remaining 20% Revenue")</f>
        <v>Remaining 20% Revenue</v>
      </c>
    </row>
    <row r="1294" spans="1:25" x14ac:dyDescent="0.25">
      <c r="A1294" t="s">
        <v>3995</v>
      </c>
      <c r="B1294" s="1">
        <v>42845</v>
      </c>
      <c r="C1294" t="s">
        <v>195</v>
      </c>
      <c r="D1294" s="4">
        <f>SUMIFS(Derived_Metrics[Revenue],Derived_Metrics[Customer ID],Derived_Metrics[[#This Row],[Customer ID]])</f>
        <v>1819.6803999999997</v>
      </c>
      <c r="E1294" s="4">
        <f>SUMIFS(Derived_Metrics[Profit],Derived_Metrics[Customer ID],Derived_Metrics[[#This Row],[Customer ID]])</f>
        <v>-8.9551999999999996</v>
      </c>
      <c r="F1294" s="5">
        <f>_xlfn.PERCENTRANK.INC(Derived_Metrics[Customer Revenue],Derived_Metrics[[#This Row],[Customer Revenue]])</f>
        <v>0.25800000000000001</v>
      </c>
      <c r="G1294" s="5" t="str" cm="1">
        <f t="array" ref="G1294">_xlfn.IFS(Derived_Metrics[[#This Row],[Customer Revenue Percentile]]&gt;=0.8,"High Value",Derived_Metrics[[#This Row],[Customer Revenue Percentile]]&gt;=0.4,"Medium Value",TRUE,"Low Value")</f>
        <v>Low Value</v>
      </c>
      <c r="H1294" s="12">
        <f>_xlfn.RANK.EQ(Derived_Metrics[[#This Row],[Customer Revenue]],Derived_Metrics[Customer Revenue],0)</f>
        <v>1569</v>
      </c>
      <c r="I1294" s="15">
        <f>Derived_Metrics[[#This Row],[Customer Revenue]]/SUM(Derived_Metrics[Customer Revenue])</f>
        <v>1.168017879833845E-4</v>
      </c>
      <c r="J1294" t="s">
        <v>2353</v>
      </c>
      <c r="K1294" s="5">
        <f>SUMIFS(Derived_Metrics[Revenue],Derived_Metrics[Product ID],Derived_Metrics[[#This Row],[Product ID]])</f>
        <v>417.012</v>
      </c>
      <c r="L1294" s="5">
        <f>SUMIFS(Derived_Metrics[Profit],Derived_Metrics[Product ID],Derived_Metrics[[#This Row],[Product ID]])</f>
        <v>23.324400000000004</v>
      </c>
      <c r="M1294" s="5" t="str">
        <f>IF(AND(Derived_Metrics[[#This Row],[Product Revenue]]&gt;AVERAGE(Derived_Metrics[Product Revenue]),Derived_Metrics[[#This Row],[Product Profit]]&lt;0),"high sales Low Profit","Normal")</f>
        <v>Normal</v>
      </c>
      <c r="N1294">
        <v>42.408000000000001</v>
      </c>
      <c r="O1294">
        <v>3</v>
      </c>
      <c r="P1294">
        <v>0.2</v>
      </c>
      <c r="Q1294">
        <v>9.5418000000000003</v>
      </c>
      <c r="R1294">
        <f>Derived_Metrics[[#This Row],[Selling Price]]*Derived_Metrics[[#This Row],[Quantity]]</f>
        <v>127.224</v>
      </c>
      <c r="S1294" s="2">
        <f>IF(Derived_Metrics[[#This Row],[Revenue]]=0,0,Derived_Metrics[[#This Row],[Profit]]/Derived_Metrics[[#This Row],[Revenue]])</f>
        <v>7.4999999999999997E-2</v>
      </c>
      <c r="T1294" t="str">
        <f>IF(Derived_Metrics[[#This Row],[Profit]]&lt;0, "Loss","Profit")</f>
        <v>Profit</v>
      </c>
      <c r="U1294" s="5">
        <f>Derived_Metrics[[#This Row],[Selling Price]]*Derived_Metrics[[#This Row],[Quantity]]*Derived_Metrics[[#This Row],[Discount]]</f>
        <v>25.444800000000001</v>
      </c>
      <c r="V1294" t="str">
        <f>IF(Derived_Metrics[[#This Row],[Discount]]&gt;0,"Discount Applied","No Discount")</f>
        <v>Discount Applied</v>
      </c>
      <c r="W1294" t="str">
        <f>IF(Derived_Metrics[[#This Row],[Discount]]&gt;0.3,"High Discount","Low Discount")</f>
        <v>Low Discount</v>
      </c>
      <c r="X1294" s="13">
        <f>SUMIFS(Derived_Metrics[Customer_Revenue_Share],Derived_Metrics[Customee_ Revenue _Rank],"&lt;="&amp;Derived_Metrics[[#This Row],[Customee_ Revenue _Rank]])</f>
        <v>0.97171640681059146</v>
      </c>
      <c r="Y1294" t="str">
        <f>IF(Derived_Metrics[[#This Row],[Cumulative_Revenue_%]]&lt;=0.8,"Top 80% Revenue","Remaining 20% Revenue")</f>
        <v>Remaining 20% Revenue</v>
      </c>
    </row>
    <row r="1295" spans="1:25" x14ac:dyDescent="0.25">
      <c r="A1295" t="s">
        <v>3997</v>
      </c>
      <c r="B1295" s="1">
        <v>41717</v>
      </c>
      <c r="C1295" t="s">
        <v>638</v>
      </c>
      <c r="D1295" s="4">
        <f>SUMIFS(Derived_Metrics[Revenue],Derived_Metrics[Customer ID],Derived_Metrics[[#This Row],[Customer ID]])</f>
        <v>3209.1659999999997</v>
      </c>
      <c r="E1295" s="4">
        <f>SUMIFS(Derived_Metrics[Profit],Derived_Metrics[Customer ID],Derived_Metrics[[#This Row],[Customer ID]])</f>
        <v>19.064599999999999</v>
      </c>
      <c r="F1295" s="5">
        <f>_xlfn.PERCENTRANK.INC(Derived_Metrics[Customer Revenue],Derived_Metrics[[#This Row],[Customer Revenue]])</f>
        <v>0.41399999999999998</v>
      </c>
      <c r="G1295" s="5" t="str" cm="1">
        <f t="array" ref="G1295">_xlfn.IFS(Derived_Metrics[[#This Row],[Customer Revenue Percentile]]&gt;=0.8,"High Value",Derived_Metrics[[#This Row],[Customer Revenue Percentile]]&gt;=0.4,"Medium Value",TRUE,"Low Value")</f>
        <v>Medium Value</v>
      </c>
      <c r="H1295" s="12">
        <f>_xlfn.RANK.EQ(Derived_Metrics[[#This Row],[Customer Revenue]],Derived_Metrics[Customer Revenue],0)</f>
        <v>1238</v>
      </c>
      <c r="I1295" s="15">
        <f>Derived_Metrics[[#This Row],[Customer Revenue]]/SUM(Derived_Metrics[Customer Revenue])</f>
        <v>2.0599019846314007E-4</v>
      </c>
      <c r="J1295" t="s">
        <v>1603</v>
      </c>
      <c r="K1295" s="5">
        <f>SUMIFS(Derived_Metrics[Revenue],Derived_Metrics[Product ID],Derived_Metrics[[#This Row],[Product ID]])</f>
        <v>102.33599999999998</v>
      </c>
      <c r="L1295" s="5">
        <f>SUMIFS(Derived_Metrics[Profit],Derived_Metrics[Product ID],Derived_Metrics[[#This Row],[Product ID]])</f>
        <v>10.6496</v>
      </c>
      <c r="M1295" s="5" t="str">
        <f>IF(AND(Derived_Metrics[[#This Row],[Product Revenue]]&gt;AVERAGE(Derived_Metrics[Product Revenue]),Derived_Metrics[[#This Row],[Product Profit]]&lt;0),"high sales Low Profit","Normal")</f>
        <v>Normal</v>
      </c>
      <c r="N1295">
        <v>4.992</v>
      </c>
      <c r="O1295">
        <v>3</v>
      </c>
      <c r="P1295">
        <v>0.2</v>
      </c>
      <c r="Q1295">
        <v>1.3728</v>
      </c>
      <c r="R1295">
        <f>Derived_Metrics[[#This Row],[Selling Price]]*Derived_Metrics[[#This Row],[Quantity]]</f>
        <v>14.975999999999999</v>
      </c>
      <c r="S1295" s="2">
        <f>IF(Derived_Metrics[[#This Row],[Revenue]]=0,0,Derived_Metrics[[#This Row],[Profit]]/Derived_Metrics[[#This Row],[Revenue]])</f>
        <v>9.1666666666666674E-2</v>
      </c>
      <c r="T1295" t="str">
        <f>IF(Derived_Metrics[[#This Row],[Profit]]&lt;0, "Loss","Profit")</f>
        <v>Profit</v>
      </c>
      <c r="U1295" s="5">
        <f>Derived_Metrics[[#This Row],[Selling Price]]*Derived_Metrics[[#This Row],[Quantity]]*Derived_Metrics[[#This Row],[Discount]]</f>
        <v>2.9952000000000001</v>
      </c>
      <c r="V1295" t="str">
        <f>IF(Derived_Metrics[[#This Row],[Discount]]&gt;0,"Discount Applied","No Discount")</f>
        <v>Discount Applied</v>
      </c>
      <c r="W1295" t="str">
        <f>IF(Derived_Metrics[[#This Row],[Discount]]&gt;0.3,"High Discount","Low Discount")</f>
        <v>Low Discount</v>
      </c>
      <c r="X1295" s="13">
        <f>SUMIFS(Derived_Metrics[Customer_Revenue_Share],Derived_Metrics[Customee_ Revenue _Rank],"&lt;="&amp;Derived_Metrics[[#This Row],[Customee_ Revenue _Rank]])</f>
        <v>0.91944577391298832</v>
      </c>
      <c r="Y1295" t="str">
        <f>IF(Derived_Metrics[[#This Row],[Cumulative_Revenue_%]]&lt;=0.8,"Top 80% Revenue","Remaining 20% Revenue")</f>
        <v>Remaining 20% Revenue</v>
      </c>
    </row>
    <row r="1296" spans="1:25" x14ac:dyDescent="0.25">
      <c r="A1296" t="s">
        <v>3997</v>
      </c>
      <c r="B1296" s="1">
        <v>41717</v>
      </c>
      <c r="C1296" t="s">
        <v>638</v>
      </c>
      <c r="D1296" s="4">
        <f>SUMIFS(Derived_Metrics[Revenue],Derived_Metrics[Customer ID],Derived_Metrics[[#This Row],[Customer ID]])</f>
        <v>3209.1659999999997</v>
      </c>
      <c r="E1296" s="4">
        <f>SUMIFS(Derived_Metrics[Profit],Derived_Metrics[Customer ID],Derived_Metrics[[#This Row],[Customer ID]])</f>
        <v>19.064599999999999</v>
      </c>
      <c r="F1296" s="5">
        <f>_xlfn.PERCENTRANK.INC(Derived_Metrics[Customer Revenue],Derived_Metrics[[#This Row],[Customer Revenue]])</f>
        <v>0.41399999999999998</v>
      </c>
      <c r="G1296" s="5" t="str" cm="1">
        <f t="array" ref="G1296">_xlfn.IFS(Derived_Metrics[[#This Row],[Customer Revenue Percentile]]&gt;=0.8,"High Value",Derived_Metrics[[#This Row],[Customer Revenue Percentile]]&gt;=0.4,"Medium Value",TRUE,"Low Value")</f>
        <v>Medium Value</v>
      </c>
      <c r="H1296" s="12">
        <f>_xlfn.RANK.EQ(Derived_Metrics[[#This Row],[Customer Revenue]],Derived_Metrics[Customer Revenue],0)</f>
        <v>1238</v>
      </c>
      <c r="I1296" s="15">
        <f>Derived_Metrics[[#This Row],[Customer Revenue]]/SUM(Derived_Metrics[Customer Revenue])</f>
        <v>2.0599019846314007E-4</v>
      </c>
      <c r="J1296" t="s">
        <v>3422</v>
      </c>
      <c r="K1296" s="5">
        <f>SUMIFS(Derived_Metrics[Revenue],Derived_Metrics[Product ID],Derived_Metrics[[#This Row],[Product ID]])</f>
        <v>135.108</v>
      </c>
      <c r="L1296" s="5">
        <f>SUMIFS(Derived_Metrics[Profit],Derived_Metrics[Product ID],Derived_Metrics[[#This Row],[Product ID]])</f>
        <v>16.012799999999999</v>
      </c>
      <c r="M1296" s="5" t="str">
        <f>IF(AND(Derived_Metrics[[#This Row],[Product Revenue]]&gt;AVERAGE(Derived_Metrics[Product Revenue]),Derived_Metrics[[#This Row],[Product Profit]]&lt;0),"high sales Low Profit","Normal")</f>
        <v>Normal</v>
      </c>
      <c r="N1296">
        <v>20.015999999999998</v>
      </c>
      <c r="O1296">
        <v>3</v>
      </c>
      <c r="P1296">
        <v>0.2</v>
      </c>
      <c r="Q1296">
        <v>5.5044000000000004</v>
      </c>
      <c r="R1296">
        <f>Derived_Metrics[[#This Row],[Selling Price]]*Derived_Metrics[[#This Row],[Quantity]]</f>
        <v>60.047999999999995</v>
      </c>
      <c r="S1296" s="2">
        <f>IF(Derived_Metrics[[#This Row],[Revenue]]=0,0,Derived_Metrics[[#This Row],[Profit]]/Derived_Metrics[[#This Row],[Revenue]])</f>
        <v>9.1666666666666688E-2</v>
      </c>
      <c r="T1296" t="str">
        <f>IF(Derived_Metrics[[#This Row],[Profit]]&lt;0, "Loss","Profit")</f>
        <v>Profit</v>
      </c>
      <c r="U1296" s="5">
        <f>Derived_Metrics[[#This Row],[Selling Price]]*Derived_Metrics[[#This Row],[Quantity]]*Derived_Metrics[[#This Row],[Discount]]</f>
        <v>12.009599999999999</v>
      </c>
      <c r="V1296" t="str">
        <f>IF(Derived_Metrics[[#This Row],[Discount]]&gt;0,"Discount Applied","No Discount")</f>
        <v>Discount Applied</v>
      </c>
      <c r="W1296" t="str">
        <f>IF(Derived_Metrics[[#This Row],[Discount]]&gt;0.3,"High Discount","Low Discount")</f>
        <v>Low Discount</v>
      </c>
      <c r="X1296" s="13">
        <f>SUMIFS(Derived_Metrics[Customer_Revenue_Share],Derived_Metrics[Customee_ Revenue _Rank],"&lt;="&amp;Derived_Metrics[[#This Row],[Customee_ Revenue _Rank]])</f>
        <v>0.91944577391298832</v>
      </c>
      <c r="Y1296" t="str">
        <f>IF(Derived_Metrics[[#This Row],[Cumulative_Revenue_%]]&lt;=0.8,"Top 80% Revenue","Remaining 20% Revenue")</f>
        <v>Remaining 20% Revenue</v>
      </c>
    </row>
    <row r="1297" spans="1:25" x14ac:dyDescent="0.25">
      <c r="A1297" t="s">
        <v>3998</v>
      </c>
      <c r="B1297" s="1">
        <v>42268</v>
      </c>
      <c r="C1297" t="s">
        <v>2640</v>
      </c>
      <c r="D1297" s="4">
        <f>SUMIFS(Derived_Metrics[Revenue],Derived_Metrics[Customer ID],Derived_Metrics[[#This Row],[Customer ID]])</f>
        <v>7755.5519999999997</v>
      </c>
      <c r="E1297" s="4">
        <f>SUMIFS(Derived_Metrics[Profit],Derived_Metrics[Customer ID],Derived_Metrics[[#This Row],[Customer ID]])</f>
        <v>471.14359999999999</v>
      </c>
      <c r="F1297" s="5">
        <f>_xlfn.PERCENTRANK.INC(Derived_Metrics[Customer Revenue],Derived_Metrics[[#This Row],[Customer Revenue]])</f>
        <v>0.68100000000000005</v>
      </c>
      <c r="G1297" s="5" t="str" cm="1">
        <f t="array" ref="G1297">_xlfn.IFS(Derived_Metrics[[#This Row],[Customer Revenue Percentile]]&gt;=0.8,"High Value",Derived_Metrics[[#This Row],[Customer Revenue Percentile]]&gt;=0.4,"Medium Value",TRUE,"Low Value")</f>
        <v>Medium Value</v>
      </c>
      <c r="H1297" s="12">
        <f>_xlfn.RANK.EQ(Derived_Metrics[[#This Row],[Customer Revenue]],Derived_Metrics[Customer Revenue],0)</f>
        <v>675</v>
      </c>
      <c r="I1297" s="15">
        <f>Derived_Metrics[[#This Row],[Customer Revenue]]/SUM(Derived_Metrics[Customer Revenue])</f>
        <v>4.9781397898120659E-4</v>
      </c>
      <c r="J1297" t="s">
        <v>1147</v>
      </c>
      <c r="K1297" s="5">
        <f>SUMIFS(Derived_Metrics[Revenue],Derived_Metrics[Product ID],Derived_Metrics[[#This Row],[Product ID]])</f>
        <v>21294.504000000001</v>
      </c>
      <c r="L1297" s="5">
        <f>SUMIFS(Derived_Metrics[Profit],Derived_Metrics[Product ID],Derived_Metrics[[#This Row],[Product ID]])</f>
        <v>697.14149999999995</v>
      </c>
      <c r="M1297" s="5" t="str">
        <f>IF(AND(Derived_Metrics[[#This Row],[Product Revenue]]&gt;AVERAGE(Derived_Metrics[Product Revenue]),Derived_Metrics[[#This Row],[Product Profit]]&lt;0),"high sales Low Profit","Normal")</f>
        <v>Normal</v>
      </c>
      <c r="N1297">
        <v>1690.04</v>
      </c>
      <c r="O1297">
        <v>4</v>
      </c>
      <c r="P1297">
        <v>0</v>
      </c>
      <c r="Q1297">
        <v>422.51</v>
      </c>
      <c r="R1297">
        <f>Derived_Metrics[[#This Row],[Selling Price]]*Derived_Metrics[[#This Row],[Quantity]]</f>
        <v>6760.16</v>
      </c>
      <c r="S1297" s="2">
        <f>IF(Derived_Metrics[[#This Row],[Revenue]]=0,0,Derived_Metrics[[#This Row],[Profit]]/Derived_Metrics[[#This Row],[Revenue]])</f>
        <v>6.25E-2</v>
      </c>
      <c r="T1297" t="str">
        <f>IF(Derived_Metrics[[#This Row],[Profit]]&lt;0, "Loss","Profit")</f>
        <v>Profit</v>
      </c>
      <c r="U1297" s="5">
        <f>Derived_Metrics[[#This Row],[Selling Price]]*Derived_Metrics[[#This Row],[Quantity]]*Derived_Metrics[[#This Row],[Discount]]</f>
        <v>0</v>
      </c>
      <c r="V1297" t="str">
        <f>IF(Derived_Metrics[[#This Row],[Discount]]&gt;0,"Discount Applied","No Discount")</f>
        <v>No Discount</v>
      </c>
      <c r="W1297" t="str">
        <f>IF(Derived_Metrics[[#This Row],[Discount]]&gt;0.3,"High Discount","Low Discount")</f>
        <v>Low Discount</v>
      </c>
      <c r="X1297" s="13">
        <f>SUMIFS(Derived_Metrics[Customer_Revenue_Share],Derived_Metrics[Customee_ Revenue _Rank],"&lt;="&amp;Derived_Metrics[[#This Row],[Customee_ Revenue _Rank]])</f>
        <v>0.73165428162698587</v>
      </c>
      <c r="Y1297" t="str">
        <f>IF(Derived_Metrics[[#This Row],[Cumulative_Revenue_%]]&lt;=0.8,"Top 80% Revenue","Remaining 20% Revenue")</f>
        <v>Top 80% Revenue</v>
      </c>
    </row>
    <row r="1298" spans="1:25" x14ac:dyDescent="0.25">
      <c r="A1298" t="s">
        <v>3999</v>
      </c>
      <c r="B1298" s="1">
        <v>42686</v>
      </c>
      <c r="C1298" t="s">
        <v>4000</v>
      </c>
      <c r="D1298" s="4">
        <f>SUMIFS(Derived_Metrics[Revenue],Derived_Metrics[Customer ID],Derived_Metrics[[#This Row],[Customer ID]])</f>
        <v>3826.5749999999998</v>
      </c>
      <c r="E1298" s="4">
        <f>SUMIFS(Derived_Metrics[Profit],Derived_Metrics[Customer ID],Derived_Metrics[[#This Row],[Customer ID]])</f>
        <v>-35.817900000000002</v>
      </c>
      <c r="F1298" s="5">
        <f>_xlfn.PERCENTRANK.INC(Derived_Metrics[Customer Revenue],Derived_Metrics[[#This Row],[Customer Revenue]])</f>
        <v>0.47299999999999998</v>
      </c>
      <c r="G1298" s="5" t="str" cm="1">
        <f t="array" ref="G1298">_xlfn.IFS(Derived_Metrics[[#This Row],[Customer Revenue Percentile]]&gt;=0.8,"High Value",Derived_Metrics[[#This Row],[Customer Revenue Percentile]]&gt;=0.4,"Medium Value",TRUE,"Low Value")</f>
        <v>Medium Value</v>
      </c>
      <c r="H1298" s="12">
        <f>_xlfn.RANK.EQ(Derived_Metrics[[#This Row],[Customer Revenue]],Derived_Metrics[Customer Revenue],0)</f>
        <v>1116</v>
      </c>
      <c r="I1298" s="15">
        <f>Derived_Metrics[[#This Row],[Customer Revenue]]/SUM(Derived_Metrics[Customer Revenue])</f>
        <v>2.4562049569392492E-4</v>
      </c>
      <c r="J1298" t="s">
        <v>104</v>
      </c>
      <c r="K1298" s="5">
        <f>SUMIFS(Derived_Metrics[Revenue],Derived_Metrics[Product ID],Derived_Metrics[[#This Row],[Product ID]])</f>
        <v>17307.972000000002</v>
      </c>
      <c r="L1298" s="5">
        <f>SUMIFS(Derived_Metrics[Profit],Derived_Metrics[Product ID],Derived_Metrics[[#This Row],[Product ID]])</f>
        <v>499.851</v>
      </c>
      <c r="M1298" s="5" t="str">
        <f>IF(AND(Derived_Metrics[[#This Row],[Product Revenue]]&gt;AVERAGE(Derived_Metrics[Product Revenue]),Derived_Metrics[[#This Row],[Product Profit]]&lt;0),"high sales Low Profit","Normal")</f>
        <v>Normal</v>
      </c>
      <c r="N1298">
        <v>403.92</v>
      </c>
      <c r="O1298">
        <v>5</v>
      </c>
      <c r="P1298">
        <v>0.2</v>
      </c>
      <c r="Q1298">
        <v>25.245000000000001</v>
      </c>
      <c r="R1298">
        <f>Derived_Metrics[[#This Row],[Selling Price]]*Derived_Metrics[[#This Row],[Quantity]]</f>
        <v>2019.6000000000001</v>
      </c>
      <c r="S1298" s="2">
        <f>IF(Derived_Metrics[[#This Row],[Revenue]]=0,0,Derived_Metrics[[#This Row],[Profit]]/Derived_Metrics[[#This Row],[Revenue]])</f>
        <v>1.2499999999999999E-2</v>
      </c>
      <c r="T1298" t="str">
        <f>IF(Derived_Metrics[[#This Row],[Profit]]&lt;0, "Loss","Profit")</f>
        <v>Profit</v>
      </c>
      <c r="U1298" s="5">
        <f>Derived_Metrics[[#This Row],[Selling Price]]*Derived_Metrics[[#This Row],[Quantity]]*Derived_Metrics[[#This Row],[Discount]]</f>
        <v>403.92000000000007</v>
      </c>
      <c r="V1298" t="str">
        <f>IF(Derived_Metrics[[#This Row],[Discount]]&gt;0,"Discount Applied","No Discount")</f>
        <v>Discount Applied</v>
      </c>
      <c r="W1298" t="str">
        <f>IF(Derived_Metrics[[#This Row],[Discount]]&gt;0.3,"High Discount","Low Discount")</f>
        <v>Low Discount</v>
      </c>
      <c r="X1298" s="13">
        <f>SUMIFS(Derived_Metrics[Customer_Revenue_Share],Derived_Metrics[Customee_ Revenue _Rank],"&lt;="&amp;Derived_Metrics[[#This Row],[Customee_ Revenue _Rank]])</f>
        <v>0.89124339865645907</v>
      </c>
      <c r="Y1298" t="str">
        <f>IF(Derived_Metrics[[#This Row],[Cumulative_Revenue_%]]&lt;=0.8,"Top 80% Revenue","Remaining 20% Revenue")</f>
        <v>Remaining 20% Revenue</v>
      </c>
    </row>
    <row r="1299" spans="1:25" x14ac:dyDescent="0.25">
      <c r="A1299" t="s">
        <v>4003</v>
      </c>
      <c r="B1299" s="1">
        <v>42728</v>
      </c>
      <c r="C1299" t="s">
        <v>1566</v>
      </c>
      <c r="D1299" s="4">
        <f>SUMIFS(Derived_Metrics[Revenue],Derived_Metrics[Customer ID],Derived_Metrics[[#This Row],[Customer ID]])</f>
        <v>8376.1889999999985</v>
      </c>
      <c r="E1299" s="4">
        <f>SUMIFS(Derived_Metrics[Profit],Derived_Metrics[Customer ID],Derived_Metrics[[#This Row],[Customer ID]])</f>
        <v>221.33280000000002</v>
      </c>
      <c r="F1299" s="5">
        <f>_xlfn.PERCENTRANK.INC(Derived_Metrics[Customer Revenue],Derived_Metrics[[#This Row],[Customer Revenue]])</f>
        <v>0.69799999999999995</v>
      </c>
      <c r="G1299" s="5" t="str" cm="1">
        <f t="array" ref="G1299">_xlfn.IFS(Derived_Metrics[[#This Row],[Customer Revenue Percentile]]&gt;=0.8,"High Value",Derived_Metrics[[#This Row],[Customer Revenue Percentile]]&gt;=0.4,"Medium Value",TRUE,"Low Value")</f>
        <v>Medium Value</v>
      </c>
      <c r="H1299" s="12">
        <f>_xlfn.RANK.EQ(Derived_Metrics[[#This Row],[Customer Revenue]],Derived_Metrics[Customer Revenue],0)</f>
        <v>638</v>
      </c>
      <c r="I1299" s="15">
        <f>Derived_Metrics[[#This Row],[Customer Revenue]]/SUM(Derived_Metrics[Customer Revenue])</f>
        <v>5.3765147532872115E-4</v>
      </c>
      <c r="J1299" t="s">
        <v>3735</v>
      </c>
      <c r="K1299" s="5">
        <f>SUMIFS(Derived_Metrics[Revenue],Derived_Metrics[Product ID],Derived_Metrics[[#This Row],[Product ID]])</f>
        <v>9612.4879999999994</v>
      </c>
      <c r="L1299" s="5">
        <f>SUMIFS(Derived_Metrics[Profit],Derived_Metrics[Product ID],Derived_Metrics[[#This Row],[Product ID]])</f>
        <v>362.46719999999999</v>
      </c>
      <c r="M1299" s="5" t="str">
        <f>IF(AND(Derived_Metrics[[#This Row],[Product Revenue]]&gt;AVERAGE(Derived_Metrics[Product Revenue]),Derived_Metrics[[#This Row],[Product Profit]]&lt;0),"high sales Low Profit","Normal")</f>
        <v>Normal</v>
      </c>
      <c r="N1299">
        <v>799.56</v>
      </c>
      <c r="O1299">
        <v>9</v>
      </c>
      <c r="P1299">
        <v>0</v>
      </c>
      <c r="Q1299">
        <v>207.88560000000001</v>
      </c>
      <c r="R1299">
        <f>Derived_Metrics[[#This Row],[Selling Price]]*Derived_Metrics[[#This Row],[Quantity]]</f>
        <v>7196.0399999999991</v>
      </c>
      <c r="S1299" s="2">
        <f>IF(Derived_Metrics[[#This Row],[Revenue]]=0,0,Derived_Metrics[[#This Row],[Profit]]/Derived_Metrics[[#This Row],[Revenue]])</f>
        <v>2.8888888888888895E-2</v>
      </c>
      <c r="T1299" t="str">
        <f>IF(Derived_Metrics[[#This Row],[Profit]]&lt;0, "Loss","Profit")</f>
        <v>Profit</v>
      </c>
      <c r="U1299" s="5">
        <f>Derived_Metrics[[#This Row],[Selling Price]]*Derived_Metrics[[#This Row],[Quantity]]*Derived_Metrics[[#This Row],[Discount]]</f>
        <v>0</v>
      </c>
      <c r="V1299" t="str">
        <f>IF(Derived_Metrics[[#This Row],[Discount]]&gt;0,"Discount Applied","No Discount")</f>
        <v>No Discount</v>
      </c>
      <c r="W1299" t="str">
        <f>IF(Derived_Metrics[[#This Row],[Discount]]&gt;0.3,"High Discount","Low Discount")</f>
        <v>Low Discount</v>
      </c>
      <c r="X1299" s="13">
        <f>SUMIFS(Derived_Metrics[Customer_Revenue_Share],Derived_Metrics[Customee_ Revenue _Rank],"&lt;="&amp;Derived_Metrics[[#This Row],[Customee_ Revenue _Rank]])</f>
        <v>0.71326507653057625</v>
      </c>
      <c r="Y1299" t="str">
        <f>IF(Derived_Metrics[[#This Row],[Cumulative_Revenue_%]]&lt;=0.8,"Top 80% Revenue","Remaining 20% Revenue")</f>
        <v>Top 80% Revenue</v>
      </c>
    </row>
    <row r="1300" spans="1:25" x14ac:dyDescent="0.25">
      <c r="A1300" t="s">
        <v>4004</v>
      </c>
      <c r="B1300" s="1">
        <v>42720</v>
      </c>
      <c r="C1300" t="s">
        <v>540</v>
      </c>
      <c r="D1300" s="4">
        <f>SUMIFS(Derived_Metrics[Revenue],Derived_Metrics[Customer ID],Derived_Metrics[[#This Row],[Customer ID]])</f>
        <v>17285.239999999998</v>
      </c>
      <c r="E1300" s="4">
        <f>SUMIFS(Derived_Metrics[Profit],Derived_Metrics[Customer ID],Derived_Metrics[[#This Row],[Customer ID]])</f>
        <v>317.40219999999999</v>
      </c>
      <c r="F1300" s="5">
        <f>_xlfn.PERCENTRANK.INC(Derived_Metrics[Customer Revenue],Derived_Metrics[[#This Row],[Customer Revenue]])</f>
        <v>0.89400000000000002</v>
      </c>
      <c r="G1300" s="5" t="str" cm="1">
        <f t="array" ref="G1300">_xlfn.IFS(Derived_Metrics[[#This Row],[Customer Revenue Percentile]]&gt;=0.8,"High Value",Derived_Metrics[[#This Row],[Customer Revenue Percentile]]&gt;=0.4,"Medium Value",TRUE,"Low Value")</f>
        <v>High Value</v>
      </c>
      <c r="H1300" s="12">
        <f>_xlfn.RANK.EQ(Derived_Metrics[[#This Row],[Customer Revenue]],Derived_Metrics[Customer Revenue],0)</f>
        <v>220</v>
      </c>
      <c r="I1300" s="15">
        <f>Derived_Metrics[[#This Row],[Customer Revenue]]/SUM(Derived_Metrics[Customer Revenue])</f>
        <v>1.1095063384327912E-3</v>
      </c>
      <c r="J1300" t="s">
        <v>1335</v>
      </c>
      <c r="K1300" s="5">
        <f>SUMIFS(Derived_Metrics[Revenue],Derived_Metrics[Product ID],Derived_Metrics[[#This Row],[Product ID]])</f>
        <v>26884.885999999995</v>
      </c>
      <c r="L1300" s="5">
        <f>SUMIFS(Derived_Metrics[Profit],Derived_Metrics[Product ID],Derived_Metrics[[#This Row],[Product ID]])</f>
        <v>425.75959999999998</v>
      </c>
      <c r="M1300" s="5" t="str">
        <f>IF(AND(Derived_Metrics[[#This Row],[Product Revenue]]&gt;AVERAGE(Derived_Metrics[Product Revenue]),Derived_Metrics[[#This Row],[Product Profit]]&lt;0),"high sales Low Profit","Normal")</f>
        <v>Normal</v>
      </c>
      <c r="N1300">
        <v>563.91999999999996</v>
      </c>
      <c r="O1300">
        <v>5</v>
      </c>
      <c r="P1300">
        <v>0.2</v>
      </c>
      <c r="Q1300">
        <v>7.0490000000000004</v>
      </c>
      <c r="R1300">
        <f>Derived_Metrics[[#This Row],[Selling Price]]*Derived_Metrics[[#This Row],[Quantity]]</f>
        <v>2819.6</v>
      </c>
      <c r="S1300" s="2">
        <f>IF(Derived_Metrics[[#This Row],[Revenue]]=0,0,Derived_Metrics[[#This Row],[Profit]]/Derived_Metrics[[#This Row],[Revenue]])</f>
        <v>2.5000000000000001E-3</v>
      </c>
      <c r="T1300" t="str">
        <f>IF(Derived_Metrics[[#This Row],[Profit]]&lt;0, "Loss","Profit")</f>
        <v>Profit</v>
      </c>
      <c r="U1300" s="5">
        <f>Derived_Metrics[[#This Row],[Selling Price]]*Derived_Metrics[[#This Row],[Quantity]]*Derived_Metrics[[#This Row],[Discount]]</f>
        <v>563.91999999999996</v>
      </c>
      <c r="V1300" t="str">
        <f>IF(Derived_Metrics[[#This Row],[Discount]]&gt;0,"Discount Applied","No Discount")</f>
        <v>Discount Applied</v>
      </c>
      <c r="W1300" t="str">
        <f>IF(Derived_Metrics[[#This Row],[Discount]]&gt;0.3,"High Discount","Low Discount")</f>
        <v>Low Discount</v>
      </c>
      <c r="X1300" s="13">
        <f>SUMIFS(Derived_Metrics[Customer_Revenue_Share],Derived_Metrics[Customee_ Revenue _Rank],"&lt;="&amp;Derived_Metrics[[#This Row],[Customee_ Revenue _Rank]])</f>
        <v>0.40321717274924945</v>
      </c>
      <c r="Y1300" t="str">
        <f>IF(Derived_Metrics[[#This Row],[Cumulative_Revenue_%]]&lt;=0.8,"Top 80% Revenue","Remaining 20% Revenue")</f>
        <v>Top 80% Revenue</v>
      </c>
    </row>
    <row r="1301" spans="1:25" x14ac:dyDescent="0.25">
      <c r="A1301" t="s">
        <v>4005</v>
      </c>
      <c r="B1301" s="1">
        <v>42747</v>
      </c>
      <c r="C1301" t="s">
        <v>3415</v>
      </c>
      <c r="D1301" s="4">
        <f>SUMIFS(Derived_Metrics[Revenue],Derived_Metrics[Customer ID],Derived_Metrics[[#This Row],[Customer ID]])</f>
        <v>149.34399999999999</v>
      </c>
      <c r="E1301" s="4">
        <f>SUMIFS(Derived_Metrics[Profit],Derived_Metrics[Customer ID],Derived_Metrics[[#This Row],[Customer ID]])</f>
        <v>10.440000000000001</v>
      </c>
      <c r="F1301" s="5">
        <f>_xlfn.PERCENTRANK.INC(Derived_Metrics[Customer Revenue],Derived_Metrics[[#This Row],[Customer Revenue]])</f>
        <v>2.8000000000000001E-2</v>
      </c>
      <c r="G1301" s="5" t="str" cm="1">
        <f t="array" ref="G1301">_xlfn.IFS(Derived_Metrics[[#This Row],[Customer Revenue Percentile]]&gt;=0.8,"High Value",Derived_Metrics[[#This Row],[Customer Revenue Percentile]]&gt;=0.4,"Medium Value",TRUE,"Low Value")</f>
        <v>Low Value</v>
      </c>
      <c r="H1301" s="12">
        <f>_xlfn.RANK.EQ(Derived_Metrics[[#This Row],[Customer Revenue]],Derived_Metrics[Customer Revenue],0)</f>
        <v>2060</v>
      </c>
      <c r="I1301" s="15">
        <f>Derived_Metrics[[#This Row],[Customer Revenue]]/SUM(Derived_Metrics[Customer Revenue])</f>
        <v>9.5861043645854376E-6</v>
      </c>
      <c r="J1301" t="s">
        <v>1121</v>
      </c>
      <c r="K1301" s="5">
        <f>SUMIFS(Derived_Metrics[Revenue],Derived_Metrics[Product ID],Derived_Metrics[[#This Row],[Product ID]])</f>
        <v>325.83199999999999</v>
      </c>
      <c r="L1301" s="5">
        <f>SUMIFS(Derived_Metrics[Profit],Derived_Metrics[Product ID],Derived_Metrics[[#This Row],[Product ID]])</f>
        <v>28.052399999999995</v>
      </c>
      <c r="M1301" s="5" t="str">
        <f>IF(AND(Derived_Metrics[[#This Row],[Product Revenue]]&gt;AVERAGE(Derived_Metrics[Product Revenue]),Derived_Metrics[[#This Row],[Product Profit]]&lt;0),"high sales Low Profit","Normal")</f>
        <v>Normal</v>
      </c>
      <c r="N1301">
        <v>7.7119999999999997</v>
      </c>
      <c r="O1301">
        <v>2</v>
      </c>
      <c r="P1301">
        <v>0.2</v>
      </c>
      <c r="Q1301">
        <v>1.7352000000000001</v>
      </c>
      <c r="R1301">
        <f>Derived_Metrics[[#This Row],[Selling Price]]*Derived_Metrics[[#This Row],[Quantity]]</f>
        <v>15.423999999999999</v>
      </c>
      <c r="S1301" s="2">
        <f>IF(Derived_Metrics[[#This Row],[Revenue]]=0,0,Derived_Metrics[[#This Row],[Profit]]/Derived_Metrics[[#This Row],[Revenue]])</f>
        <v>0.1125</v>
      </c>
      <c r="T1301" t="str">
        <f>IF(Derived_Metrics[[#This Row],[Profit]]&lt;0, "Loss","Profit")</f>
        <v>Profit</v>
      </c>
      <c r="U1301" s="5">
        <f>Derived_Metrics[[#This Row],[Selling Price]]*Derived_Metrics[[#This Row],[Quantity]]*Derived_Metrics[[#This Row],[Discount]]</f>
        <v>3.0848</v>
      </c>
      <c r="V1301" t="str">
        <f>IF(Derived_Metrics[[#This Row],[Discount]]&gt;0,"Discount Applied","No Discount")</f>
        <v>Discount Applied</v>
      </c>
      <c r="W1301" t="str">
        <f>IF(Derived_Metrics[[#This Row],[Discount]]&gt;0.3,"High Discount","Low Discount")</f>
        <v>Low Discount</v>
      </c>
      <c r="X1301" s="13">
        <f>SUMIFS(Derived_Metrics[Customer_Revenue_Share],Derived_Metrics[Customee_ Revenue _Rank],"&lt;="&amp;Derived_Metrics[[#This Row],[Customee_ Revenue _Rank]])</f>
        <v>0.99971917360145257</v>
      </c>
      <c r="Y1301" t="str">
        <f>IF(Derived_Metrics[[#This Row],[Cumulative_Revenue_%]]&lt;=0.8,"Top 80% Revenue","Remaining 20% Revenue")</f>
        <v>Remaining 20% Revenue</v>
      </c>
    </row>
    <row r="1302" spans="1:25" x14ac:dyDescent="0.25">
      <c r="A1302" t="s">
        <v>4006</v>
      </c>
      <c r="B1302" s="1">
        <v>42663</v>
      </c>
      <c r="C1302" t="s">
        <v>4007</v>
      </c>
      <c r="D1302" s="4">
        <f>SUMIFS(Derived_Metrics[Revenue],Derived_Metrics[Customer ID],Derived_Metrics[[#This Row],[Customer ID]])</f>
        <v>56.686</v>
      </c>
      <c r="E1302" s="4">
        <f>SUMIFS(Derived_Metrics[Profit],Derived_Metrics[Customer ID],Derived_Metrics[[#This Row],[Customer ID]])</f>
        <v>-14.5764</v>
      </c>
      <c r="F1302" s="5">
        <f>_xlfn.PERCENTRANK.INC(Derived_Metrics[Customer Revenue],Derived_Metrics[[#This Row],[Customer Revenue]])</f>
        <v>8.0000000000000002E-3</v>
      </c>
      <c r="G1302" s="5" t="str" cm="1">
        <f t="array" ref="G1302">_xlfn.IFS(Derived_Metrics[[#This Row],[Customer Revenue Percentile]]&gt;=0.8,"High Value",Derived_Metrics[[#This Row],[Customer Revenue Percentile]]&gt;=0.4,"Medium Value",TRUE,"Low Value")</f>
        <v>Low Value</v>
      </c>
      <c r="H1302" s="12">
        <f>_xlfn.RANK.EQ(Derived_Metrics[[#This Row],[Customer Revenue]],Derived_Metrics[Customer Revenue],0)</f>
        <v>2102</v>
      </c>
      <c r="I1302" s="15">
        <f>Derived_Metrics[[#This Row],[Customer Revenue]]/SUM(Derived_Metrics[Customer Revenue])</f>
        <v>3.6385654061153454E-6</v>
      </c>
      <c r="J1302" t="s">
        <v>544</v>
      </c>
      <c r="K1302" s="5">
        <f>SUMIFS(Derived_Metrics[Revenue],Derived_Metrics[Product ID],Derived_Metrics[[#This Row],[Product ID]])</f>
        <v>4421.5080000000007</v>
      </c>
      <c r="L1302" s="5">
        <f>SUMIFS(Derived_Metrics[Profit],Derived_Metrics[Product ID],Derived_Metrics[[#This Row],[Product ID]])</f>
        <v>-42.1096</v>
      </c>
      <c r="M1302" s="5" t="str">
        <f>IF(AND(Derived_Metrics[[#This Row],[Product Revenue]]&gt;AVERAGE(Derived_Metrics[Product Revenue]),Derived_Metrics[[#This Row],[Product Profit]]&lt;0),"high sales Low Profit","Normal")</f>
        <v>Normal</v>
      </c>
      <c r="N1302">
        <v>56.686</v>
      </c>
      <c r="O1302">
        <v>1</v>
      </c>
      <c r="P1302">
        <v>0.3</v>
      </c>
      <c r="Q1302">
        <v>-14.5764</v>
      </c>
      <c r="R1302">
        <f>Derived_Metrics[[#This Row],[Selling Price]]*Derived_Metrics[[#This Row],[Quantity]]</f>
        <v>56.686</v>
      </c>
      <c r="S1302" s="2">
        <f>IF(Derived_Metrics[[#This Row],[Revenue]]=0,0,Derived_Metrics[[#This Row],[Profit]]/Derived_Metrics[[#This Row],[Revenue]])</f>
        <v>-0.25714285714285712</v>
      </c>
      <c r="T1302" t="str">
        <f>IF(Derived_Metrics[[#This Row],[Profit]]&lt;0, "Loss","Profit")</f>
        <v>Loss</v>
      </c>
      <c r="U1302" s="5">
        <f>Derived_Metrics[[#This Row],[Selling Price]]*Derived_Metrics[[#This Row],[Quantity]]*Derived_Metrics[[#This Row],[Discount]]</f>
        <v>17.005800000000001</v>
      </c>
      <c r="V1302" t="str">
        <f>IF(Derived_Metrics[[#This Row],[Discount]]&gt;0,"Discount Applied","No Discount")</f>
        <v>Discount Applied</v>
      </c>
      <c r="W1302" t="str">
        <f>IF(Derived_Metrics[[#This Row],[Discount]]&gt;0.3,"High Discount","Low Discount")</f>
        <v>Low Discount</v>
      </c>
      <c r="X1302" s="13">
        <f>SUMIFS(Derived_Metrics[Customer_Revenue_Share],Derived_Metrics[Customee_ Revenue _Rank],"&lt;="&amp;Derived_Metrics[[#This Row],[Customee_ Revenue _Rank]])</f>
        <v>0.99996390807058888</v>
      </c>
      <c r="Y1302" t="str">
        <f>IF(Derived_Metrics[[#This Row],[Cumulative_Revenue_%]]&lt;=0.8,"Top 80% Revenue","Remaining 20% Revenue")</f>
        <v>Remaining 20% Revenue</v>
      </c>
    </row>
    <row r="1303" spans="1:25" x14ac:dyDescent="0.25">
      <c r="A1303" t="s">
        <v>4009</v>
      </c>
      <c r="B1303" s="1">
        <v>42965</v>
      </c>
      <c r="C1303" t="s">
        <v>4011</v>
      </c>
      <c r="D1303" s="4">
        <f>SUMIFS(Derived_Metrics[Revenue],Derived_Metrics[Customer ID],Derived_Metrics[[#This Row],[Customer ID]])</f>
        <v>3535.2040000000002</v>
      </c>
      <c r="E1303" s="4">
        <f>SUMIFS(Derived_Metrics[Profit],Derived_Metrics[Customer ID],Derived_Metrics[[#This Row],[Customer ID]])</f>
        <v>23.651800000000001</v>
      </c>
      <c r="F1303" s="5">
        <f>_xlfn.PERCENTRANK.INC(Derived_Metrics[Customer Revenue],Derived_Metrics[[#This Row],[Customer Revenue]])</f>
        <v>0.44400000000000001</v>
      </c>
      <c r="G1303" s="5" t="str" cm="1">
        <f t="array" ref="G1303">_xlfn.IFS(Derived_Metrics[[#This Row],[Customer Revenue Percentile]]&gt;=0.8,"High Value",Derived_Metrics[[#This Row],[Customer Revenue Percentile]]&gt;=0.4,"Medium Value",TRUE,"Low Value")</f>
        <v>Medium Value</v>
      </c>
      <c r="H1303" s="12">
        <f>_xlfn.RANK.EQ(Derived_Metrics[[#This Row],[Customer Revenue]],Derived_Metrics[Customer Revenue],0)</f>
        <v>1176</v>
      </c>
      <c r="I1303" s="15">
        <f>Derived_Metrics[[#This Row],[Customer Revenue]]/SUM(Derived_Metrics[Customer Revenue])</f>
        <v>2.2691795113362372E-4</v>
      </c>
      <c r="J1303" t="s">
        <v>710</v>
      </c>
      <c r="K1303" s="5">
        <f>SUMIFS(Derived_Metrics[Revenue],Derived_Metrics[Product ID],Derived_Metrics[[#This Row],[Product ID]])</f>
        <v>1626.52</v>
      </c>
      <c r="L1303" s="5">
        <f>SUMIFS(Derived_Metrics[Profit],Derived_Metrics[Product ID],Derived_Metrics[[#This Row],[Product ID]])</f>
        <v>29.453200000000002</v>
      </c>
      <c r="M1303" s="5" t="str">
        <f>IF(AND(Derived_Metrics[[#This Row],[Product Revenue]]&gt;AVERAGE(Derived_Metrics[Product Revenue]),Derived_Metrics[[#This Row],[Product Profit]]&lt;0),"high sales Low Profit","Normal")</f>
        <v>Normal</v>
      </c>
      <c r="N1303">
        <v>65.94</v>
      </c>
      <c r="O1303">
        <v>3</v>
      </c>
      <c r="P1303">
        <v>0</v>
      </c>
      <c r="Q1303">
        <v>22.419599999999999</v>
      </c>
      <c r="R1303">
        <f>Derived_Metrics[[#This Row],[Selling Price]]*Derived_Metrics[[#This Row],[Quantity]]</f>
        <v>197.82</v>
      </c>
      <c r="S1303" s="2">
        <f>IF(Derived_Metrics[[#This Row],[Revenue]]=0,0,Derived_Metrics[[#This Row],[Profit]]/Derived_Metrics[[#This Row],[Revenue]])</f>
        <v>0.11333333333333333</v>
      </c>
      <c r="T1303" t="str">
        <f>IF(Derived_Metrics[[#This Row],[Profit]]&lt;0, "Loss","Profit")</f>
        <v>Profit</v>
      </c>
      <c r="U1303" s="5">
        <f>Derived_Metrics[[#This Row],[Selling Price]]*Derived_Metrics[[#This Row],[Quantity]]*Derived_Metrics[[#This Row],[Discount]]</f>
        <v>0</v>
      </c>
      <c r="V1303" t="str">
        <f>IF(Derived_Metrics[[#This Row],[Discount]]&gt;0,"Discount Applied","No Discount")</f>
        <v>No Discount</v>
      </c>
      <c r="W1303" t="str">
        <f>IF(Derived_Metrics[[#This Row],[Discount]]&gt;0.3,"High Discount","Low Discount")</f>
        <v>Low Discount</v>
      </c>
      <c r="X1303" s="13">
        <f>SUMIFS(Derived_Metrics[Customer_Revenue_Share],Derived_Metrics[Customee_ Revenue _Rank],"&lt;="&amp;Derived_Metrics[[#This Row],[Customee_ Revenue _Rank]])</f>
        <v>0.9053827626642118</v>
      </c>
      <c r="Y1303" t="str">
        <f>IF(Derived_Metrics[[#This Row],[Cumulative_Revenue_%]]&lt;=0.8,"Top 80% Revenue","Remaining 20% Revenue")</f>
        <v>Remaining 20% Revenue</v>
      </c>
    </row>
    <row r="1304" spans="1:25" x14ac:dyDescent="0.25">
      <c r="A1304" t="s">
        <v>4013</v>
      </c>
      <c r="B1304" s="1">
        <v>42336</v>
      </c>
      <c r="C1304" t="s">
        <v>2865</v>
      </c>
      <c r="D1304" s="4">
        <f>SUMIFS(Derived_Metrics[Revenue],Derived_Metrics[Customer ID],Derived_Metrics[[#This Row],[Customer ID]])</f>
        <v>923.976</v>
      </c>
      <c r="E1304" s="4">
        <f>SUMIFS(Derived_Metrics[Profit],Derived_Metrics[Customer ID],Derived_Metrics[[#This Row],[Customer ID]])</f>
        <v>47.152799999999999</v>
      </c>
      <c r="F1304" s="5">
        <f>_xlfn.PERCENTRANK.INC(Derived_Metrics[Customer Revenue],Derived_Metrics[[#This Row],[Customer Revenue]])</f>
        <v>0.14599999999999999</v>
      </c>
      <c r="G1304" s="5" t="str" cm="1">
        <f t="array" ref="G1304">_xlfn.IFS(Derived_Metrics[[#This Row],[Customer Revenue Percentile]]&gt;=0.8,"High Value",Derived_Metrics[[#This Row],[Customer Revenue Percentile]]&gt;=0.4,"Medium Value",TRUE,"Low Value")</f>
        <v>Low Value</v>
      </c>
      <c r="H1304" s="12">
        <f>_xlfn.RANK.EQ(Derived_Metrics[[#This Row],[Customer Revenue]],Derived_Metrics[Customer Revenue],0)</f>
        <v>1809</v>
      </c>
      <c r="I1304" s="15">
        <f>Derived_Metrics[[#This Row],[Customer Revenue]]/SUM(Derived_Metrics[Customer Revenue])</f>
        <v>5.9308243828826035E-5</v>
      </c>
      <c r="J1304" t="s">
        <v>305</v>
      </c>
      <c r="K1304" s="5">
        <f>SUMIFS(Derived_Metrics[Revenue],Derived_Metrics[Product ID],Derived_Metrics[[#This Row],[Product ID]])</f>
        <v>990.59199999999998</v>
      </c>
      <c r="L1304" s="5">
        <f>SUMIFS(Derived_Metrics[Profit],Derived_Metrics[Product ID],Derived_Metrics[[#This Row],[Product ID]])</f>
        <v>94.515199999999993</v>
      </c>
      <c r="M1304" s="5" t="str">
        <f>IF(AND(Derived_Metrics[[#This Row],[Product Revenue]]&gt;AVERAGE(Derived_Metrics[Product Revenue]),Derived_Metrics[[#This Row],[Product Profit]]&lt;0),"high sales Low Profit","Normal")</f>
        <v>Normal</v>
      </c>
      <c r="N1304">
        <v>68.16</v>
      </c>
      <c r="O1304">
        <v>3</v>
      </c>
      <c r="P1304">
        <v>0</v>
      </c>
      <c r="Q1304">
        <v>27.945599999999999</v>
      </c>
      <c r="R1304">
        <f>Derived_Metrics[[#This Row],[Selling Price]]*Derived_Metrics[[#This Row],[Quantity]]</f>
        <v>204.48</v>
      </c>
      <c r="S1304" s="2">
        <f>IF(Derived_Metrics[[#This Row],[Revenue]]=0,0,Derived_Metrics[[#This Row],[Profit]]/Derived_Metrics[[#This Row],[Revenue]])</f>
        <v>0.13666666666666666</v>
      </c>
      <c r="T1304" t="str">
        <f>IF(Derived_Metrics[[#This Row],[Profit]]&lt;0, "Loss","Profit")</f>
        <v>Profit</v>
      </c>
      <c r="U1304" s="5">
        <f>Derived_Metrics[[#This Row],[Selling Price]]*Derived_Metrics[[#This Row],[Quantity]]*Derived_Metrics[[#This Row],[Discount]]</f>
        <v>0</v>
      </c>
      <c r="V1304" t="str">
        <f>IF(Derived_Metrics[[#This Row],[Discount]]&gt;0,"Discount Applied","No Discount")</f>
        <v>No Discount</v>
      </c>
      <c r="W1304" t="str">
        <f>IF(Derived_Metrics[[#This Row],[Discount]]&gt;0.3,"High Discount","Low Discount")</f>
        <v>Low Discount</v>
      </c>
      <c r="X1304" s="13">
        <f>SUMIFS(Derived_Metrics[Customer_Revenue_Share],Derived_Metrics[Customee_ Revenue _Rank],"&lt;="&amp;Derived_Metrics[[#This Row],[Customee_ Revenue _Rank]])</f>
        <v>0.99186206102217511</v>
      </c>
      <c r="Y1304" t="str">
        <f>IF(Derived_Metrics[[#This Row],[Cumulative_Revenue_%]]&lt;=0.8,"Top 80% Revenue","Remaining 20% Revenue")</f>
        <v>Remaining 20% Revenue</v>
      </c>
    </row>
    <row r="1305" spans="1:25" x14ac:dyDescent="0.25">
      <c r="A1305" t="s">
        <v>4014</v>
      </c>
      <c r="B1305" s="1">
        <v>43092</v>
      </c>
      <c r="C1305" t="s">
        <v>659</v>
      </c>
      <c r="D1305" s="4">
        <f>SUMIFS(Derived_Metrics[Revenue],Derived_Metrics[Customer ID],Derived_Metrics[[#This Row],[Customer ID]])</f>
        <v>2536.4960000000001</v>
      </c>
      <c r="E1305" s="4">
        <f>SUMIFS(Derived_Metrics[Profit],Derived_Metrics[Customer ID],Derived_Metrics[[#This Row],[Customer ID]])</f>
        <v>-98.635199999999983</v>
      </c>
      <c r="F1305" s="5">
        <f>_xlfn.PERCENTRANK.INC(Derived_Metrics[Customer Revenue],Derived_Metrics[[#This Row],[Customer Revenue]])</f>
        <v>0.35099999999999998</v>
      </c>
      <c r="G1305" s="5" t="str" cm="1">
        <f t="array" ref="G1305">_xlfn.IFS(Derived_Metrics[[#This Row],[Customer Revenue Percentile]]&gt;=0.8,"High Value",Derived_Metrics[[#This Row],[Customer Revenue Percentile]]&gt;=0.4,"Medium Value",TRUE,"Low Value")</f>
        <v>Low Value</v>
      </c>
      <c r="H1305" s="12">
        <f>_xlfn.RANK.EQ(Derived_Metrics[[#This Row],[Customer Revenue]],Derived_Metrics[Customer Revenue],0)</f>
        <v>1374</v>
      </c>
      <c r="I1305" s="15">
        <f>Derived_Metrics[[#This Row],[Customer Revenue]]/SUM(Derived_Metrics[Customer Revenue])</f>
        <v>1.6281280383780738E-4</v>
      </c>
      <c r="J1305" t="s">
        <v>305</v>
      </c>
      <c r="K1305" s="5">
        <f>SUMIFS(Derived_Metrics[Revenue],Derived_Metrics[Product ID],Derived_Metrics[[#This Row],[Product ID]])</f>
        <v>990.59199999999998</v>
      </c>
      <c r="L1305" s="5">
        <f>SUMIFS(Derived_Metrics[Profit],Derived_Metrics[Product ID],Derived_Metrics[[#This Row],[Product ID]])</f>
        <v>94.515199999999993</v>
      </c>
      <c r="M1305" s="5" t="str">
        <f>IF(AND(Derived_Metrics[[#This Row],[Product Revenue]]&gt;AVERAGE(Derived_Metrics[Product Revenue]),Derived_Metrics[[#This Row],[Product Profit]]&lt;0),"high sales Low Profit","Normal")</f>
        <v>Normal</v>
      </c>
      <c r="N1305">
        <v>72.703999999999994</v>
      </c>
      <c r="O1305">
        <v>4</v>
      </c>
      <c r="P1305">
        <v>0.2</v>
      </c>
      <c r="Q1305">
        <v>19.084800000000001</v>
      </c>
      <c r="R1305">
        <f>Derived_Metrics[[#This Row],[Selling Price]]*Derived_Metrics[[#This Row],[Quantity]]</f>
        <v>290.81599999999997</v>
      </c>
      <c r="S1305" s="2">
        <f>IF(Derived_Metrics[[#This Row],[Revenue]]=0,0,Derived_Metrics[[#This Row],[Profit]]/Derived_Metrics[[#This Row],[Revenue]])</f>
        <v>6.5625000000000017E-2</v>
      </c>
      <c r="T1305" t="str">
        <f>IF(Derived_Metrics[[#This Row],[Profit]]&lt;0, "Loss","Profit")</f>
        <v>Profit</v>
      </c>
      <c r="U1305" s="5">
        <f>Derived_Metrics[[#This Row],[Selling Price]]*Derived_Metrics[[#This Row],[Quantity]]*Derived_Metrics[[#This Row],[Discount]]</f>
        <v>58.163199999999996</v>
      </c>
      <c r="V1305" t="str">
        <f>IF(Derived_Metrics[[#This Row],[Discount]]&gt;0,"Discount Applied","No Discount")</f>
        <v>Discount Applied</v>
      </c>
      <c r="W1305" t="str">
        <f>IF(Derived_Metrics[[#This Row],[Discount]]&gt;0.3,"High Discount","Low Discount")</f>
        <v>Low Discount</v>
      </c>
      <c r="X1305" s="13">
        <f>SUMIFS(Derived_Metrics[Customer_Revenue_Share],Derived_Metrics[Customee_ Revenue _Rank],"&lt;="&amp;Derived_Metrics[[#This Row],[Customee_ Revenue _Rank]])</f>
        <v>0.94424194689191876</v>
      </c>
      <c r="Y1305" t="str">
        <f>IF(Derived_Metrics[[#This Row],[Cumulative_Revenue_%]]&lt;=0.8,"Top 80% Revenue","Remaining 20% Revenue")</f>
        <v>Remaining 20% Revenue</v>
      </c>
    </row>
    <row r="1306" spans="1:25" x14ac:dyDescent="0.25">
      <c r="A1306" t="s">
        <v>4016</v>
      </c>
      <c r="B1306" s="1">
        <v>42134</v>
      </c>
      <c r="C1306" t="s">
        <v>3402</v>
      </c>
      <c r="D1306" s="4">
        <f>SUMIFS(Derived_Metrics[Revenue],Derived_Metrics[Customer ID],Derived_Metrics[[#This Row],[Customer ID]])</f>
        <v>2332.134</v>
      </c>
      <c r="E1306" s="4">
        <f>SUMIFS(Derived_Metrics[Profit],Derived_Metrics[Customer ID],Derived_Metrics[[#This Row],[Customer ID]])</f>
        <v>-81.713400000000021</v>
      </c>
      <c r="F1306" s="5">
        <f>_xlfn.PERCENTRANK.INC(Derived_Metrics[Customer Revenue],Derived_Metrics[[#This Row],[Customer Revenue]])</f>
        <v>0.32800000000000001</v>
      </c>
      <c r="G1306" s="5" t="str" cm="1">
        <f t="array" ref="G1306">_xlfn.IFS(Derived_Metrics[[#This Row],[Customer Revenue Percentile]]&gt;=0.8,"High Value",Derived_Metrics[[#This Row],[Customer Revenue Percentile]]&gt;=0.4,"Medium Value",TRUE,"Low Value")</f>
        <v>Low Value</v>
      </c>
      <c r="H1306" s="12">
        <f>_xlfn.RANK.EQ(Derived_Metrics[[#This Row],[Customer Revenue]],Derived_Metrics[Customer Revenue],0)</f>
        <v>1421</v>
      </c>
      <c r="I1306" s="15">
        <f>Derived_Metrics[[#This Row],[Customer Revenue]]/SUM(Derived_Metrics[Customer Revenue])</f>
        <v>1.4969519978169928E-4</v>
      </c>
      <c r="J1306" t="s">
        <v>2738</v>
      </c>
      <c r="K1306" s="5">
        <f>SUMIFS(Derived_Metrics[Revenue],Derived_Metrics[Product ID],Derived_Metrics[[#This Row],[Product ID]])</f>
        <v>1171.194</v>
      </c>
      <c r="L1306" s="5">
        <f>SUMIFS(Derived_Metrics[Profit],Derived_Metrics[Product ID],Derived_Metrics[[#This Row],[Product ID]])</f>
        <v>48.615600000000001</v>
      </c>
      <c r="M1306" s="5" t="str">
        <f>IF(AND(Derived_Metrics[[#This Row],[Product Revenue]]&gt;AVERAGE(Derived_Metrics[Product Revenue]),Derived_Metrics[[#This Row],[Product Profit]]&lt;0),"high sales Low Profit","Normal")</f>
        <v>Normal</v>
      </c>
      <c r="N1306">
        <v>66.293999999999997</v>
      </c>
      <c r="O1306">
        <v>1</v>
      </c>
      <c r="P1306">
        <v>0.7</v>
      </c>
      <c r="Q1306">
        <v>-103.86060000000001</v>
      </c>
      <c r="R1306">
        <f>Derived_Metrics[[#This Row],[Selling Price]]*Derived_Metrics[[#This Row],[Quantity]]</f>
        <v>66.293999999999997</v>
      </c>
      <c r="S1306" s="2">
        <f>IF(Derived_Metrics[[#This Row],[Revenue]]=0,0,Derived_Metrics[[#This Row],[Profit]]/Derived_Metrics[[#This Row],[Revenue]])</f>
        <v>-1.5666666666666669</v>
      </c>
      <c r="T1306" t="str">
        <f>IF(Derived_Metrics[[#This Row],[Profit]]&lt;0, "Loss","Profit")</f>
        <v>Loss</v>
      </c>
      <c r="U1306" s="5">
        <f>Derived_Metrics[[#This Row],[Selling Price]]*Derived_Metrics[[#This Row],[Quantity]]*Derived_Metrics[[#This Row],[Discount]]</f>
        <v>46.405799999999992</v>
      </c>
      <c r="V1306" t="str">
        <f>IF(Derived_Metrics[[#This Row],[Discount]]&gt;0,"Discount Applied","No Discount")</f>
        <v>Discount Applied</v>
      </c>
      <c r="W1306" t="str">
        <f>IF(Derived_Metrics[[#This Row],[Discount]]&gt;0.3,"High Discount","Low Discount")</f>
        <v>High Discount</v>
      </c>
      <c r="X1306" s="13">
        <f>SUMIFS(Derived_Metrics[Customer_Revenue_Share],Derived_Metrics[Customee_ Revenue _Rank],"&lt;="&amp;Derived_Metrics[[#This Row],[Customee_ Revenue _Rank]])</f>
        <v>0.95170834297990725</v>
      </c>
      <c r="Y1306" t="str">
        <f>IF(Derived_Metrics[[#This Row],[Cumulative_Revenue_%]]&lt;=0.8,"Top 80% Revenue","Remaining 20% Revenue")</f>
        <v>Remaining 20% Revenue</v>
      </c>
    </row>
    <row r="1307" spans="1:25" x14ac:dyDescent="0.25">
      <c r="A1307" t="s">
        <v>4016</v>
      </c>
      <c r="B1307" s="1">
        <v>42134</v>
      </c>
      <c r="C1307" t="s">
        <v>3402</v>
      </c>
      <c r="D1307" s="4">
        <f>SUMIFS(Derived_Metrics[Revenue],Derived_Metrics[Customer ID],Derived_Metrics[[#This Row],[Customer ID]])</f>
        <v>2332.134</v>
      </c>
      <c r="E1307" s="4">
        <f>SUMIFS(Derived_Metrics[Profit],Derived_Metrics[Customer ID],Derived_Metrics[[#This Row],[Customer ID]])</f>
        <v>-81.713400000000021</v>
      </c>
      <c r="F1307" s="5">
        <f>_xlfn.PERCENTRANK.INC(Derived_Metrics[Customer Revenue],Derived_Metrics[[#This Row],[Customer Revenue]])</f>
        <v>0.32800000000000001</v>
      </c>
      <c r="G1307" s="5" t="str" cm="1">
        <f t="array" ref="G1307">_xlfn.IFS(Derived_Metrics[[#This Row],[Customer Revenue Percentile]]&gt;=0.8,"High Value",Derived_Metrics[[#This Row],[Customer Revenue Percentile]]&gt;=0.4,"Medium Value",TRUE,"Low Value")</f>
        <v>Low Value</v>
      </c>
      <c r="H1307" s="12">
        <f>_xlfn.RANK.EQ(Derived_Metrics[[#This Row],[Customer Revenue]],Derived_Metrics[Customer Revenue],0)</f>
        <v>1421</v>
      </c>
      <c r="I1307" s="15">
        <f>Derived_Metrics[[#This Row],[Customer Revenue]]/SUM(Derived_Metrics[Customer Revenue])</f>
        <v>1.4969519978169928E-4</v>
      </c>
      <c r="J1307" t="s">
        <v>2591</v>
      </c>
      <c r="K1307" s="5">
        <f>SUMIFS(Derived_Metrics[Revenue],Derived_Metrics[Product ID],Derived_Metrics[[#This Row],[Product ID]])</f>
        <v>12802.293</v>
      </c>
      <c r="L1307" s="5">
        <f>SUMIFS(Derived_Metrics[Profit],Derived_Metrics[Product ID],Derived_Metrics[[#This Row],[Product ID]])</f>
        <v>49.134599999999992</v>
      </c>
      <c r="M1307" s="5" t="str">
        <f>IF(AND(Derived_Metrics[[#This Row],[Product Revenue]]&gt;AVERAGE(Derived_Metrics[Product Revenue]),Derived_Metrics[[#This Row],[Product Profit]]&lt;0),"high sales Low Profit","Normal")</f>
        <v>Normal</v>
      </c>
      <c r="N1307">
        <v>291.16800000000001</v>
      </c>
      <c r="O1307">
        <v>4</v>
      </c>
      <c r="P1307">
        <v>0.2</v>
      </c>
      <c r="Q1307">
        <v>-14.558400000000001</v>
      </c>
      <c r="R1307">
        <f>Derived_Metrics[[#This Row],[Selling Price]]*Derived_Metrics[[#This Row],[Quantity]]</f>
        <v>1164.672</v>
      </c>
      <c r="S1307" s="2">
        <f>IF(Derived_Metrics[[#This Row],[Revenue]]=0,0,Derived_Metrics[[#This Row],[Profit]]/Derived_Metrics[[#This Row],[Revenue]])</f>
        <v>-1.2500000000000001E-2</v>
      </c>
      <c r="T1307" t="str">
        <f>IF(Derived_Metrics[[#This Row],[Profit]]&lt;0, "Loss","Profit")</f>
        <v>Loss</v>
      </c>
      <c r="U1307" s="5">
        <f>Derived_Metrics[[#This Row],[Selling Price]]*Derived_Metrics[[#This Row],[Quantity]]*Derived_Metrics[[#This Row],[Discount]]</f>
        <v>232.93440000000001</v>
      </c>
      <c r="V1307" t="str">
        <f>IF(Derived_Metrics[[#This Row],[Discount]]&gt;0,"Discount Applied","No Discount")</f>
        <v>Discount Applied</v>
      </c>
      <c r="W1307" t="str">
        <f>IF(Derived_Metrics[[#This Row],[Discount]]&gt;0.3,"High Discount","Low Discount")</f>
        <v>Low Discount</v>
      </c>
      <c r="X1307" s="13">
        <f>SUMIFS(Derived_Metrics[Customer_Revenue_Share],Derived_Metrics[Customee_ Revenue _Rank],"&lt;="&amp;Derived_Metrics[[#This Row],[Customee_ Revenue _Rank]])</f>
        <v>0.95170834297990725</v>
      </c>
      <c r="Y1307" t="str">
        <f>IF(Derived_Metrics[[#This Row],[Cumulative_Revenue_%]]&lt;=0.8,"Top 80% Revenue","Remaining 20% Revenue")</f>
        <v>Remaining 20% Revenue</v>
      </c>
    </row>
    <row r="1308" spans="1:25" x14ac:dyDescent="0.25">
      <c r="A1308" t="s">
        <v>4017</v>
      </c>
      <c r="B1308" s="1">
        <v>43048</v>
      </c>
      <c r="C1308" t="s">
        <v>4018</v>
      </c>
      <c r="D1308" s="4">
        <f>SUMIFS(Derived_Metrics[Revenue],Derived_Metrics[Customer ID],Derived_Metrics[[#This Row],[Customer ID]])</f>
        <v>355.13600000000002</v>
      </c>
      <c r="E1308" s="4">
        <f>SUMIFS(Derived_Metrics[Profit],Derived_Metrics[Customer ID],Derived_Metrics[[#This Row],[Customer ID]])</f>
        <v>8.8783999999999992</v>
      </c>
      <c r="F1308" s="5">
        <f>_xlfn.PERCENTRANK.INC(Derived_Metrics[Customer Revenue],Derived_Metrics[[#This Row],[Customer Revenue]])</f>
        <v>6.5000000000000002E-2</v>
      </c>
      <c r="G1308" s="5" t="str" cm="1">
        <f t="array" ref="G1308">_xlfn.IFS(Derived_Metrics[[#This Row],[Customer Revenue Percentile]]&gt;=0.8,"High Value",Derived_Metrics[[#This Row],[Customer Revenue Percentile]]&gt;=0.4,"Medium Value",TRUE,"Low Value")</f>
        <v>Low Value</v>
      </c>
      <c r="H1308" s="12">
        <f>_xlfn.RANK.EQ(Derived_Metrics[[#This Row],[Customer Revenue]],Derived_Metrics[Customer Revenue],0)</f>
        <v>1982</v>
      </c>
      <c r="I1308" s="15">
        <f>Derived_Metrics[[#This Row],[Customer Revenue]]/SUM(Derived_Metrics[Customer Revenue])</f>
        <v>2.2795497372652495E-5</v>
      </c>
      <c r="J1308" t="s">
        <v>942</v>
      </c>
      <c r="K1308" s="5">
        <f>SUMIFS(Derived_Metrics[Revenue],Derived_Metrics[Product ID],Derived_Metrics[[#This Row],[Product ID]])</f>
        <v>7302.4839999999995</v>
      </c>
      <c r="L1308" s="5">
        <f>SUMIFS(Derived_Metrics[Profit],Derived_Metrics[Product ID],Derived_Metrics[[#This Row],[Product ID]])</f>
        <v>155.37200000000001</v>
      </c>
      <c r="M1308" s="5" t="str">
        <f>IF(AND(Derived_Metrics[[#This Row],[Product Revenue]]&gt;AVERAGE(Derived_Metrics[Product Revenue]),Derived_Metrics[[#This Row],[Product Profit]]&lt;0),"high sales Low Profit","Normal")</f>
        <v>Normal</v>
      </c>
      <c r="N1308">
        <v>177.56800000000001</v>
      </c>
      <c r="O1308">
        <v>2</v>
      </c>
      <c r="P1308">
        <v>0.2</v>
      </c>
      <c r="Q1308">
        <v>8.8783999999999992</v>
      </c>
      <c r="R1308">
        <f>Derived_Metrics[[#This Row],[Selling Price]]*Derived_Metrics[[#This Row],[Quantity]]</f>
        <v>355.13600000000002</v>
      </c>
      <c r="S1308" s="2">
        <f>IF(Derived_Metrics[[#This Row],[Revenue]]=0,0,Derived_Metrics[[#This Row],[Profit]]/Derived_Metrics[[#This Row],[Revenue]])</f>
        <v>2.4999999999999994E-2</v>
      </c>
      <c r="T1308" t="str">
        <f>IF(Derived_Metrics[[#This Row],[Profit]]&lt;0, "Loss","Profit")</f>
        <v>Profit</v>
      </c>
      <c r="U1308" s="5">
        <f>Derived_Metrics[[#This Row],[Selling Price]]*Derived_Metrics[[#This Row],[Quantity]]*Derived_Metrics[[#This Row],[Discount]]</f>
        <v>71.027200000000008</v>
      </c>
      <c r="V1308" t="str">
        <f>IF(Derived_Metrics[[#This Row],[Discount]]&gt;0,"Discount Applied","No Discount")</f>
        <v>Discount Applied</v>
      </c>
      <c r="W1308" t="str">
        <f>IF(Derived_Metrics[[#This Row],[Discount]]&gt;0.3,"High Discount","Low Discount")</f>
        <v>Low Discount</v>
      </c>
      <c r="X1308" s="13">
        <f>SUMIFS(Derived_Metrics[Customer_Revenue_Share],Derived_Metrics[Customee_ Revenue _Rank],"&lt;="&amp;Derived_Metrics[[#This Row],[Customee_ Revenue _Rank]])</f>
        <v>0.99848384877027718</v>
      </c>
      <c r="Y1308" t="str">
        <f>IF(Derived_Metrics[[#This Row],[Cumulative_Revenue_%]]&lt;=0.8,"Top 80% Revenue","Remaining 20% Revenue")</f>
        <v>Remaining 20% Revenue</v>
      </c>
    </row>
    <row r="1309" spans="1:25" x14ac:dyDescent="0.25">
      <c r="A1309" t="s">
        <v>4020</v>
      </c>
      <c r="B1309" s="1">
        <v>42350</v>
      </c>
      <c r="C1309" t="s">
        <v>3445</v>
      </c>
      <c r="D1309" s="4">
        <f>SUMIFS(Derived_Metrics[Revenue],Derived_Metrics[Customer ID],Derived_Metrics[[#This Row],[Customer ID]])</f>
        <v>2973.5079999999998</v>
      </c>
      <c r="E1309" s="4">
        <f>SUMIFS(Derived_Metrics[Profit],Derived_Metrics[Customer ID],Derived_Metrics[[#This Row],[Customer ID]])</f>
        <v>-14.747600000000002</v>
      </c>
      <c r="F1309" s="5">
        <f>_xlfn.PERCENTRANK.INC(Derived_Metrics[Customer Revenue],Derived_Metrics[[#This Row],[Customer Revenue]])</f>
        <v>0.39100000000000001</v>
      </c>
      <c r="G1309" s="5" t="str" cm="1">
        <f t="array" ref="G1309">_xlfn.IFS(Derived_Metrics[[#This Row],[Customer Revenue Percentile]]&gt;=0.8,"High Value",Derived_Metrics[[#This Row],[Customer Revenue Percentile]]&gt;=0.4,"Medium Value",TRUE,"Low Value")</f>
        <v>Low Value</v>
      </c>
      <c r="H1309" s="12">
        <f>_xlfn.RANK.EQ(Derived_Metrics[[#This Row],[Customer Revenue]],Derived_Metrics[Customer Revenue],0)</f>
        <v>1289</v>
      </c>
      <c r="I1309" s="15">
        <f>Derived_Metrics[[#This Row],[Customer Revenue]]/SUM(Derived_Metrics[Customer Revenue])</f>
        <v>1.9086376430877514E-4</v>
      </c>
      <c r="J1309" t="s">
        <v>2114</v>
      </c>
      <c r="K1309" s="5">
        <f>SUMIFS(Derived_Metrics[Revenue],Derived_Metrics[Product ID],Derived_Metrics[[#This Row],[Product ID]])</f>
        <v>832.5</v>
      </c>
      <c r="L1309" s="5">
        <f>SUMIFS(Derived_Metrics[Profit],Derived_Metrics[Product ID],Derived_Metrics[[#This Row],[Product ID]])</f>
        <v>-42.180000000000007</v>
      </c>
      <c r="M1309" s="5" t="str">
        <f>IF(AND(Derived_Metrics[[#This Row],[Product Revenue]]&gt;AVERAGE(Derived_Metrics[Product Revenue]),Derived_Metrics[[#This Row],[Product Profit]]&lt;0),"high sales Low Profit","Normal")</f>
        <v>Normal</v>
      </c>
      <c r="N1309">
        <v>166.5</v>
      </c>
      <c r="O1309">
        <v>3</v>
      </c>
      <c r="P1309">
        <v>0</v>
      </c>
      <c r="Q1309">
        <v>21.645</v>
      </c>
      <c r="R1309">
        <f>Derived_Metrics[[#This Row],[Selling Price]]*Derived_Metrics[[#This Row],[Quantity]]</f>
        <v>499.5</v>
      </c>
      <c r="S1309" s="2">
        <f>IF(Derived_Metrics[[#This Row],[Revenue]]=0,0,Derived_Metrics[[#This Row],[Profit]]/Derived_Metrics[[#This Row],[Revenue]])</f>
        <v>4.3333333333333335E-2</v>
      </c>
      <c r="T1309" t="str">
        <f>IF(Derived_Metrics[[#This Row],[Profit]]&lt;0, "Loss","Profit")</f>
        <v>Profit</v>
      </c>
      <c r="U1309" s="5">
        <f>Derived_Metrics[[#This Row],[Selling Price]]*Derived_Metrics[[#This Row],[Quantity]]*Derived_Metrics[[#This Row],[Discount]]</f>
        <v>0</v>
      </c>
      <c r="V1309" t="str">
        <f>IF(Derived_Metrics[[#This Row],[Discount]]&gt;0,"Discount Applied","No Discount")</f>
        <v>No Discount</v>
      </c>
      <c r="W1309" t="str">
        <f>IF(Derived_Metrics[[#This Row],[Discount]]&gt;0.3,"High Discount","Low Discount")</f>
        <v>Low Discount</v>
      </c>
      <c r="X1309" s="13">
        <f>SUMIFS(Derived_Metrics[Customer_Revenue_Share],Derived_Metrics[Customee_ Revenue _Rank],"&lt;="&amp;Derived_Metrics[[#This Row],[Customee_ Revenue _Rank]])</f>
        <v>0.9290413403834088</v>
      </c>
      <c r="Y1309" t="str">
        <f>IF(Derived_Metrics[[#This Row],[Cumulative_Revenue_%]]&lt;=0.8,"Top 80% Revenue","Remaining 20% Revenue")</f>
        <v>Remaining 20% Revenue</v>
      </c>
    </row>
    <row r="1310" spans="1:25" x14ac:dyDescent="0.25">
      <c r="A1310" t="s">
        <v>4021</v>
      </c>
      <c r="B1310" s="1">
        <v>42883</v>
      </c>
      <c r="C1310" t="s">
        <v>4023</v>
      </c>
      <c r="D1310" s="4">
        <f>SUMIFS(Derived_Metrics[Revenue],Derived_Metrics[Customer ID],Derived_Metrics[[#This Row],[Customer ID]])</f>
        <v>2236.0880000000002</v>
      </c>
      <c r="E1310" s="4">
        <f>SUMIFS(Derived_Metrics[Profit],Derived_Metrics[Customer ID],Derived_Metrics[[#This Row],[Customer ID]])</f>
        <v>94.4148</v>
      </c>
      <c r="F1310" s="5">
        <f>_xlfn.PERCENTRANK.INC(Derived_Metrics[Customer Revenue],Derived_Metrics[[#This Row],[Customer Revenue]])</f>
        <v>0.314</v>
      </c>
      <c r="G1310" s="5" t="str" cm="1">
        <f t="array" ref="G1310">_xlfn.IFS(Derived_Metrics[[#This Row],[Customer Revenue Percentile]]&gt;=0.8,"High Value",Derived_Metrics[[#This Row],[Customer Revenue Percentile]]&gt;=0.4,"Medium Value",TRUE,"Low Value")</f>
        <v>Low Value</v>
      </c>
      <c r="H1310" s="12">
        <f>_xlfn.RANK.EQ(Derived_Metrics[[#This Row],[Customer Revenue]],Derived_Metrics[Customer Revenue],0)</f>
        <v>1452</v>
      </c>
      <c r="I1310" s="15">
        <f>Derived_Metrics[[#This Row],[Customer Revenue]]/SUM(Derived_Metrics[Customer Revenue])</f>
        <v>1.435301916139726E-4</v>
      </c>
      <c r="J1310" t="s">
        <v>2503</v>
      </c>
      <c r="K1310" s="5">
        <f>SUMIFS(Derived_Metrics[Revenue],Derived_Metrics[Product ID],Derived_Metrics[[#This Row],[Product ID]])</f>
        <v>5449.866</v>
      </c>
      <c r="L1310" s="5">
        <f>SUMIFS(Derived_Metrics[Profit],Derived_Metrics[Product ID],Derived_Metrics[[#This Row],[Product ID]])</f>
        <v>311.77440000000001</v>
      </c>
      <c r="M1310" s="5" t="str">
        <f>IF(AND(Derived_Metrics[[#This Row],[Product Revenue]]&gt;AVERAGE(Derived_Metrics[Product Revenue]),Derived_Metrics[[#This Row],[Product Profit]]&lt;0),"high sales Low Profit","Normal")</f>
        <v>Normal</v>
      </c>
      <c r="N1310">
        <v>247.44</v>
      </c>
      <c r="O1310">
        <v>8</v>
      </c>
      <c r="P1310">
        <v>0</v>
      </c>
      <c r="Q1310">
        <v>101.4504</v>
      </c>
      <c r="R1310">
        <f>Derived_Metrics[[#This Row],[Selling Price]]*Derived_Metrics[[#This Row],[Quantity]]</f>
        <v>1979.52</v>
      </c>
      <c r="S1310" s="2">
        <f>IF(Derived_Metrics[[#This Row],[Revenue]]=0,0,Derived_Metrics[[#This Row],[Profit]]/Derived_Metrics[[#This Row],[Revenue]])</f>
        <v>5.1250000000000004E-2</v>
      </c>
      <c r="T1310" t="str">
        <f>IF(Derived_Metrics[[#This Row],[Profit]]&lt;0, "Loss","Profit")</f>
        <v>Profit</v>
      </c>
      <c r="U1310" s="5">
        <f>Derived_Metrics[[#This Row],[Selling Price]]*Derived_Metrics[[#This Row],[Quantity]]*Derived_Metrics[[#This Row],[Discount]]</f>
        <v>0</v>
      </c>
      <c r="V1310" t="str">
        <f>IF(Derived_Metrics[[#This Row],[Discount]]&gt;0,"Discount Applied","No Discount")</f>
        <v>No Discount</v>
      </c>
      <c r="W1310" t="str">
        <f>IF(Derived_Metrics[[#This Row],[Discount]]&gt;0.3,"High Discount","Low Discount")</f>
        <v>Low Discount</v>
      </c>
      <c r="X1310" s="13">
        <f>SUMIFS(Derived_Metrics[Customer_Revenue_Share],Derived_Metrics[Customee_ Revenue _Rank],"&lt;="&amp;Derived_Metrics[[#This Row],[Customee_ Revenue _Rank]])</f>
        <v>0.95623906888468524</v>
      </c>
      <c r="Y1310" t="str">
        <f>IF(Derived_Metrics[[#This Row],[Cumulative_Revenue_%]]&lt;=0.8,"Top 80% Revenue","Remaining 20% Revenue")</f>
        <v>Remaining 20% Revenue</v>
      </c>
    </row>
    <row r="1311" spans="1:25" x14ac:dyDescent="0.25">
      <c r="A1311" t="s">
        <v>4025</v>
      </c>
      <c r="B1311" s="1">
        <v>42328</v>
      </c>
      <c r="C1311" t="s">
        <v>3884</v>
      </c>
      <c r="D1311" s="4">
        <f>SUMIFS(Derived_Metrics[Revenue],Derived_Metrics[Customer ID],Derived_Metrics[[#This Row],[Customer ID]])</f>
        <v>520.74900000000002</v>
      </c>
      <c r="E1311" s="4">
        <f>SUMIFS(Derived_Metrics[Profit],Derived_Metrics[Customer ID],Derived_Metrics[[#This Row],[Customer ID]])</f>
        <v>12.466799999999999</v>
      </c>
      <c r="F1311" s="5">
        <f>_xlfn.PERCENTRANK.INC(Derived_Metrics[Customer Revenue],Derived_Metrics[[#This Row],[Customer Revenue]])</f>
        <v>9.5000000000000001E-2</v>
      </c>
      <c r="G1311" s="5" t="str" cm="1">
        <f t="array" ref="G1311">_xlfn.IFS(Derived_Metrics[[#This Row],[Customer Revenue Percentile]]&gt;=0.8,"High Value",Derived_Metrics[[#This Row],[Customer Revenue Percentile]]&gt;=0.4,"Medium Value",TRUE,"Low Value")</f>
        <v>Low Value</v>
      </c>
      <c r="H1311" s="12">
        <f>_xlfn.RANK.EQ(Derived_Metrics[[#This Row],[Customer Revenue]],Derived_Metrics[Customer Revenue],0)</f>
        <v>1916</v>
      </c>
      <c r="I1311" s="15">
        <f>Derived_Metrics[[#This Row],[Customer Revenue]]/SUM(Derived_Metrics[Customer Revenue])</f>
        <v>3.3425877582986281E-5</v>
      </c>
      <c r="J1311" t="s">
        <v>2039</v>
      </c>
      <c r="K1311" s="5">
        <f>SUMIFS(Derived_Metrics[Revenue],Derived_Metrics[Product ID],Derived_Metrics[[#This Row],[Product ID]])</f>
        <v>522.50400000000002</v>
      </c>
      <c r="L1311" s="5">
        <f>SUMIFS(Derived_Metrics[Profit],Derived_Metrics[Product ID],Derived_Metrics[[#This Row],[Product ID]])</f>
        <v>10.110600000000002</v>
      </c>
      <c r="M1311" s="5" t="str">
        <f>IF(AND(Derived_Metrics[[#This Row],[Product Revenue]]&gt;AVERAGE(Derived_Metrics[Product Revenue]),Derived_Metrics[[#This Row],[Product Profit]]&lt;0),"high sales Low Profit","Normal")</f>
        <v>Normal</v>
      </c>
      <c r="N1311">
        <v>22.14</v>
      </c>
      <c r="O1311">
        <v>3</v>
      </c>
      <c r="P1311">
        <v>0</v>
      </c>
      <c r="Q1311">
        <v>6.4206000000000003</v>
      </c>
      <c r="R1311">
        <f>Derived_Metrics[[#This Row],[Selling Price]]*Derived_Metrics[[#This Row],[Quantity]]</f>
        <v>66.42</v>
      </c>
      <c r="S1311" s="2">
        <f>IF(Derived_Metrics[[#This Row],[Revenue]]=0,0,Derived_Metrics[[#This Row],[Profit]]/Derived_Metrics[[#This Row],[Revenue]])</f>
        <v>9.6666666666666665E-2</v>
      </c>
      <c r="T1311" t="str">
        <f>IF(Derived_Metrics[[#This Row],[Profit]]&lt;0, "Loss","Profit")</f>
        <v>Profit</v>
      </c>
      <c r="U1311" s="5">
        <f>Derived_Metrics[[#This Row],[Selling Price]]*Derived_Metrics[[#This Row],[Quantity]]*Derived_Metrics[[#This Row],[Discount]]</f>
        <v>0</v>
      </c>
      <c r="V1311" t="str">
        <f>IF(Derived_Metrics[[#This Row],[Discount]]&gt;0,"Discount Applied","No Discount")</f>
        <v>No Discount</v>
      </c>
      <c r="W1311" t="str">
        <f>IF(Derived_Metrics[[#This Row],[Discount]]&gt;0.3,"High Discount","Low Discount")</f>
        <v>Low Discount</v>
      </c>
      <c r="X1311" s="13">
        <f>SUMIFS(Derived_Metrics[Customer_Revenue_Share],Derived_Metrics[Customee_ Revenue _Rank],"&lt;="&amp;Derived_Metrics[[#This Row],[Customee_ Revenue _Rank]])</f>
        <v>0.99668955885088828</v>
      </c>
      <c r="Y1311" t="str">
        <f>IF(Derived_Metrics[[#This Row],[Cumulative_Revenue_%]]&lt;=0.8,"Top 80% Revenue","Remaining 20% Revenue")</f>
        <v>Remaining 20% Revenue</v>
      </c>
    </row>
    <row r="1312" spans="1:25" x14ac:dyDescent="0.25">
      <c r="A1312" t="s">
        <v>4026</v>
      </c>
      <c r="B1312" s="1">
        <v>42884</v>
      </c>
      <c r="C1312" t="s">
        <v>2988</v>
      </c>
      <c r="D1312" s="4">
        <f>SUMIFS(Derived_Metrics[Revenue],Derived_Metrics[Customer ID],Derived_Metrics[[#This Row],[Customer ID]])</f>
        <v>5540.5280000000002</v>
      </c>
      <c r="E1312" s="4">
        <f>SUMIFS(Derived_Metrics[Profit],Derived_Metrics[Customer ID],Derived_Metrics[[#This Row],[Customer ID]])</f>
        <v>-510.00709999999998</v>
      </c>
      <c r="F1312" s="5">
        <f>_xlfn.PERCENTRANK.INC(Derived_Metrics[Customer Revenue],Derived_Metrics[[#This Row],[Customer Revenue]])</f>
        <v>0.57899999999999996</v>
      </c>
      <c r="G1312" s="5" t="str" cm="1">
        <f t="array" ref="G1312">_xlfn.IFS(Derived_Metrics[[#This Row],[Customer Revenue Percentile]]&gt;=0.8,"High Value",Derived_Metrics[[#This Row],[Customer Revenue Percentile]]&gt;=0.4,"Medium Value",TRUE,"Low Value")</f>
        <v>Medium Value</v>
      </c>
      <c r="H1312" s="12">
        <f>_xlfn.RANK.EQ(Derived_Metrics[[#This Row],[Customer Revenue]],Derived_Metrics[Customer Revenue],0)</f>
        <v>889</v>
      </c>
      <c r="I1312" s="15">
        <f>Derived_Metrics[[#This Row],[Customer Revenue]]/SUM(Derived_Metrics[Customer Revenue])</f>
        <v>3.5563584504839718E-4</v>
      </c>
      <c r="J1312" t="s">
        <v>1603</v>
      </c>
      <c r="K1312" s="5">
        <f>SUMIFS(Derived_Metrics[Revenue],Derived_Metrics[Product ID],Derived_Metrics[[#This Row],[Product ID]])</f>
        <v>102.33599999999998</v>
      </c>
      <c r="L1312" s="5">
        <f>SUMIFS(Derived_Metrics[Profit],Derived_Metrics[Product ID],Derived_Metrics[[#This Row],[Product ID]])</f>
        <v>10.6496</v>
      </c>
      <c r="M1312" s="5" t="str">
        <f>IF(AND(Derived_Metrics[[#This Row],[Product Revenue]]&gt;AVERAGE(Derived_Metrics[Product Revenue]),Derived_Metrics[[#This Row],[Product Profit]]&lt;0),"high sales Low Profit","Normal")</f>
        <v>Normal</v>
      </c>
      <c r="N1312">
        <v>6.24</v>
      </c>
      <c r="O1312">
        <v>3</v>
      </c>
      <c r="P1312">
        <v>0</v>
      </c>
      <c r="Q1312">
        <v>2.6208</v>
      </c>
      <c r="R1312">
        <f>Derived_Metrics[[#This Row],[Selling Price]]*Derived_Metrics[[#This Row],[Quantity]]</f>
        <v>18.72</v>
      </c>
      <c r="S1312" s="2">
        <f>IF(Derived_Metrics[[#This Row],[Revenue]]=0,0,Derived_Metrics[[#This Row],[Profit]]/Derived_Metrics[[#This Row],[Revenue]])</f>
        <v>0.14000000000000001</v>
      </c>
      <c r="T1312" t="str">
        <f>IF(Derived_Metrics[[#This Row],[Profit]]&lt;0, "Loss","Profit")</f>
        <v>Profit</v>
      </c>
      <c r="U1312" s="5">
        <f>Derived_Metrics[[#This Row],[Selling Price]]*Derived_Metrics[[#This Row],[Quantity]]*Derived_Metrics[[#This Row],[Discount]]</f>
        <v>0</v>
      </c>
      <c r="V1312" t="str">
        <f>IF(Derived_Metrics[[#This Row],[Discount]]&gt;0,"Discount Applied","No Discount")</f>
        <v>No Discount</v>
      </c>
      <c r="W1312" t="str">
        <f>IF(Derived_Metrics[[#This Row],[Discount]]&gt;0.3,"High Discount","Low Discount")</f>
        <v>Low Discount</v>
      </c>
      <c r="X1312" s="13">
        <f>SUMIFS(Derived_Metrics[Customer_Revenue_Share],Derived_Metrics[Customee_ Revenue _Rank],"&lt;="&amp;Derived_Metrics[[#This Row],[Customee_ Revenue _Rank]])</f>
        <v>0.82362821293384025</v>
      </c>
      <c r="Y1312" t="str">
        <f>IF(Derived_Metrics[[#This Row],[Cumulative_Revenue_%]]&lt;=0.8,"Top 80% Revenue","Remaining 20% Revenue")</f>
        <v>Remaining 20% Revenue</v>
      </c>
    </row>
    <row r="1313" spans="1:25" x14ac:dyDescent="0.25">
      <c r="A1313" t="s">
        <v>4027</v>
      </c>
      <c r="B1313" s="1">
        <v>42225</v>
      </c>
      <c r="C1313" t="s">
        <v>295</v>
      </c>
      <c r="D1313" s="4">
        <f>SUMIFS(Derived_Metrics[Revenue],Derived_Metrics[Customer ID],Derived_Metrics[[#This Row],[Customer ID]])</f>
        <v>13459.162</v>
      </c>
      <c r="E1313" s="4">
        <f>SUMIFS(Derived_Metrics[Profit],Derived_Metrics[Customer ID],Derived_Metrics[[#This Row],[Customer ID]])</f>
        <v>-536.9298</v>
      </c>
      <c r="F1313" s="5">
        <f>_xlfn.PERCENTRANK.INC(Derived_Metrics[Customer Revenue],Derived_Metrics[[#This Row],[Customer Revenue]])</f>
        <v>0.85399999999999998</v>
      </c>
      <c r="G1313" s="5" t="str" cm="1">
        <f t="array" ref="G1313">_xlfn.IFS(Derived_Metrics[[#This Row],[Customer Revenue Percentile]]&gt;=0.8,"High Value",Derived_Metrics[[#This Row],[Customer Revenue Percentile]]&gt;=0.4,"Medium Value",TRUE,"Low Value")</f>
        <v>High Value</v>
      </c>
      <c r="H1313" s="12">
        <f>_xlfn.RANK.EQ(Derived_Metrics[[#This Row],[Customer Revenue]],Derived_Metrics[Customer Revenue],0)</f>
        <v>306</v>
      </c>
      <c r="I1313" s="15">
        <f>Derived_Metrics[[#This Row],[Customer Revenue]]/SUM(Derived_Metrics[Customer Revenue])</f>
        <v>8.6391774421377813E-4</v>
      </c>
      <c r="J1313" t="s">
        <v>2985</v>
      </c>
      <c r="K1313" s="5">
        <f>SUMIFS(Derived_Metrics[Revenue],Derived_Metrics[Product ID],Derived_Metrics[[#This Row],[Product ID]])</f>
        <v>526.524</v>
      </c>
      <c r="L1313" s="5">
        <f>SUMIFS(Derived_Metrics[Profit],Derived_Metrics[Product ID],Derived_Metrics[[#This Row],[Product ID]])</f>
        <v>32.734200000000001</v>
      </c>
      <c r="M1313" s="5" t="str">
        <f>IF(AND(Derived_Metrics[[#This Row],[Product Revenue]]&gt;AVERAGE(Derived_Metrics[Product Revenue]),Derived_Metrics[[#This Row],[Product Profit]]&lt;0),"high sales Low Profit","Normal")</f>
        <v>Normal</v>
      </c>
      <c r="N1313">
        <v>21.36</v>
      </c>
      <c r="O1313">
        <v>8</v>
      </c>
      <c r="P1313">
        <v>0</v>
      </c>
      <c r="Q1313">
        <v>8.1167999999999996</v>
      </c>
      <c r="R1313">
        <f>Derived_Metrics[[#This Row],[Selling Price]]*Derived_Metrics[[#This Row],[Quantity]]</f>
        <v>170.88</v>
      </c>
      <c r="S1313" s="2">
        <f>IF(Derived_Metrics[[#This Row],[Revenue]]=0,0,Derived_Metrics[[#This Row],[Profit]]/Derived_Metrics[[#This Row],[Revenue]])</f>
        <v>4.7500000000000001E-2</v>
      </c>
      <c r="T1313" t="str">
        <f>IF(Derived_Metrics[[#This Row],[Profit]]&lt;0, "Loss","Profit")</f>
        <v>Profit</v>
      </c>
      <c r="U1313" s="5">
        <f>Derived_Metrics[[#This Row],[Selling Price]]*Derived_Metrics[[#This Row],[Quantity]]*Derived_Metrics[[#This Row],[Discount]]</f>
        <v>0</v>
      </c>
      <c r="V1313" t="str">
        <f>IF(Derived_Metrics[[#This Row],[Discount]]&gt;0,"Discount Applied","No Discount")</f>
        <v>No Discount</v>
      </c>
      <c r="W1313" t="str">
        <f>IF(Derived_Metrics[[#This Row],[Discount]]&gt;0.3,"High Discount","Low Discount")</f>
        <v>Low Discount</v>
      </c>
      <c r="X1313" s="13">
        <f>SUMIFS(Derived_Metrics[Customer_Revenue_Share],Derived_Metrics[Customee_ Revenue _Rank],"&lt;="&amp;Derived_Metrics[[#This Row],[Customee_ Revenue _Rank]])</f>
        <v>0.4850302445927982</v>
      </c>
      <c r="Y1313" t="str">
        <f>IF(Derived_Metrics[[#This Row],[Cumulative_Revenue_%]]&lt;=0.8,"Top 80% Revenue","Remaining 20% Revenue")</f>
        <v>Top 80% Revenue</v>
      </c>
    </row>
    <row r="1314" spans="1:25" x14ac:dyDescent="0.25">
      <c r="A1314" t="s">
        <v>4028</v>
      </c>
      <c r="B1314" s="1">
        <v>42778</v>
      </c>
      <c r="C1314" t="s">
        <v>2292</v>
      </c>
      <c r="D1314" s="4">
        <f>SUMIFS(Derived_Metrics[Revenue],Derived_Metrics[Customer ID],Derived_Metrics[[#This Row],[Customer ID]])</f>
        <v>34183.298000000003</v>
      </c>
      <c r="E1314" s="4">
        <f>SUMIFS(Derived_Metrics[Profit],Derived_Metrics[Customer ID],Derived_Metrics[[#This Row],[Customer ID]])</f>
        <v>770.14769999999999</v>
      </c>
      <c r="F1314" s="5">
        <f>_xlfn.PERCENTRANK.INC(Derived_Metrics[Customer Revenue],Derived_Metrics[[#This Row],[Customer Revenue]])</f>
        <v>0.97699999999999998</v>
      </c>
      <c r="G1314" s="5" t="str" cm="1">
        <f t="array" ref="G1314">_xlfn.IFS(Derived_Metrics[[#This Row],[Customer Revenue Percentile]]&gt;=0.8,"High Value",Derived_Metrics[[#This Row],[Customer Revenue Percentile]]&gt;=0.4,"Medium Value",TRUE,"Low Value")</f>
        <v>High Value</v>
      </c>
      <c r="H1314" s="12">
        <f>_xlfn.RANK.EQ(Derived_Metrics[[#This Row],[Customer Revenue]],Derived_Metrics[Customer Revenue],0)</f>
        <v>44</v>
      </c>
      <c r="I1314" s="15">
        <f>Derived_Metrics[[#This Row],[Customer Revenue]]/SUM(Derived_Metrics[Customer Revenue])</f>
        <v>2.1941602083359541E-3</v>
      </c>
      <c r="J1314" t="s">
        <v>3028</v>
      </c>
      <c r="K1314" s="5">
        <f>SUMIFS(Derived_Metrics[Revenue],Derived_Metrics[Product ID],Derived_Metrics[[#This Row],[Product ID]])</f>
        <v>31358.904000000002</v>
      </c>
      <c r="L1314" s="5">
        <f>SUMIFS(Derived_Metrics[Profit],Derived_Metrics[Product ID],Derived_Metrics[[#This Row],[Product ID]])</f>
        <v>342.88739999999996</v>
      </c>
      <c r="M1314" s="5" t="str">
        <f>IF(AND(Derived_Metrics[[#This Row],[Product Revenue]]&gt;AVERAGE(Derived_Metrics[Product Revenue]),Derived_Metrics[[#This Row],[Product Profit]]&lt;0),"high sales Low Profit","Normal")</f>
        <v>Normal</v>
      </c>
      <c r="N1314">
        <v>1159.056</v>
      </c>
      <c r="O1314">
        <v>9</v>
      </c>
      <c r="P1314">
        <v>0.2</v>
      </c>
      <c r="Q1314">
        <v>43.464599999999997</v>
      </c>
      <c r="R1314">
        <f>Derived_Metrics[[#This Row],[Selling Price]]*Derived_Metrics[[#This Row],[Quantity]]</f>
        <v>10431.504000000001</v>
      </c>
      <c r="S1314" s="2">
        <f>IF(Derived_Metrics[[#This Row],[Revenue]]=0,0,Derived_Metrics[[#This Row],[Profit]]/Derived_Metrics[[#This Row],[Revenue]])</f>
        <v>4.1666666666666657E-3</v>
      </c>
      <c r="T1314" t="str">
        <f>IF(Derived_Metrics[[#This Row],[Profit]]&lt;0, "Loss","Profit")</f>
        <v>Profit</v>
      </c>
      <c r="U1314" s="5">
        <f>Derived_Metrics[[#This Row],[Selling Price]]*Derived_Metrics[[#This Row],[Quantity]]*Derived_Metrics[[#This Row],[Discount]]</f>
        <v>2086.3008000000004</v>
      </c>
      <c r="V1314" t="str">
        <f>IF(Derived_Metrics[[#This Row],[Discount]]&gt;0,"Discount Applied","No Discount")</f>
        <v>Discount Applied</v>
      </c>
      <c r="W1314" t="str">
        <f>IF(Derived_Metrics[[#This Row],[Discount]]&gt;0.3,"High Discount","Low Discount")</f>
        <v>Low Discount</v>
      </c>
      <c r="X1314" s="13">
        <f>SUMIFS(Derived_Metrics[Customer_Revenue_Share],Derived_Metrics[Customee_ Revenue _Rank],"&lt;="&amp;Derived_Metrics[[#This Row],[Customee_ Revenue _Rank]])</f>
        <v>0.13699690809562376</v>
      </c>
      <c r="Y1314" t="str">
        <f>IF(Derived_Metrics[[#This Row],[Cumulative_Revenue_%]]&lt;=0.8,"Top 80% Revenue","Remaining 20% Revenue")</f>
        <v>Top 80% Revenue</v>
      </c>
    </row>
    <row r="1315" spans="1:25" x14ac:dyDescent="0.25">
      <c r="A1315" t="s">
        <v>4029</v>
      </c>
      <c r="B1315" s="1">
        <v>42568</v>
      </c>
      <c r="C1315" t="s">
        <v>2096</v>
      </c>
      <c r="D1315" s="4">
        <f>SUMIFS(Derived_Metrics[Revenue],Derived_Metrics[Customer ID],Derived_Metrics[[#This Row],[Customer ID]])</f>
        <v>303.33600000000001</v>
      </c>
      <c r="E1315" s="4">
        <f>SUMIFS(Derived_Metrics[Profit],Derived_Metrics[Customer ID],Derived_Metrics[[#This Row],[Customer ID]])</f>
        <v>1.6332000000000004</v>
      </c>
      <c r="F1315" s="5">
        <f>_xlfn.PERCENTRANK.INC(Derived_Metrics[Customer Revenue],Derived_Metrics[[#This Row],[Customer Revenue]])</f>
        <v>5.8000000000000003E-2</v>
      </c>
      <c r="G1315" s="5" t="str" cm="1">
        <f t="array" ref="G1315">_xlfn.IFS(Derived_Metrics[[#This Row],[Customer Revenue Percentile]]&gt;=0.8,"High Value",Derived_Metrics[[#This Row],[Customer Revenue Percentile]]&gt;=0.4,"Medium Value",TRUE,"Low Value")</f>
        <v>Low Value</v>
      </c>
      <c r="H1315" s="12">
        <f>_xlfn.RANK.EQ(Derived_Metrics[[#This Row],[Customer Revenue]],Derived_Metrics[Customer Revenue],0)</f>
        <v>1995</v>
      </c>
      <c r="I1315" s="15">
        <f>Derived_Metrics[[#This Row],[Customer Revenue]]/SUM(Derived_Metrics[Customer Revenue])</f>
        <v>1.9470554917076606E-5</v>
      </c>
      <c r="J1315" t="s">
        <v>2344</v>
      </c>
      <c r="K1315" s="5">
        <f>SUMIFS(Derived_Metrics[Revenue],Derived_Metrics[Product ID],Derived_Metrics[[#This Row],[Product ID]])</f>
        <v>131.65199999999999</v>
      </c>
      <c r="L1315" s="5">
        <f>SUMIFS(Derived_Metrics[Profit],Derived_Metrics[Product ID],Derived_Metrics[[#This Row],[Product ID]])</f>
        <v>17.056799999999999</v>
      </c>
      <c r="M1315" s="5" t="str">
        <f>IF(AND(Derived_Metrics[[#This Row],[Product Revenue]]&gt;AVERAGE(Derived_Metrics[Product Revenue]),Derived_Metrics[[#This Row],[Product Profit]]&lt;0),"high sales Low Profit","Normal")</f>
        <v>Normal</v>
      </c>
      <c r="N1315">
        <v>12.42</v>
      </c>
      <c r="O1315">
        <v>3</v>
      </c>
      <c r="P1315">
        <v>0</v>
      </c>
      <c r="Q1315">
        <v>4.4711999999999996</v>
      </c>
      <c r="R1315">
        <f>Derived_Metrics[[#This Row],[Selling Price]]*Derived_Metrics[[#This Row],[Quantity]]</f>
        <v>37.26</v>
      </c>
      <c r="S1315" s="2">
        <f>IF(Derived_Metrics[[#This Row],[Revenue]]=0,0,Derived_Metrics[[#This Row],[Profit]]/Derived_Metrics[[#This Row],[Revenue]])</f>
        <v>0.12</v>
      </c>
      <c r="T1315" t="str">
        <f>IF(Derived_Metrics[[#This Row],[Profit]]&lt;0, "Loss","Profit")</f>
        <v>Profit</v>
      </c>
      <c r="U1315" s="5">
        <f>Derived_Metrics[[#This Row],[Selling Price]]*Derived_Metrics[[#This Row],[Quantity]]*Derived_Metrics[[#This Row],[Discount]]</f>
        <v>0</v>
      </c>
      <c r="V1315" t="str">
        <f>IF(Derived_Metrics[[#This Row],[Discount]]&gt;0,"Discount Applied","No Discount")</f>
        <v>No Discount</v>
      </c>
      <c r="W1315" t="str">
        <f>IF(Derived_Metrics[[#This Row],[Discount]]&gt;0.3,"High Discount","Low Discount")</f>
        <v>Low Discount</v>
      </c>
      <c r="X1315" s="13">
        <f>SUMIFS(Derived_Metrics[Customer_Revenue_Share],Derived_Metrics[Customee_ Revenue _Rank],"&lt;="&amp;Derived_Metrics[[#This Row],[Customee_ Revenue _Rank]])</f>
        <v>0.99881878858161743</v>
      </c>
      <c r="Y1315" t="str">
        <f>IF(Derived_Metrics[[#This Row],[Cumulative_Revenue_%]]&lt;=0.8,"Top 80% Revenue","Remaining 20% Revenue")</f>
        <v>Remaining 20% Revenue</v>
      </c>
    </row>
    <row r="1316" spans="1:25" x14ac:dyDescent="0.25">
      <c r="A1316" t="s">
        <v>4029</v>
      </c>
      <c r="B1316" s="1">
        <v>42568</v>
      </c>
      <c r="C1316" t="s">
        <v>2096</v>
      </c>
      <c r="D1316" s="4">
        <f>SUMIFS(Derived_Metrics[Revenue],Derived_Metrics[Customer ID],Derived_Metrics[[#This Row],[Customer ID]])</f>
        <v>303.33600000000001</v>
      </c>
      <c r="E1316" s="4">
        <f>SUMIFS(Derived_Metrics[Profit],Derived_Metrics[Customer ID],Derived_Metrics[[#This Row],[Customer ID]])</f>
        <v>1.6332000000000004</v>
      </c>
      <c r="F1316" s="5">
        <f>_xlfn.PERCENTRANK.INC(Derived_Metrics[Customer Revenue],Derived_Metrics[[#This Row],[Customer Revenue]])</f>
        <v>5.8000000000000003E-2</v>
      </c>
      <c r="G1316" s="5" t="str" cm="1">
        <f t="array" ref="G1316">_xlfn.IFS(Derived_Metrics[[#This Row],[Customer Revenue Percentile]]&gt;=0.8,"High Value",Derived_Metrics[[#This Row],[Customer Revenue Percentile]]&gt;=0.4,"Medium Value",TRUE,"Low Value")</f>
        <v>Low Value</v>
      </c>
      <c r="H1316" s="12">
        <f>_xlfn.RANK.EQ(Derived_Metrics[[#This Row],[Customer Revenue]],Derived_Metrics[Customer Revenue],0)</f>
        <v>1995</v>
      </c>
      <c r="I1316" s="15">
        <f>Derived_Metrics[[#This Row],[Customer Revenue]]/SUM(Derived_Metrics[Customer Revenue])</f>
        <v>1.9470554917076606E-5</v>
      </c>
      <c r="J1316" t="s">
        <v>3087</v>
      </c>
      <c r="K1316" s="5">
        <f>SUMIFS(Derived_Metrics[Revenue],Derived_Metrics[Product ID],Derived_Metrics[[#This Row],[Product ID]])</f>
        <v>128.69999999999999</v>
      </c>
      <c r="L1316" s="5">
        <f>SUMIFS(Derived_Metrics[Profit],Derived_Metrics[Product ID],Derived_Metrics[[#This Row],[Product ID]])</f>
        <v>13.068000000000001</v>
      </c>
      <c r="M1316" s="5" t="str">
        <f>IF(AND(Derived_Metrics[[#This Row],[Product Revenue]]&gt;AVERAGE(Derived_Metrics[Product Revenue]),Derived_Metrics[[#This Row],[Product Profit]]&lt;0),"high sales Low Profit","Normal")</f>
        <v>Normal</v>
      </c>
      <c r="N1316">
        <v>24.75</v>
      </c>
      <c r="O1316">
        <v>5</v>
      </c>
      <c r="P1316">
        <v>0</v>
      </c>
      <c r="Q1316">
        <v>10.89</v>
      </c>
      <c r="R1316">
        <f>Derived_Metrics[[#This Row],[Selling Price]]*Derived_Metrics[[#This Row],[Quantity]]</f>
        <v>123.75</v>
      </c>
      <c r="S1316" s="2">
        <f>IF(Derived_Metrics[[#This Row],[Revenue]]=0,0,Derived_Metrics[[#This Row],[Profit]]/Derived_Metrics[[#This Row],[Revenue]])</f>
        <v>8.8000000000000009E-2</v>
      </c>
      <c r="T1316" t="str">
        <f>IF(Derived_Metrics[[#This Row],[Profit]]&lt;0, "Loss","Profit")</f>
        <v>Profit</v>
      </c>
      <c r="U1316" s="5">
        <f>Derived_Metrics[[#This Row],[Selling Price]]*Derived_Metrics[[#This Row],[Quantity]]*Derived_Metrics[[#This Row],[Discount]]</f>
        <v>0</v>
      </c>
      <c r="V1316" t="str">
        <f>IF(Derived_Metrics[[#This Row],[Discount]]&gt;0,"Discount Applied","No Discount")</f>
        <v>No Discount</v>
      </c>
      <c r="W1316" t="str">
        <f>IF(Derived_Metrics[[#This Row],[Discount]]&gt;0.3,"High Discount","Low Discount")</f>
        <v>Low Discount</v>
      </c>
      <c r="X1316" s="13">
        <f>SUMIFS(Derived_Metrics[Customer_Revenue_Share],Derived_Metrics[Customee_ Revenue _Rank],"&lt;="&amp;Derived_Metrics[[#This Row],[Customee_ Revenue _Rank]])</f>
        <v>0.99881878858161743</v>
      </c>
      <c r="Y1316" t="str">
        <f>IF(Derived_Metrics[[#This Row],[Cumulative_Revenue_%]]&lt;=0.8,"Top 80% Revenue","Remaining 20% Revenue")</f>
        <v>Remaining 20% Revenue</v>
      </c>
    </row>
    <row r="1317" spans="1:25" x14ac:dyDescent="0.25">
      <c r="A1317" t="s">
        <v>4031</v>
      </c>
      <c r="B1317" s="1">
        <v>42328</v>
      </c>
      <c r="C1317" t="s">
        <v>1706</v>
      </c>
      <c r="D1317" s="4">
        <f>SUMIFS(Derived_Metrics[Revenue],Derived_Metrics[Customer ID],Derived_Metrics[[#This Row],[Customer ID]])</f>
        <v>199.64</v>
      </c>
      <c r="E1317" s="4">
        <f>SUMIFS(Derived_Metrics[Profit],Derived_Metrics[Customer ID],Derived_Metrics[[#This Row],[Customer ID]])</f>
        <v>8.6737000000000002</v>
      </c>
      <c r="F1317" s="5">
        <f>_xlfn.PERCENTRANK.INC(Derived_Metrics[Customer Revenue],Derived_Metrics[[#This Row],[Customer Revenue]])</f>
        <v>3.5000000000000003E-2</v>
      </c>
      <c r="G1317" s="5" t="str" cm="1">
        <f t="array" ref="G1317">_xlfn.IFS(Derived_Metrics[[#This Row],[Customer Revenue Percentile]]&gt;=0.8,"High Value",Derived_Metrics[[#This Row],[Customer Revenue Percentile]]&gt;=0.4,"Medium Value",TRUE,"Low Value")</f>
        <v>Low Value</v>
      </c>
      <c r="H1317" s="12">
        <f>_xlfn.RANK.EQ(Derived_Metrics[[#This Row],[Customer Revenue]],Derived_Metrics[Customer Revenue],0)</f>
        <v>2044</v>
      </c>
      <c r="I1317" s="15">
        <f>Derived_Metrics[[#This Row],[Customer Revenue]]/SUM(Derived_Metrics[Customer Revenue])</f>
        <v>1.2814507950408699E-5</v>
      </c>
      <c r="J1317" t="s">
        <v>4032</v>
      </c>
      <c r="K1317" s="5">
        <f>SUMIFS(Derived_Metrics[Revenue],Derived_Metrics[Product ID],Derived_Metrics[[#This Row],[Product ID]])</f>
        <v>127.648</v>
      </c>
      <c r="L1317" s="5">
        <f>SUMIFS(Derived_Metrics[Profit],Derived_Metrics[Product ID],Derived_Metrics[[#This Row],[Product ID]])</f>
        <v>9.5736000000000008</v>
      </c>
      <c r="M1317" s="5" t="str">
        <f>IF(AND(Derived_Metrics[[#This Row],[Product Revenue]]&gt;AVERAGE(Derived_Metrics[Product Revenue]),Derived_Metrics[[#This Row],[Product Profit]]&lt;0),"high sales Low Profit","Normal")</f>
        <v>Normal</v>
      </c>
      <c r="N1317">
        <v>63.823999999999998</v>
      </c>
      <c r="O1317">
        <v>2</v>
      </c>
      <c r="P1317">
        <v>0.2</v>
      </c>
      <c r="Q1317">
        <v>9.5736000000000008</v>
      </c>
      <c r="R1317">
        <f>Derived_Metrics[[#This Row],[Selling Price]]*Derived_Metrics[[#This Row],[Quantity]]</f>
        <v>127.648</v>
      </c>
      <c r="S1317" s="2">
        <f>IF(Derived_Metrics[[#This Row],[Revenue]]=0,0,Derived_Metrics[[#This Row],[Profit]]/Derived_Metrics[[#This Row],[Revenue]])</f>
        <v>7.5000000000000011E-2</v>
      </c>
      <c r="T1317" t="str">
        <f>IF(Derived_Metrics[[#This Row],[Profit]]&lt;0, "Loss","Profit")</f>
        <v>Profit</v>
      </c>
      <c r="U1317" s="5">
        <f>Derived_Metrics[[#This Row],[Selling Price]]*Derived_Metrics[[#This Row],[Quantity]]*Derived_Metrics[[#This Row],[Discount]]</f>
        <v>25.529600000000002</v>
      </c>
      <c r="V1317" t="str">
        <f>IF(Derived_Metrics[[#This Row],[Discount]]&gt;0,"Discount Applied","No Discount")</f>
        <v>Discount Applied</v>
      </c>
      <c r="W1317" t="str">
        <f>IF(Derived_Metrics[[#This Row],[Discount]]&gt;0.3,"High Discount","Low Discount")</f>
        <v>Low Discount</v>
      </c>
      <c r="X1317" s="13">
        <f>SUMIFS(Derived_Metrics[Customer_Revenue_Share],Derived_Metrics[Customee_ Revenue _Rank],"&lt;="&amp;Derived_Metrics[[#This Row],[Customee_ Revenue _Rank]])</f>
        <v>0.99954018208978024</v>
      </c>
      <c r="Y1317" t="str">
        <f>IF(Derived_Metrics[[#This Row],[Cumulative_Revenue_%]]&lt;=0.8,"Top 80% Revenue","Remaining 20% Revenue")</f>
        <v>Remaining 20% Revenue</v>
      </c>
    </row>
    <row r="1318" spans="1:25" x14ac:dyDescent="0.25">
      <c r="A1318" t="s">
        <v>4034</v>
      </c>
      <c r="B1318" s="1">
        <v>42637</v>
      </c>
      <c r="C1318" t="s">
        <v>1897</v>
      </c>
      <c r="D1318" s="4">
        <f>SUMIFS(Derived_Metrics[Revenue],Derived_Metrics[Customer ID],Derived_Metrics[[#This Row],[Customer ID]])</f>
        <v>5620.4279999999999</v>
      </c>
      <c r="E1318" s="4">
        <f>SUMIFS(Derived_Metrics[Profit],Derived_Metrics[Customer ID],Derived_Metrics[[#This Row],[Customer ID]])</f>
        <v>332.3322</v>
      </c>
      <c r="F1318" s="5">
        <f>_xlfn.PERCENTRANK.INC(Derived_Metrics[Customer Revenue],Derived_Metrics[[#This Row],[Customer Revenue]])</f>
        <v>0.58199999999999996</v>
      </c>
      <c r="G1318" s="5" t="str" cm="1">
        <f t="array" ref="G1318">_xlfn.IFS(Derived_Metrics[[#This Row],[Customer Revenue Percentile]]&gt;=0.8,"High Value",Derived_Metrics[[#This Row],[Customer Revenue Percentile]]&gt;=0.4,"Medium Value",TRUE,"Low Value")</f>
        <v>Medium Value</v>
      </c>
      <c r="H1318" s="12">
        <f>_xlfn.RANK.EQ(Derived_Metrics[[#This Row],[Customer Revenue]],Derived_Metrics[Customer Revenue],0)</f>
        <v>882</v>
      </c>
      <c r="I1318" s="15">
        <f>Derived_Metrics[[#This Row],[Customer Revenue]]/SUM(Derived_Metrics[Customer Revenue])</f>
        <v>3.6076447250400556E-4</v>
      </c>
      <c r="J1318" t="s">
        <v>1816</v>
      </c>
      <c r="K1318" s="5">
        <f>SUMIFS(Derived_Metrics[Revenue],Derived_Metrics[Product ID],Derived_Metrics[[#This Row],[Product ID]])</f>
        <v>36300.817999999992</v>
      </c>
      <c r="L1318" s="5">
        <f>SUMIFS(Derived_Metrics[Profit],Derived_Metrics[Product ID],Derived_Metrics[[#This Row],[Product ID]])</f>
        <v>833.59519999999998</v>
      </c>
      <c r="M1318" s="5" t="str">
        <f>IF(AND(Derived_Metrics[[#This Row],[Product Revenue]]&gt;AVERAGE(Derived_Metrics[Product Revenue]),Derived_Metrics[[#This Row],[Product Profit]]&lt;0),"high sales Low Profit","Normal")</f>
        <v>Normal</v>
      </c>
      <c r="N1318">
        <v>563.24</v>
      </c>
      <c r="O1318">
        <v>5</v>
      </c>
      <c r="P1318">
        <v>0.2</v>
      </c>
      <c r="Q1318">
        <v>56.323999999999998</v>
      </c>
      <c r="R1318">
        <f>Derived_Metrics[[#This Row],[Selling Price]]*Derived_Metrics[[#This Row],[Quantity]]</f>
        <v>2816.2</v>
      </c>
      <c r="S1318" s="2">
        <f>IF(Derived_Metrics[[#This Row],[Revenue]]=0,0,Derived_Metrics[[#This Row],[Profit]]/Derived_Metrics[[#This Row],[Revenue]])</f>
        <v>0.02</v>
      </c>
      <c r="T1318" t="str">
        <f>IF(Derived_Metrics[[#This Row],[Profit]]&lt;0, "Loss","Profit")</f>
        <v>Profit</v>
      </c>
      <c r="U1318" s="5">
        <f>Derived_Metrics[[#This Row],[Selling Price]]*Derived_Metrics[[#This Row],[Quantity]]*Derived_Metrics[[#This Row],[Discount]]</f>
        <v>563.24</v>
      </c>
      <c r="V1318" t="str">
        <f>IF(Derived_Metrics[[#This Row],[Discount]]&gt;0,"Discount Applied","No Discount")</f>
        <v>Discount Applied</v>
      </c>
      <c r="W1318" t="str">
        <f>IF(Derived_Metrics[[#This Row],[Discount]]&gt;0.3,"High Discount","Low Discount")</f>
        <v>Low Discount</v>
      </c>
      <c r="X1318" s="13">
        <f>SUMIFS(Derived_Metrics[Customer_Revenue_Share],Derived_Metrics[Customee_ Revenue _Rank],"&lt;="&amp;Derived_Metrics[[#This Row],[Customee_ Revenue _Rank]])</f>
        <v>0.82148995553502746</v>
      </c>
      <c r="Y1318" t="str">
        <f>IF(Derived_Metrics[[#This Row],[Cumulative_Revenue_%]]&lt;=0.8,"Top 80% Revenue","Remaining 20% Revenue")</f>
        <v>Remaining 20% Revenue</v>
      </c>
    </row>
    <row r="1319" spans="1:25" x14ac:dyDescent="0.25">
      <c r="A1319" t="s">
        <v>4035</v>
      </c>
      <c r="B1319" s="1">
        <v>42664</v>
      </c>
      <c r="C1319" t="s">
        <v>295</v>
      </c>
      <c r="D1319" s="4">
        <f>SUMIFS(Derived_Metrics[Revenue],Derived_Metrics[Customer ID],Derived_Metrics[[#This Row],[Customer ID]])</f>
        <v>13459.162</v>
      </c>
      <c r="E1319" s="4">
        <f>SUMIFS(Derived_Metrics[Profit],Derived_Metrics[Customer ID],Derived_Metrics[[#This Row],[Customer ID]])</f>
        <v>-536.9298</v>
      </c>
      <c r="F1319" s="5">
        <f>_xlfn.PERCENTRANK.INC(Derived_Metrics[Customer Revenue],Derived_Metrics[[#This Row],[Customer Revenue]])</f>
        <v>0.85399999999999998</v>
      </c>
      <c r="G1319" s="5" t="str" cm="1">
        <f t="array" ref="G1319">_xlfn.IFS(Derived_Metrics[[#This Row],[Customer Revenue Percentile]]&gt;=0.8,"High Value",Derived_Metrics[[#This Row],[Customer Revenue Percentile]]&gt;=0.4,"Medium Value",TRUE,"Low Value")</f>
        <v>High Value</v>
      </c>
      <c r="H1319" s="12">
        <f>_xlfn.RANK.EQ(Derived_Metrics[[#This Row],[Customer Revenue]],Derived_Metrics[Customer Revenue],0)</f>
        <v>306</v>
      </c>
      <c r="I1319" s="15">
        <f>Derived_Metrics[[#This Row],[Customer Revenue]]/SUM(Derived_Metrics[Customer Revenue])</f>
        <v>8.6391774421377813E-4</v>
      </c>
      <c r="J1319" t="s">
        <v>2044</v>
      </c>
      <c r="K1319" s="5">
        <f>SUMIFS(Derived_Metrics[Revenue],Derived_Metrics[Product ID],Derived_Metrics[[#This Row],[Product ID]])</f>
        <v>10248.227999999999</v>
      </c>
      <c r="L1319" s="5">
        <f>SUMIFS(Derived_Metrics[Profit],Derived_Metrics[Product ID],Derived_Metrics[[#This Row],[Product ID]])</f>
        <v>-611.58780000000002</v>
      </c>
      <c r="M1319" s="5" t="str">
        <f>IF(AND(Derived_Metrics[[#This Row],[Product Revenue]]&gt;AVERAGE(Derived_Metrics[Product Revenue]),Derived_Metrics[[#This Row],[Product Profit]]&lt;0),"high sales Low Profit","Normal")</f>
        <v>Normal</v>
      </c>
      <c r="N1319">
        <v>661.17600000000004</v>
      </c>
      <c r="O1319">
        <v>2</v>
      </c>
      <c r="P1319">
        <v>0.4</v>
      </c>
      <c r="Q1319">
        <v>-231.41159999999999</v>
      </c>
      <c r="R1319">
        <f>Derived_Metrics[[#This Row],[Selling Price]]*Derived_Metrics[[#This Row],[Quantity]]</f>
        <v>1322.3520000000001</v>
      </c>
      <c r="S1319" s="2">
        <f>IF(Derived_Metrics[[#This Row],[Revenue]]=0,0,Derived_Metrics[[#This Row],[Profit]]/Derived_Metrics[[#This Row],[Revenue]])</f>
        <v>-0.17499999999999999</v>
      </c>
      <c r="T1319" t="str">
        <f>IF(Derived_Metrics[[#This Row],[Profit]]&lt;0, "Loss","Profit")</f>
        <v>Loss</v>
      </c>
      <c r="U1319" s="5">
        <f>Derived_Metrics[[#This Row],[Selling Price]]*Derived_Metrics[[#This Row],[Quantity]]*Derived_Metrics[[#This Row],[Discount]]</f>
        <v>528.94080000000008</v>
      </c>
      <c r="V1319" t="str">
        <f>IF(Derived_Metrics[[#This Row],[Discount]]&gt;0,"Discount Applied","No Discount")</f>
        <v>Discount Applied</v>
      </c>
      <c r="W1319" t="str">
        <f>IF(Derived_Metrics[[#This Row],[Discount]]&gt;0.3,"High Discount","Low Discount")</f>
        <v>High Discount</v>
      </c>
      <c r="X1319" s="13">
        <f>SUMIFS(Derived_Metrics[Customer_Revenue_Share],Derived_Metrics[Customee_ Revenue _Rank],"&lt;="&amp;Derived_Metrics[[#This Row],[Customee_ Revenue _Rank]])</f>
        <v>0.4850302445927982</v>
      </c>
      <c r="Y1319" t="str">
        <f>IF(Derived_Metrics[[#This Row],[Cumulative_Revenue_%]]&lt;=0.8,"Top 80% Revenue","Remaining 20% Revenue")</f>
        <v>Top 80% Revenue</v>
      </c>
    </row>
    <row r="1320" spans="1:25" x14ac:dyDescent="0.25">
      <c r="A1320" t="s">
        <v>4037</v>
      </c>
      <c r="B1320" s="1">
        <v>41858</v>
      </c>
      <c r="C1320" t="s">
        <v>556</v>
      </c>
      <c r="D1320" s="4">
        <f>SUMIFS(Derived_Metrics[Revenue],Derived_Metrics[Customer ID],Derived_Metrics[[#This Row],[Customer ID]])</f>
        <v>14318.361999999999</v>
      </c>
      <c r="E1320" s="4">
        <f>SUMIFS(Derived_Metrics[Profit],Derived_Metrics[Customer ID],Derived_Metrics[[#This Row],[Customer ID]])</f>
        <v>-199.02199999999999</v>
      </c>
      <c r="F1320" s="5">
        <f>_xlfn.PERCENTRANK.INC(Derived_Metrics[Customer Revenue],Derived_Metrics[[#This Row],[Customer Revenue]])</f>
        <v>0.86399999999999999</v>
      </c>
      <c r="G1320" s="5" t="str" cm="1">
        <f t="array" ref="G1320">_xlfn.IFS(Derived_Metrics[[#This Row],[Customer Revenue Percentile]]&gt;=0.8,"High Value",Derived_Metrics[[#This Row],[Customer Revenue Percentile]]&gt;=0.4,"Medium Value",TRUE,"Low Value")</f>
        <v>High Value</v>
      </c>
      <c r="H1320" s="12">
        <f>_xlfn.RANK.EQ(Derived_Metrics[[#This Row],[Customer Revenue]],Derived_Metrics[Customer Revenue],0)</f>
        <v>284</v>
      </c>
      <c r="I1320" s="15">
        <f>Derived_Metrics[[#This Row],[Customer Revenue]]/SUM(Derived_Metrics[Customer Revenue])</f>
        <v>9.1906814108309864E-4</v>
      </c>
      <c r="J1320" t="s">
        <v>1563</v>
      </c>
      <c r="K1320" s="5">
        <f>SUMIFS(Derived_Metrics[Revenue],Derived_Metrics[Product ID],Derived_Metrics[[#This Row],[Product ID]])</f>
        <v>16205.237999999999</v>
      </c>
      <c r="L1320" s="5">
        <f>SUMIFS(Derived_Metrics[Profit],Derived_Metrics[Product ID],Derived_Metrics[[#This Row],[Product ID]])</f>
        <v>-401.99040000000002</v>
      </c>
      <c r="M1320" s="5" t="str">
        <f>IF(AND(Derived_Metrics[[#This Row],[Product Revenue]]&gt;AVERAGE(Derived_Metrics[Product Revenue]),Derived_Metrics[[#This Row],[Product Profit]]&lt;0),"high sales Low Profit","Normal")</f>
        <v>high sales Low Profit</v>
      </c>
      <c r="N1320">
        <v>502.488</v>
      </c>
      <c r="O1320">
        <v>3</v>
      </c>
      <c r="P1320">
        <v>0.2</v>
      </c>
      <c r="Q1320">
        <v>-87.935400000000001</v>
      </c>
      <c r="R1320">
        <f>Derived_Metrics[[#This Row],[Selling Price]]*Derived_Metrics[[#This Row],[Quantity]]</f>
        <v>1507.4639999999999</v>
      </c>
      <c r="S1320" s="2">
        <f>IF(Derived_Metrics[[#This Row],[Revenue]]=0,0,Derived_Metrics[[#This Row],[Profit]]/Derived_Metrics[[#This Row],[Revenue]])</f>
        <v>-5.8333333333333334E-2</v>
      </c>
      <c r="T1320" t="str">
        <f>IF(Derived_Metrics[[#This Row],[Profit]]&lt;0, "Loss","Profit")</f>
        <v>Loss</v>
      </c>
      <c r="U1320" s="5">
        <f>Derived_Metrics[[#This Row],[Selling Price]]*Derived_Metrics[[#This Row],[Quantity]]*Derived_Metrics[[#This Row],[Discount]]</f>
        <v>301.49279999999999</v>
      </c>
      <c r="V1320" t="str">
        <f>IF(Derived_Metrics[[#This Row],[Discount]]&gt;0,"Discount Applied","No Discount")</f>
        <v>Discount Applied</v>
      </c>
      <c r="W1320" t="str">
        <f>IF(Derived_Metrics[[#This Row],[Discount]]&gt;0.3,"High Discount","Low Discount")</f>
        <v>Low Discount</v>
      </c>
      <c r="X1320" s="13">
        <f>SUMIFS(Derived_Metrics[Customer_Revenue_Share],Derived_Metrics[Customee_ Revenue _Rank],"&lt;="&amp;Derived_Metrics[[#This Row],[Customee_ Revenue _Rank]])</f>
        <v>0.46651366419241358</v>
      </c>
      <c r="Y1320" t="str">
        <f>IF(Derived_Metrics[[#This Row],[Cumulative_Revenue_%]]&lt;=0.8,"Top 80% Revenue","Remaining 20% Revenue")</f>
        <v>Top 80% Revenue</v>
      </c>
    </row>
    <row r="1321" spans="1:25" x14ac:dyDescent="0.25">
      <c r="A1321" t="s">
        <v>4038</v>
      </c>
      <c r="B1321" s="1">
        <v>42076</v>
      </c>
      <c r="C1321" t="s">
        <v>1187</v>
      </c>
      <c r="D1321" s="4">
        <f>SUMIFS(Derived_Metrics[Revenue],Derived_Metrics[Customer ID],Derived_Metrics[[#This Row],[Customer ID]])</f>
        <v>7091.8760000000002</v>
      </c>
      <c r="E1321" s="4">
        <f>SUMIFS(Derived_Metrics[Profit],Derived_Metrics[Customer ID],Derived_Metrics[[#This Row],[Customer ID]])</f>
        <v>257.03140000000002</v>
      </c>
      <c r="F1321" s="5">
        <f>_xlfn.PERCENTRANK.INC(Derived_Metrics[Customer Revenue],Derived_Metrics[[#This Row],[Customer Revenue]])</f>
        <v>0.65</v>
      </c>
      <c r="G1321" s="5" t="str" cm="1">
        <f t="array" ref="G1321">_xlfn.IFS(Derived_Metrics[[#This Row],[Customer Revenue Percentile]]&gt;=0.8,"High Value",Derived_Metrics[[#This Row],[Customer Revenue Percentile]]&gt;=0.4,"Medium Value",TRUE,"Low Value")</f>
        <v>Medium Value</v>
      </c>
      <c r="H1321" s="12">
        <f>_xlfn.RANK.EQ(Derived_Metrics[[#This Row],[Customer Revenue]],Derived_Metrics[Customer Revenue],0)</f>
        <v>737</v>
      </c>
      <c r="I1321" s="15">
        <f>Derived_Metrics[[#This Row],[Customer Revenue]]/SUM(Derived_Metrics[Customer Revenue])</f>
        <v>4.5521389193204091E-4</v>
      </c>
      <c r="J1321" t="s">
        <v>219</v>
      </c>
      <c r="K1321" s="5">
        <f>SUMIFS(Derived_Metrics[Revenue],Derived_Metrics[Product ID],Derived_Metrics[[#This Row],[Product ID]])</f>
        <v>50818.646000000001</v>
      </c>
      <c r="L1321" s="5">
        <f>SUMIFS(Derived_Metrics[Profit],Derived_Metrics[Product ID],Derived_Metrics[[#This Row],[Product ID]])</f>
        <v>1558.5909999999999</v>
      </c>
      <c r="M1321" s="5" t="str">
        <f>IF(AND(Derived_Metrics[[#This Row],[Product Revenue]]&gt;AVERAGE(Derived_Metrics[Product Revenue]),Derived_Metrics[[#This Row],[Product Profit]]&lt;0),"high sales Low Profit","Normal")</f>
        <v>Normal</v>
      </c>
      <c r="N1321">
        <v>915.13599999999997</v>
      </c>
      <c r="O1321">
        <v>4</v>
      </c>
      <c r="P1321">
        <v>0.2</v>
      </c>
      <c r="Q1321">
        <v>102.9528</v>
      </c>
      <c r="R1321">
        <f>Derived_Metrics[[#This Row],[Selling Price]]*Derived_Metrics[[#This Row],[Quantity]]</f>
        <v>3660.5439999999999</v>
      </c>
      <c r="S1321" s="2">
        <f>IF(Derived_Metrics[[#This Row],[Revenue]]=0,0,Derived_Metrics[[#This Row],[Profit]]/Derived_Metrics[[#This Row],[Revenue]])</f>
        <v>2.8125000000000001E-2</v>
      </c>
      <c r="T1321" t="str">
        <f>IF(Derived_Metrics[[#This Row],[Profit]]&lt;0, "Loss","Profit")</f>
        <v>Profit</v>
      </c>
      <c r="U1321" s="5">
        <f>Derived_Metrics[[#This Row],[Selling Price]]*Derived_Metrics[[#This Row],[Quantity]]*Derived_Metrics[[#This Row],[Discount]]</f>
        <v>732.10879999999997</v>
      </c>
      <c r="V1321" t="str">
        <f>IF(Derived_Metrics[[#This Row],[Discount]]&gt;0,"Discount Applied","No Discount")</f>
        <v>Discount Applied</v>
      </c>
      <c r="W1321" t="str">
        <f>IF(Derived_Metrics[[#This Row],[Discount]]&gt;0.3,"High Discount","Low Discount")</f>
        <v>Low Discount</v>
      </c>
      <c r="X1321" s="13">
        <f>SUMIFS(Derived_Metrics[Customer_Revenue_Share],Derived_Metrics[Customee_ Revenue _Rank],"&lt;="&amp;Derived_Metrics[[#This Row],[Customee_ Revenue _Rank]])</f>
        <v>0.7621025179315295</v>
      </c>
      <c r="Y1321" t="str">
        <f>IF(Derived_Metrics[[#This Row],[Cumulative_Revenue_%]]&lt;=0.8,"Top 80% Revenue","Remaining 20% Revenue")</f>
        <v>Top 80% Revenue</v>
      </c>
    </row>
    <row r="1322" spans="1:25" x14ac:dyDescent="0.25">
      <c r="A1322" t="s">
        <v>4038</v>
      </c>
      <c r="B1322" s="1">
        <v>42076</v>
      </c>
      <c r="C1322" t="s">
        <v>1187</v>
      </c>
      <c r="D1322" s="4">
        <f>SUMIFS(Derived_Metrics[Revenue],Derived_Metrics[Customer ID],Derived_Metrics[[#This Row],[Customer ID]])</f>
        <v>7091.8760000000002</v>
      </c>
      <c r="E1322" s="4">
        <f>SUMIFS(Derived_Metrics[Profit],Derived_Metrics[Customer ID],Derived_Metrics[[#This Row],[Customer ID]])</f>
        <v>257.03140000000002</v>
      </c>
      <c r="F1322" s="5">
        <f>_xlfn.PERCENTRANK.INC(Derived_Metrics[Customer Revenue],Derived_Metrics[[#This Row],[Customer Revenue]])</f>
        <v>0.65</v>
      </c>
      <c r="G1322" s="5" t="str" cm="1">
        <f t="array" ref="G1322">_xlfn.IFS(Derived_Metrics[[#This Row],[Customer Revenue Percentile]]&gt;=0.8,"High Value",Derived_Metrics[[#This Row],[Customer Revenue Percentile]]&gt;=0.4,"Medium Value",TRUE,"Low Value")</f>
        <v>Medium Value</v>
      </c>
      <c r="H1322" s="12">
        <f>_xlfn.RANK.EQ(Derived_Metrics[[#This Row],[Customer Revenue]],Derived_Metrics[Customer Revenue],0)</f>
        <v>737</v>
      </c>
      <c r="I1322" s="15">
        <f>Derived_Metrics[[#This Row],[Customer Revenue]]/SUM(Derived_Metrics[Customer Revenue])</f>
        <v>4.5521389193204091E-4</v>
      </c>
      <c r="J1322" t="s">
        <v>721</v>
      </c>
      <c r="K1322" s="5">
        <f>SUMIFS(Derived_Metrics[Revenue],Derived_Metrics[Product ID],Derived_Metrics[[#This Row],[Product ID]])</f>
        <v>6964.9</v>
      </c>
      <c r="L1322" s="5">
        <f>SUMIFS(Derived_Metrics[Profit],Derived_Metrics[Product ID],Derived_Metrics[[#This Row],[Product ID]])</f>
        <v>288.42880000000002</v>
      </c>
      <c r="M1322" s="5" t="str">
        <f>IF(AND(Derived_Metrics[[#This Row],[Product Revenue]]&gt;AVERAGE(Derived_Metrics[Product Revenue]),Derived_Metrics[[#This Row],[Product Profit]]&lt;0),"high sales Low Profit","Normal")</f>
        <v>Normal</v>
      </c>
      <c r="N1322">
        <v>327.76</v>
      </c>
      <c r="O1322">
        <v>8</v>
      </c>
      <c r="P1322">
        <v>0</v>
      </c>
      <c r="Q1322">
        <v>91.772800000000004</v>
      </c>
      <c r="R1322">
        <f>Derived_Metrics[[#This Row],[Selling Price]]*Derived_Metrics[[#This Row],[Quantity]]</f>
        <v>2622.08</v>
      </c>
      <c r="S1322" s="2">
        <f>IF(Derived_Metrics[[#This Row],[Revenue]]=0,0,Derived_Metrics[[#This Row],[Profit]]/Derived_Metrics[[#This Row],[Revenue]])</f>
        <v>3.5000000000000003E-2</v>
      </c>
      <c r="T1322" t="str">
        <f>IF(Derived_Metrics[[#This Row],[Profit]]&lt;0, "Loss","Profit")</f>
        <v>Profit</v>
      </c>
      <c r="U1322" s="5">
        <f>Derived_Metrics[[#This Row],[Selling Price]]*Derived_Metrics[[#This Row],[Quantity]]*Derived_Metrics[[#This Row],[Discount]]</f>
        <v>0</v>
      </c>
      <c r="V1322" t="str">
        <f>IF(Derived_Metrics[[#This Row],[Discount]]&gt;0,"Discount Applied","No Discount")</f>
        <v>No Discount</v>
      </c>
      <c r="W1322" t="str">
        <f>IF(Derived_Metrics[[#This Row],[Discount]]&gt;0.3,"High Discount","Low Discount")</f>
        <v>Low Discount</v>
      </c>
      <c r="X1322" s="13">
        <f>SUMIFS(Derived_Metrics[Customer_Revenue_Share],Derived_Metrics[Customee_ Revenue _Rank],"&lt;="&amp;Derived_Metrics[[#This Row],[Customee_ Revenue _Rank]])</f>
        <v>0.7621025179315295</v>
      </c>
      <c r="Y1322" t="str">
        <f>IF(Derived_Metrics[[#This Row],[Cumulative_Revenue_%]]&lt;=0.8,"Top 80% Revenue","Remaining 20% Revenue")</f>
        <v>Top 80% Revenue</v>
      </c>
    </row>
    <row r="1323" spans="1:25" x14ac:dyDescent="0.25">
      <c r="A1323" t="s">
        <v>4040</v>
      </c>
      <c r="B1323" s="1">
        <v>42778</v>
      </c>
      <c r="C1323" t="s">
        <v>4041</v>
      </c>
      <c r="D1323" s="4">
        <f>SUMIFS(Derived_Metrics[Revenue],Derived_Metrics[Customer ID],Derived_Metrics[[#This Row],[Customer ID]])</f>
        <v>3555.8595999999998</v>
      </c>
      <c r="E1323" s="4">
        <f>SUMIFS(Derived_Metrics[Profit],Derived_Metrics[Customer ID],Derived_Metrics[[#This Row],[Customer ID]])</f>
        <v>32.48820000000002</v>
      </c>
      <c r="F1323" s="5">
        <f>_xlfn.PERCENTRANK.INC(Derived_Metrics[Customer Revenue],Derived_Metrics[[#This Row],[Customer Revenue]])</f>
        <v>0.44900000000000001</v>
      </c>
      <c r="G1323" s="5" t="str" cm="1">
        <f t="array" ref="G1323">_xlfn.IFS(Derived_Metrics[[#This Row],[Customer Revenue Percentile]]&gt;=0.8,"High Value",Derived_Metrics[[#This Row],[Customer Revenue Percentile]]&gt;=0.4,"Medium Value",TRUE,"Low Value")</f>
        <v>Medium Value</v>
      </c>
      <c r="H1323" s="12">
        <f>_xlfn.RANK.EQ(Derived_Metrics[[#This Row],[Customer Revenue]],Derived_Metrics[Customer Revenue],0)</f>
        <v>1167</v>
      </c>
      <c r="I1323" s="15">
        <f>Derived_Metrics[[#This Row],[Customer Revenue]]/SUM(Derived_Metrics[Customer Revenue])</f>
        <v>2.2824379440361197E-4</v>
      </c>
      <c r="J1323" t="s">
        <v>1760</v>
      </c>
      <c r="K1323" s="5">
        <f>SUMIFS(Derived_Metrics[Revenue],Derived_Metrics[Product ID],Derived_Metrics[[#This Row],[Product ID]])</f>
        <v>43310.931999999993</v>
      </c>
      <c r="L1323" s="5">
        <f>SUMIFS(Derived_Metrics[Profit],Derived_Metrics[Product ID],Derived_Metrics[[#This Row],[Product ID]])</f>
        <v>1305.6455999999998</v>
      </c>
      <c r="M1323" s="5" t="str">
        <f>IF(AND(Derived_Metrics[[#This Row],[Product Revenue]]&gt;AVERAGE(Derived_Metrics[Product Revenue]),Derived_Metrics[[#This Row],[Product Profit]]&lt;0),"high sales Low Profit","Normal")</f>
        <v>Normal</v>
      </c>
      <c r="N1323">
        <v>701.96</v>
      </c>
      <c r="O1323">
        <v>2</v>
      </c>
      <c r="P1323">
        <v>0</v>
      </c>
      <c r="Q1323">
        <v>168.47040000000001</v>
      </c>
      <c r="R1323">
        <f>Derived_Metrics[[#This Row],[Selling Price]]*Derived_Metrics[[#This Row],[Quantity]]</f>
        <v>1403.92</v>
      </c>
      <c r="S1323" s="2">
        <f>IF(Derived_Metrics[[#This Row],[Revenue]]=0,0,Derived_Metrics[[#This Row],[Profit]]/Derived_Metrics[[#This Row],[Revenue]])</f>
        <v>0.12</v>
      </c>
      <c r="T1323" t="str">
        <f>IF(Derived_Metrics[[#This Row],[Profit]]&lt;0, "Loss","Profit")</f>
        <v>Profit</v>
      </c>
      <c r="U1323" s="5">
        <f>Derived_Metrics[[#This Row],[Selling Price]]*Derived_Metrics[[#This Row],[Quantity]]*Derived_Metrics[[#This Row],[Discount]]</f>
        <v>0</v>
      </c>
      <c r="V1323" t="str">
        <f>IF(Derived_Metrics[[#This Row],[Discount]]&gt;0,"Discount Applied","No Discount")</f>
        <v>No Discount</v>
      </c>
      <c r="W1323" t="str">
        <f>IF(Derived_Metrics[[#This Row],[Discount]]&gt;0.3,"High Discount","Low Discount")</f>
        <v>Low Discount</v>
      </c>
      <c r="X1323" s="13">
        <f>SUMIFS(Derived_Metrics[Customer_Revenue_Share],Derived_Metrics[Customee_ Revenue _Rank],"&lt;="&amp;Derived_Metrics[[#This Row],[Customee_ Revenue _Rank]])</f>
        <v>0.90333672222346406</v>
      </c>
      <c r="Y1323" t="str">
        <f>IF(Derived_Metrics[[#This Row],[Cumulative_Revenue_%]]&lt;=0.8,"Top 80% Revenue","Remaining 20% Revenue")</f>
        <v>Remaining 20% Revenue</v>
      </c>
    </row>
    <row r="1324" spans="1:25" x14ac:dyDescent="0.25">
      <c r="A1324" t="s">
        <v>4043</v>
      </c>
      <c r="B1324" s="1">
        <v>43069</v>
      </c>
      <c r="C1324" t="s">
        <v>4044</v>
      </c>
      <c r="D1324" s="4">
        <f>SUMIFS(Derived_Metrics[Revenue],Derived_Metrics[Customer ID],Derived_Metrics[[#This Row],[Customer ID]])</f>
        <v>416.62600000000003</v>
      </c>
      <c r="E1324" s="4">
        <f>SUMIFS(Derived_Metrics[Profit],Derived_Metrics[Customer ID],Derived_Metrics[[#This Row],[Customer ID]])</f>
        <v>9.5571000000000002</v>
      </c>
      <c r="F1324" s="5">
        <f>_xlfn.PERCENTRANK.INC(Derived_Metrics[Customer Revenue],Derived_Metrics[[#This Row],[Customer Revenue]])</f>
        <v>7.5999999999999998E-2</v>
      </c>
      <c r="G1324" s="5" t="str" cm="1">
        <f t="array" ref="G1324">_xlfn.IFS(Derived_Metrics[[#This Row],[Customer Revenue Percentile]]&gt;=0.8,"High Value",Derived_Metrics[[#This Row],[Customer Revenue Percentile]]&gt;=0.4,"Medium Value",TRUE,"Low Value")</f>
        <v>Low Value</v>
      </c>
      <c r="H1324" s="12">
        <f>_xlfn.RANK.EQ(Derived_Metrics[[#This Row],[Customer Revenue]],Derived_Metrics[Customer Revenue],0)</f>
        <v>1958</v>
      </c>
      <c r="I1324" s="15">
        <f>Derived_Metrics[[#This Row],[Customer Revenue]]/SUM(Derived_Metrics[Customer Revenue])</f>
        <v>2.6742422306887274E-5</v>
      </c>
      <c r="J1324" t="s">
        <v>4046</v>
      </c>
      <c r="K1324" s="5">
        <f>SUMIFS(Derived_Metrics[Revenue],Derived_Metrics[Product ID],Derived_Metrics[[#This Row],[Product ID]])</f>
        <v>108.48599999999999</v>
      </c>
      <c r="L1324" s="5">
        <f>SUMIFS(Derived_Metrics[Profit],Derived_Metrics[Product ID],Derived_Metrics[[#This Row],[Product ID]])</f>
        <v>3.6162000000000001</v>
      </c>
      <c r="M1324" s="5" t="str">
        <f>IF(AND(Derived_Metrics[[#This Row],[Product Revenue]]&gt;AVERAGE(Derived_Metrics[Product Revenue]),Derived_Metrics[[#This Row],[Product Profit]]&lt;0),"high sales Low Profit","Normal")</f>
        <v>Normal</v>
      </c>
      <c r="N1324">
        <v>25.83</v>
      </c>
      <c r="O1324">
        <v>3</v>
      </c>
      <c r="P1324">
        <v>0</v>
      </c>
      <c r="Q1324">
        <v>9.5571000000000002</v>
      </c>
      <c r="R1324">
        <f>Derived_Metrics[[#This Row],[Selling Price]]*Derived_Metrics[[#This Row],[Quantity]]</f>
        <v>77.489999999999995</v>
      </c>
      <c r="S1324" s="2">
        <f>IF(Derived_Metrics[[#This Row],[Revenue]]=0,0,Derived_Metrics[[#This Row],[Profit]]/Derived_Metrics[[#This Row],[Revenue]])</f>
        <v>0.12333333333333335</v>
      </c>
      <c r="T1324" t="str">
        <f>IF(Derived_Metrics[[#This Row],[Profit]]&lt;0, "Loss","Profit")</f>
        <v>Profit</v>
      </c>
      <c r="U1324" s="5">
        <f>Derived_Metrics[[#This Row],[Selling Price]]*Derived_Metrics[[#This Row],[Quantity]]*Derived_Metrics[[#This Row],[Discount]]</f>
        <v>0</v>
      </c>
      <c r="V1324" t="str">
        <f>IF(Derived_Metrics[[#This Row],[Discount]]&gt;0,"Discount Applied","No Discount")</f>
        <v>No Discount</v>
      </c>
      <c r="W1324" t="str">
        <f>IF(Derived_Metrics[[#This Row],[Discount]]&gt;0.3,"High Discount","Low Discount")</f>
        <v>Low Discount</v>
      </c>
      <c r="X1324" s="13">
        <f>SUMIFS(Derived_Metrics[Customer_Revenue_Share],Derived_Metrics[Customee_ Revenue _Rank],"&lt;="&amp;Derived_Metrics[[#This Row],[Customee_ Revenue _Rank]])</f>
        <v>0.99791752955123336</v>
      </c>
      <c r="Y1324" t="str">
        <f>IF(Derived_Metrics[[#This Row],[Cumulative_Revenue_%]]&lt;=0.8,"Top 80% Revenue","Remaining 20% Revenue")</f>
        <v>Remaining 20% Revenue</v>
      </c>
    </row>
    <row r="1325" spans="1:25" x14ac:dyDescent="0.25">
      <c r="A1325" t="s">
        <v>4048</v>
      </c>
      <c r="B1325" s="1">
        <v>42471</v>
      </c>
      <c r="C1325" t="s">
        <v>4049</v>
      </c>
      <c r="D1325" s="4">
        <f>SUMIFS(Derived_Metrics[Revenue],Derived_Metrics[Customer ID],Derived_Metrics[[#This Row],[Customer ID]])</f>
        <v>2246.2400000000002</v>
      </c>
      <c r="E1325" s="4">
        <f>SUMIFS(Derived_Metrics[Profit],Derived_Metrics[Customer ID],Derived_Metrics[[#This Row],[Customer ID]])</f>
        <v>-141.4726</v>
      </c>
      <c r="F1325" s="5">
        <f>_xlfn.PERCENTRANK.INC(Derived_Metrics[Customer Revenue],Derived_Metrics[[#This Row],[Customer Revenue]])</f>
        <v>0.316</v>
      </c>
      <c r="G1325" s="5" t="str" cm="1">
        <f t="array" ref="G1325">_xlfn.IFS(Derived_Metrics[[#This Row],[Customer Revenue Percentile]]&gt;=0.8,"High Value",Derived_Metrics[[#This Row],[Customer Revenue Percentile]]&gt;=0.4,"Medium Value",TRUE,"Low Value")</f>
        <v>Low Value</v>
      </c>
      <c r="H1325" s="12">
        <f>_xlfn.RANK.EQ(Derived_Metrics[[#This Row],[Customer Revenue]],Derived_Metrics[Customer Revenue],0)</f>
        <v>1449</v>
      </c>
      <c r="I1325" s="15">
        <f>Derived_Metrics[[#This Row],[Customer Revenue]]/SUM(Derived_Metrics[Customer Revenue])</f>
        <v>1.4418182898480285E-4</v>
      </c>
      <c r="J1325" t="s">
        <v>3063</v>
      </c>
      <c r="K1325" s="5">
        <f>SUMIFS(Derived_Metrics[Revenue],Derived_Metrics[Product ID],Derived_Metrics[[#This Row],[Product ID]])</f>
        <v>16045.05</v>
      </c>
      <c r="L1325" s="5">
        <f>SUMIFS(Derived_Metrics[Profit],Derived_Metrics[Product ID],Derived_Metrics[[#This Row],[Product ID]])</f>
        <v>-491.17499999999995</v>
      </c>
      <c r="M1325" s="5" t="str">
        <f>IF(AND(Derived_Metrics[[#This Row],[Product Revenue]]&gt;AVERAGE(Derived_Metrics[Product Revenue]),Derived_Metrics[[#This Row],[Product Profit]]&lt;0),"high sales Low Profit","Normal")</f>
        <v>high sales Low Profit</v>
      </c>
      <c r="N1325">
        <v>104.78400000000001</v>
      </c>
      <c r="O1325">
        <v>1</v>
      </c>
      <c r="P1325">
        <v>0.2</v>
      </c>
      <c r="Q1325">
        <v>-14.4078</v>
      </c>
      <c r="R1325">
        <f>Derived_Metrics[[#This Row],[Selling Price]]*Derived_Metrics[[#This Row],[Quantity]]</f>
        <v>104.78400000000001</v>
      </c>
      <c r="S1325" s="2">
        <f>IF(Derived_Metrics[[#This Row],[Revenue]]=0,0,Derived_Metrics[[#This Row],[Profit]]/Derived_Metrics[[#This Row],[Revenue]])</f>
        <v>-0.13749999999999998</v>
      </c>
      <c r="T1325" t="str">
        <f>IF(Derived_Metrics[[#This Row],[Profit]]&lt;0, "Loss","Profit")</f>
        <v>Loss</v>
      </c>
      <c r="U1325" s="5">
        <f>Derived_Metrics[[#This Row],[Selling Price]]*Derived_Metrics[[#This Row],[Quantity]]*Derived_Metrics[[#This Row],[Discount]]</f>
        <v>20.956800000000001</v>
      </c>
      <c r="V1325" t="str">
        <f>IF(Derived_Metrics[[#This Row],[Discount]]&gt;0,"Discount Applied","No Discount")</f>
        <v>Discount Applied</v>
      </c>
      <c r="W1325" t="str">
        <f>IF(Derived_Metrics[[#This Row],[Discount]]&gt;0.3,"High Discount","Low Discount")</f>
        <v>Low Discount</v>
      </c>
      <c r="X1325" s="13">
        <f>SUMIFS(Derived_Metrics[Customer_Revenue_Share],Derived_Metrics[Customee_ Revenue _Rank],"&lt;="&amp;Derived_Metrics[[#This Row],[Customee_ Revenue _Rank]])</f>
        <v>0.95566494811822944</v>
      </c>
      <c r="Y1325" t="str">
        <f>IF(Derived_Metrics[[#This Row],[Cumulative_Revenue_%]]&lt;=0.8,"Top 80% Revenue","Remaining 20% Revenue")</f>
        <v>Remaining 20% Revenue</v>
      </c>
    </row>
    <row r="1326" spans="1:25" x14ac:dyDescent="0.25">
      <c r="A1326" t="s">
        <v>4048</v>
      </c>
      <c r="B1326" s="1">
        <v>42471</v>
      </c>
      <c r="C1326" t="s">
        <v>4049</v>
      </c>
      <c r="D1326" s="4">
        <f>SUMIFS(Derived_Metrics[Revenue],Derived_Metrics[Customer ID],Derived_Metrics[[#This Row],[Customer ID]])</f>
        <v>2246.2400000000002</v>
      </c>
      <c r="E1326" s="4">
        <f>SUMIFS(Derived_Metrics[Profit],Derived_Metrics[Customer ID],Derived_Metrics[[#This Row],[Customer ID]])</f>
        <v>-141.4726</v>
      </c>
      <c r="F1326" s="5">
        <f>_xlfn.PERCENTRANK.INC(Derived_Metrics[Customer Revenue],Derived_Metrics[[#This Row],[Customer Revenue]])</f>
        <v>0.316</v>
      </c>
      <c r="G1326" s="5" t="str" cm="1">
        <f t="array" ref="G1326">_xlfn.IFS(Derived_Metrics[[#This Row],[Customer Revenue Percentile]]&gt;=0.8,"High Value",Derived_Metrics[[#This Row],[Customer Revenue Percentile]]&gt;=0.4,"Medium Value",TRUE,"Low Value")</f>
        <v>Low Value</v>
      </c>
      <c r="H1326" s="12">
        <f>_xlfn.RANK.EQ(Derived_Metrics[[#This Row],[Customer Revenue]],Derived_Metrics[Customer Revenue],0)</f>
        <v>1449</v>
      </c>
      <c r="I1326" s="15">
        <f>Derived_Metrics[[#This Row],[Customer Revenue]]/SUM(Derived_Metrics[Customer Revenue])</f>
        <v>1.4418182898480285E-4</v>
      </c>
      <c r="J1326" t="s">
        <v>3241</v>
      </c>
      <c r="K1326" s="5">
        <f>SUMIFS(Derived_Metrics[Revenue],Derived_Metrics[Product ID],Derived_Metrics[[#This Row],[Product ID]])</f>
        <v>5284.11</v>
      </c>
      <c r="L1326" s="5">
        <f>SUMIFS(Derived_Metrics[Profit],Derived_Metrics[Product ID],Derived_Metrics[[#This Row],[Product ID]])</f>
        <v>-460.666</v>
      </c>
      <c r="M1326" s="5" t="str">
        <f>IF(AND(Derived_Metrics[[#This Row],[Product Revenue]]&gt;AVERAGE(Derived_Metrics[Product Revenue]),Derived_Metrics[[#This Row],[Product Profit]]&lt;0),"high sales Low Profit","Normal")</f>
        <v>Normal</v>
      </c>
      <c r="N1326">
        <v>650.35199999999998</v>
      </c>
      <c r="O1326">
        <v>3</v>
      </c>
      <c r="P1326">
        <v>0.2</v>
      </c>
      <c r="Q1326">
        <v>-97.552800000000005</v>
      </c>
      <c r="R1326">
        <f>Derived_Metrics[[#This Row],[Selling Price]]*Derived_Metrics[[#This Row],[Quantity]]</f>
        <v>1951.056</v>
      </c>
      <c r="S1326" s="2">
        <f>IF(Derived_Metrics[[#This Row],[Revenue]]=0,0,Derived_Metrics[[#This Row],[Profit]]/Derived_Metrics[[#This Row],[Revenue]])</f>
        <v>-0.05</v>
      </c>
      <c r="T1326" t="str">
        <f>IF(Derived_Metrics[[#This Row],[Profit]]&lt;0, "Loss","Profit")</f>
        <v>Loss</v>
      </c>
      <c r="U1326" s="5">
        <f>Derived_Metrics[[#This Row],[Selling Price]]*Derived_Metrics[[#This Row],[Quantity]]*Derived_Metrics[[#This Row],[Discount]]</f>
        <v>390.21120000000002</v>
      </c>
      <c r="V1326" t="str">
        <f>IF(Derived_Metrics[[#This Row],[Discount]]&gt;0,"Discount Applied","No Discount")</f>
        <v>Discount Applied</v>
      </c>
      <c r="W1326" t="str">
        <f>IF(Derived_Metrics[[#This Row],[Discount]]&gt;0.3,"High Discount","Low Discount")</f>
        <v>Low Discount</v>
      </c>
      <c r="X1326" s="13">
        <f>SUMIFS(Derived_Metrics[Customer_Revenue_Share],Derived_Metrics[Customee_ Revenue _Rank],"&lt;="&amp;Derived_Metrics[[#This Row],[Customee_ Revenue _Rank]])</f>
        <v>0.95566494811822944</v>
      </c>
      <c r="Y1326" t="str">
        <f>IF(Derived_Metrics[[#This Row],[Cumulative_Revenue_%]]&lt;=0.8,"Top 80% Revenue","Remaining 20% Revenue")</f>
        <v>Remaining 20% Revenue</v>
      </c>
    </row>
    <row r="1327" spans="1:25" x14ac:dyDescent="0.25">
      <c r="A1327" t="s">
        <v>4052</v>
      </c>
      <c r="B1327" s="1">
        <v>41952</v>
      </c>
      <c r="C1327" t="s">
        <v>4054</v>
      </c>
      <c r="D1327" s="4">
        <f>SUMIFS(Derived_Metrics[Revenue],Derived_Metrics[Customer ID],Derived_Metrics[[#This Row],[Customer ID]])</f>
        <v>4715.7700000000004</v>
      </c>
      <c r="E1327" s="4">
        <f>SUMIFS(Derived_Metrics[Profit],Derived_Metrics[Customer ID],Derived_Metrics[[#This Row],[Customer ID]])</f>
        <v>168.6611</v>
      </c>
      <c r="F1327" s="5">
        <f>_xlfn.PERCENTRANK.INC(Derived_Metrics[Customer Revenue],Derived_Metrics[[#This Row],[Customer Revenue]])</f>
        <v>0.52800000000000002</v>
      </c>
      <c r="G1327" s="5" t="str" cm="1">
        <f t="array" ref="G1327">_xlfn.IFS(Derived_Metrics[[#This Row],[Customer Revenue Percentile]]&gt;=0.8,"High Value",Derived_Metrics[[#This Row],[Customer Revenue Percentile]]&gt;=0.4,"Medium Value",TRUE,"Low Value")</f>
        <v>Medium Value</v>
      </c>
      <c r="H1327" s="12">
        <f>_xlfn.RANK.EQ(Derived_Metrics[[#This Row],[Customer Revenue]],Derived_Metrics[Customer Revenue],0)</f>
        <v>998</v>
      </c>
      <c r="I1327" s="15">
        <f>Derived_Metrics[[#This Row],[Customer Revenue]]/SUM(Derived_Metrics[Customer Revenue])</f>
        <v>3.0269621397164317E-4</v>
      </c>
      <c r="J1327" t="s">
        <v>190</v>
      </c>
      <c r="K1327" s="5">
        <f>SUMIFS(Derived_Metrics[Revenue],Derived_Metrics[Product ID],Derived_Metrics[[#This Row],[Product ID]])</f>
        <v>1936.31</v>
      </c>
      <c r="L1327" s="5">
        <f>SUMIFS(Derived_Metrics[Profit],Derived_Metrics[Product ID],Derived_Metrics[[#This Row],[Product ID]])</f>
        <v>72.078499999999991</v>
      </c>
      <c r="M1327" s="5" t="str">
        <f>IF(AND(Derived_Metrics[[#This Row],[Product Revenue]]&gt;AVERAGE(Derived_Metrics[Product Revenue]),Derived_Metrics[[#This Row],[Product Profit]]&lt;0),"high sales Low Profit","Normal")</f>
        <v>Normal</v>
      </c>
      <c r="N1327">
        <v>127.95</v>
      </c>
      <c r="O1327">
        <v>3</v>
      </c>
      <c r="P1327">
        <v>0</v>
      </c>
      <c r="Q1327">
        <v>21.7515</v>
      </c>
      <c r="R1327">
        <f>Derived_Metrics[[#This Row],[Selling Price]]*Derived_Metrics[[#This Row],[Quantity]]</f>
        <v>383.85</v>
      </c>
      <c r="S1327" s="2">
        <f>IF(Derived_Metrics[[#This Row],[Revenue]]=0,0,Derived_Metrics[[#This Row],[Profit]]/Derived_Metrics[[#This Row],[Revenue]])</f>
        <v>5.6666666666666664E-2</v>
      </c>
      <c r="T1327" t="str">
        <f>IF(Derived_Metrics[[#This Row],[Profit]]&lt;0, "Loss","Profit")</f>
        <v>Profit</v>
      </c>
      <c r="U1327" s="5">
        <f>Derived_Metrics[[#This Row],[Selling Price]]*Derived_Metrics[[#This Row],[Quantity]]*Derived_Metrics[[#This Row],[Discount]]</f>
        <v>0</v>
      </c>
      <c r="V1327" t="str">
        <f>IF(Derived_Metrics[[#This Row],[Discount]]&gt;0,"Discount Applied","No Discount")</f>
        <v>No Discount</v>
      </c>
      <c r="W1327" t="str">
        <f>IF(Derived_Metrics[[#This Row],[Discount]]&gt;0.3,"High Discount","Low Discount")</f>
        <v>Low Discount</v>
      </c>
      <c r="X1327" s="13">
        <f>SUMIFS(Derived_Metrics[Customer_Revenue_Share],Derived_Metrics[Customee_ Revenue _Rank],"&lt;="&amp;Derived_Metrics[[#This Row],[Customee_ Revenue _Rank]])</f>
        <v>0.85904989254055908</v>
      </c>
      <c r="Y1327" t="str">
        <f>IF(Derived_Metrics[[#This Row],[Cumulative_Revenue_%]]&lt;=0.8,"Top 80% Revenue","Remaining 20% Revenue")</f>
        <v>Remaining 20% Revenue</v>
      </c>
    </row>
    <row r="1328" spans="1:25" x14ac:dyDescent="0.25">
      <c r="A1328" t="s">
        <v>4057</v>
      </c>
      <c r="B1328" s="1">
        <v>41659</v>
      </c>
      <c r="C1328" t="s">
        <v>4058</v>
      </c>
      <c r="D1328" s="4">
        <f>SUMIFS(Derived_Metrics[Revenue],Derived_Metrics[Customer ID],Derived_Metrics[[#This Row],[Customer ID]])</f>
        <v>2770.982</v>
      </c>
      <c r="E1328" s="4">
        <f>SUMIFS(Derived_Metrics[Profit],Derived_Metrics[Customer ID],Derived_Metrics[[#This Row],[Customer ID]])</f>
        <v>92.777500000000003</v>
      </c>
      <c r="F1328" s="5">
        <f>_xlfn.PERCENTRANK.INC(Derived_Metrics[Customer Revenue],Derived_Metrics[[#This Row],[Customer Revenue]])</f>
        <v>0.36799999999999999</v>
      </c>
      <c r="G1328" s="5" t="str" cm="1">
        <f t="array" ref="G1328">_xlfn.IFS(Derived_Metrics[[#This Row],[Customer Revenue Percentile]]&gt;=0.8,"High Value",Derived_Metrics[[#This Row],[Customer Revenue Percentile]]&gt;=0.4,"Medium Value",TRUE,"Low Value")</f>
        <v>Low Value</v>
      </c>
      <c r="H1328" s="12">
        <f>_xlfn.RANK.EQ(Derived_Metrics[[#This Row],[Customer Revenue]],Derived_Metrics[Customer Revenue],0)</f>
        <v>1337</v>
      </c>
      <c r="I1328" s="15">
        <f>Derived_Metrics[[#This Row],[Customer Revenue]]/SUM(Derived_Metrics[Customer Revenue])</f>
        <v>1.7786400956441294E-4</v>
      </c>
      <c r="J1328" t="s">
        <v>387</v>
      </c>
      <c r="K1328" s="5">
        <f>SUMIFS(Derived_Metrics[Revenue],Derived_Metrics[Product ID],Derived_Metrics[[#This Row],[Product ID]])</f>
        <v>4439.8239999999996</v>
      </c>
      <c r="L1328" s="5">
        <f>SUMIFS(Derived_Metrics[Profit],Derived_Metrics[Product ID],Derived_Metrics[[#This Row],[Product ID]])</f>
        <v>-256.56360000000001</v>
      </c>
      <c r="M1328" s="5" t="str">
        <f>IF(AND(Derived_Metrics[[#This Row],[Product Revenue]]&gt;AVERAGE(Derived_Metrics[Product Revenue]),Derived_Metrics[[#This Row],[Product Profit]]&lt;0),"high sales Low Profit","Normal")</f>
        <v>Normal</v>
      </c>
      <c r="N1328">
        <v>272.94</v>
      </c>
      <c r="O1328">
        <v>3</v>
      </c>
      <c r="P1328">
        <v>0</v>
      </c>
      <c r="Q1328">
        <v>30.023399999999999</v>
      </c>
      <c r="R1328">
        <f>Derived_Metrics[[#This Row],[Selling Price]]*Derived_Metrics[[#This Row],[Quantity]]</f>
        <v>818.81999999999994</v>
      </c>
      <c r="S1328" s="2">
        <f>IF(Derived_Metrics[[#This Row],[Revenue]]=0,0,Derived_Metrics[[#This Row],[Profit]]/Derived_Metrics[[#This Row],[Revenue]])</f>
        <v>3.6666666666666667E-2</v>
      </c>
      <c r="T1328" t="str">
        <f>IF(Derived_Metrics[[#This Row],[Profit]]&lt;0, "Loss","Profit")</f>
        <v>Profit</v>
      </c>
      <c r="U1328" s="5">
        <f>Derived_Metrics[[#This Row],[Selling Price]]*Derived_Metrics[[#This Row],[Quantity]]*Derived_Metrics[[#This Row],[Discount]]</f>
        <v>0</v>
      </c>
      <c r="V1328" t="str">
        <f>IF(Derived_Metrics[[#This Row],[Discount]]&gt;0,"Discount Applied","No Discount")</f>
        <v>No Discount</v>
      </c>
      <c r="W1328" t="str">
        <f>IF(Derived_Metrics[[#This Row],[Discount]]&gt;0.3,"High Discount","Low Discount")</f>
        <v>Low Discount</v>
      </c>
      <c r="X1328" s="13">
        <f>SUMIFS(Derived_Metrics[Customer_Revenue_Share],Derived_Metrics[Customee_ Revenue _Rank],"&lt;="&amp;Derived_Metrics[[#This Row],[Customee_ Revenue _Rank]])</f>
        <v>0.93815260727676653</v>
      </c>
      <c r="Y1328" t="str">
        <f>IF(Derived_Metrics[[#This Row],[Cumulative_Revenue_%]]&lt;=0.8,"Top 80% Revenue","Remaining 20% Revenue")</f>
        <v>Remaining 20% Revenue</v>
      </c>
    </row>
    <row r="1329" spans="1:25" x14ac:dyDescent="0.25">
      <c r="A1329" t="s">
        <v>4057</v>
      </c>
      <c r="B1329" s="1">
        <v>41659</v>
      </c>
      <c r="C1329" t="s">
        <v>4058</v>
      </c>
      <c r="D1329" s="4">
        <f>SUMIFS(Derived_Metrics[Revenue],Derived_Metrics[Customer ID],Derived_Metrics[[#This Row],[Customer ID]])</f>
        <v>2770.982</v>
      </c>
      <c r="E1329" s="4">
        <f>SUMIFS(Derived_Metrics[Profit],Derived_Metrics[Customer ID],Derived_Metrics[[#This Row],[Customer ID]])</f>
        <v>92.777500000000003</v>
      </c>
      <c r="F1329" s="5">
        <f>_xlfn.PERCENTRANK.INC(Derived_Metrics[Customer Revenue],Derived_Metrics[[#This Row],[Customer Revenue]])</f>
        <v>0.36799999999999999</v>
      </c>
      <c r="G1329" s="5" t="str" cm="1">
        <f t="array" ref="G1329">_xlfn.IFS(Derived_Metrics[[#This Row],[Customer Revenue Percentile]]&gt;=0.8,"High Value",Derived_Metrics[[#This Row],[Customer Revenue Percentile]]&gt;=0.4,"Medium Value",TRUE,"Low Value")</f>
        <v>Low Value</v>
      </c>
      <c r="H1329" s="12">
        <f>_xlfn.RANK.EQ(Derived_Metrics[[#This Row],[Customer Revenue]],Derived_Metrics[Customer Revenue],0)</f>
        <v>1337</v>
      </c>
      <c r="I1329" s="15">
        <f>Derived_Metrics[[#This Row],[Customer Revenue]]/SUM(Derived_Metrics[Customer Revenue])</f>
        <v>1.7786400956441294E-4</v>
      </c>
      <c r="J1329" t="s">
        <v>1287</v>
      </c>
      <c r="K1329" s="5">
        <f>SUMIFS(Derived_Metrics[Revenue],Derived_Metrics[Product ID],Derived_Metrics[[#This Row],[Product ID]])</f>
        <v>1137.1559999999999</v>
      </c>
      <c r="L1329" s="5">
        <f>SUMIFS(Derived_Metrics[Profit],Derived_Metrics[Product ID],Derived_Metrics[[#This Row],[Product ID]])</f>
        <v>37.414200000000001</v>
      </c>
      <c r="M1329" s="5" t="str">
        <f>IF(AND(Derived_Metrics[[#This Row],[Product Revenue]]&gt;AVERAGE(Derived_Metrics[Product Revenue]),Derived_Metrics[[#This Row],[Product Profit]]&lt;0),"high sales Low Profit","Normal")</f>
        <v>Normal</v>
      </c>
      <c r="N1329">
        <v>14.73</v>
      </c>
      <c r="O1329">
        <v>3</v>
      </c>
      <c r="P1329">
        <v>0</v>
      </c>
      <c r="Q1329">
        <v>4.8609</v>
      </c>
      <c r="R1329">
        <f>Derived_Metrics[[#This Row],[Selling Price]]*Derived_Metrics[[#This Row],[Quantity]]</f>
        <v>44.19</v>
      </c>
      <c r="S1329" s="2">
        <f>IF(Derived_Metrics[[#This Row],[Revenue]]=0,0,Derived_Metrics[[#This Row],[Profit]]/Derived_Metrics[[#This Row],[Revenue]])</f>
        <v>0.11</v>
      </c>
      <c r="T1329" t="str">
        <f>IF(Derived_Metrics[[#This Row],[Profit]]&lt;0, "Loss","Profit")</f>
        <v>Profit</v>
      </c>
      <c r="U1329" s="5">
        <f>Derived_Metrics[[#This Row],[Selling Price]]*Derived_Metrics[[#This Row],[Quantity]]*Derived_Metrics[[#This Row],[Discount]]</f>
        <v>0</v>
      </c>
      <c r="V1329" t="str">
        <f>IF(Derived_Metrics[[#This Row],[Discount]]&gt;0,"Discount Applied","No Discount")</f>
        <v>No Discount</v>
      </c>
      <c r="W1329" t="str">
        <f>IF(Derived_Metrics[[#This Row],[Discount]]&gt;0.3,"High Discount","Low Discount")</f>
        <v>Low Discount</v>
      </c>
      <c r="X1329" s="13">
        <f>SUMIFS(Derived_Metrics[Customer_Revenue_Share],Derived_Metrics[Customee_ Revenue _Rank],"&lt;="&amp;Derived_Metrics[[#This Row],[Customee_ Revenue _Rank]])</f>
        <v>0.93815260727676653</v>
      </c>
      <c r="Y1329" t="str">
        <f>IF(Derived_Metrics[[#This Row],[Cumulative_Revenue_%]]&lt;=0.8,"Top 80% Revenue","Remaining 20% Revenue")</f>
        <v>Remaining 20% Revenue</v>
      </c>
    </row>
    <row r="1330" spans="1:25" x14ac:dyDescent="0.25">
      <c r="A1330" t="s">
        <v>4061</v>
      </c>
      <c r="B1330" s="1">
        <v>42612</v>
      </c>
      <c r="C1330" t="s">
        <v>2802</v>
      </c>
      <c r="D1330" s="4">
        <f>SUMIFS(Derived_Metrics[Revenue],Derived_Metrics[Customer ID],Derived_Metrics[[#This Row],[Customer ID]])</f>
        <v>2314.5680000000002</v>
      </c>
      <c r="E1330" s="4">
        <f>SUMIFS(Derived_Metrics[Profit],Derived_Metrics[Customer ID],Derived_Metrics[[#This Row],[Customer ID]])</f>
        <v>57.748500000000007</v>
      </c>
      <c r="F1330" s="5">
        <f>_xlfn.PERCENTRANK.INC(Derived_Metrics[Customer Revenue],Derived_Metrics[[#This Row],[Customer Revenue]])</f>
        <v>0.32500000000000001</v>
      </c>
      <c r="G1330" s="5" t="str" cm="1">
        <f t="array" ref="G1330">_xlfn.IFS(Derived_Metrics[[#This Row],[Customer Revenue Percentile]]&gt;=0.8,"High Value",Derived_Metrics[[#This Row],[Customer Revenue Percentile]]&gt;=0.4,"Medium Value",TRUE,"Low Value")</f>
        <v>Low Value</v>
      </c>
      <c r="H1330" s="12">
        <f>_xlfn.RANK.EQ(Derived_Metrics[[#This Row],[Customer Revenue]],Derived_Metrics[Customer Revenue],0)</f>
        <v>1429</v>
      </c>
      <c r="I1330" s="15">
        <f>Derived_Metrics[[#This Row],[Customer Revenue]]/SUM(Derived_Metrics[Customer Revenue])</f>
        <v>1.4856767199840495E-4</v>
      </c>
      <c r="J1330" t="s">
        <v>2861</v>
      </c>
      <c r="K1330" s="5">
        <f>SUMIFS(Derived_Metrics[Revenue],Derived_Metrics[Product ID],Derived_Metrics[[#This Row],[Product ID]])</f>
        <v>1246.5600000000002</v>
      </c>
      <c r="L1330" s="5">
        <f>SUMIFS(Derived_Metrics[Profit],Derived_Metrics[Product ID],Derived_Metrics[[#This Row],[Product ID]])</f>
        <v>87.964800000000011</v>
      </c>
      <c r="M1330" s="5" t="str">
        <f>IF(AND(Derived_Metrics[[#This Row],[Product Revenue]]&gt;AVERAGE(Derived_Metrics[Product Revenue]),Derived_Metrics[[#This Row],[Product Profit]]&lt;0),"high sales Low Profit","Normal")</f>
        <v>Normal</v>
      </c>
      <c r="N1330">
        <v>47.04</v>
      </c>
      <c r="O1330">
        <v>4</v>
      </c>
      <c r="P1330">
        <v>0</v>
      </c>
      <c r="Q1330">
        <v>15.993600000000001</v>
      </c>
      <c r="R1330">
        <f>Derived_Metrics[[#This Row],[Selling Price]]*Derived_Metrics[[#This Row],[Quantity]]</f>
        <v>188.16</v>
      </c>
      <c r="S1330" s="2">
        <f>IF(Derived_Metrics[[#This Row],[Revenue]]=0,0,Derived_Metrics[[#This Row],[Profit]]/Derived_Metrics[[#This Row],[Revenue]])</f>
        <v>8.5000000000000006E-2</v>
      </c>
      <c r="T1330" t="str">
        <f>IF(Derived_Metrics[[#This Row],[Profit]]&lt;0, "Loss","Profit")</f>
        <v>Profit</v>
      </c>
      <c r="U1330" s="5">
        <f>Derived_Metrics[[#This Row],[Selling Price]]*Derived_Metrics[[#This Row],[Quantity]]*Derived_Metrics[[#This Row],[Discount]]</f>
        <v>0</v>
      </c>
      <c r="V1330" t="str">
        <f>IF(Derived_Metrics[[#This Row],[Discount]]&gt;0,"Discount Applied","No Discount")</f>
        <v>No Discount</v>
      </c>
      <c r="W1330" t="str">
        <f>IF(Derived_Metrics[[#This Row],[Discount]]&gt;0.3,"High Discount","Low Discount")</f>
        <v>Low Discount</v>
      </c>
      <c r="X1330" s="13">
        <f>SUMIFS(Derived_Metrics[Customer_Revenue_Share],Derived_Metrics[Customee_ Revenue _Rank],"&lt;="&amp;Derived_Metrics[[#This Row],[Customee_ Revenue _Rank]])</f>
        <v>0.95274951725771262</v>
      </c>
      <c r="Y1330" t="str">
        <f>IF(Derived_Metrics[[#This Row],[Cumulative_Revenue_%]]&lt;=0.8,"Top 80% Revenue","Remaining 20% Revenue")</f>
        <v>Remaining 20% Revenue</v>
      </c>
    </row>
    <row r="1331" spans="1:25" x14ac:dyDescent="0.25">
      <c r="A1331" t="s">
        <v>4062</v>
      </c>
      <c r="B1331" s="1">
        <v>42865</v>
      </c>
      <c r="C1331" t="s">
        <v>1551</v>
      </c>
      <c r="D1331" s="4">
        <f>SUMIFS(Derived_Metrics[Revenue],Derived_Metrics[Customer ID],Derived_Metrics[[#This Row],[Customer ID]])</f>
        <v>12277.701000000001</v>
      </c>
      <c r="E1331" s="4">
        <f>SUMIFS(Derived_Metrics[Profit],Derived_Metrics[Customer ID],Derived_Metrics[[#This Row],[Customer ID]])</f>
        <v>-254.17009999999996</v>
      </c>
      <c r="F1331" s="5">
        <f>_xlfn.PERCENTRANK.INC(Derived_Metrics[Customer Revenue],Derived_Metrics[[#This Row],[Customer Revenue]])</f>
        <v>0.83</v>
      </c>
      <c r="G1331" s="5" t="str" cm="1">
        <f t="array" ref="G1331">_xlfn.IFS(Derived_Metrics[[#This Row],[Customer Revenue Percentile]]&gt;=0.8,"High Value",Derived_Metrics[[#This Row],[Customer Revenue Percentile]]&gt;=0.4,"Medium Value",TRUE,"Low Value")</f>
        <v>High Value</v>
      </c>
      <c r="H1331" s="12">
        <f>_xlfn.RANK.EQ(Derived_Metrics[[#This Row],[Customer Revenue]],Derived_Metrics[Customer Revenue],0)</f>
        <v>357</v>
      </c>
      <c r="I1331" s="15">
        <f>Derived_Metrics[[#This Row],[Customer Revenue]]/SUM(Derived_Metrics[Customer Revenue])</f>
        <v>7.8808203304568647E-4</v>
      </c>
      <c r="J1331" t="s">
        <v>1201</v>
      </c>
      <c r="K1331" s="5">
        <f>SUMIFS(Derived_Metrics[Revenue],Derived_Metrics[Product ID],Derived_Metrics[[#This Row],[Product ID]])</f>
        <v>30526.117999999999</v>
      </c>
      <c r="L1331" s="5">
        <f>SUMIFS(Derived_Metrics[Profit],Derived_Metrics[Product ID],Derived_Metrics[[#This Row],[Product ID]])</f>
        <v>-474.74139999999994</v>
      </c>
      <c r="M1331" s="5" t="str">
        <f>IF(AND(Derived_Metrics[[#This Row],[Product Revenue]]&gt;AVERAGE(Derived_Metrics[Product Revenue]),Derived_Metrics[[#This Row],[Product Profit]]&lt;0),"high sales Low Profit","Normal")</f>
        <v>high sales Low Profit</v>
      </c>
      <c r="N1331">
        <v>221.38200000000001</v>
      </c>
      <c r="O1331">
        <v>2</v>
      </c>
      <c r="P1331">
        <v>0.1</v>
      </c>
      <c r="Q1331">
        <v>2.4598</v>
      </c>
      <c r="R1331">
        <f>Derived_Metrics[[#This Row],[Selling Price]]*Derived_Metrics[[#This Row],[Quantity]]</f>
        <v>442.76400000000001</v>
      </c>
      <c r="S1331" s="2">
        <f>IF(Derived_Metrics[[#This Row],[Revenue]]=0,0,Derived_Metrics[[#This Row],[Profit]]/Derived_Metrics[[#This Row],[Revenue]])</f>
        <v>5.5555555555555558E-3</v>
      </c>
      <c r="T1331" t="str">
        <f>IF(Derived_Metrics[[#This Row],[Profit]]&lt;0, "Loss","Profit")</f>
        <v>Profit</v>
      </c>
      <c r="U1331" s="5">
        <f>Derived_Metrics[[#This Row],[Selling Price]]*Derived_Metrics[[#This Row],[Quantity]]*Derived_Metrics[[#This Row],[Discount]]</f>
        <v>44.276400000000002</v>
      </c>
      <c r="V1331" t="str">
        <f>IF(Derived_Metrics[[#This Row],[Discount]]&gt;0,"Discount Applied","No Discount")</f>
        <v>Discount Applied</v>
      </c>
      <c r="W1331" t="str">
        <f>IF(Derived_Metrics[[#This Row],[Discount]]&gt;0.3,"High Discount","Low Discount")</f>
        <v>Low Discount</v>
      </c>
      <c r="X1331" s="13">
        <f>SUMIFS(Derived_Metrics[Customer_Revenue_Share],Derived_Metrics[Customee_ Revenue _Rank],"&lt;="&amp;Derived_Metrics[[#This Row],[Customee_ Revenue _Rank]])</f>
        <v>0.5276073062228952</v>
      </c>
      <c r="Y1331" t="str">
        <f>IF(Derived_Metrics[[#This Row],[Cumulative_Revenue_%]]&lt;=0.8,"Top 80% Revenue","Remaining 20% Revenue")</f>
        <v>Top 80% Revenue</v>
      </c>
    </row>
    <row r="1332" spans="1:25" x14ac:dyDescent="0.25">
      <c r="A1332" t="s">
        <v>4063</v>
      </c>
      <c r="B1332" s="1">
        <v>42803</v>
      </c>
      <c r="C1332" t="s">
        <v>1746</v>
      </c>
      <c r="D1332" s="4">
        <f>SUMIFS(Derived_Metrics[Revenue],Derived_Metrics[Customer ID],Derived_Metrics[[#This Row],[Customer ID]])</f>
        <v>10264.279000000002</v>
      </c>
      <c r="E1332" s="4">
        <f>SUMIFS(Derived_Metrics[Profit],Derived_Metrics[Customer ID],Derived_Metrics[[#This Row],[Customer ID]])</f>
        <v>67.504200000000012</v>
      </c>
      <c r="F1332" s="5">
        <f>_xlfn.PERCENTRANK.INC(Derived_Metrics[Customer Revenue],Derived_Metrics[[#This Row],[Customer Revenue]])</f>
        <v>0.76100000000000001</v>
      </c>
      <c r="G1332" s="5" t="str" cm="1">
        <f t="array" ref="G1332">_xlfn.IFS(Derived_Metrics[[#This Row],[Customer Revenue Percentile]]&gt;=0.8,"High Value",Derived_Metrics[[#This Row],[Customer Revenue Percentile]]&gt;=0.4,"Medium Value",TRUE,"Low Value")</f>
        <v>Medium Value</v>
      </c>
      <c r="H1332" s="12">
        <f>_xlfn.RANK.EQ(Derived_Metrics[[#This Row],[Customer Revenue]],Derived_Metrics[Customer Revenue],0)</f>
        <v>499</v>
      </c>
      <c r="I1332" s="15">
        <f>Derived_Metrics[[#This Row],[Customer Revenue]]/SUM(Derived_Metrics[Customer Revenue])</f>
        <v>6.588443440728967E-4</v>
      </c>
      <c r="J1332" t="s">
        <v>1189</v>
      </c>
      <c r="K1332" s="5">
        <f>SUMIFS(Derived_Metrics[Revenue],Derived_Metrics[Product ID],Derived_Metrics[[#This Row],[Product ID]])</f>
        <v>1246.5999999999999</v>
      </c>
      <c r="L1332" s="5">
        <f>SUMIFS(Derived_Metrics[Profit],Derived_Metrics[Product ID],Derived_Metrics[[#This Row],[Product ID]])</f>
        <v>-48.78</v>
      </c>
      <c r="M1332" s="5" t="str">
        <f>IF(AND(Derived_Metrics[[#This Row],[Product Revenue]]&gt;AVERAGE(Derived_Metrics[Product Revenue]),Derived_Metrics[[#This Row],[Product Profit]]&lt;0),"high sales Low Profit","Normal")</f>
        <v>Normal</v>
      </c>
      <c r="N1332">
        <v>108.4</v>
      </c>
      <c r="O1332">
        <v>5</v>
      </c>
      <c r="P1332">
        <v>0.6</v>
      </c>
      <c r="Q1332">
        <v>-105.69</v>
      </c>
      <c r="R1332">
        <f>Derived_Metrics[[#This Row],[Selling Price]]*Derived_Metrics[[#This Row],[Quantity]]</f>
        <v>542</v>
      </c>
      <c r="S1332" s="2">
        <f>IF(Derived_Metrics[[#This Row],[Revenue]]=0,0,Derived_Metrics[[#This Row],[Profit]]/Derived_Metrics[[#This Row],[Revenue]])</f>
        <v>-0.19500000000000001</v>
      </c>
      <c r="T1332" t="str">
        <f>IF(Derived_Metrics[[#This Row],[Profit]]&lt;0, "Loss","Profit")</f>
        <v>Loss</v>
      </c>
      <c r="U1332" s="5">
        <f>Derived_Metrics[[#This Row],[Selling Price]]*Derived_Metrics[[#This Row],[Quantity]]*Derived_Metrics[[#This Row],[Discount]]</f>
        <v>325.2</v>
      </c>
      <c r="V1332" t="str">
        <f>IF(Derived_Metrics[[#This Row],[Discount]]&gt;0,"Discount Applied","No Discount")</f>
        <v>Discount Applied</v>
      </c>
      <c r="W1332" t="str">
        <f>IF(Derived_Metrics[[#This Row],[Discount]]&gt;0.3,"High Discount","Low Discount")</f>
        <v>High Discount</v>
      </c>
      <c r="X1332" s="13">
        <f>SUMIFS(Derived_Metrics[Customer_Revenue_Share],Derived_Metrics[Customee_ Revenue _Rank],"&lt;="&amp;Derived_Metrics[[#This Row],[Customee_ Revenue _Rank]])</f>
        <v>0.63100154134193309</v>
      </c>
      <c r="Y1332" t="str">
        <f>IF(Derived_Metrics[[#This Row],[Cumulative_Revenue_%]]&lt;=0.8,"Top 80% Revenue","Remaining 20% Revenue")</f>
        <v>Top 80% Revenue</v>
      </c>
    </row>
    <row r="1333" spans="1:25" x14ac:dyDescent="0.25">
      <c r="A1333" t="s">
        <v>4064</v>
      </c>
      <c r="B1333" s="1">
        <v>42439</v>
      </c>
      <c r="C1333" t="s">
        <v>4049</v>
      </c>
      <c r="D1333" s="4">
        <f>SUMIFS(Derived_Metrics[Revenue],Derived_Metrics[Customer ID],Derived_Metrics[[#This Row],[Customer ID]])</f>
        <v>2246.2400000000002</v>
      </c>
      <c r="E1333" s="4">
        <f>SUMIFS(Derived_Metrics[Profit],Derived_Metrics[Customer ID],Derived_Metrics[[#This Row],[Customer ID]])</f>
        <v>-141.4726</v>
      </c>
      <c r="F1333" s="5">
        <f>_xlfn.PERCENTRANK.INC(Derived_Metrics[Customer Revenue],Derived_Metrics[[#This Row],[Customer Revenue]])</f>
        <v>0.316</v>
      </c>
      <c r="G1333" s="5" t="str" cm="1">
        <f t="array" ref="G1333">_xlfn.IFS(Derived_Metrics[[#This Row],[Customer Revenue Percentile]]&gt;=0.8,"High Value",Derived_Metrics[[#This Row],[Customer Revenue Percentile]]&gt;=0.4,"Medium Value",TRUE,"Low Value")</f>
        <v>Low Value</v>
      </c>
      <c r="H1333" s="12">
        <f>_xlfn.RANK.EQ(Derived_Metrics[[#This Row],[Customer Revenue]],Derived_Metrics[Customer Revenue],0)</f>
        <v>1449</v>
      </c>
      <c r="I1333" s="15">
        <f>Derived_Metrics[[#This Row],[Customer Revenue]]/SUM(Derived_Metrics[Customer Revenue])</f>
        <v>1.4418182898480285E-4</v>
      </c>
      <c r="J1333" t="s">
        <v>416</v>
      </c>
      <c r="K1333" s="5">
        <f>SUMIFS(Derived_Metrics[Revenue],Derived_Metrics[Product ID],Derived_Metrics[[#This Row],[Product ID]])</f>
        <v>1024.3519999999999</v>
      </c>
      <c r="L1333" s="5">
        <f>SUMIFS(Derived_Metrics[Profit],Derived_Metrics[Product ID],Derived_Metrics[[#This Row],[Product ID]])</f>
        <v>-7.6160000000000032</v>
      </c>
      <c r="M1333" s="5" t="str">
        <f>IF(AND(Derived_Metrics[[#This Row],[Product Revenue]]&gt;AVERAGE(Derived_Metrics[Product Revenue]),Derived_Metrics[[#This Row],[Product Profit]]&lt;0),"high sales Low Profit","Normal")</f>
        <v>Normal</v>
      </c>
      <c r="N1333">
        <v>38.08</v>
      </c>
      <c r="O1333">
        <v>5</v>
      </c>
      <c r="P1333">
        <v>0.6</v>
      </c>
      <c r="Q1333">
        <v>-29.512</v>
      </c>
      <c r="R1333">
        <f>Derived_Metrics[[#This Row],[Selling Price]]*Derived_Metrics[[#This Row],[Quantity]]</f>
        <v>190.39999999999998</v>
      </c>
      <c r="S1333" s="2">
        <f>IF(Derived_Metrics[[#This Row],[Revenue]]=0,0,Derived_Metrics[[#This Row],[Profit]]/Derived_Metrics[[#This Row],[Revenue]])</f>
        <v>-0.15500000000000003</v>
      </c>
      <c r="T1333" t="str">
        <f>IF(Derived_Metrics[[#This Row],[Profit]]&lt;0, "Loss","Profit")</f>
        <v>Loss</v>
      </c>
      <c r="U1333" s="5">
        <f>Derived_Metrics[[#This Row],[Selling Price]]*Derived_Metrics[[#This Row],[Quantity]]*Derived_Metrics[[#This Row],[Discount]]</f>
        <v>114.23999999999998</v>
      </c>
      <c r="V1333" t="str">
        <f>IF(Derived_Metrics[[#This Row],[Discount]]&gt;0,"Discount Applied","No Discount")</f>
        <v>Discount Applied</v>
      </c>
      <c r="W1333" t="str">
        <f>IF(Derived_Metrics[[#This Row],[Discount]]&gt;0.3,"High Discount","Low Discount")</f>
        <v>High Discount</v>
      </c>
      <c r="X1333" s="13">
        <f>SUMIFS(Derived_Metrics[Customer_Revenue_Share],Derived_Metrics[Customee_ Revenue _Rank],"&lt;="&amp;Derived_Metrics[[#This Row],[Customee_ Revenue _Rank]])</f>
        <v>0.95566494811822944</v>
      </c>
      <c r="Y1333" t="str">
        <f>IF(Derived_Metrics[[#This Row],[Cumulative_Revenue_%]]&lt;=0.8,"Top 80% Revenue","Remaining 20% Revenue")</f>
        <v>Remaining 20% Revenue</v>
      </c>
    </row>
    <row r="1334" spans="1:25" x14ac:dyDescent="0.25">
      <c r="A1334" t="s">
        <v>4065</v>
      </c>
      <c r="B1334" s="1">
        <v>42695</v>
      </c>
      <c r="C1334" t="s">
        <v>1454</v>
      </c>
      <c r="D1334" s="4">
        <f>SUMIFS(Derived_Metrics[Revenue],Derived_Metrics[Customer ID],Derived_Metrics[[#This Row],[Customer ID]])</f>
        <v>2124.6999999999998</v>
      </c>
      <c r="E1334" s="4">
        <f>SUMIFS(Derived_Metrics[Profit],Derived_Metrics[Customer ID],Derived_Metrics[[#This Row],[Customer ID]])</f>
        <v>-347.31170000000003</v>
      </c>
      <c r="F1334" s="5">
        <f>_xlfn.PERCENTRANK.INC(Derived_Metrics[Customer Revenue],Derived_Metrics[[#This Row],[Customer Revenue]])</f>
        <v>0.29699999999999999</v>
      </c>
      <c r="G1334" s="5" t="str" cm="1">
        <f t="array" ref="G1334">_xlfn.IFS(Derived_Metrics[[#This Row],[Customer Revenue Percentile]]&gt;=0.8,"High Value",Derived_Metrics[[#This Row],[Customer Revenue Percentile]]&gt;=0.4,"Medium Value",TRUE,"Low Value")</f>
        <v>Low Value</v>
      </c>
      <c r="H1334" s="12">
        <f>_xlfn.RANK.EQ(Derived_Metrics[[#This Row],[Customer Revenue]],Derived_Metrics[Customer Revenue],0)</f>
        <v>1486</v>
      </c>
      <c r="I1334" s="15">
        <f>Derived_Metrics[[#This Row],[Customer Revenue]]/SUM(Derived_Metrics[Customer Revenue])</f>
        <v>1.3638040994907514E-4</v>
      </c>
      <c r="J1334" t="s">
        <v>2873</v>
      </c>
      <c r="K1334" s="5">
        <f>SUMIFS(Derived_Metrics[Revenue],Derived_Metrics[Product ID],Derived_Metrics[[#This Row],[Product ID]])</f>
        <v>7680.036000000001</v>
      </c>
      <c r="L1334" s="5">
        <f>SUMIFS(Derived_Metrics[Profit],Derived_Metrics[Product ID],Derived_Metrics[[#This Row],[Product ID]])</f>
        <v>362.70780000000008</v>
      </c>
      <c r="M1334" s="5" t="str">
        <f>IF(AND(Derived_Metrics[[#This Row],[Product Revenue]]&gt;AVERAGE(Derived_Metrics[Product Revenue]),Derived_Metrics[[#This Row],[Product Profit]]&lt;0),"high sales Low Profit","Normal")</f>
        <v>Normal</v>
      </c>
      <c r="N1334">
        <v>113.568</v>
      </c>
      <c r="O1334">
        <v>2</v>
      </c>
      <c r="P1334">
        <v>0.2</v>
      </c>
      <c r="Q1334">
        <v>12.776400000000001</v>
      </c>
      <c r="R1334">
        <f>Derived_Metrics[[#This Row],[Selling Price]]*Derived_Metrics[[#This Row],[Quantity]]</f>
        <v>227.136</v>
      </c>
      <c r="S1334" s="2">
        <f>IF(Derived_Metrics[[#This Row],[Revenue]]=0,0,Derived_Metrics[[#This Row],[Profit]]/Derived_Metrics[[#This Row],[Revenue]])</f>
        <v>5.6250000000000001E-2</v>
      </c>
      <c r="T1334" t="str">
        <f>IF(Derived_Metrics[[#This Row],[Profit]]&lt;0, "Loss","Profit")</f>
        <v>Profit</v>
      </c>
      <c r="U1334" s="5">
        <f>Derived_Metrics[[#This Row],[Selling Price]]*Derived_Metrics[[#This Row],[Quantity]]*Derived_Metrics[[#This Row],[Discount]]</f>
        <v>45.427199999999999</v>
      </c>
      <c r="V1334" t="str">
        <f>IF(Derived_Metrics[[#This Row],[Discount]]&gt;0,"Discount Applied","No Discount")</f>
        <v>Discount Applied</v>
      </c>
      <c r="W1334" t="str">
        <f>IF(Derived_Metrics[[#This Row],[Discount]]&gt;0.3,"High Discount","Low Discount")</f>
        <v>Low Discount</v>
      </c>
      <c r="X1334" s="13">
        <f>SUMIFS(Derived_Metrics[Customer_Revenue_Share],Derived_Metrics[Customee_ Revenue _Rank],"&lt;="&amp;Derived_Metrics[[#This Row],[Customee_ Revenue _Rank]])</f>
        <v>0.96113090850930127</v>
      </c>
      <c r="Y1334" t="str">
        <f>IF(Derived_Metrics[[#This Row],[Cumulative_Revenue_%]]&lt;=0.8,"Top 80% Revenue","Remaining 20% Revenue")</f>
        <v>Remaining 20% Revenue</v>
      </c>
    </row>
    <row r="1335" spans="1:25" x14ac:dyDescent="0.25">
      <c r="A1335" t="s">
        <v>4066</v>
      </c>
      <c r="B1335" s="1">
        <v>42804</v>
      </c>
      <c r="C1335" t="s">
        <v>1021</v>
      </c>
      <c r="D1335" s="4">
        <f>SUMIFS(Derived_Metrics[Revenue],Derived_Metrics[Customer ID],Derived_Metrics[[#This Row],[Customer ID]])</f>
        <v>6000.134</v>
      </c>
      <c r="E1335" s="4">
        <f>SUMIFS(Derived_Metrics[Profit],Derived_Metrics[Customer ID],Derived_Metrics[[#This Row],[Customer ID]])</f>
        <v>52.903599999999997</v>
      </c>
      <c r="F1335" s="5">
        <f>_xlfn.PERCENTRANK.INC(Derived_Metrics[Customer Revenue],Derived_Metrics[[#This Row],[Customer Revenue]])</f>
        <v>0.59699999999999998</v>
      </c>
      <c r="G1335" s="5" t="str" cm="1">
        <f t="array" ref="G1335">_xlfn.IFS(Derived_Metrics[[#This Row],[Customer Revenue Percentile]]&gt;=0.8,"High Value",Derived_Metrics[[#This Row],[Customer Revenue Percentile]]&gt;=0.4,"Medium Value",TRUE,"Low Value")</f>
        <v>Medium Value</v>
      </c>
      <c r="H1335" s="12">
        <f>_xlfn.RANK.EQ(Derived_Metrics[[#This Row],[Customer Revenue]],Derived_Metrics[Customer Revenue],0)</f>
        <v>850</v>
      </c>
      <c r="I1335" s="15">
        <f>Derived_Metrics[[#This Row],[Customer Revenue]]/SUM(Derived_Metrics[Customer Revenue])</f>
        <v>3.8513707096031637E-4</v>
      </c>
      <c r="J1335" t="s">
        <v>197</v>
      </c>
      <c r="K1335" s="5">
        <f>SUMIFS(Derived_Metrics[Revenue],Derived_Metrics[Product ID],Derived_Metrics[[#This Row],[Product ID]])</f>
        <v>671.36</v>
      </c>
      <c r="L1335" s="5">
        <f>SUMIFS(Derived_Metrics[Profit],Derived_Metrics[Product ID],Derived_Metrics[[#This Row],[Product ID]])</f>
        <v>65.457599999999999</v>
      </c>
      <c r="M1335" s="5" t="str">
        <f>IF(AND(Derived_Metrics[[#This Row],[Product Revenue]]&gt;AVERAGE(Derived_Metrics[Product Revenue]),Derived_Metrics[[#This Row],[Product Profit]]&lt;0),"high sales Low Profit","Normal")</f>
        <v>Normal</v>
      </c>
      <c r="N1335">
        <v>83.92</v>
      </c>
      <c r="O1335">
        <v>4</v>
      </c>
      <c r="P1335">
        <v>0</v>
      </c>
      <c r="Q1335">
        <v>21.819199999999999</v>
      </c>
      <c r="R1335">
        <f>Derived_Metrics[[#This Row],[Selling Price]]*Derived_Metrics[[#This Row],[Quantity]]</f>
        <v>335.68</v>
      </c>
      <c r="S1335" s="2">
        <f>IF(Derived_Metrics[[#This Row],[Revenue]]=0,0,Derived_Metrics[[#This Row],[Profit]]/Derived_Metrics[[#This Row],[Revenue]])</f>
        <v>6.4999999999999988E-2</v>
      </c>
      <c r="T1335" t="str">
        <f>IF(Derived_Metrics[[#This Row],[Profit]]&lt;0, "Loss","Profit")</f>
        <v>Profit</v>
      </c>
      <c r="U1335" s="5">
        <f>Derived_Metrics[[#This Row],[Selling Price]]*Derived_Metrics[[#This Row],[Quantity]]*Derived_Metrics[[#This Row],[Discount]]</f>
        <v>0</v>
      </c>
      <c r="V1335" t="str">
        <f>IF(Derived_Metrics[[#This Row],[Discount]]&gt;0,"Discount Applied","No Discount")</f>
        <v>No Discount</v>
      </c>
      <c r="W1335" t="str">
        <f>IF(Derived_Metrics[[#This Row],[Discount]]&gt;0.3,"High Discount","Low Discount")</f>
        <v>Low Discount</v>
      </c>
      <c r="X1335" s="13">
        <f>SUMIFS(Derived_Metrics[Customer_Revenue_Share],Derived_Metrics[Customee_ Revenue _Rank],"&lt;="&amp;Derived_Metrics[[#This Row],[Customee_ Revenue _Rank]])</f>
        <v>0.80929381126779976</v>
      </c>
      <c r="Y1335" t="str">
        <f>IF(Derived_Metrics[[#This Row],[Cumulative_Revenue_%]]&lt;=0.8,"Top 80% Revenue","Remaining 20% Revenue")</f>
        <v>Remaining 20% Revenue</v>
      </c>
    </row>
    <row r="1336" spans="1:25" x14ac:dyDescent="0.25">
      <c r="A1336" t="s">
        <v>4067</v>
      </c>
      <c r="B1336" s="1">
        <v>41758</v>
      </c>
      <c r="C1336" t="s">
        <v>1151</v>
      </c>
      <c r="D1336" s="4">
        <f>SUMIFS(Derived_Metrics[Revenue],Derived_Metrics[Customer ID],Derived_Metrics[[#This Row],[Customer ID]])</f>
        <v>23540.15</v>
      </c>
      <c r="E1336" s="4">
        <f>SUMIFS(Derived_Metrics[Profit],Derived_Metrics[Customer ID],Derived_Metrics[[#This Row],[Customer ID]])</f>
        <v>1146.4878000000001</v>
      </c>
      <c r="F1336" s="5">
        <f>_xlfn.PERCENTRANK.INC(Derived_Metrics[Customer Revenue],Derived_Metrics[[#This Row],[Customer Revenue]])</f>
        <v>0.93899999999999995</v>
      </c>
      <c r="G1336" s="5" t="str" cm="1">
        <f t="array" ref="G1336">_xlfn.IFS(Derived_Metrics[[#This Row],[Customer Revenue Percentile]]&gt;=0.8,"High Value",Derived_Metrics[[#This Row],[Customer Revenue Percentile]]&gt;=0.4,"Medium Value",TRUE,"Low Value")</f>
        <v>High Value</v>
      </c>
      <c r="H1336" s="12">
        <f>_xlfn.RANK.EQ(Derived_Metrics[[#This Row],[Customer Revenue]],Derived_Metrics[Customer Revenue],0)</f>
        <v>123</v>
      </c>
      <c r="I1336" s="15">
        <f>Derived_Metrics[[#This Row],[Customer Revenue]]/SUM(Derived_Metrics[Customer Revenue])</f>
        <v>1.5109969912282778E-3</v>
      </c>
      <c r="J1336" t="s">
        <v>979</v>
      </c>
      <c r="K1336" s="5">
        <f>SUMIFS(Derived_Metrics[Revenue],Derived_Metrics[Product ID],Derived_Metrics[[#This Row],[Product ID]])</f>
        <v>22709.053</v>
      </c>
      <c r="L1336" s="5">
        <f>SUMIFS(Derived_Metrics[Profit],Derived_Metrics[Product ID],Derived_Metrics[[#This Row],[Product ID]])</f>
        <v>701.9799999999999</v>
      </c>
      <c r="M1336" s="5" t="str">
        <f>IF(AND(Derived_Metrics[[#This Row],[Product Revenue]]&gt;AVERAGE(Derived_Metrics[Product Revenue]),Derived_Metrics[[#This Row],[Product Profit]]&lt;0),"high sales Low Profit","Normal")</f>
        <v>Normal</v>
      </c>
      <c r="N1336">
        <v>561.58399999999995</v>
      </c>
      <c r="O1336">
        <v>2</v>
      </c>
      <c r="P1336">
        <v>0.2</v>
      </c>
      <c r="Q1336">
        <v>70.197999999999993</v>
      </c>
      <c r="R1336">
        <f>Derived_Metrics[[#This Row],[Selling Price]]*Derived_Metrics[[#This Row],[Quantity]]</f>
        <v>1123.1679999999999</v>
      </c>
      <c r="S1336" s="2">
        <f>IF(Derived_Metrics[[#This Row],[Revenue]]=0,0,Derived_Metrics[[#This Row],[Profit]]/Derived_Metrics[[#This Row],[Revenue]])</f>
        <v>6.25E-2</v>
      </c>
      <c r="T1336" t="str">
        <f>IF(Derived_Metrics[[#This Row],[Profit]]&lt;0, "Loss","Profit")</f>
        <v>Profit</v>
      </c>
      <c r="U1336" s="5">
        <f>Derived_Metrics[[#This Row],[Selling Price]]*Derived_Metrics[[#This Row],[Quantity]]*Derived_Metrics[[#This Row],[Discount]]</f>
        <v>224.6336</v>
      </c>
      <c r="V1336" t="str">
        <f>IF(Derived_Metrics[[#This Row],[Discount]]&gt;0,"Discount Applied","No Discount")</f>
        <v>Discount Applied</v>
      </c>
      <c r="W1336" t="str">
        <f>IF(Derived_Metrics[[#This Row],[Discount]]&gt;0.3,"High Discount","Low Discount")</f>
        <v>Low Discount</v>
      </c>
      <c r="X1336" s="13">
        <f>SUMIFS(Derived_Metrics[Customer_Revenue_Share],Derived_Metrics[Customee_ Revenue _Rank],"&lt;="&amp;Derived_Metrics[[#This Row],[Customee_ Revenue _Rank]])</f>
        <v>0.28299891225452484</v>
      </c>
      <c r="Y1336" t="str">
        <f>IF(Derived_Metrics[[#This Row],[Cumulative_Revenue_%]]&lt;=0.8,"Top 80% Revenue","Remaining 20% Revenue")</f>
        <v>Top 80% Revenue</v>
      </c>
    </row>
    <row r="1337" spans="1:25" x14ac:dyDescent="0.25">
      <c r="A1337" t="s">
        <v>4068</v>
      </c>
      <c r="B1337" s="1">
        <v>42719</v>
      </c>
      <c r="C1337" t="s">
        <v>1857</v>
      </c>
      <c r="D1337" s="4">
        <f>SUMIFS(Derived_Metrics[Revenue],Derived_Metrics[Customer ID],Derived_Metrics[[#This Row],[Customer ID]])</f>
        <v>340.18</v>
      </c>
      <c r="E1337" s="4">
        <f>SUMIFS(Derived_Metrics[Profit],Derived_Metrics[Customer ID],Derived_Metrics[[#This Row],[Customer ID]])</f>
        <v>52.427799999999998</v>
      </c>
      <c r="F1337" s="5">
        <f>_xlfn.PERCENTRANK.INC(Derived_Metrics[Customer Revenue],Derived_Metrics[[#This Row],[Customer Revenue]])</f>
        <v>6.2E-2</v>
      </c>
      <c r="G1337" s="5" t="str" cm="1">
        <f t="array" ref="G1337">_xlfn.IFS(Derived_Metrics[[#This Row],[Customer Revenue Percentile]]&gt;=0.8,"High Value",Derived_Metrics[[#This Row],[Customer Revenue Percentile]]&gt;=0.4,"Medium Value",TRUE,"Low Value")</f>
        <v>Low Value</v>
      </c>
      <c r="H1337" s="12">
        <f>_xlfn.RANK.EQ(Derived_Metrics[[#This Row],[Customer Revenue]],Derived_Metrics[Customer Revenue],0)</f>
        <v>1987</v>
      </c>
      <c r="I1337" s="15">
        <f>Derived_Metrics[[#This Row],[Customer Revenue]]/SUM(Derived_Metrics[Customer Revenue])</f>
        <v>2.1835500473702825E-5</v>
      </c>
      <c r="J1337" t="s">
        <v>2039</v>
      </c>
      <c r="K1337" s="5">
        <f>SUMIFS(Derived_Metrics[Revenue],Derived_Metrics[Product ID],Derived_Metrics[[#This Row],[Product ID]])</f>
        <v>522.50400000000002</v>
      </c>
      <c r="L1337" s="5">
        <f>SUMIFS(Derived_Metrics[Profit],Derived_Metrics[Product ID],Derived_Metrics[[#This Row],[Product ID]])</f>
        <v>10.110600000000002</v>
      </c>
      <c r="M1337" s="5" t="str">
        <f>IF(AND(Derived_Metrics[[#This Row],[Product Revenue]]&gt;AVERAGE(Derived_Metrics[Product Revenue]),Derived_Metrics[[#This Row],[Product Profit]]&lt;0),"high sales Low Profit","Normal")</f>
        <v>Normal</v>
      </c>
      <c r="N1337">
        <v>14.76</v>
      </c>
      <c r="O1337">
        <v>2</v>
      </c>
      <c r="P1337">
        <v>0</v>
      </c>
      <c r="Q1337">
        <v>4.2804000000000002</v>
      </c>
      <c r="R1337">
        <f>Derived_Metrics[[#This Row],[Selling Price]]*Derived_Metrics[[#This Row],[Quantity]]</f>
        <v>29.52</v>
      </c>
      <c r="S1337" s="2">
        <f>IF(Derived_Metrics[[#This Row],[Revenue]]=0,0,Derived_Metrics[[#This Row],[Profit]]/Derived_Metrics[[#This Row],[Revenue]])</f>
        <v>0.14500000000000002</v>
      </c>
      <c r="T1337" t="str">
        <f>IF(Derived_Metrics[[#This Row],[Profit]]&lt;0, "Loss","Profit")</f>
        <v>Profit</v>
      </c>
      <c r="U1337" s="5">
        <f>Derived_Metrics[[#This Row],[Selling Price]]*Derived_Metrics[[#This Row],[Quantity]]*Derived_Metrics[[#This Row],[Discount]]</f>
        <v>0</v>
      </c>
      <c r="V1337" t="str">
        <f>IF(Derived_Metrics[[#This Row],[Discount]]&gt;0,"Discount Applied","No Discount")</f>
        <v>No Discount</v>
      </c>
      <c r="W1337" t="str">
        <f>IF(Derived_Metrics[[#This Row],[Discount]]&gt;0.3,"High Discount","Low Discount")</f>
        <v>Low Discount</v>
      </c>
      <c r="X1337" s="13">
        <f>SUMIFS(Derived_Metrics[Customer_Revenue_Share],Derived_Metrics[Customee_ Revenue _Rank],"&lt;="&amp;Derived_Metrics[[#This Row],[Customee_ Revenue _Rank]])</f>
        <v>0.99863952283279955</v>
      </c>
      <c r="Y1337" t="str">
        <f>IF(Derived_Metrics[[#This Row],[Cumulative_Revenue_%]]&lt;=0.8,"Top 80% Revenue","Remaining 20% Revenue")</f>
        <v>Remaining 20% Revenue</v>
      </c>
    </row>
    <row r="1338" spans="1:25" x14ac:dyDescent="0.25">
      <c r="A1338" t="s">
        <v>4069</v>
      </c>
      <c r="B1338" s="1">
        <v>42458</v>
      </c>
      <c r="C1338" t="s">
        <v>549</v>
      </c>
      <c r="D1338" s="4">
        <f>SUMIFS(Derived_Metrics[Revenue],Derived_Metrics[Customer ID],Derived_Metrics[[#This Row],[Customer ID]])</f>
        <v>5400.835</v>
      </c>
      <c r="E1338" s="4">
        <f>SUMIFS(Derived_Metrics[Profit],Derived_Metrics[Customer ID],Derived_Metrics[[#This Row],[Customer ID]])</f>
        <v>-117.58429999999998</v>
      </c>
      <c r="F1338" s="5">
        <f>_xlfn.PERCENTRANK.INC(Derived_Metrics[Customer Revenue],Derived_Metrics[[#This Row],[Customer Revenue]])</f>
        <v>0.56599999999999995</v>
      </c>
      <c r="G1338" s="5" t="str" cm="1">
        <f t="array" ref="G1338">_xlfn.IFS(Derived_Metrics[[#This Row],[Customer Revenue Percentile]]&gt;=0.8,"High Value",Derived_Metrics[[#This Row],[Customer Revenue Percentile]]&gt;=0.4,"Medium Value",TRUE,"Low Value")</f>
        <v>Medium Value</v>
      </c>
      <c r="H1338" s="12">
        <f>_xlfn.RANK.EQ(Derived_Metrics[[#This Row],[Customer Revenue]],Derived_Metrics[Customer Revenue],0)</f>
        <v>916</v>
      </c>
      <c r="I1338" s="15">
        <f>Derived_Metrics[[#This Row],[Customer Revenue]]/SUM(Derived_Metrics[Customer Revenue])</f>
        <v>3.466692198274172E-4</v>
      </c>
      <c r="J1338" t="s">
        <v>809</v>
      </c>
      <c r="K1338" s="5">
        <f>SUMIFS(Derived_Metrics[Revenue],Derived_Metrics[Product ID],Derived_Metrics[[#This Row],[Product ID]])</f>
        <v>16444.629499999999</v>
      </c>
      <c r="L1338" s="5">
        <f>SUMIFS(Derived_Metrics[Profit],Derived_Metrics[Product ID],Derived_Metrics[[#This Row],[Product ID]])</f>
        <v>135.58870000000002</v>
      </c>
      <c r="M1338" s="5" t="str">
        <f>IF(AND(Derived_Metrics[[#This Row],[Product Revenue]]&gt;AVERAGE(Derived_Metrics[Product Revenue]),Derived_Metrics[[#This Row],[Product Profit]]&lt;0),"high sales Low Profit","Normal")</f>
        <v>Normal</v>
      </c>
      <c r="N1338">
        <v>299.97500000000002</v>
      </c>
      <c r="O1338">
        <v>5</v>
      </c>
      <c r="P1338">
        <v>0.5</v>
      </c>
      <c r="Q1338">
        <v>-167.98599999999999</v>
      </c>
      <c r="R1338">
        <f>Derived_Metrics[[#This Row],[Selling Price]]*Derived_Metrics[[#This Row],[Quantity]]</f>
        <v>1499.875</v>
      </c>
      <c r="S1338" s="2">
        <f>IF(Derived_Metrics[[#This Row],[Revenue]]=0,0,Derived_Metrics[[#This Row],[Profit]]/Derived_Metrics[[#This Row],[Revenue]])</f>
        <v>-0.11199999999999999</v>
      </c>
      <c r="T1338" t="str">
        <f>IF(Derived_Metrics[[#This Row],[Profit]]&lt;0, "Loss","Profit")</f>
        <v>Loss</v>
      </c>
      <c r="U1338" s="5">
        <f>Derived_Metrics[[#This Row],[Selling Price]]*Derived_Metrics[[#This Row],[Quantity]]*Derived_Metrics[[#This Row],[Discount]]</f>
        <v>749.9375</v>
      </c>
      <c r="V1338" t="str">
        <f>IF(Derived_Metrics[[#This Row],[Discount]]&gt;0,"Discount Applied","No Discount")</f>
        <v>Discount Applied</v>
      </c>
      <c r="W1338" t="str">
        <f>IF(Derived_Metrics[[#This Row],[Discount]]&gt;0.3,"High Discount","Low Discount")</f>
        <v>High Discount</v>
      </c>
      <c r="X1338" s="13">
        <f>SUMIFS(Derived_Metrics[Customer_Revenue_Share],Derived_Metrics[Customee_ Revenue _Rank],"&lt;="&amp;Derived_Metrics[[#This Row],[Customee_ Revenue _Rank]])</f>
        <v>0.83272636337852723</v>
      </c>
      <c r="Y1338" t="str">
        <f>IF(Derived_Metrics[[#This Row],[Cumulative_Revenue_%]]&lt;=0.8,"Top 80% Revenue","Remaining 20% Revenue")</f>
        <v>Remaining 20% Revenue</v>
      </c>
    </row>
    <row r="1339" spans="1:25" x14ac:dyDescent="0.25">
      <c r="A1339" t="s">
        <v>4070</v>
      </c>
      <c r="B1339" s="1">
        <v>42718</v>
      </c>
      <c r="C1339" t="s">
        <v>540</v>
      </c>
      <c r="D1339" s="4">
        <f>SUMIFS(Derived_Metrics[Revenue],Derived_Metrics[Customer ID],Derived_Metrics[[#This Row],[Customer ID]])</f>
        <v>17285.239999999998</v>
      </c>
      <c r="E1339" s="4">
        <f>SUMIFS(Derived_Metrics[Profit],Derived_Metrics[Customer ID],Derived_Metrics[[#This Row],[Customer ID]])</f>
        <v>317.40219999999999</v>
      </c>
      <c r="F1339" s="5">
        <f>_xlfn.PERCENTRANK.INC(Derived_Metrics[Customer Revenue],Derived_Metrics[[#This Row],[Customer Revenue]])</f>
        <v>0.89400000000000002</v>
      </c>
      <c r="G1339" s="5" t="str" cm="1">
        <f t="array" ref="G1339">_xlfn.IFS(Derived_Metrics[[#This Row],[Customer Revenue Percentile]]&gt;=0.8,"High Value",Derived_Metrics[[#This Row],[Customer Revenue Percentile]]&gt;=0.4,"Medium Value",TRUE,"Low Value")</f>
        <v>High Value</v>
      </c>
      <c r="H1339" s="12">
        <f>_xlfn.RANK.EQ(Derived_Metrics[[#This Row],[Customer Revenue]],Derived_Metrics[Customer Revenue],0)</f>
        <v>220</v>
      </c>
      <c r="I1339" s="15">
        <f>Derived_Metrics[[#This Row],[Customer Revenue]]/SUM(Derived_Metrics[Customer Revenue])</f>
        <v>1.1095063384327912E-3</v>
      </c>
      <c r="J1339" t="s">
        <v>1658</v>
      </c>
      <c r="K1339" s="5">
        <f>SUMIFS(Derived_Metrics[Revenue],Derived_Metrics[Product ID],Derived_Metrics[[#This Row],[Product ID]])</f>
        <v>12304.52</v>
      </c>
      <c r="L1339" s="5">
        <f>SUMIFS(Derived_Metrics[Profit],Derived_Metrics[Product ID],Derived_Metrics[[#This Row],[Product ID]])</f>
        <v>1260.221</v>
      </c>
      <c r="M1339" s="5" t="str">
        <f>IF(AND(Derived_Metrics[[#This Row],[Product Revenue]]&gt;AVERAGE(Derived_Metrics[Product Revenue]),Derived_Metrics[[#This Row],[Product Profit]]&lt;0),"high sales Low Profit","Normal")</f>
        <v>Normal</v>
      </c>
      <c r="N1339">
        <v>396.92</v>
      </c>
      <c r="O1339">
        <v>4</v>
      </c>
      <c r="P1339">
        <v>0</v>
      </c>
      <c r="Q1339">
        <v>198.46</v>
      </c>
      <c r="R1339">
        <f>Derived_Metrics[[#This Row],[Selling Price]]*Derived_Metrics[[#This Row],[Quantity]]</f>
        <v>1587.68</v>
      </c>
      <c r="S1339" s="2">
        <f>IF(Derived_Metrics[[#This Row],[Revenue]]=0,0,Derived_Metrics[[#This Row],[Profit]]/Derived_Metrics[[#This Row],[Revenue]])</f>
        <v>0.125</v>
      </c>
      <c r="T1339" t="str">
        <f>IF(Derived_Metrics[[#This Row],[Profit]]&lt;0, "Loss","Profit")</f>
        <v>Profit</v>
      </c>
      <c r="U1339" s="5">
        <f>Derived_Metrics[[#This Row],[Selling Price]]*Derived_Metrics[[#This Row],[Quantity]]*Derived_Metrics[[#This Row],[Discount]]</f>
        <v>0</v>
      </c>
      <c r="V1339" t="str">
        <f>IF(Derived_Metrics[[#This Row],[Discount]]&gt;0,"Discount Applied","No Discount")</f>
        <v>No Discount</v>
      </c>
      <c r="W1339" t="str">
        <f>IF(Derived_Metrics[[#This Row],[Discount]]&gt;0.3,"High Discount","Low Discount")</f>
        <v>Low Discount</v>
      </c>
      <c r="X1339" s="13">
        <f>SUMIFS(Derived_Metrics[Customer_Revenue_Share],Derived_Metrics[Customee_ Revenue _Rank],"&lt;="&amp;Derived_Metrics[[#This Row],[Customee_ Revenue _Rank]])</f>
        <v>0.40321717274924945</v>
      </c>
      <c r="Y1339" t="str">
        <f>IF(Derived_Metrics[[#This Row],[Cumulative_Revenue_%]]&lt;=0.8,"Top 80% Revenue","Remaining 20% Revenue")</f>
        <v>Top 80% Revenue</v>
      </c>
    </row>
    <row r="1340" spans="1:25" x14ac:dyDescent="0.25">
      <c r="A1340" t="s">
        <v>4071</v>
      </c>
      <c r="B1340" s="1">
        <v>42885</v>
      </c>
      <c r="C1340" t="s">
        <v>713</v>
      </c>
      <c r="D1340" s="4">
        <f>SUMIFS(Derived_Metrics[Revenue],Derived_Metrics[Customer ID],Derived_Metrics[[#This Row],[Customer ID]])</f>
        <v>978.53</v>
      </c>
      <c r="E1340" s="4">
        <f>SUMIFS(Derived_Metrics[Profit],Derived_Metrics[Customer ID],Derived_Metrics[[#This Row],[Customer ID]])</f>
        <v>57.478400000000001</v>
      </c>
      <c r="F1340" s="5">
        <f>_xlfn.PERCENTRANK.INC(Derived_Metrics[Customer Revenue],Derived_Metrics[[#This Row],[Customer Revenue]])</f>
        <v>0.16300000000000001</v>
      </c>
      <c r="G1340" s="5" t="str" cm="1">
        <f t="array" ref="G1340">_xlfn.IFS(Derived_Metrics[[#This Row],[Customer Revenue Percentile]]&gt;=0.8,"High Value",Derived_Metrics[[#This Row],[Customer Revenue Percentile]]&gt;=0.4,"Medium Value",TRUE,"Low Value")</f>
        <v>Low Value</v>
      </c>
      <c r="H1340" s="12">
        <f>_xlfn.RANK.EQ(Derived_Metrics[[#This Row],[Customer Revenue]],Derived_Metrics[Customer Revenue],0)</f>
        <v>1770</v>
      </c>
      <c r="I1340" s="15">
        <f>Derived_Metrics[[#This Row],[Customer Revenue]]/SUM(Derived_Metrics[Customer Revenue])</f>
        <v>6.2809960252020763E-5</v>
      </c>
      <c r="J1340" t="s">
        <v>1748</v>
      </c>
      <c r="K1340" s="5">
        <f>SUMIFS(Derived_Metrics[Revenue],Derived_Metrics[Product ID],Derived_Metrics[[#This Row],[Product ID]])</f>
        <v>3774.576</v>
      </c>
      <c r="L1340" s="5">
        <f>SUMIFS(Derived_Metrics[Profit],Derived_Metrics[Product ID],Derived_Metrics[[#This Row],[Product ID]])</f>
        <v>24.196000000000002</v>
      </c>
      <c r="M1340" s="5" t="str">
        <f>IF(AND(Derived_Metrics[[#This Row],[Product Revenue]]&gt;AVERAGE(Derived_Metrics[Product Revenue]),Derived_Metrics[[#This Row],[Product Profit]]&lt;0),"high sales Low Profit","Normal")</f>
        <v>Normal</v>
      </c>
      <c r="N1340">
        <v>241.96</v>
      </c>
      <c r="O1340">
        <v>2</v>
      </c>
      <c r="P1340">
        <v>0</v>
      </c>
      <c r="Q1340">
        <v>33.874400000000001</v>
      </c>
      <c r="R1340">
        <f>Derived_Metrics[[#This Row],[Selling Price]]*Derived_Metrics[[#This Row],[Quantity]]</f>
        <v>483.92</v>
      </c>
      <c r="S1340" s="2">
        <f>IF(Derived_Metrics[[#This Row],[Revenue]]=0,0,Derived_Metrics[[#This Row],[Profit]]/Derived_Metrics[[#This Row],[Revenue]])</f>
        <v>7.0000000000000007E-2</v>
      </c>
      <c r="T1340" t="str">
        <f>IF(Derived_Metrics[[#This Row],[Profit]]&lt;0, "Loss","Profit")</f>
        <v>Profit</v>
      </c>
      <c r="U1340" s="5">
        <f>Derived_Metrics[[#This Row],[Selling Price]]*Derived_Metrics[[#This Row],[Quantity]]*Derived_Metrics[[#This Row],[Discount]]</f>
        <v>0</v>
      </c>
      <c r="V1340" t="str">
        <f>IF(Derived_Metrics[[#This Row],[Discount]]&gt;0,"Discount Applied","No Discount")</f>
        <v>No Discount</v>
      </c>
      <c r="W1340" t="str">
        <f>IF(Derived_Metrics[[#This Row],[Discount]]&gt;0.3,"High Discount","Low Discount")</f>
        <v>Low Discount</v>
      </c>
      <c r="X1340" s="13">
        <f>SUMIFS(Derived_Metrics[Customer_Revenue_Share],Derived_Metrics[Customee_ Revenue _Rank],"&lt;="&amp;Derived_Metrics[[#This Row],[Customee_ Revenue _Rank]])</f>
        <v>0.98959979995866931</v>
      </c>
      <c r="Y1340" t="str">
        <f>IF(Derived_Metrics[[#This Row],[Cumulative_Revenue_%]]&lt;=0.8,"Top 80% Revenue","Remaining 20% Revenue")</f>
        <v>Remaining 20% Revenue</v>
      </c>
    </row>
    <row r="1341" spans="1:25" x14ac:dyDescent="0.25">
      <c r="A1341" t="s">
        <v>4071</v>
      </c>
      <c r="B1341" s="1">
        <v>42885</v>
      </c>
      <c r="C1341" t="s">
        <v>713</v>
      </c>
      <c r="D1341" s="4">
        <f>SUMIFS(Derived_Metrics[Revenue],Derived_Metrics[Customer ID],Derived_Metrics[[#This Row],[Customer ID]])</f>
        <v>978.53</v>
      </c>
      <c r="E1341" s="4">
        <f>SUMIFS(Derived_Metrics[Profit],Derived_Metrics[Customer ID],Derived_Metrics[[#This Row],[Customer ID]])</f>
        <v>57.478400000000001</v>
      </c>
      <c r="F1341" s="5">
        <f>_xlfn.PERCENTRANK.INC(Derived_Metrics[Customer Revenue],Derived_Metrics[[#This Row],[Customer Revenue]])</f>
        <v>0.16300000000000001</v>
      </c>
      <c r="G1341" s="5" t="str" cm="1">
        <f t="array" ref="G1341">_xlfn.IFS(Derived_Metrics[[#This Row],[Customer Revenue Percentile]]&gt;=0.8,"High Value",Derived_Metrics[[#This Row],[Customer Revenue Percentile]]&gt;=0.4,"Medium Value",TRUE,"Low Value")</f>
        <v>Low Value</v>
      </c>
      <c r="H1341" s="12">
        <f>_xlfn.RANK.EQ(Derived_Metrics[[#This Row],[Customer Revenue]],Derived_Metrics[Customer Revenue],0)</f>
        <v>1770</v>
      </c>
      <c r="I1341" s="15">
        <f>Derived_Metrics[[#This Row],[Customer Revenue]]/SUM(Derived_Metrics[Customer Revenue])</f>
        <v>6.2809960252020763E-5</v>
      </c>
      <c r="J1341" t="s">
        <v>2985</v>
      </c>
      <c r="K1341" s="5">
        <f>SUMIFS(Derived_Metrics[Revenue],Derived_Metrics[Product ID],Derived_Metrics[[#This Row],[Product ID]])</f>
        <v>526.524</v>
      </c>
      <c r="L1341" s="5">
        <f>SUMIFS(Derived_Metrics[Profit],Derived_Metrics[Product ID],Derived_Metrics[[#This Row],[Product ID]])</f>
        <v>32.734200000000001</v>
      </c>
      <c r="M1341" s="5" t="str">
        <f>IF(AND(Derived_Metrics[[#This Row],[Product Revenue]]&gt;AVERAGE(Derived_Metrics[Product Revenue]),Derived_Metrics[[#This Row],[Product Profit]]&lt;0),"high sales Low Profit","Normal")</f>
        <v>Normal</v>
      </c>
      <c r="N1341">
        <v>8.01</v>
      </c>
      <c r="O1341">
        <v>3</v>
      </c>
      <c r="P1341">
        <v>0</v>
      </c>
      <c r="Q1341">
        <v>3.0438000000000001</v>
      </c>
      <c r="R1341">
        <f>Derived_Metrics[[#This Row],[Selling Price]]*Derived_Metrics[[#This Row],[Quantity]]</f>
        <v>24.03</v>
      </c>
      <c r="S1341" s="2">
        <f>IF(Derived_Metrics[[#This Row],[Revenue]]=0,0,Derived_Metrics[[#This Row],[Profit]]/Derived_Metrics[[#This Row],[Revenue]])</f>
        <v>0.12666666666666665</v>
      </c>
      <c r="T1341" t="str">
        <f>IF(Derived_Metrics[[#This Row],[Profit]]&lt;0, "Loss","Profit")</f>
        <v>Profit</v>
      </c>
      <c r="U1341" s="5">
        <f>Derived_Metrics[[#This Row],[Selling Price]]*Derived_Metrics[[#This Row],[Quantity]]*Derived_Metrics[[#This Row],[Discount]]</f>
        <v>0</v>
      </c>
      <c r="V1341" t="str">
        <f>IF(Derived_Metrics[[#This Row],[Discount]]&gt;0,"Discount Applied","No Discount")</f>
        <v>No Discount</v>
      </c>
      <c r="W1341" t="str">
        <f>IF(Derived_Metrics[[#This Row],[Discount]]&gt;0.3,"High Discount","Low Discount")</f>
        <v>Low Discount</v>
      </c>
      <c r="X1341" s="13">
        <f>SUMIFS(Derived_Metrics[Customer_Revenue_Share],Derived_Metrics[Customee_ Revenue _Rank],"&lt;="&amp;Derived_Metrics[[#This Row],[Customee_ Revenue _Rank]])</f>
        <v>0.98959979995866931</v>
      </c>
      <c r="Y1341" t="str">
        <f>IF(Derived_Metrics[[#This Row],[Cumulative_Revenue_%]]&lt;=0.8,"Top 80% Revenue","Remaining 20% Revenue")</f>
        <v>Remaining 20% Revenue</v>
      </c>
    </row>
    <row r="1342" spans="1:25" x14ac:dyDescent="0.25">
      <c r="A1342" t="s">
        <v>4072</v>
      </c>
      <c r="B1342" s="1">
        <v>42978</v>
      </c>
      <c r="C1342" t="s">
        <v>2322</v>
      </c>
      <c r="D1342" s="4">
        <f>SUMIFS(Derived_Metrics[Revenue],Derived_Metrics[Customer ID],Derived_Metrics[[#This Row],[Customer ID]])</f>
        <v>1991.4199999999998</v>
      </c>
      <c r="E1342" s="4">
        <f>SUMIFS(Derived_Metrics[Profit],Derived_Metrics[Customer ID],Derived_Metrics[[#This Row],[Customer ID]])</f>
        <v>14.919799999999995</v>
      </c>
      <c r="F1342" s="5">
        <f>_xlfn.PERCENTRANK.INC(Derived_Metrics[Customer Revenue],Derived_Metrics[[#This Row],[Customer Revenue]])</f>
        <v>0.27500000000000002</v>
      </c>
      <c r="G1342" s="5" t="str" cm="1">
        <f t="array" ref="G1342">_xlfn.IFS(Derived_Metrics[[#This Row],[Customer Revenue Percentile]]&gt;=0.8,"High Value",Derived_Metrics[[#This Row],[Customer Revenue Percentile]]&gt;=0.4,"Medium Value",TRUE,"Low Value")</f>
        <v>Low Value</v>
      </c>
      <c r="H1342" s="12">
        <f>_xlfn.RANK.EQ(Derived_Metrics[[#This Row],[Customer Revenue]],Derived_Metrics[Customer Revenue],0)</f>
        <v>1533</v>
      </c>
      <c r="I1342" s="15">
        <f>Derived_Metrics[[#This Row],[Customer Revenue]]/SUM(Derived_Metrics[Customer Revenue])</f>
        <v>1.2782542287418801E-4</v>
      </c>
      <c r="J1342" t="s">
        <v>569</v>
      </c>
      <c r="K1342" s="5">
        <f>SUMIFS(Derived_Metrics[Revenue],Derived_Metrics[Product ID],Derived_Metrics[[#This Row],[Product ID]])</f>
        <v>38552.634000000005</v>
      </c>
      <c r="L1342" s="5">
        <f>SUMIFS(Derived_Metrics[Profit],Derived_Metrics[Product ID],Derived_Metrics[[#This Row],[Product ID]])</f>
        <v>832.99320000000012</v>
      </c>
      <c r="M1342" s="5" t="str">
        <f>IF(AND(Derived_Metrics[[#This Row],[Product Revenue]]&gt;AVERAGE(Derived_Metrics[Product Revenue]),Derived_Metrics[[#This Row],[Product Profit]]&lt;0),"high sales Low Profit","Normal")</f>
        <v>Normal</v>
      </c>
      <c r="N1342">
        <v>569.56799999999998</v>
      </c>
      <c r="O1342">
        <v>2</v>
      </c>
      <c r="P1342">
        <v>0.2</v>
      </c>
      <c r="Q1342">
        <v>7.1196000000000002</v>
      </c>
      <c r="R1342">
        <f>Derived_Metrics[[#This Row],[Selling Price]]*Derived_Metrics[[#This Row],[Quantity]]</f>
        <v>1139.136</v>
      </c>
      <c r="S1342" s="2">
        <f>IF(Derived_Metrics[[#This Row],[Revenue]]=0,0,Derived_Metrics[[#This Row],[Profit]]/Derived_Metrics[[#This Row],[Revenue]])</f>
        <v>6.2500000000000003E-3</v>
      </c>
      <c r="T1342" t="str">
        <f>IF(Derived_Metrics[[#This Row],[Profit]]&lt;0, "Loss","Profit")</f>
        <v>Profit</v>
      </c>
      <c r="U1342" s="5">
        <f>Derived_Metrics[[#This Row],[Selling Price]]*Derived_Metrics[[#This Row],[Quantity]]*Derived_Metrics[[#This Row],[Discount]]</f>
        <v>227.8272</v>
      </c>
      <c r="V1342" t="str">
        <f>IF(Derived_Metrics[[#This Row],[Discount]]&gt;0,"Discount Applied","No Discount")</f>
        <v>Discount Applied</v>
      </c>
      <c r="W1342" t="str">
        <f>IF(Derived_Metrics[[#This Row],[Discount]]&gt;0.3,"High Discount","Low Discount")</f>
        <v>Low Discount</v>
      </c>
      <c r="X1342" s="13">
        <f>SUMIFS(Derived_Metrics[Customer_Revenue_Share],Derived_Metrics[Customee_ Revenue _Rank],"&lt;="&amp;Derived_Metrics[[#This Row],[Customee_ Revenue _Rank]])</f>
        <v>0.96725519120280556</v>
      </c>
      <c r="Y1342" t="str">
        <f>IF(Derived_Metrics[[#This Row],[Cumulative_Revenue_%]]&lt;=0.8,"Top 80% Revenue","Remaining 20% Revenue")</f>
        <v>Remaining 20% Revenue</v>
      </c>
    </row>
    <row r="1343" spans="1:25" x14ac:dyDescent="0.25">
      <c r="A1343" t="s">
        <v>4074</v>
      </c>
      <c r="B1343" s="1">
        <v>42869</v>
      </c>
      <c r="C1343" t="s">
        <v>1009</v>
      </c>
      <c r="D1343" s="4">
        <f>SUMIFS(Derived_Metrics[Revenue],Derived_Metrics[Customer ID],Derived_Metrics[[#This Row],[Customer ID]])</f>
        <v>48467.06</v>
      </c>
      <c r="E1343" s="4">
        <f>SUMIFS(Derived_Metrics[Profit],Derived_Metrics[Customer ID],Derived_Metrics[[#This Row],[Customer ID]])</f>
        <v>268.60730000000001</v>
      </c>
      <c r="F1343" s="5">
        <f>_xlfn.PERCENTRANK.INC(Derived_Metrics[Customer Revenue],Derived_Metrics[[#This Row],[Customer Revenue]])</f>
        <v>0.98899999999999999</v>
      </c>
      <c r="G1343" s="5" t="str" cm="1">
        <f t="array" ref="G1343">_xlfn.IFS(Derived_Metrics[[#This Row],[Customer Revenue Percentile]]&gt;=0.8,"High Value",Derived_Metrics[[#This Row],[Customer Revenue Percentile]]&gt;=0.4,"Medium Value",TRUE,"Low Value")</f>
        <v>High Value</v>
      </c>
      <c r="H1343" s="12">
        <f>_xlfn.RANK.EQ(Derived_Metrics[[#This Row],[Customer Revenue]],Derived_Metrics[Customer Revenue],0)</f>
        <v>21</v>
      </c>
      <c r="I1343" s="15">
        <f>Derived_Metrics[[#This Row],[Customer Revenue]]/SUM(Derived_Metrics[Customer Revenue])</f>
        <v>3.1110074419101155E-3</v>
      </c>
      <c r="J1343" t="s">
        <v>1899</v>
      </c>
      <c r="K1343" s="5">
        <f>SUMIFS(Derived_Metrics[Revenue],Derived_Metrics[Product ID],Derived_Metrics[[#This Row],[Product ID]])</f>
        <v>18913.728000000003</v>
      </c>
      <c r="L1343" s="5">
        <f>SUMIFS(Derived_Metrics[Profit],Derived_Metrics[Product ID],Derived_Metrics[[#This Row],[Product ID]])</f>
        <v>41.116799999999998</v>
      </c>
      <c r="M1343" s="5" t="str">
        <f>IF(AND(Derived_Metrics[[#This Row],[Product Revenue]]&gt;AVERAGE(Derived_Metrics[Product Revenue]),Derived_Metrics[[#This Row],[Product Profit]]&lt;0),"high sales Low Profit","Normal")</f>
        <v>Normal</v>
      </c>
      <c r="N1343">
        <v>899.43</v>
      </c>
      <c r="O1343">
        <v>5</v>
      </c>
      <c r="P1343">
        <v>0.3</v>
      </c>
      <c r="Q1343">
        <v>-12.849</v>
      </c>
      <c r="R1343">
        <f>Derived_Metrics[[#This Row],[Selling Price]]*Derived_Metrics[[#This Row],[Quantity]]</f>
        <v>4497.1499999999996</v>
      </c>
      <c r="S1343" s="2">
        <f>IF(Derived_Metrics[[#This Row],[Revenue]]=0,0,Derived_Metrics[[#This Row],[Profit]]/Derived_Metrics[[#This Row],[Revenue]])</f>
        <v>-2.8571428571428576E-3</v>
      </c>
      <c r="T1343" t="str">
        <f>IF(Derived_Metrics[[#This Row],[Profit]]&lt;0, "Loss","Profit")</f>
        <v>Loss</v>
      </c>
      <c r="U1343" s="5">
        <f>Derived_Metrics[[#This Row],[Selling Price]]*Derived_Metrics[[#This Row],[Quantity]]*Derived_Metrics[[#This Row],[Discount]]</f>
        <v>1349.1449999999998</v>
      </c>
      <c r="V1343" t="str">
        <f>IF(Derived_Metrics[[#This Row],[Discount]]&gt;0,"Discount Applied","No Discount")</f>
        <v>Discount Applied</v>
      </c>
      <c r="W1343" t="str">
        <f>IF(Derived_Metrics[[#This Row],[Discount]]&gt;0.3,"High Discount","Low Discount")</f>
        <v>Low Discount</v>
      </c>
      <c r="X1343" s="13">
        <f>SUMIFS(Derived_Metrics[Customer_Revenue_Share],Derived_Metrics[Customee_ Revenue _Rank],"&lt;="&amp;Derived_Metrics[[#This Row],[Customee_ Revenue _Rank]])</f>
        <v>7.9995914215198943E-2</v>
      </c>
      <c r="Y1343" t="str">
        <f>IF(Derived_Metrics[[#This Row],[Cumulative_Revenue_%]]&lt;=0.8,"Top 80% Revenue","Remaining 20% Revenue")</f>
        <v>Top 80% Revenue</v>
      </c>
    </row>
    <row r="1344" spans="1:25" x14ac:dyDescent="0.25">
      <c r="A1344" t="s">
        <v>4075</v>
      </c>
      <c r="B1344" s="1">
        <v>42674</v>
      </c>
      <c r="C1344" t="s">
        <v>951</v>
      </c>
      <c r="D1344" s="4">
        <f>SUMIFS(Derived_Metrics[Revenue],Derived_Metrics[Customer ID],Derived_Metrics[[#This Row],[Customer ID]])</f>
        <v>20110.986000000001</v>
      </c>
      <c r="E1344" s="4">
        <f>SUMIFS(Derived_Metrics[Profit],Derived_Metrics[Customer ID],Derived_Metrics[[#This Row],[Customer ID]])</f>
        <v>509.87369999999999</v>
      </c>
      <c r="F1344" s="5">
        <f>_xlfn.PERCENTRANK.INC(Derived_Metrics[Customer Revenue],Derived_Metrics[[#This Row],[Customer Revenue]])</f>
        <v>0.92</v>
      </c>
      <c r="G1344" s="5" t="str" cm="1">
        <f t="array" ref="G1344">_xlfn.IFS(Derived_Metrics[[#This Row],[Customer Revenue Percentile]]&gt;=0.8,"High Value",Derived_Metrics[[#This Row],[Customer Revenue Percentile]]&gt;=0.4,"Medium Value",TRUE,"Low Value")</f>
        <v>High Value</v>
      </c>
      <c r="H1344" s="12">
        <f>_xlfn.RANK.EQ(Derived_Metrics[[#This Row],[Customer Revenue]],Derived_Metrics[Customer Revenue],0)</f>
        <v>167</v>
      </c>
      <c r="I1344" s="15">
        <f>Derived_Metrics[[#This Row],[Customer Revenue]]/SUM(Derived_Metrics[Customer Revenue])</f>
        <v>1.2908855439168407E-3</v>
      </c>
      <c r="J1344" t="s">
        <v>2073</v>
      </c>
      <c r="K1344" s="5">
        <f>SUMIFS(Derived_Metrics[Revenue],Derived_Metrics[Product ID],Derived_Metrics[[#This Row],[Product ID]])</f>
        <v>13996.261999999999</v>
      </c>
      <c r="L1344" s="5">
        <f>SUMIFS(Derived_Metrics[Profit],Derived_Metrics[Product ID],Derived_Metrics[[#This Row],[Product ID]])</f>
        <v>499.33940000000001</v>
      </c>
      <c r="M1344" s="5" t="str">
        <f>IF(AND(Derived_Metrics[[#This Row],[Product Revenue]]&gt;AVERAGE(Derived_Metrics[Product Revenue]),Derived_Metrics[[#This Row],[Product Profit]]&lt;0),"high sales Low Profit","Normal")</f>
        <v>Normal</v>
      </c>
      <c r="N1344">
        <v>368.97</v>
      </c>
      <c r="O1344">
        <v>3</v>
      </c>
      <c r="P1344">
        <v>0</v>
      </c>
      <c r="Q1344">
        <v>81.173400000000001</v>
      </c>
      <c r="R1344">
        <f>Derived_Metrics[[#This Row],[Selling Price]]*Derived_Metrics[[#This Row],[Quantity]]</f>
        <v>1106.9100000000001</v>
      </c>
      <c r="S1344" s="2">
        <f>IF(Derived_Metrics[[#This Row],[Revenue]]=0,0,Derived_Metrics[[#This Row],[Profit]]/Derived_Metrics[[#This Row],[Revenue]])</f>
        <v>7.3333333333333334E-2</v>
      </c>
      <c r="T1344" t="str">
        <f>IF(Derived_Metrics[[#This Row],[Profit]]&lt;0, "Loss","Profit")</f>
        <v>Profit</v>
      </c>
      <c r="U1344" s="5">
        <f>Derived_Metrics[[#This Row],[Selling Price]]*Derived_Metrics[[#This Row],[Quantity]]*Derived_Metrics[[#This Row],[Discount]]</f>
        <v>0</v>
      </c>
      <c r="V1344" t="str">
        <f>IF(Derived_Metrics[[#This Row],[Discount]]&gt;0,"Discount Applied","No Discount")</f>
        <v>No Discount</v>
      </c>
      <c r="W1344" t="str">
        <f>IF(Derived_Metrics[[#This Row],[Discount]]&gt;0.3,"High Discount","Low Discount")</f>
        <v>Low Discount</v>
      </c>
      <c r="X1344" s="13">
        <f>SUMIFS(Derived_Metrics[Customer_Revenue_Share],Derived_Metrics[Customee_ Revenue _Rank],"&lt;="&amp;Derived_Metrics[[#This Row],[Customee_ Revenue _Rank]])</f>
        <v>0.33902486166331885</v>
      </c>
      <c r="Y1344" t="str">
        <f>IF(Derived_Metrics[[#This Row],[Cumulative_Revenue_%]]&lt;=0.8,"Top 80% Revenue","Remaining 20% Revenue")</f>
        <v>Top 80% Revenue</v>
      </c>
    </row>
    <row r="1345" spans="1:25" x14ac:dyDescent="0.25">
      <c r="A1345" t="s">
        <v>4076</v>
      </c>
      <c r="B1345" s="1">
        <v>42301</v>
      </c>
      <c r="C1345" t="s">
        <v>1163</v>
      </c>
      <c r="D1345" s="4">
        <f>SUMIFS(Derived_Metrics[Revenue],Derived_Metrics[Customer ID],Derived_Metrics[[#This Row],[Customer ID]])</f>
        <v>6422.8159999999998</v>
      </c>
      <c r="E1345" s="4">
        <f>SUMIFS(Derived_Metrics[Profit],Derived_Metrics[Customer ID],Derived_Metrics[[#This Row],[Customer ID]])</f>
        <v>72.584400000000016</v>
      </c>
      <c r="F1345" s="5">
        <f>_xlfn.PERCENTRANK.INC(Derived_Metrics[Customer Revenue],Derived_Metrics[[#This Row],[Customer Revenue]])</f>
        <v>0.62</v>
      </c>
      <c r="G1345" s="5" t="str" cm="1">
        <f t="array" ref="G1345">_xlfn.IFS(Derived_Metrics[[#This Row],[Customer Revenue Percentile]]&gt;=0.8,"High Value",Derived_Metrics[[#This Row],[Customer Revenue Percentile]]&gt;=0.4,"Medium Value",TRUE,"Low Value")</f>
        <v>Medium Value</v>
      </c>
      <c r="H1345" s="12">
        <f>_xlfn.RANK.EQ(Derived_Metrics[[#This Row],[Customer Revenue]],Derived_Metrics[Customer Revenue],0)</f>
        <v>804</v>
      </c>
      <c r="I1345" s="15">
        <f>Derived_Metrics[[#This Row],[Customer Revenue]]/SUM(Derived_Metrics[Customer Revenue])</f>
        <v>4.1226821626934583E-4</v>
      </c>
      <c r="J1345" t="s">
        <v>498</v>
      </c>
      <c r="K1345" s="5">
        <f>SUMIFS(Derived_Metrics[Revenue],Derived_Metrics[Product ID],Derived_Metrics[[#This Row],[Product ID]])</f>
        <v>5351.8919999999998</v>
      </c>
      <c r="L1345" s="5">
        <f>SUMIFS(Derived_Metrics[Profit],Derived_Metrics[Product ID],Derived_Metrics[[#This Row],[Product ID]])</f>
        <v>-133.44239999999999</v>
      </c>
      <c r="M1345" s="5" t="str">
        <f>IF(AND(Derived_Metrics[[#This Row],[Product Revenue]]&gt;AVERAGE(Derived_Metrics[Product Revenue]),Derived_Metrics[[#This Row],[Product Profit]]&lt;0),"high sales Low Profit","Normal")</f>
        <v>Normal</v>
      </c>
      <c r="N1345">
        <v>454.27199999999999</v>
      </c>
      <c r="O1345">
        <v>8</v>
      </c>
      <c r="P1345">
        <v>0.2</v>
      </c>
      <c r="Q1345">
        <v>-73.819199999999995</v>
      </c>
      <c r="R1345">
        <f>Derived_Metrics[[#This Row],[Selling Price]]*Derived_Metrics[[#This Row],[Quantity]]</f>
        <v>3634.1759999999999</v>
      </c>
      <c r="S1345" s="2">
        <f>IF(Derived_Metrics[[#This Row],[Revenue]]=0,0,Derived_Metrics[[#This Row],[Profit]]/Derived_Metrics[[#This Row],[Revenue]])</f>
        <v>-2.0312500000000001E-2</v>
      </c>
      <c r="T1345" t="str">
        <f>IF(Derived_Metrics[[#This Row],[Profit]]&lt;0, "Loss","Profit")</f>
        <v>Loss</v>
      </c>
      <c r="U1345" s="5">
        <f>Derived_Metrics[[#This Row],[Selling Price]]*Derived_Metrics[[#This Row],[Quantity]]*Derived_Metrics[[#This Row],[Discount]]</f>
        <v>726.83519999999999</v>
      </c>
      <c r="V1345" t="str">
        <f>IF(Derived_Metrics[[#This Row],[Discount]]&gt;0,"Discount Applied","No Discount")</f>
        <v>Discount Applied</v>
      </c>
      <c r="W1345" t="str">
        <f>IF(Derived_Metrics[[#This Row],[Discount]]&gt;0.3,"High Discount","Low Discount")</f>
        <v>Low Discount</v>
      </c>
      <c r="X1345" s="13">
        <f>SUMIFS(Derived_Metrics[Customer_Revenue_Share],Derived_Metrics[Customee_ Revenue _Rank],"&lt;="&amp;Derived_Metrics[[#This Row],[Customee_ Revenue _Rank]])</f>
        <v>0.78983524244733516</v>
      </c>
      <c r="Y1345" t="str">
        <f>IF(Derived_Metrics[[#This Row],[Cumulative_Revenue_%]]&lt;=0.8,"Top 80% Revenue","Remaining 20% Revenue")</f>
        <v>Top 80% Revenue</v>
      </c>
    </row>
    <row r="1346" spans="1:25" x14ac:dyDescent="0.25">
      <c r="A1346" t="s">
        <v>4077</v>
      </c>
      <c r="B1346" s="1">
        <v>41709</v>
      </c>
      <c r="C1346" t="s">
        <v>4078</v>
      </c>
      <c r="D1346" s="4">
        <f>SUMIFS(Derived_Metrics[Revenue],Derived_Metrics[Customer ID],Derived_Metrics[[#This Row],[Customer ID]])</f>
        <v>6901.271999999999</v>
      </c>
      <c r="E1346" s="4">
        <f>SUMIFS(Derived_Metrics[Profit],Derived_Metrics[Customer ID],Derived_Metrics[[#This Row],[Customer ID]])</f>
        <v>-350.55539999999996</v>
      </c>
      <c r="F1346" s="5">
        <f>_xlfn.PERCENTRANK.INC(Derived_Metrics[Customer Revenue],Derived_Metrics[[#This Row],[Customer Revenue]])</f>
        <v>0.64</v>
      </c>
      <c r="G1346" s="5" t="str" cm="1">
        <f t="array" ref="G1346">_xlfn.IFS(Derived_Metrics[[#This Row],[Customer Revenue Percentile]]&gt;=0.8,"High Value",Derived_Metrics[[#This Row],[Customer Revenue Percentile]]&gt;=0.4,"Medium Value",TRUE,"Low Value")</f>
        <v>Medium Value</v>
      </c>
      <c r="H1346" s="12">
        <f>_xlfn.RANK.EQ(Derived_Metrics[[#This Row],[Customer Revenue]],Derived_Metrics[Customer Revenue],0)</f>
        <v>762</v>
      </c>
      <c r="I1346" s="15">
        <f>Derived_Metrics[[#This Row],[Customer Revenue]]/SUM(Derived_Metrics[Customer Revenue])</f>
        <v>4.4297938745708744E-4</v>
      </c>
      <c r="J1346" t="s">
        <v>204</v>
      </c>
      <c r="K1346" s="5">
        <f>SUMIFS(Derived_Metrics[Revenue],Derived_Metrics[Product ID],Derived_Metrics[[#This Row],[Product ID]])</f>
        <v>16774.388999999999</v>
      </c>
      <c r="L1346" s="5">
        <f>SUMIFS(Derived_Metrics[Profit],Derived_Metrics[Product ID],Derived_Metrics[[#This Row],[Product ID]])</f>
        <v>-598.52279999999996</v>
      </c>
      <c r="M1346" s="5" t="str">
        <f>IF(AND(Derived_Metrics[[#This Row],[Product Revenue]]&gt;AVERAGE(Derived_Metrics[Product Revenue]),Derived_Metrics[[#This Row],[Product Profit]]&lt;0),"high sales Low Profit","Normal")</f>
        <v>high sales Low Profit</v>
      </c>
      <c r="N1346">
        <v>945.03599999999994</v>
      </c>
      <c r="O1346">
        <v>6</v>
      </c>
      <c r="P1346">
        <v>0.4</v>
      </c>
      <c r="Q1346">
        <v>-299.26139999999998</v>
      </c>
      <c r="R1346">
        <f>Derived_Metrics[[#This Row],[Selling Price]]*Derived_Metrics[[#This Row],[Quantity]]</f>
        <v>5670.2159999999994</v>
      </c>
      <c r="S1346" s="2">
        <f>IF(Derived_Metrics[[#This Row],[Revenue]]=0,0,Derived_Metrics[[#This Row],[Profit]]/Derived_Metrics[[#This Row],[Revenue]])</f>
        <v>-5.2777777777777778E-2</v>
      </c>
      <c r="T1346" t="str">
        <f>IF(Derived_Metrics[[#This Row],[Profit]]&lt;0, "Loss","Profit")</f>
        <v>Loss</v>
      </c>
      <c r="U1346" s="5">
        <f>Derived_Metrics[[#This Row],[Selling Price]]*Derived_Metrics[[#This Row],[Quantity]]*Derived_Metrics[[#This Row],[Discount]]</f>
        <v>2268.0863999999997</v>
      </c>
      <c r="V1346" t="str">
        <f>IF(Derived_Metrics[[#This Row],[Discount]]&gt;0,"Discount Applied","No Discount")</f>
        <v>Discount Applied</v>
      </c>
      <c r="W1346" t="str">
        <f>IF(Derived_Metrics[[#This Row],[Discount]]&gt;0.3,"High Discount","Low Discount")</f>
        <v>High Discount</v>
      </c>
      <c r="X1346" s="13">
        <f>SUMIFS(Derived_Metrics[Customer_Revenue_Share],Derived_Metrics[Customee_ Revenue _Rank],"&lt;="&amp;Derived_Metrics[[#This Row],[Customee_ Revenue _Rank]])</f>
        <v>0.77198091811576053</v>
      </c>
      <c r="Y1346" t="str">
        <f>IF(Derived_Metrics[[#This Row],[Cumulative_Revenue_%]]&lt;=0.8,"Top 80% Revenue","Remaining 20% Revenue")</f>
        <v>Top 80% Revenue</v>
      </c>
    </row>
    <row r="1347" spans="1:25" x14ac:dyDescent="0.25">
      <c r="A1347" t="s">
        <v>4077</v>
      </c>
      <c r="B1347" s="1">
        <v>41709</v>
      </c>
      <c r="C1347" t="s">
        <v>4078</v>
      </c>
      <c r="D1347" s="4">
        <f>SUMIFS(Derived_Metrics[Revenue],Derived_Metrics[Customer ID],Derived_Metrics[[#This Row],[Customer ID]])</f>
        <v>6901.271999999999</v>
      </c>
      <c r="E1347" s="4">
        <f>SUMIFS(Derived_Metrics[Profit],Derived_Metrics[Customer ID],Derived_Metrics[[#This Row],[Customer ID]])</f>
        <v>-350.55539999999996</v>
      </c>
      <c r="F1347" s="5">
        <f>_xlfn.PERCENTRANK.INC(Derived_Metrics[Customer Revenue],Derived_Metrics[[#This Row],[Customer Revenue]])</f>
        <v>0.64</v>
      </c>
      <c r="G1347" s="5" t="str" cm="1">
        <f t="array" ref="G1347">_xlfn.IFS(Derived_Metrics[[#This Row],[Customer Revenue Percentile]]&gt;=0.8,"High Value",Derived_Metrics[[#This Row],[Customer Revenue Percentile]]&gt;=0.4,"Medium Value",TRUE,"Low Value")</f>
        <v>Medium Value</v>
      </c>
      <c r="H1347" s="12">
        <f>_xlfn.RANK.EQ(Derived_Metrics[[#This Row],[Customer Revenue]],Derived_Metrics[Customer Revenue],0)</f>
        <v>762</v>
      </c>
      <c r="I1347" s="15">
        <f>Derived_Metrics[[#This Row],[Customer Revenue]]/SUM(Derived_Metrics[Customer Revenue])</f>
        <v>4.4297938745708744E-4</v>
      </c>
      <c r="J1347" t="s">
        <v>2168</v>
      </c>
      <c r="K1347" s="5">
        <f>SUMIFS(Derived_Metrics[Revenue],Derived_Metrics[Product ID],Derived_Metrics[[#This Row],[Product ID]])</f>
        <v>16243.099999999999</v>
      </c>
      <c r="L1347" s="5">
        <f>SUMIFS(Derived_Metrics[Profit],Derived_Metrics[Product ID],Derived_Metrics[[#This Row],[Product ID]])</f>
        <v>-530.0379999999999</v>
      </c>
      <c r="M1347" s="5" t="str">
        <f>IF(AND(Derived_Metrics[[#This Row],[Product Revenue]]&gt;AVERAGE(Derived_Metrics[Product Revenue]),Derived_Metrics[[#This Row],[Product Profit]]&lt;0),"high sales Low Profit","Normal")</f>
        <v>high sales Low Profit</v>
      </c>
      <c r="N1347">
        <v>410.35199999999998</v>
      </c>
      <c r="O1347">
        <v>3</v>
      </c>
      <c r="P1347">
        <v>0.2</v>
      </c>
      <c r="Q1347">
        <v>-51.293999999999997</v>
      </c>
      <c r="R1347">
        <f>Derived_Metrics[[#This Row],[Selling Price]]*Derived_Metrics[[#This Row],[Quantity]]</f>
        <v>1231.056</v>
      </c>
      <c r="S1347" s="2">
        <f>IF(Derived_Metrics[[#This Row],[Revenue]]=0,0,Derived_Metrics[[#This Row],[Profit]]/Derived_Metrics[[#This Row],[Revenue]])</f>
        <v>-4.1666666666666664E-2</v>
      </c>
      <c r="T1347" t="str">
        <f>IF(Derived_Metrics[[#This Row],[Profit]]&lt;0, "Loss","Profit")</f>
        <v>Loss</v>
      </c>
      <c r="U1347" s="5">
        <f>Derived_Metrics[[#This Row],[Selling Price]]*Derived_Metrics[[#This Row],[Quantity]]*Derived_Metrics[[#This Row],[Discount]]</f>
        <v>246.21120000000002</v>
      </c>
      <c r="V1347" t="str">
        <f>IF(Derived_Metrics[[#This Row],[Discount]]&gt;0,"Discount Applied","No Discount")</f>
        <v>Discount Applied</v>
      </c>
      <c r="W1347" t="str">
        <f>IF(Derived_Metrics[[#This Row],[Discount]]&gt;0.3,"High Discount","Low Discount")</f>
        <v>Low Discount</v>
      </c>
      <c r="X1347" s="13">
        <f>SUMIFS(Derived_Metrics[Customer_Revenue_Share],Derived_Metrics[Customee_ Revenue _Rank],"&lt;="&amp;Derived_Metrics[[#This Row],[Customee_ Revenue _Rank]])</f>
        <v>0.77198091811576053</v>
      </c>
      <c r="Y1347" t="str">
        <f>IF(Derived_Metrics[[#This Row],[Cumulative_Revenue_%]]&lt;=0.8,"Top 80% Revenue","Remaining 20% Revenue")</f>
        <v>Top 80% Revenue</v>
      </c>
    </row>
    <row r="1348" spans="1:25" x14ac:dyDescent="0.25">
      <c r="A1348" t="s">
        <v>4080</v>
      </c>
      <c r="B1348" s="1">
        <v>42882</v>
      </c>
      <c r="C1348" t="s">
        <v>1865</v>
      </c>
      <c r="D1348" s="4">
        <f>SUMIFS(Derived_Metrics[Revenue],Derived_Metrics[Customer ID],Derived_Metrics[[#This Row],[Customer ID]])</f>
        <v>2377.6039999999998</v>
      </c>
      <c r="E1348" s="4">
        <f>SUMIFS(Derived_Metrics[Profit],Derived_Metrics[Customer ID],Derived_Metrics[[#This Row],[Customer ID]])</f>
        <v>29.306599999999989</v>
      </c>
      <c r="F1348" s="5">
        <f>_xlfn.PERCENTRANK.INC(Derived_Metrics[Customer Revenue],Derived_Metrics[[#This Row],[Customer Revenue]])</f>
        <v>0.33400000000000002</v>
      </c>
      <c r="G1348" s="5" t="str" cm="1">
        <f t="array" ref="G1348">_xlfn.IFS(Derived_Metrics[[#This Row],[Customer Revenue Percentile]]&gt;=0.8,"High Value",Derived_Metrics[[#This Row],[Customer Revenue Percentile]]&gt;=0.4,"Medium Value",TRUE,"Low Value")</f>
        <v>Low Value</v>
      </c>
      <c r="H1348" s="12">
        <f>_xlfn.RANK.EQ(Derived_Metrics[[#This Row],[Customer Revenue]],Derived_Metrics[Customer Revenue],0)</f>
        <v>1408</v>
      </c>
      <c r="I1348" s="15">
        <f>Derived_Metrics[[#This Row],[Customer Revenue]]/SUM(Derived_Metrics[Customer Revenue])</f>
        <v>1.5261383170168065E-4</v>
      </c>
      <c r="J1348" t="s">
        <v>2600</v>
      </c>
      <c r="K1348" s="5">
        <f>SUMIFS(Derived_Metrics[Revenue],Derived_Metrics[Product ID],Derived_Metrics[[#This Row],[Product ID]])</f>
        <v>589.75</v>
      </c>
      <c r="L1348" s="5">
        <f>SUMIFS(Derived_Metrics[Profit],Derived_Metrics[Product ID],Derived_Metrics[[#This Row],[Product ID]])</f>
        <v>47.6</v>
      </c>
      <c r="M1348" s="5" t="str">
        <f>IF(AND(Derived_Metrics[[#This Row],[Product Revenue]]&gt;AVERAGE(Derived_Metrics[Product Revenue]),Derived_Metrics[[#This Row],[Product Profit]]&lt;0),"high sales Low Profit","Normal")</f>
        <v>Normal</v>
      </c>
      <c r="N1348">
        <v>35</v>
      </c>
      <c r="O1348">
        <v>4</v>
      </c>
      <c r="P1348">
        <v>0</v>
      </c>
      <c r="Q1348">
        <v>14.7</v>
      </c>
      <c r="R1348">
        <f>Derived_Metrics[[#This Row],[Selling Price]]*Derived_Metrics[[#This Row],[Quantity]]</f>
        <v>140</v>
      </c>
      <c r="S1348" s="2">
        <f>IF(Derived_Metrics[[#This Row],[Revenue]]=0,0,Derived_Metrics[[#This Row],[Profit]]/Derived_Metrics[[#This Row],[Revenue]])</f>
        <v>0.105</v>
      </c>
      <c r="T1348" t="str">
        <f>IF(Derived_Metrics[[#This Row],[Profit]]&lt;0, "Loss","Profit")</f>
        <v>Profit</v>
      </c>
      <c r="U1348" s="5">
        <f>Derived_Metrics[[#This Row],[Selling Price]]*Derived_Metrics[[#This Row],[Quantity]]*Derived_Metrics[[#This Row],[Discount]]</f>
        <v>0</v>
      </c>
      <c r="V1348" t="str">
        <f>IF(Derived_Metrics[[#This Row],[Discount]]&gt;0,"Discount Applied","No Discount")</f>
        <v>No Discount</v>
      </c>
      <c r="W1348" t="str">
        <f>IF(Derived_Metrics[[#This Row],[Discount]]&gt;0.3,"High Discount","Low Discount")</f>
        <v>Low Discount</v>
      </c>
      <c r="X1348" s="13">
        <f>SUMIFS(Derived_Metrics[Customer_Revenue_Share],Derived_Metrics[Customee_ Revenue _Rank],"&lt;="&amp;Derived_Metrics[[#This Row],[Customee_ Revenue _Rank]])</f>
        <v>0.94974677700284449</v>
      </c>
      <c r="Y1348" t="str">
        <f>IF(Derived_Metrics[[#This Row],[Cumulative_Revenue_%]]&lt;=0.8,"Top 80% Revenue","Remaining 20% Revenue")</f>
        <v>Remaining 20% Revenue</v>
      </c>
    </row>
    <row r="1349" spans="1:25" x14ac:dyDescent="0.25">
      <c r="A1349" t="s">
        <v>4082</v>
      </c>
      <c r="B1349" s="1">
        <v>43083</v>
      </c>
      <c r="C1349" t="s">
        <v>238</v>
      </c>
      <c r="D1349" s="4">
        <f>SUMIFS(Derived_Metrics[Revenue],Derived_Metrics[Customer ID],Derived_Metrics[[#This Row],[Customer ID]])</f>
        <v>10142.768</v>
      </c>
      <c r="E1349" s="4">
        <f>SUMIFS(Derived_Metrics[Profit],Derived_Metrics[Customer ID],Derived_Metrics[[#This Row],[Customer ID]])</f>
        <v>-152.83079999999998</v>
      </c>
      <c r="F1349" s="5">
        <f>_xlfn.PERCENTRANK.INC(Derived_Metrics[Customer Revenue],Derived_Metrics[[#This Row],[Customer Revenue]])</f>
        <v>0.755</v>
      </c>
      <c r="G1349" s="5" t="str" cm="1">
        <f t="array" ref="G1349">_xlfn.IFS(Derived_Metrics[[#This Row],[Customer Revenue Percentile]]&gt;=0.8,"High Value",Derived_Metrics[[#This Row],[Customer Revenue Percentile]]&gt;=0.4,"Medium Value",TRUE,"Low Value")</f>
        <v>Medium Value</v>
      </c>
      <c r="H1349" s="12">
        <f>_xlfn.RANK.EQ(Derived_Metrics[[#This Row],[Customer Revenue]],Derived_Metrics[Customer Revenue],0)</f>
        <v>511</v>
      </c>
      <c r="I1349" s="15">
        <f>Derived_Metrics[[#This Row],[Customer Revenue]]/SUM(Derived_Metrics[Customer Revenue])</f>
        <v>6.5104478649143929E-4</v>
      </c>
      <c r="J1349" t="s">
        <v>44</v>
      </c>
      <c r="K1349" s="5">
        <f>SUMIFS(Derived_Metrics[Revenue],Derived_Metrics[Product ID],Derived_Metrics[[#This Row],[Product ID]])</f>
        <v>29179.998000000003</v>
      </c>
      <c r="L1349" s="5">
        <f>SUMIFS(Derived_Metrics[Profit],Derived_Metrics[Product ID],Derived_Metrics[[#This Row],[Product ID]])</f>
        <v>-532.76130000000001</v>
      </c>
      <c r="M1349" s="5" t="str">
        <f>IF(AND(Derived_Metrics[[#This Row],[Product Revenue]]&gt;AVERAGE(Derived_Metrics[Product Revenue]),Derived_Metrics[[#This Row],[Product Profit]]&lt;0),"high sales Low Profit","Normal")</f>
        <v>high sales Low Profit</v>
      </c>
      <c r="N1349">
        <v>974.98800000000006</v>
      </c>
      <c r="O1349">
        <v>4</v>
      </c>
      <c r="P1349">
        <v>0.3</v>
      </c>
      <c r="Q1349">
        <v>-97.498800000000003</v>
      </c>
      <c r="R1349">
        <f>Derived_Metrics[[#This Row],[Selling Price]]*Derived_Metrics[[#This Row],[Quantity]]</f>
        <v>3899.9520000000002</v>
      </c>
      <c r="S1349" s="2">
        <f>IF(Derived_Metrics[[#This Row],[Revenue]]=0,0,Derived_Metrics[[#This Row],[Profit]]/Derived_Metrics[[#This Row],[Revenue]])</f>
        <v>-2.4999999999999998E-2</v>
      </c>
      <c r="T1349" t="str">
        <f>IF(Derived_Metrics[[#This Row],[Profit]]&lt;0, "Loss","Profit")</f>
        <v>Loss</v>
      </c>
      <c r="U1349" s="5">
        <f>Derived_Metrics[[#This Row],[Selling Price]]*Derived_Metrics[[#This Row],[Quantity]]*Derived_Metrics[[#This Row],[Discount]]</f>
        <v>1169.9856</v>
      </c>
      <c r="V1349" t="str">
        <f>IF(Derived_Metrics[[#This Row],[Discount]]&gt;0,"Discount Applied","No Discount")</f>
        <v>Discount Applied</v>
      </c>
      <c r="W1349" t="str">
        <f>IF(Derived_Metrics[[#This Row],[Discount]]&gt;0.3,"High Discount","Low Discount")</f>
        <v>Low Discount</v>
      </c>
      <c r="X1349" s="13">
        <f>SUMIFS(Derived_Metrics[Customer_Revenue_Share],Derived_Metrics[Customee_ Revenue _Rank],"&lt;="&amp;Derived_Metrics[[#This Row],[Customee_ Revenue _Rank]])</f>
        <v>0.63948627174085315</v>
      </c>
      <c r="Y1349" t="str">
        <f>IF(Derived_Metrics[[#This Row],[Cumulative_Revenue_%]]&lt;=0.8,"Top 80% Revenue","Remaining 20% Revenue")</f>
        <v>Top 80% Revenue</v>
      </c>
    </row>
    <row r="1350" spans="1:25" x14ac:dyDescent="0.25">
      <c r="A1350" t="s">
        <v>4083</v>
      </c>
      <c r="B1350" s="1">
        <v>41739</v>
      </c>
      <c r="C1350" t="s">
        <v>1347</v>
      </c>
      <c r="D1350" s="4">
        <f>SUMIFS(Derived_Metrics[Revenue],Derived_Metrics[Customer ID],Derived_Metrics[[#This Row],[Customer ID]])</f>
        <v>5349.8279999999995</v>
      </c>
      <c r="E1350" s="4">
        <f>SUMIFS(Derived_Metrics[Profit],Derived_Metrics[Customer ID],Derived_Metrics[[#This Row],[Customer ID]])</f>
        <v>-99.460800000000006</v>
      </c>
      <c r="F1350" s="5">
        <f>_xlfn.PERCENTRANK.INC(Derived_Metrics[Customer Revenue],Derived_Metrics[[#This Row],[Customer Revenue]])</f>
        <v>0.55600000000000005</v>
      </c>
      <c r="G1350" s="5" t="str" cm="1">
        <f t="array" ref="G1350">_xlfn.IFS(Derived_Metrics[[#This Row],[Customer Revenue Percentile]]&gt;=0.8,"High Value",Derived_Metrics[[#This Row],[Customer Revenue Percentile]]&gt;=0.4,"Medium Value",TRUE,"Low Value")</f>
        <v>Medium Value</v>
      </c>
      <c r="H1350" s="12">
        <f>_xlfn.RANK.EQ(Derived_Metrics[[#This Row],[Customer Revenue]],Derived_Metrics[Customer Revenue],0)</f>
        <v>939</v>
      </c>
      <c r="I1350" s="15">
        <f>Derived_Metrics[[#This Row],[Customer Revenue]]/SUM(Derived_Metrics[Customer Revenue])</f>
        <v>3.4339517851792763E-4</v>
      </c>
      <c r="J1350" t="s">
        <v>3063</v>
      </c>
      <c r="K1350" s="5">
        <f>SUMIFS(Derived_Metrics[Revenue],Derived_Metrics[Product ID],Derived_Metrics[[#This Row],[Product ID]])</f>
        <v>16045.05</v>
      </c>
      <c r="L1350" s="5">
        <f>SUMIFS(Derived_Metrics[Profit],Derived_Metrics[Product ID],Derived_Metrics[[#This Row],[Product ID]])</f>
        <v>-491.17499999999995</v>
      </c>
      <c r="M1350" s="5" t="str">
        <f>IF(AND(Derived_Metrics[[#This Row],[Product Revenue]]&gt;AVERAGE(Derived_Metrics[Product Revenue]),Derived_Metrics[[#This Row],[Product Profit]]&lt;0),"high sales Low Profit","Normal")</f>
        <v>high sales Low Profit</v>
      </c>
      <c r="N1350">
        <v>589.41</v>
      </c>
      <c r="O1350">
        <v>5</v>
      </c>
      <c r="P1350">
        <v>0.1</v>
      </c>
      <c r="Q1350">
        <v>-6.5490000000000004</v>
      </c>
      <c r="R1350">
        <f>Derived_Metrics[[#This Row],[Selling Price]]*Derived_Metrics[[#This Row],[Quantity]]</f>
        <v>2947.0499999999997</v>
      </c>
      <c r="S1350" s="2">
        <f>IF(Derived_Metrics[[#This Row],[Revenue]]=0,0,Derived_Metrics[[#This Row],[Profit]]/Derived_Metrics[[#This Row],[Revenue]])</f>
        <v>-2.2222222222222227E-3</v>
      </c>
      <c r="T1350" t="str">
        <f>IF(Derived_Metrics[[#This Row],[Profit]]&lt;0, "Loss","Profit")</f>
        <v>Loss</v>
      </c>
      <c r="U1350" s="5">
        <f>Derived_Metrics[[#This Row],[Selling Price]]*Derived_Metrics[[#This Row],[Quantity]]*Derived_Metrics[[#This Row],[Discount]]</f>
        <v>294.70499999999998</v>
      </c>
      <c r="V1350" t="str">
        <f>IF(Derived_Metrics[[#This Row],[Discount]]&gt;0,"Discount Applied","No Discount")</f>
        <v>Discount Applied</v>
      </c>
      <c r="W1350" t="str">
        <f>IF(Derived_Metrics[[#This Row],[Discount]]&gt;0.3,"High Discount","Low Discount")</f>
        <v>Low Discount</v>
      </c>
      <c r="X1350" s="13">
        <f>SUMIFS(Derived_Metrics[Customer_Revenue_Share],Derived_Metrics[Customee_ Revenue _Rank],"&lt;="&amp;Derived_Metrics[[#This Row],[Customee_ Revenue _Rank]])</f>
        <v>0.84065023131531513</v>
      </c>
      <c r="Y1350" t="str">
        <f>IF(Derived_Metrics[[#This Row],[Cumulative_Revenue_%]]&lt;=0.8,"Top 80% Revenue","Remaining 20% Revenue")</f>
        <v>Remaining 20% Revenue</v>
      </c>
    </row>
    <row r="1351" spans="1:25" x14ac:dyDescent="0.25">
      <c r="A1351" t="s">
        <v>4084</v>
      </c>
      <c r="B1351" s="1">
        <v>42656</v>
      </c>
      <c r="C1351" t="s">
        <v>2322</v>
      </c>
      <c r="D1351" s="4">
        <f>SUMIFS(Derived_Metrics[Revenue],Derived_Metrics[Customer ID],Derived_Metrics[[#This Row],[Customer ID]])</f>
        <v>1991.4199999999998</v>
      </c>
      <c r="E1351" s="4">
        <f>SUMIFS(Derived_Metrics[Profit],Derived_Metrics[Customer ID],Derived_Metrics[[#This Row],[Customer ID]])</f>
        <v>14.919799999999995</v>
      </c>
      <c r="F1351" s="5">
        <f>_xlfn.PERCENTRANK.INC(Derived_Metrics[Customer Revenue],Derived_Metrics[[#This Row],[Customer Revenue]])</f>
        <v>0.27500000000000002</v>
      </c>
      <c r="G1351" s="5" t="str" cm="1">
        <f t="array" ref="G1351">_xlfn.IFS(Derived_Metrics[[#This Row],[Customer Revenue Percentile]]&gt;=0.8,"High Value",Derived_Metrics[[#This Row],[Customer Revenue Percentile]]&gt;=0.4,"Medium Value",TRUE,"Low Value")</f>
        <v>Low Value</v>
      </c>
      <c r="H1351" s="12">
        <f>_xlfn.RANK.EQ(Derived_Metrics[[#This Row],[Customer Revenue]],Derived_Metrics[Customer Revenue],0)</f>
        <v>1533</v>
      </c>
      <c r="I1351" s="15">
        <f>Derived_Metrics[[#This Row],[Customer Revenue]]/SUM(Derived_Metrics[Customer Revenue])</f>
        <v>1.2782542287418801E-4</v>
      </c>
      <c r="J1351" t="s">
        <v>1344</v>
      </c>
      <c r="K1351" s="5">
        <f>SUMIFS(Derived_Metrics[Revenue],Derived_Metrics[Product ID],Derived_Metrics[[#This Row],[Product ID]])</f>
        <v>3394.596</v>
      </c>
      <c r="L1351" s="5">
        <f>SUMIFS(Derived_Metrics[Profit],Derived_Metrics[Product ID],Derived_Metrics[[#This Row],[Product ID]])</f>
        <v>192.21420000000001</v>
      </c>
      <c r="M1351" s="5" t="str">
        <f>IF(AND(Derived_Metrics[[#This Row],[Product Revenue]]&gt;AVERAGE(Derived_Metrics[Product Revenue]),Derived_Metrics[[#This Row],[Product Profit]]&lt;0),"high sales Low Profit","Normal")</f>
        <v>Normal</v>
      </c>
      <c r="N1351">
        <v>82.26</v>
      </c>
      <c r="O1351">
        <v>3</v>
      </c>
      <c r="P1351">
        <v>0</v>
      </c>
      <c r="Q1351">
        <v>33.726599999999998</v>
      </c>
      <c r="R1351">
        <f>Derived_Metrics[[#This Row],[Selling Price]]*Derived_Metrics[[#This Row],[Quantity]]</f>
        <v>246.78000000000003</v>
      </c>
      <c r="S1351" s="2">
        <f>IF(Derived_Metrics[[#This Row],[Revenue]]=0,0,Derived_Metrics[[#This Row],[Profit]]/Derived_Metrics[[#This Row],[Revenue]])</f>
        <v>0.13666666666666663</v>
      </c>
      <c r="T1351" t="str">
        <f>IF(Derived_Metrics[[#This Row],[Profit]]&lt;0, "Loss","Profit")</f>
        <v>Profit</v>
      </c>
      <c r="U1351" s="5">
        <f>Derived_Metrics[[#This Row],[Selling Price]]*Derived_Metrics[[#This Row],[Quantity]]*Derived_Metrics[[#This Row],[Discount]]</f>
        <v>0</v>
      </c>
      <c r="V1351" t="str">
        <f>IF(Derived_Metrics[[#This Row],[Discount]]&gt;0,"Discount Applied","No Discount")</f>
        <v>No Discount</v>
      </c>
      <c r="W1351" t="str">
        <f>IF(Derived_Metrics[[#This Row],[Discount]]&gt;0.3,"High Discount","Low Discount")</f>
        <v>Low Discount</v>
      </c>
      <c r="X1351" s="13">
        <f>SUMIFS(Derived_Metrics[Customer_Revenue_Share],Derived_Metrics[Customee_ Revenue _Rank],"&lt;="&amp;Derived_Metrics[[#This Row],[Customee_ Revenue _Rank]])</f>
        <v>0.96725519120280556</v>
      </c>
      <c r="Y1351" t="str">
        <f>IF(Derived_Metrics[[#This Row],[Cumulative_Revenue_%]]&lt;=0.8,"Top 80% Revenue","Remaining 20% Revenue")</f>
        <v>Remaining 20% Revenue</v>
      </c>
    </row>
    <row r="1352" spans="1:25" x14ac:dyDescent="0.25">
      <c r="A1352" t="s">
        <v>4085</v>
      </c>
      <c r="B1352" s="1">
        <v>42828</v>
      </c>
      <c r="C1352" t="s">
        <v>4086</v>
      </c>
      <c r="D1352" s="4">
        <f>SUMIFS(Derived_Metrics[Revenue],Derived_Metrics[Customer ID],Derived_Metrics[[#This Row],[Customer ID]])</f>
        <v>3832.04</v>
      </c>
      <c r="E1352" s="4">
        <f>SUMIFS(Derived_Metrics[Profit],Derived_Metrics[Customer ID],Derived_Metrics[[#This Row],[Customer ID]])</f>
        <v>239.61900000000003</v>
      </c>
      <c r="F1352" s="5">
        <f>_xlfn.PERCENTRANK.INC(Derived_Metrics[Customer Revenue],Derived_Metrics[[#This Row],[Customer Revenue]])</f>
        <v>0.47399999999999998</v>
      </c>
      <c r="G1352" s="5" t="str" cm="1">
        <f t="array" ref="G1352">_xlfn.IFS(Derived_Metrics[[#This Row],[Customer Revenue Percentile]]&gt;=0.8,"High Value",Derived_Metrics[[#This Row],[Customer Revenue Percentile]]&gt;=0.4,"Medium Value",TRUE,"Low Value")</f>
        <v>Medium Value</v>
      </c>
      <c r="H1352" s="12">
        <f>_xlfn.RANK.EQ(Derived_Metrics[[#This Row],[Customer Revenue]],Derived_Metrics[Customer Revenue],0)</f>
        <v>1112</v>
      </c>
      <c r="I1352" s="15">
        <f>Derived_Metrics[[#This Row],[Customer Revenue]]/SUM(Derived_Metrics[Customer Revenue])</f>
        <v>2.4597128354179599E-4</v>
      </c>
      <c r="J1352" t="s">
        <v>83</v>
      </c>
      <c r="K1352" s="5">
        <f>SUMIFS(Derived_Metrics[Revenue],Derived_Metrics[Product ID],Derived_Metrics[[#This Row],[Product ID]])</f>
        <v>7595.6839999999993</v>
      </c>
      <c r="L1352" s="5">
        <f>SUMIFS(Derived_Metrics[Profit],Derived_Metrics[Product ID],Derived_Metrics[[#This Row],[Product ID]])</f>
        <v>235.14070000000004</v>
      </c>
      <c r="M1352" s="5" t="str">
        <f>IF(AND(Derived_Metrics[[#This Row],[Product Revenue]]&gt;AVERAGE(Derived_Metrics[Product Revenue]),Derived_Metrics[[#This Row],[Product Profit]]&lt;0),"high sales Low Profit","Normal")</f>
        <v>Normal</v>
      </c>
      <c r="N1352">
        <v>103.5</v>
      </c>
      <c r="O1352">
        <v>5</v>
      </c>
      <c r="P1352">
        <v>0.6</v>
      </c>
      <c r="Q1352">
        <v>-77.625</v>
      </c>
      <c r="R1352">
        <f>Derived_Metrics[[#This Row],[Selling Price]]*Derived_Metrics[[#This Row],[Quantity]]</f>
        <v>517.5</v>
      </c>
      <c r="S1352" s="2">
        <f>IF(Derived_Metrics[[#This Row],[Revenue]]=0,0,Derived_Metrics[[#This Row],[Profit]]/Derived_Metrics[[#This Row],[Revenue]])</f>
        <v>-0.15</v>
      </c>
      <c r="T1352" t="str">
        <f>IF(Derived_Metrics[[#This Row],[Profit]]&lt;0, "Loss","Profit")</f>
        <v>Loss</v>
      </c>
      <c r="U1352" s="5">
        <f>Derived_Metrics[[#This Row],[Selling Price]]*Derived_Metrics[[#This Row],[Quantity]]*Derived_Metrics[[#This Row],[Discount]]</f>
        <v>310.5</v>
      </c>
      <c r="V1352" t="str">
        <f>IF(Derived_Metrics[[#This Row],[Discount]]&gt;0,"Discount Applied","No Discount")</f>
        <v>Discount Applied</v>
      </c>
      <c r="W1352" t="str">
        <f>IF(Derived_Metrics[[#This Row],[Discount]]&gt;0.3,"High Discount","Low Discount")</f>
        <v>High Discount</v>
      </c>
      <c r="X1352" s="13">
        <f>SUMIFS(Derived_Metrics[Customer_Revenue_Share],Derived_Metrics[Customee_ Revenue _Rank],"&lt;="&amp;Derived_Metrics[[#This Row],[Customee_ Revenue _Rank]])</f>
        <v>0.89050653716937744</v>
      </c>
      <c r="Y1352" t="str">
        <f>IF(Derived_Metrics[[#This Row],[Cumulative_Revenue_%]]&lt;=0.8,"Top 80% Revenue","Remaining 20% Revenue")</f>
        <v>Remaining 20% Revenue</v>
      </c>
    </row>
    <row r="1353" spans="1:25" x14ac:dyDescent="0.25">
      <c r="A1353" t="s">
        <v>4088</v>
      </c>
      <c r="B1353" s="1">
        <v>42947</v>
      </c>
      <c r="C1353" t="s">
        <v>4089</v>
      </c>
      <c r="D1353" s="4">
        <f>SUMIFS(Derived_Metrics[Revenue],Derived_Metrics[Customer ID],Derived_Metrics[[#This Row],[Customer ID]])</f>
        <v>258.72000000000003</v>
      </c>
      <c r="E1353" s="4">
        <f>SUMIFS(Derived_Metrics[Profit],Derived_Metrics[Customer ID],Derived_Metrics[[#This Row],[Customer ID]])</f>
        <v>11.457599999999999</v>
      </c>
      <c r="F1353" s="5">
        <f>_xlfn.PERCENTRANK.INC(Derived_Metrics[Customer Revenue],Derived_Metrics[[#This Row],[Customer Revenue]])</f>
        <v>5.2999999999999999E-2</v>
      </c>
      <c r="G1353" s="5" t="str" cm="1">
        <f t="array" ref="G1353">_xlfn.IFS(Derived_Metrics[[#This Row],[Customer Revenue Percentile]]&gt;=0.8,"High Value",Derived_Metrics[[#This Row],[Customer Revenue Percentile]]&gt;=0.4,"Medium Value",TRUE,"Low Value")</f>
        <v>Low Value</v>
      </c>
      <c r="H1353" s="12">
        <f>_xlfn.RANK.EQ(Derived_Metrics[[#This Row],[Customer Revenue]],Derived_Metrics[Customer Revenue],0)</f>
        <v>2008</v>
      </c>
      <c r="I1353" s="15">
        <f>Derived_Metrics[[#This Row],[Customer Revenue]]/SUM(Derived_Metrics[Customer Revenue])</f>
        <v>1.6606739615957421E-5</v>
      </c>
      <c r="J1353" t="s">
        <v>1967</v>
      </c>
      <c r="K1353" s="5">
        <f>SUMIFS(Derived_Metrics[Revenue],Derived_Metrics[Product ID],Derived_Metrics[[#This Row],[Product ID]])</f>
        <v>817.34400000000005</v>
      </c>
      <c r="L1353" s="5">
        <f>SUMIFS(Derived_Metrics[Profit],Derived_Metrics[Product ID],Derived_Metrics[[#This Row],[Product ID]])</f>
        <v>42.767999999999994</v>
      </c>
      <c r="M1353" s="5" t="str">
        <f>IF(AND(Derived_Metrics[[#This Row],[Product Revenue]]&gt;AVERAGE(Derived_Metrics[Product Revenue]),Derived_Metrics[[#This Row],[Product Profit]]&lt;0),"high sales Low Profit","Normal")</f>
        <v>Normal</v>
      </c>
      <c r="N1353">
        <v>36.96</v>
      </c>
      <c r="O1353">
        <v>7</v>
      </c>
      <c r="P1353">
        <v>0</v>
      </c>
      <c r="Q1353">
        <v>11.457599999999999</v>
      </c>
      <c r="R1353">
        <f>Derived_Metrics[[#This Row],[Selling Price]]*Derived_Metrics[[#This Row],[Quantity]]</f>
        <v>258.72000000000003</v>
      </c>
      <c r="S1353" s="2">
        <f>IF(Derived_Metrics[[#This Row],[Revenue]]=0,0,Derived_Metrics[[#This Row],[Profit]]/Derived_Metrics[[#This Row],[Revenue]])</f>
        <v>4.4285714285714275E-2</v>
      </c>
      <c r="T1353" t="str">
        <f>IF(Derived_Metrics[[#This Row],[Profit]]&lt;0, "Loss","Profit")</f>
        <v>Profit</v>
      </c>
      <c r="U1353" s="5">
        <f>Derived_Metrics[[#This Row],[Selling Price]]*Derived_Metrics[[#This Row],[Quantity]]*Derived_Metrics[[#This Row],[Discount]]</f>
        <v>0</v>
      </c>
      <c r="V1353" t="str">
        <f>IF(Derived_Metrics[[#This Row],[Discount]]&gt;0,"Discount Applied","No Discount")</f>
        <v>No Discount</v>
      </c>
      <c r="W1353" t="str">
        <f>IF(Derived_Metrics[[#This Row],[Discount]]&gt;0.3,"High Discount","Low Discount")</f>
        <v>Low Discount</v>
      </c>
      <c r="X1353" s="13">
        <f>SUMIFS(Derived_Metrics[Customer_Revenue_Share],Derived_Metrics[Customee_ Revenue _Rank],"&lt;="&amp;Derived_Metrics[[#This Row],[Customee_ Revenue _Rank]])</f>
        <v>0.99900177082016872</v>
      </c>
      <c r="Y1353" t="str">
        <f>IF(Derived_Metrics[[#This Row],[Cumulative_Revenue_%]]&lt;=0.8,"Top 80% Revenue","Remaining 20% Revenue")</f>
        <v>Remaining 20% Revenue</v>
      </c>
    </row>
    <row r="1354" spans="1:25" x14ac:dyDescent="0.25">
      <c r="A1354" t="s">
        <v>4091</v>
      </c>
      <c r="B1354" s="1">
        <v>42869</v>
      </c>
      <c r="C1354" t="s">
        <v>1013</v>
      </c>
      <c r="D1354" s="4">
        <f>SUMIFS(Derived_Metrics[Revenue],Derived_Metrics[Customer ID],Derived_Metrics[[#This Row],[Customer ID]])</f>
        <v>11949.172</v>
      </c>
      <c r="E1354" s="4">
        <f>SUMIFS(Derived_Metrics[Profit],Derived_Metrics[Customer ID],Derived_Metrics[[#This Row],[Customer ID]])</f>
        <v>-689.65459999999996</v>
      </c>
      <c r="F1354" s="5">
        <f>_xlfn.PERCENTRANK.INC(Derived_Metrics[Customer Revenue],Derived_Metrics[[#This Row],[Customer Revenue]])</f>
        <v>0.82499999999999996</v>
      </c>
      <c r="G1354" s="5" t="str" cm="1">
        <f t="array" ref="G1354">_xlfn.IFS(Derived_Metrics[[#This Row],[Customer Revenue Percentile]]&gt;=0.8,"High Value",Derived_Metrics[[#This Row],[Customer Revenue Percentile]]&gt;=0.4,"Medium Value",TRUE,"Low Value")</f>
        <v>High Value</v>
      </c>
      <c r="H1354" s="12">
        <f>_xlfn.RANK.EQ(Derived_Metrics[[#This Row],[Customer Revenue]],Derived_Metrics[Customer Revenue],0)</f>
        <v>369</v>
      </c>
      <c r="I1354" s="15">
        <f>Derived_Metrics[[#This Row],[Customer Revenue]]/SUM(Derived_Metrics[Customer Revenue])</f>
        <v>7.6699438787217503E-4</v>
      </c>
      <c r="J1354" t="s">
        <v>3063</v>
      </c>
      <c r="K1354" s="5">
        <f>SUMIFS(Derived_Metrics[Revenue],Derived_Metrics[Product ID],Derived_Metrics[[#This Row],[Product ID]])</f>
        <v>16045.05</v>
      </c>
      <c r="L1354" s="5">
        <f>SUMIFS(Derived_Metrics[Profit],Derived_Metrics[Product ID],Derived_Metrics[[#This Row],[Product ID]])</f>
        <v>-491.17499999999995</v>
      </c>
      <c r="M1354" s="5" t="str">
        <f>IF(AND(Derived_Metrics[[#This Row],[Product Revenue]]&gt;AVERAGE(Derived_Metrics[Product Revenue]),Derived_Metrics[[#This Row],[Product Profit]]&lt;0),"high sales Low Profit","Normal")</f>
        <v>high sales Low Profit</v>
      </c>
      <c r="N1354">
        <v>261.95999999999998</v>
      </c>
      <c r="O1354">
        <v>2</v>
      </c>
      <c r="P1354">
        <v>0</v>
      </c>
      <c r="Q1354">
        <v>23.5764</v>
      </c>
      <c r="R1354">
        <f>Derived_Metrics[[#This Row],[Selling Price]]*Derived_Metrics[[#This Row],[Quantity]]</f>
        <v>523.91999999999996</v>
      </c>
      <c r="S1354" s="2">
        <f>IF(Derived_Metrics[[#This Row],[Revenue]]=0,0,Derived_Metrics[[#This Row],[Profit]]/Derived_Metrics[[#This Row],[Revenue]])</f>
        <v>4.5000000000000005E-2</v>
      </c>
      <c r="T1354" t="str">
        <f>IF(Derived_Metrics[[#This Row],[Profit]]&lt;0, "Loss","Profit")</f>
        <v>Profit</v>
      </c>
      <c r="U1354" s="5">
        <f>Derived_Metrics[[#This Row],[Selling Price]]*Derived_Metrics[[#This Row],[Quantity]]*Derived_Metrics[[#This Row],[Discount]]</f>
        <v>0</v>
      </c>
      <c r="V1354" t="str">
        <f>IF(Derived_Metrics[[#This Row],[Discount]]&gt;0,"Discount Applied","No Discount")</f>
        <v>No Discount</v>
      </c>
      <c r="W1354" t="str">
        <f>IF(Derived_Metrics[[#This Row],[Discount]]&gt;0.3,"High Discount","Low Discount")</f>
        <v>Low Discount</v>
      </c>
      <c r="X1354" s="13">
        <f>SUMIFS(Derived_Metrics[Customer_Revenue_Share],Derived_Metrics[Customee_ Revenue _Rank],"&lt;="&amp;Derived_Metrics[[#This Row],[Customee_ Revenue _Rank]])</f>
        <v>0.53531340506372482</v>
      </c>
      <c r="Y1354" t="str">
        <f>IF(Derived_Metrics[[#This Row],[Cumulative_Revenue_%]]&lt;=0.8,"Top 80% Revenue","Remaining 20% Revenue")</f>
        <v>Top 80% Revenue</v>
      </c>
    </row>
    <row r="1355" spans="1:25" x14ac:dyDescent="0.25">
      <c r="A1355" t="s">
        <v>4092</v>
      </c>
      <c r="B1355" s="1">
        <v>42635</v>
      </c>
      <c r="C1355" t="s">
        <v>3347</v>
      </c>
      <c r="D1355" s="4">
        <f>SUMIFS(Derived_Metrics[Revenue],Derived_Metrics[Customer ID],Derived_Metrics[[#This Row],[Customer ID]])</f>
        <v>285.69600000000003</v>
      </c>
      <c r="E1355" s="4">
        <f>SUMIFS(Derived_Metrics[Profit],Derived_Metrics[Customer ID],Derived_Metrics[[#This Row],[Customer ID]])</f>
        <v>-6.5823999999999998</v>
      </c>
      <c r="F1355" s="5">
        <f>_xlfn.PERCENTRANK.INC(Derived_Metrics[Customer Revenue],Derived_Metrics[[#This Row],[Customer Revenue]])</f>
        <v>5.3999999999999999E-2</v>
      </c>
      <c r="G1355" s="5" t="str" cm="1">
        <f t="array" ref="G1355">_xlfn.IFS(Derived_Metrics[[#This Row],[Customer Revenue Percentile]]&gt;=0.8,"High Value",Derived_Metrics[[#This Row],[Customer Revenue Percentile]]&gt;=0.4,"Medium Value",TRUE,"Low Value")</f>
        <v>Low Value</v>
      </c>
      <c r="H1355" s="12">
        <f>_xlfn.RANK.EQ(Derived_Metrics[[#This Row],[Customer Revenue]],Derived_Metrics[Customer Revenue],0)</f>
        <v>2004</v>
      </c>
      <c r="I1355" s="15">
        <f>Derived_Metrics[[#This Row],[Customer Revenue]]/SUM(Derived_Metrics[Customer Revenue])</f>
        <v>1.8338277215988601E-5</v>
      </c>
      <c r="J1355" t="s">
        <v>2757</v>
      </c>
      <c r="K1355" s="5">
        <f>SUMIFS(Derived_Metrics[Revenue],Derived_Metrics[Product ID],Derived_Metrics[[#This Row],[Product ID]])</f>
        <v>232.4</v>
      </c>
      <c r="L1355" s="5">
        <f>SUMIFS(Derived_Metrics[Profit],Derived_Metrics[Product ID],Derived_Metrics[[#This Row],[Product ID]])</f>
        <v>25.763200000000001</v>
      </c>
      <c r="M1355" s="5" t="str">
        <f>IF(AND(Derived_Metrics[[#This Row],[Product Revenue]]&gt;AVERAGE(Derived_Metrics[Product Revenue]),Derived_Metrics[[#This Row],[Product Profit]]&lt;0),"high sales Low Profit","Normal")</f>
        <v>Normal</v>
      </c>
      <c r="N1355">
        <v>13.28</v>
      </c>
      <c r="O1355">
        <v>2</v>
      </c>
      <c r="P1355">
        <v>0</v>
      </c>
      <c r="Q1355">
        <v>6.3743999999999996</v>
      </c>
      <c r="R1355">
        <f>Derived_Metrics[[#This Row],[Selling Price]]*Derived_Metrics[[#This Row],[Quantity]]</f>
        <v>26.56</v>
      </c>
      <c r="S1355" s="2">
        <f>IF(Derived_Metrics[[#This Row],[Revenue]]=0,0,Derived_Metrics[[#This Row],[Profit]]/Derived_Metrics[[#This Row],[Revenue]])</f>
        <v>0.24</v>
      </c>
      <c r="T1355" t="str">
        <f>IF(Derived_Metrics[[#This Row],[Profit]]&lt;0, "Loss","Profit")</f>
        <v>Profit</v>
      </c>
      <c r="U1355" s="5">
        <f>Derived_Metrics[[#This Row],[Selling Price]]*Derived_Metrics[[#This Row],[Quantity]]*Derived_Metrics[[#This Row],[Discount]]</f>
        <v>0</v>
      </c>
      <c r="V1355" t="str">
        <f>IF(Derived_Metrics[[#This Row],[Discount]]&gt;0,"Discount Applied","No Discount")</f>
        <v>No Discount</v>
      </c>
      <c r="W1355" t="str">
        <f>IF(Derived_Metrics[[#This Row],[Discount]]&gt;0.3,"High Discount","Low Discount")</f>
        <v>Low Discount</v>
      </c>
      <c r="X1355" s="13">
        <f>SUMIFS(Derived_Metrics[Customer_Revenue_Share],Derived_Metrics[Customee_ Revenue _Rank],"&lt;="&amp;Derived_Metrics[[#This Row],[Customee_ Revenue _Rank]])</f>
        <v>0.99895103142803965</v>
      </c>
      <c r="Y1355" t="str">
        <f>IF(Derived_Metrics[[#This Row],[Cumulative_Revenue_%]]&lt;=0.8,"Top 80% Revenue","Remaining 20% Revenue")</f>
        <v>Remaining 20% Revenue</v>
      </c>
    </row>
    <row r="1356" spans="1:25" x14ac:dyDescent="0.25">
      <c r="A1356" t="s">
        <v>4093</v>
      </c>
      <c r="B1356" s="1">
        <v>42412</v>
      </c>
      <c r="C1356" t="s">
        <v>4000</v>
      </c>
      <c r="D1356" s="4">
        <f>SUMIFS(Derived_Metrics[Revenue],Derived_Metrics[Customer ID],Derived_Metrics[[#This Row],[Customer ID]])</f>
        <v>3826.5749999999998</v>
      </c>
      <c r="E1356" s="4">
        <f>SUMIFS(Derived_Metrics[Profit],Derived_Metrics[Customer ID],Derived_Metrics[[#This Row],[Customer ID]])</f>
        <v>-35.817900000000002</v>
      </c>
      <c r="F1356" s="5">
        <f>_xlfn.PERCENTRANK.INC(Derived_Metrics[Customer Revenue],Derived_Metrics[[#This Row],[Customer Revenue]])</f>
        <v>0.47299999999999998</v>
      </c>
      <c r="G1356" s="5" t="str" cm="1">
        <f t="array" ref="G1356">_xlfn.IFS(Derived_Metrics[[#This Row],[Customer Revenue Percentile]]&gt;=0.8,"High Value",Derived_Metrics[[#This Row],[Customer Revenue Percentile]]&gt;=0.4,"Medium Value",TRUE,"Low Value")</f>
        <v>Medium Value</v>
      </c>
      <c r="H1356" s="12">
        <f>_xlfn.RANK.EQ(Derived_Metrics[[#This Row],[Customer Revenue]],Derived_Metrics[Customer Revenue],0)</f>
        <v>1116</v>
      </c>
      <c r="I1356" s="15">
        <f>Derived_Metrics[[#This Row],[Customer Revenue]]/SUM(Derived_Metrics[Customer Revenue])</f>
        <v>2.4562049569392492E-4</v>
      </c>
      <c r="J1356" t="s">
        <v>617</v>
      </c>
      <c r="K1356" s="5">
        <f>SUMIFS(Derived_Metrics[Revenue],Derived_Metrics[Product ID],Derived_Metrics[[#This Row],[Product ID]])</f>
        <v>9080.3719999999994</v>
      </c>
      <c r="L1356" s="5">
        <f>SUMIFS(Derived_Metrics[Profit],Derived_Metrics[Product ID],Derived_Metrics[[#This Row],[Product ID]])</f>
        <v>436.43790000000001</v>
      </c>
      <c r="M1356" s="5" t="str">
        <f>IF(AND(Derived_Metrics[[#This Row],[Product Revenue]]&gt;AVERAGE(Derived_Metrics[Product Revenue]),Derived_Metrics[[#This Row],[Product Profit]]&lt;0),"high sales Low Profit","Normal")</f>
        <v>Normal</v>
      </c>
      <c r="N1356">
        <v>72.42</v>
      </c>
      <c r="O1356">
        <v>6</v>
      </c>
      <c r="P1356">
        <v>0</v>
      </c>
      <c r="Q1356">
        <v>23.898599999999998</v>
      </c>
      <c r="R1356">
        <f>Derived_Metrics[[#This Row],[Selling Price]]*Derived_Metrics[[#This Row],[Quantity]]</f>
        <v>434.52</v>
      </c>
      <c r="S1356" s="2">
        <f>IF(Derived_Metrics[[#This Row],[Revenue]]=0,0,Derived_Metrics[[#This Row],[Profit]]/Derived_Metrics[[#This Row],[Revenue]])</f>
        <v>5.5E-2</v>
      </c>
      <c r="T1356" t="str">
        <f>IF(Derived_Metrics[[#This Row],[Profit]]&lt;0, "Loss","Profit")</f>
        <v>Profit</v>
      </c>
      <c r="U1356" s="5">
        <f>Derived_Metrics[[#This Row],[Selling Price]]*Derived_Metrics[[#This Row],[Quantity]]*Derived_Metrics[[#This Row],[Discount]]</f>
        <v>0</v>
      </c>
      <c r="V1356" t="str">
        <f>IF(Derived_Metrics[[#This Row],[Discount]]&gt;0,"Discount Applied","No Discount")</f>
        <v>No Discount</v>
      </c>
      <c r="W1356" t="str">
        <f>IF(Derived_Metrics[[#This Row],[Discount]]&gt;0.3,"High Discount","Low Discount")</f>
        <v>Low Discount</v>
      </c>
      <c r="X1356" s="13">
        <f>SUMIFS(Derived_Metrics[Customer_Revenue_Share],Derived_Metrics[Customee_ Revenue _Rank],"&lt;="&amp;Derived_Metrics[[#This Row],[Customee_ Revenue _Rank]])</f>
        <v>0.89124339865645907</v>
      </c>
      <c r="Y1356" t="str">
        <f>IF(Derived_Metrics[[#This Row],[Cumulative_Revenue_%]]&lt;=0.8,"Top 80% Revenue","Remaining 20% Revenue")</f>
        <v>Remaining 20% Revenue</v>
      </c>
    </row>
    <row r="1357" spans="1:25" x14ac:dyDescent="0.25">
      <c r="A1357" t="s">
        <v>4094</v>
      </c>
      <c r="B1357" s="1">
        <v>41653</v>
      </c>
      <c r="C1357" t="s">
        <v>4095</v>
      </c>
      <c r="D1357" s="4">
        <f>SUMIFS(Derived_Metrics[Revenue],Derived_Metrics[Customer ID],Derived_Metrics[[#This Row],[Customer ID]])</f>
        <v>1651.76</v>
      </c>
      <c r="E1357" s="4">
        <f>SUMIFS(Derived_Metrics[Profit],Derived_Metrics[Customer ID],Derived_Metrics[[#This Row],[Customer ID]])</f>
        <v>115.18480000000001</v>
      </c>
      <c r="F1357" s="5">
        <f>_xlfn.PERCENTRANK.INC(Derived_Metrics[Customer Revenue],Derived_Metrics[[#This Row],[Customer Revenue]])</f>
        <v>0.23799999999999999</v>
      </c>
      <c r="G1357" s="5" t="str" cm="1">
        <f t="array" ref="G1357">_xlfn.IFS(Derived_Metrics[[#This Row],[Customer Revenue Percentile]]&gt;=0.8,"High Value",Derived_Metrics[[#This Row],[Customer Revenue Percentile]]&gt;=0.4,"Medium Value",TRUE,"Low Value")</f>
        <v>Low Value</v>
      </c>
      <c r="H1357" s="12">
        <f>_xlfn.RANK.EQ(Derived_Metrics[[#This Row],[Customer Revenue]],Derived_Metrics[Customer Revenue],0)</f>
        <v>1614</v>
      </c>
      <c r="I1357" s="15">
        <f>Derived_Metrics[[#This Row],[Customer Revenue]]/SUM(Derived_Metrics[Customer Revenue])</f>
        <v>1.0602330020119753E-4</v>
      </c>
      <c r="J1357" t="s">
        <v>1380</v>
      </c>
      <c r="K1357" s="5">
        <f>SUMIFS(Derived_Metrics[Revenue],Derived_Metrics[Product ID],Derived_Metrics[[#This Row],[Product ID]])</f>
        <v>1957.9359999999999</v>
      </c>
      <c r="L1357" s="5">
        <f>SUMIFS(Derived_Metrics[Profit],Derived_Metrics[Product ID],Derived_Metrics[[#This Row],[Product ID]])</f>
        <v>-81.167600000000007</v>
      </c>
      <c r="M1357" s="5" t="str">
        <f>IF(AND(Derived_Metrics[[#This Row],[Product Revenue]]&gt;AVERAGE(Derived_Metrics[Product Revenue]),Derived_Metrics[[#This Row],[Product Profit]]&lt;0),"high sales Low Profit","Normal")</f>
        <v>Normal</v>
      </c>
      <c r="N1357">
        <v>61.96</v>
      </c>
      <c r="O1357">
        <v>4</v>
      </c>
      <c r="P1357">
        <v>0.5</v>
      </c>
      <c r="Q1357">
        <v>-53.285600000000002</v>
      </c>
      <c r="R1357">
        <f>Derived_Metrics[[#This Row],[Selling Price]]*Derived_Metrics[[#This Row],[Quantity]]</f>
        <v>247.84</v>
      </c>
      <c r="S1357" s="2">
        <f>IF(Derived_Metrics[[#This Row],[Revenue]]=0,0,Derived_Metrics[[#This Row],[Profit]]/Derived_Metrics[[#This Row],[Revenue]])</f>
        <v>-0.215</v>
      </c>
      <c r="T1357" t="str">
        <f>IF(Derived_Metrics[[#This Row],[Profit]]&lt;0, "Loss","Profit")</f>
        <v>Loss</v>
      </c>
      <c r="U1357" s="5">
        <f>Derived_Metrics[[#This Row],[Selling Price]]*Derived_Metrics[[#This Row],[Quantity]]*Derived_Metrics[[#This Row],[Discount]]</f>
        <v>123.92</v>
      </c>
      <c r="V1357" t="str">
        <f>IF(Derived_Metrics[[#This Row],[Discount]]&gt;0,"Discount Applied","No Discount")</f>
        <v>Discount Applied</v>
      </c>
      <c r="W1357" t="str">
        <f>IF(Derived_Metrics[[#This Row],[Discount]]&gt;0.3,"High Discount","Low Discount")</f>
        <v>High Discount</v>
      </c>
      <c r="X1357" s="13">
        <f>SUMIFS(Derived_Metrics[Customer_Revenue_Share],Derived_Metrics[Customee_ Revenue _Rank],"&lt;="&amp;Derived_Metrics[[#This Row],[Customee_ Revenue _Rank]])</f>
        <v>0.97638096216271097</v>
      </c>
      <c r="Y1357" t="str">
        <f>IF(Derived_Metrics[[#This Row],[Cumulative_Revenue_%]]&lt;=0.8,"Top 80% Revenue","Remaining 20% Revenue")</f>
        <v>Remaining 20% Revenue</v>
      </c>
    </row>
    <row r="1358" spans="1:25" x14ac:dyDescent="0.25">
      <c r="A1358" t="s">
        <v>4097</v>
      </c>
      <c r="B1358" s="1">
        <v>42800</v>
      </c>
      <c r="C1358" t="s">
        <v>3480</v>
      </c>
      <c r="D1358" s="4">
        <f>SUMIFS(Derived_Metrics[Revenue],Derived_Metrics[Customer ID],Derived_Metrics[[#This Row],[Customer ID]])</f>
        <v>2877.8970000000004</v>
      </c>
      <c r="E1358" s="4">
        <f>SUMIFS(Derived_Metrics[Profit],Derived_Metrics[Customer ID],Derived_Metrics[[#This Row],[Customer ID]])</f>
        <v>-307.69450000000001</v>
      </c>
      <c r="F1358" s="5">
        <f>_xlfn.PERCENTRANK.INC(Derived_Metrics[Customer Revenue],Derived_Metrics[[#This Row],[Customer Revenue]])</f>
        <v>0.376</v>
      </c>
      <c r="G1358" s="5" t="str" cm="1">
        <f t="array" ref="G1358">_xlfn.IFS(Derived_Metrics[[#This Row],[Customer Revenue Percentile]]&gt;=0.8,"High Value",Derived_Metrics[[#This Row],[Customer Revenue Percentile]]&gt;=0.4,"Medium Value",TRUE,"Low Value")</f>
        <v>Low Value</v>
      </c>
      <c r="H1358" s="12">
        <f>_xlfn.RANK.EQ(Derived_Metrics[[#This Row],[Customer Revenue]],Derived_Metrics[Customer Revenue],0)</f>
        <v>1319</v>
      </c>
      <c r="I1358" s="15">
        <f>Derived_Metrics[[#This Row],[Customer Revenue]]/SUM(Derived_Metrics[Customer Revenue])</f>
        <v>1.8472667795510595E-4</v>
      </c>
      <c r="J1358" t="s">
        <v>589</v>
      </c>
      <c r="K1358" s="5">
        <f>SUMIFS(Derived_Metrics[Revenue],Derived_Metrics[Product ID],Derived_Metrics[[#This Row],[Product ID]])</f>
        <v>1497.7215999999999</v>
      </c>
      <c r="L1358" s="5">
        <f>SUMIFS(Derived_Metrics[Profit],Derived_Metrics[Product ID],Derived_Metrics[[#This Row],[Product ID]])</f>
        <v>24.156800000000004</v>
      </c>
      <c r="M1358" s="5" t="str">
        <f>IF(AND(Derived_Metrics[[#This Row],[Product Revenue]]&gt;AVERAGE(Derived_Metrics[Product Revenue]),Derived_Metrics[[#This Row],[Product Profit]]&lt;0),"high sales Low Profit","Normal")</f>
        <v>Normal</v>
      </c>
      <c r="N1358">
        <v>241.56800000000001</v>
      </c>
      <c r="O1358">
        <v>2</v>
      </c>
      <c r="P1358">
        <v>0.2</v>
      </c>
      <c r="Q1358">
        <v>0</v>
      </c>
      <c r="R1358">
        <f>Derived_Metrics[[#This Row],[Selling Price]]*Derived_Metrics[[#This Row],[Quantity]]</f>
        <v>483.13600000000002</v>
      </c>
      <c r="S1358" s="2">
        <f>IF(Derived_Metrics[[#This Row],[Revenue]]=0,0,Derived_Metrics[[#This Row],[Profit]]/Derived_Metrics[[#This Row],[Revenue]])</f>
        <v>0</v>
      </c>
      <c r="T1358" t="str">
        <f>IF(Derived_Metrics[[#This Row],[Profit]]&lt;0, "Loss","Profit")</f>
        <v>Profit</v>
      </c>
      <c r="U1358" s="5">
        <f>Derived_Metrics[[#This Row],[Selling Price]]*Derived_Metrics[[#This Row],[Quantity]]*Derived_Metrics[[#This Row],[Discount]]</f>
        <v>96.627200000000016</v>
      </c>
      <c r="V1358" t="str">
        <f>IF(Derived_Metrics[[#This Row],[Discount]]&gt;0,"Discount Applied","No Discount")</f>
        <v>Discount Applied</v>
      </c>
      <c r="W1358" t="str">
        <f>IF(Derived_Metrics[[#This Row],[Discount]]&gt;0.3,"High Discount","Low Discount")</f>
        <v>Low Discount</v>
      </c>
      <c r="X1358" s="13">
        <f>SUMIFS(Derived_Metrics[Customer_Revenue_Share],Derived_Metrics[Customee_ Revenue _Rank],"&lt;="&amp;Derived_Metrics[[#This Row],[Customee_ Revenue _Rank]])</f>
        <v>0.93486548649093937</v>
      </c>
      <c r="Y1358" t="str">
        <f>IF(Derived_Metrics[[#This Row],[Cumulative_Revenue_%]]&lt;=0.8,"Top 80% Revenue","Remaining 20% Revenue")</f>
        <v>Remaining 20% Revenue</v>
      </c>
    </row>
    <row r="1359" spans="1:25" x14ac:dyDescent="0.25">
      <c r="A1359" t="s">
        <v>4098</v>
      </c>
      <c r="B1359" s="1">
        <v>42800</v>
      </c>
      <c r="C1359" t="s">
        <v>4099</v>
      </c>
      <c r="D1359" s="4">
        <f>SUMIFS(Derived_Metrics[Revenue],Derived_Metrics[Customer ID],Derived_Metrics[[#This Row],[Customer ID]])</f>
        <v>4496.2120000000004</v>
      </c>
      <c r="E1359" s="4">
        <f>SUMIFS(Derived_Metrics[Profit],Derived_Metrics[Customer ID],Derived_Metrics[[#This Row],[Customer ID]])</f>
        <v>-172.72020000000003</v>
      </c>
      <c r="F1359" s="5">
        <f>_xlfn.PERCENTRANK.INC(Derived_Metrics[Customer Revenue],Derived_Metrics[[#This Row],[Customer Revenue]])</f>
        <v>0.51100000000000001</v>
      </c>
      <c r="G1359" s="5" t="str" cm="1">
        <f t="array" ref="G1359">_xlfn.IFS(Derived_Metrics[[#This Row],[Customer Revenue Percentile]]&gt;=0.8,"High Value",Derived_Metrics[[#This Row],[Customer Revenue Percentile]]&gt;=0.4,"Medium Value",TRUE,"Low Value")</f>
        <v>Medium Value</v>
      </c>
      <c r="H1359" s="12">
        <f>_xlfn.RANK.EQ(Derived_Metrics[[#This Row],[Customer Revenue]],Derived_Metrics[Customer Revenue],0)</f>
        <v>1032</v>
      </c>
      <c r="I1359" s="15">
        <f>Derived_Metrics[[#This Row],[Customer Revenue]]/SUM(Derived_Metrics[Customer Revenue])</f>
        <v>2.8860320787779507E-4</v>
      </c>
      <c r="J1359" t="s">
        <v>1262</v>
      </c>
      <c r="K1359" s="5">
        <f>SUMIFS(Derived_Metrics[Revenue],Derived_Metrics[Product ID],Derived_Metrics[[#This Row],[Product ID]])</f>
        <v>24977.856</v>
      </c>
      <c r="L1359" s="5">
        <f>SUMIFS(Derived_Metrics[Profit],Derived_Metrics[Product ID],Derived_Metrics[[#This Row],[Product ID]])</f>
        <v>-404.00640000000004</v>
      </c>
      <c r="M1359" s="5" t="str">
        <f>IF(AND(Derived_Metrics[[#This Row],[Product Revenue]]&gt;AVERAGE(Derived_Metrics[Product Revenue]),Derived_Metrics[[#This Row],[Product Profit]]&lt;0),"high sales Low Profit","Normal")</f>
        <v>high sales Low Profit</v>
      </c>
      <c r="N1359">
        <v>384.76799999999997</v>
      </c>
      <c r="O1359">
        <v>2</v>
      </c>
      <c r="P1359">
        <v>0.4</v>
      </c>
      <c r="Q1359">
        <v>-115.43040000000001</v>
      </c>
      <c r="R1359">
        <f>Derived_Metrics[[#This Row],[Selling Price]]*Derived_Metrics[[#This Row],[Quantity]]</f>
        <v>769.53599999999994</v>
      </c>
      <c r="S1359" s="2">
        <f>IF(Derived_Metrics[[#This Row],[Revenue]]=0,0,Derived_Metrics[[#This Row],[Profit]]/Derived_Metrics[[#This Row],[Revenue]])</f>
        <v>-0.15000000000000002</v>
      </c>
      <c r="T1359" t="str">
        <f>IF(Derived_Metrics[[#This Row],[Profit]]&lt;0, "Loss","Profit")</f>
        <v>Loss</v>
      </c>
      <c r="U1359" s="5">
        <f>Derived_Metrics[[#This Row],[Selling Price]]*Derived_Metrics[[#This Row],[Quantity]]*Derived_Metrics[[#This Row],[Discount]]</f>
        <v>307.81439999999998</v>
      </c>
      <c r="V1359" t="str">
        <f>IF(Derived_Metrics[[#This Row],[Discount]]&gt;0,"Discount Applied","No Discount")</f>
        <v>Discount Applied</v>
      </c>
      <c r="W1359" t="str">
        <f>IF(Derived_Metrics[[#This Row],[Discount]]&gt;0.3,"High Discount","Low Discount")</f>
        <v>High Discount</v>
      </c>
      <c r="X1359" s="13">
        <f>SUMIFS(Derived_Metrics[Customer_Revenue_Share],Derived_Metrics[Customee_ Revenue _Rank],"&lt;="&amp;Derived_Metrics[[#This Row],[Customee_ Revenue _Rank]])</f>
        <v>0.86952899768994052</v>
      </c>
      <c r="Y1359" t="str">
        <f>IF(Derived_Metrics[[#This Row],[Cumulative_Revenue_%]]&lt;=0.8,"Top 80% Revenue","Remaining 20% Revenue")</f>
        <v>Remaining 20% Revenue</v>
      </c>
    </row>
    <row r="1360" spans="1:25" x14ac:dyDescent="0.25">
      <c r="A1360" t="s">
        <v>4101</v>
      </c>
      <c r="B1360" s="1">
        <v>41897</v>
      </c>
      <c r="C1360" t="s">
        <v>3505</v>
      </c>
      <c r="D1360" s="4">
        <f>SUMIFS(Derived_Metrics[Revenue],Derived_Metrics[Customer ID],Derived_Metrics[[#This Row],[Customer ID]])</f>
        <v>488.93400000000003</v>
      </c>
      <c r="E1360" s="4">
        <f>SUMIFS(Derived_Metrics[Profit],Derived_Metrics[Customer ID],Derived_Metrics[[#This Row],[Customer ID]])</f>
        <v>39.412999999999997</v>
      </c>
      <c r="F1360" s="5">
        <f>_xlfn.PERCENTRANK.INC(Derived_Metrics[Customer Revenue],Derived_Metrics[[#This Row],[Customer Revenue]])</f>
        <v>8.7999999999999995E-2</v>
      </c>
      <c r="G1360" s="5" t="str" cm="1">
        <f t="array" ref="G1360">_xlfn.IFS(Derived_Metrics[[#This Row],[Customer Revenue Percentile]]&gt;=0.8,"High Value",Derived_Metrics[[#This Row],[Customer Revenue Percentile]]&gt;=0.4,"Medium Value",TRUE,"Low Value")</f>
        <v>Low Value</v>
      </c>
      <c r="H1360" s="12">
        <f>_xlfn.RANK.EQ(Derived_Metrics[[#This Row],[Customer Revenue]],Derived_Metrics[Customer Revenue],0)</f>
        <v>1931</v>
      </c>
      <c r="I1360" s="15">
        <f>Derived_Metrics[[#This Row],[Customer Revenue]]/SUM(Derived_Metrics[Customer Revenue])</f>
        <v>3.1383733872095411E-5</v>
      </c>
      <c r="J1360" t="s">
        <v>863</v>
      </c>
      <c r="K1360" s="5">
        <f>SUMIFS(Derived_Metrics[Revenue],Derived_Metrics[Product ID],Derived_Metrics[[#This Row],[Product ID]])</f>
        <v>1753.9199999999998</v>
      </c>
      <c r="L1360" s="5">
        <f>SUMIFS(Derived_Metrics[Profit],Derived_Metrics[Product ID],Derived_Metrics[[#This Row],[Product ID]])</f>
        <v>28.257600000000004</v>
      </c>
      <c r="M1360" s="5" t="str">
        <f>IF(AND(Derived_Metrics[[#This Row],[Product Revenue]]&gt;AVERAGE(Derived_Metrics[Product Revenue]),Derived_Metrics[[#This Row],[Product Profit]]&lt;0),"high sales Low Profit","Normal")</f>
        <v>Normal</v>
      </c>
      <c r="N1360">
        <v>103.93600000000001</v>
      </c>
      <c r="O1360">
        <v>4</v>
      </c>
      <c r="P1360">
        <v>0.2</v>
      </c>
      <c r="Q1360">
        <v>16.889600000000002</v>
      </c>
      <c r="R1360">
        <f>Derived_Metrics[[#This Row],[Selling Price]]*Derived_Metrics[[#This Row],[Quantity]]</f>
        <v>415.74400000000003</v>
      </c>
      <c r="S1360" s="2">
        <f>IF(Derived_Metrics[[#This Row],[Revenue]]=0,0,Derived_Metrics[[#This Row],[Profit]]/Derived_Metrics[[#This Row],[Revenue]])</f>
        <v>4.0625000000000001E-2</v>
      </c>
      <c r="T1360" t="str">
        <f>IF(Derived_Metrics[[#This Row],[Profit]]&lt;0, "Loss","Profit")</f>
        <v>Profit</v>
      </c>
      <c r="U1360" s="5">
        <f>Derived_Metrics[[#This Row],[Selling Price]]*Derived_Metrics[[#This Row],[Quantity]]*Derived_Metrics[[#This Row],[Discount]]</f>
        <v>83.148800000000008</v>
      </c>
      <c r="V1360" t="str">
        <f>IF(Derived_Metrics[[#This Row],[Discount]]&gt;0,"Discount Applied","No Discount")</f>
        <v>Discount Applied</v>
      </c>
      <c r="W1360" t="str">
        <f>IF(Derived_Metrics[[#This Row],[Discount]]&gt;0.3,"High Discount","Low Discount")</f>
        <v>Low Discount</v>
      </c>
      <c r="X1360" s="13">
        <f>SUMIFS(Derived_Metrics[Customer_Revenue_Share],Derived_Metrics[Customee_ Revenue _Rank],"&lt;="&amp;Derived_Metrics[[#This Row],[Customee_ Revenue _Rank]])</f>
        <v>0.99716955922600548</v>
      </c>
      <c r="Y1360" t="str">
        <f>IF(Derived_Metrics[[#This Row],[Cumulative_Revenue_%]]&lt;=0.8,"Top 80% Revenue","Remaining 20% Revenue")</f>
        <v>Remaining 20% Revenue</v>
      </c>
    </row>
    <row r="1361" spans="1:25" x14ac:dyDescent="0.25">
      <c r="A1361" t="s">
        <v>4102</v>
      </c>
      <c r="B1361" s="1">
        <v>42694</v>
      </c>
      <c r="C1361" t="s">
        <v>1819</v>
      </c>
      <c r="D1361" s="4">
        <f>SUMIFS(Derived_Metrics[Revenue],Derived_Metrics[Customer ID],Derived_Metrics[[#This Row],[Customer ID]])</f>
        <v>2961.136</v>
      </c>
      <c r="E1361" s="4">
        <f>SUMIFS(Derived_Metrics[Profit],Derived_Metrics[Customer ID],Derived_Metrics[[#This Row],[Customer ID]])</f>
        <v>62.973999999999997</v>
      </c>
      <c r="F1361" s="5">
        <f>_xlfn.PERCENTRANK.INC(Derived_Metrics[Customer Revenue],Derived_Metrics[[#This Row],[Customer Revenue]])</f>
        <v>0.38800000000000001</v>
      </c>
      <c r="G1361" s="5" t="str" cm="1">
        <f t="array" ref="G1361">_xlfn.IFS(Derived_Metrics[[#This Row],[Customer Revenue Percentile]]&gt;=0.8,"High Value",Derived_Metrics[[#This Row],[Customer Revenue Percentile]]&gt;=0.4,"Medium Value",TRUE,"Low Value")</f>
        <v>Low Value</v>
      </c>
      <c r="H1361" s="12">
        <f>_xlfn.RANK.EQ(Derived_Metrics[[#This Row],[Customer Revenue]],Derived_Metrics[Customer Revenue],0)</f>
        <v>1294</v>
      </c>
      <c r="I1361" s="15">
        <f>Derived_Metrics[[#This Row],[Customer Revenue]]/SUM(Derived_Metrics[Customer Revenue])</f>
        <v>1.9006962940413451E-4</v>
      </c>
      <c r="J1361" t="s">
        <v>298</v>
      </c>
      <c r="K1361" s="5">
        <f>SUMIFS(Derived_Metrics[Revenue],Derived_Metrics[Product ID],Derived_Metrics[[#This Row],[Product ID]])</f>
        <v>30024.581999999995</v>
      </c>
      <c r="L1361" s="5">
        <f>SUMIFS(Derived_Metrics[Profit],Derived_Metrics[Product ID],Derived_Metrics[[#This Row],[Product ID]])</f>
        <v>566.4674</v>
      </c>
      <c r="M1361" s="5" t="str">
        <f>IF(AND(Derived_Metrics[[#This Row],[Product Revenue]]&gt;AVERAGE(Derived_Metrics[Product Revenue]),Derived_Metrics[[#This Row],[Product Profit]]&lt;0),"high sales Low Profit","Normal")</f>
        <v>Normal</v>
      </c>
      <c r="N1361">
        <v>289.56799999999998</v>
      </c>
      <c r="O1361">
        <v>2</v>
      </c>
      <c r="P1361">
        <v>0.2</v>
      </c>
      <c r="Q1361">
        <v>10.8588</v>
      </c>
      <c r="R1361">
        <f>Derived_Metrics[[#This Row],[Selling Price]]*Derived_Metrics[[#This Row],[Quantity]]</f>
        <v>579.13599999999997</v>
      </c>
      <c r="S1361" s="2">
        <f>IF(Derived_Metrics[[#This Row],[Revenue]]=0,0,Derived_Metrics[[#This Row],[Profit]]/Derived_Metrics[[#This Row],[Revenue]])</f>
        <v>1.8750000000000003E-2</v>
      </c>
      <c r="T1361" t="str">
        <f>IF(Derived_Metrics[[#This Row],[Profit]]&lt;0, "Loss","Profit")</f>
        <v>Profit</v>
      </c>
      <c r="U1361" s="5">
        <f>Derived_Metrics[[#This Row],[Selling Price]]*Derived_Metrics[[#This Row],[Quantity]]*Derived_Metrics[[#This Row],[Discount]]</f>
        <v>115.8272</v>
      </c>
      <c r="V1361" t="str">
        <f>IF(Derived_Metrics[[#This Row],[Discount]]&gt;0,"Discount Applied","No Discount")</f>
        <v>Discount Applied</v>
      </c>
      <c r="W1361" t="str">
        <f>IF(Derived_Metrics[[#This Row],[Discount]]&gt;0.3,"High Discount","Low Discount")</f>
        <v>Low Discount</v>
      </c>
      <c r="X1361" s="13">
        <f>SUMIFS(Derived_Metrics[Customer_Revenue_Share],Derived_Metrics[Customee_ Revenue _Rank],"&lt;="&amp;Derived_Metrics[[#This Row],[Customee_ Revenue _Rank]])</f>
        <v>0.93037182778923788</v>
      </c>
      <c r="Y1361" t="str">
        <f>IF(Derived_Metrics[[#This Row],[Cumulative_Revenue_%]]&lt;=0.8,"Top 80% Revenue","Remaining 20% Revenue")</f>
        <v>Remaining 20% Revenue</v>
      </c>
    </row>
    <row r="1362" spans="1:25" x14ac:dyDescent="0.25">
      <c r="A1362" t="s">
        <v>4105</v>
      </c>
      <c r="B1362" s="1">
        <v>42209</v>
      </c>
      <c r="C1362" t="s">
        <v>4107</v>
      </c>
      <c r="D1362" s="4">
        <f>SUMIFS(Derived_Metrics[Revenue],Derived_Metrics[Customer ID],Derived_Metrics[[#This Row],[Customer ID]])</f>
        <v>62.820000000000007</v>
      </c>
      <c r="E1362" s="4">
        <f>SUMIFS(Derived_Metrics[Profit],Derived_Metrics[Customer ID],Derived_Metrics[[#This Row],[Customer ID]])</f>
        <v>6.0726000000000004</v>
      </c>
      <c r="F1362" s="5">
        <f>_xlfn.PERCENTRANK.INC(Derived_Metrics[Customer Revenue],Derived_Metrics[[#This Row],[Customer Revenue]])</f>
        <v>0.01</v>
      </c>
      <c r="G1362" s="5" t="str" cm="1">
        <f t="array" ref="G1362">_xlfn.IFS(Derived_Metrics[[#This Row],[Customer Revenue Percentile]]&gt;=0.8,"High Value",Derived_Metrics[[#This Row],[Customer Revenue Percentile]]&gt;=0.4,"Medium Value",TRUE,"Low Value")</f>
        <v>Low Value</v>
      </c>
      <c r="H1362" s="12">
        <f>_xlfn.RANK.EQ(Derived_Metrics[[#This Row],[Customer Revenue]],Derived_Metrics[Customer Revenue],0)</f>
        <v>2098</v>
      </c>
      <c r="I1362" s="15">
        <f>Derived_Metrics[[#This Row],[Customer Revenue]]/SUM(Derived_Metrics[Customer Revenue])</f>
        <v>4.0322950783644288E-6</v>
      </c>
      <c r="J1362" t="s">
        <v>54</v>
      </c>
      <c r="K1362" s="5">
        <f>SUMIFS(Derived_Metrics[Revenue],Derived_Metrics[Product ID],Derived_Metrics[[#This Row],[Product ID]])</f>
        <v>830.62000000000012</v>
      </c>
      <c r="L1362" s="5">
        <f>SUMIFS(Derived_Metrics[Profit],Derived_Metrics[Product ID],Derived_Metrics[[#This Row],[Product ID]])</f>
        <v>46.556600000000003</v>
      </c>
      <c r="M1362" s="5" t="str">
        <f>IF(AND(Derived_Metrics[[#This Row],[Product Revenue]]&gt;AVERAGE(Derived_Metrics[Product Revenue]),Derived_Metrics[[#This Row],[Product Profit]]&lt;0),"high sales Low Profit","Normal")</f>
        <v>Normal</v>
      </c>
      <c r="N1362">
        <v>20.94</v>
      </c>
      <c r="O1362">
        <v>3</v>
      </c>
      <c r="P1362">
        <v>0</v>
      </c>
      <c r="Q1362">
        <v>6.0726000000000004</v>
      </c>
      <c r="R1362">
        <f>Derived_Metrics[[#This Row],[Selling Price]]*Derived_Metrics[[#This Row],[Quantity]]</f>
        <v>62.820000000000007</v>
      </c>
      <c r="S1362" s="2">
        <f>IF(Derived_Metrics[[#This Row],[Revenue]]=0,0,Derived_Metrics[[#This Row],[Profit]]/Derived_Metrics[[#This Row],[Revenue]])</f>
        <v>9.6666666666666665E-2</v>
      </c>
      <c r="T1362" t="str">
        <f>IF(Derived_Metrics[[#This Row],[Profit]]&lt;0, "Loss","Profit")</f>
        <v>Profit</v>
      </c>
      <c r="U1362" s="5">
        <f>Derived_Metrics[[#This Row],[Selling Price]]*Derived_Metrics[[#This Row],[Quantity]]*Derived_Metrics[[#This Row],[Discount]]</f>
        <v>0</v>
      </c>
      <c r="V1362" t="str">
        <f>IF(Derived_Metrics[[#This Row],[Discount]]&gt;0,"Discount Applied","No Discount")</f>
        <v>No Discount</v>
      </c>
      <c r="W1362" t="str">
        <f>IF(Derived_Metrics[[#This Row],[Discount]]&gt;0.3,"High Discount","Low Discount")</f>
        <v>Low Discount</v>
      </c>
      <c r="X1362" s="13">
        <f>SUMIFS(Derived_Metrics[Customer_Revenue_Share],Derived_Metrics[Customee_ Revenue _Rank],"&lt;="&amp;Derived_Metrics[[#This Row],[Customee_ Revenue _Rank]])</f>
        <v>0.99994871667809937</v>
      </c>
      <c r="Y1362" t="str">
        <f>IF(Derived_Metrics[[#This Row],[Cumulative_Revenue_%]]&lt;=0.8,"Top 80% Revenue","Remaining 20% Revenue")</f>
        <v>Remaining 20% Revenue</v>
      </c>
    </row>
    <row r="1363" spans="1:25" x14ac:dyDescent="0.25">
      <c r="A1363" t="s">
        <v>4109</v>
      </c>
      <c r="B1363" s="1">
        <v>42623</v>
      </c>
      <c r="C1363" t="s">
        <v>4110</v>
      </c>
      <c r="D1363" s="4">
        <f>SUMIFS(Derived_Metrics[Revenue],Derived_Metrics[Customer ID],Derived_Metrics[[#This Row],[Customer ID]])</f>
        <v>1364.808</v>
      </c>
      <c r="E1363" s="4">
        <f>SUMIFS(Derived_Metrics[Profit],Derived_Metrics[Customer ID],Derived_Metrics[[#This Row],[Customer ID]])</f>
        <v>-20.61</v>
      </c>
      <c r="F1363" s="5">
        <f>_xlfn.PERCENTRANK.INC(Derived_Metrics[Customer Revenue],Derived_Metrics[[#This Row],[Customer Revenue]])</f>
        <v>0.20499999999999999</v>
      </c>
      <c r="G1363" s="5" t="str" cm="1">
        <f t="array" ref="G1363">_xlfn.IFS(Derived_Metrics[[#This Row],[Customer Revenue Percentile]]&gt;=0.8,"High Value",Derived_Metrics[[#This Row],[Customer Revenue Percentile]]&gt;=0.4,"Medium Value",TRUE,"Low Value")</f>
        <v>Low Value</v>
      </c>
      <c r="H1363" s="12">
        <f>_xlfn.RANK.EQ(Derived_Metrics[[#This Row],[Customer Revenue]],Derived_Metrics[Customer Revenue],0)</f>
        <v>1684</v>
      </c>
      <c r="I1363" s="15">
        <f>Derived_Metrics[[#This Row],[Customer Revenue]]/SUM(Derived_Metrics[Customer Revenue])</f>
        <v>8.7604402758872962E-5</v>
      </c>
      <c r="J1363" t="s">
        <v>818</v>
      </c>
      <c r="K1363" s="5">
        <f>SUMIFS(Derived_Metrics[Revenue],Derived_Metrics[Product ID],Derived_Metrics[[#This Row],[Product ID]])</f>
        <v>4971.6779999999999</v>
      </c>
      <c r="L1363" s="5">
        <f>SUMIFS(Derived_Metrics[Profit],Derived_Metrics[Product ID],Derived_Metrics[[#This Row],[Product ID]])</f>
        <v>106.09020000000001</v>
      </c>
      <c r="M1363" s="5" t="str">
        <f>IF(AND(Derived_Metrics[[#This Row],[Product Revenue]]&gt;AVERAGE(Derived_Metrics[Product Revenue]),Derived_Metrics[[#This Row],[Product Profit]]&lt;0),"high sales Low Profit","Normal")</f>
        <v>Normal</v>
      </c>
      <c r="N1363">
        <v>332.83199999999999</v>
      </c>
      <c r="O1363">
        <v>4</v>
      </c>
      <c r="P1363">
        <v>0.2</v>
      </c>
      <c r="Q1363">
        <v>-24.962399999999999</v>
      </c>
      <c r="R1363">
        <f>Derived_Metrics[[#This Row],[Selling Price]]*Derived_Metrics[[#This Row],[Quantity]]</f>
        <v>1331.328</v>
      </c>
      <c r="S1363" s="2">
        <f>IF(Derived_Metrics[[#This Row],[Revenue]]=0,0,Derived_Metrics[[#This Row],[Profit]]/Derived_Metrics[[#This Row],[Revenue]])</f>
        <v>-1.8749999999999999E-2</v>
      </c>
      <c r="T1363" t="str">
        <f>IF(Derived_Metrics[[#This Row],[Profit]]&lt;0, "Loss","Profit")</f>
        <v>Loss</v>
      </c>
      <c r="U1363" s="5">
        <f>Derived_Metrics[[#This Row],[Selling Price]]*Derived_Metrics[[#This Row],[Quantity]]*Derived_Metrics[[#This Row],[Discount]]</f>
        <v>266.26560000000001</v>
      </c>
      <c r="V1363" t="str">
        <f>IF(Derived_Metrics[[#This Row],[Discount]]&gt;0,"Discount Applied","No Discount")</f>
        <v>Discount Applied</v>
      </c>
      <c r="W1363" t="str">
        <f>IF(Derived_Metrics[[#This Row],[Discount]]&gt;0.3,"High Discount","Low Discount")</f>
        <v>Low Discount</v>
      </c>
      <c r="X1363" s="13">
        <f>SUMIFS(Derived_Metrics[Customer_Revenue_Share],Derived_Metrics[Customee_ Revenue _Rank],"&lt;="&amp;Derived_Metrics[[#This Row],[Customee_ Revenue _Rank]])</f>
        <v>0.98321758707508167</v>
      </c>
      <c r="Y1363" t="str">
        <f>IF(Derived_Metrics[[#This Row],[Cumulative_Revenue_%]]&lt;=0.8,"Top 80% Revenue","Remaining 20% Revenue")</f>
        <v>Remaining 20% Revenue</v>
      </c>
    </row>
    <row r="1364" spans="1:25" x14ac:dyDescent="0.25">
      <c r="A1364" t="s">
        <v>4112</v>
      </c>
      <c r="B1364" s="1">
        <v>42993</v>
      </c>
      <c r="C1364" t="s">
        <v>1970</v>
      </c>
      <c r="D1364" s="4">
        <f>SUMIFS(Derived_Metrics[Revenue],Derived_Metrics[Customer ID],Derived_Metrics[[#This Row],[Customer ID]])</f>
        <v>3356.4859999999999</v>
      </c>
      <c r="E1364" s="4">
        <f>SUMIFS(Derived_Metrics[Profit],Derived_Metrics[Customer ID],Derived_Metrics[[#This Row],[Customer ID]])</f>
        <v>111.173</v>
      </c>
      <c r="F1364" s="5">
        <f>_xlfn.PERCENTRANK.INC(Derived_Metrics[Customer Revenue],Derived_Metrics[[#This Row],[Customer Revenue]])</f>
        <v>0.42499999999999999</v>
      </c>
      <c r="G1364" s="5" t="str" cm="1">
        <f t="array" ref="G1364">_xlfn.IFS(Derived_Metrics[[#This Row],[Customer Revenue Percentile]]&gt;=0.8,"High Value",Derived_Metrics[[#This Row],[Customer Revenue Percentile]]&gt;=0.4,"Medium Value",TRUE,"Low Value")</f>
        <v>Medium Value</v>
      </c>
      <c r="H1364" s="12">
        <f>_xlfn.RANK.EQ(Derived_Metrics[[#This Row],[Customer Revenue]],Derived_Metrics[Customer Revenue],0)</f>
        <v>1218</v>
      </c>
      <c r="I1364" s="15">
        <f>Derived_Metrics[[#This Row],[Customer Revenue]]/SUM(Derived_Metrics[Customer Revenue])</f>
        <v>2.1544638615726054E-4</v>
      </c>
      <c r="J1364" t="s">
        <v>1432</v>
      </c>
      <c r="K1364" s="5">
        <f>SUMIFS(Derived_Metrics[Revenue],Derived_Metrics[Product ID],Derived_Metrics[[#This Row],[Product ID]])</f>
        <v>6914.48</v>
      </c>
      <c r="L1364" s="5">
        <f>SUMIFS(Derived_Metrics[Profit],Derived_Metrics[Product ID],Derived_Metrics[[#This Row],[Product ID]])</f>
        <v>54.588000000000001</v>
      </c>
      <c r="M1364" s="5" t="str">
        <f>IF(AND(Derived_Metrics[[#This Row],[Product Revenue]]&gt;AVERAGE(Derived_Metrics[Product Revenue]),Derived_Metrics[[#This Row],[Product Profit]]&lt;0),"high sales Low Profit","Normal")</f>
        <v>Normal</v>
      </c>
      <c r="N1364">
        <v>218.352</v>
      </c>
      <c r="O1364">
        <v>3</v>
      </c>
      <c r="P1364">
        <v>0.2</v>
      </c>
      <c r="Q1364">
        <v>0</v>
      </c>
      <c r="R1364">
        <f>Derived_Metrics[[#This Row],[Selling Price]]*Derived_Metrics[[#This Row],[Quantity]]</f>
        <v>655.05600000000004</v>
      </c>
      <c r="S1364" s="2">
        <f>IF(Derived_Metrics[[#This Row],[Revenue]]=0,0,Derived_Metrics[[#This Row],[Profit]]/Derived_Metrics[[#This Row],[Revenue]])</f>
        <v>0</v>
      </c>
      <c r="T1364" t="str">
        <f>IF(Derived_Metrics[[#This Row],[Profit]]&lt;0, "Loss","Profit")</f>
        <v>Profit</v>
      </c>
      <c r="U1364" s="5">
        <f>Derived_Metrics[[#This Row],[Selling Price]]*Derived_Metrics[[#This Row],[Quantity]]*Derived_Metrics[[#This Row],[Discount]]</f>
        <v>131.0112</v>
      </c>
      <c r="V1364" t="str">
        <f>IF(Derived_Metrics[[#This Row],[Discount]]&gt;0,"Discount Applied","No Discount")</f>
        <v>Discount Applied</v>
      </c>
      <c r="W1364" t="str">
        <f>IF(Derived_Metrics[[#This Row],[Discount]]&gt;0.3,"High Discount","Low Discount")</f>
        <v>Low Discount</v>
      </c>
      <c r="X1364" s="13">
        <f>SUMIFS(Derived_Metrics[Customer_Revenue_Share],Derived_Metrics[Customee_ Revenue _Rank],"&lt;="&amp;Derived_Metrics[[#This Row],[Customee_ Revenue _Rank]])</f>
        <v>0.91465187926216807</v>
      </c>
      <c r="Y1364" t="str">
        <f>IF(Derived_Metrics[[#This Row],[Cumulative_Revenue_%]]&lt;=0.8,"Top 80% Revenue","Remaining 20% Revenue")</f>
        <v>Remaining 20% Revenue</v>
      </c>
    </row>
    <row r="1365" spans="1:25" x14ac:dyDescent="0.25">
      <c r="A1365" t="s">
        <v>4112</v>
      </c>
      <c r="B1365" s="1">
        <v>42993</v>
      </c>
      <c r="C1365" t="s">
        <v>1970</v>
      </c>
      <c r="D1365" s="4">
        <f>SUMIFS(Derived_Metrics[Revenue],Derived_Metrics[Customer ID],Derived_Metrics[[#This Row],[Customer ID]])</f>
        <v>3356.4859999999999</v>
      </c>
      <c r="E1365" s="4">
        <f>SUMIFS(Derived_Metrics[Profit],Derived_Metrics[Customer ID],Derived_Metrics[[#This Row],[Customer ID]])</f>
        <v>111.173</v>
      </c>
      <c r="F1365" s="5">
        <f>_xlfn.PERCENTRANK.INC(Derived_Metrics[Customer Revenue],Derived_Metrics[[#This Row],[Customer Revenue]])</f>
        <v>0.42499999999999999</v>
      </c>
      <c r="G1365" s="5" t="str" cm="1">
        <f t="array" ref="G1365">_xlfn.IFS(Derived_Metrics[[#This Row],[Customer Revenue Percentile]]&gt;=0.8,"High Value",Derived_Metrics[[#This Row],[Customer Revenue Percentile]]&gt;=0.4,"Medium Value",TRUE,"Low Value")</f>
        <v>Medium Value</v>
      </c>
      <c r="H1365" s="12">
        <f>_xlfn.RANK.EQ(Derived_Metrics[[#This Row],[Customer Revenue]],Derived_Metrics[Customer Revenue],0)</f>
        <v>1218</v>
      </c>
      <c r="I1365" s="15">
        <f>Derived_Metrics[[#This Row],[Customer Revenue]]/SUM(Derived_Metrics[Customer Revenue])</f>
        <v>2.1544638615726054E-4</v>
      </c>
      <c r="J1365" t="s">
        <v>1646</v>
      </c>
      <c r="K1365" s="5">
        <f>SUMIFS(Derived_Metrics[Revenue],Derived_Metrics[Product ID],Derived_Metrics[[#This Row],[Product ID]])</f>
        <v>9347.4360000000015</v>
      </c>
      <c r="L1365" s="5">
        <f>SUMIFS(Derived_Metrics[Profit],Derived_Metrics[Product ID],Derived_Metrics[[#This Row],[Product ID]])</f>
        <v>148.37200000000001</v>
      </c>
      <c r="M1365" s="5" t="str">
        <f>IF(AND(Derived_Metrics[[#This Row],[Product Revenue]]&gt;AVERAGE(Derived_Metrics[Product Revenue]),Derived_Metrics[[#This Row],[Product Profit]]&lt;0),"high sales Low Profit","Normal")</f>
        <v>Normal</v>
      </c>
      <c r="N1365">
        <v>529.9</v>
      </c>
      <c r="O1365">
        <v>5</v>
      </c>
      <c r="P1365">
        <v>0</v>
      </c>
      <c r="Q1365">
        <v>105.98</v>
      </c>
      <c r="R1365">
        <f>Derived_Metrics[[#This Row],[Selling Price]]*Derived_Metrics[[#This Row],[Quantity]]</f>
        <v>2649.5</v>
      </c>
      <c r="S1365" s="2">
        <f>IF(Derived_Metrics[[#This Row],[Revenue]]=0,0,Derived_Metrics[[#This Row],[Profit]]/Derived_Metrics[[#This Row],[Revenue]])</f>
        <v>0.04</v>
      </c>
      <c r="T1365" t="str">
        <f>IF(Derived_Metrics[[#This Row],[Profit]]&lt;0, "Loss","Profit")</f>
        <v>Profit</v>
      </c>
      <c r="U1365" s="5">
        <f>Derived_Metrics[[#This Row],[Selling Price]]*Derived_Metrics[[#This Row],[Quantity]]*Derived_Metrics[[#This Row],[Discount]]</f>
        <v>0</v>
      </c>
      <c r="V1365" t="str">
        <f>IF(Derived_Metrics[[#This Row],[Discount]]&gt;0,"Discount Applied","No Discount")</f>
        <v>No Discount</v>
      </c>
      <c r="W1365" t="str">
        <f>IF(Derived_Metrics[[#This Row],[Discount]]&gt;0.3,"High Discount","Low Discount")</f>
        <v>Low Discount</v>
      </c>
      <c r="X1365" s="13">
        <f>SUMIFS(Derived_Metrics[Customer_Revenue_Share],Derived_Metrics[Customee_ Revenue _Rank],"&lt;="&amp;Derived_Metrics[[#This Row],[Customee_ Revenue _Rank]])</f>
        <v>0.91465187926216807</v>
      </c>
      <c r="Y1365" t="str">
        <f>IF(Derived_Metrics[[#This Row],[Cumulative_Revenue_%]]&lt;=0.8,"Top 80% Revenue","Remaining 20% Revenue")</f>
        <v>Remaining 20% Revenue</v>
      </c>
    </row>
    <row r="1366" spans="1:25" x14ac:dyDescent="0.25">
      <c r="A1366" t="s">
        <v>4113</v>
      </c>
      <c r="B1366" s="1">
        <v>42751</v>
      </c>
      <c r="C1366" t="s">
        <v>3177</v>
      </c>
      <c r="D1366" s="4">
        <f>SUMIFS(Derived_Metrics[Revenue],Derived_Metrics[Customer ID],Derived_Metrics[[#This Row],[Customer ID]])</f>
        <v>1013.93</v>
      </c>
      <c r="E1366" s="4">
        <f>SUMIFS(Derived_Metrics[Profit],Derived_Metrics[Customer ID],Derived_Metrics[[#This Row],[Customer ID]])</f>
        <v>92.765600000000006</v>
      </c>
      <c r="F1366" s="5">
        <f>_xlfn.PERCENTRANK.INC(Derived_Metrics[Customer Revenue],Derived_Metrics[[#This Row],[Customer Revenue]])</f>
        <v>0.17</v>
      </c>
      <c r="G1366" s="5" t="str" cm="1">
        <f t="array" ref="G1366">_xlfn.IFS(Derived_Metrics[[#This Row],[Customer Revenue Percentile]]&gt;=0.8,"High Value",Derived_Metrics[[#This Row],[Customer Revenue Percentile]]&gt;=0.4,"Medium Value",TRUE,"Low Value")</f>
        <v>Low Value</v>
      </c>
      <c r="H1366" s="12">
        <f>_xlfn.RANK.EQ(Derived_Metrics[[#This Row],[Customer Revenue]],Derived_Metrics[Customer Revenue],0)</f>
        <v>1758</v>
      </c>
      <c r="I1366" s="15">
        <f>Derived_Metrics[[#This Row],[Customer Revenue]]/SUM(Derived_Metrics[Customer Revenue])</f>
        <v>6.5082218223591932E-5</v>
      </c>
      <c r="J1366" t="s">
        <v>3574</v>
      </c>
      <c r="K1366" s="5">
        <f>SUMIFS(Derived_Metrics[Revenue],Derived_Metrics[Product ID],Derived_Metrics[[#This Row],[Product ID]])</f>
        <v>7879.5090000000009</v>
      </c>
      <c r="L1366" s="5">
        <f>SUMIFS(Derived_Metrics[Profit],Derived_Metrics[Product ID],Derived_Metrics[[#This Row],[Product ID]])</f>
        <v>413.649</v>
      </c>
      <c r="M1366" s="5" t="str">
        <f>IF(AND(Derived_Metrics[[#This Row],[Product Revenue]]&gt;AVERAGE(Derived_Metrics[Product Revenue]),Derived_Metrics[[#This Row],[Product Profit]]&lt;0),"high sales Low Profit","Normal")</f>
        <v>Normal</v>
      </c>
      <c r="N1366">
        <v>302.67</v>
      </c>
      <c r="O1366">
        <v>3</v>
      </c>
      <c r="P1366">
        <v>0</v>
      </c>
      <c r="Q1366">
        <v>72.640799999999999</v>
      </c>
      <c r="R1366">
        <f>Derived_Metrics[[#This Row],[Selling Price]]*Derived_Metrics[[#This Row],[Quantity]]</f>
        <v>908.01</v>
      </c>
      <c r="S1366" s="2">
        <f>IF(Derived_Metrics[[#This Row],[Revenue]]=0,0,Derived_Metrics[[#This Row],[Profit]]/Derived_Metrics[[#This Row],[Revenue]])</f>
        <v>0.08</v>
      </c>
      <c r="T1366" t="str">
        <f>IF(Derived_Metrics[[#This Row],[Profit]]&lt;0, "Loss","Profit")</f>
        <v>Profit</v>
      </c>
      <c r="U1366" s="5">
        <f>Derived_Metrics[[#This Row],[Selling Price]]*Derived_Metrics[[#This Row],[Quantity]]*Derived_Metrics[[#This Row],[Discount]]</f>
        <v>0</v>
      </c>
      <c r="V1366" t="str">
        <f>IF(Derived_Metrics[[#This Row],[Discount]]&gt;0,"Discount Applied","No Discount")</f>
        <v>No Discount</v>
      </c>
      <c r="W1366" t="str">
        <f>IF(Derived_Metrics[[#This Row],[Discount]]&gt;0.3,"High Discount","Low Discount")</f>
        <v>Low Discount</v>
      </c>
      <c r="X1366" s="13">
        <f>SUMIFS(Derived_Metrics[Customer_Revenue_Share],Derived_Metrics[Customee_ Revenue _Rank],"&lt;="&amp;Derived_Metrics[[#This Row],[Customee_ Revenue _Rank]])</f>
        <v>0.98865052824572164</v>
      </c>
      <c r="Y1366" t="str">
        <f>IF(Derived_Metrics[[#This Row],[Cumulative_Revenue_%]]&lt;=0.8,"Top 80% Revenue","Remaining 20% Revenue")</f>
        <v>Remaining 20% Revenue</v>
      </c>
    </row>
    <row r="1367" spans="1:25" x14ac:dyDescent="0.25">
      <c r="A1367" t="s">
        <v>4115</v>
      </c>
      <c r="B1367" s="1">
        <v>41960</v>
      </c>
      <c r="C1367" t="s">
        <v>1009</v>
      </c>
      <c r="D1367" s="4">
        <f>SUMIFS(Derived_Metrics[Revenue],Derived_Metrics[Customer ID],Derived_Metrics[[#This Row],[Customer ID]])</f>
        <v>48467.06</v>
      </c>
      <c r="E1367" s="4">
        <f>SUMIFS(Derived_Metrics[Profit],Derived_Metrics[Customer ID],Derived_Metrics[[#This Row],[Customer ID]])</f>
        <v>268.60730000000001</v>
      </c>
      <c r="F1367" s="5">
        <f>_xlfn.PERCENTRANK.INC(Derived_Metrics[Customer Revenue],Derived_Metrics[[#This Row],[Customer Revenue]])</f>
        <v>0.98899999999999999</v>
      </c>
      <c r="G1367" s="5" t="str" cm="1">
        <f t="array" ref="G1367">_xlfn.IFS(Derived_Metrics[[#This Row],[Customer Revenue Percentile]]&gt;=0.8,"High Value",Derived_Metrics[[#This Row],[Customer Revenue Percentile]]&gt;=0.4,"Medium Value",TRUE,"Low Value")</f>
        <v>High Value</v>
      </c>
      <c r="H1367" s="12">
        <f>_xlfn.RANK.EQ(Derived_Metrics[[#This Row],[Customer Revenue]],Derived_Metrics[Customer Revenue],0)</f>
        <v>21</v>
      </c>
      <c r="I1367" s="15">
        <f>Derived_Metrics[[#This Row],[Customer Revenue]]/SUM(Derived_Metrics[Customer Revenue])</f>
        <v>3.1110074419101155E-3</v>
      </c>
      <c r="J1367" t="s">
        <v>2014</v>
      </c>
      <c r="K1367" s="5">
        <f>SUMIFS(Derived_Metrics[Revenue],Derived_Metrics[Product ID],Derived_Metrics[[#This Row],[Product ID]])</f>
        <v>87267.103000000003</v>
      </c>
      <c r="L1367" s="5">
        <f>SUMIFS(Derived_Metrics[Profit],Derived_Metrics[Product ID],Derived_Metrics[[#This Row],[Product ID]])</f>
        <v>19.686399999999992</v>
      </c>
      <c r="M1367" s="5" t="str">
        <f>IF(AND(Derived_Metrics[[#This Row],[Product Revenue]]&gt;AVERAGE(Derived_Metrics[Product Revenue]),Derived_Metrics[[#This Row],[Product Profit]]&lt;0),"high sales Low Profit","Normal")</f>
        <v>Normal</v>
      </c>
      <c r="N1367">
        <v>4007.84</v>
      </c>
      <c r="O1367">
        <v>10</v>
      </c>
      <c r="P1367">
        <v>0.2</v>
      </c>
      <c r="Q1367">
        <v>-50.097999999999999</v>
      </c>
      <c r="R1367">
        <f>Derived_Metrics[[#This Row],[Selling Price]]*Derived_Metrics[[#This Row],[Quantity]]</f>
        <v>40078.400000000001</v>
      </c>
      <c r="S1367" s="2">
        <f>IF(Derived_Metrics[[#This Row],[Revenue]]=0,0,Derived_Metrics[[#This Row],[Profit]]/Derived_Metrics[[#This Row],[Revenue]])</f>
        <v>-1.25E-3</v>
      </c>
      <c r="T1367" t="str">
        <f>IF(Derived_Metrics[[#This Row],[Profit]]&lt;0, "Loss","Profit")</f>
        <v>Loss</v>
      </c>
      <c r="U1367" s="5">
        <f>Derived_Metrics[[#This Row],[Selling Price]]*Derived_Metrics[[#This Row],[Quantity]]*Derived_Metrics[[#This Row],[Discount]]</f>
        <v>8015.68</v>
      </c>
      <c r="V1367" t="str">
        <f>IF(Derived_Metrics[[#This Row],[Discount]]&gt;0,"Discount Applied","No Discount")</f>
        <v>Discount Applied</v>
      </c>
      <c r="W1367" t="str">
        <f>IF(Derived_Metrics[[#This Row],[Discount]]&gt;0.3,"High Discount","Low Discount")</f>
        <v>Low Discount</v>
      </c>
      <c r="X1367" s="13">
        <f>SUMIFS(Derived_Metrics[Customer_Revenue_Share],Derived_Metrics[Customee_ Revenue _Rank],"&lt;="&amp;Derived_Metrics[[#This Row],[Customee_ Revenue _Rank]])</f>
        <v>7.9995914215198943E-2</v>
      </c>
      <c r="Y1367" t="str">
        <f>IF(Derived_Metrics[[#This Row],[Cumulative_Revenue_%]]&lt;=0.8,"Top 80% Revenue","Remaining 20% Revenue")</f>
        <v>Top 80% Revenue</v>
      </c>
    </row>
    <row r="1368" spans="1:25" x14ac:dyDescent="0.25">
      <c r="A1368" t="s">
        <v>4116</v>
      </c>
      <c r="B1368" s="1">
        <v>41932</v>
      </c>
      <c r="C1368" t="s">
        <v>3856</v>
      </c>
      <c r="D1368" s="4">
        <f>SUMIFS(Derived_Metrics[Revenue],Derived_Metrics[Customer ID],Derived_Metrics[[#This Row],[Customer ID]])</f>
        <v>15473.97</v>
      </c>
      <c r="E1368" s="4">
        <f>SUMIFS(Derived_Metrics[Profit],Derived_Metrics[Customer ID],Derived_Metrics[[#This Row],[Customer ID]])</f>
        <v>61.408500000000004</v>
      </c>
      <c r="F1368" s="5">
        <f>_xlfn.PERCENTRANK.INC(Derived_Metrics[Customer Revenue],Derived_Metrics[[#This Row],[Customer Revenue]])</f>
        <v>0.876</v>
      </c>
      <c r="G1368" s="5" t="str" cm="1">
        <f t="array" ref="G1368">_xlfn.IFS(Derived_Metrics[[#This Row],[Customer Revenue Percentile]]&gt;=0.8,"High Value",Derived_Metrics[[#This Row],[Customer Revenue Percentile]]&gt;=0.4,"Medium Value",TRUE,"Low Value")</f>
        <v>High Value</v>
      </c>
      <c r="H1368" s="12">
        <f>_xlfn.RANK.EQ(Derived_Metrics[[#This Row],[Customer Revenue]],Derived_Metrics[Customer Revenue],0)</f>
        <v>262</v>
      </c>
      <c r="I1368" s="15">
        <f>Derived_Metrics[[#This Row],[Customer Revenue]]/SUM(Derived_Metrics[Customer Revenue])</f>
        <v>9.93244397863082E-4</v>
      </c>
      <c r="J1368" t="s">
        <v>1451</v>
      </c>
      <c r="K1368" s="5">
        <f>SUMIFS(Derived_Metrics[Revenue],Derived_Metrics[Product ID],Derived_Metrics[[#This Row],[Product ID]])</f>
        <v>10186.290000000001</v>
      </c>
      <c r="L1368" s="5">
        <f>SUMIFS(Derived_Metrics[Profit],Derived_Metrics[Product ID],Derived_Metrics[[#This Row],[Product ID]])</f>
        <v>-328.59</v>
      </c>
      <c r="M1368" s="5" t="str">
        <f>IF(AND(Derived_Metrics[[#This Row],[Product Revenue]]&gt;AVERAGE(Derived_Metrics[Product Revenue]),Derived_Metrics[[#This Row],[Product Profit]]&lt;0),"high sales Low Profit","Normal")</f>
        <v>Normal</v>
      </c>
      <c r="N1368">
        <v>328.59</v>
      </c>
      <c r="O1368">
        <v>3</v>
      </c>
      <c r="P1368">
        <v>0.4</v>
      </c>
      <c r="Q1368">
        <v>-147.8655</v>
      </c>
      <c r="R1368">
        <f>Derived_Metrics[[#This Row],[Selling Price]]*Derived_Metrics[[#This Row],[Quantity]]</f>
        <v>985.77</v>
      </c>
      <c r="S1368" s="2">
        <f>IF(Derived_Metrics[[#This Row],[Revenue]]=0,0,Derived_Metrics[[#This Row],[Profit]]/Derived_Metrics[[#This Row],[Revenue]])</f>
        <v>-0.15</v>
      </c>
      <c r="T1368" t="str">
        <f>IF(Derived_Metrics[[#This Row],[Profit]]&lt;0, "Loss","Profit")</f>
        <v>Loss</v>
      </c>
      <c r="U1368" s="5">
        <f>Derived_Metrics[[#This Row],[Selling Price]]*Derived_Metrics[[#This Row],[Quantity]]*Derived_Metrics[[#This Row],[Discount]]</f>
        <v>394.30799999999999</v>
      </c>
      <c r="V1368" t="str">
        <f>IF(Derived_Metrics[[#This Row],[Discount]]&gt;0,"Discount Applied","No Discount")</f>
        <v>Discount Applied</v>
      </c>
      <c r="W1368" t="str">
        <f>IF(Derived_Metrics[[#This Row],[Discount]]&gt;0.3,"High Discount","Low Discount")</f>
        <v>High Discount</v>
      </c>
      <c r="X1368" s="13">
        <f>SUMIFS(Derived_Metrics[Customer_Revenue_Share],Derived_Metrics[Customee_ Revenue _Rank],"&lt;="&amp;Derived_Metrics[[#This Row],[Customee_ Revenue _Rank]])</f>
        <v>0.44273380220064884</v>
      </c>
      <c r="Y1368" t="str">
        <f>IF(Derived_Metrics[[#This Row],[Cumulative_Revenue_%]]&lt;=0.8,"Top 80% Revenue","Remaining 20% Revenue")</f>
        <v>Top 80% Revenue</v>
      </c>
    </row>
    <row r="1369" spans="1:25" x14ac:dyDescent="0.25">
      <c r="A1369" t="s">
        <v>4118</v>
      </c>
      <c r="B1369" s="1">
        <v>42302</v>
      </c>
      <c r="C1369" t="s">
        <v>290</v>
      </c>
      <c r="D1369" s="4">
        <f>SUMIFS(Derived_Metrics[Revenue],Derived_Metrics[Customer ID],Derived_Metrics[[#This Row],[Customer ID]])</f>
        <v>3207.6080000000002</v>
      </c>
      <c r="E1369" s="4">
        <f>SUMIFS(Derived_Metrics[Profit],Derived_Metrics[Customer ID],Derived_Metrics[[#This Row],[Customer ID]])</f>
        <v>233.41680000000002</v>
      </c>
      <c r="F1369" s="5">
        <f>_xlfn.PERCENTRANK.INC(Derived_Metrics[Customer Revenue],Derived_Metrics[[#This Row],[Customer Revenue]])</f>
        <v>0.41199999999999998</v>
      </c>
      <c r="G1369" s="5" t="str" cm="1">
        <f t="array" ref="G1369">_xlfn.IFS(Derived_Metrics[[#This Row],[Customer Revenue Percentile]]&gt;=0.8,"High Value",Derived_Metrics[[#This Row],[Customer Revenue Percentile]]&gt;=0.4,"Medium Value",TRUE,"Low Value")</f>
        <v>Medium Value</v>
      </c>
      <c r="H1369" s="12">
        <f>_xlfn.RANK.EQ(Derived_Metrics[[#This Row],[Customer Revenue]],Derived_Metrics[Customer Revenue],0)</f>
        <v>1244</v>
      </c>
      <c r="I1369" s="15">
        <f>Derived_Metrics[[#This Row],[Customer Revenue]]/SUM(Derived_Metrics[Customer Revenue])</f>
        <v>2.0589019343715965E-4</v>
      </c>
      <c r="J1369" t="s">
        <v>2236</v>
      </c>
      <c r="K1369" s="5">
        <f>SUMIFS(Derived_Metrics[Revenue],Derived_Metrics[Product ID],Derived_Metrics[[#This Row],[Product ID]])</f>
        <v>8540.8739999999998</v>
      </c>
      <c r="L1369" s="5">
        <f>SUMIFS(Derived_Metrics[Profit],Derived_Metrics[Product ID],Derived_Metrics[[#This Row],[Product ID]])</f>
        <v>253.83920000000003</v>
      </c>
      <c r="M1369" s="5" t="str">
        <f>IF(AND(Derived_Metrics[[#This Row],[Product Revenue]]&gt;AVERAGE(Derived_Metrics[Product Revenue]),Derived_Metrics[[#This Row],[Product Profit]]&lt;0),"high sales Low Profit","Normal")</f>
        <v>Normal</v>
      </c>
      <c r="N1369">
        <v>291.10000000000002</v>
      </c>
      <c r="O1369">
        <v>5</v>
      </c>
      <c r="P1369">
        <v>0</v>
      </c>
      <c r="Q1369">
        <v>75.686000000000007</v>
      </c>
      <c r="R1369">
        <f>Derived_Metrics[[#This Row],[Selling Price]]*Derived_Metrics[[#This Row],[Quantity]]</f>
        <v>1455.5</v>
      </c>
      <c r="S1369" s="2">
        <f>IF(Derived_Metrics[[#This Row],[Revenue]]=0,0,Derived_Metrics[[#This Row],[Profit]]/Derived_Metrics[[#This Row],[Revenue]])</f>
        <v>5.2000000000000005E-2</v>
      </c>
      <c r="T1369" t="str">
        <f>IF(Derived_Metrics[[#This Row],[Profit]]&lt;0, "Loss","Profit")</f>
        <v>Profit</v>
      </c>
      <c r="U1369" s="5">
        <f>Derived_Metrics[[#This Row],[Selling Price]]*Derived_Metrics[[#This Row],[Quantity]]*Derived_Metrics[[#This Row],[Discount]]</f>
        <v>0</v>
      </c>
      <c r="V1369" t="str">
        <f>IF(Derived_Metrics[[#This Row],[Discount]]&gt;0,"Discount Applied","No Discount")</f>
        <v>No Discount</v>
      </c>
      <c r="W1369" t="str">
        <f>IF(Derived_Metrics[[#This Row],[Discount]]&gt;0.3,"High Discount","Low Discount")</f>
        <v>Low Discount</v>
      </c>
      <c r="X1369" s="13">
        <f>SUMIFS(Derived_Metrics[Customer_Revenue_Share],Derived_Metrics[Customee_ Revenue _Rank],"&lt;="&amp;Derived_Metrics[[#This Row],[Customee_ Revenue _Rank]])</f>
        <v>0.920269334686737</v>
      </c>
      <c r="Y1369" t="str">
        <f>IF(Derived_Metrics[[#This Row],[Cumulative_Revenue_%]]&lt;=0.8,"Top 80% Revenue","Remaining 20% Revenue")</f>
        <v>Remaining 20% Revenue</v>
      </c>
    </row>
    <row r="1370" spans="1:25" x14ac:dyDescent="0.25">
      <c r="A1370" t="s">
        <v>4119</v>
      </c>
      <c r="B1370" s="1">
        <v>43055</v>
      </c>
      <c r="C1370" t="s">
        <v>1347</v>
      </c>
      <c r="D1370" s="4">
        <f>SUMIFS(Derived_Metrics[Revenue],Derived_Metrics[Customer ID],Derived_Metrics[[#This Row],[Customer ID]])</f>
        <v>5349.8279999999995</v>
      </c>
      <c r="E1370" s="4">
        <f>SUMIFS(Derived_Metrics[Profit],Derived_Metrics[Customer ID],Derived_Metrics[[#This Row],[Customer ID]])</f>
        <v>-99.460800000000006</v>
      </c>
      <c r="F1370" s="5">
        <f>_xlfn.PERCENTRANK.INC(Derived_Metrics[Customer Revenue],Derived_Metrics[[#This Row],[Customer Revenue]])</f>
        <v>0.55600000000000005</v>
      </c>
      <c r="G1370" s="5" t="str" cm="1">
        <f t="array" ref="G1370">_xlfn.IFS(Derived_Metrics[[#This Row],[Customer Revenue Percentile]]&gt;=0.8,"High Value",Derived_Metrics[[#This Row],[Customer Revenue Percentile]]&gt;=0.4,"Medium Value",TRUE,"Low Value")</f>
        <v>Medium Value</v>
      </c>
      <c r="H1370" s="12">
        <f>_xlfn.RANK.EQ(Derived_Metrics[[#This Row],[Customer Revenue]],Derived_Metrics[Customer Revenue],0)</f>
        <v>939</v>
      </c>
      <c r="I1370" s="15">
        <f>Derived_Metrics[[#This Row],[Customer Revenue]]/SUM(Derived_Metrics[Customer Revenue])</f>
        <v>3.4339517851792763E-4</v>
      </c>
      <c r="J1370" t="s">
        <v>826</v>
      </c>
      <c r="K1370" s="5">
        <f>SUMIFS(Derived_Metrics[Revenue],Derived_Metrics[Product ID],Derived_Metrics[[#This Row],[Product ID]])</f>
        <v>8213.3040000000001</v>
      </c>
      <c r="L1370" s="5">
        <f>SUMIFS(Derived_Metrics[Profit],Derived_Metrics[Product ID],Derived_Metrics[[#This Row],[Product ID]])</f>
        <v>-40.576799999999977</v>
      </c>
      <c r="M1370" s="5" t="str">
        <f>IF(AND(Derived_Metrics[[#This Row],[Product Revenue]]&gt;AVERAGE(Derived_Metrics[Product Revenue]),Derived_Metrics[[#This Row],[Product Profit]]&lt;0),"high sales Low Profit","Normal")</f>
        <v>Normal</v>
      </c>
      <c r="N1370">
        <v>139.91999999999999</v>
      </c>
      <c r="O1370">
        <v>2</v>
      </c>
      <c r="P1370">
        <v>0</v>
      </c>
      <c r="Q1370">
        <v>23.7864</v>
      </c>
      <c r="R1370">
        <f>Derived_Metrics[[#This Row],[Selling Price]]*Derived_Metrics[[#This Row],[Quantity]]</f>
        <v>279.83999999999997</v>
      </c>
      <c r="S1370" s="2">
        <f>IF(Derived_Metrics[[#This Row],[Revenue]]=0,0,Derived_Metrics[[#This Row],[Profit]]/Derived_Metrics[[#This Row],[Revenue]])</f>
        <v>8.5000000000000006E-2</v>
      </c>
      <c r="T1370" t="str">
        <f>IF(Derived_Metrics[[#This Row],[Profit]]&lt;0, "Loss","Profit")</f>
        <v>Profit</v>
      </c>
      <c r="U1370" s="5">
        <f>Derived_Metrics[[#This Row],[Selling Price]]*Derived_Metrics[[#This Row],[Quantity]]*Derived_Metrics[[#This Row],[Discount]]</f>
        <v>0</v>
      </c>
      <c r="V1370" t="str">
        <f>IF(Derived_Metrics[[#This Row],[Discount]]&gt;0,"Discount Applied","No Discount")</f>
        <v>No Discount</v>
      </c>
      <c r="W1370" t="str">
        <f>IF(Derived_Metrics[[#This Row],[Discount]]&gt;0.3,"High Discount","Low Discount")</f>
        <v>Low Discount</v>
      </c>
      <c r="X1370" s="13">
        <f>SUMIFS(Derived_Metrics[Customer_Revenue_Share],Derived_Metrics[Customee_ Revenue _Rank],"&lt;="&amp;Derived_Metrics[[#This Row],[Customee_ Revenue _Rank]])</f>
        <v>0.84065023131531513</v>
      </c>
      <c r="Y1370" t="str">
        <f>IF(Derived_Metrics[[#This Row],[Cumulative_Revenue_%]]&lt;=0.8,"Top 80% Revenue","Remaining 20% Revenue")</f>
        <v>Remaining 20% Revenue</v>
      </c>
    </row>
    <row r="1371" spans="1:25" x14ac:dyDescent="0.25">
      <c r="A1371" t="s">
        <v>4121</v>
      </c>
      <c r="B1371" s="1">
        <v>41642</v>
      </c>
      <c r="C1371" t="s">
        <v>3388</v>
      </c>
      <c r="D1371" s="4">
        <f>SUMIFS(Derived_Metrics[Revenue],Derived_Metrics[Customer ID],Derived_Metrics[[#This Row],[Customer ID]])</f>
        <v>3852.2159999999999</v>
      </c>
      <c r="E1371" s="4">
        <f>SUMIFS(Derived_Metrics[Profit],Derived_Metrics[Customer ID],Derived_Metrics[[#This Row],[Customer ID]])</f>
        <v>-167.20679999999999</v>
      </c>
      <c r="F1371" s="5">
        <f>_xlfn.PERCENTRANK.INC(Derived_Metrics[Customer Revenue],Derived_Metrics[[#This Row],[Customer Revenue]])</f>
        <v>0.47599999999999998</v>
      </c>
      <c r="G1371" s="5" t="str" cm="1">
        <f t="array" ref="G1371">_xlfn.IFS(Derived_Metrics[[#This Row],[Customer Revenue Percentile]]&gt;=0.8,"High Value",Derived_Metrics[[#This Row],[Customer Revenue Percentile]]&gt;=0.4,"Medium Value",TRUE,"Low Value")</f>
        <v>Medium Value</v>
      </c>
      <c r="H1371" s="12">
        <f>_xlfn.RANK.EQ(Derived_Metrics[[#This Row],[Customer Revenue]],Derived_Metrics[Customer Revenue],0)</f>
        <v>1110</v>
      </c>
      <c r="I1371" s="15">
        <f>Derived_Metrics[[#This Row],[Customer Revenue]]/SUM(Derived_Metrics[Customer Revenue])</f>
        <v>2.47266342209435E-4</v>
      </c>
      <c r="J1371" t="s">
        <v>167</v>
      </c>
      <c r="K1371" s="5">
        <f>SUMIFS(Derived_Metrics[Revenue],Derived_Metrics[Product ID],Derived_Metrics[[#This Row],[Product ID]])</f>
        <v>11851.93</v>
      </c>
      <c r="L1371" s="5">
        <f>SUMIFS(Derived_Metrics[Profit],Derived_Metrics[Product ID],Derived_Metrics[[#This Row],[Product ID]])</f>
        <v>-445.39099999999996</v>
      </c>
      <c r="M1371" s="5" t="str">
        <f>IF(AND(Derived_Metrics[[#This Row],[Product Revenue]]&gt;AVERAGE(Derived_Metrics[Product Revenue]),Derived_Metrics[[#This Row],[Product Profit]]&lt;0),"high sales Low Profit","Normal")</f>
        <v>Normal</v>
      </c>
      <c r="N1371">
        <v>634.11599999999999</v>
      </c>
      <c r="O1371">
        <v>6</v>
      </c>
      <c r="P1371">
        <v>0.3</v>
      </c>
      <c r="Q1371">
        <v>-172.1172</v>
      </c>
      <c r="R1371">
        <f>Derived_Metrics[[#This Row],[Selling Price]]*Derived_Metrics[[#This Row],[Quantity]]</f>
        <v>3804.6959999999999</v>
      </c>
      <c r="S1371" s="2">
        <f>IF(Derived_Metrics[[#This Row],[Revenue]]=0,0,Derived_Metrics[[#This Row],[Profit]]/Derived_Metrics[[#This Row],[Revenue]])</f>
        <v>-4.5238095238095237E-2</v>
      </c>
      <c r="T1371" t="str">
        <f>IF(Derived_Metrics[[#This Row],[Profit]]&lt;0, "Loss","Profit")</f>
        <v>Loss</v>
      </c>
      <c r="U1371" s="5">
        <f>Derived_Metrics[[#This Row],[Selling Price]]*Derived_Metrics[[#This Row],[Quantity]]*Derived_Metrics[[#This Row],[Discount]]</f>
        <v>1141.4087999999999</v>
      </c>
      <c r="V1371" t="str">
        <f>IF(Derived_Metrics[[#This Row],[Discount]]&gt;0,"Discount Applied","No Discount")</f>
        <v>Discount Applied</v>
      </c>
      <c r="W1371" t="str">
        <f>IF(Derived_Metrics[[#This Row],[Discount]]&gt;0.3,"High Discount","Low Discount")</f>
        <v>Low Discount</v>
      </c>
      <c r="X1371" s="13">
        <f>SUMIFS(Derived_Metrics[Customer_Revenue_Share],Derived_Metrics[Customee_ Revenue _Rank],"&lt;="&amp;Derived_Metrics[[#This Row],[Customee_ Revenue _Rank]])</f>
        <v>0.88952265203521041</v>
      </c>
      <c r="Y1371" t="str">
        <f>IF(Derived_Metrics[[#This Row],[Cumulative_Revenue_%]]&lt;=0.8,"Top 80% Revenue","Remaining 20% Revenue")</f>
        <v>Remaining 20% Revenue</v>
      </c>
    </row>
    <row r="1372" spans="1:25" x14ac:dyDescent="0.25">
      <c r="A1372" t="s">
        <v>4123</v>
      </c>
      <c r="B1372" s="1">
        <v>42215</v>
      </c>
      <c r="C1372" t="s">
        <v>3085</v>
      </c>
      <c r="D1372" s="4">
        <f>SUMIFS(Derived_Metrics[Revenue],Derived_Metrics[Customer ID],Derived_Metrics[[#This Row],[Customer ID]])</f>
        <v>2675.8519999999999</v>
      </c>
      <c r="E1372" s="4">
        <f>SUMIFS(Derived_Metrics[Profit],Derived_Metrics[Customer ID],Derived_Metrics[[#This Row],[Customer ID]])</f>
        <v>-148.0112</v>
      </c>
      <c r="F1372" s="5">
        <f>_xlfn.PERCENTRANK.INC(Derived_Metrics[Customer Revenue],Derived_Metrics[[#This Row],[Customer Revenue]])</f>
        <v>0.36199999999999999</v>
      </c>
      <c r="G1372" s="5" t="str" cm="1">
        <f t="array" ref="G1372">_xlfn.IFS(Derived_Metrics[[#This Row],[Customer Revenue Percentile]]&gt;=0.8,"High Value",Derived_Metrics[[#This Row],[Customer Revenue Percentile]]&gt;=0.4,"Medium Value",TRUE,"Low Value")</f>
        <v>Low Value</v>
      </c>
      <c r="H1372" s="12">
        <f>_xlfn.RANK.EQ(Derived_Metrics[[#This Row],[Customer Revenue]],Derived_Metrics[Customer Revenue],0)</f>
        <v>1349</v>
      </c>
      <c r="I1372" s="15">
        <f>Derived_Metrics[[#This Row],[Customer Revenue]]/SUM(Derived_Metrics[Customer Revenue])</f>
        <v>1.7175779767640261E-4</v>
      </c>
      <c r="J1372" t="s">
        <v>1174</v>
      </c>
      <c r="K1372" s="5">
        <f>SUMIFS(Derived_Metrics[Revenue],Derived_Metrics[Product ID],Derived_Metrics[[#This Row],[Product ID]])</f>
        <v>7593.9539999999997</v>
      </c>
      <c r="L1372" s="5">
        <f>SUMIFS(Derived_Metrics[Profit],Derived_Metrics[Product ID],Derived_Metrics[[#This Row],[Product ID]])</f>
        <v>44.165999999999997</v>
      </c>
      <c r="M1372" s="5" t="str">
        <f>IF(AND(Derived_Metrics[[#This Row],[Product Revenue]]&gt;AVERAGE(Derived_Metrics[Product Revenue]),Derived_Metrics[[#This Row],[Product Profit]]&lt;0),"high sales Low Profit","Normal")</f>
        <v>Normal</v>
      </c>
      <c r="N1372">
        <v>155.88</v>
      </c>
      <c r="O1372">
        <v>6</v>
      </c>
      <c r="P1372">
        <v>0</v>
      </c>
      <c r="Q1372">
        <v>38.97</v>
      </c>
      <c r="R1372">
        <f>Derived_Metrics[[#This Row],[Selling Price]]*Derived_Metrics[[#This Row],[Quantity]]</f>
        <v>935.28</v>
      </c>
      <c r="S1372" s="2">
        <f>IF(Derived_Metrics[[#This Row],[Revenue]]=0,0,Derived_Metrics[[#This Row],[Profit]]/Derived_Metrics[[#This Row],[Revenue]])</f>
        <v>4.1666666666666664E-2</v>
      </c>
      <c r="T1372" t="str">
        <f>IF(Derived_Metrics[[#This Row],[Profit]]&lt;0, "Loss","Profit")</f>
        <v>Profit</v>
      </c>
      <c r="U1372" s="5">
        <f>Derived_Metrics[[#This Row],[Selling Price]]*Derived_Metrics[[#This Row],[Quantity]]*Derived_Metrics[[#This Row],[Discount]]</f>
        <v>0</v>
      </c>
      <c r="V1372" t="str">
        <f>IF(Derived_Metrics[[#This Row],[Discount]]&gt;0,"Discount Applied","No Discount")</f>
        <v>No Discount</v>
      </c>
      <c r="W1372" t="str">
        <f>IF(Derived_Metrics[[#This Row],[Discount]]&gt;0.3,"High Discount","Low Discount")</f>
        <v>Low Discount</v>
      </c>
      <c r="X1372" s="13">
        <f>SUMIFS(Derived_Metrics[Customer_Revenue_Share],Derived_Metrics[Customee_ Revenue _Rank],"&lt;="&amp;Derived_Metrics[[#This Row],[Customee_ Revenue _Rank]])</f>
        <v>0.94023726834911148</v>
      </c>
      <c r="Y1372" t="str">
        <f>IF(Derived_Metrics[[#This Row],[Cumulative_Revenue_%]]&lt;=0.8,"Top 80% Revenue","Remaining 20% Revenue")</f>
        <v>Remaining 20% Revenue</v>
      </c>
    </row>
    <row r="1373" spans="1:25" x14ac:dyDescent="0.25">
      <c r="A1373" t="s">
        <v>4124</v>
      </c>
      <c r="B1373" s="1">
        <v>42015</v>
      </c>
      <c r="C1373" t="s">
        <v>2679</v>
      </c>
      <c r="D1373" s="4">
        <f>SUMIFS(Derived_Metrics[Revenue],Derived_Metrics[Customer ID],Derived_Metrics[[#This Row],[Customer ID]])</f>
        <v>2090.8000000000002</v>
      </c>
      <c r="E1373" s="4">
        <f>SUMIFS(Derived_Metrics[Profit],Derived_Metrics[Customer ID],Derived_Metrics[[#This Row],[Customer ID]])</f>
        <v>9.6415999999999986</v>
      </c>
      <c r="F1373" s="5">
        <f>_xlfn.PERCENTRANK.INC(Derived_Metrics[Customer Revenue],Derived_Metrics[[#This Row],[Customer Revenue]])</f>
        <v>0.28499999999999998</v>
      </c>
      <c r="G1373" s="5" t="str" cm="1">
        <f t="array" ref="G1373">_xlfn.IFS(Derived_Metrics[[#This Row],[Customer Revenue Percentile]]&gt;=0.8,"High Value",Derived_Metrics[[#This Row],[Customer Revenue Percentile]]&gt;=0.4,"Medium Value",TRUE,"Low Value")</f>
        <v>Low Value</v>
      </c>
      <c r="H1373" s="12">
        <f>_xlfn.RANK.EQ(Derived_Metrics[[#This Row],[Customer Revenue]],Derived_Metrics[Customer Revenue],0)</f>
        <v>1514</v>
      </c>
      <c r="I1373" s="15">
        <f>Derived_Metrics[[#This Row],[Customer Revenue]]/SUM(Derived_Metrics[Customer Revenue])</f>
        <v>1.3420443409494347E-4</v>
      </c>
      <c r="J1373" t="s">
        <v>2591</v>
      </c>
      <c r="K1373" s="5">
        <f>SUMIFS(Derived_Metrics[Revenue],Derived_Metrics[Product ID],Derived_Metrics[[#This Row],[Product ID]])</f>
        <v>12802.293</v>
      </c>
      <c r="L1373" s="5">
        <f>SUMIFS(Derived_Metrics[Profit],Derived_Metrics[Product ID],Derived_Metrics[[#This Row],[Product ID]])</f>
        <v>49.134599999999992</v>
      </c>
      <c r="M1373" s="5" t="str">
        <f>IF(AND(Derived_Metrics[[#This Row],[Product Revenue]]&gt;AVERAGE(Derived_Metrics[Product Revenue]),Derived_Metrics[[#This Row],[Product Profit]]&lt;0),"high sales Low Profit","Normal")</f>
        <v>Normal</v>
      </c>
      <c r="N1373">
        <v>327.56400000000002</v>
      </c>
      <c r="O1373">
        <v>4</v>
      </c>
      <c r="P1373">
        <v>0.1</v>
      </c>
      <c r="Q1373">
        <v>21.837599999999998</v>
      </c>
      <c r="R1373">
        <f>Derived_Metrics[[#This Row],[Selling Price]]*Derived_Metrics[[#This Row],[Quantity]]</f>
        <v>1310.2560000000001</v>
      </c>
      <c r="S1373" s="2">
        <f>IF(Derived_Metrics[[#This Row],[Revenue]]=0,0,Derived_Metrics[[#This Row],[Profit]]/Derived_Metrics[[#This Row],[Revenue]])</f>
        <v>1.6666666666666663E-2</v>
      </c>
      <c r="T1373" t="str">
        <f>IF(Derived_Metrics[[#This Row],[Profit]]&lt;0, "Loss","Profit")</f>
        <v>Profit</v>
      </c>
      <c r="U1373" s="5">
        <f>Derived_Metrics[[#This Row],[Selling Price]]*Derived_Metrics[[#This Row],[Quantity]]*Derived_Metrics[[#This Row],[Discount]]</f>
        <v>131.02560000000003</v>
      </c>
      <c r="V1373" t="str">
        <f>IF(Derived_Metrics[[#This Row],[Discount]]&gt;0,"Discount Applied","No Discount")</f>
        <v>Discount Applied</v>
      </c>
      <c r="W1373" t="str">
        <f>IF(Derived_Metrics[[#This Row],[Discount]]&gt;0.3,"High Discount","Low Discount")</f>
        <v>Low Discount</v>
      </c>
      <c r="X1373" s="13">
        <f>SUMIFS(Derived_Metrics[Customer_Revenue_Share],Derived_Metrics[Customee_ Revenue _Rank],"&lt;="&amp;Derived_Metrics[[#This Row],[Customee_ Revenue _Rank]])</f>
        <v>0.96451488583168077</v>
      </c>
      <c r="Y1373" t="str">
        <f>IF(Derived_Metrics[[#This Row],[Cumulative_Revenue_%]]&lt;=0.8,"Top 80% Revenue","Remaining 20% Revenue")</f>
        <v>Remaining 20% Revenue</v>
      </c>
    </row>
    <row r="1374" spans="1:25" x14ac:dyDescent="0.25">
      <c r="A1374" t="s">
        <v>4125</v>
      </c>
      <c r="B1374" s="1">
        <v>42130</v>
      </c>
      <c r="C1374" t="s">
        <v>2825</v>
      </c>
      <c r="D1374" s="4">
        <f>SUMIFS(Derived_Metrics[Revenue],Derived_Metrics[Customer ID],Derived_Metrics[[#This Row],[Customer ID]])</f>
        <v>16609.223999999998</v>
      </c>
      <c r="E1374" s="4">
        <f>SUMIFS(Derived_Metrics[Profit],Derived_Metrics[Customer ID],Derived_Metrics[[#This Row],[Customer ID]])</f>
        <v>-221.39399999999998</v>
      </c>
      <c r="F1374" s="5">
        <f>_xlfn.PERCENTRANK.INC(Derived_Metrics[Customer Revenue],Derived_Metrics[[#This Row],[Customer Revenue]])</f>
        <v>0.88800000000000001</v>
      </c>
      <c r="G1374" s="5" t="str" cm="1">
        <f t="array" ref="G1374">_xlfn.IFS(Derived_Metrics[[#This Row],[Customer Revenue Percentile]]&gt;=0.8,"High Value",Derived_Metrics[[#This Row],[Customer Revenue Percentile]]&gt;=0.4,"Medium Value",TRUE,"Low Value")</f>
        <v>High Value</v>
      </c>
      <c r="H1374" s="12">
        <f>_xlfn.RANK.EQ(Derived_Metrics[[#This Row],[Customer Revenue]],Derived_Metrics[Customer Revenue],0)</f>
        <v>233</v>
      </c>
      <c r="I1374" s="15">
        <f>Derived_Metrics[[#This Row],[Customer Revenue]]/SUM(Derived_Metrics[Customer Revenue])</f>
        <v>1.0661141704974904E-3</v>
      </c>
      <c r="J1374" t="s">
        <v>703</v>
      </c>
      <c r="K1374" s="5">
        <f>SUMIFS(Derived_Metrics[Revenue],Derived_Metrics[Product ID],Derived_Metrics[[#This Row],[Product ID]])</f>
        <v>33892.794000000002</v>
      </c>
      <c r="L1374" s="5">
        <f>SUMIFS(Derived_Metrics[Profit],Derived_Metrics[Product ID],Derived_Metrics[[#This Row],[Product ID]])</f>
        <v>281.96999999999997</v>
      </c>
      <c r="M1374" s="5" t="str">
        <f>IF(AND(Derived_Metrics[[#This Row],[Product Revenue]]&gt;AVERAGE(Derived_Metrics[Product Revenue]),Derived_Metrics[[#This Row],[Product Profit]]&lt;0),"high sales Low Profit","Normal")</f>
        <v>Normal</v>
      </c>
      <c r="N1374">
        <v>1522.6379999999999</v>
      </c>
      <c r="O1374">
        <v>9</v>
      </c>
      <c r="P1374">
        <v>0.1</v>
      </c>
      <c r="Q1374">
        <v>169.18199999999999</v>
      </c>
      <c r="R1374">
        <f>Derived_Metrics[[#This Row],[Selling Price]]*Derived_Metrics[[#This Row],[Quantity]]</f>
        <v>13703.741999999998</v>
      </c>
      <c r="S1374" s="2">
        <f>IF(Derived_Metrics[[#This Row],[Revenue]]=0,0,Derived_Metrics[[#This Row],[Profit]]/Derived_Metrics[[#This Row],[Revenue]])</f>
        <v>1.234567901234568E-2</v>
      </c>
      <c r="T1374" t="str">
        <f>IF(Derived_Metrics[[#This Row],[Profit]]&lt;0, "Loss","Profit")</f>
        <v>Profit</v>
      </c>
      <c r="U1374" s="5">
        <f>Derived_Metrics[[#This Row],[Selling Price]]*Derived_Metrics[[#This Row],[Quantity]]*Derived_Metrics[[#This Row],[Discount]]</f>
        <v>1370.3742</v>
      </c>
      <c r="V1374" t="str">
        <f>IF(Derived_Metrics[[#This Row],[Discount]]&gt;0,"Discount Applied","No Discount")</f>
        <v>Discount Applied</v>
      </c>
      <c r="W1374" t="str">
        <f>IF(Derived_Metrics[[#This Row],[Discount]]&gt;0.3,"High Discount","Low Discount")</f>
        <v>Low Discount</v>
      </c>
      <c r="X1374" s="13">
        <f>SUMIFS(Derived_Metrics[Customer_Revenue_Share],Derived_Metrics[Customee_ Revenue _Rank],"&lt;="&amp;Derived_Metrics[[#This Row],[Customee_ Revenue _Rank]])</f>
        <v>0.41709813596560386</v>
      </c>
      <c r="Y1374" t="str">
        <f>IF(Derived_Metrics[[#This Row],[Cumulative_Revenue_%]]&lt;=0.8,"Top 80% Revenue","Remaining 20% Revenue")</f>
        <v>Top 80% Revenue</v>
      </c>
    </row>
    <row r="1375" spans="1:25" x14ac:dyDescent="0.25">
      <c r="A1375" t="s">
        <v>4126</v>
      </c>
      <c r="B1375" s="1">
        <v>41825</v>
      </c>
      <c r="C1375" t="s">
        <v>1956</v>
      </c>
      <c r="D1375" s="4">
        <f>SUMIFS(Derived_Metrics[Revenue],Derived_Metrics[Customer ID],Derived_Metrics[[#This Row],[Customer ID]])</f>
        <v>5518.6820000000007</v>
      </c>
      <c r="E1375" s="4">
        <f>SUMIFS(Derived_Metrics[Profit],Derived_Metrics[Customer ID],Derived_Metrics[[#This Row],[Customer ID]])</f>
        <v>224.67589999999998</v>
      </c>
      <c r="F1375" s="5">
        <f>_xlfn.PERCENTRANK.INC(Derived_Metrics[Customer Revenue],Derived_Metrics[[#This Row],[Customer Revenue]])</f>
        <v>0.57599999999999996</v>
      </c>
      <c r="G1375" s="5" t="str" cm="1">
        <f t="array" ref="G1375">_xlfn.IFS(Derived_Metrics[[#This Row],[Customer Revenue Percentile]]&gt;=0.8,"High Value",Derived_Metrics[[#This Row],[Customer Revenue Percentile]]&gt;=0.4,"Medium Value",TRUE,"Low Value")</f>
        <v>Medium Value</v>
      </c>
      <c r="H1375" s="12">
        <f>_xlfn.RANK.EQ(Derived_Metrics[[#This Row],[Customer Revenue]],Derived_Metrics[Customer Revenue],0)</f>
        <v>894</v>
      </c>
      <c r="I1375" s="15">
        <f>Derived_Metrics[[#This Row],[Customer Revenue]]/SUM(Derived_Metrics[Customer Revenue])</f>
        <v>3.54233592290009E-4</v>
      </c>
      <c r="J1375" t="s">
        <v>3050</v>
      </c>
      <c r="K1375" s="5">
        <f>SUMIFS(Derived_Metrics[Revenue],Derived_Metrics[Product ID],Derived_Metrics[[#This Row],[Product ID]])</f>
        <v>2899.875</v>
      </c>
      <c r="L1375" s="5">
        <f>SUMIFS(Derived_Metrics[Profit],Derived_Metrics[Product ID],Derived_Metrics[[#This Row],[Product ID]])</f>
        <v>-357.97500000000002</v>
      </c>
      <c r="M1375" s="5" t="str">
        <f>IF(AND(Derived_Metrics[[#This Row],[Product Revenue]]&gt;AVERAGE(Derived_Metrics[Product Revenue]),Derived_Metrics[[#This Row],[Product Profit]]&lt;0),"high sales Low Profit","Normal")</f>
        <v>Normal</v>
      </c>
      <c r="N1375">
        <v>194.25</v>
      </c>
      <c r="O1375">
        <v>2</v>
      </c>
      <c r="P1375">
        <v>0.3</v>
      </c>
      <c r="Q1375">
        <v>-38.85</v>
      </c>
      <c r="R1375">
        <f>Derived_Metrics[[#This Row],[Selling Price]]*Derived_Metrics[[#This Row],[Quantity]]</f>
        <v>388.5</v>
      </c>
      <c r="S1375" s="2">
        <f>IF(Derived_Metrics[[#This Row],[Revenue]]=0,0,Derived_Metrics[[#This Row],[Profit]]/Derived_Metrics[[#This Row],[Revenue]])</f>
        <v>-0.1</v>
      </c>
      <c r="T1375" t="str">
        <f>IF(Derived_Metrics[[#This Row],[Profit]]&lt;0, "Loss","Profit")</f>
        <v>Loss</v>
      </c>
      <c r="U1375" s="5">
        <f>Derived_Metrics[[#This Row],[Selling Price]]*Derived_Metrics[[#This Row],[Quantity]]*Derived_Metrics[[#This Row],[Discount]]</f>
        <v>116.55</v>
      </c>
      <c r="V1375" t="str">
        <f>IF(Derived_Metrics[[#This Row],[Discount]]&gt;0,"Discount Applied","No Discount")</f>
        <v>Discount Applied</v>
      </c>
      <c r="W1375" t="str">
        <f>IF(Derived_Metrics[[#This Row],[Discount]]&gt;0.3,"High Discount","Low Discount")</f>
        <v>Low Discount</v>
      </c>
      <c r="X1375" s="13">
        <f>SUMIFS(Derived_Metrics[Customer_Revenue_Share],Derived_Metrics[Customee_ Revenue _Rank],"&lt;="&amp;Derived_Metrics[[#This Row],[Customee_ Revenue _Rank]])</f>
        <v>0.82539938089529041</v>
      </c>
      <c r="Y1375" t="str">
        <f>IF(Derived_Metrics[[#This Row],[Cumulative_Revenue_%]]&lt;=0.8,"Top 80% Revenue","Remaining 20% Revenue")</f>
        <v>Remaining 20% Revenue</v>
      </c>
    </row>
    <row r="1376" spans="1:25" x14ac:dyDescent="0.25">
      <c r="A1376" t="s">
        <v>4126</v>
      </c>
      <c r="B1376" s="1">
        <v>41825</v>
      </c>
      <c r="C1376" t="s">
        <v>1956</v>
      </c>
      <c r="D1376" s="4">
        <f>SUMIFS(Derived_Metrics[Revenue],Derived_Metrics[Customer ID],Derived_Metrics[[#This Row],[Customer ID]])</f>
        <v>5518.6820000000007</v>
      </c>
      <c r="E1376" s="4">
        <f>SUMIFS(Derived_Metrics[Profit],Derived_Metrics[Customer ID],Derived_Metrics[[#This Row],[Customer ID]])</f>
        <v>224.67589999999998</v>
      </c>
      <c r="F1376" s="5">
        <f>_xlfn.PERCENTRANK.INC(Derived_Metrics[Customer Revenue],Derived_Metrics[[#This Row],[Customer Revenue]])</f>
        <v>0.57599999999999996</v>
      </c>
      <c r="G1376" s="5" t="str" cm="1">
        <f t="array" ref="G1376">_xlfn.IFS(Derived_Metrics[[#This Row],[Customer Revenue Percentile]]&gt;=0.8,"High Value",Derived_Metrics[[#This Row],[Customer Revenue Percentile]]&gt;=0.4,"Medium Value",TRUE,"Low Value")</f>
        <v>Medium Value</v>
      </c>
      <c r="H1376" s="12">
        <f>_xlfn.RANK.EQ(Derived_Metrics[[#This Row],[Customer Revenue]],Derived_Metrics[Customer Revenue],0)</f>
        <v>894</v>
      </c>
      <c r="I1376" s="15">
        <f>Derived_Metrics[[#This Row],[Customer Revenue]]/SUM(Derived_Metrics[Customer Revenue])</f>
        <v>3.54233592290009E-4</v>
      </c>
      <c r="J1376" t="s">
        <v>935</v>
      </c>
      <c r="K1376" s="5">
        <f>SUMIFS(Derived_Metrics[Revenue],Derived_Metrics[Product ID],Derived_Metrics[[#This Row],[Product ID]])</f>
        <v>24359.536</v>
      </c>
      <c r="L1376" s="5">
        <f>SUMIFS(Derived_Metrics[Profit],Derived_Metrics[Product ID],Derived_Metrics[[#This Row],[Product ID]])</f>
        <v>972.63679999999999</v>
      </c>
      <c r="M1376" s="5" t="str">
        <f>IF(AND(Derived_Metrics[[#This Row],[Product Revenue]]&gt;AVERAGE(Derived_Metrics[Product Revenue]),Derived_Metrics[[#This Row],[Product Profit]]&lt;0),"high sales Low Profit","Normal")</f>
        <v>Normal</v>
      </c>
      <c r="N1376">
        <v>872.32</v>
      </c>
      <c r="O1376">
        <v>4</v>
      </c>
      <c r="P1376">
        <v>0</v>
      </c>
      <c r="Q1376">
        <v>244.24959999999999</v>
      </c>
      <c r="R1376">
        <f>Derived_Metrics[[#This Row],[Selling Price]]*Derived_Metrics[[#This Row],[Quantity]]</f>
        <v>3489.28</v>
      </c>
      <c r="S1376" s="2">
        <f>IF(Derived_Metrics[[#This Row],[Revenue]]=0,0,Derived_Metrics[[#This Row],[Profit]]/Derived_Metrics[[#This Row],[Revenue]])</f>
        <v>6.9999999999999993E-2</v>
      </c>
      <c r="T1376" t="str">
        <f>IF(Derived_Metrics[[#This Row],[Profit]]&lt;0, "Loss","Profit")</f>
        <v>Profit</v>
      </c>
      <c r="U1376" s="5">
        <f>Derived_Metrics[[#This Row],[Selling Price]]*Derived_Metrics[[#This Row],[Quantity]]*Derived_Metrics[[#This Row],[Discount]]</f>
        <v>0</v>
      </c>
      <c r="V1376" t="str">
        <f>IF(Derived_Metrics[[#This Row],[Discount]]&gt;0,"Discount Applied","No Discount")</f>
        <v>No Discount</v>
      </c>
      <c r="W1376" t="str">
        <f>IF(Derived_Metrics[[#This Row],[Discount]]&gt;0.3,"High Discount","Low Discount")</f>
        <v>Low Discount</v>
      </c>
      <c r="X1376" s="13">
        <f>SUMIFS(Derived_Metrics[Customer_Revenue_Share],Derived_Metrics[Customee_ Revenue _Rank],"&lt;="&amp;Derived_Metrics[[#This Row],[Customee_ Revenue _Rank]])</f>
        <v>0.82539938089529041</v>
      </c>
      <c r="Y1376" t="str">
        <f>IF(Derived_Metrics[[#This Row],[Cumulative_Revenue_%]]&lt;=0.8,"Top 80% Revenue","Remaining 20% Revenue")</f>
        <v>Remaining 20% Revenue</v>
      </c>
    </row>
    <row r="1377" spans="1:25" x14ac:dyDescent="0.25">
      <c r="A1377" t="s">
        <v>4127</v>
      </c>
      <c r="B1377" s="1">
        <v>41747</v>
      </c>
      <c r="C1377" t="s">
        <v>129</v>
      </c>
      <c r="D1377" s="4">
        <f>SUMIFS(Derived_Metrics[Revenue],Derived_Metrics[Customer ID],Derived_Metrics[[#This Row],[Customer ID]])</f>
        <v>4499.3599999999997</v>
      </c>
      <c r="E1377" s="4">
        <f>SUMIFS(Derived_Metrics[Profit],Derived_Metrics[Customer ID],Derived_Metrics[[#This Row],[Customer ID]])</f>
        <v>-69.184300000000007</v>
      </c>
      <c r="F1377" s="5">
        <f>_xlfn.PERCENTRANK.INC(Derived_Metrics[Customer Revenue],Derived_Metrics[[#This Row],[Customer Revenue]])</f>
        <v>0.51600000000000001</v>
      </c>
      <c r="G1377" s="5" t="str" cm="1">
        <f t="array" ref="G1377">_xlfn.IFS(Derived_Metrics[[#This Row],[Customer Revenue Percentile]]&gt;=0.8,"High Value",Derived_Metrics[[#This Row],[Customer Revenue Percentile]]&gt;=0.4,"Medium Value",TRUE,"Low Value")</f>
        <v>Medium Value</v>
      </c>
      <c r="H1377" s="12">
        <f>_xlfn.RANK.EQ(Derived_Metrics[[#This Row],[Customer Revenue]],Derived_Metrics[Customer Revenue],0)</f>
        <v>1023</v>
      </c>
      <c r="I1377" s="15">
        <f>Derived_Metrics[[#This Row],[Customer Revenue]]/SUM(Derived_Metrics[Customer Revenue])</f>
        <v>2.8880527194826127E-4</v>
      </c>
      <c r="J1377" t="s">
        <v>428</v>
      </c>
      <c r="K1377" s="5">
        <f>SUMIFS(Derived_Metrics[Revenue],Derived_Metrics[Product ID],Derived_Metrics[[#This Row],[Product ID]])</f>
        <v>21288.18</v>
      </c>
      <c r="L1377" s="5">
        <f>SUMIFS(Derived_Metrics[Profit],Derived_Metrics[Product ID],Derived_Metrics[[#This Row],[Product ID]])</f>
        <v>486.15559999999999</v>
      </c>
      <c r="M1377" s="5" t="str">
        <f>IF(AND(Derived_Metrics[[#This Row],[Product Revenue]]&gt;AVERAGE(Derived_Metrics[Product Revenue]),Derived_Metrics[[#This Row],[Product Profit]]&lt;0),"high sales Low Profit","Normal")</f>
        <v>Normal</v>
      </c>
      <c r="N1377">
        <v>317.05799999999999</v>
      </c>
      <c r="O1377">
        <v>3</v>
      </c>
      <c r="P1377">
        <v>0.3</v>
      </c>
      <c r="Q1377">
        <v>-18.117599999999999</v>
      </c>
      <c r="R1377">
        <f>Derived_Metrics[[#This Row],[Selling Price]]*Derived_Metrics[[#This Row],[Quantity]]</f>
        <v>951.17399999999998</v>
      </c>
      <c r="S1377" s="2">
        <f>IF(Derived_Metrics[[#This Row],[Revenue]]=0,0,Derived_Metrics[[#This Row],[Profit]]/Derived_Metrics[[#This Row],[Revenue]])</f>
        <v>-1.9047619047619046E-2</v>
      </c>
      <c r="T1377" t="str">
        <f>IF(Derived_Metrics[[#This Row],[Profit]]&lt;0, "Loss","Profit")</f>
        <v>Loss</v>
      </c>
      <c r="U1377" s="5">
        <f>Derived_Metrics[[#This Row],[Selling Price]]*Derived_Metrics[[#This Row],[Quantity]]*Derived_Metrics[[#This Row],[Discount]]</f>
        <v>285.35219999999998</v>
      </c>
      <c r="V1377" t="str">
        <f>IF(Derived_Metrics[[#This Row],[Discount]]&gt;0,"Discount Applied","No Discount")</f>
        <v>Discount Applied</v>
      </c>
      <c r="W1377" t="str">
        <f>IF(Derived_Metrics[[#This Row],[Discount]]&gt;0.3,"High Discount","Low Discount")</f>
        <v>Low Discount</v>
      </c>
      <c r="X1377" s="13">
        <f>SUMIFS(Derived_Metrics[Customer_Revenue_Share],Derived_Metrics[Customee_ Revenue _Rank],"&lt;="&amp;Derived_Metrics[[#This Row],[Customee_ Revenue _Rank]])</f>
        <v>0.86664222905296395</v>
      </c>
      <c r="Y1377" t="str">
        <f>IF(Derived_Metrics[[#This Row],[Cumulative_Revenue_%]]&lt;=0.8,"Top 80% Revenue","Remaining 20% Revenue")</f>
        <v>Remaining 20% Revenue</v>
      </c>
    </row>
    <row r="1378" spans="1:25" x14ac:dyDescent="0.25">
      <c r="A1378" t="s">
        <v>4129</v>
      </c>
      <c r="B1378" s="1">
        <v>42797</v>
      </c>
      <c r="C1378" t="s">
        <v>3048</v>
      </c>
      <c r="D1378" s="4">
        <f>SUMIFS(Derived_Metrics[Revenue],Derived_Metrics[Customer ID],Derived_Metrics[[#This Row],[Customer ID]])</f>
        <v>1623.192</v>
      </c>
      <c r="E1378" s="4">
        <f>SUMIFS(Derived_Metrics[Profit],Derived_Metrics[Customer ID],Derived_Metrics[[#This Row],[Customer ID]])</f>
        <v>-108.6378</v>
      </c>
      <c r="F1378" s="5">
        <f>_xlfn.PERCENTRANK.INC(Derived_Metrics[Customer Revenue],Derived_Metrics[[#This Row],[Customer Revenue]])</f>
        <v>0.23200000000000001</v>
      </c>
      <c r="G1378" s="5" t="str" cm="1">
        <f t="array" ref="G1378">_xlfn.IFS(Derived_Metrics[[#This Row],[Customer Revenue Percentile]]&gt;=0.8,"High Value",Derived_Metrics[[#This Row],[Customer Revenue Percentile]]&gt;=0.4,"Medium Value",TRUE,"Low Value")</f>
        <v>Low Value</v>
      </c>
      <c r="H1378" s="12">
        <f>_xlfn.RANK.EQ(Derived_Metrics[[#This Row],[Customer Revenue]],Derived_Metrics[Customer Revenue],0)</f>
        <v>1626</v>
      </c>
      <c r="I1378" s="15">
        <f>Derived_Metrics[[#This Row],[Customer Revenue]]/SUM(Derived_Metrics[Customer Revenue])</f>
        <v>1.0418957518052394E-4</v>
      </c>
      <c r="J1378" t="s">
        <v>124</v>
      </c>
      <c r="K1378" s="5">
        <f>SUMIFS(Derived_Metrics[Revenue],Derived_Metrics[Product ID],Derived_Metrics[[#This Row],[Product ID]])</f>
        <v>5557.7340000000004</v>
      </c>
      <c r="L1378" s="5">
        <f>SUMIFS(Derived_Metrics[Profit],Derived_Metrics[Product ID],Derived_Metrics[[#This Row],[Product ID]])</f>
        <v>-32.650799999999997</v>
      </c>
      <c r="M1378" s="5" t="str">
        <f>IF(AND(Derived_Metrics[[#This Row],[Product Revenue]]&gt;AVERAGE(Derived_Metrics[Product Revenue]),Derived_Metrics[[#This Row],[Product Profit]]&lt;0),"high sales Low Profit","Normal")</f>
        <v>Normal</v>
      </c>
      <c r="N1378">
        <v>170.352</v>
      </c>
      <c r="O1378">
        <v>3</v>
      </c>
      <c r="P1378">
        <v>0.2</v>
      </c>
      <c r="Q1378">
        <v>-17.0352</v>
      </c>
      <c r="R1378">
        <f>Derived_Metrics[[#This Row],[Selling Price]]*Derived_Metrics[[#This Row],[Quantity]]</f>
        <v>511.05600000000004</v>
      </c>
      <c r="S1378" s="2">
        <f>IF(Derived_Metrics[[#This Row],[Revenue]]=0,0,Derived_Metrics[[#This Row],[Profit]]/Derived_Metrics[[#This Row],[Revenue]])</f>
        <v>-3.3333333333333333E-2</v>
      </c>
      <c r="T1378" t="str">
        <f>IF(Derived_Metrics[[#This Row],[Profit]]&lt;0, "Loss","Profit")</f>
        <v>Loss</v>
      </c>
      <c r="U1378" s="5">
        <f>Derived_Metrics[[#This Row],[Selling Price]]*Derived_Metrics[[#This Row],[Quantity]]*Derived_Metrics[[#This Row],[Discount]]</f>
        <v>102.21120000000002</v>
      </c>
      <c r="V1378" t="str">
        <f>IF(Derived_Metrics[[#This Row],[Discount]]&gt;0,"Discount Applied","No Discount")</f>
        <v>Discount Applied</v>
      </c>
      <c r="W1378" t="str">
        <f>IF(Derived_Metrics[[#This Row],[Discount]]&gt;0.3,"High Discount","Low Discount")</f>
        <v>Low Discount</v>
      </c>
      <c r="X1378" s="13">
        <f>SUMIFS(Derived_Metrics[Customer_Revenue_Share],Derived_Metrics[Customee_ Revenue _Rank],"&lt;="&amp;Derived_Metrics[[#This Row],[Customee_ Revenue _Rank]])</f>
        <v>0.97774483141310109</v>
      </c>
      <c r="Y1378" t="str">
        <f>IF(Derived_Metrics[[#This Row],[Cumulative_Revenue_%]]&lt;=0.8,"Top 80% Revenue","Remaining 20% Revenue")</f>
        <v>Remaining 20% Revenue</v>
      </c>
    </row>
    <row r="1379" spans="1:25" x14ac:dyDescent="0.25">
      <c r="A1379" t="s">
        <v>4130</v>
      </c>
      <c r="B1379" s="1">
        <v>42665</v>
      </c>
      <c r="C1379" t="s">
        <v>2451</v>
      </c>
      <c r="D1379" s="4">
        <f>SUMIFS(Derived_Metrics[Revenue],Derived_Metrics[Customer ID],Derived_Metrics[[#This Row],[Customer ID]])</f>
        <v>980.41999999999985</v>
      </c>
      <c r="E1379" s="4">
        <f>SUMIFS(Derived_Metrics[Profit],Derived_Metrics[Customer ID],Derived_Metrics[[#This Row],[Customer ID]])</f>
        <v>89.305199999999999</v>
      </c>
      <c r="F1379" s="5">
        <f>_xlfn.PERCENTRANK.INC(Derived_Metrics[Customer Revenue],Derived_Metrics[[#This Row],[Customer Revenue]])</f>
        <v>0.16600000000000001</v>
      </c>
      <c r="G1379" s="5" t="str" cm="1">
        <f t="array" ref="G1379">_xlfn.IFS(Derived_Metrics[[#This Row],[Customer Revenue Percentile]]&gt;=0.8,"High Value",Derived_Metrics[[#This Row],[Customer Revenue Percentile]]&gt;=0.4,"Medium Value",TRUE,"Low Value")</f>
        <v>Low Value</v>
      </c>
      <c r="H1379" s="12">
        <f>_xlfn.RANK.EQ(Derived_Metrics[[#This Row],[Customer Revenue]],Derived_Metrics[Customer Revenue],0)</f>
        <v>1767</v>
      </c>
      <c r="I1379" s="15">
        <f>Derived_Metrics[[#This Row],[Customer Revenue]]/SUM(Derived_Metrics[Customer Revenue])</f>
        <v>6.2931275719994468E-5</v>
      </c>
      <c r="J1379" t="s">
        <v>4131</v>
      </c>
      <c r="K1379" s="5">
        <f>SUMIFS(Derived_Metrics[Revenue],Derived_Metrics[Product ID],Derived_Metrics[[#This Row],[Product ID]])</f>
        <v>305.82</v>
      </c>
      <c r="L1379" s="5">
        <f>SUMIFS(Derived_Metrics[Profit],Derived_Metrics[Product ID],Derived_Metrics[[#This Row],[Product ID]])</f>
        <v>30.582000000000001</v>
      </c>
      <c r="M1379" s="5" t="str">
        <f>IF(AND(Derived_Metrics[[#This Row],[Product Revenue]]&gt;AVERAGE(Derived_Metrics[Product Revenue]),Derived_Metrics[[#This Row],[Product Profit]]&lt;0),"high sales Low Profit","Normal")</f>
        <v>Normal</v>
      </c>
      <c r="N1379">
        <v>101.94</v>
      </c>
      <c r="O1379">
        <v>3</v>
      </c>
      <c r="P1379">
        <v>0</v>
      </c>
      <c r="Q1379">
        <v>30.582000000000001</v>
      </c>
      <c r="R1379">
        <f>Derived_Metrics[[#This Row],[Selling Price]]*Derived_Metrics[[#This Row],[Quantity]]</f>
        <v>305.82</v>
      </c>
      <c r="S1379" s="2">
        <f>IF(Derived_Metrics[[#This Row],[Revenue]]=0,0,Derived_Metrics[[#This Row],[Profit]]/Derived_Metrics[[#This Row],[Revenue]])</f>
        <v>0.1</v>
      </c>
      <c r="T1379" t="str">
        <f>IF(Derived_Metrics[[#This Row],[Profit]]&lt;0, "Loss","Profit")</f>
        <v>Profit</v>
      </c>
      <c r="U1379" s="5">
        <f>Derived_Metrics[[#This Row],[Selling Price]]*Derived_Metrics[[#This Row],[Quantity]]*Derived_Metrics[[#This Row],[Discount]]</f>
        <v>0</v>
      </c>
      <c r="V1379" t="str">
        <f>IF(Derived_Metrics[[#This Row],[Discount]]&gt;0,"Discount Applied","No Discount")</f>
        <v>No Discount</v>
      </c>
      <c r="W1379" t="str">
        <f>IF(Derived_Metrics[[#This Row],[Discount]]&gt;0.3,"High Discount","Low Discount")</f>
        <v>Low Discount</v>
      </c>
      <c r="X1379" s="13">
        <f>SUMIFS(Derived_Metrics[Customer_Revenue_Share],Derived_Metrics[Customee_ Revenue _Rank],"&lt;="&amp;Derived_Metrics[[#This Row],[Customee_ Revenue _Rank]])</f>
        <v>0.98928575015740927</v>
      </c>
      <c r="Y1379" t="str">
        <f>IF(Derived_Metrics[[#This Row],[Cumulative_Revenue_%]]&lt;=0.8,"Top 80% Revenue","Remaining 20% Revenue")</f>
        <v>Remaining 20% Revenue</v>
      </c>
    </row>
    <row r="1380" spans="1:25" x14ac:dyDescent="0.25">
      <c r="A1380" t="s">
        <v>4133</v>
      </c>
      <c r="B1380" s="1">
        <v>42937</v>
      </c>
      <c r="C1380" t="s">
        <v>1944</v>
      </c>
      <c r="D1380" s="4">
        <f>SUMIFS(Derived_Metrics[Revenue],Derived_Metrics[Customer ID],Derived_Metrics[[#This Row],[Customer ID]])</f>
        <v>13282.116</v>
      </c>
      <c r="E1380" s="4">
        <f>SUMIFS(Derived_Metrics[Profit],Derived_Metrics[Customer ID],Derived_Metrics[[#This Row],[Customer ID]])</f>
        <v>738.83879999999999</v>
      </c>
      <c r="F1380" s="5">
        <f>_xlfn.PERCENTRANK.INC(Derived_Metrics[Customer Revenue],Derived_Metrics[[#This Row],[Customer Revenue]])</f>
        <v>0.85</v>
      </c>
      <c r="G1380" s="5" t="str" cm="1">
        <f t="array" ref="G1380">_xlfn.IFS(Derived_Metrics[[#This Row],[Customer Revenue Percentile]]&gt;=0.8,"High Value",Derived_Metrics[[#This Row],[Customer Revenue Percentile]]&gt;=0.4,"Medium Value",TRUE,"Low Value")</f>
        <v>High Value</v>
      </c>
      <c r="H1380" s="12">
        <f>_xlfn.RANK.EQ(Derived_Metrics[[#This Row],[Customer Revenue]],Derived_Metrics[Customer Revenue],0)</f>
        <v>310</v>
      </c>
      <c r="I1380" s="15">
        <f>Derived_Metrics[[#This Row],[Customer Revenue]]/SUM(Derived_Metrics[Customer Revenue])</f>
        <v>8.5255350170432081E-4</v>
      </c>
      <c r="J1380" t="s">
        <v>364</v>
      </c>
      <c r="K1380" s="5">
        <f>SUMIFS(Derived_Metrics[Revenue],Derived_Metrics[Product ID],Derived_Metrics[[#This Row],[Product ID]])</f>
        <v>164.03199999999998</v>
      </c>
      <c r="L1380" s="5">
        <f>SUMIFS(Derived_Metrics[Profit],Derived_Metrics[Product ID],Derived_Metrics[[#This Row],[Product ID]])</f>
        <v>15.2064</v>
      </c>
      <c r="M1380" s="5" t="str">
        <f>IF(AND(Derived_Metrics[[#This Row],[Product Revenue]]&gt;AVERAGE(Derived_Metrics[Product Revenue]),Derived_Metrics[[#This Row],[Product Profit]]&lt;0),"high sales Low Profit","Normal")</f>
        <v>Normal</v>
      </c>
      <c r="N1380">
        <v>8.8000000000000007</v>
      </c>
      <c r="O1380">
        <v>5</v>
      </c>
      <c r="P1380">
        <v>0</v>
      </c>
      <c r="Q1380">
        <v>3.8719999999999999</v>
      </c>
      <c r="R1380">
        <f>Derived_Metrics[[#This Row],[Selling Price]]*Derived_Metrics[[#This Row],[Quantity]]</f>
        <v>44</v>
      </c>
      <c r="S1380" s="2">
        <f>IF(Derived_Metrics[[#This Row],[Revenue]]=0,0,Derived_Metrics[[#This Row],[Profit]]/Derived_Metrics[[#This Row],[Revenue]])</f>
        <v>8.7999999999999995E-2</v>
      </c>
      <c r="T1380" t="str">
        <f>IF(Derived_Metrics[[#This Row],[Profit]]&lt;0, "Loss","Profit")</f>
        <v>Profit</v>
      </c>
      <c r="U1380" s="5">
        <f>Derived_Metrics[[#This Row],[Selling Price]]*Derived_Metrics[[#This Row],[Quantity]]*Derived_Metrics[[#This Row],[Discount]]</f>
        <v>0</v>
      </c>
      <c r="V1380" t="str">
        <f>IF(Derived_Metrics[[#This Row],[Discount]]&gt;0,"Discount Applied","No Discount")</f>
        <v>No Discount</v>
      </c>
      <c r="W1380" t="str">
        <f>IF(Derived_Metrics[[#This Row],[Discount]]&gt;0.3,"High Discount","Low Discount")</f>
        <v>Low Discount</v>
      </c>
      <c r="X1380" s="13">
        <f>SUMIFS(Derived_Metrics[Customer_Revenue_Share],Derived_Metrics[Customee_ Revenue _Rank],"&lt;="&amp;Derived_Metrics[[#This Row],[Customee_ Revenue _Rank]])</f>
        <v>0.49185067260643289</v>
      </c>
      <c r="Y1380" t="str">
        <f>IF(Derived_Metrics[[#This Row],[Cumulative_Revenue_%]]&lt;=0.8,"Top 80% Revenue","Remaining 20% Revenue")</f>
        <v>Top 80% Revenue</v>
      </c>
    </row>
    <row r="1381" spans="1:25" x14ac:dyDescent="0.25">
      <c r="A1381" t="s">
        <v>4133</v>
      </c>
      <c r="B1381" s="1">
        <v>42937</v>
      </c>
      <c r="C1381" t="s">
        <v>1944</v>
      </c>
      <c r="D1381" s="4">
        <f>SUMIFS(Derived_Metrics[Revenue],Derived_Metrics[Customer ID],Derived_Metrics[[#This Row],[Customer ID]])</f>
        <v>13282.116</v>
      </c>
      <c r="E1381" s="4">
        <f>SUMIFS(Derived_Metrics[Profit],Derived_Metrics[Customer ID],Derived_Metrics[[#This Row],[Customer ID]])</f>
        <v>738.83879999999999</v>
      </c>
      <c r="F1381" s="5">
        <f>_xlfn.PERCENTRANK.INC(Derived_Metrics[Customer Revenue],Derived_Metrics[[#This Row],[Customer Revenue]])</f>
        <v>0.85</v>
      </c>
      <c r="G1381" s="5" t="str" cm="1">
        <f t="array" ref="G1381">_xlfn.IFS(Derived_Metrics[[#This Row],[Customer Revenue Percentile]]&gt;=0.8,"High Value",Derived_Metrics[[#This Row],[Customer Revenue Percentile]]&gt;=0.4,"Medium Value",TRUE,"Low Value")</f>
        <v>High Value</v>
      </c>
      <c r="H1381" s="12">
        <f>_xlfn.RANK.EQ(Derived_Metrics[[#This Row],[Customer Revenue]],Derived_Metrics[Customer Revenue],0)</f>
        <v>310</v>
      </c>
      <c r="I1381" s="15">
        <f>Derived_Metrics[[#This Row],[Customer Revenue]]/SUM(Derived_Metrics[Customer Revenue])</f>
        <v>8.5255350170432081E-4</v>
      </c>
      <c r="J1381" t="s">
        <v>1041</v>
      </c>
      <c r="K1381" s="5">
        <f>SUMIFS(Derived_Metrics[Revenue],Derived_Metrics[Product ID],Derived_Metrics[[#This Row],[Product ID]])</f>
        <v>4601.6586000000007</v>
      </c>
      <c r="L1381" s="5">
        <f>SUMIFS(Derived_Metrics[Profit],Derived_Metrics[Product ID],Derived_Metrics[[#This Row],[Product ID]])</f>
        <v>73.715399999999988</v>
      </c>
      <c r="M1381" s="5" t="str">
        <f>IF(AND(Derived_Metrics[[#This Row],[Product Revenue]]&gt;AVERAGE(Derived_Metrics[Product Revenue]),Derived_Metrics[[#This Row],[Product Profit]]&lt;0),"high sales Low Profit","Normal")</f>
        <v>Normal</v>
      </c>
      <c r="N1381">
        <v>302.94</v>
      </c>
      <c r="O1381">
        <v>3</v>
      </c>
      <c r="P1381">
        <v>0</v>
      </c>
      <c r="Q1381">
        <v>69.676199999999994</v>
      </c>
      <c r="R1381">
        <f>Derived_Metrics[[#This Row],[Selling Price]]*Derived_Metrics[[#This Row],[Quantity]]</f>
        <v>908.81999999999994</v>
      </c>
      <c r="S1381" s="2">
        <f>IF(Derived_Metrics[[#This Row],[Revenue]]=0,0,Derived_Metrics[[#This Row],[Profit]]/Derived_Metrics[[#This Row],[Revenue]])</f>
        <v>7.6666666666666661E-2</v>
      </c>
      <c r="T1381" t="str">
        <f>IF(Derived_Metrics[[#This Row],[Profit]]&lt;0, "Loss","Profit")</f>
        <v>Profit</v>
      </c>
      <c r="U1381" s="5">
        <f>Derived_Metrics[[#This Row],[Selling Price]]*Derived_Metrics[[#This Row],[Quantity]]*Derived_Metrics[[#This Row],[Discount]]</f>
        <v>0</v>
      </c>
      <c r="V1381" t="str">
        <f>IF(Derived_Metrics[[#This Row],[Discount]]&gt;0,"Discount Applied","No Discount")</f>
        <v>No Discount</v>
      </c>
      <c r="W1381" t="str">
        <f>IF(Derived_Metrics[[#This Row],[Discount]]&gt;0.3,"High Discount","Low Discount")</f>
        <v>Low Discount</v>
      </c>
      <c r="X1381" s="13">
        <f>SUMIFS(Derived_Metrics[Customer_Revenue_Share],Derived_Metrics[Customee_ Revenue _Rank],"&lt;="&amp;Derived_Metrics[[#This Row],[Customee_ Revenue _Rank]])</f>
        <v>0.49185067260643289</v>
      </c>
      <c r="Y1381" t="str">
        <f>IF(Derived_Metrics[[#This Row],[Cumulative_Revenue_%]]&lt;=0.8,"Top 80% Revenue","Remaining 20% Revenue")</f>
        <v>Top 80% Revenue</v>
      </c>
    </row>
    <row r="1382" spans="1:25" x14ac:dyDescent="0.25">
      <c r="A1382" t="s">
        <v>4135</v>
      </c>
      <c r="B1382" s="1">
        <v>41682</v>
      </c>
      <c r="C1382" t="s">
        <v>4136</v>
      </c>
      <c r="D1382" s="4">
        <f>SUMIFS(Derived_Metrics[Revenue],Derived_Metrics[Customer ID],Derived_Metrics[[#This Row],[Customer ID]])</f>
        <v>4620.9760000000006</v>
      </c>
      <c r="E1382" s="4">
        <f>SUMIFS(Derived_Metrics[Profit],Derived_Metrics[Customer ID],Derived_Metrics[[#This Row],[Customer ID]])</f>
        <v>-111.07</v>
      </c>
      <c r="F1382" s="5">
        <f>_xlfn.PERCENTRANK.INC(Derived_Metrics[Customer Revenue],Derived_Metrics[[#This Row],[Customer Revenue]])</f>
        <v>0.52500000000000002</v>
      </c>
      <c r="G1382" s="5" t="str" cm="1">
        <f t="array" ref="G1382">_xlfn.IFS(Derived_Metrics[[#This Row],[Customer Revenue Percentile]]&gt;=0.8,"High Value",Derived_Metrics[[#This Row],[Customer Revenue Percentile]]&gt;=0.4,"Medium Value",TRUE,"Low Value")</f>
        <v>Medium Value</v>
      </c>
      <c r="H1382" s="12">
        <f>_xlfn.RANK.EQ(Derived_Metrics[[#This Row],[Customer Revenue]],Derived_Metrics[Customer Revenue],0)</f>
        <v>1006</v>
      </c>
      <c r="I1382" s="15">
        <f>Derived_Metrics[[#This Row],[Customer Revenue]]/SUM(Derived_Metrics[Customer Revenue])</f>
        <v>2.9661156927793931E-4</v>
      </c>
      <c r="J1382" t="s">
        <v>732</v>
      </c>
      <c r="K1382" s="5">
        <f>SUMIFS(Derived_Metrics[Revenue],Derived_Metrics[Product ID],Derived_Metrics[[#This Row],[Product ID]])</f>
        <v>388.60800000000006</v>
      </c>
      <c r="L1382" s="5">
        <f>SUMIFS(Derived_Metrics[Profit],Derived_Metrics[Product ID],Derived_Metrics[[#This Row],[Product ID]])</f>
        <v>26.1096</v>
      </c>
      <c r="M1382" s="5" t="str">
        <f>IF(AND(Derived_Metrics[[#This Row],[Product Revenue]]&gt;AVERAGE(Derived_Metrics[Product Revenue]),Derived_Metrics[[#This Row],[Product Profit]]&lt;0),"high sales Low Profit","Normal")</f>
        <v>Normal</v>
      </c>
      <c r="N1382">
        <v>60.72</v>
      </c>
      <c r="O1382">
        <v>3</v>
      </c>
      <c r="P1382">
        <v>0</v>
      </c>
      <c r="Q1382">
        <v>23.680800000000001</v>
      </c>
      <c r="R1382">
        <f>Derived_Metrics[[#This Row],[Selling Price]]*Derived_Metrics[[#This Row],[Quantity]]</f>
        <v>182.16</v>
      </c>
      <c r="S1382" s="2">
        <f>IF(Derived_Metrics[[#This Row],[Revenue]]=0,0,Derived_Metrics[[#This Row],[Profit]]/Derived_Metrics[[#This Row],[Revenue]])</f>
        <v>0.13</v>
      </c>
      <c r="T1382" t="str">
        <f>IF(Derived_Metrics[[#This Row],[Profit]]&lt;0, "Loss","Profit")</f>
        <v>Profit</v>
      </c>
      <c r="U1382" s="5">
        <f>Derived_Metrics[[#This Row],[Selling Price]]*Derived_Metrics[[#This Row],[Quantity]]*Derived_Metrics[[#This Row],[Discount]]</f>
        <v>0</v>
      </c>
      <c r="V1382" t="str">
        <f>IF(Derived_Metrics[[#This Row],[Discount]]&gt;0,"Discount Applied","No Discount")</f>
        <v>No Discount</v>
      </c>
      <c r="W1382" t="str">
        <f>IF(Derived_Metrics[[#This Row],[Discount]]&gt;0.3,"High Discount","Low Discount")</f>
        <v>Low Discount</v>
      </c>
      <c r="X1382" s="13">
        <f>SUMIFS(Derived_Metrics[Customer_Revenue_Share],Derived_Metrics[Customee_ Revenue _Rank],"&lt;="&amp;Derived_Metrics[[#This Row],[Customee_ Revenue _Rank]])</f>
        <v>0.86142388912972945</v>
      </c>
      <c r="Y1382" t="str">
        <f>IF(Derived_Metrics[[#This Row],[Cumulative_Revenue_%]]&lt;=0.8,"Top 80% Revenue","Remaining 20% Revenue")</f>
        <v>Remaining 20% Revenue</v>
      </c>
    </row>
    <row r="1383" spans="1:25" x14ac:dyDescent="0.25">
      <c r="A1383" t="s">
        <v>4135</v>
      </c>
      <c r="B1383" s="1">
        <v>41682</v>
      </c>
      <c r="C1383" t="s">
        <v>4136</v>
      </c>
      <c r="D1383" s="4">
        <f>SUMIFS(Derived_Metrics[Revenue],Derived_Metrics[Customer ID],Derived_Metrics[[#This Row],[Customer ID]])</f>
        <v>4620.9760000000006</v>
      </c>
      <c r="E1383" s="4">
        <f>SUMIFS(Derived_Metrics[Profit],Derived_Metrics[Customer ID],Derived_Metrics[[#This Row],[Customer ID]])</f>
        <v>-111.07</v>
      </c>
      <c r="F1383" s="5">
        <f>_xlfn.PERCENTRANK.INC(Derived_Metrics[Customer Revenue],Derived_Metrics[[#This Row],[Customer Revenue]])</f>
        <v>0.52500000000000002</v>
      </c>
      <c r="G1383" s="5" t="str" cm="1">
        <f t="array" ref="G1383">_xlfn.IFS(Derived_Metrics[[#This Row],[Customer Revenue Percentile]]&gt;=0.8,"High Value",Derived_Metrics[[#This Row],[Customer Revenue Percentile]]&gt;=0.4,"Medium Value",TRUE,"Low Value")</f>
        <v>Medium Value</v>
      </c>
      <c r="H1383" s="12">
        <f>_xlfn.RANK.EQ(Derived_Metrics[[#This Row],[Customer Revenue]],Derived_Metrics[Customer Revenue],0)</f>
        <v>1006</v>
      </c>
      <c r="I1383" s="15">
        <f>Derived_Metrics[[#This Row],[Customer Revenue]]/SUM(Derived_Metrics[Customer Revenue])</f>
        <v>2.9661156927793931E-4</v>
      </c>
      <c r="J1383" t="s">
        <v>1795</v>
      </c>
      <c r="K1383" s="5">
        <f>SUMIFS(Derived_Metrics[Revenue],Derived_Metrics[Product ID],Derived_Metrics[[#This Row],[Product ID]])</f>
        <v>4682.8760000000002</v>
      </c>
      <c r="L1383" s="5">
        <f>SUMIFS(Derived_Metrics[Profit],Derived_Metrics[Product ID],Derived_Metrics[[#This Row],[Product ID]])</f>
        <v>125.0166</v>
      </c>
      <c r="M1383" s="5" t="str">
        <f>IF(AND(Derived_Metrics[[#This Row],[Product Revenue]]&gt;AVERAGE(Derived_Metrics[Product Revenue]),Derived_Metrics[[#This Row],[Product Profit]]&lt;0),"high sales Low Profit","Normal")</f>
        <v>Normal</v>
      </c>
      <c r="N1383">
        <v>239.84</v>
      </c>
      <c r="O1383">
        <v>8</v>
      </c>
      <c r="P1383">
        <v>0</v>
      </c>
      <c r="Q1383">
        <v>64.756799999999998</v>
      </c>
      <c r="R1383">
        <f>Derived_Metrics[[#This Row],[Selling Price]]*Derived_Metrics[[#This Row],[Quantity]]</f>
        <v>1918.72</v>
      </c>
      <c r="S1383" s="2">
        <f>IF(Derived_Metrics[[#This Row],[Revenue]]=0,0,Derived_Metrics[[#This Row],[Profit]]/Derived_Metrics[[#This Row],[Revenue]])</f>
        <v>3.3749999999999995E-2</v>
      </c>
      <c r="T1383" t="str">
        <f>IF(Derived_Metrics[[#This Row],[Profit]]&lt;0, "Loss","Profit")</f>
        <v>Profit</v>
      </c>
      <c r="U1383" s="5">
        <f>Derived_Metrics[[#This Row],[Selling Price]]*Derived_Metrics[[#This Row],[Quantity]]*Derived_Metrics[[#This Row],[Discount]]</f>
        <v>0</v>
      </c>
      <c r="V1383" t="str">
        <f>IF(Derived_Metrics[[#This Row],[Discount]]&gt;0,"Discount Applied","No Discount")</f>
        <v>No Discount</v>
      </c>
      <c r="W1383" t="str">
        <f>IF(Derived_Metrics[[#This Row],[Discount]]&gt;0.3,"High Discount","Low Discount")</f>
        <v>Low Discount</v>
      </c>
      <c r="X1383" s="13">
        <f>SUMIFS(Derived_Metrics[Customer_Revenue_Share],Derived_Metrics[Customee_ Revenue _Rank],"&lt;="&amp;Derived_Metrics[[#This Row],[Customee_ Revenue _Rank]])</f>
        <v>0.86142388912972945</v>
      </c>
      <c r="Y1383" t="str">
        <f>IF(Derived_Metrics[[#This Row],[Cumulative_Revenue_%]]&lt;=0.8,"Top 80% Revenue","Remaining 20% Revenue")</f>
        <v>Remaining 20% Revenue</v>
      </c>
    </row>
    <row r="1384" spans="1:25" x14ac:dyDescent="0.25">
      <c r="A1384" t="s">
        <v>4138</v>
      </c>
      <c r="B1384" s="1">
        <v>42516</v>
      </c>
      <c r="C1384" t="s">
        <v>3455</v>
      </c>
      <c r="D1384" s="4">
        <f>SUMIFS(Derived_Metrics[Revenue],Derived_Metrics[Customer ID],Derived_Metrics[[#This Row],[Customer ID]])</f>
        <v>11736.168</v>
      </c>
      <c r="E1384" s="4">
        <f>SUMIFS(Derived_Metrics[Profit],Derived_Metrics[Customer ID],Derived_Metrics[[#This Row],[Customer ID]])</f>
        <v>109.0818</v>
      </c>
      <c r="F1384" s="5">
        <f>_xlfn.PERCENTRANK.INC(Derived_Metrics[Customer Revenue],Derived_Metrics[[#This Row],[Customer Revenue]])</f>
        <v>0.81599999999999995</v>
      </c>
      <c r="G1384" s="5" t="str" cm="1">
        <f t="array" ref="G1384">_xlfn.IFS(Derived_Metrics[[#This Row],[Customer Revenue Percentile]]&gt;=0.8,"High Value",Derived_Metrics[[#This Row],[Customer Revenue Percentile]]&gt;=0.4,"Medium Value",TRUE,"Low Value")</f>
        <v>High Value</v>
      </c>
      <c r="H1384" s="12">
        <f>_xlfn.RANK.EQ(Derived_Metrics[[#This Row],[Customer Revenue]],Derived_Metrics[Customer Revenue],0)</f>
        <v>386</v>
      </c>
      <c r="I1384" s="15">
        <f>Derived_Metrics[[#This Row],[Customer Revenue]]/SUM(Derived_Metrics[Customer Revenue])</f>
        <v>7.5332207044345907E-4</v>
      </c>
      <c r="J1384" t="s">
        <v>319</v>
      </c>
      <c r="K1384" s="5">
        <f>SUMIFS(Derived_Metrics[Revenue],Derived_Metrics[Product ID],Derived_Metrics[[#This Row],[Product ID]])</f>
        <v>5907.3300000000008</v>
      </c>
      <c r="L1384" s="5">
        <f>SUMIFS(Derived_Metrics[Profit],Derived_Metrics[Product ID],Derived_Metrics[[#This Row],[Product ID]])</f>
        <v>-246.39119999999997</v>
      </c>
      <c r="M1384" s="5" t="str">
        <f>IF(AND(Derived_Metrics[[#This Row],[Product Revenue]]&gt;AVERAGE(Derived_Metrics[Product Revenue]),Derived_Metrics[[#This Row],[Product Profit]]&lt;0),"high sales Low Profit","Normal")</f>
        <v>Normal</v>
      </c>
      <c r="N1384">
        <v>484.70400000000001</v>
      </c>
      <c r="O1384">
        <v>6</v>
      </c>
      <c r="P1384">
        <v>0.2</v>
      </c>
      <c r="Q1384">
        <v>-84.8232</v>
      </c>
      <c r="R1384">
        <f>Derived_Metrics[[#This Row],[Selling Price]]*Derived_Metrics[[#This Row],[Quantity]]</f>
        <v>2908.2240000000002</v>
      </c>
      <c r="S1384" s="2">
        <f>IF(Derived_Metrics[[#This Row],[Revenue]]=0,0,Derived_Metrics[[#This Row],[Profit]]/Derived_Metrics[[#This Row],[Revenue]])</f>
        <v>-2.9166666666666664E-2</v>
      </c>
      <c r="T1384" t="str">
        <f>IF(Derived_Metrics[[#This Row],[Profit]]&lt;0, "Loss","Profit")</f>
        <v>Loss</v>
      </c>
      <c r="U1384" s="5">
        <f>Derived_Metrics[[#This Row],[Selling Price]]*Derived_Metrics[[#This Row],[Quantity]]*Derived_Metrics[[#This Row],[Discount]]</f>
        <v>581.64480000000003</v>
      </c>
      <c r="V1384" t="str">
        <f>IF(Derived_Metrics[[#This Row],[Discount]]&gt;0,"Discount Applied","No Discount")</f>
        <v>Discount Applied</v>
      </c>
      <c r="W1384" t="str">
        <f>IF(Derived_Metrics[[#This Row],[Discount]]&gt;0.3,"High Discount","Low Discount")</f>
        <v>Low Discount</v>
      </c>
      <c r="X1384" s="13">
        <f>SUMIFS(Derived_Metrics[Customer_Revenue_Share],Derived_Metrics[Customee_ Revenue _Rank],"&lt;="&amp;Derived_Metrics[[#This Row],[Customee_ Revenue _Rank]])</f>
        <v>0.54979251284697372</v>
      </c>
      <c r="Y1384" t="str">
        <f>IF(Derived_Metrics[[#This Row],[Cumulative_Revenue_%]]&lt;=0.8,"Top 80% Revenue","Remaining 20% Revenue")</f>
        <v>Top 80% Revenue</v>
      </c>
    </row>
    <row r="1385" spans="1:25" x14ac:dyDescent="0.25">
      <c r="A1385" t="s">
        <v>4140</v>
      </c>
      <c r="B1385" s="1">
        <v>42115</v>
      </c>
      <c r="C1385" t="s">
        <v>3864</v>
      </c>
      <c r="D1385" s="4">
        <f>SUMIFS(Derived_Metrics[Revenue],Derived_Metrics[Customer ID],Derived_Metrics[[#This Row],[Customer ID]])</f>
        <v>2320.1440000000002</v>
      </c>
      <c r="E1385" s="4">
        <f>SUMIFS(Derived_Metrics[Profit],Derived_Metrics[Customer ID],Derived_Metrics[[#This Row],[Customer ID]])</f>
        <v>-297.20760000000001</v>
      </c>
      <c r="F1385" s="5">
        <f>_xlfn.PERCENTRANK.INC(Derived_Metrics[Customer Revenue],Derived_Metrics[[#This Row],[Customer Revenue]])</f>
        <v>0.32700000000000001</v>
      </c>
      <c r="G1385" s="5" t="str" cm="1">
        <f t="array" ref="G1385">_xlfn.IFS(Derived_Metrics[[#This Row],[Customer Revenue Percentile]]&gt;=0.8,"High Value",Derived_Metrics[[#This Row],[Customer Revenue Percentile]]&gt;=0.4,"Medium Value",TRUE,"Low Value")</f>
        <v>Low Value</v>
      </c>
      <c r="H1385" s="12">
        <f>_xlfn.RANK.EQ(Derived_Metrics[[#This Row],[Customer Revenue]],Derived_Metrics[Customer Revenue],0)</f>
        <v>1425</v>
      </c>
      <c r="I1385" s="15">
        <f>Derived_Metrics[[#This Row],[Customer Revenue]]/SUM(Derived_Metrics[Customer Revenue])</f>
        <v>1.4892558472296658E-4</v>
      </c>
      <c r="J1385" t="s">
        <v>385</v>
      </c>
      <c r="K1385" s="5">
        <f>SUMIFS(Derived_Metrics[Revenue],Derived_Metrics[Product ID],Derived_Metrics[[#This Row],[Product ID]])</f>
        <v>4203.9240000000009</v>
      </c>
      <c r="L1385" s="5">
        <f>SUMIFS(Derived_Metrics[Profit],Derived_Metrics[Product ID],Derived_Metrics[[#This Row],[Product ID]])</f>
        <v>229.3922</v>
      </c>
      <c r="M1385" s="5" t="str">
        <f>IF(AND(Derived_Metrics[[#This Row],[Product Revenue]]&gt;AVERAGE(Derived_Metrics[Product Revenue]),Derived_Metrics[[#This Row],[Product Profit]]&lt;0),"high sales Low Profit","Normal")</f>
        <v>Normal</v>
      </c>
      <c r="N1385">
        <v>191.96</v>
      </c>
      <c r="O1385">
        <v>2</v>
      </c>
      <c r="P1385">
        <v>0</v>
      </c>
      <c r="Q1385">
        <v>51.8292</v>
      </c>
      <c r="R1385">
        <f>Derived_Metrics[[#This Row],[Selling Price]]*Derived_Metrics[[#This Row],[Quantity]]</f>
        <v>383.92</v>
      </c>
      <c r="S1385" s="2">
        <f>IF(Derived_Metrics[[#This Row],[Revenue]]=0,0,Derived_Metrics[[#This Row],[Profit]]/Derived_Metrics[[#This Row],[Revenue]])</f>
        <v>0.13499999999999998</v>
      </c>
      <c r="T1385" t="str">
        <f>IF(Derived_Metrics[[#This Row],[Profit]]&lt;0, "Loss","Profit")</f>
        <v>Profit</v>
      </c>
      <c r="U1385" s="5">
        <f>Derived_Metrics[[#This Row],[Selling Price]]*Derived_Metrics[[#This Row],[Quantity]]*Derived_Metrics[[#This Row],[Discount]]</f>
        <v>0</v>
      </c>
      <c r="V1385" t="str">
        <f>IF(Derived_Metrics[[#This Row],[Discount]]&gt;0,"Discount Applied","No Discount")</f>
        <v>No Discount</v>
      </c>
      <c r="W1385" t="str">
        <f>IF(Derived_Metrics[[#This Row],[Discount]]&gt;0.3,"High Discount","Low Discount")</f>
        <v>Low Discount</v>
      </c>
      <c r="X1385" s="13">
        <f>SUMIFS(Derived_Metrics[Customer_Revenue_Share],Derived_Metrics[Customee_ Revenue _Rank],"&lt;="&amp;Derived_Metrics[[#This Row],[Customee_ Revenue _Rank]])</f>
        <v>0.95215511973407629</v>
      </c>
      <c r="Y1385" t="str">
        <f>IF(Derived_Metrics[[#This Row],[Cumulative_Revenue_%]]&lt;=0.8,"Top 80% Revenue","Remaining 20% Revenue")</f>
        <v>Remaining 20% Revenue</v>
      </c>
    </row>
    <row r="1386" spans="1:25" x14ac:dyDescent="0.25">
      <c r="A1386" t="s">
        <v>4140</v>
      </c>
      <c r="B1386" s="1">
        <v>42115</v>
      </c>
      <c r="C1386" t="s">
        <v>3864</v>
      </c>
      <c r="D1386" s="4">
        <f>SUMIFS(Derived_Metrics[Revenue],Derived_Metrics[Customer ID],Derived_Metrics[[#This Row],[Customer ID]])</f>
        <v>2320.1440000000002</v>
      </c>
      <c r="E1386" s="4">
        <f>SUMIFS(Derived_Metrics[Profit],Derived_Metrics[Customer ID],Derived_Metrics[[#This Row],[Customer ID]])</f>
        <v>-297.20760000000001</v>
      </c>
      <c r="F1386" s="5">
        <f>_xlfn.PERCENTRANK.INC(Derived_Metrics[Customer Revenue],Derived_Metrics[[#This Row],[Customer Revenue]])</f>
        <v>0.32700000000000001</v>
      </c>
      <c r="G1386" s="5" t="str" cm="1">
        <f t="array" ref="G1386">_xlfn.IFS(Derived_Metrics[[#This Row],[Customer Revenue Percentile]]&gt;=0.8,"High Value",Derived_Metrics[[#This Row],[Customer Revenue Percentile]]&gt;=0.4,"Medium Value",TRUE,"Low Value")</f>
        <v>Low Value</v>
      </c>
      <c r="H1386" s="12">
        <f>_xlfn.RANK.EQ(Derived_Metrics[[#This Row],[Customer Revenue]],Derived_Metrics[Customer Revenue],0)</f>
        <v>1425</v>
      </c>
      <c r="I1386" s="15">
        <f>Derived_Metrics[[#This Row],[Customer Revenue]]/SUM(Derived_Metrics[Customer Revenue])</f>
        <v>1.4892558472296658E-4</v>
      </c>
      <c r="J1386" t="s">
        <v>826</v>
      </c>
      <c r="K1386" s="5">
        <f>SUMIFS(Derived_Metrics[Revenue],Derived_Metrics[Product ID],Derived_Metrics[[#This Row],[Product ID]])</f>
        <v>8213.3040000000001</v>
      </c>
      <c r="L1386" s="5">
        <f>SUMIFS(Derived_Metrics[Profit],Derived_Metrics[Product ID],Derived_Metrics[[#This Row],[Product ID]])</f>
        <v>-40.576799999999977</v>
      </c>
      <c r="M1386" s="5" t="str">
        <f>IF(AND(Derived_Metrics[[#This Row],[Product Revenue]]&gt;AVERAGE(Derived_Metrics[Product Revenue]),Derived_Metrics[[#This Row],[Product Profit]]&lt;0),"high sales Low Profit","Normal")</f>
        <v>Normal</v>
      </c>
      <c r="N1386">
        <v>209.88</v>
      </c>
      <c r="O1386">
        <v>3</v>
      </c>
      <c r="P1386">
        <v>0</v>
      </c>
      <c r="Q1386">
        <v>35.679600000000001</v>
      </c>
      <c r="R1386">
        <f>Derived_Metrics[[#This Row],[Selling Price]]*Derived_Metrics[[#This Row],[Quantity]]</f>
        <v>629.64</v>
      </c>
      <c r="S1386" s="2">
        <f>IF(Derived_Metrics[[#This Row],[Revenue]]=0,0,Derived_Metrics[[#This Row],[Profit]]/Derived_Metrics[[#This Row],[Revenue]])</f>
        <v>5.6666666666666671E-2</v>
      </c>
      <c r="T1386" t="str">
        <f>IF(Derived_Metrics[[#This Row],[Profit]]&lt;0, "Loss","Profit")</f>
        <v>Profit</v>
      </c>
      <c r="U1386" s="5">
        <f>Derived_Metrics[[#This Row],[Selling Price]]*Derived_Metrics[[#This Row],[Quantity]]*Derived_Metrics[[#This Row],[Discount]]</f>
        <v>0</v>
      </c>
      <c r="V1386" t="str">
        <f>IF(Derived_Metrics[[#This Row],[Discount]]&gt;0,"Discount Applied","No Discount")</f>
        <v>No Discount</v>
      </c>
      <c r="W1386" t="str">
        <f>IF(Derived_Metrics[[#This Row],[Discount]]&gt;0.3,"High Discount","Low Discount")</f>
        <v>Low Discount</v>
      </c>
      <c r="X1386" s="13">
        <f>SUMIFS(Derived_Metrics[Customer_Revenue_Share],Derived_Metrics[Customee_ Revenue _Rank],"&lt;="&amp;Derived_Metrics[[#This Row],[Customee_ Revenue _Rank]])</f>
        <v>0.95215511973407629</v>
      </c>
      <c r="Y1386" t="str">
        <f>IF(Derived_Metrics[[#This Row],[Cumulative_Revenue_%]]&lt;=0.8,"Top 80% Revenue","Remaining 20% Revenue")</f>
        <v>Remaining 20% Revenue</v>
      </c>
    </row>
    <row r="1387" spans="1:25" x14ac:dyDescent="0.25">
      <c r="A1387" t="s">
        <v>4143</v>
      </c>
      <c r="B1387" s="1">
        <v>42538</v>
      </c>
      <c r="C1387" t="s">
        <v>4145</v>
      </c>
      <c r="D1387" s="4">
        <f>SUMIFS(Derived_Metrics[Revenue],Derived_Metrics[Customer ID],Derived_Metrics[[#This Row],[Customer ID]])</f>
        <v>479.33199999999999</v>
      </c>
      <c r="E1387" s="4">
        <f>SUMIFS(Derived_Metrics[Profit],Derived_Metrics[Customer ID],Derived_Metrics[[#This Row],[Customer ID]])</f>
        <v>14.098000000000001</v>
      </c>
      <c r="F1387" s="5">
        <f>_xlfn.PERCENTRANK.INC(Derived_Metrics[Customer Revenue],Derived_Metrics[[#This Row],[Customer Revenue]])</f>
        <v>8.5000000000000006E-2</v>
      </c>
      <c r="G1387" s="5" t="str" cm="1">
        <f t="array" ref="G1387">_xlfn.IFS(Derived_Metrics[[#This Row],[Customer Revenue Percentile]]&gt;=0.8,"High Value",Derived_Metrics[[#This Row],[Customer Revenue Percentile]]&gt;=0.4,"Medium Value",TRUE,"Low Value")</f>
        <v>Low Value</v>
      </c>
      <c r="H1387" s="12">
        <f>_xlfn.RANK.EQ(Derived_Metrics[[#This Row],[Customer Revenue]],Derived_Metrics[Customer Revenue],0)</f>
        <v>1940</v>
      </c>
      <c r="I1387" s="15">
        <f>Derived_Metrics[[#This Row],[Customer Revenue]]/SUM(Derived_Metrics[Customer Revenue])</f>
        <v>3.0767399944326299E-5</v>
      </c>
      <c r="J1387" t="s">
        <v>3114</v>
      </c>
      <c r="K1387" s="5">
        <f>SUMIFS(Derived_Metrics[Revenue],Derived_Metrics[Product ID],Derived_Metrics[[#This Row],[Product ID]])</f>
        <v>21820.884399999995</v>
      </c>
      <c r="L1387" s="5">
        <f>SUMIFS(Derived_Metrics[Profit],Derived_Metrics[Product ID],Derived_Metrics[[#This Row],[Product ID]])</f>
        <v>-208.65039999999999</v>
      </c>
      <c r="M1387" s="5" t="str">
        <f>IF(AND(Derived_Metrics[[#This Row],[Product Revenue]]&gt;AVERAGE(Derived_Metrics[Product Revenue]),Derived_Metrics[[#This Row],[Product Profit]]&lt;0),"high sales Low Profit","Normal")</f>
        <v>high sales Low Profit</v>
      </c>
      <c r="N1387">
        <v>239.666</v>
      </c>
      <c r="O1387">
        <v>2</v>
      </c>
      <c r="P1387">
        <v>0.15</v>
      </c>
      <c r="Q1387">
        <v>14.098000000000001</v>
      </c>
      <c r="R1387">
        <f>Derived_Metrics[[#This Row],[Selling Price]]*Derived_Metrics[[#This Row],[Quantity]]</f>
        <v>479.33199999999999</v>
      </c>
      <c r="S1387" s="2">
        <f>IF(Derived_Metrics[[#This Row],[Revenue]]=0,0,Derived_Metrics[[#This Row],[Profit]]/Derived_Metrics[[#This Row],[Revenue]])</f>
        <v>2.9411764705882356E-2</v>
      </c>
      <c r="T1387" t="str">
        <f>IF(Derived_Metrics[[#This Row],[Profit]]&lt;0, "Loss","Profit")</f>
        <v>Profit</v>
      </c>
      <c r="U1387" s="5">
        <f>Derived_Metrics[[#This Row],[Selling Price]]*Derived_Metrics[[#This Row],[Quantity]]*Derived_Metrics[[#This Row],[Discount]]</f>
        <v>71.899799999999999</v>
      </c>
      <c r="V1387" t="str">
        <f>IF(Derived_Metrics[[#This Row],[Discount]]&gt;0,"Discount Applied","No Discount")</f>
        <v>Discount Applied</v>
      </c>
      <c r="W1387" t="str">
        <f>IF(Derived_Metrics[[#This Row],[Discount]]&gt;0.3,"High Discount","Low Discount")</f>
        <v>Low Discount</v>
      </c>
      <c r="X1387" s="13">
        <f>SUMIFS(Derived_Metrics[Customer_Revenue_Share],Derived_Metrics[Customee_ Revenue _Rank],"&lt;="&amp;Derived_Metrics[[#This Row],[Customee_ Revenue _Rank]])</f>
        <v>0.99738663252319515</v>
      </c>
      <c r="Y1387" t="str">
        <f>IF(Derived_Metrics[[#This Row],[Cumulative_Revenue_%]]&lt;=0.8,"Top 80% Revenue","Remaining 20% Revenue")</f>
        <v>Remaining 20% Revenue</v>
      </c>
    </row>
    <row r="1388" spans="1:25" x14ac:dyDescent="0.25">
      <c r="A1388" t="s">
        <v>4147</v>
      </c>
      <c r="B1388" s="1">
        <v>42748</v>
      </c>
      <c r="C1388" t="s">
        <v>2435</v>
      </c>
      <c r="D1388" s="4">
        <f>SUMIFS(Derived_Metrics[Revenue],Derived_Metrics[Customer ID],Derived_Metrics[[#This Row],[Customer ID]])</f>
        <v>1771.328</v>
      </c>
      <c r="E1388" s="4">
        <f>SUMIFS(Derived_Metrics[Profit],Derived_Metrics[Customer ID],Derived_Metrics[[#This Row],[Customer ID]])</f>
        <v>164.85160000000002</v>
      </c>
      <c r="F1388" s="5">
        <f>_xlfn.PERCENTRANK.INC(Derived_Metrics[Customer Revenue],Derived_Metrics[[#This Row],[Customer Revenue]])</f>
        <v>0.252</v>
      </c>
      <c r="G1388" s="5" t="str" cm="1">
        <f t="array" ref="G1388">_xlfn.IFS(Derived_Metrics[[#This Row],[Customer Revenue Percentile]]&gt;=0.8,"High Value",Derived_Metrics[[#This Row],[Customer Revenue Percentile]]&gt;=0.4,"Medium Value",TRUE,"Low Value")</f>
        <v>Low Value</v>
      </c>
      <c r="H1388" s="12">
        <f>_xlfn.RANK.EQ(Derived_Metrics[[#This Row],[Customer Revenue]],Derived_Metrics[Customer Revenue],0)</f>
        <v>1583</v>
      </c>
      <c r="I1388" s="15">
        <f>Derived_Metrics[[#This Row],[Customer Revenue]]/SUM(Derived_Metrics[Customer Revenue])</f>
        <v>1.1369814034653147E-4</v>
      </c>
      <c r="J1388" t="s">
        <v>2944</v>
      </c>
      <c r="K1388" s="5">
        <f>SUMIFS(Derived_Metrics[Revenue],Derived_Metrics[Product ID],Derived_Metrics[[#This Row],[Product ID]])</f>
        <v>12129.062400000001</v>
      </c>
      <c r="L1388" s="5">
        <f>SUMIFS(Derived_Metrics[Profit],Derived_Metrics[Product ID],Derived_Metrics[[#This Row],[Product ID]])</f>
        <v>-26.972399999999993</v>
      </c>
      <c r="M1388" s="5" t="str">
        <f>IF(AND(Derived_Metrics[[#This Row],[Product Revenue]]&gt;AVERAGE(Derived_Metrics[Product Revenue]),Derived_Metrics[[#This Row],[Product Profit]]&lt;0),"high sales Low Profit","Normal")</f>
        <v>Normal</v>
      </c>
      <c r="N1388">
        <v>212.94</v>
      </c>
      <c r="O1388">
        <v>3</v>
      </c>
      <c r="P1388">
        <v>0</v>
      </c>
      <c r="Q1388">
        <v>53.234999999999999</v>
      </c>
      <c r="R1388">
        <f>Derived_Metrics[[#This Row],[Selling Price]]*Derived_Metrics[[#This Row],[Quantity]]</f>
        <v>638.81999999999994</v>
      </c>
      <c r="S1388" s="2">
        <f>IF(Derived_Metrics[[#This Row],[Revenue]]=0,0,Derived_Metrics[[#This Row],[Profit]]/Derived_Metrics[[#This Row],[Revenue]])</f>
        <v>8.3333333333333343E-2</v>
      </c>
      <c r="T1388" t="str">
        <f>IF(Derived_Metrics[[#This Row],[Profit]]&lt;0, "Loss","Profit")</f>
        <v>Profit</v>
      </c>
      <c r="U1388" s="5">
        <f>Derived_Metrics[[#This Row],[Selling Price]]*Derived_Metrics[[#This Row],[Quantity]]*Derived_Metrics[[#This Row],[Discount]]</f>
        <v>0</v>
      </c>
      <c r="V1388" t="str">
        <f>IF(Derived_Metrics[[#This Row],[Discount]]&gt;0,"Discount Applied","No Discount")</f>
        <v>No Discount</v>
      </c>
      <c r="W1388" t="str">
        <f>IF(Derived_Metrics[[#This Row],[Discount]]&gt;0.3,"High Discount","Low Discount")</f>
        <v>Low Discount</v>
      </c>
      <c r="X1388" s="13">
        <f>SUMIFS(Derived_Metrics[Customer_Revenue_Share],Derived_Metrics[Customee_ Revenue _Rank],"&lt;="&amp;Derived_Metrics[[#This Row],[Customee_ Revenue _Rank]])</f>
        <v>0.97320880646151975</v>
      </c>
      <c r="Y1388" t="str">
        <f>IF(Derived_Metrics[[#This Row],[Cumulative_Revenue_%]]&lt;=0.8,"Top 80% Revenue","Remaining 20% Revenue")</f>
        <v>Remaining 20% Revenue</v>
      </c>
    </row>
    <row r="1389" spans="1:25" x14ac:dyDescent="0.25">
      <c r="A1389" t="s">
        <v>4149</v>
      </c>
      <c r="B1389" s="1">
        <v>41799</v>
      </c>
      <c r="C1389" t="s">
        <v>4150</v>
      </c>
      <c r="D1389" s="4">
        <f>SUMIFS(Derived_Metrics[Revenue],Derived_Metrics[Customer ID],Derived_Metrics[[#This Row],[Customer ID]])</f>
        <v>14608.752</v>
      </c>
      <c r="E1389" s="4">
        <f>SUMIFS(Derived_Metrics[Profit],Derived_Metrics[Customer ID],Derived_Metrics[[#This Row],[Customer ID]])</f>
        <v>-1034.1218999999999</v>
      </c>
      <c r="F1389" s="5">
        <f>_xlfn.PERCENTRANK.INC(Derived_Metrics[Customer Revenue],Derived_Metrics[[#This Row],[Customer Revenue]])</f>
        <v>0.86599999999999999</v>
      </c>
      <c r="G1389" s="5" t="str" cm="1">
        <f t="array" ref="G1389">_xlfn.IFS(Derived_Metrics[[#This Row],[Customer Revenue Percentile]]&gt;=0.8,"High Value",Derived_Metrics[[#This Row],[Customer Revenue Percentile]]&gt;=0.4,"Medium Value",TRUE,"Low Value")</f>
        <v>High Value</v>
      </c>
      <c r="H1389" s="12">
        <f>_xlfn.RANK.EQ(Derived_Metrics[[#This Row],[Customer Revenue]],Derived_Metrics[Customer Revenue],0)</f>
        <v>279</v>
      </c>
      <c r="I1389" s="15">
        <f>Derived_Metrics[[#This Row],[Customer Revenue]]/SUM(Derived_Metrics[Customer Revenue])</f>
        <v>9.3770771713859447E-4</v>
      </c>
      <c r="J1389" t="s">
        <v>54</v>
      </c>
      <c r="K1389" s="5">
        <f>SUMIFS(Derived_Metrics[Revenue],Derived_Metrics[Product ID],Derived_Metrics[[#This Row],[Product ID]])</f>
        <v>830.62000000000012</v>
      </c>
      <c r="L1389" s="5">
        <f>SUMIFS(Derived_Metrics[Profit],Derived_Metrics[Product ID],Derived_Metrics[[#This Row],[Product ID]])</f>
        <v>46.556600000000003</v>
      </c>
      <c r="M1389" s="5" t="str">
        <f>IF(AND(Derived_Metrics[[#This Row],[Product Revenue]]&gt;AVERAGE(Derived_Metrics[Product Revenue]),Derived_Metrics[[#This Row],[Product Profit]]&lt;0),"high sales Low Profit","Normal")</f>
        <v>Normal</v>
      </c>
      <c r="N1389">
        <v>41.88</v>
      </c>
      <c r="O1389">
        <v>6</v>
      </c>
      <c r="P1389">
        <v>0</v>
      </c>
      <c r="Q1389">
        <v>12.145200000000001</v>
      </c>
      <c r="R1389">
        <f>Derived_Metrics[[#This Row],[Selling Price]]*Derived_Metrics[[#This Row],[Quantity]]</f>
        <v>251.28000000000003</v>
      </c>
      <c r="S1389" s="2">
        <f>IF(Derived_Metrics[[#This Row],[Revenue]]=0,0,Derived_Metrics[[#This Row],[Profit]]/Derived_Metrics[[#This Row],[Revenue]])</f>
        <v>4.8333333333333332E-2</v>
      </c>
      <c r="T1389" t="str">
        <f>IF(Derived_Metrics[[#This Row],[Profit]]&lt;0, "Loss","Profit")</f>
        <v>Profit</v>
      </c>
      <c r="U1389" s="5">
        <f>Derived_Metrics[[#This Row],[Selling Price]]*Derived_Metrics[[#This Row],[Quantity]]*Derived_Metrics[[#This Row],[Discount]]</f>
        <v>0</v>
      </c>
      <c r="V1389" t="str">
        <f>IF(Derived_Metrics[[#This Row],[Discount]]&gt;0,"Discount Applied","No Discount")</f>
        <v>No Discount</v>
      </c>
      <c r="W1389" t="str">
        <f>IF(Derived_Metrics[[#This Row],[Discount]]&gt;0.3,"High Discount","Low Discount")</f>
        <v>Low Discount</v>
      </c>
      <c r="X1389" s="13">
        <f>SUMIFS(Derived_Metrics[Customer_Revenue_Share],Derived_Metrics[Customee_ Revenue _Rank],"&lt;="&amp;Derived_Metrics[[#This Row],[Customee_ Revenue _Rank]])</f>
        <v>0.46191832348699802</v>
      </c>
      <c r="Y1389" t="str">
        <f>IF(Derived_Metrics[[#This Row],[Cumulative_Revenue_%]]&lt;=0.8,"Top 80% Revenue","Remaining 20% Revenue")</f>
        <v>Top 80% Revenue</v>
      </c>
    </row>
    <row r="1390" spans="1:25" x14ac:dyDescent="0.25">
      <c r="A1390" t="s">
        <v>4152</v>
      </c>
      <c r="B1390" s="1">
        <v>42023</v>
      </c>
      <c r="C1390" t="s">
        <v>4155</v>
      </c>
      <c r="D1390" s="4">
        <f>SUMIFS(Derived_Metrics[Revenue],Derived_Metrics[Customer ID],Derived_Metrics[[#This Row],[Customer ID]])</f>
        <v>8297.6739999999991</v>
      </c>
      <c r="E1390" s="4">
        <f>SUMIFS(Derived_Metrics[Profit],Derived_Metrics[Customer ID],Derived_Metrics[[#This Row],[Customer ID]])</f>
        <v>136.8168</v>
      </c>
      <c r="F1390" s="5">
        <f>_xlfn.PERCENTRANK.INC(Derived_Metrics[Customer Revenue],Derived_Metrics[[#This Row],[Customer Revenue]])</f>
        <v>0.69499999999999995</v>
      </c>
      <c r="G1390" s="5" t="str" cm="1">
        <f t="array" ref="G1390">_xlfn.IFS(Derived_Metrics[[#This Row],[Customer Revenue Percentile]]&gt;=0.8,"High Value",Derived_Metrics[[#This Row],[Customer Revenue Percentile]]&gt;=0.4,"Medium Value",TRUE,"Low Value")</f>
        <v>Medium Value</v>
      </c>
      <c r="H1390" s="12">
        <f>_xlfn.RANK.EQ(Derived_Metrics[[#This Row],[Customer Revenue]],Derived_Metrics[Customer Revenue],0)</f>
        <v>644</v>
      </c>
      <c r="I1390" s="15">
        <f>Derived_Metrics[[#This Row],[Customer Revenue]]/SUM(Derived_Metrics[Customer Revenue])</f>
        <v>5.3261174836154851E-4</v>
      </c>
      <c r="J1390" t="s">
        <v>1931</v>
      </c>
      <c r="K1390" s="5">
        <f>SUMIFS(Derived_Metrics[Revenue],Derived_Metrics[Product ID],Derived_Metrics[[#This Row],[Product ID]])</f>
        <v>11809.638000000003</v>
      </c>
      <c r="L1390" s="5">
        <f>SUMIFS(Derived_Metrics[Profit],Derived_Metrics[Product ID],Derived_Metrics[[#This Row],[Product ID]])</f>
        <v>100.97460000000001</v>
      </c>
      <c r="M1390" s="5" t="str">
        <f>IF(AND(Derived_Metrics[[#This Row],[Product Revenue]]&gt;AVERAGE(Derived_Metrics[Product Revenue]),Derived_Metrics[[#This Row],[Product Profit]]&lt;0),"high sales Low Profit","Normal")</f>
        <v>Normal</v>
      </c>
      <c r="N1390">
        <v>102.438</v>
      </c>
      <c r="O1390">
        <v>1</v>
      </c>
      <c r="P1390">
        <v>0.3</v>
      </c>
      <c r="Q1390">
        <v>-13.1706</v>
      </c>
      <c r="R1390">
        <f>Derived_Metrics[[#This Row],[Selling Price]]*Derived_Metrics[[#This Row],[Quantity]]</f>
        <v>102.438</v>
      </c>
      <c r="S1390" s="2">
        <f>IF(Derived_Metrics[[#This Row],[Revenue]]=0,0,Derived_Metrics[[#This Row],[Profit]]/Derived_Metrics[[#This Row],[Revenue]])</f>
        <v>-0.12857142857142856</v>
      </c>
      <c r="T1390" t="str">
        <f>IF(Derived_Metrics[[#This Row],[Profit]]&lt;0, "Loss","Profit")</f>
        <v>Loss</v>
      </c>
      <c r="U1390" s="5">
        <f>Derived_Metrics[[#This Row],[Selling Price]]*Derived_Metrics[[#This Row],[Quantity]]*Derived_Metrics[[#This Row],[Discount]]</f>
        <v>30.731400000000001</v>
      </c>
      <c r="V1390" t="str">
        <f>IF(Derived_Metrics[[#This Row],[Discount]]&gt;0,"Discount Applied","No Discount")</f>
        <v>Discount Applied</v>
      </c>
      <c r="W1390" t="str">
        <f>IF(Derived_Metrics[[#This Row],[Discount]]&gt;0.3,"High Discount","Low Discount")</f>
        <v>Low Discount</v>
      </c>
      <c r="X1390" s="13">
        <f>SUMIFS(Derived_Metrics[Customer_Revenue_Share],Derived_Metrics[Customee_ Revenue _Rank],"&lt;="&amp;Derived_Metrics[[#This Row],[Customee_ Revenue _Rank]])</f>
        <v>0.71593178391531831</v>
      </c>
      <c r="Y1390" t="str">
        <f>IF(Derived_Metrics[[#This Row],[Cumulative_Revenue_%]]&lt;=0.8,"Top 80% Revenue","Remaining 20% Revenue")</f>
        <v>Top 80% Revenue</v>
      </c>
    </row>
    <row r="1391" spans="1:25" x14ac:dyDescent="0.25">
      <c r="A1391" t="s">
        <v>4152</v>
      </c>
      <c r="B1391" s="1">
        <v>42023</v>
      </c>
      <c r="C1391" t="s">
        <v>4155</v>
      </c>
      <c r="D1391" s="4">
        <f>SUMIFS(Derived_Metrics[Revenue],Derived_Metrics[Customer ID],Derived_Metrics[[#This Row],[Customer ID]])</f>
        <v>8297.6739999999991</v>
      </c>
      <c r="E1391" s="4">
        <f>SUMIFS(Derived_Metrics[Profit],Derived_Metrics[Customer ID],Derived_Metrics[[#This Row],[Customer ID]])</f>
        <v>136.8168</v>
      </c>
      <c r="F1391" s="5">
        <f>_xlfn.PERCENTRANK.INC(Derived_Metrics[Customer Revenue],Derived_Metrics[[#This Row],[Customer Revenue]])</f>
        <v>0.69499999999999995</v>
      </c>
      <c r="G1391" s="5" t="str" cm="1">
        <f t="array" ref="G1391">_xlfn.IFS(Derived_Metrics[[#This Row],[Customer Revenue Percentile]]&gt;=0.8,"High Value",Derived_Metrics[[#This Row],[Customer Revenue Percentile]]&gt;=0.4,"Medium Value",TRUE,"Low Value")</f>
        <v>Medium Value</v>
      </c>
      <c r="H1391" s="12">
        <f>_xlfn.RANK.EQ(Derived_Metrics[[#This Row],[Customer Revenue]],Derived_Metrics[Customer Revenue],0)</f>
        <v>644</v>
      </c>
      <c r="I1391" s="15">
        <f>Derived_Metrics[[#This Row],[Customer Revenue]]/SUM(Derived_Metrics[Customer Revenue])</f>
        <v>5.3261174836154851E-4</v>
      </c>
      <c r="J1391" t="s">
        <v>2605</v>
      </c>
      <c r="K1391" s="5">
        <f>SUMIFS(Derived_Metrics[Revenue],Derived_Metrics[Product ID],Derived_Metrics[[#This Row],[Product ID]])</f>
        <v>6085.8899999999994</v>
      </c>
      <c r="L1391" s="5">
        <f>SUMIFS(Derived_Metrics[Profit],Derived_Metrics[Product ID],Derived_Metrics[[#This Row],[Product ID]])</f>
        <v>254.82440000000005</v>
      </c>
      <c r="M1391" s="5" t="str">
        <f>IF(AND(Derived_Metrics[[#This Row],[Product Revenue]]&gt;AVERAGE(Derived_Metrics[Product Revenue]),Derived_Metrics[[#This Row],[Product Profit]]&lt;0),"high sales Low Profit","Normal")</f>
        <v>Normal</v>
      </c>
      <c r="N1391">
        <v>199.304</v>
      </c>
      <c r="O1391">
        <v>4</v>
      </c>
      <c r="P1391">
        <v>0.3</v>
      </c>
      <c r="Q1391">
        <v>-8.5416000000000007</v>
      </c>
      <c r="R1391">
        <f>Derived_Metrics[[#This Row],[Selling Price]]*Derived_Metrics[[#This Row],[Quantity]]</f>
        <v>797.21600000000001</v>
      </c>
      <c r="S1391" s="2">
        <f>IF(Derived_Metrics[[#This Row],[Revenue]]=0,0,Derived_Metrics[[#This Row],[Profit]]/Derived_Metrics[[#This Row],[Revenue]])</f>
        <v>-1.0714285714285714E-2</v>
      </c>
      <c r="T1391" t="str">
        <f>IF(Derived_Metrics[[#This Row],[Profit]]&lt;0, "Loss","Profit")</f>
        <v>Loss</v>
      </c>
      <c r="U1391" s="5">
        <f>Derived_Metrics[[#This Row],[Selling Price]]*Derived_Metrics[[#This Row],[Quantity]]*Derived_Metrics[[#This Row],[Discount]]</f>
        <v>239.16479999999999</v>
      </c>
      <c r="V1391" t="str">
        <f>IF(Derived_Metrics[[#This Row],[Discount]]&gt;0,"Discount Applied","No Discount")</f>
        <v>Discount Applied</v>
      </c>
      <c r="W1391" t="str">
        <f>IF(Derived_Metrics[[#This Row],[Discount]]&gt;0.3,"High Discount","Low Discount")</f>
        <v>Low Discount</v>
      </c>
      <c r="X1391" s="13">
        <f>SUMIFS(Derived_Metrics[Customer_Revenue_Share],Derived_Metrics[Customee_ Revenue _Rank],"&lt;="&amp;Derived_Metrics[[#This Row],[Customee_ Revenue _Rank]])</f>
        <v>0.71593178391531831</v>
      </c>
      <c r="Y1391" t="str">
        <f>IF(Derived_Metrics[[#This Row],[Cumulative_Revenue_%]]&lt;=0.8,"Top 80% Revenue","Remaining 20% Revenue")</f>
        <v>Top 80% Revenue</v>
      </c>
    </row>
    <row r="1392" spans="1:25" x14ac:dyDescent="0.25">
      <c r="A1392" t="s">
        <v>4158</v>
      </c>
      <c r="B1392" s="1">
        <v>42729</v>
      </c>
      <c r="C1392" t="s">
        <v>1910</v>
      </c>
      <c r="D1392" s="4">
        <f>SUMIFS(Derived_Metrics[Revenue],Derived_Metrics[Customer ID],Derived_Metrics[[#This Row],[Customer ID]])</f>
        <v>36992.46</v>
      </c>
      <c r="E1392" s="4">
        <f>SUMIFS(Derived_Metrics[Profit],Derived_Metrics[Customer ID],Derived_Metrics[[#This Row],[Customer ID]])</f>
        <v>968.08210000000008</v>
      </c>
      <c r="F1392" s="5">
        <f>_xlfn.PERCENTRANK.INC(Derived_Metrics[Customer Revenue],Derived_Metrics[[#This Row],[Customer Revenue]])</f>
        <v>0.98099999999999998</v>
      </c>
      <c r="G1392" s="5" t="str" cm="1">
        <f t="array" ref="G1392">_xlfn.IFS(Derived_Metrics[[#This Row],[Customer Revenue Percentile]]&gt;=0.8,"High Value",Derived_Metrics[[#This Row],[Customer Revenue Percentile]]&gt;=0.4,"Medium Value",TRUE,"Low Value")</f>
        <v>High Value</v>
      </c>
      <c r="H1392" s="12">
        <f>_xlfn.RANK.EQ(Derived_Metrics[[#This Row],[Customer Revenue]],Derived_Metrics[Customer Revenue],0)</f>
        <v>34</v>
      </c>
      <c r="I1392" s="15">
        <f>Derived_Metrics[[#This Row],[Customer Revenue]]/SUM(Derived_Metrics[Customer Revenue])</f>
        <v>2.3744749187295925E-3</v>
      </c>
      <c r="J1392" t="s">
        <v>1539</v>
      </c>
      <c r="K1392" s="5">
        <f>SUMIFS(Derived_Metrics[Revenue],Derived_Metrics[Product ID],Derived_Metrics[[#This Row],[Product ID]])</f>
        <v>16207.586000000001</v>
      </c>
      <c r="L1392" s="5">
        <f>SUMIFS(Derived_Metrics[Profit],Derived_Metrics[Product ID],Derived_Metrics[[#This Row],[Product ID]])</f>
        <v>750.72839999999997</v>
      </c>
      <c r="M1392" s="5" t="str">
        <f>IF(AND(Derived_Metrics[[#This Row],[Product Revenue]]&gt;AVERAGE(Derived_Metrics[Product Revenue]),Derived_Metrics[[#This Row],[Product Profit]]&lt;0),"high sales Low Profit","Normal")</f>
        <v>Normal</v>
      </c>
      <c r="N1392">
        <v>698.35199999999998</v>
      </c>
      <c r="O1392">
        <v>3</v>
      </c>
      <c r="P1392">
        <v>0.2</v>
      </c>
      <c r="Q1392">
        <v>52.376399999999997</v>
      </c>
      <c r="R1392">
        <f>Derived_Metrics[[#This Row],[Selling Price]]*Derived_Metrics[[#This Row],[Quantity]]</f>
        <v>2095.056</v>
      </c>
      <c r="S1392" s="2">
        <f>IF(Derived_Metrics[[#This Row],[Revenue]]=0,0,Derived_Metrics[[#This Row],[Profit]]/Derived_Metrics[[#This Row],[Revenue]])</f>
        <v>2.4999999999999998E-2</v>
      </c>
      <c r="T1392" t="str">
        <f>IF(Derived_Metrics[[#This Row],[Profit]]&lt;0, "Loss","Profit")</f>
        <v>Profit</v>
      </c>
      <c r="U1392" s="5">
        <f>Derived_Metrics[[#This Row],[Selling Price]]*Derived_Metrics[[#This Row],[Quantity]]*Derived_Metrics[[#This Row],[Discount]]</f>
        <v>419.01120000000003</v>
      </c>
      <c r="V1392" t="str">
        <f>IF(Derived_Metrics[[#This Row],[Discount]]&gt;0,"Discount Applied","No Discount")</f>
        <v>Discount Applied</v>
      </c>
      <c r="W1392" t="str">
        <f>IF(Derived_Metrics[[#This Row],[Discount]]&gt;0.3,"High Discount","Low Discount")</f>
        <v>Low Discount</v>
      </c>
      <c r="X1392" s="13">
        <f>SUMIFS(Derived_Metrics[Customer_Revenue_Share],Derived_Metrics[Customee_ Revenue _Rank],"&lt;="&amp;Derived_Metrics[[#This Row],[Customee_ Revenue _Rank]])</f>
        <v>0.11939368489462034</v>
      </c>
      <c r="Y1392" t="str">
        <f>IF(Derived_Metrics[[#This Row],[Cumulative_Revenue_%]]&lt;=0.8,"Top 80% Revenue","Remaining 20% Revenue")</f>
        <v>Top 80% Revenue</v>
      </c>
    </row>
    <row r="1393" spans="1:25" x14ac:dyDescent="0.25">
      <c r="A1393" t="s">
        <v>4158</v>
      </c>
      <c r="B1393" s="1">
        <v>42729</v>
      </c>
      <c r="C1393" t="s">
        <v>1910</v>
      </c>
      <c r="D1393" s="4">
        <f>SUMIFS(Derived_Metrics[Revenue],Derived_Metrics[Customer ID],Derived_Metrics[[#This Row],[Customer ID]])</f>
        <v>36992.46</v>
      </c>
      <c r="E1393" s="4">
        <f>SUMIFS(Derived_Metrics[Profit],Derived_Metrics[Customer ID],Derived_Metrics[[#This Row],[Customer ID]])</f>
        <v>968.08210000000008</v>
      </c>
      <c r="F1393" s="5">
        <f>_xlfn.PERCENTRANK.INC(Derived_Metrics[Customer Revenue],Derived_Metrics[[#This Row],[Customer Revenue]])</f>
        <v>0.98099999999999998</v>
      </c>
      <c r="G1393" s="5" t="str" cm="1">
        <f t="array" ref="G1393">_xlfn.IFS(Derived_Metrics[[#This Row],[Customer Revenue Percentile]]&gt;=0.8,"High Value",Derived_Metrics[[#This Row],[Customer Revenue Percentile]]&gt;=0.4,"Medium Value",TRUE,"Low Value")</f>
        <v>High Value</v>
      </c>
      <c r="H1393" s="12">
        <f>_xlfn.RANK.EQ(Derived_Metrics[[#This Row],[Customer Revenue]],Derived_Metrics[Customer Revenue],0)</f>
        <v>34</v>
      </c>
      <c r="I1393" s="15">
        <f>Derived_Metrics[[#This Row],[Customer Revenue]]/SUM(Derived_Metrics[Customer Revenue])</f>
        <v>2.3744749187295925E-3</v>
      </c>
      <c r="J1393" t="s">
        <v>1733</v>
      </c>
      <c r="K1393" s="5">
        <f>SUMIFS(Derived_Metrics[Revenue],Derived_Metrics[Product ID],Derived_Metrics[[#This Row],[Product ID]])</f>
        <v>15410.744999999999</v>
      </c>
      <c r="L1393" s="5">
        <f>SUMIFS(Derived_Metrics[Profit],Derived_Metrics[Product ID],Derived_Metrics[[#This Row],[Product ID]])</f>
        <v>608.04300000000001</v>
      </c>
      <c r="M1393" s="5" t="str">
        <f>IF(AND(Derived_Metrics[[#This Row],[Product Revenue]]&gt;AVERAGE(Derived_Metrics[Product Revenue]),Derived_Metrics[[#This Row],[Product Profit]]&lt;0),"high sales Low Profit","Normal")</f>
        <v>Normal</v>
      </c>
      <c r="N1393">
        <v>1747.25</v>
      </c>
      <c r="O1393">
        <v>5</v>
      </c>
      <c r="P1393">
        <v>0</v>
      </c>
      <c r="Q1393">
        <v>629.01</v>
      </c>
      <c r="R1393">
        <f>Derived_Metrics[[#This Row],[Selling Price]]*Derived_Metrics[[#This Row],[Quantity]]</f>
        <v>8736.25</v>
      </c>
      <c r="S1393" s="2">
        <f>IF(Derived_Metrics[[#This Row],[Revenue]]=0,0,Derived_Metrics[[#This Row],[Profit]]/Derived_Metrics[[#This Row],[Revenue]])</f>
        <v>7.1999999999999995E-2</v>
      </c>
      <c r="T1393" t="str">
        <f>IF(Derived_Metrics[[#This Row],[Profit]]&lt;0, "Loss","Profit")</f>
        <v>Profit</v>
      </c>
      <c r="U1393" s="5">
        <f>Derived_Metrics[[#This Row],[Selling Price]]*Derived_Metrics[[#This Row],[Quantity]]*Derived_Metrics[[#This Row],[Discount]]</f>
        <v>0</v>
      </c>
      <c r="V1393" t="str">
        <f>IF(Derived_Metrics[[#This Row],[Discount]]&gt;0,"Discount Applied","No Discount")</f>
        <v>No Discount</v>
      </c>
      <c r="W1393" t="str">
        <f>IF(Derived_Metrics[[#This Row],[Discount]]&gt;0.3,"High Discount","Low Discount")</f>
        <v>Low Discount</v>
      </c>
      <c r="X1393" s="13">
        <f>SUMIFS(Derived_Metrics[Customer_Revenue_Share],Derived_Metrics[Customee_ Revenue _Rank],"&lt;="&amp;Derived_Metrics[[#This Row],[Customee_ Revenue _Rank]])</f>
        <v>0.11939368489462034</v>
      </c>
      <c r="Y1393" t="str">
        <f>IF(Derived_Metrics[[#This Row],[Cumulative_Revenue_%]]&lt;=0.8,"Top 80% Revenue","Remaining 20% Revenue")</f>
        <v>Top 80% Revenue</v>
      </c>
    </row>
    <row r="1394" spans="1:25" x14ac:dyDescent="0.25">
      <c r="A1394" t="s">
        <v>4160</v>
      </c>
      <c r="B1394" s="1">
        <v>41943</v>
      </c>
      <c r="C1394" t="s">
        <v>1013</v>
      </c>
      <c r="D1394" s="4">
        <f>SUMIFS(Derived_Metrics[Revenue],Derived_Metrics[Customer ID],Derived_Metrics[[#This Row],[Customer ID]])</f>
        <v>11949.172</v>
      </c>
      <c r="E1394" s="4">
        <f>SUMIFS(Derived_Metrics[Profit],Derived_Metrics[Customer ID],Derived_Metrics[[#This Row],[Customer ID]])</f>
        <v>-689.65459999999996</v>
      </c>
      <c r="F1394" s="5">
        <f>_xlfn.PERCENTRANK.INC(Derived_Metrics[Customer Revenue],Derived_Metrics[[#This Row],[Customer Revenue]])</f>
        <v>0.82499999999999996</v>
      </c>
      <c r="G1394" s="5" t="str" cm="1">
        <f t="array" ref="G1394">_xlfn.IFS(Derived_Metrics[[#This Row],[Customer Revenue Percentile]]&gt;=0.8,"High Value",Derived_Metrics[[#This Row],[Customer Revenue Percentile]]&gt;=0.4,"Medium Value",TRUE,"Low Value")</f>
        <v>High Value</v>
      </c>
      <c r="H1394" s="12">
        <f>_xlfn.RANK.EQ(Derived_Metrics[[#This Row],[Customer Revenue]],Derived_Metrics[Customer Revenue],0)</f>
        <v>369</v>
      </c>
      <c r="I1394" s="15">
        <f>Derived_Metrics[[#This Row],[Customer Revenue]]/SUM(Derived_Metrics[Customer Revenue])</f>
        <v>7.6699438787217503E-4</v>
      </c>
      <c r="J1394" t="s">
        <v>1984</v>
      </c>
      <c r="K1394" s="5">
        <f>SUMIFS(Derived_Metrics[Revenue],Derived_Metrics[Product ID],Derived_Metrics[[#This Row],[Product ID]])</f>
        <v>50765.251999999993</v>
      </c>
      <c r="L1394" s="5">
        <f>SUMIFS(Derived_Metrics[Profit],Derived_Metrics[Product ID],Derived_Metrics[[#This Row],[Product ID]])</f>
        <v>-681.21399999999994</v>
      </c>
      <c r="M1394" s="5" t="str">
        <f>IF(AND(Derived_Metrics[[#This Row],[Product Revenue]]&gt;AVERAGE(Derived_Metrics[Product Revenue]),Derived_Metrics[[#This Row],[Product Profit]]&lt;0),"high sales Low Profit","Normal")</f>
        <v>high sales Low Profit</v>
      </c>
      <c r="N1394">
        <v>1421.664</v>
      </c>
      <c r="O1394">
        <v>8</v>
      </c>
      <c r="P1394">
        <v>0.4</v>
      </c>
      <c r="Q1394">
        <v>-734.52639999999997</v>
      </c>
      <c r="R1394">
        <f>Derived_Metrics[[#This Row],[Selling Price]]*Derived_Metrics[[#This Row],[Quantity]]</f>
        <v>11373.312</v>
      </c>
      <c r="S1394" s="2">
        <f>IF(Derived_Metrics[[#This Row],[Revenue]]=0,0,Derived_Metrics[[#This Row],[Profit]]/Derived_Metrics[[#This Row],[Revenue]])</f>
        <v>-6.4583333333333326E-2</v>
      </c>
      <c r="T1394" t="str">
        <f>IF(Derived_Metrics[[#This Row],[Profit]]&lt;0, "Loss","Profit")</f>
        <v>Loss</v>
      </c>
      <c r="U1394" s="5">
        <f>Derived_Metrics[[#This Row],[Selling Price]]*Derived_Metrics[[#This Row],[Quantity]]*Derived_Metrics[[#This Row],[Discount]]</f>
        <v>4549.3248000000003</v>
      </c>
      <c r="V1394" t="str">
        <f>IF(Derived_Metrics[[#This Row],[Discount]]&gt;0,"Discount Applied","No Discount")</f>
        <v>Discount Applied</v>
      </c>
      <c r="W1394" t="str">
        <f>IF(Derived_Metrics[[#This Row],[Discount]]&gt;0.3,"High Discount","Low Discount")</f>
        <v>High Discount</v>
      </c>
      <c r="X1394" s="13">
        <f>SUMIFS(Derived_Metrics[Customer_Revenue_Share],Derived_Metrics[Customee_ Revenue _Rank],"&lt;="&amp;Derived_Metrics[[#This Row],[Customee_ Revenue _Rank]])</f>
        <v>0.53531340506372482</v>
      </c>
      <c r="Y1394" t="str">
        <f>IF(Derived_Metrics[[#This Row],[Cumulative_Revenue_%]]&lt;=0.8,"Top 80% Revenue","Remaining 20% Revenue")</f>
        <v>Top 80% Revenue</v>
      </c>
    </row>
    <row r="1395" spans="1:25" x14ac:dyDescent="0.25">
      <c r="A1395" t="s">
        <v>4161</v>
      </c>
      <c r="B1395" s="1">
        <v>42719</v>
      </c>
      <c r="C1395" t="s">
        <v>1591</v>
      </c>
      <c r="D1395" s="4">
        <f>SUMIFS(Derived_Metrics[Revenue],Derived_Metrics[Customer ID],Derived_Metrics[[#This Row],[Customer ID]])</f>
        <v>7054.204999999999</v>
      </c>
      <c r="E1395" s="4">
        <f>SUMIFS(Derived_Metrics[Profit],Derived_Metrics[Customer ID],Derived_Metrics[[#This Row],[Customer ID]])</f>
        <v>-234.44989999999999</v>
      </c>
      <c r="F1395" s="5">
        <f>_xlfn.PERCENTRANK.INC(Derived_Metrics[Customer Revenue],Derived_Metrics[[#This Row],[Customer Revenue]])</f>
        <v>0.64700000000000002</v>
      </c>
      <c r="G1395" s="5" t="str" cm="1">
        <f t="array" ref="G1395">_xlfn.IFS(Derived_Metrics[[#This Row],[Customer Revenue Percentile]]&gt;=0.8,"High Value",Derived_Metrics[[#This Row],[Customer Revenue Percentile]]&gt;=0.4,"Medium Value",TRUE,"Low Value")</f>
        <v>Medium Value</v>
      </c>
      <c r="H1395" s="12">
        <f>_xlfn.RANK.EQ(Derived_Metrics[[#This Row],[Customer Revenue]],Derived_Metrics[Customer Revenue],0)</f>
        <v>742</v>
      </c>
      <c r="I1395" s="15">
        <f>Derived_Metrics[[#This Row],[Customer Revenue]]/SUM(Derived_Metrics[Customer Revenue])</f>
        <v>4.5279586283466638E-4</v>
      </c>
      <c r="J1395" t="s">
        <v>329</v>
      </c>
      <c r="K1395" s="5">
        <f>SUMIFS(Derived_Metrics[Revenue],Derived_Metrics[Product ID],Derived_Metrics[[#This Row],[Product ID]])</f>
        <v>78629.976500000004</v>
      </c>
      <c r="L1395" s="5">
        <f>SUMIFS(Derived_Metrics[Profit],Derived_Metrics[Product ID],Derived_Metrics[[#This Row],[Product ID]])</f>
        <v>-327.23309999999998</v>
      </c>
      <c r="M1395" s="5" t="str">
        <f>IF(AND(Derived_Metrics[[#This Row],[Product Revenue]]&gt;AVERAGE(Derived_Metrics[Product Revenue]),Derived_Metrics[[#This Row],[Product Profit]]&lt;0),"high sales Low Profit","Normal")</f>
        <v>high sales Low Profit</v>
      </c>
      <c r="N1395">
        <v>564.19500000000005</v>
      </c>
      <c r="O1395">
        <v>3</v>
      </c>
      <c r="P1395">
        <v>0.5</v>
      </c>
      <c r="Q1395">
        <v>-304.6653</v>
      </c>
      <c r="R1395">
        <f>Derived_Metrics[[#This Row],[Selling Price]]*Derived_Metrics[[#This Row],[Quantity]]</f>
        <v>1692.585</v>
      </c>
      <c r="S1395" s="2">
        <f>IF(Derived_Metrics[[#This Row],[Revenue]]=0,0,Derived_Metrics[[#This Row],[Profit]]/Derived_Metrics[[#This Row],[Revenue]])</f>
        <v>-0.18</v>
      </c>
      <c r="T1395" t="str">
        <f>IF(Derived_Metrics[[#This Row],[Profit]]&lt;0, "Loss","Profit")</f>
        <v>Loss</v>
      </c>
      <c r="U1395" s="5">
        <f>Derived_Metrics[[#This Row],[Selling Price]]*Derived_Metrics[[#This Row],[Quantity]]*Derived_Metrics[[#This Row],[Discount]]</f>
        <v>846.29250000000002</v>
      </c>
      <c r="V1395" t="str">
        <f>IF(Derived_Metrics[[#This Row],[Discount]]&gt;0,"Discount Applied","No Discount")</f>
        <v>Discount Applied</v>
      </c>
      <c r="W1395" t="str">
        <f>IF(Derived_Metrics[[#This Row],[Discount]]&gt;0.3,"High Discount","Low Discount")</f>
        <v>High Discount</v>
      </c>
      <c r="X1395" s="13">
        <f>SUMIFS(Derived_Metrics[Customer_Revenue_Share],Derived_Metrics[Customee_ Revenue _Rank],"&lt;="&amp;Derived_Metrics[[#This Row],[Customee_ Revenue _Rank]])</f>
        <v>0.76572488483420664</v>
      </c>
      <c r="Y1395" t="str">
        <f>IF(Derived_Metrics[[#This Row],[Cumulative_Revenue_%]]&lt;=0.8,"Top 80% Revenue","Remaining 20% Revenue")</f>
        <v>Top 80% Revenue</v>
      </c>
    </row>
    <row r="1396" spans="1:25" x14ac:dyDescent="0.25">
      <c r="A1396" t="s">
        <v>4162</v>
      </c>
      <c r="B1396" s="1">
        <v>42956</v>
      </c>
      <c r="C1396" t="s">
        <v>2197</v>
      </c>
      <c r="D1396" s="4">
        <f>SUMIFS(Derived_Metrics[Revenue],Derived_Metrics[Customer ID],Derived_Metrics[[#This Row],[Customer ID]])</f>
        <v>3026.55</v>
      </c>
      <c r="E1396" s="4">
        <f>SUMIFS(Derived_Metrics[Profit],Derived_Metrics[Customer ID],Derived_Metrics[[#This Row],[Customer ID]])</f>
        <v>-96.649799999999999</v>
      </c>
      <c r="F1396" s="5">
        <f>_xlfn.PERCENTRANK.INC(Derived_Metrics[Customer Revenue],Derived_Metrics[[#This Row],[Customer Revenue]])</f>
        <v>0.39300000000000002</v>
      </c>
      <c r="G1396" s="5" t="str" cm="1">
        <f t="array" ref="G1396">_xlfn.IFS(Derived_Metrics[[#This Row],[Customer Revenue Percentile]]&gt;=0.8,"High Value",Derived_Metrics[[#This Row],[Customer Revenue Percentile]]&gt;=0.4,"Medium Value",TRUE,"Low Value")</f>
        <v>Low Value</v>
      </c>
      <c r="H1396" s="12">
        <f>_xlfn.RANK.EQ(Derived_Metrics[[#This Row],[Customer Revenue]],Derived_Metrics[Customer Revenue],0)</f>
        <v>1281</v>
      </c>
      <c r="I1396" s="15">
        <f>Derived_Metrics[[#This Row],[Customer Revenue]]/SUM(Derived_Metrics[Customer Revenue])</f>
        <v>1.9426842835759093E-4</v>
      </c>
      <c r="J1396" t="s">
        <v>1099</v>
      </c>
      <c r="K1396" s="5">
        <f>SUMIFS(Derived_Metrics[Revenue],Derived_Metrics[Product ID],Derived_Metrics[[#This Row],[Product ID]])</f>
        <v>1768.8639999999998</v>
      </c>
      <c r="L1396" s="5">
        <f>SUMIFS(Derived_Metrics[Profit],Derived_Metrics[Product ID],Derived_Metrics[[#This Row],[Product ID]])</f>
        <v>61.433599999999998</v>
      </c>
      <c r="M1396" s="5" t="str">
        <f>IF(AND(Derived_Metrics[[#This Row],[Product Revenue]]&gt;AVERAGE(Derived_Metrics[Product Revenue]),Derived_Metrics[[#This Row],[Product Profit]]&lt;0),"high sales Low Profit","Normal")</f>
        <v>Normal</v>
      </c>
      <c r="N1396">
        <v>21.184000000000001</v>
      </c>
      <c r="O1396">
        <v>2</v>
      </c>
      <c r="P1396">
        <v>0.6</v>
      </c>
      <c r="Q1396">
        <v>-11.651199999999999</v>
      </c>
      <c r="R1396">
        <f>Derived_Metrics[[#This Row],[Selling Price]]*Derived_Metrics[[#This Row],[Quantity]]</f>
        <v>42.368000000000002</v>
      </c>
      <c r="S1396" s="2">
        <f>IF(Derived_Metrics[[#This Row],[Revenue]]=0,0,Derived_Metrics[[#This Row],[Profit]]/Derived_Metrics[[#This Row],[Revenue]])</f>
        <v>-0.27499999999999997</v>
      </c>
      <c r="T1396" t="str">
        <f>IF(Derived_Metrics[[#This Row],[Profit]]&lt;0, "Loss","Profit")</f>
        <v>Loss</v>
      </c>
      <c r="U1396" s="5">
        <f>Derived_Metrics[[#This Row],[Selling Price]]*Derived_Metrics[[#This Row],[Quantity]]*Derived_Metrics[[#This Row],[Discount]]</f>
        <v>25.4208</v>
      </c>
      <c r="V1396" t="str">
        <f>IF(Derived_Metrics[[#This Row],[Discount]]&gt;0,"Discount Applied","No Discount")</f>
        <v>Discount Applied</v>
      </c>
      <c r="W1396" t="str">
        <f>IF(Derived_Metrics[[#This Row],[Discount]]&gt;0.3,"High Discount","Low Discount")</f>
        <v>High Discount</v>
      </c>
      <c r="X1396" s="13">
        <f>SUMIFS(Derived_Metrics[Customer_Revenue_Share],Derived_Metrics[Customee_ Revenue _Rank],"&lt;="&amp;Derived_Metrics[[#This Row],[Customee_ Revenue _Rank]])</f>
        <v>0.92808471361532185</v>
      </c>
      <c r="Y1396" t="str">
        <f>IF(Derived_Metrics[[#This Row],[Cumulative_Revenue_%]]&lt;=0.8,"Top 80% Revenue","Remaining 20% Revenue")</f>
        <v>Remaining 20% Revenue</v>
      </c>
    </row>
    <row r="1397" spans="1:25" x14ac:dyDescent="0.25">
      <c r="A1397" t="s">
        <v>4162</v>
      </c>
      <c r="B1397" s="1">
        <v>42956</v>
      </c>
      <c r="C1397" t="s">
        <v>2197</v>
      </c>
      <c r="D1397" s="4">
        <f>SUMIFS(Derived_Metrics[Revenue],Derived_Metrics[Customer ID],Derived_Metrics[[#This Row],[Customer ID]])</f>
        <v>3026.55</v>
      </c>
      <c r="E1397" s="4">
        <f>SUMIFS(Derived_Metrics[Profit],Derived_Metrics[Customer ID],Derived_Metrics[[#This Row],[Customer ID]])</f>
        <v>-96.649799999999999</v>
      </c>
      <c r="F1397" s="5">
        <f>_xlfn.PERCENTRANK.INC(Derived_Metrics[Customer Revenue],Derived_Metrics[[#This Row],[Customer Revenue]])</f>
        <v>0.39300000000000002</v>
      </c>
      <c r="G1397" s="5" t="str" cm="1">
        <f t="array" ref="G1397">_xlfn.IFS(Derived_Metrics[[#This Row],[Customer Revenue Percentile]]&gt;=0.8,"High Value",Derived_Metrics[[#This Row],[Customer Revenue Percentile]]&gt;=0.4,"Medium Value",TRUE,"Low Value")</f>
        <v>Low Value</v>
      </c>
      <c r="H1397" s="12">
        <f>_xlfn.RANK.EQ(Derived_Metrics[[#This Row],[Customer Revenue]],Derived_Metrics[Customer Revenue],0)</f>
        <v>1281</v>
      </c>
      <c r="I1397" s="15">
        <f>Derived_Metrics[[#This Row],[Customer Revenue]]/SUM(Derived_Metrics[Customer Revenue])</f>
        <v>1.9426842835759093E-4</v>
      </c>
      <c r="J1397" t="s">
        <v>2881</v>
      </c>
      <c r="K1397" s="5">
        <f>SUMIFS(Derived_Metrics[Revenue],Derived_Metrics[Product ID],Derived_Metrics[[#This Row],[Product ID]])</f>
        <v>5921.1580000000004</v>
      </c>
      <c r="L1397" s="5">
        <f>SUMIFS(Derived_Metrics[Profit],Derived_Metrics[Product ID],Derived_Metrics[[#This Row],[Product ID]])</f>
        <v>-20.733200000000004</v>
      </c>
      <c r="M1397" s="5" t="str">
        <f>IF(AND(Derived_Metrics[[#This Row],[Product Revenue]]&gt;AVERAGE(Derived_Metrics[Product Revenue]),Derived_Metrics[[#This Row],[Product Profit]]&lt;0),"high sales Low Profit","Normal")</f>
        <v>Normal</v>
      </c>
      <c r="N1397">
        <v>213.43</v>
      </c>
      <c r="O1397">
        <v>5</v>
      </c>
      <c r="P1397">
        <v>0.3</v>
      </c>
      <c r="Q1397">
        <v>-39.637</v>
      </c>
      <c r="R1397">
        <f>Derived_Metrics[[#This Row],[Selling Price]]*Derived_Metrics[[#This Row],[Quantity]]</f>
        <v>1067.1500000000001</v>
      </c>
      <c r="S1397" s="2">
        <f>IF(Derived_Metrics[[#This Row],[Revenue]]=0,0,Derived_Metrics[[#This Row],[Profit]]/Derived_Metrics[[#This Row],[Revenue]])</f>
        <v>-3.7142857142857137E-2</v>
      </c>
      <c r="T1397" t="str">
        <f>IF(Derived_Metrics[[#This Row],[Profit]]&lt;0, "Loss","Profit")</f>
        <v>Loss</v>
      </c>
      <c r="U1397" s="5">
        <f>Derived_Metrics[[#This Row],[Selling Price]]*Derived_Metrics[[#This Row],[Quantity]]*Derived_Metrics[[#This Row],[Discount]]</f>
        <v>320.14500000000004</v>
      </c>
      <c r="V1397" t="str">
        <f>IF(Derived_Metrics[[#This Row],[Discount]]&gt;0,"Discount Applied","No Discount")</f>
        <v>Discount Applied</v>
      </c>
      <c r="W1397" t="str">
        <f>IF(Derived_Metrics[[#This Row],[Discount]]&gt;0.3,"High Discount","Low Discount")</f>
        <v>Low Discount</v>
      </c>
      <c r="X1397" s="13">
        <f>SUMIFS(Derived_Metrics[Customer_Revenue_Share],Derived_Metrics[Customee_ Revenue _Rank],"&lt;="&amp;Derived_Metrics[[#This Row],[Customee_ Revenue _Rank]])</f>
        <v>0.92808471361532185</v>
      </c>
      <c r="Y1397" t="str">
        <f>IF(Derived_Metrics[[#This Row],[Cumulative_Revenue_%]]&lt;=0.8,"Top 80% Revenue","Remaining 20% Revenue")</f>
        <v>Remaining 20% Revenue</v>
      </c>
    </row>
    <row r="1398" spans="1:25" x14ac:dyDescent="0.25">
      <c r="A1398" t="s">
        <v>4163</v>
      </c>
      <c r="B1398" s="1">
        <v>42786</v>
      </c>
      <c r="C1398" t="s">
        <v>2721</v>
      </c>
      <c r="D1398" s="4">
        <f>SUMIFS(Derived_Metrics[Revenue],Derived_Metrics[Customer ID],Derived_Metrics[[#This Row],[Customer ID]])</f>
        <v>9985.2419999999984</v>
      </c>
      <c r="E1398" s="4">
        <f>SUMIFS(Derived_Metrics[Profit],Derived_Metrics[Customer ID],Derived_Metrics[[#This Row],[Customer ID]])</f>
        <v>-93.70380000000003</v>
      </c>
      <c r="F1398" s="5">
        <f>_xlfn.PERCENTRANK.INC(Derived_Metrics[Customer Revenue],Derived_Metrics[[#This Row],[Customer Revenue]])</f>
        <v>0.748</v>
      </c>
      <c r="G1398" s="5" t="str" cm="1">
        <f t="array" ref="G1398">_xlfn.IFS(Derived_Metrics[[#This Row],[Customer Revenue Percentile]]&gt;=0.8,"High Value",Derived_Metrics[[#This Row],[Customer Revenue Percentile]]&gt;=0.4,"Medium Value",TRUE,"Low Value")</f>
        <v>Medium Value</v>
      </c>
      <c r="H1398" s="12">
        <f>_xlfn.RANK.EQ(Derived_Metrics[[#This Row],[Customer Revenue]],Derived_Metrics[Customer Revenue],0)</f>
        <v>529</v>
      </c>
      <c r="I1398" s="15">
        <f>Derived_Metrics[[#This Row],[Customer Revenue]]/SUM(Derived_Metrics[Customer Revenue])</f>
        <v>6.4093349527026067E-4</v>
      </c>
      <c r="J1398" t="s">
        <v>850</v>
      </c>
      <c r="K1398" s="5">
        <f>SUMIFS(Derived_Metrics[Revenue],Derived_Metrics[Product ID],Derived_Metrics[[#This Row],[Product ID]])</f>
        <v>4826.456000000001</v>
      </c>
      <c r="L1398" s="5">
        <f>SUMIFS(Derived_Metrics[Profit],Derived_Metrics[Product ID],Derived_Metrics[[#This Row],[Product ID]])</f>
        <v>340.51420000000002</v>
      </c>
      <c r="M1398" s="5" t="str">
        <f>IF(AND(Derived_Metrics[[#This Row],[Product Revenue]]&gt;AVERAGE(Derived_Metrics[Product Revenue]),Derived_Metrics[[#This Row],[Product Profit]]&lt;0),"high sales Low Profit","Normal")</f>
        <v>Normal</v>
      </c>
      <c r="N1398">
        <v>68.703999999999994</v>
      </c>
      <c r="O1398">
        <v>2</v>
      </c>
      <c r="P1398">
        <v>0.2</v>
      </c>
      <c r="Q1398">
        <v>16.3172</v>
      </c>
      <c r="R1398">
        <f>Derived_Metrics[[#This Row],[Selling Price]]*Derived_Metrics[[#This Row],[Quantity]]</f>
        <v>137.40799999999999</v>
      </c>
      <c r="S1398" s="2">
        <f>IF(Derived_Metrics[[#This Row],[Revenue]]=0,0,Derived_Metrics[[#This Row],[Profit]]/Derived_Metrics[[#This Row],[Revenue]])</f>
        <v>0.11875000000000001</v>
      </c>
      <c r="T1398" t="str">
        <f>IF(Derived_Metrics[[#This Row],[Profit]]&lt;0, "Loss","Profit")</f>
        <v>Profit</v>
      </c>
      <c r="U1398" s="5">
        <f>Derived_Metrics[[#This Row],[Selling Price]]*Derived_Metrics[[#This Row],[Quantity]]*Derived_Metrics[[#This Row],[Discount]]</f>
        <v>27.4816</v>
      </c>
      <c r="V1398" t="str">
        <f>IF(Derived_Metrics[[#This Row],[Discount]]&gt;0,"Discount Applied","No Discount")</f>
        <v>Discount Applied</v>
      </c>
      <c r="W1398" t="str">
        <f>IF(Derived_Metrics[[#This Row],[Discount]]&gt;0.3,"High Discount","Low Discount")</f>
        <v>Low Discount</v>
      </c>
      <c r="X1398" s="13">
        <f>SUMIFS(Derived_Metrics[Customer_Revenue_Share],Derived_Metrics[Customee_ Revenue _Rank],"&lt;="&amp;Derived_Metrics[[#This Row],[Customee_ Revenue _Rank]])</f>
        <v>0.64915753455728609</v>
      </c>
      <c r="Y1398" t="str">
        <f>IF(Derived_Metrics[[#This Row],[Cumulative_Revenue_%]]&lt;=0.8,"Top 80% Revenue","Remaining 20% Revenue")</f>
        <v>Top 80% Revenue</v>
      </c>
    </row>
    <row r="1399" spans="1:25" x14ac:dyDescent="0.25">
      <c r="A1399" t="s">
        <v>4163</v>
      </c>
      <c r="B1399" s="1">
        <v>42786</v>
      </c>
      <c r="C1399" t="s">
        <v>2721</v>
      </c>
      <c r="D1399" s="4">
        <f>SUMIFS(Derived_Metrics[Revenue],Derived_Metrics[Customer ID],Derived_Metrics[[#This Row],[Customer ID]])</f>
        <v>9985.2419999999984</v>
      </c>
      <c r="E1399" s="4">
        <f>SUMIFS(Derived_Metrics[Profit],Derived_Metrics[Customer ID],Derived_Metrics[[#This Row],[Customer ID]])</f>
        <v>-93.70380000000003</v>
      </c>
      <c r="F1399" s="5">
        <f>_xlfn.PERCENTRANK.INC(Derived_Metrics[Customer Revenue],Derived_Metrics[[#This Row],[Customer Revenue]])</f>
        <v>0.748</v>
      </c>
      <c r="G1399" s="5" t="str" cm="1">
        <f t="array" ref="G1399">_xlfn.IFS(Derived_Metrics[[#This Row],[Customer Revenue Percentile]]&gt;=0.8,"High Value",Derived_Metrics[[#This Row],[Customer Revenue Percentile]]&gt;=0.4,"Medium Value",TRUE,"Low Value")</f>
        <v>Medium Value</v>
      </c>
      <c r="H1399" s="12">
        <f>_xlfn.RANK.EQ(Derived_Metrics[[#This Row],[Customer Revenue]],Derived_Metrics[Customer Revenue],0)</f>
        <v>529</v>
      </c>
      <c r="I1399" s="15">
        <f>Derived_Metrics[[#This Row],[Customer Revenue]]/SUM(Derived_Metrics[Customer Revenue])</f>
        <v>6.4093349527026067E-4</v>
      </c>
      <c r="J1399" t="s">
        <v>1479</v>
      </c>
      <c r="K1399" s="5">
        <f>SUMIFS(Derived_Metrics[Revenue],Derived_Metrics[Product ID],Derived_Metrics[[#This Row],[Product ID]])</f>
        <v>15308.739</v>
      </c>
      <c r="L1399" s="5">
        <f>SUMIFS(Derived_Metrics[Profit],Derived_Metrics[Product ID],Derived_Metrics[[#This Row],[Product ID]])</f>
        <v>-226.12739999999997</v>
      </c>
      <c r="M1399" s="5" t="str">
        <f>IF(AND(Derived_Metrics[[#This Row],[Product Revenue]]&gt;AVERAGE(Derived_Metrics[Product Revenue]),Derived_Metrics[[#This Row],[Product Profit]]&lt;0),"high sales Low Profit","Normal")</f>
        <v>high sales Low Profit</v>
      </c>
      <c r="N1399">
        <v>386.91</v>
      </c>
      <c r="O1399">
        <v>9</v>
      </c>
      <c r="P1399">
        <v>0.5</v>
      </c>
      <c r="Q1399">
        <v>-185.71680000000001</v>
      </c>
      <c r="R1399">
        <f>Derived_Metrics[[#This Row],[Selling Price]]*Derived_Metrics[[#This Row],[Quantity]]</f>
        <v>3482.19</v>
      </c>
      <c r="S1399" s="2">
        <f>IF(Derived_Metrics[[#This Row],[Revenue]]=0,0,Derived_Metrics[[#This Row],[Profit]]/Derived_Metrics[[#This Row],[Revenue]])</f>
        <v>-5.3333333333333337E-2</v>
      </c>
      <c r="T1399" t="str">
        <f>IF(Derived_Metrics[[#This Row],[Profit]]&lt;0, "Loss","Profit")</f>
        <v>Loss</v>
      </c>
      <c r="U1399" s="5">
        <f>Derived_Metrics[[#This Row],[Selling Price]]*Derived_Metrics[[#This Row],[Quantity]]*Derived_Metrics[[#This Row],[Discount]]</f>
        <v>1741.095</v>
      </c>
      <c r="V1399" t="str">
        <f>IF(Derived_Metrics[[#This Row],[Discount]]&gt;0,"Discount Applied","No Discount")</f>
        <v>Discount Applied</v>
      </c>
      <c r="W1399" t="str">
        <f>IF(Derived_Metrics[[#This Row],[Discount]]&gt;0.3,"High Discount","Low Discount")</f>
        <v>High Discount</v>
      </c>
      <c r="X1399" s="13">
        <f>SUMIFS(Derived_Metrics[Customer_Revenue_Share],Derived_Metrics[Customee_ Revenue _Rank],"&lt;="&amp;Derived_Metrics[[#This Row],[Customee_ Revenue _Rank]])</f>
        <v>0.64915753455728609</v>
      </c>
      <c r="Y1399" t="str">
        <f>IF(Derived_Metrics[[#This Row],[Cumulative_Revenue_%]]&lt;=0.8,"Top 80% Revenue","Remaining 20% Revenue")</f>
        <v>Top 80% Revenue</v>
      </c>
    </row>
    <row r="1400" spans="1:25" x14ac:dyDescent="0.25">
      <c r="A1400" t="s">
        <v>4165</v>
      </c>
      <c r="B1400" s="1">
        <v>43034</v>
      </c>
      <c r="C1400" t="s">
        <v>684</v>
      </c>
      <c r="D1400" s="4">
        <f>SUMIFS(Derived_Metrics[Revenue],Derived_Metrics[Customer ID],Derived_Metrics[[#This Row],[Customer ID]])</f>
        <v>8014.22</v>
      </c>
      <c r="E1400" s="4">
        <f>SUMIFS(Derived_Metrics[Profit],Derived_Metrics[Customer ID],Derived_Metrics[[#This Row],[Customer ID]])</f>
        <v>-234.4615</v>
      </c>
      <c r="F1400" s="5">
        <f>_xlfn.PERCENTRANK.INC(Derived_Metrics[Customer Revenue],Derived_Metrics[[#This Row],[Customer Revenue]])</f>
        <v>0.69099999999999995</v>
      </c>
      <c r="G1400" s="5" t="str" cm="1">
        <f t="array" ref="G1400">_xlfn.IFS(Derived_Metrics[[#This Row],[Customer Revenue Percentile]]&gt;=0.8,"High Value",Derived_Metrics[[#This Row],[Customer Revenue Percentile]]&gt;=0.4,"Medium Value",TRUE,"Low Value")</f>
        <v>Medium Value</v>
      </c>
      <c r="H1400" s="12">
        <f>_xlfn.RANK.EQ(Derived_Metrics[[#This Row],[Customer Revenue]],Derived_Metrics[Customer Revenue],0)</f>
        <v>652</v>
      </c>
      <c r="I1400" s="15">
        <f>Derived_Metrics[[#This Row],[Customer Revenue]]/SUM(Derived_Metrics[Customer Revenue])</f>
        <v>5.1441738081709279E-4</v>
      </c>
      <c r="J1400" t="s">
        <v>1053</v>
      </c>
      <c r="K1400" s="5">
        <f>SUMIFS(Derived_Metrics[Revenue],Derived_Metrics[Product ID],Derived_Metrics[[#This Row],[Product ID]])</f>
        <v>11476.296</v>
      </c>
      <c r="L1400" s="5">
        <f>SUMIFS(Derived_Metrics[Profit],Derived_Metrics[Product ID],Derived_Metrics[[#This Row],[Product ID]])</f>
        <v>-12.13290000000001</v>
      </c>
      <c r="M1400" s="5" t="str">
        <f>IF(AND(Derived_Metrics[[#This Row],[Product Revenue]]&gt;AVERAGE(Derived_Metrics[Product Revenue]),Derived_Metrics[[#This Row],[Product Profit]]&lt;0),"high sales Low Profit","Normal")</f>
        <v>Normal</v>
      </c>
      <c r="N1400">
        <v>356.85</v>
      </c>
      <c r="O1400">
        <v>5</v>
      </c>
      <c r="P1400">
        <v>0</v>
      </c>
      <c r="Q1400">
        <v>60.664499999999997</v>
      </c>
      <c r="R1400">
        <f>Derived_Metrics[[#This Row],[Selling Price]]*Derived_Metrics[[#This Row],[Quantity]]</f>
        <v>1784.25</v>
      </c>
      <c r="S1400" s="2">
        <f>IF(Derived_Metrics[[#This Row],[Revenue]]=0,0,Derived_Metrics[[#This Row],[Profit]]/Derived_Metrics[[#This Row],[Revenue]])</f>
        <v>3.3999999999999996E-2</v>
      </c>
      <c r="T1400" t="str">
        <f>IF(Derived_Metrics[[#This Row],[Profit]]&lt;0, "Loss","Profit")</f>
        <v>Profit</v>
      </c>
      <c r="U1400" s="5">
        <f>Derived_Metrics[[#This Row],[Selling Price]]*Derived_Metrics[[#This Row],[Quantity]]*Derived_Metrics[[#This Row],[Discount]]</f>
        <v>0</v>
      </c>
      <c r="V1400" t="str">
        <f>IF(Derived_Metrics[[#This Row],[Discount]]&gt;0,"Discount Applied","No Discount")</f>
        <v>No Discount</v>
      </c>
      <c r="W1400" t="str">
        <f>IF(Derived_Metrics[[#This Row],[Discount]]&gt;0.3,"High Discount","Low Discount")</f>
        <v>Low Discount</v>
      </c>
      <c r="X1400" s="13">
        <f>SUMIFS(Derived_Metrics[Customer_Revenue_Share],Derived_Metrics[Customee_ Revenue _Rank],"&lt;="&amp;Derived_Metrics[[#This Row],[Customee_ Revenue _Rank]])</f>
        <v>0.72007693652695615</v>
      </c>
      <c r="Y1400" t="str">
        <f>IF(Derived_Metrics[[#This Row],[Cumulative_Revenue_%]]&lt;=0.8,"Top 80% Revenue","Remaining 20% Revenue")</f>
        <v>Top 80% Revenue</v>
      </c>
    </row>
    <row r="1401" spans="1:25" x14ac:dyDescent="0.25">
      <c r="A1401" t="s">
        <v>4167</v>
      </c>
      <c r="B1401" s="1">
        <v>43074</v>
      </c>
      <c r="C1401" t="s">
        <v>696</v>
      </c>
      <c r="D1401" s="4">
        <f>SUMIFS(Derived_Metrics[Revenue],Derived_Metrics[Customer ID],Derived_Metrics[[#This Row],[Customer ID]])</f>
        <v>11063.273999999999</v>
      </c>
      <c r="E1401" s="4">
        <f>SUMIFS(Derived_Metrics[Profit],Derived_Metrics[Customer ID],Derived_Metrics[[#This Row],[Customer ID]])</f>
        <v>-50.715299999999971</v>
      </c>
      <c r="F1401" s="5">
        <f>_xlfn.PERCENTRANK.INC(Derived_Metrics[Customer Revenue],Derived_Metrics[[#This Row],[Customer Revenue]])</f>
        <v>0.79400000000000004</v>
      </c>
      <c r="G1401" s="5" t="str" cm="1">
        <f t="array" ref="G1401">_xlfn.IFS(Derived_Metrics[[#This Row],[Customer Revenue Percentile]]&gt;=0.8,"High Value",Derived_Metrics[[#This Row],[Customer Revenue Percentile]]&gt;=0.4,"Medium Value",TRUE,"Low Value")</f>
        <v>Medium Value</v>
      </c>
      <c r="H1401" s="12">
        <f>_xlfn.RANK.EQ(Derived_Metrics[[#This Row],[Customer Revenue]],Derived_Metrics[Customer Revenue],0)</f>
        <v>432</v>
      </c>
      <c r="I1401" s="15">
        <f>Derived_Metrics[[#This Row],[Customer Revenue]]/SUM(Derived_Metrics[Customer Revenue])</f>
        <v>7.1013029768858874E-4</v>
      </c>
      <c r="J1401" t="s">
        <v>3437</v>
      </c>
      <c r="K1401" s="5">
        <f>SUMIFS(Derived_Metrics[Revenue],Derived_Metrics[Product ID],Derived_Metrics[[#This Row],[Product ID]])</f>
        <v>745.59</v>
      </c>
      <c r="L1401" s="5">
        <f>SUMIFS(Derived_Metrics[Profit],Derived_Metrics[Product ID],Derived_Metrics[[#This Row],[Product ID]])</f>
        <v>52.448399999999999</v>
      </c>
      <c r="M1401" s="5" t="str">
        <f>IF(AND(Derived_Metrics[[#This Row],[Product Revenue]]&gt;AVERAGE(Derived_Metrics[Product Revenue]),Derived_Metrics[[#This Row],[Product Profit]]&lt;0),"high sales Low Profit","Normal")</f>
        <v>Normal</v>
      </c>
      <c r="N1401">
        <v>42.85</v>
      </c>
      <c r="O1401">
        <v>5</v>
      </c>
      <c r="P1401">
        <v>0</v>
      </c>
      <c r="Q1401">
        <v>15.426</v>
      </c>
      <c r="R1401">
        <f>Derived_Metrics[[#This Row],[Selling Price]]*Derived_Metrics[[#This Row],[Quantity]]</f>
        <v>214.25</v>
      </c>
      <c r="S1401" s="2">
        <f>IF(Derived_Metrics[[#This Row],[Revenue]]=0,0,Derived_Metrics[[#This Row],[Profit]]/Derived_Metrics[[#This Row],[Revenue]])</f>
        <v>7.1999999999999995E-2</v>
      </c>
      <c r="T1401" t="str">
        <f>IF(Derived_Metrics[[#This Row],[Profit]]&lt;0, "Loss","Profit")</f>
        <v>Profit</v>
      </c>
      <c r="U1401" s="5">
        <f>Derived_Metrics[[#This Row],[Selling Price]]*Derived_Metrics[[#This Row],[Quantity]]*Derived_Metrics[[#This Row],[Discount]]</f>
        <v>0</v>
      </c>
      <c r="V1401" t="str">
        <f>IF(Derived_Metrics[[#This Row],[Discount]]&gt;0,"Discount Applied","No Discount")</f>
        <v>No Discount</v>
      </c>
      <c r="W1401" t="str">
        <f>IF(Derived_Metrics[[#This Row],[Discount]]&gt;0.3,"High Discount","Low Discount")</f>
        <v>Low Discount</v>
      </c>
      <c r="X1401" s="13">
        <f>SUMIFS(Derived_Metrics[Customer_Revenue_Share],Derived_Metrics[Customee_ Revenue _Rank],"&lt;="&amp;Derived_Metrics[[#This Row],[Customee_ Revenue _Rank]])</f>
        <v>0.58297323632484277</v>
      </c>
      <c r="Y1401" t="str">
        <f>IF(Derived_Metrics[[#This Row],[Cumulative_Revenue_%]]&lt;=0.8,"Top 80% Revenue","Remaining 20% Revenue")</f>
        <v>Top 80% Revenue</v>
      </c>
    </row>
    <row r="1402" spans="1:25" x14ac:dyDescent="0.25">
      <c r="A1402" t="s">
        <v>4168</v>
      </c>
      <c r="B1402" s="1">
        <v>42133</v>
      </c>
      <c r="C1402" t="s">
        <v>4169</v>
      </c>
      <c r="D1402" s="4">
        <f>SUMIFS(Derived_Metrics[Revenue],Derived_Metrics[Customer ID],Derived_Metrics[[#This Row],[Customer ID]])</f>
        <v>28676.584000000003</v>
      </c>
      <c r="E1402" s="4">
        <f>SUMIFS(Derived_Metrics[Profit],Derived_Metrics[Customer ID],Derived_Metrics[[#This Row],[Customer ID]])</f>
        <v>513.81740000000002</v>
      </c>
      <c r="F1402" s="5">
        <f>_xlfn.PERCENTRANK.INC(Derived_Metrics[Customer Revenue],Derived_Metrics[[#This Row],[Customer Revenue]])</f>
        <v>0.96199999999999997</v>
      </c>
      <c r="G1402" s="5" t="str" cm="1">
        <f t="array" ref="G1402">_xlfn.IFS(Derived_Metrics[[#This Row],[Customer Revenue Percentile]]&gt;=0.8,"High Value",Derived_Metrics[[#This Row],[Customer Revenue Percentile]]&gt;=0.4,"Medium Value",TRUE,"Low Value")</f>
        <v>High Value</v>
      </c>
      <c r="H1402" s="12">
        <f>_xlfn.RANK.EQ(Derived_Metrics[[#This Row],[Customer Revenue]],Derived_Metrics[Customer Revenue],0)</f>
        <v>78</v>
      </c>
      <c r="I1402" s="15">
        <f>Derived_Metrics[[#This Row],[Customer Revenue]]/SUM(Derived_Metrics[Customer Revenue])</f>
        <v>1.8406948189669554E-3</v>
      </c>
      <c r="J1402" t="s">
        <v>4172</v>
      </c>
      <c r="K1402" s="5">
        <f>SUMIFS(Derived_Metrics[Revenue],Derived_Metrics[Product ID],Derived_Metrics[[#This Row],[Product ID]])</f>
        <v>465.52599999999995</v>
      </c>
      <c r="L1402" s="5">
        <f>SUMIFS(Derived_Metrics[Profit],Derived_Metrics[Product ID],Derived_Metrics[[#This Row],[Product ID]])</f>
        <v>6.7959999999999994</v>
      </c>
      <c r="M1402" s="5" t="str">
        <f>IF(AND(Derived_Metrics[[#This Row],[Product Revenue]]&gt;AVERAGE(Derived_Metrics[Product Revenue]),Derived_Metrics[[#This Row],[Product Profit]]&lt;0),"high sales Low Profit","Normal")</f>
        <v>Normal</v>
      </c>
      <c r="N1402">
        <v>67.959999999999994</v>
      </c>
      <c r="O1402">
        <v>4</v>
      </c>
      <c r="P1402">
        <v>0</v>
      </c>
      <c r="Q1402">
        <v>12.232799999999999</v>
      </c>
      <c r="R1402">
        <f>Derived_Metrics[[#This Row],[Selling Price]]*Derived_Metrics[[#This Row],[Quantity]]</f>
        <v>271.83999999999997</v>
      </c>
      <c r="S1402" s="2">
        <f>IF(Derived_Metrics[[#This Row],[Revenue]]=0,0,Derived_Metrics[[#This Row],[Profit]]/Derived_Metrics[[#This Row],[Revenue]])</f>
        <v>4.4999999999999998E-2</v>
      </c>
      <c r="T1402" t="str">
        <f>IF(Derived_Metrics[[#This Row],[Profit]]&lt;0, "Loss","Profit")</f>
        <v>Profit</v>
      </c>
      <c r="U1402" s="5">
        <f>Derived_Metrics[[#This Row],[Selling Price]]*Derived_Metrics[[#This Row],[Quantity]]*Derived_Metrics[[#This Row],[Discount]]</f>
        <v>0</v>
      </c>
      <c r="V1402" t="str">
        <f>IF(Derived_Metrics[[#This Row],[Discount]]&gt;0,"Discount Applied","No Discount")</f>
        <v>No Discount</v>
      </c>
      <c r="W1402" t="str">
        <f>IF(Derived_Metrics[[#This Row],[Discount]]&gt;0.3,"High Discount","Low Discount")</f>
        <v>Low Discount</v>
      </c>
      <c r="X1402" s="13">
        <f>SUMIFS(Derived_Metrics[Customer_Revenue_Share],Derived_Metrics[Customee_ Revenue _Rank],"&lt;="&amp;Derived_Metrics[[#This Row],[Customee_ Revenue _Rank]])</f>
        <v>0.20192949710477834</v>
      </c>
      <c r="Y1402" t="str">
        <f>IF(Derived_Metrics[[#This Row],[Cumulative_Revenue_%]]&lt;=0.8,"Top 80% Revenue","Remaining 20% Revenue")</f>
        <v>Top 80% Revenue</v>
      </c>
    </row>
    <row r="1403" spans="1:25" x14ac:dyDescent="0.25">
      <c r="A1403" t="s">
        <v>4174</v>
      </c>
      <c r="B1403" s="1">
        <v>41922</v>
      </c>
      <c r="C1403" t="s">
        <v>1477</v>
      </c>
      <c r="D1403" s="4">
        <f>SUMIFS(Derived_Metrics[Revenue],Derived_Metrics[Customer ID],Derived_Metrics[[#This Row],[Customer ID]])</f>
        <v>4310.2300000000005</v>
      </c>
      <c r="E1403" s="4">
        <f>SUMIFS(Derived_Metrics[Profit],Derived_Metrics[Customer ID],Derived_Metrics[[#This Row],[Customer ID]])</f>
        <v>-84.685000000000016</v>
      </c>
      <c r="F1403" s="5">
        <f>_xlfn.PERCENTRANK.INC(Derived_Metrics[Customer Revenue],Derived_Metrics[[#This Row],[Customer Revenue]])</f>
        <v>0.504</v>
      </c>
      <c r="G1403" s="5" t="str" cm="1">
        <f t="array" ref="G1403">_xlfn.IFS(Derived_Metrics[[#This Row],[Customer Revenue Percentile]]&gt;=0.8,"High Value",Derived_Metrics[[#This Row],[Customer Revenue Percentile]]&gt;=0.4,"Medium Value",TRUE,"Low Value")</f>
        <v>Medium Value</v>
      </c>
      <c r="H1403" s="12">
        <f>_xlfn.RANK.EQ(Derived_Metrics[[#This Row],[Customer Revenue]],Derived_Metrics[Customer Revenue],0)</f>
        <v>1048</v>
      </c>
      <c r="I1403" s="15">
        <f>Derived_Metrics[[#This Row],[Customer Revenue]]/SUM(Derived_Metrics[Customer Revenue])</f>
        <v>2.7666538070071178E-4</v>
      </c>
      <c r="J1403" t="s">
        <v>1342</v>
      </c>
      <c r="K1403" s="5">
        <f>SUMIFS(Derived_Metrics[Revenue],Derived_Metrics[Product ID],Derived_Metrics[[#This Row],[Product ID]])</f>
        <v>1581.93</v>
      </c>
      <c r="L1403" s="5">
        <f>SUMIFS(Derived_Metrics[Profit],Derived_Metrics[Product ID],Derived_Metrics[[#This Row],[Product ID]])</f>
        <v>44.193600000000004</v>
      </c>
      <c r="M1403" s="5" t="str">
        <f>IF(AND(Derived_Metrics[[#This Row],[Product Revenue]]&gt;AVERAGE(Derived_Metrics[Product Revenue]),Derived_Metrics[[#This Row],[Product Profit]]&lt;0),"high sales Low Profit","Normal")</f>
        <v>Normal</v>
      </c>
      <c r="N1403">
        <v>46.872</v>
      </c>
      <c r="O1403">
        <v>7</v>
      </c>
      <c r="P1403">
        <v>0.2</v>
      </c>
      <c r="Q1403">
        <v>3.5154000000000001</v>
      </c>
      <c r="R1403">
        <f>Derived_Metrics[[#This Row],[Selling Price]]*Derived_Metrics[[#This Row],[Quantity]]</f>
        <v>328.10399999999998</v>
      </c>
      <c r="S1403" s="2">
        <f>IF(Derived_Metrics[[#This Row],[Revenue]]=0,0,Derived_Metrics[[#This Row],[Profit]]/Derived_Metrics[[#This Row],[Revenue]])</f>
        <v>1.0714285714285714E-2</v>
      </c>
      <c r="T1403" t="str">
        <f>IF(Derived_Metrics[[#This Row],[Profit]]&lt;0, "Loss","Profit")</f>
        <v>Profit</v>
      </c>
      <c r="U1403" s="5">
        <f>Derived_Metrics[[#This Row],[Selling Price]]*Derived_Metrics[[#This Row],[Quantity]]*Derived_Metrics[[#This Row],[Discount]]</f>
        <v>65.620800000000003</v>
      </c>
      <c r="V1403" t="str">
        <f>IF(Derived_Metrics[[#This Row],[Discount]]&gt;0,"Discount Applied","No Discount")</f>
        <v>Discount Applied</v>
      </c>
      <c r="W1403" t="str">
        <f>IF(Derived_Metrics[[#This Row],[Discount]]&gt;0.3,"High Discount","Low Discount")</f>
        <v>Low Discount</v>
      </c>
      <c r="X1403" s="13">
        <f>SUMIFS(Derived_Metrics[Customer_Revenue_Share],Derived_Metrics[Customee_ Revenue _Rank],"&lt;="&amp;Derived_Metrics[[#This Row],[Customee_ Revenue _Rank]])</f>
        <v>0.87399734330946244</v>
      </c>
      <c r="Y1403" t="str">
        <f>IF(Derived_Metrics[[#This Row],[Cumulative_Revenue_%]]&lt;=0.8,"Top 80% Revenue","Remaining 20% Revenue")</f>
        <v>Remaining 20% Revenue</v>
      </c>
    </row>
    <row r="1404" spans="1:25" x14ac:dyDescent="0.25">
      <c r="A1404" t="s">
        <v>4176</v>
      </c>
      <c r="B1404" s="1">
        <v>41770</v>
      </c>
      <c r="C1404" t="s">
        <v>2901</v>
      </c>
      <c r="D1404" s="4">
        <f>SUMIFS(Derived_Metrics[Revenue],Derived_Metrics[Customer ID],Derived_Metrics[[#This Row],[Customer ID]])</f>
        <v>14201.24</v>
      </c>
      <c r="E1404" s="4">
        <f>SUMIFS(Derived_Metrics[Profit],Derived_Metrics[Customer ID],Derived_Metrics[[#This Row],[Customer ID]])</f>
        <v>403.0856</v>
      </c>
      <c r="F1404" s="5">
        <f>_xlfn.PERCENTRANK.INC(Derived_Metrics[Customer Revenue],Derived_Metrics[[#This Row],[Customer Revenue]])</f>
        <v>0.86299999999999999</v>
      </c>
      <c r="G1404" s="5" t="str" cm="1">
        <f t="array" ref="G1404">_xlfn.IFS(Derived_Metrics[[#This Row],[Customer Revenue Percentile]]&gt;=0.8,"High Value",Derived_Metrics[[#This Row],[Customer Revenue Percentile]]&gt;=0.4,"Medium Value",TRUE,"Low Value")</f>
        <v>High Value</v>
      </c>
      <c r="H1404" s="12">
        <f>_xlfn.RANK.EQ(Derived_Metrics[[#This Row],[Customer Revenue]],Derived_Metrics[Customer Revenue],0)</f>
        <v>289</v>
      </c>
      <c r="I1404" s="15">
        <f>Derived_Metrics[[#This Row],[Customer Revenue]]/SUM(Derived_Metrics[Customer Revenue])</f>
        <v>9.1155030497726925E-4</v>
      </c>
      <c r="J1404" t="s">
        <v>2878</v>
      </c>
      <c r="K1404" s="5">
        <f>SUMIFS(Derived_Metrics[Revenue],Derived_Metrics[Product ID],Derived_Metrics[[#This Row],[Product ID]])</f>
        <v>484.96799999999996</v>
      </c>
      <c r="L1404" s="5">
        <f>SUMIFS(Derived_Metrics[Profit],Derived_Metrics[Product ID],Derived_Metrics[[#This Row],[Product ID]])</f>
        <v>26.72</v>
      </c>
      <c r="M1404" s="5" t="str">
        <f>IF(AND(Derived_Metrics[[#This Row],[Product Revenue]]&gt;AVERAGE(Derived_Metrics[Product Revenue]),Derived_Metrics[[#This Row],[Product Profit]]&lt;0),"high sales Low Profit","Normal")</f>
        <v>Normal</v>
      </c>
      <c r="N1404">
        <v>20.04</v>
      </c>
      <c r="O1404">
        <v>6</v>
      </c>
      <c r="P1404">
        <v>0</v>
      </c>
      <c r="Q1404">
        <v>8.8176000000000005</v>
      </c>
      <c r="R1404">
        <f>Derived_Metrics[[#This Row],[Selling Price]]*Derived_Metrics[[#This Row],[Quantity]]</f>
        <v>120.24</v>
      </c>
      <c r="S1404" s="2">
        <f>IF(Derived_Metrics[[#This Row],[Revenue]]=0,0,Derived_Metrics[[#This Row],[Profit]]/Derived_Metrics[[#This Row],[Revenue]])</f>
        <v>7.3333333333333348E-2</v>
      </c>
      <c r="T1404" t="str">
        <f>IF(Derived_Metrics[[#This Row],[Profit]]&lt;0, "Loss","Profit")</f>
        <v>Profit</v>
      </c>
      <c r="U1404" s="5">
        <f>Derived_Metrics[[#This Row],[Selling Price]]*Derived_Metrics[[#This Row],[Quantity]]*Derived_Metrics[[#This Row],[Discount]]</f>
        <v>0</v>
      </c>
      <c r="V1404" t="str">
        <f>IF(Derived_Metrics[[#This Row],[Discount]]&gt;0,"Discount Applied","No Discount")</f>
        <v>No Discount</v>
      </c>
      <c r="W1404" t="str">
        <f>IF(Derived_Metrics[[#This Row],[Discount]]&gt;0.3,"High Discount","Low Discount")</f>
        <v>Low Discount</v>
      </c>
      <c r="X1404" s="13">
        <f>SUMIFS(Derived_Metrics[Customer_Revenue_Share],Derived_Metrics[Customee_ Revenue _Rank],"&lt;="&amp;Derived_Metrics[[#This Row],[Customee_ Revenue _Rank]])</f>
        <v>0.46833676480236808</v>
      </c>
      <c r="Y1404" t="str">
        <f>IF(Derived_Metrics[[#This Row],[Cumulative_Revenue_%]]&lt;=0.8,"Top 80% Revenue","Remaining 20% Revenue")</f>
        <v>Top 80% Revenue</v>
      </c>
    </row>
    <row r="1405" spans="1:25" x14ac:dyDescent="0.25">
      <c r="A1405" t="s">
        <v>4177</v>
      </c>
      <c r="B1405" s="1">
        <v>42355</v>
      </c>
      <c r="C1405" t="s">
        <v>1622</v>
      </c>
      <c r="D1405" s="4">
        <f>SUMIFS(Derived_Metrics[Revenue],Derived_Metrics[Customer ID],Derived_Metrics[[#This Row],[Customer ID]])</f>
        <v>4063.7359999999994</v>
      </c>
      <c r="E1405" s="4">
        <f>SUMIFS(Derived_Metrics[Profit],Derived_Metrics[Customer ID],Derived_Metrics[[#This Row],[Customer ID]])</f>
        <v>-69.455799999999996</v>
      </c>
      <c r="F1405" s="5">
        <f>_xlfn.PERCENTRANK.INC(Derived_Metrics[Customer Revenue],Derived_Metrics[[#This Row],[Customer Revenue]])</f>
        <v>0.48299999999999998</v>
      </c>
      <c r="G1405" s="5" t="str" cm="1">
        <f t="array" ref="G1405">_xlfn.IFS(Derived_Metrics[[#This Row],[Customer Revenue Percentile]]&gt;=0.8,"High Value",Derived_Metrics[[#This Row],[Customer Revenue Percentile]]&gt;=0.4,"Medium Value",TRUE,"Low Value")</f>
        <v>Medium Value</v>
      </c>
      <c r="H1405" s="12">
        <f>_xlfn.RANK.EQ(Derived_Metrics[[#This Row],[Customer Revenue]],Derived_Metrics[Customer Revenue],0)</f>
        <v>1089</v>
      </c>
      <c r="I1405" s="15">
        <f>Derived_Metrics[[#This Row],[Customer Revenue]]/SUM(Derived_Metrics[Customer Revenue])</f>
        <v>2.6084340452996413E-4</v>
      </c>
      <c r="J1405" t="s">
        <v>1016</v>
      </c>
      <c r="K1405" s="5">
        <f>SUMIFS(Derived_Metrics[Revenue],Derived_Metrics[Product ID],Derived_Metrics[[#This Row],[Product ID]])</f>
        <v>6939.1840000000002</v>
      </c>
      <c r="L1405" s="5">
        <f>SUMIFS(Derived_Metrics[Profit],Derived_Metrics[Product ID],Derived_Metrics[[#This Row],[Product ID]])</f>
        <v>448.76159999999993</v>
      </c>
      <c r="M1405" s="5" t="str">
        <f>IF(AND(Derived_Metrics[[#This Row],[Product Revenue]]&gt;AVERAGE(Derived_Metrics[Product Revenue]),Derived_Metrics[[#This Row],[Product Profit]]&lt;0),"high sales Low Profit","Normal")</f>
        <v>Normal</v>
      </c>
      <c r="N1405">
        <v>41.552</v>
      </c>
      <c r="O1405">
        <v>2</v>
      </c>
      <c r="P1405">
        <v>0.6</v>
      </c>
      <c r="Q1405">
        <v>-19.737200000000001</v>
      </c>
      <c r="R1405">
        <f>Derived_Metrics[[#This Row],[Selling Price]]*Derived_Metrics[[#This Row],[Quantity]]</f>
        <v>83.103999999999999</v>
      </c>
      <c r="S1405" s="2">
        <f>IF(Derived_Metrics[[#This Row],[Revenue]]=0,0,Derived_Metrics[[#This Row],[Profit]]/Derived_Metrics[[#This Row],[Revenue]])</f>
        <v>-0.23750000000000002</v>
      </c>
      <c r="T1405" t="str">
        <f>IF(Derived_Metrics[[#This Row],[Profit]]&lt;0, "Loss","Profit")</f>
        <v>Loss</v>
      </c>
      <c r="U1405" s="5">
        <f>Derived_Metrics[[#This Row],[Selling Price]]*Derived_Metrics[[#This Row],[Quantity]]*Derived_Metrics[[#This Row],[Discount]]</f>
        <v>49.862400000000001</v>
      </c>
      <c r="V1405" t="str">
        <f>IF(Derived_Metrics[[#This Row],[Discount]]&gt;0,"Discount Applied","No Discount")</f>
        <v>Discount Applied</v>
      </c>
      <c r="W1405" t="str">
        <f>IF(Derived_Metrics[[#This Row],[Discount]]&gt;0.3,"High Discount","Low Discount")</f>
        <v>High Discount</v>
      </c>
      <c r="X1405" s="13">
        <f>SUMIFS(Derived_Metrics[Customer_Revenue_Share],Derived_Metrics[Customee_ Revenue _Rank],"&lt;="&amp;Derived_Metrics[[#This Row],[Customee_ Revenue _Rank]])</f>
        <v>0.88548604932700548</v>
      </c>
      <c r="Y1405" t="str">
        <f>IF(Derived_Metrics[[#This Row],[Cumulative_Revenue_%]]&lt;=0.8,"Top 80% Revenue","Remaining 20% Revenue")</f>
        <v>Remaining 20% Revenue</v>
      </c>
    </row>
    <row r="1406" spans="1:25" x14ac:dyDescent="0.25">
      <c r="A1406" t="s">
        <v>4179</v>
      </c>
      <c r="B1406" s="1">
        <v>42937</v>
      </c>
      <c r="C1406" t="s">
        <v>2251</v>
      </c>
      <c r="D1406" s="4">
        <f>SUMIFS(Derived_Metrics[Revenue],Derived_Metrics[Customer ID],Derived_Metrics[[#This Row],[Customer ID]])</f>
        <v>552.38</v>
      </c>
      <c r="E1406" s="4">
        <f>SUMIFS(Derived_Metrics[Profit],Derived_Metrics[Customer ID],Derived_Metrics[[#This Row],[Customer ID]])</f>
        <v>47.058</v>
      </c>
      <c r="F1406" s="5">
        <f>_xlfn.PERCENTRANK.INC(Derived_Metrics[Customer Revenue],Derived_Metrics[[#This Row],[Customer Revenue]])</f>
        <v>0.10100000000000001</v>
      </c>
      <c r="G1406" s="5" t="str" cm="1">
        <f t="array" ref="G1406">_xlfn.IFS(Derived_Metrics[[#This Row],[Customer Revenue Percentile]]&gt;=0.8,"High Value",Derived_Metrics[[#This Row],[Customer Revenue Percentile]]&gt;=0.4,"Medium Value",TRUE,"Low Value")</f>
        <v>Low Value</v>
      </c>
      <c r="H1406" s="12">
        <f>_xlfn.RANK.EQ(Derived_Metrics[[#This Row],[Customer Revenue]],Derived_Metrics[Customer Revenue],0)</f>
        <v>1903</v>
      </c>
      <c r="I1406" s="15">
        <f>Derived_Metrics[[#This Row],[Customer Revenue]]/SUM(Derived_Metrics[Customer Revenue])</f>
        <v>3.5456210687471234E-5</v>
      </c>
      <c r="J1406" t="s">
        <v>1816</v>
      </c>
      <c r="K1406" s="5">
        <f>SUMIFS(Derived_Metrics[Revenue],Derived_Metrics[Product ID],Derived_Metrics[[#This Row],[Product ID]])</f>
        <v>36300.817999999992</v>
      </c>
      <c r="L1406" s="5">
        <f>SUMIFS(Derived_Metrics[Profit],Derived_Metrics[Product ID],Derived_Metrics[[#This Row],[Product ID]])</f>
        <v>833.59519999999998</v>
      </c>
      <c r="M1406" s="5" t="str">
        <f>IF(AND(Derived_Metrics[[#This Row],[Product Revenue]]&gt;AVERAGE(Derived_Metrics[Product Revenue]),Derived_Metrics[[#This Row],[Product Profit]]&lt;0),"high sales Low Profit","Normal")</f>
        <v>Normal</v>
      </c>
      <c r="N1406">
        <v>225.29599999999999</v>
      </c>
      <c r="O1406">
        <v>2</v>
      </c>
      <c r="P1406">
        <v>0.2</v>
      </c>
      <c r="Q1406">
        <v>22.529599999999999</v>
      </c>
      <c r="R1406">
        <f>Derived_Metrics[[#This Row],[Selling Price]]*Derived_Metrics[[#This Row],[Quantity]]</f>
        <v>450.59199999999998</v>
      </c>
      <c r="S1406" s="2">
        <f>IF(Derived_Metrics[[#This Row],[Revenue]]=0,0,Derived_Metrics[[#This Row],[Profit]]/Derived_Metrics[[#This Row],[Revenue]])</f>
        <v>4.9999999999999996E-2</v>
      </c>
      <c r="T1406" t="str">
        <f>IF(Derived_Metrics[[#This Row],[Profit]]&lt;0, "Loss","Profit")</f>
        <v>Profit</v>
      </c>
      <c r="U1406" s="5">
        <f>Derived_Metrics[[#This Row],[Selling Price]]*Derived_Metrics[[#This Row],[Quantity]]*Derived_Metrics[[#This Row],[Discount]]</f>
        <v>90.118400000000008</v>
      </c>
      <c r="V1406" t="str">
        <f>IF(Derived_Metrics[[#This Row],[Discount]]&gt;0,"Discount Applied","No Discount")</f>
        <v>Discount Applied</v>
      </c>
      <c r="W1406" t="str">
        <f>IF(Derived_Metrics[[#This Row],[Discount]]&gt;0.3,"High Discount","Low Discount")</f>
        <v>Low Discount</v>
      </c>
      <c r="X1406" s="13">
        <f>SUMIFS(Derived_Metrics[Customer_Revenue_Share],Derived_Metrics[Customee_ Revenue _Rank],"&lt;="&amp;Derived_Metrics[[#This Row],[Customee_ Revenue _Rank]])</f>
        <v>0.99624072955453957</v>
      </c>
      <c r="Y1406" t="str">
        <f>IF(Derived_Metrics[[#This Row],[Cumulative_Revenue_%]]&lt;=0.8,"Top 80% Revenue","Remaining 20% Revenue")</f>
        <v>Remaining 20% Revenue</v>
      </c>
    </row>
    <row r="1407" spans="1:25" x14ac:dyDescent="0.25">
      <c r="A1407" t="s">
        <v>4180</v>
      </c>
      <c r="B1407" s="1">
        <v>42144</v>
      </c>
      <c r="C1407" t="s">
        <v>1614</v>
      </c>
      <c r="D1407" s="4">
        <f>SUMIFS(Derived_Metrics[Revenue],Derived_Metrics[Customer ID],Derived_Metrics[[#This Row],[Customer ID]])</f>
        <v>6206.4660000000003</v>
      </c>
      <c r="E1407" s="4">
        <f>SUMIFS(Derived_Metrics[Profit],Derived_Metrics[Customer ID],Derived_Metrics[[#This Row],[Customer ID]])</f>
        <v>-246.6935</v>
      </c>
      <c r="F1407" s="5">
        <f>_xlfn.PERCENTRANK.INC(Derived_Metrics[Customer Revenue],Derived_Metrics[[#This Row],[Customer Revenue]])</f>
        <v>0.60899999999999999</v>
      </c>
      <c r="G1407" s="5" t="str" cm="1">
        <f t="array" ref="G1407">_xlfn.IFS(Derived_Metrics[[#This Row],[Customer Revenue Percentile]]&gt;=0.8,"High Value",Derived_Metrics[[#This Row],[Customer Revenue Percentile]]&gt;=0.4,"Medium Value",TRUE,"Low Value")</f>
        <v>Medium Value</v>
      </c>
      <c r="H1407" s="12">
        <f>_xlfn.RANK.EQ(Derived_Metrics[[#This Row],[Customer Revenue]],Derived_Metrics[Customer Revenue],0)</f>
        <v>825</v>
      </c>
      <c r="I1407" s="15">
        <f>Derived_Metrics[[#This Row],[Customer Revenue]]/SUM(Derived_Metrics[Customer Revenue])</f>
        <v>3.9838112553066161E-4</v>
      </c>
      <c r="J1407" t="s">
        <v>1821</v>
      </c>
      <c r="K1407" s="5">
        <f>SUMIFS(Derived_Metrics[Revenue],Derived_Metrics[Product ID],Derived_Metrics[[#This Row],[Product ID]])</f>
        <v>2375.6680000000001</v>
      </c>
      <c r="L1407" s="5">
        <f>SUMIFS(Derived_Metrics[Profit],Derived_Metrics[Product ID],Derived_Metrics[[#This Row],[Product ID]])</f>
        <v>81.567999999999998</v>
      </c>
      <c r="M1407" s="5" t="str">
        <f>IF(AND(Derived_Metrics[[#This Row],[Product Revenue]]&gt;AVERAGE(Derived_Metrics[Product Revenue]),Derived_Metrics[[#This Row],[Product Profit]]&lt;0),"high sales Low Profit","Normal")</f>
        <v>Normal</v>
      </c>
      <c r="N1407">
        <v>163.136</v>
      </c>
      <c r="O1407">
        <v>4</v>
      </c>
      <c r="P1407">
        <v>0.2</v>
      </c>
      <c r="Q1407">
        <v>20.391999999999999</v>
      </c>
      <c r="R1407">
        <f>Derived_Metrics[[#This Row],[Selling Price]]*Derived_Metrics[[#This Row],[Quantity]]</f>
        <v>652.54399999999998</v>
      </c>
      <c r="S1407" s="2">
        <f>IF(Derived_Metrics[[#This Row],[Revenue]]=0,0,Derived_Metrics[[#This Row],[Profit]]/Derived_Metrics[[#This Row],[Revenue]])</f>
        <v>3.125E-2</v>
      </c>
      <c r="T1407" t="str">
        <f>IF(Derived_Metrics[[#This Row],[Profit]]&lt;0, "Loss","Profit")</f>
        <v>Profit</v>
      </c>
      <c r="U1407" s="5">
        <f>Derived_Metrics[[#This Row],[Selling Price]]*Derived_Metrics[[#This Row],[Quantity]]*Derived_Metrics[[#This Row],[Discount]]</f>
        <v>130.50880000000001</v>
      </c>
      <c r="V1407" t="str">
        <f>IF(Derived_Metrics[[#This Row],[Discount]]&gt;0,"Discount Applied","No Discount")</f>
        <v>Discount Applied</v>
      </c>
      <c r="W1407" t="str">
        <f>IF(Derived_Metrics[[#This Row],[Discount]]&gt;0.3,"High Discount","Low Discount")</f>
        <v>Low Discount</v>
      </c>
      <c r="X1407" s="13">
        <f>SUMIFS(Derived_Metrics[Customer_Revenue_Share],Derived_Metrics[Customee_ Revenue _Rank],"&lt;="&amp;Derived_Metrics[[#This Row],[Customee_ Revenue _Rank]])</f>
        <v>0.79954772665508356</v>
      </c>
      <c r="Y1407" t="str">
        <f>IF(Derived_Metrics[[#This Row],[Cumulative_Revenue_%]]&lt;=0.8,"Top 80% Revenue","Remaining 20% Revenue")</f>
        <v>Top 80% Revenue</v>
      </c>
    </row>
    <row r="1408" spans="1:25" x14ac:dyDescent="0.25">
      <c r="A1408" t="s">
        <v>4184</v>
      </c>
      <c r="B1408" s="1">
        <v>42322</v>
      </c>
      <c r="C1408" t="s">
        <v>3308</v>
      </c>
      <c r="D1408" s="4">
        <f>SUMIFS(Derived_Metrics[Revenue],Derived_Metrics[Customer ID],Derived_Metrics[[#This Row],[Customer ID]])</f>
        <v>10091.112000000001</v>
      </c>
      <c r="E1408" s="4">
        <f>SUMIFS(Derived_Metrics[Profit],Derived_Metrics[Customer ID],Derived_Metrics[[#This Row],[Customer ID]])</f>
        <v>418.06299999999999</v>
      </c>
      <c r="F1408" s="5">
        <f>_xlfn.PERCENTRANK.INC(Derived_Metrics[Customer Revenue],Derived_Metrics[[#This Row],[Customer Revenue]])</f>
        <v>0.753</v>
      </c>
      <c r="G1408" s="5" t="str" cm="1">
        <f t="array" ref="G1408">_xlfn.IFS(Derived_Metrics[[#This Row],[Customer Revenue Percentile]]&gt;=0.8,"High Value",Derived_Metrics[[#This Row],[Customer Revenue Percentile]]&gt;=0.4,"Medium Value",TRUE,"Low Value")</f>
        <v>Medium Value</v>
      </c>
      <c r="H1408" s="12">
        <f>_xlfn.RANK.EQ(Derived_Metrics[[#This Row],[Customer Revenue]],Derived_Metrics[Customer Revenue],0)</f>
        <v>520</v>
      </c>
      <c r="I1408" s="15">
        <f>Derived_Metrics[[#This Row],[Customer Revenue]]/SUM(Derived_Metrics[Customer Revenue])</f>
        <v>6.4772908711913774E-4</v>
      </c>
      <c r="J1408" t="s">
        <v>265</v>
      </c>
      <c r="K1408" s="5">
        <f>SUMIFS(Derived_Metrics[Revenue],Derived_Metrics[Product ID],Derived_Metrics[[#This Row],[Product ID]])</f>
        <v>58029.619999999995</v>
      </c>
      <c r="L1408" s="5">
        <f>SUMIFS(Derived_Metrics[Profit],Derived_Metrics[Product ID],Derived_Metrics[[#This Row],[Product ID]])</f>
        <v>1179.3740000000003</v>
      </c>
      <c r="M1408" s="5" t="str">
        <f>IF(AND(Derived_Metrics[[#This Row],[Product Revenue]]&gt;AVERAGE(Derived_Metrics[Product Revenue]),Derived_Metrics[[#This Row],[Product Profit]]&lt;0),"high sales Low Profit","Normal")</f>
        <v>Normal</v>
      </c>
      <c r="N1408">
        <v>883.84</v>
      </c>
      <c r="O1408">
        <v>4</v>
      </c>
      <c r="P1408">
        <v>0.2</v>
      </c>
      <c r="Q1408">
        <v>99.432000000000002</v>
      </c>
      <c r="R1408">
        <f>Derived_Metrics[[#This Row],[Selling Price]]*Derived_Metrics[[#This Row],[Quantity]]</f>
        <v>3535.36</v>
      </c>
      <c r="S1408" s="2">
        <f>IF(Derived_Metrics[[#This Row],[Revenue]]=0,0,Derived_Metrics[[#This Row],[Profit]]/Derived_Metrics[[#This Row],[Revenue]])</f>
        <v>2.8125000000000001E-2</v>
      </c>
      <c r="T1408" t="str">
        <f>IF(Derived_Metrics[[#This Row],[Profit]]&lt;0, "Loss","Profit")</f>
        <v>Profit</v>
      </c>
      <c r="U1408" s="5">
        <f>Derived_Metrics[[#This Row],[Selling Price]]*Derived_Metrics[[#This Row],[Quantity]]*Derived_Metrics[[#This Row],[Discount]]</f>
        <v>707.07200000000012</v>
      </c>
      <c r="V1408" t="str">
        <f>IF(Derived_Metrics[[#This Row],[Discount]]&gt;0,"Discount Applied","No Discount")</f>
        <v>Discount Applied</v>
      </c>
      <c r="W1408" t="str">
        <f>IF(Derived_Metrics[[#This Row],[Discount]]&gt;0.3,"High Discount","Low Discount")</f>
        <v>Low Discount</v>
      </c>
      <c r="X1408" s="13">
        <f>SUMIFS(Derived_Metrics[Customer_Revenue_Share],Derived_Metrics[Customee_ Revenue _Rank],"&lt;="&amp;Derived_Metrics[[#This Row],[Customee_ Revenue _Rank]])</f>
        <v>0.64272491717644886</v>
      </c>
      <c r="Y1408" t="str">
        <f>IF(Derived_Metrics[[#This Row],[Cumulative_Revenue_%]]&lt;=0.8,"Top 80% Revenue","Remaining 20% Revenue")</f>
        <v>Top 80% Revenue</v>
      </c>
    </row>
    <row r="1409" spans="1:25" x14ac:dyDescent="0.25">
      <c r="A1409" t="s">
        <v>4184</v>
      </c>
      <c r="B1409" s="1">
        <v>42322</v>
      </c>
      <c r="C1409" t="s">
        <v>3308</v>
      </c>
      <c r="D1409" s="4">
        <f>SUMIFS(Derived_Metrics[Revenue],Derived_Metrics[Customer ID],Derived_Metrics[[#This Row],[Customer ID]])</f>
        <v>10091.112000000001</v>
      </c>
      <c r="E1409" s="4">
        <f>SUMIFS(Derived_Metrics[Profit],Derived_Metrics[Customer ID],Derived_Metrics[[#This Row],[Customer ID]])</f>
        <v>418.06299999999999</v>
      </c>
      <c r="F1409" s="5">
        <f>_xlfn.PERCENTRANK.INC(Derived_Metrics[Customer Revenue],Derived_Metrics[[#This Row],[Customer Revenue]])</f>
        <v>0.753</v>
      </c>
      <c r="G1409" s="5" t="str" cm="1">
        <f t="array" ref="G1409">_xlfn.IFS(Derived_Metrics[[#This Row],[Customer Revenue Percentile]]&gt;=0.8,"High Value",Derived_Metrics[[#This Row],[Customer Revenue Percentile]]&gt;=0.4,"Medium Value",TRUE,"Low Value")</f>
        <v>Medium Value</v>
      </c>
      <c r="H1409" s="12">
        <f>_xlfn.RANK.EQ(Derived_Metrics[[#This Row],[Customer Revenue]],Derived_Metrics[Customer Revenue],0)</f>
        <v>520</v>
      </c>
      <c r="I1409" s="15">
        <f>Derived_Metrics[[#This Row],[Customer Revenue]]/SUM(Derived_Metrics[Customer Revenue])</f>
        <v>6.4772908711913774E-4</v>
      </c>
      <c r="J1409" t="s">
        <v>385</v>
      </c>
      <c r="K1409" s="5">
        <f>SUMIFS(Derived_Metrics[Revenue],Derived_Metrics[Product ID],Derived_Metrics[[#This Row],[Product ID]])</f>
        <v>4203.9240000000009</v>
      </c>
      <c r="L1409" s="5">
        <f>SUMIFS(Derived_Metrics[Profit],Derived_Metrics[Product ID],Derived_Metrics[[#This Row],[Product ID]])</f>
        <v>229.3922</v>
      </c>
      <c r="M1409" s="5" t="str">
        <f>IF(AND(Derived_Metrics[[#This Row],[Product Revenue]]&gt;AVERAGE(Derived_Metrics[Product Revenue]),Derived_Metrics[[#This Row],[Product Profit]]&lt;0),"high sales Low Profit","Normal")</f>
        <v>Normal</v>
      </c>
      <c r="N1409">
        <v>230.352</v>
      </c>
      <c r="O1409">
        <v>3</v>
      </c>
      <c r="P1409">
        <v>0.2</v>
      </c>
      <c r="Q1409">
        <v>20.155799999999999</v>
      </c>
      <c r="R1409">
        <f>Derived_Metrics[[#This Row],[Selling Price]]*Derived_Metrics[[#This Row],[Quantity]]</f>
        <v>691.05600000000004</v>
      </c>
      <c r="S1409" s="2">
        <f>IF(Derived_Metrics[[#This Row],[Revenue]]=0,0,Derived_Metrics[[#This Row],[Profit]]/Derived_Metrics[[#This Row],[Revenue]])</f>
        <v>2.9166666666666664E-2</v>
      </c>
      <c r="T1409" t="str">
        <f>IF(Derived_Metrics[[#This Row],[Profit]]&lt;0, "Loss","Profit")</f>
        <v>Profit</v>
      </c>
      <c r="U1409" s="5">
        <f>Derived_Metrics[[#This Row],[Selling Price]]*Derived_Metrics[[#This Row],[Quantity]]*Derived_Metrics[[#This Row],[Discount]]</f>
        <v>138.21120000000002</v>
      </c>
      <c r="V1409" t="str">
        <f>IF(Derived_Metrics[[#This Row],[Discount]]&gt;0,"Discount Applied","No Discount")</f>
        <v>Discount Applied</v>
      </c>
      <c r="W1409" t="str">
        <f>IF(Derived_Metrics[[#This Row],[Discount]]&gt;0.3,"High Discount","Low Discount")</f>
        <v>Low Discount</v>
      </c>
      <c r="X1409" s="13">
        <f>SUMIFS(Derived_Metrics[Customer_Revenue_Share],Derived_Metrics[Customee_ Revenue _Rank],"&lt;="&amp;Derived_Metrics[[#This Row],[Customee_ Revenue _Rank]])</f>
        <v>0.64272491717644886</v>
      </c>
      <c r="Y1409" t="str">
        <f>IF(Derived_Metrics[[#This Row],[Cumulative_Revenue_%]]&lt;=0.8,"Top 80% Revenue","Remaining 20% Revenue")</f>
        <v>Top 80% Revenue</v>
      </c>
    </row>
    <row r="1410" spans="1:25" x14ac:dyDescent="0.25">
      <c r="A1410" t="s">
        <v>4186</v>
      </c>
      <c r="B1410" s="1">
        <v>43083</v>
      </c>
      <c r="C1410" t="s">
        <v>259</v>
      </c>
      <c r="D1410" s="4">
        <f>SUMIFS(Derived_Metrics[Revenue],Derived_Metrics[Customer ID],Derived_Metrics[[#This Row],[Customer ID]])</f>
        <v>2866.1519999999996</v>
      </c>
      <c r="E1410" s="4">
        <f>SUMIFS(Derived_Metrics[Profit],Derived_Metrics[Customer ID],Derived_Metrics[[#This Row],[Customer ID]])</f>
        <v>-252.63339999999999</v>
      </c>
      <c r="F1410" s="5">
        <f>_xlfn.PERCENTRANK.INC(Derived_Metrics[Customer Revenue],Derived_Metrics[[#This Row],[Customer Revenue]])</f>
        <v>0.371</v>
      </c>
      <c r="G1410" s="5" t="str" cm="1">
        <f t="array" ref="G1410">_xlfn.IFS(Derived_Metrics[[#This Row],[Customer Revenue Percentile]]&gt;=0.8,"High Value",Derived_Metrics[[#This Row],[Customer Revenue Percentile]]&gt;=0.4,"Medium Value",TRUE,"Low Value")</f>
        <v>Low Value</v>
      </c>
      <c r="H1410" s="12">
        <f>_xlfn.RANK.EQ(Derived_Metrics[[#This Row],[Customer Revenue]],Derived_Metrics[Customer Revenue],0)</f>
        <v>1331</v>
      </c>
      <c r="I1410" s="15">
        <f>Derived_Metrics[[#This Row],[Customer Revenue]]/SUM(Derived_Metrics[Customer Revenue])</f>
        <v>1.8397278897555497E-4</v>
      </c>
      <c r="J1410" t="s">
        <v>2194</v>
      </c>
      <c r="K1410" s="5">
        <f>SUMIFS(Derived_Metrics[Revenue],Derived_Metrics[Product ID],Derived_Metrics[[#This Row],[Product ID]])</f>
        <v>10587.491999999998</v>
      </c>
      <c r="L1410" s="5">
        <f>SUMIFS(Derived_Metrics[Profit],Derived_Metrics[Product ID],Derived_Metrics[[#This Row],[Product ID]])</f>
        <v>-173.12879999999998</v>
      </c>
      <c r="M1410" s="5" t="str">
        <f>IF(AND(Derived_Metrics[[#This Row],[Product Revenue]]&gt;AVERAGE(Derived_Metrics[Product Revenue]),Derived_Metrics[[#This Row],[Product Profit]]&lt;0),"high sales Low Profit","Normal")</f>
        <v>Normal</v>
      </c>
      <c r="N1410">
        <v>266.35199999999998</v>
      </c>
      <c r="O1410">
        <v>6</v>
      </c>
      <c r="P1410">
        <v>0.6</v>
      </c>
      <c r="Q1410">
        <v>-292.98719999999997</v>
      </c>
      <c r="R1410">
        <f>Derived_Metrics[[#This Row],[Selling Price]]*Derived_Metrics[[#This Row],[Quantity]]</f>
        <v>1598.1119999999999</v>
      </c>
      <c r="S1410" s="2">
        <f>IF(Derived_Metrics[[#This Row],[Revenue]]=0,0,Derived_Metrics[[#This Row],[Profit]]/Derived_Metrics[[#This Row],[Revenue]])</f>
        <v>-0.18333333333333332</v>
      </c>
      <c r="T1410" t="str">
        <f>IF(Derived_Metrics[[#This Row],[Profit]]&lt;0, "Loss","Profit")</f>
        <v>Loss</v>
      </c>
      <c r="U1410" s="5">
        <f>Derived_Metrics[[#This Row],[Selling Price]]*Derived_Metrics[[#This Row],[Quantity]]*Derived_Metrics[[#This Row],[Discount]]</f>
        <v>958.86719999999991</v>
      </c>
      <c r="V1410" t="str">
        <f>IF(Derived_Metrics[[#This Row],[Discount]]&gt;0,"Discount Applied","No Discount")</f>
        <v>Discount Applied</v>
      </c>
      <c r="W1410" t="str">
        <f>IF(Derived_Metrics[[#This Row],[Discount]]&gt;0.3,"High Discount","Low Discount")</f>
        <v>High Discount</v>
      </c>
      <c r="X1410" s="13">
        <f>SUMIFS(Derived_Metrics[Customer_Revenue_Share],Derived_Metrics[Customee_ Revenue _Rank],"&lt;="&amp;Derived_Metrics[[#This Row],[Customee_ Revenue _Rank]])</f>
        <v>0.93707492615780819</v>
      </c>
      <c r="Y1410" t="str">
        <f>IF(Derived_Metrics[[#This Row],[Cumulative_Revenue_%]]&lt;=0.8,"Top 80% Revenue","Remaining 20% Revenue")</f>
        <v>Remaining 20% Revenue</v>
      </c>
    </row>
    <row r="1411" spans="1:25" x14ac:dyDescent="0.25">
      <c r="A1411" t="s">
        <v>4186</v>
      </c>
      <c r="B1411" s="1">
        <v>43083</v>
      </c>
      <c r="C1411" t="s">
        <v>259</v>
      </c>
      <c r="D1411" s="4">
        <f>SUMIFS(Derived_Metrics[Revenue],Derived_Metrics[Customer ID],Derived_Metrics[[#This Row],[Customer ID]])</f>
        <v>2866.1519999999996</v>
      </c>
      <c r="E1411" s="4">
        <f>SUMIFS(Derived_Metrics[Profit],Derived_Metrics[Customer ID],Derived_Metrics[[#This Row],[Customer ID]])</f>
        <v>-252.63339999999999</v>
      </c>
      <c r="F1411" s="5">
        <f>_xlfn.PERCENTRANK.INC(Derived_Metrics[Customer Revenue],Derived_Metrics[[#This Row],[Customer Revenue]])</f>
        <v>0.371</v>
      </c>
      <c r="G1411" s="5" t="str" cm="1">
        <f t="array" ref="G1411">_xlfn.IFS(Derived_Metrics[[#This Row],[Customer Revenue Percentile]]&gt;=0.8,"High Value",Derived_Metrics[[#This Row],[Customer Revenue Percentile]]&gt;=0.4,"Medium Value",TRUE,"Low Value")</f>
        <v>Low Value</v>
      </c>
      <c r="H1411" s="12">
        <f>_xlfn.RANK.EQ(Derived_Metrics[[#This Row],[Customer Revenue]],Derived_Metrics[Customer Revenue],0)</f>
        <v>1331</v>
      </c>
      <c r="I1411" s="15">
        <f>Derived_Metrics[[#This Row],[Customer Revenue]]/SUM(Derived_Metrics[Customer Revenue])</f>
        <v>1.8397278897555497E-4</v>
      </c>
      <c r="J1411" t="s">
        <v>383</v>
      </c>
      <c r="K1411" s="5">
        <f>SUMIFS(Derived_Metrics[Revenue],Derived_Metrics[Product ID],Derived_Metrics[[#This Row],[Product ID]])</f>
        <v>6526.58</v>
      </c>
      <c r="L1411" s="5">
        <f>SUMIFS(Derived_Metrics[Profit],Derived_Metrics[Product ID],Derived_Metrics[[#This Row],[Product ID]])</f>
        <v>322.95060000000001</v>
      </c>
      <c r="M1411" s="5" t="str">
        <f>IF(AND(Derived_Metrics[[#This Row],[Product Revenue]]&gt;AVERAGE(Derived_Metrics[Product Revenue]),Derived_Metrics[[#This Row],[Product Profit]]&lt;0),"high sales Low Profit","Normal")</f>
        <v>Normal</v>
      </c>
      <c r="N1411">
        <v>56.328000000000003</v>
      </c>
      <c r="O1411">
        <v>3</v>
      </c>
      <c r="P1411">
        <v>0.6</v>
      </c>
      <c r="Q1411">
        <v>-26.755800000000001</v>
      </c>
      <c r="R1411">
        <f>Derived_Metrics[[#This Row],[Selling Price]]*Derived_Metrics[[#This Row],[Quantity]]</f>
        <v>168.98400000000001</v>
      </c>
      <c r="S1411" s="2">
        <f>IF(Derived_Metrics[[#This Row],[Revenue]]=0,0,Derived_Metrics[[#This Row],[Profit]]/Derived_Metrics[[#This Row],[Revenue]])</f>
        <v>-0.15833333333333333</v>
      </c>
      <c r="T1411" t="str">
        <f>IF(Derived_Metrics[[#This Row],[Profit]]&lt;0, "Loss","Profit")</f>
        <v>Loss</v>
      </c>
      <c r="U1411" s="5">
        <f>Derived_Metrics[[#This Row],[Selling Price]]*Derived_Metrics[[#This Row],[Quantity]]*Derived_Metrics[[#This Row],[Discount]]</f>
        <v>101.3904</v>
      </c>
      <c r="V1411" t="str">
        <f>IF(Derived_Metrics[[#This Row],[Discount]]&gt;0,"Discount Applied","No Discount")</f>
        <v>Discount Applied</v>
      </c>
      <c r="W1411" t="str">
        <f>IF(Derived_Metrics[[#This Row],[Discount]]&gt;0.3,"High Discount","Low Discount")</f>
        <v>High Discount</v>
      </c>
      <c r="X1411" s="13">
        <f>SUMIFS(Derived_Metrics[Customer_Revenue_Share],Derived_Metrics[Customee_ Revenue _Rank],"&lt;="&amp;Derived_Metrics[[#This Row],[Customee_ Revenue _Rank]])</f>
        <v>0.93707492615780819</v>
      </c>
      <c r="Y1411" t="str">
        <f>IF(Derived_Metrics[[#This Row],[Cumulative_Revenue_%]]&lt;=0.8,"Top 80% Revenue","Remaining 20% Revenue")</f>
        <v>Remaining 20% Revenue</v>
      </c>
    </row>
    <row r="1412" spans="1:25" x14ac:dyDescent="0.25">
      <c r="A1412" t="s">
        <v>4187</v>
      </c>
      <c r="B1412" s="1">
        <v>42586</v>
      </c>
      <c r="C1412" t="s">
        <v>853</v>
      </c>
      <c r="D1412" s="4">
        <f>SUMIFS(Derived_Metrics[Revenue],Derived_Metrics[Customer ID],Derived_Metrics[[#This Row],[Customer ID]])</f>
        <v>12476.567999999999</v>
      </c>
      <c r="E1412" s="4">
        <f>SUMIFS(Derived_Metrics[Profit],Derived_Metrics[Customer ID],Derived_Metrics[[#This Row],[Customer ID]])</f>
        <v>228.0076</v>
      </c>
      <c r="F1412" s="5">
        <f>_xlfn.PERCENTRANK.INC(Derived_Metrics[Customer Revenue],Derived_Metrics[[#This Row],[Customer Revenue]])</f>
        <v>0.83699999999999997</v>
      </c>
      <c r="G1412" s="5" t="str" cm="1">
        <f t="array" ref="G1412">_xlfn.IFS(Derived_Metrics[[#This Row],[Customer Revenue Percentile]]&gt;=0.8,"High Value",Derived_Metrics[[#This Row],[Customer Revenue Percentile]]&gt;=0.4,"Medium Value",TRUE,"Low Value")</f>
        <v>High Value</v>
      </c>
      <c r="H1412" s="12">
        <f>_xlfn.RANK.EQ(Derived_Metrics[[#This Row],[Customer Revenue]],Derived_Metrics[Customer Revenue],0)</f>
        <v>340</v>
      </c>
      <c r="I1412" s="15">
        <f>Derived_Metrics[[#This Row],[Customer Revenue]]/SUM(Derived_Metrics[Customer Revenue])</f>
        <v>8.0084692361157461E-4</v>
      </c>
      <c r="J1412" t="s">
        <v>1315</v>
      </c>
      <c r="K1412" s="5">
        <f>SUMIFS(Derived_Metrics[Revenue],Derived_Metrics[Product ID],Derived_Metrics[[#This Row],[Product ID]])</f>
        <v>3158.42</v>
      </c>
      <c r="L1412" s="5">
        <f>SUMIFS(Derived_Metrics[Profit],Derived_Metrics[Product ID],Derived_Metrics[[#This Row],[Product ID]])</f>
        <v>135.93199999999999</v>
      </c>
      <c r="M1412" s="5" t="str">
        <f>IF(AND(Derived_Metrics[[#This Row],[Product Revenue]]&gt;AVERAGE(Derived_Metrics[Product Revenue]),Derived_Metrics[[#This Row],[Product Profit]]&lt;0),"high sales Low Profit","Normal")</f>
        <v>Normal</v>
      </c>
      <c r="N1412">
        <v>159.91999999999999</v>
      </c>
      <c r="O1412">
        <v>4</v>
      </c>
      <c r="P1412">
        <v>0</v>
      </c>
      <c r="Q1412">
        <v>31.984000000000002</v>
      </c>
      <c r="R1412">
        <f>Derived_Metrics[[#This Row],[Selling Price]]*Derived_Metrics[[#This Row],[Quantity]]</f>
        <v>639.67999999999995</v>
      </c>
      <c r="S1412" s="2">
        <f>IF(Derived_Metrics[[#This Row],[Revenue]]=0,0,Derived_Metrics[[#This Row],[Profit]]/Derived_Metrics[[#This Row],[Revenue]])</f>
        <v>5.000000000000001E-2</v>
      </c>
      <c r="T1412" t="str">
        <f>IF(Derived_Metrics[[#This Row],[Profit]]&lt;0, "Loss","Profit")</f>
        <v>Profit</v>
      </c>
      <c r="U1412" s="5">
        <f>Derived_Metrics[[#This Row],[Selling Price]]*Derived_Metrics[[#This Row],[Quantity]]*Derived_Metrics[[#This Row],[Discount]]</f>
        <v>0</v>
      </c>
      <c r="V1412" t="str">
        <f>IF(Derived_Metrics[[#This Row],[Discount]]&gt;0,"Discount Applied","No Discount")</f>
        <v>No Discount</v>
      </c>
      <c r="W1412" t="str">
        <f>IF(Derived_Metrics[[#This Row],[Discount]]&gt;0.3,"High Discount","Low Discount")</f>
        <v>Low Discount</v>
      </c>
      <c r="X1412" s="13">
        <f>SUMIFS(Derived_Metrics[Customer_Revenue_Share],Derived_Metrics[Customee_ Revenue _Rank],"&lt;="&amp;Derived_Metrics[[#This Row],[Customee_ Revenue _Rank]])</f>
        <v>0.51492521431118177</v>
      </c>
      <c r="Y1412" t="str">
        <f>IF(Derived_Metrics[[#This Row],[Cumulative_Revenue_%]]&lt;=0.8,"Top 80% Revenue","Remaining 20% Revenue")</f>
        <v>Top 80% Revenue</v>
      </c>
    </row>
    <row r="1413" spans="1:25" x14ac:dyDescent="0.25">
      <c r="A1413" t="s">
        <v>4189</v>
      </c>
      <c r="B1413" s="1">
        <v>42471</v>
      </c>
      <c r="C1413" t="s">
        <v>3004</v>
      </c>
      <c r="D1413" s="4">
        <f>SUMIFS(Derived_Metrics[Revenue],Derived_Metrics[Customer ID],Derived_Metrics[[#This Row],[Customer ID]])</f>
        <v>415.572</v>
      </c>
      <c r="E1413" s="4">
        <f>SUMIFS(Derived_Metrics[Profit],Derived_Metrics[Customer ID],Derived_Metrics[[#This Row],[Customer ID]])</f>
        <v>21.320399999999999</v>
      </c>
      <c r="F1413" s="5">
        <f>_xlfn.PERCENTRANK.INC(Derived_Metrics[Customer Revenue],Derived_Metrics[[#This Row],[Customer Revenue]])</f>
        <v>7.4999999999999997E-2</v>
      </c>
      <c r="G1413" s="5" t="str" cm="1">
        <f t="array" ref="G1413">_xlfn.IFS(Derived_Metrics[[#This Row],[Customer Revenue Percentile]]&gt;=0.8,"High Value",Derived_Metrics[[#This Row],[Customer Revenue Percentile]]&gt;=0.4,"Medium Value",TRUE,"Low Value")</f>
        <v>Low Value</v>
      </c>
      <c r="H1413" s="12">
        <f>_xlfn.RANK.EQ(Derived_Metrics[[#This Row],[Customer Revenue]],Derived_Metrics[Customer Revenue],0)</f>
        <v>1960</v>
      </c>
      <c r="I1413" s="15">
        <f>Derived_Metrics[[#This Row],[Customer Revenue]]/SUM(Derived_Metrics[Customer Revenue])</f>
        <v>2.667476807236648E-5</v>
      </c>
      <c r="J1413" t="s">
        <v>1871</v>
      </c>
      <c r="K1413" s="5">
        <f>SUMIFS(Derived_Metrics[Revenue],Derived_Metrics[Product ID],Derived_Metrics[[#This Row],[Product ID]])</f>
        <v>1514.88</v>
      </c>
      <c r="L1413" s="5">
        <f>SUMIFS(Derived_Metrics[Profit],Derived_Metrics[Product ID],Derived_Metrics[[#This Row],[Product ID]])</f>
        <v>74.797200000000004</v>
      </c>
      <c r="M1413" s="5" t="str">
        <f>IF(AND(Derived_Metrics[[#This Row],[Product Revenue]]&gt;AVERAGE(Derived_Metrics[Product Revenue]),Derived_Metrics[[#This Row],[Product Profit]]&lt;0),"high sales Low Profit","Normal")</f>
        <v>Normal</v>
      </c>
      <c r="N1413">
        <v>50.496000000000002</v>
      </c>
      <c r="O1413">
        <v>6</v>
      </c>
      <c r="P1413">
        <v>0.2</v>
      </c>
      <c r="Q1413">
        <v>8.2056000000000004</v>
      </c>
      <c r="R1413">
        <f>Derived_Metrics[[#This Row],[Selling Price]]*Derived_Metrics[[#This Row],[Quantity]]</f>
        <v>302.976</v>
      </c>
      <c r="S1413" s="2">
        <f>IF(Derived_Metrics[[#This Row],[Revenue]]=0,0,Derived_Metrics[[#This Row],[Profit]]/Derived_Metrics[[#This Row],[Revenue]])</f>
        <v>2.7083333333333334E-2</v>
      </c>
      <c r="T1413" t="str">
        <f>IF(Derived_Metrics[[#This Row],[Profit]]&lt;0, "Loss","Profit")</f>
        <v>Profit</v>
      </c>
      <c r="U1413" s="5">
        <f>Derived_Metrics[[#This Row],[Selling Price]]*Derived_Metrics[[#This Row],[Quantity]]*Derived_Metrics[[#This Row],[Discount]]</f>
        <v>60.595200000000006</v>
      </c>
      <c r="V1413" t="str">
        <f>IF(Derived_Metrics[[#This Row],[Discount]]&gt;0,"Discount Applied","No Discount")</f>
        <v>Discount Applied</v>
      </c>
      <c r="W1413" t="str">
        <f>IF(Derived_Metrics[[#This Row],[Discount]]&gt;0.3,"High Discount","Low Discount")</f>
        <v>Low Discount</v>
      </c>
      <c r="X1413" s="13">
        <f>SUMIFS(Derived_Metrics[Customer_Revenue_Share],Derived_Metrics[Customee_ Revenue _Rank],"&lt;="&amp;Derived_Metrics[[#This Row],[Customee_ Revenue _Rank]])</f>
        <v>0.99799755385545053</v>
      </c>
      <c r="Y1413" t="str">
        <f>IF(Derived_Metrics[[#This Row],[Cumulative_Revenue_%]]&lt;=0.8,"Top 80% Revenue","Remaining 20% Revenue")</f>
        <v>Remaining 20% Revenue</v>
      </c>
    </row>
    <row r="1414" spans="1:25" x14ac:dyDescent="0.25">
      <c r="A1414" t="s">
        <v>4190</v>
      </c>
      <c r="B1414" s="1">
        <v>42173</v>
      </c>
      <c r="C1414" t="s">
        <v>914</v>
      </c>
      <c r="D1414" s="4">
        <f>SUMIFS(Derived_Metrics[Revenue],Derived_Metrics[Customer ID],Derived_Metrics[[#This Row],[Customer ID]])</f>
        <v>3159.3539999999998</v>
      </c>
      <c r="E1414" s="4">
        <f>SUMIFS(Derived_Metrics[Profit],Derived_Metrics[Customer ID],Derived_Metrics[[#This Row],[Customer ID]])</f>
        <v>99.757000000000005</v>
      </c>
      <c r="F1414" s="5">
        <f>_xlfn.PERCENTRANK.INC(Derived_Metrics[Customer Revenue],Derived_Metrics[[#This Row],[Customer Revenue]])</f>
        <v>0.40200000000000002</v>
      </c>
      <c r="G1414" s="5" t="str" cm="1">
        <f t="array" ref="G1414">_xlfn.IFS(Derived_Metrics[[#This Row],[Customer Revenue Percentile]]&gt;=0.8,"High Value",Derived_Metrics[[#This Row],[Customer Revenue Percentile]]&gt;=0.4,"Medium Value",TRUE,"Low Value")</f>
        <v>Medium Value</v>
      </c>
      <c r="H1414" s="12">
        <f>_xlfn.RANK.EQ(Derived_Metrics[[#This Row],[Customer Revenue]],Derived_Metrics[Customer Revenue],0)</f>
        <v>1265</v>
      </c>
      <c r="I1414" s="15">
        <f>Derived_Metrics[[#This Row],[Customer Revenue]]/SUM(Derived_Metrics[Customer Revenue])</f>
        <v>2.0279286190721059E-4</v>
      </c>
      <c r="J1414" t="s">
        <v>353</v>
      </c>
      <c r="K1414" s="5">
        <f>SUMIFS(Derived_Metrics[Revenue],Derived_Metrics[Product ID],Derived_Metrics[[#This Row],[Product ID]])</f>
        <v>26609.752</v>
      </c>
      <c r="L1414" s="5">
        <f>SUMIFS(Derived_Metrics[Profit],Derived_Metrics[Product ID],Derived_Metrics[[#This Row],[Product ID]])</f>
        <v>267.30340000000001</v>
      </c>
      <c r="M1414" s="5" t="str">
        <f>IF(AND(Derived_Metrics[[#This Row],[Product Revenue]]&gt;AVERAGE(Derived_Metrics[Product Revenue]),Derived_Metrics[[#This Row],[Product Profit]]&lt;0),"high sales Low Profit","Normal")</f>
        <v>Normal</v>
      </c>
      <c r="N1414">
        <v>643.13599999999997</v>
      </c>
      <c r="O1414">
        <v>4</v>
      </c>
      <c r="P1414">
        <v>0.2</v>
      </c>
      <c r="Q1414">
        <v>56.2744</v>
      </c>
      <c r="R1414">
        <f>Derived_Metrics[[#This Row],[Selling Price]]*Derived_Metrics[[#This Row],[Quantity]]</f>
        <v>2572.5439999999999</v>
      </c>
      <c r="S1414" s="2">
        <f>IF(Derived_Metrics[[#This Row],[Revenue]]=0,0,Derived_Metrics[[#This Row],[Profit]]/Derived_Metrics[[#This Row],[Revenue]])</f>
        <v>2.1875000000000002E-2</v>
      </c>
      <c r="T1414" t="str">
        <f>IF(Derived_Metrics[[#This Row],[Profit]]&lt;0, "Loss","Profit")</f>
        <v>Profit</v>
      </c>
      <c r="U1414" s="5">
        <f>Derived_Metrics[[#This Row],[Selling Price]]*Derived_Metrics[[#This Row],[Quantity]]*Derived_Metrics[[#This Row],[Discount]]</f>
        <v>514.50879999999995</v>
      </c>
      <c r="V1414" t="str">
        <f>IF(Derived_Metrics[[#This Row],[Discount]]&gt;0,"Discount Applied","No Discount")</f>
        <v>Discount Applied</v>
      </c>
      <c r="W1414" t="str">
        <f>IF(Derived_Metrics[[#This Row],[Discount]]&gt;0.3,"High Discount","Low Discount")</f>
        <v>Low Discount</v>
      </c>
      <c r="X1414" s="13">
        <f>SUMIFS(Derived_Metrics[Customer_Revenue_Share],Derived_Metrics[Customee_ Revenue _Rank],"&lt;="&amp;Derived_Metrics[[#This Row],[Customee_ Revenue _Rank]])</f>
        <v>0.92433877580397561</v>
      </c>
      <c r="Y1414" t="str">
        <f>IF(Derived_Metrics[[#This Row],[Cumulative_Revenue_%]]&lt;=0.8,"Top 80% Revenue","Remaining 20% Revenue")</f>
        <v>Remaining 20% Revenue</v>
      </c>
    </row>
    <row r="1415" spans="1:25" x14ac:dyDescent="0.25">
      <c r="A1415" t="s">
        <v>4191</v>
      </c>
      <c r="B1415" s="1">
        <v>41785</v>
      </c>
      <c r="C1415" t="s">
        <v>1709</v>
      </c>
      <c r="D1415" s="4">
        <f>SUMIFS(Derived_Metrics[Revenue],Derived_Metrics[Customer ID],Derived_Metrics[[#This Row],[Customer ID]])</f>
        <v>10938.379000000001</v>
      </c>
      <c r="E1415" s="4">
        <f>SUMIFS(Derived_Metrics[Profit],Derived_Metrics[Customer ID],Derived_Metrics[[#This Row],[Customer ID]])</f>
        <v>-730.94809999999995</v>
      </c>
      <c r="F1415" s="5">
        <f>_xlfn.PERCENTRANK.INC(Derived_Metrics[Customer Revenue],Derived_Metrics[[#This Row],[Customer Revenue]])</f>
        <v>0.78800000000000003</v>
      </c>
      <c r="G1415" s="5" t="str" cm="1">
        <f t="array" ref="G1415">_xlfn.IFS(Derived_Metrics[[#This Row],[Customer Revenue Percentile]]&gt;=0.8,"High Value",Derived_Metrics[[#This Row],[Customer Revenue Percentile]]&gt;=0.4,"Medium Value",TRUE,"Low Value")</f>
        <v>Medium Value</v>
      </c>
      <c r="H1415" s="12">
        <f>_xlfn.RANK.EQ(Derived_Metrics[[#This Row],[Customer Revenue]],Derived_Metrics[Customer Revenue],0)</f>
        <v>446</v>
      </c>
      <c r="I1415" s="15">
        <f>Derived_Metrics[[#This Row],[Customer Revenue]]/SUM(Derived_Metrics[Customer Revenue])</f>
        <v>7.0211352765018817E-4</v>
      </c>
      <c r="J1415" t="s">
        <v>1899</v>
      </c>
      <c r="K1415" s="5">
        <f>SUMIFS(Derived_Metrics[Revenue],Derived_Metrics[Product ID],Derived_Metrics[[#This Row],[Product ID]])</f>
        <v>18913.728000000003</v>
      </c>
      <c r="L1415" s="5">
        <f>SUMIFS(Derived_Metrics[Profit],Derived_Metrics[Product ID],Derived_Metrics[[#This Row],[Product ID]])</f>
        <v>41.116799999999998</v>
      </c>
      <c r="M1415" s="5" t="str">
        <f>IF(AND(Derived_Metrics[[#This Row],[Product Revenue]]&gt;AVERAGE(Derived_Metrics[Product Revenue]),Derived_Metrics[[#This Row],[Product Profit]]&lt;0),"high sales Low Profit","Normal")</f>
        <v>Normal</v>
      </c>
      <c r="N1415">
        <v>359.77199999999999</v>
      </c>
      <c r="O1415">
        <v>2</v>
      </c>
      <c r="P1415">
        <v>0.3</v>
      </c>
      <c r="Q1415">
        <v>-5.1395999999999997</v>
      </c>
      <c r="R1415">
        <f>Derived_Metrics[[#This Row],[Selling Price]]*Derived_Metrics[[#This Row],[Quantity]]</f>
        <v>719.54399999999998</v>
      </c>
      <c r="S1415" s="2">
        <f>IF(Derived_Metrics[[#This Row],[Revenue]]=0,0,Derived_Metrics[[#This Row],[Profit]]/Derived_Metrics[[#This Row],[Revenue]])</f>
        <v>-7.1428571428571426E-3</v>
      </c>
      <c r="T1415" t="str">
        <f>IF(Derived_Metrics[[#This Row],[Profit]]&lt;0, "Loss","Profit")</f>
        <v>Loss</v>
      </c>
      <c r="U1415" s="5">
        <f>Derived_Metrics[[#This Row],[Selling Price]]*Derived_Metrics[[#This Row],[Quantity]]*Derived_Metrics[[#This Row],[Discount]]</f>
        <v>215.86319999999998</v>
      </c>
      <c r="V1415" t="str">
        <f>IF(Derived_Metrics[[#This Row],[Discount]]&gt;0,"Discount Applied","No Discount")</f>
        <v>Discount Applied</v>
      </c>
      <c r="W1415" t="str">
        <f>IF(Derived_Metrics[[#This Row],[Discount]]&gt;0.3,"High Discount","Low Discount")</f>
        <v>Low Discount</v>
      </c>
      <c r="X1415" s="13">
        <f>SUMIFS(Derived_Metrics[Customer_Revenue_Share],Derived_Metrics[Customee_ Revenue _Rank],"&lt;="&amp;Derived_Metrics[[#This Row],[Customee_ Revenue _Rank]])</f>
        <v>0.59214767453165806</v>
      </c>
      <c r="Y1415" t="str">
        <f>IF(Derived_Metrics[[#This Row],[Cumulative_Revenue_%]]&lt;=0.8,"Top 80% Revenue","Remaining 20% Revenue")</f>
        <v>Top 80% Revenue</v>
      </c>
    </row>
    <row r="1416" spans="1:25" x14ac:dyDescent="0.25">
      <c r="A1416" t="s">
        <v>4193</v>
      </c>
      <c r="B1416" s="1">
        <v>42893</v>
      </c>
      <c r="C1416" t="s">
        <v>438</v>
      </c>
      <c r="D1416" s="4">
        <f>SUMIFS(Derived_Metrics[Revenue],Derived_Metrics[Customer ID],Derived_Metrics[[#This Row],[Customer ID]])</f>
        <v>7947.9745999999996</v>
      </c>
      <c r="E1416" s="4">
        <f>SUMIFS(Derived_Metrics[Profit],Derived_Metrics[Customer ID],Derived_Metrics[[#This Row],[Customer ID]])</f>
        <v>-371.18960000000004</v>
      </c>
      <c r="F1416" s="5">
        <f>_xlfn.PERCENTRANK.INC(Derived_Metrics[Customer Revenue],Derived_Metrics[[#This Row],[Customer Revenue]])</f>
        <v>0.68799999999999994</v>
      </c>
      <c r="G1416" s="5" t="str" cm="1">
        <f t="array" ref="G1416">_xlfn.IFS(Derived_Metrics[[#This Row],[Customer Revenue Percentile]]&gt;=0.8,"High Value",Derived_Metrics[[#This Row],[Customer Revenue Percentile]]&gt;=0.4,"Medium Value",TRUE,"Low Value")</f>
        <v>Medium Value</v>
      </c>
      <c r="H1416" s="12">
        <f>_xlfn.RANK.EQ(Derived_Metrics[[#This Row],[Customer Revenue]],Derived_Metrics[Customer Revenue],0)</f>
        <v>657</v>
      </c>
      <c r="I1416" s="15">
        <f>Derived_Metrics[[#This Row],[Customer Revenue]]/SUM(Derived_Metrics[Customer Revenue])</f>
        <v>5.1016521589534363E-4</v>
      </c>
      <c r="J1416" t="s">
        <v>139</v>
      </c>
      <c r="K1416" s="5">
        <f>SUMIFS(Derived_Metrics[Revenue],Derived_Metrics[Product ID],Derived_Metrics[[#This Row],[Product ID]])</f>
        <v>10599.241999999998</v>
      </c>
      <c r="L1416" s="5">
        <f>SUMIFS(Derived_Metrics[Profit],Derived_Metrics[Product ID],Derived_Metrics[[#This Row],[Product ID]])</f>
        <v>117.4863</v>
      </c>
      <c r="M1416" s="5" t="str">
        <f>IF(AND(Derived_Metrics[[#This Row],[Product Revenue]]&gt;AVERAGE(Derived_Metrics[Product Revenue]),Derived_Metrics[[#This Row],[Product Profit]]&lt;0),"high sales Low Profit","Normal")</f>
        <v>Normal</v>
      </c>
      <c r="N1416">
        <v>122.136</v>
      </c>
      <c r="O1416">
        <v>3</v>
      </c>
      <c r="P1416">
        <v>0.2</v>
      </c>
      <c r="Q1416">
        <v>-13.7403</v>
      </c>
      <c r="R1416">
        <f>Derived_Metrics[[#This Row],[Selling Price]]*Derived_Metrics[[#This Row],[Quantity]]</f>
        <v>366.40800000000002</v>
      </c>
      <c r="S1416" s="2">
        <f>IF(Derived_Metrics[[#This Row],[Revenue]]=0,0,Derived_Metrics[[#This Row],[Profit]]/Derived_Metrics[[#This Row],[Revenue]])</f>
        <v>-3.7499999999999999E-2</v>
      </c>
      <c r="T1416" t="str">
        <f>IF(Derived_Metrics[[#This Row],[Profit]]&lt;0, "Loss","Profit")</f>
        <v>Loss</v>
      </c>
      <c r="U1416" s="5">
        <f>Derived_Metrics[[#This Row],[Selling Price]]*Derived_Metrics[[#This Row],[Quantity]]*Derived_Metrics[[#This Row],[Discount]]</f>
        <v>73.281600000000012</v>
      </c>
      <c r="V1416" t="str">
        <f>IF(Derived_Metrics[[#This Row],[Discount]]&gt;0,"Discount Applied","No Discount")</f>
        <v>Discount Applied</v>
      </c>
      <c r="W1416" t="str">
        <f>IF(Derived_Metrics[[#This Row],[Discount]]&gt;0.3,"High Discount","Low Discount")</f>
        <v>Low Discount</v>
      </c>
      <c r="X1416" s="13">
        <f>SUMIFS(Derived_Metrics[Customer_Revenue_Share],Derived_Metrics[Customee_ Revenue _Rank],"&lt;="&amp;Derived_Metrics[[#This Row],[Customee_ Revenue _Rank]])</f>
        <v>0.72365444321615946</v>
      </c>
      <c r="Y1416" t="str">
        <f>IF(Derived_Metrics[[#This Row],[Cumulative_Revenue_%]]&lt;=0.8,"Top 80% Revenue","Remaining 20% Revenue")</f>
        <v>Top 80% Revenue</v>
      </c>
    </row>
    <row r="1417" spans="1:25" x14ac:dyDescent="0.25">
      <c r="A1417" t="s">
        <v>4194</v>
      </c>
      <c r="B1417" s="1">
        <v>42549</v>
      </c>
      <c r="C1417" t="s">
        <v>2582</v>
      </c>
      <c r="D1417" s="4">
        <f>SUMIFS(Derived_Metrics[Revenue],Derived_Metrics[Customer ID],Derived_Metrics[[#This Row],[Customer ID]])</f>
        <v>300.44</v>
      </c>
      <c r="E1417" s="4">
        <f>SUMIFS(Derived_Metrics[Profit],Derived_Metrics[Customer ID],Derived_Metrics[[#This Row],[Customer ID]])</f>
        <v>28.646000000000001</v>
      </c>
      <c r="F1417" s="5">
        <f>_xlfn.PERCENTRANK.INC(Derived_Metrics[Customer Revenue],Derived_Metrics[[#This Row],[Customer Revenue]])</f>
        <v>5.7000000000000002E-2</v>
      </c>
      <c r="G1417" s="5" t="str" cm="1">
        <f t="array" ref="G1417">_xlfn.IFS(Derived_Metrics[[#This Row],[Customer Revenue Percentile]]&gt;=0.8,"High Value",Derived_Metrics[[#This Row],[Customer Revenue Percentile]]&gt;=0.4,"Medium Value",TRUE,"Low Value")</f>
        <v>Low Value</v>
      </c>
      <c r="H1417" s="12">
        <f>_xlfn.RANK.EQ(Derived_Metrics[[#This Row],[Customer Revenue]],Derived_Metrics[Customer Revenue],0)</f>
        <v>1999</v>
      </c>
      <c r="I1417" s="15">
        <f>Derived_Metrics[[#This Row],[Customer Revenue]]/SUM(Derived_Metrics[Customer Revenue])</f>
        <v>1.928466624234016E-5</v>
      </c>
      <c r="J1417" t="s">
        <v>2881</v>
      </c>
      <c r="K1417" s="5">
        <f>SUMIFS(Derived_Metrics[Revenue],Derived_Metrics[Product ID],Derived_Metrics[[#This Row],[Product ID]])</f>
        <v>5921.1580000000004</v>
      </c>
      <c r="L1417" s="5">
        <f>SUMIFS(Derived_Metrics[Profit],Derived_Metrics[Product ID],Derived_Metrics[[#This Row],[Product ID]])</f>
        <v>-20.733200000000004</v>
      </c>
      <c r="M1417" s="5" t="str">
        <f>IF(AND(Derived_Metrics[[#This Row],[Product Revenue]]&gt;AVERAGE(Derived_Metrics[Product Revenue]),Derived_Metrics[[#This Row],[Product Profit]]&lt;0),"high sales Low Profit","Normal")</f>
        <v>Normal</v>
      </c>
      <c r="N1417">
        <v>121.96</v>
      </c>
      <c r="O1417">
        <v>2</v>
      </c>
      <c r="P1417">
        <v>0</v>
      </c>
      <c r="Q1417">
        <v>20.7332</v>
      </c>
      <c r="R1417">
        <f>Derived_Metrics[[#This Row],[Selling Price]]*Derived_Metrics[[#This Row],[Quantity]]</f>
        <v>243.92</v>
      </c>
      <c r="S1417" s="2">
        <f>IF(Derived_Metrics[[#This Row],[Revenue]]=0,0,Derived_Metrics[[#This Row],[Profit]]/Derived_Metrics[[#This Row],[Revenue]])</f>
        <v>8.5000000000000006E-2</v>
      </c>
      <c r="T1417" t="str">
        <f>IF(Derived_Metrics[[#This Row],[Profit]]&lt;0, "Loss","Profit")</f>
        <v>Profit</v>
      </c>
      <c r="U1417" s="5">
        <f>Derived_Metrics[[#This Row],[Selling Price]]*Derived_Metrics[[#This Row],[Quantity]]*Derived_Metrics[[#This Row],[Discount]]</f>
        <v>0</v>
      </c>
      <c r="V1417" t="str">
        <f>IF(Derived_Metrics[[#This Row],[Discount]]&gt;0,"Discount Applied","No Discount")</f>
        <v>No Discount</v>
      </c>
      <c r="W1417" t="str">
        <f>IF(Derived_Metrics[[#This Row],[Discount]]&gt;0.3,"High Discount","Low Discount")</f>
        <v>Low Discount</v>
      </c>
      <c r="X1417" s="13">
        <f>SUMIFS(Derived_Metrics[Customer_Revenue_Share],Derived_Metrics[Customee_ Revenue _Rank],"&lt;="&amp;Derived_Metrics[[#This Row],[Customee_ Revenue _Rank]])</f>
        <v>0.99885735791410213</v>
      </c>
      <c r="Y1417" t="str">
        <f>IF(Derived_Metrics[[#This Row],[Cumulative_Revenue_%]]&lt;=0.8,"Top 80% Revenue","Remaining 20% Revenue")</f>
        <v>Remaining 20% Revenue</v>
      </c>
    </row>
    <row r="1418" spans="1:25" x14ac:dyDescent="0.25">
      <c r="A1418" t="s">
        <v>4198</v>
      </c>
      <c r="B1418" s="1">
        <v>42993</v>
      </c>
      <c r="C1418" t="s">
        <v>4199</v>
      </c>
      <c r="D1418" s="4">
        <f>SUMIFS(Derived_Metrics[Revenue],Derived_Metrics[Customer ID],Derived_Metrics[[#This Row],[Customer ID]])</f>
        <v>2288.84</v>
      </c>
      <c r="E1418" s="4">
        <f>SUMIFS(Derived_Metrics[Profit],Derived_Metrics[Customer ID],Derived_Metrics[[#This Row],[Customer ID]])</f>
        <v>162.58880000000002</v>
      </c>
      <c r="F1418" s="5">
        <f>_xlfn.PERCENTRANK.INC(Derived_Metrics[Customer Revenue],Derived_Metrics[[#This Row],[Customer Revenue]])</f>
        <v>0.32400000000000001</v>
      </c>
      <c r="G1418" s="5" t="str" cm="1">
        <f t="array" ref="G1418">_xlfn.IFS(Derived_Metrics[[#This Row],[Customer Revenue Percentile]]&gt;=0.8,"High Value",Derived_Metrics[[#This Row],[Customer Revenue Percentile]]&gt;=0.4,"Medium Value",TRUE,"Low Value")</f>
        <v>Low Value</v>
      </c>
      <c r="H1418" s="12">
        <f>_xlfn.RANK.EQ(Derived_Metrics[[#This Row],[Customer Revenue]],Derived_Metrics[Customer Revenue],0)</f>
        <v>1433</v>
      </c>
      <c r="I1418" s="15">
        <f>Derived_Metrics[[#This Row],[Customer Revenue]]/SUM(Derived_Metrics[Customer Revenue])</f>
        <v>1.469162411200834E-4</v>
      </c>
      <c r="J1418" t="s">
        <v>2618</v>
      </c>
      <c r="K1418" s="5">
        <f>SUMIFS(Derived_Metrics[Revenue],Derived_Metrics[Product ID],Derived_Metrics[[#This Row],[Product ID]])</f>
        <v>936.62400000000002</v>
      </c>
      <c r="L1418" s="5">
        <f>SUMIFS(Derived_Metrics[Profit],Derived_Metrics[Product ID],Derived_Metrics[[#This Row],[Product ID]])</f>
        <v>73.944000000000003</v>
      </c>
      <c r="M1418" s="5" t="str">
        <f>IF(AND(Derived_Metrics[[#This Row],[Product Revenue]]&gt;AVERAGE(Derived_Metrics[Product Revenue]),Derived_Metrics[[#This Row],[Product Profit]]&lt;0),"high sales Low Profit","Normal")</f>
        <v>Normal</v>
      </c>
      <c r="N1418">
        <v>47.4</v>
      </c>
      <c r="O1418">
        <v>5</v>
      </c>
      <c r="P1418">
        <v>0</v>
      </c>
      <c r="Q1418">
        <v>18.96</v>
      </c>
      <c r="R1418">
        <f>Derived_Metrics[[#This Row],[Selling Price]]*Derived_Metrics[[#This Row],[Quantity]]</f>
        <v>237</v>
      </c>
      <c r="S1418" s="2">
        <f>IF(Derived_Metrics[[#This Row],[Revenue]]=0,0,Derived_Metrics[[#This Row],[Profit]]/Derived_Metrics[[#This Row],[Revenue]])</f>
        <v>0.08</v>
      </c>
      <c r="T1418" t="str">
        <f>IF(Derived_Metrics[[#This Row],[Profit]]&lt;0, "Loss","Profit")</f>
        <v>Profit</v>
      </c>
      <c r="U1418" s="5">
        <f>Derived_Metrics[[#This Row],[Selling Price]]*Derived_Metrics[[#This Row],[Quantity]]*Derived_Metrics[[#This Row],[Discount]]</f>
        <v>0</v>
      </c>
      <c r="V1418" t="str">
        <f>IF(Derived_Metrics[[#This Row],[Discount]]&gt;0,"Discount Applied","No Discount")</f>
        <v>No Discount</v>
      </c>
      <c r="W1418" t="str">
        <f>IF(Derived_Metrics[[#This Row],[Discount]]&gt;0.3,"High Discount","Low Discount")</f>
        <v>Low Discount</v>
      </c>
      <c r="X1418" s="13">
        <f>SUMIFS(Derived_Metrics[Customer_Revenue_Share],Derived_Metrics[Customee_ Revenue _Rank],"&lt;="&amp;Derived_Metrics[[#This Row],[Customee_ Revenue _Rank]])</f>
        <v>0.95319110042609068</v>
      </c>
      <c r="Y1418" t="str">
        <f>IF(Derived_Metrics[[#This Row],[Cumulative_Revenue_%]]&lt;=0.8,"Top 80% Revenue","Remaining 20% Revenue")</f>
        <v>Remaining 20% Revenue</v>
      </c>
    </row>
    <row r="1419" spans="1:25" x14ac:dyDescent="0.25">
      <c r="A1419" t="s">
        <v>4198</v>
      </c>
      <c r="B1419" s="1">
        <v>42993</v>
      </c>
      <c r="C1419" t="s">
        <v>4199</v>
      </c>
      <c r="D1419" s="4">
        <f>SUMIFS(Derived_Metrics[Revenue],Derived_Metrics[Customer ID],Derived_Metrics[[#This Row],[Customer ID]])</f>
        <v>2288.84</v>
      </c>
      <c r="E1419" s="4">
        <f>SUMIFS(Derived_Metrics[Profit],Derived_Metrics[Customer ID],Derived_Metrics[[#This Row],[Customer ID]])</f>
        <v>162.58880000000002</v>
      </c>
      <c r="F1419" s="5">
        <f>_xlfn.PERCENTRANK.INC(Derived_Metrics[Customer Revenue],Derived_Metrics[[#This Row],[Customer Revenue]])</f>
        <v>0.32400000000000001</v>
      </c>
      <c r="G1419" s="5" t="str" cm="1">
        <f t="array" ref="G1419">_xlfn.IFS(Derived_Metrics[[#This Row],[Customer Revenue Percentile]]&gt;=0.8,"High Value",Derived_Metrics[[#This Row],[Customer Revenue Percentile]]&gt;=0.4,"Medium Value",TRUE,"Low Value")</f>
        <v>Low Value</v>
      </c>
      <c r="H1419" s="12">
        <f>_xlfn.RANK.EQ(Derived_Metrics[[#This Row],[Customer Revenue]],Derived_Metrics[Customer Revenue],0)</f>
        <v>1433</v>
      </c>
      <c r="I1419" s="15">
        <f>Derived_Metrics[[#This Row],[Customer Revenue]]/SUM(Derived_Metrics[Customer Revenue])</f>
        <v>1.469162411200834E-4</v>
      </c>
      <c r="J1419" t="s">
        <v>3058</v>
      </c>
      <c r="K1419" s="5">
        <f>SUMIFS(Derived_Metrics[Revenue],Derived_Metrics[Product ID],Derived_Metrics[[#This Row],[Product ID]])</f>
        <v>2244.2000000000003</v>
      </c>
      <c r="L1419" s="5">
        <f>SUMIFS(Derived_Metrics[Profit],Derived_Metrics[Product ID],Derived_Metrics[[#This Row],[Product ID]])</f>
        <v>151.32320000000001</v>
      </c>
      <c r="M1419" s="5" t="str">
        <f>IF(AND(Derived_Metrics[[#This Row],[Product Revenue]]&gt;AVERAGE(Derived_Metrics[Product Revenue]),Derived_Metrics[[#This Row],[Product Profit]]&lt;0),"high sales Low Profit","Normal")</f>
        <v>Normal</v>
      </c>
      <c r="N1419">
        <v>512.96</v>
      </c>
      <c r="O1419">
        <v>4</v>
      </c>
      <c r="P1419">
        <v>0</v>
      </c>
      <c r="Q1419">
        <v>143.62880000000001</v>
      </c>
      <c r="R1419">
        <f>Derived_Metrics[[#This Row],[Selling Price]]*Derived_Metrics[[#This Row],[Quantity]]</f>
        <v>2051.84</v>
      </c>
      <c r="S1419" s="2">
        <f>IF(Derived_Metrics[[#This Row],[Revenue]]=0,0,Derived_Metrics[[#This Row],[Profit]]/Derived_Metrics[[#This Row],[Revenue]])</f>
        <v>7.0000000000000007E-2</v>
      </c>
      <c r="T1419" t="str">
        <f>IF(Derived_Metrics[[#This Row],[Profit]]&lt;0, "Loss","Profit")</f>
        <v>Profit</v>
      </c>
      <c r="U1419" s="5">
        <f>Derived_Metrics[[#This Row],[Selling Price]]*Derived_Metrics[[#This Row],[Quantity]]*Derived_Metrics[[#This Row],[Discount]]</f>
        <v>0</v>
      </c>
      <c r="V1419" t="str">
        <f>IF(Derived_Metrics[[#This Row],[Discount]]&gt;0,"Discount Applied","No Discount")</f>
        <v>No Discount</v>
      </c>
      <c r="W1419" t="str">
        <f>IF(Derived_Metrics[[#This Row],[Discount]]&gt;0.3,"High Discount","Low Discount")</f>
        <v>Low Discount</v>
      </c>
      <c r="X1419" s="13">
        <f>SUMIFS(Derived_Metrics[Customer_Revenue_Share],Derived_Metrics[Customee_ Revenue _Rank],"&lt;="&amp;Derived_Metrics[[#This Row],[Customee_ Revenue _Rank]])</f>
        <v>0.95319110042609068</v>
      </c>
      <c r="Y1419" t="str">
        <f>IF(Derived_Metrics[[#This Row],[Cumulative_Revenue_%]]&lt;=0.8,"Top 80% Revenue","Remaining 20% Revenue")</f>
        <v>Remaining 20% Revenue</v>
      </c>
    </row>
    <row r="1420" spans="1:25" x14ac:dyDescent="0.25">
      <c r="A1420" t="s">
        <v>4201</v>
      </c>
      <c r="B1420" s="1">
        <v>42575</v>
      </c>
      <c r="C1420" t="s">
        <v>3775</v>
      </c>
      <c r="D1420" s="4">
        <f>SUMIFS(Derived_Metrics[Revenue],Derived_Metrics[Customer ID],Derived_Metrics[[#This Row],[Customer ID]])</f>
        <v>4348.9472000000005</v>
      </c>
      <c r="E1420" s="4">
        <f>SUMIFS(Derived_Metrics[Profit],Derived_Metrics[Customer ID],Derived_Metrics[[#This Row],[Customer ID]])</f>
        <v>81.554100000000005</v>
      </c>
      <c r="F1420" s="5">
        <f>_xlfn.PERCENTRANK.INC(Derived_Metrics[Customer Revenue],Derived_Metrics[[#This Row],[Customer Revenue]])</f>
        <v>0.50600000000000001</v>
      </c>
      <c r="G1420" s="5" t="str" cm="1">
        <f t="array" ref="G1420">_xlfn.IFS(Derived_Metrics[[#This Row],[Customer Revenue Percentile]]&gt;=0.8,"High Value",Derived_Metrics[[#This Row],[Customer Revenue Percentile]]&gt;=0.4,"Medium Value",TRUE,"Low Value")</f>
        <v>Medium Value</v>
      </c>
      <c r="H1420" s="12">
        <f>_xlfn.RANK.EQ(Derived_Metrics[[#This Row],[Customer Revenue]],Derived_Metrics[Customer Revenue],0)</f>
        <v>1043</v>
      </c>
      <c r="I1420" s="15">
        <f>Derived_Metrics[[#This Row],[Customer Revenue]]/SUM(Derived_Metrics[Customer Revenue])</f>
        <v>2.791505633655964E-4</v>
      </c>
      <c r="J1420" t="s">
        <v>1335</v>
      </c>
      <c r="K1420" s="5">
        <f>SUMIFS(Derived_Metrics[Revenue],Derived_Metrics[Product ID],Derived_Metrics[[#This Row],[Product ID]])</f>
        <v>26884.885999999995</v>
      </c>
      <c r="L1420" s="5">
        <f>SUMIFS(Derived_Metrics[Profit],Derived_Metrics[Product ID],Derived_Metrics[[#This Row],[Product ID]])</f>
        <v>425.75959999999998</v>
      </c>
      <c r="M1420" s="5" t="str">
        <f>IF(AND(Derived_Metrics[[#This Row],[Product Revenue]]&gt;AVERAGE(Derived_Metrics[Product Revenue]),Derived_Metrics[[#This Row],[Product Profit]]&lt;0),"high sales Low Profit","Normal")</f>
        <v>Normal</v>
      </c>
      <c r="N1420">
        <v>253.76400000000001</v>
      </c>
      <c r="O1420">
        <v>2</v>
      </c>
      <c r="P1420">
        <v>0.1</v>
      </c>
      <c r="Q1420">
        <v>31.015599999999999</v>
      </c>
      <c r="R1420">
        <f>Derived_Metrics[[#This Row],[Selling Price]]*Derived_Metrics[[#This Row],[Quantity]]</f>
        <v>507.52800000000002</v>
      </c>
      <c r="S1420" s="2">
        <f>IF(Derived_Metrics[[#This Row],[Revenue]]=0,0,Derived_Metrics[[#This Row],[Profit]]/Derived_Metrics[[#This Row],[Revenue]])</f>
        <v>6.1111111111111109E-2</v>
      </c>
      <c r="T1420" t="str">
        <f>IF(Derived_Metrics[[#This Row],[Profit]]&lt;0, "Loss","Profit")</f>
        <v>Profit</v>
      </c>
      <c r="U1420" s="5">
        <f>Derived_Metrics[[#This Row],[Selling Price]]*Derived_Metrics[[#This Row],[Quantity]]*Derived_Metrics[[#This Row],[Discount]]</f>
        <v>50.752800000000008</v>
      </c>
      <c r="V1420" t="str">
        <f>IF(Derived_Metrics[[#This Row],[Discount]]&gt;0,"Discount Applied","No Discount")</f>
        <v>Discount Applied</v>
      </c>
      <c r="W1420" t="str">
        <f>IF(Derived_Metrics[[#This Row],[Discount]]&gt;0.3,"High Discount","Low Discount")</f>
        <v>Low Discount</v>
      </c>
      <c r="X1420" s="13">
        <f>SUMIFS(Derived_Metrics[Customer_Revenue_Share],Derived_Metrics[Customee_ Revenue _Rank],"&lt;="&amp;Derived_Metrics[[#This Row],[Customee_ Revenue _Rank]])</f>
        <v>0.87261401640595893</v>
      </c>
      <c r="Y1420" t="str">
        <f>IF(Derived_Metrics[[#This Row],[Cumulative_Revenue_%]]&lt;=0.8,"Top 80% Revenue","Remaining 20% Revenue")</f>
        <v>Remaining 20% Revenue</v>
      </c>
    </row>
    <row r="1421" spans="1:25" x14ac:dyDescent="0.25">
      <c r="A1421" t="s">
        <v>4202</v>
      </c>
      <c r="B1421" s="1">
        <v>42845</v>
      </c>
      <c r="C1421" t="s">
        <v>2797</v>
      </c>
      <c r="D1421" s="4">
        <f>SUMIFS(Derived_Metrics[Revenue],Derived_Metrics[Customer ID],Derived_Metrics[[#This Row],[Customer ID]])</f>
        <v>3505.8040000000001</v>
      </c>
      <c r="E1421" s="4">
        <f>SUMIFS(Derived_Metrics[Profit],Derived_Metrics[Customer ID],Derived_Metrics[[#This Row],[Customer ID]])</f>
        <v>-36.517400000000002</v>
      </c>
      <c r="F1421" s="5">
        <f>_xlfn.PERCENTRANK.INC(Derived_Metrics[Customer Revenue],Derived_Metrics[[#This Row],[Customer Revenue]])</f>
        <v>0.439</v>
      </c>
      <c r="G1421" s="5" t="str" cm="1">
        <f t="array" ref="G1421">_xlfn.IFS(Derived_Metrics[[#This Row],[Customer Revenue Percentile]]&gt;=0.8,"High Value",Derived_Metrics[[#This Row],[Customer Revenue Percentile]]&gt;=0.4,"Medium Value",TRUE,"Low Value")</f>
        <v>Medium Value</v>
      </c>
      <c r="H1421" s="12">
        <f>_xlfn.RANK.EQ(Derived_Metrics[[#This Row],[Customer Revenue]],Derived_Metrics[Customer Revenue],0)</f>
        <v>1185</v>
      </c>
      <c r="I1421" s="15">
        <f>Derived_Metrics[[#This Row],[Customer Revenue]]/SUM(Derived_Metrics[Customer Revenue])</f>
        <v>2.2503082163181036E-4</v>
      </c>
      <c r="J1421" t="s">
        <v>428</v>
      </c>
      <c r="K1421" s="5">
        <f>SUMIFS(Derived_Metrics[Revenue],Derived_Metrics[Product ID],Derived_Metrics[[#This Row],[Product ID]])</f>
        <v>21288.18</v>
      </c>
      <c r="L1421" s="5">
        <f>SUMIFS(Derived_Metrics[Profit],Derived_Metrics[Product ID],Derived_Metrics[[#This Row],[Product ID]])</f>
        <v>486.15559999999999</v>
      </c>
      <c r="M1421" s="5" t="str">
        <f>IF(AND(Derived_Metrics[[#This Row],[Product Revenue]]&gt;AVERAGE(Derived_Metrics[Product Revenue]),Derived_Metrics[[#This Row],[Product Profit]]&lt;0),"high sales Low Profit","Normal")</f>
        <v>Normal</v>
      </c>
      <c r="N1421">
        <v>317.05799999999999</v>
      </c>
      <c r="O1421">
        <v>3</v>
      </c>
      <c r="P1421">
        <v>0.3</v>
      </c>
      <c r="Q1421">
        <v>-18.117599999999999</v>
      </c>
      <c r="R1421">
        <f>Derived_Metrics[[#This Row],[Selling Price]]*Derived_Metrics[[#This Row],[Quantity]]</f>
        <v>951.17399999999998</v>
      </c>
      <c r="S1421" s="2">
        <f>IF(Derived_Metrics[[#This Row],[Revenue]]=0,0,Derived_Metrics[[#This Row],[Profit]]/Derived_Metrics[[#This Row],[Revenue]])</f>
        <v>-1.9047619047619046E-2</v>
      </c>
      <c r="T1421" t="str">
        <f>IF(Derived_Metrics[[#This Row],[Profit]]&lt;0, "Loss","Profit")</f>
        <v>Loss</v>
      </c>
      <c r="U1421" s="5">
        <f>Derived_Metrics[[#This Row],[Selling Price]]*Derived_Metrics[[#This Row],[Quantity]]*Derived_Metrics[[#This Row],[Discount]]</f>
        <v>285.35219999999998</v>
      </c>
      <c r="V1421" t="str">
        <f>IF(Derived_Metrics[[#This Row],[Discount]]&gt;0,"Discount Applied","No Discount")</f>
        <v>Discount Applied</v>
      </c>
      <c r="W1421" t="str">
        <f>IF(Derived_Metrics[[#This Row],[Discount]]&gt;0.3,"High Discount","Low Discount")</f>
        <v>Low Discount</v>
      </c>
      <c r="X1421" s="13">
        <f>SUMIFS(Derived_Metrics[Customer_Revenue_Share],Derived_Metrics[Customee_ Revenue _Rank],"&lt;="&amp;Derived_Metrics[[#This Row],[Customee_ Revenue _Rank]])</f>
        <v>0.9078637286216692</v>
      </c>
      <c r="Y1421" t="str">
        <f>IF(Derived_Metrics[[#This Row],[Cumulative_Revenue_%]]&lt;=0.8,"Top 80% Revenue","Remaining 20% Revenue")</f>
        <v>Remaining 20% Revenue</v>
      </c>
    </row>
    <row r="1422" spans="1:25" x14ac:dyDescent="0.25">
      <c r="A1422" t="s">
        <v>4202</v>
      </c>
      <c r="B1422" s="1">
        <v>42845</v>
      </c>
      <c r="C1422" t="s">
        <v>2797</v>
      </c>
      <c r="D1422" s="4">
        <f>SUMIFS(Derived_Metrics[Revenue],Derived_Metrics[Customer ID],Derived_Metrics[[#This Row],[Customer ID]])</f>
        <v>3505.8040000000001</v>
      </c>
      <c r="E1422" s="4">
        <f>SUMIFS(Derived_Metrics[Profit],Derived_Metrics[Customer ID],Derived_Metrics[[#This Row],[Customer ID]])</f>
        <v>-36.517400000000002</v>
      </c>
      <c r="F1422" s="5">
        <f>_xlfn.PERCENTRANK.INC(Derived_Metrics[Customer Revenue],Derived_Metrics[[#This Row],[Customer Revenue]])</f>
        <v>0.439</v>
      </c>
      <c r="G1422" s="5" t="str" cm="1">
        <f t="array" ref="G1422">_xlfn.IFS(Derived_Metrics[[#This Row],[Customer Revenue Percentile]]&gt;=0.8,"High Value",Derived_Metrics[[#This Row],[Customer Revenue Percentile]]&gt;=0.4,"Medium Value",TRUE,"Low Value")</f>
        <v>Medium Value</v>
      </c>
      <c r="H1422" s="12">
        <f>_xlfn.RANK.EQ(Derived_Metrics[[#This Row],[Customer Revenue]],Derived_Metrics[Customer Revenue],0)</f>
        <v>1185</v>
      </c>
      <c r="I1422" s="15">
        <f>Derived_Metrics[[#This Row],[Customer Revenue]]/SUM(Derived_Metrics[Customer Revenue])</f>
        <v>2.2503082163181036E-4</v>
      </c>
      <c r="J1422" t="s">
        <v>1587</v>
      </c>
      <c r="K1422" s="5">
        <f>SUMIFS(Derived_Metrics[Revenue],Derived_Metrics[Product ID],Derived_Metrics[[#This Row],[Product ID]])</f>
        <v>794.976</v>
      </c>
      <c r="L1422" s="5">
        <f>SUMIFS(Derived_Metrics[Profit],Derived_Metrics[Product ID],Derived_Metrics[[#This Row],[Product ID]])</f>
        <v>42.29679999999999</v>
      </c>
      <c r="M1422" s="5" t="str">
        <f>IF(AND(Derived_Metrics[[#This Row],[Product Revenue]]&gt;AVERAGE(Derived_Metrics[Product Revenue]),Derived_Metrics[[#This Row],[Product Profit]]&lt;0),"high sales Low Profit","Normal")</f>
        <v>Normal</v>
      </c>
      <c r="N1422">
        <v>14.56</v>
      </c>
      <c r="O1422">
        <v>5</v>
      </c>
      <c r="P1422">
        <v>0.6</v>
      </c>
      <c r="Q1422">
        <v>-6.1879999999999997</v>
      </c>
      <c r="R1422">
        <f>Derived_Metrics[[#This Row],[Selling Price]]*Derived_Metrics[[#This Row],[Quantity]]</f>
        <v>72.8</v>
      </c>
      <c r="S1422" s="2">
        <f>IF(Derived_Metrics[[#This Row],[Revenue]]=0,0,Derived_Metrics[[#This Row],[Profit]]/Derived_Metrics[[#This Row],[Revenue]])</f>
        <v>-8.5000000000000006E-2</v>
      </c>
      <c r="T1422" t="str">
        <f>IF(Derived_Metrics[[#This Row],[Profit]]&lt;0, "Loss","Profit")</f>
        <v>Loss</v>
      </c>
      <c r="U1422" s="5">
        <f>Derived_Metrics[[#This Row],[Selling Price]]*Derived_Metrics[[#This Row],[Quantity]]*Derived_Metrics[[#This Row],[Discount]]</f>
        <v>43.68</v>
      </c>
      <c r="V1422" t="str">
        <f>IF(Derived_Metrics[[#This Row],[Discount]]&gt;0,"Discount Applied","No Discount")</f>
        <v>Discount Applied</v>
      </c>
      <c r="W1422" t="str">
        <f>IF(Derived_Metrics[[#This Row],[Discount]]&gt;0.3,"High Discount","Low Discount")</f>
        <v>High Discount</v>
      </c>
      <c r="X1422" s="13">
        <f>SUMIFS(Derived_Metrics[Customer_Revenue_Share],Derived_Metrics[Customee_ Revenue _Rank],"&lt;="&amp;Derived_Metrics[[#This Row],[Customee_ Revenue _Rank]])</f>
        <v>0.9078637286216692</v>
      </c>
      <c r="Y1422" t="str">
        <f>IF(Derived_Metrics[[#This Row],[Cumulative_Revenue_%]]&lt;=0.8,"Top 80% Revenue","Remaining 20% Revenue")</f>
        <v>Remaining 20% Revenue</v>
      </c>
    </row>
    <row r="1423" spans="1:25" x14ac:dyDescent="0.25">
      <c r="A1423" t="s">
        <v>4203</v>
      </c>
      <c r="B1423" s="1">
        <v>42438</v>
      </c>
      <c r="C1423" t="s">
        <v>2407</v>
      </c>
      <c r="D1423" s="4">
        <f>SUMIFS(Derived_Metrics[Revenue],Derived_Metrics[Customer ID],Derived_Metrics[[#This Row],[Customer ID]])</f>
        <v>7727.2780000000002</v>
      </c>
      <c r="E1423" s="4">
        <f>SUMIFS(Derived_Metrics[Profit],Derived_Metrics[Customer ID],Derived_Metrics[[#This Row],[Customer ID]])</f>
        <v>-192.02079999999998</v>
      </c>
      <c r="F1423" s="5">
        <f>_xlfn.PERCENTRANK.INC(Derived_Metrics[Customer Revenue],Derived_Metrics[[#This Row],[Customer Revenue]])</f>
        <v>0.67800000000000005</v>
      </c>
      <c r="G1423" s="5" t="str" cm="1">
        <f t="array" ref="G1423">_xlfn.IFS(Derived_Metrics[[#This Row],[Customer Revenue Percentile]]&gt;=0.8,"High Value",Derived_Metrics[[#This Row],[Customer Revenue Percentile]]&gt;=0.4,"Medium Value",TRUE,"Low Value")</f>
        <v>Medium Value</v>
      </c>
      <c r="H1423" s="12">
        <f>_xlfn.RANK.EQ(Derived_Metrics[[#This Row],[Customer Revenue]],Derived_Metrics[Customer Revenue],0)</f>
        <v>678</v>
      </c>
      <c r="I1423" s="15">
        <f>Derived_Metrics[[#This Row],[Customer Revenue]]/SUM(Derived_Metrics[Customer Revenue])</f>
        <v>4.9599912525555116E-4</v>
      </c>
      <c r="J1423" t="s">
        <v>1750</v>
      </c>
      <c r="K1423" s="5">
        <f>SUMIFS(Derived_Metrics[Revenue],Derived_Metrics[Product ID],Derived_Metrics[[#This Row],[Product ID]])</f>
        <v>5653.5666000000001</v>
      </c>
      <c r="L1423" s="5">
        <f>SUMIFS(Derived_Metrics[Profit],Derived_Metrics[Product ID],Derived_Metrics[[#This Row],[Product ID]])</f>
        <v>-78.186399999999992</v>
      </c>
      <c r="M1423" s="5" t="str">
        <f>IF(AND(Derived_Metrics[[#This Row],[Product Revenue]]&gt;AVERAGE(Derived_Metrics[Product Revenue]),Derived_Metrics[[#This Row],[Product Profit]]&lt;0),"high sales Low Profit","Normal")</f>
        <v>Normal</v>
      </c>
      <c r="N1423">
        <v>344.94</v>
      </c>
      <c r="O1423">
        <v>3</v>
      </c>
      <c r="P1423">
        <v>0</v>
      </c>
      <c r="Q1423">
        <v>31.044599999999999</v>
      </c>
      <c r="R1423">
        <f>Derived_Metrics[[#This Row],[Selling Price]]*Derived_Metrics[[#This Row],[Quantity]]</f>
        <v>1034.82</v>
      </c>
      <c r="S1423" s="2">
        <f>IF(Derived_Metrics[[#This Row],[Revenue]]=0,0,Derived_Metrics[[#This Row],[Profit]]/Derived_Metrics[[#This Row],[Revenue]])</f>
        <v>3.0000000000000002E-2</v>
      </c>
      <c r="T1423" t="str">
        <f>IF(Derived_Metrics[[#This Row],[Profit]]&lt;0, "Loss","Profit")</f>
        <v>Profit</v>
      </c>
      <c r="U1423" s="5">
        <f>Derived_Metrics[[#This Row],[Selling Price]]*Derived_Metrics[[#This Row],[Quantity]]*Derived_Metrics[[#This Row],[Discount]]</f>
        <v>0</v>
      </c>
      <c r="V1423" t="str">
        <f>IF(Derived_Metrics[[#This Row],[Discount]]&gt;0,"Discount Applied","No Discount")</f>
        <v>No Discount</v>
      </c>
      <c r="W1423" t="str">
        <f>IF(Derived_Metrics[[#This Row],[Discount]]&gt;0.3,"High Discount","Low Discount")</f>
        <v>Low Discount</v>
      </c>
      <c r="X1423" s="13">
        <f>SUMIFS(Derived_Metrics[Customer_Revenue_Share],Derived_Metrics[Customee_ Revenue _Rank],"&lt;="&amp;Derived_Metrics[[#This Row],[Customee_ Revenue _Rank]])</f>
        <v>0.73463027637851919</v>
      </c>
      <c r="Y1423" t="str">
        <f>IF(Derived_Metrics[[#This Row],[Cumulative_Revenue_%]]&lt;=0.8,"Top 80% Revenue","Remaining 20% Revenue")</f>
        <v>Top 80% Revenue</v>
      </c>
    </row>
    <row r="1424" spans="1:25" x14ac:dyDescent="0.25">
      <c r="A1424" t="s">
        <v>4203</v>
      </c>
      <c r="B1424" s="1">
        <v>42438</v>
      </c>
      <c r="C1424" t="s">
        <v>2407</v>
      </c>
      <c r="D1424" s="4">
        <f>SUMIFS(Derived_Metrics[Revenue],Derived_Metrics[Customer ID],Derived_Metrics[[#This Row],[Customer ID]])</f>
        <v>7727.2780000000002</v>
      </c>
      <c r="E1424" s="4">
        <f>SUMIFS(Derived_Metrics[Profit],Derived_Metrics[Customer ID],Derived_Metrics[[#This Row],[Customer ID]])</f>
        <v>-192.02079999999998</v>
      </c>
      <c r="F1424" s="5">
        <f>_xlfn.PERCENTRANK.INC(Derived_Metrics[Customer Revenue],Derived_Metrics[[#This Row],[Customer Revenue]])</f>
        <v>0.67800000000000005</v>
      </c>
      <c r="G1424" s="5" t="str" cm="1">
        <f t="array" ref="G1424">_xlfn.IFS(Derived_Metrics[[#This Row],[Customer Revenue Percentile]]&gt;=0.8,"High Value",Derived_Metrics[[#This Row],[Customer Revenue Percentile]]&gt;=0.4,"Medium Value",TRUE,"Low Value")</f>
        <v>Medium Value</v>
      </c>
      <c r="H1424" s="12">
        <f>_xlfn.RANK.EQ(Derived_Metrics[[#This Row],[Customer Revenue]],Derived_Metrics[Customer Revenue],0)</f>
        <v>678</v>
      </c>
      <c r="I1424" s="15">
        <f>Derived_Metrics[[#This Row],[Customer Revenue]]/SUM(Derived_Metrics[Customer Revenue])</f>
        <v>4.9599912525555116E-4</v>
      </c>
      <c r="J1424" t="s">
        <v>2039</v>
      </c>
      <c r="K1424" s="5">
        <f>SUMIFS(Derived_Metrics[Revenue],Derived_Metrics[Product ID],Derived_Metrics[[#This Row],[Product ID]])</f>
        <v>522.50400000000002</v>
      </c>
      <c r="L1424" s="5">
        <f>SUMIFS(Derived_Metrics[Profit],Derived_Metrics[Product ID],Derived_Metrics[[#This Row],[Product ID]])</f>
        <v>10.110600000000002</v>
      </c>
      <c r="M1424" s="5" t="str">
        <f>IF(AND(Derived_Metrics[[#This Row],[Product Revenue]]&gt;AVERAGE(Derived_Metrics[Product Revenue]),Derived_Metrics[[#This Row],[Product Profit]]&lt;0),"high sales Low Profit","Normal")</f>
        <v>Normal</v>
      </c>
      <c r="N1424">
        <v>14.76</v>
      </c>
      <c r="O1424">
        <v>2</v>
      </c>
      <c r="P1424">
        <v>0</v>
      </c>
      <c r="Q1424">
        <v>4.2804000000000002</v>
      </c>
      <c r="R1424">
        <f>Derived_Metrics[[#This Row],[Selling Price]]*Derived_Metrics[[#This Row],[Quantity]]</f>
        <v>29.52</v>
      </c>
      <c r="S1424" s="2">
        <f>IF(Derived_Metrics[[#This Row],[Revenue]]=0,0,Derived_Metrics[[#This Row],[Profit]]/Derived_Metrics[[#This Row],[Revenue]])</f>
        <v>0.14500000000000002</v>
      </c>
      <c r="T1424" t="str">
        <f>IF(Derived_Metrics[[#This Row],[Profit]]&lt;0, "Loss","Profit")</f>
        <v>Profit</v>
      </c>
      <c r="U1424" s="5">
        <f>Derived_Metrics[[#This Row],[Selling Price]]*Derived_Metrics[[#This Row],[Quantity]]*Derived_Metrics[[#This Row],[Discount]]</f>
        <v>0</v>
      </c>
      <c r="V1424" t="str">
        <f>IF(Derived_Metrics[[#This Row],[Discount]]&gt;0,"Discount Applied","No Discount")</f>
        <v>No Discount</v>
      </c>
      <c r="W1424" t="str">
        <f>IF(Derived_Metrics[[#This Row],[Discount]]&gt;0.3,"High Discount","Low Discount")</f>
        <v>Low Discount</v>
      </c>
      <c r="X1424" s="13">
        <f>SUMIFS(Derived_Metrics[Customer_Revenue_Share],Derived_Metrics[Customee_ Revenue _Rank],"&lt;="&amp;Derived_Metrics[[#This Row],[Customee_ Revenue _Rank]])</f>
        <v>0.73463027637851919</v>
      </c>
      <c r="Y1424" t="str">
        <f>IF(Derived_Metrics[[#This Row],[Cumulative_Revenue_%]]&lt;=0.8,"Top 80% Revenue","Remaining 20% Revenue")</f>
        <v>Top 80% Revenue</v>
      </c>
    </row>
    <row r="1425" spans="1:25" x14ac:dyDescent="0.25">
      <c r="A1425" t="s">
        <v>4204</v>
      </c>
      <c r="B1425" s="1">
        <v>42941</v>
      </c>
      <c r="C1425" t="s">
        <v>2976</v>
      </c>
      <c r="D1425" s="4">
        <f>SUMIFS(Derived_Metrics[Revenue],Derived_Metrics[Customer ID],Derived_Metrics[[#This Row],[Customer ID]])</f>
        <v>2269.299</v>
      </c>
      <c r="E1425" s="4">
        <f>SUMIFS(Derived_Metrics[Profit],Derived_Metrics[Customer ID],Derived_Metrics[[#This Row],[Customer ID]])</f>
        <v>29.420000000000005</v>
      </c>
      <c r="F1425" s="5">
        <f>_xlfn.PERCENTRANK.INC(Derived_Metrics[Customer Revenue],Derived_Metrics[[#This Row],[Customer Revenue]])</f>
        <v>0.31900000000000001</v>
      </c>
      <c r="G1425" s="5" t="str" cm="1">
        <f t="array" ref="G1425">_xlfn.IFS(Derived_Metrics[[#This Row],[Customer Revenue Percentile]]&gt;=0.8,"High Value",Derived_Metrics[[#This Row],[Customer Revenue Percentile]]&gt;=0.4,"Medium Value",TRUE,"Low Value")</f>
        <v>Low Value</v>
      </c>
      <c r="H1425" s="12">
        <f>_xlfn.RANK.EQ(Derived_Metrics[[#This Row],[Customer Revenue]],Derived_Metrics[Customer Revenue],0)</f>
        <v>1440</v>
      </c>
      <c r="I1425" s="15">
        <f>Derived_Metrics[[#This Row],[Customer Revenue]]/SUM(Derived_Metrics[Customer Revenue])</f>
        <v>1.4566194188216045E-4</v>
      </c>
      <c r="J1425" t="s">
        <v>768</v>
      </c>
      <c r="K1425" s="5">
        <f>SUMIFS(Derived_Metrics[Revenue],Derived_Metrics[Product ID],Derived_Metrics[[#This Row],[Product ID]])</f>
        <v>457.18399999999997</v>
      </c>
      <c r="L1425" s="5">
        <f>SUMIFS(Derived_Metrics[Profit],Derived_Metrics[Product ID],Derived_Metrics[[#This Row],[Product ID]])</f>
        <v>39.18719999999999</v>
      </c>
      <c r="M1425" s="5" t="str">
        <f>IF(AND(Derived_Metrics[[#This Row],[Product Revenue]]&gt;AVERAGE(Derived_Metrics[Product Revenue]),Derived_Metrics[[#This Row],[Product Profit]]&lt;0),"high sales Low Profit","Normal")</f>
        <v>Normal</v>
      </c>
      <c r="N1425">
        <v>20.096</v>
      </c>
      <c r="O1425">
        <v>4</v>
      </c>
      <c r="P1425">
        <v>0.2</v>
      </c>
      <c r="Q1425">
        <v>3.0144000000000002</v>
      </c>
      <c r="R1425">
        <f>Derived_Metrics[[#This Row],[Selling Price]]*Derived_Metrics[[#This Row],[Quantity]]</f>
        <v>80.384</v>
      </c>
      <c r="S1425" s="2">
        <f>IF(Derived_Metrics[[#This Row],[Revenue]]=0,0,Derived_Metrics[[#This Row],[Profit]]/Derived_Metrics[[#This Row],[Revenue]])</f>
        <v>3.7500000000000006E-2</v>
      </c>
      <c r="T1425" t="str">
        <f>IF(Derived_Metrics[[#This Row],[Profit]]&lt;0, "Loss","Profit")</f>
        <v>Profit</v>
      </c>
      <c r="U1425" s="5">
        <f>Derived_Metrics[[#This Row],[Selling Price]]*Derived_Metrics[[#This Row],[Quantity]]*Derived_Metrics[[#This Row],[Discount]]</f>
        <v>16.076800000000002</v>
      </c>
      <c r="V1425" t="str">
        <f>IF(Derived_Metrics[[#This Row],[Discount]]&gt;0,"Discount Applied","No Discount")</f>
        <v>Discount Applied</v>
      </c>
      <c r="W1425" t="str">
        <f>IF(Derived_Metrics[[#This Row],[Discount]]&gt;0.3,"High Discount","Low Discount")</f>
        <v>Low Discount</v>
      </c>
      <c r="X1425" s="13">
        <f>SUMIFS(Derived_Metrics[Customer_Revenue_Share],Derived_Metrics[Customee_ Revenue _Rank],"&lt;="&amp;Derived_Metrics[[#This Row],[Customee_ Revenue _Rank]])</f>
        <v>0.95465170759346429</v>
      </c>
      <c r="Y1425" t="str">
        <f>IF(Derived_Metrics[[#This Row],[Cumulative_Revenue_%]]&lt;=0.8,"Top 80% Revenue","Remaining 20% Revenue")</f>
        <v>Remaining 20% Revenue</v>
      </c>
    </row>
    <row r="1426" spans="1:25" x14ac:dyDescent="0.25">
      <c r="A1426" t="s">
        <v>4204</v>
      </c>
      <c r="B1426" s="1">
        <v>42941</v>
      </c>
      <c r="C1426" t="s">
        <v>2976</v>
      </c>
      <c r="D1426" s="4">
        <f>SUMIFS(Derived_Metrics[Revenue],Derived_Metrics[Customer ID],Derived_Metrics[[#This Row],[Customer ID]])</f>
        <v>2269.299</v>
      </c>
      <c r="E1426" s="4">
        <f>SUMIFS(Derived_Metrics[Profit],Derived_Metrics[Customer ID],Derived_Metrics[[#This Row],[Customer ID]])</f>
        <v>29.420000000000005</v>
      </c>
      <c r="F1426" s="5">
        <f>_xlfn.PERCENTRANK.INC(Derived_Metrics[Customer Revenue],Derived_Metrics[[#This Row],[Customer Revenue]])</f>
        <v>0.31900000000000001</v>
      </c>
      <c r="G1426" s="5" t="str" cm="1">
        <f t="array" ref="G1426">_xlfn.IFS(Derived_Metrics[[#This Row],[Customer Revenue Percentile]]&gt;=0.8,"High Value",Derived_Metrics[[#This Row],[Customer Revenue Percentile]]&gt;=0.4,"Medium Value",TRUE,"Low Value")</f>
        <v>Low Value</v>
      </c>
      <c r="H1426" s="12">
        <f>_xlfn.RANK.EQ(Derived_Metrics[[#This Row],[Customer Revenue]],Derived_Metrics[Customer Revenue],0)</f>
        <v>1440</v>
      </c>
      <c r="I1426" s="15">
        <f>Derived_Metrics[[#This Row],[Customer Revenue]]/SUM(Derived_Metrics[Customer Revenue])</f>
        <v>1.4566194188216045E-4</v>
      </c>
      <c r="J1426" t="s">
        <v>3743</v>
      </c>
      <c r="K1426" s="5">
        <f>SUMIFS(Derived_Metrics[Revenue],Derived_Metrics[Product ID],Derived_Metrics[[#This Row],[Product ID]])</f>
        <v>23098</v>
      </c>
      <c r="L1426" s="5">
        <f>SUMIFS(Derived_Metrics[Profit],Derived_Metrics[Product ID],Derived_Metrics[[#This Row],[Product ID]])</f>
        <v>311.82300000000004</v>
      </c>
      <c r="M1426" s="5" t="str">
        <f>IF(AND(Derived_Metrics[[#This Row],[Product Revenue]]&gt;AVERAGE(Derived_Metrics[Product Revenue]),Derived_Metrics[[#This Row],[Product Profit]]&lt;0),"high sales Low Profit","Normal")</f>
        <v>Normal</v>
      </c>
      <c r="N1426">
        <v>138.58799999999999</v>
      </c>
      <c r="O1426">
        <v>1</v>
      </c>
      <c r="P1426">
        <v>0.4</v>
      </c>
      <c r="Q1426">
        <v>-34.646999999999998</v>
      </c>
      <c r="R1426">
        <f>Derived_Metrics[[#This Row],[Selling Price]]*Derived_Metrics[[#This Row],[Quantity]]</f>
        <v>138.58799999999999</v>
      </c>
      <c r="S1426" s="2">
        <f>IF(Derived_Metrics[[#This Row],[Revenue]]=0,0,Derived_Metrics[[#This Row],[Profit]]/Derived_Metrics[[#This Row],[Revenue]])</f>
        <v>-0.25</v>
      </c>
      <c r="T1426" t="str">
        <f>IF(Derived_Metrics[[#This Row],[Profit]]&lt;0, "Loss","Profit")</f>
        <v>Loss</v>
      </c>
      <c r="U1426" s="5">
        <f>Derived_Metrics[[#This Row],[Selling Price]]*Derived_Metrics[[#This Row],[Quantity]]*Derived_Metrics[[#This Row],[Discount]]</f>
        <v>55.435200000000002</v>
      </c>
      <c r="V1426" t="str">
        <f>IF(Derived_Metrics[[#This Row],[Discount]]&gt;0,"Discount Applied","No Discount")</f>
        <v>Discount Applied</v>
      </c>
      <c r="W1426" t="str">
        <f>IF(Derived_Metrics[[#This Row],[Discount]]&gt;0.3,"High Discount","Low Discount")</f>
        <v>High Discount</v>
      </c>
      <c r="X1426" s="13">
        <f>SUMIFS(Derived_Metrics[Customer_Revenue_Share],Derived_Metrics[Customee_ Revenue _Rank],"&lt;="&amp;Derived_Metrics[[#This Row],[Customee_ Revenue _Rank]])</f>
        <v>0.95465170759346429</v>
      </c>
      <c r="Y1426" t="str">
        <f>IF(Derived_Metrics[[#This Row],[Cumulative_Revenue_%]]&lt;=0.8,"Top 80% Revenue","Remaining 20% Revenue")</f>
        <v>Remaining 20% Revenue</v>
      </c>
    </row>
    <row r="1427" spans="1:25" x14ac:dyDescent="0.25">
      <c r="A1427" t="s">
        <v>4206</v>
      </c>
      <c r="B1427" s="1">
        <v>42260</v>
      </c>
      <c r="C1427" t="s">
        <v>398</v>
      </c>
      <c r="D1427" s="4">
        <f>SUMIFS(Derived_Metrics[Revenue],Derived_Metrics[Customer ID],Derived_Metrics[[#This Row],[Customer ID]])</f>
        <v>1047.0149999999999</v>
      </c>
      <c r="E1427" s="4">
        <f>SUMIFS(Derived_Metrics[Profit],Derived_Metrics[Customer ID],Derived_Metrics[[#This Row],[Customer ID]])</f>
        <v>-118.452</v>
      </c>
      <c r="F1427" s="5">
        <f>_xlfn.PERCENTRANK.INC(Derived_Metrics[Customer Revenue],Derived_Metrics[[#This Row],[Customer Revenue]])</f>
        <v>0.17499999999999999</v>
      </c>
      <c r="G1427" s="5" t="str" cm="1">
        <f t="array" ref="G1427">_xlfn.IFS(Derived_Metrics[[#This Row],[Customer Revenue Percentile]]&gt;=0.8,"High Value",Derived_Metrics[[#This Row],[Customer Revenue Percentile]]&gt;=0.4,"Medium Value",TRUE,"Low Value")</f>
        <v>Low Value</v>
      </c>
      <c r="H1427" s="12">
        <f>_xlfn.RANK.EQ(Derived_Metrics[[#This Row],[Customer Revenue]],Derived_Metrics[Customer Revenue],0)</f>
        <v>1747</v>
      </c>
      <c r="I1427" s="15">
        <f>Derived_Metrics[[#This Row],[Customer Revenue]]/SUM(Derived_Metrics[Customer Revenue])</f>
        <v>6.7205880793914859E-5</v>
      </c>
      <c r="J1427" t="s">
        <v>1158</v>
      </c>
      <c r="K1427" s="5">
        <f>SUMIFS(Derived_Metrics[Revenue],Derived_Metrics[Product ID],Derived_Metrics[[#This Row],[Product ID]])</f>
        <v>1689.0900000000001</v>
      </c>
      <c r="L1427" s="5">
        <f>SUMIFS(Derived_Metrics[Profit],Derived_Metrics[Product ID],Derived_Metrics[[#This Row],[Product ID]])</f>
        <v>56.303000000000004</v>
      </c>
      <c r="M1427" s="5" t="str">
        <f>IF(AND(Derived_Metrics[[#This Row],[Product Revenue]]&gt;AVERAGE(Derived_Metrics[Product Revenue]),Derived_Metrics[[#This Row],[Product Profit]]&lt;0),"high sales Low Profit","Normal")</f>
        <v>Normal</v>
      </c>
      <c r="N1427">
        <v>129.93</v>
      </c>
      <c r="O1427">
        <v>3</v>
      </c>
      <c r="P1427">
        <v>0</v>
      </c>
      <c r="Q1427">
        <v>12.993</v>
      </c>
      <c r="R1427">
        <f>Derived_Metrics[[#This Row],[Selling Price]]*Derived_Metrics[[#This Row],[Quantity]]</f>
        <v>389.79</v>
      </c>
      <c r="S1427" s="2">
        <f>IF(Derived_Metrics[[#This Row],[Revenue]]=0,0,Derived_Metrics[[#This Row],[Profit]]/Derived_Metrics[[#This Row],[Revenue]])</f>
        <v>3.3333333333333333E-2</v>
      </c>
      <c r="T1427" t="str">
        <f>IF(Derived_Metrics[[#This Row],[Profit]]&lt;0, "Loss","Profit")</f>
        <v>Profit</v>
      </c>
      <c r="U1427" s="5">
        <f>Derived_Metrics[[#This Row],[Selling Price]]*Derived_Metrics[[#This Row],[Quantity]]*Derived_Metrics[[#This Row],[Discount]]</f>
        <v>0</v>
      </c>
      <c r="V1427" t="str">
        <f>IF(Derived_Metrics[[#This Row],[Discount]]&gt;0,"Discount Applied","No Discount")</f>
        <v>No Discount</v>
      </c>
      <c r="W1427" t="str">
        <f>IF(Derived_Metrics[[#This Row],[Discount]]&gt;0.3,"High Discount","Low Discount")</f>
        <v>Low Discount</v>
      </c>
      <c r="X1427" s="13">
        <f>SUMIFS(Derived_Metrics[Customer_Revenue_Share],Derived_Metrics[Customee_ Revenue _Rank],"&lt;="&amp;Derived_Metrics[[#This Row],[Customee_ Revenue _Rank]])</f>
        <v>0.98791927223932918</v>
      </c>
      <c r="Y1427" t="str">
        <f>IF(Derived_Metrics[[#This Row],[Cumulative_Revenue_%]]&lt;=0.8,"Top 80% Revenue","Remaining 20% Revenue")</f>
        <v>Remaining 20% Revenue</v>
      </c>
    </row>
    <row r="1428" spans="1:25" x14ac:dyDescent="0.25">
      <c r="A1428" t="s">
        <v>4208</v>
      </c>
      <c r="B1428" s="1">
        <v>42654</v>
      </c>
      <c r="C1428" t="s">
        <v>2062</v>
      </c>
      <c r="D1428" s="4">
        <f>SUMIFS(Derived_Metrics[Revenue],Derived_Metrics[Customer ID],Derived_Metrics[[#This Row],[Customer ID]])</f>
        <v>1303.95</v>
      </c>
      <c r="E1428" s="4">
        <f>SUMIFS(Derived_Metrics[Profit],Derived_Metrics[Customer ID],Derived_Metrics[[#This Row],[Customer ID]])</f>
        <v>-48.234099999999998</v>
      </c>
      <c r="F1428" s="5">
        <f>_xlfn.PERCENTRANK.INC(Derived_Metrics[Customer Revenue],Derived_Metrics[[#This Row],[Customer Revenue]])</f>
        <v>0.20200000000000001</v>
      </c>
      <c r="G1428" s="5" t="str" cm="1">
        <f t="array" ref="G1428">_xlfn.IFS(Derived_Metrics[[#This Row],[Customer Revenue Percentile]]&gt;=0.8,"High Value",Derived_Metrics[[#This Row],[Customer Revenue Percentile]]&gt;=0.4,"Medium Value",TRUE,"Low Value")</f>
        <v>Low Value</v>
      </c>
      <c r="H1428" s="12">
        <f>_xlfn.RANK.EQ(Derived_Metrics[[#This Row],[Customer Revenue]],Derived_Metrics[Customer Revenue],0)</f>
        <v>1688</v>
      </c>
      <c r="I1428" s="15">
        <f>Derived_Metrics[[#This Row],[Customer Revenue]]/SUM(Derived_Metrics[Customer Revenue])</f>
        <v>8.3698044690119346E-5</v>
      </c>
      <c r="J1428" t="s">
        <v>3159</v>
      </c>
      <c r="K1428" s="5">
        <f>SUMIFS(Derived_Metrics[Revenue],Derived_Metrics[Product ID],Derived_Metrics[[#This Row],[Product ID]])</f>
        <v>528.94000000000005</v>
      </c>
      <c r="L1428" s="5">
        <f>SUMIFS(Derived_Metrics[Profit],Derived_Metrics[Product ID],Derived_Metrics[[#This Row],[Product ID]])</f>
        <v>41.915999999999997</v>
      </c>
      <c r="M1428" s="5" t="str">
        <f>IF(AND(Derived_Metrics[[#This Row],[Product Revenue]]&gt;AVERAGE(Derived_Metrics[Product Revenue]),Derived_Metrics[[#This Row],[Product Profit]]&lt;0),"high sales Low Profit","Normal")</f>
        <v>Normal</v>
      </c>
      <c r="N1428">
        <v>9.98</v>
      </c>
      <c r="O1428">
        <v>1</v>
      </c>
      <c r="P1428">
        <v>0</v>
      </c>
      <c r="Q1428">
        <v>2.7944</v>
      </c>
      <c r="R1428">
        <f>Derived_Metrics[[#This Row],[Selling Price]]*Derived_Metrics[[#This Row],[Quantity]]</f>
        <v>9.98</v>
      </c>
      <c r="S1428" s="2">
        <f>IF(Derived_Metrics[[#This Row],[Revenue]]=0,0,Derived_Metrics[[#This Row],[Profit]]/Derived_Metrics[[#This Row],[Revenue]])</f>
        <v>0.27999999999999997</v>
      </c>
      <c r="T1428" t="str">
        <f>IF(Derived_Metrics[[#This Row],[Profit]]&lt;0, "Loss","Profit")</f>
        <v>Profit</v>
      </c>
      <c r="U1428" s="5">
        <f>Derived_Metrics[[#This Row],[Selling Price]]*Derived_Metrics[[#This Row],[Quantity]]*Derived_Metrics[[#This Row],[Discount]]</f>
        <v>0</v>
      </c>
      <c r="V1428" t="str">
        <f>IF(Derived_Metrics[[#This Row],[Discount]]&gt;0,"Discount Applied","No Discount")</f>
        <v>No Discount</v>
      </c>
      <c r="W1428" t="str">
        <f>IF(Derived_Metrics[[#This Row],[Discount]]&gt;0.3,"High Discount","Low Discount")</f>
        <v>Low Discount</v>
      </c>
      <c r="X1428" s="13">
        <f>SUMIFS(Derived_Metrics[Customer_Revenue_Share],Derived_Metrics[Customee_ Revenue _Rank],"&lt;="&amp;Derived_Metrics[[#This Row],[Customee_ Revenue _Rank]])</f>
        <v>0.98380673760844595</v>
      </c>
      <c r="Y1428" t="str">
        <f>IF(Derived_Metrics[[#This Row],[Cumulative_Revenue_%]]&lt;=0.8,"Top 80% Revenue","Remaining 20% Revenue")</f>
        <v>Remaining 20% Revenue</v>
      </c>
    </row>
    <row r="1429" spans="1:25" x14ac:dyDescent="0.25">
      <c r="A1429" t="s">
        <v>4210</v>
      </c>
      <c r="B1429" s="1">
        <v>42324</v>
      </c>
      <c r="C1429" t="s">
        <v>638</v>
      </c>
      <c r="D1429" s="4">
        <f>SUMIFS(Derived_Metrics[Revenue],Derived_Metrics[Customer ID],Derived_Metrics[[#This Row],[Customer ID]])</f>
        <v>3209.1659999999997</v>
      </c>
      <c r="E1429" s="4">
        <f>SUMIFS(Derived_Metrics[Profit],Derived_Metrics[Customer ID],Derived_Metrics[[#This Row],[Customer ID]])</f>
        <v>19.064599999999999</v>
      </c>
      <c r="F1429" s="5">
        <f>_xlfn.PERCENTRANK.INC(Derived_Metrics[Customer Revenue],Derived_Metrics[[#This Row],[Customer Revenue]])</f>
        <v>0.41399999999999998</v>
      </c>
      <c r="G1429" s="5" t="str" cm="1">
        <f t="array" ref="G1429">_xlfn.IFS(Derived_Metrics[[#This Row],[Customer Revenue Percentile]]&gt;=0.8,"High Value",Derived_Metrics[[#This Row],[Customer Revenue Percentile]]&gt;=0.4,"Medium Value",TRUE,"Low Value")</f>
        <v>Medium Value</v>
      </c>
      <c r="H1429" s="12">
        <f>_xlfn.RANK.EQ(Derived_Metrics[[#This Row],[Customer Revenue]],Derived_Metrics[Customer Revenue],0)</f>
        <v>1238</v>
      </c>
      <c r="I1429" s="15">
        <f>Derived_Metrics[[#This Row],[Customer Revenue]]/SUM(Derived_Metrics[Customer Revenue])</f>
        <v>2.0599019846314007E-4</v>
      </c>
      <c r="J1429" t="s">
        <v>3194</v>
      </c>
      <c r="K1429" s="5">
        <f>SUMIFS(Derived_Metrics[Revenue],Derived_Metrics[Product ID],Derived_Metrics[[#This Row],[Product ID]])</f>
        <v>5719.0380000000005</v>
      </c>
      <c r="L1429" s="5">
        <f>SUMIFS(Derived_Metrics[Profit],Derived_Metrics[Product ID],Derived_Metrics[[#This Row],[Product ID]])</f>
        <v>256.19220000000001</v>
      </c>
      <c r="M1429" s="5" t="str">
        <f>IF(AND(Derived_Metrics[[#This Row],[Product Revenue]]&gt;AVERAGE(Derived_Metrics[Product Revenue]),Derived_Metrics[[#This Row],[Product Profit]]&lt;0),"high sales Low Profit","Normal")</f>
        <v>Normal</v>
      </c>
      <c r="N1429">
        <v>34.503999999999998</v>
      </c>
      <c r="O1429">
        <v>2</v>
      </c>
      <c r="P1429">
        <v>0.6</v>
      </c>
      <c r="Q1429">
        <v>-15.5268</v>
      </c>
      <c r="R1429">
        <f>Derived_Metrics[[#This Row],[Selling Price]]*Derived_Metrics[[#This Row],[Quantity]]</f>
        <v>69.007999999999996</v>
      </c>
      <c r="S1429" s="2">
        <f>IF(Derived_Metrics[[#This Row],[Revenue]]=0,0,Derived_Metrics[[#This Row],[Profit]]/Derived_Metrics[[#This Row],[Revenue]])</f>
        <v>-0.22500000000000001</v>
      </c>
      <c r="T1429" t="str">
        <f>IF(Derived_Metrics[[#This Row],[Profit]]&lt;0, "Loss","Profit")</f>
        <v>Loss</v>
      </c>
      <c r="U1429" s="5">
        <f>Derived_Metrics[[#This Row],[Selling Price]]*Derived_Metrics[[#This Row],[Quantity]]*Derived_Metrics[[#This Row],[Discount]]</f>
        <v>41.404799999999994</v>
      </c>
      <c r="V1429" t="str">
        <f>IF(Derived_Metrics[[#This Row],[Discount]]&gt;0,"Discount Applied","No Discount")</f>
        <v>Discount Applied</v>
      </c>
      <c r="W1429" t="str">
        <f>IF(Derived_Metrics[[#This Row],[Discount]]&gt;0.3,"High Discount","Low Discount")</f>
        <v>High Discount</v>
      </c>
      <c r="X1429" s="13">
        <f>SUMIFS(Derived_Metrics[Customer_Revenue_Share],Derived_Metrics[Customee_ Revenue _Rank],"&lt;="&amp;Derived_Metrics[[#This Row],[Customee_ Revenue _Rank]])</f>
        <v>0.91944577391298832</v>
      </c>
      <c r="Y1429" t="str">
        <f>IF(Derived_Metrics[[#This Row],[Cumulative_Revenue_%]]&lt;=0.8,"Top 80% Revenue","Remaining 20% Revenue")</f>
        <v>Remaining 20% Revenue</v>
      </c>
    </row>
    <row r="1430" spans="1:25" x14ac:dyDescent="0.25">
      <c r="A1430" t="s">
        <v>4211</v>
      </c>
      <c r="B1430" s="1">
        <v>42241</v>
      </c>
      <c r="C1430" t="s">
        <v>1622</v>
      </c>
      <c r="D1430" s="4">
        <f>SUMIFS(Derived_Metrics[Revenue],Derived_Metrics[Customer ID],Derived_Metrics[[#This Row],[Customer ID]])</f>
        <v>4063.7359999999994</v>
      </c>
      <c r="E1430" s="4">
        <f>SUMIFS(Derived_Metrics[Profit],Derived_Metrics[Customer ID],Derived_Metrics[[#This Row],[Customer ID]])</f>
        <v>-69.455799999999996</v>
      </c>
      <c r="F1430" s="5">
        <f>_xlfn.PERCENTRANK.INC(Derived_Metrics[Customer Revenue],Derived_Metrics[[#This Row],[Customer Revenue]])</f>
        <v>0.48299999999999998</v>
      </c>
      <c r="G1430" s="5" t="str" cm="1">
        <f t="array" ref="G1430">_xlfn.IFS(Derived_Metrics[[#This Row],[Customer Revenue Percentile]]&gt;=0.8,"High Value",Derived_Metrics[[#This Row],[Customer Revenue Percentile]]&gt;=0.4,"Medium Value",TRUE,"Low Value")</f>
        <v>Medium Value</v>
      </c>
      <c r="H1430" s="12">
        <f>_xlfn.RANK.EQ(Derived_Metrics[[#This Row],[Customer Revenue]],Derived_Metrics[Customer Revenue],0)</f>
        <v>1089</v>
      </c>
      <c r="I1430" s="15">
        <f>Derived_Metrics[[#This Row],[Customer Revenue]]/SUM(Derived_Metrics[Customer Revenue])</f>
        <v>2.6084340452996413E-4</v>
      </c>
      <c r="J1430" t="s">
        <v>1518</v>
      </c>
      <c r="K1430" s="5">
        <f>SUMIFS(Derived_Metrics[Revenue],Derived_Metrics[Product ID],Derived_Metrics[[#This Row],[Product ID]])</f>
        <v>5732.1120000000001</v>
      </c>
      <c r="L1430" s="5">
        <f>SUMIFS(Derived_Metrics[Profit],Derived_Metrics[Product ID],Derived_Metrics[[#This Row],[Product ID]])</f>
        <v>176.32469999999998</v>
      </c>
      <c r="M1430" s="5" t="str">
        <f>IF(AND(Derived_Metrics[[#This Row],[Product Revenue]]&gt;AVERAGE(Derived_Metrics[Product Revenue]),Derived_Metrics[[#This Row],[Product Profit]]&lt;0),"high sales Low Profit","Normal")</f>
        <v>Normal</v>
      </c>
      <c r="N1430">
        <v>20.103999999999999</v>
      </c>
      <c r="O1430">
        <v>2</v>
      </c>
      <c r="P1430">
        <v>0.6</v>
      </c>
      <c r="Q1430">
        <v>-16.585799999999999</v>
      </c>
      <c r="R1430">
        <f>Derived_Metrics[[#This Row],[Selling Price]]*Derived_Metrics[[#This Row],[Quantity]]</f>
        <v>40.207999999999998</v>
      </c>
      <c r="S1430" s="2">
        <f>IF(Derived_Metrics[[#This Row],[Revenue]]=0,0,Derived_Metrics[[#This Row],[Profit]]/Derived_Metrics[[#This Row],[Revenue]])</f>
        <v>-0.41249999999999998</v>
      </c>
      <c r="T1430" t="str">
        <f>IF(Derived_Metrics[[#This Row],[Profit]]&lt;0, "Loss","Profit")</f>
        <v>Loss</v>
      </c>
      <c r="U1430" s="5">
        <f>Derived_Metrics[[#This Row],[Selling Price]]*Derived_Metrics[[#This Row],[Quantity]]*Derived_Metrics[[#This Row],[Discount]]</f>
        <v>24.124799999999997</v>
      </c>
      <c r="V1430" t="str">
        <f>IF(Derived_Metrics[[#This Row],[Discount]]&gt;0,"Discount Applied","No Discount")</f>
        <v>Discount Applied</v>
      </c>
      <c r="W1430" t="str">
        <f>IF(Derived_Metrics[[#This Row],[Discount]]&gt;0.3,"High Discount","Low Discount")</f>
        <v>High Discount</v>
      </c>
      <c r="X1430" s="13">
        <f>SUMIFS(Derived_Metrics[Customer_Revenue_Share],Derived_Metrics[Customee_ Revenue _Rank],"&lt;="&amp;Derived_Metrics[[#This Row],[Customee_ Revenue _Rank]])</f>
        <v>0.88548604932700548</v>
      </c>
      <c r="Y1430" t="str">
        <f>IF(Derived_Metrics[[#This Row],[Cumulative_Revenue_%]]&lt;=0.8,"Top 80% Revenue","Remaining 20% Revenue")</f>
        <v>Remaining 20% Revenue</v>
      </c>
    </row>
    <row r="1431" spans="1:25" x14ac:dyDescent="0.25">
      <c r="A1431" t="s">
        <v>4211</v>
      </c>
      <c r="B1431" s="1">
        <v>42241</v>
      </c>
      <c r="C1431" t="s">
        <v>1622</v>
      </c>
      <c r="D1431" s="4">
        <f>SUMIFS(Derived_Metrics[Revenue],Derived_Metrics[Customer ID],Derived_Metrics[[#This Row],[Customer ID]])</f>
        <v>4063.7359999999994</v>
      </c>
      <c r="E1431" s="4">
        <f>SUMIFS(Derived_Metrics[Profit],Derived_Metrics[Customer ID],Derived_Metrics[[#This Row],[Customer ID]])</f>
        <v>-69.455799999999996</v>
      </c>
      <c r="F1431" s="5">
        <f>_xlfn.PERCENTRANK.INC(Derived_Metrics[Customer Revenue],Derived_Metrics[[#This Row],[Customer Revenue]])</f>
        <v>0.48299999999999998</v>
      </c>
      <c r="G1431" s="5" t="str" cm="1">
        <f t="array" ref="G1431">_xlfn.IFS(Derived_Metrics[[#This Row],[Customer Revenue Percentile]]&gt;=0.8,"High Value",Derived_Metrics[[#This Row],[Customer Revenue Percentile]]&gt;=0.4,"Medium Value",TRUE,"Low Value")</f>
        <v>Medium Value</v>
      </c>
      <c r="H1431" s="12">
        <f>_xlfn.RANK.EQ(Derived_Metrics[[#This Row],[Customer Revenue]],Derived_Metrics[Customer Revenue],0)</f>
        <v>1089</v>
      </c>
      <c r="I1431" s="15">
        <f>Derived_Metrics[[#This Row],[Customer Revenue]]/SUM(Derived_Metrics[Customer Revenue])</f>
        <v>2.6084340452996413E-4</v>
      </c>
      <c r="J1431" t="s">
        <v>4212</v>
      </c>
      <c r="K1431" s="5">
        <f>SUMIFS(Derived_Metrics[Revenue],Derived_Metrics[Product ID],Derived_Metrics[[#This Row],[Product ID]])</f>
        <v>74.86</v>
      </c>
      <c r="L1431" s="5">
        <f>SUMIFS(Derived_Metrics[Profit],Derived_Metrics[Product ID],Derived_Metrics[[#This Row],[Product ID]])</f>
        <v>0.78799999999999981</v>
      </c>
      <c r="M1431" s="5" t="str">
        <f>IF(AND(Derived_Metrics[[#This Row],[Product Revenue]]&gt;AVERAGE(Derived_Metrics[Product Revenue]),Derived_Metrics[[#This Row],[Product Profit]]&lt;0),"high sales Low Profit","Normal")</f>
        <v>Normal</v>
      </c>
      <c r="N1431">
        <v>7.88</v>
      </c>
      <c r="O1431">
        <v>5</v>
      </c>
      <c r="P1431">
        <v>0.6</v>
      </c>
      <c r="Q1431">
        <v>-3.94</v>
      </c>
      <c r="R1431">
        <f>Derived_Metrics[[#This Row],[Selling Price]]*Derived_Metrics[[#This Row],[Quantity]]</f>
        <v>39.4</v>
      </c>
      <c r="S1431" s="2">
        <f>IF(Derived_Metrics[[#This Row],[Revenue]]=0,0,Derived_Metrics[[#This Row],[Profit]]/Derived_Metrics[[#This Row],[Revenue]])</f>
        <v>-0.1</v>
      </c>
      <c r="T1431" t="str">
        <f>IF(Derived_Metrics[[#This Row],[Profit]]&lt;0, "Loss","Profit")</f>
        <v>Loss</v>
      </c>
      <c r="U1431" s="5">
        <f>Derived_Metrics[[#This Row],[Selling Price]]*Derived_Metrics[[#This Row],[Quantity]]*Derived_Metrics[[#This Row],[Discount]]</f>
        <v>23.639999999999997</v>
      </c>
      <c r="V1431" t="str">
        <f>IF(Derived_Metrics[[#This Row],[Discount]]&gt;0,"Discount Applied","No Discount")</f>
        <v>Discount Applied</v>
      </c>
      <c r="W1431" t="str">
        <f>IF(Derived_Metrics[[#This Row],[Discount]]&gt;0.3,"High Discount","Low Discount")</f>
        <v>High Discount</v>
      </c>
      <c r="X1431" s="13">
        <f>SUMIFS(Derived_Metrics[Customer_Revenue_Share],Derived_Metrics[Customee_ Revenue _Rank],"&lt;="&amp;Derived_Metrics[[#This Row],[Customee_ Revenue _Rank]])</f>
        <v>0.88548604932700548</v>
      </c>
      <c r="Y1431" t="str">
        <f>IF(Derived_Metrics[[#This Row],[Cumulative_Revenue_%]]&lt;=0.8,"Top 80% Revenue","Remaining 20% Revenue")</f>
        <v>Remaining 20% Revenue</v>
      </c>
    </row>
    <row r="1432" spans="1:25" x14ac:dyDescent="0.25">
      <c r="A1432" t="s">
        <v>4214</v>
      </c>
      <c r="B1432" s="1">
        <v>42729</v>
      </c>
      <c r="C1432" t="s">
        <v>1925</v>
      </c>
      <c r="D1432" s="4">
        <f>SUMIFS(Derived_Metrics[Revenue],Derived_Metrics[Customer ID],Derived_Metrics[[#This Row],[Customer ID]])</f>
        <v>203.02100000000002</v>
      </c>
      <c r="E1432" s="4">
        <f>SUMIFS(Derived_Metrics[Profit],Derived_Metrics[Customer ID],Derived_Metrics[[#This Row],[Customer ID]])</f>
        <v>-9.3981999999999992</v>
      </c>
      <c r="F1432" s="5">
        <f>_xlfn.PERCENTRANK.INC(Derived_Metrics[Customer Revenue],Derived_Metrics[[#This Row],[Customer Revenue]])</f>
        <v>3.5999999999999997E-2</v>
      </c>
      <c r="G1432" s="5" t="str" cm="1">
        <f t="array" ref="G1432">_xlfn.IFS(Derived_Metrics[[#This Row],[Customer Revenue Percentile]]&gt;=0.8,"High Value",Derived_Metrics[[#This Row],[Customer Revenue Percentile]]&gt;=0.4,"Medium Value",TRUE,"Low Value")</f>
        <v>Low Value</v>
      </c>
      <c r="H1432" s="12">
        <f>_xlfn.RANK.EQ(Derived_Metrics[[#This Row],[Customer Revenue]],Derived_Metrics[Customer Revenue],0)</f>
        <v>2041</v>
      </c>
      <c r="I1432" s="15">
        <f>Derived_Metrics[[#This Row],[Customer Revenue]]/SUM(Derived_Metrics[Customer Revenue])</f>
        <v>1.3031527843117235E-5</v>
      </c>
      <c r="J1432" t="s">
        <v>340</v>
      </c>
      <c r="K1432" s="5">
        <f>SUMIFS(Derived_Metrics[Revenue],Derived_Metrics[Product ID],Derived_Metrics[[#This Row],[Product ID]])</f>
        <v>15000.323999999999</v>
      </c>
      <c r="L1432" s="5">
        <f>SUMIFS(Derived_Metrics[Profit],Derived_Metrics[Product ID],Derived_Metrics[[#This Row],[Product ID]])</f>
        <v>-479.21640000000002</v>
      </c>
      <c r="M1432" s="5" t="str">
        <f>IF(AND(Derived_Metrics[[#This Row],[Product Revenue]]&gt;AVERAGE(Derived_Metrics[Product Revenue]),Derived_Metrics[[#This Row],[Product Profit]]&lt;0),"high sales Low Profit","Normal")</f>
        <v>high sales Low Profit</v>
      </c>
      <c r="N1432">
        <v>35.445</v>
      </c>
      <c r="O1432">
        <v>1</v>
      </c>
      <c r="P1432">
        <v>0.5</v>
      </c>
      <c r="Q1432">
        <v>-24.102599999999999</v>
      </c>
      <c r="R1432">
        <f>Derived_Metrics[[#This Row],[Selling Price]]*Derived_Metrics[[#This Row],[Quantity]]</f>
        <v>35.445</v>
      </c>
      <c r="S1432" s="2">
        <f>IF(Derived_Metrics[[#This Row],[Revenue]]=0,0,Derived_Metrics[[#This Row],[Profit]]/Derived_Metrics[[#This Row],[Revenue]])</f>
        <v>-0.67999999999999994</v>
      </c>
      <c r="T1432" t="str">
        <f>IF(Derived_Metrics[[#This Row],[Profit]]&lt;0, "Loss","Profit")</f>
        <v>Loss</v>
      </c>
      <c r="U1432" s="5">
        <f>Derived_Metrics[[#This Row],[Selling Price]]*Derived_Metrics[[#This Row],[Quantity]]*Derived_Metrics[[#This Row],[Discount]]</f>
        <v>17.7225</v>
      </c>
      <c r="V1432" t="str">
        <f>IF(Derived_Metrics[[#This Row],[Discount]]&gt;0,"Discount Applied","No Discount")</f>
        <v>Discount Applied</v>
      </c>
      <c r="W1432" t="str">
        <f>IF(Derived_Metrics[[#This Row],[Discount]]&gt;0.3,"High Discount","Low Discount")</f>
        <v>High Discount</v>
      </c>
      <c r="X1432" s="13">
        <f>SUMIFS(Derived_Metrics[Customer_Revenue_Share],Derived_Metrics[Customee_ Revenue _Rank],"&lt;="&amp;Derived_Metrics[[#This Row],[Customee_ Revenue _Rank]])</f>
        <v>0.99951455307387937</v>
      </c>
      <c r="Y1432" t="str">
        <f>IF(Derived_Metrics[[#This Row],[Cumulative_Revenue_%]]&lt;=0.8,"Top 80% Revenue","Remaining 20% Revenue")</f>
        <v>Remaining 20% Revenue</v>
      </c>
    </row>
    <row r="1433" spans="1:25" x14ac:dyDescent="0.25">
      <c r="A1433" t="s">
        <v>4214</v>
      </c>
      <c r="B1433" s="1">
        <v>42729</v>
      </c>
      <c r="C1433" t="s">
        <v>1925</v>
      </c>
      <c r="D1433" s="4">
        <f>SUMIFS(Derived_Metrics[Revenue],Derived_Metrics[Customer ID],Derived_Metrics[[#This Row],[Customer ID]])</f>
        <v>203.02100000000002</v>
      </c>
      <c r="E1433" s="4">
        <f>SUMIFS(Derived_Metrics[Profit],Derived_Metrics[Customer ID],Derived_Metrics[[#This Row],[Customer ID]])</f>
        <v>-9.3981999999999992</v>
      </c>
      <c r="F1433" s="5">
        <f>_xlfn.PERCENTRANK.INC(Derived_Metrics[Customer Revenue],Derived_Metrics[[#This Row],[Customer Revenue]])</f>
        <v>3.5999999999999997E-2</v>
      </c>
      <c r="G1433" s="5" t="str" cm="1">
        <f t="array" ref="G1433">_xlfn.IFS(Derived_Metrics[[#This Row],[Customer Revenue Percentile]]&gt;=0.8,"High Value",Derived_Metrics[[#This Row],[Customer Revenue Percentile]]&gt;=0.4,"Medium Value",TRUE,"Low Value")</f>
        <v>Low Value</v>
      </c>
      <c r="H1433" s="12">
        <f>_xlfn.RANK.EQ(Derived_Metrics[[#This Row],[Customer Revenue]],Derived_Metrics[Customer Revenue],0)</f>
        <v>2041</v>
      </c>
      <c r="I1433" s="15">
        <f>Derived_Metrics[[#This Row],[Customer Revenue]]/SUM(Derived_Metrics[Customer Revenue])</f>
        <v>1.3031527843117235E-5</v>
      </c>
      <c r="J1433" t="s">
        <v>1795</v>
      </c>
      <c r="K1433" s="5">
        <f>SUMIFS(Derived_Metrics[Revenue],Derived_Metrics[Product ID],Derived_Metrics[[#This Row],[Product ID]])</f>
        <v>4682.8760000000002</v>
      </c>
      <c r="L1433" s="5">
        <f>SUMIFS(Derived_Metrics[Profit],Derived_Metrics[Product ID],Derived_Metrics[[#This Row],[Product ID]])</f>
        <v>125.0166</v>
      </c>
      <c r="M1433" s="5" t="str">
        <f>IF(AND(Derived_Metrics[[#This Row],[Product Revenue]]&gt;AVERAGE(Derived_Metrics[Product Revenue]),Derived_Metrics[[#This Row],[Product Profit]]&lt;0),"high sales Low Profit","Normal")</f>
        <v>Normal</v>
      </c>
      <c r="N1433">
        <v>47.968000000000004</v>
      </c>
      <c r="O1433">
        <v>2</v>
      </c>
      <c r="P1433">
        <v>0.2</v>
      </c>
      <c r="Q1433">
        <v>4.1971999999999996</v>
      </c>
      <c r="R1433">
        <f>Derived_Metrics[[#This Row],[Selling Price]]*Derived_Metrics[[#This Row],[Quantity]]</f>
        <v>95.936000000000007</v>
      </c>
      <c r="S1433" s="2">
        <f>IF(Derived_Metrics[[#This Row],[Revenue]]=0,0,Derived_Metrics[[#This Row],[Profit]]/Derived_Metrics[[#This Row],[Revenue]])</f>
        <v>4.374999999999999E-2</v>
      </c>
      <c r="T1433" t="str">
        <f>IF(Derived_Metrics[[#This Row],[Profit]]&lt;0, "Loss","Profit")</f>
        <v>Profit</v>
      </c>
      <c r="U1433" s="5">
        <f>Derived_Metrics[[#This Row],[Selling Price]]*Derived_Metrics[[#This Row],[Quantity]]*Derived_Metrics[[#This Row],[Discount]]</f>
        <v>19.187200000000004</v>
      </c>
      <c r="V1433" t="str">
        <f>IF(Derived_Metrics[[#This Row],[Discount]]&gt;0,"Discount Applied","No Discount")</f>
        <v>Discount Applied</v>
      </c>
      <c r="W1433" t="str">
        <f>IF(Derived_Metrics[[#This Row],[Discount]]&gt;0.3,"High Discount","Low Discount")</f>
        <v>Low Discount</v>
      </c>
      <c r="X1433" s="13">
        <f>SUMIFS(Derived_Metrics[Customer_Revenue_Share],Derived_Metrics[Customee_ Revenue _Rank],"&lt;="&amp;Derived_Metrics[[#This Row],[Customee_ Revenue _Rank]])</f>
        <v>0.99951455307387937</v>
      </c>
      <c r="Y1433" t="str">
        <f>IF(Derived_Metrics[[#This Row],[Cumulative_Revenue_%]]&lt;=0.8,"Top 80% Revenue","Remaining 20% Revenue")</f>
        <v>Remaining 20% Revenue</v>
      </c>
    </row>
    <row r="1434" spans="1:25" x14ac:dyDescent="0.25">
      <c r="A1434" t="s">
        <v>4215</v>
      </c>
      <c r="B1434" s="1">
        <v>42094</v>
      </c>
      <c r="C1434" t="s">
        <v>556</v>
      </c>
      <c r="D1434" s="4">
        <f>SUMIFS(Derived_Metrics[Revenue],Derived_Metrics[Customer ID],Derived_Metrics[[#This Row],[Customer ID]])</f>
        <v>14318.361999999999</v>
      </c>
      <c r="E1434" s="4">
        <f>SUMIFS(Derived_Metrics[Profit],Derived_Metrics[Customer ID],Derived_Metrics[[#This Row],[Customer ID]])</f>
        <v>-199.02199999999999</v>
      </c>
      <c r="F1434" s="5">
        <f>_xlfn.PERCENTRANK.INC(Derived_Metrics[Customer Revenue],Derived_Metrics[[#This Row],[Customer Revenue]])</f>
        <v>0.86399999999999999</v>
      </c>
      <c r="G1434" s="5" t="str" cm="1">
        <f t="array" ref="G1434">_xlfn.IFS(Derived_Metrics[[#This Row],[Customer Revenue Percentile]]&gt;=0.8,"High Value",Derived_Metrics[[#This Row],[Customer Revenue Percentile]]&gt;=0.4,"Medium Value",TRUE,"Low Value")</f>
        <v>High Value</v>
      </c>
      <c r="H1434" s="12">
        <f>_xlfn.RANK.EQ(Derived_Metrics[[#This Row],[Customer Revenue]],Derived_Metrics[Customer Revenue],0)</f>
        <v>284</v>
      </c>
      <c r="I1434" s="15">
        <f>Derived_Metrics[[#This Row],[Customer Revenue]]/SUM(Derived_Metrics[Customer Revenue])</f>
        <v>9.1906814108309864E-4</v>
      </c>
      <c r="J1434" t="s">
        <v>3148</v>
      </c>
      <c r="K1434" s="5">
        <f>SUMIFS(Derived_Metrics[Revenue],Derived_Metrics[Product ID],Derived_Metrics[[#This Row],[Product ID]])</f>
        <v>947.42000000000007</v>
      </c>
      <c r="L1434" s="5">
        <f>SUMIFS(Derived_Metrics[Profit],Derived_Metrics[Product ID],Derived_Metrics[[#This Row],[Product ID]])</f>
        <v>75.346000000000004</v>
      </c>
      <c r="M1434" s="5" t="str">
        <f>IF(AND(Derived_Metrics[[#This Row],[Product Revenue]]&gt;AVERAGE(Derived_Metrics[Product Revenue]),Derived_Metrics[[#This Row],[Product Profit]]&lt;0),"high sales Low Profit","Normal")</f>
        <v>Normal</v>
      </c>
      <c r="N1434">
        <v>22.38</v>
      </c>
      <c r="O1434">
        <v>3</v>
      </c>
      <c r="P1434">
        <v>0.6</v>
      </c>
      <c r="Q1434">
        <v>-7.8330000000000002</v>
      </c>
      <c r="R1434">
        <f>Derived_Metrics[[#This Row],[Selling Price]]*Derived_Metrics[[#This Row],[Quantity]]</f>
        <v>67.14</v>
      </c>
      <c r="S1434" s="2">
        <f>IF(Derived_Metrics[[#This Row],[Revenue]]=0,0,Derived_Metrics[[#This Row],[Profit]]/Derived_Metrics[[#This Row],[Revenue]])</f>
        <v>-0.11666666666666667</v>
      </c>
      <c r="T1434" t="str">
        <f>IF(Derived_Metrics[[#This Row],[Profit]]&lt;0, "Loss","Profit")</f>
        <v>Loss</v>
      </c>
      <c r="U1434" s="5">
        <f>Derived_Metrics[[#This Row],[Selling Price]]*Derived_Metrics[[#This Row],[Quantity]]*Derived_Metrics[[#This Row],[Discount]]</f>
        <v>40.283999999999999</v>
      </c>
      <c r="V1434" t="str">
        <f>IF(Derived_Metrics[[#This Row],[Discount]]&gt;0,"Discount Applied","No Discount")</f>
        <v>Discount Applied</v>
      </c>
      <c r="W1434" t="str">
        <f>IF(Derived_Metrics[[#This Row],[Discount]]&gt;0.3,"High Discount","Low Discount")</f>
        <v>High Discount</v>
      </c>
      <c r="X1434" s="13">
        <f>SUMIFS(Derived_Metrics[Customer_Revenue_Share],Derived_Metrics[Customee_ Revenue _Rank],"&lt;="&amp;Derived_Metrics[[#This Row],[Customee_ Revenue _Rank]])</f>
        <v>0.46651366419241358</v>
      </c>
      <c r="Y1434" t="str">
        <f>IF(Derived_Metrics[[#This Row],[Cumulative_Revenue_%]]&lt;=0.8,"Top 80% Revenue","Remaining 20% Revenue")</f>
        <v>Top 80% Revenue</v>
      </c>
    </row>
    <row r="1435" spans="1:25" x14ac:dyDescent="0.25">
      <c r="A1435" t="s">
        <v>4216</v>
      </c>
      <c r="B1435" s="1">
        <v>42992</v>
      </c>
      <c r="C1435" t="s">
        <v>4217</v>
      </c>
      <c r="D1435" s="4">
        <f>SUMIFS(Derived_Metrics[Revenue],Derived_Metrics[Customer ID],Derived_Metrics[[#This Row],[Customer ID]])</f>
        <v>4310.1239999999998</v>
      </c>
      <c r="E1435" s="4">
        <f>SUMIFS(Derived_Metrics[Profit],Derived_Metrics[Customer ID],Derived_Metrics[[#This Row],[Customer ID]])</f>
        <v>12.080799999999996</v>
      </c>
      <c r="F1435" s="5">
        <f>_xlfn.PERCENTRANK.INC(Derived_Metrics[Customer Revenue],Derived_Metrics[[#This Row],[Customer Revenue]])</f>
        <v>0.501</v>
      </c>
      <c r="G1435" s="5" t="str" cm="1">
        <f t="array" ref="G1435">_xlfn.IFS(Derived_Metrics[[#This Row],[Customer Revenue Percentile]]&gt;=0.8,"High Value",Derived_Metrics[[#This Row],[Customer Revenue Percentile]]&gt;=0.4,"Medium Value",TRUE,"Low Value")</f>
        <v>Medium Value</v>
      </c>
      <c r="H1435" s="12">
        <f>_xlfn.RANK.EQ(Derived_Metrics[[#This Row],[Customer Revenue]],Derived_Metrics[Customer Revenue],0)</f>
        <v>1053</v>
      </c>
      <c r="I1435" s="15">
        <f>Derived_Metrics[[#This Row],[Customer Revenue]]/SUM(Derived_Metrics[Customer Revenue])</f>
        <v>2.7665857676441264E-4</v>
      </c>
      <c r="J1435" t="s">
        <v>544</v>
      </c>
      <c r="K1435" s="5">
        <f>SUMIFS(Derived_Metrics[Revenue],Derived_Metrics[Product ID],Derived_Metrics[[#This Row],[Product ID]])</f>
        <v>4421.5080000000007</v>
      </c>
      <c r="L1435" s="5">
        <f>SUMIFS(Derived_Metrics[Profit],Derived_Metrics[Product ID],Derived_Metrics[[#This Row],[Product ID]])</f>
        <v>-42.1096</v>
      </c>
      <c r="M1435" s="5" t="str">
        <f>IF(AND(Derived_Metrics[[#This Row],[Product Revenue]]&gt;AVERAGE(Derived_Metrics[Product Revenue]),Derived_Metrics[[#This Row],[Product Profit]]&lt;0),"high sales Low Profit","Normal")</f>
        <v>Normal</v>
      </c>
      <c r="N1435">
        <v>113.372</v>
      </c>
      <c r="O1435">
        <v>2</v>
      </c>
      <c r="P1435">
        <v>0.3</v>
      </c>
      <c r="Q1435">
        <v>-29.152799999999999</v>
      </c>
      <c r="R1435">
        <f>Derived_Metrics[[#This Row],[Selling Price]]*Derived_Metrics[[#This Row],[Quantity]]</f>
        <v>226.744</v>
      </c>
      <c r="S1435" s="2">
        <f>IF(Derived_Metrics[[#This Row],[Revenue]]=0,0,Derived_Metrics[[#This Row],[Profit]]/Derived_Metrics[[#This Row],[Revenue]])</f>
        <v>-0.12857142857142856</v>
      </c>
      <c r="T1435" t="str">
        <f>IF(Derived_Metrics[[#This Row],[Profit]]&lt;0, "Loss","Profit")</f>
        <v>Loss</v>
      </c>
      <c r="U1435" s="5">
        <f>Derived_Metrics[[#This Row],[Selling Price]]*Derived_Metrics[[#This Row],[Quantity]]*Derived_Metrics[[#This Row],[Discount]]</f>
        <v>68.023200000000003</v>
      </c>
      <c r="V1435" t="str">
        <f>IF(Derived_Metrics[[#This Row],[Discount]]&gt;0,"Discount Applied","No Discount")</f>
        <v>Discount Applied</v>
      </c>
      <c r="W1435" t="str">
        <f>IF(Derived_Metrics[[#This Row],[Discount]]&gt;0.3,"High Discount","Low Discount")</f>
        <v>Low Discount</v>
      </c>
      <c r="X1435" s="13">
        <f>SUMIFS(Derived_Metrics[Customer_Revenue_Share],Derived_Metrics[Customee_ Revenue _Rank],"&lt;="&amp;Derived_Metrics[[#This Row],[Customee_ Revenue _Rank]])</f>
        <v>0.87565729477004883</v>
      </c>
      <c r="Y1435" t="str">
        <f>IF(Derived_Metrics[[#This Row],[Cumulative_Revenue_%]]&lt;=0.8,"Top 80% Revenue","Remaining 20% Revenue")</f>
        <v>Remaining 20% Revenue</v>
      </c>
    </row>
    <row r="1436" spans="1:25" x14ac:dyDescent="0.25">
      <c r="A1436" t="s">
        <v>4216</v>
      </c>
      <c r="B1436" s="1">
        <v>42992</v>
      </c>
      <c r="C1436" t="s">
        <v>4217</v>
      </c>
      <c r="D1436" s="4">
        <f>SUMIFS(Derived_Metrics[Revenue],Derived_Metrics[Customer ID],Derived_Metrics[[#This Row],[Customer ID]])</f>
        <v>4310.1239999999998</v>
      </c>
      <c r="E1436" s="4">
        <f>SUMIFS(Derived_Metrics[Profit],Derived_Metrics[Customer ID],Derived_Metrics[[#This Row],[Customer ID]])</f>
        <v>12.080799999999996</v>
      </c>
      <c r="F1436" s="5">
        <f>_xlfn.PERCENTRANK.INC(Derived_Metrics[Customer Revenue],Derived_Metrics[[#This Row],[Customer Revenue]])</f>
        <v>0.501</v>
      </c>
      <c r="G1436" s="5" t="str" cm="1">
        <f t="array" ref="G1436">_xlfn.IFS(Derived_Metrics[[#This Row],[Customer Revenue Percentile]]&gt;=0.8,"High Value",Derived_Metrics[[#This Row],[Customer Revenue Percentile]]&gt;=0.4,"Medium Value",TRUE,"Low Value")</f>
        <v>Medium Value</v>
      </c>
      <c r="H1436" s="12">
        <f>_xlfn.RANK.EQ(Derived_Metrics[[#This Row],[Customer Revenue]],Derived_Metrics[Customer Revenue],0)</f>
        <v>1053</v>
      </c>
      <c r="I1436" s="15">
        <f>Derived_Metrics[[#This Row],[Customer Revenue]]/SUM(Derived_Metrics[Customer Revenue])</f>
        <v>2.7665857676441264E-4</v>
      </c>
      <c r="J1436" t="s">
        <v>4219</v>
      </c>
      <c r="K1436" s="5">
        <f>SUMIFS(Derived_Metrics[Revenue],Derived_Metrics[Product ID],Derived_Metrics[[#This Row],[Product ID]])</f>
        <v>1667.1660000000002</v>
      </c>
      <c r="L1436" s="5">
        <f>SUMIFS(Derived_Metrics[Profit],Derived_Metrics[Product ID],Derived_Metrics[[#This Row],[Product ID]])</f>
        <v>38.180899999999994</v>
      </c>
      <c r="M1436" s="5" t="str">
        <f>IF(AND(Derived_Metrics[[#This Row],[Product Revenue]]&gt;AVERAGE(Derived_Metrics[Product Revenue]),Derived_Metrics[[#This Row],[Product Profit]]&lt;0),"high sales Low Profit","Normal")</f>
        <v>Normal</v>
      </c>
      <c r="N1436">
        <v>127.93600000000001</v>
      </c>
      <c r="O1436">
        <v>8</v>
      </c>
      <c r="P1436">
        <v>0.2</v>
      </c>
      <c r="Q1436">
        <v>4.7976000000000001</v>
      </c>
      <c r="R1436">
        <f>Derived_Metrics[[#This Row],[Selling Price]]*Derived_Metrics[[#This Row],[Quantity]]</f>
        <v>1023.4880000000001</v>
      </c>
      <c r="S1436" s="2">
        <f>IF(Derived_Metrics[[#This Row],[Revenue]]=0,0,Derived_Metrics[[#This Row],[Profit]]/Derived_Metrics[[#This Row],[Revenue]])</f>
        <v>4.6874999999999998E-3</v>
      </c>
      <c r="T1436" t="str">
        <f>IF(Derived_Metrics[[#This Row],[Profit]]&lt;0, "Loss","Profit")</f>
        <v>Profit</v>
      </c>
      <c r="U1436" s="5">
        <f>Derived_Metrics[[#This Row],[Selling Price]]*Derived_Metrics[[#This Row],[Quantity]]*Derived_Metrics[[#This Row],[Discount]]</f>
        <v>204.69760000000002</v>
      </c>
      <c r="V1436" t="str">
        <f>IF(Derived_Metrics[[#This Row],[Discount]]&gt;0,"Discount Applied","No Discount")</f>
        <v>Discount Applied</v>
      </c>
      <c r="W1436" t="str">
        <f>IF(Derived_Metrics[[#This Row],[Discount]]&gt;0.3,"High Discount","Low Discount")</f>
        <v>Low Discount</v>
      </c>
      <c r="X1436" s="13">
        <f>SUMIFS(Derived_Metrics[Customer_Revenue_Share],Derived_Metrics[Customee_ Revenue _Rank],"&lt;="&amp;Derived_Metrics[[#This Row],[Customee_ Revenue _Rank]])</f>
        <v>0.87565729477004883</v>
      </c>
      <c r="Y1436" t="str">
        <f>IF(Derived_Metrics[[#This Row],[Cumulative_Revenue_%]]&lt;=0.8,"Top 80% Revenue","Remaining 20% Revenue")</f>
        <v>Remaining 20% Revenue</v>
      </c>
    </row>
    <row r="1437" spans="1:25" x14ac:dyDescent="0.25">
      <c r="A1437" t="s">
        <v>4221</v>
      </c>
      <c r="B1437" s="1">
        <v>41807</v>
      </c>
      <c r="C1437" t="s">
        <v>1579</v>
      </c>
      <c r="D1437" s="4">
        <f>SUMIFS(Derived_Metrics[Revenue],Derived_Metrics[Customer ID],Derived_Metrics[[#This Row],[Customer ID]])</f>
        <v>1255.3920000000001</v>
      </c>
      <c r="E1437" s="4">
        <f>SUMIFS(Derived_Metrics[Profit],Derived_Metrics[Customer ID],Derived_Metrics[[#This Row],[Customer ID]])</f>
        <v>51.572400000000002</v>
      </c>
      <c r="F1437" s="5">
        <f>_xlfn.PERCENTRANK.INC(Derived_Metrics[Customer Revenue],Derived_Metrics[[#This Row],[Customer Revenue]])</f>
        <v>0.2</v>
      </c>
      <c r="G1437" s="5" t="str" cm="1">
        <f t="array" ref="G1437">_xlfn.IFS(Derived_Metrics[[#This Row],[Customer Revenue Percentile]]&gt;=0.8,"High Value",Derived_Metrics[[#This Row],[Customer Revenue Percentile]]&gt;=0.4,"Medium Value",TRUE,"Low Value")</f>
        <v>Low Value</v>
      </c>
      <c r="H1437" s="12">
        <f>_xlfn.RANK.EQ(Derived_Metrics[[#This Row],[Customer Revenue]],Derived_Metrics[Customer Revenue],0)</f>
        <v>1696</v>
      </c>
      <c r="I1437" s="15">
        <f>Derived_Metrics[[#This Row],[Customer Revenue]]/SUM(Derived_Metrics[Customer Revenue])</f>
        <v>8.0581199984369268E-5</v>
      </c>
      <c r="J1437" t="s">
        <v>1603</v>
      </c>
      <c r="K1437" s="5">
        <f>SUMIFS(Derived_Metrics[Revenue],Derived_Metrics[Product ID],Derived_Metrics[[#This Row],[Product ID]])</f>
        <v>102.33599999999998</v>
      </c>
      <c r="L1437" s="5">
        <f>SUMIFS(Derived_Metrics[Profit],Derived_Metrics[Product ID],Derived_Metrics[[#This Row],[Product ID]])</f>
        <v>10.6496</v>
      </c>
      <c r="M1437" s="5" t="str">
        <f>IF(AND(Derived_Metrics[[#This Row],[Product Revenue]]&gt;AVERAGE(Derived_Metrics[Product Revenue]),Derived_Metrics[[#This Row],[Product Profit]]&lt;0),"high sales Low Profit","Normal")</f>
        <v>Normal</v>
      </c>
      <c r="N1437">
        <v>6.24</v>
      </c>
      <c r="O1437">
        <v>3</v>
      </c>
      <c r="P1437">
        <v>0</v>
      </c>
      <c r="Q1437">
        <v>2.6208</v>
      </c>
      <c r="R1437">
        <f>Derived_Metrics[[#This Row],[Selling Price]]*Derived_Metrics[[#This Row],[Quantity]]</f>
        <v>18.72</v>
      </c>
      <c r="S1437" s="2">
        <f>IF(Derived_Metrics[[#This Row],[Revenue]]=0,0,Derived_Metrics[[#This Row],[Profit]]/Derived_Metrics[[#This Row],[Revenue]])</f>
        <v>0.14000000000000001</v>
      </c>
      <c r="T1437" t="str">
        <f>IF(Derived_Metrics[[#This Row],[Profit]]&lt;0, "Loss","Profit")</f>
        <v>Profit</v>
      </c>
      <c r="U1437" s="5">
        <f>Derived_Metrics[[#This Row],[Selling Price]]*Derived_Metrics[[#This Row],[Quantity]]*Derived_Metrics[[#This Row],[Discount]]</f>
        <v>0</v>
      </c>
      <c r="V1437" t="str">
        <f>IF(Derived_Metrics[[#This Row],[Discount]]&gt;0,"Discount Applied","No Discount")</f>
        <v>No Discount</v>
      </c>
      <c r="W1437" t="str">
        <f>IF(Derived_Metrics[[#This Row],[Discount]]&gt;0.3,"High Discount","Low Discount")</f>
        <v>Low Discount</v>
      </c>
      <c r="X1437" s="13">
        <f>SUMIFS(Derived_Metrics[Customer_Revenue_Share],Derived_Metrics[Customee_ Revenue _Rank],"&lt;="&amp;Derived_Metrics[[#This Row],[Customee_ Revenue _Rank]])</f>
        <v>0.98421557882321509</v>
      </c>
      <c r="Y1437" t="str">
        <f>IF(Derived_Metrics[[#This Row],[Cumulative_Revenue_%]]&lt;=0.8,"Top 80% Revenue","Remaining 20% Revenue")</f>
        <v>Remaining 20% Revenue</v>
      </c>
    </row>
    <row r="1438" spans="1:25" x14ac:dyDescent="0.25">
      <c r="A1438" t="s">
        <v>4223</v>
      </c>
      <c r="B1438" s="1">
        <v>43097</v>
      </c>
      <c r="C1438" t="s">
        <v>4023</v>
      </c>
      <c r="D1438" s="4">
        <f>SUMIFS(Derived_Metrics[Revenue],Derived_Metrics[Customer ID],Derived_Metrics[[#This Row],[Customer ID]])</f>
        <v>2236.0880000000002</v>
      </c>
      <c r="E1438" s="4">
        <f>SUMIFS(Derived_Metrics[Profit],Derived_Metrics[Customer ID],Derived_Metrics[[#This Row],[Customer ID]])</f>
        <v>94.4148</v>
      </c>
      <c r="F1438" s="5">
        <f>_xlfn.PERCENTRANK.INC(Derived_Metrics[Customer Revenue],Derived_Metrics[[#This Row],[Customer Revenue]])</f>
        <v>0.314</v>
      </c>
      <c r="G1438" s="5" t="str" cm="1">
        <f t="array" ref="G1438">_xlfn.IFS(Derived_Metrics[[#This Row],[Customer Revenue Percentile]]&gt;=0.8,"High Value",Derived_Metrics[[#This Row],[Customer Revenue Percentile]]&gt;=0.4,"Medium Value",TRUE,"Low Value")</f>
        <v>Low Value</v>
      </c>
      <c r="H1438" s="12">
        <f>_xlfn.RANK.EQ(Derived_Metrics[[#This Row],[Customer Revenue]],Derived_Metrics[Customer Revenue],0)</f>
        <v>1452</v>
      </c>
      <c r="I1438" s="15">
        <f>Derived_Metrics[[#This Row],[Customer Revenue]]/SUM(Derived_Metrics[Customer Revenue])</f>
        <v>1.435301916139726E-4</v>
      </c>
      <c r="J1438" t="s">
        <v>2757</v>
      </c>
      <c r="K1438" s="5">
        <f>SUMIFS(Derived_Metrics[Revenue],Derived_Metrics[Product ID],Derived_Metrics[[#This Row],[Product ID]])</f>
        <v>232.4</v>
      </c>
      <c r="L1438" s="5">
        <f>SUMIFS(Derived_Metrics[Profit],Derived_Metrics[Product ID],Derived_Metrics[[#This Row],[Product ID]])</f>
        <v>25.763200000000001</v>
      </c>
      <c r="M1438" s="5" t="str">
        <f>IF(AND(Derived_Metrics[[#This Row],[Product Revenue]]&gt;AVERAGE(Derived_Metrics[Product Revenue]),Derived_Metrics[[#This Row],[Product Profit]]&lt;0),"high sales Low Profit","Normal")</f>
        <v>Normal</v>
      </c>
      <c r="N1438">
        <v>7.968</v>
      </c>
      <c r="O1438">
        <v>3</v>
      </c>
      <c r="P1438">
        <v>0.6</v>
      </c>
      <c r="Q1438">
        <v>-2.3904000000000001</v>
      </c>
      <c r="R1438">
        <f>Derived_Metrics[[#This Row],[Selling Price]]*Derived_Metrics[[#This Row],[Quantity]]</f>
        <v>23.904</v>
      </c>
      <c r="S1438" s="2">
        <f>IF(Derived_Metrics[[#This Row],[Revenue]]=0,0,Derived_Metrics[[#This Row],[Profit]]/Derived_Metrics[[#This Row],[Revenue]])</f>
        <v>-0.1</v>
      </c>
      <c r="T1438" t="str">
        <f>IF(Derived_Metrics[[#This Row],[Profit]]&lt;0, "Loss","Profit")</f>
        <v>Loss</v>
      </c>
      <c r="U1438" s="5">
        <f>Derived_Metrics[[#This Row],[Selling Price]]*Derived_Metrics[[#This Row],[Quantity]]*Derived_Metrics[[#This Row],[Discount]]</f>
        <v>14.3424</v>
      </c>
      <c r="V1438" t="str">
        <f>IF(Derived_Metrics[[#This Row],[Discount]]&gt;0,"Discount Applied","No Discount")</f>
        <v>Discount Applied</v>
      </c>
      <c r="W1438" t="str">
        <f>IF(Derived_Metrics[[#This Row],[Discount]]&gt;0.3,"High Discount","Low Discount")</f>
        <v>High Discount</v>
      </c>
      <c r="X1438" s="13">
        <f>SUMIFS(Derived_Metrics[Customer_Revenue_Share],Derived_Metrics[Customee_ Revenue _Rank],"&lt;="&amp;Derived_Metrics[[#This Row],[Customee_ Revenue _Rank]])</f>
        <v>0.95623906888468524</v>
      </c>
      <c r="Y1438" t="str">
        <f>IF(Derived_Metrics[[#This Row],[Cumulative_Revenue_%]]&lt;=0.8,"Top 80% Revenue","Remaining 20% Revenue")</f>
        <v>Remaining 20% Revenue</v>
      </c>
    </row>
    <row r="1439" spans="1:25" x14ac:dyDescent="0.25">
      <c r="A1439" t="s">
        <v>4223</v>
      </c>
      <c r="B1439" s="1">
        <v>43097</v>
      </c>
      <c r="C1439" t="s">
        <v>4023</v>
      </c>
      <c r="D1439" s="4">
        <f>SUMIFS(Derived_Metrics[Revenue],Derived_Metrics[Customer ID],Derived_Metrics[[#This Row],[Customer ID]])</f>
        <v>2236.0880000000002</v>
      </c>
      <c r="E1439" s="4">
        <f>SUMIFS(Derived_Metrics[Profit],Derived_Metrics[Customer ID],Derived_Metrics[[#This Row],[Customer ID]])</f>
        <v>94.4148</v>
      </c>
      <c r="F1439" s="5">
        <f>_xlfn.PERCENTRANK.INC(Derived_Metrics[Customer Revenue],Derived_Metrics[[#This Row],[Customer Revenue]])</f>
        <v>0.314</v>
      </c>
      <c r="G1439" s="5" t="str" cm="1">
        <f t="array" ref="G1439">_xlfn.IFS(Derived_Metrics[[#This Row],[Customer Revenue Percentile]]&gt;=0.8,"High Value",Derived_Metrics[[#This Row],[Customer Revenue Percentile]]&gt;=0.4,"Medium Value",TRUE,"Low Value")</f>
        <v>Low Value</v>
      </c>
      <c r="H1439" s="12">
        <f>_xlfn.RANK.EQ(Derived_Metrics[[#This Row],[Customer Revenue]],Derived_Metrics[Customer Revenue],0)</f>
        <v>1452</v>
      </c>
      <c r="I1439" s="15">
        <f>Derived_Metrics[[#This Row],[Customer Revenue]]/SUM(Derived_Metrics[Customer Revenue])</f>
        <v>1.435301916139726E-4</v>
      </c>
      <c r="J1439" t="s">
        <v>275</v>
      </c>
      <c r="K1439" s="5">
        <f>SUMIFS(Derived_Metrics[Revenue],Derived_Metrics[Product ID],Derived_Metrics[[#This Row],[Product ID]])</f>
        <v>8859.2119999999995</v>
      </c>
      <c r="L1439" s="5">
        <f>SUMIFS(Derived_Metrics[Profit],Derived_Metrics[Product ID],Derived_Metrics[[#This Row],[Product ID]])</f>
        <v>80.97999999999999</v>
      </c>
      <c r="M1439" s="5" t="str">
        <f>IF(AND(Derived_Metrics[[#This Row],[Product Revenue]]&gt;AVERAGE(Derived_Metrics[Product Revenue]),Derived_Metrics[[#This Row],[Product Profit]]&lt;0),"high sales Low Profit","Normal")</f>
        <v>Normal</v>
      </c>
      <c r="N1439">
        <v>113.372</v>
      </c>
      <c r="O1439">
        <v>2</v>
      </c>
      <c r="P1439">
        <v>0.3</v>
      </c>
      <c r="Q1439">
        <v>-3.2391999999999999</v>
      </c>
      <c r="R1439">
        <f>Derived_Metrics[[#This Row],[Selling Price]]*Derived_Metrics[[#This Row],[Quantity]]</f>
        <v>226.744</v>
      </c>
      <c r="S1439" s="2">
        <f>IF(Derived_Metrics[[#This Row],[Revenue]]=0,0,Derived_Metrics[[#This Row],[Profit]]/Derived_Metrics[[#This Row],[Revenue]])</f>
        <v>-1.4285714285714285E-2</v>
      </c>
      <c r="T1439" t="str">
        <f>IF(Derived_Metrics[[#This Row],[Profit]]&lt;0, "Loss","Profit")</f>
        <v>Loss</v>
      </c>
      <c r="U1439" s="5">
        <f>Derived_Metrics[[#This Row],[Selling Price]]*Derived_Metrics[[#This Row],[Quantity]]*Derived_Metrics[[#This Row],[Discount]]</f>
        <v>68.023200000000003</v>
      </c>
      <c r="V1439" t="str">
        <f>IF(Derived_Metrics[[#This Row],[Discount]]&gt;0,"Discount Applied","No Discount")</f>
        <v>Discount Applied</v>
      </c>
      <c r="W1439" t="str">
        <f>IF(Derived_Metrics[[#This Row],[Discount]]&gt;0.3,"High Discount","Low Discount")</f>
        <v>Low Discount</v>
      </c>
      <c r="X1439" s="13">
        <f>SUMIFS(Derived_Metrics[Customer_Revenue_Share],Derived_Metrics[Customee_ Revenue _Rank],"&lt;="&amp;Derived_Metrics[[#This Row],[Customee_ Revenue _Rank]])</f>
        <v>0.95623906888468524</v>
      </c>
      <c r="Y1439" t="str">
        <f>IF(Derived_Metrics[[#This Row],[Cumulative_Revenue_%]]&lt;=0.8,"Top 80% Revenue","Remaining 20% Revenue")</f>
        <v>Remaining 20% Revenue</v>
      </c>
    </row>
    <row r="1440" spans="1:25" x14ac:dyDescent="0.25">
      <c r="A1440" t="s">
        <v>4223</v>
      </c>
      <c r="B1440" s="1">
        <v>43097</v>
      </c>
      <c r="C1440" t="s">
        <v>4023</v>
      </c>
      <c r="D1440" s="4">
        <f>SUMIFS(Derived_Metrics[Revenue],Derived_Metrics[Customer ID],Derived_Metrics[[#This Row],[Customer ID]])</f>
        <v>2236.0880000000002</v>
      </c>
      <c r="E1440" s="4">
        <f>SUMIFS(Derived_Metrics[Profit],Derived_Metrics[Customer ID],Derived_Metrics[[#This Row],[Customer ID]])</f>
        <v>94.4148</v>
      </c>
      <c r="F1440" s="5">
        <f>_xlfn.PERCENTRANK.INC(Derived_Metrics[Customer Revenue],Derived_Metrics[[#This Row],[Customer Revenue]])</f>
        <v>0.314</v>
      </c>
      <c r="G1440" s="5" t="str" cm="1">
        <f t="array" ref="G1440">_xlfn.IFS(Derived_Metrics[[#This Row],[Customer Revenue Percentile]]&gt;=0.8,"High Value",Derived_Metrics[[#This Row],[Customer Revenue Percentile]]&gt;=0.4,"Medium Value",TRUE,"Low Value")</f>
        <v>Low Value</v>
      </c>
      <c r="H1440" s="12">
        <f>_xlfn.RANK.EQ(Derived_Metrics[[#This Row],[Customer Revenue]],Derived_Metrics[Customer Revenue],0)</f>
        <v>1452</v>
      </c>
      <c r="I1440" s="15">
        <f>Derived_Metrics[[#This Row],[Customer Revenue]]/SUM(Derived_Metrics[Customer Revenue])</f>
        <v>1.435301916139726E-4</v>
      </c>
      <c r="J1440" t="s">
        <v>486</v>
      </c>
      <c r="K1440" s="5">
        <f>SUMIFS(Derived_Metrics[Revenue],Derived_Metrics[Product ID],Derived_Metrics[[#This Row],[Product ID]])</f>
        <v>586.07999999999993</v>
      </c>
      <c r="L1440" s="5">
        <f>SUMIFS(Derived_Metrics[Profit],Derived_Metrics[Product ID],Derived_Metrics[[#This Row],[Product ID]])</f>
        <v>36.000999999999998</v>
      </c>
      <c r="M1440" s="5" t="str">
        <f>IF(AND(Derived_Metrics[[#This Row],[Product Revenue]]&gt;AVERAGE(Derived_Metrics[Product Revenue]),Derived_Metrics[[#This Row],[Product Profit]]&lt;0),"high sales Low Profit","Normal")</f>
        <v>Normal</v>
      </c>
      <c r="N1440">
        <v>2.96</v>
      </c>
      <c r="O1440">
        <v>2</v>
      </c>
      <c r="P1440">
        <v>0.6</v>
      </c>
      <c r="Q1440">
        <v>-1.4059999999999999</v>
      </c>
      <c r="R1440">
        <f>Derived_Metrics[[#This Row],[Selling Price]]*Derived_Metrics[[#This Row],[Quantity]]</f>
        <v>5.92</v>
      </c>
      <c r="S1440" s="2">
        <f>IF(Derived_Metrics[[#This Row],[Revenue]]=0,0,Derived_Metrics[[#This Row],[Profit]]/Derived_Metrics[[#This Row],[Revenue]])</f>
        <v>-0.23749999999999999</v>
      </c>
      <c r="T1440" t="str">
        <f>IF(Derived_Metrics[[#This Row],[Profit]]&lt;0, "Loss","Profit")</f>
        <v>Loss</v>
      </c>
      <c r="U1440" s="5">
        <f>Derived_Metrics[[#This Row],[Selling Price]]*Derived_Metrics[[#This Row],[Quantity]]*Derived_Metrics[[#This Row],[Discount]]</f>
        <v>3.552</v>
      </c>
      <c r="V1440" t="str">
        <f>IF(Derived_Metrics[[#This Row],[Discount]]&gt;0,"Discount Applied","No Discount")</f>
        <v>Discount Applied</v>
      </c>
      <c r="W1440" t="str">
        <f>IF(Derived_Metrics[[#This Row],[Discount]]&gt;0.3,"High Discount","Low Discount")</f>
        <v>High Discount</v>
      </c>
      <c r="X1440" s="13">
        <f>SUMIFS(Derived_Metrics[Customer_Revenue_Share],Derived_Metrics[Customee_ Revenue _Rank],"&lt;="&amp;Derived_Metrics[[#This Row],[Customee_ Revenue _Rank]])</f>
        <v>0.95623906888468524</v>
      </c>
      <c r="Y1440" t="str">
        <f>IF(Derived_Metrics[[#This Row],[Cumulative_Revenue_%]]&lt;=0.8,"Top 80% Revenue","Remaining 20% Revenue")</f>
        <v>Remaining 20% Revenue</v>
      </c>
    </row>
    <row r="1441" spans="1:25" x14ac:dyDescent="0.25">
      <c r="A1441" t="s">
        <v>4224</v>
      </c>
      <c r="B1441" s="1">
        <v>42210</v>
      </c>
      <c r="C1441" t="s">
        <v>4011</v>
      </c>
      <c r="D1441" s="4">
        <f>SUMIFS(Derived_Metrics[Revenue],Derived_Metrics[Customer ID],Derived_Metrics[[#This Row],[Customer ID]])</f>
        <v>3535.2040000000002</v>
      </c>
      <c r="E1441" s="4">
        <f>SUMIFS(Derived_Metrics[Profit],Derived_Metrics[Customer ID],Derived_Metrics[[#This Row],[Customer ID]])</f>
        <v>23.651800000000001</v>
      </c>
      <c r="F1441" s="5">
        <f>_xlfn.PERCENTRANK.INC(Derived_Metrics[Customer Revenue],Derived_Metrics[[#This Row],[Customer Revenue]])</f>
        <v>0.44400000000000001</v>
      </c>
      <c r="G1441" s="5" t="str" cm="1">
        <f t="array" ref="G1441">_xlfn.IFS(Derived_Metrics[[#This Row],[Customer Revenue Percentile]]&gt;=0.8,"High Value",Derived_Metrics[[#This Row],[Customer Revenue Percentile]]&gt;=0.4,"Medium Value",TRUE,"Low Value")</f>
        <v>Medium Value</v>
      </c>
      <c r="H1441" s="12">
        <f>_xlfn.RANK.EQ(Derived_Metrics[[#This Row],[Customer Revenue]],Derived_Metrics[Customer Revenue],0)</f>
        <v>1176</v>
      </c>
      <c r="I1441" s="15">
        <f>Derived_Metrics[[#This Row],[Customer Revenue]]/SUM(Derived_Metrics[Customer Revenue])</f>
        <v>2.2691795113362372E-4</v>
      </c>
      <c r="J1441" t="s">
        <v>494</v>
      </c>
      <c r="K1441" s="5">
        <f>SUMIFS(Derived_Metrics[Revenue],Derived_Metrics[Product ID],Derived_Metrics[[#This Row],[Product ID]])</f>
        <v>11779.352999999999</v>
      </c>
      <c r="L1441" s="5">
        <f>SUMIFS(Derived_Metrics[Profit],Derived_Metrics[Product ID],Derived_Metrics[[#This Row],[Product ID]])</f>
        <v>-519.94100000000003</v>
      </c>
      <c r="M1441" s="5" t="str">
        <f>IF(AND(Derived_Metrics[[#This Row],[Product Revenue]]&gt;AVERAGE(Derived_Metrics[Product Revenue]),Derived_Metrics[[#This Row],[Product Profit]]&lt;0),"high sales Low Profit","Normal")</f>
        <v>Normal</v>
      </c>
      <c r="N1441">
        <v>358.58</v>
      </c>
      <c r="O1441">
        <v>2</v>
      </c>
      <c r="P1441">
        <v>0</v>
      </c>
      <c r="Q1441">
        <v>39.443800000000003</v>
      </c>
      <c r="R1441">
        <f>Derived_Metrics[[#This Row],[Selling Price]]*Derived_Metrics[[#This Row],[Quantity]]</f>
        <v>717.16</v>
      </c>
      <c r="S1441" s="2">
        <f>IF(Derived_Metrics[[#This Row],[Revenue]]=0,0,Derived_Metrics[[#This Row],[Profit]]/Derived_Metrics[[#This Row],[Revenue]])</f>
        <v>5.5000000000000007E-2</v>
      </c>
      <c r="T1441" t="str">
        <f>IF(Derived_Metrics[[#This Row],[Profit]]&lt;0, "Loss","Profit")</f>
        <v>Profit</v>
      </c>
      <c r="U1441" s="5">
        <f>Derived_Metrics[[#This Row],[Selling Price]]*Derived_Metrics[[#This Row],[Quantity]]*Derived_Metrics[[#This Row],[Discount]]</f>
        <v>0</v>
      </c>
      <c r="V1441" t="str">
        <f>IF(Derived_Metrics[[#This Row],[Discount]]&gt;0,"Discount Applied","No Discount")</f>
        <v>No Discount</v>
      </c>
      <c r="W1441" t="str">
        <f>IF(Derived_Metrics[[#This Row],[Discount]]&gt;0.3,"High Discount","Low Discount")</f>
        <v>Low Discount</v>
      </c>
      <c r="X1441" s="13">
        <f>SUMIFS(Derived_Metrics[Customer_Revenue_Share],Derived_Metrics[Customee_ Revenue _Rank],"&lt;="&amp;Derived_Metrics[[#This Row],[Customee_ Revenue _Rank]])</f>
        <v>0.9053827626642118</v>
      </c>
      <c r="Y1441" t="str">
        <f>IF(Derived_Metrics[[#This Row],[Cumulative_Revenue_%]]&lt;=0.8,"Top 80% Revenue","Remaining 20% Revenue")</f>
        <v>Remaining 20% Revenue</v>
      </c>
    </row>
    <row r="1442" spans="1:25" x14ac:dyDescent="0.25">
      <c r="A1442" t="s">
        <v>4226</v>
      </c>
      <c r="B1442" s="1">
        <v>42591</v>
      </c>
      <c r="C1442" t="s">
        <v>974</v>
      </c>
      <c r="D1442" s="4">
        <f>SUMIFS(Derived_Metrics[Revenue],Derived_Metrics[Customer ID],Derived_Metrics[[#This Row],[Customer ID]])</f>
        <v>207.89999999999998</v>
      </c>
      <c r="E1442" s="4">
        <f>SUMIFS(Derived_Metrics[Profit],Derived_Metrics[Customer ID],Derived_Metrics[[#This Row],[Customer ID]])</f>
        <v>-1.6454999999999984</v>
      </c>
      <c r="F1442" s="5">
        <f>_xlfn.PERCENTRANK.INC(Derived_Metrics[Customer Revenue],Derived_Metrics[[#This Row],[Customer Revenue]])</f>
        <v>3.7999999999999999E-2</v>
      </c>
      <c r="G1442" s="5" t="str" cm="1">
        <f t="array" ref="G1442">_xlfn.IFS(Derived_Metrics[[#This Row],[Customer Revenue Percentile]]&gt;=0.8,"High Value",Derived_Metrics[[#This Row],[Customer Revenue Percentile]]&gt;=0.4,"Medium Value",TRUE,"Low Value")</f>
        <v>Low Value</v>
      </c>
      <c r="H1442" s="12">
        <f>_xlfn.RANK.EQ(Derived_Metrics[[#This Row],[Customer Revenue]],Derived_Metrics[Customer Revenue],0)</f>
        <v>2037</v>
      </c>
      <c r="I1442" s="15">
        <f>Derived_Metrics[[#This Row],[Customer Revenue]]/SUM(Derived_Metrics[Customer Revenue])</f>
        <v>1.3344701477108638E-5</v>
      </c>
      <c r="J1442" t="s">
        <v>1451</v>
      </c>
      <c r="K1442" s="5">
        <f>SUMIFS(Derived_Metrics[Revenue],Derived_Metrics[Product ID],Derived_Metrics[[#This Row],[Product ID]])</f>
        <v>10186.290000000001</v>
      </c>
      <c r="L1442" s="5">
        <f>SUMIFS(Derived_Metrics[Profit],Derived_Metrics[Product ID],Derived_Metrics[[#This Row],[Product ID]])</f>
        <v>-328.59</v>
      </c>
      <c r="M1442" s="5" t="str">
        <f>IF(AND(Derived_Metrics[[#This Row],[Product Revenue]]&gt;AVERAGE(Derived_Metrics[Product Revenue]),Derived_Metrics[[#This Row],[Product Profit]]&lt;0),"high sales Low Profit","Normal")</f>
        <v>Normal</v>
      </c>
      <c r="N1442">
        <v>146.04</v>
      </c>
      <c r="O1442">
        <v>1</v>
      </c>
      <c r="P1442">
        <v>0.2</v>
      </c>
      <c r="Q1442">
        <v>-12.778499999999999</v>
      </c>
      <c r="R1442">
        <f>Derived_Metrics[[#This Row],[Selling Price]]*Derived_Metrics[[#This Row],[Quantity]]</f>
        <v>146.04</v>
      </c>
      <c r="S1442" s="2">
        <f>IF(Derived_Metrics[[#This Row],[Revenue]]=0,0,Derived_Metrics[[#This Row],[Profit]]/Derived_Metrics[[#This Row],[Revenue]])</f>
        <v>-8.7499999999999994E-2</v>
      </c>
      <c r="T1442" t="str">
        <f>IF(Derived_Metrics[[#This Row],[Profit]]&lt;0, "Loss","Profit")</f>
        <v>Loss</v>
      </c>
      <c r="U1442" s="5">
        <f>Derived_Metrics[[#This Row],[Selling Price]]*Derived_Metrics[[#This Row],[Quantity]]*Derived_Metrics[[#This Row],[Discount]]</f>
        <v>29.207999999999998</v>
      </c>
      <c r="V1442" t="str">
        <f>IF(Derived_Metrics[[#This Row],[Discount]]&gt;0,"Discount Applied","No Discount")</f>
        <v>Discount Applied</v>
      </c>
      <c r="W1442" t="str">
        <f>IF(Derived_Metrics[[#This Row],[Discount]]&gt;0.3,"High Discount","Low Discount")</f>
        <v>Low Discount</v>
      </c>
      <c r="X1442" s="13">
        <f>SUMIFS(Derived_Metrics[Customer_Revenue_Share],Derived_Metrics[Customee_ Revenue _Rank],"&lt;="&amp;Derived_Metrics[[#This Row],[Customee_ Revenue _Rank]])</f>
        <v>0.99947545849034991</v>
      </c>
      <c r="Y1442" t="str">
        <f>IF(Derived_Metrics[[#This Row],[Cumulative_Revenue_%]]&lt;=0.8,"Top 80% Revenue","Remaining 20% Revenue")</f>
        <v>Remaining 20% Revenue</v>
      </c>
    </row>
    <row r="1443" spans="1:25" x14ac:dyDescent="0.25">
      <c r="A1443" t="s">
        <v>4227</v>
      </c>
      <c r="B1443" s="1">
        <v>43023</v>
      </c>
      <c r="C1443" t="s">
        <v>3227</v>
      </c>
      <c r="D1443" s="4">
        <f>SUMIFS(Derived_Metrics[Revenue],Derived_Metrics[Customer ID],Derived_Metrics[[#This Row],[Customer ID]])</f>
        <v>183.7</v>
      </c>
      <c r="E1443" s="4">
        <f>SUMIFS(Derived_Metrics[Profit],Derived_Metrics[Customer ID],Derived_Metrics[[#This Row],[Customer ID]])</f>
        <v>30.242599999999999</v>
      </c>
      <c r="F1443" s="5">
        <f>_xlfn.PERCENTRANK.INC(Derived_Metrics[Customer Revenue],Derived_Metrics[[#This Row],[Customer Revenue]])</f>
        <v>3.3000000000000002E-2</v>
      </c>
      <c r="G1443" s="5" t="str" cm="1">
        <f t="array" ref="G1443">_xlfn.IFS(Derived_Metrics[[#This Row],[Customer Revenue Percentile]]&gt;=0.8,"High Value",Derived_Metrics[[#This Row],[Customer Revenue Percentile]]&gt;=0.4,"Medium Value",TRUE,"Low Value")</f>
        <v>Low Value</v>
      </c>
      <c r="H1443" s="12">
        <f>_xlfn.RANK.EQ(Derived_Metrics[[#This Row],[Customer Revenue]],Derived_Metrics[Customer Revenue],0)</f>
        <v>2050</v>
      </c>
      <c r="I1443" s="15">
        <f>Derived_Metrics[[#This Row],[Customer Revenue]]/SUM(Derived_Metrics[Customer Revenue])</f>
        <v>1.1791349982418744E-5</v>
      </c>
      <c r="J1443" t="s">
        <v>305</v>
      </c>
      <c r="K1443" s="5">
        <f>SUMIFS(Derived_Metrics[Revenue],Derived_Metrics[Product ID],Derived_Metrics[[#This Row],[Product ID]])</f>
        <v>990.59199999999998</v>
      </c>
      <c r="L1443" s="5">
        <f>SUMIFS(Derived_Metrics[Profit],Derived_Metrics[Product ID],Derived_Metrics[[#This Row],[Product ID]])</f>
        <v>94.515199999999993</v>
      </c>
      <c r="M1443" s="5" t="str">
        <f>IF(AND(Derived_Metrics[[#This Row],[Product Revenue]]&gt;AVERAGE(Derived_Metrics[Product Revenue]),Derived_Metrics[[#This Row],[Product Profit]]&lt;0),"high sales Low Profit","Normal")</f>
        <v>Normal</v>
      </c>
      <c r="N1443">
        <v>22.72</v>
      </c>
      <c r="O1443">
        <v>1</v>
      </c>
      <c r="P1443">
        <v>0</v>
      </c>
      <c r="Q1443">
        <v>9.3152000000000008</v>
      </c>
      <c r="R1443">
        <f>Derived_Metrics[[#This Row],[Selling Price]]*Derived_Metrics[[#This Row],[Quantity]]</f>
        <v>22.72</v>
      </c>
      <c r="S1443" s="2">
        <f>IF(Derived_Metrics[[#This Row],[Revenue]]=0,0,Derived_Metrics[[#This Row],[Profit]]/Derived_Metrics[[#This Row],[Revenue]])</f>
        <v>0.41000000000000003</v>
      </c>
      <c r="T1443" t="str">
        <f>IF(Derived_Metrics[[#This Row],[Profit]]&lt;0, "Loss","Profit")</f>
        <v>Profit</v>
      </c>
      <c r="U1443" s="5">
        <f>Derived_Metrics[[#This Row],[Selling Price]]*Derived_Metrics[[#This Row],[Quantity]]*Derived_Metrics[[#This Row],[Discount]]</f>
        <v>0</v>
      </c>
      <c r="V1443" t="str">
        <f>IF(Derived_Metrics[[#This Row],[Discount]]&gt;0,"Discount Applied","No Discount")</f>
        <v>No Discount</v>
      </c>
      <c r="W1443" t="str">
        <f>IF(Derived_Metrics[[#This Row],[Discount]]&gt;0.3,"High Discount","Low Discount")</f>
        <v>Low Discount</v>
      </c>
      <c r="X1443" s="13">
        <f>SUMIFS(Derived_Metrics[Customer_Revenue_Share],Derived_Metrics[Customee_ Revenue _Rank],"&lt;="&amp;Derived_Metrics[[#This Row],[Customee_ Revenue _Rank]])</f>
        <v>0.99961254926976151</v>
      </c>
      <c r="Y1443" t="str">
        <f>IF(Derived_Metrics[[#This Row],[Cumulative_Revenue_%]]&lt;=0.8,"Top 80% Revenue","Remaining 20% Revenue")</f>
        <v>Remaining 20% Revenue</v>
      </c>
    </row>
    <row r="1444" spans="1:25" x14ac:dyDescent="0.25">
      <c r="A1444" t="s">
        <v>4229</v>
      </c>
      <c r="B1444" s="1">
        <v>42713</v>
      </c>
      <c r="C1444" t="s">
        <v>900</v>
      </c>
      <c r="D1444" s="4">
        <f>SUMIFS(Derived_Metrics[Revenue],Derived_Metrics[Customer ID],Derived_Metrics[[#This Row],[Customer ID]])</f>
        <v>11926.424999999999</v>
      </c>
      <c r="E1444" s="4">
        <f>SUMIFS(Derived_Metrics[Profit],Derived_Metrics[Customer ID],Derived_Metrics[[#This Row],[Customer ID]])</f>
        <v>610.76919999999996</v>
      </c>
      <c r="F1444" s="5">
        <f>_xlfn.PERCENTRANK.INC(Derived_Metrics[Customer Revenue],Derived_Metrics[[#This Row],[Customer Revenue]])</f>
        <v>0.82099999999999995</v>
      </c>
      <c r="G1444" s="5" t="str" cm="1">
        <f t="array" ref="G1444">_xlfn.IFS(Derived_Metrics[[#This Row],[Customer Revenue Percentile]]&gt;=0.8,"High Value",Derived_Metrics[[#This Row],[Customer Revenue Percentile]]&gt;=0.4,"Medium Value",TRUE,"Low Value")</f>
        <v>High Value</v>
      </c>
      <c r="H1444" s="12">
        <f>_xlfn.RANK.EQ(Derived_Metrics[[#This Row],[Customer Revenue]],Derived_Metrics[Customer Revenue],0)</f>
        <v>374</v>
      </c>
      <c r="I1444" s="15">
        <f>Derived_Metrics[[#This Row],[Customer Revenue]]/SUM(Derived_Metrics[Customer Revenue])</f>
        <v>7.6553430165524484E-4</v>
      </c>
      <c r="J1444" t="s">
        <v>4230</v>
      </c>
      <c r="K1444" s="5">
        <f>SUMIFS(Derived_Metrics[Revenue],Derived_Metrics[Product ID],Derived_Metrics[[#This Row],[Product ID]])</f>
        <v>40537.817999999999</v>
      </c>
      <c r="L1444" s="5">
        <f>SUMIFS(Derived_Metrics[Profit],Derived_Metrics[Product ID],Derived_Metrics[[#This Row],[Product ID]])</f>
        <v>1292.1264000000001</v>
      </c>
      <c r="M1444" s="5" t="str">
        <f>IF(AND(Derived_Metrics[[#This Row],[Product Revenue]]&gt;AVERAGE(Derived_Metrics[Product Revenue]),Derived_Metrics[[#This Row],[Product Profit]]&lt;0),"high sales Low Profit","Normal")</f>
        <v>Normal</v>
      </c>
      <c r="N1444">
        <v>1059.1199999999999</v>
      </c>
      <c r="O1444">
        <v>4</v>
      </c>
      <c r="P1444">
        <v>0</v>
      </c>
      <c r="Q1444">
        <v>307.14479999999998</v>
      </c>
      <c r="R1444">
        <f>Derived_Metrics[[#This Row],[Selling Price]]*Derived_Metrics[[#This Row],[Quantity]]</f>
        <v>4236.4799999999996</v>
      </c>
      <c r="S1444" s="2">
        <f>IF(Derived_Metrics[[#This Row],[Revenue]]=0,0,Derived_Metrics[[#This Row],[Profit]]/Derived_Metrics[[#This Row],[Revenue]])</f>
        <v>7.2499999999999995E-2</v>
      </c>
      <c r="T1444" t="str">
        <f>IF(Derived_Metrics[[#This Row],[Profit]]&lt;0, "Loss","Profit")</f>
        <v>Profit</v>
      </c>
      <c r="U1444" s="5">
        <f>Derived_Metrics[[#This Row],[Selling Price]]*Derived_Metrics[[#This Row],[Quantity]]*Derived_Metrics[[#This Row],[Discount]]</f>
        <v>0</v>
      </c>
      <c r="V1444" t="str">
        <f>IF(Derived_Metrics[[#This Row],[Discount]]&gt;0,"Discount Applied","No Discount")</f>
        <v>No Discount</v>
      </c>
      <c r="W1444" t="str">
        <f>IF(Derived_Metrics[[#This Row],[Discount]]&gt;0.3,"High Discount","Low Discount")</f>
        <v>Low Discount</v>
      </c>
      <c r="X1444" s="13">
        <f>SUMIFS(Derived_Metrics[Customer_Revenue_Share],Derived_Metrics[Customee_ Revenue _Rank],"&lt;="&amp;Derived_Metrics[[#This Row],[Customee_ Revenue _Rank]])</f>
        <v>0.5414381936234739</v>
      </c>
      <c r="Y1444" t="str">
        <f>IF(Derived_Metrics[[#This Row],[Cumulative_Revenue_%]]&lt;=0.8,"Top 80% Revenue","Remaining 20% Revenue")</f>
        <v>Top 80% Revenue</v>
      </c>
    </row>
    <row r="1445" spans="1:25" x14ac:dyDescent="0.25">
      <c r="A1445" t="s">
        <v>4232</v>
      </c>
      <c r="B1445" s="1">
        <v>41797</v>
      </c>
      <c r="C1445" t="s">
        <v>2156</v>
      </c>
      <c r="D1445" s="4">
        <f>SUMIFS(Derived_Metrics[Revenue],Derived_Metrics[Customer ID],Derived_Metrics[[#This Row],[Customer ID]])</f>
        <v>11912.152</v>
      </c>
      <c r="E1445" s="4">
        <f>SUMIFS(Derived_Metrics[Profit],Derived_Metrics[Customer ID],Derived_Metrics[[#This Row],[Customer ID]])</f>
        <v>115.15700000000001</v>
      </c>
      <c r="F1445" s="5">
        <f>_xlfn.PERCENTRANK.INC(Derived_Metrics[Customer Revenue],Derived_Metrics[[#This Row],[Customer Revenue]])</f>
        <v>0.81799999999999995</v>
      </c>
      <c r="G1445" s="5" t="str" cm="1">
        <f t="array" ref="G1445">_xlfn.IFS(Derived_Metrics[[#This Row],[Customer Revenue Percentile]]&gt;=0.8,"High Value",Derived_Metrics[[#This Row],[Customer Revenue Percentile]]&gt;=0.4,"Medium Value",TRUE,"Low Value")</f>
        <v>High Value</v>
      </c>
      <c r="H1445" s="12">
        <f>_xlfn.RANK.EQ(Derived_Metrics[[#This Row],[Customer Revenue]],Derived_Metrics[Customer Revenue],0)</f>
        <v>380</v>
      </c>
      <c r="I1445" s="15">
        <f>Derived_Metrics[[#This Row],[Customer Revenue]]/SUM(Derived_Metrics[Customer Revenue])</f>
        <v>7.6461814521376929E-4</v>
      </c>
      <c r="J1445" t="s">
        <v>1882</v>
      </c>
      <c r="K1445" s="5">
        <f>SUMIFS(Derived_Metrics[Revenue],Derived_Metrics[Product ID],Derived_Metrics[[#This Row],[Product ID]])</f>
        <v>9150.93</v>
      </c>
      <c r="L1445" s="5">
        <f>SUMIFS(Derived_Metrics[Profit],Derived_Metrics[Product ID],Derived_Metrics[[#This Row],[Product ID]])</f>
        <v>514.36599999999999</v>
      </c>
      <c r="M1445" s="5" t="str">
        <f>IF(AND(Derived_Metrics[[#This Row],[Product Revenue]]&gt;AVERAGE(Derived_Metrics[Product Revenue]),Derived_Metrics[[#This Row],[Product Profit]]&lt;0),"high sales Low Profit","Normal")</f>
        <v>Normal</v>
      </c>
      <c r="N1445">
        <v>478.48</v>
      </c>
      <c r="O1445">
        <v>2</v>
      </c>
      <c r="P1445">
        <v>0.2</v>
      </c>
      <c r="Q1445">
        <v>47.847999999999999</v>
      </c>
      <c r="R1445">
        <f>Derived_Metrics[[#This Row],[Selling Price]]*Derived_Metrics[[#This Row],[Quantity]]</f>
        <v>956.96</v>
      </c>
      <c r="S1445" s="2">
        <f>IF(Derived_Metrics[[#This Row],[Revenue]]=0,0,Derived_Metrics[[#This Row],[Profit]]/Derived_Metrics[[#This Row],[Revenue]])</f>
        <v>4.9999999999999996E-2</v>
      </c>
      <c r="T1445" t="str">
        <f>IF(Derived_Metrics[[#This Row],[Profit]]&lt;0, "Loss","Profit")</f>
        <v>Profit</v>
      </c>
      <c r="U1445" s="5">
        <f>Derived_Metrics[[#This Row],[Selling Price]]*Derived_Metrics[[#This Row],[Quantity]]*Derived_Metrics[[#This Row],[Discount]]</f>
        <v>191.39200000000002</v>
      </c>
      <c r="V1445" t="str">
        <f>IF(Derived_Metrics[[#This Row],[Discount]]&gt;0,"Discount Applied","No Discount")</f>
        <v>Discount Applied</v>
      </c>
      <c r="W1445" t="str">
        <f>IF(Derived_Metrics[[#This Row],[Discount]]&gt;0.3,"High Discount","Low Discount")</f>
        <v>Low Discount</v>
      </c>
      <c r="X1445" s="13">
        <f>SUMIFS(Derived_Metrics[Customer_Revenue_Share],Derived_Metrics[Customee_ Revenue _Rank],"&lt;="&amp;Derived_Metrics[[#This Row],[Customee_ Revenue _Rank]])</f>
        <v>0.54602590249475658</v>
      </c>
      <c r="Y1445" t="str">
        <f>IF(Derived_Metrics[[#This Row],[Cumulative_Revenue_%]]&lt;=0.8,"Top 80% Revenue","Remaining 20% Revenue")</f>
        <v>Top 80% Revenue</v>
      </c>
    </row>
    <row r="1446" spans="1:25" x14ac:dyDescent="0.25">
      <c r="A1446" t="s">
        <v>4234</v>
      </c>
      <c r="B1446" s="1">
        <v>41749</v>
      </c>
      <c r="C1446" t="s">
        <v>1857</v>
      </c>
      <c r="D1446" s="4">
        <f>SUMIFS(Derived_Metrics[Revenue],Derived_Metrics[Customer ID],Derived_Metrics[[#This Row],[Customer ID]])</f>
        <v>340.18</v>
      </c>
      <c r="E1446" s="4">
        <f>SUMIFS(Derived_Metrics[Profit],Derived_Metrics[Customer ID],Derived_Metrics[[#This Row],[Customer ID]])</f>
        <v>52.427799999999998</v>
      </c>
      <c r="F1446" s="5">
        <f>_xlfn.PERCENTRANK.INC(Derived_Metrics[Customer Revenue],Derived_Metrics[[#This Row],[Customer Revenue]])</f>
        <v>6.2E-2</v>
      </c>
      <c r="G1446" s="5" t="str" cm="1">
        <f t="array" ref="G1446">_xlfn.IFS(Derived_Metrics[[#This Row],[Customer Revenue Percentile]]&gt;=0.8,"High Value",Derived_Metrics[[#This Row],[Customer Revenue Percentile]]&gt;=0.4,"Medium Value",TRUE,"Low Value")</f>
        <v>Low Value</v>
      </c>
      <c r="H1446" s="12">
        <f>_xlfn.RANK.EQ(Derived_Metrics[[#This Row],[Customer Revenue]],Derived_Metrics[Customer Revenue],0)</f>
        <v>1987</v>
      </c>
      <c r="I1446" s="15">
        <f>Derived_Metrics[[#This Row],[Customer Revenue]]/SUM(Derived_Metrics[Customer Revenue])</f>
        <v>2.1835500473702825E-5</v>
      </c>
      <c r="J1446" t="s">
        <v>2526</v>
      </c>
      <c r="K1446" s="5">
        <f>SUMIFS(Derived_Metrics[Revenue],Derived_Metrics[Product ID],Derived_Metrics[[#This Row],[Product ID]])</f>
        <v>302.596</v>
      </c>
      <c r="L1446" s="5">
        <f>SUMIFS(Derived_Metrics[Profit],Derived_Metrics[Product ID],Derived_Metrics[[#This Row],[Product ID]])</f>
        <v>42.243600000000001</v>
      </c>
      <c r="M1446" s="5" t="str">
        <f>IF(AND(Derived_Metrics[[#This Row],[Product Revenue]]&gt;AVERAGE(Derived_Metrics[Product Revenue]),Derived_Metrics[[#This Row],[Product Profit]]&lt;0),"high sales Low Profit","Normal")</f>
        <v>Normal</v>
      </c>
      <c r="N1446">
        <v>59.92</v>
      </c>
      <c r="O1446">
        <v>4</v>
      </c>
      <c r="P1446">
        <v>0</v>
      </c>
      <c r="Q1446">
        <v>27.563199999999998</v>
      </c>
      <c r="R1446">
        <f>Derived_Metrics[[#This Row],[Selling Price]]*Derived_Metrics[[#This Row],[Quantity]]</f>
        <v>239.68</v>
      </c>
      <c r="S1446" s="2">
        <f>IF(Derived_Metrics[[#This Row],[Revenue]]=0,0,Derived_Metrics[[#This Row],[Profit]]/Derived_Metrics[[#This Row],[Revenue]])</f>
        <v>0.11499999999999999</v>
      </c>
      <c r="T1446" t="str">
        <f>IF(Derived_Metrics[[#This Row],[Profit]]&lt;0, "Loss","Profit")</f>
        <v>Profit</v>
      </c>
      <c r="U1446" s="5">
        <f>Derived_Metrics[[#This Row],[Selling Price]]*Derived_Metrics[[#This Row],[Quantity]]*Derived_Metrics[[#This Row],[Discount]]</f>
        <v>0</v>
      </c>
      <c r="V1446" t="str">
        <f>IF(Derived_Metrics[[#This Row],[Discount]]&gt;0,"Discount Applied","No Discount")</f>
        <v>No Discount</v>
      </c>
      <c r="W1446" t="str">
        <f>IF(Derived_Metrics[[#This Row],[Discount]]&gt;0.3,"High Discount","Low Discount")</f>
        <v>Low Discount</v>
      </c>
      <c r="X1446" s="13">
        <f>SUMIFS(Derived_Metrics[Customer_Revenue_Share],Derived_Metrics[Customee_ Revenue _Rank],"&lt;="&amp;Derived_Metrics[[#This Row],[Customee_ Revenue _Rank]])</f>
        <v>0.99863952283279955</v>
      </c>
      <c r="Y1446" t="str">
        <f>IF(Derived_Metrics[[#This Row],[Cumulative_Revenue_%]]&lt;=0.8,"Top 80% Revenue","Remaining 20% Revenue")</f>
        <v>Remaining 20% Revenue</v>
      </c>
    </row>
    <row r="1447" spans="1:25" x14ac:dyDescent="0.25">
      <c r="A1447" t="s">
        <v>4235</v>
      </c>
      <c r="B1447" s="1">
        <v>42583</v>
      </c>
      <c r="C1447" t="s">
        <v>3202</v>
      </c>
      <c r="D1447" s="4">
        <f>SUMIFS(Derived_Metrics[Revenue],Derived_Metrics[Customer ID],Derived_Metrics[[#This Row],[Customer ID]])</f>
        <v>16087.489000000001</v>
      </c>
      <c r="E1447" s="4">
        <f>SUMIFS(Derived_Metrics[Profit],Derived_Metrics[Customer ID],Derived_Metrics[[#This Row],[Customer ID]])</f>
        <v>446.76690000000002</v>
      </c>
      <c r="F1447" s="5">
        <f>_xlfn.PERCENTRANK.INC(Derived_Metrics[Customer Revenue],Derived_Metrics[[#This Row],[Customer Revenue]])</f>
        <v>0.88</v>
      </c>
      <c r="G1447" s="5" t="str" cm="1">
        <f t="array" ref="G1447">_xlfn.IFS(Derived_Metrics[[#This Row],[Customer Revenue Percentile]]&gt;=0.8,"High Value",Derived_Metrics[[#This Row],[Customer Revenue Percentile]]&gt;=0.4,"Medium Value",TRUE,"Low Value")</f>
        <v>High Value</v>
      </c>
      <c r="H1447" s="12">
        <f>_xlfn.RANK.EQ(Derived_Metrics[[#This Row],[Customer Revenue]],Derived_Metrics[Customer Revenue],0)</f>
        <v>250</v>
      </c>
      <c r="I1447" s="15">
        <f>Derived_Metrics[[#This Row],[Customer Revenue]]/SUM(Derived_Metrics[Customer Revenue])</f>
        <v>1.0326250034693074E-3</v>
      </c>
      <c r="J1447" t="s">
        <v>102</v>
      </c>
      <c r="K1447" s="5">
        <f>SUMIFS(Derived_Metrics[Revenue],Derived_Metrics[Product ID],Derived_Metrics[[#This Row],[Product ID]])</f>
        <v>36920.840600000003</v>
      </c>
      <c r="L1447" s="5">
        <f>SUMIFS(Derived_Metrics[Profit],Derived_Metrics[Product ID],Derived_Metrics[[#This Row],[Product ID]])</f>
        <v>780.3302000000001</v>
      </c>
      <c r="M1447" s="5" t="str">
        <f>IF(AND(Derived_Metrics[[#This Row],[Product Revenue]]&gt;AVERAGE(Derived_Metrics[Product Revenue]),Derived_Metrics[[#This Row],[Product Profit]]&lt;0),"high sales Low Profit","Normal")</f>
        <v>Normal</v>
      </c>
      <c r="N1447">
        <v>1565.88</v>
      </c>
      <c r="O1447">
        <v>6</v>
      </c>
      <c r="P1447">
        <v>0</v>
      </c>
      <c r="Q1447">
        <v>407.12880000000001</v>
      </c>
      <c r="R1447">
        <f>Derived_Metrics[[#This Row],[Selling Price]]*Derived_Metrics[[#This Row],[Quantity]]</f>
        <v>9395.2800000000007</v>
      </c>
      <c r="S1447" s="2">
        <f>IF(Derived_Metrics[[#This Row],[Revenue]]=0,0,Derived_Metrics[[#This Row],[Profit]]/Derived_Metrics[[#This Row],[Revenue]])</f>
        <v>4.3333333333333335E-2</v>
      </c>
      <c r="T1447" t="str">
        <f>IF(Derived_Metrics[[#This Row],[Profit]]&lt;0, "Loss","Profit")</f>
        <v>Profit</v>
      </c>
      <c r="U1447" s="5">
        <f>Derived_Metrics[[#This Row],[Selling Price]]*Derived_Metrics[[#This Row],[Quantity]]*Derived_Metrics[[#This Row],[Discount]]</f>
        <v>0</v>
      </c>
      <c r="V1447" t="str">
        <f>IF(Derived_Metrics[[#This Row],[Discount]]&gt;0,"Discount Applied","No Discount")</f>
        <v>No Discount</v>
      </c>
      <c r="W1447" t="str">
        <f>IF(Derived_Metrics[[#This Row],[Discount]]&gt;0.3,"High Discount","Low Discount")</f>
        <v>Low Discount</v>
      </c>
      <c r="X1447" s="13">
        <f>SUMIFS(Derived_Metrics[Customer_Revenue_Share],Derived_Metrics[Customee_ Revenue _Rank],"&lt;="&amp;Derived_Metrics[[#This Row],[Customee_ Revenue _Rank]])</f>
        <v>0.43368671837891404</v>
      </c>
      <c r="Y1447" t="str">
        <f>IF(Derived_Metrics[[#This Row],[Cumulative_Revenue_%]]&lt;=0.8,"Top 80% Revenue","Remaining 20% Revenue")</f>
        <v>Top 80% Revenue</v>
      </c>
    </row>
    <row r="1448" spans="1:25" x14ac:dyDescent="0.25">
      <c r="A1448" t="s">
        <v>4236</v>
      </c>
      <c r="B1448" s="1">
        <v>42842</v>
      </c>
      <c r="C1448" t="s">
        <v>4217</v>
      </c>
      <c r="D1448" s="4">
        <f>SUMIFS(Derived_Metrics[Revenue],Derived_Metrics[Customer ID],Derived_Metrics[[#This Row],[Customer ID]])</f>
        <v>4310.1239999999998</v>
      </c>
      <c r="E1448" s="4">
        <f>SUMIFS(Derived_Metrics[Profit],Derived_Metrics[Customer ID],Derived_Metrics[[#This Row],[Customer ID]])</f>
        <v>12.080799999999996</v>
      </c>
      <c r="F1448" s="5">
        <f>_xlfn.PERCENTRANK.INC(Derived_Metrics[Customer Revenue],Derived_Metrics[[#This Row],[Customer Revenue]])</f>
        <v>0.501</v>
      </c>
      <c r="G1448" s="5" t="str" cm="1">
        <f t="array" ref="G1448">_xlfn.IFS(Derived_Metrics[[#This Row],[Customer Revenue Percentile]]&gt;=0.8,"High Value",Derived_Metrics[[#This Row],[Customer Revenue Percentile]]&gt;=0.4,"Medium Value",TRUE,"Low Value")</f>
        <v>Medium Value</v>
      </c>
      <c r="H1448" s="12">
        <f>_xlfn.RANK.EQ(Derived_Metrics[[#This Row],[Customer Revenue]],Derived_Metrics[Customer Revenue],0)</f>
        <v>1053</v>
      </c>
      <c r="I1448" s="15">
        <f>Derived_Metrics[[#This Row],[Customer Revenue]]/SUM(Derived_Metrics[Customer Revenue])</f>
        <v>2.7665857676441264E-4</v>
      </c>
      <c r="J1448" t="s">
        <v>1920</v>
      </c>
      <c r="K1448" s="5">
        <f>SUMIFS(Derived_Metrics[Revenue],Derived_Metrics[Product ID],Derived_Metrics[[#This Row],[Product ID]])</f>
        <v>20415.912000000004</v>
      </c>
      <c r="L1448" s="5">
        <f>SUMIFS(Derived_Metrics[Profit],Derived_Metrics[Product ID],Derived_Metrics[[#This Row],[Product ID]])</f>
        <v>-503.11939999999998</v>
      </c>
      <c r="M1448" s="5" t="str">
        <f>IF(AND(Derived_Metrics[[#This Row],[Product Revenue]]&gt;AVERAGE(Derived_Metrics[Product Revenue]),Derived_Metrics[[#This Row],[Product Profit]]&lt;0),"high sales Low Profit","Normal")</f>
        <v>high sales Low Profit</v>
      </c>
      <c r="N1448">
        <v>218.352</v>
      </c>
      <c r="O1448">
        <v>3</v>
      </c>
      <c r="P1448">
        <v>0.2</v>
      </c>
      <c r="Q1448">
        <v>-19.105799999999999</v>
      </c>
      <c r="R1448">
        <f>Derived_Metrics[[#This Row],[Selling Price]]*Derived_Metrics[[#This Row],[Quantity]]</f>
        <v>655.05600000000004</v>
      </c>
      <c r="S1448" s="2">
        <f>IF(Derived_Metrics[[#This Row],[Revenue]]=0,0,Derived_Metrics[[#This Row],[Profit]]/Derived_Metrics[[#This Row],[Revenue]])</f>
        <v>-2.9166666666666664E-2</v>
      </c>
      <c r="T1448" t="str">
        <f>IF(Derived_Metrics[[#This Row],[Profit]]&lt;0, "Loss","Profit")</f>
        <v>Loss</v>
      </c>
      <c r="U1448" s="5">
        <f>Derived_Metrics[[#This Row],[Selling Price]]*Derived_Metrics[[#This Row],[Quantity]]*Derived_Metrics[[#This Row],[Discount]]</f>
        <v>131.0112</v>
      </c>
      <c r="V1448" t="str">
        <f>IF(Derived_Metrics[[#This Row],[Discount]]&gt;0,"Discount Applied","No Discount")</f>
        <v>Discount Applied</v>
      </c>
      <c r="W1448" t="str">
        <f>IF(Derived_Metrics[[#This Row],[Discount]]&gt;0.3,"High Discount","Low Discount")</f>
        <v>Low Discount</v>
      </c>
      <c r="X1448" s="13">
        <f>SUMIFS(Derived_Metrics[Customer_Revenue_Share],Derived_Metrics[Customee_ Revenue _Rank],"&lt;="&amp;Derived_Metrics[[#This Row],[Customee_ Revenue _Rank]])</f>
        <v>0.87565729477004883</v>
      </c>
      <c r="Y1448" t="str">
        <f>IF(Derived_Metrics[[#This Row],[Cumulative_Revenue_%]]&lt;=0.8,"Top 80% Revenue","Remaining 20% Revenue")</f>
        <v>Remaining 20% Revenue</v>
      </c>
    </row>
    <row r="1449" spans="1:25" x14ac:dyDescent="0.25">
      <c r="A1449" t="s">
        <v>4237</v>
      </c>
      <c r="B1449" s="1">
        <v>42603</v>
      </c>
      <c r="C1449" t="s">
        <v>4238</v>
      </c>
      <c r="D1449" s="4">
        <f>SUMIFS(Derived_Metrics[Revenue],Derived_Metrics[Customer ID],Derived_Metrics[[#This Row],[Customer ID]])</f>
        <v>25983.504000000001</v>
      </c>
      <c r="E1449" s="4">
        <f>SUMIFS(Derived_Metrics[Profit],Derived_Metrics[Customer ID],Derived_Metrics[[#This Row],[Customer ID]])</f>
        <v>180.441</v>
      </c>
      <c r="F1449" s="5">
        <f>_xlfn.PERCENTRANK.INC(Derived_Metrics[Customer Revenue],Derived_Metrics[[#This Row],[Customer Revenue]])</f>
        <v>0.95</v>
      </c>
      <c r="G1449" s="5" t="str" cm="1">
        <f t="array" ref="G1449">_xlfn.IFS(Derived_Metrics[[#This Row],[Customer Revenue Percentile]]&gt;=0.8,"High Value",Derived_Metrics[[#This Row],[Customer Revenue Percentile]]&gt;=0.4,"Medium Value",TRUE,"Low Value")</f>
        <v>High Value</v>
      </c>
      <c r="H1449" s="12">
        <f>_xlfn.RANK.EQ(Derived_Metrics[[#This Row],[Customer Revenue]],Derived_Metrics[Customer Revenue],0)</f>
        <v>106</v>
      </c>
      <c r="I1449" s="15">
        <f>Derived_Metrics[[#This Row],[Customer Revenue]]/SUM(Derived_Metrics[Customer Revenue])</f>
        <v>1.6678311890777212E-3</v>
      </c>
      <c r="J1449" t="s">
        <v>2355</v>
      </c>
      <c r="K1449" s="5">
        <f>SUMIFS(Derived_Metrics[Revenue],Derived_Metrics[Product ID],Derived_Metrics[[#This Row],[Product ID]])</f>
        <v>35566.925999999999</v>
      </c>
      <c r="L1449" s="5">
        <f>SUMIFS(Derived_Metrics[Profit],Derived_Metrics[Product ID],Derived_Metrics[[#This Row],[Product ID]])</f>
        <v>461.12700000000007</v>
      </c>
      <c r="M1449" s="5" t="str">
        <f>IF(AND(Derived_Metrics[[#This Row],[Product Revenue]]&gt;AVERAGE(Derived_Metrics[Product Revenue]),Derived_Metrics[[#This Row],[Product Profit]]&lt;0),"high sales Low Profit","Normal")</f>
        <v>Normal</v>
      </c>
      <c r="N1449">
        <v>2887.056</v>
      </c>
      <c r="O1449">
        <v>9</v>
      </c>
      <c r="P1449">
        <v>0.2</v>
      </c>
      <c r="Q1449">
        <v>180.441</v>
      </c>
      <c r="R1449">
        <f>Derived_Metrics[[#This Row],[Selling Price]]*Derived_Metrics[[#This Row],[Quantity]]</f>
        <v>25983.504000000001</v>
      </c>
      <c r="S1449" s="2">
        <f>IF(Derived_Metrics[[#This Row],[Revenue]]=0,0,Derived_Metrics[[#This Row],[Profit]]/Derived_Metrics[[#This Row],[Revenue]])</f>
        <v>6.9444444444444441E-3</v>
      </c>
      <c r="T1449" t="str">
        <f>IF(Derived_Metrics[[#This Row],[Profit]]&lt;0, "Loss","Profit")</f>
        <v>Profit</v>
      </c>
      <c r="U1449" s="5">
        <f>Derived_Metrics[[#This Row],[Selling Price]]*Derived_Metrics[[#This Row],[Quantity]]*Derived_Metrics[[#This Row],[Discount]]</f>
        <v>5196.7008000000005</v>
      </c>
      <c r="V1449" t="str">
        <f>IF(Derived_Metrics[[#This Row],[Discount]]&gt;0,"Discount Applied","No Discount")</f>
        <v>Discount Applied</v>
      </c>
      <c r="W1449" t="str">
        <f>IF(Derived_Metrics[[#This Row],[Discount]]&gt;0.3,"High Discount","Low Discount")</f>
        <v>Low Discount</v>
      </c>
      <c r="X1449" s="13">
        <f>SUMIFS(Derived_Metrics[Customer_Revenue_Share],Derived_Metrics[Customee_ Revenue _Rank],"&lt;="&amp;Derived_Metrics[[#This Row],[Customee_ Revenue _Rank]])</f>
        <v>0.24588228333076162</v>
      </c>
      <c r="Y1449" t="str">
        <f>IF(Derived_Metrics[[#This Row],[Cumulative_Revenue_%]]&lt;=0.8,"Top 80% Revenue","Remaining 20% Revenue")</f>
        <v>Top 80% Revenue</v>
      </c>
    </row>
    <row r="1450" spans="1:25" x14ac:dyDescent="0.25">
      <c r="A1450" t="s">
        <v>4240</v>
      </c>
      <c r="B1450" s="1">
        <v>42499</v>
      </c>
      <c r="C1450" t="s">
        <v>1676</v>
      </c>
      <c r="D1450" s="4">
        <f>SUMIFS(Derived_Metrics[Revenue],Derived_Metrics[Customer ID],Derived_Metrics[[#This Row],[Customer ID]])</f>
        <v>10225.135999999999</v>
      </c>
      <c r="E1450" s="4">
        <f>SUMIFS(Derived_Metrics[Profit],Derived_Metrics[Customer ID],Derived_Metrics[[#This Row],[Customer ID]])</f>
        <v>53.601200000000006</v>
      </c>
      <c r="F1450" s="5">
        <f>_xlfn.PERCENTRANK.INC(Derived_Metrics[Customer Revenue],Derived_Metrics[[#This Row],[Customer Revenue]])</f>
        <v>0.75900000000000001</v>
      </c>
      <c r="G1450" s="5" t="str" cm="1">
        <f t="array" ref="G1450">_xlfn.IFS(Derived_Metrics[[#This Row],[Customer Revenue Percentile]]&gt;=0.8,"High Value",Derived_Metrics[[#This Row],[Customer Revenue Percentile]]&gt;=0.4,"Medium Value",TRUE,"Low Value")</f>
        <v>Medium Value</v>
      </c>
      <c r="H1450" s="12">
        <f>_xlfn.RANK.EQ(Derived_Metrics[[#This Row],[Customer Revenue]],Derived_Metrics[Customer Revenue],0)</f>
        <v>507</v>
      </c>
      <c r="I1450" s="15">
        <f>Derived_Metrics[[#This Row],[Customer Revenue]]/SUM(Derived_Metrics[Customer Revenue])</f>
        <v>6.5633183012427467E-4</v>
      </c>
      <c r="J1450" t="s">
        <v>2044</v>
      </c>
      <c r="K1450" s="5">
        <f>SUMIFS(Derived_Metrics[Revenue],Derived_Metrics[Product ID],Derived_Metrics[[#This Row],[Product ID]])</f>
        <v>10248.227999999999</v>
      </c>
      <c r="L1450" s="5">
        <f>SUMIFS(Derived_Metrics[Profit],Derived_Metrics[Product ID],Derived_Metrics[[#This Row],[Product ID]])</f>
        <v>-611.58780000000002</v>
      </c>
      <c r="M1450" s="5" t="str">
        <f>IF(AND(Derived_Metrics[[#This Row],[Product Revenue]]&gt;AVERAGE(Derived_Metrics[Product Revenue]),Derived_Metrics[[#This Row],[Product Profit]]&lt;0),"high sales Low Profit","Normal")</f>
        <v>Normal</v>
      </c>
      <c r="N1450">
        <v>1652.94</v>
      </c>
      <c r="O1450">
        <v>3</v>
      </c>
      <c r="P1450">
        <v>0</v>
      </c>
      <c r="Q1450">
        <v>314.05860000000001</v>
      </c>
      <c r="R1450">
        <f>Derived_Metrics[[#This Row],[Selling Price]]*Derived_Metrics[[#This Row],[Quantity]]</f>
        <v>4958.82</v>
      </c>
      <c r="S1450" s="2">
        <f>IF(Derived_Metrics[[#This Row],[Revenue]]=0,0,Derived_Metrics[[#This Row],[Profit]]/Derived_Metrics[[#This Row],[Revenue]])</f>
        <v>6.3333333333333339E-2</v>
      </c>
      <c r="T1450" t="str">
        <f>IF(Derived_Metrics[[#This Row],[Profit]]&lt;0, "Loss","Profit")</f>
        <v>Profit</v>
      </c>
      <c r="U1450" s="5">
        <f>Derived_Metrics[[#This Row],[Selling Price]]*Derived_Metrics[[#This Row],[Quantity]]*Derived_Metrics[[#This Row],[Discount]]</f>
        <v>0</v>
      </c>
      <c r="V1450" t="str">
        <f>IF(Derived_Metrics[[#This Row],[Discount]]&gt;0,"Discount Applied","No Discount")</f>
        <v>No Discount</v>
      </c>
      <c r="W1450" t="str">
        <f>IF(Derived_Metrics[[#This Row],[Discount]]&gt;0.3,"High Discount","Low Discount")</f>
        <v>Low Discount</v>
      </c>
      <c r="X1450" s="13">
        <f>SUMIFS(Derived_Metrics[Customer_Revenue_Share],Derived_Metrics[Customee_ Revenue _Rank],"&lt;="&amp;Derived_Metrics[[#This Row],[Customee_ Revenue _Rank]])</f>
        <v>0.63362686866243034</v>
      </c>
      <c r="Y1450" t="str">
        <f>IF(Derived_Metrics[[#This Row],[Cumulative_Revenue_%]]&lt;=0.8,"Top 80% Revenue","Remaining 20% Revenue")</f>
        <v>Top 80% Revenue</v>
      </c>
    </row>
    <row r="1451" spans="1:25" x14ac:dyDescent="0.25">
      <c r="A1451" t="s">
        <v>4241</v>
      </c>
      <c r="B1451" s="1">
        <v>42292</v>
      </c>
      <c r="C1451" t="s">
        <v>23</v>
      </c>
      <c r="D1451" s="4">
        <f>SUMIFS(Derived_Metrics[Revenue],Derived_Metrics[Customer ID],Derived_Metrics[[#This Row],[Customer ID]])</f>
        <v>3507.9960000000001</v>
      </c>
      <c r="E1451" s="4">
        <f>SUMIFS(Derived_Metrics[Profit],Derived_Metrics[Customer ID],Derived_Metrics[[#This Row],[Customer ID]])</f>
        <v>166.24799999999996</v>
      </c>
      <c r="F1451" s="5">
        <f>_xlfn.PERCENTRANK.INC(Derived_Metrics[Customer Revenue],Derived_Metrics[[#This Row],[Customer Revenue]])</f>
        <v>0.441</v>
      </c>
      <c r="G1451" s="5" t="str" cm="1">
        <f t="array" ref="G1451">_xlfn.IFS(Derived_Metrics[[#This Row],[Customer Revenue Percentile]]&gt;=0.8,"High Value",Derived_Metrics[[#This Row],[Customer Revenue Percentile]]&gt;=0.4,"Medium Value",TRUE,"Low Value")</f>
        <v>Medium Value</v>
      </c>
      <c r="H1451" s="12">
        <f>_xlfn.RANK.EQ(Derived_Metrics[[#This Row],[Customer Revenue]],Derived_Metrics[Customer Revenue],0)</f>
        <v>1182</v>
      </c>
      <c r="I1451" s="15">
        <f>Derived_Metrics[[#This Row],[Customer Revenue]]/SUM(Derived_Metrics[Customer Revenue])</f>
        <v>2.2517152189942857E-4</v>
      </c>
      <c r="J1451" t="s">
        <v>1270</v>
      </c>
      <c r="K1451" s="5">
        <f>SUMIFS(Derived_Metrics[Revenue],Derived_Metrics[Product ID],Derived_Metrics[[#This Row],[Product ID]])</f>
        <v>1718.836</v>
      </c>
      <c r="L1451" s="5">
        <f>SUMIFS(Derived_Metrics[Profit],Derived_Metrics[Product ID],Derived_Metrics[[#This Row],[Product ID]])</f>
        <v>23.538199999999989</v>
      </c>
      <c r="M1451" s="5" t="str">
        <f>IF(AND(Derived_Metrics[[#This Row],[Product Revenue]]&gt;AVERAGE(Derived_Metrics[Product Revenue]),Derived_Metrics[[#This Row],[Product Profit]]&lt;0),"high sales Low Profit","Normal")</f>
        <v>Normal</v>
      </c>
      <c r="N1451">
        <v>131.376</v>
      </c>
      <c r="O1451">
        <v>6</v>
      </c>
      <c r="P1451">
        <v>0.6</v>
      </c>
      <c r="Q1451">
        <v>-95.247600000000006</v>
      </c>
      <c r="R1451">
        <f>Derived_Metrics[[#This Row],[Selling Price]]*Derived_Metrics[[#This Row],[Quantity]]</f>
        <v>788.25600000000009</v>
      </c>
      <c r="S1451" s="2">
        <f>IF(Derived_Metrics[[#This Row],[Revenue]]=0,0,Derived_Metrics[[#This Row],[Profit]]/Derived_Metrics[[#This Row],[Revenue]])</f>
        <v>-0.12083333333333333</v>
      </c>
      <c r="T1451" t="str">
        <f>IF(Derived_Metrics[[#This Row],[Profit]]&lt;0, "Loss","Profit")</f>
        <v>Loss</v>
      </c>
      <c r="U1451" s="5">
        <f>Derived_Metrics[[#This Row],[Selling Price]]*Derived_Metrics[[#This Row],[Quantity]]*Derived_Metrics[[#This Row],[Discount]]</f>
        <v>472.95360000000005</v>
      </c>
      <c r="V1451" t="str">
        <f>IF(Derived_Metrics[[#This Row],[Discount]]&gt;0,"Discount Applied","No Discount")</f>
        <v>Discount Applied</v>
      </c>
      <c r="W1451" t="str">
        <f>IF(Derived_Metrics[[#This Row],[Discount]]&gt;0.3,"High Discount","Low Discount")</f>
        <v>High Discount</v>
      </c>
      <c r="X1451" s="13">
        <f>SUMIFS(Derived_Metrics[Customer_Revenue_Share],Derived_Metrics[Customee_ Revenue _Rank],"&lt;="&amp;Derived_Metrics[[#This Row],[Customee_ Revenue _Rank]])</f>
        <v>0.90673857451350992</v>
      </c>
      <c r="Y1451" t="str">
        <f>IF(Derived_Metrics[[#This Row],[Cumulative_Revenue_%]]&lt;=0.8,"Top 80% Revenue","Remaining 20% Revenue")</f>
        <v>Remaining 20% Revenue</v>
      </c>
    </row>
    <row r="1452" spans="1:25" x14ac:dyDescent="0.25">
      <c r="A1452" t="s">
        <v>4242</v>
      </c>
      <c r="B1452" s="1">
        <v>42016</v>
      </c>
      <c r="C1452" t="s">
        <v>4169</v>
      </c>
      <c r="D1452" s="4">
        <f>SUMIFS(Derived_Metrics[Revenue],Derived_Metrics[Customer ID],Derived_Metrics[[#This Row],[Customer ID]])</f>
        <v>28676.584000000003</v>
      </c>
      <c r="E1452" s="4">
        <f>SUMIFS(Derived_Metrics[Profit],Derived_Metrics[Customer ID],Derived_Metrics[[#This Row],[Customer ID]])</f>
        <v>513.81740000000002</v>
      </c>
      <c r="F1452" s="5">
        <f>_xlfn.PERCENTRANK.INC(Derived_Metrics[Customer Revenue],Derived_Metrics[[#This Row],[Customer Revenue]])</f>
        <v>0.96199999999999997</v>
      </c>
      <c r="G1452" s="5" t="str" cm="1">
        <f t="array" ref="G1452">_xlfn.IFS(Derived_Metrics[[#This Row],[Customer Revenue Percentile]]&gt;=0.8,"High Value",Derived_Metrics[[#This Row],[Customer Revenue Percentile]]&gt;=0.4,"Medium Value",TRUE,"Low Value")</f>
        <v>High Value</v>
      </c>
      <c r="H1452" s="12">
        <f>_xlfn.RANK.EQ(Derived_Metrics[[#This Row],[Customer Revenue]],Derived_Metrics[Customer Revenue],0)</f>
        <v>78</v>
      </c>
      <c r="I1452" s="15">
        <f>Derived_Metrics[[#This Row],[Customer Revenue]]/SUM(Derived_Metrics[Customer Revenue])</f>
        <v>1.8406948189669554E-3</v>
      </c>
      <c r="J1452" t="s">
        <v>626</v>
      </c>
      <c r="K1452" s="5">
        <f>SUMIFS(Derived_Metrics[Revenue],Derived_Metrics[Product ID],Derived_Metrics[[#This Row],[Product ID]])</f>
        <v>54757.113999999994</v>
      </c>
      <c r="L1452" s="5">
        <f>SUMIFS(Derived_Metrics[Profit],Derived_Metrics[Product ID],Derived_Metrics[[#This Row],[Product ID]])</f>
        <v>951.86199999999997</v>
      </c>
      <c r="M1452" s="5" t="str">
        <f>IF(AND(Derived_Metrics[[#This Row],[Product Revenue]]&gt;AVERAGE(Derived_Metrics[Product Revenue]),Derived_Metrics[[#This Row],[Product Profit]]&lt;0),"high sales Low Profit","Normal")</f>
        <v>Normal</v>
      </c>
      <c r="N1452">
        <v>2003.92</v>
      </c>
      <c r="O1452">
        <v>5</v>
      </c>
      <c r="P1452">
        <v>0.2</v>
      </c>
      <c r="Q1452">
        <v>125.245</v>
      </c>
      <c r="R1452">
        <f>Derived_Metrics[[#This Row],[Selling Price]]*Derived_Metrics[[#This Row],[Quantity]]</f>
        <v>10019.6</v>
      </c>
      <c r="S1452" s="2">
        <f>IF(Derived_Metrics[[#This Row],[Revenue]]=0,0,Derived_Metrics[[#This Row],[Profit]]/Derived_Metrics[[#This Row],[Revenue]])</f>
        <v>1.2500000000000001E-2</v>
      </c>
      <c r="T1452" t="str">
        <f>IF(Derived_Metrics[[#This Row],[Profit]]&lt;0, "Loss","Profit")</f>
        <v>Profit</v>
      </c>
      <c r="U1452" s="5">
        <f>Derived_Metrics[[#This Row],[Selling Price]]*Derived_Metrics[[#This Row],[Quantity]]*Derived_Metrics[[#This Row],[Discount]]</f>
        <v>2003.92</v>
      </c>
      <c r="V1452" t="str">
        <f>IF(Derived_Metrics[[#This Row],[Discount]]&gt;0,"Discount Applied","No Discount")</f>
        <v>Discount Applied</v>
      </c>
      <c r="W1452" t="str">
        <f>IF(Derived_Metrics[[#This Row],[Discount]]&gt;0.3,"High Discount","Low Discount")</f>
        <v>Low Discount</v>
      </c>
      <c r="X1452" s="13">
        <f>SUMIFS(Derived_Metrics[Customer_Revenue_Share],Derived_Metrics[Customee_ Revenue _Rank],"&lt;="&amp;Derived_Metrics[[#This Row],[Customee_ Revenue _Rank]])</f>
        <v>0.20192949710477834</v>
      </c>
      <c r="Y1452" t="str">
        <f>IF(Derived_Metrics[[#This Row],[Cumulative_Revenue_%]]&lt;=0.8,"Top 80% Revenue","Remaining 20% Revenue")</f>
        <v>Top 80% Revenue</v>
      </c>
    </row>
    <row r="1453" spans="1:25" x14ac:dyDescent="0.25">
      <c r="A1453" t="s">
        <v>4242</v>
      </c>
      <c r="B1453" s="1">
        <v>42016</v>
      </c>
      <c r="C1453" t="s">
        <v>4169</v>
      </c>
      <c r="D1453" s="4">
        <f>SUMIFS(Derived_Metrics[Revenue],Derived_Metrics[Customer ID],Derived_Metrics[[#This Row],[Customer ID]])</f>
        <v>28676.584000000003</v>
      </c>
      <c r="E1453" s="4">
        <f>SUMIFS(Derived_Metrics[Profit],Derived_Metrics[Customer ID],Derived_Metrics[[#This Row],[Customer ID]])</f>
        <v>513.81740000000002</v>
      </c>
      <c r="F1453" s="5">
        <f>_xlfn.PERCENTRANK.INC(Derived_Metrics[Customer Revenue],Derived_Metrics[[#This Row],[Customer Revenue]])</f>
        <v>0.96199999999999997</v>
      </c>
      <c r="G1453" s="5" t="str" cm="1">
        <f t="array" ref="G1453">_xlfn.IFS(Derived_Metrics[[#This Row],[Customer Revenue Percentile]]&gt;=0.8,"High Value",Derived_Metrics[[#This Row],[Customer Revenue Percentile]]&gt;=0.4,"Medium Value",TRUE,"Low Value")</f>
        <v>High Value</v>
      </c>
      <c r="H1453" s="12">
        <f>_xlfn.RANK.EQ(Derived_Metrics[[#This Row],[Customer Revenue]],Derived_Metrics[Customer Revenue],0)</f>
        <v>78</v>
      </c>
      <c r="I1453" s="15">
        <f>Derived_Metrics[[#This Row],[Customer Revenue]]/SUM(Derived_Metrics[Customer Revenue])</f>
        <v>1.8406948189669554E-3</v>
      </c>
      <c r="J1453" t="s">
        <v>327</v>
      </c>
      <c r="K1453" s="5">
        <f>SUMIFS(Derived_Metrics[Revenue],Derived_Metrics[Product ID],Derived_Metrics[[#This Row],[Product ID]])</f>
        <v>22939.54</v>
      </c>
      <c r="L1453" s="5">
        <f>SUMIFS(Derived_Metrics[Profit],Derived_Metrics[Product ID],Derived_Metrics[[#This Row],[Product ID]])</f>
        <v>210.47400000000002</v>
      </c>
      <c r="M1453" s="5" t="str">
        <f>IF(AND(Derived_Metrics[[#This Row],[Product Revenue]]&gt;AVERAGE(Derived_Metrics[Product Revenue]),Derived_Metrics[[#This Row],[Product Profit]]&lt;0),"high sales Low Profit","Normal")</f>
        <v>Normal</v>
      </c>
      <c r="N1453">
        <v>1913.4</v>
      </c>
      <c r="O1453">
        <v>9</v>
      </c>
      <c r="P1453">
        <v>0</v>
      </c>
      <c r="Q1453">
        <v>401.81400000000002</v>
      </c>
      <c r="R1453">
        <f>Derived_Metrics[[#This Row],[Selling Price]]*Derived_Metrics[[#This Row],[Quantity]]</f>
        <v>17220.600000000002</v>
      </c>
      <c r="S1453" s="2">
        <f>IF(Derived_Metrics[[#This Row],[Revenue]]=0,0,Derived_Metrics[[#This Row],[Profit]]/Derived_Metrics[[#This Row],[Revenue]])</f>
        <v>2.3333333333333331E-2</v>
      </c>
      <c r="T1453" t="str">
        <f>IF(Derived_Metrics[[#This Row],[Profit]]&lt;0, "Loss","Profit")</f>
        <v>Profit</v>
      </c>
      <c r="U1453" s="5">
        <f>Derived_Metrics[[#This Row],[Selling Price]]*Derived_Metrics[[#This Row],[Quantity]]*Derived_Metrics[[#This Row],[Discount]]</f>
        <v>0</v>
      </c>
      <c r="V1453" t="str">
        <f>IF(Derived_Metrics[[#This Row],[Discount]]&gt;0,"Discount Applied","No Discount")</f>
        <v>No Discount</v>
      </c>
      <c r="W1453" t="str">
        <f>IF(Derived_Metrics[[#This Row],[Discount]]&gt;0.3,"High Discount","Low Discount")</f>
        <v>Low Discount</v>
      </c>
      <c r="X1453" s="13">
        <f>SUMIFS(Derived_Metrics[Customer_Revenue_Share],Derived_Metrics[Customee_ Revenue _Rank],"&lt;="&amp;Derived_Metrics[[#This Row],[Customee_ Revenue _Rank]])</f>
        <v>0.20192949710477834</v>
      </c>
      <c r="Y1453" t="str">
        <f>IF(Derived_Metrics[[#This Row],[Cumulative_Revenue_%]]&lt;=0.8,"Top 80% Revenue","Remaining 20% Revenue")</f>
        <v>Top 80% Revenue</v>
      </c>
    </row>
    <row r="1454" spans="1:25" x14ac:dyDescent="0.25">
      <c r="A1454" t="s">
        <v>4243</v>
      </c>
      <c r="B1454" s="1">
        <v>42155</v>
      </c>
      <c r="C1454" t="s">
        <v>673</v>
      </c>
      <c r="D1454" s="4">
        <f>SUMIFS(Derived_Metrics[Revenue],Derived_Metrics[Customer ID],Derived_Metrics[[#This Row],[Customer ID]])</f>
        <v>26242.641</v>
      </c>
      <c r="E1454" s="4">
        <f>SUMIFS(Derived_Metrics[Profit],Derived_Metrics[Customer ID],Derived_Metrics[[#This Row],[Customer ID]])</f>
        <v>805.98400000000004</v>
      </c>
      <c r="F1454" s="5">
        <f>_xlfn.PERCENTRANK.INC(Derived_Metrics[Customer Revenue],Derived_Metrics[[#This Row],[Customer Revenue]])</f>
        <v>0.95</v>
      </c>
      <c r="G1454" s="5" t="str" cm="1">
        <f t="array" ref="G1454">_xlfn.IFS(Derived_Metrics[[#This Row],[Customer Revenue Percentile]]&gt;=0.8,"High Value",Derived_Metrics[[#This Row],[Customer Revenue Percentile]]&gt;=0.4,"Medium Value",TRUE,"Low Value")</f>
        <v>High Value</v>
      </c>
      <c r="H1454" s="12">
        <f>_xlfn.RANK.EQ(Derived_Metrics[[#This Row],[Customer Revenue]],Derived_Metrics[Customer Revenue],0)</f>
        <v>101</v>
      </c>
      <c r="I1454" s="15">
        <f>Derived_Metrics[[#This Row],[Customer Revenue]]/SUM(Derived_Metrics[Customer Revenue])</f>
        <v>1.6844646951223268E-3</v>
      </c>
      <c r="J1454" t="s">
        <v>2696</v>
      </c>
      <c r="K1454" s="5">
        <f>SUMIFS(Derived_Metrics[Revenue],Derived_Metrics[Product ID],Derived_Metrics[[#This Row],[Product ID]])</f>
        <v>45258.18</v>
      </c>
      <c r="L1454" s="5">
        <f>SUMIFS(Derived_Metrics[Profit],Derived_Metrics[Product ID],Derived_Metrics[[#This Row],[Product ID]])</f>
        <v>1540.704</v>
      </c>
      <c r="M1454" s="5" t="str">
        <f>IF(AND(Derived_Metrics[[#This Row],[Product Revenue]]&gt;AVERAGE(Derived_Metrics[Product Revenue]),Derived_Metrics[[#This Row],[Product Profit]]&lt;0),"high sales Low Profit","Normal")</f>
        <v>Normal</v>
      </c>
      <c r="N1454">
        <v>2567.84</v>
      </c>
      <c r="O1454">
        <v>8</v>
      </c>
      <c r="P1454">
        <v>0</v>
      </c>
      <c r="Q1454">
        <v>770.35199999999998</v>
      </c>
      <c r="R1454">
        <f>Derived_Metrics[[#This Row],[Selling Price]]*Derived_Metrics[[#This Row],[Quantity]]</f>
        <v>20542.72</v>
      </c>
      <c r="S1454" s="2">
        <f>IF(Derived_Metrics[[#This Row],[Revenue]]=0,0,Derived_Metrics[[#This Row],[Profit]]/Derived_Metrics[[#This Row],[Revenue]])</f>
        <v>3.7499999999999999E-2</v>
      </c>
      <c r="T1454" t="str">
        <f>IF(Derived_Metrics[[#This Row],[Profit]]&lt;0, "Loss","Profit")</f>
        <v>Profit</v>
      </c>
      <c r="U1454" s="5">
        <f>Derived_Metrics[[#This Row],[Selling Price]]*Derived_Metrics[[#This Row],[Quantity]]*Derived_Metrics[[#This Row],[Discount]]</f>
        <v>0</v>
      </c>
      <c r="V1454" t="str">
        <f>IF(Derived_Metrics[[#This Row],[Discount]]&gt;0,"Discount Applied","No Discount")</f>
        <v>No Discount</v>
      </c>
      <c r="W1454" t="str">
        <f>IF(Derived_Metrics[[#This Row],[Discount]]&gt;0.3,"High Discount","Low Discount")</f>
        <v>Low Discount</v>
      </c>
      <c r="X1454" s="13">
        <f>SUMIFS(Derived_Metrics[Customer_Revenue_Share],Derived_Metrics[Customee_ Revenue _Rank],"&lt;="&amp;Derived_Metrics[[#This Row],[Customee_ Revenue _Rank]])</f>
        <v>0.24421445214168389</v>
      </c>
      <c r="Y1454" t="str">
        <f>IF(Derived_Metrics[[#This Row],[Cumulative_Revenue_%]]&lt;=0.8,"Top 80% Revenue","Remaining 20% Revenue")</f>
        <v>Top 80% Revenue</v>
      </c>
    </row>
    <row r="1455" spans="1:25" x14ac:dyDescent="0.25">
      <c r="A1455" t="s">
        <v>4244</v>
      </c>
      <c r="B1455" s="1">
        <v>42996</v>
      </c>
      <c r="C1455" t="s">
        <v>2474</v>
      </c>
      <c r="D1455" s="4">
        <f>SUMIFS(Derived_Metrics[Revenue],Derived_Metrics[Customer ID],Derived_Metrics[[#This Row],[Customer ID]])</f>
        <v>367.93600000000004</v>
      </c>
      <c r="E1455" s="4">
        <f>SUMIFS(Derived_Metrics[Profit],Derived_Metrics[Customer ID],Derived_Metrics[[#This Row],[Customer ID]])</f>
        <v>17.1248</v>
      </c>
      <c r="F1455" s="5">
        <f>_xlfn.PERCENTRANK.INC(Derived_Metrics[Customer Revenue],Derived_Metrics[[#This Row],[Customer Revenue]])</f>
        <v>6.7000000000000004E-2</v>
      </c>
      <c r="G1455" s="5" t="str" cm="1">
        <f t="array" ref="G1455">_xlfn.IFS(Derived_Metrics[[#This Row],[Customer Revenue Percentile]]&gt;=0.8,"High Value",Derived_Metrics[[#This Row],[Customer Revenue Percentile]]&gt;=0.4,"Medium Value",TRUE,"Low Value")</f>
        <v>Low Value</v>
      </c>
      <c r="H1455" s="12">
        <f>_xlfn.RANK.EQ(Derived_Metrics[[#This Row],[Customer Revenue]],Derived_Metrics[Customer Revenue],0)</f>
        <v>1974</v>
      </c>
      <c r="I1455" s="15">
        <f>Derived_Metrics[[#This Row],[Customer Revenue]]/SUM(Derived_Metrics[Customer Revenue])</f>
        <v>2.3617104774802523E-5</v>
      </c>
      <c r="J1455" t="s">
        <v>2837</v>
      </c>
      <c r="K1455" s="5">
        <f>SUMIFS(Derived_Metrics[Revenue],Derived_Metrics[Product ID],Derived_Metrics[[#This Row],[Product ID]])</f>
        <v>149.352</v>
      </c>
      <c r="L1455" s="5">
        <f>SUMIFS(Derived_Metrics[Profit],Derived_Metrics[Product ID],Derived_Metrics[[#This Row],[Product ID]])</f>
        <v>14.224</v>
      </c>
      <c r="M1455" s="5" t="str">
        <f>IF(AND(Derived_Metrics[[#This Row],[Product Revenue]]&gt;AVERAGE(Derived_Metrics[Product Revenue]),Derived_Metrics[[#This Row],[Product Profit]]&lt;0),"high sales Low Profit","Normal")</f>
        <v>Normal</v>
      </c>
      <c r="N1455">
        <v>20.32</v>
      </c>
      <c r="O1455">
        <v>4</v>
      </c>
      <c r="P1455">
        <v>0</v>
      </c>
      <c r="Q1455">
        <v>6.9088000000000003</v>
      </c>
      <c r="R1455">
        <f>Derived_Metrics[[#This Row],[Selling Price]]*Derived_Metrics[[#This Row],[Quantity]]</f>
        <v>81.28</v>
      </c>
      <c r="S1455" s="2">
        <f>IF(Derived_Metrics[[#This Row],[Revenue]]=0,0,Derived_Metrics[[#This Row],[Profit]]/Derived_Metrics[[#This Row],[Revenue]])</f>
        <v>8.5000000000000006E-2</v>
      </c>
      <c r="T1455" t="str">
        <f>IF(Derived_Metrics[[#This Row],[Profit]]&lt;0, "Loss","Profit")</f>
        <v>Profit</v>
      </c>
      <c r="U1455" s="5">
        <f>Derived_Metrics[[#This Row],[Selling Price]]*Derived_Metrics[[#This Row],[Quantity]]*Derived_Metrics[[#This Row],[Discount]]</f>
        <v>0</v>
      </c>
      <c r="V1455" t="str">
        <f>IF(Derived_Metrics[[#This Row],[Discount]]&gt;0,"Discount Applied","No Discount")</f>
        <v>No Discount</v>
      </c>
      <c r="W1455" t="str">
        <f>IF(Derived_Metrics[[#This Row],[Discount]]&gt;0.3,"High Discount","Low Discount")</f>
        <v>Low Discount</v>
      </c>
      <c r="X1455" s="13">
        <f>SUMIFS(Derived_Metrics[Customer_Revenue_Share],Derived_Metrics[Customee_ Revenue _Rank],"&lt;="&amp;Derived_Metrics[[#This Row],[Customee_ Revenue _Rank]])</f>
        <v>0.99836797414057188</v>
      </c>
      <c r="Y1455" t="str">
        <f>IF(Derived_Metrics[[#This Row],[Cumulative_Revenue_%]]&lt;=0.8,"Top 80% Revenue","Remaining 20% Revenue")</f>
        <v>Remaining 20% Revenue</v>
      </c>
    </row>
    <row r="1456" spans="1:25" x14ac:dyDescent="0.25">
      <c r="A1456" t="s">
        <v>4245</v>
      </c>
      <c r="B1456" s="1">
        <v>42148</v>
      </c>
      <c r="C1456" t="s">
        <v>3369</v>
      </c>
      <c r="D1456" s="4">
        <f>SUMIFS(Derived_Metrics[Revenue],Derived_Metrics[Customer ID],Derived_Metrics[[#This Row],[Customer ID]])</f>
        <v>4962.6050000000005</v>
      </c>
      <c r="E1456" s="4">
        <f>SUMIFS(Derived_Metrics[Profit],Derived_Metrics[Customer ID],Derived_Metrics[[#This Row],[Customer ID]])</f>
        <v>-223.70959999999999</v>
      </c>
      <c r="F1456" s="5">
        <f>_xlfn.PERCENTRANK.INC(Derived_Metrics[Customer Revenue],Derived_Metrics[[#This Row],[Customer Revenue]])</f>
        <v>0.54300000000000004</v>
      </c>
      <c r="G1456" s="5" t="str" cm="1">
        <f t="array" ref="G1456">_xlfn.IFS(Derived_Metrics[[#This Row],[Customer Revenue Percentile]]&gt;=0.8,"High Value",Derived_Metrics[[#This Row],[Customer Revenue Percentile]]&gt;=0.4,"Medium Value",TRUE,"Low Value")</f>
        <v>Medium Value</v>
      </c>
      <c r="H1456" s="12">
        <f>_xlfn.RANK.EQ(Derived_Metrics[[#This Row],[Customer Revenue]],Derived_Metrics[Customer Revenue],0)</f>
        <v>967</v>
      </c>
      <c r="I1456" s="15">
        <f>Derived_Metrics[[#This Row],[Customer Revenue]]/SUM(Derived_Metrics[Customer Revenue])</f>
        <v>3.1854007827708861E-4</v>
      </c>
      <c r="J1456" t="s">
        <v>1201</v>
      </c>
      <c r="K1456" s="5">
        <f>SUMIFS(Derived_Metrics[Revenue],Derived_Metrics[Product ID],Derived_Metrics[[#This Row],[Product ID]])</f>
        <v>30526.117999999999</v>
      </c>
      <c r="L1456" s="5">
        <f>SUMIFS(Derived_Metrics[Profit],Derived_Metrics[Product ID],Derived_Metrics[[#This Row],[Product ID]])</f>
        <v>-474.74139999999994</v>
      </c>
      <c r="M1456" s="5" t="str">
        <f>IF(AND(Derived_Metrics[[#This Row],[Product Revenue]]&gt;AVERAGE(Derived_Metrics[Product Revenue]),Derived_Metrics[[#This Row],[Product Profit]]&lt;0),"high sales Low Profit","Normal")</f>
        <v>high sales Low Profit</v>
      </c>
      <c r="N1456">
        <v>602.65099999999995</v>
      </c>
      <c r="O1456">
        <v>7</v>
      </c>
      <c r="P1456">
        <v>0.3</v>
      </c>
      <c r="Q1456">
        <v>-163.57669999999999</v>
      </c>
      <c r="R1456">
        <f>Derived_Metrics[[#This Row],[Selling Price]]*Derived_Metrics[[#This Row],[Quantity]]</f>
        <v>4218.5569999999998</v>
      </c>
      <c r="S1456" s="2">
        <f>IF(Derived_Metrics[[#This Row],[Revenue]]=0,0,Derived_Metrics[[#This Row],[Profit]]/Derived_Metrics[[#This Row],[Revenue]])</f>
        <v>-3.8775510204081633E-2</v>
      </c>
      <c r="T1456" t="str">
        <f>IF(Derived_Metrics[[#This Row],[Profit]]&lt;0, "Loss","Profit")</f>
        <v>Loss</v>
      </c>
      <c r="U1456" s="5">
        <f>Derived_Metrics[[#This Row],[Selling Price]]*Derived_Metrics[[#This Row],[Quantity]]*Derived_Metrics[[#This Row],[Discount]]</f>
        <v>1265.5671</v>
      </c>
      <c r="V1456" t="str">
        <f>IF(Derived_Metrics[[#This Row],[Discount]]&gt;0,"Discount Applied","No Discount")</f>
        <v>Discount Applied</v>
      </c>
      <c r="W1456" t="str">
        <f>IF(Derived_Metrics[[#This Row],[Discount]]&gt;0.3,"High Discount","Low Discount")</f>
        <v>Low Discount</v>
      </c>
      <c r="X1456" s="13">
        <f>SUMIFS(Derived_Metrics[Customer_Revenue_Share],Derived_Metrics[Customee_ Revenue _Rank],"&lt;="&amp;Derived_Metrics[[#This Row],[Customee_ Revenue _Rank]])</f>
        <v>0.84953923028584533</v>
      </c>
      <c r="Y1456" t="str">
        <f>IF(Derived_Metrics[[#This Row],[Cumulative_Revenue_%]]&lt;=0.8,"Top 80% Revenue","Remaining 20% Revenue")</f>
        <v>Remaining 20% Revenue</v>
      </c>
    </row>
    <row r="1457" spans="1:25" x14ac:dyDescent="0.25">
      <c r="A1457" t="s">
        <v>4248</v>
      </c>
      <c r="B1457" s="1">
        <v>43020</v>
      </c>
      <c r="C1457" t="s">
        <v>254</v>
      </c>
      <c r="D1457" s="4">
        <f>SUMIFS(Derived_Metrics[Revenue],Derived_Metrics[Customer ID],Derived_Metrics[[#This Row],[Customer ID]])</f>
        <v>15644.24</v>
      </c>
      <c r="E1457" s="4">
        <f>SUMIFS(Derived_Metrics[Profit],Derived_Metrics[Customer ID],Derived_Metrics[[#This Row],[Customer ID]])</f>
        <v>589.83240000000001</v>
      </c>
      <c r="F1457" s="5">
        <f>_xlfn.PERCENTRANK.INC(Derived_Metrics[Customer Revenue],Derived_Metrics[[#This Row],[Customer Revenue]])</f>
        <v>0.878</v>
      </c>
      <c r="G1457" s="5" t="str" cm="1">
        <f t="array" ref="G1457">_xlfn.IFS(Derived_Metrics[[#This Row],[Customer Revenue Percentile]]&gt;=0.8,"High Value",Derived_Metrics[[#This Row],[Customer Revenue Percentile]]&gt;=0.4,"Medium Value",TRUE,"Low Value")</f>
        <v>High Value</v>
      </c>
      <c r="H1457" s="12">
        <f>_xlfn.RANK.EQ(Derived_Metrics[[#This Row],[Customer Revenue]],Derived_Metrics[Customer Revenue],0)</f>
        <v>257</v>
      </c>
      <c r="I1457" s="15">
        <f>Derived_Metrics[[#This Row],[Customer Revenue]]/SUM(Derived_Metrics[Customer Revenue])</f>
        <v>1.0041737019540263E-3</v>
      </c>
      <c r="J1457" t="s">
        <v>2039</v>
      </c>
      <c r="K1457" s="5">
        <f>SUMIFS(Derived_Metrics[Revenue],Derived_Metrics[Product ID],Derived_Metrics[[#This Row],[Product ID]])</f>
        <v>522.50400000000002</v>
      </c>
      <c r="L1457" s="5">
        <f>SUMIFS(Derived_Metrics[Profit],Derived_Metrics[Product ID],Derived_Metrics[[#This Row],[Product ID]])</f>
        <v>10.110600000000002</v>
      </c>
      <c r="M1457" s="5" t="str">
        <f>IF(AND(Derived_Metrics[[#This Row],[Product Revenue]]&gt;AVERAGE(Derived_Metrics[Product Revenue]),Derived_Metrics[[#This Row],[Product Profit]]&lt;0),"high sales Low Profit","Normal")</f>
        <v>Normal</v>
      </c>
      <c r="N1457">
        <v>14.76</v>
      </c>
      <c r="O1457">
        <v>2</v>
      </c>
      <c r="P1457">
        <v>0</v>
      </c>
      <c r="Q1457">
        <v>4.2804000000000002</v>
      </c>
      <c r="R1457">
        <f>Derived_Metrics[[#This Row],[Selling Price]]*Derived_Metrics[[#This Row],[Quantity]]</f>
        <v>29.52</v>
      </c>
      <c r="S1457" s="2">
        <f>IF(Derived_Metrics[[#This Row],[Revenue]]=0,0,Derived_Metrics[[#This Row],[Profit]]/Derived_Metrics[[#This Row],[Revenue]])</f>
        <v>0.14500000000000002</v>
      </c>
      <c r="T1457" t="str">
        <f>IF(Derived_Metrics[[#This Row],[Profit]]&lt;0, "Loss","Profit")</f>
        <v>Profit</v>
      </c>
      <c r="U1457" s="5">
        <f>Derived_Metrics[[#This Row],[Selling Price]]*Derived_Metrics[[#This Row],[Quantity]]*Derived_Metrics[[#This Row],[Discount]]</f>
        <v>0</v>
      </c>
      <c r="V1457" t="str">
        <f>IF(Derived_Metrics[[#This Row],[Discount]]&gt;0,"Discount Applied","No Discount")</f>
        <v>No Discount</v>
      </c>
      <c r="W1457" t="str">
        <f>IF(Derived_Metrics[[#This Row],[Discount]]&gt;0.3,"High Discount","Low Discount")</f>
        <v>Low Discount</v>
      </c>
      <c r="X1457" s="13">
        <f>SUMIFS(Derived_Metrics[Customer_Revenue_Share],Derived_Metrics[Customee_ Revenue _Rank],"&lt;="&amp;Derived_Metrics[[#This Row],[Customee_ Revenue _Rank]])</f>
        <v>0.43775371558642212</v>
      </c>
      <c r="Y1457" t="str">
        <f>IF(Derived_Metrics[[#This Row],[Cumulative_Revenue_%]]&lt;=0.8,"Top 80% Revenue","Remaining 20% Revenue")</f>
        <v>Top 80% Revenue</v>
      </c>
    </row>
    <row r="1458" spans="1:25" x14ac:dyDescent="0.25">
      <c r="A1458" t="s">
        <v>4250</v>
      </c>
      <c r="B1458" s="1">
        <v>42945</v>
      </c>
      <c r="C1458" t="s">
        <v>1128</v>
      </c>
      <c r="D1458" s="4">
        <f>SUMIFS(Derived_Metrics[Revenue],Derived_Metrics[Customer ID],Derived_Metrics[[#This Row],[Customer ID]])</f>
        <v>1460.6239999999998</v>
      </c>
      <c r="E1458" s="4">
        <f>SUMIFS(Derived_Metrics[Profit],Derived_Metrics[Customer ID],Derived_Metrics[[#This Row],[Customer ID]])</f>
        <v>45.048000000000002</v>
      </c>
      <c r="F1458" s="5">
        <f>_xlfn.PERCENTRANK.INC(Derived_Metrics[Customer Revenue],Derived_Metrics[[#This Row],[Customer Revenue]])</f>
        <v>0.21199999999999999</v>
      </c>
      <c r="G1458" s="5" t="str" cm="1">
        <f t="array" ref="G1458">_xlfn.IFS(Derived_Metrics[[#This Row],[Customer Revenue Percentile]]&gt;=0.8,"High Value",Derived_Metrics[[#This Row],[Customer Revenue Percentile]]&gt;=0.4,"Medium Value",TRUE,"Low Value")</f>
        <v>Low Value</v>
      </c>
      <c r="H1458" s="12">
        <f>_xlfn.RANK.EQ(Derived_Metrics[[#This Row],[Customer Revenue]],Derived_Metrics[Customer Revenue],0)</f>
        <v>1669</v>
      </c>
      <c r="I1458" s="15">
        <f>Derived_Metrics[[#This Row],[Customer Revenue]]/SUM(Derived_Metrics[Customer Revenue])</f>
        <v>9.3754647668592244E-5</v>
      </c>
      <c r="J1458" t="s">
        <v>377</v>
      </c>
      <c r="K1458" s="5">
        <f>SUMIFS(Derived_Metrics[Revenue],Derived_Metrics[Product ID],Derived_Metrics[[#This Row],[Product ID]])</f>
        <v>6416.6466</v>
      </c>
      <c r="L1458" s="5">
        <f>SUMIFS(Derived_Metrics[Profit],Derived_Metrics[Product ID],Derived_Metrics[[#This Row],[Product ID]])</f>
        <v>-20.293000000000006</v>
      </c>
      <c r="M1458" s="5" t="str">
        <f>IF(AND(Derived_Metrics[[#This Row],[Product Revenue]]&gt;AVERAGE(Derived_Metrics[Product Revenue]),Derived_Metrics[[#This Row],[Product Profit]]&lt;0),"high sales Low Profit","Normal")</f>
        <v>Normal</v>
      </c>
      <c r="N1458">
        <v>115.96</v>
      </c>
      <c r="O1458">
        <v>2</v>
      </c>
      <c r="P1458">
        <v>0</v>
      </c>
      <c r="Q1458">
        <v>25.511199999999999</v>
      </c>
      <c r="R1458">
        <f>Derived_Metrics[[#This Row],[Selling Price]]*Derived_Metrics[[#This Row],[Quantity]]</f>
        <v>231.92</v>
      </c>
      <c r="S1458" s="2">
        <f>IF(Derived_Metrics[[#This Row],[Revenue]]=0,0,Derived_Metrics[[#This Row],[Profit]]/Derived_Metrics[[#This Row],[Revenue]])</f>
        <v>0.11</v>
      </c>
      <c r="T1458" t="str">
        <f>IF(Derived_Metrics[[#This Row],[Profit]]&lt;0, "Loss","Profit")</f>
        <v>Profit</v>
      </c>
      <c r="U1458" s="5">
        <f>Derived_Metrics[[#This Row],[Selling Price]]*Derived_Metrics[[#This Row],[Quantity]]*Derived_Metrics[[#This Row],[Discount]]</f>
        <v>0</v>
      </c>
      <c r="V1458" t="str">
        <f>IF(Derived_Metrics[[#This Row],[Discount]]&gt;0,"Discount Applied","No Discount")</f>
        <v>No Discount</v>
      </c>
      <c r="W1458" t="str">
        <f>IF(Derived_Metrics[[#This Row],[Discount]]&gt;0.3,"High Discount","Low Discount")</f>
        <v>Low Discount</v>
      </c>
      <c r="X1458" s="13">
        <f>SUMIFS(Derived_Metrics[Customer_Revenue_Share],Derived_Metrics[Customee_ Revenue _Rank],"&lt;="&amp;Derived_Metrics[[#This Row],[Customee_ Revenue _Rank]])</f>
        <v>0.98195387529735778</v>
      </c>
      <c r="Y1458" t="str">
        <f>IF(Derived_Metrics[[#This Row],[Cumulative_Revenue_%]]&lt;=0.8,"Top 80% Revenue","Remaining 20% Revenue")</f>
        <v>Remaining 20% Revenue</v>
      </c>
    </row>
    <row r="1459" spans="1:25" x14ac:dyDescent="0.25">
      <c r="A1459" t="s">
        <v>4251</v>
      </c>
      <c r="B1459" s="1">
        <v>41989</v>
      </c>
      <c r="C1459" t="s">
        <v>3280</v>
      </c>
      <c r="D1459" s="4">
        <f>SUMIFS(Derived_Metrics[Revenue],Derived_Metrics[Customer ID],Derived_Metrics[[#This Row],[Customer ID]])</f>
        <v>14636.792000000001</v>
      </c>
      <c r="E1459" s="4">
        <f>SUMIFS(Derived_Metrics[Profit],Derived_Metrics[Customer ID],Derived_Metrics[[#This Row],[Customer ID]])</f>
        <v>260.62580000000003</v>
      </c>
      <c r="F1459" s="5">
        <f>_xlfn.PERCENTRANK.INC(Derived_Metrics[Customer Revenue],Derived_Metrics[[#This Row],[Customer Revenue]])</f>
        <v>0.86899999999999999</v>
      </c>
      <c r="G1459" s="5" t="str" cm="1">
        <f t="array" ref="G1459">_xlfn.IFS(Derived_Metrics[[#This Row],[Customer Revenue Percentile]]&gt;=0.8,"High Value",Derived_Metrics[[#This Row],[Customer Revenue Percentile]]&gt;=0.4,"Medium Value",TRUE,"Low Value")</f>
        <v>High Value</v>
      </c>
      <c r="H1459" s="12">
        <f>_xlfn.RANK.EQ(Derived_Metrics[[#This Row],[Customer Revenue]],Derived_Metrics[Customer Revenue],0)</f>
        <v>277</v>
      </c>
      <c r="I1459" s="15">
        <f>Derived_Metrics[[#This Row],[Customer Revenue]]/SUM(Derived_Metrics[Customer Revenue])</f>
        <v>9.3950755085392944E-4</v>
      </c>
      <c r="J1459" t="s">
        <v>1760</v>
      </c>
      <c r="K1459" s="5">
        <f>SUMIFS(Derived_Metrics[Revenue],Derived_Metrics[Product ID],Derived_Metrics[[#This Row],[Product ID]])</f>
        <v>43310.931999999993</v>
      </c>
      <c r="L1459" s="5">
        <f>SUMIFS(Derived_Metrics[Profit],Derived_Metrics[Product ID],Derived_Metrics[[#This Row],[Product ID]])</f>
        <v>1305.6455999999998</v>
      </c>
      <c r="M1459" s="5" t="str">
        <f>IF(AND(Derived_Metrics[[#This Row],[Product Revenue]]&gt;AVERAGE(Derived_Metrics[Product Revenue]),Derived_Metrics[[#This Row],[Product Profit]]&lt;0),"high sales Low Profit","Normal")</f>
        <v>Normal</v>
      </c>
      <c r="N1459">
        <v>1403.92</v>
      </c>
      <c r="O1459">
        <v>5</v>
      </c>
      <c r="P1459">
        <v>0.2</v>
      </c>
      <c r="Q1459">
        <v>70.195999999999998</v>
      </c>
      <c r="R1459">
        <f>Derived_Metrics[[#This Row],[Selling Price]]*Derived_Metrics[[#This Row],[Quantity]]</f>
        <v>7019.6</v>
      </c>
      <c r="S1459" s="2">
        <f>IF(Derived_Metrics[[#This Row],[Revenue]]=0,0,Derived_Metrics[[#This Row],[Profit]]/Derived_Metrics[[#This Row],[Revenue]])</f>
        <v>9.9999999999999985E-3</v>
      </c>
      <c r="T1459" t="str">
        <f>IF(Derived_Metrics[[#This Row],[Profit]]&lt;0, "Loss","Profit")</f>
        <v>Profit</v>
      </c>
      <c r="U1459" s="5">
        <f>Derived_Metrics[[#This Row],[Selling Price]]*Derived_Metrics[[#This Row],[Quantity]]*Derived_Metrics[[#This Row],[Discount]]</f>
        <v>1403.92</v>
      </c>
      <c r="V1459" t="str">
        <f>IF(Derived_Metrics[[#This Row],[Discount]]&gt;0,"Discount Applied","No Discount")</f>
        <v>Discount Applied</v>
      </c>
      <c r="W1459" t="str">
        <f>IF(Derived_Metrics[[#This Row],[Discount]]&gt;0.3,"High Discount","Low Discount")</f>
        <v>Low Discount</v>
      </c>
      <c r="X1459" s="13">
        <f>SUMIFS(Derived_Metrics[Customer_Revenue_Share],Derived_Metrics[Customee_ Revenue _Rank],"&lt;="&amp;Derived_Metrics[[#This Row],[Customee_ Revenue _Rank]])</f>
        <v>0.45722978490130506</v>
      </c>
      <c r="Y1459" t="str">
        <f>IF(Derived_Metrics[[#This Row],[Cumulative_Revenue_%]]&lt;=0.8,"Top 80% Revenue","Remaining 20% Revenue")</f>
        <v>Top 80% Revenue</v>
      </c>
    </row>
    <row r="1460" spans="1:25" x14ac:dyDescent="0.25">
      <c r="A1460" t="s">
        <v>4252</v>
      </c>
      <c r="B1460" s="1">
        <v>42338</v>
      </c>
      <c r="C1460" t="s">
        <v>1786</v>
      </c>
      <c r="D1460" s="4">
        <f>SUMIFS(Derived_Metrics[Revenue],Derived_Metrics[Customer ID],Derived_Metrics[[#This Row],[Customer ID]])</f>
        <v>8708.5920000000006</v>
      </c>
      <c r="E1460" s="4">
        <f>SUMIFS(Derived_Metrics[Profit],Derived_Metrics[Customer ID],Derived_Metrics[[#This Row],[Customer ID]])</f>
        <v>15.442400000000001</v>
      </c>
      <c r="F1460" s="5">
        <f>_xlfn.PERCENTRANK.INC(Derived_Metrics[Customer Revenue],Derived_Metrics[[#This Row],[Customer Revenue]])</f>
        <v>0.70499999999999996</v>
      </c>
      <c r="G1460" s="5" t="str" cm="1">
        <f t="array" ref="G1460">_xlfn.IFS(Derived_Metrics[[#This Row],[Customer Revenue Percentile]]&gt;=0.8,"High Value",Derived_Metrics[[#This Row],[Customer Revenue Percentile]]&gt;=0.4,"Medium Value",TRUE,"Low Value")</f>
        <v>Medium Value</v>
      </c>
      <c r="H1460" s="12">
        <f>_xlfn.RANK.EQ(Derived_Metrics[[#This Row],[Customer Revenue]],Derived_Metrics[Customer Revenue],0)</f>
        <v>624</v>
      </c>
      <c r="I1460" s="15">
        <f>Derived_Metrics[[#This Row],[Customer Revenue]]/SUM(Derived_Metrics[Customer Revenue])</f>
        <v>5.589877851175396E-4</v>
      </c>
      <c r="J1460" t="s">
        <v>2944</v>
      </c>
      <c r="K1460" s="5">
        <f>SUMIFS(Derived_Metrics[Revenue],Derived_Metrics[Product ID],Derived_Metrics[[#This Row],[Product ID]])</f>
        <v>12129.062400000001</v>
      </c>
      <c r="L1460" s="5">
        <f>SUMIFS(Derived_Metrics[Profit],Derived_Metrics[Product ID],Derived_Metrics[[#This Row],[Product ID]])</f>
        <v>-26.972399999999993</v>
      </c>
      <c r="M1460" s="5" t="str">
        <f>IF(AND(Derived_Metrics[[#This Row],[Product Revenue]]&gt;AVERAGE(Derived_Metrics[Product Revenue]),Derived_Metrics[[#This Row],[Product Profit]]&lt;0),"high sales Low Profit","Normal")</f>
        <v>Normal</v>
      </c>
      <c r="N1460">
        <v>681.40800000000002</v>
      </c>
      <c r="O1460">
        <v>12</v>
      </c>
      <c r="P1460">
        <v>0.2</v>
      </c>
      <c r="Q1460">
        <v>42.588000000000001</v>
      </c>
      <c r="R1460">
        <f>Derived_Metrics[[#This Row],[Selling Price]]*Derived_Metrics[[#This Row],[Quantity]]</f>
        <v>8176.8960000000006</v>
      </c>
      <c r="S1460" s="2">
        <f>IF(Derived_Metrics[[#This Row],[Revenue]]=0,0,Derived_Metrics[[#This Row],[Profit]]/Derived_Metrics[[#This Row],[Revenue]])</f>
        <v>5.208333333333333E-3</v>
      </c>
      <c r="T1460" t="str">
        <f>IF(Derived_Metrics[[#This Row],[Profit]]&lt;0, "Loss","Profit")</f>
        <v>Profit</v>
      </c>
      <c r="U1460" s="5">
        <f>Derived_Metrics[[#This Row],[Selling Price]]*Derived_Metrics[[#This Row],[Quantity]]*Derived_Metrics[[#This Row],[Discount]]</f>
        <v>1635.3792000000003</v>
      </c>
      <c r="V1460" t="str">
        <f>IF(Derived_Metrics[[#This Row],[Discount]]&gt;0,"Discount Applied","No Discount")</f>
        <v>Discount Applied</v>
      </c>
      <c r="W1460" t="str">
        <f>IF(Derived_Metrics[[#This Row],[Discount]]&gt;0.3,"High Discount","Low Discount")</f>
        <v>Low Discount</v>
      </c>
      <c r="X1460" s="13">
        <f>SUMIFS(Derived_Metrics[Customer_Revenue_Share],Derived_Metrics[Customee_ Revenue _Rank],"&lt;="&amp;Derived_Metrics[[#This Row],[Customee_ Revenue _Rank]])</f>
        <v>0.70508979518821635</v>
      </c>
      <c r="Y1460" t="str">
        <f>IF(Derived_Metrics[[#This Row],[Cumulative_Revenue_%]]&lt;=0.8,"Top 80% Revenue","Remaining 20% Revenue")</f>
        <v>Top 80% Revenue</v>
      </c>
    </row>
    <row r="1461" spans="1:25" x14ac:dyDescent="0.25">
      <c r="A1461" t="s">
        <v>4253</v>
      </c>
      <c r="B1461" s="1">
        <v>41834</v>
      </c>
      <c r="C1461" t="s">
        <v>4255</v>
      </c>
      <c r="D1461" s="4">
        <f>SUMIFS(Derived_Metrics[Revenue],Derived_Metrics[Customer ID],Derived_Metrics[[#This Row],[Customer ID]])</f>
        <v>63.968000000000004</v>
      </c>
      <c r="E1461" s="4">
        <f>SUMIFS(Derived_Metrics[Profit],Derived_Metrics[Customer ID],Derived_Metrics[[#This Row],[Customer ID]])</f>
        <v>1.1994</v>
      </c>
      <c r="F1461" s="5">
        <f>_xlfn.PERCENTRANK.INC(Derived_Metrics[Customer Revenue],Derived_Metrics[[#This Row],[Customer Revenue]])</f>
        <v>1.0999999999999999E-2</v>
      </c>
      <c r="G1461" s="5" t="str" cm="1">
        <f t="array" ref="G1461">_xlfn.IFS(Derived_Metrics[[#This Row],[Customer Revenue Percentile]]&gt;=0.8,"High Value",Derived_Metrics[[#This Row],[Customer Revenue Percentile]]&gt;=0.4,"Medium Value",TRUE,"Low Value")</f>
        <v>Low Value</v>
      </c>
      <c r="H1461" s="12">
        <f>_xlfn.RANK.EQ(Derived_Metrics[[#This Row],[Customer Revenue]],Derived_Metrics[Customer Revenue],0)</f>
        <v>2096</v>
      </c>
      <c r="I1461" s="15">
        <f>Derived_Metrics[[#This Row],[Customer Revenue]]/SUM(Derived_Metrics[Customer Revenue])</f>
        <v>4.1059829922447598E-6</v>
      </c>
      <c r="J1461" t="s">
        <v>4219</v>
      </c>
      <c r="K1461" s="5">
        <f>SUMIFS(Derived_Metrics[Revenue],Derived_Metrics[Product ID],Derived_Metrics[[#This Row],[Product ID]])</f>
        <v>1667.1660000000002</v>
      </c>
      <c r="L1461" s="5">
        <f>SUMIFS(Derived_Metrics[Profit],Derived_Metrics[Product ID],Derived_Metrics[[#This Row],[Product ID]])</f>
        <v>38.180899999999994</v>
      </c>
      <c r="M1461" s="5" t="str">
        <f>IF(AND(Derived_Metrics[[#This Row],[Product Revenue]]&gt;AVERAGE(Derived_Metrics[Product Revenue]),Derived_Metrics[[#This Row],[Product Profit]]&lt;0),"high sales Low Profit","Normal")</f>
        <v>Normal</v>
      </c>
      <c r="N1461">
        <v>31.984000000000002</v>
      </c>
      <c r="O1461">
        <v>2</v>
      </c>
      <c r="P1461">
        <v>0.2</v>
      </c>
      <c r="Q1461">
        <v>1.1994</v>
      </c>
      <c r="R1461">
        <f>Derived_Metrics[[#This Row],[Selling Price]]*Derived_Metrics[[#This Row],[Quantity]]</f>
        <v>63.968000000000004</v>
      </c>
      <c r="S1461" s="2">
        <f>IF(Derived_Metrics[[#This Row],[Revenue]]=0,0,Derived_Metrics[[#This Row],[Profit]]/Derived_Metrics[[#This Row],[Revenue]])</f>
        <v>1.8749999999999999E-2</v>
      </c>
      <c r="T1461" t="str">
        <f>IF(Derived_Metrics[[#This Row],[Profit]]&lt;0, "Loss","Profit")</f>
        <v>Profit</v>
      </c>
      <c r="U1461" s="5">
        <f>Derived_Metrics[[#This Row],[Selling Price]]*Derived_Metrics[[#This Row],[Quantity]]*Derived_Metrics[[#This Row],[Discount]]</f>
        <v>12.793600000000001</v>
      </c>
      <c r="V1461" t="str">
        <f>IF(Derived_Metrics[[#This Row],[Discount]]&gt;0,"Discount Applied","No Discount")</f>
        <v>Discount Applied</v>
      </c>
      <c r="W1461" t="str">
        <f>IF(Derived_Metrics[[#This Row],[Discount]]&gt;0.3,"High Discount","Low Discount")</f>
        <v>Low Discount</v>
      </c>
      <c r="X1461" s="13">
        <f>SUMIFS(Derived_Metrics[Customer_Revenue_Share],Derived_Metrics[Customee_ Revenue _Rank],"&lt;="&amp;Derived_Metrics[[#This Row],[Customee_ Revenue _Rank]])</f>
        <v>0.99994064053408849</v>
      </c>
      <c r="Y1461" t="str">
        <f>IF(Derived_Metrics[[#This Row],[Cumulative_Revenue_%]]&lt;=0.8,"Top 80% Revenue","Remaining 20% Revenue")</f>
        <v>Remaining 20% Revenue</v>
      </c>
    </row>
    <row r="1462" spans="1:25" x14ac:dyDescent="0.25">
      <c r="A1462" t="s">
        <v>4257</v>
      </c>
      <c r="B1462" s="1">
        <v>42409</v>
      </c>
      <c r="C1462" t="s">
        <v>3738</v>
      </c>
      <c r="D1462" s="4">
        <f>SUMIFS(Derived_Metrics[Revenue],Derived_Metrics[Customer ID],Derived_Metrics[[#This Row],[Customer ID]])</f>
        <v>249.66400000000002</v>
      </c>
      <c r="E1462" s="4">
        <f>SUMIFS(Derived_Metrics[Profit],Derived_Metrics[Customer ID],Derived_Metrics[[#This Row],[Customer ID]])</f>
        <v>-62.865600000000008</v>
      </c>
      <c r="F1462" s="5">
        <f>_xlfn.PERCENTRANK.INC(Derived_Metrics[Customer Revenue],Derived_Metrics[[#This Row],[Customer Revenue]])</f>
        <v>5.0999999999999997E-2</v>
      </c>
      <c r="G1462" s="5" t="str" cm="1">
        <f t="array" ref="G1462">_xlfn.IFS(Derived_Metrics[[#This Row],[Customer Revenue Percentile]]&gt;=0.8,"High Value",Derived_Metrics[[#This Row],[Customer Revenue Percentile]]&gt;=0.4,"Medium Value",TRUE,"Low Value")</f>
        <v>Low Value</v>
      </c>
      <c r="H1462" s="12">
        <f>_xlfn.RANK.EQ(Derived_Metrics[[#This Row],[Customer Revenue]],Derived_Metrics[Customer Revenue],0)</f>
        <v>2011</v>
      </c>
      <c r="I1462" s="15">
        <f>Derived_Metrics[[#This Row],[Customer Revenue]]/SUM(Derived_Metrics[Customer Revenue])</f>
        <v>1.6025452378936275E-5</v>
      </c>
      <c r="J1462" t="s">
        <v>4258</v>
      </c>
      <c r="K1462" s="5">
        <f>SUMIFS(Derived_Metrics[Revenue],Derived_Metrics[Product ID],Derived_Metrics[[#This Row],[Product ID]])</f>
        <v>9101.3760000000002</v>
      </c>
      <c r="L1462" s="5">
        <f>SUMIFS(Derived_Metrics[Profit],Derived_Metrics[Product ID],Derived_Metrics[[#This Row],[Product ID]])</f>
        <v>244.3888</v>
      </c>
      <c r="M1462" s="5" t="str">
        <f>IF(AND(Derived_Metrics[[#This Row],[Product Revenue]]&gt;AVERAGE(Derived_Metrics[Product Revenue]),Derived_Metrics[[#This Row],[Product Profit]]&lt;0),"high sales Low Profit","Normal")</f>
        <v>Normal</v>
      </c>
      <c r="N1462">
        <v>84.272000000000006</v>
      </c>
      <c r="O1462">
        <v>2</v>
      </c>
      <c r="P1462">
        <v>0.6</v>
      </c>
      <c r="Q1462">
        <v>-75.844800000000006</v>
      </c>
      <c r="R1462">
        <f>Derived_Metrics[[#This Row],[Selling Price]]*Derived_Metrics[[#This Row],[Quantity]]</f>
        <v>168.54400000000001</v>
      </c>
      <c r="S1462" s="2">
        <f>IF(Derived_Metrics[[#This Row],[Revenue]]=0,0,Derived_Metrics[[#This Row],[Profit]]/Derived_Metrics[[#This Row],[Revenue]])</f>
        <v>-0.45</v>
      </c>
      <c r="T1462" t="str">
        <f>IF(Derived_Metrics[[#This Row],[Profit]]&lt;0, "Loss","Profit")</f>
        <v>Loss</v>
      </c>
      <c r="U1462" s="5">
        <f>Derived_Metrics[[#This Row],[Selling Price]]*Derived_Metrics[[#This Row],[Quantity]]*Derived_Metrics[[#This Row],[Discount]]</f>
        <v>101.1264</v>
      </c>
      <c r="V1462" t="str">
        <f>IF(Derived_Metrics[[#This Row],[Discount]]&gt;0,"Discount Applied","No Discount")</f>
        <v>Discount Applied</v>
      </c>
      <c r="W1462" t="str">
        <f>IF(Derived_Metrics[[#This Row],[Discount]]&gt;0.3,"High Discount","Low Discount")</f>
        <v>High Discount</v>
      </c>
      <c r="X1462" s="13">
        <f>SUMIFS(Derived_Metrics[Customer_Revenue_Share],Derived_Metrics[Customee_ Revenue _Rank],"&lt;="&amp;Derived_Metrics[[#This Row],[Customee_ Revenue _Rank]])</f>
        <v>0.99906687601772426</v>
      </c>
      <c r="Y1462" t="str">
        <f>IF(Derived_Metrics[[#This Row],[Cumulative_Revenue_%]]&lt;=0.8,"Top 80% Revenue","Remaining 20% Revenue")</f>
        <v>Remaining 20% Revenue</v>
      </c>
    </row>
    <row r="1463" spans="1:25" x14ac:dyDescent="0.25">
      <c r="A1463" t="s">
        <v>4260</v>
      </c>
      <c r="B1463" s="1">
        <v>42643</v>
      </c>
      <c r="C1463" t="s">
        <v>1318</v>
      </c>
      <c r="D1463" s="4">
        <f>SUMIFS(Derived_Metrics[Revenue],Derived_Metrics[Customer ID],Derived_Metrics[[#This Row],[Customer ID]])</f>
        <v>3219.3220000000001</v>
      </c>
      <c r="E1463" s="4">
        <f>SUMIFS(Derived_Metrics[Profit],Derived_Metrics[Customer ID],Derived_Metrics[[#This Row],[Customer ID]])</f>
        <v>-104.36980000000001</v>
      </c>
      <c r="F1463" s="5">
        <f>_xlfn.PERCENTRANK.INC(Derived_Metrics[Customer Revenue],Derived_Metrics[[#This Row],[Customer Revenue]])</f>
        <v>0.41599999999999998</v>
      </c>
      <c r="G1463" s="5" t="str" cm="1">
        <f t="array" ref="G1463">_xlfn.IFS(Derived_Metrics[[#This Row],[Customer Revenue Percentile]]&gt;=0.8,"High Value",Derived_Metrics[[#This Row],[Customer Revenue Percentile]]&gt;=0.4,"Medium Value",TRUE,"Low Value")</f>
        <v>Medium Value</v>
      </c>
      <c r="H1463" s="12">
        <f>_xlfn.RANK.EQ(Derived_Metrics[[#This Row],[Customer Revenue]],Derived_Metrics[Customer Revenue],0)</f>
        <v>1234</v>
      </c>
      <c r="I1463" s="15">
        <f>Derived_Metrics[[#This Row],[Customer Revenue]]/SUM(Derived_Metrics[Customer Revenue])</f>
        <v>2.0664209258628349E-4</v>
      </c>
      <c r="J1463" t="s">
        <v>1940</v>
      </c>
      <c r="K1463" s="5">
        <f>SUMIFS(Derived_Metrics[Revenue],Derived_Metrics[Product ID],Derived_Metrics[[#This Row],[Product ID]])</f>
        <v>7714.7219999999998</v>
      </c>
      <c r="L1463" s="5">
        <f>SUMIFS(Derived_Metrics[Profit],Derived_Metrics[Product ID],Derived_Metrics[[#This Row],[Product ID]])</f>
        <v>-68.1096</v>
      </c>
      <c r="M1463" s="5" t="str">
        <f>IF(AND(Derived_Metrics[[#This Row],[Product Revenue]]&gt;AVERAGE(Derived_Metrics[Product Revenue]),Derived_Metrics[[#This Row],[Product Profit]]&lt;0),"high sales Low Profit","Normal")</f>
        <v>Normal</v>
      </c>
      <c r="N1463">
        <v>523.91999999999996</v>
      </c>
      <c r="O1463">
        <v>5</v>
      </c>
      <c r="P1463">
        <v>0.2</v>
      </c>
      <c r="Q1463">
        <v>-26.196000000000002</v>
      </c>
      <c r="R1463">
        <f>Derived_Metrics[[#This Row],[Selling Price]]*Derived_Metrics[[#This Row],[Quantity]]</f>
        <v>2619.6</v>
      </c>
      <c r="S1463" s="2">
        <f>IF(Derived_Metrics[[#This Row],[Revenue]]=0,0,Derived_Metrics[[#This Row],[Profit]]/Derived_Metrics[[#This Row],[Revenue]])</f>
        <v>-0.01</v>
      </c>
      <c r="T1463" t="str">
        <f>IF(Derived_Metrics[[#This Row],[Profit]]&lt;0, "Loss","Profit")</f>
        <v>Loss</v>
      </c>
      <c r="U1463" s="5">
        <f>Derived_Metrics[[#This Row],[Selling Price]]*Derived_Metrics[[#This Row],[Quantity]]*Derived_Metrics[[#This Row],[Discount]]</f>
        <v>523.91999999999996</v>
      </c>
      <c r="V1463" t="str">
        <f>IF(Derived_Metrics[[#This Row],[Discount]]&gt;0,"Discount Applied","No Discount")</f>
        <v>Discount Applied</v>
      </c>
      <c r="W1463" t="str">
        <f>IF(Derived_Metrics[[#This Row],[Discount]]&gt;0.3,"High Discount","Low Discount")</f>
        <v>Low Discount</v>
      </c>
      <c r="X1463" s="13">
        <f>SUMIFS(Derived_Metrics[Customer_Revenue_Share],Derived_Metrics[Customee_ Revenue _Rank],"&lt;="&amp;Derived_Metrics[[#This Row],[Customee_ Revenue _Rank]])</f>
        <v>0.91820983272220957</v>
      </c>
      <c r="Y1463" t="str">
        <f>IF(Derived_Metrics[[#This Row],[Cumulative_Revenue_%]]&lt;=0.8,"Top 80% Revenue","Remaining 20% Revenue")</f>
        <v>Remaining 20% Revenue</v>
      </c>
    </row>
    <row r="1464" spans="1:25" x14ac:dyDescent="0.25">
      <c r="A1464" t="s">
        <v>4261</v>
      </c>
      <c r="B1464" s="1">
        <v>42119</v>
      </c>
      <c r="C1464" t="s">
        <v>969</v>
      </c>
      <c r="D1464" s="4">
        <f>SUMIFS(Derived_Metrics[Revenue],Derived_Metrics[Customer ID],Derived_Metrics[[#This Row],[Customer ID]])</f>
        <v>20439.493999999999</v>
      </c>
      <c r="E1464" s="4">
        <f>SUMIFS(Derived_Metrics[Profit],Derived_Metrics[Customer ID],Derived_Metrics[[#This Row],[Customer ID]])</f>
        <v>528.6896999999999</v>
      </c>
      <c r="F1464" s="5">
        <f>_xlfn.PERCENTRANK.INC(Derived_Metrics[Customer Revenue],Derived_Metrics[[#This Row],[Customer Revenue]])</f>
        <v>0.92400000000000004</v>
      </c>
      <c r="G1464" s="5" t="str" cm="1">
        <f t="array" ref="G1464">_xlfn.IFS(Derived_Metrics[[#This Row],[Customer Revenue Percentile]]&gt;=0.8,"High Value",Derived_Metrics[[#This Row],[Customer Revenue Percentile]]&gt;=0.4,"Medium Value",TRUE,"Low Value")</f>
        <v>High Value</v>
      </c>
      <c r="H1464" s="12">
        <f>_xlfn.RANK.EQ(Derived_Metrics[[#This Row],[Customer Revenue]],Derived_Metrics[Customer Revenue],0)</f>
        <v>155</v>
      </c>
      <c r="I1464" s="15">
        <f>Derived_Metrics[[#This Row],[Customer Revenue]]/SUM(Derived_Metrics[Customer Revenue])</f>
        <v>1.3119718411407078E-3</v>
      </c>
      <c r="J1464" t="s">
        <v>2881</v>
      </c>
      <c r="K1464" s="5">
        <f>SUMIFS(Derived_Metrics[Revenue],Derived_Metrics[Product ID],Derived_Metrics[[#This Row],[Product ID]])</f>
        <v>5921.1580000000004</v>
      </c>
      <c r="L1464" s="5">
        <f>SUMIFS(Derived_Metrics[Profit],Derived_Metrics[Product ID],Derived_Metrics[[#This Row],[Product ID]])</f>
        <v>-20.733200000000004</v>
      </c>
      <c r="M1464" s="5" t="str">
        <f>IF(AND(Derived_Metrics[[#This Row],[Product Revenue]]&gt;AVERAGE(Derived_Metrics[Product Revenue]),Derived_Metrics[[#This Row],[Product Profit]]&lt;0),"high sales Low Profit","Normal")</f>
        <v>Normal</v>
      </c>
      <c r="N1464">
        <v>128.05799999999999</v>
      </c>
      <c r="O1464">
        <v>3</v>
      </c>
      <c r="P1464">
        <v>0.3</v>
      </c>
      <c r="Q1464">
        <v>-23.7822</v>
      </c>
      <c r="R1464">
        <f>Derived_Metrics[[#This Row],[Selling Price]]*Derived_Metrics[[#This Row],[Quantity]]</f>
        <v>384.17399999999998</v>
      </c>
      <c r="S1464" s="2">
        <f>IF(Derived_Metrics[[#This Row],[Revenue]]=0,0,Derived_Metrics[[#This Row],[Profit]]/Derived_Metrics[[#This Row],[Revenue]])</f>
        <v>-6.1904761904761907E-2</v>
      </c>
      <c r="T1464" t="str">
        <f>IF(Derived_Metrics[[#This Row],[Profit]]&lt;0, "Loss","Profit")</f>
        <v>Loss</v>
      </c>
      <c r="U1464" s="5">
        <f>Derived_Metrics[[#This Row],[Selling Price]]*Derived_Metrics[[#This Row],[Quantity]]*Derived_Metrics[[#This Row],[Discount]]</f>
        <v>115.25219999999999</v>
      </c>
      <c r="V1464" t="str">
        <f>IF(Derived_Metrics[[#This Row],[Discount]]&gt;0,"Discount Applied","No Discount")</f>
        <v>Discount Applied</v>
      </c>
      <c r="W1464" t="str">
        <f>IF(Derived_Metrics[[#This Row],[Discount]]&gt;0.3,"High Discount","Low Discount")</f>
        <v>Low Discount</v>
      </c>
      <c r="X1464" s="13">
        <f>SUMIFS(Derived_Metrics[Customer_Revenue_Share],Derived_Metrics[Customee_ Revenue _Rank],"&lt;="&amp;Derived_Metrics[[#This Row],[Customee_ Revenue _Rank]])</f>
        <v>0.32865370885845591</v>
      </c>
      <c r="Y1464" t="str">
        <f>IF(Derived_Metrics[[#This Row],[Cumulative_Revenue_%]]&lt;=0.8,"Top 80% Revenue","Remaining 20% Revenue")</f>
        <v>Top 80% Revenue</v>
      </c>
    </row>
    <row r="1465" spans="1:25" x14ac:dyDescent="0.25">
      <c r="A1465" t="s">
        <v>4263</v>
      </c>
      <c r="B1465" s="1">
        <v>43058</v>
      </c>
      <c r="C1465" t="s">
        <v>2310</v>
      </c>
      <c r="D1465" s="4">
        <f>SUMIFS(Derived_Metrics[Revenue],Derived_Metrics[Customer ID],Derived_Metrics[[#This Row],[Customer ID]])</f>
        <v>929.77399999999989</v>
      </c>
      <c r="E1465" s="4">
        <f>SUMIFS(Derived_Metrics[Profit],Derived_Metrics[Customer ID],Derived_Metrics[[#This Row],[Customer ID]])</f>
        <v>-1.8805999999999976</v>
      </c>
      <c r="F1465" s="5">
        <f>_xlfn.PERCENTRANK.INC(Derived_Metrics[Customer Revenue],Derived_Metrics[[#This Row],[Customer Revenue]])</f>
        <v>0.14899999999999999</v>
      </c>
      <c r="G1465" s="5" t="str" cm="1">
        <f t="array" ref="G1465">_xlfn.IFS(Derived_Metrics[[#This Row],[Customer Revenue Percentile]]&gt;=0.8,"High Value",Derived_Metrics[[#This Row],[Customer Revenue Percentile]]&gt;=0.4,"Medium Value",TRUE,"Low Value")</f>
        <v>Low Value</v>
      </c>
      <c r="H1465" s="12">
        <f>_xlfn.RANK.EQ(Derived_Metrics[[#This Row],[Customer Revenue]],Derived_Metrics[Customer Revenue],0)</f>
        <v>1801</v>
      </c>
      <c r="I1465" s="15">
        <f>Derived_Metrics[[#This Row],[Customer Revenue]]/SUM(Derived_Metrics[Customer Revenue])</f>
        <v>5.9680406306768671E-5</v>
      </c>
      <c r="J1465" t="s">
        <v>1467</v>
      </c>
      <c r="K1465" s="5">
        <f>SUMIFS(Derived_Metrics[Revenue],Derived_Metrics[Product ID],Derived_Metrics[[#This Row],[Product ID]])</f>
        <v>1746.0989999999999</v>
      </c>
      <c r="L1465" s="5">
        <f>SUMIFS(Derived_Metrics[Profit],Derived_Metrics[Product ID],Derived_Metrics[[#This Row],[Product ID]])</f>
        <v>-148.39619999999996</v>
      </c>
      <c r="M1465" s="5" t="str">
        <f>IF(AND(Derived_Metrics[[#This Row],[Product Revenue]]&gt;AVERAGE(Derived_Metrics[Product Revenue]),Derived_Metrics[[#This Row],[Product Profit]]&lt;0),"high sales Low Profit","Normal")</f>
        <v>Normal</v>
      </c>
      <c r="N1465">
        <v>79.974000000000004</v>
      </c>
      <c r="O1465">
        <v>3</v>
      </c>
      <c r="P1465">
        <v>0.4</v>
      </c>
      <c r="Q1465">
        <v>-29.323799999999999</v>
      </c>
      <c r="R1465">
        <f>Derived_Metrics[[#This Row],[Selling Price]]*Derived_Metrics[[#This Row],[Quantity]]</f>
        <v>239.92200000000003</v>
      </c>
      <c r="S1465" s="2">
        <f>IF(Derived_Metrics[[#This Row],[Revenue]]=0,0,Derived_Metrics[[#This Row],[Profit]]/Derived_Metrics[[#This Row],[Revenue]])</f>
        <v>-0.1222222222222222</v>
      </c>
      <c r="T1465" t="str">
        <f>IF(Derived_Metrics[[#This Row],[Profit]]&lt;0, "Loss","Profit")</f>
        <v>Loss</v>
      </c>
      <c r="U1465" s="5">
        <f>Derived_Metrics[[#This Row],[Selling Price]]*Derived_Metrics[[#This Row],[Quantity]]*Derived_Metrics[[#This Row],[Discount]]</f>
        <v>95.968800000000016</v>
      </c>
      <c r="V1465" t="str">
        <f>IF(Derived_Metrics[[#This Row],[Discount]]&gt;0,"Discount Applied","No Discount")</f>
        <v>Discount Applied</v>
      </c>
      <c r="W1465" t="str">
        <f>IF(Derived_Metrics[[#This Row],[Discount]]&gt;0.3,"High Discount","Low Discount")</f>
        <v>High Discount</v>
      </c>
      <c r="X1465" s="13">
        <f>SUMIFS(Derived_Metrics[Customer_Revenue_Share],Derived_Metrics[Customee_ Revenue _Rank],"&lt;="&amp;Derived_Metrics[[#This Row],[Customee_ Revenue _Rank]])</f>
        <v>0.99144566730973771</v>
      </c>
      <c r="Y1465" t="str">
        <f>IF(Derived_Metrics[[#This Row],[Cumulative_Revenue_%]]&lt;=0.8,"Top 80% Revenue","Remaining 20% Revenue")</f>
        <v>Remaining 20% Revenue</v>
      </c>
    </row>
    <row r="1466" spans="1:25" x14ac:dyDescent="0.25">
      <c r="A1466" t="s">
        <v>4264</v>
      </c>
      <c r="B1466" s="1">
        <v>42565</v>
      </c>
      <c r="C1466" t="s">
        <v>4265</v>
      </c>
      <c r="D1466" s="4">
        <f>SUMIFS(Derived_Metrics[Revenue],Derived_Metrics[Customer ID],Derived_Metrics[[#This Row],[Customer ID]])</f>
        <v>51.75</v>
      </c>
      <c r="E1466" s="4">
        <f>SUMIFS(Derived_Metrics[Profit],Derived_Metrics[Customer ID],Derived_Metrics[[#This Row],[Customer ID]])</f>
        <v>15.525</v>
      </c>
      <c r="F1466" s="5">
        <f>_xlfn.PERCENTRANK.INC(Derived_Metrics[Customer Revenue],Derived_Metrics[[#This Row],[Customer Revenue]])</f>
        <v>7.0000000000000001E-3</v>
      </c>
      <c r="G1466" s="5" t="str" cm="1">
        <f t="array" ref="G1466">_xlfn.IFS(Derived_Metrics[[#This Row],[Customer Revenue Percentile]]&gt;=0.8,"High Value",Derived_Metrics[[#This Row],[Customer Revenue Percentile]]&gt;=0.4,"Medium Value",TRUE,"Low Value")</f>
        <v>Low Value</v>
      </c>
      <c r="H1466" s="12">
        <f>_xlfn.RANK.EQ(Derived_Metrics[[#This Row],[Customer Revenue]],Derived_Metrics[Customer Revenue],0)</f>
        <v>2105</v>
      </c>
      <c r="I1466" s="15">
        <f>Derived_Metrics[[#This Row],[Customer Revenue]]/SUM(Derived_Metrics[Customer Revenue])</f>
        <v>3.3217330516612414E-6</v>
      </c>
      <c r="J1466" t="s">
        <v>83</v>
      </c>
      <c r="K1466" s="5">
        <f>SUMIFS(Derived_Metrics[Revenue],Derived_Metrics[Product ID],Derived_Metrics[[#This Row],[Product ID]])</f>
        <v>7595.6839999999993</v>
      </c>
      <c r="L1466" s="5">
        <f>SUMIFS(Derived_Metrics[Profit],Derived_Metrics[Product ID],Derived_Metrics[[#This Row],[Product ID]])</f>
        <v>235.14070000000004</v>
      </c>
      <c r="M1466" s="5" t="str">
        <f>IF(AND(Derived_Metrics[[#This Row],[Product Revenue]]&gt;AVERAGE(Derived_Metrics[Product Revenue]),Derived_Metrics[[#This Row],[Product Profit]]&lt;0),"high sales Low Profit","Normal")</f>
        <v>Normal</v>
      </c>
      <c r="N1466">
        <v>51.75</v>
      </c>
      <c r="O1466">
        <v>1</v>
      </c>
      <c r="P1466">
        <v>0</v>
      </c>
      <c r="Q1466">
        <v>15.525</v>
      </c>
      <c r="R1466">
        <f>Derived_Metrics[[#This Row],[Selling Price]]*Derived_Metrics[[#This Row],[Quantity]]</f>
        <v>51.75</v>
      </c>
      <c r="S1466" s="2">
        <f>IF(Derived_Metrics[[#This Row],[Revenue]]=0,0,Derived_Metrics[[#This Row],[Profit]]/Derived_Metrics[[#This Row],[Revenue]])</f>
        <v>0.3</v>
      </c>
      <c r="T1466" t="str">
        <f>IF(Derived_Metrics[[#This Row],[Profit]]&lt;0, "Loss","Profit")</f>
        <v>Profit</v>
      </c>
      <c r="U1466" s="5">
        <f>Derived_Metrics[[#This Row],[Selling Price]]*Derived_Metrics[[#This Row],[Quantity]]*Derived_Metrics[[#This Row],[Discount]]</f>
        <v>0</v>
      </c>
      <c r="V1466" t="str">
        <f>IF(Derived_Metrics[[#This Row],[Discount]]&gt;0,"Discount Applied","No Discount")</f>
        <v>No Discount</v>
      </c>
      <c r="W1466" t="str">
        <f>IF(Derived_Metrics[[#This Row],[Discount]]&gt;0.3,"High Discount","Low Discount")</f>
        <v>Low Discount</v>
      </c>
      <c r="X1466" s="13">
        <f>SUMIFS(Derived_Metrics[Customer_Revenue_Share],Derived_Metrics[Customee_ Revenue _Rank],"&lt;="&amp;Derived_Metrics[[#This Row],[Customee_ Revenue _Rank]])</f>
        <v>0.99997443684107135</v>
      </c>
      <c r="Y1466" t="str">
        <f>IF(Derived_Metrics[[#This Row],[Cumulative_Revenue_%]]&lt;=0.8,"Top 80% Revenue","Remaining 20% Revenue")</f>
        <v>Remaining 20% Revenue</v>
      </c>
    </row>
    <row r="1467" spans="1:25" x14ac:dyDescent="0.25">
      <c r="A1467" t="s">
        <v>4267</v>
      </c>
      <c r="B1467" s="1">
        <v>42644</v>
      </c>
      <c r="C1467" t="s">
        <v>2667</v>
      </c>
      <c r="D1467" s="4">
        <f>SUMIFS(Derived_Metrics[Revenue],Derived_Metrics[Customer ID],Derived_Metrics[[#This Row],[Customer ID]])</f>
        <v>779.71559999999999</v>
      </c>
      <c r="E1467" s="4">
        <f>SUMIFS(Derived_Metrics[Profit],Derived_Metrics[Customer ID],Derived_Metrics[[#This Row],[Customer ID]])</f>
        <v>-6.7553000000000001</v>
      </c>
      <c r="F1467" s="5">
        <f>_xlfn.PERCENTRANK.INC(Derived_Metrics[Customer Revenue],Derived_Metrics[[#This Row],[Customer Revenue]])</f>
        <v>0.13200000000000001</v>
      </c>
      <c r="G1467" s="5" t="str" cm="1">
        <f t="array" ref="G1467">_xlfn.IFS(Derived_Metrics[[#This Row],[Customer Revenue Percentile]]&gt;=0.8,"High Value",Derived_Metrics[[#This Row],[Customer Revenue Percentile]]&gt;=0.4,"Medium Value",TRUE,"Low Value")</f>
        <v>Low Value</v>
      </c>
      <c r="H1467" s="12">
        <f>_xlfn.RANK.EQ(Derived_Metrics[[#This Row],[Customer Revenue]],Derived_Metrics[Customer Revenue],0)</f>
        <v>1840</v>
      </c>
      <c r="I1467" s="15">
        <f>Derived_Metrics[[#This Row],[Customer Revenue]]/SUM(Derived_Metrics[Customer Revenue])</f>
        <v>5.004844597905074E-5</v>
      </c>
      <c r="J1467" t="s">
        <v>734</v>
      </c>
      <c r="K1467" s="5">
        <f>SUMIFS(Derived_Metrics[Revenue],Derived_Metrics[Product ID],Derived_Metrics[[#This Row],[Product ID]])</f>
        <v>881.67800000000011</v>
      </c>
      <c r="L1467" s="5">
        <f>SUMIFS(Derived_Metrics[Profit],Derived_Metrics[Product ID],Derived_Metrics[[#This Row],[Product ID]])</f>
        <v>52.483199999999997</v>
      </c>
      <c r="M1467" s="5" t="str">
        <f>IF(AND(Derived_Metrics[[#This Row],[Product Revenue]]&gt;AVERAGE(Derived_Metrics[Product Revenue]),Derived_Metrics[[#This Row],[Product Profit]]&lt;0),"high sales Low Profit","Normal")</f>
        <v>Normal</v>
      </c>
      <c r="N1467">
        <v>24.85</v>
      </c>
      <c r="O1467">
        <v>5</v>
      </c>
      <c r="P1467">
        <v>0</v>
      </c>
      <c r="Q1467">
        <v>7.7035</v>
      </c>
      <c r="R1467">
        <f>Derived_Metrics[[#This Row],[Selling Price]]*Derived_Metrics[[#This Row],[Quantity]]</f>
        <v>124.25</v>
      </c>
      <c r="S1467" s="2">
        <f>IF(Derived_Metrics[[#This Row],[Revenue]]=0,0,Derived_Metrics[[#This Row],[Profit]]/Derived_Metrics[[#This Row],[Revenue]])</f>
        <v>6.2E-2</v>
      </c>
      <c r="T1467" t="str">
        <f>IF(Derived_Metrics[[#This Row],[Profit]]&lt;0, "Loss","Profit")</f>
        <v>Profit</v>
      </c>
      <c r="U1467" s="5">
        <f>Derived_Metrics[[#This Row],[Selling Price]]*Derived_Metrics[[#This Row],[Quantity]]*Derived_Metrics[[#This Row],[Discount]]</f>
        <v>0</v>
      </c>
      <c r="V1467" t="str">
        <f>IF(Derived_Metrics[[#This Row],[Discount]]&gt;0,"Discount Applied","No Discount")</f>
        <v>No Discount</v>
      </c>
      <c r="W1467" t="str">
        <f>IF(Derived_Metrics[[#This Row],[Discount]]&gt;0.3,"High Discount","Low Discount")</f>
        <v>Low Discount</v>
      </c>
      <c r="X1467" s="13">
        <f>SUMIFS(Derived_Metrics[Customer_Revenue_Share],Derived_Metrics[Customee_ Revenue _Rank],"&lt;="&amp;Derived_Metrics[[#This Row],[Customee_ Revenue _Rank]])</f>
        <v>0.99346142812858584</v>
      </c>
      <c r="Y1467" t="str">
        <f>IF(Derived_Metrics[[#This Row],[Cumulative_Revenue_%]]&lt;=0.8,"Top 80% Revenue","Remaining 20% Revenue")</f>
        <v>Remaining 20% Revenue</v>
      </c>
    </row>
    <row r="1468" spans="1:25" x14ac:dyDescent="0.25">
      <c r="A1468" t="s">
        <v>4269</v>
      </c>
      <c r="B1468" s="1">
        <v>42183</v>
      </c>
      <c r="C1468" t="s">
        <v>4271</v>
      </c>
      <c r="D1468" s="4">
        <f>SUMIFS(Derived_Metrics[Revenue],Derived_Metrics[Customer ID],Derived_Metrics[[#This Row],[Customer ID]])</f>
        <v>2487.04</v>
      </c>
      <c r="E1468" s="4">
        <f>SUMIFS(Derived_Metrics[Profit],Derived_Metrics[Customer ID],Derived_Metrics[[#This Row],[Customer ID]])</f>
        <v>46.631999999999998</v>
      </c>
      <c r="F1468" s="5">
        <f>_xlfn.PERCENTRANK.INC(Derived_Metrics[Customer Revenue],Derived_Metrics[[#This Row],[Customer Revenue]])</f>
        <v>0.34499999999999997</v>
      </c>
      <c r="G1468" s="5" t="str" cm="1">
        <f t="array" ref="G1468">_xlfn.IFS(Derived_Metrics[[#This Row],[Customer Revenue Percentile]]&gt;=0.8,"High Value",Derived_Metrics[[#This Row],[Customer Revenue Percentile]]&gt;=0.4,"Medium Value",TRUE,"Low Value")</f>
        <v>Low Value</v>
      </c>
      <c r="H1468" s="12">
        <f>_xlfn.RANK.EQ(Derived_Metrics[[#This Row],[Customer Revenue]],Derived_Metrics[Customer Revenue],0)</f>
        <v>1389</v>
      </c>
      <c r="I1468" s="15">
        <f>Derived_Metrics[[#This Row],[Customer Revenue]]/SUM(Derived_Metrics[Customer Revenue])</f>
        <v>1.596383182377502E-4</v>
      </c>
      <c r="J1468" t="s">
        <v>903</v>
      </c>
      <c r="K1468" s="5">
        <f>SUMIFS(Derived_Metrics[Revenue],Derived_Metrics[Product ID],Derived_Metrics[[#This Row],[Product ID]])</f>
        <v>10064.739999999998</v>
      </c>
      <c r="L1468" s="5">
        <f>SUMIFS(Derived_Metrics[Profit],Derived_Metrics[Product ID],Derived_Metrics[[#This Row],[Product ID]])</f>
        <v>314.76599999999996</v>
      </c>
      <c r="M1468" s="5" t="str">
        <f>IF(AND(Derived_Metrics[[#This Row],[Product Revenue]]&gt;AVERAGE(Derived_Metrics[Product Revenue]),Derived_Metrics[[#This Row],[Product Profit]]&lt;0),"high sales Low Profit","Normal")</f>
        <v>Normal</v>
      </c>
      <c r="N1468">
        <v>621.76</v>
      </c>
      <c r="O1468">
        <v>4</v>
      </c>
      <c r="P1468">
        <v>0.2</v>
      </c>
      <c r="Q1468">
        <v>46.631999999999998</v>
      </c>
      <c r="R1468">
        <f>Derived_Metrics[[#This Row],[Selling Price]]*Derived_Metrics[[#This Row],[Quantity]]</f>
        <v>2487.04</v>
      </c>
      <c r="S1468" s="2">
        <f>IF(Derived_Metrics[[#This Row],[Revenue]]=0,0,Derived_Metrics[[#This Row],[Profit]]/Derived_Metrics[[#This Row],[Revenue]])</f>
        <v>1.8749999999999999E-2</v>
      </c>
      <c r="T1468" t="str">
        <f>IF(Derived_Metrics[[#This Row],[Profit]]&lt;0, "Loss","Profit")</f>
        <v>Profit</v>
      </c>
      <c r="U1468" s="5">
        <f>Derived_Metrics[[#This Row],[Selling Price]]*Derived_Metrics[[#This Row],[Quantity]]*Derived_Metrics[[#This Row],[Discount]]</f>
        <v>497.40800000000002</v>
      </c>
      <c r="V1468" t="str">
        <f>IF(Derived_Metrics[[#This Row],[Discount]]&gt;0,"Discount Applied","No Discount")</f>
        <v>Discount Applied</v>
      </c>
      <c r="W1468" t="str">
        <f>IF(Derived_Metrics[[#This Row],[Discount]]&gt;0.3,"High Discount","Low Discount")</f>
        <v>Low Discount</v>
      </c>
      <c r="X1468" s="13">
        <f>SUMIFS(Derived_Metrics[Customer_Revenue_Share],Derived_Metrics[Customee_ Revenue _Rank],"&lt;="&amp;Derived_Metrics[[#This Row],[Customee_ Revenue _Rank]])</f>
        <v>0.94633197182818829</v>
      </c>
      <c r="Y1468" t="str">
        <f>IF(Derived_Metrics[[#This Row],[Cumulative_Revenue_%]]&lt;=0.8,"Top 80% Revenue","Remaining 20% Revenue")</f>
        <v>Remaining 20% Revenue</v>
      </c>
    </row>
    <row r="1469" spans="1:25" x14ac:dyDescent="0.25">
      <c r="A1469" t="s">
        <v>4273</v>
      </c>
      <c r="B1469" s="1">
        <v>42227</v>
      </c>
      <c r="C1469" t="s">
        <v>2929</v>
      </c>
      <c r="D1469" s="4">
        <f>SUMIFS(Derived_Metrics[Revenue],Derived_Metrics[Customer ID],Derived_Metrics[[#This Row],[Customer ID]])</f>
        <v>3669.16</v>
      </c>
      <c r="E1469" s="4">
        <f>SUMIFS(Derived_Metrics[Profit],Derived_Metrics[Customer ID],Derived_Metrics[[#This Row],[Customer ID]])</f>
        <v>-57.595399999999991</v>
      </c>
      <c r="F1469" s="5">
        <f>_xlfn.PERCENTRANK.INC(Derived_Metrics[Customer Revenue],Derived_Metrics[[#This Row],[Customer Revenue]])</f>
        <v>0.45800000000000002</v>
      </c>
      <c r="G1469" s="5" t="str" cm="1">
        <f t="array" ref="G1469">_xlfn.IFS(Derived_Metrics[[#This Row],[Customer Revenue Percentile]]&gt;=0.8,"High Value",Derived_Metrics[[#This Row],[Customer Revenue Percentile]]&gt;=0.4,"Medium Value",TRUE,"Low Value")</f>
        <v>Medium Value</v>
      </c>
      <c r="H1469" s="12">
        <f>_xlfn.RANK.EQ(Derived_Metrics[[#This Row],[Customer Revenue]],Derived_Metrics[Customer Revenue],0)</f>
        <v>1148</v>
      </c>
      <c r="I1469" s="15">
        <f>Derived_Metrics[[#This Row],[Customer Revenue]]/SUM(Derived_Metrics[Customer Revenue])</f>
        <v>2.355163293494369E-4</v>
      </c>
      <c r="J1469" t="s">
        <v>2127</v>
      </c>
      <c r="K1469" s="5">
        <f>SUMIFS(Derived_Metrics[Revenue],Derived_Metrics[Product ID],Derived_Metrics[[#This Row],[Product ID]])</f>
        <v>7349.6759999999995</v>
      </c>
      <c r="L1469" s="5">
        <f>SUMIFS(Derived_Metrics[Profit],Derived_Metrics[Product ID],Derived_Metrics[[#This Row],[Product ID]])</f>
        <v>318.36160000000001</v>
      </c>
      <c r="M1469" s="5" t="str">
        <f>IF(AND(Derived_Metrics[[#This Row],[Product Revenue]]&gt;AVERAGE(Derived_Metrics[Product Revenue]),Derived_Metrics[[#This Row],[Product Profit]]&lt;0),"high sales Low Profit","Normal")</f>
        <v>Normal</v>
      </c>
      <c r="N1469">
        <v>186.54</v>
      </c>
      <c r="O1469">
        <v>3</v>
      </c>
      <c r="P1469">
        <v>0</v>
      </c>
      <c r="Q1469">
        <v>41.038800000000002</v>
      </c>
      <c r="R1469">
        <f>Derived_Metrics[[#This Row],[Selling Price]]*Derived_Metrics[[#This Row],[Quantity]]</f>
        <v>559.62</v>
      </c>
      <c r="S1469" s="2">
        <f>IF(Derived_Metrics[[#This Row],[Revenue]]=0,0,Derived_Metrics[[#This Row],[Profit]]/Derived_Metrics[[#This Row],[Revenue]])</f>
        <v>7.3333333333333334E-2</v>
      </c>
      <c r="T1469" t="str">
        <f>IF(Derived_Metrics[[#This Row],[Profit]]&lt;0, "Loss","Profit")</f>
        <v>Profit</v>
      </c>
      <c r="U1469" s="5">
        <f>Derived_Metrics[[#This Row],[Selling Price]]*Derived_Metrics[[#This Row],[Quantity]]*Derived_Metrics[[#This Row],[Discount]]</f>
        <v>0</v>
      </c>
      <c r="V1469" t="str">
        <f>IF(Derived_Metrics[[#This Row],[Discount]]&gt;0,"Discount Applied","No Discount")</f>
        <v>No Discount</v>
      </c>
      <c r="W1469" t="str">
        <f>IF(Derived_Metrics[[#This Row],[Discount]]&gt;0.3,"High Discount","Low Discount")</f>
        <v>Low Discount</v>
      </c>
      <c r="X1469" s="13">
        <f>SUMIFS(Derived_Metrics[Customer_Revenue_Share],Derived_Metrics[Customee_ Revenue _Rank],"&lt;="&amp;Derived_Metrics[[#This Row],[Customee_ Revenue _Rank]])</f>
        <v>0.89893969964929121</v>
      </c>
      <c r="Y1469" t="str">
        <f>IF(Derived_Metrics[[#This Row],[Cumulative_Revenue_%]]&lt;=0.8,"Top 80% Revenue","Remaining 20% Revenue")</f>
        <v>Remaining 20% Revenue</v>
      </c>
    </row>
    <row r="1470" spans="1:25" x14ac:dyDescent="0.25">
      <c r="A1470" t="s">
        <v>4274</v>
      </c>
      <c r="B1470" s="1">
        <v>42093</v>
      </c>
      <c r="C1470" t="s">
        <v>2506</v>
      </c>
      <c r="D1470" s="4">
        <f>SUMIFS(Derived_Metrics[Revenue],Derived_Metrics[Customer ID],Derived_Metrics[[#This Row],[Customer ID]])</f>
        <v>2745.1400000000003</v>
      </c>
      <c r="E1470" s="4">
        <f>SUMIFS(Derived_Metrics[Profit],Derived_Metrics[Customer ID],Derived_Metrics[[#This Row],[Customer ID]])</f>
        <v>-370.19900000000001</v>
      </c>
      <c r="F1470" s="5">
        <f>_xlfn.PERCENTRANK.INC(Derived_Metrics[Customer Revenue],Derived_Metrics[[#This Row],[Customer Revenue]])</f>
        <v>0.36599999999999999</v>
      </c>
      <c r="G1470" s="5" t="str" cm="1">
        <f t="array" ref="G1470">_xlfn.IFS(Derived_Metrics[[#This Row],[Customer Revenue Percentile]]&gt;=0.8,"High Value",Derived_Metrics[[#This Row],[Customer Revenue Percentile]]&gt;=0.4,"Medium Value",TRUE,"Low Value")</f>
        <v>Low Value</v>
      </c>
      <c r="H1470" s="12">
        <f>_xlfn.RANK.EQ(Derived_Metrics[[#This Row],[Customer Revenue]],Derived_Metrics[Customer Revenue],0)</f>
        <v>1341</v>
      </c>
      <c r="I1470" s="15">
        <f>Derived_Metrics[[#This Row],[Customer Revenue]]/SUM(Derived_Metrics[Customer Revenue])</f>
        <v>1.7620526124516601E-4</v>
      </c>
      <c r="J1470" t="s">
        <v>3063</v>
      </c>
      <c r="K1470" s="5">
        <f>SUMIFS(Derived_Metrics[Revenue],Derived_Metrics[Product ID],Derived_Metrics[[#This Row],[Product ID]])</f>
        <v>16045.05</v>
      </c>
      <c r="L1470" s="5">
        <f>SUMIFS(Derived_Metrics[Profit],Derived_Metrics[Product ID],Derived_Metrics[[#This Row],[Product ID]])</f>
        <v>-491.17499999999995</v>
      </c>
      <c r="M1470" s="5" t="str">
        <f>IF(AND(Derived_Metrics[[#This Row],[Product Revenue]]&gt;AVERAGE(Derived_Metrics[Product Revenue]),Derived_Metrics[[#This Row],[Product Profit]]&lt;0),"high sales Low Profit","Normal")</f>
        <v>high sales Low Profit</v>
      </c>
      <c r="N1470">
        <v>366.74400000000003</v>
      </c>
      <c r="O1470">
        <v>4</v>
      </c>
      <c r="P1470">
        <v>0.3</v>
      </c>
      <c r="Q1470">
        <v>-110.0232</v>
      </c>
      <c r="R1470">
        <f>Derived_Metrics[[#This Row],[Selling Price]]*Derived_Metrics[[#This Row],[Quantity]]</f>
        <v>1466.9760000000001</v>
      </c>
      <c r="S1470" s="2">
        <f>IF(Derived_Metrics[[#This Row],[Revenue]]=0,0,Derived_Metrics[[#This Row],[Profit]]/Derived_Metrics[[#This Row],[Revenue]])</f>
        <v>-7.4999999999999997E-2</v>
      </c>
      <c r="T1470" t="str">
        <f>IF(Derived_Metrics[[#This Row],[Profit]]&lt;0, "Loss","Profit")</f>
        <v>Loss</v>
      </c>
      <c r="U1470" s="5">
        <f>Derived_Metrics[[#This Row],[Selling Price]]*Derived_Metrics[[#This Row],[Quantity]]*Derived_Metrics[[#This Row],[Discount]]</f>
        <v>440.09280000000001</v>
      </c>
      <c r="V1470" t="str">
        <f>IF(Derived_Metrics[[#This Row],[Discount]]&gt;0,"Discount Applied","No Discount")</f>
        <v>Discount Applied</v>
      </c>
      <c r="W1470" t="str">
        <f>IF(Derived_Metrics[[#This Row],[Discount]]&gt;0.3,"High Discount","Low Discount")</f>
        <v>Low Discount</v>
      </c>
      <c r="X1470" s="13">
        <f>SUMIFS(Derived_Metrics[Customer_Revenue_Share],Derived_Metrics[Customee_ Revenue _Rank],"&lt;="&amp;Derived_Metrics[[#This Row],[Customee_ Revenue _Rank]])</f>
        <v>0.93885742832174723</v>
      </c>
      <c r="Y1470" t="str">
        <f>IF(Derived_Metrics[[#This Row],[Cumulative_Revenue_%]]&lt;=0.8,"Top 80% Revenue","Remaining 20% Revenue")</f>
        <v>Remaining 20% Revenue</v>
      </c>
    </row>
    <row r="1471" spans="1:25" x14ac:dyDescent="0.25">
      <c r="A1471" t="s">
        <v>4277</v>
      </c>
      <c r="B1471" s="1">
        <v>41870</v>
      </c>
      <c r="C1471" t="s">
        <v>2794</v>
      </c>
      <c r="D1471" s="4">
        <f>SUMIFS(Derived_Metrics[Revenue],Derived_Metrics[Customer ID],Derived_Metrics[[#This Row],[Customer ID]])</f>
        <v>4524.1590000000006</v>
      </c>
      <c r="E1471" s="4">
        <f>SUMIFS(Derived_Metrics[Profit],Derived_Metrics[Customer ID],Derived_Metrics[[#This Row],[Customer ID]])</f>
        <v>-174.64160000000001</v>
      </c>
      <c r="F1471" s="5">
        <f>_xlfn.PERCENTRANK.INC(Derived_Metrics[Customer Revenue],Derived_Metrics[[#This Row],[Customer Revenue]])</f>
        <v>0.52100000000000002</v>
      </c>
      <c r="G1471" s="5" t="str" cm="1">
        <f t="array" ref="G1471">_xlfn.IFS(Derived_Metrics[[#This Row],[Customer Revenue Percentile]]&gt;=0.8,"High Value",Derived_Metrics[[#This Row],[Customer Revenue Percentile]]&gt;=0.4,"Medium Value",TRUE,"Low Value")</f>
        <v>Medium Value</v>
      </c>
      <c r="H1471" s="12">
        <f>_xlfn.RANK.EQ(Derived_Metrics[[#This Row],[Customer Revenue]],Derived_Metrics[Customer Revenue],0)</f>
        <v>1013</v>
      </c>
      <c r="I1471" s="15">
        <f>Derived_Metrics[[#This Row],[Customer Revenue]]/SUM(Derived_Metrics[Customer Revenue])</f>
        <v>2.9039707210184871E-4</v>
      </c>
      <c r="J1471" t="s">
        <v>668</v>
      </c>
      <c r="K1471" s="5">
        <f>SUMIFS(Derived_Metrics[Revenue],Derived_Metrics[Product ID],Derived_Metrics[[#This Row],[Product ID]])</f>
        <v>4784.8560000000007</v>
      </c>
      <c r="L1471" s="5">
        <f>SUMIFS(Derived_Metrics[Profit],Derived_Metrics[Product ID],Derived_Metrics[[#This Row],[Product ID]])</f>
        <v>-125.1996</v>
      </c>
      <c r="M1471" s="5" t="str">
        <f>IF(AND(Derived_Metrics[[#This Row],[Product Revenue]]&gt;AVERAGE(Derived_Metrics[Product Revenue]),Derived_Metrics[[#This Row],[Product Profit]]&lt;0),"high sales Low Profit","Normal")</f>
        <v>Normal</v>
      </c>
      <c r="N1471">
        <v>289.24</v>
      </c>
      <c r="O1471">
        <v>7</v>
      </c>
      <c r="P1471">
        <v>0</v>
      </c>
      <c r="Q1471">
        <v>26.031600000000001</v>
      </c>
      <c r="R1471">
        <f>Derived_Metrics[[#This Row],[Selling Price]]*Derived_Metrics[[#This Row],[Quantity]]</f>
        <v>2024.68</v>
      </c>
      <c r="S1471" s="2">
        <f>IF(Derived_Metrics[[#This Row],[Revenue]]=0,0,Derived_Metrics[[#This Row],[Profit]]/Derived_Metrics[[#This Row],[Revenue]])</f>
        <v>1.2857142857142857E-2</v>
      </c>
      <c r="T1471" t="str">
        <f>IF(Derived_Metrics[[#This Row],[Profit]]&lt;0, "Loss","Profit")</f>
        <v>Profit</v>
      </c>
      <c r="U1471" s="5">
        <f>Derived_Metrics[[#This Row],[Selling Price]]*Derived_Metrics[[#This Row],[Quantity]]*Derived_Metrics[[#This Row],[Discount]]</f>
        <v>0</v>
      </c>
      <c r="V1471" t="str">
        <f>IF(Derived_Metrics[[#This Row],[Discount]]&gt;0,"Discount Applied","No Discount")</f>
        <v>No Discount</v>
      </c>
      <c r="W1471" t="str">
        <f>IF(Derived_Metrics[[#This Row],[Discount]]&gt;0.3,"High Discount","Low Discount")</f>
        <v>Low Discount</v>
      </c>
      <c r="X1471" s="13">
        <f>SUMIFS(Derived_Metrics[Customer_Revenue_Share],Derived_Metrics[Customee_ Revenue _Rank],"&lt;="&amp;Derived_Metrics[[#This Row],[Customee_ Revenue _Rank]])</f>
        <v>0.86375299283369378</v>
      </c>
      <c r="Y1471" t="str">
        <f>IF(Derived_Metrics[[#This Row],[Cumulative_Revenue_%]]&lt;=0.8,"Top 80% Revenue","Remaining 20% Revenue")</f>
        <v>Remaining 20% Revenue</v>
      </c>
    </row>
    <row r="1472" spans="1:25" x14ac:dyDescent="0.25">
      <c r="A1472" t="s">
        <v>4279</v>
      </c>
      <c r="B1472" s="1">
        <v>42015</v>
      </c>
      <c r="C1472" t="s">
        <v>3402</v>
      </c>
      <c r="D1472" s="4">
        <f>SUMIFS(Derived_Metrics[Revenue],Derived_Metrics[Customer ID],Derived_Metrics[[#This Row],[Customer ID]])</f>
        <v>2332.134</v>
      </c>
      <c r="E1472" s="4">
        <f>SUMIFS(Derived_Metrics[Profit],Derived_Metrics[Customer ID],Derived_Metrics[[#This Row],[Customer ID]])</f>
        <v>-81.713400000000021</v>
      </c>
      <c r="F1472" s="5">
        <f>_xlfn.PERCENTRANK.INC(Derived_Metrics[Customer Revenue],Derived_Metrics[[#This Row],[Customer Revenue]])</f>
        <v>0.32800000000000001</v>
      </c>
      <c r="G1472" s="5" t="str" cm="1">
        <f t="array" ref="G1472">_xlfn.IFS(Derived_Metrics[[#This Row],[Customer Revenue Percentile]]&gt;=0.8,"High Value",Derived_Metrics[[#This Row],[Customer Revenue Percentile]]&gt;=0.4,"Medium Value",TRUE,"Low Value")</f>
        <v>Low Value</v>
      </c>
      <c r="H1472" s="12">
        <f>_xlfn.RANK.EQ(Derived_Metrics[[#This Row],[Customer Revenue]],Derived_Metrics[Customer Revenue],0)</f>
        <v>1421</v>
      </c>
      <c r="I1472" s="15">
        <f>Derived_Metrics[[#This Row],[Customer Revenue]]/SUM(Derived_Metrics[Customer Revenue])</f>
        <v>1.4969519978169928E-4</v>
      </c>
      <c r="J1472" t="s">
        <v>3799</v>
      </c>
      <c r="K1472" s="5">
        <f>SUMIFS(Derived_Metrics[Revenue],Derived_Metrics[Product ID],Derived_Metrics[[#This Row],[Product ID]])</f>
        <v>6975.5760000000009</v>
      </c>
      <c r="L1472" s="5">
        <f>SUMIFS(Derived_Metrics[Profit],Derived_Metrics[Product ID],Derived_Metrics[[#This Row],[Product ID]])</f>
        <v>-36.473600000000005</v>
      </c>
      <c r="M1472" s="5" t="str">
        <f>IF(AND(Derived_Metrics[[#This Row],[Product Revenue]]&gt;AVERAGE(Derived_Metrics[Product Revenue]),Derived_Metrics[[#This Row],[Product Profit]]&lt;0),"high sales Low Profit","Normal")</f>
        <v>Normal</v>
      </c>
      <c r="N1472">
        <v>205.16399999999999</v>
      </c>
      <c r="O1472">
        <v>2</v>
      </c>
      <c r="P1472">
        <v>0.1</v>
      </c>
      <c r="Q1472">
        <v>13.6776</v>
      </c>
      <c r="R1472">
        <f>Derived_Metrics[[#This Row],[Selling Price]]*Derived_Metrics[[#This Row],[Quantity]]</f>
        <v>410.32799999999997</v>
      </c>
      <c r="S1472" s="2">
        <f>IF(Derived_Metrics[[#This Row],[Revenue]]=0,0,Derived_Metrics[[#This Row],[Profit]]/Derived_Metrics[[#This Row],[Revenue]])</f>
        <v>3.3333333333333333E-2</v>
      </c>
      <c r="T1472" t="str">
        <f>IF(Derived_Metrics[[#This Row],[Profit]]&lt;0, "Loss","Profit")</f>
        <v>Profit</v>
      </c>
      <c r="U1472" s="5">
        <f>Derived_Metrics[[#This Row],[Selling Price]]*Derived_Metrics[[#This Row],[Quantity]]*Derived_Metrics[[#This Row],[Discount]]</f>
        <v>41.032800000000002</v>
      </c>
      <c r="V1472" t="str">
        <f>IF(Derived_Metrics[[#This Row],[Discount]]&gt;0,"Discount Applied","No Discount")</f>
        <v>Discount Applied</v>
      </c>
      <c r="W1472" t="str">
        <f>IF(Derived_Metrics[[#This Row],[Discount]]&gt;0.3,"High Discount","Low Discount")</f>
        <v>Low Discount</v>
      </c>
      <c r="X1472" s="13">
        <f>SUMIFS(Derived_Metrics[Customer_Revenue_Share],Derived_Metrics[Customee_ Revenue _Rank],"&lt;="&amp;Derived_Metrics[[#This Row],[Customee_ Revenue _Rank]])</f>
        <v>0.95170834297990725</v>
      </c>
      <c r="Y1472" t="str">
        <f>IF(Derived_Metrics[[#This Row],[Cumulative_Revenue_%]]&lt;=0.8,"Top 80% Revenue","Remaining 20% Revenue")</f>
        <v>Remaining 20% Revenue</v>
      </c>
    </row>
    <row r="1473" spans="1:25" x14ac:dyDescent="0.25">
      <c r="A1473" t="s">
        <v>4280</v>
      </c>
      <c r="B1473" s="1">
        <v>41988</v>
      </c>
      <c r="C1473" t="s">
        <v>3109</v>
      </c>
      <c r="D1473" s="4">
        <f>SUMIFS(Derived_Metrics[Revenue],Derived_Metrics[Customer ID],Derived_Metrics[[#This Row],[Customer ID]])</f>
        <v>11323.24</v>
      </c>
      <c r="E1473" s="4">
        <f>SUMIFS(Derived_Metrics[Profit],Derived_Metrics[Customer ID],Derived_Metrics[[#This Row],[Customer ID]])</f>
        <v>230.27439999999999</v>
      </c>
      <c r="F1473" s="5">
        <f>_xlfn.PERCENTRANK.INC(Derived_Metrics[Customer Revenue],Derived_Metrics[[#This Row],[Customer Revenue]])</f>
        <v>0.80900000000000005</v>
      </c>
      <c r="G1473" s="5" t="str" cm="1">
        <f t="array" ref="G1473">_xlfn.IFS(Derived_Metrics[[#This Row],[Customer Revenue Percentile]]&gt;=0.8,"High Value",Derived_Metrics[[#This Row],[Customer Revenue Percentile]]&gt;=0.4,"Medium Value",TRUE,"Low Value")</f>
        <v>High Value</v>
      </c>
      <c r="H1473" s="12">
        <f>_xlfn.RANK.EQ(Derived_Metrics[[#This Row],[Customer Revenue]],Derived_Metrics[Customer Revenue],0)</f>
        <v>400</v>
      </c>
      <c r="I1473" s="15">
        <f>Derived_Metrics[[#This Row],[Customer Revenue]]/SUM(Derived_Metrics[Customer Revenue])</f>
        <v>7.2681701565009921E-4</v>
      </c>
      <c r="J1473" t="s">
        <v>2542</v>
      </c>
      <c r="K1473" s="5">
        <f>SUMIFS(Derived_Metrics[Revenue],Derived_Metrics[Product ID],Derived_Metrics[[#This Row],[Product ID]])</f>
        <v>249.91199999999998</v>
      </c>
      <c r="L1473" s="5">
        <f>SUMIFS(Derived_Metrics[Profit],Derived_Metrics[Product ID],Derived_Metrics[[#This Row],[Product ID]])</f>
        <v>-11.213999999999997</v>
      </c>
      <c r="M1473" s="5" t="str">
        <f>IF(AND(Derived_Metrics[[#This Row],[Product Revenue]]&gt;AVERAGE(Derived_Metrics[Product Revenue]),Derived_Metrics[[#This Row],[Product Profit]]&lt;0),"high sales Low Profit","Normal")</f>
        <v>Normal</v>
      </c>
      <c r="N1473">
        <v>8.5440000000000005</v>
      </c>
      <c r="O1473">
        <v>2</v>
      </c>
      <c r="P1473">
        <v>0.6</v>
      </c>
      <c r="Q1473">
        <v>-7.476</v>
      </c>
      <c r="R1473">
        <f>Derived_Metrics[[#This Row],[Selling Price]]*Derived_Metrics[[#This Row],[Quantity]]</f>
        <v>17.088000000000001</v>
      </c>
      <c r="S1473" s="2">
        <f>IF(Derived_Metrics[[#This Row],[Revenue]]=0,0,Derived_Metrics[[#This Row],[Profit]]/Derived_Metrics[[#This Row],[Revenue]])</f>
        <v>-0.4375</v>
      </c>
      <c r="T1473" t="str">
        <f>IF(Derived_Metrics[[#This Row],[Profit]]&lt;0, "Loss","Profit")</f>
        <v>Loss</v>
      </c>
      <c r="U1473" s="5">
        <f>Derived_Metrics[[#This Row],[Selling Price]]*Derived_Metrics[[#This Row],[Quantity]]*Derived_Metrics[[#This Row],[Discount]]</f>
        <v>10.252800000000001</v>
      </c>
      <c r="V1473" t="str">
        <f>IF(Derived_Metrics[[#This Row],[Discount]]&gt;0,"Discount Applied","No Discount")</f>
        <v>Discount Applied</v>
      </c>
      <c r="W1473" t="str">
        <f>IF(Derived_Metrics[[#This Row],[Discount]]&gt;0.3,"High Discount","Low Discount")</f>
        <v>High Discount</v>
      </c>
      <c r="X1473" s="13">
        <f>SUMIFS(Derived_Metrics[Customer_Revenue_Share],Derived_Metrics[Customee_ Revenue _Rank],"&lt;="&amp;Derived_Metrics[[#This Row],[Customee_ Revenue _Rank]])</f>
        <v>0.56075321902958031</v>
      </c>
      <c r="Y1473" t="str">
        <f>IF(Derived_Metrics[[#This Row],[Cumulative_Revenue_%]]&lt;=0.8,"Top 80% Revenue","Remaining 20% Revenue")</f>
        <v>Top 80% Revenue</v>
      </c>
    </row>
    <row r="1474" spans="1:25" x14ac:dyDescent="0.25">
      <c r="A1474" t="s">
        <v>4281</v>
      </c>
      <c r="B1474" s="1">
        <v>42237</v>
      </c>
      <c r="C1474" t="s">
        <v>4099</v>
      </c>
      <c r="D1474" s="4">
        <f>SUMIFS(Derived_Metrics[Revenue],Derived_Metrics[Customer ID],Derived_Metrics[[#This Row],[Customer ID]])</f>
        <v>4496.2120000000004</v>
      </c>
      <c r="E1474" s="4">
        <f>SUMIFS(Derived_Metrics[Profit],Derived_Metrics[Customer ID],Derived_Metrics[[#This Row],[Customer ID]])</f>
        <v>-172.72020000000003</v>
      </c>
      <c r="F1474" s="5">
        <f>_xlfn.PERCENTRANK.INC(Derived_Metrics[Customer Revenue],Derived_Metrics[[#This Row],[Customer Revenue]])</f>
        <v>0.51100000000000001</v>
      </c>
      <c r="G1474" s="5" t="str" cm="1">
        <f t="array" ref="G1474">_xlfn.IFS(Derived_Metrics[[#This Row],[Customer Revenue Percentile]]&gt;=0.8,"High Value",Derived_Metrics[[#This Row],[Customer Revenue Percentile]]&gt;=0.4,"Medium Value",TRUE,"Low Value")</f>
        <v>Medium Value</v>
      </c>
      <c r="H1474" s="12">
        <f>_xlfn.RANK.EQ(Derived_Metrics[[#This Row],[Customer Revenue]],Derived_Metrics[Customer Revenue],0)</f>
        <v>1032</v>
      </c>
      <c r="I1474" s="15">
        <f>Derived_Metrics[[#This Row],[Customer Revenue]]/SUM(Derived_Metrics[Customer Revenue])</f>
        <v>2.8860320787779507E-4</v>
      </c>
      <c r="J1474" t="s">
        <v>646</v>
      </c>
      <c r="K1474" s="5">
        <f>SUMIFS(Derived_Metrics[Revenue],Derived_Metrics[Product ID],Derived_Metrics[[#This Row],[Product ID]])</f>
        <v>31689.775999999998</v>
      </c>
      <c r="L1474" s="5">
        <f>SUMIFS(Derived_Metrics[Profit],Derived_Metrics[Product ID],Derived_Metrics[[#This Row],[Product ID]])</f>
        <v>926.18499999999995</v>
      </c>
      <c r="M1474" s="5" t="str">
        <f>IF(AND(Derived_Metrics[[#This Row],[Product Revenue]]&gt;AVERAGE(Derived_Metrics[Product Revenue]),Derived_Metrics[[#This Row],[Product Profit]]&lt;0),"high sales Low Profit","Normal")</f>
        <v>Normal</v>
      </c>
      <c r="N1474">
        <v>598.45799999999997</v>
      </c>
      <c r="O1474">
        <v>3</v>
      </c>
      <c r="P1474">
        <v>0.3</v>
      </c>
      <c r="Q1474">
        <v>-42.747</v>
      </c>
      <c r="R1474">
        <f>Derived_Metrics[[#This Row],[Selling Price]]*Derived_Metrics[[#This Row],[Quantity]]</f>
        <v>1795.3739999999998</v>
      </c>
      <c r="S1474" s="2">
        <f>IF(Derived_Metrics[[#This Row],[Revenue]]=0,0,Derived_Metrics[[#This Row],[Profit]]/Derived_Metrics[[#This Row],[Revenue]])</f>
        <v>-2.3809523809523812E-2</v>
      </c>
      <c r="T1474" t="str">
        <f>IF(Derived_Metrics[[#This Row],[Profit]]&lt;0, "Loss","Profit")</f>
        <v>Loss</v>
      </c>
      <c r="U1474" s="5">
        <f>Derived_Metrics[[#This Row],[Selling Price]]*Derived_Metrics[[#This Row],[Quantity]]*Derived_Metrics[[#This Row],[Discount]]</f>
        <v>538.61219999999992</v>
      </c>
      <c r="V1474" t="str">
        <f>IF(Derived_Metrics[[#This Row],[Discount]]&gt;0,"Discount Applied","No Discount")</f>
        <v>Discount Applied</v>
      </c>
      <c r="W1474" t="str">
        <f>IF(Derived_Metrics[[#This Row],[Discount]]&gt;0.3,"High Discount","Low Discount")</f>
        <v>Low Discount</v>
      </c>
      <c r="X1474" s="13">
        <f>SUMIFS(Derived_Metrics[Customer_Revenue_Share],Derived_Metrics[Customee_ Revenue _Rank],"&lt;="&amp;Derived_Metrics[[#This Row],[Customee_ Revenue _Rank]])</f>
        <v>0.86952899768994052</v>
      </c>
      <c r="Y1474" t="str">
        <f>IF(Derived_Metrics[[#This Row],[Cumulative_Revenue_%]]&lt;=0.8,"Top 80% Revenue","Remaining 20% Revenue")</f>
        <v>Remaining 20% Revenue</v>
      </c>
    </row>
    <row r="1475" spans="1:25" x14ac:dyDescent="0.25">
      <c r="A1475" t="s">
        <v>4281</v>
      </c>
      <c r="B1475" s="1">
        <v>42237</v>
      </c>
      <c r="C1475" t="s">
        <v>4099</v>
      </c>
      <c r="D1475" s="4">
        <f>SUMIFS(Derived_Metrics[Revenue],Derived_Metrics[Customer ID],Derived_Metrics[[#This Row],[Customer ID]])</f>
        <v>4496.2120000000004</v>
      </c>
      <c r="E1475" s="4">
        <f>SUMIFS(Derived_Metrics[Profit],Derived_Metrics[Customer ID],Derived_Metrics[[#This Row],[Customer ID]])</f>
        <v>-172.72020000000003</v>
      </c>
      <c r="F1475" s="5">
        <f>_xlfn.PERCENTRANK.INC(Derived_Metrics[Customer Revenue],Derived_Metrics[[#This Row],[Customer Revenue]])</f>
        <v>0.51100000000000001</v>
      </c>
      <c r="G1475" s="5" t="str" cm="1">
        <f t="array" ref="G1475">_xlfn.IFS(Derived_Metrics[[#This Row],[Customer Revenue Percentile]]&gt;=0.8,"High Value",Derived_Metrics[[#This Row],[Customer Revenue Percentile]]&gt;=0.4,"Medium Value",TRUE,"Low Value")</f>
        <v>Medium Value</v>
      </c>
      <c r="H1475" s="12">
        <f>_xlfn.RANK.EQ(Derived_Metrics[[#This Row],[Customer Revenue]],Derived_Metrics[Customer Revenue],0)</f>
        <v>1032</v>
      </c>
      <c r="I1475" s="15">
        <f>Derived_Metrics[[#This Row],[Customer Revenue]]/SUM(Derived_Metrics[Customer Revenue])</f>
        <v>2.8860320787779507E-4</v>
      </c>
      <c r="J1475" t="s">
        <v>2843</v>
      </c>
      <c r="K1475" s="5">
        <f>SUMIFS(Derived_Metrics[Revenue],Derived_Metrics[Product ID],Derived_Metrics[[#This Row],[Product ID]])</f>
        <v>1740.9279999999999</v>
      </c>
      <c r="L1475" s="5">
        <f>SUMIFS(Derived_Metrics[Profit],Derived_Metrics[Product ID],Derived_Metrics[[#This Row],[Product ID]])</f>
        <v>-129.91999999999999</v>
      </c>
      <c r="M1475" s="5" t="str">
        <f>IF(AND(Derived_Metrics[[#This Row],[Product Revenue]]&gt;AVERAGE(Derived_Metrics[Product Revenue]),Derived_Metrics[[#This Row],[Product Profit]]&lt;0),"high sales Low Profit","Normal")</f>
        <v>Normal</v>
      </c>
      <c r="N1475">
        <v>25.984000000000002</v>
      </c>
      <c r="O1475">
        <v>1</v>
      </c>
      <c r="P1475">
        <v>0.2</v>
      </c>
      <c r="Q1475">
        <v>-3.8976000000000002</v>
      </c>
      <c r="R1475">
        <f>Derived_Metrics[[#This Row],[Selling Price]]*Derived_Metrics[[#This Row],[Quantity]]</f>
        <v>25.984000000000002</v>
      </c>
      <c r="S1475" s="2">
        <f>IF(Derived_Metrics[[#This Row],[Revenue]]=0,0,Derived_Metrics[[#This Row],[Profit]]/Derived_Metrics[[#This Row],[Revenue]])</f>
        <v>-0.15</v>
      </c>
      <c r="T1475" t="str">
        <f>IF(Derived_Metrics[[#This Row],[Profit]]&lt;0, "Loss","Profit")</f>
        <v>Loss</v>
      </c>
      <c r="U1475" s="5">
        <f>Derived_Metrics[[#This Row],[Selling Price]]*Derived_Metrics[[#This Row],[Quantity]]*Derived_Metrics[[#This Row],[Discount]]</f>
        <v>5.1968000000000005</v>
      </c>
      <c r="V1475" t="str">
        <f>IF(Derived_Metrics[[#This Row],[Discount]]&gt;0,"Discount Applied","No Discount")</f>
        <v>Discount Applied</v>
      </c>
      <c r="W1475" t="str">
        <f>IF(Derived_Metrics[[#This Row],[Discount]]&gt;0.3,"High Discount","Low Discount")</f>
        <v>Low Discount</v>
      </c>
      <c r="X1475" s="13">
        <f>SUMIFS(Derived_Metrics[Customer_Revenue_Share],Derived_Metrics[Customee_ Revenue _Rank],"&lt;="&amp;Derived_Metrics[[#This Row],[Customee_ Revenue _Rank]])</f>
        <v>0.86952899768994052</v>
      </c>
      <c r="Y1475" t="str">
        <f>IF(Derived_Metrics[[#This Row],[Cumulative_Revenue_%]]&lt;=0.8,"Top 80% Revenue","Remaining 20% Revenue")</f>
        <v>Remaining 20% Revenue</v>
      </c>
    </row>
    <row r="1476" spans="1:25" x14ac:dyDescent="0.25">
      <c r="A1476" t="s">
        <v>4282</v>
      </c>
      <c r="B1476" s="1">
        <v>42990</v>
      </c>
      <c r="C1476" t="s">
        <v>2727</v>
      </c>
      <c r="D1476" s="4">
        <f>SUMIFS(Derived_Metrics[Revenue],Derived_Metrics[Customer ID],Derived_Metrics[[#This Row],[Customer ID]])</f>
        <v>4498.5069999999996</v>
      </c>
      <c r="E1476" s="4">
        <f>SUMIFS(Derived_Metrics[Profit],Derived_Metrics[Customer ID],Derived_Metrics[[#This Row],[Customer ID]])</f>
        <v>135.36180000000002</v>
      </c>
      <c r="F1476" s="5">
        <f>_xlfn.PERCENTRANK.INC(Derived_Metrics[Customer Revenue],Derived_Metrics[[#This Row],[Customer Revenue]])</f>
        <v>0.51400000000000001</v>
      </c>
      <c r="G1476" s="5" t="str" cm="1">
        <f t="array" ref="G1476">_xlfn.IFS(Derived_Metrics[[#This Row],[Customer Revenue Percentile]]&gt;=0.8,"High Value",Derived_Metrics[[#This Row],[Customer Revenue Percentile]]&gt;=0.4,"Medium Value",TRUE,"Low Value")</f>
        <v>Medium Value</v>
      </c>
      <c r="H1476" s="12">
        <f>_xlfn.RANK.EQ(Derived_Metrics[[#This Row],[Customer Revenue]],Derived_Metrics[Customer Revenue],0)</f>
        <v>1027</v>
      </c>
      <c r="I1476" s="15">
        <f>Derived_Metrics[[#This Row],[Customer Revenue]]/SUM(Derived_Metrics[Customer Revenue])</f>
        <v>2.8875051951747738E-4</v>
      </c>
      <c r="J1476" t="s">
        <v>992</v>
      </c>
      <c r="K1476" s="5">
        <f>SUMIFS(Derived_Metrics[Revenue],Derived_Metrics[Product ID],Derived_Metrics[[#This Row],[Product ID]])</f>
        <v>6683.1930000000002</v>
      </c>
      <c r="L1476" s="5">
        <f>SUMIFS(Derived_Metrics[Profit],Derived_Metrics[Product ID],Derived_Metrics[[#This Row],[Product ID]])</f>
        <v>147.0942</v>
      </c>
      <c r="M1476" s="5" t="str">
        <f>IF(AND(Derived_Metrics[[#This Row],[Product Revenue]]&gt;AVERAGE(Derived_Metrics[Product Revenue]),Derived_Metrics[[#This Row],[Product Profit]]&lt;0),"high sales Low Profit","Normal")</f>
        <v>Normal</v>
      </c>
      <c r="N1476">
        <v>148.25700000000001</v>
      </c>
      <c r="O1476">
        <v>3</v>
      </c>
      <c r="P1476">
        <v>0.15</v>
      </c>
      <c r="Q1476">
        <v>15.697800000000001</v>
      </c>
      <c r="R1476">
        <f>Derived_Metrics[[#This Row],[Selling Price]]*Derived_Metrics[[#This Row],[Quantity]]</f>
        <v>444.77100000000002</v>
      </c>
      <c r="S1476" s="2">
        <f>IF(Derived_Metrics[[#This Row],[Revenue]]=0,0,Derived_Metrics[[#This Row],[Profit]]/Derived_Metrics[[#This Row],[Revenue]])</f>
        <v>3.5294117647058823E-2</v>
      </c>
      <c r="T1476" t="str">
        <f>IF(Derived_Metrics[[#This Row],[Profit]]&lt;0, "Loss","Profit")</f>
        <v>Profit</v>
      </c>
      <c r="U1476" s="5">
        <f>Derived_Metrics[[#This Row],[Selling Price]]*Derived_Metrics[[#This Row],[Quantity]]*Derived_Metrics[[#This Row],[Discount]]</f>
        <v>66.715649999999997</v>
      </c>
      <c r="V1476" t="str">
        <f>IF(Derived_Metrics[[#This Row],[Discount]]&gt;0,"Discount Applied","No Discount")</f>
        <v>Discount Applied</v>
      </c>
      <c r="W1476" t="str">
        <f>IF(Derived_Metrics[[#This Row],[Discount]]&gt;0.3,"High Discount","Low Discount")</f>
        <v>Low Discount</v>
      </c>
      <c r="X1476" s="13">
        <f>SUMIFS(Derived_Metrics[Customer_Revenue_Share],Derived_Metrics[Customee_ Revenue _Rank],"&lt;="&amp;Derived_Metrics[[#This Row],[Customee_ Revenue _Rank]])</f>
        <v>0.8680859816505514</v>
      </c>
      <c r="Y1476" t="str">
        <f>IF(Derived_Metrics[[#This Row],[Cumulative_Revenue_%]]&lt;=0.8,"Top 80% Revenue","Remaining 20% Revenue")</f>
        <v>Remaining 20% Revenue</v>
      </c>
    </row>
    <row r="1477" spans="1:25" x14ac:dyDescent="0.25">
      <c r="A1477" t="s">
        <v>4284</v>
      </c>
      <c r="B1477" s="1">
        <v>41874</v>
      </c>
      <c r="C1477" t="s">
        <v>1247</v>
      </c>
      <c r="D1477" s="4">
        <f>SUMIFS(Derived_Metrics[Revenue],Derived_Metrics[Customer ID],Derived_Metrics[[#This Row],[Customer ID]])</f>
        <v>3545.0160000000001</v>
      </c>
      <c r="E1477" s="4">
        <f>SUMIFS(Derived_Metrics[Profit],Derived_Metrics[Customer ID],Derived_Metrics[[#This Row],[Customer ID]])</f>
        <v>-5.7394000000000007</v>
      </c>
      <c r="F1477" s="5">
        <f>_xlfn.PERCENTRANK.INC(Derived_Metrics[Customer Revenue],Derived_Metrics[[#This Row],[Customer Revenue]])</f>
        <v>0.44600000000000001</v>
      </c>
      <c r="G1477" s="5" t="str" cm="1">
        <f t="array" ref="G1477">_xlfn.IFS(Derived_Metrics[[#This Row],[Customer Revenue Percentile]]&gt;=0.8,"High Value",Derived_Metrics[[#This Row],[Customer Revenue Percentile]]&gt;=0.4,"Medium Value",TRUE,"Low Value")</f>
        <v>Medium Value</v>
      </c>
      <c r="H1477" s="12">
        <f>_xlfn.RANK.EQ(Derived_Metrics[[#This Row],[Customer Revenue]],Derived_Metrics[Customer Revenue],0)</f>
        <v>1170</v>
      </c>
      <c r="I1477" s="15">
        <f>Derived_Metrics[[#This Row],[Customer Revenue]]/SUM(Derived_Metrics[Customer Revenue])</f>
        <v>2.2754776455783434E-4</v>
      </c>
      <c r="J1477" t="s">
        <v>364</v>
      </c>
      <c r="K1477" s="5">
        <f>SUMIFS(Derived_Metrics[Revenue],Derived_Metrics[Product ID],Derived_Metrics[[#This Row],[Product ID]])</f>
        <v>164.03199999999998</v>
      </c>
      <c r="L1477" s="5">
        <f>SUMIFS(Derived_Metrics[Profit],Derived_Metrics[Product ID],Derived_Metrics[[#This Row],[Product ID]])</f>
        <v>15.2064</v>
      </c>
      <c r="M1477" s="5" t="str">
        <f>IF(AND(Derived_Metrics[[#This Row],[Product Revenue]]&gt;AVERAGE(Derived_Metrics[Product Revenue]),Derived_Metrics[[#This Row],[Product Profit]]&lt;0),"high sales Low Profit","Normal")</f>
        <v>Normal</v>
      </c>
      <c r="N1477">
        <v>4.2240000000000002</v>
      </c>
      <c r="O1477">
        <v>3</v>
      </c>
      <c r="P1477">
        <v>0.2</v>
      </c>
      <c r="Q1477">
        <v>1.2672000000000001</v>
      </c>
      <c r="R1477">
        <f>Derived_Metrics[[#This Row],[Selling Price]]*Derived_Metrics[[#This Row],[Quantity]]</f>
        <v>12.672000000000001</v>
      </c>
      <c r="S1477" s="2">
        <f>IF(Derived_Metrics[[#This Row],[Revenue]]=0,0,Derived_Metrics[[#This Row],[Profit]]/Derived_Metrics[[#This Row],[Revenue]])</f>
        <v>0.1</v>
      </c>
      <c r="T1477" t="str">
        <f>IF(Derived_Metrics[[#This Row],[Profit]]&lt;0, "Loss","Profit")</f>
        <v>Profit</v>
      </c>
      <c r="U1477" s="5">
        <f>Derived_Metrics[[#This Row],[Selling Price]]*Derived_Metrics[[#This Row],[Quantity]]*Derived_Metrics[[#This Row],[Discount]]</f>
        <v>2.5344000000000002</v>
      </c>
      <c r="V1477" t="str">
        <f>IF(Derived_Metrics[[#This Row],[Discount]]&gt;0,"Discount Applied","No Discount")</f>
        <v>Discount Applied</v>
      </c>
      <c r="W1477" t="str">
        <f>IF(Derived_Metrics[[#This Row],[Discount]]&gt;0.3,"High Discount","Low Discount")</f>
        <v>Low Discount</v>
      </c>
      <c r="X1477" s="13">
        <f>SUMIFS(Derived_Metrics[Customer_Revenue_Share],Derived_Metrics[Customee_ Revenue _Rank],"&lt;="&amp;Derived_Metrics[[#This Row],[Customee_ Revenue _Rank]])</f>
        <v>0.90470200881081098</v>
      </c>
      <c r="Y1477" t="str">
        <f>IF(Derived_Metrics[[#This Row],[Cumulative_Revenue_%]]&lt;=0.8,"Top 80% Revenue","Remaining 20% Revenue")</f>
        <v>Remaining 20% Revenue</v>
      </c>
    </row>
    <row r="1478" spans="1:25" x14ac:dyDescent="0.25">
      <c r="A1478" t="s">
        <v>4286</v>
      </c>
      <c r="B1478" s="1">
        <v>42685</v>
      </c>
      <c r="C1478" t="s">
        <v>2825</v>
      </c>
      <c r="D1478" s="4">
        <f>SUMIFS(Derived_Metrics[Revenue],Derived_Metrics[Customer ID],Derived_Metrics[[#This Row],[Customer ID]])</f>
        <v>16609.223999999998</v>
      </c>
      <c r="E1478" s="4">
        <f>SUMIFS(Derived_Metrics[Profit],Derived_Metrics[Customer ID],Derived_Metrics[[#This Row],[Customer ID]])</f>
        <v>-221.39399999999998</v>
      </c>
      <c r="F1478" s="5">
        <f>_xlfn.PERCENTRANK.INC(Derived_Metrics[Customer Revenue],Derived_Metrics[[#This Row],[Customer Revenue]])</f>
        <v>0.88800000000000001</v>
      </c>
      <c r="G1478" s="5" t="str" cm="1">
        <f t="array" ref="G1478">_xlfn.IFS(Derived_Metrics[[#This Row],[Customer Revenue Percentile]]&gt;=0.8,"High Value",Derived_Metrics[[#This Row],[Customer Revenue Percentile]]&gt;=0.4,"Medium Value",TRUE,"Low Value")</f>
        <v>High Value</v>
      </c>
      <c r="H1478" s="12">
        <f>_xlfn.RANK.EQ(Derived_Metrics[[#This Row],[Customer Revenue]],Derived_Metrics[Customer Revenue],0)</f>
        <v>233</v>
      </c>
      <c r="I1478" s="15">
        <f>Derived_Metrics[[#This Row],[Customer Revenue]]/SUM(Derived_Metrics[Customer Revenue])</f>
        <v>1.0661141704974904E-3</v>
      </c>
      <c r="J1478" t="s">
        <v>1920</v>
      </c>
      <c r="K1478" s="5">
        <f>SUMIFS(Derived_Metrics[Revenue],Derived_Metrics[Product ID],Derived_Metrics[[#This Row],[Product ID]])</f>
        <v>20415.912000000004</v>
      </c>
      <c r="L1478" s="5">
        <f>SUMIFS(Derived_Metrics[Profit],Derived_Metrics[Product ID],Derived_Metrics[[#This Row],[Product ID]])</f>
        <v>-503.11939999999998</v>
      </c>
      <c r="M1478" s="5" t="str">
        <f>IF(AND(Derived_Metrics[[#This Row],[Product Revenue]]&gt;AVERAGE(Derived_Metrics[Product Revenue]),Derived_Metrics[[#This Row],[Product Profit]]&lt;0),"high sales Low Profit","Normal")</f>
        <v>high sales Low Profit</v>
      </c>
      <c r="N1478">
        <v>245.64599999999999</v>
      </c>
      <c r="O1478">
        <v>3</v>
      </c>
      <c r="P1478">
        <v>0.1</v>
      </c>
      <c r="Q1478">
        <v>8.1882000000000001</v>
      </c>
      <c r="R1478">
        <f>Derived_Metrics[[#This Row],[Selling Price]]*Derived_Metrics[[#This Row],[Quantity]]</f>
        <v>736.93799999999999</v>
      </c>
      <c r="S1478" s="2">
        <f>IF(Derived_Metrics[[#This Row],[Revenue]]=0,0,Derived_Metrics[[#This Row],[Profit]]/Derived_Metrics[[#This Row],[Revenue]])</f>
        <v>1.1111111111111112E-2</v>
      </c>
      <c r="T1478" t="str">
        <f>IF(Derived_Metrics[[#This Row],[Profit]]&lt;0, "Loss","Profit")</f>
        <v>Profit</v>
      </c>
      <c r="U1478" s="5">
        <f>Derived_Metrics[[#This Row],[Selling Price]]*Derived_Metrics[[#This Row],[Quantity]]*Derived_Metrics[[#This Row],[Discount]]</f>
        <v>73.693799999999996</v>
      </c>
      <c r="V1478" t="str">
        <f>IF(Derived_Metrics[[#This Row],[Discount]]&gt;0,"Discount Applied","No Discount")</f>
        <v>Discount Applied</v>
      </c>
      <c r="W1478" t="str">
        <f>IF(Derived_Metrics[[#This Row],[Discount]]&gt;0.3,"High Discount","Low Discount")</f>
        <v>Low Discount</v>
      </c>
      <c r="X1478" s="13">
        <f>SUMIFS(Derived_Metrics[Customer_Revenue_Share],Derived_Metrics[Customee_ Revenue _Rank],"&lt;="&amp;Derived_Metrics[[#This Row],[Customee_ Revenue _Rank]])</f>
        <v>0.41709813596560386</v>
      </c>
      <c r="Y1478" t="str">
        <f>IF(Derived_Metrics[[#This Row],[Cumulative_Revenue_%]]&lt;=0.8,"Top 80% Revenue","Remaining 20% Revenue")</f>
        <v>Top 80% Revenue</v>
      </c>
    </row>
    <row r="1479" spans="1:25" x14ac:dyDescent="0.25">
      <c r="A1479" t="s">
        <v>4287</v>
      </c>
      <c r="B1479" s="1">
        <v>42989</v>
      </c>
      <c r="C1479" t="s">
        <v>2744</v>
      </c>
      <c r="D1479" s="4">
        <f>SUMIFS(Derived_Metrics[Revenue],Derived_Metrics[Customer ID],Derived_Metrics[[#This Row],[Customer ID]])</f>
        <v>7335.7920000000004</v>
      </c>
      <c r="E1479" s="4">
        <f>SUMIFS(Derived_Metrics[Profit],Derived_Metrics[Customer ID],Derived_Metrics[[#This Row],[Customer ID]])</f>
        <v>-122.99699999999999</v>
      </c>
      <c r="F1479" s="5">
        <f>_xlfn.PERCENTRANK.INC(Derived_Metrics[Customer Revenue],Derived_Metrics[[#This Row],[Customer Revenue]])</f>
        <v>0.66400000000000003</v>
      </c>
      <c r="G1479" s="5" t="str" cm="1">
        <f t="array" ref="G1479">_xlfn.IFS(Derived_Metrics[[#This Row],[Customer Revenue Percentile]]&gt;=0.8,"High Value",Derived_Metrics[[#This Row],[Customer Revenue Percentile]]&gt;=0.4,"Medium Value",TRUE,"Low Value")</f>
        <v>Medium Value</v>
      </c>
      <c r="H1479" s="12">
        <f>_xlfn.RANK.EQ(Derived_Metrics[[#This Row],[Customer Revenue]],Derived_Metrics[Customer Revenue],0)</f>
        <v>711</v>
      </c>
      <c r="I1479" s="15">
        <f>Derived_Metrics[[#This Row],[Customer Revenue]]/SUM(Derived_Metrics[Customer Revenue])</f>
        <v>4.7087039123694922E-4</v>
      </c>
      <c r="J1479" t="s">
        <v>935</v>
      </c>
      <c r="K1479" s="5">
        <f>SUMIFS(Derived_Metrics[Revenue],Derived_Metrics[Product ID],Derived_Metrics[[#This Row],[Product ID]])</f>
        <v>24359.536</v>
      </c>
      <c r="L1479" s="5">
        <f>SUMIFS(Derived_Metrics[Profit],Derived_Metrics[Product ID],Derived_Metrics[[#This Row],[Product ID]])</f>
        <v>972.63679999999999</v>
      </c>
      <c r="M1479" s="5" t="str">
        <f>IF(AND(Derived_Metrics[[#This Row],[Product Revenue]]&gt;AVERAGE(Derived_Metrics[Product Revenue]),Derived_Metrics[[#This Row],[Product Profit]]&lt;0),"high sales Low Profit","Normal")</f>
        <v>Normal</v>
      </c>
      <c r="N1479">
        <v>523.39200000000005</v>
      </c>
      <c r="O1479">
        <v>3</v>
      </c>
      <c r="P1479">
        <v>0.2</v>
      </c>
      <c r="Q1479">
        <v>52.339199999999998</v>
      </c>
      <c r="R1479">
        <f>Derived_Metrics[[#This Row],[Selling Price]]*Derived_Metrics[[#This Row],[Quantity]]</f>
        <v>1570.1760000000002</v>
      </c>
      <c r="S1479" s="2">
        <f>IF(Derived_Metrics[[#This Row],[Revenue]]=0,0,Derived_Metrics[[#This Row],[Profit]]/Derived_Metrics[[#This Row],[Revenue]])</f>
        <v>3.3333333333333326E-2</v>
      </c>
      <c r="T1479" t="str">
        <f>IF(Derived_Metrics[[#This Row],[Profit]]&lt;0, "Loss","Profit")</f>
        <v>Profit</v>
      </c>
      <c r="U1479" s="5">
        <f>Derived_Metrics[[#This Row],[Selling Price]]*Derived_Metrics[[#This Row],[Quantity]]*Derived_Metrics[[#This Row],[Discount]]</f>
        <v>314.03520000000003</v>
      </c>
      <c r="V1479" t="str">
        <f>IF(Derived_Metrics[[#This Row],[Discount]]&gt;0,"Discount Applied","No Discount")</f>
        <v>Discount Applied</v>
      </c>
      <c r="W1479" t="str">
        <f>IF(Derived_Metrics[[#This Row],[Discount]]&gt;0.3,"High Discount","Low Discount")</f>
        <v>Low Discount</v>
      </c>
      <c r="X1479" s="13">
        <f>SUMIFS(Derived_Metrics[Customer_Revenue_Share],Derived_Metrics[Customee_ Revenue _Rank],"&lt;="&amp;Derived_Metrics[[#This Row],[Customee_ Revenue _Rank]])</f>
        <v>0.74910612674517096</v>
      </c>
      <c r="Y1479" t="str">
        <f>IF(Derived_Metrics[[#This Row],[Cumulative_Revenue_%]]&lt;=0.8,"Top 80% Revenue","Remaining 20% Revenue")</f>
        <v>Top 80% Revenue</v>
      </c>
    </row>
    <row r="1480" spans="1:25" x14ac:dyDescent="0.25">
      <c r="A1480" t="s">
        <v>4288</v>
      </c>
      <c r="B1480" s="1">
        <v>43086</v>
      </c>
      <c r="C1480" t="s">
        <v>4289</v>
      </c>
      <c r="D1480" s="4">
        <f>SUMIFS(Derived_Metrics[Revenue],Derived_Metrics[Customer ID],Derived_Metrics[[#This Row],[Customer ID]])</f>
        <v>248.72</v>
      </c>
      <c r="E1480" s="4">
        <f>SUMIFS(Derived_Metrics[Profit],Derived_Metrics[Customer ID],Derived_Metrics[[#This Row],[Customer ID]])</f>
        <v>27.359200000000001</v>
      </c>
      <c r="F1480" s="5">
        <f>_xlfn.PERCENTRANK.INC(Derived_Metrics[Customer Revenue],Derived_Metrics[[#This Row],[Customer Revenue]])</f>
        <v>0.05</v>
      </c>
      <c r="G1480" s="5" t="str" cm="1">
        <f t="array" ref="G1480">_xlfn.IFS(Derived_Metrics[[#This Row],[Customer Revenue Percentile]]&gt;=0.8,"High Value",Derived_Metrics[[#This Row],[Customer Revenue Percentile]]&gt;=0.4,"Medium Value",TRUE,"Low Value")</f>
        <v>Low Value</v>
      </c>
      <c r="H1480" s="12">
        <f>_xlfn.RANK.EQ(Derived_Metrics[[#This Row],[Customer Revenue]],Derived_Metrics[Customer Revenue],0)</f>
        <v>2013</v>
      </c>
      <c r="I1480" s="15">
        <f>Derived_Metrics[[#This Row],[Customer Revenue]]/SUM(Derived_Metrics[Customer Revenue])</f>
        <v>1.596485883302771E-5</v>
      </c>
      <c r="J1480" t="s">
        <v>2127</v>
      </c>
      <c r="K1480" s="5">
        <f>SUMIFS(Derived_Metrics[Revenue],Derived_Metrics[Product ID],Derived_Metrics[[#This Row],[Product ID]])</f>
        <v>7349.6759999999995</v>
      </c>
      <c r="L1480" s="5">
        <f>SUMIFS(Derived_Metrics[Profit],Derived_Metrics[Product ID],Derived_Metrics[[#This Row],[Product ID]])</f>
        <v>318.36160000000001</v>
      </c>
      <c r="M1480" s="5" t="str">
        <f>IF(AND(Derived_Metrics[[#This Row],[Product Revenue]]&gt;AVERAGE(Derived_Metrics[Product Revenue]),Derived_Metrics[[#This Row],[Product Profit]]&lt;0),"high sales Low Profit","Normal")</f>
        <v>Normal</v>
      </c>
      <c r="N1480">
        <v>124.36</v>
      </c>
      <c r="O1480">
        <v>2</v>
      </c>
      <c r="P1480">
        <v>0</v>
      </c>
      <c r="Q1480">
        <v>27.359200000000001</v>
      </c>
      <c r="R1480">
        <f>Derived_Metrics[[#This Row],[Selling Price]]*Derived_Metrics[[#This Row],[Quantity]]</f>
        <v>248.72</v>
      </c>
      <c r="S1480" s="2">
        <f>IF(Derived_Metrics[[#This Row],[Revenue]]=0,0,Derived_Metrics[[#This Row],[Profit]]/Derived_Metrics[[#This Row],[Revenue]])</f>
        <v>0.11</v>
      </c>
      <c r="T1480" t="str">
        <f>IF(Derived_Metrics[[#This Row],[Profit]]&lt;0, "Loss","Profit")</f>
        <v>Profit</v>
      </c>
      <c r="U1480" s="5">
        <f>Derived_Metrics[[#This Row],[Selling Price]]*Derived_Metrics[[#This Row],[Quantity]]*Derived_Metrics[[#This Row],[Discount]]</f>
        <v>0</v>
      </c>
      <c r="V1480" t="str">
        <f>IF(Derived_Metrics[[#This Row],[Discount]]&gt;0,"Discount Applied","No Discount")</f>
        <v>No Discount</v>
      </c>
      <c r="W1480" t="str">
        <f>IF(Derived_Metrics[[#This Row],[Discount]]&gt;0.3,"High Discount","Low Discount")</f>
        <v>Low Discount</v>
      </c>
      <c r="X1480" s="13">
        <f>SUMIFS(Derived_Metrics[Customer_Revenue_Share],Derived_Metrics[Customee_ Revenue _Rank],"&lt;="&amp;Derived_Metrics[[#This Row],[Customee_ Revenue _Rank]])</f>
        <v>0.9990828408765573</v>
      </c>
      <c r="Y1480" t="str">
        <f>IF(Derived_Metrics[[#This Row],[Cumulative_Revenue_%]]&lt;=0.8,"Top 80% Revenue","Remaining 20% Revenue")</f>
        <v>Remaining 20% Revenue</v>
      </c>
    </row>
    <row r="1481" spans="1:25" x14ac:dyDescent="0.25">
      <c r="A1481" t="s">
        <v>4291</v>
      </c>
      <c r="B1481" s="1">
        <v>42934</v>
      </c>
      <c r="C1481" t="s">
        <v>842</v>
      </c>
      <c r="D1481" s="4">
        <f>SUMIFS(Derived_Metrics[Revenue],Derived_Metrics[Customer ID],Derived_Metrics[[#This Row],[Customer ID]])</f>
        <v>53342</v>
      </c>
      <c r="E1481" s="4">
        <f>SUMIFS(Derived_Metrics[Profit],Derived_Metrics[Customer ID],Derived_Metrics[[#This Row],[Customer ID]])</f>
        <v>688.3981</v>
      </c>
      <c r="F1481" s="5">
        <f>_xlfn.PERCENTRANK.INC(Derived_Metrics[Customer Revenue],Derived_Metrics[[#This Row],[Customer Revenue]])</f>
        <v>0.99199999999999999</v>
      </c>
      <c r="G1481" s="5" t="str" cm="1">
        <f t="array" ref="G1481">_xlfn.IFS(Derived_Metrics[[#This Row],[Customer Revenue Percentile]]&gt;=0.8,"High Value",Derived_Metrics[[#This Row],[Customer Revenue Percentile]]&gt;=0.4,"Medium Value",TRUE,"Low Value")</f>
        <v>High Value</v>
      </c>
      <c r="H1481" s="12">
        <f>_xlfn.RANK.EQ(Derived_Metrics[[#This Row],[Customer Revenue]],Derived_Metrics[Customer Revenue],0)</f>
        <v>2</v>
      </c>
      <c r="I1481" s="15">
        <f>Derived_Metrics[[#This Row],[Customer Revenue]]/SUM(Derived_Metrics[Customer Revenue])</f>
        <v>3.4239204723036511E-3</v>
      </c>
      <c r="J1481" t="s">
        <v>661</v>
      </c>
      <c r="K1481" s="5">
        <f>SUMIFS(Derived_Metrics[Revenue],Derived_Metrics[Product ID],Derived_Metrics[[#This Row],[Product ID]])</f>
        <v>21499.842000000004</v>
      </c>
      <c r="L1481" s="5">
        <f>SUMIFS(Derived_Metrics[Profit],Derived_Metrics[Product ID],Derived_Metrics[[#This Row],[Product ID]])</f>
        <v>234.23400000000001</v>
      </c>
      <c r="M1481" s="5" t="str">
        <f>IF(AND(Derived_Metrics[[#This Row],[Product Revenue]]&gt;AVERAGE(Derived_Metrics[Product Revenue]),Derived_Metrics[[#This Row],[Product Profit]]&lt;0),"high sales Low Profit","Normal")</f>
        <v>Normal</v>
      </c>
      <c r="N1481">
        <v>198.744</v>
      </c>
      <c r="O1481">
        <v>4</v>
      </c>
      <c r="P1481">
        <v>0.3</v>
      </c>
      <c r="Q1481">
        <v>-14.196</v>
      </c>
      <c r="R1481">
        <f>Derived_Metrics[[#This Row],[Selling Price]]*Derived_Metrics[[#This Row],[Quantity]]</f>
        <v>794.976</v>
      </c>
      <c r="S1481" s="2">
        <f>IF(Derived_Metrics[[#This Row],[Revenue]]=0,0,Derived_Metrics[[#This Row],[Profit]]/Derived_Metrics[[#This Row],[Revenue]])</f>
        <v>-1.7857142857142856E-2</v>
      </c>
      <c r="T1481" t="str">
        <f>IF(Derived_Metrics[[#This Row],[Profit]]&lt;0, "Loss","Profit")</f>
        <v>Loss</v>
      </c>
      <c r="U1481" s="5">
        <f>Derived_Metrics[[#This Row],[Selling Price]]*Derived_Metrics[[#This Row],[Quantity]]*Derived_Metrics[[#This Row],[Discount]]</f>
        <v>238.49279999999999</v>
      </c>
      <c r="V1481" t="str">
        <f>IF(Derived_Metrics[[#This Row],[Discount]]&gt;0,"Discount Applied","No Discount")</f>
        <v>Discount Applied</v>
      </c>
      <c r="W1481" t="str">
        <f>IF(Derived_Metrics[[#This Row],[Discount]]&gt;0.3,"High Discount","Low Discount")</f>
        <v>Low Discount</v>
      </c>
      <c r="X1481" s="13">
        <f>SUMIFS(Derived_Metrics[Customer_Revenue_Share],Derived_Metrics[Customee_ Revenue _Rank],"&lt;="&amp;Derived_Metrics[[#This Row],[Customee_ Revenue _Rank]])</f>
        <v>5.4944954708669877E-2</v>
      </c>
      <c r="Y1481" t="str">
        <f>IF(Derived_Metrics[[#This Row],[Cumulative_Revenue_%]]&lt;=0.8,"Top 80% Revenue","Remaining 20% Revenue")</f>
        <v>Top 80% Revenue</v>
      </c>
    </row>
    <row r="1482" spans="1:25" x14ac:dyDescent="0.25">
      <c r="A1482" t="s">
        <v>4292</v>
      </c>
      <c r="B1482" s="1">
        <v>41855</v>
      </c>
      <c r="C1482" t="s">
        <v>426</v>
      </c>
      <c r="D1482" s="4">
        <f>SUMIFS(Derived_Metrics[Revenue],Derived_Metrics[Customer ID],Derived_Metrics[[#This Row],[Customer ID]])</f>
        <v>942.56399999999996</v>
      </c>
      <c r="E1482" s="4">
        <f>SUMIFS(Derived_Metrics[Profit],Derived_Metrics[Customer ID],Derived_Metrics[[#This Row],[Customer ID]])</f>
        <v>51.7652</v>
      </c>
      <c r="F1482" s="5">
        <f>_xlfn.PERCENTRANK.INC(Derived_Metrics[Customer Revenue],Derived_Metrics[[#This Row],[Customer Revenue]])</f>
        <v>0.152</v>
      </c>
      <c r="G1482" s="5" t="str" cm="1">
        <f t="array" ref="G1482">_xlfn.IFS(Derived_Metrics[[#This Row],[Customer Revenue Percentile]]&gt;=0.8,"High Value",Derived_Metrics[[#This Row],[Customer Revenue Percentile]]&gt;=0.4,"Medium Value",TRUE,"Low Value")</f>
        <v>Low Value</v>
      </c>
      <c r="H1482" s="12">
        <f>_xlfn.RANK.EQ(Derived_Metrics[[#This Row],[Customer Revenue]],Derived_Metrics[Customer Revenue],0)</f>
        <v>1795</v>
      </c>
      <c r="I1482" s="15">
        <f>Derived_Metrics[[#This Row],[Customer Revenue]]/SUM(Derived_Metrics[Customer Revenue])</f>
        <v>6.0501371828135775E-5</v>
      </c>
      <c r="J1482" t="s">
        <v>313</v>
      </c>
      <c r="K1482" s="5">
        <f>SUMIFS(Derived_Metrics[Revenue],Derived_Metrics[Product ID],Derived_Metrics[[#This Row],[Product ID]])</f>
        <v>35927.813999999991</v>
      </c>
      <c r="L1482" s="5">
        <f>SUMIFS(Derived_Metrics[Profit],Derived_Metrics[Product ID],Derived_Metrics[[#This Row],[Product ID]])</f>
        <v>448.16400000000004</v>
      </c>
      <c r="M1482" s="5" t="str">
        <f>IF(AND(Derived_Metrics[[#This Row],[Product Revenue]]&gt;AVERAGE(Derived_Metrics[Product Revenue]),Derived_Metrics[[#This Row],[Product Profit]]&lt;0),"high sales Low Profit","Normal")</f>
        <v>Normal</v>
      </c>
      <c r="N1482">
        <v>99.591999999999999</v>
      </c>
      <c r="O1482">
        <v>1</v>
      </c>
      <c r="P1482">
        <v>0.2</v>
      </c>
      <c r="Q1482">
        <v>2.4897999999999998</v>
      </c>
      <c r="R1482">
        <f>Derived_Metrics[[#This Row],[Selling Price]]*Derived_Metrics[[#This Row],[Quantity]]</f>
        <v>99.591999999999999</v>
      </c>
      <c r="S1482" s="2">
        <f>IF(Derived_Metrics[[#This Row],[Revenue]]=0,0,Derived_Metrics[[#This Row],[Profit]]/Derived_Metrics[[#This Row],[Revenue]])</f>
        <v>2.4999999999999998E-2</v>
      </c>
      <c r="T1482" t="str">
        <f>IF(Derived_Metrics[[#This Row],[Profit]]&lt;0, "Loss","Profit")</f>
        <v>Profit</v>
      </c>
      <c r="U1482" s="5">
        <f>Derived_Metrics[[#This Row],[Selling Price]]*Derived_Metrics[[#This Row],[Quantity]]*Derived_Metrics[[#This Row],[Discount]]</f>
        <v>19.918400000000002</v>
      </c>
      <c r="V1482" t="str">
        <f>IF(Derived_Metrics[[#This Row],[Discount]]&gt;0,"Discount Applied","No Discount")</f>
        <v>Discount Applied</v>
      </c>
      <c r="W1482" t="str">
        <f>IF(Derived_Metrics[[#This Row],[Discount]]&gt;0.3,"High Discount","Low Discount")</f>
        <v>Low Discount</v>
      </c>
      <c r="X1482" s="13">
        <f>SUMIFS(Derived_Metrics[Customer_Revenue_Share],Derived_Metrics[Customee_ Revenue _Rank],"&lt;="&amp;Derived_Metrics[[#This Row],[Customee_ Revenue _Rank]])</f>
        <v>0.99108672526515251</v>
      </c>
      <c r="Y1482" t="str">
        <f>IF(Derived_Metrics[[#This Row],[Cumulative_Revenue_%]]&lt;=0.8,"Top 80% Revenue","Remaining 20% Revenue")</f>
        <v>Remaining 20% Revenue</v>
      </c>
    </row>
    <row r="1483" spans="1:25" x14ac:dyDescent="0.25">
      <c r="A1483" t="s">
        <v>4293</v>
      </c>
      <c r="B1483" s="1">
        <v>42686</v>
      </c>
      <c r="C1483" t="s">
        <v>2054</v>
      </c>
      <c r="D1483" s="4">
        <f>SUMIFS(Derived_Metrics[Revenue],Derived_Metrics[Customer ID],Derived_Metrics[[#This Row],[Customer ID]])</f>
        <v>10898.374</v>
      </c>
      <c r="E1483" s="4">
        <f>SUMIFS(Derived_Metrics[Profit],Derived_Metrics[Customer ID],Derived_Metrics[[#This Row],[Customer ID]])</f>
        <v>28.546599999999994</v>
      </c>
      <c r="F1483" s="5">
        <f>_xlfn.PERCENTRANK.INC(Derived_Metrics[Customer Revenue],Derived_Metrics[[#This Row],[Customer Revenue]])</f>
        <v>0.78400000000000003</v>
      </c>
      <c r="G1483" s="5" t="str" cm="1">
        <f t="array" ref="G1483">_xlfn.IFS(Derived_Metrics[[#This Row],[Customer Revenue Percentile]]&gt;=0.8,"High Value",Derived_Metrics[[#This Row],[Customer Revenue Percentile]]&gt;=0.4,"Medium Value",TRUE,"Low Value")</f>
        <v>Medium Value</v>
      </c>
      <c r="H1483" s="12">
        <f>_xlfn.RANK.EQ(Derived_Metrics[[#This Row],[Customer Revenue]],Derived_Metrics[Customer Revenue],0)</f>
        <v>453</v>
      </c>
      <c r="I1483" s="15">
        <f>Derived_Metrics[[#This Row],[Customer Revenue]]/SUM(Derived_Metrics[Customer Revenue])</f>
        <v>6.9954568357807781E-4</v>
      </c>
      <c r="J1483" t="s">
        <v>1920</v>
      </c>
      <c r="K1483" s="5">
        <f>SUMIFS(Derived_Metrics[Revenue],Derived_Metrics[Product ID],Derived_Metrics[[#This Row],[Product ID]])</f>
        <v>20415.912000000004</v>
      </c>
      <c r="L1483" s="5">
        <f>SUMIFS(Derived_Metrics[Profit],Derived_Metrics[Product ID],Derived_Metrics[[#This Row],[Product ID]])</f>
        <v>-503.11939999999998</v>
      </c>
      <c r="M1483" s="5" t="str">
        <f>IF(AND(Derived_Metrics[[#This Row],[Product Revenue]]&gt;AVERAGE(Derived_Metrics[Product Revenue]),Derived_Metrics[[#This Row],[Product Profit]]&lt;0),"high sales Low Profit","Normal")</f>
        <v>high sales Low Profit</v>
      </c>
      <c r="N1483">
        <v>363.92</v>
      </c>
      <c r="O1483">
        <v>5</v>
      </c>
      <c r="P1483">
        <v>0.2</v>
      </c>
      <c r="Q1483">
        <v>-31.843</v>
      </c>
      <c r="R1483">
        <f>Derived_Metrics[[#This Row],[Selling Price]]*Derived_Metrics[[#This Row],[Quantity]]</f>
        <v>1819.6000000000001</v>
      </c>
      <c r="S1483" s="2">
        <f>IF(Derived_Metrics[[#This Row],[Revenue]]=0,0,Derived_Metrics[[#This Row],[Profit]]/Derived_Metrics[[#This Row],[Revenue]])</f>
        <v>-1.7499999999999998E-2</v>
      </c>
      <c r="T1483" t="str">
        <f>IF(Derived_Metrics[[#This Row],[Profit]]&lt;0, "Loss","Profit")</f>
        <v>Loss</v>
      </c>
      <c r="U1483" s="5">
        <f>Derived_Metrics[[#This Row],[Selling Price]]*Derived_Metrics[[#This Row],[Quantity]]*Derived_Metrics[[#This Row],[Discount]]</f>
        <v>363.92000000000007</v>
      </c>
      <c r="V1483" t="str">
        <f>IF(Derived_Metrics[[#This Row],[Discount]]&gt;0,"Discount Applied","No Discount")</f>
        <v>Discount Applied</v>
      </c>
      <c r="W1483" t="str">
        <f>IF(Derived_Metrics[[#This Row],[Discount]]&gt;0.3,"High Discount","Low Discount")</f>
        <v>Low Discount</v>
      </c>
      <c r="X1483" s="13">
        <f>SUMIFS(Derived_Metrics[Customer_Revenue_Share],Derived_Metrics[Customee_ Revenue _Rank],"&lt;="&amp;Derived_Metrics[[#This Row],[Customee_ Revenue _Rank]])</f>
        <v>0.59844957096540929</v>
      </c>
      <c r="Y1483" t="str">
        <f>IF(Derived_Metrics[[#This Row],[Cumulative_Revenue_%]]&lt;=0.8,"Top 80% Revenue","Remaining 20% Revenue")</f>
        <v>Top 80% Revenue</v>
      </c>
    </row>
    <row r="1484" spans="1:25" x14ac:dyDescent="0.25">
      <c r="A1484" t="s">
        <v>4293</v>
      </c>
      <c r="B1484" s="1">
        <v>42686</v>
      </c>
      <c r="C1484" t="s">
        <v>2054</v>
      </c>
      <c r="D1484" s="4">
        <f>SUMIFS(Derived_Metrics[Revenue],Derived_Metrics[Customer ID],Derived_Metrics[[#This Row],[Customer ID]])</f>
        <v>10898.374</v>
      </c>
      <c r="E1484" s="4">
        <f>SUMIFS(Derived_Metrics[Profit],Derived_Metrics[Customer ID],Derived_Metrics[[#This Row],[Customer ID]])</f>
        <v>28.546599999999994</v>
      </c>
      <c r="F1484" s="5">
        <f>_xlfn.PERCENTRANK.INC(Derived_Metrics[Customer Revenue],Derived_Metrics[[#This Row],[Customer Revenue]])</f>
        <v>0.78400000000000003</v>
      </c>
      <c r="G1484" s="5" t="str" cm="1">
        <f t="array" ref="G1484">_xlfn.IFS(Derived_Metrics[[#This Row],[Customer Revenue Percentile]]&gt;=0.8,"High Value",Derived_Metrics[[#This Row],[Customer Revenue Percentile]]&gt;=0.4,"Medium Value",TRUE,"Low Value")</f>
        <v>Medium Value</v>
      </c>
      <c r="H1484" s="12">
        <f>_xlfn.RANK.EQ(Derived_Metrics[[#This Row],[Customer Revenue]],Derived_Metrics[Customer Revenue],0)</f>
        <v>453</v>
      </c>
      <c r="I1484" s="15">
        <f>Derived_Metrics[[#This Row],[Customer Revenue]]/SUM(Derived_Metrics[Customer Revenue])</f>
        <v>6.9954568357807781E-4</v>
      </c>
      <c r="J1484" t="s">
        <v>1327</v>
      </c>
      <c r="K1484" s="5">
        <f>SUMIFS(Derived_Metrics[Revenue],Derived_Metrics[Product ID],Derived_Metrics[[#This Row],[Product ID]])</f>
        <v>23211.466999999997</v>
      </c>
      <c r="L1484" s="5">
        <f>SUMIFS(Derived_Metrics[Profit],Derived_Metrics[Product ID],Derived_Metrics[[#This Row],[Product ID]])</f>
        <v>541.654</v>
      </c>
      <c r="M1484" s="5" t="str">
        <f>IF(AND(Derived_Metrics[[#This Row],[Product Revenue]]&gt;AVERAGE(Derived_Metrics[Product Revenue]),Derived_Metrics[[#This Row],[Product Profit]]&lt;0),"high sales Low Profit","Normal")</f>
        <v>Normal</v>
      </c>
      <c r="N1484">
        <v>892.13599999999997</v>
      </c>
      <c r="O1484">
        <v>7</v>
      </c>
      <c r="P1484">
        <v>0.2</v>
      </c>
      <c r="Q1484">
        <v>111.517</v>
      </c>
      <c r="R1484">
        <f>Derived_Metrics[[#This Row],[Selling Price]]*Derived_Metrics[[#This Row],[Quantity]]</f>
        <v>6244.9519999999993</v>
      </c>
      <c r="S1484" s="2">
        <f>IF(Derived_Metrics[[#This Row],[Revenue]]=0,0,Derived_Metrics[[#This Row],[Profit]]/Derived_Metrics[[#This Row],[Revenue]])</f>
        <v>1.785714285714286E-2</v>
      </c>
      <c r="T1484" t="str">
        <f>IF(Derived_Metrics[[#This Row],[Profit]]&lt;0, "Loss","Profit")</f>
        <v>Profit</v>
      </c>
      <c r="U1484" s="5">
        <f>Derived_Metrics[[#This Row],[Selling Price]]*Derived_Metrics[[#This Row],[Quantity]]*Derived_Metrics[[#This Row],[Discount]]</f>
        <v>1248.9903999999999</v>
      </c>
      <c r="V1484" t="str">
        <f>IF(Derived_Metrics[[#This Row],[Discount]]&gt;0,"Discount Applied","No Discount")</f>
        <v>Discount Applied</v>
      </c>
      <c r="W1484" t="str">
        <f>IF(Derived_Metrics[[#This Row],[Discount]]&gt;0.3,"High Discount","Low Discount")</f>
        <v>Low Discount</v>
      </c>
      <c r="X1484" s="13">
        <f>SUMIFS(Derived_Metrics[Customer_Revenue_Share],Derived_Metrics[Customee_ Revenue _Rank],"&lt;="&amp;Derived_Metrics[[#This Row],[Customee_ Revenue _Rank]])</f>
        <v>0.59844957096540929</v>
      </c>
      <c r="Y1484" t="str">
        <f>IF(Derived_Metrics[[#This Row],[Cumulative_Revenue_%]]&lt;=0.8,"Top 80% Revenue","Remaining 20% Revenue")</f>
        <v>Top 80% Revenue</v>
      </c>
    </row>
    <row r="1485" spans="1:25" x14ac:dyDescent="0.25">
      <c r="A1485" t="s">
        <v>4294</v>
      </c>
      <c r="B1485" s="1">
        <v>42409</v>
      </c>
      <c r="C1485" t="s">
        <v>1910</v>
      </c>
      <c r="D1485" s="4">
        <f>SUMIFS(Derived_Metrics[Revenue],Derived_Metrics[Customer ID],Derived_Metrics[[#This Row],[Customer ID]])</f>
        <v>36992.46</v>
      </c>
      <c r="E1485" s="4">
        <f>SUMIFS(Derived_Metrics[Profit],Derived_Metrics[Customer ID],Derived_Metrics[[#This Row],[Customer ID]])</f>
        <v>968.08210000000008</v>
      </c>
      <c r="F1485" s="5">
        <f>_xlfn.PERCENTRANK.INC(Derived_Metrics[Customer Revenue],Derived_Metrics[[#This Row],[Customer Revenue]])</f>
        <v>0.98099999999999998</v>
      </c>
      <c r="G1485" s="5" t="str" cm="1">
        <f t="array" ref="G1485">_xlfn.IFS(Derived_Metrics[[#This Row],[Customer Revenue Percentile]]&gt;=0.8,"High Value",Derived_Metrics[[#This Row],[Customer Revenue Percentile]]&gt;=0.4,"Medium Value",TRUE,"Low Value")</f>
        <v>High Value</v>
      </c>
      <c r="H1485" s="12">
        <f>_xlfn.RANK.EQ(Derived_Metrics[[#This Row],[Customer Revenue]],Derived_Metrics[Customer Revenue],0)</f>
        <v>34</v>
      </c>
      <c r="I1485" s="15">
        <f>Derived_Metrics[[#This Row],[Customer Revenue]]/SUM(Derived_Metrics[Customer Revenue])</f>
        <v>2.3744749187295925E-3</v>
      </c>
      <c r="J1485" t="s">
        <v>204</v>
      </c>
      <c r="K1485" s="5">
        <f>SUMIFS(Derived_Metrics[Revenue],Derived_Metrics[Product ID],Derived_Metrics[[#This Row],[Product ID]])</f>
        <v>16774.388999999999</v>
      </c>
      <c r="L1485" s="5">
        <f>SUMIFS(Derived_Metrics[Profit],Derived_Metrics[Product ID],Derived_Metrics[[#This Row],[Product ID]])</f>
        <v>-598.52279999999996</v>
      </c>
      <c r="M1485" s="5" t="str">
        <f>IF(AND(Derived_Metrics[[#This Row],[Product Revenue]]&gt;AVERAGE(Derived_Metrics[Product Revenue]),Derived_Metrics[[#This Row],[Product Profit]]&lt;0),"high sales Low Profit","Normal")</f>
        <v>high sales Low Profit</v>
      </c>
      <c r="N1485">
        <v>472.51799999999997</v>
      </c>
      <c r="O1485">
        <v>3</v>
      </c>
      <c r="P1485">
        <v>0.4</v>
      </c>
      <c r="Q1485">
        <v>-149.63069999999999</v>
      </c>
      <c r="R1485">
        <f>Derived_Metrics[[#This Row],[Selling Price]]*Derived_Metrics[[#This Row],[Quantity]]</f>
        <v>1417.5539999999999</v>
      </c>
      <c r="S1485" s="2">
        <f>IF(Derived_Metrics[[#This Row],[Revenue]]=0,0,Derived_Metrics[[#This Row],[Profit]]/Derived_Metrics[[#This Row],[Revenue]])</f>
        <v>-0.10555555555555556</v>
      </c>
      <c r="T1485" t="str">
        <f>IF(Derived_Metrics[[#This Row],[Profit]]&lt;0, "Loss","Profit")</f>
        <v>Loss</v>
      </c>
      <c r="U1485" s="5">
        <f>Derived_Metrics[[#This Row],[Selling Price]]*Derived_Metrics[[#This Row],[Quantity]]*Derived_Metrics[[#This Row],[Discount]]</f>
        <v>567.02159999999992</v>
      </c>
      <c r="V1485" t="str">
        <f>IF(Derived_Metrics[[#This Row],[Discount]]&gt;0,"Discount Applied","No Discount")</f>
        <v>Discount Applied</v>
      </c>
      <c r="W1485" t="str">
        <f>IF(Derived_Metrics[[#This Row],[Discount]]&gt;0.3,"High Discount","Low Discount")</f>
        <v>High Discount</v>
      </c>
      <c r="X1485" s="13">
        <f>SUMIFS(Derived_Metrics[Customer_Revenue_Share],Derived_Metrics[Customee_ Revenue _Rank],"&lt;="&amp;Derived_Metrics[[#This Row],[Customee_ Revenue _Rank]])</f>
        <v>0.11939368489462034</v>
      </c>
      <c r="Y1485" t="str">
        <f>IF(Derived_Metrics[[#This Row],[Cumulative_Revenue_%]]&lt;=0.8,"Top 80% Revenue","Remaining 20% Revenue")</f>
        <v>Top 80% Revenue</v>
      </c>
    </row>
    <row r="1486" spans="1:25" x14ac:dyDescent="0.25">
      <c r="A1486" t="s">
        <v>4295</v>
      </c>
      <c r="B1486" s="1">
        <v>42905</v>
      </c>
      <c r="C1486" t="s">
        <v>1813</v>
      </c>
      <c r="D1486" s="4">
        <f>SUMIFS(Derived_Metrics[Revenue],Derived_Metrics[Customer ID],Derived_Metrics[[#This Row],[Customer ID]])</f>
        <v>6589.7419999999993</v>
      </c>
      <c r="E1486" s="4">
        <f>SUMIFS(Derived_Metrics[Profit],Derived_Metrics[Customer ID],Derived_Metrics[[#This Row],[Customer ID]])</f>
        <v>4.7287999999999997</v>
      </c>
      <c r="F1486" s="5">
        <f>_xlfn.PERCENTRANK.INC(Derived_Metrics[Customer Revenue],Derived_Metrics[[#This Row],[Customer Revenue]])</f>
        <v>0.628</v>
      </c>
      <c r="G1486" s="5" t="str" cm="1">
        <f t="array" ref="G1486">_xlfn.IFS(Derived_Metrics[[#This Row],[Customer Revenue Percentile]]&gt;=0.8,"High Value",Derived_Metrics[[#This Row],[Customer Revenue Percentile]]&gt;=0.4,"Medium Value",TRUE,"Low Value")</f>
        <v>Medium Value</v>
      </c>
      <c r="H1486" s="12">
        <f>_xlfn.RANK.EQ(Derived_Metrics[[#This Row],[Customer Revenue]],Derived_Metrics[Customer Revenue],0)</f>
        <v>785</v>
      </c>
      <c r="I1486" s="15">
        <f>Derived_Metrics[[#This Row],[Customer Revenue]]/SUM(Derived_Metrics[Customer Revenue])</f>
        <v>4.2298287542647824E-4</v>
      </c>
      <c r="J1486" t="s">
        <v>458</v>
      </c>
      <c r="K1486" s="5">
        <f>SUMIFS(Derived_Metrics[Revenue],Derived_Metrics[Product ID],Derived_Metrics[[#This Row],[Product ID]])</f>
        <v>27110.804</v>
      </c>
      <c r="L1486" s="5">
        <f>SUMIFS(Derived_Metrics[Profit],Derived_Metrics[Product ID],Derived_Metrics[[#This Row],[Product ID]])</f>
        <v>785.45320000000004</v>
      </c>
      <c r="M1486" s="5" t="str">
        <f>IF(AND(Derived_Metrics[[#This Row],[Product Revenue]]&gt;AVERAGE(Derived_Metrics[Product Revenue]),Derived_Metrics[[#This Row],[Product Profit]]&lt;0),"high sales Low Profit","Normal")</f>
        <v>Normal</v>
      </c>
      <c r="N1486">
        <v>760.11599999999999</v>
      </c>
      <c r="O1486">
        <v>6</v>
      </c>
      <c r="P1486">
        <v>0.3</v>
      </c>
      <c r="Q1486">
        <v>-43.435200000000002</v>
      </c>
      <c r="R1486">
        <f>Derived_Metrics[[#This Row],[Selling Price]]*Derived_Metrics[[#This Row],[Quantity]]</f>
        <v>4560.6959999999999</v>
      </c>
      <c r="S1486" s="2">
        <f>IF(Derived_Metrics[[#This Row],[Revenue]]=0,0,Derived_Metrics[[#This Row],[Profit]]/Derived_Metrics[[#This Row],[Revenue]])</f>
        <v>-9.5238095238095247E-3</v>
      </c>
      <c r="T1486" t="str">
        <f>IF(Derived_Metrics[[#This Row],[Profit]]&lt;0, "Loss","Profit")</f>
        <v>Loss</v>
      </c>
      <c r="U1486" s="5">
        <f>Derived_Metrics[[#This Row],[Selling Price]]*Derived_Metrics[[#This Row],[Quantity]]*Derived_Metrics[[#This Row],[Discount]]</f>
        <v>1368.2087999999999</v>
      </c>
      <c r="V1486" t="str">
        <f>IF(Derived_Metrics[[#This Row],[Discount]]&gt;0,"Discount Applied","No Discount")</f>
        <v>Discount Applied</v>
      </c>
      <c r="W1486" t="str">
        <f>IF(Derived_Metrics[[#This Row],[Discount]]&gt;0.3,"High Discount","Low Discount")</f>
        <v>Low Discount</v>
      </c>
      <c r="X1486" s="13">
        <f>SUMIFS(Derived_Metrics[Customer_Revenue_Share],Derived_Metrics[Customee_ Revenue _Rank],"&lt;="&amp;Derived_Metrics[[#This Row],[Customee_ Revenue _Rank]])</f>
        <v>0.78319771470407584</v>
      </c>
      <c r="Y1486" t="str">
        <f>IF(Derived_Metrics[[#This Row],[Cumulative_Revenue_%]]&lt;=0.8,"Top 80% Revenue","Remaining 20% Revenue")</f>
        <v>Top 80% Revenue</v>
      </c>
    </row>
    <row r="1487" spans="1:25" x14ac:dyDescent="0.25">
      <c r="A1487" t="s">
        <v>4295</v>
      </c>
      <c r="B1487" s="1">
        <v>42905</v>
      </c>
      <c r="C1487" t="s">
        <v>1813</v>
      </c>
      <c r="D1487" s="4">
        <f>SUMIFS(Derived_Metrics[Revenue],Derived_Metrics[Customer ID],Derived_Metrics[[#This Row],[Customer ID]])</f>
        <v>6589.7419999999993</v>
      </c>
      <c r="E1487" s="4">
        <f>SUMIFS(Derived_Metrics[Profit],Derived_Metrics[Customer ID],Derived_Metrics[[#This Row],[Customer ID]])</f>
        <v>4.7287999999999997</v>
      </c>
      <c r="F1487" s="5">
        <f>_xlfn.PERCENTRANK.INC(Derived_Metrics[Customer Revenue],Derived_Metrics[[#This Row],[Customer Revenue]])</f>
        <v>0.628</v>
      </c>
      <c r="G1487" s="5" t="str" cm="1">
        <f t="array" ref="G1487">_xlfn.IFS(Derived_Metrics[[#This Row],[Customer Revenue Percentile]]&gt;=0.8,"High Value",Derived_Metrics[[#This Row],[Customer Revenue Percentile]]&gt;=0.4,"Medium Value",TRUE,"Low Value")</f>
        <v>Medium Value</v>
      </c>
      <c r="H1487" s="12">
        <f>_xlfn.RANK.EQ(Derived_Metrics[[#This Row],[Customer Revenue]],Derived_Metrics[Customer Revenue],0)</f>
        <v>785</v>
      </c>
      <c r="I1487" s="15">
        <f>Derived_Metrics[[#This Row],[Customer Revenue]]/SUM(Derived_Metrics[Customer Revenue])</f>
        <v>4.2298287542647824E-4</v>
      </c>
      <c r="J1487" t="s">
        <v>2324</v>
      </c>
      <c r="K1487" s="5">
        <f>SUMIFS(Derived_Metrics[Revenue],Derived_Metrics[Product ID],Derived_Metrics[[#This Row],[Product ID]])</f>
        <v>1118.2719999999999</v>
      </c>
      <c r="L1487" s="5">
        <f>SUMIFS(Derived_Metrics[Profit],Derived_Metrics[Product ID],Derived_Metrics[[#This Row],[Product ID]])</f>
        <v>4.847999999999999</v>
      </c>
      <c r="M1487" s="5" t="str">
        <f>IF(AND(Derived_Metrics[[#This Row],[Product Revenue]]&gt;AVERAGE(Derived_Metrics[Product Revenue]),Derived_Metrics[[#This Row],[Product Profit]]&lt;0),"high sales Low Profit","Normal")</f>
        <v>Normal</v>
      </c>
      <c r="N1487">
        <v>38.783999999999999</v>
      </c>
      <c r="O1487">
        <v>3</v>
      </c>
      <c r="P1487">
        <v>0.2</v>
      </c>
      <c r="Q1487">
        <v>7.2720000000000002</v>
      </c>
      <c r="R1487">
        <f>Derived_Metrics[[#This Row],[Selling Price]]*Derived_Metrics[[#This Row],[Quantity]]</f>
        <v>116.352</v>
      </c>
      <c r="S1487" s="2">
        <f>IF(Derived_Metrics[[#This Row],[Revenue]]=0,0,Derived_Metrics[[#This Row],[Profit]]/Derived_Metrics[[#This Row],[Revenue]])</f>
        <v>6.25E-2</v>
      </c>
      <c r="T1487" t="str">
        <f>IF(Derived_Metrics[[#This Row],[Profit]]&lt;0, "Loss","Profit")</f>
        <v>Profit</v>
      </c>
      <c r="U1487" s="5">
        <f>Derived_Metrics[[#This Row],[Selling Price]]*Derived_Metrics[[#This Row],[Quantity]]*Derived_Metrics[[#This Row],[Discount]]</f>
        <v>23.270400000000002</v>
      </c>
      <c r="V1487" t="str">
        <f>IF(Derived_Metrics[[#This Row],[Discount]]&gt;0,"Discount Applied","No Discount")</f>
        <v>Discount Applied</v>
      </c>
      <c r="W1487" t="str">
        <f>IF(Derived_Metrics[[#This Row],[Discount]]&gt;0.3,"High Discount","Low Discount")</f>
        <v>Low Discount</v>
      </c>
      <c r="X1487" s="13">
        <f>SUMIFS(Derived_Metrics[Customer_Revenue_Share],Derived_Metrics[Customee_ Revenue _Rank],"&lt;="&amp;Derived_Metrics[[#This Row],[Customee_ Revenue _Rank]])</f>
        <v>0.78319771470407584</v>
      </c>
      <c r="Y1487" t="str">
        <f>IF(Derived_Metrics[[#This Row],[Cumulative_Revenue_%]]&lt;=0.8,"Top 80% Revenue","Remaining 20% Revenue")</f>
        <v>Top 80% Revenue</v>
      </c>
    </row>
    <row r="1488" spans="1:25" x14ac:dyDescent="0.25">
      <c r="A1488" t="s">
        <v>4296</v>
      </c>
      <c r="B1488" s="1">
        <v>42495</v>
      </c>
      <c r="C1488" t="s">
        <v>1092</v>
      </c>
      <c r="D1488" s="4">
        <f>SUMIFS(Derived_Metrics[Revenue],Derived_Metrics[Customer ID],Derived_Metrics[[#This Row],[Customer ID]])</f>
        <v>11123.288</v>
      </c>
      <c r="E1488" s="4">
        <f>SUMIFS(Derived_Metrics[Profit],Derived_Metrics[Customer ID],Derived_Metrics[[#This Row],[Customer ID]])</f>
        <v>361.7373</v>
      </c>
      <c r="F1488" s="5">
        <f>_xlfn.PERCENTRANK.INC(Derived_Metrics[Customer Revenue],Derived_Metrics[[#This Row],[Customer Revenue]])</f>
        <v>0.79900000000000004</v>
      </c>
      <c r="G1488" s="5" t="str" cm="1">
        <f t="array" ref="G1488">_xlfn.IFS(Derived_Metrics[[#This Row],[Customer Revenue Percentile]]&gt;=0.8,"High Value",Derived_Metrics[[#This Row],[Customer Revenue Percentile]]&gt;=0.4,"Medium Value",TRUE,"Low Value")</f>
        <v>Medium Value</v>
      </c>
      <c r="H1488" s="12">
        <f>_xlfn.RANK.EQ(Derived_Metrics[[#This Row],[Customer Revenue]],Derived_Metrics[Customer Revenue],0)</f>
        <v>423</v>
      </c>
      <c r="I1488" s="15">
        <f>Derived_Metrics[[#This Row],[Customer Revenue]]/SUM(Derived_Metrics[Customer Revenue])</f>
        <v>7.139824810192631E-4</v>
      </c>
      <c r="J1488" t="s">
        <v>3341</v>
      </c>
      <c r="K1488" s="5">
        <f>SUMIFS(Derived_Metrics[Revenue],Derived_Metrics[Product ID],Derived_Metrics[[#This Row],[Product ID]])</f>
        <v>15341.508000000002</v>
      </c>
      <c r="L1488" s="5">
        <f>SUMIFS(Derived_Metrics[Profit],Derived_Metrics[Product ID],Derived_Metrics[[#This Row],[Product ID]])</f>
        <v>354.03480000000008</v>
      </c>
      <c r="M1488" s="5" t="str">
        <f>IF(AND(Derived_Metrics[[#This Row],[Product Revenue]]&gt;AVERAGE(Derived_Metrics[Product Revenue]),Derived_Metrics[[#This Row],[Product Profit]]&lt;0),"high sales Low Profit","Normal")</f>
        <v>Normal</v>
      </c>
      <c r="N1488">
        <v>1685.88</v>
      </c>
      <c r="O1488">
        <v>6</v>
      </c>
      <c r="P1488">
        <v>0</v>
      </c>
      <c r="Q1488">
        <v>320.31720000000001</v>
      </c>
      <c r="R1488">
        <f>Derived_Metrics[[#This Row],[Selling Price]]*Derived_Metrics[[#This Row],[Quantity]]</f>
        <v>10115.280000000001</v>
      </c>
      <c r="S1488" s="2">
        <f>IF(Derived_Metrics[[#This Row],[Revenue]]=0,0,Derived_Metrics[[#This Row],[Profit]]/Derived_Metrics[[#This Row],[Revenue]])</f>
        <v>3.1666666666666669E-2</v>
      </c>
      <c r="T1488" t="str">
        <f>IF(Derived_Metrics[[#This Row],[Profit]]&lt;0, "Loss","Profit")</f>
        <v>Profit</v>
      </c>
      <c r="U1488" s="5">
        <f>Derived_Metrics[[#This Row],[Selling Price]]*Derived_Metrics[[#This Row],[Quantity]]*Derived_Metrics[[#This Row],[Discount]]</f>
        <v>0</v>
      </c>
      <c r="V1488" t="str">
        <f>IF(Derived_Metrics[[#This Row],[Discount]]&gt;0,"Discount Applied","No Discount")</f>
        <v>No Discount</v>
      </c>
      <c r="W1488" t="str">
        <f>IF(Derived_Metrics[[#This Row],[Discount]]&gt;0.3,"High Discount","Low Discount")</f>
        <v>Low Discount</v>
      </c>
      <c r="X1488" s="13">
        <f>SUMIFS(Derived_Metrics[Customer_Revenue_Share],Derived_Metrics[Customee_ Revenue _Rank],"&lt;="&amp;Derived_Metrics[[#This Row],[Customee_ Revenue _Rank]])</f>
        <v>0.57585544965688718</v>
      </c>
      <c r="Y1488" t="str">
        <f>IF(Derived_Metrics[[#This Row],[Cumulative_Revenue_%]]&lt;=0.8,"Top 80% Revenue","Remaining 20% Revenue")</f>
        <v>Top 80% Revenue</v>
      </c>
    </row>
    <row r="1489" spans="1:25" x14ac:dyDescent="0.25">
      <c r="A1489" t="s">
        <v>4297</v>
      </c>
      <c r="B1489" s="1">
        <v>42747</v>
      </c>
      <c r="C1489" t="s">
        <v>40</v>
      </c>
      <c r="D1489" s="4">
        <f>SUMIFS(Derived_Metrics[Revenue],Derived_Metrics[Customer ID],Derived_Metrics[[#This Row],[Customer ID]])</f>
        <v>7780.1055000000006</v>
      </c>
      <c r="E1489" s="4">
        <f>SUMIFS(Derived_Metrics[Profit],Derived_Metrics[Customer ID],Derived_Metrics[[#This Row],[Customer ID]])</f>
        <v>-246.46120000000002</v>
      </c>
      <c r="F1489" s="5">
        <f>_xlfn.PERCENTRANK.INC(Derived_Metrics[Customer Revenue],Derived_Metrics[[#This Row],[Customer Revenue]])</f>
        <v>0.68200000000000005</v>
      </c>
      <c r="G1489" s="5" t="str" cm="1">
        <f t="array" ref="G1489">_xlfn.IFS(Derived_Metrics[[#This Row],[Customer Revenue Percentile]]&gt;=0.8,"High Value",Derived_Metrics[[#This Row],[Customer Revenue Percentile]]&gt;=0.4,"Medium Value",TRUE,"Low Value")</f>
        <v>Medium Value</v>
      </c>
      <c r="H1489" s="12">
        <f>_xlfn.RANK.EQ(Derived_Metrics[[#This Row],[Customer Revenue]],Derived_Metrics[Customer Revenue],0)</f>
        <v>668</v>
      </c>
      <c r="I1489" s="15">
        <f>Derived_Metrics[[#This Row],[Customer Revenue]]/SUM(Derived_Metrics[Customer Revenue])</f>
        <v>4.9939002096157314E-4</v>
      </c>
      <c r="J1489" t="s">
        <v>2873</v>
      </c>
      <c r="K1489" s="5">
        <f>SUMIFS(Derived_Metrics[Revenue],Derived_Metrics[Product ID],Derived_Metrics[[#This Row],[Product ID]])</f>
        <v>7680.036000000001</v>
      </c>
      <c r="L1489" s="5">
        <f>SUMIFS(Derived_Metrics[Profit],Derived_Metrics[Product ID],Derived_Metrics[[#This Row],[Product ID]])</f>
        <v>362.70780000000008</v>
      </c>
      <c r="M1489" s="5" t="str">
        <f>IF(AND(Derived_Metrics[[#This Row],[Product Revenue]]&gt;AVERAGE(Derived_Metrics[Product Revenue]),Derived_Metrics[[#This Row],[Product Profit]]&lt;0),"high sales Low Profit","Normal")</f>
        <v>Normal</v>
      </c>
      <c r="N1489">
        <v>141.96</v>
      </c>
      <c r="O1489">
        <v>2</v>
      </c>
      <c r="P1489">
        <v>0</v>
      </c>
      <c r="Q1489">
        <v>41.168399999999998</v>
      </c>
      <c r="R1489">
        <f>Derived_Metrics[[#This Row],[Selling Price]]*Derived_Metrics[[#This Row],[Quantity]]</f>
        <v>283.92</v>
      </c>
      <c r="S1489" s="2">
        <f>IF(Derived_Metrics[[#This Row],[Revenue]]=0,0,Derived_Metrics[[#This Row],[Profit]]/Derived_Metrics[[#This Row],[Revenue]])</f>
        <v>0.14499999999999999</v>
      </c>
      <c r="T1489" t="str">
        <f>IF(Derived_Metrics[[#This Row],[Profit]]&lt;0, "Loss","Profit")</f>
        <v>Profit</v>
      </c>
      <c r="U1489" s="5">
        <f>Derived_Metrics[[#This Row],[Selling Price]]*Derived_Metrics[[#This Row],[Quantity]]*Derived_Metrics[[#This Row],[Discount]]</f>
        <v>0</v>
      </c>
      <c r="V1489" t="str">
        <f>IF(Derived_Metrics[[#This Row],[Discount]]&gt;0,"Discount Applied","No Discount")</f>
        <v>No Discount</v>
      </c>
      <c r="W1489" t="str">
        <f>IF(Derived_Metrics[[#This Row],[Discount]]&gt;0.3,"High Discount","Low Discount")</f>
        <v>Low Discount</v>
      </c>
      <c r="X1489" s="13">
        <f>SUMIFS(Derived_Metrics[Customer_Revenue_Share],Derived_Metrics[Customee_ Revenue _Rank],"&lt;="&amp;Derived_Metrics[[#This Row],[Customee_ Revenue _Rank]])</f>
        <v>0.7301608396900422</v>
      </c>
      <c r="Y1489" t="str">
        <f>IF(Derived_Metrics[[#This Row],[Cumulative_Revenue_%]]&lt;=0.8,"Top 80% Revenue","Remaining 20% Revenue")</f>
        <v>Top 80% Revenue</v>
      </c>
    </row>
    <row r="1490" spans="1:25" x14ac:dyDescent="0.25">
      <c r="A1490" t="s">
        <v>4298</v>
      </c>
      <c r="B1490" s="1">
        <v>42255</v>
      </c>
      <c r="C1490" t="s">
        <v>3505</v>
      </c>
      <c r="D1490" s="4">
        <f>SUMIFS(Derived_Metrics[Revenue],Derived_Metrics[Customer ID],Derived_Metrics[[#This Row],[Customer ID]])</f>
        <v>488.93400000000003</v>
      </c>
      <c r="E1490" s="4">
        <f>SUMIFS(Derived_Metrics[Profit],Derived_Metrics[Customer ID],Derived_Metrics[[#This Row],[Customer ID]])</f>
        <v>39.412999999999997</v>
      </c>
      <c r="F1490" s="5">
        <f>_xlfn.PERCENTRANK.INC(Derived_Metrics[Customer Revenue],Derived_Metrics[[#This Row],[Customer Revenue]])</f>
        <v>8.7999999999999995E-2</v>
      </c>
      <c r="G1490" s="5" t="str" cm="1">
        <f t="array" ref="G1490">_xlfn.IFS(Derived_Metrics[[#This Row],[Customer Revenue Percentile]]&gt;=0.8,"High Value",Derived_Metrics[[#This Row],[Customer Revenue Percentile]]&gt;=0.4,"Medium Value",TRUE,"Low Value")</f>
        <v>Low Value</v>
      </c>
      <c r="H1490" s="12">
        <f>_xlfn.RANK.EQ(Derived_Metrics[[#This Row],[Customer Revenue]],Derived_Metrics[Customer Revenue],0)</f>
        <v>1931</v>
      </c>
      <c r="I1490" s="15">
        <f>Derived_Metrics[[#This Row],[Customer Revenue]]/SUM(Derived_Metrics[Customer Revenue])</f>
        <v>3.1383733872095411E-5</v>
      </c>
      <c r="J1490" t="s">
        <v>2878</v>
      </c>
      <c r="K1490" s="5">
        <f>SUMIFS(Derived_Metrics[Revenue],Derived_Metrics[Product ID],Derived_Metrics[[#This Row],[Product ID]])</f>
        <v>484.96799999999996</v>
      </c>
      <c r="L1490" s="5">
        <f>SUMIFS(Derived_Metrics[Profit],Derived_Metrics[Product ID],Derived_Metrics[[#This Row],[Product ID]])</f>
        <v>26.72</v>
      </c>
      <c r="M1490" s="5" t="str">
        <f>IF(AND(Derived_Metrics[[#This Row],[Product Revenue]]&gt;AVERAGE(Derived_Metrics[Product Revenue]),Derived_Metrics[[#This Row],[Product Profit]]&lt;0),"high sales Low Profit","Normal")</f>
        <v>Normal</v>
      </c>
      <c r="N1490">
        <v>10.02</v>
      </c>
      <c r="O1490">
        <v>3</v>
      </c>
      <c r="P1490">
        <v>0</v>
      </c>
      <c r="Q1490">
        <v>4.4088000000000003</v>
      </c>
      <c r="R1490">
        <f>Derived_Metrics[[#This Row],[Selling Price]]*Derived_Metrics[[#This Row],[Quantity]]</f>
        <v>30.06</v>
      </c>
      <c r="S1490" s="2">
        <f>IF(Derived_Metrics[[#This Row],[Revenue]]=0,0,Derived_Metrics[[#This Row],[Profit]]/Derived_Metrics[[#This Row],[Revenue]])</f>
        <v>0.1466666666666667</v>
      </c>
      <c r="T1490" t="str">
        <f>IF(Derived_Metrics[[#This Row],[Profit]]&lt;0, "Loss","Profit")</f>
        <v>Profit</v>
      </c>
      <c r="U1490" s="5">
        <f>Derived_Metrics[[#This Row],[Selling Price]]*Derived_Metrics[[#This Row],[Quantity]]*Derived_Metrics[[#This Row],[Discount]]</f>
        <v>0</v>
      </c>
      <c r="V1490" t="str">
        <f>IF(Derived_Metrics[[#This Row],[Discount]]&gt;0,"Discount Applied","No Discount")</f>
        <v>No Discount</v>
      </c>
      <c r="W1490" t="str">
        <f>IF(Derived_Metrics[[#This Row],[Discount]]&gt;0.3,"High Discount","Low Discount")</f>
        <v>Low Discount</v>
      </c>
      <c r="X1490" s="13">
        <f>SUMIFS(Derived_Metrics[Customer_Revenue_Share],Derived_Metrics[Customee_ Revenue _Rank],"&lt;="&amp;Derived_Metrics[[#This Row],[Customee_ Revenue _Rank]])</f>
        <v>0.99716955922600548</v>
      </c>
      <c r="Y1490" t="str">
        <f>IF(Derived_Metrics[[#This Row],[Cumulative_Revenue_%]]&lt;=0.8,"Top 80% Revenue","Remaining 20% Revenue")</f>
        <v>Remaining 20% Revenue</v>
      </c>
    </row>
    <row r="1491" spans="1:25" x14ac:dyDescent="0.25">
      <c r="A1491" t="s">
        <v>4299</v>
      </c>
      <c r="B1491" s="1">
        <v>42688</v>
      </c>
      <c r="C1491" t="s">
        <v>2577</v>
      </c>
      <c r="D1491" s="4">
        <f>SUMIFS(Derived_Metrics[Revenue],Derived_Metrics[Customer ID],Derived_Metrics[[#This Row],[Customer ID]])</f>
        <v>420.39000000000004</v>
      </c>
      <c r="E1491" s="4">
        <f>SUMIFS(Derived_Metrics[Profit],Derived_Metrics[Customer ID],Derived_Metrics[[#This Row],[Customer ID]])</f>
        <v>41.861699999999999</v>
      </c>
      <c r="F1491" s="5">
        <f>_xlfn.PERCENTRANK.INC(Derived_Metrics[Customer Revenue],Derived_Metrics[[#This Row],[Customer Revenue]])</f>
        <v>7.6999999999999999E-2</v>
      </c>
      <c r="G1491" s="5" t="str" cm="1">
        <f t="array" ref="G1491">_xlfn.IFS(Derived_Metrics[[#This Row],[Customer Revenue Percentile]]&gt;=0.8,"High Value",Derived_Metrics[[#This Row],[Customer Revenue Percentile]]&gt;=0.4,"Medium Value",TRUE,"Low Value")</f>
        <v>Low Value</v>
      </c>
      <c r="H1491" s="12">
        <f>_xlfn.RANK.EQ(Derived_Metrics[[#This Row],[Customer Revenue]],Derived_Metrics[Customer Revenue],0)</f>
        <v>1953</v>
      </c>
      <c r="I1491" s="15">
        <f>Derived_Metrics[[#This Row],[Customer Revenue]]/SUM(Derived_Metrics[Customer Revenue])</f>
        <v>2.6984026233582016E-5</v>
      </c>
      <c r="J1491" t="s">
        <v>2654</v>
      </c>
      <c r="K1491" s="5">
        <f>SUMIFS(Derived_Metrics[Revenue],Derived_Metrics[Product ID],Derived_Metrics[[#This Row],[Product ID]])</f>
        <v>285.85200000000003</v>
      </c>
      <c r="L1491" s="5">
        <f>SUMIFS(Derived_Metrics[Profit],Derived_Metrics[Product ID],Derived_Metrics[[#This Row],[Product ID]])</f>
        <v>9.3125999999999998</v>
      </c>
      <c r="M1491" s="5" t="str">
        <f>IF(AND(Derived_Metrics[[#This Row],[Product Revenue]]&gt;AVERAGE(Derived_Metrics[Product Revenue]),Derived_Metrics[[#This Row],[Product Profit]]&lt;0),"high sales Low Profit","Normal")</f>
        <v>Normal</v>
      </c>
      <c r="N1491">
        <v>19.920000000000002</v>
      </c>
      <c r="O1491">
        <v>4</v>
      </c>
      <c r="P1491">
        <v>0</v>
      </c>
      <c r="Q1491">
        <v>6.5735999999999999</v>
      </c>
      <c r="R1491">
        <f>Derived_Metrics[[#This Row],[Selling Price]]*Derived_Metrics[[#This Row],[Quantity]]</f>
        <v>79.680000000000007</v>
      </c>
      <c r="S1491" s="2">
        <f>IF(Derived_Metrics[[#This Row],[Revenue]]=0,0,Derived_Metrics[[#This Row],[Profit]]/Derived_Metrics[[#This Row],[Revenue]])</f>
        <v>8.249999999999999E-2</v>
      </c>
      <c r="T1491" t="str">
        <f>IF(Derived_Metrics[[#This Row],[Profit]]&lt;0, "Loss","Profit")</f>
        <v>Profit</v>
      </c>
      <c r="U1491" s="5">
        <f>Derived_Metrics[[#This Row],[Selling Price]]*Derived_Metrics[[#This Row],[Quantity]]*Derived_Metrics[[#This Row],[Discount]]</f>
        <v>0</v>
      </c>
      <c r="V1491" t="str">
        <f>IF(Derived_Metrics[[#This Row],[Discount]]&gt;0,"Discount Applied","No Discount")</f>
        <v>No Discount</v>
      </c>
      <c r="W1491" t="str">
        <f>IF(Derived_Metrics[[#This Row],[Discount]]&gt;0.3,"High Discount","Low Discount")</f>
        <v>Low Discount</v>
      </c>
      <c r="X1491" s="13">
        <f>SUMIFS(Derived_Metrics[Customer_Revenue_Share],Derived_Metrics[Customee_ Revenue _Rank],"&lt;="&amp;Derived_Metrics[[#This Row],[Customee_ Revenue _Rank]])</f>
        <v>0.99783709020690192</v>
      </c>
      <c r="Y1491" t="str">
        <f>IF(Derived_Metrics[[#This Row],[Cumulative_Revenue_%]]&lt;=0.8,"Top 80% Revenue","Remaining 20% Revenue")</f>
        <v>Remaining 20% Revenue</v>
      </c>
    </row>
    <row r="1492" spans="1:25" x14ac:dyDescent="0.25">
      <c r="A1492" t="s">
        <v>4300</v>
      </c>
      <c r="B1492" s="1">
        <v>43065</v>
      </c>
      <c r="C1492" t="s">
        <v>4086</v>
      </c>
      <c r="D1492" s="4">
        <f>SUMIFS(Derived_Metrics[Revenue],Derived_Metrics[Customer ID],Derived_Metrics[[#This Row],[Customer ID]])</f>
        <v>3832.04</v>
      </c>
      <c r="E1492" s="4">
        <f>SUMIFS(Derived_Metrics[Profit],Derived_Metrics[Customer ID],Derived_Metrics[[#This Row],[Customer ID]])</f>
        <v>239.61900000000003</v>
      </c>
      <c r="F1492" s="5">
        <f>_xlfn.PERCENTRANK.INC(Derived_Metrics[Customer Revenue],Derived_Metrics[[#This Row],[Customer Revenue]])</f>
        <v>0.47399999999999998</v>
      </c>
      <c r="G1492" s="5" t="str" cm="1">
        <f t="array" ref="G1492">_xlfn.IFS(Derived_Metrics[[#This Row],[Customer Revenue Percentile]]&gt;=0.8,"High Value",Derived_Metrics[[#This Row],[Customer Revenue Percentile]]&gt;=0.4,"Medium Value",TRUE,"Low Value")</f>
        <v>Medium Value</v>
      </c>
      <c r="H1492" s="12">
        <f>_xlfn.RANK.EQ(Derived_Metrics[[#This Row],[Customer Revenue]],Derived_Metrics[Customer Revenue],0)</f>
        <v>1112</v>
      </c>
      <c r="I1492" s="15">
        <f>Derived_Metrics[[#This Row],[Customer Revenue]]/SUM(Derived_Metrics[Customer Revenue])</f>
        <v>2.4597128354179599E-4</v>
      </c>
      <c r="J1492" t="s">
        <v>1479</v>
      </c>
      <c r="K1492" s="5">
        <f>SUMIFS(Derived_Metrics[Revenue],Derived_Metrics[Product ID],Derived_Metrics[[#This Row],[Product ID]])</f>
        <v>15308.739</v>
      </c>
      <c r="L1492" s="5">
        <f>SUMIFS(Derived_Metrics[Profit],Derived_Metrics[Product ID],Derived_Metrics[[#This Row],[Product ID]])</f>
        <v>-226.12739999999997</v>
      </c>
      <c r="M1492" s="5" t="str">
        <f>IF(AND(Derived_Metrics[[#This Row],[Product Revenue]]&gt;AVERAGE(Derived_Metrics[Product Revenue]),Derived_Metrics[[#This Row],[Product Profit]]&lt;0),"high sales Low Profit","Normal")</f>
        <v>high sales Low Profit</v>
      </c>
      <c r="N1492">
        <v>257.94</v>
      </c>
      <c r="O1492">
        <v>3</v>
      </c>
      <c r="P1492">
        <v>0</v>
      </c>
      <c r="Q1492">
        <v>67.064400000000006</v>
      </c>
      <c r="R1492">
        <f>Derived_Metrics[[#This Row],[Selling Price]]*Derived_Metrics[[#This Row],[Quantity]]</f>
        <v>773.81999999999994</v>
      </c>
      <c r="S1492" s="2">
        <f>IF(Derived_Metrics[[#This Row],[Revenue]]=0,0,Derived_Metrics[[#This Row],[Profit]]/Derived_Metrics[[#This Row],[Revenue]])</f>
        <v>8.6666666666666684E-2</v>
      </c>
      <c r="T1492" t="str">
        <f>IF(Derived_Metrics[[#This Row],[Profit]]&lt;0, "Loss","Profit")</f>
        <v>Profit</v>
      </c>
      <c r="U1492" s="5">
        <f>Derived_Metrics[[#This Row],[Selling Price]]*Derived_Metrics[[#This Row],[Quantity]]*Derived_Metrics[[#This Row],[Discount]]</f>
        <v>0</v>
      </c>
      <c r="V1492" t="str">
        <f>IF(Derived_Metrics[[#This Row],[Discount]]&gt;0,"Discount Applied","No Discount")</f>
        <v>No Discount</v>
      </c>
      <c r="W1492" t="str">
        <f>IF(Derived_Metrics[[#This Row],[Discount]]&gt;0.3,"High Discount","Low Discount")</f>
        <v>Low Discount</v>
      </c>
      <c r="X1492" s="13">
        <f>SUMIFS(Derived_Metrics[Customer_Revenue_Share],Derived_Metrics[Customee_ Revenue _Rank],"&lt;="&amp;Derived_Metrics[[#This Row],[Customee_ Revenue _Rank]])</f>
        <v>0.89050653716937744</v>
      </c>
      <c r="Y1492" t="str">
        <f>IF(Derived_Metrics[[#This Row],[Cumulative_Revenue_%]]&lt;=0.8,"Top 80% Revenue","Remaining 20% Revenue")</f>
        <v>Remaining 20% Revenue</v>
      </c>
    </row>
    <row r="1493" spans="1:25" x14ac:dyDescent="0.25">
      <c r="A1493" t="s">
        <v>4300</v>
      </c>
      <c r="B1493" s="1">
        <v>43065</v>
      </c>
      <c r="C1493" t="s">
        <v>4086</v>
      </c>
      <c r="D1493" s="4">
        <f>SUMIFS(Derived_Metrics[Revenue],Derived_Metrics[Customer ID],Derived_Metrics[[#This Row],[Customer ID]])</f>
        <v>3832.04</v>
      </c>
      <c r="E1493" s="4">
        <f>SUMIFS(Derived_Metrics[Profit],Derived_Metrics[Customer ID],Derived_Metrics[[#This Row],[Customer ID]])</f>
        <v>239.61900000000003</v>
      </c>
      <c r="F1493" s="5">
        <f>_xlfn.PERCENTRANK.INC(Derived_Metrics[Customer Revenue],Derived_Metrics[[#This Row],[Customer Revenue]])</f>
        <v>0.47399999999999998</v>
      </c>
      <c r="G1493" s="5" t="str" cm="1">
        <f t="array" ref="G1493">_xlfn.IFS(Derived_Metrics[[#This Row],[Customer Revenue Percentile]]&gt;=0.8,"High Value",Derived_Metrics[[#This Row],[Customer Revenue Percentile]]&gt;=0.4,"Medium Value",TRUE,"Low Value")</f>
        <v>Medium Value</v>
      </c>
      <c r="H1493" s="12">
        <f>_xlfn.RANK.EQ(Derived_Metrics[[#This Row],[Customer Revenue]],Derived_Metrics[Customer Revenue],0)</f>
        <v>1112</v>
      </c>
      <c r="I1493" s="15">
        <f>Derived_Metrics[[#This Row],[Customer Revenue]]/SUM(Derived_Metrics[Customer Revenue])</f>
        <v>2.4597128354179599E-4</v>
      </c>
      <c r="J1493" t="s">
        <v>1518</v>
      </c>
      <c r="K1493" s="5">
        <f>SUMIFS(Derived_Metrics[Revenue],Derived_Metrics[Product ID],Derived_Metrics[[#This Row],[Product ID]])</f>
        <v>5732.1120000000001</v>
      </c>
      <c r="L1493" s="5">
        <f>SUMIFS(Derived_Metrics[Profit],Derived_Metrics[Product ID],Derived_Metrics[[#This Row],[Product ID]])</f>
        <v>176.32469999999998</v>
      </c>
      <c r="M1493" s="5" t="str">
        <f>IF(AND(Derived_Metrics[[#This Row],[Product Revenue]]&gt;AVERAGE(Derived_Metrics[Product Revenue]),Derived_Metrics[[#This Row],[Product Profit]]&lt;0),"high sales Low Profit","Normal")</f>
        <v>Normal</v>
      </c>
      <c r="N1493">
        <v>27.46</v>
      </c>
      <c r="O1493">
        <v>2</v>
      </c>
      <c r="P1493">
        <v>0</v>
      </c>
      <c r="Q1493">
        <v>9.8856000000000002</v>
      </c>
      <c r="R1493">
        <f>Derived_Metrics[[#This Row],[Selling Price]]*Derived_Metrics[[#This Row],[Quantity]]</f>
        <v>54.92</v>
      </c>
      <c r="S1493" s="2">
        <f>IF(Derived_Metrics[[#This Row],[Revenue]]=0,0,Derived_Metrics[[#This Row],[Profit]]/Derived_Metrics[[#This Row],[Revenue]])</f>
        <v>0.18</v>
      </c>
      <c r="T1493" t="str">
        <f>IF(Derived_Metrics[[#This Row],[Profit]]&lt;0, "Loss","Profit")</f>
        <v>Profit</v>
      </c>
      <c r="U1493" s="5">
        <f>Derived_Metrics[[#This Row],[Selling Price]]*Derived_Metrics[[#This Row],[Quantity]]*Derived_Metrics[[#This Row],[Discount]]</f>
        <v>0</v>
      </c>
      <c r="V1493" t="str">
        <f>IF(Derived_Metrics[[#This Row],[Discount]]&gt;0,"Discount Applied","No Discount")</f>
        <v>No Discount</v>
      </c>
      <c r="W1493" t="str">
        <f>IF(Derived_Metrics[[#This Row],[Discount]]&gt;0.3,"High Discount","Low Discount")</f>
        <v>Low Discount</v>
      </c>
      <c r="X1493" s="13">
        <f>SUMIFS(Derived_Metrics[Customer_Revenue_Share],Derived_Metrics[Customee_ Revenue _Rank],"&lt;="&amp;Derived_Metrics[[#This Row],[Customee_ Revenue _Rank]])</f>
        <v>0.89050653716937744</v>
      </c>
      <c r="Y1493" t="str">
        <f>IF(Derived_Metrics[[#This Row],[Cumulative_Revenue_%]]&lt;=0.8,"Top 80% Revenue","Remaining 20% Revenue")</f>
        <v>Remaining 20% Revenue</v>
      </c>
    </row>
    <row r="1494" spans="1:25" x14ac:dyDescent="0.25">
      <c r="A1494" t="s">
        <v>4300</v>
      </c>
      <c r="B1494" s="1">
        <v>43065</v>
      </c>
      <c r="C1494" t="s">
        <v>4086</v>
      </c>
      <c r="D1494" s="4">
        <f>SUMIFS(Derived_Metrics[Revenue],Derived_Metrics[Customer ID],Derived_Metrics[[#This Row],[Customer ID]])</f>
        <v>3832.04</v>
      </c>
      <c r="E1494" s="4">
        <f>SUMIFS(Derived_Metrics[Profit],Derived_Metrics[Customer ID],Derived_Metrics[[#This Row],[Customer ID]])</f>
        <v>239.61900000000003</v>
      </c>
      <c r="F1494" s="5">
        <f>_xlfn.PERCENTRANK.INC(Derived_Metrics[Customer Revenue],Derived_Metrics[[#This Row],[Customer Revenue]])</f>
        <v>0.47399999999999998</v>
      </c>
      <c r="G1494" s="5" t="str" cm="1">
        <f t="array" ref="G1494">_xlfn.IFS(Derived_Metrics[[#This Row],[Customer Revenue Percentile]]&gt;=0.8,"High Value",Derived_Metrics[[#This Row],[Customer Revenue Percentile]]&gt;=0.4,"Medium Value",TRUE,"Low Value")</f>
        <v>Medium Value</v>
      </c>
      <c r="H1494" s="12">
        <f>_xlfn.RANK.EQ(Derived_Metrics[[#This Row],[Customer Revenue]],Derived_Metrics[Customer Revenue],0)</f>
        <v>1112</v>
      </c>
      <c r="I1494" s="15">
        <f>Derived_Metrics[[#This Row],[Customer Revenue]]/SUM(Derived_Metrics[Customer Revenue])</f>
        <v>2.4597128354179599E-4</v>
      </c>
      <c r="J1494" t="s">
        <v>265</v>
      </c>
      <c r="K1494" s="5">
        <f>SUMIFS(Derived_Metrics[Revenue],Derived_Metrics[Product ID],Derived_Metrics[[#This Row],[Product ID]])</f>
        <v>58029.619999999995</v>
      </c>
      <c r="L1494" s="5">
        <f>SUMIFS(Derived_Metrics[Profit],Derived_Metrics[Product ID],Derived_Metrics[[#This Row],[Product ID]])</f>
        <v>1179.3740000000003</v>
      </c>
      <c r="M1494" s="5" t="str">
        <f>IF(AND(Derived_Metrics[[#This Row],[Product Revenue]]&gt;AVERAGE(Derived_Metrics[Product Revenue]),Derived_Metrics[[#This Row],[Product Profit]]&lt;0),"high sales Low Profit","Normal")</f>
        <v>Normal</v>
      </c>
      <c r="N1494">
        <v>828.6</v>
      </c>
      <c r="O1494">
        <v>3</v>
      </c>
      <c r="P1494">
        <v>0</v>
      </c>
      <c r="Q1494">
        <v>240.29400000000001</v>
      </c>
      <c r="R1494">
        <f>Derived_Metrics[[#This Row],[Selling Price]]*Derived_Metrics[[#This Row],[Quantity]]</f>
        <v>2485.8000000000002</v>
      </c>
      <c r="S1494" s="2">
        <f>IF(Derived_Metrics[[#This Row],[Revenue]]=0,0,Derived_Metrics[[#This Row],[Profit]]/Derived_Metrics[[#This Row],[Revenue]])</f>
        <v>9.6666666666666665E-2</v>
      </c>
      <c r="T1494" t="str">
        <f>IF(Derived_Metrics[[#This Row],[Profit]]&lt;0, "Loss","Profit")</f>
        <v>Profit</v>
      </c>
      <c r="U1494" s="5">
        <f>Derived_Metrics[[#This Row],[Selling Price]]*Derived_Metrics[[#This Row],[Quantity]]*Derived_Metrics[[#This Row],[Discount]]</f>
        <v>0</v>
      </c>
      <c r="V1494" t="str">
        <f>IF(Derived_Metrics[[#This Row],[Discount]]&gt;0,"Discount Applied","No Discount")</f>
        <v>No Discount</v>
      </c>
      <c r="W1494" t="str">
        <f>IF(Derived_Metrics[[#This Row],[Discount]]&gt;0.3,"High Discount","Low Discount")</f>
        <v>Low Discount</v>
      </c>
      <c r="X1494" s="13">
        <f>SUMIFS(Derived_Metrics[Customer_Revenue_Share],Derived_Metrics[Customee_ Revenue _Rank],"&lt;="&amp;Derived_Metrics[[#This Row],[Customee_ Revenue _Rank]])</f>
        <v>0.89050653716937744</v>
      </c>
      <c r="Y1494" t="str">
        <f>IF(Derived_Metrics[[#This Row],[Cumulative_Revenue_%]]&lt;=0.8,"Top 80% Revenue","Remaining 20% Revenue")</f>
        <v>Remaining 20% Revenue</v>
      </c>
    </row>
    <row r="1495" spans="1:25" x14ac:dyDescent="0.25">
      <c r="A1495" t="s">
        <v>4301</v>
      </c>
      <c r="B1495" s="1">
        <v>42328</v>
      </c>
      <c r="C1495" t="s">
        <v>3834</v>
      </c>
      <c r="D1495" s="4">
        <f>SUMIFS(Derived_Metrics[Revenue],Derived_Metrics[Customer ID],Derived_Metrics[[#This Row],[Customer ID]])</f>
        <v>1007.5859999999999</v>
      </c>
      <c r="E1495" s="4">
        <f>SUMIFS(Derived_Metrics[Profit],Derived_Metrics[Customer ID],Derived_Metrics[[#This Row],[Customer ID]])</f>
        <v>-88.630499999999998</v>
      </c>
      <c r="F1495" s="5">
        <f>_xlfn.PERCENTRANK.INC(Derived_Metrics[Customer Revenue],Derived_Metrics[[#This Row],[Customer Revenue]])</f>
        <v>0.16900000000000001</v>
      </c>
      <c r="G1495" s="5" t="str" cm="1">
        <f t="array" ref="G1495">_xlfn.IFS(Derived_Metrics[[#This Row],[Customer Revenue Percentile]]&gt;=0.8,"High Value",Derived_Metrics[[#This Row],[Customer Revenue Percentile]]&gt;=0.4,"Medium Value",TRUE,"Low Value")</f>
        <v>Low Value</v>
      </c>
      <c r="H1495" s="12">
        <f>_xlfn.RANK.EQ(Derived_Metrics[[#This Row],[Customer Revenue]],Derived_Metrics[Customer Revenue],0)</f>
        <v>1760</v>
      </c>
      <c r="I1495" s="15">
        <f>Derived_Metrics[[#This Row],[Customer Revenue]]/SUM(Derived_Metrics[Customer Revenue])</f>
        <v>6.4675009054901319E-5</v>
      </c>
      <c r="J1495" t="s">
        <v>604</v>
      </c>
      <c r="K1495" s="5">
        <f>SUMIFS(Derived_Metrics[Revenue],Derived_Metrics[Product ID],Derived_Metrics[[#This Row],[Product ID]])</f>
        <v>10688.583000000001</v>
      </c>
      <c r="L1495" s="5">
        <f>SUMIFS(Derived_Metrics[Profit],Derived_Metrics[Product ID],Derived_Metrics[[#This Row],[Product ID]])</f>
        <v>-78.637</v>
      </c>
      <c r="M1495" s="5" t="str">
        <f>IF(AND(Derived_Metrics[[#This Row],[Product Revenue]]&gt;AVERAGE(Derived_Metrics[Product Revenue]),Derived_Metrics[[#This Row],[Product Profit]]&lt;0),"high sales Low Profit","Normal")</f>
        <v>Normal</v>
      </c>
      <c r="N1495">
        <v>290.35199999999998</v>
      </c>
      <c r="O1495">
        <v>3</v>
      </c>
      <c r="P1495">
        <v>0.2</v>
      </c>
      <c r="Q1495">
        <v>-36.293999999999997</v>
      </c>
      <c r="R1495">
        <f>Derived_Metrics[[#This Row],[Selling Price]]*Derived_Metrics[[#This Row],[Quantity]]</f>
        <v>871.05599999999993</v>
      </c>
      <c r="S1495" s="2">
        <f>IF(Derived_Metrics[[#This Row],[Revenue]]=0,0,Derived_Metrics[[#This Row],[Profit]]/Derived_Metrics[[#This Row],[Revenue]])</f>
        <v>-4.1666666666666664E-2</v>
      </c>
      <c r="T1495" t="str">
        <f>IF(Derived_Metrics[[#This Row],[Profit]]&lt;0, "Loss","Profit")</f>
        <v>Loss</v>
      </c>
      <c r="U1495" s="5">
        <f>Derived_Metrics[[#This Row],[Selling Price]]*Derived_Metrics[[#This Row],[Quantity]]*Derived_Metrics[[#This Row],[Discount]]</f>
        <v>174.21119999999999</v>
      </c>
      <c r="V1495" t="str">
        <f>IF(Derived_Metrics[[#This Row],[Discount]]&gt;0,"Discount Applied","No Discount")</f>
        <v>Discount Applied</v>
      </c>
      <c r="W1495" t="str">
        <f>IF(Derived_Metrics[[#This Row],[Discount]]&gt;0.3,"High Discount","Low Discount")</f>
        <v>Low Discount</v>
      </c>
      <c r="X1495" s="13">
        <f>SUMIFS(Derived_Metrics[Customer_Revenue_Share],Derived_Metrics[Customee_ Revenue _Rank],"&lt;="&amp;Derived_Metrics[[#This Row],[Customee_ Revenue _Rank]])</f>
        <v>0.98877987826383151</v>
      </c>
      <c r="Y1495" t="str">
        <f>IF(Derived_Metrics[[#This Row],[Cumulative_Revenue_%]]&lt;=0.8,"Top 80% Revenue","Remaining 20% Revenue")</f>
        <v>Remaining 20% Revenue</v>
      </c>
    </row>
    <row r="1496" spans="1:25" x14ac:dyDescent="0.25">
      <c r="A1496" t="s">
        <v>4302</v>
      </c>
      <c r="B1496" s="1">
        <v>42925</v>
      </c>
      <c r="C1496" t="s">
        <v>3821</v>
      </c>
      <c r="D1496" s="4">
        <f>SUMIFS(Derived_Metrics[Revenue],Derived_Metrics[Customer ID],Derived_Metrics[[#This Row],[Customer ID]])</f>
        <v>9976.3559999999998</v>
      </c>
      <c r="E1496" s="4">
        <f>SUMIFS(Derived_Metrics[Profit],Derived_Metrics[Customer ID],Derived_Metrics[[#This Row],[Customer ID]])</f>
        <v>228.7578</v>
      </c>
      <c r="F1496" s="5">
        <f>_xlfn.PERCENTRANK.INC(Derived_Metrics[Customer Revenue],Derived_Metrics[[#This Row],[Customer Revenue]])</f>
        <v>0.747</v>
      </c>
      <c r="G1496" s="5" t="str" cm="1">
        <f t="array" ref="G1496">_xlfn.IFS(Derived_Metrics[[#This Row],[Customer Revenue Percentile]]&gt;=0.8,"High Value",Derived_Metrics[[#This Row],[Customer Revenue Percentile]]&gt;=0.4,"Medium Value",TRUE,"Low Value")</f>
        <v>Medium Value</v>
      </c>
      <c r="H1496" s="12">
        <f>_xlfn.RANK.EQ(Derived_Metrics[[#This Row],[Customer Revenue]],Derived_Metrics[Customer Revenue],0)</f>
        <v>535</v>
      </c>
      <c r="I1496" s="15">
        <f>Derived_Metrics[[#This Row],[Customer Revenue]]/SUM(Derived_Metrics[Customer Revenue])</f>
        <v>6.4036312000654942E-4</v>
      </c>
      <c r="J1496" t="s">
        <v>2029</v>
      </c>
      <c r="K1496" s="5">
        <f>SUMIFS(Derived_Metrics[Revenue],Derived_Metrics[Product ID],Derived_Metrics[[#This Row],[Product ID]])</f>
        <v>2413.752</v>
      </c>
      <c r="L1496" s="5">
        <f>SUMIFS(Derived_Metrics[Profit],Derived_Metrics[Product ID],Derived_Metrics[[#This Row],[Product ID]])</f>
        <v>99.580799999999996</v>
      </c>
      <c r="M1496" s="5" t="str">
        <f>IF(AND(Derived_Metrics[[#This Row],[Product Revenue]]&gt;AVERAGE(Derived_Metrics[Product Revenue]),Derived_Metrics[[#This Row],[Product Profit]]&lt;0),"high sales Low Profit","Normal")</f>
        <v>Normal</v>
      </c>
      <c r="N1496">
        <v>135.30000000000001</v>
      </c>
      <c r="O1496">
        <v>5</v>
      </c>
      <c r="P1496">
        <v>0</v>
      </c>
      <c r="Q1496">
        <v>37.884</v>
      </c>
      <c r="R1496">
        <f>Derived_Metrics[[#This Row],[Selling Price]]*Derived_Metrics[[#This Row],[Quantity]]</f>
        <v>676.5</v>
      </c>
      <c r="S1496" s="2">
        <f>IF(Derived_Metrics[[#This Row],[Revenue]]=0,0,Derived_Metrics[[#This Row],[Profit]]/Derived_Metrics[[#This Row],[Revenue]])</f>
        <v>5.6000000000000001E-2</v>
      </c>
      <c r="T1496" t="str">
        <f>IF(Derived_Metrics[[#This Row],[Profit]]&lt;0, "Loss","Profit")</f>
        <v>Profit</v>
      </c>
      <c r="U1496" s="5">
        <f>Derived_Metrics[[#This Row],[Selling Price]]*Derived_Metrics[[#This Row],[Quantity]]*Derived_Metrics[[#This Row],[Discount]]</f>
        <v>0</v>
      </c>
      <c r="V1496" t="str">
        <f>IF(Derived_Metrics[[#This Row],[Discount]]&gt;0,"Discount Applied","No Discount")</f>
        <v>No Discount</v>
      </c>
      <c r="W1496" t="str">
        <f>IF(Derived_Metrics[[#This Row],[Discount]]&gt;0.3,"High Discount","Low Discount")</f>
        <v>Low Discount</v>
      </c>
      <c r="X1496" s="13">
        <f>SUMIFS(Derived_Metrics[Customer_Revenue_Share],Derived_Metrics[Customee_ Revenue _Rank],"&lt;="&amp;Derived_Metrics[[#This Row],[Customee_ Revenue _Rank]])</f>
        <v>0.65107862391730575</v>
      </c>
      <c r="Y1496" t="str">
        <f>IF(Derived_Metrics[[#This Row],[Cumulative_Revenue_%]]&lt;=0.8,"Top 80% Revenue","Remaining 20% Revenue")</f>
        <v>Top 80% Revenue</v>
      </c>
    </row>
    <row r="1497" spans="1:25" x14ac:dyDescent="0.25">
      <c r="A1497" t="s">
        <v>4304</v>
      </c>
      <c r="B1497" s="1">
        <v>41967</v>
      </c>
      <c r="C1497" t="s">
        <v>1026</v>
      </c>
      <c r="D1497" s="4">
        <f>SUMIFS(Derived_Metrics[Revenue],Derived_Metrics[Customer ID],Derived_Metrics[[#This Row],[Customer ID]])</f>
        <v>6770.25</v>
      </c>
      <c r="E1497" s="4">
        <f>SUMIFS(Derived_Metrics[Profit],Derived_Metrics[Customer ID],Derived_Metrics[[#This Row],[Customer ID]])</f>
        <v>311.29599999999999</v>
      </c>
      <c r="F1497" s="5">
        <f>_xlfn.PERCENTRANK.INC(Derived_Metrics[Customer Revenue],Derived_Metrics[[#This Row],[Customer Revenue]])</f>
        <v>0.63400000000000001</v>
      </c>
      <c r="G1497" s="5" t="str" cm="1">
        <f t="array" ref="G1497">_xlfn.IFS(Derived_Metrics[[#This Row],[Customer Revenue Percentile]]&gt;=0.8,"High Value",Derived_Metrics[[#This Row],[Customer Revenue Percentile]]&gt;=0.4,"Medium Value",TRUE,"Low Value")</f>
        <v>Medium Value</v>
      </c>
      <c r="H1497" s="12">
        <f>_xlfn.RANK.EQ(Derived_Metrics[[#This Row],[Customer Revenue]],Derived_Metrics[Customer Revenue],0)</f>
        <v>774</v>
      </c>
      <c r="I1497" s="15">
        <f>Derived_Metrics[[#This Row],[Customer Revenue]]/SUM(Derived_Metrics[Customer Revenue])</f>
        <v>4.3456933706298586E-4</v>
      </c>
      <c r="J1497" t="s">
        <v>2347</v>
      </c>
      <c r="K1497" s="5">
        <f>SUMIFS(Derived_Metrics[Revenue],Derived_Metrics[Product ID],Derived_Metrics[[#This Row],[Product ID]])</f>
        <v>1934.01</v>
      </c>
      <c r="L1497" s="5">
        <f>SUMIFS(Derived_Metrics[Profit],Derived_Metrics[Product ID],Derived_Metrics[[#This Row],[Product ID]])</f>
        <v>166.28040000000001</v>
      </c>
      <c r="M1497" s="5" t="str">
        <f>IF(AND(Derived_Metrics[[#This Row],[Product Revenue]]&gt;AVERAGE(Derived_Metrics[Product Revenue]),Derived_Metrics[[#This Row],[Product Profit]]&lt;0),"high sales Low Profit","Normal")</f>
        <v>Normal</v>
      </c>
      <c r="N1497">
        <v>111.15</v>
      </c>
      <c r="O1497">
        <v>5</v>
      </c>
      <c r="P1497">
        <v>0</v>
      </c>
      <c r="Q1497">
        <v>48.905999999999999</v>
      </c>
      <c r="R1497">
        <f>Derived_Metrics[[#This Row],[Selling Price]]*Derived_Metrics[[#This Row],[Quantity]]</f>
        <v>555.75</v>
      </c>
      <c r="S1497" s="2">
        <f>IF(Derived_Metrics[[#This Row],[Revenue]]=0,0,Derived_Metrics[[#This Row],[Profit]]/Derived_Metrics[[#This Row],[Revenue]])</f>
        <v>8.7999999999999995E-2</v>
      </c>
      <c r="T1497" t="str">
        <f>IF(Derived_Metrics[[#This Row],[Profit]]&lt;0, "Loss","Profit")</f>
        <v>Profit</v>
      </c>
      <c r="U1497" s="5">
        <f>Derived_Metrics[[#This Row],[Selling Price]]*Derived_Metrics[[#This Row],[Quantity]]*Derived_Metrics[[#This Row],[Discount]]</f>
        <v>0</v>
      </c>
      <c r="V1497" t="str">
        <f>IF(Derived_Metrics[[#This Row],[Discount]]&gt;0,"Discount Applied","No Discount")</f>
        <v>No Discount</v>
      </c>
      <c r="W1497" t="str">
        <f>IF(Derived_Metrics[[#This Row],[Discount]]&gt;0.3,"High Discount","Low Discount")</f>
        <v>Low Discount</v>
      </c>
      <c r="X1497" s="13">
        <f>SUMIFS(Derived_Metrics[Customer_Revenue_Share],Derived_Metrics[Customee_ Revenue _Rank],"&lt;="&amp;Derived_Metrics[[#This Row],[Customee_ Revenue _Rank]])</f>
        <v>0.77722484315025042</v>
      </c>
      <c r="Y1497" t="str">
        <f>IF(Derived_Metrics[[#This Row],[Cumulative_Revenue_%]]&lt;=0.8,"Top 80% Revenue","Remaining 20% Revenue")</f>
        <v>Top 80% Revenue</v>
      </c>
    </row>
    <row r="1498" spans="1:25" x14ac:dyDescent="0.25">
      <c r="A1498" t="s">
        <v>4305</v>
      </c>
      <c r="B1498" s="1">
        <v>43042</v>
      </c>
      <c r="C1498" t="s">
        <v>3728</v>
      </c>
      <c r="D1498" s="4">
        <f>SUMIFS(Derived_Metrics[Revenue],Derived_Metrics[Customer ID],Derived_Metrics[[#This Row],[Customer ID]])</f>
        <v>6017.6170000000002</v>
      </c>
      <c r="E1498" s="4">
        <f>SUMIFS(Derived_Metrics[Profit],Derived_Metrics[Customer ID],Derived_Metrics[[#This Row],[Customer ID]])</f>
        <v>121.8058</v>
      </c>
      <c r="F1498" s="5">
        <f>_xlfn.PERCENTRANK.INC(Derived_Metrics[Customer Revenue],Derived_Metrics[[#This Row],[Customer Revenue]])</f>
        <v>0.6</v>
      </c>
      <c r="G1498" s="5" t="str" cm="1">
        <f t="array" ref="G1498">_xlfn.IFS(Derived_Metrics[[#This Row],[Customer Revenue Percentile]]&gt;=0.8,"High Value",Derived_Metrics[[#This Row],[Customer Revenue Percentile]]&gt;=0.4,"Medium Value",TRUE,"Low Value")</f>
        <v>Medium Value</v>
      </c>
      <c r="H1498" s="12">
        <f>_xlfn.RANK.EQ(Derived_Metrics[[#This Row],[Customer Revenue]],Derived_Metrics[Customer Revenue],0)</f>
        <v>847</v>
      </c>
      <c r="I1498" s="15">
        <f>Derived_Metrics[[#This Row],[Customer Revenue]]/SUM(Derived_Metrics[Customer Revenue])</f>
        <v>3.8625927113311234E-4</v>
      </c>
      <c r="J1498" t="s">
        <v>1243</v>
      </c>
      <c r="K1498" s="5">
        <f>SUMIFS(Derived_Metrics[Revenue],Derived_Metrics[Product ID],Derived_Metrics[[#This Row],[Product ID]])</f>
        <v>8185.2960000000003</v>
      </c>
      <c r="L1498" s="5">
        <f>SUMIFS(Derived_Metrics[Profit],Derived_Metrics[Product ID],Derived_Metrics[[#This Row],[Product ID]])</f>
        <v>-22.35479999999999</v>
      </c>
      <c r="M1498" s="5" t="str">
        <f>IF(AND(Derived_Metrics[[#This Row],[Product Revenue]]&gt;AVERAGE(Derived_Metrics[Product Revenue]),Derived_Metrics[[#This Row],[Product Profit]]&lt;0),"high sales Low Profit","Normal")</f>
        <v>Normal</v>
      </c>
      <c r="N1498">
        <v>154.76400000000001</v>
      </c>
      <c r="O1498">
        <v>3</v>
      </c>
      <c r="P1498">
        <v>0.4</v>
      </c>
      <c r="Q1498">
        <v>-46.429200000000002</v>
      </c>
      <c r="R1498">
        <f>Derived_Metrics[[#This Row],[Selling Price]]*Derived_Metrics[[#This Row],[Quantity]]</f>
        <v>464.29200000000003</v>
      </c>
      <c r="S1498" s="2">
        <f>IF(Derived_Metrics[[#This Row],[Revenue]]=0,0,Derived_Metrics[[#This Row],[Profit]]/Derived_Metrics[[#This Row],[Revenue]])</f>
        <v>-9.9999999999999992E-2</v>
      </c>
      <c r="T1498" t="str">
        <f>IF(Derived_Metrics[[#This Row],[Profit]]&lt;0, "Loss","Profit")</f>
        <v>Loss</v>
      </c>
      <c r="U1498" s="5">
        <f>Derived_Metrics[[#This Row],[Selling Price]]*Derived_Metrics[[#This Row],[Quantity]]*Derived_Metrics[[#This Row],[Discount]]</f>
        <v>185.71680000000003</v>
      </c>
      <c r="V1498" t="str">
        <f>IF(Derived_Metrics[[#This Row],[Discount]]&gt;0,"Discount Applied","No Discount")</f>
        <v>Discount Applied</v>
      </c>
      <c r="W1498" t="str">
        <f>IF(Derived_Metrics[[#This Row],[Discount]]&gt;0.3,"High Discount","Low Discount")</f>
        <v>High Discount</v>
      </c>
      <c r="X1498" s="13">
        <f>SUMIFS(Derived_Metrics[Customer_Revenue_Share],Derived_Metrics[Customee_ Revenue _Rank],"&lt;="&amp;Derived_Metrics[[#This Row],[Customee_ Revenue _Rank]])</f>
        <v>0.80736812591299811</v>
      </c>
      <c r="Y1498" t="str">
        <f>IF(Derived_Metrics[[#This Row],[Cumulative_Revenue_%]]&lt;=0.8,"Top 80% Revenue","Remaining 20% Revenue")</f>
        <v>Remaining 20% Revenue</v>
      </c>
    </row>
    <row r="1499" spans="1:25" x14ac:dyDescent="0.25">
      <c r="A1499" t="s">
        <v>4307</v>
      </c>
      <c r="B1499" s="1">
        <v>43091</v>
      </c>
      <c r="C1499" t="s">
        <v>3650</v>
      </c>
      <c r="D1499" s="4">
        <f>SUMIFS(Derived_Metrics[Revenue],Derived_Metrics[Customer ID],Derived_Metrics[[#This Row],[Customer ID]])</f>
        <v>1233.4839999999999</v>
      </c>
      <c r="E1499" s="4">
        <f>SUMIFS(Derived_Metrics[Profit],Derived_Metrics[Customer ID],Derived_Metrics[[#This Row],[Customer ID]])</f>
        <v>57.470200000000006</v>
      </c>
      <c r="F1499" s="5">
        <f>_xlfn.PERCENTRANK.INC(Derived_Metrics[Customer Revenue],Derived_Metrics[[#This Row],[Customer Revenue]])</f>
        <v>0.19800000000000001</v>
      </c>
      <c r="G1499" s="5" t="str" cm="1">
        <f t="array" ref="G1499">_xlfn.IFS(Derived_Metrics[[#This Row],[Customer Revenue Percentile]]&gt;=0.8,"High Value",Derived_Metrics[[#This Row],[Customer Revenue Percentile]]&gt;=0.4,"Medium Value",TRUE,"Low Value")</f>
        <v>Low Value</v>
      </c>
      <c r="H1499" s="12">
        <f>_xlfn.RANK.EQ(Derived_Metrics[[#This Row],[Customer Revenue]],Derived_Metrics[Customer Revenue],0)</f>
        <v>1698</v>
      </c>
      <c r="I1499" s="15">
        <f>Derived_Metrics[[#This Row],[Customer Revenue]]/SUM(Derived_Metrics[Customer Revenue])</f>
        <v>7.9174967565126853E-5</v>
      </c>
      <c r="J1499" t="s">
        <v>661</v>
      </c>
      <c r="K1499" s="5">
        <f>SUMIFS(Derived_Metrics[Revenue],Derived_Metrics[Product ID],Derived_Metrics[[#This Row],[Product ID]])</f>
        <v>21499.842000000004</v>
      </c>
      <c r="L1499" s="5">
        <f>SUMIFS(Derived_Metrics[Profit],Derived_Metrics[Product ID],Derived_Metrics[[#This Row],[Product ID]])</f>
        <v>234.23400000000001</v>
      </c>
      <c r="M1499" s="5" t="str">
        <f>IF(AND(Derived_Metrics[[#This Row],[Product Revenue]]&gt;AVERAGE(Derived_Metrics[Product Revenue]),Derived_Metrics[[#This Row],[Product Profit]]&lt;0),"high sales Low Profit","Normal")</f>
        <v>Normal</v>
      </c>
      <c r="N1499">
        <v>141.96</v>
      </c>
      <c r="O1499">
        <v>2</v>
      </c>
      <c r="P1499">
        <v>0</v>
      </c>
      <c r="Q1499">
        <v>35.49</v>
      </c>
      <c r="R1499">
        <f>Derived_Metrics[[#This Row],[Selling Price]]*Derived_Metrics[[#This Row],[Quantity]]</f>
        <v>283.92</v>
      </c>
      <c r="S1499" s="2">
        <f>IF(Derived_Metrics[[#This Row],[Revenue]]=0,0,Derived_Metrics[[#This Row],[Profit]]/Derived_Metrics[[#This Row],[Revenue]])</f>
        <v>0.125</v>
      </c>
      <c r="T1499" t="str">
        <f>IF(Derived_Metrics[[#This Row],[Profit]]&lt;0, "Loss","Profit")</f>
        <v>Profit</v>
      </c>
      <c r="U1499" s="5">
        <f>Derived_Metrics[[#This Row],[Selling Price]]*Derived_Metrics[[#This Row],[Quantity]]*Derived_Metrics[[#This Row],[Discount]]</f>
        <v>0</v>
      </c>
      <c r="V1499" t="str">
        <f>IF(Derived_Metrics[[#This Row],[Discount]]&gt;0,"Discount Applied","No Discount")</f>
        <v>No Discount</v>
      </c>
      <c r="W1499" t="str">
        <f>IF(Derived_Metrics[[#This Row],[Discount]]&gt;0.3,"High Discount","Low Discount")</f>
        <v>Low Discount</v>
      </c>
      <c r="X1499" s="13">
        <f>SUMIFS(Derived_Metrics[Customer_Revenue_Share],Derived_Metrics[Customee_ Revenue _Rank],"&lt;="&amp;Derived_Metrics[[#This Row],[Customee_ Revenue _Rank]])</f>
        <v>0.98445310372591055</v>
      </c>
      <c r="Y1499" t="str">
        <f>IF(Derived_Metrics[[#This Row],[Cumulative_Revenue_%]]&lt;=0.8,"Top 80% Revenue","Remaining 20% Revenue")</f>
        <v>Remaining 20% Revenue</v>
      </c>
    </row>
    <row r="1500" spans="1:25" x14ac:dyDescent="0.25">
      <c r="A1500" t="s">
        <v>4310</v>
      </c>
      <c r="B1500" s="1">
        <v>43091</v>
      </c>
      <c r="C1500" t="s">
        <v>4311</v>
      </c>
      <c r="D1500" s="4">
        <f>SUMIFS(Derived_Metrics[Revenue],Derived_Metrics[Customer ID],Derived_Metrics[[#This Row],[Customer ID]])</f>
        <v>365.1</v>
      </c>
      <c r="E1500" s="4">
        <f>SUMIFS(Derived_Metrics[Profit],Derived_Metrics[Customer ID],Derived_Metrics[[#This Row],[Customer ID]])</f>
        <v>-135.08699999999999</v>
      </c>
      <c r="F1500" s="5">
        <f>_xlfn.PERCENTRANK.INC(Derived_Metrics[Customer Revenue],Derived_Metrics[[#This Row],[Customer Revenue]])</f>
        <v>6.6000000000000003E-2</v>
      </c>
      <c r="G1500" s="5" t="str" cm="1">
        <f t="array" ref="G1500">_xlfn.IFS(Derived_Metrics[[#This Row],[Customer Revenue Percentile]]&gt;=0.8,"High Value",Derived_Metrics[[#This Row],[Customer Revenue Percentile]]&gt;=0.4,"Medium Value",TRUE,"Low Value")</f>
        <v>Low Value</v>
      </c>
      <c r="H1500" s="12">
        <f>_xlfn.RANK.EQ(Derived_Metrics[[#This Row],[Customer Revenue]],Derived_Metrics[Customer Revenue],0)</f>
        <v>1979</v>
      </c>
      <c r="I1500" s="15">
        <f>Derived_Metrics[[#This Row],[Customer Revenue]]/SUM(Derived_Metrics[Customer Revenue])</f>
        <v>2.3435067384763658E-5</v>
      </c>
      <c r="J1500" t="s">
        <v>1451</v>
      </c>
      <c r="K1500" s="5">
        <f>SUMIFS(Derived_Metrics[Revenue],Derived_Metrics[Product ID],Derived_Metrics[[#This Row],[Product ID]])</f>
        <v>10186.290000000001</v>
      </c>
      <c r="L1500" s="5">
        <f>SUMIFS(Derived_Metrics[Profit],Derived_Metrics[Product ID],Derived_Metrics[[#This Row],[Product ID]])</f>
        <v>-328.59</v>
      </c>
      <c r="M1500" s="5" t="str">
        <f>IF(AND(Derived_Metrics[[#This Row],[Product Revenue]]&gt;AVERAGE(Derived_Metrics[Product Revenue]),Derived_Metrics[[#This Row],[Product Profit]]&lt;0),"high sales Low Profit","Normal")</f>
        <v>Normal</v>
      </c>
      <c r="N1500">
        <v>182.55</v>
      </c>
      <c r="O1500">
        <v>2</v>
      </c>
      <c r="P1500">
        <v>0.5</v>
      </c>
      <c r="Q1500">
        <v>-135.08699999999999</v>
      </c>
      <c r="R1500">
        <f>Derived_Metrics[[#This Row],[Selling Price]]*Derived_Metrics[[#This Row],[Quantity]]</f>
        <v>365.1</v>
      </c>
      <c r="S1500" s="2">
        <f>IF(Derived_Metrics[[#This Row],[Revenue]]=0,0,Derived_Metrics[[#This Row],[Profit]]/Derived_Metrics[[#This Row],[Revenue]])</f>
        <v>-0.36999999999999994</v>
      </c>
      <c r="T1500" t="str">
        <f>IF(Derived_Metrics[[#This Row],[Profit]]&lt;0, "Loss","Profit")</f>
        <v>Loss</v>
      </c>
      <c r="U1500" s="5">
        <f>Derived_Metrics[[#This Row],[Selling Price]]*Derived_Metrics[[#This Row],[Quantity]]*Derived_Metrics[[#This Row],[Discount]]</f>
        <v>182.55</v>
      </c>
      <c r="V1500" t="str">
        <f>IF(Derived_Metrics[[#This Row],[Discount]]&gt;0,"Discount Applied","No Discount")</f>
        <v>Discount Applied</v>
      </c>
      <c r="W1500" t="str">
        <f>IF(Derived_Metrics[[#This Row],[Discount]]&gt;0.3,"High Discount","Low Discount")</f>
        <v>High Discount</v>
      </c>
      <c r="X1500" s="13">
        <f>SUMIFS(Derived_Metrics[Customer_Revenue_Share],Derived_Metrics[Customee_ Revenue _Rank],"&lt;="&amp;Derived_Metrics[[#This Row],[Customee_ Revenue _Rank]])</f>
        <v>0.99841494980054213</v>
      </c>
      <c r="Y1500" t="str">
        <f>IF(Derived_Metrics[[#This Row],[Cumulative_Revenue_%]]&lt;=0.8,"Top 80% Revenue","Remaining 20% Revenue")</f>
        <v>Remaining 20% Revenue</v>
      </c>
    </row>
    <row r="1501" spans="1:25" x14ac:dyDescent="0.25">
      <c r="A1501" t="s">
        <v>4313</v>
      </c>
      <c r="B1501" s="1">
        <v>42363</v>
      </c>
      <c r="C1501" t="s">
        <v>3219</v>
      </c>
      <c r="D1501" s="4">
        <f>SUMIFS(Derived_Metrics[Revenue],Derived_Metrics[Customer ID],Derived_Metrics[[#This Row],[Customer ID]])</f>
        <v>7404.66</v>
      </c>
      <c r="E1501" s="4">
        <f>SUMIFS(Derived_Metrics[Profit],Derived_Metrics[Customer ID],Derived_Metrics[[#This Row],[Customer ID]])</f>
        <v>219.381</v>
      </c>
      <c r="F1501" s="5">
        <f>_xlfn.PERCENTRANK.INC(Derived_Metrics[Customer Revenue],Derived_Metrics[[#This Row],[Customer Revenue]])</f>
        <v>0.66700000000000004</v>
      </c>
      <c r="G1501" s="5" t="str" cm="1">
        <f t="array" ref="G1501">_xlfn.IFS(Derived_Metrics[[#This Row],[Customer Revenue Percentile]]&gt;=0.8,"High Value",Derived_Metrics[[#This Row],[Customer Revenue Percentile]]&gt;=0.4,"Medium Value",TRUE,"Low Value")</f>
        <v>Medium Value</v>
      </c>
      <c r="H1501" s="12">
        <f>_xlfn.RANK.EQ(Derived_Metrics[[#This Row],[Customer Revenue]],Derived_Metrics[Customer Revenue],0)</f>
        <v>705</v>
      </c>
      <c r="I1501" s="15">
        <f>Derived_Metrics[[#This Row],[Customer Revenue]]/SUM(Derived_Metrics[Customer Revenue])</f>
        <v>4.7529089581282953E-4</v>
      </c>
      <c r="J1501" t="s">
        <v>3880</v>
      </c>
      <c r="K1501" s="5">
        <f>SUMIFS(Derived_Metrics[Revenue],Derived_Metrics[Product ID],Derived_Metrics[[#This Row],[Product ID]])</f>
        <v>4312.924</v>
      </c>
      <c r="L1501" s="5">
        <f>SUMIFS(Derived_Metrics[Profit],Derived_Metrics[Product ID],Derived_Metrics[[#This Row],[Product ID]])</f>
        <v>124.6058</v>
      </c>
      <c r="M1501" s="5" t="str">
        <f>IF(AND(Derived_Metrics[[#This Row],[Product Revenue]]&gt;AVERAGE(Derived_Metrics[Product Revenue]),Derived_Metrics[[#This Row],[Product Profit]]&lt;0),"high sales Low Profit","Normal")</f>
        <v>Normal</v>
      </c>
      <c r="N1501">
        <v>275.88</v>
      </c>
      <c r="O1501">
        <v>6</v>
      </c>
      <c r="P1501">
        <v>0</v>
      </c>
      <c r="Q1501">
        <v>46.8996</v>
      </c>
      <c r="R1501">
        <f>Derived_Metrics[[#This Row],[Selling Price]]*Derived_Metrics[[#This Row],[Quantity]]</f>
        <v>1655.28</v>
      </c>
      <c r="S1501" s="2">
        <f>IF(Derived_Metrics[[#This Row],[Revenue]]=0,0,Derived_Metrics[[#This Row],[Profit]]/Derived_Metrics[[#This Row],[Revenue]])</f>
        <v>2.8333333333333332E-2</v>
      </c>
      <c r="T1501" t="str">
        <f>IF(Derived_Metrics[[#This Row],[Profit]]&lt;0, "Loss","Profit")</f>
        <v>Profit</v>
      </c>
      <c r="U1501" s="5">
        <f>Derived_Metrics[[#This Row],[Selling Price]]*Derived_Metrics[[#This Row],[Quantity]]*Derived_Metrics[[#This Row],[Discount]]</f>
        <v>0</v>
      </c>
      <c r="V1501" t="str">
        <f>IF(Derived_Metrics[[#This Row],[Discount]]&gt;0,"Discount Applied","No Discount")</f>
        <v>No Discount</v>
      </c>
      <c r="W1501" t="str">
        <f>IF(Derived_Metrics[[#This Row],[Discount]]&gt;0.3,"High Discount","Low Discount")</f>
        <v>Low Discount</v>
      </c>
      <c r="X1501" s="13">
        <f>SUMIFS(Derived_Metrics[Customer_Revenue_Share],Derived_Metrics[Customee_ Revenue _Rank],"&lt;="&amp;Derived_Metrics[[#This Row],[Customee_ Revenue _Rank]])</f>
        <v>0.74580234376122823</v>
      </c>
      <c r="Y1501" t="str">
        <f>IF(Derived_Metrics[[#This Row],[Cumulative_Revenue_%]]&lt;=0.8,"Top 80% Revenue","Remaining 20% Revenue")</f>
        <v>Top 80% Revenue</v>
      </c>
    </row>
    <row r="1502" spans="1:25" x14ac:dyDescent="0.25">
      <c r="A1502" t="s">
        <v>4314</v>
      </c>
      <c r="B1502" s="1">
        <v>41842</v>
      </c>
      <c r="C1502" t="s">
        <v>814</v>
      </c>
      <c r="D1502" s="4">
        <f>SUMIFS(Derived_Metrics[Revenue],Derived_Metrics[Customer ID],Derived_Metrics[[#This Row],[Customer ID]])</f>
        <v>6366.92</v>
      </c>
      <c r="E1502" s="4">
        <f>SUMIFS(Derived_Metrics[Profit],Derived_Metrics[Customer ID],Derived_Metrics[[#This Row],[Customer ID]])</f>
        <v>-26.321999999999996</v>
      </c>
      <c r="F1502" s="5">
        <f>_xlfn.PERCENTRANK.INC(Derived_Metrics[Customer Revenue],Derived_Metrics[[#This Row],[Customer Revenue]])</f>
        <v>0.61599999999999999</v>
      </c>
      <c r="G1502" s="5" t="str" cm="1">
        <f t="array" ref="G1502">_xlfn.IFS(Derived_Metrics[[#This Row],[Customer Revenue Percentile]]&gt;=0.8,"High Value",Derived_Metrics[[#This Row],[Customer Revenue Percentile]]&gt;=0.4,"Medium Value",TRUE,"Low Value")</f>
        <v>Medium Value</v>
      </c>
      <c r="H1502" s="12">
        <f>_xlfn.RANK.EQ(Derived_Metrics[[#This Row],[Customer Revenue]],Derived_Metrics[Customer Revenue],0)</f>
        <v>810</v>
      </c>
      <c r="I1502" s="15">
        <f>Derived_Metrics[[#This Row],[Customer Revenue]]/SUM(Derived_Metrics[Customer Revenue])</f>
        <v>4.0868035944508196E-4</v>
      </c>
      <c r="J1502" t="s">
        <v>1882</v>
      </c>
      <c r="K1502" s="5">
        <f>SUMIFS(Derived_Metrics[Revenue],Derived_Metrics[Product ID],Derived_Metrics[[#This Row],[Product ID]])</f>
        <v>9150.93</v>
      </c>
      <c r="L1502" s="5">
        <f>SUMIFS(Derived_Metrics[Profit],Derived_Metrics[Product ID],Derived_Metrics[[#This Row],[Product ID]])</f>
        <v>514.36599999999999</v>
      </c>
      <c r="M1502" s="5" t="str">
        <f>IF(AND(Derived_Metrics[[#This Row],[Product Revenue]]&gt;AVERAGE(Derived_Metrics[Product Revenue]),Derived_Metrics[[#This Row],[Product Profit]]&lt;0),"high sales Low Profit","Normal")</f>
        <v>Normal</v>
      </c>
      <c r="N1502">
        <v>717.72</v>
      </c>
      <c r="O1502">
        <v>3</v>
      </c>
      <c r="P1502">
        <v>0.2</v>
      </c>
      <c r="Q1502">
        <v>71.772000000000006</v>
      </c>
      <c r="R1502">
        <f>Derived_Metrics[[#This Row],[Selling Price]]*Derived_Metrics[[#This Row],[Quantity]]</f>
        <v>2153.16</v>
      </c>
      <c r="S1502" s="2">
        <f>IF(Derived_Metrics[[#This Row],[Revenue]]=0,0,Derived_Metrics[[#This Row],[Profit]]/Derived_Metrics[[#This Row],[Revenue]])</f>
        <v>3.333333333333334E-2</v>
      </c>
      <c r="T1502" t="str">
        <f>IF(Derived_Metrics[[#This Row],[Profit]]&lt;0, "Loss","Profit")</f>
        <v>Profit</v>
      </c>
      <c r="U1502" s="5">
        <f>Derived_Metrics[[#This Row],[Selling Price]]*Derived_Metrics[[#This Row],[Quantity]]*Derived_Metrics[[#This Row],[Discount]]</f>
        <v>430.63200000000001</v>
      </c>
      <c r="V1502" t="str">
        <f>IF(Derived_Metrics[[#This Row],[Discount]]&gt;0,"Discount Applied","No Discount")</f>
        <v>Discount Applied</v>
      </c>
      <c r="W1502" t="str">
        <f>IF(Derived_Metrics[[#This Row],[Discount]]&gt;0.3,"High Discount","Low Discount")</f>
        <v>Low Discount</v>
      </c>
      <c r="X1502" s="13">
        <f>SUMIFS(Derived_Metrics[Customer_Revenue_Share],Derived_Metrics[Customee_ Revenue _Rank],"&lt;="&amp;Derived_Metrics[[#This Row],[Customee_ Revenue _Rank]])</f>
        <v>0.79393088499691933</v>
      </c>
      <c r="Y1502" t="str">
        <f>IF(Derived_Metrics[[#This Row],[Cumulative_Revenue_%]]&lt;=0.8,"Top 80% Revenue","Remaining 20% Revenue")</f>
        <v>Top 80% Revenue</v>
      </c>
    </row>
    <row r="1503" spans="1:25" x14ac:dyDescent="0.25">
      <c r="A1503" t="s">
        <v>4314</v>
      </c>
      <c r="B1503" s="1">
        <v>41842</v>
      </c>
      <c r="C1503" t="s">
        <v>814</v>
      </c>
      <c r="D1503" s="4">
        <f>SUMIFS(Derived_Metrics[Revenue],Derived_Metrics[Customer ID],Derived_Metrics[[#This Row],[Customer ID]])</f>
        <v>6366.92</v>
      </c>
      <c r="E1503" s="4">
        <f>SUMIFS(Derived_Metrics[Profit],Derived_Metrics[Customer ID],Derived_Metrics[[#This Row],[Customer ID]])</f>
        <v>-26.321999999999996</v>
      </c>
      <c r="F1503" s="5">
        <f>_xlfn.PERCENTRANK.INC(Derived_Metrics[Customer Revenue],Derived_Metrics[[#This Row],[Customer Revenue]])</f>
        <v>0.61599999999999999</v>
      </c>
      <c r="G1503" s="5" t="str" cm="1">
        <f t="array" ref="G1503">_xlfn.IFS(Derived_Metrics[[#This Row],[Customer Revenue Percentile]]&gt;=0.8,"High Value",Derived_Metrics[[#This Row],[Customer Revenue Percentile]]&gt;=0.4,"Medium Value",TRUE,"Low Value")</f>
        <v>Medium Value</v>
      </c>
      <c r="H1503" s="12">
        <f>_xlfn.RANK.EQ(Derived_Metrics[[#This Row],[Customer Revenue]],Derived_Metrics[Customer Revenue],0)</f>
        <v>810</v>
      </c>
      <c r="I1503" s="15">
        <f>Derived_Metrics[[#This Row],[Customer Revenue]]/SUM(Derived_Metrics[Customer Revenue])</f>
        <v>4.0868035944508196E-4</v>
      </c>
      <c r="J1503" t="s">
        <v>1860</v>
      </c>
      <c r="K1503" s="5">
        <f>SUMIFS(Derived_Metrics[Revenue],Derived_Metrics[Product ID],Derived_Metrics[[#This Row],[Product ID]])</f>
        <v>2569.4759999999997</v>
      </c>
      <c r="L1503" s="5">
        <f>SUMIFS(Derived_Metrics[Profit],Derived_Metrics[Product ID],Derived_Metrics[[#This Row],[Product ID]])</f>
        <v>34.070399999999999</v>
      </c>
      <c r="M1503" s="5" t="str">
        <f>IF(AND(Derived_Metrics[[#This Row],[Product Revenue]]&gt;AVERAGE(Derived_Metrics[Product Revenue]),Derived_Metrics[[#This Row],[Product Profit]]&lt;0),"high sales Low Profit","Normal")</f>
        <v>Normal</v>
      </c>
      <c r="N1503">
        <v>170.352</v>
      </c>
      <c r="O1503">
        <v>3</v>
      </c>
      <c r="P1503">
        <v>0.2</v>
      </c>
      <c r="Q1503">
        <v>19.1646</v>
      </c>
      <c r="R1503">
        <f>Derived_Metrics[[#This Row],[Selling Price]]*Derived_Metrics[[#This Row],[Quantity]]</f>
        <v>511.05600000000004</v>
      </c>
      <c r="S1503" s="2">
        <f>IF(Derived_Metrics[[#This Row],[Revenue]]=0,0,Derived_Metrics[[#This Row],[Profit]]/Derived_Metrics[[#This Row],[Revenue]])</f>
        <v>3.7499999999999999E-2</v>
      </c>
      <c r="T1503" t="str">
        <f>IF(Derived_Metrics[[#This Row],[Profit]]&lt;0, "Loss","Profit")</f>
        <v>Profit</v>
      </c>
      <c r="U1503" s="5">
        <f>Derived_Metrics[[#This Row],[Selling Price]]*Derived_Metrics[[#This Row],[Quantity]]*Derived_Metrics[[#This Row],[Discount]]</f>
        <v>102.21120000000002</v>
      </c>
      <c r="V1503" t="str">
        <f>IF(Derived_Metrics[[#This Row],[Discount]]&gt;0,"Discount Applied","No Discount")</f>
        <v>Discount Applied</v>
      </c>
      <c r="W1503" t="str">
        <f>IF(Derived_Metrics[[#This Row],[Discount]]&gt;0.3,"High Discount","Low Discount")</f>
        <v>Low Discount</v>
      </c>
      <c r="X1503" s="13">
        <f>SUMIFS(Derived_Metrics[Customer_Revenue_Share],Derived_Metrics[Customee_ Revenue _Rank],"&lt;="&amp;Derived_Metrics[[#This Row],[Customee_ Revenue _Rank]])</f>
        <v>0.79393088499691933</v>
      </c>
      <c r="Y1503" t="str">
        <f>IF(Derived_Metrics[[#This Row],[Cumulative_Revenue_%]]&lt;=0.8,"Top 80% Revenue","Remaining 20% Revenue")</f>
        <v>Top 80% Revenue</v>
      </c>
    </row>
    <row r="1504" spans="1:25" x14ac:dyDescent="0.25">
      <c r="A1504" t="s">
        <v>4315</v>
      </c>
      <c r="B1504" s="1">
        <v>42957</v>
      </c>
      <c r="C1504" t="s">
        <v>958</v>
      </c>
      <c r="D1504" s="4">
        <f>SUMIFS(Derived_Metrics[Revenue],Derived_Metrics[Customer ID],Derived_Metrics[[#This Row],[Customer ID]])</f>
        <v>11268.248</v>
      </c>
      <c r="E1504" s="4">
        <f>SUMIFS(Derived_Metrics[Profit],Derived_Metrics[Customer ID],Derived_Metrics[[#This Row],[Customer ID]])</f>
        <v>161.05759999999998</v>
      </c>
      <c r="F1504" s="5">
        <f>_xlfn.PERCENTRANK.INC(Derived_Metrics[Customer Revenue],Derived_Metrics[[#This Row],[Customer Revenue]])</f>
        <v>0.80600000000000005</v>
      </c>
      <c r="G1504" s="5" t="str" cm="1">
        <f t="array" ref="G1504">_xlfn.IFS(Derived_Metrics[[#This Row],[Customer Revenue Percentile]]&gt;=0.8,"High Value",Derived_Metrics[[#This Row],[Customer Revenue Percentile]]&gt;=0.4,"Medium Value",TRUE,"Low Value")</f>
        <v>High Value</v>
      </c>
      <c r="H1504" s="12">
        <f>_xlfn.RANK.EQ(Derived_Metrics[[#This Row],[Customer Revenue]],Derived_Metrics[Customer Revenue],0)</f>
        <v>406</v>
      </c>
      <c r="I1504" s="15">
        <f>Derived_Metrics[[#This Row],[Customer Revenue]]/SUM(Derived_Metrics[Customer Revenue])</f>
        <v>7.2328718484861219E-4</v>
      </c>
      <c r="J1504" t="s">
        <v>544</v>
      </c>
      <c r="K1504" s="5">
        <f>SUMIFS(Derived_Metrics[Revenue],Derived_Metrics[Product ID],Derived_Metrics[[#This Row],[Product ID]])</f>
        <v>4421.5080000000007</v>
      </c>
      <c r="L1504" s="5">
        <f>SUMIFS(Derived_Metrics[Profit],Derived_Metrics[Product ID],Derived_Metrics[[#This Row],[Product ID]])</f>
        <v>-42.1096</v>
      </c>
      <c r="M1504" s="5" t="str">
        <f>IF(AND(Derived_Metrics[[#This Row],[Product Revenue]]&gt;AVERAGE(Derived_Metrics[Product Revenue]),Derived_Metrics[[#This Row],[Product Profit]]&lt;0),"high sales Low Profit","Normal")</f>
        <v>Normal</v>
      </c>
      <c r="N1504">
        <v>145.76400000000001</v>
      </c>
      <c r="O1504">
        <v>2</v>
      </c>
      <c r="P1504">
        <v>0.1</v>
      </c>
      <c r="Q1504">
        <v>3.2391999999999999</v>
      </c>
      <c r="R1504">
        <f>Derived_Metrics[[#This Row],[Selling Price]]*Derived_Metrics[[#This Row],[Quantity]]</f>
        <v>291.52800000000002</v>
      </c>
      <c r="S1504" s="2">
        <f>IF(Derived_Metrics[[#This Row],[Revenue]]=0,0,Derived_Metrics[[#This Row],[Profit]]/Derived_Metrics[[#This Row],[Revenue]])</f>
        <v>1.111111111111111E-2</v>
      </c>
      <c r="T1504" t="str">
        <f>IF(Derived_Metrics[[#This Row],[Profit]]&lt;0, "Loss","Profit")</f>
        <v>Profit</v>
      </c>
      <c r="U1504" s="5">
        <f>Derived_Metrics[[#This Row],[Selling Price]]*Derived_Metrics[[#This Row],[Quantity]]*Derived_Metrics[[#This Row],[Discount]]</f>
        <v>29.152800000000003</v>
      </c>
      <c r="V1504" t="str">
        <f>IF(Derived_Metrics[[#This Row],[Discount]]&gt;0,"Discount Applied","No Discount")</f>
        <v>Discount Applied</v>
      </c>
      <c r="W1504" t="str">
        <f>IF(Derived_Metrics[[#This Row],[Discount]]&gt;0.3,"High Discount","Low Discount")</f>
        <v>Low Discount</v>
      </c>
      <c r="X1504" s="13">
        <f>SUMIFS(Derived_Metrics[Customer_Revenue_Share],Derived_Metrics[Customee_ Revenue _Rank],"&lt;="&amp;Derived_Metrics[[#This Row],[Customee_ Revenue _Rank]])</f>
        <v>0.56581622932352049</v>
      </c>
      <c r="Y1504" t="str">
        <f>IF(Derived_Metrics[[#This Row],[Cumulative_Revenue_%]]&lt;=0.8,"Top 80% Revenue","Remaining 20% Revenue")</f>
        <v>Top 80% Revenue</v>
      </c>
    </row>
    <row r="1505" spans="1:25" x14ac:dyDescent="0.25">
      <c r="A1505" t="s">
        <v>4316</v>
      </c>
      <c r="B1505" s="1">
        <v>42846</v>
      </c>
      <c r="C1505" t="s">
        <v>3154</v>
      </c>
      <c r="D1505" s="4">
        <f>SUMIFS(Derived_Metrics[Revenue],Derived_Metrics[Customer ID],Derived_Metrics[[#This Row],[Customer ID]])</f>
        <v>14930.2</v>
      </c>
      <c r="E1505" s="4">
        <f>SUMIFS(Derived_Metrics[Profit],Derived_Metrics[Customer ID],Derived_Metrics[[#This Row],[Customer ID]])</f>
        <v>158.20739999999998</v>
      </c>
      <c r="F1505" s="5">
        <f>_xlfn.PERCENTRANK.INC(Derived_Metrics[Customer Revenue],Derived_Metrics[[#This Row],[Customer Revenue]])</f>
        <v>0.87</v>
      </c>
      <c r="G1505" s="5" t="str" cm="1">
        <f t="array" ref="G1505">_xlfn.IFS(Derived_Metrics[[#This Row],[Customer Revenue Percentile]]&gt;=0.8,"High Value",Derived_Metrics[[#This Row],[Customer Revenue Percentile]]&gt;=0.4,"Medium Value",TRUE,"Low Value")</f>
        <v>High Value</v>
      </c>
      <c r="H1505" s="12">
        <f>_xlfn.RANK.EQ(Derived_Metrics[[#This Row],[Customer Revenue]],Derived_Metrics[Customer Revenue],0)</f>
        <v>271</v>
      </c>
      <c r="I1505" s="15">
        <f>Derived_Metrics[[#This Row],[Customer Revenue]]/SUM(Derived_Metrics[Customer Revenue])</f>
        <v>9.5834084652971342E-4</v>
      </c>
      <c r="J1505" t="s">
        <v>104</v>
      </c>
      <c r="K1505" s="5">
        <f>SUMIFS(Derived_Metrics[Revenue],Derived_Metrics[Product ID],Derived_Metrics[[#This Row],[Product ID]])</f>
        <v>17307.972000000002</v>
      </c>
      <c r="L1505" s="5">
        <f>SUMIFS(Derived_Metrics[Profit],Derived_Metrics[Product ID],Derived_Metrics[[#This Row],[Product ID]])</f>
        <v>499.851</v>
      </c>
      <c r="M1505" s="5" t="str">
        <f>IF(AND(Derived_Metrics[[#This Row],[Product Revenue]]&gt;AVERAGE(Derived_Metrics[Product Revenue]),Derived_Metrics[[#This Row],[Product Profit]]&lt;0),"high sales Low Profit","Normal")</f>
        <v>Normal</v>
      </c>
      <c r="N1505">
        <v>908.82</v>
      </c>
      <c r="O1505">
        <v>9</v>
      </c>
      <c r="P1505">
        <v>0</v>
      </c>
      <c r="Q1505">
        <v>227.20500000000001</v>
      </c>
      <c r="R1505">
        <f>Derived_Metrics[[#This Row],[Selling Price]]*Derived_Metrics[[#This Row],[Quantity]]</f>
        <v>8179.38</v>
      </c>
      <c r="S1505" s="2">
        <f>IF(Derived_Metrics[[#This Row],[Revenue]]=0,0,Derived_Metrics[[#This Row],[Profit]]/Derived_Metrics[[#This Row],[Revenue]])</f>
        <v>2.777777777777778E-2</v>
      </c>
      <c r="T1505" t="str">
        <f>IF(Derived_Metrics[[#This Row],[Profit]]&lt;0, "Loss","Profit")</f>
        <v>Profit</v>
      </c>
      <c r="U1505" s="5">
        <f>Derived_Metrics[[#This Row],[Selling Price]]*Derived_Metrics[[#This Row],[Quantity]]*Derived_Metrics[[#This Row],[Discount]]</f>
        <v>0</v>
      </c>
      <c r="V1505" t="str">
        <f>IF(Derived_Metrics[[#This Row],[Discount]]&gt;0,"Discount Applied","No Discount")</f>
        <v>No Discount</v>
      </c>
      <c r="W1505" t="str">
        <f>IF(Derived_Metrics[[#This Row],[Discount]]&gt;0.3,"High Discount","Low Discount")</f>
        <v>Low Discount</v>
      </c>
      <c r="X1505" s="13">
        <f>SUMIFS(Derived_Metrics[Customer_Revenue_Share],Derived_Metrics[Customee_ Revenue _Rank],"&lt;="&amp;Derived_Metrics[[#This Row],[Customee_ Revenue _Rank]])</f>
        <v>0.45535076979959721</v>
      </c>
      <c r="Y1505" t="str">
        <f>IF(Derived_Metrics[[#This Row],[Cumulative_Revenue_%]]&lt;=0.8,"Top 80% Revenue","Remaining 20% Revenue")</f>
        <v>Top 80% Revenue</v>
      </c>
    </row>
    <row r="1506" spans="1:25" x14ac:dyDescent="0.25">
      <c r="A1506" t="s">
        <v>4317</v>
      </c>
      <c r="B1506" s="1">
        <v>42964</v>
      </c>
      <c r="C1506" t="s">
        <v>3151</v>
      </c>
      <c r="D1506" s="4">
        <f>SUMIFS(Derived_Metrics[Revenue],Derived_Metrics[Customer ID],Derived_Metrics[[#This Row],[Customer ID]])</f>
        <v>29300.488000000001</v>
      </c>
      <c r="E1506" s="4">
        <f>SUMIFS(Derived_Metrics[Profit],Derived_Metrics[Customer ID],Derived_Metrics[[#This Row],[Customer ID]])</f>
        <v>541.08110000000011</v>
      </c>
      <c r="F1506" s="5">
        <f>_xlfn.PERCENTRANK.INC(Derived_Metrics[Customer Revenue],Derived_Metrics[[#This Row],[Customer Revenue]])</f>
        <v>0.96499999999999997</v>
      </c>
      <c r="G1506" s="5" t="str" cm="1">
        <f t="array" ref="G1506">_xlfn.IFS(Derived_Metrics[[#This Row],[Customer Revenue Percentile]]&gt;=0.8,"High Value",Derived_Metrics[[#This Row],[Customer Revenue Percentile]]&gt;=0.4,"Medium Value",TRUE,"Low Value")</f>
        <v>High Value</v>
      </c>
      <c r="H1506" s="12">
        <f>_xlfn.RANK.EQ(Derived_Metrics[[#This Row],[Customer Revenue]],Derived_Metrics[Customer Revenue],0)</f>
        <v>71</v>
      </c>
      <c r="I1506" s="15">
        <f>Derived_Metrics[[#This Row],[Customer Revenue]]/SUM(Derived_Metrics[Customer Revenue])</f>
        <v>1.8807420177662528E-3</v>
      </c>
      <c r="J1506" t="s">
        <v>2377</v>
      </c>
      <c r="K1506" s="5">
        <f>SUMIFS(Derived_Metrics[Revenue],Derived_Metrics[Product ID],Derived_Metrics[[#This Row],[Product ID]])</f>
        <v>676.65599999999995</v>
      </c>
      <c r="L1506" s="5">
        <f>SUMIFS(Derived_Metrics[Profit],Derived_Metrics[Product ID],Derived_Metrics[[#This Row],[Product ID]])</f>
        <v>14.918400000000002</v>
      </c>
      <c r="M1506" s="5" t="str">
        <f>IF(AND(Derived_Metrics[[#This Row],[Product Revenue]]&gt;AVERAGE(Derived_Metrics[Product Revenue]),Derived_Metrics[[#This Row],[Product Profit]]&lt;0),"high sales Low Profit","Normal")</f>
        <v>Normal</v>
      </c>
      <c r="N1506">
        <v>74.591999999999999</v>
      </c>
      <c r="O1506">
        <v>4</v>
      </c>
      <c r="P1506">
        <v>0.3</v>
      </c>
      <c r="Q1506">
        <v>-2.1312000000000002</v>
      </c>
      <c r="R1506">
        <f>Derived_Metrics[[#This Row],[Selling Price]]*Derived_Metrics[[#This Row],[Quantity]]</f>
        <v>298.36799999999999</v>
      </c>
      <c r="S1506" s="2">
        <f>IF(Derived_Metrics[[#This Row],[Revenue]]=0,0,Derived_Metrics[[#This Row],[Profit]]/Derived_Metrics[[#This Row],[Revenue]])</f>
        <v>-7.1428571428571435E-3</v>
      </c>
      <c r="T1506" t="str">
        <f>IF(Derived_Metrics[[#This Row],[Profit]]&lt;0, "Loss","Profit")</f>
        <v>Loss</v>
      </c>
      <c r="U1506" s="5">
        <f>Derived_Metrics[[#This Row],[Selling Price]]*Derived_Metrics[[#This Row],[Quantity]]*Derived_Metrics[[#This Row],[Discount]]</f>
        <v>89.51039999999999</v>
      </c>
      <c r="V1506" t="str">
        <f>IF(Derived_Metrics[[#This Row],[Discount]]&gt;0,"Discount Applied","No Discount")</f>
        <v>Discount Applied</v>
      </c>
      <c r="W1506" t="str">
        <f>IF(Derived_Metrics[[#This Row],[Discount]]&gt;0.3,"High Discount","Low Discount")</f>
        <v>Low Discount</v>
      </c>
      <c r="X1506" s="13">
        <f>SUMIFS(Derived_Metrics[Customer_Revenue_Share],Derived_Metrics[Customee_ Revenue _Rank],"&lt;="&amp;Derived_Metrics[[#This Row],[Customee_ Revenue _Rank]])</f>
        <v>0.18902352910212389</v>
      </c>
      <c r="Y1506" t="str">
        <f>IF(Derived_Metrics[[#This Row],[Cumulative_Revenue_%]]&lt;=0.8,"Top 80% Revenue","Remaining 20% Revenue")</f>
        <v>Top 80% Revenue</v>
      </c>
    </row>
    <row r="1507" spans="1:25" x14ac:dyDescent="0.25">
      <c r="A1507" t="s">
        <v>4317</v>
      </c>
      <c r="B1507" s="1">
        <v>42964</v>
      </c>
      <c r="C1507" t="s">
        <v>3151</v>
      </c>
      <c r="D1507" s="4">
        <f>SUMIFS(Derived_Metrics[Revenue],Derived_Metrics[Customer ID],Derived_Metrics[[#This Row],[Customer ID]])</f>
        <v>29300.488000000001</v>
      </c>
      <c r="E1507" s="4">
        <f>SUMIFS(Derived_Metrics[Profit],Derived_Metrics[Customer ID],Derived_Metrics[[#This Row],[Customer ID]])</f>
        <v>541.08110000000011</v>
      </c>
      <c r="F1507" s="5">
        <f>_xlfn.PERCENTRANK.INC(Derived_Metrics[Customer Revenue],Derived_Metrics[[#This Row],[Customer Revenue]])</f>
        <v>0.96499999999999997</v>
      </c>
      <c r="G1507" s="5" t="str" cm="1">
        <f t="array" ref="G1507">_xlfn.IFS(Derived_Metrics[[#This Row],[Customer Revenue Percentile]]&gt;=0.8,"High Value",Derived_Metrics[[#This Row],[Customer Revenue Percentile]]&gt;=0.4,"Medium Value",TRUE,"Low Value")</f>
        <v>High Value</v>
      </c>
      <c r="H1507" s="12">
        <f>_xlfn.RANK.EQ(Derived_Metrics[[#This Row],[Customer Revenue]],Derived_Metrics[Customer Revenue],0)</f>
        <v>71</v>
      </c>
      <c r="I1507" s="15">
        <f>Derived_Metrics[[#This Row],[Customer Revenue]]/SUM(Derived_Metrics[Customer Revenue])</f>
        <v>1.8807420177662528E-3</v>
      </c>
      <c r="J1507" t="s">
        <v>2704</v>
      </c>
      <c r="K1507" s="5">
        <f>SUMIFS(Derived_Metrics[Revenue],Derived_Metrics[Product ID],Derived_Metrics[[#This Row],[Product ID]])</f>
        <v>1938.5520000000001</v>
      </c>
      <c r="L1507" s="5">
        <f>SUMIFS(Derived_Metrics[Profit],Derived_Metrics[Product ID],Derived_Metrics[[#This Row],[Product ID]])</f>
        <v>-40.491399999999992</v>
      </c>
      <c r="M1507" s="5" t="str">
        <f>IF(AND(Derived_Metrics[[#This Row],[Product Revenue]]&gt;AVERAGE(Derived_Metrics[Product Revenue]),Derived_Metrics[[#This Row],[Product Profit]]&lt;0),"high sales Low Profit","Normal")</f>
        <v>Normal</v>
      </c>
      <c r="N1507">
        <v>16.783999999999999</v>
      </c>
      <c r="O1507">
        <v>2</v>
      </c>
      <c r="P1507">
        <v>0.6</v>
      </c>
      <c r="Q1507">
        <v>-22.238800000000001</v>
      </c>
      <c r="R1507">
        <f>Derived_Metrics[[#This Row],[Selling Price]]*Derived_Metrics[[#This Row],[Quantity]]</f>
        <v>33.567999999999998</v>
      </c>
      <c r="S1507" s="2">
        <f>IF(Derived_Metrics[[#This Row],[Revenue]]=0,0,Derived_Metrics[[#This Row],[Profit]]/Derived_Metrics[[#This Row],[Revenue]])</f>
        <v>-0.66250000000000009</v>
      </c>
      <c r="T1507" t="str">
        <f>IF(Derived_Metrics[[#This Row],[Profit]]&lt;0, "Loss","Profit")</f>
        <v>Loss</v>
      </c>
      <c r="U1507" s="5">
        <f>Derived_Metrics[[#This Row],[Selling Price]]*Derived_Metrics[[#This Row],[Quantity]]*Derived_Metrics[[#This Row],[Discount]]</f>
        <v>20.140799999999999</v>
      </c>
      <c r="V1507" t="str">
        <f>IF(Derived_Metrics[[#This Row],[Discount]]&gt;0,"Discount Applied","No Discount")</f>
        <v>Discount Applied</v>
      </c>
      <c r="W1507" t="str">
        <f>IF(Derived_Metrics[[#This Row],[Discount]]&gt;0.3,"High Discount","Low Discount")</f>
        <v>High Discount</v>
      </c>
      <c r="X1507" s="13">
        <f>SUMIFS(Derived_Metrics[Customer_Revenue_Share],Derived_Metrics[Customee_ Revenue _Rank],"&lt;="&amp;Derived_Metrics[[#This Row],[Customee_ Revenue _Rank]])</f>
        <v>0.18902352910212389</v>
      </c>
      <c r="Y1507" t="str">
        <f>IF(Derived_Metrics[[#This Row],[Cumulative_Revenue_%]]&lt;=0.8,"Top 80% Revenue","Remaining 20% Revenue")</f>
        <v>Top 80% Revenue</v>
      </c>
    </row>
    <row r="1508" spans="1:25" x14ac:dyDescent="0.25">
      <c r="A1508" t="s">
        <v>4318</v>
      </c>
      <c r="B1508" s="1">
        <v>42715</v>
      </c>
      <c r="C1508" t="s">
        <v>345</v>
      </c>
      <c r="D1508" s="4">
        <f>SUMIFS(Derived_Metrics[Revenue],Derived_Metrics[Customer ID],Derived_Metrics[[#This Row],[Customer ID]])</f>
        <v>16036.075999999999</v>
      </c>
      <c r="E1508" s="4">
        <f>SUMIFS(Derived_Metrics[Profit],Derived_Metrics[Customer ID],Derived_Metrics[[#This Row],[Customer ID]])</f>
        <v>572.11</v>
      </c>
      <c r="F1508" s="5">
        <f>_xlfn.PERCENTRANK.INC(Derived_Metrics[Customer Revenue],Derived_Metrics[[#This Row],[Customer Revenue]])</f>
        <v>0.879</v>
      </c>
      <c r="G1508" s="5" t="str" cm="1">
        <f t="array" ref="G1508">_xlfn.IFS(Derived_Metrics[[#This Row],[Customer Revenue Percentile]]&gt;=0.8,"High Value",Derived_Metrics[[#This Row],[Customer Revenue Percentile]]&gt;=0.4,"Medium Value",TRUE,"Low Value")</f>
        <v>High Value</v>
      </c>
      <c r="H1508" s="12">
        <f>_xlfn.RANK.EQ(Derived_Metrics[[#This Row],[Customer Revenue]],Derived_Metrics[Customer Revenue],0)</f>
        <v>255</v>
      </c>
      <c r="I1508" s="15">
        <f>Derived_Metrics[[#This Row],[Customer Revenue]]/SUM(Derived_Metrics[Customer Revenue])</f>
        <v>1.0293249018000308E-3</v>
      </c>
      <c r="J1508" t="s">
        <v>3341</v>
      </c>
      <c r="K1508" s="5">
        <f>SUMIFS(Derived_Metrics[Revenue],Derived_Metrics[Product ID],Derived_Metrics[[#This Row],[Product ID]])</f>
        <v>15341.508000000002</v>
      </c>
      <c r="L1508" s="5">
        <f>SUMIFS(Derived_Metrics[Profit],Derived_Metrics[Product ID],Derived_Metrics[[#This Row],[Product ID]])</f>
        <v>354.03480000000008</v>
      </c>
      <c r="M1508" s="5" t="str">
        <f>IF(AND(Derived_Metrics[[#This Row],[Product Revenue]]&gt;AVERAGE(Derived_Metrics[Product Revenue]),Derived_Metrics[[#This Row],[Product Profit]]&lt;0),"high sales Low Profit","Normal")</f>
        <v>Normal</v>
      </c>
      <c r="N1508">
        <v>674.35199999999998</v>
      </c>
      <c r="O1508">
        <v>3</v>
      </c>
      <c r="P1508">
        <v>0.2</v>
      </c>
      <c r="Q1508">
        <v>-8.4293999999999993</v>
      </c>
      <c r="R1508">
        <f>Derived_Metrics[[#This Row],[Selling Price]]*Derived_Metrics[[#This Row],[Quantity]]</f>
        <v>2023.056</v>
      </c>
      <c r="S1508" s="2">
        <f>IF(Derived_Metrics[[#This Row],[Revenue]]=0,0,Derived_Metrics[[#This Row],[Profit]]/Derived_Metrics[[#This Row],[Revenue]])</f>
        <v>-4.1666666666666666E-3</v>
      </c>
      <c r="T1508" t="str">
        <f>IF(Derived_Metrics[[#This Row],[Profit]]&lt;0, "Loss","Profit")</f>
        <v>Loss</v>
      </c>
      <c r="U1508" s="5">
        <f>Derived_Metrics[[#This Row],[Selling Price]]*Derived_Metrics[[#This Row],[Quantity]]*Derived_Metrics[[#This Row],[Discount]]</f>
        <v>404.61120000000005</v>
      </c>
      <c r="V1508" t="str">
        <f>IF(Derived_Metrics[[#This Row],[Discount]]&gt;0,"Discount Applied","No Discount")</f>
        <v>Discount Applied</v>
      </c>
      <c r="W1508" t="str">
        <f>IF(Derived_Metrics[[#This Row],[Discount]]&gt;0.3,"High Discount","Low Discount")</f>
        <v>Low Discount</v>
      </c>
      <c r="X1508" s="13">
        <f>SUMIFS(Derived_Metrics[Customer_Revenue_Share],Derived_Metrics[Customee_ Revenue _Rank],"&lt;="&amp;Derived_Metrics[[#This Row],[Customee_ Revenue _Rank]])</f>
        <v>0.43574536818251414</v>
      </c>
      <c r="Y1508" t="str">
        <f>IF(Derived_Metrics[[#This Row],[Cumulative_Revenue_%]]&lt;=0.8,"Top 80% Revenue","Remaining 20% Revenue")</f>
        <v>Top 80% Revenue</v>
      </c>
    </row>
    <row r="1509" spans="1:25" x14ac:dyDescent="0.25">
      <c r="A1509" t="s">
        <v>4319</v>
      </c>
      <c r="B1509" s="1">
        <v>42687</v>
      </c>
      <c r="C1509" t="s">
        <v>3895</v>
      </c>
      <c r="D1509" s="4">
        <f>SUMIFS(Derived_Metrics[Revenue],Derived_Metrics[Customer ID],Derived_Metrics[[#This Row],[Customer ID]])</f>
        <v>459.28399999999999</v>
      </c>
      <c r="E1509" s="4">
        <f>SUMIFS(Derived_Metrics[Profit],Derived_Metrics[Customer ID],Derived_Metrics[[#This Row],[Customer ID]])</f>
        <v>25.282600000000002</v>
      </c>
      <c r="F1509" s="5">
        <f>_xlfn.PERCENTRANK.INC(Derived_Metrics[Customer Revenue],Derived_Metrics[[#This Row],[Customer Revenue]])</f>
        <v>8.3000000000000004E-2</v>
      </c>
      <c r="G1509" s="5" t="str" cm="1">
        <f t="array" ref="G1509">_xlfn.IFS(Derived_Metrics[[#This Row],[Customer Revenue Percentile]]&gt;=0.8,"High Value",Derived_Metrics[[#This Row],[Customer Revenue Percentile]]&gt;=0.4,"Medium Value",TRUE,"Low Value")</f>
        <v>Low Value</v>
      </c>
      <c r="H1509" s="12">
        <f>_xlfn.RANK.EQ(Derived_Metrics[[#This Row],[Customer Revenue]],Derived_Metrics[Customer Revenue],0)</f>
        <v>1942</v>
      </c>
      <c r="I1509" s="15">
        <f>Derived_Metrics[[#This Row],[Customer Revenue]]/SUM(Derived_Metrics[Customer Revenue])</f>
        <v>2.9480557350708821E-5</v>
      </c>
      <c r="J1509" t="s">
        <v>83</v>
      </c>
      <c r="K1509" s="5">
        <f>SUMIFS(Derived_Metrics[Revenue],Derived_Metrics[Product ID],Derived_Metrics[[#This Row],[Product ID]])</f>
        <v>7595.6839999999993</v>
      </c>
      <c r="L1509" s="5">
        <f>SUMIFS(Derived_Metrics[Profit],Derived_Metrics[Product ID],Derived_Metrics[[#This Row],[Product ID]])</f>
        <v>235.14070000000004</v>
      </c>
      <c r="M1509" s="5" t="str">
        <f>IF(AND(Derived_Metrics[[#This Row],[Product Revenue]]&gt;AVERAGE(Derived_Metrics[Product Revenue]),Derived_Metrics[[#This Row],[Product Profit]]&lt;0),"high sales Low Profit","Normal")</f>
        <v>Normal</v>
      </c>
      <c r="N1509">
        <v>19.54</v>
      </c>
      <c r="O1509">
        <v>2</v>
      </c>
      <c r="P1509">
        <v>0</v>
      </c>
      <c r="Q1509">
        <v>7.2298</v>
      </c>
      <c r="R1509">
        <f>Derived_Metrics[[#This Row],[Selling Price]]*Derived_Metrics[[#This Row],[Quantity]]</f>
        <v>39.08</v>
      </c>
      <c r="S1509" s="2">
        <f>IF(Derived_Metrics[[#This Row],[Revenue]]=0,0,Derived_Metrics[[#This Row],[Profit]]/Derived_Metrics[[#This Row],[Revenue]])</f>
        <v>0.185</v>
      </c>
      <c r="T1509" t="str">
        <f>IF(Derived_Metrics[[#This Row],[Profit]]&lt;0, "Loss","Profit")</f>
        <v>Profit</v>
      </c>
      <c r="U1509" s="5">
        <f>Derived_Metrics[[#This Row],[Selling Price]]*Derived_Metrics[[#This Row],[Quantity]]*Derived_Metrics[[#This Row],[Discount]]</f>
        <v>0</v>
      </c>
      <c r="V1509" t="str">
        <f>IF(Derived_Metrics[[#This Row],[Discount]]&gt;0,"Discount Applied","No Discount")</f>
        <v>No Discount</v>
      </c>
      <c r="W1509" t="str">
        <f>IF(Derived_Metrics[[#This Row],[Discount]]&gt;0.3,"High Discount","Low Discount")</f>
        <v>Low Discount</v>
      </c>
      <c r="X1509" s="13">
        <f>SUMIFS(Derived_Metrics[Customer_Revenue_Share],Derived_Metrics[Customee_ Revenue _Rank],"&lt;="&amp;Derived_Metrics[[#This Row],[Customee_ Revenue _Rank]])</f>
        <v>0.99750484719348276</v>
      </c>
      <c r="Y1509" t="str">
        <f>IF(Derived_Metrics[[#This Row],[Cumulative_Revenue_%]]&lt;=0.8,"Top 80% Revenue","Remaining 20% Revenue")</f>
        <v>Remaining 20% Revenue</v>
      </c>
    </row>
    <row r="1510" spans="1:25" x14ac:dyDescent="0.25">
      <c r="A1510" t="s">
        <v>4320</v>
      </c>
      <c r="B1510" s="1">
        <v>42701</v>
      </c>
      <c r="C1510" t="s">
        <v>2407</v>
      </c>
      <c r="D1510" s="4">
        <f>SUMIFS(Derived_Metrics[Revenue],Derived_Metrics[Customer ID],Derived_Metrics[[#This Row],[Customer ID]])</f>
        <v>7727.2780000000002</v>
      </c>
      <c r="E1510" s="4">
        <f>SUMIFS(Derived_Metrics[Profit],Derived_Metrics[Customer ID],Derived_Metrics[[#This Row],[Customer ID]])</f>
        <v>-192.02079999999998</v>
      </c>
      <c r="F1510" s="5">
        <f>_xlfn.PERCENTRANK.INC(Derived_Metrics[Customer Revenue],Derived_Metrics[[#This Row],[Customer Revenue]])</f>
        <v>0.67800000000000005</v>
      </c>
      <c r="G1510" s="5" t="str" cm="1">
        <f t="array" ref="G1510">_xlfn.IFS(Derived_Metrics[[#This Row],[Customer Revenue Percentile]]&gt;=0.8,"High Value",Derived_Metrics[[#This Row],[Customer Revenue Percentile]]&gt;=0.4,"Medium Value",TRUE,"Low Value")</f>
        <v>Medium Value</v>
      </c>
      <c r="H1510" s="12">
        <f>_xlfn.RANK.EQ(Derived_Metrics[[#This Row],[Customer Revenue]],Derived_Metrics[Customer Revenue],0)</f>
        <v>678</v>
      </c>
      <c r="I1510" s="15">
        <f>Derived_Metrics[[#This Row],[Customer Revenue]]/SUM(Derived_Metrics[Customer Revenue])</f>
        <v>4.9599912525555116E-4</v>
      </c>
      <c r="J1510" t="s">
        <v>1479</v>
      </c>
      <c r="K1510" s="5">
        <f>SUMIFS(Derived_Metrics[Revenue],Derived_Metrics[Product ID],Derived_Metrics[[#This Row],[Product ID]])</f>
        <v>15308.739</v>
      </c>
      <c r="L1510" s="5">
        <f>SUMIFS(Derived_Metrics[Profit],Derived_Metrics[Product ID],Derived_Metrics[[#This Row],[Product ID]])</f>
        <v>-226.12739999999997</v>
      </c>
      <c r="M1510" s="5" t="str">
        <f>IF(AND(Derived_Metrics[[#This Row],[Product Revenue]]&gt;AVERAGE(Derived_Metrics[Product Revenue]),Derived_Metrics[[#This Row],[Product Profit]]&lt;0),"high sales Low Profit","Normal")</f>
        <v>high sales Low Profit</v>
      </c>
      <c r="N1510">
        <v>331.02300000000002</v>
      </c>
      <c r="O1510">
        <v>7</v>
      </c>
      <c r="P1510">
        <v>0.45</v>
      </c>
      <c r="Q1510">
        <v>-114.35339999999999</v>
      </c>
      <c r="R1510">
        <f>Derived_Metrics[[#This Row],[Selling Price]]*Derived_Metrics[[#This Row],[Quantity]]</f>
        <v>2317.1610000000001</v>
      </c>
      <c r="S1510" s="2">
        <f>IF(Derived_Metrics[[#This Row],[Revenue]]=0,0,Derived_Metrics[[#This Row],[Profit]]/Derived_Metrics[[#This Row],[Revenue]])</f>
        <v>-4.9350649350649346E-2</v>
      </c>
      <c r="T1510" t="str">
        <f>IF(Derived_Metrics[[#This Row],[Profit]]&lt;0, "Loss","Profit")</f>
        <v>Loss</v>
      </c>
      <c r="U1510" s="5">
        <f>Derived_Metrics[[#This Row],[Selling Price]]*Derived_Metrics[[#This Row],[Quantity]]*Derived_Metrics[[#This Row],[Discount]]</f>
        <v>1042.72245</v>
      </c>
      <c r="V1510" t="str">
        <f>IF(Derived_Metrics[[#This Row],[Discount]]&gt;0,"Discount Applied","No Discount")</f>
        <v>Discount Applied</v>
      </c>
      <c r="W1510" t="str">
        <f>IF(Derived_Metrics[[#This Row],[Discount]]&gt;0.3,"High Discount","Low Discount")</f>
        <v>High Discount</v>
      </c>
      <c r="X1510" s="13">
        <f>SUMIFS(Derived_Metrics[Customer_Revenue_Share],Derived_Metrics[Customee_ Revenue _Rank],"&lt;="&amp;Derived_Metrics[[#This Row],[Customee_ Revenue _Rank]])</f>
        <v>0.73463027637851919</v>
      </c>
      <c r="Y1510" t="str">
        <f>IF(Derived_Metrics[[#This Row],[Cumulative_Revenue_%]]&lt;=0.8,"Top 80% Revenue","Remaining 20% Revenue")</f>
        <v>Top 80% Revenue</v>
      </c>
    </row>
    <row r="1511" spans="1:25" x14ac:dyDescent="0.25">
      <c r="A1511" t="s">
        <v>4321</v>
      </c>
      <c r="B1511" s="1">
        <v>42671</v>
      </c>
      <c r="C1511" t="s">
        <v>4322</v>
      </c>
      <c r="D1511" s="4">
        <f>SUMIFS(Derived_Metrics[Revenue],Derived_Metrics[Customer ID],Derived_Metrics[[#This Row],[Customer ID]])</f>
        <v>3784</v>
      </c>
      <c r="E1511" s="4">
        <f>SUMIFS(Derived_Metrics[Profit],Derived_Metrics[Customer ID],Derived_Metrics[[#This Row],[Customer ID]])</f>
        <v>75.680000000000007</v>
      </c>
      <c r="F1511" s="5">
        <f>_xlfn.PERCENTRANK.INC(Derived_Metrics[Customer Revenue],Derived_Metrics[[#This Row],[Customer Revenue]])</f>
        <v>0.47099999999999997</v>
      </c>
      <c r="G1511" s="5" t="str" cm="1">
        <f t="array" ref="G1511">_xlfn.IFS(Derived_Metrics[[#This Row],[Customer Revenue Percentile]]&gt;=0.8,"High Value",Derived_Metrics[[#This Row],[Customer Revenue Percentile]]&gt;=0.4,"Medium Value",TRUE,"Low Value")</f>
        <v>Medium Value</v>
      </c>
      <c r="H1511" s="12">
        <f>_xlfn.RANK.EQ(Derived_Metrics[[#This Row],[Customer Revenue]],Derived_Metrics[Customer Revenue],0)</f>
        <v>1122</v>
      </c>
      <c r="I1511" s="15">
        <f>Derived_Metrics[[#This Row],[Customer Revenue]]/SUM(Derived_Metrics[Customer Revenue])</f>
        <v>2.4288768826060168E-4</v>
      </c>
      <c r="J1511" t="s">
        <v>4324</v>
      </c>
      <c r="K1511" s="5">
        <f>SUMIFS(Derived_Metrics[Revenue],Derived_Metrics[Product ID],Derived_Metrics[[#This Row],[Product ID]])</f>
        <v>10050.304</v>
      </c>
      <c r="L1511" s="5">
        <f>SUMIFS(Derived_Metrics[Profit],Derived_Metrics[Product ID],Derived_Metrics[[#This Row],[Product ID]])</f>
        <v>-529.76</v>
      </c>
      <c r="M1511" s="5" t="str">
        <f>IF(AND(Derived_Metrics[[#This Row],[Product Revenue]]&gt;AVERAGE(Derived_Metrics[Product Revenue]),Derived_Metrics[[#This Row],[Product Profit]]&lt;0),"high sales Low Profit","Normal")</f>
        <v>Normal</v>
      </c>
      <c r="N1511">
        <v>756.8</v>
      </c>
      <c r="O1511">
        <v>5</v>
      </c>
      <c r="P1511">
        <v>0</v>
      </c>
      <c r="Q1511">
        <v>75.680000000000007</v>
      </c>
      <c r="R1511">
        <f>Derived_Metrics[[#This Row],[Selling Price]]*Derived_Metrics[[#This Row],[Quantity]]</f>
        <v>3784</v>
      </c>
      <c r="S1511" s="2">
        <f>IF(Derived_Metrics[[#This Row],[Revenue]]=0,0,Derived_Metrics[[#This Row],[Profit]]/Derived_Metrics[[#This Row],[Revenue]])</f>
        <v>0.02</v>
      </c>
      <c r="T1511" t="str">
        <f>IF(Derived_Metrics[[#This Row],[Profit]]&lt;0, "Loss","Profit")</f>
        <v>Profit</v>
      </c>
      <c r="U1511" s="5">
        <f>Derived_Metrics[[#This Row],[Selling Price]]*Derived_Metrics[[#This Row],[Quantity]]*Derived_Metrics[[#This Row],[Discount]]</f>
        <v>0</v>
      </c>
      <c r="V1511" t="str">
        <f>IF(Derived_Metrics[[#This Row],[Discount]]&gt;0,"Discount Applied","No Discount")</f>
        <v>No Discount</v>
      </c>
      <c r="W1511" t="str">
        <f>IF(Derived_Metrics[[#This Row],[Discount]]&gt;0.3,"High Discount","Low Discount")</f>
        <v>Low Discount</v>
      </c>
      <c r="X1511" s="13">
        <f>SUMIFS(Derived_Metrics[Customer_Revenue_Share],Derived_Metrics[Customee_ Revenue _Rank],"&lt;="&amp;Derived_Metrics[[#This Row],[Customee_ Revenue _Rank]])</f>
        <v>0.89221985679348881</v>
      </c>
      <c r="Y1511" t="str">
        <f>IF(Derived_Metrics[[#This Row],[Cumulative_Revenue_%]]&lt;=0.8,"Top 80% Revenue","Remaining 20% Revenue")</f>
        <v>Remaining 20% Revenue</v>
      </c>
    </row>
    <row r="1512" spans="1:25" x14ac:dyDescent="0.25">
      <c r="A1512" t="s">
        <v>4326</v>
      </c>
      <c r="B1512" s="1">
        <v>42002</v>
      </c>
      <c r="C1512" t="s">
        <v>3429</v>
      </c>
      <c r="D1512" s="4">
        <f>SUMIFS(Derived_Metrics[Revenue],Derived_Metrics[Customer ID],Derived_Metrics[[#This Row],[Customer ID]])</f>
        <v>432.11199999999997</v>
      </c>
      <c r="E1512" s="4">
        <f>SUMIFS(Derived_Metrics[Profit],Derived_Metrics[Customer ID],Derived_Metrics[[#This Row],[Customer ID]])</f>
        <v>59.933599999999998</v>
      </c>
      <c r="F1512" s="5">
        <f>_xlfn.PERCENTRANK.INC(Derived_Metrics[Customer Revenue],Derived_Metrics[[#This Row],[Customer Revenue]])</f>
        <v>0.08</v>
      </c>
      <c r="G1512" s="5" t="str" cm="1">
        <f t="array" ref="G1512">_xlfn.IFS(Derived_Metrics[[#This Row],[Customer Revenue Percentile]]&gt;=0.8,"High Value",Derived_Metrics[[#This Row],[Customer Revenue Percentile]]&gt;=0.4,"Medium Value",TRUE,"Low Value")</f>
        <v>Low Value</v>
      </c>
      <c r="H1512" s="12">
        <f>_xlfn.RANK.EQ(Derived_Metrics[[#This Row],[Customer Revenue]],Derived_Metrics[Customer Revenue],0)</f>
        <v>1947</v>
      </c>
      <c r="I1512" s="15">
        <f>Derived_Metrics[[#This Row],[Customer Revenue]]/SUM(Derived_Metrics[Customer Revenue])</f>
        <v>2.7736438887332215E-5</v>
      </c>
      <c r="J1512" t="s">
        <v>3406</v>
      </c>
      <c r="K1512" s="5">
        <f>SUMIFS(Derived_Metrics[Revenue],Derived_Metrics[Product ID],Derived_Metrics[[#This Row],[Product ID]])</f>
        <v>237.328</v>
      </c>
      <c r="L1512" s="5">
        <f>SUMIFS(Derived_Metrics[Profit],Derived_Metrics[Product ID],Derived_Metrics[[#This Row],[Product ID]])</f>
        <v>14.56</v>
      </c>
      <c r="M1512" s="5" t="str">
        <f>IF(AND(Derived_Metrics[[#This Row],[Product Revenue]]&gt;AVERAGE(Derived_Metrics[Product Revenue]),Derived_Metrics[[#This Row],[Product Profit]]&lt;0),"high sales Low Profit","Normal")</f>
        <v>Normal</v>
      </c>
      <c r="N1512">
        <v>8.7360000000000007</v>
      </c>
      <c r="O1512">
        <v>3</v>
      </c>
      <c r="P1512">
        <v>0.6</v>
      </c>
      <c r="Q1512">
        <v>-4.8048000000000002</v>
      </c>
      <c r="R1512">
        <f>Derived_Metrics[[#This Row],[Selling Price]]*Derived_Metrics[[#This Row],[Quantity]]</f>
        <v>26.208000000000002</v>
      </c>
      <c r="S1512" s="2">
        <f>IF(Derived_Metrics[[#This Row],[Revenue]]=0,0,Derived_Metrics[[#This Row],[Profit]]/Derived_Metrics[[#This Row],[Revenue]])</f>
        <v>-0.18333333333333332</v>
      </c>
      <c r="T1512" t="str">
        <f>IF(Derived_Metrics[[#This Row],[Profit]]&lt;0, "Loss","Profit")</f>
        <v>Loss</v>
      </c>
      <c r="U1512" s="5">
        <f>Derived_Metrics[[#This Row],[Selling Price]]*Derived_Metrics[[#This Row],[Quantity]]*Derived_Metrics[[#This Row],[Discount]]</f>
        <v>15.7248</v>
      </c>
      <c r="V1512" t="str">
        <f>IF(Derived_Metrics[[#This Row],[Discount]]&gt;0,"Discount Applied","No Discount")</f>
        <v>Discount Applied</v>
      </c>
      <c r="W1512" t="str">
        <f>IF(Derived_Metrics[[#This Row],[Discount]]&gt;0.3,"High Discount","Low Discount")</f>
        <v>High Discount</v>
      </c>
      <c r="X1512" s="13">
        <f>SUMIFS(Derived_Metrics[Customer_Revenue_Share],Derived_Metrics[Customee_ Revenue _Rank],"&lt;="&amp;Derived_Metrics[[#This Row],[Customee_ Revenue _Rank]])</f>
        <v>0.99767430680120395</v>
      </c>
      <c r="Y1512" t="str">
        <f>IF(Derived_Metrics[[#This Row],[Cumulative_Revenue_%]]&lt;=0.8,"Top 80% Revenue","Remaining 20% Revenue")</f>
        <v>Remaining 20% Revenue</v>
      </c>
    </row>
    <row r="1513" spans="1:25" x14ac:dyDescent="0.25">
      <c r="A1513" t="s">
        <v>4327</v>
      </c>
      <c r="B1513" s="1">
        <v>42776</v>
      </c>
      <c r="C1513" t="s">
        <v>1414</v>
      </c>
      <c r="D1513" s="4">
        <f>SUMIFS(Derived_Metrics[Revenue],Derived_Metrics[Customer ID],Derived_Metrics[[#This Row],[Customer ID]])</f>
        <v>94.48</v>
      </c>
      <c r="E1513" s="4">
        <f>SUMIFS(Derived_Metrics[Profit],Derived_Metrics[Customer ID],Derived_Metrics[[#This Row],[Customer ID]])</f>
        <v>13.977</v>
      </c>
      <c r="F1513" s="5">
        <f>_xlfn.PERCENTRANK.INC(Derived_Metrics[Customer Revenue],Derived_Metrics[[#This Row],[Customer Revenue]])</f>
        <v>0.02</v>
      </c>
      <c r="G1513" s="5" t="str" cm="1">
        <f t="array" ref="G1513">_xlfn.IFS(Derived_Metrics[[#This Row],[Customer Revenue Percentile]]&gt;=0.8,"High Value",Derived_Metrics[[#This Row],[Customer Revenue Percentile]]&gt;=0.4,"Medium Value",TRUE,"Low Value")</f>
        <v>Low Value</v>
      </c>
      <c r="H1513" s="12">
        <f>_xlfn.RANK.EQ(Derived_Metrics[[#This Row],[Customer Revenue]],Derived_Metrics[Customer Revenue],0)</f>
        <v>2077</v>
      </c>
      <c r="I1513" s="15">
        <f>Derived_Metrics[[#This Row],[Customer Revenue]]/SUM(Derived_Metrics[Customer Revenue])</f>
        <v>6.0644896371198862E-6</v>
      </c>
      <c r="J1513" t="s">
        <v>1038</v>
      </c>
      <c r="K1513" s="5">
        <f>SUMIFS(Derived_Metrics[Revenue],Derived_Metrics[Product ID],Derived_Metrics[[#This Row],[Product ID]])</f>
        <v>263.64600000000002</v>
      </c>
      <c r="L1513" s="5">
        <f>SUMIFS(Derived_Metrics[Profit],Derived_Metrics[Product ID],Derived_Metrics[[#This Row],[Product ID]])</f>
        <v>15.364800000000002</v>
      </c>
      <c r="M1513" s="5" t="str">
        <f>IF(AND(Derived_Metrics[[#This Row],[Product Revenue]]&gt;AVERAGE(Derived_Metrics[Product Revenue]),Derived_Metrics[[#This Row],[Product Profit]]&lt;0),"high sales Low Profit","Normal")</f>
        <v>Normal</v>
      </c>
      <c r="N1513">
        <v>17.46</v>
      </c>
      <c r="O1513">
        <v>2</v>
      </c>
      <c r="P1513">
        <v>0</v>
      </c>
      <c r="Q1513">
        <v>5.9363999999999999</v>
      </c>
      <c r="R1513">
        <f>Derived_Metrics[[#This Row],[Selling Price]]*Derived_Metrics[[#This Row],[Quantity]]</f>
        <v>34.92</v>
      </c>
      <c r="S1513" s="2">
        <f>IF(Derived_Metrics[[#This Row],[Revenue]]=0,0,Derived_Metrics[[#This Row],[Profit]]/Derived_Metrics[[#This Row],[Revenue]])</f>
        <v>0.16999999999999998</v>
      </c>
      <c r="T1513" t="str">
        <f>IF(Derived_Metrics[[#This Row],[Profit]]&lt;0, "Loss","Profit")</f>
        <v>Profit</v>
      </c>
      <c r="U1513" s="5">
        <f>Derived_Metrics[[#This Row],[Selling Price]]*Derived_Metrics[[#This Row],[Quantity]]*Derived_Metrics[[#This Row],[Discount]]</f>
        <v>0</v>
      </c>
      <c r="V1513" t="str">
        <f>IF(Derived_Metrics[[#This Row],[Discount]]&gt;0,"Discount Applied","No Discount")</f>
        <v>No Discount</v>
      </c>
      <c r="W1513" t="str">
        <f>IF(Derived_Metrics[[#This Row],[Discount]]&gt;0.3,"High Discount","Low Discount")</f>
        <v>Low Discount</v>
      </c>
      <c r="X1513" s="13">
        <f>SUMIFS(Derived_Metrics[Customer_Revenue_Share],Derived_Metrics[Customee_ Revenue _Rank],"&lt;="&amp;Derived_Metrics[[#This Row],[Customee_ Revenue _Rank]])</f>
        <v>0.99984916023692283</v>
      </c>
      <c r="Y1513" t="str">
        <f>IF(Derived_Metrics[[#This Row],[Cumulative_Revenue_%]]&lt;=0.8,"Top 80% Revenue","Remaining 20% Revenue")</f>
        <v>Remaining 20% Revenue</v>
      </c>
    </row>
    <row r="1514" spans="1:25" x14ac:dyDescent="0.25">
      <c r="A1514" t="s">
        <v>4328</v>
      </c>
      <c r="B1514" s="1">
        <v>42565</v>
      </c>
      <c r="C1514" t="s">
        <v>3145</v>
      </c>
      <c r="D1514" s="4">
        <f>SUMIFS(Derived_Metrics[Revenue],Derived_Metrics[Customer ID],Derived_Metrics[[#This Row],[Customer ID]])</f>
        <v>257.48</v>
      </c>
      <c r="E1514" s="4">
        <f>SUMIFS(Derived_Metrics[Profit],Derived_Metrics[Customer ID],Derived_Metrics[[#This Row],[Customer ID]])</f>
        <v>24.710999999999999</v>
      </c>
      <c r="F1514" s="5">
        <f>_xlfn.PERCENTRANK.INC(Derived_Metrics[Customer Revenue],Derived_Metrics[[#This Row],[Customer Revenue]])</f>
        <v>5.1999999999999998E-2</v>
      </c>
      <c r="G1514" s="5" t="str" cm="1">
        <f t="array" ref="G1514">_xlfn.IFS(Derived_Metrics[[#This Row],[Customer Revenue Percentile]]&gt;=0.8,"High Value",Derived_Metrics[[#This Row],[Customer Revenue Percentile]]&gt;=0.4,"Medium Value",TRUE,"Low Value")</f>
        <v>Low Value</v>
      </c>
      <c r="H1514" s="12">
        <f>_xlfn.RANK.EQ(Derived_Metrics[[#This Row],[Customer Revenue]],Derived_Metrics[Customer Revenue],0)</f>
        <v>2009</v>
      </c>
      <c r="I1514" s="15">
        <f>Derived_Metrics[[#This Row],[Customer Revenue]]/SUM(Derived_Metrics[Customer Revenue])</f>
        <v>1.6527146398874136E-5</v>
      </c>
      <c r="J1514" t="s">
        <v>619</v>
      </c>
      <c r="K1514" s="5">
        <f>SUMIFS(Derived_Metrics[Revenue],Derived_Metrics[Product ID],Derived_Metrics[[#This Row],[Product ID]])</f>
        <v>845.46</v>
      </c>
      <c r="L1514" s="5">
        <f>SUMIFS(Derived_Metrics[Profit],Derived_Metrics[Product ID],Derived_Metrics[[#This Row],[Product ID]])</f>
        <v>37.036999999999999</v>
      </c>
      <c r="M1514" s="5" t="str">
        <f>IF(AND(Derived_Metrics[[#This Row],[Product Revenue]]&gt;AVERAGE(Derived_Metrics[Product Revenue]),Derived_Metrics[[#This Row],[Product Profit]]&lt;0),"high sales Low Profit","Normal")</f>
        <v>Normal</v>
      </c>
      <c r="N1514">
        <v>30.8</v>
      </c>
      <c r="O1514">
        <v>4</v>
      </c>
      <c r="P1514">
        <v>0</v>
      </c>
      <c r="Q1514">
        <v>10.164</v>
      </c>
      <c r="R1514">
        <f>Derived_Metrics[[#This Row],[Selling Price]]*Derived_Metrics[[#This Row],[Quantity]]</f>
        <v>123.2</v>
      </c>
      <c r="S1514" s="2">
        <f>IF(Derived_Metrics[[#This Row],[Revenue]]=0,0,Derived_Metrics[[#This Row],[Profit]]/Derived_Metrics[[#This Row],[Revenue]])</f>
        <v>8.249999999999999E-2</v>
      </c>
      <c r="T1514" t="str">
        <f>IF(Derived_Metrics[[#This Row],[Profit]]&lt;0, "Loss","Profit")</f>
        <v>Profit</v>
      </c>
      <c r="U1514" s="5">
        <f>Derived_Metrics[[#This Row],[Selling Price]]*Derived_Metrics[[#This Row],[Quantity]]*Derived_Metrics[[#This Row],[Discount]]</f>
        <v>0</v>
      </c>
      <c r="V1514" t="str">
        <f>IF(Derived_Metrics[[#This Row],[Discount]]&gt;0,"Discount Applied","No Discount")</f>
        <v>No Discount</v>
      </c>
      <c r="W1514" t="str">
        <f>IF(Derived_Metrics[[#This Row],[Discount]]&gt;0.3,"High Discount","Low Discount")</f>
        <v>Low Discount</v>
      </c>
      <c r="X1514" s="13">
        <f>SUMIFS(Derived_Metrics[Customer_Revenue_Share],Derived_Metrics[Customee_ Revenue _Rank],"&lt;="&amp;Derived_Metrics[[#This Row],[Customee_ Revenue _Rank]])</f>
        <v>0.99903482511296648</v>
      </c>
      <c r="Y1514" t="str">
        <f>IF(Derived_Metrics[[#This Row],[Cumulative_Revenue_%]]&lt;=0.8,"Top 80% Revenue","Remaining 20% Revenue")</f>
        <v>Remaining 20% Revenue</v>
      </c>
    </row>
    <row r="1515" spans="1:25" x14ac:dyDescent="0.25">
      <c r="A1515" t="s">
        <v>4329</v>
      </c>
      <c r="B1515" s="1">
        <v>42585</v>
      </c>
      <c r="C1515" t="s">
        <v>2640</v>
      </c>
      <c r="D1515" s="4">
        <f>SUMIFS(Derived_Metrics[Revenue],Derived_Metrics[Customer ID],Derived_Metrics[[#This Row],[Customer ID]])</f>
        <v>7755.5519999999997</v>
      </c>
      <c r="E1515" s="4">
        <f>SUMIFS(Derived_Metrics[Profit],Derived_Metrics[Customer ID],Derived_Metrics[[#This Row],[Customer ID]])</f>
        <v>471.14359999999999</v>
      </c>
      <c r="F1515" s="5">
        <f>_xlfn.PERCENTRANK.INC(Derived_Metrics[Customer Revenue],Derived_Metrics[[#This Row],[Customer Revenue]])</f>
        <v>0.68100000000000005</v>
      </c>
      <c r="G1515" s="5" t="str" cm="1">
        <f t="array" ref="G1515">_xlfn.IFS(Derived_Metrics[[#This Row],[Customer Revenue Percentile]]&gt;=0.8,"High Value",Derived_Metrics[[#This Row],[Customer Revenue Percentile]]&gt;=0.4,"Medium Value",TRUE,"Low Value")</f>
        <v>Medium Value</v>
      </c>
      <c r="H1515" s="12">
        <f>_xlfn.RANK.EQ(Derived_Metrics[[#This Row],[Customer Revenue]],Derived_Metrics[Customer Revenue],0)</f>
        <v>675</v>
      </c>
      <c r="I1515" s="15">
        <f>Derived_Metrics[[#This Row],[Customer Revenue]]/SUM(Derived_Metrics[Customer Revenue])</f>
        <v>4.9781397898120659E-4</v>
      </c>
      <c r="J1515" t="s">
        <v>532</v>
      </c>
      <c r="K1515" s="5">
        <f>SUMIFS(Derived_Metrics[Revenue],Derived_Metrics[Product ID],Derived_Metrics[[#This Row],[Product ID]])</f>
        <v>1405.8</v>
      </c>
      <c r="L1515" s="5">
        <f>SUMIFS(Derived_Metrics[Profit],Derived_Metrics[Product ID],Derived_Metrics[[#This Row],[Product ID]])</f>
        <v>116.29800000000002</v>
      </c>
      <c r="M1515" s="5" t="str">
        <f>IF(AND(Derived_Metrics[[#This Row],[Product Revenue]]&gt;AVERAGE(Derived_Metrics[Product Revenue]),Derived_Metrics[[#This Row],[Product Profit]]&lt;0),"high sales Low Profit","Normal")</f>
        <v>Normal</v>
      </c>
      <c r="N1515">
        <v>113.6</v>
      </c>
      <c r="O1515">
        <v>8</v>
      </c>
      <c r="P1515">
        <v>0</v>
      </c>
      <c r="Q1515">
        <v>44.304000000000002</v>
      </c>
      <c r="R1515">
        <f>Derived_Metrics[[#This Row],[Selling Price]]*Derived_Metrics[[#This Row],[Quantity]]</f>
        <v>908.8</v>
      </c>
      <c r="S1515" s="2">
        <f>IF(Derived_Metrics[[#This Row],[Revenue]]=0,0,Derived_Metrics[[#This Row],[Profit]]/Derived_Metrics[[#This Row],[Revenue]])</f>
        <v>4.8750000000000002E-2</v>
      </c>
      <c r="T1515" t="str">
        <f>IF(Derived_Metrics[[#This Row],[Profit]]&lt;0, "Loss","Profit")</f>
        <v>Profit</v>
      </c>
      <c r="U1515" s="5">
        <f>Derived_Metrics[[#This Row],[Selling Price]]*Derived_Metrics[[#This Row],[Quantity]]*Derived_Metrics[[#This Row],[Discount]]</f>
        <v>0</v>
      </c>
      <c r="V1515" t="str">
        <f>IF(Derived_Metrics[[#This Row],[Discount]]&gt;0,"Discount Applied","No Discount")</f>
        <v>No Discount</v>
      </c>
      <c r="W1515" t="str">
        <f>IF(Derived_Metrics[[#This Row],[Discount]]&gt;0.3,"High Discount","Low Discount")</f>
        <v>Low Discount</v>
      </c>
      <c r="X1515" s="13">
        <f>SUMIFS(Derived_Metrics[Customer_Revenue_Share],Derived_Metrics[Customee_ Revenue _Rank],"&lt;="&amp;Derived_Metrics[[#This Row],[Customee_ Revenue _Rank]])</f>
        <v>0.73165428162698587</v>
      </c>
      <c r="Y1515" t="str">
        <f>IF(Derived_Metrics[[#This Row],[Cumulative_Revenue_%]]&lt;=0.8,"Top 80% Revenue","Remaining 20% Revenue")</f>
        <v>Top 80% Revenue</v>
      </c>
    </row>
    <row r="1516" spans="1:25" x14ac:dyDescent="0.25">
      <c r="A1516" t="s">
        <v>4330</v>
      </c>
      <c r="B1516" s="1">
        <v>42728</v>
      </c>
      <c r="C1516" t="s">
        <v>4331</v>
      </c>
      <c r="D1516" s="4">
        <f>SUMIFS(Derived_Metrics[Revenue],Derived_Metrics[Customer ID],Derived_Metrics[[#This Row],[Customer ID]])</f>
        <v>15185.632000000001</v>
      </c>
      <c r="E1516" s="4">
        <f>SUMIFS(Derived_Metrics[Profit],Derived_Metrics[Customer ID],Derived_Metrics[[#This Row],[Customer ID]])</f>
        <v>-12.622</v>
      </c>
      <c r="F1516" s="5">
        <f>_xlfn.PERCENTRANK.INC(Derived_Metrics[Customer Revenue],Derived_Metrics[[#This Row],[Customer Revenue]])</f>
        <v>0.873</v>
      </c>
      <c r="G1516" s="5" t="str" cm="1">
        <f t="array" ref="G1516">_xlfn.IFS(Derived_Metrics[[#This Row],[Customer Revenue Percentile]]&gt;=0.8,"High Value",Derived_Metrics[[#This Row],[Customer Revenue Percentile]]&gt;=0.4,"Medium Value",TRUE,"Low Value")</f>
        <v>High Value</v>
      </c>
      <c r="H1516" s="12">
        <f>_xlfn.RANK.EQ(Derived_Metrics[[#This Row],[Customer Revenue]],Derived_Metrics[Customer Revenue],0)</f>
        <v>267</v>
      </c>
      <c r="I1516" s="15">
        <f>Derived_Metrics[[#This Row],[Customer Revenue]]/SUM(Derived_Metrics[Customer Revenue])</f>
        <v>9.7473653574424359E-4</v>
      </c>
      <c r="J1516" t="s">
        <v>2566</v>
      </c>
      <c r="K1516" s="5">
        <f>SUMIFS(Derived_Metrics[Revenue],Derived_Metrics[Product ID],Derived_Metrics[[#This Row],[Product ID]])</f>
        <v>1130.4000000000001</v>
      </c>
      <c r="L1516" s="5">
        <f>SUMIFS(Derived_Metrics[Profit],Derived_Metrics[Product ID],Derived_Metrics[[#This Row],[Product ID]])</f>
        <v>58.027200000000001</v>
      </c>
      <c r="M1516" s="5" t="str">
        <f>IF(AND(Derived_Metrics[[#This Row],[Product Revenue]]&gt;AVERAGE(Derived_Metrics[Product Revenue]),Derived_Metrics[[#This Row],[Product Profit]]&lt;0),"high sales Low Profit","Normal")</f>
        <v>Normal</v>
      </c>
      <c r="N1516">
        <v>43.96</v>
      </c>
      <c r="O1516">
        <v>7</v>
      </c>
      <c r="P1516">
        <v>0</v>
      </c>
      <c r="Q1516">
        <v>18.463200000000001</v>
      </c>
      <c r="R1516">
        <f>Derived_Metrics[[#This Row],[Selling Price]]*Derived_Metrics[[#This Row],[Quantity]]</f>
        <v>307.72000000000003</v>
      </c>
      <c r="S1516" s="2">
        <f>IF(Derived_Metrics[[#This Row],[Revenue]]=0,0,Derived_Metrics[[#This Row],[Profit]]/Derived_Metrics[[#This Row],[Revenue]])</f>
        <v>0.06</v>
      </c>
      <c r="T1516" t="str">
        <f>IF(Derived_Metrics[[#This Row],[Profit]]&lt;0, "Loss","Profit")</f>
        <v>Profit</v>
      </c>
      <c r="U1516" s="5">
        <f>Derived_Metrics[[#This Row],[Selling Price]]*Derived_Metrics[[#This Row],[Quantity]]*Derived_Metrics[[#This Row],[Discount]]</f>
        <v>0</v>
      </c>
      <c r="V1516" t="str">
        <f>IF(Derived_Metrics[[#This Row],[Discount]]&gt;0,"Discount Applied","No Discount")</f>
        <v>No Discount</v>
      </c>
      <c r="W1516" t="str">
        <f>IF(Derived_Metrics[[#This Row],[Discount]]&gt;0.3,"High Discount","Low Discount")</f>
        <v>Low Discount</v>
      </c>
      <c r="X1516" s="13">
        <f>SUMIFS(Derived_Metrics[Customer_Revenue_Share],Derived_Metrics[Customee_ Revenue _Rank],"&lt;="&amp;Derived_Metrics[[#This Row],[Customee_ Revenue _Rank]])</f>
        <v>0.4496007247204189</v>
      </c>
      <c r="Y1516" t="str">
        <f>IF(Derived_Metrics[[#This Row],[Cumulative_Revenue_%]]&lt;=0.8,"Top 80% Revenue","Remaining 20% Revenue")</f>
        <v>Top 80% Revenue</v>
      </c>
    </row>
    <row r="1517" spans="1:25" x14ac:dyDescent="0.25">
      <c r="A1517" t="s">
        <v>4333</v>
      </c>
      <c r="B1517" s="1">
        <v>42848</v>
      </c>
      <c r="C1517" t="s">
        <v>3099</v>
      </c>
      <c r="D1517" s="4">
        <f>SUMIFS(Derived_Metrics[Revenue],Derived_Metrics[Customer ID],Derived_Metrics[[#This Row],[Customer ID]])</f>
        <v>4624.4160000000002</v>
      </c>
      <c r="E1517" s="4">
        <f>SUMIFS(Derived_Metrics[Profit],Derived_Metrics[Customer ID],Derived_Metrics[[#This Row],[Customer ID]])</f>
        <v>120.51320000000001</v>
      </c>
      <c r="F1517" s="5">
        <f>_xlfn.PERCENTRANK.INC(Derived_Metrics[Customer Revenue],Derived_Metrics[[#This Row],[Customer Revenue]])</f>
        <v>0.52600000000000002</v>
      </c>
      <c r="G1517" s="5" t="str" cm="1">
        <f t="array" ref="G1517">_xlfn.IFS(Derived_Metrics[[#This Row],[Customer Revenue Percentile]]&gt;=0.8,"High Value",Derived_Metrics[[#This Row],[Customer Revenue Percentile]]&gt;=0.4,"Medium Value",TRUE,"Low Value")</f>
        <v>Medium Value</v>
      </c>
      <c r="H1517" s="12">
        <f>_xlfn.RANK.EQ(Derived_Metrics[[#This Row],[Customer Revenue]],Derived_Metrics[Customer Revenue],0)</f>
        <v>1001</v>
      </c>
      <c r="I1517" s="15">
        <f>Derived_Metrics[[#This Row],[Customer Revenue]]/SUM(Derived_Metrics[Customer Revenue])</f>
        <v>2.9683237626726709E-4</v>
      </c>
      <c r="J1517" t="s">
        <v>2618</v>
      </c>
      <c r="K1517" s="5">
        <f>SUMIFS(Derived_Metrics[Revenue],Derived_Metrics[Product ID],Derived_Metrics[[#This Row],[Product ID]])</f>
        <v>936.62400000000002</v>
      </c>
      <c r="L1517" s="5">
        <f>SUMIFS(Derived_Metrics[Profit],Derived_Metrics[Product ID],Derived_Metrics[[#This Row],[Product ID]])</f>
        <v>73.944000000000003</v>
      </c>
      <c r="M1517" s="5" t="str">
        <f>IF(AND(Derived_Metrics[[#This Row],[Product Revenue]]&gt;AVERAGE(Derived_Metrics[Product Revenue]),Derived_Metrics[[#This Row],[Product Profit]]&lt;0),"high sales Low Profit","Normal")</f>
        <v>Normal</v>
      </c>
      <c r="N1517">
        <v>66.36</v>
      </c>
      <c r="O1517">
        <v>7</v>
      </c>
      <c r="P1517">
        <v>0</v>
      </c>
      <c r="Q1517">
        <v>26.544</v>
      </c>
      <c r="R1517">
        <f>Derived_Metrics[[#This Row],[Selling Price]]*Derived_Metrics[[#This Row],[Quantity]]</f>
        <v>464.52</v>
      </c>
      <c r="S1517" s="2">
        <f>IF(Derived_Metrics[[#This Row],[Revenue]]=0,0,Derived_Metrics[[#This Row],[Profit]]/Derived_Metrics[[#This Row],[Revenue]])</f>
        <v>5.7142857142857148E-2</v>
      </c>
      <c r="T1517" t="str">
        <f>IF(Derived_Metrics[[#This Row],[Profit]]&lt;0, "Loss","Profit")</f>
        <v>Profit</v>
      </c>
      <c r="U1517" s="5">
        <f>Derived_Metrics[[#This Row],[Selling Price]]*Derived_Metrics[[#This Row],[Quantity]]*Derived_Metrics[[#This Row],[Discount]]</f>
        <v>0</v>
      </c>
      <c r="V1517" t="str">
        <f>IF(Derived_Metrics[[#This Row],[Discount]]&gt;0,"Discount Applied","No Discount")</f>
        <v>No Discount</v>
      </c>
      <c r="W1517" t="str">
        <f>IF(Derived_Metrics[[#This Row],[Discount]]&gt;0.3,"High Discount","Low Discount")</f>
        <v>Low Discount</v>
      </c>
      <c r="X1517" s="13">
        <f>SUMIFS(Derived_Metrics[Customer_Revenue_Share],Derived_Metrics[Customee_ Revenue _Rank],"&lt;="&amp;Derived_Metrics[[#This Row],[Customee_ Revenue _Rank]])</f>
        <v>0.86053405442189557</v>
      </c>
      <c r="Y1517" t="str">
        <f>IF(Derived_Metrics[[#This Row],[Cumulative_Revenue_%]]&lt;=0.8,"Top 80% Revenue","Remaining 20% Revenue")</f>
        <v>Remaining 20% Revenue</v>
      </c>
    </row>
    <row r="1518" spans="1:25" x14ac:dyDescent="0.25">
      <c r="A1518" t="s">
        <v>4333</v>
      </c>
      <c r="B1518" s="1">
        <v>42848</v>
      </c>
      <c r="C1518" t="s">
        <v>3099</v>
      </c>
      <c r="D1518" s="4">
        <f>SUMIFS(Derived_Metrics[Revenue],Derived_Metrics[Customer ID],Derived_Metrics[[#This Row],[Customer ID]])</f>
        <v>4624.4160000000002</v>
      </c>
      <c r="E1518" s="4">
        <f>SUMIFS(Derived_Metrics[Profit],Derived_Metrics[Customer ID],Derived_Metrics[[#This Row],[Customer ID]])</f>
        <v>120.51320000000001</v>
      </c>
      <c r="F1518" s="5">
        <f>_xlfn.PERCENTRANK.INC(Derived_Metrics[Customer Revenue],Derived_Metrics[[#This Row],[Customer Revenue]])</f>
        <v>0.52600000000000002</v>
      </c>
      <c r="G1518" s="5" t="str" cm="1">
        <f t="array" ref="G1518">_xlfn.IFS(Derived_Metrics[[#This Row],[Customer Revenue Percentile]]&gt;=0.8,"High Value",Derived_Metrics[[#This Row],[Customer Revenue Percentile]]&gt;=0.4,"Medium Value",TRUE,"Low Value")</f>
        <v>Medium Value</v>
      </c>
      <c r="H1518" s="12">
        <f>_xlfn.RANK.EQ(Derived_Metrics[[#This Row],[Customer Revenue]],Derived_Metrics[Customer Revenue],0)</f>
        <v>1001</v>
      </c>
      <c r="I1518" s="15">
        <f>Derived_Metrics[[#This Row],[Customer Revenue]]/SUM(Derived_Metrics[Customer Revenue])</f>
        <v>2.9683237626726709E-4</v>
      </c>
      <c r="J1518" t="s">
        <v>617</v>
      </c>
      <c r="K1518" s="5">
        <f>SUMIFS(Derived_Metrics[Revenue],Derived_Metrics[Product ID],Derived_Metrics[[#This Row],[Product ID]])</f>
        <v>9080.3719999999994</v>
      </c>
      <c r="L1518" s="5">
        <f>SUMIFS(Derived_Metrics[Profit],Derived_Metrics[Product ID],Derived_Metrics[[#This Row],[Product ID]])</f>
        <v>436.43790000000001</v>
      </c>
      <c r="M1518" s="5" t="str">
        <f>IF(AND(Derived_Metrics[[#This Row],[Product Revenue]]&gt;AVERAGE(Derived_Metrics[Product Revenue]),Derived_Metrics[[#This Row],[Product Profit]]&lt;0),"high sales Low Profit","Normal")</f>
        <v>Normal</v>
      </c>
      <c r="N1518">
        <v>24.14</v>
      </c>
      <c r="O1518">
        <v>2</v>
      </c>
      <c r="P1518">
        <v>0</v>
      </c>
      <c r="Q1518">
        <v>7.9661999999999997</v>
      </c>
      <c r="R1518">
        <f>Derived_Metrics[[#This Row],[Selling Price]]*Derived_Metrics[[#This Row],[Quantity]]</f>
        <v>48.28</v>
      </c>
      <c r="S1518" s="2">
        <f>IF(Derived_Metrics[[#This Row],[Revenue]]=0,0,Derived_Metrics[[#This Row],[Profit]]/Derived_Metrics[[#This Row],[Revenue]])</f>
        <v>0.16499999999999998</v>
      </c>
      <c r="T1518" t="str">
        <f>IF(Derived_Metrics[[#This Row],[Profit]]&lt;0, "Loss","Profit")</f>
        <v>Profit</v>
      </c>
      <c r="U1518" s="5">
        <f>Derived_Metrics[[#This Row],[Selling Price]]*Derived_Metrics[[#This Row],[Quantity]]*Derived_Metrics[[#This Row],[Discount]]</f>
        <v>0</v>
      </c>
      <c r="V1518" t="str">
        <f>IF(Derived_Metrics[[#This Row],[Discount]]&gt;0,"Discount Applied","No Discount")</f>
        <v>No Discount</v>
      </c>
      <c r="W1518" t="str">
        <f>IF(Derived_Metrics[[#This Row],[Discount]]&gt;0.3,"High Discount","Low Discount")</f>
        <v>Low Discount</v>
      </c>
      <c r="X1518" s="13">
        <f>SUMIFS(Derived_Metrics[Customer_Revenue_Share],Derived_Metrics[Customee_ Revenue _Rank],"&lt;="&amp;Derived_Metrics[[#This Row],[Customee_ Revenue _Rank]])</f>
        <v>0.86053405442189557</v>
      </c>
      <c r="Y1518" t="str">
        <f>IF(Derived_Metrics[[#This Row],[Cumulative_Revenue_%]]&lt;=0.8,"Top 80% Revenue","Remaining 20% Revenue")</f>
        <v>Remaining 20% Revenue</v>
      </c>
    </row>
    <row r="1519" spans="1:25" x14ac:dyDescent="0.25">
      <c r="A1519" t="s">
        <v>4335</v>
      </c>
      <c r="B1519" s="1">
        <v>42964</v>
      </c>
      <c r="C1519" t="s">
        <v>2724</v>
      </c>
      <c r="D1519" s="4">
        <f>SUMIFS(Derived_Metrics[Revenue],Derived_Metrics[Customer ID],Derived_Metrics[[#This Row],[Customer ID]])</f>
        <v>41034.049599999998</v>
      </c>
      <c r="E1519" s="4">
        <f>SUMIFS(Derived_Metrics[Profit],Derived_Metrics[Customer ID],Derived_Metrics[[#This Row],[Customer ID]])</f>
        <v>-621.94399999999996</v>
      </c>
      <c r="F1519" s="5">
        <f>_xlfn.PERCENTRANK.INC(Derived_Metrics[Customer Revenue],Derived_Metrics[[#This Row],[Customer Revenue]])</f>
        <v>0.98699999999999999</v>
      </c>
      <c r="G1519" s="5" t="str" cm="1">
        <f t="array" ref="G1519">_xlfn.IFS(Derived_Metrics[[#This Row],[Customer Revenue Percentile]]&gt;=0.8,"High Value",Derived_Metrics[[#This Row],[Customer Revenue Percentile]]&gt;=0.4,"Medium Value",TRUE,"Low Value")</f>
        <v>High Value</v>
      </c>
      <c r="H1519" s="12">
        <f>_xlfn.RANK.EQ(Derived_Metrics[[#This Row],[Customer Revenue]],Derived_Metrics[Customer Revenue],0)</f>
        <v>25</v>
      </c>
      <c r="I1519" s="15">
        <f>Derived_Metrics[[#This Row],[Customer Revenue]]/SUM(Derived_Metrics[Customer Revenue])</f>
        <v>2.6338967884024489E-3</v>
      </c>
      <c r="J1519" t="s">
        <v>675</v>
      </c>
      <c r="K1519" s="5">
        <f>SUMIFS(Derived_Metrics[Revenue],Derived_Metrics[Product ID],Derived_Metrics[[#This Row],[Product ID]])</f>
        <v>124494.04800000001</v>
      </c>
      <c r="L1519" s="5">
        <f>SUMIFS(Derived_Metrics[Profit],Derived_Metrics[Product ID],Derived_Metrics[[#This Row],[Product ID]])</f>
        <v>5.6843418860808015E-14</v>
      </c>
      <c r="M1519" s="5" t="str">
        <f>IF(AND(Derived_Metrics[[#This Row],[Product Revenue]]&gt;AVERAGE(Derived_Metrics[Product Revenue]),Derived_Metrics[[#This Row],[Product Profit]]&lt;0),"high sales Low Profit","Normal")</f>
        <v>Normal</v>
      </c>
      <c r="N1519">
        <v>4416.174</v>
      </c>
      <c r="O1519">
        <v>9</v>
      </c>
      <c r="P1519">
        <v>0.3</v>
      </c>
      <c r="Q1519">
        <v>-630.88199999999995</v>
      </c>
      <c r="R1519">
        <f>Derived_Metrics[[#This Row],[Selling Price]]*Derived_Metrics[[#This Row],[Quantity]]</f>
        <v>39745.565999999999</v>
      </c>
      <c r="S1519" s="2">
        <f>IF(Derived_Metrics[[#This Row],[Revenue]]=0,0,Derived_Metrics[[#This Row],[Profit]]/Derived_Metrics[[#This Row],[Revenue]])</f>
        <v>-1.5873015873015872E-2</v>
      </c>
      <c r="T1519" t="str">
        <f>IF(Derived_Metrics[[#This Row],[Profit]]&lt;0, "Loss","Profit")</f>
        <v>Loss</v>
      </c>
      <c r="U1519" s="5">
        <f>Derived_Metrics[[#This Row],[Selling Price]]*Derived_Metrics[[#This Row],[Quantity]]*Derived_Metrics[[#This Row],[Discount]]</f>
        <v>11923.6698</v>
      </c>
      <c r="V1519" t="str">
        <f>IF(Derived_Metrics[[#This Row],[Discount]]&gt;0,"Discount Applied","No Discount")</f>
        <v>Discount Applied</v>
      </c>
      <c r="W1519" t="str">
        <f>IF(Derived_Metrics[[#This Row],[Discount]]&gt;0.3,"High Discount","Low Discount")</f>
        <v>Low Discount</v>
      </c>
      <c r="X1519" s="13">
        <f>SUMIFS(Derived_Metrics[Customer_Revenue_Share],Derived_Metrics[Customee_ Revenue _Rank],"&lt;="&amp;Derived_Metrics[[#This Row],[Customee_ Revenue _Rank]])</f>
        <v>9.0531501368808748E-2</v>
      </c>
      <c r="Y1519" t="str">
        <f>IF(Derived_Metrics[[#This Row],[Cumulative_Revenue_%]]&lt;=0.8,"Top 80% Revenue","Remaining 20% Revenue")</f>
        <v>Top 80% Revenue</v>
      </c>
    </row>
    <row r="1520" spans="1:25" x14ac:dyDescent="0.25">
      <c r="A1520" t="s">
        <v>4336</v>
      </c>
      <c r="B1520" s="1">
        <v>41701</v>
      </c>
      <c r="C1520" t="s">
        <v>4337</v>
      </c>
      <c r="D1520" s="4">
        <f>SUMIFS(Derived_Metrics[Revenue],Derived_Metrics[Customer ID],Derived_Metrics[[#This Row],[Customer ID]])</f>
        <v>1512.25</v>
      </c>
      <c r="E1520" s="4">
        <f>SUMIFS(Derived_Metrics[Profit],Derived_Metrics[Customer ID],Derived_Metrics[[#This Row],[Customer ID]])</f>
        <v>-199.61699999999999</v>
      </c>
      <c r="F1520" s="5">
        <f>_xlfn.PERCENTRANK.INC(Derived_Metrics[Customer Revenue],Derived_Metrics[[#This Row],[Customer Revenue]])</f>
        <v>0.22</v>
      </c>
      <c r="G1520" s="5" t="str" cm="1">
        <f t="array" ref="G1520">_xlfn.IFS(Derived_Metrics[[#This Row],[Customer Revenue Percentile]]&gt;=0.8,"High Value",Derived_Metrics[[#This Row],[Customer Revenue Percentile]]&gt;=0.4,"Medium Value",TRUE,"Low Value")</f>
        <v>Low Value</v>
      </c>
      <c r="H1520" s="12">
        <f>_xlfn.RANK.EQ(Derived_Metrics[[#This Row],[Customer Revenue]],Derived_Metrics[Customer Revenue],0)</f>
        <v>1654</v>
      </c>
      <c r="I1520" s="15">
        <f>Derived_Metrics[[#This Row],[Customer Revenue]]/SUM(Derived_Metrics[Customer Revenue])</f>
        <v>9.7068421398545168E-5</v>
      </c>
      <c r="J1520" t="s">
        <v>496</v>
      </c>
      <c r="K1520" s="5">
        <f>SUMIFS(Derived_Metrics[Revenue],Derived_Metrics[Product ID],Derived_Metrics[[#This Row],[Product ID]])</f>
        <v>23282.600999999995</v>
      </c>
      <c r="L1520" s="5">
        <f>SUMIFS(Derived_Metrics[Profit],Derived_Metrics[Product ID],Derived_Metrics[[#This Row],[Product ID]])</f>
        <v>-975.09879999999998</v>
      </c>
      <c r="M1520" s="5" t="str">
        <f>IF(AND(Derived_Metrics[[#This Row],[Product Revenue]]&gt;AVERAGE(Derived_Metrics[Product Revenue]),Derived_Metrics[[#This Row],[Product Profit]]&lt;0),"high sales Low Profit","Normal")</f>
        <v>high sales Low Profit</v>
      </c>
      <c r="N1520">
        <v>302.45</v>
      </c>
      <c r="O1520">
        <v>5</v>
      </c>
      <c r="P1520">
        <v>0.5</v>
      </c>
      <c r="Q1520">
        <v>-199.61699999999999</v>
      </c>
      <c r="R1520">
        <f>Derived_Metrics[[#This Row],[Selling Price]]*Derived_Metrics[[#This Row],[Quantity]]</f>
        <v>1512.25</v>
      </c>
      <c r="S1520" s="2">
        <f>IF(Derived_Metrics[[#This Row],[Revenue]]=0,0,Derived_Metrics[[#This Row],[Profit]]/Derived_Metrics[[#This Row],[Revenue]])</f>
        <v>-0.13200000000000001</v>
      </c>
      <c r="T1520" t="str">
        <f>IF(Derived_Metrics[[#This Row],[Profit]]&lt;0, "Loss","Profit")</f>
        <v>Loss</v>
      </c>
      <c r="U1520" s="5">
        <f>Derived_Metrics[[#This Row],[Selling Price]]*Derived_Metrics[[#This Row],[Quantity]]*Derived_Metrics[[#This Row],[Discount]]</f>
        <v>756.125</v>
      </c>
      <c r="V1520" t="str">
        <f>IF(Derived_Metrics[[#This Row],[Discount]]&gt;0,"Discount Applied","No Discount")</f>
        <v>Discount Applied</v>
      </c>
      <c r="W1520" t="str">
        <f>IF(Derived_Metrics[[#This Row],[Discount]]&gt;0.3,"High Discount","Low Discount")</f>
        <v>High Discount</v>
      </c>
      <c r="X1520" s="13">
        <f>SUMIFS(Derived_Metrics[Customer_Revenue_Share],Derived_Metrics[Customee_ Revenue _Rank],"&lt;="&amp;Derived_Metrics[[#This Row],[Customee_ Revenue _Rank]])</f>
        <v>0.9803449641426113</v>
      </c>
      <c r="Y1520" t="str">
        <f>IF(Derived_Metrics[[#This Row],[Cumulative_Revenue_%]]&lt;=0.8,"Top 80% Revenue","Remaining 20% Revenue")</f>
        <v>Remaining 20% Revenue</v>
      </c>
    </row>
    <row r="1521" spans="1:25" x14ac:dyDescent="0.25">
      <c r="A1521" t="s">
        <v>4339</v>
      </c>
      <c r="B1521" s="1">
        <v>42520</v>
      </c>
      <c r="C1521" t="s">
        <v>2603</v>
      </c>
      <c r="D1521" s="4">
        <f>SUMIFS(Derived_Metrics[Revenue],Derived_Metrics[Customer ID],Derived_Metrics[[#This Row],[Customer ID]])</f>
        <v>691.91200000000003</v>
      </c>
      <c r="E1521" s="4">
        <f>SUMIFS(Derived_Metrics[Profit],Derived_Metrics[Customer ID],Derived_Metrics[[#This Row],[Customer ID]])</f>
        <v>25.616799999999998</v>
      </c>
      <c r="F1521" s="5">
        <f>_xlfn.PERCENTRANK.INC(Derived_Metrics[Customer Revenue],Derived_Metrics[[#This Row],[Customer Revenue]])</f>
        <v>0.11700000000000001</v>
      </c>
      <c r="G1521" s="5" t="str" cm="1">
        <f t="array" ref="G1521">_xlfn.IFS(Derived_Metrics[[#This Row],[Customer Revenue Percentile]]&gt;=0.8,"High Value",Derived_Metrics[[#This Row],[Customer Revenue Percentile]]&gt;=0.4,"Medium Value",TRUE,"Low Value")</f>
        <v>Low Value</v>
      </c>
      <c r="H1521" s="12">
        <f>_xlfn.RANK.EQ(Derived_Metrics[[#This Row],[Customer Revenue]],Derived_Metrics[Customer Revenue],0)</f>
        <v>1870</v>
      </c>
      <c r="I1521" s="15">
        <f>Derived_Metrics[[#This Row],[Customer Revenue]]/SUM(Derived_Metrics[Customer Revenue])</f>
        <v>4.4412501627846047E-5</v>
      </c>
      <c r="J1521" t="s">
        <v>1892</v>
      </c>
      <c r="K1521" s="5">
        <f>SUMIFS(Derived_Metrics[Revenue],Derived_Metrics[Product ID],Derived_Metrics[[#This Row],[Product ID]])</f>
        <v>646.53599999999994</v>
      </c>
      <c r="L1521" s="5">
        <f>SUMIFS(Derived_Metrics[Profit],Derived_Metrics[Product ID],Derived_Metrics[[#This Row],[Product ID]])</f>
        <v>48.822000000000003</v>
      </c>
      <c r="M1521" s="5" t="str">
        <f>IF(AND(Derived_Metrics[[#This Row],[Product Revenue]]&gt;AVERAGE(Derived_Metrics[Product Revenue]),Derived_Metrics[[#This Row],[Product Profit]]&lt;0),"high sales Low Profit","Normal")</f>
        <v>Normal</v>
      </c>
      <c r="N1521">
        <v>47.4</v>
      </c>
      <c r="O1521">
        <v>5</v>
      </c>
      <c r="P1521">
        <v>0</v>
      </c>
      <c r="Q1521">
        <v>21.33</v>
      </c>
      <c r="R1521">
        <f>Derived_Metrics[[#This Row],[Selling Price]]*Derived_Metrics[[#This Row],[Quantity]]</f>
        <v>237</v>
      </c>
      <c r="S1521" s="2">
        <f>IF(Derived_Metrics[[#This Row],[Revenue]]=0,0,Derived_Metrics[[#This Row],[Profit]]/Derived_Metrics[[#This Row],[Revenue]])</f>
        <v>0.09</v>
      </c>
      <c r="T1521" t="str">
        <f>IF(Derived_Metrics[[#This Row],[Profit]]&lt;0, "Loss","Profit")</f>
        <v>Profit</v>
      </c>
      <c r="U1521" s="5">
        <f>Derived_Metrics[[#This Row],[Selling Price]]*Derived_Metrics[[#This Row],[Quantity]]*Derived_Metrics[[#This Row],[Discount]]</f>
        <v>0</v>
      </c>
      <c r="V1521" t="str">
        <f>IF(Derived_Metrics[[#This Row],[Discount]]&gt;0,"Discount Applied","No Discount")</f>
        <v>No Discount</v>
      </c>
      <c r="W1521" t="str">
        <f>IF(Derived_Metrics[[#This Row],[Discount]]&gt;0.3,"High Discount","Low Discount")</f>
        <v>Low Discount</v>
      </c>
      <c r="X1521" s="13">
        <f>SUMIFS(Derived_Metrics[Customer_Revenue_Share],Derived_Metrics[Customee_ Revenue _Rank],"&lt;="&amp;Derived_Metrics[[#This Row],[Customee_ Revenue _Rank]])</f>
        <v>0.99492134129445675</v>
      </c>
      <c r="Y1521" t="str">
        <f>IF(Derived_Metrics[[#This Row],[Cumulative_Revenue_%]]&lt;=0.8,"Top 80% Revenue","Remaining 20% Revenue")</f>
        <v>Remaining 20% Revenue</v>
      </c>
    </row>
    <row r="1522" spans="1:25" x14ac:dyDescent="0.25">
      <c r="A1522" t="s">
        <v>4341</v>
      </c>
      <c r="B1522" s="1">
        <v>41966</v>
      </c>
      <c r="C1522" t="s">
        <v>1537</v>
      </c>
      <c r="D1522" s="4">
        <f>SUMIFS(Derived_Metrics[Revenue],Derived_Metrics[Customer ID],Derived_Metrics[[#This Row],[Customer ID]])</f>
        <v>4126.4459999999999</v>
      </c>
      <c r="E1522" s="4">
        <f>SUMIFS(Derived_Metrics[Profit],Derived_Metrics[Customer ID],Derived_Metrics[[#This Row],[Customer ID]])</f>
        <v>209.97500000000002</v>
      </c>
      <c r="F1522" s="5">
        <f>_xlfn.PERCENTRANK.INC(Derived_Metrics[Customer Revenue],Derived_Metrics[[#This Row],[Customer Revenue]])</f>
        <v>0.49</v>
      </c>
      <c r="G1522" s="5" t="str" cm="1">
        <f t="array" ref="G1522">_xlfn.IFS(Derived_Metrics[[#This Row],[Customer Revenue Percentile]]&gt;=0.8,"High Value",Derived_Metrics[[#This Row],[Customer Revenue Percentile]]&gt;=0.4,"Medium Value",TRUE,"Low Value")</f>
        <v>Medium Value</v>
      </c>
      <c r="H1522" s="12">
        <f>_xlfn.RANK.EQ(Derived_Metrics[[#This Row],[Customer Revenue]],Derived_Metrics[Customer Revenue],0)</f>
        <v>1078</v>
      </c>
      <c r="I1522" s="15">
        <f>Derived_Metrics[[#This Row],[Customer Revenue]]/SUM(Derived_Metrics[Customer Revenue])</f>
        <v>2.6486863891971637E-4</v>
      </c>
      <c r="J1522" t="s">
        <v>1363</v>
      </c>
      <c r="K1522" s="5">
        <f>SUMIFS(Derived_Metrics[Revenue],Derived_Metrics[Product ID],Derived_Metrics[[#This Row],[Product ID]])</f>
        <v>6969.543999999999</v>
      </c>
      <c r="L1522" s="5">
        <f>SUMIFS(Derived_Metrics[Profit],Derived_Metrics[Product ID],Derived_Metrics[[#This Row],[Product ID]])</f>
        <v>-228.61879999999999</v>
      </c>
      <c r="M1522" s="5" t="str">
        <f>IF(AND(Derived_Metrics[[#This Row],[Product Revenue]]&gt;AVERAGE(Derived_Metrics[Product Revenue]),Derived_Metrics[[#This Row],[Product Profit]]&lt;0),"high sales Low Profit","Normal")</f>
        <v>Normal</v>
      </c>
      <c r="N1522">
        <v>155.37200000000001</v>
      </c>
      <c r="O1522">
        <v>2</v>
      </c>
      <c r="P1522">
        <v>0.3</v>
      </c>
      <c r="Q1522">
        <v>-35.513599999999997</v>
      </c>
      <c r="R1522">
        <f>Derived_Metrics[[#This Row],[Selling Price]]*Derived_Metrics[[#This Row],[Quantity]]</f>
        <v>310.74400000000003</v>
      </c>
      <c r="S1522" s="2">
        <f>IF(Derived_Metrics[[#This Row],[Revenue]]=0,0,Derived_Metrics[[#This Row],[Profit]]/Derived_Metrics[[#This Row],[Revenue]])</f>
        <v>-0.11428571428571427</v>
      </c>
      <c r="T1522" t="str">
        <f>IF(Derived_Metrics[[#This Row],[Profit]]&lt;0, "Loss","Profit")</f>
        <v>Loss</v>
      </c>
      <c r="U1522" s="5">
        <f>Derived_Metrics[[#This Row],[Selling Price]]*Derived_Metrics[[#This Row],[Quantity]]*Derived_Metrics[[#This Row],[Discount]]</f>
        <v>93.223200000000006</v>
      </c>
      <c r="V1522" t="str">
        <f>IF(Derived_Metrics[[#This Row],[Discount]]&gt;0,"Discount Applied","No Discount")</f>
        <v>Discount Applied</v>
      </c>
      <c r="W1522" t="str">
        <f>IF(Derived_Metrics[[#This Row],[Discount]]&gt;0.3,"High Discount","Low Discount")</f>
        <v>Low Discount</v>
      </c>
      <c r="X1522" s="13">
        <f>SUMIFS(Derived_Metrics[Customer_Revenue_Share],Derived_Metrics[Customee_ Revenue _Rank],"&lt;="&amp;Derived_Metrics[[#This Row],[Customee_ Revenue _Rank]])</f>
        <v>0.8818175208617548</v>
      </c>
      <c r="Y1522" t="str">
        <f>IF(Derived_Metrics[[#This Row],[Cumulative_Revenue_%]]&lt;=0.8,"Top 80% Revenue","Remaining 20% Revenue")</f>
        <v>Remaining 20% Revenue</v>
      </c>
    </row>
    <row r="1523" spans="1:25" x14ac:dyDescent="0.25">
      <c r="A1523" t="s">
        <v>4342</v>
      </c>
      <c r="B1523" s="1">
        <v>42383</v>
      </c>
      <c r="C1523" t="s">
        <v>489</v>
      </c>
      <c r="D1523" s="4">
        <f>SUMIFS(Derived_Metrics[Revenue],Derived_Metrics[Customer ID],Derived_Metrics[[#This Row],[Customer ID]])</f>
        <v>12599.282400000002</v>
      </c>
      <c r="E1523" s="4">
        <f>SUMIFS(Derived_Metrics[Profit],Derived_Metrics[Customer ID],Derived_Metrics[[#This Row],[Customer ID]])</f>
        <v>-316.94740000000002</v>
      </c>
      <c r="F1523" s="5">
        <f>_xlfn.PERCENTRANK.INC(Derived_Metrics[Customer Revenue],Derived_Metrics[[#This Row],[Customer Revenue]])</f>
        <v>0.84</v>
      </c>
      <c r="G1523" s="5" t="str" cm="1">
        <f t="array" ref="G1523">_xlfn.IFS(Derived_Metrics[[#This Row],[Customer Revenue Percentile]]&gt;=0.8,"High Value",Derived_Metrics[[#This Row],[Customer Revenue Percentile]]&gt;=0.4,"Medium Value",TRUE,"Low Value")</f>
        <v>High Value</v>
      </c>
      <c r="H1523" s="12">
        <f>_xlfn.RANK.EQ(Derived_Metrics[[#This Row],[Customer Revenue]],Derived_Metrics[Customer Revenue],0)</f>
        <v>337</v>
      </c>
      <c r="I1523" s="15">
        <f>Derived_Metrics[[#This Row],[Customer Revenue]]/SUM(Derived_Metrics[Customer Revenue])</f>
        <v>8.0872372512644979E-4</v>
      </c>
      <c r="J1523" t="s">
        <v>4345</v>
      </c>
      <c r="K1523" s="5">
        <f>SUMIFS(Derived_Metrics[Revenue],Derived_Metrics[Product ID],Derived_Metrics[[#This Row],[Product ID]])</f>
        <v>2970.268</v>
      </c>
      <c r="L1523" s="5">
        <f>SUMIFS(Derived_Metrics[Profit],Derived_Metrics[Product ID],Derived_Metrics[[#This Row],[Product ID]])</f>
        <v>73.023200000000003</v>
      </c>
      <c r="M1523" s="5" t="str">
        <f>IF(AND(Derived_Metrics[[#This Row],[Product Revenue]]&gt;AVERAGE(Derived_Metrics[Product Revenue]),Derived_Metrics[[#This Row],[Product Profit]]&lt;0),"high sales Low Profit","Normal")</f>
        <v>Normal</v>
      </c>
      <c r="N1523">
        <v>315.77600000000001</v>
      </c>
      <c r="O1523">
        <v>8</v>
      </c>
      <c r="P1523">
        <v>0.2</v>
      </c>
      <c r="Q1523">
        <v>31.5776</v>
      </c>
      <c r="R1523">
        <f>Derived_Metrics[[#This Row],[Selling Price]]*Derived_Metrics[[#This Row],[Quantity]]</f>
        <v>2526.2080000000001</v>
      </c>
      <c r="S1523" s="2">
        <f>IF(Derived_Metrics[[#This Row],[Revenue]]=0,0,Derived_Metrics[[#This Row],[Profit]]/Derived_Metrics[[#This Row],[Revenue]])</f>
        <v>1.2499999999999999E-2</v>
      </c>
      <c r="T1523" t="str">
        <f>IF(Derived_Metrics[[#This Row],[Profit]]&lt;0, "Loss","Profit")</f>
        <v>Profit</v>
      </c>
      <c r="U1523" s="5">
        <f>Derived_Metrics[[#This Row],[Selling Price]]*Derived_Metrics[[#This Row],[Quantity]]*Derived_Metrics[[#This Row],[Discount]]</f>
        <v>505.24160000000006</v>
      </c>
      <c r="V1523" t="str">
        <f>IF(Derived_Metrics[[#This Row],[Discount]]&gt;0,"Discount Applied","No Discount")</f>
        <v>Discount Applied</v>
      </c>
      <c r="W1523" t="str">
        <f>IF(Derived_Metrics[[#This Row],[Discount]]&gt;0.3,"High Discount","Low Discount")</f>
        <v>Low Discount</v>
      </c>
      <c r="X1523" s="13">
        <f>SUMIFS(Derived_Metrics[Customer_Revenue_Share],Derived_Metrics[Customee_ Revenue _Rank],"&lt;="&amp;Derived_Metrics[[#This Row],[Customee_ Revenue _Rank]])</f>
        <v>0.51012013276951207</v>
      </c>
      <c r="Y1523" t="str">
        <f>IF(Derived_Metrics[[#This Row],[Cumulative_Revenue_%]]&lt;=0.8,"Top 80% Revenue","Remaining 20% Revenue")</f>
        <v>Top 80% Revenue</v>
      </c>
    </row>
    <row r="1524" spans="1:25" x14ac:dyDescent="0.25">
      <c r="A1524" t="s">
        <v>4347</v>
      </c>
      <c r="B1524" s="1">
        <v>42629</v>
      </c>
      <c r="C1524" t="s">
        <v>2966</v>
      </c>
      <c r="D1524" s="4">
        <f>SUMIFS(Derived_Metrics[Revenue],Derived_Metrics[Customer ID],Derived_Metrics[[#This Row],[Customer ID]])</f>
        <v>3782.04</v>
      </c>
      <c r="E1524" s="4">
        <f>SUMIFS(Derived_Metrics[Profit],Derived_Metrics[Customer ID],Derived_Metrics[[#This Row],[Customer ID]])</f>
        <v>348.15960000000001</v>
      </c>
      <c r="F1524" s="5">
        <f>_xlfn.PERCENTRANK.INC(Derived_Metrics[Customer Revenue],Derived_Metrics[[#This Row],[Customer Revenue]])</f>
        <v>0.46700000000000003</v>
      </c>
      <c r="G1524" s="5" t="str" cm="1">
        <f t="array" ref="G1524">_xlfn.IFS(Derived_Metrics[[#This Row],[Customer Revenue Percentile]]&gt;=0.8,"High Value",Derived_Metrics[[#This Row],[Customer Revenue Percentile]]&gt;=0.4,"Medium Value",TRUE,"Low Value")</f>
        <v>Medium Value</v>
      </c>
      <c r="H1524" s="12">
        <f>_xlfn.RANK.EQ(Derived_Metrics[[#This Row],[Customer Revenue]],Derived_Metrics[Customer Revenue],0)</f>
        <v>1123</v>
      </c>
      <c r="I1524" s="15">
        <f>Derived_Metrics[[#This Row],[Customer Revenue]]/SUM(Derived_Metrics[Customer Revenue])</f>
        <v>2.4276187962714746E-4</v>
      </c>
      <c r="J1524" t="s">
        <v>1835</v>
      </c>
      <c r="K1524" s="5">
        <f>SUMIFS(Derived_Metrics[Revenue],Derived_Metrics[Product ID],Derived_Metrics[[#This Row],[Product ID]])</f>
        <v>3960.1079999999997</v>
      </c>
      <c r="L1524" s="5">
        <f>SUMIFS(Derived_Metrics[Profit],Derived_Metrics[Product ID],Derived_Metrics[[#This Row],[Product ID]])</f>
        <v>-418.548</v>
      </c>
      <c r="M1524" s="5" t="str">
        <f>IF(AND(Derived_Metrics[[#This Row],[Product Revenue]]&gt;AVERAGE(Derived_Metrics[Product Revenue]),Derived_Metrics[[#This Row],[Product Profit]]&lt;0),"high sales Low Profit","Normal")</f>
        <v>Normal</v>
      </c>
      <c r="N1524">
        <v>273.666</v>
      </c>
      <c r="O1524">
        <v>2</v>
      </c>
      <c r="P1524">
        <v>0.15</v>
      </c>
      <c r="Q1524">
        <v>-12.878399999999999</v>
      </c>
      <c r="R1524">
        <f>Derived_Metrics[[#This Row],[Selling Price]]*Derived_Metrics[[#This Row],[Quantity]]</f>
        <v>547.33199999999999</v>
      </c>
      <c r="S1524" s="2">
        <f>IF(Derived_Metrics[[#This Row],[Revenue]]=0,0,Derived_Metrics[[#This Row],[Profit]]/Derived_Metrics[[#This Row],[Revenue]])</f>
        <v>-2.3529411764705882E-2</v>
      </c>
      <c r="T1524" t="str">
        <f>IF(Derived_Metrics[[#This Row],[Profit]]&lt;0, "Loss","Profit")</f>
        <v>Loss</v>
      </c>
      <c r="U1524" s="5">
        <f>Derived_Metrics[[#This Row],[Selling Price]]*Derived_Metrics[[#This Row],[Quantity]]*Derived_Metrics[[#This Row],[Discount]]</f>
        <v>82.099800000000002</v>
      </c>
      <c r="V1524" t="str">
        <f>IF(Derived_Metrics[[#This Row],[Discount]]&gt;0,"Discount Applied","No Discount")</f>
        <v>Discount Applied</v>
      </c>
      <c r="W1524" t="str">
        <f>IF(Derived_Metrics[[#This Row],[Discount]]&gt;0.3,"High Discount","Low Discount")</f>
        <v>Low Discount</v>
      </c>
      <c r="X1524" s="13">
        <f>SUMIFS(Derived_Metrics[Customer_Revenue_Share],Derived_Metrics[Customee_ Revenue _Rank],"&lt;="&amp;Derived_Metrics[[#This Row],[Customee_ Revenue _Rank]])</f>
        <v>0.89391918995087871</v>
      </c>
      <c r="Y1524" t="str">
        <f>IF(Derived_Metrics[[#This Row],[Cumulative_Revenue_%]]&lt;=0.8,"Top 80% Revenue","Remaining 20% Revenue")</f>
        <v>Remaining 20% Revenue</v>
      </c>
    </row>
    <row r="1525" spans="1:25" x14ac:dyDescent="0.25">
      <c r="A1525" t="s">
        <v>4349</v>
      </c>
      <c r="B1525" s="1">
        <v>42321</v>
      </c>
      <c r="C1525" t="s">
        <v>4350</v>
      </c>
      <c r="D1525" s="4">
        <f>SUMIFS(Derived_Metrics[Revenue],Derived_Metrics[Customer ID],Derived_Metrics[[#This Row],[Customer ID]])</f>
        <v>1220.5720000000001</v>
      </c>
      <c r="E1525" s="4">
        <f>SUMIFS(Derived_Metrics[Profit],Derived_Metrics[Customer ID],Derived_Metrics[[#This Row],[Customer ID]])</f>
        <v>-102.0176</v>
      </c>
      <c r="F1525" s="5">
        <f>_xlfn.PERCENTRANK.INC(Derived_Metrics[Customer Revenue],Derived_Metrics[[#This Row],[Customer Revenue]])</f>
        <v>0.19600000000000001</v>
      </c>
      <c r="G1525" s="5" t="str" cm="1">
        <f t="array" ref="G1525">_xlfn.IFS(Derived_Metrics[[#This Row],[Customer Revenue Percentile]]&gt;=0.8,"High Value",Derived_Metrics[[#This Row],[Customer Revenue Percentile]]&gt;=0.4,"Medium Value",TRUE,"Low Value")</f>
        <v>Low Value</v>
      </c>
      <c r="H1525" s="12">
        <f>_xlfn.RANK.EQ(Derived_Metrics[[#This Row],[Customer Revenue]],Derived_Metrics[Customer Revenue],0)</f>
        <v>1703</v>
      </c>
      <c r="I1525" s="15">
        <f>Derived_Metrics[[#This Row],[Customer Revenue]]/SUM(Derived_Metrics[Customer Revenue])</f>
        <v>7.8346171098208015E-5</v>
      </c>
      <c r="J1525" t="s">
        <v>960</v>
      </c>
      <c r="K1525" s="5">
        <f>SUMIFS(Derived_Metrics[Revenue],Derived_Metrics[Product ID],Derived_Metrics[[#This Row],[Product ID]])</f>
        <v>685.5</v>
      </c>
      <c r="L1525" s="5">
        <f>SUMIFS(Derived_Metrics[Profit],Derived_Metrics[Product ID],Derived_Metrics[[#This Row],[Product ID]])</f>
        <v>52.8292</v>
      </c>
      <c r="M1525" s="5" t="str">
        <f>IF(AND(Derived_Metrics[[#This Row],[Product Revenue]]&gt;AVERAGE(Derived_Metrics[Product Revenue]),Derived_Metrics[[#This Row],[Product Profit]]&lt;0),"high sales Low Profit","Normal")</f>
        <v>Normal</v>
      </c>
      <c r="N1525">
        <v>63.98</v>
      </c>
      <c r="O1525">
        <v>7</v>
      </c>
      <c r="P1525">
        <v>0</v>
      </c>
      <c r="Q1525">
        <v>21.7532</v>
      </c>
      <c r="R1525">
        <f>Derived_Metrics[[#This Row],[Selling Price]]*Derived_Metrics[[#This Row],[Quantity]]</f>
        <v>447.85999999999996</v>
      </c>
      <c r="S1525" s="2">
        <f>IF(Derived_Metrics[[#This Row],[Revenue]]=0,0,Derived_Metrics[[#This Row],[Profit]]/Derived_Metrics[[#This Row],[Revenue]])</f>
        <v>4.8571428571428578E-2</v>
      </c>
      <c r="T1525" t="str">
        <f>IF(Derived_Metrics[[#This Row],[Profit]]&lt;0, "Loss","Profit")</f>
        <v>Profit</v>
      </c>
      <c r="U1525" s="5">
        <f>Derived_Metrics[[#This Row],[Selling Price]]*Derived_Metrics[[#This Row],[Quantity]]*Derived_Metrics[[#This Row],[Discount]]</f>
        <v>0</v>
      </c>
      <c r="V1525" t="str">
        <f>IF(Derived_Metrics[[#This Row],[Discount]]&gt;0,"Discount Applied","No Discount")</f>
        <v>No Discount</v>
      </c>
      <c r="W1525" t="str">
        <f>IF(Derived_Metrics[[#This Row],[Discount]]&gt;0.3,"High Discount","Low Discount")</f>
        <v>Low Discount</v>
      </c>
      <c r="X1525" s="13">
        <f>SUMIFS(Derived_Metrics[Customer_Revenue_Share],Derived_Metrics[Customee_ Revenue _Rank],"&lt;="&amp;Derived_Metrics[[#This Row],[Customee_ Revenue _Rank]])</f>
        <v>0.98484573064697467</v>
      </c>
      <c r="Y1525" t="str">
        <f>IF(Derived_Metrics[[#This Row],[Cumulative_Revenue_%]]&lt;=0.8,"Top 80% Revenue","Remaining 20% Revenue")</f>
        <v>Remaining 20% Revenue</v>
      </c>
    </row>
    <row r="1526" spans="1:25" x14ac:dyDescent="0.25">
      <c r="A1526" t="s">
        <v>4354</v>
      </c>
      <c r="B1526" s="1">
        <v>42987</v>
      </c>
      <c r="C1526" t="s">
        <v>1373</v>
      </c>
      <c r="D1526" s="4">
        <f>SUMIFS(Derived_Metrics[Revenue],Derived_Metrics[Customer ID],Derived_Metrics[[#This Row],[Customer ID]])</f>
        <v>4728.326</v>
      </c>
      <c r="E1526" s="4">
        <f>SUMIFS(Derived_Metrics[Profit],Derived_Metrics[Customer ID],Derived_Metrics[[#This Row],[Customer ID]])</f>
        <v>216.80790000000002</v>
      </c>
      <c r="F1526" s="5">
        <f>_xlfn.PERCENTRANK.INC(Derived_Metrics[Customer Revenue],Derived_Metrics[[#This Row],[Customer Revenue]])</f>
        <v>0.53</v>
      </c>
      <c r="G1526" s="5" t="str" cm="1">
        <f t="array" ref="G1526">_xlfn.IFS(Derived_Metrics[[#This Row],[Customer Revenue Percentile]]&gt;=0.8,"High Value",Derived_Metrics[[#This Row],[Customer Revenue Percentile]]&gt;=0.4,"Medium Value",TRUE,"Low Value")</f>
        <v>Medium Value</v>
      </c>
      <c r="H1526" s="12">
        <f>_xlfn.RANK.EQ(Derived_Metrics[[#This Row],[Customer Revenue]],Derived_Metrics[Customer Revenue],0)</f>
        <v>991</v>
      </c>
      <c r="I1526" s="15">
        <f>Derived_Metrics[[#This Row],[Customer Revenue]]/SUM(Derived_Metrics[Customer Revenue])</f>
        <v>3.0350215948268968E-4</v>
      </c>
      <c r="J1526" t="s">
        <v>668</v>
      </c>
      <c r="K1526" s="5">
        <f>SUMIFS(Derived_Metrics[Revenue],Derived_Metrics[Product ID],Derived_Metrics[[#This Row],[Product ID]])</f>
        <v>4784.8560000000007</v>
      </c>
      <c r="L1526" s="5">
        <f>SUMIFS(Derived_Metrics[Profit],Derived_Metrics[Product ID],Derived_Metrics[[#This Row],[Product ID]])</f>
        <v>-125.1996</v>
      </c>
      <c r="M1526" s="5" t="str">
        <f>IF(AND(Derived_Metrics[[#This Row],[Product Revenue]]&gt;AVERAGE(Derived_Metrics[Product Revenue]),Derived_Metrics[[#This Row],[Product Profit]]&lt;0),"high sales Low Profit","Normal")</f>
        <v>Normal</v>
      </c>
      <c r="N1526">
        <v>66.111999999999995</v>
      </c>
      <c r="O1526">
        <v>2</v>
      </c>
      <c r="P1526">
        <v>0.2</v>
      </c>
      <c r="Q1526">
        <v>-9.0904000000000007</v>
      </c>
      <c r="R1526">
        <f>Derived_Metrics[[#This Row],[Selling Price]]*Derived_Metrics[[#This Row],[Quantity]]</f>
        <v>132.22399999999999</v>
      </c>
      <c r="S1526" s="2">
        <f>IF(Derived_Metrics[[#This Row],[Revenue]]=0,0,Derived_Metrics[[#This Row],[Profit]]/Derived_Metrics[[#This Row],[Revenue]])</f>
        <v>-6.8750000000000006E-2</v>
      </c>
      <c r="T1526" t="str">
        <f>IF(Derived_Metrics[[#This Row],[Profit]]&lt;0, "Loss","Profit")</f>
        <v>Loss</v>
      </c>
      <c r="U1526" s="5">
        <f>Derived_Metrics[[#This Row],[Selling Price]]*Derived_Metrics[[#This Row],[Quantity]]*Derived_Metrics[[#This Row],[Discount]]</f>
        <v>26.444800000000001</v>
      </c>
      <c r="V1526" t="str">
        <f>IF(Derived_Metrics[[#This Row],[Discount]]&gt;0,"Discount Applied","No Discount")</f>
        <v>Discount Applied</v>
      </c>
      <c r="W1526" t="str">
        <f>IF(Derived_Metrics[[#This Row],[Discount]]&gt;0.3,"High Discount","Low Discount")</f>
        <v>Low Discount</v>
      </c>
      <c r="X1526" s="13">
        <f>SUMIFS(Derived_Metrics[Customer_Revenue_Share],Derived_Metrics[Customee_ Revenue _Rank],"&lt;="&amp;Derived_Metrics[[#This Row],[Customee_ Revenue _Rank]])</f>
        <v>0.85814180389864425</v>
      </c>
      <c r="Y1526" t="str">
        <f>IF(Derived_Metrics[[#This Row],[Cumulative_Revenue_%]]&lt;=0.8,"Top 80% Revenue","Remaining 20% Revenue")</f>
        <v>Remaining 20% Revenue</v>
      </c>
    </row>
    <row r="1527" spans="1:25" x14ac:dyDescent="0.25">
      <c r="A1527" t="s">
        <v>4355</v>
      </c>
      <c r="B1527" s="1">
        <v>42541</v>
      </c>
      <c r="C1527" t="s">
        <v>3271</v>
      </c>
      <c r="D1527" s="4">
        <f>SUMIFS(Derived_Metrics[Revenue],Derived_Metrics[Customer ID],Derived_Metrics[[#This Row],[Customer ID]])</f>
        <v>6487.9709999999995</v>
      </c>
      <c r="E1527" s="4">
        <f>SUMIFS(Derived_Metrics[Profit],Derived_Metrics[Customer ID],Derived_Metrics[[#This Row],[Customer ID]])</f>
        <v>208.25790000000001</v>
      </c>
      <c r="F1527" s="5">
        <f>_xlfn.PERCENTRANK.INC(Derived_Metrics[Customer Revenue],Derived_Metrics[[#This Row],[Customer Revenue]])</f>
        <v>0.625</v>
      </c>
      <c r="G1527" s="5" t="str" cm="1">
        <f t="array" ref="G1527">_xlfn.IFS(Derived_Metrics[[#This Row],[Customer Revenue Percentile]]&gt;=0.8,"High Value",Derived_Metrics[[#This Row],[Customer Revenue Percentile]]&gt;=0.4,"Medium Value",TRUE,"Low Value")</f>
        <v>Medium Value</v>
      </c>
      <c r="H1527" s="12">
        <f>_xlfn.RANK.EQ(Derived_Metrics[[#This Row],[Customer Revenue]],Derived_Metrics[Customer Revenue],0)</f>
        <v>793</v>
      </c>
      <c r="I1527" s="15">
        <f>Derived_Metrics[[#This Row],[Customer Revenue]]/SUM(Derived_Metrics[Customer Revenue])</f>
        <v>4.1645039051052432E-4</v>
      </c>
      <c r="J1527" t="s">
        <v>1544</v>
      </c>
      <c r="K1527" s="5">
        <f>SUMIFS(Derived_Metrics[Revenue],Derived_Metrics[Product ID],Derived_Metrics[[#This Row],[Product ID]])</f>
        <v>1453.568</v>
      </c>
      <c r="L1527" s="5">
        <f>SUMIFS(Derived_Metrics[Profit],Derived_Metrics[Product ID],Derived_Metrics[[#This Row],[Product ID]])</f>
        <v>116.7148</v>
      </c>
      <c r="M1527" s="5" t="str">
        <f>IF(AND(Derived_Metrics[[#This Row],[Product Revenue]]&gt;AVERAGE(Derived_Metrics[Product Revenue]),Derived_Metrics[[#This Row],[Product Profit]]&lt;0),"high sales Low Profit","Normal")</f>
        <v>Normal</v>
      </c>
      <c r="N1527">
        <v>57.69</v>
      </c>
      <c r="O1527">
        <v>3</v>
      </c>
      <c r="P1527">
        <v>0</v>
      </c>
      <c r="Q1527">
        <v>23.652899999999999</v>
      </c>
      <c r="R1527">
        <f>Derived_Metrics[[#This Row],[Selling Price]]*Derived_Metrics[[#This Row],[Quantity]]</f>
        <v>173.07</v>
      </c>
      <c r="S1527" s="2">
        <f>IF(Derived_Metrics[[#This Row],[Revenue]]=0,0,Derived_Metrics[[#This Row],[Profit]]/Derived_Metrics[[#This Row],[Revenue]])</f>
        <v>0.13666666666666666</v>
      </c>
      <c r="T1527" t="str">
        <f>IF(Derived_Metrics[[#This Row],[Profit]]&lt;0, "Loss","Profit")</f>
        <v>Profit</v>
      </c>
      <c r="U1527" s="5">
        <f>Derived_Metrics[[#This Row],[Selling Price]]*Derived_Metrics[[#This Row],[Quantity]]*Derived_Metrics[[#This Row],[Discount]]</f>
        <v>0</v>
      </c>
      <c r="V1527" t="str">
        <f>IF(Derived_Metrics[[#This Row],[Discount]]&gt;0,"Discount Applied","No Discount")</f>
        <v>No Discount</v>
      </c>
      <c r="W1527" t="str">
        <f>IF(Derived_Metrics[[#This Row],[Discount]]&gt;0.3,"High Discount","Low Discount")</f>
        <v>Low Discount</v>
      </c>
      <c r="X1527" s="13">
        <f>SUMIFS(Derived_Metrics[Customer_Revenue_Share],Derived_Metrics[Customee_ Revenue _Rank],"&lt;="&amp;Derived_Metrics[[#This Row],[Customee_ Revenue _Rank]])</f>
        <v>0.78612179182711495</v>
      </c>
      <c r="Y1527" t="str">
        <f>IF(Derived_Metrics[[#This Row],[Cumulative_Revenue_%]]&lt;=0.8,"Top 80% Revenue","Remaining 20% Revenue")</f>
        <v>Top 80% Revenue</v>
      </c>
    </row>
    <row r="1528" spans="1:25" x14ac:dyDescent="0.25">
      <c r="A1528" t="s">
        <v>4356</v>
      </c>
      <c r="B1528" s="1">
        <v>42392</v>
      </c>
      <c r="C1528" t="s">
        <v>4358</v>
      </c>
      <c r="D1528" s="4">
        <f>SUMIFS(Derived_Metrics[Revenue],Derived_Metrics[Customer ID],Derived_Metrics[[#This Row],[Customer ID]])</f>
        <v>419.93</v>
      </c>
      <c r="E1528" s="4">
        <f>SUMIFS(Derived_Metrics[Profit],Derived_Metrics[Customer ID],Derived_Metrics[[#This Row],[Customer ID]])</f>
        <v>21.596399999999999</v>
      </c>
      <c r="F1528" s="5">
        <f>_xlfn.PERCENTRANK.INC(Derived_Metrics[Customer Revenue],Derived_Metrics[[#This Row],[Customer Revenue]])</f>
        <v>7.6999999999999999E-2</v>
      </c>
      <c r="G1528" s="5" t="str" cm="1">
        <f t="array" ref="G1528">_xlfn.IFS(Derived_Metrics[[#This Row],[Customer Revenue Percentile]]&gt;=0.8,"High Value",Derived_Metrics[[#This Row],[Customer Revenue Percentile]]&gt;=0.4,"Medium Value",TRUE,"Low Value")</f>
        <v>Low Value</v>
      </c>
      <c r="H1528" s="12">
        <f>_xlfn.RANK.EQ(Derived_Metrics[[#This Row],[Customer Revenue]],Derived_Metrics[Customer Revenue],0)</f>
        <v>1957</v>
      </c>
      <c r="I1528" s="15">
        <f>Derived_Metrics[[#This Row],[Customer Revenue]]/SUM(Derived_Metrics[Customer Revenue])</f>
        <v>2.6954499717567249E-5</v>
      </c>
      <c r="J1528" t="s">
        <v>3437</v>
      </c>
      <c r="K1528" s="5">
        <f>SUMIFS(Derived_Metrics[Revenue],Derived_Metrics[Product ID],Derived_Metrics[[#This Row],[Product ID]])</f>
        <v>745.59</v>
      </c>
      <c r="L1528" s="5">
        <f>SUMIFS(Derived_Metrics[Profit],Derived_Metrics[Product ID],Derived_Metrics[[#This Row],[Product ID]])</f>
        <v>52.448399999999999</v>
      </c>
      <c r="M1528" s="5" t="str">
        <f>IF(AND(Derived_Metrics[[#This Row],[Product Revenue]]&gt;AVERAGE(Derived_Metrics[Product Revenue]),Derived_Metrics[[#This Row],[Product Profit]]&lt;0),"high sales Low Profit","Normal")</f>
        <v>Normal</v>
      </c>
      <c r="N1528">
        <v>59.99</v>
      </c>
      <c r="O1528">
        <v>7</v>
      </c>
      <c r="P1528">
        <v>0</v>
      </c>
      <c r="Q1528">
        <v>21.596399999999999</v>
      </c>
      <c r="R1528">
        <f>Derived_Metrics[[#This Row],[Selling Price]]*Derived_Metrics[[#This Row],[Quantity]]</f>
        <v>419.93</v>
      </c>
      <c r="S1528" s="2">
        <f>IF(Derived_Metrics[[#This Row],[Revenue]]=0,0,Derived_Metrics[[#This Row],[Profit]]/Derived_Metrics[[#This Row],[Revenue]])</f>
        <v>5.1428571428571428E-2</v>
      </c>
      <c r="T1528" t="str">
        <f>IF(Derived_Metrics[[#This Row],[Profit]]&lt;0, "Loss","Profit")</f>
        <v>Profit</v>
      </c>
      <c r="U1528" s="5">
        <f>Derived_Metrics[[#This Row],[Selling Price]]*Derived_Metrics[[#This Row],[Quantity]]*Derived_Metrics[[#This Row],[Discount]]</f>
        <v>0</v>
      </c>
      <c r="V1528" t="str">
        <f>IF(Derived_Metrics[[#This Row],[Discount]]&gt;0,"Discount Applied","No Discount")</f>
        <v>No Discount</v>
      </c>
      <c r="W1528" t="str">
        <f>IF(Derived_Metrics[[#This Row],[Discount]]&gt;0.3,"High Discount","Low Discount")</f>
        <v>Low Discount</v>
      </c>
      <c r="X1528" s="13">
        <f>SUMIFS(Derived_Metrics[Customer_Revenue_Share],Derived_Metrics[Customee_ Revenue _Rank],"&lt;="&amp;Derived_Metrics[[#This Row],[Customee_ Revenue _Rank]])</f>
        <v>0.99786404470661949</v>
      </c>
      <c r="Y1528" t="str">
        <f>IF(Derived_Metrics[[#This Row],[Cumulative_Revenue_%]]&lt;=0.8,"Top 80% Revenue","Remaining 20% Revenue")</f>
        <v>Remaining 20% Revenue</v>
      </c>
    </row>
    <row r="1529" spans="1:25" x14ac:dyDescent="0.25">
      <c r="A1529" t="s">
        <v>4360</v>
      </c>
      <c r="B1529" s="1">
        <v>42150</v>
      </c>
      <c r="C1529" t="s">
        <v>2787</v>
      </c>
      <c r="D1529" s="4">
        <f>SUMIFS(Derived_Metrics[Revenue],Derived_Metrics[Customer ID],Derived_Metrics[[#This Row],[Customer ID]])</f>
        <v>749.85</v>
      </c>
      <c r="E1529" s="4">
        <f>SUMIFS(Derived_Metrics[Profit],Derived_Metrics[Customer ID],Derived_Metrics[[#This Row],[Customer ID]])</f>
        <v>55.707500000000003</v>
      </c>
      <c r="F1529" s="5">
        <f>_xlfn.PERCENTRANK.INC(Derived_Metrics[Customer Revenue],Derived_Metrics[[#This Row],[Customer Revenue]])</f>
        <v>0.128</v>
      </c>
      <c r="G1529" s="5" t="str" cm="1">
        <f t="array" ref="G1529">_xlfn.IFS(Derived_Metrics[[#This Row],[Customer Revenue Percentile]]&gt;=0.8,"High Value",Derived_Metrics[[#This Row],[Customer Revenue Percentile]]&gt;=0.4,"Medium Value",TRUE,"Low Value")</f>
        <v>Low Value</v>
      </c>
      <c r="H1529" s="12">
        <f>_xlfn.RANK.EQ(Derived_Metrics[[#This Row],[Customer Revenue]],Derived_Metrics[Customer Revenue],0)</f>
        <v>1846</v>
      </c>
      <c r="I1529" s="15">
        <f>Derived_Metrics[[#This Row],[Customer Revenue]]/SUM(Derived_Metrics[Customer Revenue])</f>
        <v>4.8131430507984192E-5</v>
      </c>
      <c r="J1529" t="s">
        <v>732</v>
      </c>
      <c r="K1529" s="5">
        <f>SUMIFS(Derived_Metrics[Revenue],Derived_Metrics[Product ID],Derived_Metrics[[#This Row],[Product ID]])</f>
        <v>388.60800000000006</v>
      </c>
      <c r="L1529" s="5">
        <f>SUMIFS(Derived_Metrics[Profit],Derived_Metrics[Product ID],Derived_Metrics[[#This Row],[Product ID]])</f>
        <v>26.1096</v>
      </c>
      <c r="M1529" s="5" t="str">
        <f>IF(AND(Derived_Metrics[[#This Row],[Product Revenue]]&gt;AVERAGE(Derived_Metrics[Product Revenue]),Derived_Metrics[[#This Row],[Product Profit]]&lt;0),"high sales Low Profit","Normal")</f>
        <v>Normal</v>
      </c>
      <c r="N1529">
        <v>20.239999999999998</v>
      </c>
      <c r="O1529">
        <v>1</v>
      </c>
      <c r="P1529">
        <v>0</v>
      </c>
      <c r="Q1529">
        <v>7.8936000000000002</v>
      </c>
      <c r="R1529">
        <f>Derived_Metrics[[#This Row],[Selling Price]]*Derived_Metrics[[#This Row],[Quantity]]</f>
        <v>20.239999999999998</v>
      </c>
      <c r="S1529" s="2">
        <f>IF(Derived_Metrics[[#This Row],[Revenue]]=0,0,Derived_Metrics[[#This Row],[Profit]]/Derived_Metrics[[#This Row],[Revenue]])</f>
        <v>0.39</v>
      </c>
      <c r="T1529" t="str">
        <f>IF(Derived_Metrics[[#This Row],[Profit]]&lt;0, "Loss","Profit")</f>
        <v>Profit</v>
      </c>
      <c r="U1529" s="5">
        <f>Derived_Metrics[[#This Row],[Selling Price]]*Derived_Metrics[[#This Row],[Quantity]]*Derived_Metrics[[#This Row],[Discount]]</f>
        <v>0</v>
      </c>
      <c r="V1529" t="str">
        <f>IF(Derived_Metrics[[#This Row],[Discount]]&gt;0,"Discount Applied","No Discount")</f>
        <v>No Discount</v>
      </c>
      <c r="W1529" t="str">
        <f>IF(Derived_Metrics[[#This Row],[Discount]]&gt;0.3,"High Discount","Low Discount")</f>
        <v>Low Discount</v>
      </c>
      <c r="X1529" s="13">
        <f>SUMIFS(Derived_Metrics[Customer_Revenue_Share],Derived_Metrics[Customee_ Revenue _Rank],"&lt;="&amp;Derived_Metrics[[#This Row],[Customee_ Revenue _Rank]])</f>
        <v>0.99385059890676219</v>
      </c>
      <c r="Y1529" t="str">
        <f>IF(Derived_Metrics[[#This Row],[Cumulative_Revenue_%]]&lt;=0.8,"Top 80% Revenue","Remaining 20% Revenue")</f>
        <v>Remaining 20% Revenue</v>
      </c>
    </row>
    <row r="1530" spans="1:25" x14ac:dyDescent="0.25">
      <c r="A1530" t="s">
        <v>4362</v>
      </c>
      <c r="B1530" s="1">
        <v>41961</v>
      </c>
      <c r="C1530" t="s">
        <v>3361</v>
      </c>
      <c r="D1530" s="4">
        <f>SUMIFS(Derived_Metrics[Revenue],Derived_Metrics[Customer ID],Derived_Metrics[[#This Row],[Customer ID]])</f>
        <v>9684.0920000000006</v>
      </c>
      <c r="E1530" s="4">
        <f>SUMIFS(Derived_Metrics[Profit],Derived_Metrics[Customer ID],Derived_Metrics[[#This Row],[Customer ID]])</f>
        <v>-249.49359999999999</v>
      </c>
      <c r="F1530" s="5">
        <f>_xlfn.PERCENTRANK.INC(Derived_Metrics[Customer Revenue],Derived_Metrics[[#This Row],[Customer Revenue]])</f>
        <v>0.73</v>
      </c>
      <c r="G1530" s="5" t="str" cm="1">
        <f t="array" ref="G1530">_xlfn.IFS(Derived_Metrics[[#This Row],[Customer Revenue Percentile]]&gt;=0.8,"High Value",Derived_Metrics[[#This Row],[Customer Revenue Percentile]]&gt;=0.4,"Medium Value",TRUE,"Low Value")</f>
        <v>Medium Value</v>
      </c>
      <c r="H1530" s="12">
        <f>_xlfn.RANK.EQ(Derived_Metrics[[#This Row],[Customer Revenue]],Derived_Metrics[Customer Revenue],0)</f>
        <v>567</v>
      </c>
      <c r="I1530" s="15">
        <f>Derived_Metrics[[#This Row],[Customer Revenue]]/SUM(Derived_Metrics[Customer Revenue])</f>
        <v>6.2160325549233267E-4</v>
      </c>
      <c r="J1530" t="s">
        <v>400</v>
      </c>
      <c r="K1530" s="5">
        <f>SUMIFS(Derived_Metrics[Revenue],Derived_Metrics[Product ID],Derived_Metrics[[#This Row],[Product ID]])</f>
        <v>15108.872500000001</v>
      </c>
      <c r="L1530" s="5">
        <f>SUMIFS(Derived_Metrics[Profit],Derived_Metrics[Product ID],Derived_Metrics[[#This Row],[Product ID]])</f>
        <v>-795.97250000000008</v>
      </c>
      <c r="M1530" s="5" t="str">
        <f>IF(AND(Derived_Metrics[[#This Row],[Product Revenue]]&gt;AVERAGE(Derived_Metrics[Product Revenue]),Derived_Metrics[[#This Row],[Product Profit]]&lt;0),"high sales Low Profit","Normal")</f>
        <v>high sales Low Profit</v>
      </c>
      <c r="N1530">
        <v>292.10000000000002</v>
      </c>
      <c r="O1530">
        <v>4</v>
      </c>
      <c r="P1530">
        <v>0.5</v>
      </c>
      <c r="Q1530">
        <v>-175.26</v>
      </c>
      <c r="R1530">
        <f>Derived_Metrics[[#This Row],[Selling Price]]*Derived_Metrics[[#This Row],[Quantity]]</f>
        <v>1168.4000000000001</v>
      </c>
      <c r="S1530" s="2">
        <f>IF(Derived_Metrics[[#This Row],[Revenue]]=0,0,Derived_Metrics[[#This Row],[Profit]]/Derived_Metrics[[#This Row],[Revenue]])</f>
        <v>-0.14999999999999997</v>
      </c>
      <c r="T1530" t="str">
        <f>IF(Derived_Metrics[[#This Row],[Profit]]&lt;0, "Loss","Profit")</f>
        <v>Loss</v>
      </c>
      <c r="U1530" s="5">
        <f>Derived_Metrics[[#This Row],[Selling Price]]*Derived_Metrics[[#This Row],[Quantity]]*Derived_Metrics[[#This Row],[Discount]]</f>
        <v>584.20000000000005</v>
      </c>
      <c r="V1530" t="str">
        <f>IF(Derived_Metrics[[#This Row],[Discount]]&gt;0,"Discount Applied","No Discount")</f>
        <v>Discount Applied</v>
      </c>
      <c r="W1530" t="str">
        <f>IF(Derived_Metrics[[#This Row],[Discount]]&gt;0.3,"High Discount","Low Discount")</f>
        <v>High Discount</v>
      </c>
      <c r="X1530" s="13">
        <f>SUMIFS(Derived_Metrics[Customer_Revenue_Share],Derived_Metrics[Customee_ Revenue _Rank],"&lt;="&amp;Derived_Metrics[[#This Row],[Customee_ Revenue _Rank]])</f>
        <v>0.67311096414243154</v>
      </c>
      <c r="Y1530" t="str">
        <f>IF(Derived_Metrics[[#This Row],[Cumulative_Revenue_%]]&lt;=0.8,"Top 80% Revenue","Remaining 20% Revenue")</f>
        <v>Top 80% Revenue</v>
      </c>
    </row>
    <row r="1531" spans="1:25" x14ac:dyDescent="0.25">
      <c r="A1531" t="s">
        <v>4362</v>
      </c>
      <c r="B1531" s="1">
        <v>41961</v>
      </c>
      <c r="C1531" t="s">
        <v>3361</v>
      </c>
      <c r="D1531" s="4">
        <f>SUMIFS(Derived_Metrics[Revenue],Derived_Metrics[Customer ID],Derived_Metrics[[#This Row],[Customer ID]])</f>
        <v>9684.0920000000006</v>
      </c>
      <c r="E1531" s="4">
        <f>SUMIFS(Derived_Metrics[Profit],Derived_Metrics[Customer ID],Derived_Metrics[[#This Row],[Customer ID]])</f>
        <v>-249.49359999999999</v>
      </c>
      <c r="F1531" s="5">
        <f>_xlfn.PERCENTRANK.INC(Derived_Metrics[Customer Revenue],Derived_Metrics[[#This Row],[Customer Revenue]])</f>
        <v>0.73</v>
      </c>
      <c r="G1531" s="5" t="str" cm="1">
        <f t="array" ref="G1531">_xlfn.IFS(Derived_Metrics[[#This Row],[Customer Revenue Percentile]]&gt;=0.8,"High Value",Derived_Metrics[[#This Row],[Customer Revenue Percentile]]&gt;=0.4,"Medium Value",TRUE,"Low Value")</f>
        <v>Medium Value</v>
      </c>
      <c r="H1531" s="12">
        <f>_xlfn.RANK.EQ(Derived_Metrics[[#This Row],[Customer Revenue]],Derived_Metrics[Customer Revenue],0)</f>
        <v>567</v>
      </c>
      <c r="I1531" s="15">
        <f>Derived_Metrics[[#This Row],[Customer Revenue]]/SUM(Derived_Metrics[Customer Revenue])</f>
        <v>6.2160325549233267E-4</v>
      </c>
      <c r="J1531" t="s">
        <v>2542</v>
      </c>
      <c r="K1531" s="5">
        <f>SUMIFS(Derived_Metrics[Revenue],Derived_Metrics[Product ID],Derived_Metrics[[#This Row],[Product ID]])</f>
        <v>249.91199999999998</v>
      </c>
      <c r="L1531" s="5">
        <f>SUMIFS(Derived_Metrics[Profit],Derived_Metrics[Product ID],Derived_Metrics[[#This Row],[Product ID]])</f>
        <v>-11.213999999999997</v>
      </c>
      <c r="M1531" s="5" t="str">
        <f>IF(AND(Derived_Metrics[[#This Row],[Product Revenue]]&gt;AVERAGE(Derived_Metrics[Product Revenue]),Derived_Metrics[[#This Row],[Product Profit]]&lt;0),"high sales Low Profit","Normal")</f>
        <v>Normal</v>
      </c>
      <c r="N1531">
        <v>8.5440000000000005</v>
      </c>
      <c r="O1531">
        <v>2</v>
      </c>
      <c r="P1531">
        <v>0.6</v>
      </c>
      <c r="Q1531">
        <v>-7.476</v>
      </c>
      <c r="R1531">
        <f>Derived_Metrics[[#This Row],[Selling Price]]*Derived_Metrics[[#This Row],[Quantity]]</f>
        <v>17.088000000000001</v>
      </c>
      <c r="S1531" s="2">
        <f>IF(Derived_Metrics[[#This Row],[Revenue]]=0,0,Derived_Metrics[[#This Row],[Profit]]/Derived_Metrics[[#This Row],[Revenue]])</f>
        <v>-0.4375</v>
      </c>
      <c r="T1531" t="str">
        <f>IF(Derived_Metrics[[#This Row],[Profit]]&lt;0, "Loss","Profit")</f>
        <v>Loss</v>
      </c>
      <c r="U1531" s="5">
        <f>Derived_Metrics[[#This Row],[Selling Price]]*Derived_Metrics[[#This Row],[Quantity]]*Derived_Metrics[[#This Row],[Discount]]</f>
        <v>10.252800000000001</v>
      </c>
      <c r="V1531" t="str">
        <f>IF(Derived_Metrics[[#This Row],[Discount]]&gt;0,"Discount Applied","No Discount")</f>
        <v>Discount Applied</v>
      </c>
      <c r="W1531" t="str">
        <f>IF(Derived_Metrics[[#This Row],[Discount]]&gt;0.3,"High Discount","Low Discount")</f>
        <v>High Discount</v>
      </c>
      <c r="X1531" s="13">
        <f>SUMIFS(Derived_Metrics[Customer_Revenue_Share],Derived_Metrics[Customee_ Revenue _Rank],"&lt;="&amp;Derived_Metrics[[#This Row],[Customee_ Revenue _Rank]])</f>
        <v>0.67311096414243154</v>
      </c>
      <c r="Y1531" t="str">
        <f>IF(Derived_Metrics[[#This Row],[Cumulative_Revenue_%]]&lt;=0.8,"Top 80% Revenue","Remaining 20% Revenue")</f>
        <v>Top 80% Revenue</v>
      </c>
    </row>
    <row r="1532" spans="1:25" x14ac:dyDescent="0.25">
      <c r="A1532" t="s">
        <v>4362</v>
      </c>
      <c r="B1532" s="1">
        <v>41961</v>
      </c>
      <c r="C1532" t="s">
        <v>3361</v>
      </c>
      <c r="D1532" s="4">
        <f>SUMIFS(Derived_Metrics[Revenue],Derived_Metrics[Customer ID],Derived_Metrics[[#This Row],[Customer ID]])</f>
        <v>9684.0920000000006</v>
      </c>
      <c r="E1532" s="4">
        <f>SUMIFS(Derived_Metrics[Profit],Derived_Metrics[Customer ID],Derived_Metrics[[#This Row],[Customer ID]])</f>
        <v>-249.49359999999999</v>
      </c>
      <c r="F1532" s="5">
        <f>_xlfn.PERCENTRANK.INC(Derived_Metrics[Customer Revenue],Derived_Metrics[[#This Row],[Customer Revenue]])</f>
        <v>0.73</v>
      </c>
      <c r="G1532" s="5" t="str" cm="1">
        <f t="array" ref="G1532">_xlfn.IFS(Derived_Metrics[[#This Row],[Customer Revenue Percentile]]&gt;=0.8,"High Value",Derived_Metrics[[#This Row],[Customer Revenue Percentile]]&gt;=0.4,"Medium Value",TRUE,"Low Value")</f>
        <v>Medium Value</v>
      </c>
      <c r="H1532" s="12">
        <f>_xlfn.RANK.EQ(Derived_Metrics[[#This Row],[Customer Revenue]],Derived_Metrics[Customer Revenue],0)</f>
        <v>567</v>
      </c>
      <c r="I1532" s="15">
        <f>Derived_Metrics[[#This Row],[Customer Revenue]]/SUM(Derived_Metrics[Customer Revenue])</f>
        <v>6.2160325549233267E-4</v>
      </c>
      <c r="J1532" t="s">
        <v>3336</v>
      </c>
      <c r="K1532" s="5">
        <f>SUMIFS(Derived_Metrics[Revenue],Derived_Metrics[Product ID],Derived_Metrics[[#This Row],[Product ID]])</f>
        <v>7916.8319999999994</v>
      </c>
      <c r="L1532" s="5">
        <f>SUMIFS(Derived_Metrics[Profit],Derived_Metrics[Product ID],Derived_Metrics[[#This Row],[Product ID]])</f>
        <v>-191.86200000000005</v>
      </c>
      <c r="M1532" s="5" t="str">
        <f>IF(AND(Derived_Metrics[[#This Row],[Product Revenue]]&gt;AVERAGE(Derived_Metrics[Product Revenue]),Derived_Metrics[[#This Row],[Product Profit]]&lt;0),"high sales Low Profit","Normal")</f>
        <v>Normal</v>
      </c>
      <c r="N1532">
        <v>424.11599999999999</v>
      </c>
      <c r="O1532">
        <v>6</v>
      </c>
      <c r="P1532">
        <v>0.3</v>
      </c>
      <c r="Q1532">
        <v>-30.294</v>
      </c>
      <c r="R1532">
        <f>Derived_Metrics[[#This Row],[Selling Price]]*Derived_Metrics[[#This Row],[Quantity]]</f>
        <v>2544.6959999999999</v>
      </c>
      <c r="S1532" s="2">
        <f>IF(Derived_Metrics[[#This Row],[Revenue]]=0,0,Derived_Metrics[[#This Row],[Profit]]/Derived_Metrics[[#This Row],[Revenue]])</f>
        <v>-1.1904761904761906E-2</v>
      </c>
      <c r="T1532" t="str">
        <f>IF(Derived_Metrics[[#This Row],[Profit]]&lt;0, "Loss","Profit")</f>
        <v>Loss</v>
      </c>
      <c r="U1532" s="5">
        <f>Derived_Metrics[[#This Row],[Selling Price]]*Derived_Metrics[[#This Row],[Quantity]]*Derived_Metrics[[#This Row],[Discount]]</f>
        <v>763.40879999999993</v>
      </c>
      <c r="V1532" t="str">
        <f>IF(Derived_Metrics[[#This Row],[Discount]]&gt;0,"Discount Applied","No Discount")</f>
        <v>Discount Applied</v>
      </c>
      <c r="W1532" t="str">
        <f>IF(Derived_Metrics[[#This Row],[Discount]]&gt;0.3,"High Discount","Low Discount")</f>
        <v>Low Discount</v>
      </c>
      <c r="X1532" s="13">
        <f>SUMIFS(Derived_Metrics[Customer_Revenue_Share],Derived_Metrics[Customee_ Revenue _Rank],"&lt;="&amp;Derived_Metrics[[#This Row],[Customee_ Revenue _Rank]])</f>
        <v>0.67311096414243154</v>
      </c>
      <c r="Y1532" t="str">
        <f>IF(Derived_Metrics[[#This Row],[Cumulative_Revenue_%]]&lt;=0.8,"Top 80% Revenue","Remaining 20% Revenue")</f>
        <v>Top 80% Revenue</v>
      </c>
    </row>
    <row r="1533" spans="1:25" x14ac:dyDescent="0.25">
      <c r="A1533" t="s">
        <v>4364</v>
      </c>
      <c r="B1533" s="1">
        <v>42834</v>
      </c>
      <c r="C1533" t="s">
        <v>4365</v>
      </c>
      <c r="D1533" s="4">
        <f>SUMIFS(Derived_Metrics[Revenue],Derived_Metrics[Customer ID],Derived_Metrics[[#This Row],[Customer ID]])</f>
        <v>1662.838</v>
      </c>
      <c r="E1533" s="4">
        <f>SUMIFS(Derived_Metrics[Profit],Derived_Metrics[Customer ID],Derived_Metrics[[#This Row],[Customer ID]])</f>
        <v>71.364199999999997</v>
      </c>
      <c r="F1533" s="5">
        <f>_xlfn.PERCENTRANK.INC(Derived_Metrics[Customer Revenue],Derived_Metrics[[#This Row],[Customer Revenue]])</f>
        <v>0.24</v>
      </c>
      <c r="G1533" s="5" t="str" cm="1">
        <f t="array" ref="G1533">_xlfn.IFS(Derived_Metrics[[#This Row],[Customer Revenue Percentile]]&gt;=0.8,"High Value",Derived_Metrics[[#This Row],[Customer Revenue Percentile]]&gt;=0.4,"Medium Value",TRUE,"Low Value")</f>
        <v>Low Value</v>
      </c>
      <c r="H1533" s="12">
        <f>_xlfn.RANK.EQ(Derived_Metrics[[#This Row],[Customer Revenue]],Derived_Metrics[Customer Revenue],0)</f>
        <v>1608</v>
      </c>
      <c r="I1533" s="15">
        <f>Derived_Metrics[[#This Row],[Customer Revenue]]/SUM(Derived_Metrics[Customer Revenue])</f>
        <v>1.0673437573252705E-4</v>
      </c>
      <c r="J1533" t="s">
        <v>270</v>
      </c>
      <c r="K1533" s="5">
        <f>SUMIFS(Derived_Metrics[Revenue],Derived_Metrics[Product ID],Derived_Metrics[[#This Row],[Product ID]])</f>
        <v>12858.657999999999</v>
      </c>
      <c r="L1533" s="5">
        <f>SUMIFS(Derived_Metrics[Profit],Derived_Metrics[Product ID],Derived_Metrics[[#This Row],[Product ID]])</f>
        <v>245.99700000000001</v>
      </c>
      <c r="M1533" s="5" t="str">
        <f>IF(AND(Derived_Metrics[[#This Row],[Product Revenue]]&gt;AVERAGE(Derived_Metrics[Product Revenue]),Derived_Metrics[[#This Row],[Product Profit]]&lt;0),"high sales Low Profit","Normal")</f>
        <v>Normal</v>
      </c>
      <c r="N1533">
        <v>97.183999999999997</v>
      </c>
      <c r="O1533">
        <v>2</v>
      </c>
      <c r="P1533">
        <v>0.2</v>
      </c>
      <c r="Q1533">
        <v>6.0739999999999998</v>
      </c>
      <c r="R1533">
        <f>Derived_Metrics[[#This Row],[Selling Price]]*Derived_Metrics[[#This Row],[Quantity]]</f>
        <v>194.36799999999999</v>
      </c>
      <c r="S1533" s="2">
        <f>IF(Derived_Metrics[[#This Row],[Revenue]]=0,0,Derived_Metrics[[#This Row],[Profit]]/Derived_Metrics[[#This Row],[Revenue]])</f>
        <v>3.125E-2</v>
      </c>
      <c r="T1533" t="str">
        <f>IF(Derived_Metrics[[#This Row],[Profit]]&lt;0, "Loss","Profit")</f>
        <v>Profit</v>
      </c>
      <c r="U1533" s="5">
        <f>Derived_Metrics[[#This Row],[Selling Price]]*Derived_Metrics[[#This Row],[Quantity]]*Derived_Metrics[[#This Row],[Discount]]</f>
        <v>38.873600000000003</v>
      </c>
      <c r="V1533" t="str">
        <f>IF(Derived_Metrics[[#This Row],[Discount]]&gt;0,"Discount Applied","No Discount")</f>
        <v>Discount Applied</v>
      </c>
      <c r="W1533" t="str">
        <f>IF(Derived_Metrics[[#This Row],[Discount]]&gt;0.3,"High Discount","Low Discount")</f>
        <v>Low Discount</v>
      </c>
      <c r="X1533" s="13">
        <f>SUMIFS(Derived_Metrics[Customer_Revenue_Share],Derived_Metrics[Customee_ Revenue _Rank],"&lt;="&amp;Derived_Metrics[[#This Row],[Customee_ Revenue _Rank]])</f>
        <v>0.97595599395002297</v>
      </c>
      <c r="Y1533" t="str">
        <f>IF(Derived_Metrics[[#This Row],[Cumulative_Revenue_%]]&lt;=0.8,"Top 80% Revenue","Remaining 20% Revenue")</f>
        <v>Remaining 20% Revenue</v>
      </c>
    </row>
    <row r="1534" spans="1:25" x14ac:dyDescent="0.25">
      <c r="A1534" t="s">
        <v>4367</v>
      </c>
      <c r="B1534" s="1">
        <v>41727</v>
      </c>
      <c r="C1534" t="s">
        <v>3234</v>
      </c>
      <c r="D1534" s="4">
        <f>SUMIFS(Derived_Metrics[Revenue],Derived_Metrics[Customer ID],Derived_Metrics[[#This Row],[Customer ID]])</f>
        <v>2945.6190000000001</v>
      </c>
      <c r="E1534" s="4">
        <f>SUMIFS(Derived_Metrics[Profit],Derived_Metrics[Customer ID],Derived_Metrics[[#This Row],[Customer ID]])</f>
        <v>-154.9914</v>
      </c>
      <c r="F1534" s="5">
        <f>_xlfn.PERCENTRANK.INC(Derived_Metrics[Customer Revenue],Derived_Metrics[[#This Row],[Customer Revenue]])</f>
        <v>0.38700000000000001</v>
      </c>
      <c r="G1534" s="5" t="str" cm="1">
        <f t="array" ref="G1534">_xlfn.IFS(Derived_Metrics[[#This Row],[Customer Revenue Percentile]]&gt;=0.8,"High Value",Derived_Metrics[[#This Row],[Customer Revenue Percentile]]&gt;=0.4,"Medium Value",TRUE,"Low Value")</f>
        <v>Low Value</v>
      </c>
      <c r="H1534" s="12">
        <f>_xlfn.RANK.EQ(Derived_Metrics[[#This Row],[Customer Revenue]],Derived_Metrics[Customer Revenue],0)</f>
        <v>1299</v>
      </c>
      <c r="I1534" s="15">
        <f>Derived_Metrics[[#This Row],[Customer Revenue]]/SUM(Derived_Metrics[Customer Revenue])</f>
        <v>1.890736229932625E-4</v>
      </c>
      <c r="J1534" t="s">
        <v>578</v>
      </c>
      <c r="K1534" s="5">
        <f>SUMIFS(Derived_Metrics[Revenue],Derived_Metrics[Product ID],Derived_Metrics[[#This Row],[Product ID]])</f>
        <v>57989.506999999998</v>
      </c>
      <c r="L1534" s="5">
        <f>SUMIFS(Derived_Metrics[Profit],Derived_Metrics[Product ID],Derived_Metrics[[#This Row],[Product ID]])</f>
        <v>-1934.3975999999998</v>
      </c>
      <c r="M1534" s="5" t="str">
        <f>IF(AND(Derived_Metrics[[#This Row],[Product Revenue]]&gt;AVERAGE(Derived_Metrics[Product Revenue]),Derived_Metrics[[#This Row],[Product Profit]]&lt;0),"high sales Low Profit","Normal")</f>
        <v>high sales Low Profit</v>
      </c>
      <c r="N1534">
        <v>890.84100000000001</v>
      </c>
      <c r="O1534">
        <v>3</v>
      </c>
      <c r="P1534">
        <v>0.3</v>
      </c>
      <c r="Q1534">
        <v>-152.71559999999999</v>
      </c>
      <c r="R1534">
        <f>Derived_Metrics[[#This Row],[Selling Price]]*Derived_Metrics[[#This Row],[Quantity]]</f>
        <v>2672.5230000000001</v>
      </c>
      <c r="S1534" s="2">
        <f>IF(Derived_Metrics[[#This Row],[Revenue]]=0,0,Derived_Metrics[[#This Row],[Profit]]/Derived_Metrics[[#This Row],[Revenue]])</f>
        <v>-5.7142857142857141E-2</v>
      </c>
      <c r="T1534" t="str">
        <f>IF(Derived_Metrics[[#This Row],[Profit]]&lt;0, "Loss","Profit")</f>
        <v>Loss</v>
      </c>
      <c r="U1534" s="5">
        <f>Derived_Metrics[[#This Row],[Selling Price]]*Derived_Metrics[[#This Row],[Quantity]]*Derived_Metrics[[#This Row],[Discount]]</f>
        <v>801.75689999999997</v>
      </c>
      <c r="V1534" t="str">
        <f>IF(Derived_Metrics[[#This Row],[Discount]]&gt;0,"Discount Applied","No Discount")</f>
        <v>Discount Applied</v>
      </c>
      <c r="W1534" t="str">
        <f>IF(Derived_Metrics[[#This Row],[Discount]]&gt;0.3,"High Discount","Low Discount")</f>
        <v>Low Discount</v>
      </c>
      <c r="X1534" s="13">
        <f>SUMIFS(Derived_Metrics[Customer_Revenue_Share],Derived_Metrics[Customee_ Revenue _Rank],"&lt;="&amp;Derived_Metrics[[#This Row],[Customee_ Revenue _Rank]])</f>
        <v>0.93074997503522439</v>
      </c>
      <c r="Y1534" t="str">
        <f>IF(Derived_Metrics[[#This Row],[Cumulative_Revenue_%]]&lt;=0.8,"Top 80% Revenue","Remaining 20% Revenue")</f>
        <v>Remaining 20% Revenue</v>
      </c>
    </row>
    <row r="1535" spans="1:25" x14ac:dyDescent="0.25">
      <c r="A1535" t="s">
        <v>4369</v>
      </c>
      <c r="B1535" s="1">
        <v>42501</v>
      </c>
      <c r="C1535" t="s">
        <v>350</v>
      </c>
      <c r="D1535" s="4">
        <f>SUMIFS(Derived_Metrics[Revenue],Derived_Metrics[Customer ID],Derived_Metrics[[#This Row],[Customer ID]])</f>
        <v>1040.7560000000001</v>
      </c>
      <c r="E1535" s="4">
        <f>SUMIFS(Derived_Metrics[Profit],Derived_Metrics[Customer ID],Derived_Metrics[[#This Row],[Customer ID]])</f>
        <v>80.840199999999982</v>
      </c>
      <c r="F1535" s="5">
        <f>_xlfn.PERCENTRANK.INC(Derived_Metrics[Customer Revenue],Derived_Metrics[[#This Row],[Customer Revenue]])</f>
        <v>0.17199999999999999</v>
      </c>
      <c r="G1535" s="5" t="str" cm="1">
        <f t="array" ref="G1535">_xlfn.IFS(Derived_Metrics[[#This Row],[Customer Revenue Percentile]]&gt;=0.8,"High Value",Derived_Metrics[[#This Row],[Customer Revenue Percentile]]&gt;=0.4,"Medium Value",TRUE,"Low Value")</f>
        <v>Low Value</v>
      </c>
      <c r="H1535" s="12">
        <f>_xlfn.RANK.EQ(Derived_Metrics[[#This Row],[Customer Revenue]],Derived_Metrics[Customer Revenue],0)</f>
        <v>1751</v>
      </c>
      <c r="I1535" s="15">
        <f>Derived_Metrics[[#This Row],[Customer Revenue]]/SUM(Derived_Metrics[Customer Revenue])</f>
        <v>6.6804127611879173E-5</v>
      </c>
      <c r="J1535" t="s">
        <v>2605</v>
      </c>
      <c r="K1535" s="5">
        <f>SUMIFS(Derived_Metrics[Revenue],Derived_Metrics[Product ID],Derived_Metrics[[#This Row],[Product ID]])</f>
        <v>6085.8899999999994</v>
      </c>
      <c r="L1535" s="5">
        <f>SUMIFS(Derived_Metrics[Profit],Derived_Metrics[Product ID],Derived_Metrics[[#This Row],[Product ID]])</f>
        <v>254.82440000000005</v>
      </c>
      <c r="M1535" s="5" t="str">
        <f>IF(AND(Derived_Metrics[[#This Row],[Product Revenue]]&gt;AVERAGE(Derived_Metrics[Product Revenue]),Derived_Metrics[[#This Row],[Product Profit]]&lt;0),"high sales Low Profit","Normal")</f>
        <v>Normal</v>
      </c>
      <c r="N1535">
        <v>113.88800000000001</v>
      </c>
      <c r="O1535">
        <v>2</v>
      </c>
      <c r="P1535">
        <v>0.2</v>
      </c>
      <c r="Q1535">
        <v>9.9651999999999994</v>
      </c>
      <c r="R1535">
        <f>Derived_Metrics[[#This Row],[Selling Price]]*Derived_Metrics[[#This Row],[Quantity]]</f>
        <v>227.77600000000001</v>
      </c>
      <c r="S1535" s="2">
        <f>IF(Derived_Metrics[[#This Row],[Revenue]]=0,0,Derived_Metrics[[#This Row],[Profit]]/Derived_Metrics[[#This Row],[Revenue]])</f>
        <v>4.3749999999999997E-2</v>
      </c>
      <c r="T1535" t="str">
        <f>IF(Derived_Metrics[[#This Row],[Profit]]&lt;0, "Loss","Profit")</f>
        <v>Profit</v>
      </c>
      <c r="U1535" s="5">
        <f>Derived_Metrics[[#This Row],[Selling Price]]*Derived_Metrics[[#This Row],[Quantity]]*Derived_Metrics[[#This Row],[Discount]]</f>
        <v>45.555200000000006</v>
      </c>
      <c r="V1535" t="str">
        <f>IF(Derived_Metrics[[#This Row],[Discount]]&gt;0,"Discount Applied","No Discount")</f>
        <v>Discount Applied</v>
      </c>
      <c r="W1535" t="str">
        <f>IF(Derived_Metrics[[#This Row],[Discount]]&gt;0.3,"High Discount","Low Discount")</f>
        <v>Low Discount</v>
      </c>
      <c r="X1535" s="13">
        <f>SUMIFS(Derived_Metrics[Customer_Revenue_Share],Derived_Metrics[Customee_ Revenue _Rank],"&lt;="&amp;Derived_Metrics[[#This Row],[Customee_ Revenue _Rank]])</f>
        <v>0.98845450375991817</v>
      </c>
      <c r="Y1535" t="str">
        <f>IF(Derived_Metrics[[#This Row],[Cumulative_Revenue_%]]&lt;=0.8,"Top 80% Revenue","Remaining 20% Revenue")</f>
        <v>Remaining 20% Revenue</v>
      </c>
    </row>
    <row r="1536" spans="1:25" x14ac:dyDescent="0.25">
      <c r="A1536" t="s">
        <v>4370</v>
      </c>
      <c r="B1536" s="1">
        <v>42659</v>
      </c>
      <c r="C1536" t="s">
        <v>893</v>
      </c>
      <c r="D1536" s="4">
        <f>SUMIFS(Derived_Metrics[Revenue],Derived_Metrics[Customer ID],Derived_Metrics[[#This Row],[Customer ID]])</f>
        <v>1687.5740000000001</v>
      </c>
      <c r="E1536" s="4">
        <f>SUMIFS(Derived_Metrics[Profit],Derived_Metrics[Customer ID],Derived_Metrics[[#This Row],[Customer ID]])</f>
        <v>-202.4982</v>
      </c>
      <c r="F1536" s="5">
        <f>_xlfn.PERCENTRANK.INC(Derived_Metrics[Customer Revenue],Derived_Metrics[[#This Row],[Customer Revenue]])</f>
        <v>0.24199999999999999</v>
      </c>
      <c r="G1536" s="5" t="str" cm="1">
        <f t="array" ref="G1536">_xlfn.IFS(Derived_Metrics[[#This Row],[Customer Revenue Percentile]]&gt;=0.8,"High Value",Derived_Metrics[[#This Row],[Customer Revenue Percentile]]&gt;=0.4,"Medium Value",TRUE,"Low Value")</f>
        <v>Low Value</v>
      </c>
      <c r="H1536" s="12">
        <f>_xlfn.RANK.EQ(Derived_Metrics[[#This Row],[Customer Revenue]],Derived_Metrics[Customer Revenue],0)</f>
        <v>1605</v>
      </c>
      <c r="I1536" s="15">
        <f>Derived_Metrics[[#This Row],[Customer Revenue]]/SUM(Derived_Metrics[Customer Revenue])</f>
        <v>1.0832213203718199E-4</v>
      </c>
      <c r="J1536" t="s">
        <v>57</v>
      </c>
      <c r="K1536" s="5">
        <f>SUMIFS(Derived_Metrics[Revenue],Derived_Metrics[Product ID],Derived_Metrics[[#This Row],[Product ID]])</f>
        <v>26422.155000000002</v>
      </c>
      <c r="L1536" s="5">
        <f>SUMIFS(Derived_Metrics[Profit],Derived_Metrics[Product ID],Derived_Metrics[[#This Row],[Product ID]])</f>
        <v>-450.24300000000011</v>
      </c>
      <c r="M1536" s="5" t="str">
        <f>IF(AND(Derived_Metrics[[#This Row],[Product Revenue]]&gt;AVERAGE(Derived_Metrics[Product Revenue]),Derived_Metrics[[#This Row],[Product Profit]]&lt;0),"high sales Low Profit","Normal")</f>
        <v>high sales Low Profit</v>
      </c>
      <c r="N1536">
        <v>142.18199999999999</v>
      </c>
      <c r="O1536">
        <v>1</v>
      </c>
      <c r="P1536">
        <v>0.4</v>
      </c>
      <c r="Q1536">
        <v>-37.915199999999999</v>
      </c>
      <c r="R1536">
        <f>Derived_Metrics[[#This Row],[Selling Price]]*Derived_Metrics[[#This Row],[Quantity]]</f>
        <v>142.18199999999999</v>
      </c>
      <c r="S1536" s="2">
        <f>IF(Derived_Metrics[[#This Row],[Revenue]]=0,0,Derived_Metrics[[#This Row],[Profit]]/Derived_Metrics[[#This Row],[Revenue]])</f>
        <v>-0.26666666666666666</v>
      </c>
      <c r="T1536" t="str">
        <f>IF(Derived_Metrics[[#This Row],[Profit]]&lt;0, "Loss","Profit")</f>
        <v>Loss</v>
      </c>
      <c r="U1536" s="5">
        <f>Derived_Metrics[[#This Row],[Selling Price]]*Derived_Metrics[[#This Row],[Quantity]]*Derived_Metrics[[#This Row],[Discount]]</f>
        <v>56.872799999999998</v>
      </c>
      <c r="V1536" t="str">
        <f>IF(Derived_Metrics[[#This Row],[Discount]]&gt;0,"Discount Applied","No Discount")</f>
        <v>Discount Applied</v>
      </c>
      <c r="W1536" t="str">
        <f>IF(Derived_Metrics[[#This Row],[Discount]]&gt;0.3,"High Discount","Low Discount")</f>
        <v>High Discount</v>
      </c>
      <c r="X1536" s="13">
        <f>SUMIFS(Derived_Metrics[Customer_Revenue_Share],Derived_Metrics[Customee_ Revenue _Rank],"&lt;="&amp;Derived_Metrics[[#This Row],[Customee_ Revenue _Rank]])</f>
        <v>0.97552905644709298</v>
      </c>
      <c r="Y1536" t="str">
        <f>IF(Derived_Metrics[[#This Row],[Cumulative_Revenue_%]]&lt;=0.8,"Top 80% Revenue","Remaining 20% Revenue")</f>
        <v>Remaining 20% Revenue</v>
      </c>
    </row>
    <row r="1537" spans="1:25" x14ac:dyDescent="0.25">
      <c r="A1537" t="s">
        <v>4372</v>
      </c>
      <c r="B1537" s="1">
        <v>43065</v>
      </c>
      <c r="C1537" t="s">
        <v>4373</v>
      </c>
      <c r="D1537" s="4">
        <f>SUMIFS(Derived_Metrics[Revenue],Derived_Metrics[Customer ID],Derived_Metrics[[#This Row],[Customer ID]])</f>
        <v>676.5</v>
      </c>
      <c r="E1537" s="4">
        <f>SUMIFS(Derived_Metrics[Profit],Derived_Metrics[Customer ID],Derived_Metrics[[#This Row],[Customer ID]])</f>
        <v>37.884</v>
      </c>
      <c r="F1537" s="5">
        <f>_xlfn.PERCENTRANK.INC(Derived_Metrics[Customer Revenue],Derived_Metrics[[#This Row],[Customer Revenue]])</f>
        <v>0.11600000000000001</v>
      </c>
      <c r="G1537" s="5" t="str" cm="1">
        <f t="array" ref="G1537">_xlfn.IFS(Derived_Metrics[[#This Row],[Customer Revenue Percentile]]&gt;=0.8,"High Value",Derived_Metrics[[#This Row],[Customer Revenue Percentile]]&gt;=0.4,"Medium Value",TRUE,"Low Value")</f>
        <v>Low Value</v>
      </c>
      <c r="H1537" s="12">
        <f>_xlfn.RANK.EQ(Derived_Metrics[[#This Row],[Customer Revenue]],Derived_Metrics[Customer Revenue],0)</f>
        <v>1873</v>
      </c>
      <c r="I1537" s="15">
        <f>Derived_Metrics[[#This Row],[Customer Revenue]]/SUM(Derived_Metrics[Customer Revenue])</f>
        <v>4.3423234965194776E-5</v>
      </c>
      <c r="J1537" t="s">
        <v>2029</v>
      </c>
      <c r="K1537" s="5">
        <f>SUMIFS(Derived_Metrics[Revenue],Derived_Metrics[Product ID],Derived_Metrics[[#This Row],[Product ID]])</f>
        <v>2413.752</v>
      </c>
      <c r="L1537" s="5">
        <f>SUMIFS(Derived_Metrics[Profit],Derived_Metrics[Product ID],Derived_Metrics[[#This Row],[Product ID]])</f>
        <v>99.580799999999996</v>
      </c>
      <c r="M1537" s="5" t="str">
        <f>IF(AND(Derived_Metrics[[#This Row],[Product Revenue]]&gt;AVERAGE(Derived_Metrics[Product Revenue]),Derived_Metrics[[#This Row],[Product Profit]]&lt;0),"high sales Low Profit","Normal")</f>
        <v>Normal</v>
      </c>
      <c r="N1537">
        <v>135.30000000000001</v>
      </c>
      <c r="O1537">
        <v>5</v>
      </c>
      <c r="P1537">
        <v>0</v>
      </c>
      <c r="Q1537">
        <v>37.884</v>
      </c>
      <c r="R1537">
        <f>Derived_Metrics[[#This Row],[Selling Price]]*Derived_Metrics[[#This Row],[Quantity]]</f>
        <v>676.5</v>
      </c>
      <c r="S1537" s="2">
        <f>IF(Derived_Metrics[[#This Row],[Revenue]]=0,0,Derived_Metrics[[#This Row],[Profit]]/Derived_Metrics[[#This Row],[Revenue]])</f>
        <v>5.6000000000000001E-2</v>
      </c>
      <c r="T1537" t="str">
        <f>IF(Derived_Metrics[[#This Row],[Profit]]&lt;0, "Loss","Profit")</f>
        <v>Profit</v>
      </c>
      <c r="U1537" s="5">
        <f>Derived_Metrics[[#This Row],[Selling Price]]*Derived_Metrics[[#This Row],[Quantity]]*Derived_Metrics[[#This Row],[Discount]]</f>
        <v>0</v>
      </c>
      <c r="V1537" t="str">
        <f>IF(Derived_Metrics[[#This Row],[Discount]]&gt;0,"Discount Applied","No Discount")</f>
        <v>No Discount</v>
      </c>
      <c r="W1537" t="str">
        <f>IF(Derived_Metrics[[#This Row],[Discount]]&gt;0.3,"High Discount","Low Discount")</f>
        <v>Low Discount</v>
      </c>
      <c r="X1537" s="13">
        <f>SUMIFS(Derived_Metrics[Customer_Revenue_Share],Derived_Metrics[Customee_ Revenue _Rank],"&lt;="&amp;Derived_Metrics[[#This Row],[Customee_ Revenue _Rank]])</f>
        <v>0.99496476452942195</v>
      </c>
      <c r="Y1537" t="str">
        <f>IF(Derived_Metrics[[#This Row],[Cumulative_Revenue_%]]&lt;=0.8,"Top 80% Revenue","Remaining 20% Revenue")</f>
        <v>Remaining 20% Revenue</v>
      </c>
    </row>
    <row r="1538" spans="1:25" x14ac:dyDescent="0.25">
      <c r="A1538" t="s">
        <v>4375</v>
      </c>
      <c r="B1538" s="1">
        <v>42867</v>
      </c>
      <c r="C1538" t="s">
        <v>708</v>
      </c>
      <c r="D1538" s="4">
        <f>SUMIFS(Derived_Metrics[Revenue],Derived_Metrics[Customer ID],Derived_Metrics[[#This Row],[Customer ID]])</f>
        <v>2899.2139999999999</v>
      </c>
      <c r="E1538" s="4">
        <f>SUMIFS(Derived_Metrics[Profit],Derived_Metrics[Customer ID],Derived_Metrics[[#This Row],[Customer ID]])</f>
        <v>108.20050000000002</v>
      </c>
      <c r="F1538" s="5">
        <f>_xlfn.PERCENTRANK.INC(Derived_Metrics[Customer Revenue],Derived_Metrics[[#This Row],[Customer Revenue]])</f>
        <v>0.378</v>
      </c>
      <c r="G1538" s="5" t="str" cm="1">
        <f t="array" ref="G1538">_xlfn.IFS(Derived_Metrics[[#This Row],[Customer Revenue Percentile]]&gt;=0.8,"High Value",Derived_Metrics[[#This Row],[Customer Revenue Percentile]]&gt;=0.4,"Medium Value",TRUE,"Low Value")</f>
        <v>Low Value</v>
      </c>
      <c r="H1538" s="12">
        <f>_xlfn.RANK.EQ(Derived_Metrics[[#This Row],[Customer Revenue]],Derived_Metrics[Customer Revenue],0)</f>
        <v>1312</v>
      </c>
      <c r="I1538" s="15">
        <f>Derived_Metrics[[#This Row],[Customer Revenue]]/SUM(Derived_Metrics[Customer Revenue])</f>
        <v>1.8609497522007718E-4</v>
      </c>
      <c r="J1538" t="s">
        <v>197</v>
      </c>
      <c r="K1538" s="5">
        <f>SUMIFS(Derived_Metrics[Revenue],Derived_Metrics[Product ID],Derived_Metrics[[#This Row],[Product ID]])</f>
        <v>671.36</v>
      </c>
      <c r="L1538" s="5">
        <f>SUMIFS(Derived_Metrics[Profit],Derived_Metrics[Product ID],Derived_Metrics[[#This Row],[Product ID]])</f>
        <v>65.457599999999999</v>
      </c>
      <c r="M1538" s="5" t="str">
        <f>IF(AND(Derived_Metrics[[#This Row],[Product Revenue]]&gt;AVERAGE(Derived_Metrics[Product Revenue]),Derived_Metrics[[#This Row],[Product Profit]]&lt;0),"high sales Low Profit","Normal")</f>
        <v>Normal</v>
      </c>
      <c r="N1538">
        <v>41.96</v>
      </c>
      <c r="O1538">
        <v>2</v>
      </c>
      <c r="P1538">
        <v>0</v>
      </c>
      <c r="Q1538">
        <v>10.909599999999999</v>
      </c>
      <c r="R1538">
        <f>Derived_Metrics[[#This Row],[Selling Price]]*Derived_Metrics[[#This Row],[Quantity]]</f>
        <v>83.92</v>
      </c>
      <c r="S1538" s="2">
        <f>IF(Derived_Metrics[[#This Row],[Revenue]]=0,0,Derived_Metrics[[#This Row],[Profit]]/Derived_Metrics[[#This Row],[Revenue]])</f>
        <v>0.12999999999999998</v>
      </c>
      <c r="T1538" t="str">
        <f>IF(Derived_Metrics[[#This Row],[Profit]]&lt;0, "Loss","Profit")</f>
        <v>Profit</v>
      </c>
      <c r="U1538" s="5">
        <f>Derived_Metrics[[#This Row],[Selling Price]]*Derived_Metrics[[#This Row],[Quantity]]*Derived_Metrics[[#This Row],[Discount]]</f>
        <v>0</v>
      </c>
      <c r="V1538" t="str">
        <f>IF(Derived_Metrics[[#This Row],[Discount]]&gt;0,"Discount Applied","No Discount")</f>
        <v>No Discount</v>
      </c>
      <c r="W1538" t="str">
        <f>IF(Derived_Metrics[[#This Row],[Discount]]&gt;0.3,"High Discount","Low Discount")</f>
        <v>Low Discount</v>
      </c>
      <c r="X1538" s="13">
        <f>SUMIFS(Derived_Metrics[Customer_Revenue_Share],Derived_Metrics[Customee_ Revenue _Rank],"&lt;="&amp;Derived_Metrics[[#This Row],[Customee_ Revenue _Rank]])</f>
        <v>0.93412657977911895</v>
      </c>
      <c r="Y1538" t="str">
        <f>IF(Derived_Metrics[[#This Row],[Cumulative_Revenue_%]]&lt;=0.8,"Top 80% Revenue","Remaining 20% Revenue")</f>
        <v>Remaining 20% Revenue</v>
      </c>
    </row>
    <row r="1539" spans="1:25" x14ac:dyDescent="0.25">
      <c r="A1539" t="s">
        <v>4376</v>
      </c>
      <c r="B1539" s="1">
        <v>41716</v>
      </c>
      <c r="C1539" t="s">
        <v>1045</v>
      </c>
      <c r="D1539" s="4">
        <f>SUMIFS(Derived_Metrics[Revenue],Derived_Metrics[Customer ID],Derived_Metrics[[#This Row],[Customer ID]])</f>
        <v>2109.96</v>
      </c>
      <c r="E1539" s="4">
        <f>SUMIFS(Derived_Metrics[Profit],Derived_Metrics[Customer ID],Derived_Metrics[[#This Row],[Customer ID]])</f>
        <v>43.613599999999998</v>
      </c>
      <c r="F1539" s="5">
        <f>_xlfn.PERCENTRANK.INC(Derived_Metrics[Customer Revenue],Derived_Metrics[[#This Row],[Customer Revenue]])</f>
        <v>0.29099999999999998</v>
      </c>
      <c r="G1539" s="5" t="str" cm="1">
        <f t="array" ref="G1539">_xlfn.IFS(Derived_Metrics[[#This Row],[Customer Revenue Percentile]]&gt;=0.8,"High Value",Derived_Metrics[[#This Row],[Customer Revenue Percentile]]&gt;=0.4,"Medium Value",TRUE,"Low Value")</f>
        <v>Low Value</v>
      </c>
      <c r="H1539" s="12">
        <f>_xlfn.RANK.EQ(Derived_Metrics[[#This Row],[Customer Revenue]],Derived_Metrics[Customer Revenue],0)</f>
        <v>1501</v>
      </c>
      <c r="I1539" s="15">
        <f>Derived_Metrics[[#This Row],[Customer Revenue]]/SUM(Derived_Metrics[Customer Revenue])</f>
        <v>1.3543427767503678E-4</v>
      </c>
      <c r="J1539" t="s">
        <v>2114</v>
      </c>
      <c r="K1539" s="5">
        <f>SUMIFS(Derived_Metrics[Revenue],Derived_Metrics[Product ID],Derived_Metrics[[#This Row],[Product ID]])</f>
        <v>832.5</v>
      </c>
      <c r="L1539" s="5">
        <f>SUMIFS(Derived_Metrics[Profit],Derived_Metrics[Product ID],Derived_Metrics[[#This Row],[Product ID]])</f>
        <v>-42.180000000000007</v>
      </c>
      <c r="M1539" s="5" t="str">
        <f>IF(AND(Derived_Metrics[[#This Row],[Product Revenue]]&gt;AVERAGE(Derived_Metrics[Product Revenue]),Derived_Metrics[[#This Row],[Product Profit]]&lt;0),"high sales Low Profit","Normal")</f>
        <v>Normal</v>
      </c>
      <c r="N1539">
        <v>111</v>
      </c>
      <c r="O1539">
        <v>2</v>
      </c>
      <c r="P1539">
        <v>0</v>
      </c>
      <c r="Q1539">
        <v>14.43</v>
      </c>
      <c r="R1539">
        <f>Derived_Metrics[[#This Row],[Selling Price]]*Derived_Metrics[[#This Row],[Quantity]]</f>
        <v>222</v>
      </c>
      <c r="S1539" s="2">
        <f>IF(Derived_Metrics[[#This Row],[Revenue]]=0,0,Derived_Metrics[[#This Row],[Profit]]/Derived_Metrics[[#This Row],[Revenue]])</f>
        <v>6.5000000000000002E-2</v>
      </c>
      <c r="T1539" t="str">
        <f>IF(Derived_Metrics[[#This Row],[Profit]]&lt;0, "Loss","Profit")</f>
        <v>Profit</v>
      </c>
      <c r="U1539" s="5">
        <f>Derived_Metrics[[#This Row],[Selling Price]]*Derived_Metrics[[#This Row],[Quantity]]*Derived_Metrics[[#This Row],[Discount]]</f>
        <v>0</v>
      </c>
      <c r="V1539" t="str">
        <f>IF(Derived_Metrics[[#This Row],[Discount]]&gt;0,"Discount Applied","No Discount")</f>
        <v>No Discount</v>
      </c>
      <c r="W1539" t="str">
        <f>IF(Derived_Metrics[[#This Row],[Discount]]&gt;0.3,"High Discount","Low Discount")</f>
        <v>Low Discount</v>
      </c>
      <c r="X1539" s="13">
        <f>SUMIFS(Derived_Metrics[Customer_Revenue_Share],Derived_Metrics[Customee_ Revenue _Rank],"&lt;="&amp;Derived_Metrics[[#This Row],[Customee_ Revenue _Rank]])</f>
        <v>0.96303519445743324</v>
      </c>
      <c r="Y1539" t="str">
        <f>IF(Derived_Metrics[[#This Row],[Cumulative_Revenue_%]]&lt;=0.8,"Top 80% Revenue","Remaining 20% Revenue")</f>
        <v>Remaining 20% Revenue</v>
      </c>
    </row>
    <row r="1540" spans="1:25" x14ac:dyDescent="0.25">
      <c r="A1540" t="s">
        <v>4379</v>
      </c>
      <c r="B1540" s="1">
        <v>42715</v>
      </c>
      <c r="C1540" t="s">
        <v>4380</v>
      </c>
      <c r="D1540" s="4">
        <f>SUMIFS(Derived_Metrics[Revenue],Derived_Metrics[Customer ID],Derived_Metrics[[#This Row],[Customer ID]])</f>
        <v>136.512</v>
      </c>
      <c r="E1540" s="4">
        <f>SUMIFS(Derived_Metrics[Profit],Derived_Metrics[Customer ID],Derived_Metrics[[#This Row],[Customer ID]])</f>
        <v>-8.532</v>
      </c>
      <c r="F1540" s="5">
        <f>_xlfn.PERCENTRANK.INC(Derived_Metrics[Customer Revenue],Derived_Metrics[[#This Row],[Customer Revenue]])</f>
        <v>2.5000000000000001E-2</v>
      </c>
      <c r="G1540" s="5" t="str" cm="1">
        <f t="array" ref="G1540">_xlfn.IFS(Derived_Metrics[[#This Row],[Customer Revenue Percentile]]&gt;=0.8,"High Value",Derived_Metrics[[#This Row],[Customer Revenue Percentile]]&gt;=0.4,"Medium Value",TRUE,"Low Value")</f>
        <v>Low Value</v>
      </c>
      <c r="H1540" s="12">
        <f>_xlfn.RANK.EQ(Derived_Metrics[[#This Row],[Customer Revenue]],Derived_Metrics[Customer Revenue],0)</f>
        <v>2066</v>
      </c>
      <c r="I1540" s="15">
        <f>Derived_Metrics[[#This Row],[Customer Revenue]]/SUM(Derived_Metrics[Customer Revenue])</f>
        <v>8.762442943930036E-6</v>
      </c>
      <c r="J1540" t="s">
        <v>1892</v>
      </c>
      <c r="K1540" s="5">
        <f>SUMIFS(Derived_Metrics[Revenue],Derived_Metrics[Product ID],Derived_Metrics[[#This Row],[Product ID]])</f>
        <v>646.53599999999994</v>
      </c>
      <c r="L1540" s="5">
        <f>SUMIFS(Derived_Metrics[Profit],Derived_Metrics[Product ID],Derived_Metrics[[#This Row],[Product ID]])</f>
        <v>48.822000000000003</v>
      </c>
      <c r="M1540" s="5" t="str">
        <f>IF(AND(Derived_Metrics[[#This Row],[Product Revenue]]&gt;AVERAGE(Derived_Metrics[Product Revenue]),Derived_Metrics[[#This Row],[Product Profit]]&lt;0),"high sales Low Profit","Normal")</f>
        <v>Normal</v>
      </c>
      <c r="N1540">
        <v>22.751999999999999</v>
      </c>
      <c r="O1540">
        <v>6</v>
      </c>
      <c r="P1540">
        <v>0.6</v>
      </c>
      <c r="Q1540">
        <v>-8.532</v>
      </c>
      <c r="R1540">
        <f>Derived_Metrics[[#This Row],[Selling Price]]*Derived_Metrics[[#This Row],[Quantity]]</f>
        <v>136.512</v>
      </c>
      <c r="S1540" s="2">
        <f>IF(Derived_Metrics[[#This Row],[Revenue]]=0,0,Derived_Metrics[[#This Row],[Profit]]/Derived_Metrics[[#This Row],[Revenue]])</f>
        <v>-6.25E-2</v>
      </c>
      <c r="T1540" t="str">
        <f>IF(Derived_Metrics[[#This Row],[Profit]]&lt;0, "Loss","Profit")</f>
        <v>Loss</v>
      </c>
      <c r="U1540" s="5">
        <f>Derived_Metrics[[#This Row],[Selling Price]]*Derived_Metrics[[#This Row],[Quantity]]*Derived_Metrics[[#This Row],[Discount]]</f>
        <v>81.907200000000003</v>
      </c>
      <c r="V1540" t="str">
        <f>IF(Derived_Metrics[[#This Row],[Discount]]&gt;0,"Discount Applied","No Discount")</f>
        <v>Discount Applied</v>
      </c>
      <c r="W1540" t="str">
        <f>IF(Derived_Metrics[[#This Row],[Discount]]&gt;0.3,"High Discount","Low Discount")</f>
        <v>High Discount</v>
      </c>
      <c r="X1540" s="13">
        <f>SUMIFS(Derived_Metrics[Customer_Revenue_Share],Derived_Metrics[Customee_ Revenue _Rank],"&lt;="&amp;Derived_Metrics[[#This Row],[Customee_ Revenue _Rank]])</f>
        <v>0.999764240051222</v>
      </c>
      <c r="Y1540" t="str">
        <f>IF(Derived_Metrics[[#This Row],[Cumulative_Revenue_%]]&lt;=0.8,"Top 80% Revenue","Remaining 20% Revenue")</f>
        <v>Remaining 20% Revenue</v>
      </c>
    </row>
    <row r="1541" spans="1:25" x14ac:dyDescent="0.25">
      <c r="A1541" t="s">
        <v>4382</v>
      </c>
      <c r="B1541" s="1">
        <v>42312</v>
      </c>
      <c r="C1541" t="s">
        <v>2841</v>
      </c>
      <c r="D1541" s="4">
        <f>SUMIFS(Derived_Metrics[Revenue],Derived_Metrics[Customer ID],Derived_Metrics[[#This Row],[Customer ID]])</f>
        <v>2588.1359999999991</v>
      </c>
      <c r="E1541" s="4">
        <f>SUMIFS(Derived_Metrics[Profit],Derived_Metrics[Customer ID],Derived_Metrics[[#This Row],[Customer ID]])</f>
        <v>65.246600000000001</v>
      </c>
      <c r="F1541" s="5">
        <f>_xlfn.PERCENTRANK.INC(Derived_Metrics[Customer Revenue],Derived_Metrics[[#This Row],[Customer Revenue]])</f>
        <v>0.35499999999999998</v>
      </c>
      <c r="G1541" s="5" t="str" cm="1">
        <f t="array" ref="G1541">_xlfn.IFS(Derived_Metrics[[#This Row],[Customer Revenue Percentile]]&gt;=0.8,"High Value",Derived_Metrics[[#This Row],[Customer Revenue Percentile]]&gt;=0.4,"Medium Value",TRUE,"Low Value")</f>
        <v>Low Value</v>
      </c>
      <c r="H1541" s="12">
        <f>_xlfn.RANK.EQ(Derived_Metrics[[#This Row],[Customer Revenue]],Derived_Metrics[Customer Revenue],0)</f>
        <v>1364</v>
      </c>
      <c r="I1541" s="15">
        <f>Derived_Metrics[[#This Row],[Customer Revenue]]/SUM(Derived_Metrics[Customer Revenue])</f>
        <v>1.6612747620085633E-4</v>
      </c>
      <c r="J1541" t="s">
        <v>634</v>
      </c>
      <c r="K1541" s="5">
        <f>SUMIFS(Derived_Metrics[Revenue],Derived_Metrics[Product ID],Derived_Metrics[[#This Row],[Product ID]])</f>
        <v>8007.4199999999992</v>
      </c>
      <c r="L1541" s="5">
        <f>SUMIFS(Derived_Metrics[Profit],Derived_Metrics[Product ID],Derived_Metrics[[#This Row],[Product ID]])</f>
        <v>266.072</v>
      </c>
      <c r="M1541" s="5" t="str">
        <f>IF(AND(Derived_Metrics[[#This Row],[Product Revenue]]&gt;AVERAGE(Derived_Metrics[Product Revenue]),Derived_Metrics[[#This Row],[Product Profit]]&lt;0),"high sales Low Profit","Normal")</f>
        <v>Normal</v>
      </c>
      <c r="N1541">
        <v>67.36</v>
      </c>
      <c r="O1541">
        <v>2</v>
      </c>
      <c r="P1541">
        <v>0.2</v>
      </c>
      <c r="Q1541">
        <v>10.103999999999999</v>
      </c>
      <c r="R1541">
        <f>Derived_Metrics[[#This Row],[Selling Price]]*Derived_Metrics[[#This Row],[Quantity]]</f>
        <v>134.72</v>
      </c>
      <c r="S1541" s="2">
        <f>IF(Derived_Metrics[[#This Row],[Revenue]]=0,0,Derived_Metrics[[#This Row],[Profit]]/Derived_Metrics[[#This Row],[Revenue]])</f>
        <v>7.4999999999999997E-2</v>
      </c>
      <c r="T1541" t="str">
        <f>IF(Derived_Metrics[[#This Row],[Profit]]&lt;0, "Loss","Profit")</f>
        <v>Profit</v>
      </c>
      <c r="U1541" s="5">
        <f>Derived_Metrics[[#This Row],[Selling Price]]*Derived_Metrics[[#This Row],[Quantity]]*Derived_Metrics[[#This Row],[Discount]]</f>
        <v>26.944000000000003</v>
      </c>
      <c r="V1541" t="str">
        <f>IF(Derived_Metrics[[#This Row],[Discount]]&gt;0,"Discount Applied","No Discount")</f>
        <v>Discount Applied</v>
      </c>
      <c r="W1541" t="str">
        <f>IF(Derived_Metrics[[#This Row],[Discount]]&gt;0.3,"High Discount","Low Discount")</f>
        <v>Low Discount</v>
      </c>
      <c r="X1541" s="13">
        <f>SUMIFS(Derived_Metrics[Customer_Revenue_Share],Derived_Metrics[Customee_ Revenue _Rank],"&lt;="&amp;Derived_Metrics[[#This Row],[Customee_ Revenue _Rank]])</f>
        <v>0.94292814235276667</v>
      </c>
      <c r="Y1541" t="str">
        <f>IF(Derived_Metrics[[#This Row],[Cumulative_Revenue_%]]&lt;=0.8,"Top 80% Revenue","Remaining 20% Revenue")</f>
        <v>Remaining 20% Revenue</v>
      </c>
    </row>
    <row r="1542" spans="1:25" x14ac:dyDescent="0.25">
      <c r="A1542" t="s">
        <v>4382</v>
      </c>
      <c r="B1542" s="1">
        <v>42312</v>
      </c>
      <c r="C1542" t="s">
        <v>2841</v>
      </c>
      <c r="D1542" s="4">
        <f>SUMIFS(Derived_Metrics[Revenue],Derived_Metrics[Customer ID],Derived_Metrics[[#This Row],[Customer ID]])</f>
        <v>2588.1359999999991</v>
      </c>
      <c r="E1542" s="4">
        <f>SUMIFS(Derived_Metrics[Profit],Derived_Metrics[Customer ID],Derived_Metrics[[#This Row],[Customer ID]])</f>
        <v>65.246600000000001</v>
      </c>
      <c r="F1542" s="5">
        <f>_xlfn.PERCENTRANK.INC(Derived_Metrics[Customer Revenue],Derived_Metrics[[#This Row],[Customer Revenue]])</f>
        <v>0.35499999999999998</v>
      </c>
      <c r="G1542" s="5" t="str" cm="1">
        <f t="array" ref="G1542">_xlfn.IFS(Derived_Metrics[[#This Row],[Customer Revenue Percentile]]&gt;=0.8,"High Value",Derived_Metrics[[#This Row],[Customer Revenue Percentile]]&gt;=0.4,"Medium Value",TRUE,"Low Value")</f>
        <v>Low Value</v>
      </c>
      <c r="H1542" s="12">
        <f>_xlfn.RANK.EQ(Derived_Metrics[[#This Row],[Customer Revenue]],Derived_Metrics[Customer Revenue],0)</f>
        <v>1364</v>
      </c>
      <c r="I1542" s="15">
        <f>Derived_Metrics[[#This Row],[Customer Revenue]]/SUM(Derived_Metrics[Customer Revenue])</f>
        <v>1.6612747620085633E-4</v>
      </c>
      <c r="J1542" t="s">
        <v>305</v>
      </c>
      <c r="K1542" s="5">
        <f>SUMIFS(Derived_Metrics[Revenue],Derived_Metrics[Product ID],Derived_Metrics[[#This Row],[Product ID]])</f>
        <v>990.59199999999998</v>
      </c>
      <c r="L1542" s="5">
        <f>SUMIFS(Derived_Metrics[Profit],Derived_Metrics[Product ID],Derived_Metrics[[#This Row],[Product ID]])</f>
        <v>94.515199999999993</v>
      </c>
      <c r="M1542" s="5" t="str">
        <f>IF(AND(Derived_Metrics[[#This Row],[Product Revenue]]&gt;AVERAGE(Derived_Metrics[Product Revenue]),Derived_Metrics[[#This Row],[Product Profit]]&lt;0),"high sales Low Profit","Normal")</f>
        <v>Normal</v>
      </c>
      <c r="N1542">
        <v>54.527999999999999</v>
      </c>
      <c r="O1542">
        <v>3</v>
      </c>
      <c r="P1542">
        <v>0.2</v>
      </c>
      <c r="Q1542">
        <v>14.313599999999999</v>
      </c>
      <c r="R1542">
        <f>Derived_Metrics[[#This Row],[Selling Price]]*Derived_Metrics[[#This Row],[Quantity]]</f>
        <v>163.584</v>
      </c>
      <c r="S1542" s="2">
        <f>IF(Derived_Metrics[[#This Row],[Revenue]]=0,0,Derived_Metrics[[#This Row],[Profit]]/Derived_Metrics[[#This Row],[Revenue]])</f>
        <v>8.7499999999999994E-2</v>
      </c>
      <c r="T1542" t="str">
        <f>IF(Derived_Metrics[[#This Row],[Profit]]&lt;0, "Loss","Profit")</f>
        <v>Profit</v>
      </c>
      <c r="U1542" s="5">
        <f>Derived_Metrics[[#This Row],[Selling Price]]*Derived_Metrics[[#This Row],[Quantity]]*Derived_Metrics[[#This Row],[Discount]]</f>
        <v>32.716799999999999</v>
      </c>
      <c r="V1542" t="str">
        <f>IF(Derived_Metrics[[#This Row],[Discount]]&gt;0,"Discount Applied","No Discount")</f>
        <v>Discount Applied</v>
      </c>
      <c r="W1542" t="str">
        <f>IF(Derived_Metrics[[#This Row],[Discount]]&gt;0.3,"High Discount","Low Discount")</f>
        <v>Low Discount</v>
      </c>
      <c r="X1542" s="13">
        <f>SUMIFS(Derived_Metrics[Customer_Revenue_Share],Derived_Metrics[Customee_ Revenue _Rank],"&lt;="&amp;Derived_Metrics[[#This Row],[Customee_ Revenue _Rank]])</f>
        <v>0.94292814235276667</v>
      </c>
      <c r="Y1542" t="str">
        <f>IF(Derived_Metrics[[#This Row],[Cumulative_Revenue_%]]&lt;=0.8,"Top 80% Revenue","Remaining 20% Revenue")</f>
        <v>Remaining 20% Revenue</v>
      </c>
    </row>
    <row r="1543" spans="1:25" x14ac:dyDescent="0.25">
      <c r="A1543" t="s">
        <v>4384</v>
      </c>
      <c r="B1543" s="1">
        <v>42363</v>
      </c>
      <c r="C1543" t="s">
        <v>2138</v>
      </c>
      <c r="D1543" s="4">
        <f>SUMIFS(Derived_Metrics[Revenue],Derived_Metrics[Customer ID],Derived_Metrics[[#This Row],[Customer ID]])</f>
        <v>9428.0080000000016</v>
      </c>
      <c r="E1543" s="4">
        <f>SUMIFS(Derived_Metrics[Profit],Derived_Metrics[Customer ID],Derived_Metrics[[#This Row],[Customer ID]])</f>
        <v>110.35299999999999</v>
      </c>
      <c r="F1543" s="5">
        <f>_xlfn.PERCENTRANK.INC(Derived_Metrics[Customer Revenue],Derived_Metrics[[#This Row],[Customer Revenue]])</f>
        <v>0.71899999999999997</v>
      </c>
      <c r="G1543" s="5" t="str" cm="1">
        <f t="array" ref="G1543">_xlfn.IFS(Derived_Metrics[[#This Row],[Customer Revenue Percentile]]&gt;=0.8,"High Value",Derived_Metrics[[#This Row],[Customer Revenue Percentile]]&gt;=0.4,"Medium Value",TRUE,"Low Value")</f>
        <v>Medium Value</v>
      </c>
      <c r="H1543" s="12">
        <f>_xlfn.RANK.EQ(Derived_Metrics[[#This Row],[Customer Revenue]],Derived_Metrics[Customer Revenue],0)</f>
        <v>592</v>
      </c>
      <c r="I1543" s="15">
        <f>Derived_Metrics[[#This Row],[Customer Revenue]]/SUM(Derived_Metrics[Customer Revenue])</f>
        <v>6.0516571565075563E-4</v>
      </c>
      <c r="J1543" t="s">
        <v>281</v>
      </c>
      <c r="K1543" s="5">
        <f>SUMIFS(Derived_Metrics[Revenue],Derived_Metrics[Product ID],Derived_Metrics[[#This Row],[Product ID]])</f>
        <v>26566.659</v>
      </c>
      <c r="L1543" s="5">
        <f>SUMIFS(Derived_Metrics[Profit],Derived_Metrics[Product ID],Derived_Metrics[[#This Row],[Product ID]])</f>
        <v>-126.44100000000005</v>
      </c>
      <c r="M1543" s="5" t="str">
        <f>IF(AND(Derived_Metrics[[#This Row],[Product Revenue]]&gt;AVERAGE(Derived_Metrics[Product Revenue]),Derived_Metrics[[#This Row],[Product Profit]]&lt;0),"high sales Low Profit","Normal")</f>
        <v>high sales Low Profit</v>
      </c>
      <c r="N1543">
        <v>449.56799999999998</v>
      </c>
      <c r="O1543">
        <v>2</v>
      </c>
      <c r="P1543">
        <v>0.2</v>
      </c>
      <c r="Q1543">
        <v>56.195999999999998</v>
      </c>
      <c r="R1543">
        <f>Derived_Metrics[[#This Row],[Selling Price]]*Derived_Metrics[[#This Row],[Quantity]]</f>
        <v>899.13599999999997</v>
      </c>
      <c r="S1543" s="2">
        <f>IF(Derived_Metrics[[#This Row],[Revenue]]=0,0,Derived_Metrics[[#This Row],[Profit]]/Derived_Metrics[[#This Row],[Revenue]])</f>
        <v>6.25E-2</v>
      </c>
      <c r="T1543" t="str">
        <f>IF(Derived_Metrics[[#This Row],[Profit]]&lt;0, "Loss","Profit")</f>
        <v>Profit</v>
      </c>
      <c r="U1543" s="5">
        <f>Derived_Metrics[[#This Row],[Selling Price]]*Derived_Metrics[[#This Row],[Quantity]]*Derived_Metrics[[#This Row],[Discount]]</f>
        <v>179.8272</v>
      </c>
      <c r="V1543" t="str">
        <f>IF(Derived_Metrics[[#This Row],[Discount]]&gt;0,"Discount Applied","No Discount")</f>
        <v>Discount Applied</v>
      </c>
      <c r="W1543" t="str">
        <f>IF(Derived_Metrics[[#This Row],[Discount]]&gt;0.3,"High Discount","Low Discount")</f>
        <v>Low Discount</v>
      </c>
      <c r="X1543" s="13">
        <f>SUMIFS(Derived_Metrics[Customer_Revenue_Share],Derived_Metrics[Customee_ Revenue _Rank],"&lt;="&amp;Derived_Metrics[[#This Row],[Customee_ Revenue _Rank]])</f>
        <v>0.68777618230603932</v>
      </c>
      <c r="Y1543" t="str">
        <f>IF(Derived_Metrics[[#This Row],[Cumulative_Revenue_%]]&lt;=0.8,"Top 80% Revenue","Remaining 20% Revenue")</f>
        <v>Top 80% Revenue</v>
      </c>
    </row>
    <row r="1544" spans="1:25" x14ac:dyDescent="0.25">
      <c r="A1544" t="s">
        <v>4385</v>
      </c>
      <c r="B1544" s="1">
        <v>41993</v>
      </c>
      <c r="C1544" t="s">
        <v>2780</v>
      </c>
      <c r="D1544" s="4">
        <f>SUMIFS(Derived_Metrics[Revenue],Derived_Metrics[Customer ID],Derived_Metrics[[#This Row],[Customer ID]])</f>
        <v>2121.482</v>
      </c>
      <c r="E1544" s="4">
        <f>SUMIFS(Derived_Metrics[Profit],Derived_Metrics[Customer ID],Derived_Metrics[[#This Row],[Customer ID]])</f>
        <v>-32.887999999999991</v>
      </c>
      <c r="F1544" s="5">
        <f>_xlfn.PERCENTRANK.INC(Derived_Metrics[Customer Revenue],Derived_Metrics[[#This Row],[Customer Revenue]])</f>
        <v>0.29199999999999998</v>
      </c>
      <c r="G1544" s="5" t="str" cm="1">
        <f t="array" ref="G1544">_xlfn.IFS(Derived_Metrics[[#This Row],[Customer Revenue Percentile]]&gt;=0.8,"High Value",Derived_Metrics[[#This Row],[Customer Revenue Percentile]]&gt;=0.4,"Medium Value",TRUE,"Low Value")</f>
        <v>Low Value</v>
      </c>
      <c r="H1544" s="12">
        <f>_xlfn.RANK.EQ(Derived_Metrics[[#This Row],[Customer Revenue]],Derived_Metrics[Customer Revenue],0)</f>
        <v>1495</v>
      </c>
      <c r="I1544" s="15">
        <f>Derived_Metrics[[#This Row],[Customer Revenue]]/SUM(Derived_Metrics[Customer Revenue])</f>
        <v>1.3617385271312836E-4</v>
      </c>
      <c r="J1544" t="s">
        <v>2605</v>
      </c>
      <c r="K1544" s="5">
        <f>SUMIFS(Derived_Metrics[Revenue],Derived_Metrics[Product ID],Derived_Metrics[[#This Row],[Product ID]])</f>
        <v>6085.8899999999994</v>
      </c>
      <c r="L1544" s="5">
        <f>SUMIFS(Derived_Metrics[Profit],Derived_Metrics[Product ID],Derived_Metrics[[#This Row],[Product ID]])</f>
        <v>254.82440000000005</v>
      </c>
      <c r="M1544" s="5" t="str">
        <f>IF(AND(Derived_Metrics[[#This Row],[Product Revenue]]&gt;AVERAGE(Derived_Metrics[Product Revenue]),Derived_Metrics[[#This Row],[Product Profit]]&lt;0),"high sales Low Profit","Normal")</f>
        <v>Normal</v>
      </c>
      <c r="N1544">
        <v>192.18600000000001</v>
      </c>
      <c r="O1544">
        <v>3</v>
      </c>
      <c r="P1544">
        <v>0.1</v>
      </c>
      <c r="Q1544">
        <v>36.3018</v>
      </c>
      <c r="R1544">
        <f>Derived_Metrics[[#This Row],[Selling Price]]*Derived_Metrics[[#This Row],[Quantity]]</f>
        <v>576.55799999999999</v>
      </c>
      <c r="S1544" s="2">
        <f>IF(Derived_Metrics[[#This Row],[Revenue]]=0,0,Derived_Metrics[[#This Row],[Profit]]/Derived_Metrics[[#This Row],[Revenue]])</f>
        <v>6.2962962962962971E-2</v>
      </c>
      <c r="T1544" t="str">
        <f>IF(Derived_Metrics[[#This Row],[Profit]]&lt;0, "Loss","Profit")</f>
        <v>Profit</v>
      </c>
      <c r="U1544" s="5">
        <f>Derived_Metrics[[#This Row],[Selling Price]]*Derived_Metrics[[#This Row],[Quantity]]*Derived_Metrics[[#This Row],[Discount]]</f>
        <v>57.655799999999999</v>
      </c>
      <c r="V1544" t="str">
        <f>IF(Derived_Metrics[[#This Row],[Discount]]&gt;0,"Discount Applied","No Discount")</f>
        <v>Discount Applied</v>
      </c>
      <c r="W1544" t="str">
        <f>IF(Derived_Metrics[[#This Row],[Discount]]&gt;0.3,"High Discount","Low Discount")</f>
        <v>Low Discount</v>
      </c>
      <c r="X1544" s="13">
        <f>SUMIFS(Derived_Metrics[Customer_Revenue_Share],Derived_Metrics[Customee_ Revenue _Rank],"&lt;="&amp;Derived_Metrics[[#This Row],[Customee_ Revenue _Rank]])</f>
        <v>0.96249345734673308</v>
      </c>
      <c r="Y1544" t="str">
        <f>IF(Derived_Metrics[[#This Row],[Cumulative_Revenue_%]]&lt;=0.8,"Top 80% Revenue","Remaining 20% Revenue")</f>
        <v>Remaining 20% Revenue</v>
      </c>
    </row>
    <row r="1545" spans="1:25" x14ac:dyDescent="0.25">
      <c r="A1545" t="s">
        <v>4386</v>
      </c>
      <c r="B1545" s="1">
        <v>41846</v>
      </c>
      <c r="C1545" t="s">
        <v>1614</v>
      </c>
      <c r="D1545" s="4">
        <f>SUMIFS(Derived_Metrics[Revenue],Derived_Metrics[Customer ID],Derived_Metrics[[#This Row],[Customer ID]])</f>
        <v>6206.4660000000003</v>
      </c>
      <c r="E1545" s="4">
        <f>SUMIFS(Derived_Metrics[Profit],Derived_Metrics[Customer ID],Derived_Metrics[[#This Row],[Customer ID]])</f>
        <v>-246.6935</v>
      </c>
      <c r="F1545" s="5">
        <f>_xlfn.PERCENTRANK.INC(Derived_Metrics[Customer Revenue],Derived_Metrics[[#This Row],[Customer Revenue]])</f>
        <v>0.60899999999999999</v>
      </c>
      <c r="G1545" s="5" t="str" cm="1">
        <f t="array" ref="G1545">_xlfn.IFS(Derived_Metrics[[#This Row],[Customer Revenue Percentile]]&gt;=0.8,"High Value",Derived_Metrics[[#This Row],[Customer Revenue Percentile]]&gt;=0.4,"Medium Value",TRUE,"Low Value")</f>
        <v>Medium Value</v>
      </c>
      <c r="H1545" s="12">
        <f>_xlfn.RANK.EQ(Derived_Metrics[[#This Row],[Customer Revenue]],Derived_Metrics[Customer Revenue],0)</f>
        <v>825</v>
      </c>
      <c r="I1545" s="15">
        <f>Derived_Metrics[[#This Row],[Customer Revenue]]/SUM(Derived_Metrics[Customer Revenue])</f>
        <v>3.9838112553066161E-4</v>
      </c>
      <c r="J1545" t="s">
        <v>2093</v>
      </c>
      <c r="K1545" s="5">
        <f>SUMIFS(Derived_Metrics[Revenue],Derived_Metrics[Product ID],Derived_Metrics[[#This Row],[Product ID]])</f>
        <v>6686.1799999999994</v>
      </c>
      <c r="L1545" s="5">
        <f>SUMIFS(Derived_Metrics[Profit],Derived_Metrics[Product ID],Derived_Metrics[[#This Row],[Product ID]])</f>
        <v>115.7354</v>
      </c>
      <c r="M1545" s="5" t="str">
        <f>IF(AND(Derived_Metrics[[#This Row],[Product Revenue]]&gt;AVERAGE(Derived_Metrics[Product Revenue]),Derived_Metrics[[#This Row],[Product Profit]]&lt;0),"high sales Low Profit","Normal")</f>
        <v>Normal</v>
      </c>
      <c r="N1545">
        <v>67.88</v>
      </c>
      <c r="O1545">
        <v>2</v>
      </c>
      <c r="P1545">
        <v>0</v>
      </c>
      <c r="Q1545">
        <v>18.3276</v>
      </c>
      <c r="R1545">
        <f>Derived_Metrics[[#This Row],[Selling Price]]*Derived_Metrics[[#This Row],[Quantity]]</f>
        <v>135.76</v>
      </c>
      <c r="S1545" s="2">
        <f>IF(Derived_Metrics[[#This Row],[Revenue]]=0,0,Derived_Metrics[[#This Row],[Profit]]/Derived_Metrics[[#This Row],[Revenue]])</f>
        <v>0.13500000000000001</v>
      </c>
      <c r="T1545" t="str">
        <f>IF(Derived_Metrics[[#This Row],[Profit]]&lt;0, "Loss","Profit")</f>
        <v>Profit</v>
      </c>
      <c r="U1545" s="5">
        <f>Derived_Metrics[[#This Row],[Selling Price]]*Derived_Metrics[[#This Row],[Quantity]]*Derived_Metrics[[#This Row],[Discount]]</f>
        <v>0</v>
      </c>
      <c r="V1545" t="str">
        <f>IF(Derived_Metrics[[#This Row],[Discount]]&gt;0,"Discount Applied","No Discount")</f>
        <v>No Discount</v>
      </c>
      <c r="W1545" t="str">
        <f>IF(Derived_Metrics[[#This Row],[Discount]]&gt;0.3,"High Discount","Low Discount")</f>
        <v>Low Discount</v>
      </c>
      <c r="X1545" s="13">
        <f>SUMIFS(Derived_Metrics[Customer_Revenue_Share],Derived_Metrics[Customee_ Revenue _Rank],"&lt;="&amp;Derived_Metrics[[#This Row],[Customee_ Revenue _Rank]])</f>
        <v>0.79954772665508356</v>
      </c>
      <c r="Y1545" t="str">
        <f>IF(Derived_Metrics[[#This Row],[Cumulative_Revenue_%]]&lt;=0.8,"Top 80% Revenue","Remaining 20% Revenue")</f>
        <v>Top 80% Revenue</v>
      </c>
    </row>
    <row r="1546" spans="1:25" x14ac:dyDescent="0.25">
      <c r="A1546" t="s">
        <v>4386</v>
      </c>
      <c r="B1546" s="1">
        <v>41846</v>
      </c>
      <c r="C1546" t="s">
        <v>1614</v>
      </c>
      <c r="D1546" s="4">
        <f>SUMIFS(Derived_Metrics[Revenue],Derived_Metrics[Customer ID],Derived_Metrics[[#This Row],[Customer ID]])</f>
        <v>6206.4660000000003</v>
      </c>
      <c r="E1546" s="4">
        <f>SUMIFS(Derived_Metrics[Profit],Derived_Metrics[Customer ID],Derived_Metrics[[#This Row],[Customer ID]])</f>
        <v>-246.6935</v>
      </c>
      <c r="F1546" s="5">
        <f>_xlfn.PERCENTRANK.INC(Derived_Metrics[Customer Revenue],Derived_Metrics[[#This Row],[Customer Revenue]])</f>
        <v>0.60899999999999999</v>
      </c>
      <c r="G1546" s="5" t="str" cm="1">
        <f t="array" ref="G1546">_xlfn.IFS(Derived_Metrics[[#This Row],[Customer Revenue Percentile]]&gt;=0.8,"High Value",Derived_Metrics[[#This Row],[Customer Revenue Percentile]]&gt;=0.4,"Medium Value",TRUE,"Low Value")</f>
        <v>Medium Value</v>
      </c>
      <c r="H1546" s="12">
        <f>_xlfn.RANK.EQ(Derived_Metrics[[#This Row],[Customer Revenue]],Derived_Metrics[Customer Revenue],0)</f>
        <v>825</v>
      </c>
      <c r="I1546" s="15">
        <f>Derived_Metrics[[#This Row],[Customer Revenue]]/SUM(Derived_Metrics[Customer Revenue])</f>
        <v>3.9838112553066161E-4</v>
      </c>
      <c r="J1546" t="s">
        <v>3437</v>
      </c>
      <c r="K1546" s="5">
        <f>SUMIFS(Derived_Metrics[Revenue],Derived_Metrics[Product ID],Derived_Metrics[[#This Row],[Product ID]])</f>
        <v>745.59</v>
      </c>
      <c r="L1546" s="5">
        <f>SUMIFS(Derived_Metrics[Profit],Derived_Metrics[Product ID],Derived_Metrics[[#This Row],[Product ID]])</f>
        <v>52.448399999999999</v>
      </c>
      <c r="M1546" s="5" t="str">
        <f>IF(AND(Derived_Metrics[[#This Row],[Product Revenue]]&gt;AVERAGE(Derived_Metrics[Product Revenue]),Derived_Metrics[[#This Row],[Product Profit]]&lt;0),"high sales Low Profit","Normal")</f>
        <v>Normal</v>
      </c>
      <c r="N1546">
        <v>25.71</v>
      </c>
      <c r="O1546">
        <v>3</v>
      </c>
      <c r="P1546">
        <v>0</v>
      </c>
      <c r="Q1546">
        <v>9.2555999999999994</v>
      </c>
      <c r="R1546">
        <f>Derived_Metrics[[#This Row],[Selling Price]]*Derived_Metrics[[#This Row],[Quantity]]</f>
        <v>77.13</v>
      </c>
      <c r="S1546" s="2">
        <f>IF(Derived_Metrics[[#This Row],[Revenue]]=0,0,Derived_Metrics[[#This Row],[Profit]]/Derived_Metrics[[#This Row],[Revenue]])</f>
        <v>0.12</v>
      </c>
      <c r="T1546" t="str">
        <f>IF(Derived_Metrics[[#This Row],[Profit]]&lt;0, "Loss","Profit")</f>
        <v>Profit</v>
      </c>
      <c r="U1546" s="5">
        <f>Derived_Metrics[[#This Row],[Selling Price]]*Derived_Metrics[[#This Row],[Quantity]]*Derived_Metrics[[#This Row],[Discount]]</f>
        <v>0</v>
      </c>
      <c r="V1546" t="str">
        <f>IF(Derived_Metrics[[#This Row],[Discount]]&gt;0,"Discount Applied","No Discount")</f>
        <v>No Discount</v>
      </c>
      <c r="W1546" t="str">
        <f>IF(Derived_Metrics[[#This Row],[Discount]]&gt;0.3,"High Discount","Low Discount")</f>
        <v>Low Discount</v>
      </c>
      <c r="X1546" s="13">
        <f>SUMIFS(Derived_Metrics[Customer_Revenue_Share],Derived_Metrics[Customee_ Revenue _Rank],"&lt;="&amp;Derived_Metrics[[#This Row],[Customee_ Revenue _Rank]])</f>
        <v>0.79954772665508356</v>
      </c>
      <c r="Y1546" t="str">
        <f>IF(Derived_Metrics[[#This Row],[Cumulative_Revenue_%]]&lt;=0.8,"Top 80% Revenue","Remaining 20% Revenue")</f>
        <v>Top 80% Revenue</v>
      </c>
    </row>
    <row r="1547" spans="1:25" x14ac:dyDescent="0.25">
      <c r="A1547" t="s">
        <v>4387</v>
      </c>
      <c r="B1547" s="1">
        <v>43051</v>
      </c>
      <c r="C1547" t="s">
        <v>2631</v>
      </c>
      <c r="D1547" s="4">
        <f>SUMIFS(Derived_Metrics[Revenue],Derived_Metrics[Customer ID],Derived_Metrics[[#This Row],[Customer ID]])</f>
        <v>5754.9380000000001</v>
      </c>
      <c r="E1547" s="4">
        <f>SUMIFS(Derived_Metrics[Profit],Derived_Metrics[Customer ID],Derived_Metrics[[#This Row],[Customer ID]])</f>
        <v>-429.4726</v>
      </c>
      <c r="F1547" s="5">
        <f>_xlfn.PERCENTRANK.INC(Derived_Metrics[Customer Revenue],Derived_Metrics[[#This Row],[Customer Revenue]])</f>
        <v>0.59</v>
      </c>
      <c r="G1547" s="5" t="str" cm="1">
        <f t="array" ref="G1547">_xlfn.IFS(Derived_Metrics[[#This Row],[Customer Revenue Percentile]]&gt;=0.8,"High Value",Derived_Metrics[[#This Row],[Customer Revenue Percentile]]&gt;=0.4,"Medium Value",TRUE,"Low Value")</f>
        <v>Medium Value</v>
      </c>
      <c r="H1547" s="12">
        <f>_xlfn.RANK.EQ(Derived_Metrics[[#This Row],[Customer Revenue]],Derived_Metrics[Customer Revenue],0)</f>
        <v>866</v>
      </c>
      <c r="I1547" s="15">
        <f>Derived_Metrics[[#This Row],[Customer Revenue]]/SUM(Derived_Metrics[Customer Revenue])</f>
        <v>3.693984109151931E-4</v>
      </c>
      <c r="J1547" t="s">
        <v>287</v>
      </c>
      <c r="K1547" s="5">
        <f>SUMIFS(Derived_Metrics[Revenue],Derived_Metrics[Product ID],Derived_Metrics[[#This Row],[Product ID]])</f>
        <v>10128.125</v>
      </c>
      <c r="L1547" s="5">
        <f>SUMIFS(Derived_Metrics[Profit],Derived_Metrics[Product ID],Derived_Metrics[[#This Row],[Product ID]])</f>
        <v>-1148.4375</v>
      </c>
      <c r="M1547" s="5" t="str">
        <f>IF(AND(Derived_Metrics[[#This Row],[Product Revenue]]&gt;AVERAGE(Derived_Metrics[Product Revenue]),Derived_Metrics[[#This Row],[Product Profit]]&lt;0),"high sales Low Profit","Normal")</f>
        <v>Normal</v>
      </c>
      <c r="N1547">
        <v>721.875</v>
      </c>
      <c r="O1547">
        <v>6</v>
      </c>
      <c r="P1547">
        <v>0.45</v>
      </c>
      <c r="Q1547">
        <v>-420</v>
      </c>
      <c r="R1547">
        <f>Derived_Metrics[[#This Row],[Selling Price]]*Derived_Metrics[[#This Row],[Quantity]]</f>
        <v>4331.25</v>
      </c>
      <c r="S1547" s="2">
        <f>IF(Derived_Metrics[[#This Row],[Revenue]]=0,0,Derived_Metrics[[#This Row],[Profit]]/Derived_Metrics[[#This Row],[Revenue]])</f>
        <v>-9.696969696969697E-2</v>
      </c>
      <c r="T1547" t="str">
        <f>IF(Derived_Metrics[[#This Row],[Profit]]&lt;0, "Loss","Profit")</f>
        <v>Loss</v>
      </c>
      <c r="U1547" s="5">
        <f>Derived_Metrics[[#This Row],[Selling Price]]*Derived_Metrics[[#This Row],[Quantity]]*Derived_Metrics[[#This Row],[Discount]]</f>
        <v>1949.0625</v>
      </c>
      <c r="V1547" t="str">
        <f>IF(Derived_Metrics[[#This Row],[Discount]]&gt;0,"Discount Applied","No Discount")</f>
        <v>Discount Applied</v>
      </c>
      <c r="W1547" t="str">
        <f>IF(Derived_Metrics[[#This Row],[Discount]]&gt;0.3,"High Discount","Low Discount")</f>
        <v>High Discount</v>
      </c>
      <c r="X1547" s="13">
        <f>SUMIFS(Derived_Metrics[Customer_Revenue_Share],Derived_Metrics[Customee_ Revenue _Rank],"&lt;="&amp;Derived_Metrics[[#This Row],[Customee_ Revenue _Rank]])</f>
        <v>0.81492622424768901</v>
      </c>
      <c r="Y1547" t="str">
        <f>IF(Derived_Metrics[[#This Row],[Cumulative_Revenue_%]]&lt;=0.8,"Top 80% Revenue","Remaining 20% Revenue")</f>
        <v>Remaining 20% Revenue</v>
      </c>
    </row>
    <row r="1548" spans="1:25" x14ac:dyDescent="0.25">
      <c r="A1548" t="s">
        <v>4387</v>
      </c>
      <c r="B1548" s="1">
        <v>43051</v>
      </c>
      <c r="C1548" t="s">
        <v>2631</v>
      </c>
      <c r="D1548" s="4">
        <f>SUMIFS(Derived_Metrics[Revenue],Derived_Metrics[Customer ID],Derived_Metrics[[#This Row],[Customer ID]])</f>
        <v>5754.9380000000001</v>
      </c>
      <c r="E1548" s="4">
        <f>SUMIFS(Derived_Metrics[Profit],Derived_Metrics[Customer ID],Derived_Metrics[[#This Row],[Customer ID]])</f>
        <v>-429.4726</v>
      </c>
      <c r="F1548" s="5">
        <f>_xlfn.PERCENTRANK.INC(Derived_Metrics[Customer Revenue],Derived_Metrics[[#This Row],[Customer Revenue]])</f>
        <v>0.59</v>
      </c>
      <c r="G1548" s="5" t="str" cm="1">
        <f t="array" ref="G1548">_xlfn.IFS(Derived_Metrics[[#This Row],[Customer Revenue Percentile]]&gt;=0.8,"High Value",Derived_Metrics[[#This Row],[Customer Revenue Percentile]]&gt;=0.4,"Medium Value",TRUE,"Low Value")</f>
        <v>Medium Value</v>
      </c>
      <c r="H1548" s="12">
        <f>_xlfn.RANK.EQ(Derived_Metrics[[#This Row],[Customer Revenue]],Derived_Metrics[Customer Revenue],0)</f>
        <v>866</v>
      </c>
      <c r="I1548" s="15">
        <f>Derived_Metrics[[#This Row],[Customer Revenue]]/SUM(Derived_Metrics[Customer Revenue])</f>
        <v>3.693984109151931E-4</v>
      </c>
      <c r="J1548" t="s">
        <v>564</v>
      </c>
      <c r="K1548" s="5">
        <f>SUMIFS(Derived_Metrics[Revenue],Derived_Metrics[Product ID],Derived_Metrics[[#This Row],[Product ID]])</f>
        <v>10584.086000000001</v>
      </c>
      <c r="L1548" s="5">
        <f>SUMIFS(Derived_Metrics[Profit],Derived_Metrics[Product ID],Derived_Metrics[[#This Row],[Product ID]])</f>
        <v>-166.00900000000001</v>
      </c>
      <c r="M1548" s="5" t="str">
        <f>IF(AND(Derived_Metrics[[#This Row],[Product Revenue]]&gt;AVERAGE(Derived_Metrics[Product Revenue]),Derived_Metrics[[#This Row],[Product Profit]]&lt;0),"high sales Low Profit","Normal")</f>
        <v>Normal</v>
      </c>
      <c r="N1548">
        <v>64.784000000000006</v>
      </c>
      <c r="O1548">
        <v>1</v>
      </c>
      <c r="P1548">
        <v>0.2</v>
      </c>
      <c r="Q1548">
        <v>-12.147</v>
      </c>
      <c r="R1548">
        <f>Derived_Metrics[[#This Row],[Selling Price]]*Derived_Metrics[[#This Row],[Quantity]]</f>
        <v>64.784000000000006</v>
      </c>
      <c r="S1548" s="2">
        <f>IF(Derived_Metrics[[#This Row],[Revenue]]=0,0,Derived_Metrics[[#This Row],[Profit]]/Derived_Metrics[[#This Row],[Revenue]])</f>
        <v>-0.1875</v>
      </c>
      <c r="T1548" t="str">
        <f>IF(Derived_Metrics[[#This Row],[Profit]]&lt;0, "Loss","Profit")</f>
        <v>Loss</v>
      </c>
      <c r="U1548" s="5">
        <f>Derived_Metrics[[#This Row],[Selling Price]]*Derived_Metrics[[#This Row],[Quantity]]*Derived_Metrics[[#This Row],[Discount]]</f>
        <v>12.956800000000001</v>
      </c>
      <c r="V1548" t="str">
        <f>IF(Derived_Metrics[[#This Row],[Discount]]&gt;0,"Discount Applied","No Discount")</f>
        <v>Discount Applied</v>
      </c>
      <c r="W1548" t="str">
        <f>IF(Derived_Metrics[[#This Row],[Discount]]&gt;0.3,"High Discount","Low Discount")</f>
        <v>Low Discount</v>
      </c>
      <c r="X1548" s="13">
        <f>SUMIFS(Derived_Metrics[Customer_Revenue_Share],Derived_Metrics[Customee_ Revenue _Rank],"&lt;="&amp;Derived_Metrics[[#This Row],[Customee_ Revenue _Rank]])</f>
        <v>0.81492622424768901</v>
      </c>
      <c r="Y1548" t="str">
        <f>IF(Derived_Metrics[[#This Row],[Cumulative_Revenue_%]]&lt;=0.8,"Top 80% Revenue","Remaining 20% Revenue")</f>
        <v>Remaining 20% Revenue</v>
      </c>
    </row>
    <row r="1549" spans="1:25" x14ac:dyDescent="0.25">
      <c r="A1549" t="s">
        <v>4388</v>
      </c>
      <c r="B1549" s="1">
        <v>42623</v>
      </c>
      <c r="C1549" t="s">
        <v>4044</v>
      </c>
      <c r="D1549" s="4">
        <f>SUMIFS(Derived_Metrics[Revenue],Derived_Metrics[Customer ID],Derived_Metrics[[#This Row],[Customer ID]])</f>
        <v>416.62600000000003</v>
      </c>
      <c r="E1549" s="4">
        <f>SUMIFS(Derived_Metrics[Profit],Derived_Metrics[Customer ID],Derived_Metrics[[#This Row],[Customer ID]])</f>
        <v>9.5571000000000002</v>
      </c>
      <c r="F1549" s="5">
        <f>_xlfn.PERCENTRANK.INC(Derived_Metrics[Customer Revenue],Derived_Metrics[[#This Row],[Customer Revenue]])</f>
        <v>7.5999999999999998E-2</v>
      </c>
      <c r="G1549" s="5" t="str" cm="1">
        <f t="array" ref="G1549">_xlfn.IFS(Derived_Metrics[[#This Row],[Customer Revenue Percentile]]&gt;=0.8,"High Value",Derived_Metrics[[#This Row],[Customer Revenue Percentile]]&gt;=0.4,"Medium Value",TRUE,"Low Value")</f>
        <v>Low Value</v>
      </c>
      <c r="H1549" s="12">
        <f>_xlfn.RANK.EQ(Derived_Metrics[[#This Row],[Customer Revenue]],Derived_Metrics[Customer Revenue],0)</f>
        <v>1958</v>
      </c>
      <c r="I1549" s="15">
        <f>Derived_Metrics[[#This Row],[Customer Revenue]]/SUM(Derived_Metrics[Customer Revenue])</f>
        <v>2.6742422306887274E-5</v>
      </c>
      <c r="J1549" t="s">
        <v>1646</v>
      </c>
      <c r="K1549" s="5">
        <f>SUMIFS(Derived_Metrics[Revenue],Derived_Metrics[Product ID],Derived_Metrics[[#This Row],[Product ID]])</f>
        <v>9347.4360000000015</v>
      </c>
      <c r="L1549" s="5">
        <f>SUMIFS(Derived_Metrics[Profit],Derived_Metrics[Product ID],Derived_Metrics[[#This Row],[Product ID]])</f>
        <v>148.37200000000001</v>
      </c>
      <c r="M1549" s="5" t="str">
        <f>IF(AND(Derived_Metrics[[#This Row],[Product Revenue]]&gt;AVERAGE(Derived_Metrics[Product Revenue]),Derived_Metrics[[#This Row],[Product Profit]]&lt;0),"high sales Low Profit","Normal")</f>
        <v>Normal</v>
      </c>
      <c r="N1549">
        <v>169.56800000000001</v>
      </c>
      <c r="O1549">
        <v>2</v>
      </c>
      <c r="P1549">
        <v>0.2</v>
      </c>
      <c r="Q1549">
        <v>0</v>
      </c>
      <c r="R1549">
        <f>Derived_Metrics[[#This Row],[Selling Price]]*Derived_Metrics[[#This Row],[Quantity]]</f>
        <v>339.13600000000002</v>
      </c>
      <c r="S1549" s="2">
        <f>IF(Derived_Metrics[[#This Row],[Revenue]]=0,0,Derived_Metrics[[#This Row],[Profit]]/Derived_Metrics[[#This Row],[Revenue]])</f>
        <v>0</v>
      </c>
      <c r="T1549" t="str">
        <f>IF(Derived_Metrics[[#This Row],[Profit]]&lt;0, "Loss","Profit")</f>
        <v>Profit</v>
      </c>
      <c r="U1549" s="5">
        <f>Derived_Metrics[[#This Row],[Selling Price]]*Derived_Metrics[[#This Row],[Quantity]]*Derived_Metrics[[#This Row],[Discount]]</f>
        <v>67.827200000000005</v>
      </c>
      <c r="V1549" t="str">
        <f>IF(Derived_Metrics[[#This Row],[Discount]]&gt;0,"Discount Applied","No Discount")</f>
        <v>Discount Applied</v>
      </c>
      <c r="W1549" t="str">
        <f>IF(Derived_Metrics[[#This Row],[Discount]]&gt;0.3,"High Discount","Low Discount")</f>
        <v>Low Discount</v>
      </c>
      <c r="X1549" s="13">
        <f>SUMIFS(Derived_Metrics[Customer_Revenue_Share],Derived_Metrics[Customee_ Revenue _Rank],"&lt;="&amp;Derived_Metrics[[#This Row],[Customee_ Revenue _Rank]])</f>
        <v>0.99791752955123336</v>
      </c>
      <c r="Y1549" t="str">
        <f>IF(Derived_Metrics[[#This Row],[Cumulative_Revenue_%]]&lt;=0.8,"Top 80% Revenue","Remaining 20% Revenue")</f>
        <v>Remaining 20% Revenue</v>
      </c>
    </row>
    <row r="1550" spans="1:25" x14ac:dyDescent="0.25">
      <c r="A1550" t="s">
        <v>4389</v>
      </c>
      <c r="B1550" s="1">
        <v>42003</v>
      </c>
      <c r="C1550" t="s">
        <v>4390</v>
      </c>
      <c r="D1550" s="4">
        <f>SUMIFS(Derived_Metrics[Revenue],Derived_Metrics[Customer ID],Derived_Metrics[[#This Row],[Customer ID]])</f>
        <v>1751.1779999999999</v>
      </c>
      <c r="E1550" s="4">
        <f>SUMIFS(Derived_Metrics[Profit],Derived_Metrics[Customer ID],Derived_Metrics[[#This Row],[Customer ID]])</f>
        <v>-194.61659999999998</v>
      </c>
      <c r="F1550" s="5">
        <f>_xlfn.PERCENTRANK.INC(Derived_Metrics[Customer Revenue],Derived_Metrics[[#This Row],[Customer Revenue]])</f>
        <v>0.25</v>
      </c>
      <c r="G1550" s="5" t="str" cm="1">
        <f t="array" ref="G1550">_xlfn.IFS(Derived_Metrics[[#This Row],[Customer Revenue Percentile]]&gt;=0.8,"High Value",Derived_Metrics[[#This Row],[Customer Revenue Percentile]]&gt;=0.4,"Medium Value",TRUE,"Low Value")</f>
        <v>Low Value</v>
      </c>
      <c r="H1550" s="12">
        <f>_xlfn.RANK.EQ(Derived_Metrics[[#This Row],[Customer Revenue]],Derived_Metrics[Customer Revenue],0)</f>
        <v>1590</v>
      </c>
      <c r="I1550" s="15">
        <f>Derived_Metrics[[#This Row],[Customer Revenue]]/SUM(Derived_Metrics[Customer Revenue])</f>
        <v>1.124047505689281E-4</v>
      </c>
      <c r="J1550" t="s">
        <v>446</v>
      </c>
      <c r="K1550" s="5">
        <f>SUMIFS(Derived_Metrics[Revenue],Derived_Metrics[Product ID],Derived_Metrics[[#This Row],[Product ID]])</f>
        <v>26915.649999999998</v>
      </c>
      <c r="L1550" s="5">
        <f>SUMIFS(Derived_Metrics[Profit],Derived_Metrics[Product ID],Derived_Metrics[[#This Row],[Product ID]])</f>
        <v>-238.60359999999997</v>
      </c>
      <c r="M1550" s="5" t="str">
        <f>IF(AND(Derived_Metrics[[#This Row],[Product Revenue]]&gt;AVERAGE(Derived_Metrics[Product Revenue]),Derived_Metrics[[#This Row],[Product Profit]]&lt;0),"high sales Low Profit","Normal")</f>
        <v>high sales Low Profit</v>
      </c>
      <c r="N1550">
        <v>523.76400000000001</v>
      </c>
      <c r="O1550">
        <v>3</v>
      </c>
      <c r="P1550">
        <v>0.4</v>
      </c>
      <c r="Q1550">
        <v>-192.04679999999999</v>
      </c>
      <c r="R1550">
        <f>Derived_Metrics[[#This Row],[Selling Price]]*Derived_Metrics[[#This Row],[Quantity]]</f>
        <v>1571.2919999999999</v>
      </c>
      <c r="S1550" s="2">
        <f>IF(Derived_Metrics[[#This Row],[Revenue]]=0,0,Derived_Metrics[[#This Row],[Profit]]/Derived_Metrics[[#This Row],[Revenue]])</f>
        <v>-0.12222222222222222</v>
      </c>
      <c r="T1550" t="str">
        <f>IF(Derived_Metrics[[#This Row],[Profit]]&lt;0, "Loss","Profit")</f>
        <v>Loss</v>
      </c>
      <c r="U1550" s="5">
        <f>Derived_Metrics[[#This Row],[Selling Price]]*Derived_Metrics[[#This Row],[Quantity]]*Derived_Metrics[[#This Row],[Discount]]</f>
        <v>628.51679999999999</v>
      </c>
      <c r="V1550" t="str">
        <f>IF(Derived_Metrics[[#This Row],[Discount]]&gt;0,"Discount Applied","No Discount")</f>
        <v>Discount Applied</v>
      </c>
      <c r="W1550" t="str">
        <f>IF(Derived_Metrics[[#This Row],[Discount]]&gt;0.3,"High Discount","Low Discount")</f>
        <v>High Discount</v>
      </c>
      <c r="X1550" s="13">
        <f>SUMIFS(Derived_Metrics[Customer_Revenue_Share],Derived_Metrics[Customee_ Revenue _Rank],"&lt;="&amp;Derived_Metrics[[#This Row],[Customee_ Revenue _Rank]])</f>
        <v>0.97377127426749022</v>
      </c>
      <c r="Y1550" t="str">
        <f>IF(Derived_Metrics[[#This Row],[Cumulative_Revenue_%]]&lt;=0.8,"Top 80% Revenue","Remaining 20% Revenue")</f>
        <v>Remaining 20% Revenue</v>
      </c>
    </row>
    <row r="1551" spans="1:25" x14ac:dyDescent="0.25">
      <c r="A1551" t="s">
        <v>4392</v>
      </c>
      <c r="B1551" s="1">
        <v>42708</v>
      </c>
      <c r="C1551" t="s">
        <v>2375</v>
      </c>
      <c r="D1551" s="4">
        <f>SUMIFS(Derived_Metrics[Revenue],Derived_Metrics[Customer ID],Derived_Metrics[[#This Row],[Customer ID]])</f>
        <v>969.18400000000008</v>
      </c>
      <c r="E1551" s="4">
        <f>SUMIFS(Derived_Metrics[Profit],Derived_Metrics[Customer ID],Derived_Metrics[[#This Row],[Customer ID]])</f>
        <v>9.8622000000000014</v>
      </c>
      <c r="F1551" s="5">
        <f>_xlfn.PERCENTRANK.INC(Derived_Metrics[Customer Revenue],Derived_Metrics[[#This Row],[Customer Revenue]])</f>
        <v>0.155</v>
      </c>
      <c r="G1551" s="5" t="str" cm="1">
        <f t="array" ref="G1551">_xlfn.IFS(Derived_Metrics[[#This Row],[Customer Revenue Percentile]]&gt;=0.8,"High Value",Derived_Metrics[[#This Row],[Customer Revenue Percentile]]&gt;=0.4,"Medium Value",TRUE,"Low Value")</f>
        <v>Low Value</v>
      </c>
      <c r="H1551" s="12">
        <f>_xlfn.RANK.EQ(Derived_Metrics[[#This Row],[Customer Revenue]],Derived_Metrics[Customer Revenue],0)</f>
        <v>1788</v>
      </c>
      <c r="I1551" s="15">
        <f>Derived_Metrics[[#This Row],[Customer Revenue]]/SUM(Derived_Metrics[Customer Revenue])</f>
        <v>6.2210058472294663E-5</v>
      </c>
      <c r="J1551" t="s">
        <v>564</v>
      </c>
      <c r="K1551" s="5">
        <f>SUMIFS(Derived_Metrics[Revenue],Derived_Metrics[Product ID],Derived_Metrics[[#This Row],[Product ID]])</f>
        <v>10584.086000000001</v>
      </c>
      <c r="L1551" s="5">
        <f>SUMIFS(Derived_Metrics[Profit],Derived_Metrics[Product ID],Derived_Metrics[[#This Row],[Product ID]])</f>
        <v>-166.00900000000001</v>
      </c>
      <c r="M1551" s="5" t="str">
        <f>IF(AND(Derived_Metrics[[#This Row],[Product Revenue]]&gt;AVERAGE(Derived_Metrics[Product Revenue]),Derived_Metrics[[#This Row],[Product Profit]]&lt;0),"high sales Low Profit","Normal")</f>
        <v>Normal</v>
      </c>
      <c r="N1551">
        <v>194.352</v>
      </c>
      <c r="O1551">
        <v>3</v>
      </c>
      <c r="P1551">
        <v>0.2</v>
      </c>
      <c r="Q1551">
        <v>-36.441000000000003</v>
      </c>
      <c r="R1551">
        <f>Derived_Metrics[[#This Row],[Selling Price]]*Derived_Metrics[[#This Row],[Quantity]]</f>
        <v>583.05600000000004</v>
      </c>
      <c r="S1551" s="2">
        <f>IF(Derived_Metrics[[#This Row],[Revenue]]=0,0,Derived_Metrics[[#This Row],[Profit]]/Derived_Metrics[[#This Row],[Revenue]])</f>
        <v>-6.25E-2</v>
      </c>
      <c r="T1551" t="str">
        <f>IF(Derived_Metrics[[#This Row],[Profit]]&lt;0, "Loss","Profit")</f>
        <v>Loss</v>
      </c>
      <c r="U1551" s="5">
        <f>Derived_Metrics[[#This Row],[Selling Price]]*Derived_Metrics[[#This Row],[Quantity]]*Derived_Metrics[[#This Row],[Discount]]</f>
        <v>116.61120000000001</v>
      </c>
      <c r="V1551" t="str">
        <f>IF(Derived_Metrics[[#This Row],[Discount]]&gt;0,"Discount Applied","No Discount")</f>
        <v>Discount Applied</v>
      </c>
      <c r="W1551" t="str">
        <f>IF(Derived_Metrics[[#This Row],[Discount]]&gt;0.3,"High Discount","Low Discount")</f>
        <v>Low Discount</v>
      </c>
      <c r="X1551" s="13">
        <f>SUMIFS(Derived_Metrics[Customer_Revenue_Share],Derived_Metrics[Customee_ Revenue _Rank],"&lt;="&amp;Derived_Metrics[[#This Row],[Customee_ Revenue _Rank]])</f>
        <v>0.99066040961632496</v>
      </c>
      <c r="Y1551" t="str">
        <f>IF(Derived_Metrics[[#This Row],[Cumulative_Revenue_%]]&lt;=0.8,"Top 80% Revenue","Remaining 20% Revenue")</f>
        <v>Remaining 20% Revenue</v>
      </c>
    </row>
    <row r="1552" spans="1:25" x14ac:dyDescent="0.25">
      <c r="A1552" t="s">
        <v>4393</v>
      </c>
      <c r="B1552" s="1">
        <v>42702</v>
      </c>
      <c r="C1552" t="s">
        <v>309</v>
      </c>
      <c r="D1552" s="4">
        <f>SUMIFS(Derived_Metrics[Revenue],Derived_Metrics[Customer ID],Derived_Metrics[[#This Row],[Customer ID]])</f>
        <v>9818.6855999999989</v>
      </c>
      <c r="E1552" s="4">
        <f>SUMIFS(Derived_Metrics[Profit],Derived_Metrics[Customer ID],Derived_Metrics[[#This Row],[Customer ID]])</f>
        <v>121.07539999999999</v>
      </c>
      <c r="F1552" s="5">
        <f>_xlfn.PERCENTRANK.INC(Derived_Metrics[Customer Revenue],Derived_Metrics[[#This Row],[Customer Revenue]])</f>
        <v>0.73699999999999999</v>
      </c>
      <c r="G1552" s="5" t="str" cm="1">
        <f t="array" ref="G1552">_xlfn.IFS(Derived_Metrics[[#This Row],[Customer Revenue Percentile]]&gt;=0.8,"High Value",Derived_Metrics[[#This Row],[Customer Revenue Percentile]]&gt;=0.4,"Medium Value",TRUE,"Low Value")</f>
        <v>Medium Value</v>
      </c>
      <c r="H1552" s="12">
        <f>_xlfn.RANK.EQ(Derived_Metrics[[#This Row],[Customer Revenue]],Derived_Metrics[Customer Revenue],0)</f>
        <v>552</v>
      </c>
      <c r="I1552" s="15">
        <f>Derived_Metrics[[#This Row],[Customer Revenue]]/SUM(Derived_Metrics[Customer Revenue])</f>
        <v>6.3024256002686542E-4</v>
      </c>
      <c r="J1552" t="s">
        <v>661</v>
      </c>
      <c r="K1552" s="5">
        <f>SUMIFS(Derived_Metrics[Revenue],Derived_Metrics[Product ID],Derived_Metrics[[#This Row],[Product ID]])</f>
        <v>21499.842000000004</v>
      </c>
      <c r="L1552" s="5">
        <f>SUMIFS(Derived_Metrics[Profit],Derived_Metrics[Product ID],Derived_Metrics[[#This Row],[Product ID]])</f>
        <v>234.23400000000001</v>
      </c>
      <c r="M1552" s="5" t="str">
        <f>IF(AND(Derived_Metrics[[#This Row],[Product Revenue]]&gt;AVERAGE(Derived_Metrics[Product Revenue]),Derived_Metrics[[#This Row],[Product Profit]]&lt;0),"high sales Low Profit","Normal")</f>
        <v>Normal</v>
      </c>
      <c r="N1552">
        <v>347.80200000000002</v>
      </c>
      <c r="O1552">
        <v>7</v>
      </c>
      <c r="P1552">
        <v>0.3</v>
      </c>
      <c r="Q1552">
        <v>-24.843</v>
      </c>
      <c r="R1552">
        <f>Derived_Metrics[[#This Row],[Selling Price]]*Derived_Metrics[[#This Row],[Quantity]]</f>
        <v>2434.614</v>
      </c>
      <c r="S1552" s="2">
        <f>IF(Derived_Metrics[[#This Row],[Revenue]]=0,0,Derived_Metrics[[#This Row],[Profit]]/Derived_Metrics[[#This Row],[Revenue]])</f>
        <v>-1.020408163265306E-2</v>
      </c>
      <c r="T1552" t="str">
        <f>IF(Derived_Metrics[[#This Row],[Profit]]&lt;0, "Loss","Profit")</f>
        <v>Loss</v>
      </c>
      <c r="U1552" s="5">
        <f>Derived_Metrics[[#This Row],[Selling Price]]*Derived_Metrics[[#This Row],[Quantity]]*Derived_Metrics[[#This Row],[Discount]]</f>
        <v>730.38419999999996</v>
      </c>
      <c r="V1552" t="str">
        <f>IF(Derived_Metrics[[#This Row],[Discount]]&gt;0,"Discount Applied","No Discount")</f>
        <v>Discount Applied</v>
      </c>
      <c r="W1552" t="str">
        <f>IF(Derived_Metrics[[#This Row],[Discount]]&gt;0.3,"High Discount","Low Discount")</f>
        <v>Low Discount</v>
      </c>
      <c r="X1552" s="13">
        <f>SUMIFS(Derived_Metrics[Customer_Revenue_Share],Derived_Metrics[Customee_ Revenue _Rank],"&lt;="&amp;Derived_Metrics[[#This Row],[Customee_ Revenue _Rank]])</f>
        <v>0.66436104660334749</v>
      </c>
      <c r="Y1552" t="str">
        <f>IF(Derived_Metrics[[#This Row],[Cumulative_Revenue_%]]&lt;=0.8,"Top 80% Revenue","Remaining 20% Revenue")</f>
        <v>Top 80% Revenue</v>
      </c>
    </row>
    <row r="1553" spans="1:25" x14ac:dyDescent="0.25">
      <c r="A1553" t="s">
        <v>4394</v>
      </c>
      <c r="B1553" s="1">
        <v>42626</v>
      </c>
      <c r="C1553" t="s">
        <v>3464</v>
      </c>
      <c r="D1553" s="4">
        <f>SUMIFS(Derived_Metrics[Revenue],Derived_Metrics[Customer ID],Derived_Metrics[[#This Row],[Customer ID]])</f>
        <v>18740.175999999999</v>
      </c>
      <c r="E1553" s="4">
        <f>SUMIFS(Derived_Metrics[Profit],Derived_Metrics[Customer ID],Derived_Metrics[[#This Row],[Customer ID]])</f>
        <v>389.06840000000005</v>
      </c>
      <c r="F1553" s="5">
        <f>_xlfn.PERCENTRANK.INC(Derived_Metrics[Customer Revenue],Derived_Metrics[[#This Row],[Customer Revenue]])</f>
        <v>0.91600000000000004</v>
      </c>
      <c r="G1553" s="5" t="str" cm="1">
        <f t="array" ref="G1553">_xlfn.IFS(Derived_Metrics[[#This Row],[Customer Revenue Percentile]]&gt;=0.8,"High Value",Derived_Metrics[[#This Row],[Customer Revenue Percentile]]&gt;=0.4,"Medium Value",TRUE,"Low Value")</f>
        <v>High Value</v>
      </c>
      <c r="H1553" s="12">
        <f>_xlfn.RANK.EQ(Derived_Metrics[[#This Row],[Customer Revenue]],Derived_Metrics[Customer Revenue],0)</f>
        <v>177</v>
      </c>
      <c r="I1553" s="15">
        <f>Derived_Metrics[[#This Row],[Customer Revenue]]/SUM(Derived_Metrics[Customer Revenue])</f>
        <v>1.2028958843120533E-3</v>
      </c>
      <c r="J1553" t="s">
        <v>93</v>
      </c>
      <c r="K1553" s="5">
        <f>SUMIFS(Derived_Metrics[Revenue],Derived_Metrics[Product ID],Derived_Metrics[[#This Row],[Product ID]])</f>
        <v>26346.959999999999</v>
      </c>
      <c r="L1553" s="5">
        <f>SUMIFS(Derived_Metrics[Profit],Derived_Metrics[Product ID],Derived_Metrics[[#This Row],[Product ID]])</f>
        <v>627.17220000000009</v>
      </c>
      <c r="M1553" s="5" t="str">
        <f>IF(AND(Derived_Metrics[[#This Row],[Product Revenue]]&gt;AVERAGE(Derived_Metrics[Product Revenue]),Derived_Metrics[[#This Row],[Product Profit]]&lt;0),"high sales Low Profit","Normal")</f>
        <v>Normal</v>
      </c>
      <c r="N1553">
        <v>1336.44</v>
      </c>
      <c r="O1553">
        <v>14</v>
      </c>
      <c r="P1553">
        <v>0</v>
      </c>
      <c r="Q1553">
        <v>387.56760000000003</v>
      </c>
      <c r="R1553">
        <f>Derived_Metrics[[#This Row],[Selling Price]]*Derived_Metrics[[#This Row],[Quantity]]</f>
        <v>18710.16</v>
      </c>
      <c r="S1553" s="2">
        <f>IF(Derived_Metrics[[#This Row],[Revenue]]=0,0,Derived_Metrics[[#This Row],[Profit]]/Derived_Metrics[[#This Row],[Revenue]])</f>
        <v>2.0714285714285716E-2</v>
      </c>
      <c r="T1553" t="str">
        <f>IF(Derived_Metrics[[#This Row],[Profit]]&lt;0, "Loss","Profit")</f>
        <v>Profit</v>
      </c>
      <c r="U1553" s="5">
        <f>Derived_Metrics[[#This Row],[Selling Price]]*Derived_Metrics[[#This Row],[Quantity]]*Derived_Metrics[[#This Row],[Discount]]</f>
        <v>0</v>
      </c>
      <c r="V1553" t="str">
        <f>IF(Derived_Metrics[[#This Row],[Discount]]&gt;0,"Discount Applied","No Discount")</f>
        <v>No Discount</v>
      </c>
      <c r="W1553" t="str">
        <f>IF(Derived_Metrics[[#This Row],[Discount]]&gt;0.3,"High Discount","Low Discount")</f>
        <v>Low Discount</v>
      </c>
      <c r="X1553" s="13">
        <f>SUMIFS(Derived_Metrics[Customer_Revenue_Share],Derived_Metrics[Customee_ Revenue _Rank],"&lt;="&amp;Derived_Metrics[[#This Row],[Customee_ Revenue _Rank]])</f>
        <v>0.34882284317177997</v>
      </c>
      <c r="Y1553" t="str">
        <f>IF(Derived_Metrics[[#This Row],[Cumulative_Revenue_%]]&lt;=0.8,"Top 80% Revenue","Remaining 20% Revenue")</f>
        <v>Top 80% Revenue</v>
      </c>
    </row>
    <row r="1554" spans="1:25" x14ac:dyDescent="0.25">
      <c r="A1554" t="s">
        <v>4396</v>
      </c>
      <c r="B1554" s="1">
        <v>43068</v>
      </c>
      <c r="C1554" t="s">
        <v>2784</v>
      </c>
      <c r="D1554" s="4">
        <f>SUMIFS(Derived_Metrics[Revenue],Derived_Metrics[Customer ID],Derived_Metrics[[#This Row],[Customer ID]])</f>
        <v>16164.256000000003</v>
      </c>
      <c r="E1554" s="4">
        <f>SUMIFS(Derived_Metrics[Profit],Derived_Metrics[Customer ID],Derived_Metrics[[#This Row],[Customer ID]])</f>
        <v>221.85579999999999</v>
      </c>
      <c r="F1554" s="5">
        <f>_xlfn.PERCENTRANK.INC(Derived_Metrics[Customer Revenue],Derived_Metrics[[#This Row],[Customer Revenue]])</f>
        <v>0.88300000000000001</v>
      </c>
      <c r="G1554" s="5" t="str" cm="1">
        <f t="array" ref="G1554">_xlfn.IFS(Derived_Metrics[[#This Row],[Customer Revenue Percentile]]&gt;=0.8,"High Value",Derived_Metrics[[#This Row],[Customer Revenue Percentile]]&gt;=0.4,"Medium Value",TRUE,"Low Value")</f>
        <v>High Value</v>
      </c>
      <c r="H1554" s="12">
        <f>_xlfn.RANK.EQ(Derived_Metrics[[#This Row],[Customer Revenue]],Derived_Metrics[Customer Revenue],0)</f>
        <v>246</v>
      </c>
      <c r="I1554" s="15">
        <f>Derived_Metrics[[#This Row],[Customer Revenue]]/SUM(Derived_Metrics[Customer Revenue])</f>
        <v>1.0375525296756241E-3</v>
      </c>
      <c r="J1554" t="s">
        <v>34</v>
      </c>
      <c r="K1554" s="5">
        <f>SUMIFS(Derived_Metrics[Revenue],Derived_Metrics[Product ID],Derived_Metrics[[#This Row],[Product ID]])</f>
        <v>58262.423999999999</v>
      </c>
      <c r="L1554" s="5">
        <f>SUMIFS(Derived_Metrics[Profit],Derived_Metrics[Product ID],Derived_Metrics[[#This Row],[Product ID]])</f>
        <v>1927.442</v>
      </c>
      <c r="M1554" s="5" t="str">
        <f>IF(AND(Derived_Metrics[[#This Row],[Product Revenue]]&gt;AVERAGE(Derived_Metrics[Product Revenue]),Derived_Metrics[[#This Row],[Product Profit]]&lt;0),"high sales Low Profit","Normal")</f>
        <v>Normal</v>
      </c>
      <c r="N1554">
        <v>390.36799999999999</v>
      </c>
      <c r="O1554">
        <v>2</v>
      </c>
      <c r="P1554">
        <v>0.2</v>
      </c>
      <c r="Q1554">
        <v>48.795999999999999</v>
      </c>
      <c r="R1554">
        <f>Derived_Metrics[[#This Row],[Selling Price]]*Derived_Metrics[[#This Row],[Quantity]]</f>
        <v>780.73599999999999</v>
      </c>
      <c r="S1554" s="2">
        <f>IF(Derived_Metrics[[#This Row],[Revenue]]=0,0,Derived_Metrics[[#This Row],[Profit]]/Derived_Metrics[[#This Row],[Revenue]])</f>
        <v>6.25E-2</v>
      </c>
      <c r="T1554" t="str">
        <f>IF(Derived_Metrics[[#This Row],[Profit]]&lt;0, "Loss","Profit")</f>
        <v>Profit</v>
      </c>
      <c r="U1554" s="5">
        <f>Derived_Metrics[[#This Row],[Selling Price]]*Derived_Metrics[[#This Row],[Quantity]]*Derived_Metrics[[#This Row],[Discount]]</f>
        <v>156.1472</v>
      </c>
      <c r="V1554" t="str">
        <f>IF(Derived_Metrics[[#This Row],[Discount]]&gt;0,"Discount Applied","No Discount")</f>
        <v>Discount Applied</v>
      </c>
      <c r="W1554" t="str">
        <f>IF(Derived_Metrics[[#This Row],[Discount]]&gt;0.3,"High Discount","Low Discount")</f>
        <v>Low Discount</v>
      </c>
      <c r="X1554" s="13">
        <f>SUMIFS(Derived_Metrics[Customer_Revenue_Share],Derived_Metrics[Customee_ Revenue _Rank],"&lt;="&amp;Derived_Metrics[[#This Row],[Customee_ Revenue _Rank]])</f>
        <v>0.42852359336156759</v>
      </c>
      <c r="Y1554" t="str">
        <f>IF(Derived_Metrics[[#This Row],[Cumulative_Revenue_%]]&lt;=0.8,"Top 80% Revenue","Remaining 20% Revenue")</f>
        <v>Top 80% Revenue</v>
      </c>
    </row>
    <row r="1555" spans="1:25" x14ac:dyDescent="0.25">
      <c r="A1555" t="s">
        <v>4396</v>
      </c>
      <c r="B1555" s="1">
        <v>43068</v>
      </c>
      <c r="C1555" t="s">
        <v>2784</v>
      </c>
      <c r="D1555" s="4">
        <f>SUMIFS(Derived_Metrics[Revenue],Derived_Metrics[Customer ID],Derived_Metrics[[#This Row],[Customer ID]])</f>
        <v>16164.256000000003</v>
      </c>
      <c r="E1555" s="4">
        <f>SUMIFS(Derived_Metrics[Profit],Derived_Metrics[Customer ID],Derived_Metrics[[#This Row],[Customer ID]])</f>
        <v>221.85579999999999</v>
      </c>
      <c r="F1555" s="5">
        <f>_xlfn.PERCENTRANK.INC(Derived_Metrics[Customer Revenue],Derived_Metrics[[#This Row],[Customer Revenue]])</f>
        <v>0.88300000000000001</v>
      </c>
      <c r="G1555" s="5" t="str" cm="1">
        <f t="array" ref="G1555">_xlfn.IFS(Derived_Metrics[[#This Row],[Customer Revenue Percentile]]&gt;=0.8,"High Value",Derived_Metrics[[#This Row],[Customer Revenue Percentile]]&gt;=0.4,"Medium Value",TRUE,"Low Value")</f>
        <v>High Value</v>
      </c>
      <c r="H1555" s="12">
        <f>_xlfn.RANK.EQ(Derived_Metrics[[#This Row],[Customer Revenue]],Derived_Metrics[Customer Revenue],0)</f>
        <v>246</v>
      </c>
      <c r="I1555" s="15">
        <f>Derived_Metrics[[#This Row],[Customer Revenue]]/SUM(Derived_Metrics[Customer Revenue])</f>
        <v>1.0375525296756241E-3</v>
      </c>
      <c r="J1555" t="s">
        <v>331</v>
      </c>
      <c r="K1555" s="5">
        <f>SUMIFS(Derived_Metrics[Revenue],Derived_Metrics[Product ID],Derived_Metrics[[#This Row],[Product ID]])</f>
        <v>3781.7259999999997</v>
      </c>
      <c r="L1555" s="5">
        <f>SUMIFS(Derived_Metrics[Profit],Derived_Metrics[Product ID],Derived_Metrics[[#This Row],[Product ID]])</f>
        <v>222.875</v>
      </c>
      <c r="M1555" s="5" t="str">
        <f>IF(AND(Derived_Metrics[[#This Row],[Product Revenue]]&gt;AVERAGE(Derived_Metrics[Product Revenue]),Derived_Metrics[[#This Row],[Product Profit]]&lt;0),"high sales Low Profit","Normal")</f>
        <v>Normal</v>
      </c>
      <c r="N1555">
        <v>101.52</v>
      </c>
      <c r="O1555">
        <v>5</v>
      </c>
      <c r="P1555">
        <v>0.2</v>
      </c>
      <c r="Q1555">
        <v>19.035</v>
      </c>
      <c r="R1555">
        <f>Derived_Metrics[[#This Row],[Selling Price]]*Derived_Metrics[[#This Row],[Quantity]]</f>
        <v>507.59999999999997</v>
      </c>
      <c r="S1555" s="2">
        <f>IF(Derived_Metrics[[#This Row],[Revenue]]=0,0,Derived_Metrics[[#This Row],[Profit]]/Derived_Metrics[[#This Row],[Revenue]])</f>
        <v>3.7500000000000006E-2</v>
      </c>
      <c r="T1555" t="str">
        <f>IF(Derived_Metrics[[#This Row],[Profit]]&lt;0, "Loss","Profit")</f>
        <v>Profit</v>
      </c>
      <c r="U1555" s="5">
        <f>Derived_Metrics[[#This Row],[Selling Price]]*Derived_Metrics[[#This Row],[Quantity]]*Derived_Metrics[[#This Row],[Discount]]</f>
        <v>101.52</v>
      </c>
      <c r="V1555" t="str">
        <f>IF(Derived_Metrics[[#This Row],[Discount]]&gt;0,"Discount Applied","No Discount")</f>
        <v>Discount Applied</v>
      </c>
      <c r="W1555" t="str">
        <f>IF(Derived_Metrics[[#This Row],[Discount]]&gt;0.3,"High Discount","Low Discount")</f>
        <v>Low Discount</v>
      </c>
      <c r="X1555" s="13">
        <f>SUMIFS(Derived_Metrics[Customer_Revenue_Share],Derived_Metrics[Customee_ Revenue _Rank],"&lt;="&amp;Derived_Metrics[[#This Row],[Customee_ Revenue _Rank]])</f>
        <v>0.42852359336156759</v>
      </c>
      <c r="Y1555" t="str">
        <f>IF(Derived_Metrics[[#This Row],[Cumulative_Revenue_%]]&lt;=0.8,"Top 80% Revenue","Remaining 20% Revenue")</f>
        <v>Top 80% Revenue</v>
      </c>
    </row>
    <row r="1556" spans="1:25" x14ac:dyDescent="0.25">
      <c r="A1556" t="s">
        <v>4397</v>
      </c>
      <c r="B1556" s="1">
        <v>42729</v>
      </c>
      <c r="C1556" t="s">
        <v>3775</v>
      </c>
      <c r="D1556" s="4">
        <f>SUMIFS(Derived_Metrics[Revenue],Derived_Metrics[Customer ID],Derived_Metrics[[#This Row],[Customer ID]])</f>
        <v>4348.9472000000005</v>
      </c>
      <c r="E1556" s="4">
        <f>SUMIFS(Derived_Metrics[Profit],Derived_Metrics[Customer ID],Derived_Metrics[[#This Row],[Customer ID]])</f>
        <v>81.554100000000005</v>
      </c>
      <c r="F1556" s="5">
        <f>_xlfn.PERCENTRANK.INC(Derived_Metrics[Customer Revenue],Derived_Metrics[[#This Row],[Customer Revenue]])</f>
        <v>0.50600000000000001</v>
      </c>
      <c r="G1556" s="5" t="str" cm="1">
        <f t="array" ref="G1556">_xlfn.IFS(Derived_Metrics[[#This Row],[Customer Revenue Percentile]]&gt;=0.8,"High Value",Derived_Metrics[[#This Row],[Customer Revenue Percentile]]&gt;=0.4,"Medium Value",TRUE,"Low Value")</f>
        <v>Medium Value</v>
      </c>
      <c r="H1556" s="12">
        <f>_xlfn.RANK.EQ(Derived_Metrics[[#This Row],[Customer Revenue]],Derived_Metrics[Customer Revenue],0)</f>
        <v>1043</v>
      </c>
      <c r="I1556" s="15">
        <f>Derived_Metrics[[#This Row],[Customer Revenue]]/SUM(Derived_Metrics[Customer Revenue])</f>
        <v>2.791505633655964E-4</v>
      </c>
      <c r="J1556" t="s">
        <v>1465</v>
      </c>
      <c r="K1556" s="5">
        <f>SUMIFS(Derived_Metrics[Revenue],Derived_Metrics[Product ID],Derived_Metrics[[#This Row],[Product ID]])</f>
        <v>43166.091999999997</v>
      </c>
      <c r="L1556" s="5">
        <f>SUMIFS(Derived_Metrics[Profit],Derived_Metrics[Product ID],Derived_Metrics[[#This Row],[Product ID]])</f>
        <v>-856.01440000000002</v>
      </c>
      <c r="M1556" s="5" t="str">
        <f>IF(AND(Derived_Metrics[[#This Row],[Product Revenue]]&gt;AVERAGE(Derived_Metrics[Product Revenue]),Derived_Metrics[[#This Row],[Product Profit]]&lt;0),"high sales Low Profit","Normal")</f>
        <v>high sales Low Profit</v>
      </c>
      <c r="N1556">
        <v>313.17599999999999</v>
      </c>
      <c r="O1556">
        <v>2</v>
      </c>
      <c r="P1556">
        <v>0.4</v>
      </c>
      <c r="Q1556">
        <v>-120.0508</v>
      </c>
      <c r="R1556">
        <f>Derived_Metrics[[#This Row],[Selling Price]]*Derived_Metrics[[#This Row],[Quantity]]</f>
        <v>626.35199999999998</v>
      </c>
      <c r="S1556" s="2">
        <f>IF(Derived_Metrics[[#This Row],[Revenue]]=0,0,Derived_Metrics[[#This Row],[Profit]]/Derived_Metrics[[#This Row],[Revenue]])</f>
        <v>-0.19166666666666668</v>
      </c>
      <c r="T1556" t="str">
        <f>IF(Derived_Metrics[[#This Row],[Profit]]&lt;0, "Loss","Profit")</f>
        <v>Loss</v>
      </c>
      <c r="U1556" s="5">
        <f>Derived_Metrics[[#This Row],[Selling Price]]*Derived_Metrics[[#This Row],[Quantity]]*Derived_Metrics[[#This Row],[Discount]]</f>
        <v>250.54079999999999</v>
      </c>
      <c r="V1556" t="str">
        <f>IF(Derived_Metrics[[#This Row],[Discount]]&gt;0,"Discount Applied","No Discount")</f>
        <v>Discount Applied</v>
      </c>
      <c r="W1556" t="str">
        <f>IF(Derived_Metrics[[#This Row],[Discount]]&gt;0.3,"High Discount","Low Discount")</f>
        <v>High Discount</v>
      </c>
      <c r="X1556" s="13">
        <f>SUMIFS(Derived_Metrics[Customer_Revenue_Share],Derived_Metrics[Customee_ Revenue _Rank],"&lt;="&amp;Derived_Metrics[[#This Row],[Customee_ Revenue _Rank]])</f>
        <v>0.87261401640595893</v>
      </c>
      <c r="Y1556" t="str">
        <f>IF(Derived_Metrics[[#This Row],[Cumulative_Revenue_%]]&lt;=0.8,"Top 80% Revenue","Remaining 20% Revenue")</f>
        <v>Remaining 20% Revenue</v>
      </c>
    </row>
    <row r="1557" spans="1:25" x14ac:dyDescent="0.25">
      <c r="A1557" t="s">
        <v>4397</v>
      </c>
      <c r="B1557" s="1">
        <v>42729</v>
      </c>
      <c r="C1557" t="s">
        <v>3775</v>
      </c>
      <c r="D1557" s="4">
        <f>SUMIFS(Derived_Metrics[Revenue],Derived_Metrics[Customer ID],Derived_Metrics[[#This Row],[Customer ID]])</f>
        <v>4348.9472000000005</v>
      </c>
      <c r="E1557" s="4">
        <f>SUMIFS(Derived_Metrics[Profit],Derived_Metrics[Customer ID],Derived_Metrics[[#This Row],[Customer ID]])</f>
        <v>81.554100000000005</v>
      </c>
      <c r="F1557" s="5">
        <f>_xlfn.PERCENTRANK.INC(Derived_Metrics[Customer Revenue],Derived_Metrics[[#This Row],[Customer Revenue]])</f>
        <v>0.50600000000000001</v>
      </c>
      <c r="G1557" s="5" t="str" cm="1">
        <f t="array" ref="G1557">_xlfn.IFS(Derived_Metrics[[#This Row],[Customer Revenue Percentile]]&gt;=0.8,"High Value",Derived_Metrics[[#This Row],[Customer Revenue Percentile]]&gt;=0.4,"Medium Value",TRUE,"Low Value")</f>
        <v>Medium Value</v>
      </c>
      <c r="H1557" s="12">
        <f>_xlfn.RANK.EQ(Derived_Metrics[[#This Row],[Customer Revenue]],Derived_Metrics[Customer Revenue],0)</f>
        <v>1043</v>
      </c>
      <c r="I1557" s="15">
        <f>Derived_Metrics[[#This Row],[Customer Revenue]]/SUM(Derived_Metrics[Customer Revenue])</f>
        <v>2.791505633655964E-4</v>
      </c>
      <c r="J1557" t="s">
        <v>910</v>
      </c>
      <c r="K1557" s="5">
        <f>SUMIFS(Derived_Metrics[Revenue],Derived_Metrics[Product ID],Derived_Metrics[[#This Row],[Product ID]])</f>
        <v>21826.639999999999</v>
      </c>
      <c r="L1557" s="5">
        <f>SUMIFS(Derived_Metrics[Profit],Derived_Metrics[Product ID],Derived_Metrics[[#This Row],[Product ID]])</f>
        <v>1052.8144</v>
      </c>
      <c r="M1557" s="5" t="str">
        <f>IF(AND(Derived_Metrics[[#This Row],[Product Revenue]]&gt;AVERAGE(Derived_Metrics[Product Revenue]),Derived_Metrics[[#This Row],[Product Profit]]&lt;0),"high sales Low Profit","Normal")</f>
        <v>Normal</v>
      </c>
      <c r="N1557">
        <v>866.64599999999996</v>
      </c>
      <c r="O1557">
        <v>3</v>
      </c>
      <c r="P1557">
        <v>0.1</v>
      </c>
      <c r="Q1557">
        <v>173.32919999999999</v>
      </c>
      <c r="R1557">
        <f>Derived_Metrics[[#This Row],[Selling Price]]*Derived_Metrics[[#This Row],[Quantity]]</f>
        <v>2599.9380000000001</v>
      </c>
      <c r="S1557" s="2">
        <f>IF(Derived_Metrics[[#This Row],[Revenue]]=0,0,Derived_Metrics[[#This Row],[Profit]]/Derived_Metrics[[#This Row],[Revenue]])</f>
        <v>6.6666666666666652E-2</v>
      </c>
      <c r="T1557" t="str">
        <f>IF(Derived_Metrics[[#This Row],[Profit]]&lt;0, "Loss","Profit")</f>
        <v>Profit</v>
      </c>
      <c r="U1557" s="5">
        <f>Derived_Metrics[[#This Row],[Selling Price]]*Derived_Metrics[[#This Row],[Quantity]]*Derived_Metrics[[#This Row],[Discount]]</f>
        <v>259.99380000000002</v>
      </c>
      <c r="V1557" t="str">
        <f>IF(Derived_Metrics[[#This Row],[Discount]]&gt;0,"Discount Applied","No Discount")</f>
        <v>Discount Applied</v>
      </c>
      <c r="W1557" t="str">
        <f>IF(Derived_Metrics[[#This Row],[Discount]]&gt;0.3,"High Discount","Low Discount")</f>
        <v>Low Discount</v>
      </c>
      <c r="X1557" s="13">
        <f>SUMIFS(Derived_Metrics[Customer_Revenue_Share],Derived_Metrics[Customee_ Revenue _Rank],"&lt;="&amp;Derived_Metrics[[#This Row],[Customee_ Revenue _Rank]])</f>
        <v>0.87261401640595893</v>
      </c>
      <c r="Y1557" t="str">
        <f>IF(Derived_Metrics[[#This Row],[Cumulative_Revenue_%]]&lt;=0.8,"Top 80% Revenue","Remaining 20% Revenue")</f>
        <v>Remaining 20% Revenue</v>
      </c>
    </row>
    <row r="1558" spans="1:25" x14ac:dyDescent="0.25">
      <c r="A1558" t="s">
        <v>4398</v>
      </c>
      <c r="B1558" s="1">
        <v>42591</v>
      </c>
      <c r="C1558" t="s">
        <v>1991</v>
      </c>
      <c r="D1558" s="4">
        <f>SUMIFS(Derived_Metrics[Revenue],Derived_Metrics[Customer ID],Derived_Metrics[[#This Row],[Customer ID]])</f>
        <v>217.73000000000002</v>
      </c>
      <c r="E1558" s="4">
        <f>SUMIFS(Derived_Metrics[Profit],Derived_Metrics[Customer ID],Derived_Metrics[[#This Row],[Customer ID]])</f>
        <v>43.182200000000002</v>
      </c>
      <c r="F1558" s="5">
        <f>_xlfn.PERCENTRANK.INC(Derived_Metrics[Customer Revenue],Derived_Metrics[[#This Row],[Customer Revenue]])</f>
        <v>4.1000000000000002E-2</v>
      </c>
      <c r="G1558" s="5" t="str" cm="1">
        <f t="array" ref="G1558">_xlfn.IFS(Derived_Metrics[[#This Row],[Customer Revenue Percentile]]&gt;=0.8,"High Value",Derived_Metrics[[#This Row],[Customer Revenue Percentile]]&gt;=0.4,"Medium Value",TRUE,"Low Value")</f>
        <v>Low Value</v>
      </c>
      <c r="H1558" s="12">
        <f>_xlfn.RANK.EQ(Derived_Metrics[[#This Row],[Customer Revenue]],Derived_Metrics[Customer Revenue],0)</f>
        <v>2032</v>
      </c>
      <c r="I1558" s="15">
        <f>Derived_Metrics[[#This Row],[Customer Revenue]]/SUM(Derived_Metrics[Customer Revenue])</f>
        <v>1.3975670286728544E-5</v>
      </c>
      <c r="J1558" t="s">
        <v>681</v>
      </c>
      <c r="K1558" s="5">
        <f>SUMIFS(Derived_Metrics[Revenue],Derived_Metrics[Product ID],Derived_Metrics[[#This Row],[Product ID]])</f>
        <v>1621.6880000000001</v>
      </c>
      <c r="L1558" s="5">
        <f>SUMIFS(Derived_Metrics[Profit],Derived_Metrics[Product ID],Derived_Metrics[[#This Row],[Product ID]])</f>
        <v>101.7868</v>
      </c>
      <c r="M1558" s="5" t="str">
        <f>IF(AND(Derived_Metrics[[#This Row],[Product Revenue]]&gt;AVERAGE(Derived_Metrics[Product Revenue]),Derived_Metrics[[#This Row],[Product Profit]]&lt;0),"high sales Low Profit","Normal")</f>
        <v>Normal</v>
      </c>
      <c r="N1558">
        <v>43.13</v>
      </c>
      <c r="O1558">
        <v>1</v>
      </c>
      <c r="P1558">
        <v>0</v>
      </c>
      <c r="Q1558">
        <v>14.664199999999999</v>
      </c>
      <c r="R1558">
        <f>Derived_Metrics[[#This Row],[Selling Price]]*Derived_Metrics[[#This Row],[Quantity]]</f>
        <v>43.13</v>
      </c>
      <c r="S1558" s="2">
        <f>IF(Derived_Metrics[[#This Row],[Revenue]]=0,0,Derived_Metrics[[#This Row],[Profit]]/Derived_Metrics[[#This Row],[Revenue]])</f>
        <v>0.33999999999999997</v>
      </c>
      <c r="T1558" t="str">
        <f>IF(Derived_Metrics[[#This Row],[Profit]]&lt;0, "Loss","Profit")</f>
        <v>Profit</v>
      </c>
      <c r="U1558" s="5">
        <f>Derived_Metrics[[#This Row],[Selling Price]]*Derived_Metrics[[#This Row],[Quantity]]*Derived_Metrics[[#This Row],[Discount]]</f>
        <v>0</v>
      </c>
      <c r="V1558" t="str">
        <f>IF(Derived_Metrics[[#This Row],[Discount]]&gt;0,"Discount Applied","No Discount")</f>
        <v>No Discount</v>
      </c>
      <c r="W1558" t="str">
        <f>IF(Derived_Metrics[[#This Row],[Discount]]&gt;0.3,"High Discount","Low Discount")</f>
        <v>Low Discount</v>
      </c>
      <c r="X1558" s="13">
        <f>SUMIFS(Derived_Metrics[Customer_Revenue_Share],Derived_Metrics[Customee_ Revenue _Rank],"&lt;="&amp;Derived_Metrics[[#This Row],[Customee_ Revenue _Rank]])</f>
        <v>0.99938092716693405</v>
      </c>
      <c r="Y1558" t="str">
        <f>IF(Derived_Metrics[[#This Row],[Cumulative_Revenue_%]]&lt;=0.8,"Top 80% Revenue","Remaining 20% Revenue")</f>
        <v>Remaining 20% Revenue</v>
      </c>
    </row>
    <row r="1559" spans="1:25" x14ac:dyDescent="0.25">
      <c r="A1559" t="s">
        <v>4399</v>
      </c>
      <c r="B1559" s="1">
        <v>42138</v>
      </c>
      <c r="C1559" t="s">
        <v>1251</v>
      </c>
      <c r="D1559" s="4">
        <f>SUMIFS(Derived_Metrics[Revenue],Derived_Metrics[Customer ID],Derived_Metrics[[#This Row],[Customer ID]])</f>
        <v>5375.2815000000001</v>
      </c>
      <c r="E1559" s="4">
        <f>SUMIFS(Derived_Metrics[Profit],Derived_Metrics[Customer ID],Derived_Metrics[[#This Row],[Customer ID]])</f>
        <v>159.05509999999998</v>
      </c>
      <c r="F1559" s="5">
        <f>_xlfn.PERCENTRANK.INC(Derived_Metrics[Customer Revenue],Derived_Metrics[[#This Row],[Customer Revenue]])</f>
        <v>0.56399999999999995</v>
      </c>
      <c r="G1559" s="5" t="str" cm="1">
        <f t="array" ref="G1559">_xlfn.IFS(Derived_Metrics[[#This Row],[Customer Revenue Percentile]]&gt;=0.8,"High Value",Derived_Metrics[[#This Row],[Customer Revenue Percentile]]&gt;=0.4,"Medium Value",TRUE,"Low Value")</f>
        <v>Medium Value</v>
      </c>
      <c r="H1559" s="12">
        <f>_xlfn.RANK.EQ(Derived_Metrics[[#This Row],[Customer Revenue]],Derived_Metrics[Customer Revenue],0)</f>
        <v>920</v>
      </c>
      <c r="I1559" s="15">
        <f>Derived_Metrics[[#This Row],[Customer Revenue]]/SUM(Derived_Metrics[Customer Revenue])</f>
        <v>3.4502898976875777E-4</v>
      </c>
      <c r="J1559" t="s">
        <v>809</v>
      </c>
      <c r="K1559" s="5">
        <f>SUMIFS(Derived_Metrics[Revenue],Derived_Metrics[Product ID],Derived_Metrics[[#This Row],[Product ID]])</f>
        <v>16444.629499999999</v>
      </c>
      <c r="L1559" s="5">
        <f>SUMIFS(Derived_Metrics[Profit],Derived_Metrics[Product ID],Derived_Metrics[[#This Row],[Product ID]])</f>
        <v>135.58870000000002</v>
      </c>
      <c r="M1559" s="5" t="str">
        <f>IF(AND(Derived_Metrics[[#This Row],[Product Revenue]]&gt;AVERAGE(Derived_Metrics[Product Revenue]),Derived_Metrics[[#This Row],[Product Profit]]&lt;0),"high sales Low Profit","Normal")</f>
        <v>Normal</v>
      </c>
      <c r="N1559">
        <v>509.95749999999998</v>
      </c>
      <c r="O1559">
        <v>5</v>
      </c>
      <c r="P1559">
        <v>0.15</v>
      </c>
      <c r="Q1559">
        <v>41.996499999999997</v>
      </c>
      <c r="R1559">
        <f>Derived_Metrics[[#This Row],[Selling Price]]*Derived_Metrics[[#This Row],[Quantity]]</f>
        <v>2549.7874999999999</v>
      </c>
      <c r="S1559" s="2">
        <f>IF(Derived_Metrics[[#This Row],[Revenue]]=0,0,Derived_Metrics[[#This Row],[Profit]]/Derived_Metrics[[#This Row],[Revenue]])</f>
        <v>1.6470588235294119E-2</v>
      </c>
      <c r="T1559" t="str">
        <f>IF(Derived_Metrics[[#This Row],[Profit]]&lt;0, "Loss","Profit")</f>
        <v>Profit</v>
      </c>
      <c r="U1559" s="5">
        <f>Derived_Metrics[[#This Row],[Selling Price]]*Derived_Metrics[[#This Row],[Quantity]]*Derived_Metrics[[#This Row],[Discount]]</f>
        <v>382.46812499999999</v>
      </c>
      <c r="V1559" t="str">
        <f>IF(Derived_Metrics[[#This Row],[Discount]]&gt;0,"Discount Applied","No Discount")</f>
        <v>Discount Applied</v>
      </c>
      <c r="W1559" t="str">
        <f>IF(Derived_Metrics[[#This Row],[Discount]]&gt;0.3,"High Discount","Low Discount")</f>
        <v>Low Discount</v>
      </c>
      <c r="X1559" s="13">
        <f>SUMIFS(Derived_Metrics[Customer_Revenue_Share],Derived_Metrics[Customee_ Revenue _Rank],"&lt;="&amp;Derived_Metrics[[#This Row],[Customee_ Revenue _Rank]])</f>
        <v>0.83479653731713988</v>
      </c>
      <c r="Y1559" t="str">
        <f>IF(Derived_Metrics[[#This Row],[Cumulative_Revenue_%]]&lt;=0.8,"Top 80% Revenue","Remaining 20% Revenue")</f>
        <v>Remaining 20% Revenue</v>
      </c>
    </row>
    <row r="1560" spans="1:25" x14ac:dyDescent="0.25">
      <c r="A1560" t="s">
        <v>4399</v>
      </c>
      <c r="B1560" s="1">
        <v>42138</v>
      </c>
      <c r="C1560" t="s">
        <v>1251</v>
      </c>
      <c r="D1560" s="4">
        <f>SUMIFS(Derived_Metrics[Revenue],Derived_Metrics[Customer ID],Derived_Metrics[[#This Row],[Customer ID]])</f>
        <v>5375.2815000000001</v>
      </c>
      <c r="E1560" s="4">
        <f>SUMIFS(Derived_Metrics[Profit],Derived_Metrics[Customer ID],Derived_Metrics[[#This Row],[Customer ID]])</f>
        <v>159.05509999999998</v>
      </c>
      <c r="F1560" s="5">
        <f>_xlfn.PERCENTRANK.INC(Derived_Metrics[Customer Revenue],Derived_Metrics[[#This Row],[Customer Revenue]])</f>
        <v>0.56399999999999995</v>
      </c>
      <c r="G1560" s="5" t="str" cm="1">
        <f t="array" ref="G1560">_xlfn.IFS(Derived_Metrics[[#This Row],[Customer Revenue Percentile]]&gt;=0.8,"High Value",Derived_Metrics[[#This Row],[Customer Revenue Percentile]]&gt;=0.4,"Medium Value",TRUE,"Low Value")</f>
        <v>Medium Value</v>
      </c>
      <c r="H1560" s="12">
        <f>_xlfn.RANK.EQ(Derived_Metrics[[#This Row],[Customer Revenue]],Derived_Metrics[Customer Revenue],0)</f>
        <v>920</v>
      </c>
      <c r="I1560" s="15">
        <f>Derived_Metrics[[#This Row],[Customer Revenue]]/SUM(Derived_Metrics[Customer Revenue])</f>
        <v>3.4502898976875777E-4</v>
      </c>
      <c r="J1560" t="s">
        <v>721</v>
      </c>
      <c r="K1560" s="5">
        <f>SUMIFS(Derived_Metrics[Revenue],Derived_Metrics[Product ID],Derived_Metrics[[#This Row],[Product ID]])</f>
        <v>6964.9</v>
      </c>
      <c r="L1560" s="5">
        <f>SUMIFS(Derived_Metrics[Profit],Derived_Metrics[Product ID],Derived_Metrics[[#This Row],[Product ID]])</f>
        <v>288.42880000000002</v>
      </c>
      <c r="M1560" s="5" t="str">
        <f>IF(AND(Derived_Metrics[[#This Row],[Product Revenue]]&gt;AVERAGE(Derived_Metrics[Product Revenue]),Derived_Metrics[[#This Row],[Product Profit]]&lt;0),"high sales Low Profit","Normal")</f>
        <v>Normal</v>
      </c>
      <c r="N1560">
        <v>122.91</v>
      </c>
      <c r="O1560">
        <v>3</v>
      </c>
      <c r="P1560">
        <v>0</v>
      </c>
      <c r="Q1560">
        <v>34.4148</v>
      </c>
      <c r="R1560">
        <f>Derived_Metrics[[#This Row],[Selling Price]]*Derived_Metrics[[#This Row],[Quantity]]</f>
        <v>368.73</v>
      </c>
      <c r="S1560" s="2">
        <f>IF(Derived_Metrics[[#This Row],[Revenue]]=0,0,Derived_Metrics[[#This Row],[Profit]]/Derived_Metrics[[#This Row],[Revenue]])</f>
        <v>9.3333333333333324E-2</v>
      </c>
      <c r="T1560" t="str">
        <f>IF(Derived_Metrics[[#This Row],[Profit]]&lt;0, "Loss","Profit")</f>
        <v>Profit</v>
      </c>
      <c r="U1560" s="5">
        <f>Derived_Metrics[[#This Row],[Selling Price]]*Derived_Metrics[[#This Row],[Quantity]]*Derived_Metrics[[#This Row],[Discount]]</f>
        <v>0</v>
      </c>
      <c r="V1560" t="str">
        <f>IF(Derived_Metrics[[#This Row],[Discount]]&gt;0,"Discount Applied","No Discount")</f>
        <v>No Discount</v>
      </c>
      <c r="W1560" t="str">
        <f>IF(Derived_Metrics[[#This Row],[Discount]]&gt;0.3,"High Discount","Low Discount")</f>
        <v>Low Discount</v>
      </c>
      <c r="X1560" s="13">
        <f>SUMIFS(Derived_Metrics[Customer_Revenue_Share],Derived_Metrics[Customee_ Revenue _Rank],"&lt;="&amp;Derived_Metrics[[#This Row],[Customee_ Revenue _Rank]])</f>
        <v>0.83479653731713988</v>
      </c>
      <c r="Y1560" t="str">
        <f>IF(Derived_Metrics[[#This Row],[Cumulative_Revenue_%]]&lt;=0.8,"Top 80% Revenue","Remaining 20% Revenue")</f>
        <v>Remaining 20% Revenue</v>
      </c>
    </row>
    <row r="1561" spans="1:25" x14ac:dyDescent="0.25">
      <c r="A1561" t="s">
        <v>4399</v>
      </c>
      <c r="B1561" s="1">
        <v>42138</v>
      </c>
      <c r="C1561" t="s">
        <v>1251</v>
      </c>
      <c r="D1561" s="4">
        <f>SUMIFS(Derived_Metrics[Revenue],Derived_Metrics[Customer ID],Derived_Metrics[[#This Row],[Customer ID]])</f>
        <v>5375.2815000000001</v>
      </c>
      <c r="E1561" s="4">
        <f>SUMIFS(Derived_Metrics[Profit],Derived_Metrics[Customer ID],Derived_Metrics[[#This Row],[Customer ID]])</f>
        <v>159.05509999999998</v>
      </c>
      <c r="F1561" s="5">
        <f>_xlfn.PERCENTRANK.INC(Derived_Metrics[Customer Revenue],Derived_Metrics[[#This Row],[Customer Revenue]])</f>
        <v>0.56399999999999995</v>
      </c>
      <c r="G1561" s="5" t="str" cm="1">
        <f t="array" ref="G1561">_xlfn.IFS(Derived_Metrics[[#This Row],[Customer Revenue Percentile]]&gt;=0.8,"High Value",Derived_Metrics[[#This Row],[Customer Revenue Percentile]]&gt;=0.4,"Medium Value",TRUE,"Low Value")</f>
        <v>Medium Value</v>
      </c>
      <c r="H1561" s="12">
        <f>_xlfn.RANK.EQ(Derived_Metrics[[#This Row],[Customer Revenue]],Derived_Metrics[Customer Revenue],0)</f>
        <v>920</v>
      </c>
      <c r="I1561" s="15">
        <f>Derived_Metrics[[#This Row],[Customer Revenue]]/SUM(Derived_Metrics[Customer Revenue])</f>
        <v>3.4502898976875777E-4</v>
      </c>
      <c r="J1561" t="s">
        <v>1965</v>
      </c>
      <c r="K1561" s="5">
        <f>SUMIFS(Derived_Metrics[Revenue],Derived_Metrics[Product ID],Derived_Metrics[[#This Row],[Product ID]])</f>
        <v>10012.916000000001</v>
      </c>
      <c r="L1561" s="5">
        <f>SUMIFS(Derived_Metrics[Profit],Derived_Metrics[Product ID],Derived_Metrics[[#This Row],[Product ID]])</f>
        <v>-131.107</v>
      </c>
      <c r="M1561" s="5" t="str">
        <f>IF(AND(Derived_Metrics[[#This Row],[Product Revenue]]&gt;AVERAGE(Derived_Metrics[Product Revenue]),Derived_Metrics[[#This Row],[Product Profit]]&lt;0),"high sales Low Profit","Normal")</f>
        <v>Normal</v>
      </c>
      <c r="N1561">
        <v>97.567999999999998</v>
      </c>
      <c r="O1561">
        <v>2</v>
      </c>
      <c r="P1561">
        <v>0.2</v>
      </c>
      <c r="Q1561">
        <v>-6.0979999999999999</v>
      </c>
      <c r="R1561">
        <f>Derived_Metrics[[#This Row],[Selling Price]]*Derived_Metrics[[#This Row],[Quantity]]</f>
        <v>195.136</v>
      </c>
      <c r="S1561" s="2">
        <f>IF(Derived_Metrics[[#This Row],[Revenue]]=0,0,Derived_Metrics[[#This Row],[Profit]]/Derived_Metrics[[#This Row],[Revenue]])</f>
        <v>-3.125E-2</v>
      </c>
      <c r="T1561" t="str">
        <f>IF(Derived_Metrics[[#This Row],[Profit]]&lt;0, "Loss","Profit")</f>
        <v>Loss</v>
      </c>
      <c r="U1561" s="5">
        <f>Derived_Metrics[[#This Row],[Selling Price]]*Derived_Metrics[[#This Row],[Quantity]]*Derived_Metrics[[#This Row],[Discount]]</f>
        <v>39.027200000000001</v>
      </c>
      <c r="V1561" t="str">
        <f>IF(Derived_Metrics[[#This Row],[Discount]]&gt;0,"Discount Applied","No Discount")</f>
        <v>Discount Applied</v>
      </c>
      <c r="W1561" t="str">
        <f>IF(Derived_Metrics[[#This Row],[Discount]]&gt;0.3,"High Discount","Low Discount")</f>
        <v>Low Discount</v>
      </c>
      <c r="X1561" s="13">
        <f>SUMIFS(Derived_Metrics[Customer_Revenue_Share],Derived_Metrics[Customee_ Revenue _Rank],"&lt;="&amp;Derived_Metrics[[#This Row],[Customee_ Revenue _Rank]])</f>
        <v>0.83479653731713988</v>
      </c>
      <c r="Y1561" t="str">
        <f>IF(Derived_Metrics[[#This Row],[Cumulative_Revenue_%]]&lt;=0.8,"Top 80% Revenue","Remaining 20% Revenue")</f>
        <v>Remaining 20% Revenue</v>
      </c>
    </row>
    <row r="1562" spans="1:25" x14ac:dyDescent="0.25">
      <c r="A1562" t="s">
        <v>4399</v>
      </c>
      <c r="B1562" s="1">
        <v>42138</v>
      </c>
      <c r="C1562" t="s">
        <v>1251</v>
      </c>
      <c r="D1562" s="4">
        <f>SUMIFS(Derived_Metrics[Revenue],Derived_Metrics[Customer ID],Derived_Metrics[[#This Row],[Customer ID]])</f>
        <v>5375.2815000000001</v>
      </c>
      <c r="E1562" s="4">
        <f>SUMIFS(Derived_Metrics[Profit],Derived_Metrics[Customer ID],Derived_Metrics[[#This Row],[Customer ID]])</f>
        <v>159.05509999999998</v>
      </c>
      <c r="F1562" s="5">
        <f>_xlfn.PERCENTRANK.INC(Derived_Metrics[Customer Revenue],Derived_Metrics[[#This Row],[Customer Revenue]])</f>
        <v>0.56399999999999995</v>
      </c>
      <c r="G1562" s="5" t="str" cm="1">
        <f t="array" ref="G1562">_xlfn.IFS(Derived_Metrics[[#This Row],[Customer Revenue Percentile]]&gt;=0.8,"High Value",Derived_Metrics[[#This Row],[Customer Revenue Percentile]]&gt;=0.4,"Medium Value",TRUE,"Low Value")</f>
        <v>Medium Value</v>
      </c>
      <c r="H1562" s="12">
        <f>_xlfn.RANK.EQ(Derived_Metrics[[#This Row],[Customer Revenue]],Derived_Metrics[Customer Revenue],0)</f>
        <v>920</v>
      </c>
      <c r="I1562" s="15">
        <f>Derived_Metrics[[#This Row],[Customer Revenue]]/SUM(Derived_Metrics[Customer Revenue])</f>
        <v>3.4502898976875777E-4</v>
      </c>
      <c r="J1562" t="s">
        <v>2765</v>
      </c>
      <c r="K1562" s="5">
        <f>SUMIFS(Derived_Metrics[Revenue],Derived_Metrics[Product ID],Derived_Metrics[[#This Row],[Product ID]])</f>
        <v>29526.137999999999</v>
      </c>
      <c r="L1562" s="5">
        <f>SUMIFS(Derived_Metrics[Profit],Derived_Metrics[Product ID],Derived_Metrics[[#This Row],[Product ID]])</f>
        <v>854.78320000000008</v>
      </c>
      <c r="M1562" s="5" t="str">
        <f>IF(AND(Derived_Metrics[[#This Row],[Product Revenue]]&gt;AVERAGE(Derived_Metrics[Product Revenue]),Derived_Metrics[[#This Row],[Product Profit]]&lt;0),"high sales Low Profit","Normal")</f>
        <v>Normal</v>
      </c>
      <c r="N1562">
        <v>722.35199999999998</v>
      </c>
      <c r="O1562">
        <v>3</v>
      </c>
      <c r="P1562">
        <v>0.2</v>
      </c>
      <c r="Q1562">
        <v>81.264600000000002</v>
      </c>
      <c r="R1562">
        <f>Derived_Metrics[[#This Row],[Selling Price]]*Derived_Metrics[[#This Row],[Quantity]]</f>
        <v>2167.056</v>
      </c>
      <c r="S1562" s="2">
        <f>IF(Derived_Metrics[[#This Row],[Revenue]]=0,0,Derived_Metrics[[#This Row],[Profit]]/Derived_Metrics[[#This Row],[Revenue]])</f>
        <v>3.7499999999999999E-2</v>
      </c>
      <c r="T1562" t="str">
        <f>IF(Derived_Metrics[[#This Row],[Profit]]&lt;0, "Loss","Profit")</f>
        <v>Profit</v>
      </c>
      <c r="U1562" s="5">
        <f>Derived_Metrics[[#This Row],[Selling Price]]*Derived_Metrics[[#This Row],[Quantity]]*Derived_Metrics[[#This Row],[Discount]]</f>
        <v>433.41120000000001</v>
      </c>
      <c r="V1562" t="str">
        <f>IF(Derived_Metrics[[#This Row],[Discount]]&gt;0,"Discount Applied","No Discount")</f>
        <v>Discount Applied</v>
      </c>
      <c r="W1562" t="str">
        <f>IF(Derived_Metrics[[#This Row],[Discount]]&gt;0.3,"High Discount","Low Discount")</f>
        <v>Low Discount</v>
      </c>
      <c r="X1562" s="13">
        <f>SUMIFS(Derived_Metrics[Customer_Revenue_Share],Derived_Metrics[Customee_ Revenue _Rank],"&lt;="&amp;Derived_Metrics[[#This Row],[Customee_ Revenue _Rank]])</f>
        <v>0.83479653731713988</v>
      </c>
      <c r="Y1562" t="str">
        <f>IF(Derived_Metrics[[#This Row],[Cumulative_Revenue_%]]&lt;=0.8,"Top 80% Revenue","Remaining 20% Revenue")</f>
        <v>Remaining 20% Revenue</v>
      </c>
    </row>
    <row r="1563" spans="1:25" x14ac:dyDescent="0.25">
      <c r="A1563" t="s">
        <v>4402</v>
      </c>
      <c r="B1563" s="1">
        <v>42520</v>
      </c>
      <c r="C1563" t="s">
        <v>2736</v>
      </c>
      <c r="D1563" s="4">
        <f>SUMIFS(Derived_Metrics[Revenue],Derived_Metrics[Customer ID],Derived_Metrics[[#This Row],[Customer ID]])</f>
        <v>6425.0739999999996</v>
      </c>
      <c r="E1563" s="4">
        <f>SUMIFS(Derived_Metrics[Profit],Derived_Metrics[Customer ID],Derived_Metrics[[#This Row],[Customer ID]])</f>
        <v>-27.839200000000002</v>
      </c>
      <c r="F1563" s="5">
        <f>_xlfn.PERCENTRANK.INC(Derived_Metrics[Customer Revenue],Derived_Metrics[[#This Row],[Customer Revenue]])</f>
        <v>0.621</v>
      </c>
      <c r="G1563" s="5" t="str" cm="1">
        <f t="array" ref="G1563">_xlfn.IFS(Derived_Metrics[[#This Row],[Customer Revenue Percentile]]&gt;=0.8,"High Value",Derived_Metrics[[#This Row],[Customer Revenue Percentile]]&gt;=0.4,"Medium Value",TRUE,"Low Value")</f>
        <v>Medium Value</v>
      </c>
      <c r="H1563" s="12">
        <f>_xlfn.RANK.EQ(Derived_Metrics[[#This Row],[Customer Revenue]],Derived_Metrics[Customer Revenue],0)</f>
        <v>800</v>
      </c>
      <c r="I1563" s="15">
        <f>Derived_Metrics[[#This Row],[Customer Revenue]]/SUM(Derived_Metrics[Customer Revenue])</f>
        <v>4.1241315295013133E-4</v>
      </c>
      <c r="J1563" t="s">
        <v>2704</v>
      </c>
      <c r="K1563" s="5">
        <f>SUMIFS(Derived_Metrics[Revenue],Derived_Metrics[Product ID],Derived_Metrics[[#This Row],[Product ID]])</f>
        <v>1938.5520000000001</v>
      </c>
      <c r="L1563" s="5">
        <f>SUMIFS(Derived_Metrics[Profit],Derived_Metrics[Product ID],Derived_Metrics[[#This Row],[Product ID]])</f>
        <v>-40.491399999999992</v>
      </c>
      <c r="M1563" s="5" t="str">
        <f>IF(AND(Derived_Metrics[[#This Row],[Product Revenue]]&gt;AVERAGE(Derived_Metrics[Product Revenue]),Derived_Metrics[[#This Row],[Product Profit]]&lt;0),"high sales Low Profit","Normal")</f>
        <v>Normal</v>
      </c>
      <c r="N1563">
        <v>167.84</v>
      </c>
      <c r="O1563">
        <v>8</v>
      </c>
      <c r="P1563">
        <v>0</v>
      </c>
      <c r="Q1563">
        <v>11.748799999999999</v>
      </c>
      <c r="R1563">
        <f>Derived_Metrics[[#This Row],[Selling Price]]*Derived_Metrics[[#This Row],[Quantity]]</f>
        <v>1342.72</v>
      </c>
      <c r="S1563" s="2">
        <f>IF(Derived_Metrics[[#This Row],[Revenue]]=0,0,Derived_Metrics[[#This Row],[Profit]]/Derived_Metrics[[#This Row],[Revenue]])</f>
        <v>8.7499999999999991E-3</v>
      </c>
      <c r="T1563" t="str">
        <f>IF(Derived_Metrics[[#This Row],[Profit]]&lt;0, "Loss","Profit")</f>
        <v>Profit</v>
      </c>
      <c r="U1563" s="5">
        <f>Derived_Metrics[[#This Row],[Selling Price]]*Derived_Metrics[[#This Row],[Quantity]]*Derived_Metrics[[#This Row],[Discount]]</f>
        <v>0</v>
      </c>
      <c r="V1563" t="str">
        <f>IF(Derived_Metrics[[#This Row],[Discount]]&gt;0,"Discount Applied","No Discount")</f>
        <v>No Discount</v>
      </c>
      <c r="W1563" t="str">
        <f>IF(Derived_Metrics[[#This Row],[Discount]]&gt;0.3,"High Discount","Low Discount")</f>
        <v>Low Discount</v>
      </c>
      <c r="X1563" s="13">
        <f>SUMIFS(Derived_Metrics[Customer_Revenue_Share],Derived_Metrics[Customee_ Revenue _Rank],"&lt;="&amp;Derived_Metrics[[#This Row],[Customee_ Revenue _Rank]])</f>
        <v>0.78901070601479639</v>
      </c>
      <c r="Y1563" t="str">
        <f>IF(Derived_Metrics[[#This Row],[Cumulative_Revenue_%]]&lt;=0.8,"Top 80% Revenue","Remaining 20% Revenue")</f>
        <v>Top 80% Revenue</v>
      </c>
    </row>
    <row r="1564" spans="1:25" x14ac:dyDescent="0.25">
      <c r="A1564" t="s">
        <v>4403</v>
      </c>
      <c r="B1564" s="1">
        <v>41855</v>
      </c>
      <c r="C1564" t="s">
        <v>1137</v>
      </c>
      <c r="D1564" s="4">
        <f>SUMIFS(Derived_Metrics[Revenue],Derived_Metrics[Customer ID],Derived_Metrics[[#This Row],[Customer ID]])</f>
        <v>22417.579999999998</v>
      </c>
      <c r="E1564" s="4">
        <f>SUMIFS(Derived_Metrics[Profit],Derived_Metrics[Customer ID],Derived_Metrics[[#This Row],[Customer ID]])</f>
        <v>247.18489999999997</v>
      </c>
      <c r="F1564" s="5">
        <f>_xlfn.PERCENTRANK.INC(Derived_Metrics[Customer Revenue],Derived_Metrics[[#This Row],[Customer Revenue]])</f>
        <v>0.92900000000000005</v>
      </c>
      <c r="G1564" s="5" t="str" cm="1">
        <f t="array" ref="G1564">_xlfn.IFS(Derived_Metrics[[#This Row],[Customer Revenue Percentile]]&gt;=0.8,"High Value",Derived_Metrics[[#This Row],[Customer Revenue Percentile]]&gt;=0.4,"Medium Value",TRUE,"Low Value")</f>
        <v>High Value</v>
      </c>
      <c r="H1564" s="12">
        <f>_xlfn.RANK.EQ(Derived_Metrics[[#This Row],[Customer Revenue]],Derived_Metrics[Customer Revenue],0)</f>
        <v>149</v>
      </c>
      <c r="I1564" s="15">
        <f>Derived_Metrics[[#This Row],[Customer Revenue]]/SUM(Derived_Metrics[Customer Revenue])</f>
        <v>1.4389413801789374E-3</v>
      </c>
      <c r="J1564" t="s">
        <v>3354</v>
      </c>
      <c r="K1564" s="5">
        <f>SUMIFS(Derived_Metrics[Revenue],Derived_Metrics[Product ID],Derived_Metrics[[#This Row],[Product ID]])</f>
        <v>1663.73</v>
      </c>
      <c r="L1564" s="5">
        <f>SUMIFS(Derived_Metrics[Profit],Derived_Metrics[Product ID],Derived_Metrics[[#This Row],[Product ID]])</f>
        <v>-415.9325</v>
      </c>
      <c r="M1564" s="5" t="str">
        <f>IF(AND(Derived_Metrics[[#This Row],[Product Revenue]]&gt;AVERAGE(Derived_Metrics[Product Revenue]),Derived_Metrics[[#This Row],[Product Profit]]&lt;0),"high sales Low Profit","Normal")</f>
        <v>Normal</v>
      </c>
      <c r="N1564">
        <v>172.11</v>
      </c>
      <c r="O1564">
        <v>1</v>
      </c>
      <c r="P1564">
        <v>0.4</v>
      </c>
      <c r="Q1564">
        <v>-94.660499999999999</v>
      </c>
      <c r="R1564">
        <f>Derived_Metrics[[#This Row],[Selling Price]]*Derived_Metrics[[#This Row],[Quantity]]</f>
        <v>172.11</v>
      </c>
      <c r="S1564" s="2">
        <f>IF(Derived_Metrics[[#This Row],[Revenue]]=0,0,Derived_Metrics[[#This Row],[Profit]]/Derived_Metrics[[#This Row],[Revenue]])</f>
        <v>-0.54999999999999993</v>
      </c>
      <c r="T1564" t="str">
        <f>IF(Derived_Metrics[[#This Row],[Profit]]&lt;0, "Loss","Profit")</f>
        <v>Loss</v>
      </c>
      <c r="U1564" s="5">
        <f>Derived_Metrics[[#This Row],[Selling Price]]*Derived_Metrics[[#This Row],[Quantity]]*Derived_Metrics[[#This Row],[Discount]]</f>
        <v>68.844000000000008</v>
      </c>
      <c r="V1564" t="str">
        <f>IF(Derived_Metrics[[#This Row],[Discount]]&gt;0,"Discount Applied","No Discount")</f>
        <v>Discount Applied</v>
      </c>
      <c r="W1564" t="str">
        <f>IF(Derived_Metrics[[#This Row],[Discount]]&gt;0.3,"High Discount","Low Discount")</f>
        <v>High Discount</v>
      </c>
      <c r="X1564" s="13">
        <f>SUMIFS(Derived_Metrics[Customer_Revenue_Share],Derived_Metrics[Customee_ Revenue _Rank],"&lt;="&amp;Derived_Metrics[[#This Row],[Customee_ Revenue _Rank]])</f>
        <v>0.31409261428468399</v>
      </c>
      <c r="Y1564" t="str">
        <f>IF(Derived_Metrics[[#This Row],[Cumulative_Revenue_%]]&lt;=0.8,"Top 80% Revenue","Remaining 20% Revenue")</f>
        <v>Top 80% Revenue</v>
      </c>
    </row>
    <row r="1565" spans="1:25" x14ac:dyDescent="0.25">
      <c r="A1565" t="s">
        <v>4404</v>
      </c>
      <c r="B1565" s="1">
        <v>42885</v>
      </c>
      <c r="C1565" t="s">
        <v>3429</v>
      </c>
      <c r="D1565" s="4">
        <f>SUMIFS(Derived_Metrics[Revenue],Derived_Metrics[Customer ID],Derived_Metrics[[#This Row],[Customer ID]])</f>
        <v>432.11199999999997</v>
      </c>
      <c r="E1565" s="4">
        <f>SUMIFS(Derived_Metrics[Profit],Derived_Metrics[Customer ID],Derived_Metrics[[#This Row],[Customer ID]])</f>
        <v>59.933599999999998</v>
      </c>
      <c r="F1565" s="5">
        <f>_xlfn.PERCENTRANK.INC(Derived_Metrics[Customer Revenue],Derived_Metrics[[#This Row],[Customer Revenue]])</f>
        <v>0.08</v>
      </c>
      <c r="G1565" s="5" t="str" cm="1">
        <f t="array" ref="G1565">_xlfn.IFS(Derived_Metrics[[#This Row],[Customer Revenue Percentile]]&gt;=0.8,"High Value",Derived_Metrics[[#This Row],[Customer Revenue Percentile]]&gt;=0.4,"Medium Value",TRUE,"Low Value")</f>
        <v>Low Value</v>
      </c>
      <c r="H1565" s="12">
        <f>_xlfn.RANK.EQ(Derived_Metrics[[#This Row],[Customer Revenue]],Derived_Metrics[Customer Revenue],0)</f>
        <v>1947</v>
      </c>
      <c r="I1565" s="15">
        <f>Derived_Metrics[[#This Row],[Customer Revenue]]/SUM(Derived_Metrics[Customer Revenue])</f>
        <v>2.7736438887332215E-5</v>
      </c>
      <c r="J1565" t="s">
        <v>4172</v>
      </c>
      <c r="K1565" s="5">
        <f>SUMIFS(Derived_Metrics[Revenue],Derived_Metrics[Product ID],Derived_Metrics[[#This Row],[Product ID]])</f>
        <v>465.52599999999995</v>
      </c>
      <c r="L1565" s="5">
        <f>SUMIFS(Derived_Metrics[Profit],Derived_Metrics[Product ID],Derived_Metrics[[#This Row],[Product ID]])</f>
        <v>6.7959999999999994</v>
      </c>
      <c r="M1565" s="5" t="str">
        <f>IF(AND(Derived_Metrics[[#This Row],[Product Revenue]]&gt;AVERAGE(Derived_Metrics[Product Revenue]),Derived_Metrics[[#This Row],[Product Profit]]&lt;0),"high sales Low Profit","Normal")</f>
        <v>Normal</v>
      </c>
      <c r="N1565">
        <v>13.592000000000001</v>
      </c>
      <c r="O1565">
        <v>1</v>
      </c>
      <c r="P1565">
        <v>0.2</v>
      </c>
      <c r="Q1565">
        <v>-0.33979999999999999</v>
      </c>
      <c r="R1565">
        <f>Derived_Metrics[[#This Row],[Selling Price]]*Derived_Metrics[[#This Row],[Quantity]]</f>
        <v>13.592000000000001</v>
      </c>
      <c r="S1565" s="2">
        <f>IF(Derived_Metrics[[#This Row],[Revenue]]=0,0,Derived_Metrics[[#This Row],[Profit]]/Derived_Metrics[[#This Row],[Revenue]])</f>
        <v>-2.4999999999999998E-2</v>
      </c>
      <c r="T1565" t="str">
        <f>IF(Derived_Metrics[[#This Row],[Profit]]&lt;0, "Loss","Profit")</f>
        <v>Loss</v>
      </c>
      <c r="U1565" s="5">
        <f>Derived_Metrics[[#This Row],[Selling Price]]*Derived_Metrics[[#This Row],[Quantity]]*Derived_Metrics[[#This Row],[Discount]]</f>
        <v>2.7184000000000004</v>
      </c>
      <c r="V1565" t="str">
        <f>IF(Derived_Metrics[[#This Row],[Discount]]&gt;0,"Discount Applied","No Discount")</f>
        <v>Discount Applied</v>
      </c>
      <c r="W1565" t="str">
        <f>IF(Derived_Metrics[[#This Row],[Discount]]&gt;0.3,"High Discount","Low Discount")</f>
        <v>Low Discount</v>
      </c>
      <c r="X1565" s="13">
        <f>SUMIFS(Derived_Metrics[Customer_Revenue_Share],Derived_Metrics[Customee_ Revenue _Rank],"&lt;="&amp;Derived_Metrics[[#This Row],[Customee_ Revenue _Rank]])</f>
        <v>0.99767430680120395</v>
      </c>
      <c r="Y1565" t="str">
        <f>IF(Derived_Metrics[[#This Row],[Cumulative_Revenue_%]]&lt;=0.8,"Top 80% Revenue","Remaining 20% Revenue")</f>
        <v>Remaining 20% Revenue</v>
      </c>
    </row>
    <row r="1566" spans="1:25" x14ac:dyDescent="0.25">
      <c r="A1566" t="s">
        <v>4406</v>
      </c>
      <c r="B1566" s="1">
        <v>42442</v>
      </c>
      <c r="C1566" t="s">
        <v>2456</v>
      </c>
      <c r="D1566" s="4">
        <f>SUMIFS(Derived_Metrics[Revenue],Derived_Metrics[Customer ID],Derived_Metrics[[#This Row],[Customer ID]])</f>
        <v>6627.8959999999997</v>
      </c>
      <c r="E1566" s="4">
        <f>SUMIFS(Derived_Metrics[Profit],Derived_Metrics[Customer ID],Derived_Metrics[[#This Row],[Customer ID]])</f>
        <v>23.144000000000005</v>
      </c>
      <c r="F1566" s="5">
        <f>_xlfn.PERCENTRANK.INC(Derived_Metrics[Customer Revenue],Derived_Metrics[[#This Row],[Customer Revenue]])</f>
        <v>0.63</v>
      </c>
      <c r="G1566" s="5" t="str" cm="1">
        <f t="array" ref="G1566">_xlfn.IFS(Derived_Metrics[[#This Row],[Customer Revenue Percentile]]&gt;=0.8,"High Value",Derived_Metrics[[#This Row],[Customer Revenue Percentile]]&gt;=0.4,"Medium Value",TRUE,"Low Value")</f>
        <v>Medium Value</v>
      </c>
      <c r="H1566" s="12">
        <f>_xlfn.RANK.EQ(Derived_Metrics[[#This Row],[Customer Revenue]],Derived_Metrics[Customer Revenue],0)</f>
        <v>782</v>
      </c>
      <c r="I1566" s="15">
        <f>Derived_Metrics[[#This Row],[Customer Revenue]]/SUM(Derived_Metrics[Customer Revenue])</f>
        <v>4.2543190736566826E-4</v>
      </c>
      <c r="J1566" t="s">
        <v>265</v>
      </c>
      <c r="K1566" s="5">
        <f>SUMIFS(Derived_Metrics[Revenue],Derived_Metrics[Product ID],Derived_Metrics[[#This Row],[Product ID]])</f>
        <v>58029.619999999995</v>
      </c>
      <c r="L1566" s="5">
        <f>SUMIFS(Derived_Metrics[Profit],Derived_Metrics[Product ID],Derived_Metrics[[#This Row],[Product ID]])</f>
        <v>1179.3740000000003</v>
      </c>
      <c r="M1566" s="5" t="str">
        <f>IF(AND(Derived_Metrics[[#This Row],[Product Revenue]]&gt;AVERAGE(Derived_Metrics[Product Revenue]),Derived_Metrics[[#This Row],[Product Profit]]&lt;0),"high sales Low Profit","Normal")</f>
        <v>Normal</v>
      </c>
      <c r="N1566">
        <v>386.68</v>
      </c>
      <c r="O1566">
        <v>2</v>
      </c>
      <c r="P1566">
        <v>0.3</v>
      </c>
      <c r="Q1566">
        <v>-5.524</v>
      </c>
      <c r="R1566">
        <f>Derived_Metrics[[#This Row],[Selling Price]]*Derived_Metrics[[#This Row],[Quantity]]</f>
        <v>773.36</v>
      </c>
      <c r="S1566" s="2">
        <f>IF(Derived_Metrics[[#This Row],[Revenue]]=0,0,Derived_Metrics[[#This Row],[Profit]]/Derived_Metrics[[#This Row],[Revenue]])</f>
        <v>-7.1428571428571426E-3</v>
      </c>
      <c r="T1566" t="str">
        <f>IF(Derived_Metrics[[#This Row],[Profit]]&lt;0, "Loss","Profit")</f>
        <v>Loss</v>
      </c>
      <c r="U1566" s="5">
        <f>Derived_Metrics[[#This Row],[Selling Price]]*Derived_Metrics[[#This Row],[Quantity]]*Derived_Metrics[[#This Row],[Discount]]</f>
        <v>232.00799999999998</v>
      </c>
      <c r="V1566" t="str">
        <f>IF(Derived_Metrics[[#This Row],[Discount]]&gt;0,"Discount Applied","No Discount")</f>
        <v>Discount Applied</v>
      </c>
      <c r="W1566" t="str">
        <f>IF(Derived_Metrics[[#This Row],[Discount]]&gt;0.3,"High Discount","Low Discount")</f>
        <v>Low Discount</v>
      </c>
      <c r="X1566" s="13">
        <f>SUMIFS(Derived_Metrics[Customer_Revenue_Share],Derived_Metrics[Customee_ Revenue _Rank],"&lt;="&amp;Derived_Metrics[[#This Row],[Customee_ Revenue _Rank]])</f>
        <v>0.78108280032694333</v>
      </c>
      <c r="Y1566" t="str">
        <f>IF(Derived_Metrics[[#This Row],[Cumulative_Revenue_%]]&lt;=0.8,"Top 80% Revenue","Remaining 20% Revenue")</f>
        <v>Top 80% Revenue</v>
      </c>
    </row>
    <row r="1567" spans="1:25" x14ac:dyDescent="0.25">
      <c r="A1567" t="s">
        <v>4407</v>
      </c>
      <c r="B1567" s="1">
        <v>43012</v>
      </c>
      <c r="C1567" t="s">
        <v>284</v>
      </c>
      <c r="D1567" s="4">
        <f>SUMIFS(Derived_Metrics[Revenue],Derived_Metrics[Customer ID],Derived_Metrics[[#This Row],[Customer ID]])</f>
        <v>2095.6779999999999</v>
      </c>
      <c r="E1567" s="4">
        <f>SUMIFS(Derived_Metrics[Profit],Derived_Metrics[Customer ID],Derived_Metrics[[#This Row],[Customer ID]])</f>
        <v>-81.3673</v>
      </c>
      <c r="F1567" s="5">
        <f>_xlfn.PERCENTRANK.INC(Derived_Metrics[Customer Revenue],Derived_Metrics[[#This Row],[Customer Revenue]])</f>
        <v>0.28699999999999998</v>
      </c>
      <c r="G1567" s="5" t="str" cm="1">
        <f t="array" ref="G1567">_xlfn.IFS(Derived_Metrics[[#This Row],[Customer Revenue Percentile]]&gt;=0.8,"High Value",Derived_Metrics[[#This Row],[Customer Revenue Percentile]]&gt;=0.4,"Medium Value",TRUE,"Low Value")</f>
        <v>Low Value</v>
      </c>
      <c r="H1567" s="12">
        <f>_xlfn.RANK.EQ(Derived_Metrics[[#This Row],[Customer Revenue]],Derived_Metrics[Customer Revenue],0)</f>
        <v>1508</v>
      </c>
      <c r="I1567" s="15">
        <f>Derived_Metrics[[#This Row],[Customer Revenue]]/SUM(Derived_Metrics[Customer Revenue])</f>
        <v>1.3451754354085654E-4</v>
      </c>
      <c r="J1567" t="s">
        <v>1004</v>
      </c>
      <c r="K1567" s="5">
        <f>SUMIFS(Derived_Metrics[Revenue],Derived_Metrics[Product ID],Derived_Metrics[[#This Row],[Product ID]])</f>
        <v>901.51999999999987</v>
      </c>
      <c r="L1567" s="5">
        <f>SUMIFS(Derived_Metrics[Profit],Derived_Metrics[Product ID],Derived_Metrics[[#This Row],[Product ID]])</f>
        <v>41.867199999999997</v>
      </c>
      <c r="M1567" s="5" t="str">
        <f>IF(AND(Derived_Metrics[[#This Row],[Product Revenue]]&gt;AVERAGE(Derived_Metrics[Product Revenue]),Derived_Metrics[[#This Row],[Product Profit]]&lt;0),"high sales Low Profit","Normal")</f>
        <v>Normal</v>
      </c>
      <c r="N1567">
        <v>36.671999999999997</v>
      </c>
      <c r="O1567">
        <v>3</v>
      </c>
      <c r="P1567">
        <v>0.2</v>
      </c>
      <c r="Q1567">
        <v>6.4176000000000002</v>
      </c>
      <c r="R1567">
        <f>Derived_Metrics[[#This Row],[Selling Price]]*Derived_Metrics[[#This Row],[Quantity]]</f>
        <v>110.01599999999999</v>
      </c>
      <c r="S1567" s="2">
        <f>IF(Derived_Metrics[[#This Row],[Revenue]]=0,0,Derived_Metrics[[#This Row],[Profit]]/Derived_Metrics[[#This Row],[Revenue]])</f>
        <v>5.8333333333333341E-2</v>
      </c>
      <c r="T1567" t="str">
        <f>IF(Derived_Metrics[[#This Row],[Profit]]&lt;0, "Loss","Profit")</f>
        <v>Profit</v>
      </c>
      <c r="U1567" s="5">
        <f>Derived_Metrics[[#This Row],[Selling Price]]*Derived_Metrics[[#This Row],[Quantity]]*Derived_Metrics[[#This Row],[Discount]]</f>
        <v>22.0032</v>
      </c>
      <c r="V1567" t="str">
        <f>IF(Derived_Metrics[[#This Row],[Discount]]&gt;0,"Discount Applied","No Discount")</f>
        <v>Discount Applied</v>
      </c>
      <c r="W1567" t="str">
        <f>IF(Derived_Metrics[[#This Row],[Discount]]&gt;0.3,"High Discount","Low Discount")</f>
        <v>Low Discount</v>
      </c>
      <c r="X1567" s="13">
        <f>SUMIFS(Derived_Metrics[Customer_Revenue_Share],Derived_Metrics[Customee_ Revenue _Rank],"&lt;="&amp;Derived_Metrics[[#This Row],[Customee_ Revenue _Rank]])</f>
        <v>0.96411199934493474</v>
      </c>
      <c r="Y1567" t="str">
        <f>IF(Derived_Metrics[[#This Row],[Cumulative_Revenue_%]]&lt;=0.8,"Top 80% Revenue","Remaining 20% Revenue")</f>
        <v>Remaining 20% Revenue</v>
      </c>
    </row>
    <row r="1568" spans="1:25" x14ac:dyDescent="0.25">
      <c r="A1568" t="s">
        <v>4408</v>
      </c>
      <c r="B1568" s="1">
        <v>42546</v>
      </c>
      <c r="C1568" t="s">
        <v>1373</v>
      </c>
      <c r="D1568" s="4">
        <f>SUMIFS(Derived_Metrics[Revenue],Derived_Metrics[Customer ID],Derived_Metrics[[#This Row],[Customer ID]])</f>
        <v>4728.326</v>
      </c>
      <c r="E1568" s="4">
        <f>SUMIFS(Derived_Metrics[Profit],Derived_Metrics[Customer ID],Derived_Metrics[[#This Row],[Customer ID]])</f>
        <v>216.80790000000002</v>
      </c>
      <c r="F1568" s="5">
        <f>_xlfn.PERCENTRANK.INC(Derived_Metrics[Customer Revenue],Derived_Metrics[[#This Row],[Customer Revenue]])</f>
        <v>0.53</v>
      </c>
      <c r="G1568" s="5" t="str" cm="1">
        <f t="array" ref="G1568">_xlfn.IFS(Derived_Metrics[[#This Row],[Customer Revenue Percentile]]&gt;=0.8,"High Value",Derived_Metrics[[#This Row],[Customer Revenue Percentile]]&gt;=0.4,"Medium Value",TRUE,"Low Value")</f>
        <v>Medium Value</v>
      </c>
      <c r="H1568" s="12">
        <f>_xlfn.RANK.EQ(Derived_Metrics[[#This Row],[Customer Revenue]],Derived_Metrics[Customer Revenue],0)</f>
        <v>991</v>
      </c>
      <c r="I1568" s="15">
        <f>Derived_Metrics[[#This Row],[Customer Revenue]]/SUM(Derived_Metrics[Customer Revenue])</f>
        <v>3.0350215948268968E-4</v>
      </c>
      <c r="J1568" t="s">
        <v>139</v>
      </c>
      <c r="K1568" s="5">
        <f>SUMIFS(Derived_Metrics[Revenue],Derived_Metrics[Product ID],Derived_Metrics[[#This Row],[Product ID]])</f>
        <v>10599.241999999998</v>
      </c>
      <c r="L1568" s="5">
        <f>SUMIFS(Derived_Metrics[Profit],Derived_Metrics[Product ID],Derived_Metrics[[#This Row],[Product ID]])</f>
        <v>117.4863</v>
      </c>
      <c r="M1568" s="5" t="str">
        <f>IF(AND(Derived_Metrics[[#This Row],[Product Revenue]]&gt;AVERAGE(Derived_Metrics[Product Revenue]),Derived_Metrics[[#This Row],[Product Profit]]&lt;0),"high sales Low Profit","Normal")</f>
        <v>Normal</v>
      </c>
      <c r="N1568">
        <v>85.245999999999995</v>
      </c>
      <c r="O1568">
        <v>2</v>
      </c>
      <c r="P1568">
        <v>0.3</v>
      </c>
      <c r="Q1568">
        <v>-6.0890000000000004</v>
      </c>
      <c r="R1568">
        <f>Derived_Metrics[[#This Row],[Selling Price]]*Derived_Metrics[[#This Row],[Quantity]]</f>
        <v>170.49199999999999</v>
      </c>
      <c r="S1568" s="2">
        <f>IF(Derived_Metrics[[#This Row],[Revenue]]=0,0,Derived_Metrics[[#This Row],[Profit]]/Derived_Metrics[[#This Row],[Revenue]])</f>
        <v>-3.5714285714285719E-2</v>
      </c>
      <c r="T1568" t="str">
        <f>IF(Derived_Metrics[[#This Row],[Profit]]&lt;0, "Loss","Profit")</f>
        <v>Loss</v>
      </c>
      <c r="U1568" s="5">
        <f>Derived_Metrics[[#This Row],[Selling Price]]*Derived_Metrics[[#This Row],[Quantity]]*Derived_Metrics[[#This Row],[Discount]]</f>
        <v>51.147599999999997</v>
      </c>
      <c r="V1568" t="str">
        <f>IF(Derived_Metrics[[#This Row],[Discount]]&gt;0,"Discount Applied","No Discount")</f>
        <v>Discount Applied</v>
      </c>
      <c r="W1568" t="str">
        <f>IF(Derived_Metrics[[#This Row],[Discount]]&gt;0.3,"High Discount","Low Discount")</f>
        <v>Low Discount</v>
      </c>
      <c r="X1568" s="13">
        <f>SUMIFS(Derived_Metrics[Customer_Revenue_Share],Derived_Metrics[Customee_ Revenue _Rank],"&lt;="&amp;Derived_Metrics[[#This Row],[Customee_ Revenue _Rank]])</f>
        <v>0.85814180389864425</v>
      </c>
      <c r="Y1568" t="str">
        <f>IF(Derived_Metrics[[#This Row],[Cumulative_Revenue_%]]&lt;=0.8,"Top 80% Revenue","Remaining 20% Revenue")</f>
        <v>Remaining 20% Revenue</v>
      </c>
    </row>
    <row r="1569" spans="1:25" x14ac:dyDescent="0.25">
      <c r="A1569" t="s">
        <v>4408</v>
      </c>
      <c r="B1569" s="1">
        <v>42546</v>
      </c>
      <c r="C1569" t="s">
        <v>1373</v>
      </c>
      <c r="D1569" s="4">
        <f>SUMIFS(Derived_Metrics[Revenue],Derived_Metrics[Customer ID],Derived_Metrics[[#This Row],[Customer ID]])</f>
        <v>4728.326</v>
      </c>
      <c r="E1569" s="4">
        <f>SUMIFS(Derived_Metrics[Profit],Derived_Metrics[Customer ID],Derived_Metrics[[#This Row],[Customer ID]])</f>
        <v>216.80790000000002</v>
      </c>
      <c r="F1569" s="5">
        <f>_xlfn.PERCENTRANK.INC(Derived_Metrics[Customer Revenue],Derived_Metrics[[#This Row],[Customer Revenue]])</f>
        <v>0.53</v>
      </c>
      <c r="G1569" s="5" t="str" cm="1">
        <f t="array" ref="G1569">_xlfn.IFS(Derived_Metrics[[#This Row],[Customer Revenue Percentile]]&gt;=0.8,"High Value",Derived_Metrics[[#This Row],[Customer Revenue Percentile]]&gt;=0.4,"Medium Value",TRUE,"Low Value")</f>
        <v>Medium Value</v>
      </c>
      <c r="H1569" s="12">
        <f>_xlfn.RANK.EQ(Derived_Metrics[[#This Row],[Customer Revenue]],Derived_Metrics[Customer Revenue],0)</f>
        <v>991</v>
      </c>
      <c r="I1569" s="15">
        <f>Derived_Metrics[[#This Row],[Customer Revenue]]/SUM(Derived_Metrics[Customer Revenue])</f>
        <v>3.0350215948268968E-4</v>
      </c>
      <c r="J1569" t="s">
        <v>2890</v>
      </c>
      <c r="K1569" s="5">
        <f>SUMIFS(Derived_Metrics[Revenue],Derived_Metrics[Product ID],Derived_Metrics[[#This Row],[Product ID]])</f>
        <v>327.12</v>
      </c>
      <c r="L1569" s="5">
        <f>SUMIFS(Derived_Metrics[Profit],Derived_Metrics[Product ID],Derived_Metrics[[#This Row],[Product ID]])</f>
        <v>-78.508799999999994</v>
      </c>
      <c r="M1569" s="5" t="str">
        <f>IF(AND(Derived_Metrics[[#This Row],[Product Revenue]]&gt;AVERAGE(Derived_Metrics[Product Revenue]),Derived_Metrics[[#This Row],[Product Profit]]&lt;0),"high sales Low Profit","Normal")</f>
        <v>Normal</v>
      </c>
      <c r="N1569">
        <v>32.712000000000003</v>
      </c>
      <c r="O1569">
        <v>2</v>
      </c>
      <c r="P1569">
        <v>0.6</v>
      </c>
      <c r="Q1569">
        <v>-26.169599999999999</v>
      </c>
      <c r="R1569">
        <f>Derived_Metrics[[#This Row],[Selling Price]]*Derived_Metrics[[#This Row],[Quantity]]</f>
        <v>65.424000000000007</v>
      </c>
      <c r="S1569" s="2">
        <f>IF(Derived_Metrics[[#This Row],[Revenue]]=0,0,Derived_Metrics[[#This Row],[Profit]]/Derived_Metrics[[#This Row],[Revenue]])</f>
        <v>-0.39999999999999997</v>
      </c>
      <c r="T1569" t="str">
        <f>IF(Derived_Metrics[[#This Row],[Profit]]&lt;0, "Loss","Profit")</f>
        <v>Loss</v>
      </c>
      <c r="U1569" s="5">
        <f>Derived_Metrics[[#This Row],[Selling Price]]*Derived_Metrics[[#This Row],[Quantity]]*Derived_Metrics[[#This Row],[Discount]]</f>
        <v>39.254400000000004</v>
      </c>
      <c r="V1569" t="str">
        <f>IF(Derived_Metrics[[#This Row],[Discount]]&gt;0,"Discount Applied","No Discount")</f>
        <v>Discount Applied</v>
      </c>
      <c r="W1569" t="str">
        <f>IF(Derived_Metrics[[#This Row],[Discount]]&gt;0.3,"High Discount","Low Discount")</f>
        <v>High Discount</v>
      </c>
      <c r="X1569" s="13">
        <f>SUMIFS(Derived_Metrics[Customer_Revenue_Share],Derived_Metrics[Customee_ Revenue _Rank],"&lt;="&amp;Derived_Metrics[[#This Row],[Customee_ Revenue _Rank]])</f>
        <v>0.85814180389864425</v>
      </c>
      <c r="Y1569" t="str">
        <f>IF(Derived_Metrics[[#This Row],[Cumulative_Revenue_%]]&lt;=0.8,"Top 80% Revenue","Remaining 20% Revenue")</f>
        <v>Remaining 20% Revenue</v>
      </c>
    </row>
    <row r="1570" spans="1:25" x14ac:dyDescent="0.25">
      <c r="A1570" t="s">
        <v>4409</v>
      </c>
      <c r="B1570" s="1">
        <v>42087</v>
      </c>
      <c r="C1570" t="s">
        <v>2435</v>
      </c>
      <c r="D1570" s="4">
        <f>SUMIFS(Derived_Metrics[Revenue],Derived_Metrics[Customer ID],Derived_Metrics[[#This Row],[Customer ID]])</f>
        <v>1771.328</v>
      </c>
      <c r="E1570" s="4">
        <f>SUMIFS(Derived_Metrics[Profit],Derived_Metrics[Customer ID],Derived_Metrics[[#This Row],[Customer ID]])</f>
        <v>164.85160000000002</v>
      </c>
      <c r="F1570" s="5">
        <f>_xlfn.PERCENTRANK.INC(Derived_Metrics[Customer Revenue],Derived_Metrics[[#This Row],[Customer Revenue]])</f>
        <v>0.252</v>
      </c>
      <c r="G1570" s="5" t="str" cm="1">
        <f t="array" ref="G1570">_xlfn.IFS(Derived_Metrics[[#This Row],[Customer Revenue Percentile]]&gt;=0.8,"High Value",Derived_Metrics[[#This Row],[Customer Revenue Percentile]]&gt;=0.4,"Medium Value",TRUE,"Low Value")</f>
        <v>Low Value</v>
      </c>
      <c r="H1570" s="12">
        <f>_xlfn.RANK.EQ(Derived_Metrics[[#This Row],[Customer Revenue]],Derived_Metrics[Customer Revenue],0)</f>
        <v>1583</v>
      </c>
      <c r="I1570" s="15">
        <f>Derived_Metrics[[#This Row],[Customer Revenue]]/SUM(Derived_Metrics[Customer Revenue])</f>
        <v>1.1369814034653147E-4</v>
      </c>
      <c r="J1570" t="s">
        <v>2523</v>
      </c>
      <c r="K1570" s="5">
        <f>SUMIFS(Derived_Metrics[Revenue],Derived_Metrics[Product ID],Derived_Metrics[[#This Row],[Product ID]])</f>
        <v>729.76400000000001</v>
      </c>
      <c r="L1570" s="5">
        <f>SUMIFS(Derived_Metrics[Profit],Derived_Metrics[Product ID],Derived_Metrics[[#This Row],[Product ID]])</f>
        <v>20.635999999999999</v>
      </c>
      <c r="M1570" s="5" t="str">
        <f>IF(AND(Derived_Metrics[[#This Row],[Product Revenue]]&gt;AVERAGE(Derived_Metrics[Product Revenue]),Derived_Metrics[[#This Row],[Product Profit]]&lt;0),"high sales Low Profit","Normal")</f>
        <v>Normal</v>
      </c>
      <c r="N1570">
        <v>46.9</v>
      </c>
      <c r="O1570">
        <v>5</v>
      </c>
      <c r="P1570">
        <v>0</v>
      </c>
      <c r="Q1570">
        <v>13.132</v>
      </c>
      <c r="R1570">
        <f>Derived_Metrics[[#This Row],[Selling Price]]*Derived_Metrics[[#This Row],[Quantity]]</f>
        <v>234.5</v>
      </c>
      <c r="S1570" s="2">
        <f>IF(Derived_Metrics[[#This Row],[Revenue]]=0,0,Derived_Metrics[[#This Row],[Profit]]/Derived_Metrics[[#This Row],[Revenue]])</f>
        <v>5.6000000000000001E-2</v>
      </c>
      <c r="T1570" t="str">
        <f>IF(Derived_Metrics[[#This Row],[Profit]]&lt;0, "Loss","Profit")</f>
        <v>Profit</v>
      </c>
      <c r="U1570" s="5">
        <f>Derived_Metrics[[#This Row],[Selling Price]]*Derived_Metrics[[#This Row],[Quantity]]*Derived_Metrics[[#This Row],[Discount]]</f>
        <v>0</v>
      </c>
      <c r="V1570" t="str">
        <f>IF(Derived_Metrics[[#This Row],[Discount]]&gt;0,"Discount Applied","No Discount")</f>
        <v>No Discount</v>
      </c>
      <c r="W1570" t="str">
        <f>IF(Derived_Metrics[[#This Row],[Discount]]&gt;0.3,"High Discount","Low Discount")</f>
        <v>Low Discount</v>
      </c>
      <c r="X1570" s="13">
        <f>SUMIFS(Derived_Metrics[Customer_Revenue_Share],Derived_Metrics[Customee_ Revenue _Rank],"&lt;="&amp;Derived_Metrics[[#This Row],[Customee_ Revenue _Rank]])</f>
        <v>0.97320880646151975</v>
      </c>
      <c r="Y1570" t="str">
        <f>IF(Derived_Metrics[[#This Row],[Cumulative_Revenue_%]]&lt;=0.8,"Top 80% Revenue","Remaining 20% Revenue")</f>
        <v>Remaining 20% Revenue</v>
      </c>
    </row>
    <row r="1571" spans="1:25" x14ac:dyDescent="0.25">
      <c r="A1571" t="s">
        <v>4411</v>
      </c>
      <c r="B1571" s="1">
        <v>42775</v>
      </c>
      <c r="C1571" t="s">
        <v>1786</v>
      </c>
      <c r="D1571" s="4">
        <f>SUMIFS(Derived_Metrics[Revenue],Derived_Metrics[Customer ID],Derived_Metrics[[#This Row],[Customer ID]])</f>
        <v>8708.5920000000006</v>
      </c>
      <c r="E1571" s="4">
        <f>SUMIFS(Derived_Metrics[Profit],Derived_Metrics[Customer ID],Derived_Metrics[[#This Row],[Customer ID]])</f>
        <v>15.442400000000001</v>
      </c>
      <c r="F1571" s="5">
        <f>_xlfn.PERCENTRANK.INC(Derived_Metrics[Customer Revenue],Derived_Metrics[[#This Row],[Customer Revenue]])</f>
        <v>0.70499999999999996</v>
      </c>
      <c r="G1571" s="5" t="str" cm="1">
        <f t="array" ref="G1571">_xlfn.IFS(Derived_Metrics[[#This Row],[Customer Revenue Percentile]]&gt;=0.8,"High Value",Derived_Metrics[[#This Row],[Customer Revenue Percentile]]&gt;=0.4,"Medium Value",TRUE,"Low Value")</f>
        <v>Medium Value</v>
      </c>
      <c r="H1571" s="12">
        <f>_xlfn.RANK.EQ(Derived_Metrics[[#This Row],[Customer Revenue]],Derived_Metrics[Customer Revenue],0)</f>
        <v>624</v>
      </c>
      <c r="I1571" s="15">
        <f>Derived_Metrics[[#This Row],[Customer Revenue]]/SUM(Derived_Metrics[Customer Revenue])</f>
        <v>5.589877851175396E-4</v>
      </c>
      <c r="J1571" t="s">
        <v>1738</v>
      </c>
      <c r="K1571" s="5">
        <f>SUMIFS(Derived_Metrics[Revenue],Derived_Metrics[Product ID],Derived_Metrics[[#This Row],[Product ID]])</f>
        <v>6948.0099999999993</v>
      </c>
      <c r="L1571" s="5">
        <f>SUMIFS(Derived_Metrics[Profit],Derived_Metrics[Product ID],Derived_Metrics[[#This Row],[Product ID]])</f>
        <v>-115.3074</v>
      </c>
      <c r="M1571" s="5" t="str">
        <f>IF(AND(Derived_Metrics[[#This Row],[Product Revenue]]&gt;AVERAGE(Derived_Metrics[Product Revenue]),Derived_Metrics[[#This Row],[Product Profit]]&lt;0),"high sales Low Profit","Normal")</f>
        <v>Normal</v>
      </c>
      <c r="N1571">
        <v>236.52799999999999</v>
      </c>
      <c r="O1571">
        <v>2</v>
      </c>
      <c r="P1571">
        <v>0.2</v>
      </c>
      <c r="Q1571">
        <v>-2.9565999999999999</v>
      </c>
      <c r="R1571">
        <f>Derived_Metrics[[#This Row],[Selling Price]]*Derived_Metrics[[#This Row],[Quantity]]</f>
        <v>473.05599999999998</v>
      </c>
      <c r="S1571" s="2">
        <f>IF(Derived_Metrics[[#This Row],[Revenue]]=0,0,Derived_Metrics[[#This Row],[Profit]]/Derived_Metrics[[#This Row],[Revenue]])</f>
        <v>-6.2500000000000003E-3</v>
      </c>
      <c r="T1571" t="str">
        <f>IF(Derived_Metrics[[#This Row],[Profit]]&lt;0, "Loss","Profit")</f>
        <v>Loss</v>
      </c>
      <c r="U1571" s="5">
        <f>Derived_Metrics[[#This Row],[Selling Price]]*Derived_Metrics[[#This Row],[Quantity]]*Derived_Metrics[[#This Row],[Discount]]</f>
        <v>94.611199999999997</v>
      </c>
      <c r="V1571" t="str">
        <f>IF(Derived_Metrics[[#This Row],[Discount]]&gt;0,"Discount Applied","No Discount")</f>
        <v>Discount Applied</v>
      </c>
      <c r="W1571" t="str">
        <f>IF(Derived_Metrics[[#This Row],[Discount]]&gt;0.3,"High Discount","Low Discount")</f>
        <v>Low Discount</v>
      </c>
      <c r="X1571" s="13">
        <f>SUMIFS(Derived_Metrics[Customer_Revenue_Share],Derived_Metrics[Customee_ Revenue _Rank],"&lt;="&amp;Derived_Metrics[[#This Row],[Customee_ Revenue _Rank]])</f>
        <v>0.70508979518821635</v>
      </c>
      <c r="Y1571" t="str">
        <f>IF(Derived_Metrics[[#This Row],[Cumulative_Revenue_%]]&lt;=0.8,"Top 80% Revenue","Remaining 20% Revenue")</f>
        <v>Top 80% Revenue</v>
      </c>
    </row>
    <row r="1572" spans="1:25" x14ac:dyDescent="0.25">
      <c r="A1572" t="s">
        <v>4412</v>
      </c>
      <c r="B1572" s="1">
        <v>42796</v>
      </c>
      <c r="C1572" t="s">
        <v>2956</v>
      </c>
      <c r="D1572" s="4">
        <f>SUMIFS(Derived_Metrics[Revenue],Derived_Metrics[Customer ID],Derived_Metrics[[#This Row],[Customer ID]])</f>
        <v>56.14</v>
      </c>
      <c r="E1572" s="4">
        <f>SUMIFS(Derived_Metrics[Profit],Derived_Metrics[Customer ID],Derived_Metrics[[#This Row],[Customer ID]])</f>
        <v>-16.921199999999999</v>
      </c>
      <c r="F1572" s="5">
        <f>_xlfn.PERCENTRANK.INC(Derived_Metrics[Customer Revenue],Derived_Metrics[[#This Row],[Customer Revenue]])</f>
        <v>8.0000000000000002E-3</v>
      </c>
      <c r="G1572" s="5" t="str" cm="1">
        <f t="array" ref="G1572">_xlfn.IFS(Derived_Metrics[[#This Row],[Customer Revenue Percentile]]&gt;=0.8,"High Value",Derived_Metrics[[#This Row],[Customer Revenue Percentile]]&gt;=0.4,"Medium Value",TRUE,"Low Value")</f>
        <v>Low Value</v>
      </c>
      <c r="H1572" s="12">
        <f>_xlfn.RANK.EQ(Derived_Metrics[[#This Row],[Customer Revenue]],Derived_Metrics[Customer Revenue],0)</f>
        <v>2103</v>
      </c>
      <c r="I1572" s="15">
        <f>Derived_Metrics[[#This Row],[Customer Revenue]]/SUM(Derived_Metrics[Customer Revenue])</f>
        <v>3.6035187153673833E-6</v>
      </c>
      <c r="J1572" t="s">
        <v>2114</v>
      </c>
      <c r="K1572" s="5">
        <f>SUMIFS(Derived_Metrics[Revenue],Derived_Metrics[Product ID],Derived_Metrics[[#This Row],[Product ID]])</f>
        <v>832.5</v>
      </c>
      <c r="L1572" s="5">
        <f>SUMIFS(Derived_Metrics[Profit],Derived_Metrics[Product ID],Derived_Metrics[[#This Row],[Product ID]])</f>
        <v>-42.180000000000007</v>
      </c>
      <c r="M1572" s="5" t="str">
        <f>IF(AND(Derived_Metrics[[#This Row],[Product Revenue]]&gt;AVERAGE(Derived_Metrics[Product Revenue]),Derived_Metrics[[#This Row],[Product Profit]]&lt;0),"high sales Low Profit","Normal")</f>
        <v>Normal</v>
      </c>
      <c r="N1572">
        <v>22.2</v>
      </c>
      <c r="O1572">
        <v>1</v>
      </c>
      <c r="P1572">
        <v>0.6</v>
      </c>
      <c r="Q1572">
        <v>-26.085000000000001</v>
      </c>
      <c r="R1572">
        <f>Derived_Metrics[[#This Row],[Selling Price]]*Derived_Metrics[[#This Row],[Quantity]]</f>
        <v>22.2</v>
      </c>
      <c r="S1572" s="2">
        <f>IF(Derived_Metrics[[#This Row],[Revenue]]=0,0,Derived_Metrics[[#This Row],[Profit]]/Derived_Metrics[[#This Row],[Revenue]])</f>
        <v>-1.175</v>
      </c>
      <c r="T1572" t="str">
        <f>IF(Derived_Metrics[[#This Row],[Profit]]&lt;0, "Loss","Profit")</f>
        <v>Loss</v>
      </c>
      <c r="U1572" s="5">
        <f>Derived_Metrics[[#This Row],[Selling Price]]*Derived_Metrics[[#This Row],[Quantity]]*Derived_Metrics[[#This Row],[Discount]]</f>
        <v>13.319999999999999</v>
      </c>
      <c r="V1572" t="str">
        <f>IF(Derived_Metrics[[#This Row],[Discount]]&gt;0,"Discount Applied","No Discount")</f>
        <v>Discount Applied</v>
      </c>
      <c r="W1572" t="str">
        <f>IF(Derived_Metrics[[#This Row],[Discount]]&gt;0.3,"High Discount","Low Discount")</f>
        <v>High Discount</v>
      </c>
      <c r="X1572" s="13">
        <f>SUMIFS(Derived_Metrics[Customer_Revenue_Share],Derived_Metrics[Customee_ Revenue _Rank],"&lt;="&amp;Derived_Metrics[[#This Row],[Customee_ Revenue _Rank]])</f>
        <v>0.99997111510801973</v>
      </c>
      <c r="Y1572" t="str">
        <f>IF(Derived_Metrics[[#This Row],[Cumulative_Revenue_%]]&lt;=0.8,"Top 80% Revenue","Remaining 20% Revenue")</f>
        <v>Remaining 20% Revenue</v>
      </c>
    </row>
    <row r="1573" spans="1:25" x14ac:dyDescent="0.25">
      <c r="A1573" t="s">
        <v>4413</v>
      </c>
      <c r="B1573" s="1">
        <v>43050</v>
      </c>
      <c r="C1573" t="s">
        <v>2498</v>
      </c>
      <c r="D1573" s="4">
        <f>SUMIFS(Derived_Metrics[Revenue],Derived_Metrics[Customer ID],Derived_Metrics[[#This Row],[Customer ID]])</f>
        <v>11174.198</v>
      </c>
      <c r="E1573" s="4">
        <f>SUMIFS(Derived_Metrics[Profit],Derived_Metrics[Customer ID],Derived_Metrics[[#This Row],[Customer ID]])</f>
        <v>455.60649999999998</v>
      </c>
      <c r="F1573" s="5">
        <f>_xlfn.PERCENTRANK.INC(Derived_Metrics[Customer Revenue],Derived_Metrics[[#This Row],[Customer Revenue]])</f>
        <v>0.80100000000000005</v>
      </c>
      <c r="G1573" s="5" t="str" cm="1">
        <f t="array" ref="G1573">_xlfn.IFS(Derived_Metrics[[#This Row],[Customer Revenue Percentile]]&gt;=0.8,"High Value",Derived_Metrics[[#This Row],[Customer Revenue Percentile]]&gt;=0.4,"Medium Value",TRUE,"Low Value")</f>
        <v>High Value</v>
      </c>
      <c r="H1573" s="12">
        <f>_xlfn.RANK.EQ(Derived_Metrics[[#This Row],[Customer Revenue]],Derived_Metrics[Customer Revenue],0)</f>
        <v>418</v>
      </c>
      <c r="I1573" s="15">
        <f>Derived_Metrics[[#This Row],[Customer Revenue]]/SUM(Derived_Metrics[Customer Revenue])</f>
        <v>7.1725029608515824E-4</v>
      </c>
      <c r="J1573" t="s">
        <v>953</v>
      </c>
      <c r="K1573" s="5">
        <f>SUMIFS(Derived_Metrics[Revenue],Derived_Metrics[Product ID],Derived_Metrics[[#This Row],[Product ID]])</f>
        <v>1004.796</v>
      </c>
      <c r="L1573" s="5">
        <f>SUMIFS(Derived_Metrics[Profit],Derived_Metrics[Product ID],Derived_Metrics[[#This Row],[Product ID]])</f>
        <v>93.58829999999999</v>
      </c>
      <c r="M1573" s="5" t="str">
        <f>IF(AND(Derived_Metrics[[#This Row],[Product Revenue]]&gt;AVERAGE(Derived_Metrics[Product Revenue]),Derived_Metrics[[#This Row],[Product Profit]]&lt;0),"high sales Low Profit","Normal")</f>
        <v>Normal</v>
      </c>
      <c r="N1573">
        <v>88.92</v>
      </c>
      <c r="O1573">
        <v>5</v>
      </c>
      <c r="P1573">
        <v>0.2</v>
      </c>
      <c r="Q1573">
        <v>14.4495</v>
      </c>
      <c r="R1573">
        <f>Derived_Metrics[[#This Row],[Selling Price]]*Derived_Metrics[[#This Row],[Quantity]]</f>
        <v>444.6</v>
      </c>
      <c r="S1573" s="2">
        <f>IF(Derived_Metrics[[#This Row],[Revenue]]=0,0,Derived_Metrics[[#This Row],[Profit]]/Derived_Metrics[[#This Row],[Revenue]])</f>
        <v>3.2500000000000001E-2</v>
      </c>
      <c r="T1573" t="str">
        <f>IF(Derived_Metrics[[#This Row],[Profit]]&lt;0, "Loss","Profit")</f>
        <v>Profit</v>
      </c>
      <c r="U1573" s="5">
        <f>Derived_Metrics[[#This Row],[Selling Price]]*Derived_Metrics[[#This Row],[Quantity]]*Derived_Metrics[[#This Row],[Discount]]</f>
        <v>88.920000000000016</v>
      </c>
      <c r="V1573" t="str">
        <f>IF(Derived_Metrics[[#This Row],[Discount]]&gt;0,"Discount Applied","No Discount")</f>
        <v>Discount Applied</v>
      </c>
      <c r="W1573" t="str">
        <f>IF(Derived_Metrics[[#This Row],[Discount]]&gt;0.3,"High Discount","Low Discount")</f>
        <v>Low Discount</v>
      </c>
      <c r="X1573" s="13">
        <f>SUMIFS(Derived_Metrics[Customer_Revenue_Share],Derived_Metrics[Customee_ Revenue _Rank],"&lt;="&amp;Derived_Metrics[[#This Row],[Customee_ Revenue _Rank]])</f>
        <v>0.57299951973281016</v>
      </c>
      <c r="Y1573" t="str">
        <f>IF(Derived_Metrics[[#This Row],[Cumulative_Revenue_%]]&lt;=0.8,"Top 80% Revenue","Remaining 20% Revenue")</f>
        <v>Top 80% Revenue</v>
      </c>
    </row>
    <row r="1574" spans="1:25" x14ac:dyDescent="0.25">
      <c r="A1574" t="s">
        <v>4414</v>
      </c>
      <c r="B1574" s="1">
        <v>42995</v>
      </c>
      <c r="C1574" t="s">
        <v>2112</v>
      </c>
      <c r="D1574" s="4">
        <f>SUMIFS(Derived_Metrics[Revenue],Derived_Metrics[Customer ID],Derived_Metrics[[#This Row],[Customer ID]])</f>
        <v>3585.2700000000004</v>
      </c>
      <c r="E1574" s="4">
        <f>SUMIFS(Derived_Metrics[Profit],Derived_Metrics[Customer ID],Derived_Metrics[[#This Row],[Customer ID]])</f>
        <v>-177.16900000000001</v>
      </c>
      <c r="F1574" s="5">
        <f>_xlfn.PERCENTRANK.INC(Derived_Metrics[Customer Revenue],Derived_Metrics[[#This Row],[Customer Revenue]])</f>
        <v>0.45</v>
      </c>
      <c r="G1574" s="5" t="str" cm="1">
        <f t="array" ref="G1574">_xlfn.IFS(Derived_Metrics[[#This Row],[Customer Revenue Percentile]]&gt;=0.8,"High Value",Derived_Metrics[[#This Row],[Customer Revenue Percentile]]&gt;=0.4,"Medium Value",TRUE,"Low Value")</f>
        <v>Medium Value</v>
      </c>
      <c r="H1574" s="12">
        <f>_xlfn.RANK.EQ(Derived_Metrics[[#This Row],[Customer Revenue]],Derived_Metrics[Customer Revenue],0)</f>
        <v>1163</v>
      </c>
      <c r="I1574" s="15">
        <f>Derived_Metrics[[#This Row],[Customer Revenue]]/SUM(Derived_Metrics[Customer Revenue])</f>
        <v>2.3013159146143962E-4</v>
      </c>
      <c r="J1574" t="s">
        <v>1920</v>
      </c>
      <c r="K1574" s="5">
        <f>SUMIFS(Derived_Metrics[Revenue],Derived_Metrics[Product ID],Derived_Metrics[[#This Row],[Product ID]])</f>
        <v>20415.912000000004</v>
      </c>
      <c r="L1574" s="5">
        <f>SUMIFS(Derived_Metrics[Profit],Derived_Metrics[Product ID],Derived_Metrics[[#This Row],[Product ID]])</f>
        <v>-503.11939999999998</v>
      </c>
      <c r="M1574" s="5" t="str">
        <f>IF(AND(Derived_Metrics[[#This Row],[Product Revenue]]&gt;AVERAGE(Derived_Metrics[Product Revenue]),Derived_Metrics[[#This Row],[Product Profit]]&lt;0),"high sales Low Profit","Normal")</f>
        <v>high sales Low Profit</v>
      </c>
      <c r="N1574">
        <v>318.43</v>
      </c>
      <c r="O1574">
        <v>5</v>
      </c>
      <c r="P1574">
        <v>0.3</v>
      </c>
      <c r="Q1574">
        <v>-77.332999999999998</v>
      </c>
      <c r="R1574">
        <f>Derived_Metrics[[#This Row],[Selling Price]]*Derived_Metrics[[#This Row],[Quantity]]</f>
        <v>1592.15</v>
      </c>
      <c r="S1574" s="2">
        <f>IF(Derived_Metrics[[#This Row],[Revenue]]=0,0,Derived_Metrics[[#This Row],[Profit]]/Derived_Metrics[[#This Row],[Revenue]])</f>
        <v>-4.8571428571428571E-2</v>
      </c>
      <c r="T1574" t="str">
        <f>IF(Derived_Metrics[[#This Row],[Profit]]&lt;0, "Loss","Profit")</f>
        <v>Loss</v>
      </c>
      <c r="U1574" s="5">
        <f>Derived_Metrics[[#This Row],[Selling Price]]*Derived_Metrics[[#This Row],[Quantity]]*Derived_Metrics[[#This Row],[Discount]]</f>
        <v>477.64499999999998</v>
      </c>
      <c r="V1574" t="str">
        <f>IF(Derived_Metrics[[#This Row],[Discount]]&gt;0,"Discount Applied","No Discount")</f>
        <v>Discount Applied</v>
      </c>
      <c r="W1574" t="str">
        <f>IF(Derived_Metrics[[#This Row],[Discount]]&gt;0.3,"High Discount","Low Discount")</f>
        <v>Low Discount</v>
      </c>
      <c r="X1574" s="13">
        <f>SUMIFS(Derived_Metrics[Customer_Revenue_Share],Derived_Metrics[Customee_ Revenue _Rank],"&lt;="&amp;Derived_Metrics[[#This Row],[Customee_ Revenue _Rank]])</f>
        <v>0.90265199084025338</v>
      </c>
      <c r="Y1574" t="str">
        <f>IF(Derived_Metrics[[#This Row],[Cumulative_Revenue_%]]&lt;=0.8,"Top 80% Revenue","Remaining 20% Revenue")</f>
        <v>Remaining 20% Revenue</v>
      </c>
    </row>
    <row r="1575" spans="1:25" x14ac:dyDescent="0.25">
      <c r="A1575" t="s">
        <v>4415</v>
      </c>
      <c r="B1575" s="1">
        <v>42110</v>
      </c>
      <c r="C1575" t="s">
        <v>1035</v>
      </c>
      <c r="D1575" s="4">
        <f>SUMIFS(Derived_Metrics[Revenue],Derived_Metrics[Customer ID],Derived_Metrics[[#This Row],[Customer ID]])</f>
        <v>13122.279999999999</v>
      </c>
      <c r="E1575" s="4">
        <f>SUMIFS(Derived_Metrics[Profit],Derived_Metrics[Customer ID],Derived_Metrics[[#This Row],[Customer ID]])</f>
        <v>251.20480000000003</v>
      </c>
      <c r="F1575" s="5">
        <f>_xlfn.PERCENTRANK.INC(Derived_Metrics[Customer Revenue],Derived_Metrics[[#This Row],[Customer Revenue]])</f>
        <v>0.84699999999999998</v>
      </c>
      <c r="G1575" s="5" t="str" cm="1">
        <f t="array" ref="G1575">_xlfn.IFS(Derived_Metrics[[#This Row],[Customer Revenue Percentile]]&gt;=0.8,"High Value",Derived_Metrics[[#This Row],[Customer Revenue Percentile]]&gt;=0.4,"Medium Value",TRUE,"Low Value")</f>
        <v>High Value</v>
      </c>
      <c r="H1575" s="12">
        <f>_xlfn.RANK.EQ(Derived_Metrics[[#This Row],[Customer Revenue]],Derived_Metrics[Customer Revenue],0)</f>
        <v>322</v>
      </c>
      <c r="I1575" s="15">
        <f>Derived_Metrics[[#This Row],[Customer Revenue]]/SUM(Derived_Metrics[Customer Revenue])</f>
        <v>8.4229393602228543E-4</v>
      </c>
      <c r="J1575" t="s">
        <v>2168</v>
      </c>
      <c r="K1575" s="5">
        <f>SUMIFS(Derived_Metrics[Revenue],Derived_Metrics[Product ID],Derived_Metrics[[#This Row],[Product ID]])</f>
        <v>16243.099999999999</v>
      </c>
      <c r="L1575" s="5">
        <f>SUMIFS(Derived_Metrics[Profit],Derived_Metrics[Product ID],Derived_Metrics[[#This Row],[Product ID]])</f>
        <v>-530.0379999999999</v>
      </c>
      <c r="M1575" s="5" t="str">
        <f>IF(AND(Derived_Metrics[[#This Row],[Product Revenue]]&gt;AVERAGE(Derived_Metrics[Product Revenue]),Derived_Metrics[[#This Row],[Product Profit]]&lt;0),"high sales Low Profit","Normal")</f>
        <v>high sales Low Profit</v>
      </c>
      <c r="N1575">
        <v>1196.8599999999999</v>
      </c>
      <c r="O1575">
        <v>7</v>
      </c>
      <c r="P1575">
        <v>0</v>
      </c>
      <c r="Q1575">
        <v>119.68600000000001</v>
      </c>
      <c r="R1575">
        <f>Derived_Metrics[[#This Row],[Selling Price]]*Derived_Metrics[[#This Row],[Quantity]]</f>
        <v>8378.0199999999986</v>
      </c>
      <c r="S1575" s="2">
        <f>IF(Derived_Metrics[[#This Row],[Revenue]]=0,0,Derived_Metrics[[#This Row],[Profit]]/Derived_Metrics[[#This Row],[Revenue]])</f>
        <v>1.4285714285714289E-2</v>
      </c>
      <c r="T1575" t="str">
        <f>IF(Derived_Metrics[[#This Row],[Profit]]&lt;0, "Loss","Profit")</f>
        <v>Profit</v>
      </c>
      <c r="U1575" s="5">
        <f>Derived_Metrics[[#This Row],[Selling Price]]*Derived_Metrics[[#This Row],[Quantity]]*Derived_Metrics[[#This Row],[Discount]]</f>
        <v>0</v>
      </c>
      <c r="V1575" t="str">
        <f>IF(Derived_Metrics[[#This Row],[Discount]]&gt;0,"Discount Applied","No Discount")</f>
        <v>No Discount</v>
      </c>
      <c r="W1575" t="str">
        <f>IF(Derived_Metrics[[#This Row],[Discount]]&gt;0.3,"High Discount","Low Discount")</f>
        <v>Low Discount</v>
      </c>
      <c r="X1575" s="13">
        <f>SUMIFS(Derived_Metrics[Customer_Revenue_Share],Derived_Metrics[Customee_ Revenue _Rank],"&lt;="&amp;Derived_Metrics[[#This Row],[Customee_ Revenue _Rank]])</f>
        <v>0.49776666851622065</v>
      </c>
      <c r="Y1575" t="str">
        <f>IF(Derived_Metrics[[#This Row],[Cumulative_Revenue_%]]&lt;=0.8,"Top 80% Revenue","Remaining 20% Revenue")</f>
        <v>Top 80% Revenue</v>
      </c>
    </row>
    <row r="1576" spans="1:25" x14ac:dyDescent="0.25">
      <c r="A1576" t="s">
        <v>4415</v>
      </c>
      <c r="B1576" s="1">
        <v>42110</v>
      </c>
      <c r="C1576" t="s">
        <v>1035</v>
      </c>
      <c r="D1576" s="4">
        <f>SUMIFS(Derived_Metrics[Revenue],Derived_Metrics[Customer ID],Derived_Metrics[[#This Row],[Customer ID]])</f>
        <v>13122.279999999999</v>
      </c>
      <c r="E1576" s="4">
        <f>SUMIFS(Derived_Metrics[Profit],Derived_Metrics[Customer ID],Derived_Metrics[[#This Row],[Customer ID]])</f>
        <v>251.20480000000003</v>
      </c>
      <c r="F1576" s="5">
        <f>_xlfn.PERCENTRANK.INC(Derived_Metrics[Customer Revenue],Derived_Metrics[[#This Row],[Customer Revenue]])</f>
        <v>0.84699999999999998</v>
      </c>
      <c r="G1576" s="5" t="str" cm="1">
        <f t="array" ref="G1576">_xlfn.IFS(Derived_Metrics[[#This Row],[Customer Revenue Percentile]]&gt;=0.8,"High Value",Derived_Metrics[[#This Row],[Customer Revenue Percentile]]&gt;=0.4,"Medium Value",TRUE,"Low Value")</f>
        <v>High Value</v>
      </c>
      <c r="H1576" s="12">
        <f>_xlfn.RANK.EQ(Derived_Metrics[[#This Row],[Customer Revenue]],Derived_Metrics[Customer Revenue],0)</f>
        <v>322</v>
      </c>
      <c r="I1576" s="15">
        <f>Derived_Metrics[[#This Row],[Customer Revenue]]/SUM(Derived_Metrics[Customer Revenue])</f>
        <v>8.4229393602228543E-4</v>
      </c>
      <c r="J1576" t="s">
        <v>992</v>
      </c>
      <c r="K1576" s="5">
        <f>SUMIFS(Derived_Metrics[Revenue],Derived_Metrics[Product ID],Derived_Metrics[[#This Row],[Product ID]])</f>
        <v>6683.1930000000002</v>
      </c>
      <c r="L1576" s="5">
        <f>SUMIFS(Derived_Metrics[Profit],Derived_Metrics[Product ID],Derived_Metrics[[#This Row],[Product ID]])</f>
        <v>147.0942</v>
      </c>
      <c r="M1576" s="5" t="str">
        <f>IF(AND(Derived_Metrics[[#This Row],[Product Revenue]]&gt;AVERAGE(Derived_Metrics[Product Revenue]),Derived_Metrics[[#This Row],[Product Profit]]&lt;0),"high sales Low Profit","Normal")</f>
        <v>Normal</v>
      </c>
      <c r="N1576">
        <v>523.26</v>
      </c>
      <c r="O1576">
        <v>9</v>
      </c>
      <c r="P1576">
        <v>0</v>
      </c>
      <c r="Q1576">
        <v>125.58240000000001</v>
      </c>
      <c r="R1576">
        <f>Derived_Metrics[[#This Row],[Selling Price]]*Derived_Metrics[[#This Row],[Quantity]]</f>
        <v>4709.34</v>
      </c>
      <c r="S1576" s="2">
        <f>IF(Derived_Metrics[[#This Row],[Revenue]]=0,0,Derived_Metrics[[#This Row],[Profit]]/Derived_Metrics[[#This Row],[Revenue]])</f>
        <v>2.6666666666666668E-2</v>
      </c>
      <c r="T1576" t="str">
        <f>IF(Derived_Metrics[[#This Row],[Profit]]&lt;0, "Loss","Profit")</f>
        <v>Profit</v>
      </c>
      <c r="U1576" s="5">
        <f>Derived_Metrics[[#This Row],[Selling Price]]*Derived_Metrics[[#This Row],[Quantity]]*Derived_Metrics[[#This Row],[Discount]]</f>
        <v>0</v>
      </c>
      <c r="V1576" t="str">
        <f>IF(Derived_Metrics[[#This Row],[Discount]]&gt;0,"Discount Applied","No Discount")</f>
        <v>No Discount</v>
      </c>
      <c r="W1576" t="str">
        <f>IF(Derived_Metrics[[#This Row],[Discount]]&gt;0.3,"High Discount","Low Discount")</f>
        <v>Low Discount</v>
      </c>
      <c r="X1576" s="13">
        <f>SUMIFS(Derived_Metrics[Customer_Revenue_Share],Derived_Metrics[Customee_ Revenue _Rank],"&lt;="&amp;Derived_Metrics[[#This Row],[Customee_ Revenue _Rank]])</f>
        <v>0.49776666851622065</v>
      </c>
      <c r="Y1576" t="str">
        <f>IF(Derived_Metrics[[#This Row],[Cumulative_Revenue_%]]&lt;=0.8,"Top 80% Revenue","Remaining 20% Revenue")</f>
        <v>Top 80% Revenue</v>
      </c>
    </row>
    <row r="1577" spans="1:25" x14ac:dyDescent="0.25">
      <c r="A1577" t="s">
        <v>4417</v>
      </c>
      <c r="B1577" s="1">
        <v>43050</v>
      </c>
      <c r="C1577" t="s">
        <v>3982</v>
      </c>
      <c r="D1577" s="4">
        <f>SUMIFS(Derived_Metrics[Revenue],Derived_Metrics[Customer ID],Derived_Metrics[[#This Row],[Customer ID]])</f>
        <v>10880.676000000001</v>
      </c>
      <c r="E1577" s="4">
        <f>SUMIFS(Derived_Metrics[Profit],Derived_Metrics[Customer ID],Derived_Metrics[[#This Row],[Customer ID]])</f>
        <v>173.84020000000001</v>
      </c>
      <c r="F1577" s="5">
        <f>_xlfn.PERCENTRANK.INC(Derived_Metrics[Customer Revenue],Derived_Metrics[[#This Row],[Customer Revenue]])</f>
        <v>0.78300000000000003</v>
      </c>
      <c r="G1577" s="5" t="str" cm="1">
        <f t="array" ref="G1577">_xlfn.IFS(Derived_Metrics[[#This Row],[Customer Revenue Percentile]]&gt;=0.8,"High Value",Derived_Metrics[[#This Row],[Customer Revenue Percentile]]&gt;=0.4,"Medium Value",TRUE,"Low Value")</f>
        <v>Medium Value</v>
      </c>
      <c r="H1577" s="12">
        <f>_xlfn.RANK.EQ(Derived_Metrics[[#This Row],[Customer Revenue]],Derived_Metrics[Customer Revenue],0)</f>
        <v>459</v>
      </c>
      <c r="I1577" s="15">
        <f>Derived_Metrics[[#This Row],[Customer Revenue]]/SUM(Derived_Metrics[Customer Revenue])</f>
        <v>6.9840968296844893E-4</v>
      </c>
      <c r="J1577" t="s">
        <v>1038</v>
      </c>
      <c r="K1577" s="5">
        <f>SUMIFS(Derived_Metrics[Revenue],Derived_Metrics[Product ID],Derived_Metrics[[#This Row],[Product ID]])</f>
        <v>263.64600000000002</v>
      </c>
      <c r="L1577" s="5">
        <f>SUMIFS(Derived_Metrics[Profit],Derived_Metrics[Product ID],Derived_Metrics[[#This Row],[Product ID]])</f>
        <v>15.364800000000002</v>
      </c>
      <c r="M1577" s="5" t="str">
        <f>IF(AND(Derived_Metrics[[#This Row],[Product Revenue]]&gt;AVERAGE(Derived_Metrics[Product Revenue]),Derived_Metrics[[#This Row],[Product Profit]]&lt;0),"high sales Low Profit","Normal")</f>
        <v>Normal</v>
      </c>
      <c r="N1577">
        <v>34.92</v>
      </c>
      <c r="O1577">
        <v>4</v>
      </c>
      <c r="P1577">
        <v>0</v>
      </c>
      <c r="Q1577">
        <v>11.8728</v>
      </c>
      <c r="R1577">
        <f>Derived_Metrics[[#This Row],[Selling Price]]*Derived_Metrics[[#This Row],[Quantity]]</f>
        <v>139.68</v>
      </c>
      <c r="S1577" s="2">
        <f>IF(Derived_Metrics[[#This Row],[Revenue]]=0,0,Derived_Metrics[[#This Row],[Profit]]/Derived_Metrics[[#This Row],[Revenue]])</f>
        <v>8.4999999999999992E-2</v>
      </c>
      <c r="T1577" t="str">
        <f>IF(Derived_Metrics[[#This Row],[Profit]]&lt;0, "Loss","Profit")</f>
        <v>Profit</v>
      </c>
      <c r="U1577" s="5">
        <f>Derived_Metrics[[#This Row],[Selling Price]]*Derived_Metrics[[#This Row],[Quantity]]*Derived_Metrics[[#This Row],[Discount]]</f>
        <v>0</v>
      </c>
      <c r="V1577" t="str">
        <f>IF(Derived_Metrics[[#This Row],[Discount]]&gt;0,"Discount Applied","No Discount")</f>
        <v>No Discount</v>
      </c>
      <c r="W1577" t="str">
        <f>IF(Derived_Metrics[[#This Row],[Discount]]&gt;0.3,"High Discount","Low Discount")</f>
        <v>Low Discount</v>
      </c>
      <c r="X1577" s="13">
        <f>SUMIFS(Derived_Metrics[Customer_Revenue_Share],Derived_Metrics[Customee_ Revenue _Rank],"&lt;="&amp;Derived_Metrics[[#This Row],[Customee_ Revenue _Rank]])</f>
        <v>0.59984639033134612</v>
      </c>
      <c r="Y1577" t="str">
        <f>IF(Derived_Metrics[[#This Row],[Cumulative_Revenue_%]]&lt;=0.8,"Top 80% Revenue","Remaining 20% Revenue")</f>
        <v>Top 80% Revenue</v>
      </c>
    </row>
    <row r="1578" spans="1:25" x14ac:dyDescent="0.25">
      <c r="A1578" t="s">
        <v>4418</v>
      </c>
      <c r="B1578" s="1">
        <v>41897</v>
      </c>
      <c r="C1578" t="s">
        <v>4419</v>
      </c>
      <c r="D1578" s="4">
        <f>SUMIFS(Derived_Metrics[Revenue],Derived_Metrics[Customer ID],Derived_Metrics[[#This Row],[Customer ID]])</f>
        <v>29.12</v>
      </c>
      <c r="E1578" s="4">
        <f>SUMIFS(Derived_Metrics[Profit],Derived_Metrics[Customer ID],Derived_Metrics[[#This Row],[Customer ID]])</f>
        <v>6.2607999999999997</v>
      </c>
      <c r="F1578" s="5">
        <f>_xlfn.PERCENTRANK.INC(Derived_Metrics[Customer Revenue],Derived_Metrics[[#This Row],[Customer Revenue]])</f>
        <v>3.0000000000000001E-3</v>
      </c>
      <c r="G1578" s="5" t="str" cm="1">
        <f t="array" ref="G1578">_xlfn.IFS(Derived_Metrics[[#This Row],[Customer Revenue Percentile]]&gt;=0.8,"High Value",Derived_Metrics[[#This Row],[Customer Revenue Percentile]]&gt;=0.4,"Medium Value",TRUE,"Low Value")</f>
        <v>Low Value</v>
      </c>
      <c r="H1578" s="12">
        <f>_xlfn.RANK.EQ(Derived_Metrics[[#This Row],[Customer Revenue]],Derived_Metrics[Customer Revenue],0)</f>
        <v>2113</v>
      </c>
      <c r="I1578" s="15">
        <f>Derived_Metrics[[#This Row],[Customer Revenue]]/SUM(Derived_Metrics[Customer Revenue])</f>
        <v>1.8691568398913112E-6</v>
      </c>
      <c r="J1578" t="s">
        <v>1587</v>
      </c>
      <c r="K1578" s="5">
        <f>SUMIFS(Derived_Metrics[Revenue],Derived_Metrics[Product ID],Derived_Metrics[[#This Row],[Product ID]])</f>
        <v>794.976</v>
      </c>
      <c r="L1578" s="5">
        <f>SUMIFS(Derived_Metrics[Profit],Derived_Metrics[Product ID],Derived_Metrics[[#This Row],[Product ID]])</f>
        <v>42.29679999999999</v>
      </c>
      <c r="M1578" s="5" t="str">
        <f>IF(AND(Derived_Metrics[[#This Row],[Product Revenue]]&gt;AVERAGE(Derived_Metrics[Product Revenue]),Derived_Metrics[[#This Row],[Product Profit]]&lt;0),"high sales Low Profit","Normal")</f>
        <v>Normal</v>
      </c>
      <c r="N1578">
        <v>14.56</v>
      </c>
      <c r="O1578">
        <v>2</v>
      </c>
      <c r="P1578">
        <v>0</v>
      </c>
      <c r="Q1578">
        <v>6.2607999999999997</v>
      </c>
      <c r="R1578">
        <f>Derived_Metrics[[#This Row],[Selling Price]]*Derived_Metrics[[#This Row],[Quantity]]</f>
        <v>29.12</v>
      </c>
      <c r="S1578" s="2">
        <f>IF(Derived_Metrics[[#This Row],[Revenue]]=0,0,Derived_Metrics[[#This Row],[Profit]]/Derived_Metrics[[#This Row],[Revenue]])</f>
        <v>0.21499999999999997</v>
      </c>
      <c r="T1578" t="str">
        <f>IF(Derived_Metrics[[#This Row],[Profit]]&lt;0, "Loss","Profit")</f>
        <v>Profit</v>
      </c>
      <c r="U1578" s="5">
        <f>Derived_Metrics[[#This Row],[Selling Price]]*Derived_Metrics[[#This Row],[Quantity]]*Derived_Metrics[[#This Row],[Discount]]</f>
        <v>0</v>
      </c>
      <c r="V1578" t="str">
        <f>IF(Derived_Metrics[[#This Row],[Discount]]&gt;0,"Discount Applied","No Discount")</f>
        <v>No Discount</v>
      </c>
      <c r="W1578" t="str">
        <f>IF(Derived_Metrics[[#This Row],[Discount]]&gt;0.3,"High Discount","Low Discount")</f>
        <v>Low Discount</v>
      </c>
      <c r="X1578" s="13">
        <f>SUMIFS(Derived_Metrics[Customer_Revenue_Share],Derived_Metrics[Customee_ Revenue _Rank],"&lt;="&amp;Derived_Metrics[[#This Row],[Customee_ Revenue _Rank]])</f>
        <v>0.99999277537503961</v>
      </c>
      <c r="Y1578" t="str">
        <f>IF(Derived_Metrics[[#This Row],[Cumulative_Revenue_%]]&lt;=0.8,"Top 80% Revenue","Remaining 20% Revenue")</f>
        <v>Remaining 20% Revenue</v>
      </c>
    </row>
    <row r="1579" spans="1:25" x14ac:dyDescent="0.25">
      <c r="A1579" t="s">
        <v>4421</v>
      </c>
      <c r="B1579" s="1">
        <v>41791</v>
      </c>
      <c r="C1579" t="s">
        <v>1510</v>
      </c>
      <c r="D1579" s="4">
        <f>SUMIFS(Derived_Metrics[Revenue],Derived_Metrics[Customer ID],Derived_Metrics[[#This Row],[Customer ID]])</f>
        <v>30149.784000000003</v>
      </c>
      <c r="E1579" s="4">
        <f>SUMIFS(Derived_Metrics[Profit],Derived_Metrics[Customer ID],Derived_Metrics[[#This Row],[Customer ID]])</f>
        <v>750.25799999999992</v>
      </c>
      <c r="F1579" s="5">
        <f>_xlfn.PERCENTRANK.INC(Derived_Metrics[Customer Revenue],Derived_Metrics[[#This Row],[Customer Revenue]])</f>
        <v>0.96899999999999997</v>
      </c>
      <c r="G1579" s="5" t="str" cm="1">
        <f t="array" ref="G1579">_xlfn.IFS(Derived_Metrics[[#This Row],[Customer Revenue Percentile]]&gt;=0.8,"High Value",Derived_Metrics[[#This Row],[Customer Revenue Percentile]]&gt;=0.4,"Medium Value",TRUE,"Low Value")</f>
        <v>High Value</v>
      </c>
      <c r="H1579" s="12">
        <f>_xlfn.RANK.EQ(Derived_Metrics[[#This Row],[Customer Revenue]],Derived_Metrics[Customer Revenue],0)</f>
        <v>61</v>
      </c>
      <c r="I1579" s="15">
        <f>Derived_Metrics[[#This Row],[Customer Revenue]]/SUM(Derived_Metrics[Customer Revenue])</f>
        <v>1.9352566959081601E-3</v>
      </c>
      <c r="J1579" t="s">
        <v>219</v>
      </c>
      <c r="K1579" s="5">
        <f>SUMIFS(Derived_Metrics[Revenue],Derived_Metrics[Product ID],Derived_Metrics[[#This Row],[Product ID]])</f>
        <v>50818.646000000001</v>
      </c>
      <c r="L1579" s="5">
        <f>SUMIFS(Derived_Metrics[Profit],Derived_Metrics[Product ID],Derived_Metrics[[#This Row],[Product ID]])</f>
        <v>1558.5909999999999</v>
      </c>
      <c r="M1579" s="5" t="str">
        <f>IF(AND(Derived_Metrics[[#This Row],[Product Revenue]]&gt;AVERAGE(Derived_Metrics[Product Revenue]),Derived_Metrics[[#This Row],[Product Profit]]&lt;0),"high sales Low Profit","Normal")</f>
        <v>Normal</v>
      </c>
      <c r="N1579">
        <v>2573.8200000000002</v>
      </c>
      <c r="O1579">
        <v>9</v>
      </c>
      <c r="P1579">
        <v>0</v>
      </c>
      <c r="Q1579">
        <v>746.40779999999995</v>
      </c>
      <c r="R1579">
        <f>Derived_Metrics[[#This Row],[Selling Price]]*Derived_Metrics[[#This Row],[Quantity]]</f>
        <v>23164.38</v>
      </c>
      <c r="S1579" s="2">
        <f>IF(Derived_Metrics[[#This Row],[Revenue]]=0,0,Derived_Metrics[[#This Row],[Profit]]/Derived_Metrics[[#This Row],[Revenue]])</f>
        <v>3.2222222222222222E-2</v>
      </c>
      <c r="T1579" t="str">
        <f>IF(Derived_Metrics[[#This Row],[Profit]]&lt;0, "Loss","Profit")</f>
        <v>Profit</v>
      </c>
      <c r="U1579" s="5">
        <f>Derived_Metrics[[#This Row],[Selling Price]]*Derived_Metrics[[#This Row],[Quantity]]*Derived_Metrics[[#This Row],[Discount]]</f>
        <v>0</v>
      </c>
      <c r="V1579" t="str">
        <f>IF(Derived_Metrics[[#This Row],[Discount]]&gt;0,"Discount Applied","No Discount")</f>
        <v>No Discount</v>
      </c>
      <c r="W1579" t="str">
        <f>IF(Derived_Metrics[[#This Row],[Discount]]&gt;0.3,"High Discount","Low Discount")</f>
        <v>Low Discount</v>
      </c>
      <c r="X1579" s="13">
        <f>SUMIFS(Derived_Metrics[Customer_Revenue_Share],Derived_Metrics[Customee_ Revenue _Rank],"&lt;="&amp;Derived_Metrics[[#This Row],[Customee_ Revenue _Rank]])</f>
        <v>0.17195877981829635</v>
      </c>
      <c r="Y1579" t="str">
        <f>IF(Derived_Metrics[[#This Row],[Cumulative_Revenue_%]]&lt;=0.8,"Top 80% Revenue","Remaining 20% Revenue")</f>
        <v>Top 80% Revenue</v>
      </c>
    </row>
    <row r="1580" spans="1:25" x14ac:dyDescent="0.25">
      <c r="A1580" t="s">
        <v>4422</v>
      </c>
      <c r="B1580" s="1">
        <v>41988</v>
      </c>
      <c r="C1580" t="s">
        <v>556</v>
      </c>
      <c r="D1580" s="4">
        <f>SUMIFS(Derived_Metrics[Revenue],Derived_Metrics[Customer ID],Derived_Metrics[[#This Row],[Customer ID]])</f>
        <v>14318.361999999999</v>
      </c>
      <c r="E1580" s="4">
        <f>SUMIFS(Derived_Metrics[Profit],Derived_Metrics[Customer ID],Derived_Metrics[[#This Row],[Customer ID]])</f>
        <v>-199.02199999999999</v>
      </c>
      <c r="F1580" s="5">
        <f>_xlfn.PERCENTRANK.INC(Derived_Metrics[Customer Revenue],Derived_Metrics[[#This Row],[Customer Revenue]])</f>
        <v>0.86399999999999999</v>
      </c>
      <c r="G1580" s="5" t="str" cm="1">
        <f t="array" ref="G1580">_xlfn.IFS(Derived_Metrics[[#This Row],[Customer Revenue Percentile]]&gt;=0.8,"High Value",Derived_Metrics[[#This Row],[Customer Revenue Percentile]]&gt;=0.4,"Medium Value",TRUE,"Low Value")</f>
        <v>High Value</v>
      </c>
      <c r="H1580" s="12">
        <f>_xlfn.RANK.EQ(Derived_Metrics[[#This Row],[Customer Revenue]],Derived_Metrics[Customer Revenue],0)</f>
        <v>284</v>
      </c>
      <c r="I1580" s="15">
        <f>Derived_Metrics[[#This Row],[Customer Revenue]]/SUM(Derived_Metrics[Customer Revenue])</f>
        <v>9.1906814108309864E-4</v>
      </c>
      <c r="J1580" t="s">
        <v>1920</v>
      </c>
      <c r="K1580" s="5">
        <f>SUMIFS(Derived_Metrics[Revenue],Derived_Metrics[Product ID],Derived_Metrics[[#This Row],[Product ID]])</f>
        <v>20415.912000000004</v>
      </c>
      <c r="L1580" s="5">
        <f>SUMIFS(Derived_Metrics[Profit],Derived_Metrics[Product ID],Derived_Metrics[[#This Row],[Product ID]])</f>
        <v>-503.11939999999998</v>
      </c>
      <c r="M1580" s="5" t="str">
        <f>IF(AND(Derived_Metrics[[#This Row],[Product Revenue]]&gt;AVERAGE(Derived_Metrics[Product Revenue]),Derived_Metrics[[#This Row],[Product Profit]]&lt;0),"high sales Low Profit","Normal")</f>
        <v>high sales Low Profit</v>
      </c>
      <c r="N1580">
        <v>445.80200000000002</v>
      </c>
      <c r="O1580">
        <v>7</v>
      </c>
      <c r="P1580">
        <v>0.3</v>
      </c>
      <c r="Q1580">
        <v>-108.2662</v>
      </c>
      <c r="R1580">
        <f>Derived_Metrics[[#This Row],[Selling Price]]*Derived_Metrics[[#This Row],[Quantity]]</f>
        <v>3120.614</v>
      </c>
      <c r="S1580" s="2">
        <f>IF(Derived_Metrics[[#This Row],[Revenue]]=0,0,Derived_Metrics[[#This Row],[Profit]]/Derived_Metrics[[#This Row],[Revenue]])</f>
        <v>-3.4693877551020408E-2</v>
      </c>
      <c r="T1580" t="str">
        <f>IF(Derived_Metrics[[#This Row],[Profit]]&lt;0, "Loss","Profit")</f>
        <v>Loss</v>
      </c>
      <c r="U1580" s="5">
        <f>Derived_Metrics[[#This Row],[Selling Price]]*Derived_Metrics[[#This Row],[Quantity]]*Derived_Metrics[[#This Row],[Discount]]</f>
        <v>936.18419999999992</v>
      </c>
      <c r="V1580" t="str">
        <f>IF(Derived_Metrics[[#This Row],[Discount]]&gt;0,"Discount Applied","No Discount")</f>
        <v>Discount Applied</v>
      </c>
      <c r="W1580" t="str">
        <f>IF(Derived_Metrics[[#This Row],[Discount]]&gt;0.3,"High Discount","Low Discount")</f>
        <v>Low Discount</v>
      </c>
      <c r="X1580" s="13">
        <f>SUMIFS(Derived_Metrics[Customer_Revenue_Share],Derived_Metrics[Customee_ Revenue _Rank],"&lt;="&amp;Derived_Metrics[[#This Row],[Customee_ Revenue _Rank]])</f>
        <v>0.46651366419241358</v>
      </c>
      <c r="Y1580" t="str">
        <f>IF(Derived_Metrics[[#This Row],[Cumulative_Revenue_%]]&lt;=0.8,"Top 80% Revenue","Remaining 20% Revenue")</f>
        <v>Top 80% Revenue</v>
      </c>
    </row>
    <row r="1581" spans="1:25" x14ac:dyDescent="0.25">
      <c r="A1581" t="s">
        <v>4423</v>
      </c>
      <c r="B1581" s="1">
        <v>42357</v>
      </c>
      <c r="C1581" t="s">
        <v>1031</v>
      </c>
      <c r="D1581" s="4">
        <f>SUMIFS(Derived_Metrics[Revenue],Derived_Metrics[Customer ID],Derived_Metrics[[#This Row],[Customer ID]])</f>
        <v>4369.6559999999999</v>
      </c>
      <c r="E1581" s="4">
        <f>SUMIFS(Derived_Metrics[Profit],Derived_Metrics[Customer ID],Derived_Metrics[[#This Row],[Customer ID]])</f>
        <v>-95.2684</v>
      </c>
      <c r="F1581" s="5">
        <f>_xlfn.PERCENTRANK.INC(Derived_Metrics[Customer Revenue],Derived_Metrics[[#This Row],[Customer Revenue]])</f>
        <v>0.50900000000000001</v>
      </c>
      <c r="G1581" s="5" t="str" cm="1">
        <f t="array" ref="G1581">_xlfn.IFS(Derived_Metrics[[#This Row],[Customer Revenue Percentile]]&gt;=0.8,"High Value",Derived_Metrics[[#This Row],[Customer Revenue Percentile]]&gt;=0.4,"Medium Value",TRUE,"Low Value")</f>
        <v>Medium Value</v>
      </c>
      <c r="H1581" s="12">
        <f>_xlfn.RANK.EQ(Derived_Metrics[[#This Row],[Customer Revenue]],Derived_Metrics[Customer Revenue],0)</f>
        <v>1039</v>
      </c>
      <c r="I1581" s="15">
        <f>Derived_Metrics[[#This Row],[Customer Revenue]]/SUM(Derived_Metrics[Customer Revenue])</f>
        <v>2.8047982144134982E-4</v>
      </c>
      <c r="J1581" t="s">
        <v>329</v>
      </c>
      <c r="K1581" s="5">
        <f>SUMIFS(Derived_Metrics[Revenue],Derived_Metrics[Product ID],Derived_Metrics[[#This Row],[Product ID]])</f>
        <v>78629.976500000004</v>
      </c>
      <c r="L1581" s="5">
        <f>SUMIFS(Derived_Metrics[Profit],Derived_Metrics[Product ID],Derived_Metrics[[#This Row],[Product ID]])</f>
        <v>-327.23309999999998</v>
      </c>
      <c r="M1581" s="5" t="str">
        <f>IF(AND(Derived_Metrics[[#This Row],[Product Revenue]]&gt;AVERAGE(Derived_Metrics[Product Revenue]),Derived_Metrics[[#This Row],[Product Profit]]&lt;0),"high sales Low Profit","Normal")</f>
        <v>high sales Low Profit</v>
      </c>
      <c r="N1581">
        <v>1053.164</v>
      </c>
      <c r="O1581">
        <v>4</v>
      </c>
      <c r="P1581">
        <v>0.3</v>
      </c>
      <c r="Q1581">
        <v>-105.3164</v>
      </c>
      <c r="R1581">
        <f>Derived_Metrics[[#This Row],[Selling Price]]*Derived_Metrics[[#This Row],[Quantity]]</f>
        <v>4212.6559999999999</v>
      </c>
      <c r="S1581" s="2">
        <f>IF(Derived_Metrics[[#This Row],[Revenue]]=0,0,Derived_Metrics[[#This Row],[Profit]]/Derived_Metrics[[#This Row],[Revenue]])</f>
        <v>-2.5000000000000001E-2</v>
      </c>
      <c r="T1581" t="str">
        <f>IF(Derived_Metrics[[#This Row],[Profit]]&lt;0, "Loss","Profit")</f>
        <v>Loss</v>
      </c>
      <c r="U1581" s="5">
        <f>Derived_Metrics[[#This Row],[Selling Price]]*Derived_Metrics[[#This Row],[Quantity]]*Derived_Metrics[[#This Row],[Discount]]</f>
        <v>1263.7967999999998</v>
      </c>
      <c r="V1581" t="str">
        <f>IF(Derived_Metrics[[#This Row],[Discount]]&gt;0,"Discount Applied","No Discount")</f>
        <v>Discount Applied</v>
      </c>
      <c r="W1581" t="str">
        <f>IF(Derived_Metrics[[#This Row],[Discount]]&gt;0.3,"High Discount","Low Discount")</f>
        <v>Low Discount</v>
      </c>
      <c r="X1581" s="13">
        <f>SUMIFS(Derived_Metrics[Customer_Revenue_Share],Derived_Metrics[Customee_ Revenue _Rank],"&lt;="&amp;Derived_Metrics[[#This Row],[Customee_ Revenue _Rank]])</f>
        <v>0.87065973487714943</v>
      </c>
      <c r="Y1581" t="str">
        <f>IF(Derived_Metrics[[#This Row],[Cumulative_Revenue_%]]&lt;=0.8,"Top 80% Revenue","Remaining 20% Revenue")</f>
        <v>Remaining 20% Revenue</v>
      </c>
    </row>
    <row r="1582" spans="1:25" x14ac:dyDescent="0.25">
      <c r="A1582" t="s">
        <v>4425</v>
      </c>
      <c r="B1582" s="1">
        <v>42286</v>
      </c>
      <c r="C1582" t="s">
        <v>1819</v>
      </c>
      <c r="D1582" s="4">
        <f>SUMIFS(Derived_Metrics[Revenue],Derived_Metrics[Customer ID],Derived_Metrics[[#This Row],[Customer ID]])</f>
        <v>2961.136</v>
      </c>
      <c r="E1582" s="4">
        <f>SUMIFS(Derived_Metrics[Profit],Derived_Metrics[Customer ID],Derived_Metrics[[#This Row],[Customer ID]])</f>
        <v>62.973999999999997</v>
      </c>
      <c r="F1582" s="5">
        <f>_xlfn.PERCENTRANK.INC(Derived_Metrics[Customer Revenue],Derived_Metrics[[#This Row],[Customer Revenue]])</f>
        <v>0.38800000000000001</v>
      </c>
      <c r="G1582" s="5" t="str" cm="1">
        <f t="array" ref="G1582">_xlfn.IFS(Derived_Metrics[[#This Row],[Customer Revenue Percentile]]&gt;=0.8,"High Value",Derived_Metrics[[#This Row],[Customer Revenue Percentile]]&gt;=0.4,"Medium Value",TRUE,"Low Value")</f>
        <v>Low Value</v>
      </c>
      <c r="H1582" s="12">
        <f>_xlfn.RANK.EQ(Derived_Metrics[[#This Row],[Customer Revenue]],Derived_Metrics[Customer Revenue],0)</f>
        <v>1294</v>
      </c>
      <c r="I1582" s="15">
        <f>Derived_Metrics[[#This Row],[Customer Revenue]]/SUM(Derived_Metrics[Customer Revenue])</f>
        <v>1.9006962940413451E-4</v>
      </c>
      <c r="J1582" t="s">
        <v>175</v>
      </c>
      <c r="K1582" s="5">
        <f>SUMIFS(Derived_Metrics[Revenue],Derived_Metrics[Product ID],Derived_Metrics[[#This Row],[Product ID]])</f>
        <v>1468.6280000000002</v>
      </c>
      <c r="L1582" s="5">
        <f>SUMIFS(Derived_Metrics[Profit],Derived_Metrics[Product ID],Derived_Metrics[[#This Row],[Product ID]])</f>
        <v>71.11999999999999</v>
      </c>
      <c r="M1582" s="5" t="str">
        <f>IF(AND(Derived_Metrics[[#This Row],[Product Revenue]]&gt;AVERAGE(Derived_Metrics[Product Revenue]),Derived_Metrics[[#This Row],[Product Profit]]&lt;0),"high sales Low Profit","Normal")</f>
        <v>Normal</v>
      </c>
      <c r="N1582">
        <v>106.68</v>
      </c>
      <c r="O1582">
        <v>6</v>
      </c>
      <c r="P1582">
        <v>0</v>
      </c>
      <c r="Q1582">
        <v>33.070799999999998</v>
      </c>
      <c r="R1582">
        <f>Derived_Metrics[[#This Row],[Selling Price]]*Derived_Metrics[[#This Row],[Quantity]]</f>
        <v>640.08000000000004</v>
      </c>
      <c r="S1582" s="2">
        <f>IF(Derived_Metrics[[#This Row],[Revenue]]=0,0,Derived_Metrics[[#This Row],[Profit]]/Derived_Metrics[[#This Row],[Revenue]])</f>
        <v>5.1666666666666659E-2</v>
      </c>
      <c r="T1582" t="str">
        <f>IF(Derived_Metrics[[#This Row],[Profit]]&lt;0, "Loss","Profit")</f>
        <v>Profit</v>
      </c>
      <c r="U1582" s="5">
        <f>Derived_Metrics[[#This Row],[Selling Price]]*Derived_Metrics[[#This Row],[Quantity]]*Derived_Metrics[[#This Row],[Discount]]</f>
        <v>0</v>
      </c>
      <c r="V1582" t="str">
        <f>IF(Derived_Metrics[[#This Row],[Discount]]&gt;0,"Discount Applied","No Discount")</f>
        <v>No Discount</v>
      </c>
      <c r="W1582" t="str">
        <f>IF(Derived_Metrics[[#This Row],[Discount]]&gt;0.3,"High Discount","Low Discount")</f>
        <v>Low Discount</v>
      </c>
      <c r="X1582" s="13">
        <f>SUMIFS(Derived_Metrics[Customer_Revenue_Share],Derived_Metrics[Customee_ Revenue _Rank],"&lt;="&amp;Derived_Metrics[[#This Row],[Customee_ Revenue _Rank]])</f>
        <v>0.93037182778923788</v>
      </c>
      <c r="Y1582" t="str">
        <f>IF(Derived_Metrics[[#This Row],[Cumulative_Revenue_%]]&lt;=0.8,"Top 80% Revenue","Remaining 20% Revenue")</f>
        <v>Remaining 20% Revenue</v>
      </c>
    </row>
    <row r="1583" spans="1:25" x14ac:dyDescent="0.25">
      <c r="A1583" t="s">
        <v>4427</v>
      </c>
      <c r="B1583" s="1">
        <v>43048</v>
      </c>
      <c r="C1583" t="s">
        <v>4428</v>
      </c>
      <c r="D1583" s="4">
        <f>SUMIFS(Derived_Metrics[Revenue],Derived_Metrics[Customer ID],Derived_Metrics[[#This Row],[Customer ID]])</f>
        <v>2560.9500000000003</v>
      </c>
      <c r="E1583" s="4">
        <f>SUMIFS(Derived_Metrics[Profit],Derived_Metrics[Customer ID],Derived_Metrics[[#This Row],[Customer ID]])</f>
        <v>-65.852999999999994</v>
      </c>
      <c r="F1583" s="5">
        <f>_xlfn.PERCENTRANK.INC(Derived_Metrics[Customer Revenue],Derived_Metrics[[#This Row],[Customer Revenue]])</f>
        <v>0.35199999999999998</v>
      </c>
      <c r="G1583" s="5" t="str" cm="1">
        <f t="array" ref="G1583">_xlfn.IFS(Derived_Metrics[[#This Row],[Customer Revenue Percentile]]&gt;=0.8,"High Value",Derived_Metrics[[#This Row],[Customer Revenue Percentile]]&gt;=0.4,"Medium Value",TRUE,"Low Value")</f>
        <v>Low Value</v>
      </c>
      <c r="H1583" s="12">
        <f>_xlfn.RANK.EQ(Derived_Metrics[[#This Row],[Customer Revenue]],Derived_Metrics[Customer Revenue],0)</f>
        <v>1373</v>
      </c>
      <c r="I1583" s="15">
        <f>Derived_Metrics[[#This Row],[Customer Revenue]]/SUM(Derived_Metrics[Customer Revenue])</f>
        <v>1.6438245910438371E-4</v>
      </c>
      <c r="J1583" t="s">
        <v>1931</v>
      </c>
      <c r="K1583" s="5">
        <f>SUMIFS(Derived_Metrics[Revenue],Derived_Metrics[Product ID],Derived_Metrics[[#This Row],[Product ID]])</f>
        <v>11809.638000000003</v>
      </c>
      <c r="L1583" s="5">
        <f>SUMIFS(Derived_Metrics[Profit],Derived_Metrics[Product ID],Derived_Metrics[[#This Row],[Product ID]])</f>
        <v>100.97460000000001</v>
      </c>
      <c r="M1583" s="5" t="str">
        <f>IF(AND(Derived_Metrics[[#This Row],[Product Revenue]]&gt;AVERAGE(Derived_Metrics[Product Revenue]),Derived_Metrics[[#This Row],[Product Profit]]&lt;0),"high sales Low Profit","Normal")</f>
        <v>Normal</v>
      </c>
      <c r="N1583">
        <v>512.19000000000005</v>
      </c>
      <c r="O1583">
        <v>5</v>
      </c>
      <c r="P1583">
        <v>0.3</v>
      </c>
      <c r="Q1583">
        <v>-65.852999999999994</v>
      </c>
      <c r="R1583">
        <f>Derived_Metrics[[#This Row],[Selling Price]]*Derived_Metrics[[#This Row],[Quantity]]</f>
        <v>2560.9500000000003</v>
      </c>
      <c r="S1583" s="2">
        <f>IF(Derived_Metrics[[#This Row],[Revenue]]=0,0,Derived_Metrics[[#This Row],[Profit]]/Derived_Metrics[[#This Row],[Revenue]])</f>
        <v>-2.571428571428571E-2</v>
      </c>
      <c r="T1583" t="str">
        <f>IF(Derived_Metrics[[#This Row],[Profit]]&lt;0, "Loss","Profit")</f>
        <v>Loss</v>
      </c>
      <c r="U1583" s="5">
        <f>Derived_Metrics[[#This Row],[Selling Price]]*Derived_Metrics[[#This Row],[Quantity]]*Derived_Metrics[[#This Row],[Discount]]</f>
        <v>768.28500000000008</v>
      </c>
      <c r="V1583" t="str">
        <f>IF(Derived_Metrics[[#This Row],[Discount]]&gt;0,"Discount Applied","No Discount")</f>
        <v>Discount Applied</v>
      </c>
      <c r="W1583" t="str">
        <f>IF(Derived_Metrics[[#This Row],[Discount]]&gt;0.3,"High Discount","Low Discount")</f>
        <v>Low Discount</v>
      </c>
      <c r="X1583" s="13">
        <f>SUMIFS(Derived_Metrics[Customer_Revenue_Share],Derived_Metrics[Customee_ Revenue _Rank],"&lt;="&amp;Derived_Metrics[[#This Row],[Customee_ Revenue _Rank]])</f>
        <v>0.9437535084804054</v>
      </c>
      <c r="Y1583" t="str">
        <f>IF(Derived_Metrics[[#This Row],[Cumulative_Revenue_%]]&lt;=0.8,"Top 80% Revenue","Remaining 20% Revenue")</f>
        <v>Remaining 20% Revenue</v>
      </c>
    </row>
    <row r="1584" spans="1:25" x14ac:dyDescent="0.25">
      <c r="A1584" t="s">
        <v>4430</v>
      </c>
      <c r="B1584" s="1">
        <v>42930</v>
      </c>
      <c r="C1584" t="s">
        <v>4431</v>
      </c>
      <c r="D1584" s="4">
        <f>SUMIFS(Derived_Metrics[Revenue],Derived_Metrics[Customer ID],Derived_Metrics[[#This Row],[Customer ID]])</f>
        <v>15545.97</v>
      </c>
      <c r="E1584" s="4">
        <f>SUMIFS(Derived_Metrics[Profit],Derived_Metrics[Customer ID],Derived_Metrics[[#This Row],[Customer ID]])</f>
        <v>318.32819999999998</v>
      </c>
      <c r="F1584" s="5">
        <f>_xlfn.PERCENTRANK.INC(Derived_Metrics[Customer Revenue],Derived_Metrics[[#This Row],[Customer Revenue]])</f>
        <v>0.877</v>
      </c>
      <c r="G1584" s="5" t="str" cm="1">
        <f t="array" ref="G1584">_xlfn.IFS(Derived_Metrics[[#This Row],[Customer Revenue Percentile]]&gt;=0.8,"High Value",Derived_Metrics[[#This Row],[Customer Revenue Percentile]]&gt;=0.4,"Medium Value",TRUE,"Low Value")</f>
        <v>High Value</v>
      </c>
      <c r="H1584" s="12">
        <f>_xlfn.RANK.EQ(Derived_Metrics[[#This Row],[Customer Revenue]],Derived_Metrics[Customer Revenue],0)</f>
        <v>259</v>
      </c>
      <c r="I1584" s="15">
        <f>Derived_Metrics[[#This Row],[Customer Revenue]]/SUM(Derived_Metrics[Customer Revenue])</f>
        <v>9.9786593950017591E-4</v>
      </c>
      <c r="J1584" t="s">
        <v>1071</v>
      </c>
      <c r="K1584" s="5">
        <f>SUMIFS(Derived_Metrics[Revenue],Derived_Metrics[Product ID],Derived_Metrics[[#This Row],[Product ID]])</f>
        <v>8706.5120000000006</v>
      </c>
      <c r="L1584" s="5">
        <f>SUMIFS(Derived_Metrics[Profit],Derived_Metrics[Product ID],Derived_Metrics[[#This Row],[Product ID]])</f>
        <v>-343.09560000000005</v>
      </c>
      <c r="M1584" s="5" t="str">
        <f>IF(AND(Derived_Metrics[[#This Row],[Product Revenue]]&gt;AVERAGE(Derived_Metrics[Product Revenue]),Derived_Metrics[[#This Row],[Product Profit]]&lt;0),"high sales Low Profit","Normal")</f>
        <v>Normal</v>
      </c>
      <c r="N1584">
        <v>276.69</v>
      </c>
      <c r="O1584">
        <v>3</v>
      </c>
      <c r="P1584">
        <v>0</v>
      </c>
      <c r="Q1584">
        <v>49.804200000000002</v>
      </c>
      <c r="R1584">
        <f>Derived_Metrics[[#This Row],[Selling Price]]*Derived_Metrics[[#This Row],[Quantity]]</f>
        <v>830.06999999999994</v>
      </c>
      <c r="S1584" s="2">
        <f>IF(Derived_Metrics[[#This Row],[Revenue]]=0,0,Derived_Metrics[[#This Row],[Profit]]/Derived_Metrics[[#This Row],[Revenue]])</f>
        <v>6.0000000000000005E-2</v>
      </c>
      <c r="T1584" t="str">
        <f>IF(Derived_Metrics[[#This Row],[Profit]]&lt;0, "Loss","Profit")</f>
        <v>Profit</v>
      </c>
      <c r="U1584" s="5">
        <f>Derived_Metrics[[#This Row],[Selling Price]]*Derived_Metrics[[#This Row],[Quantity]]*Derived_Metrics[[#This Row],[Discount]]</f>
        <v>0</v>
      </c>
      <c r="V1584" t="str">
        <f>IF(Derived_Metrics[[#This Row],[Discount]]&gt;0,"Discount Applied","No Discount")</f>
        <v>No Discount</v>
      </c>
      <c r="W1584" t="str">
        <f>IF(Derived_Metrics[[#This Row],[Discount]]&gt;0.3,"High Discount","Low Discount")</f>
        <v>Low Discount</v>
      </c>
      <c r="X1584" s="13">
        <f>SUMIFS(Derived_Metrics[Customer_Revenue_Share],Derived_Metrics[Customee_ Revenue _Rank],"&lt;="&amp;Derived_Metrics[[#This Row],[Customee_ Revenue _Rank]])</f>
        <v>0.44074731340492268</v>
      </c>
      <c r="Y1584" t="str">
        <f>IF(Derived_Metrics[[#This Row],[Cumulative_Revenue_%]]&lt;=0.8,"Top 80% Revenue","Remaining 20% Revenue")</f>
        <v>Top 80% Revenue</v>
      </c>
    </row>
    <row r="1585" spans="1:25" x14ac:dyDescent="0.25">
      <c r="A1585" t="s">
        <v>4430</v>
      </c>
      <c r="B1585" s="1">
        <v>42930</v>
      </c>
      <c r="C1585" t="s">
        <v>4431</v>
      </c>
      <c r="D1585" s="4">
        <f>SUMIFS(Derived_Metrics[Revenue],Derived_Metrics[Customer ID],Derived_Metrics[[#This Row],[Customer ID]])</f>
        <v>15545.97</v>
      </c>
      <c r="E1585" s="4">
        <f>SUMIFS(Derived_Metrics[Profit],Derived_Metrics[Customer ID],Derived_Metrics[[#This Row],[Customer ID]])</f>
        <v>318.32819999999998</v>
      </c>
      <c r="F1585" s="5">
        <f>_xlfn.PERCENTRANK.INC(Derived_Metrics[Customer Revenue],Derived_Metrics[[#This Row],[Customer Revenue]])</f>
        <v>0.877</v>
      </c>
      <c r="G1585" s="5" t="str" cm="1">
        <f t="array" ref="G1585">_xlfn.IFS(Derived_Metrics[[#This Row],[Customer Revenue Percentile]]&gt;=0.8,"High Value",Derived_Metrics[[#This Row],[Customer Revenue Percentile]]&gt;=0.4,"Medium Value",TRUE,"Low Value")</f>
        <v>High Value</v>
      </c>
      <c r="H1585" s="12">
        <f>_xlfn.RANK.EQ(Derived_Metrics[[#This Row],[Customer Revenue]],Derived_Metrics[Customer Revenue],0)</f>
        <v>259</v>
      </c>
      <c r="I1585" s="15">
        <f>Derived_Metrics[[#This Row],[Customer Revenue]]/SUM(Derived_Metrics[Customer Revenue])</f>
        <v>9.9786593950017591E-4</v>
      </c>
      <c r="J1585" t="s">
        <v>292</v>
      </c>
      <c r="K1585" s="5">
        <f>SUMIFS(Derived_Metrics[Revenue],Derived_Metrics[Product ID],Derived_Metrics[[#This Row],[Product ID]])</f>
        <v>751.08799999999997</v>
      </c>
      <c r="L1585" s="5">
        <f>SUMIFS(Derived_Metrics[Profit],Derived_Metrics[Product ID],Derived_Metrics[[#This Row],[Product ID]])</f>
        <v>44.588000000000001</v>
      </c>
      <c r="M1585" s="5" t="str">
        <f>IF(AND(Derived_Metrics[[#This Row],[Product Revenue]]&gt;AVERAGE(Derived_Metrics[Product Revenue]),Derived_Metrics[[#This Row],[Product Profit]]&lt;0),"high sales Low Profit","Normal")</f>
        <v>Normal</v>
      </c>
      <c r="N1585">
        <v>18.84</v>
      </c>
      <c r="O1585">
        <v>3</v>
      </c>
      <c r="P1585">
        <v>0</v>
      </c>
      <c r="Q1585">
        <v>7.9127999999999998</v>
      </c>
      <c r="R1585">
        <f>Derived_Metrics[[#This Row],[Selling Price]]*Derived_Metrics[[#This Row],[Quantity]]</f>
        <v>56.519999999999996</v>
      </c>
      <c r="S1585" s="2">
        <f>IF(Derived_Metrics[[#This Row],[Revenue]]=0,0,Derived_Metrics[[#This Row],[Profit]]/Derived_Metrics[[#This Row],[Revenue]])</f>
        <v>0.14000000000000001</v>
      </c>
      <c r="T1585" t="str">
        <f>IF(Derived_Metrics[[#This Row],[Profit]]&lt;0, "Loss","Profit")</f>
        <v>Profit</v>
      </c>
      <c r="U1585" s="5">
        <f>Derived_Metrics[[#This Row],[Selling Price]]*Derived_Metrics[[#This Row],[Quantity]]*Derived_Metrics[[#This Row],[Discount]]</f>
        <v>0</v>
      </c>
      <c r="V1585" t="str">
        <f>IF(Derived_Metrics[[#This Row],[Discount]]&gt;0,"Discount Applied","No Discount")</f>
        <v>No Discount</v>
      </c>
      <c r="W1585" t="str">
        <f>IF(Derived_Metrics[[#This Row],[Discount]]&gt;0.3,"High Discount","Low Discount")</f>
        <v>Low Discount</v>
      </c>
      <c r="X1585" s="13">
        <f>SUMIFS(Derived_Metrics[Customer_Revenue_Share],Derived_Metrics[Customee_ Revenue _Rank],"&lt;="&amp;Derived_Metrics[[#This Row],[Customee_ Revenue _Rank]])</f>
        <v>0.44074731340492268</v>
      </c>
      <c r="Y1585" t="str">
        <f>IF(Derived_Metrics[[#This Row],[Cumulative_Revenue_%]]&lt;=0.8,"Top 80% Revenue","Remaining 20% Revenue")</f>
        <v>Top 80% Revenue</v>
      </c>
    </row>
    <row r="1586" spans="1:25" x14ac:dyDescent="0.25">
      <c r="A1586" t="s">
        <v>4434</v>
      </c>
      <c r="B1586" s="1">
        <v>42930</v>
      </c>
      <c r="C1586" t="s">
        <v>3329</v>
      </c>
      <c r="D1586" s="4">
        <f>SUMIFS(Derived_Metrics[Revenue],Derived_Metrics[Customer ID],Derived_Metrics[[#This Row],[Customer ID]])</f>
        <v>9389.3780000000006</v>
      </c>
      <c r="E1586" s="4">
        <f>SUMIFS(Derived_Metrics[Profit],Derived_Metrics[Customer ID],Derived_Metrics[[#This Row],[Customer ID]])</f>
        <v>381.93529999999998</v>
      </c>
      <c r="F1586" s="5">
        <f>_xlfn.PERCENTRANK.INC(Derived_Metrics[Customer Revenue],Derived_Metrics[[#This Row],[Customer Revenue]])</f>
        <v>0.71499999999999997</v>
      </c>
      <c r="G1586" s="5" t="str" cm="1">
        <f t="array" ref="G1586">_xlfn.IFS(Derived_Metrics[[#This Row],[Customer Revenue Percentile]]&gt;=0.8,"High Value",Derived_Metrics[[#This Row],[Customer Revenue Percentile]]&gt;=0.4,"Medium Value",TRUE,"Low Value")</f>
        <v>Medium Value</v>
      </c>
      <c r="H1586" s="12">
        <f>_xlfn.RANK.EQ(Derived_Metrics[[#This Row],[Customer Revenue]],Derived_Metrics[Customer Revenue],0)</f>
        <v>597</v>
      </c>
      <c r="I1586" s="15">
        <f>Derived_Metrics[[#This Row],[Customer Revenue]]/SUM(Derived_Metrics[Customer Revenue])</f>
        <v>6.0268613018629811E-4</v>
      </c>
      <c r="J1586" t="s">
        <v>1658</v>
      </c>
      <c r="K1586" s="5">
        <f>SUMIFS(Derived_Metrics[Revenue],Derived_Metrics[Product ID],Derived_Metrics[[#This Row],[Product ID]])</f>
        <v>12304.52</v>
      </c>
      <c r="L1586" s="5">
        <f>SUMIFS(Derived_Metrics[Profit],Derived_Metrics[Product ID],Derived_Metrics[[#This Row],[Product ID]])</f>
        <v>1260.221</v>
      </c>
      <c r="M1586" s="5" t="str">
        <f>IF(AND(Derived_Metrics[[#This Row],[Product Revenue]]&gt;AVERAGE(Derived_Metrics[Product Revenue]),Derived_Metrics[[#This Row],[Product Profit]]&lt;0),"high sales Low Profit","Normal")</f>
        <v>Normal</v>
      </c>
      <c r="N1586">
        <v>396.92</v>
      </c>
      <c r="O1586">
        <v>5</v>
      </c>
      <c r="P1586">
        <v>0.2</v>
      </c>
      <c r="Q1586">
        <v>148.845</v>
      </c>
      <c r="R1586">
        <f>Derived_Metrics[[#This Row],[Selling Price]]*Derived_Metrics[[#This Row],[Quantity]]</f>
        <v>1984.6000000000001</v>
      </c>
      <c r="S1586" s="2">
        <f>IF(Derived_Metrics[[#This Row],[Revenue]]=0,0,Derived_Metrics[[#This Row],[Profit]]/Derived_Metrics[[#This Row],[Revenue]])</f>
        <v>7.4999999999999997E-2</v>
      </c>
      <c r="T1586" t="str">
        <f>IF(Derived_Metrics[[#This Row],[Profit]]&lt;0, "Loss","Profit")</f>
        <v>Profit</v>
      </c>
      <c r="U1586" s="5">
        <f>Derived_Metrics[[#This Row],[Selling Price]]*Derived_Metrics[[#This Row],[Quantity]]*Derived_Metrics[[#This Row],[Discount]]</f>
        <v>396.92000000000007</v>
      </c>
      <c r="V1586" t="str">
        <f>IF(Derived_Metrics[[#This Row],[Discount]]&gt;0,"Discount Applied","No Discount")</f>
        <v>Discount Applied</v>
      </c>
      <c r="W1586" t="str">
        <f>IF(Derived_Metrics[[#This Row],[Discount]]&gt;0.3,"High Discount","Low Discount")</f>
        <v>Low Discount</v>
      </c>
      <c r="X1586" s="13">
        <f>SUMIFS(Derived_Metrics[Customer_Revenue_Share],Derived_Metrics[Customee_ Revenue _Rank],"&lt;="&amp;Derived_Metrics[[#This Row],[Customee_ Revenue _Rank]])</f>
        <v>0.69259767134752981</v>
      </c>
      <c r="Y1586" t="str">
        <f>IF(Derived_Metrics[[#This Row],[Cumulative_Revenue_%]]&lt;=0.8,"Top 80% Revenue","Remaining 20% Revenue")</f>
        <v>Top 80% Revenue</v>
      </c>
    </row>
    <row r="1587" spans="1:25" x14ac:dyDescent="0.25">
      <c r="A1587" t="s">
        <v>4435</v>
      </c>
      <c r="B1587" s="1">
        <v>42499</v>
      </c>
      <c r="C1587" t="s">
        <v>1635</v>
      </c>
      <c r="D1587" s="4">
        <f>SUMIFS(Derived_Metrics[Revenue],Derived_Metrics[Customer ID],Derived_Metrics[[#This Row],[Customer ID]])</f>
        <v>4547.2440000000006</v>
      </c>
      <c r="E1587" s="4">
        <f>SUMIFS(Derived_Metrics[Profit],Derived_Metrics[Customer ID],Derived_Metrics[[#This Row],[Customer ID]])</f>
        <v>-210.81779999999998</v>
      </c>
      <c r="F1587" s="5">
        <f>_xlfn.PERCENTRANK.INC(Derived_Metrics[Customer Revenue],Derived_Metrics[[#This Row],[Customer Revenue]])</f>
        <v>0.52300000000000002</v>
      </c>
      <c r="G1587" s="5" t="str" cm="1">
        <f t="array" ref="G1587">_xlfn.IFS(Derived_Metrics[[#This Row],[Customer Revenue Percentile]]&gt;=0.8,"High Value",Derived_Metrics[[#This Row],[Customer Revenue Percentile]]&gt;=0.4,"Medium Value",TRUE,"Low Value")</f>
        <v>Medium Value</v>
      </c>
      <c r="H1587" s="12">
        <f>_xlfn.RANK.EQ(Derived_Metrics[[#This Row],[Customer Revenue]],Derived_Metrics[Customer Revenue],0)</f>
        <v>1009</v>
      </c>
      <c r="I1587" s="15">
        <f>Derived_Metrics[[#This Row],[Customer Revenue]]/SUM(Derived_Metrics[Customer Revenue])</f>
        <v>2.9187885388924195E-4</v>
      </c>
      <c r="J1587" t="s">
        <v>321</v>
      </c>
      <c r="K1587" s="5">
        <f>SUMIFS(Derived_Metrics[Revenue],Derived_Metrics[Product ID],Derived_Metrics[[#This Row],[Product ID]])</f>
        <v>18881.989000000001</v>
      </c>
      <c r="L1587" s="5">
        <f>SUMIFS(Derived_Metrics[Profit],Derived_Metrics[Product ID],Derived_Metrics[[#This Row],[Product ID]])</f>
        <v>283.74739999999997</v>
      </c>
      <c r="M1587" s="5" t="str">
        <f>IF(AND(Derived_Metrics[[#This Row],[Product Revenue]]&gt;AVERAGE(Derived_Metrics[Product Revenue]),Derived_Metrics[[#This Row],[Product Profit]]&lt;0),"high sales Low Profit","Normal")</f>
        <v>Normal</v>
      </c>
      <c r="N1587">
        <v>85.245999999999995</v>
      </c>
      <c r="O1587">
        <v>2</v>
      </c>
      <c r="P1587">
        <v>0.3</v>
      </c>
      <c r="Q1587">
        <v>-1.2178</v>
      </c>
      <c r="R1587">
        <f>Derived_Metrics[[#This Row],[Selling Price]]*Derived_Metrics[[#This Row],[Quantity]]</f>
        <v>170.49199999999999</v>
      </c>
      <c r="S1587" s="2">
        <f>IF(Derived_Metrics[[#This Row],[Revenue]]=0,0,Derived_Metrics[[#This Row],[Profit]]/Derived_Metrics[[#This Row],[Revenue]])</f>
        <v>-7.1428571428571435E-3</v>
      </c>
      <c r="T1587" t="str">
        <f>IF(Derived_Metrics[[#This Row],[Profit]]&lt;0, "Loss","Profit")</f>
        <v>Loss</v>
      </c>
      <c r="U1587" s="5">
        <f>Derived_Metrics[[#This Row],[Selling Price]]*Derived_Metrics[[#This Row],[Quantity]]*Derived_Metrics[[#This Row],[Discount]]</f>
        <v>51.147599999999997</v>
      </c>
      <c r="V1587" t="str">
        <f>IF(Derived_Metrics[[#This Row],[Discount]]&gt;0,"Discount Applied","No Discount")</f>
        <v>Discount Applied</v>
      </c>
      <c r="W1587" t="str">
        <f>IF(Derived_Metrics[[#This Row],[Discount]]&gt;0.3,"High Discount","Low Discount")</f>
        <v>Low Discount</v>
      </c>
      <c r="X1587" s="13">
        <f>SUMIFS(Derived_Metrics[Customer_Revenue_Share],Derived_Metrics[Customee_ Revenue _Rank],"&lt;="&amp;Derived_Metrics[[#This Row],[Customee_ Revenue _Rank]])</f>
        <v>0.86259140454528638</v>
      </c>
      <c r="Y1587" t="str">
        <f>IF(Derived_Metrics[[#This Row],[Cumulative_Revenue_%]]&lt;=0.8,"Top 80% Revenue","Remaining 20% Revenue")</f>
        <v>Remaining 20% Revenue</v>
      </c>
    </row>
    <row r="1588" spans="1:25" x14ac:dyDescent="0.25">
      <c r="A1588" t="s">
        <v>4436</v>
      </c>
      <c r="B1588" s="1">
        <v>41921</v>
      </c>
      <c r="C1588" t="s">
        <v>2643</v>
      </c>
      <c r="D1588" s="4">
        <f>SUMIFS(Derived_Metrics[Revenue],Derived_Metrics[Customer ID],Derived_Metrics[[#This Row],[Customer ID]])</f>
        <v>20282.624</v>
      </c>
      <c r="E1588" s="4">
        <f>SUMIFS(Derived_Metrics[Profit],Derived_Metrics[Customer ID],Derived_Metrics[[#This Row],[Customer ID]])</f>
        <v>655.86999999999989</v>
      </c>
      <c r="F1588" s="5">
        <f>_xlfn.PERCENTRANK.INC(Derived_Metrics[Customer Revenue],Derived_Metrics[[#This Row],[Customer Revenue]])</f>
        <v>0.92200000000000004</v>
      </c>
      <c r="G1588" s="5" t="str" cm="1">
        <f t="array" ref="G1588">_xlfn.IFS(Derived_Metrics[[#This Row],[Customer Revenue Percentile]]&gt;=0.8,"High Value",Derived_Metrics[[#This Row],[Customer Revenue Percentile]]&gt;=0.4,"Medium Value",TRUE,"Low Value")</f>
        <v>High Value</v>
      </c>
      <c r="H1588" s="12">
        <f>_xlfn.RANK.EQ(Derived_Metrics[[#This Row],[Customer Revenue]],Derived_Metrics[Customer Revenue],0)</f>
        <v>163</v>
      </c>
      <c r="I1588" s="15">
        <f>Derived_Metrics[[#This Row],[Customer Revenue]]/SUM(Derived_Metrics[Customer Revenue])</f>
        <v>1.3019026572988895E-3</v>
      </c>
      <c r="J1588" t="s">
        <v>1282</v>
      </c>
      <c r="K1588" s="5">
        <f>SUMIFS(Derived_Metrics[Revenue],Derived_Metrics[Product ID],Derived_Metrics[[#This Row],[Product ID]])</f>
        <v>47585.279999999999</v>
      </c>
      <c r="L1588" s="5">
        <f>SUMIFS(Derived_Metrics[Profit],Derived_Metrics[Product ID],Derived_Metrics[[#This Row],[Product ID]])</f>
        <v>773.2607999999999</v>
      </c>
      <c r="M1588" s="5" t="str">
        <f>IF(AND(Derived_Metrics[[#This Row],[Product Revenue]]&gt;AVERAGE(Derived_Metrics[Product Revenue]),Derived_Metrics[[#This Row],[Product Profit]]&lt;0),"high sales Low Profit","Normal")</f>
        <v>Normal</v>
      </c>
      <c r="N1588">
        <v>1487.04</v>
      </c>
      <c r="O1588">
        <v>5</v>
      </c>
      <c r="P1588">
        <v>0.2</v>
      </c>
      <c r="Q1588">
        <v>148.70400000000001</v>
      </c>
      <c r="R1588">
        <f>Derived_Metrics[[#This Row],[Selling Price]]*Derived_Metrics[[#This Row],[Quantity]]</f>
        <v>7435.2</v>
      </c>
      <c r="S1588" s="2">
        <f>IF(Derived_Metrics[[#This Row],[Revenue]]=0,0,Derived_Metrics[[#This Row],[Profit]]/Derived_Metrics[[#This Row],[Revenue]])</f>
        <v>0.02</v>
      </c>
      <c r="T1588" t="str">
        <f>IF(Derived_Metrics[[#This Row],[Profit]]&lt;0, "Loss","Profit")</f>
        <v>Profit</v>
      </c>
      <c r="U1588" s="5">
        <f>Derived_Metrics[[#This Row],[Selling Price]]*Derived_Metrics[[#This Row],[Quantity]]*Derived_Metrics[[#This Row],[Discount]]</f>
        <v>1487.04</v>
      </c>
      <c r="V1588" t="str">
        <f>IF(Derived_Metrics[[#This Row],[Discount]]&gt;0,"Discount Applied","No Discount")</f>
        <v>Discount Applied</v>
      </c>
      <c r="W1588" t="str">
        <f>IF(Derived_Metrics[[#This Row],[Discount]]&gt;0.3,"High Discount","Low Discount")</f>
        <v>Low Discount</v>
      </c>
      <c r="X1588" s="13">
        <f>SUMIFS(Derived_Metrics[Customer_Revenue_Share],Derived_Metrics[Customee_ Revenue _Rank],"&lt;="&amp;Derived_Metrics[[#This Row],[Customee_ Revenue _Rank]])</f>
        <v>0.33386131948765152</v>
      </c>
      <c r="Y1588" t="str">
        <f>IF(Derived_Metrics[[#This Row],[Cumulative_Revenue_%]]&lt;=0.8,"Top 80% Revenue","Remaining 20% Revenue")</f>
        <v>Top 80% Revenue</v>
      </c>
    </row>
    <row r="1589" spans="1:25" x14ac:dyDescent="0.25">
      <c r="A1589" t="s">
        <v>4437</v>
      </c>
      <c r="B1589" s="1">
        <v>43004</v>
      </c>
      <c r="C1589" t="s">
        <v>3916</v>
      </c>
      <c r="D1589" s="4">
        <f>SUMIFS(Derived_Metrics[Revenue],Derived_Metrics[Customer ID],Derived_Metrics[[#This Row],[Customer ID]])</f>
        <v>9755.08</v>
      </c>
      <c r="E1589" s="4">
        <f>SUMIFS(Derived_Metrics[Profit],Derived_Metrics[Customer ID],Derived_Metrics[[#This Row],[Customer ID]])</f>
        <v>319.096</v>
      </c>
      <c r="F1589" s="5">
        <f>_xlfn.PERCENTRANK.INC(Derived_Metrics[Customer Revenue],Derived_Metrics[[#This Row],[Customer Revenue]])</f>
        <v>0.73299999999999998</v>
      </c>
      <c r="G1589" s="5" t="str" cm="1">
        <f t="array" ref="G1589">_xlfn.IFS(Derived_Metrics[[#This Row],[Customer Revenue Percentile]]&gt;=0.8,"High Value",Derived_Metrics[[#This Row],[Customer Revenue Percentile]]&gt;=0.4,"Medium Value",TRUE,"Low Value")</f>
        <v>Medium Value</v>
      </c>
      <c r="H1589" s="12">
        <f>_xlfn.RANK.EQ(Derived_Metrics[[#This Row],[Customer Revenue]],Derived_Metrics[Customer Revenue],0)</f>
        <v>565</v>
      </c>
      <c r="I1589" s="15">
        <f>Derived_Metrics[[#This Row],[Customer Revenue]]/SUM(Derived_Metrics[Customer Revenue])</f>
        <v>6.2615983879419409E-4</v>
      </c>
      <c r="J1589" t="s">
        <v>2380</v>
      </c>
      <c r="K1589" s="5">
        <f>SUMIFS(Derived_Metrics[Revenue],Derived_Metrics[Product ID],Derived_Metrics[[#This Row],[Product ID]])</f>
        <v>284.59199999999998</v>
      </c>
      <c r="L1589" s="5">
        <f>SUMIFS(Derived_Metrics[Profit],Derived_Metrics[Product ID],Derived_Metrics[[#This Row],[Product ID]])</f>
        <v>17.1248</v>
      </c>
      <c r="M1589" s="5" t="str">
        <f>IF(AND(Derived_Metrics[[#This Row],[Product Revenue]]&gt;AVERAGE(Derived_Metrics[Product Revenue]),Derived_Metrics[[#This Row],[Product Profit]]&lt;0),"high sales Low Profit","Normal")</f>
        <v>Normal</v>
      </c>
      <c r="N1589">
        <v>9.24</v>
      </c>
      <c r="O1589">
        <v>3</v>
      </c>
      <c r="P1589">
        <v>0</v>
      </c>
      <c r="Q1589">
        <v>2.9567999999999999</v>
      </c>
      <c r="R1589">
        <f>Derived_Metrics[[#This Row],[Selling Price]]*Derived_Metrics[[#This Row],[Quantity]]</f>
        <v>27.72</v>
      </c>
      <c r="S1589" s="2">
        <f>IF(Derived_Metrics[[#This Row],[Revenue]]=0,0,Derived_Metrics[[#This Row],[Profit]]/Derived_Metrics[[#This Row],[Revenue]])</f>
        <v>0.10666666666666666</v>
      </c>
      <c r="T1589" t="str">
        <f>IF(Derived_Metrics[[#This Row],[Profit]]&lt;0, "Loss","Profit")</f>
        <v>Profit</v>
      </c>
      <c r="U1589" s="5">
        <f>Derived_Metrics[[#This Row],[Selling Price]]*Derived_Metrics[[#This Row],[Quantity]]*Derived_Metrics[[#This Row],[Discount]]</f>
        <v>0</v>
      </c>
      <c r="V1589" t="str">
        <f>IF(Derived_Metrics[[#This Row],[Discount]]&gt;0,"Discount Applied","No Discount")</f>
        <v>No Discount</v>
      </c>
      <c r="W1589" t="str">
        <f>IF(Derived_Metrics[[#This Row],[Discount]]&gt;0.3,"High Discount","Low Discount")</f>
        <v>Low Discount</v>
      </c>
      <c r="X1589" s="13">
        <f>SUMIFS(Derived_Metrics[Customer_Revenue_Share],Derived_Metrics[Customee_ Revenue _Rank],"&lt;="&amp;Derived_Metrics[[#This Row],[Customee_ Revenue _Rank]])</f>
        <v>0.66938134460947774</v>
      </c>
      <c r="Y1589" t="str">
        <f>IF(Derived_Metrics[[#This Row],[Cumulative_Revenue_%]]&lt;=0.8,"Top 80% Revenue","Remaining 20% Revenue")</f>
        <v>Top 80% Revenue</v>
      </c>
    </row>
    <row r="1590" spans="1:25" x14ac:dyDescent="0.25">
      <c r="A1590" t="s">
        <v>4438</v>
      </c>
      <c r="B1590" s="1">
        <v>42538</v>
      </c>
      <c r="C1590" t="s">
        <v>238</v>
      </c>
      <c r="D1590" s="4">
        <f>SUMIFS(Derived_Metrics[Revenue],Derived_Metrics[Customer ID],Derived_Metrics[[#This Row],[Customer ID]])</f>
        <v>10142.768</v>
      </c>
      <c r="E1590" s="4">
        <f>SUMIFS(Derived_Metrics[Profit],Derived_Metrics[Customer ID],Derived_Metrics[[#This Row],[Customer ID]])</f>
        <v>-152.83079999999998</v>
      </c>
      <c r="F1590" s="5">
        <f>_xlfn.PERCENTRANK.INC(Derived_Metrics[Customer Revenue],Derived_Metrics[[#This Row],[Customer Revenue]])</f>
        <v>0.755</v>
      </c>
      <c r="G1590" s="5" t="str" cm="1">
        <f t="array" ref="G1590">_xlfn.IFS(Derived_Metrics[[#This Row],[Customer Revenue Percentile]]&gt;=0.8,"High Value",Derived_Metrics[[#This Row],[Customer Revenue Percentile]]&gt;=0.4,"Medium Value",TRUE,"Low Value")</f>
        <v>Medium Value</v>
      </c>
      <c r="H1590" s="12">
        <f>_xlfn.RANK.EQ(Derived_Metrics[[#This Row],[Customer Revenue]],Derived_Metrics[Customer Revenue],0)</f>
        <v>511</v>
      </c>
      <c r="I1590" s="15">
        <f>Derived_Metrics[[#This Row],[Customer Revenue]]/SUM(Derived_Metrics[Customer Revenue])</f>
        <v>6.5104478649143929E-4</v>
      </c>
      <c r="J1590" t="s">
        <v>2194</v>
      </c>
      <c r="K1590" s="5">
        <f>SUMIFS(Derived_Metrics[Revenue],Derived_Metrics[Product ID],Derived_Metrics[[#This Row],[Product ID]])</f>
        <v>10587.491999999998</v>
      </c>
      <c r="L1590" s="5">
        <f>SUMIFS(Derived_Metrics[Profit],Derived_Metrics[Product ID],Derived_Metrics[[#This Row],[Product ID]])</f>
        <v>-173.12879999999998</v>
      </c>
      <c r="M1590" s="5" t="str">
        <f>IF(AND(Derived_Metrics[[#This Row],[Product Revenue]]&gt;AVERAGE(Derived_Metrics[Product Revenue]),Derived_Metrics[[#This Row],[Product Profit]]&lt;0),"high sales Low Profit","Normal")</f>
        <v>Normal</v>
      </c>
      <c r="N1590">
        <v>266.35199999999998</v>
      </c>
      <c r="O1590">
        <v>3</v>
      </c>
      <c r="P1590">
        <v>0.2</v>
      </c>
      <c r="Q1590">
        <v>-13.317600000000001</v>
      </c>
      <c r="R1590">
        <f>Derived_Metrics[[#This Row],[Selling Price]]*Derived_Metrics[[#This Row],[Quantity]]</f>
        <v>799.05599999999993</v>
      </c>
      <c r="S1590" s="2">
        <f>IF(Derived_Metrics[[#This Row],[Revenue]]=0,0,Derived_Metrics[[#This Row],[Profit]]/Derived_Metrics[[#This Row],[Revenue]])</f>
        <v>-1.666666666666667E-2</v>
      </c>
      <c r="T1590" t="str">
        <f>IF(Derived_Metrics[[#This Row],[Profit]]&lt;0, "Loss","Profit")</f>
        <v>Loss</v>
      </c>
      <c r="U1590" s="5">
        <f>Derived_Metrics[[#This Row],[Selling Price]]*Derived_Metrics[[#This Row],[Quantity]]*Derived_Metrics[[#This Row],[Discount]]</f>
        <v>159.81119999999999</v>
      </c>
      <c r="V1590" t="str">
        <f>IF(Derived_Metrics[[#This Row],[Discount]]&gt;0,"Discount Applied","No Discount")</f>
        <v>Discount Applied</v>
      </c>
      <c r="W1590" t="str">
        <f>IF(Derived_Metrics[[#This Row],[Discount]]&gt;0.3,"High Discount","Low Discount")</f>
        <v>Low Discount</v>
      </c>
      <c r="X1590" s="13">
        <f>SUMIFS(Derived_Metrics[Customer_Revenue_Share],Derived_Metrics[Customee_ Revenue _Rank],"&lt;="&amp;Derived_Metrics[[#This Row],[Customee_ Revenue _Rank]])</f>
        <v>0.63948627174085315</v>
      </c>
      <c r="Y1590" t="str">
        <f>IF(Derived_Metrics[[#This Row],[Cumulative_Revenue_%]]&lt;=0.8,"Top 80% Revenue","Remaining 20% Revenue")</f>
        <v>Top 80% Revenue</v>
      </c>
    </row>
    <row r="1591" spans="1:25" x14ac:dyDescent="0.25">
      <c r="A1591" t="s">
        <v>4438</v>
      </c>
      <c r="B1591" s="1">
        <v>42538</v>
      </c>
      <c r="C1591" t="s">
        <v>238</v>
      </c>
      <c r="D1591" s="4">
        <f>SUMIFS(Derived_Metrics[Revenue],Derived_Metrics[Customer ID],Derived_Metrics[[#This Row],[Customer ID]])</f>
        <v>10142.768</v>
      </c>
      <c r="E1591" s="4">
        <f>SUMIFS(Derived_Metrics[Profit],Derived_Metrics[Customer ID],Derived_Metrics[[#This Row],[Customer ID]])</f>
        <v>-152.83079999999998</v>
      </c>
      <c r="F1591" s="5">
        <f>_xlfn.PERCENTRANK.INC(Derived_Metrics[Customer Revenue],Derived_Metrics[[#This Row],[Customer Revenue]])</f>
        <v>0.755</v>
      </c>
      <c r="G1591" s="5" t="str" cm="1">
        <f t="array" ref="G1591">_xlfn.IFS(Derived_Metrics[[#This Row],[Customer Revenue Percentile]]&gt;=0.8,"High Value",Derived_Metrics[[#This Row],[Customer Revenue Percentile]]&gt;=0.4,"Medium Value",TRUE,"Low Value")</f>
        <v>Medium Value</v>
      </c>
      <c r="H1591" s="12">
        <f>_xlfn.RANK.EQ(Derived_Metrics[[#This Row],[Customer Revenue]],Derived_Metrics[Customer Revenue],0)</f>
        <v>511</v>
      </c>
      <c r="I1591" s="15">
        <f>Derived_Metrics[[#This Row],[Customer Revenue]]/SUM(Derived_Metrics[Customer Revenue])</f>
        <v>6.5104478649143929E-4</v>
      </c>
      <c r="J1591" t="s">
        <v>741</v>
      </c>
      <c r="K1591" s="5">
        <f>SUMIFS(Derived_Metrics[Revenue],Derived_Metrics[Product ID],Derived_Metrics[[#This Row],[Product ID]])</f>
        <v>16970.152000000002</v>
      </c>
      <c r="L1591" s="5">
        <f>SUMIFS(Derived_Metrics[Profit],Derived_Metrics[Product ID],Derived_Metrics[[#This Row],[Product ID]])</f>
        <v>493.70460000000003</v>
      </c>
      <c r="M1591" s="5" t="str">
        <f>IF(AND(Derived_Metrics[[#This Row],[Product Revenue]]&gt;AVERAGE(Derived_Metrics[Product Revenue]),Derived_Metrics[[#This Row],[Product Profit]]&lt;0),"high sales Low Profit","Normal")</f>
        <v>Normal</v>
      </c>
      <c r="N1591">
        <v>483.13600000000002</v>
      </c>
      <c r="O1591">
        <v>4</v>
      </c>
      <c r="P1591">
        <v>0.2</v>
      </c>
      <c r="Q1591">
        <v>54.352800000000002</v>
      </c>
      <c r="R1591">
        <f>Derived_Metrics[[#This Row],[Selling Price]]*Derived_Metrics[[#This Row],[Quantity]]</f>
        <v>1932.5440000000001</v>
      </c>
      <c r="S1591" s="2">
        <f>IF(Derived_Metrics[[#This Row],[Revenue]]=0,0,Derived_Metrics[[#This Row],[Profit]]/Derived_Metrics[[#This Row],[Revenue]])</f>
        <v>2.8125000000000001E-2</v>
      </c>
      <c r="T1591" t="str">
        <f>IF(Derived_Metrics[[#This Row],[Profit]]&lt;0, "Loss","Profit")</f>
        <v>Profit</v>
      </c>
      <c r="U1591" s="5">
        <f>Derived_Metrics[[#This Row],[Selling Price]]*Derived_Metrics[[#This Row],[Quantity]]*Derived_Metrics[[#This Row],[Discount]]</f>
        <v>386.50880000000006</v>
      </c>
      <c r="V1591" t="str">
        <f>IF(Derived_Metrics[[#This Row],[Discount]]&gt;0,"Discount Applied","No Discount")</f>
        <v>Discount Applied</v>
      </c>
      <c r="W1591" t="str">
        <f>IF(Derived_Metrics[[#This Row],[Discount]]&gt;0.3,"High Discount","Low Discount")</f>
        <v>Low Discount</v>
      </c>
      <c r="X1591" s="13">
        <f>SUMIFS(Derived_Metrics[Customer_Revenue_Share],Derived_Metrics[Customee_ Revenue _Rank],"&lt;="&amp;Derived_Metrics[[#This Row],[Customee_ Revenue _Rank]])</f>
        <v>0.63948627174085315</v>
      </c>
      <c r="Y1591" t="str">
        <f>IF(Derived_Metrics[[#This Row],[Cumulative_Revenue_%]]&lt;=0.8,"Top 80% Revenue","Remaining 20% Revenue")</f>
        <v>Top 80% Revenue</v>
      </c>
    </row>
    <row r="1592" spans="1:25" x14ac:dyDescent="0.25">
      <c r="A1592" t="s">
        <v>4440</v>
      </c>
      <c r="B1592" s="1">
        <v>42791</v>
      </c>
      <c r="C1592" t="s">
        <v>3944</v>
      </c>
      <c r="D1592" s="4">
        <f>SUMIFS(Derived_Metrics[Revenue],Derived_Metrics[Customer ID],Derived_Metrics[[#This Row],[Customer ID]])</f>
        <v>2490.77</v>
      </c>
      <c r="E1592" s="4">
        <f>SUMIFS(Derived_Metrics[Profit],Derived_Metrics[Customer ID],Derived_Metrics[[#This Row],[Customer ID]])</f>
        <v>-55.674599999999998</v>
      </c>
      <c r="F1592" s="5">
        <f>_xlfn.PERCENTRANK.INC(Derived_Metrics[Customer Revenue],Derived_Metrics[[#This Row],[Customer Revenue]])</f>
        <v>0.34499999999999997</v>
      </c>
      <c r="G1592" s="5" t="str" cm="1">
        <f t="array" ref="G1592">_xlfn.IFS(Derived_Metrics[[#This Row],[Customer Revenue Percentile]]&gt;=0.8,"High Value",Derived_Metrics[[#This Row],[Customer Revenue Percentile]]&gt;=0.4,"Medium Value",TRUE,"Low Value")</f>
        <v>Low Value</v>
      </c>
      <c r="H1592" s="12">
        <f>_xlfn.RANK.EQ(Derived_Metrics[[#This Row],[Customer Revenue]],Derived_Metrics[Customer Revenue],0)</f>
        <v>1385</v>
      </c>
      <c r="I1592" s="15">
        <f>Derived_Metrics[[#This Row],[Customer Revenue]]/SUM(Derived_Metrics[Customer Revenue])</f>
        <v>1.59877739769783E-4</v>
      </c>
      <c r="J1592" t="s">
        <v>1201</v>
      </c>
      <c r="K1592" s="5">
        <f>SUMIFS(Derived_Metrics[Revenue],Derived_Metrics[Product ID],Derived_Metrics[[#This Row],[Product ID]])</f>
        <v>30526.117999999999</v>
      </c>
      <c r="L1592" s="5">
        <f>SUMIFS(Derived_Metrics[Profit],Derived_Metrics[Product ID],Derived_Metrics[[#This Row],[Product ID]])</f>
        <v>-474.74139999999994</v>
      </c>
      <c r="M1592" s="5" t="str">
        <f>IF(AND(Derived_Metrics[[#This Row],[Product Revenue]]&gt;AVERAGE(Derived_Metrics[Product Revenue]),Derived_Metrics[[#This Row],[Product Profit]]&lt;0),"high sales Low Profit","Normal")</f>
        <v>high sales Low Profit</v>
      </c>
      <c r="N1592">
        <v>196.78399999999999</v>
      </c>
      <c r="O1592">
        <v>2</v>
      </c>
      <c r="P1592">
        <v>0.2</v>
      </c>
      <c r="Q1592">
        <v>-22.138200000000001</v>
      </c>
      <c r="R1592">
        <f>Derived_Metrics[[#This Row],[Selling Price]]*Derived_Metrics[[#This Row],[Quantity]]</f>
        <v>393.56799999999998</v>
      </c>
      <c r="S1592" s="2">
        <f>IF(Derived_Metrics[[#This Row],[Revenue]]=0,0,Derived_Metrics[[#This Row],[Profit]]/Derived_Metrics[[#This Row],[Revenue]])</f>
        <v>-5.6250000000000008E-2</v>
      </c>
      <c r="T1592" t="str">
        <f>IF(Derived_Metrics[[#This Row],[Profit]]&lt;0, "Loss","Profit")</f>
        <v>Loss</v>
      </c>
      <c r="U1592" s="5">
        <f>Derived_Metrics[[#This Row],[Selling Price]]*Derived_Metrics[[#This Row],[Quantity]]*Derived_Metrics[[#This Row],[Discount]]</f>
        <v>78.7136</v>
      </c>
      <c r="V1592" t="str">
        <f>IF(Derived_Metrics[[#This Row],[Discount]]&gt;0,"Discount Applied","No Discount")</f>
        <v>Discount Applied</v>
      </c>
      <c r="W1592" t="str">
        <f>IF(Derived_Metrics[[#This Row],[Discount]]&gt;0.3,"High Discount","Low Discount")</f>
        <v>Low Discount</v>
      </c>
      <c r="X1592" s="13">
        <f>SUMIFS(Derived_Metrics[Customer_Revenue_Share],Derived_Metrics[Customee_ Revenue _Rank],"&lt;="&amp;Derived_Metrics[[#This Row],[Customee_ Revenue _Rank]])</f>
        <v>0.94617233350995056</v>
      </c>
      <c r="Y1592" t="str">
        <f>IF(Derived_Metrics[[#This Row],[Cumulative_Revenue_%]]&lt;=0.8,"Top 80% Revenue","Remaining 20% Revenue")</f>
        <v>Remaining 20% Revenue</v>
      </c>
    </row>
    <row r="1593" spans="1:25" x14ac:dyDescent="0.25">
      <c r="A1593" t="s">
        <v>4440</v>
      </c>
      <c r="B1593" s="1">
        <v>42791</v>
      </c>
      <c r="C1593" t="s">
        <v>3944</v>
      </c>
      <c r="D1593" s="4">
        <f>SUMIFS(Derived_Metrics[Revenue],Derived_Metrics[Customer ID],Derived_Metrics[[#This Row],[Customer ID]])</f>
        <v>2490.77</v>
      </c>
      <c r="E1593" s="4">
        <f>SUMIFS(Derived_Metrics[Profit],Derived_Metrics[Customer ID],Derived_Metrics[[#This Row],[Customer ID]])</f>
        <v>-55.674599999999998</v>
      </c>
      <c r="F1593" s="5">
        <f>_xlfn.PERCENTRANK.INC(Derived_Metrics[Customer Revenue],Derived_Metrics[[#This Row],[Customer Revenue]])</f>
        <v>0.34499999999999997</v>
      </c>
      <c r="G1593" s="5" t="str" cm="1">
        <f t="array" ref="G1593">_xlfn.IFS(Derived_Metrics[[#This Row],[Customer Revenue Percentile]]&gt;=0.8,"High Value",Derived_Metrics[[#This Row],[Customer Revenue Percentile]]&gt;=0.4,"Medium Value",TRUE,"Low Value")</f>
        <v>Low Value</v>
      </c>
      <c r="H1593" s="12">
        <f>_xlfn.RANK.EQ(Derived_Metrics[[#This Row],[Customer Revenue]],Derived_Metrics[Customer Revenue],0)</f>
        <v>1385</v>
      </c>
      <c r="I1593" s="15">
        <f>Derived_Metrics[[#This Row],[Customer Revenue]]/SUM(Derived_Metrics[Customer Revenue])</f>
        <v>1.59877739769783E-4</v>
      </c>
      <c r="J1593" t="s">
        <v>377</v>
      </c>
      <c r="K1593" s="5">
        <f>SUMIFS(Derived_Metrics[Revenue],Derived_Metrics[Product ID],Derived_Metrics[[#This Row],[Product ID]])</f>
        <v>6416.6466</v>
      </c>
      <c r="L1593" s="5">
        <f>SUMIFS(Derived_Metrics[Profit],Derived_Metrics[Product ID],Derived_Metrics[[#This Row],[Product ID]])</f>
        <v>-20.293000000000006</v>
      </c>
      <c r="M1593" s="5" t="str">
        <f>IF(AND(Derived_Metrics[[#This Row],[Product Revenue]]&gt;AVERAGE(Derived_Metrics[Product Revenue]),Derived_Metrics[[#This Row],[Product Profit]]&lt;0),"high sales Low Profit","Normal")</f>
        <v>Normal</v>
      </c>
      <c r="N1593">
        <v>231.92</v>
      </c>
      <c r="O1593">
        <v>5</v>
      </c>
      <c r="P1593">
        <v>0.2</v>
      </c>
      <c r="Q1593">
        <v>5.798</v>
      </c>
      <c r="R1593">
        <f>Derived_Metrics[[#This Row],[Selling Price]]*Derived_Metrics[[#This Row],[Quantity]]</f>
        <v>1159.5999999999999</v>
      </c>
      <c r="S1593" s="2">
        <f>IF(Derived_Metrics[[#This Row],[Revenue]]=0,0,Derived_Metrics[[#This Row],[Profit]]/Derived_Metrics[[#This Row],[Revenue]])</f>
        <v>5.0000000000000001E-3</v>
      </c>
      <c r="T1593" t="str">
        <f>IF(Derived_Metrics[[#This Row],[Profit]]&lt;0, "Loss","Profit")</f>
        <v>Profit</v>
      </c>
      <c r="U1593" s="5">
        <f>Derived_Metrics[[#This Row],[Selling Price]]*Derived_Metrics[[#This Row],[Quantity]]*Derived_Metrics[[#This Row],[Discount]]</f>
        <v>231.92</v>
      </c>
      <c r="V1593" t="str">
        <f>IF(Derived_Metrics[[#This Row],[Discount]]&gt;0,"Discount Applied","No Discount")</f>
        <v>Discount Applied</v>
      </c>
      <c r="W1593" t="str">
        <f>IF(Derived_Metrics[[#This Row],[Discount]]&gt;0.3,"High Discount","Low Discount")</f>
        <v>Low Discount</v>
      </c>
      <c r="X1593" s="13">
        <f>SUMIFS(Derived_Metrics[Customer_Revenue_Share],Derived_Metrics[Customee_ Revenue _Rank],"&lt;="&amp;Derived_Metrics[[#This Row],[Customee_ Revenue _Rank]])</f>
        <v>0.94617233350995056</v>
      </c>
      <c r="Y1593" t="str">
        <f>IF(Derived_Metrics[[#This Row],[Cumulative_Revenue_%]]&lt;=0.8,"Top 80% Revenue","Remaining 20% Revenue")</f>
        <v>Remaining 20% Revenue</v>
      </c>
    </row>
    <row r="1594" spans="1:25" x14ac:dyDescent="0.25">
      <c r="A1594" t="s">
        <v>4443</v>
      </c>
      <c r="B1594" s="1">
        <v>42806</v>
      </c>
      <c r="C1594" t="s">
        <v>2122</v>
      </c>
      <c r="D1594" s="4">
        <f>SUMIFS(Derived_Metrics[Revenue],Derived_Metrics[Customer ID],Derived_Metrics[[#This Row],[Customer ID]])</f>
        <v>2367.6779999999999</v>
      </c>
      <c r="E1594" s="4">
        <f>SUMIFS(Derived_Metrics[Profit],Derived_Metrics[Customer ID],Derived_Metrics[[#This Row],[Customer ID]])</f>
        <v>110.37320000000003</v>
      </c>
      <c r="F1594" s="5">
        <f>_xlfn.PERCENTRANK.INC(Derived_Metrics[Customer Revenue],Derived_Metrics[[#This Row],[Customer Revenue]])</f>
        <v>0.33200000000000002</v>
      </c>
      <c r="G1594" s="5" t="str" cm="1">
        <f t="array" ref="G1594">_xlfn.IFS(Derived_Metrics[[#This Row],[Customer Revenue Percentile]]&gt;=0.8,"High Value",Derived_Metrics[[#This Row],[Customer Revenue Percentile]]&gt;=0.4,"Medium Value",TRUE,"Low Value")</f>
        <v>Low Value</v>
      </c>
      <c r="H1594" s="12">
        <f>_xlfn.RANK.EQ(Derived_Metrics[[#This Row],[Customer Revenue]],Derived_Metrics[Customer Revenue],0)</f>
        <v>1412</v>
      </c>
      <c r="I1594" s="15">
        <f>Derived_Metrics[[#This Row],[Customer Revenue]]/SUM(Derived_Metrics[Customer Revenue])</f>
        <v>1.5197670083654462E-4</v>
      </c>
      <c r="J1594" t="s">
        <v>4172</v>
      </c>
      <c r="K1594" s="5">
        <f>SUMIFS(Derived_Metrics[Revenue],Derived_Metrics[Product ID],Derived_Metrics[[#This Row],[Product ID]])</f>
        <v>465.52599999999995</v>
      </c>
      <c r="L1594" s="5">
        <f>SUMIFS(Derived_Metrics[Profit],Derived_Metrics[Product ID],Derived_Metrics[[#This Row],[Product ID]])</f>
        <v>6.7959999999999994</v>
      </c>
      <c r="M1594" s="5" t="str">
        <f>IF(AND(Derived_Metrics[[#This Row],[Product Revenue]]&gt;AVERAGE(Derived_Metrics[Product Revenue]),Derived_Metrics[[#This Row],[Product Profit]]&lt;0),"high sales Low Profit","Normal")</f>
        <v>Normal</v>
      </c>
      <c r="N1594">
        <v>13.592000000000001</v>
      </c>
      <c r="O1594">
        <v>2</v>
      </c>
      <c r="P1594">
        <v>0.6</v>
      </c>
      <c r="Q1594">
        <v>-14.271599999999999</v>
      </c>
      <c r="R1594">
        <f>Derived_Metrics[[#This Row],[Selling Price]]*Derived_Metrics[[#This Row],[Quantity]]</f>
        <v>27.184000000000001</v>
      </c>
      <c r="S1594" s="2">
        <f>IF(Derived_Metrics[[#This Row],[Revenue]]=0,0,Derived_Metrics[[#This Row],[Profit]]/Derived_Metrics[[#This Row],[Revenue]])</f>
        <v>-0.52499999999999991</v>
      </c>
      <c r="T1594" t="str">
        <f>IF(Derived_Metrics[[#This Row],[Profit]]&lt;0, "Loss","Profit")</f>
        <v>Loss</v>
      </c>
      <c r="U1594" s="5">
        <f>Derived_Metrics[[#This Row],[Selling Price]]*Derived_Metrics[[#This Row],[Quantity]]*Derived_Metrics[[#This Row],[Discount]]</f>
        <v>16.310400000000001</v>
      </c>
      <c r="V1594" t="str">
        <f>IF(Derived_Metrics[[#This Row],[Discount]]&gt;0,"Discount Applied","No Discount")</f>
        <v>Discount Applied</v>
      </c>
      <c r="W1594" t="str">
        <f>IF(Derived_Metrics[[#This Row],[Discount]]&gt;0.3,"High Discount","Low Discount")</f>
        <v>High Discount</v>
      </c>
      <c r="X1594" s="13">
        <f>SUMIFS(Derived_Metrics[Customer_Revenue_Share],Derived_Metrics[Customee_ Revenue _Rank],"&lt;="&amp;Derived_Metrics[[#This Row],[Customee_ Revenue _Rank]])</f>
        <v>0.95050666050702726</v>
      </c>
      <c r="Y1594" t="str">
        <f>IF(Derived_Metrics[[#This Row],[Cumulative_Revenue_%]]&lt;=0.8,"Top 80% Revenue","Remaining 20% Revenue")</f>
        <v>Remaining 20% Revenue</v>
      </c>
    </row>
    <row r="1595" spans="1:25" x14ac:dyDescent="0.25">
      <c r="A1595" t="s">
        <v>4444</v>
      </c>
      <c r="B1595" s="1">
        <v>42778</v>
      </c>
      <c r="C1595" t="s">
        <v>4445</v>
      </c>
      <c r="D1595" s="4">
        <f>SUMIFS(Derived_Metrics[Revenue],Derived_Metrics[Customer ID],Derived_Metrics[[#This Row],[Customer ID]])</f>
        <v>9524.4399999999987</v>
      </c>
      <c r="E1595" s="4">
        <f>SUMIFS(Derived_Metrics[Profit],Derived_Metrics[Customer ID],Derived_Metrics[[#This Row],[Customer ID]])</f>
        <v>-295.52700000000004</v>
      </c>
      <c r="F1595" s="5">
        <f>_xlfn.PERCENTRANK.INC(Derived_Metrics[Customer Revenue],Derived_Metrics[[#This Row],[Customer Revenue]])</f>
        <v>0.72199999999999998</v>
      </c>
      <c r="G1595" s="5" t="str" cm="1">
        <f t="array" ref="G1595">_xlfn.IFS(Derived_Metrics[[#This Row],[Customer Revenue Percentile]]&gt;=0.8,"High Value",Derived_Metrics[[#This Row],[Customer Revenue Percentile]]&gt;=0.4,"Medium Value",TRUE,"Low Value")</f>
        <v>Medium Value</v>
      </c>
      <c r="H1595" s="12">
        <f>_xlfn.RANK.EQ(Derived_Metrics[[#This Row],[Customer Revenue]],Derived_Metrics[Customer Revenue],0)</f>
        <v>587</v>
      </c>
      <c r="I1595" s="15">
        <f>Derived_Metrics[[#This Row],[Customer Revenue]]/SUM(Derived_Metrics[Customer Revenue])</f>
        <v>6.1135550041670314E-4</v>
      </c>
      <c r="J1595" t="s">
        <v>3336</v>
      </c>
      <c r="K1595" s="5">
        <f>SUMIFS(Derived_Metrics[Revenue],Derived_Metrics[Product ID],Derived_Metrics[[#This Row],[Product ID]])</f>
        <v>7916.8319999999994</v>
      </c>
      <c r="L1595" s="5">
        <f>SUMIFS(Derived_Metrics[Profit],Derived_Metrics[Product ID],Derived_Metrics[[#This Row],[Product ID]])</f>
        <v>-191.86200000000005</v>
      </c>
      <c r="M1595" s="5" t="str">
        <f>IF(AND(Derived_Metrics[[#This Row],[Product Revenue]]&gt;AVERAGE(Derived_Metrics[Product Revenue]),Derived_Metrics[[#This Row],[Product Profit]]&lt;0),"high sales Low Profit","Normal")</f>
        <v>Normal</v>
      </c>
      <c r="N1595">
        <v>242.352</v>
      </c>
      <c r="O1595">
        <v>8</v>
      </c>
      <c r="P1595">
        <v>0.7</v>
      </c>
      <c r="Q1595">
        <v>-363.52800000000002</v>
      </c>
      <c r="R1595">
        <f>Derived_Metrics[[#This Row],[Selling Price]]*Derived_Metrics[[#This Row],[Quantity]]</f>
        <v>1938.816</v>
      </c>
      <c r="S1595" s="2">
        <f>IF(Derived_Metrics[[#This Row],[Revenue]]=0,0,Derived_Metrics[[#This Row],[Profit]]/Derived_Metrics[[#This Row],[Revenue]])</f>
        <v>-0.1875</v>
      </c>
      <c r="T1595" t="str">
        <f>IF(Derived_Metrics[[#This Row],[Profit]]&lt;0, "Loss","Profit")</f>
        <v>Loss</v>
      </c>
      <c r="U1595" s="5">
        <f>Derived_Metrics[[#This Row],[Selling Price]]*Derived_Metrics[[#This Row],[Quantity]]*Derived_Metrics[[#This Row],[Discount]]</f>
        <v>1357.1712</v>
      </c>
      <c r="V1595" t="str">
        <f>IF(Derived_Metrics[[#This Row],[Discount]]&gt;0,"Discount Applied","No Discount")</f>
        <v>Discount Applied</v>
      </c>
      <c r="W1595" t="str">
        <f>IF(Derived_Metrics[[#This Row],[Discount]]&gt;0.3,"High Discount","Low Discount")</f>
        <v>High Discount</v>
      </c>
      <c r="X1595" s="13">
        <f>SUMIFS(Derived_Metrics[Customer_Revenue_Share],Derived_Metrics[Customee_ Revenue _Rank],"&lt;="&amp;Derived_Metrics[[#This Row],[Customee_ Revenue _Rank]])</f>
        <v>0.68353794773779353</v>
      </c>
      <c r="Y1595" t="str">
        <f>IF(Derived_Metrics[[#This Row],[Cumulative_Revenue_%]]&lt;=0.8,"Top 80% Revenue","Remaining 20% Revenue")</f>
        <v>Top 80% Revenue</v>
      </c>
    </row>
    <row r="1596" spans="1:25" x14ac:dyDescent="0.25">
      <c r="A1596" t="s">
        <v>4444</v>
      </c>
      <c r="B1596" s="1">
        <v>42778</v>
      </c>
      <c r="C1596" t="s">
        <v>4445</v>
      </c>
      <c r="D1596" s="4">
        <f>SUMIFS(Derived_Metrics[Revenue],Derived_Metrics[Customer ID],Derived_Metrics[[#This Row],[Customer ID]])</f>
        <v>9524.4399999999987</v>
      </c>
      <c r="E1596" s="4">
        <f>SUMIFS(Derived_Metrics[Profit],Derived_Metrics[Customer ID],Derived_Metrics[[#This Row],[Customer ID]])</f>
        <v>-295.52700000000004</v>
      </c>
      <c r="F1596" s="5">
        <f>_xlfn.PERCENTRANK.INC(Derived_Metrics[Customer Revenue],Derived_Metrics[[#This Row],[Customer Revenue]])</f>
        <v>0.72199999999999998</v>
      </c>
      <c r="G1596" s="5" t="str" cm="1">
        <f t="array" ref="G1596">_xlfn.IFS(Derived_Metrics[[#This Row],[Customer Revenue Percentile]]&gt;=0.8,"High Value",Derived_Metrics[[#This Row],[Customer Revenue Percentile]]&gt;=0.4,"Medium Value",TRUE,"Low Value")</f>
        <v>Medium Value</v>
      </c>
      <c r="H1596" s="12">
        <f>_xlfn.RANK.EQ(Derived_Metrics[[#This Row],[Customer Revenue]],Derived_Metrics[Customer Revenue],0)</f>
        <v>587</v>
      </c>
      <c r="I1596" s="15">
        <f>Derived_Metrics[[#This Row],[Customer Revenue]]/SUM(Derived_Metrics[Customer Revenue])</f>
        <v>6.1135550041670314E-4</v>
      </c>
      <c r="J1596" t="s">
        <v>1646</v>
      </c>
      <c r="K1596" s="5">
        <f>SUMIFS(Derived_Metrics[Revenue],Derived_Metrics[Product ID],Derived_Metrics[[#This Row],[Product ID]])</f>
        <v>9347.4360000000015</v>
      </c>
      <c r="L1596" s="5">
        <f>SUMIFS(Derived_Metrics[Profit],Derived_Metrics[Product ID],Derived_Metrics[[#This Row],[Product ID]])</f>
        <v>148.37200000000001</v>
      </c>
      <c r="M1596" s="5" t="str">
        <f>IF(AND(Derived_Metrics[[#This Row],[Product Revenue]]&gt;AVERAGE(Derived_Metrics[Product Revenue]),Derived_Metrics[[#This Row],[Product Profit]]&lt;0),"high sales Low Profit","Normal")</f>
        <v>Normal</v>
      </c>
      <c r="N1596">
        <v>508.70400000000001</v>
      </c>
      <c r="O1596">
        <v>6</v>
      </c>
      <c r="P1596">
        <v>0.2</v>
      </c>
      <c r="Q1596">
        <v>0</v>
      </c>
      <c r="R1596">
        <f>Derived_Metrics[[#This Row],[Selling Price]]*Derived_Metrics[[#This Row],[Quantity]]</f>
        <v>3052.2240000000002</v>
      </c>
      <c r="S1596" s="2">
        <f>IF(Derived_Metrics[[#This Row],[Revenue]]=0,0,Derived_Metrics[[#This Row],[Profit]]/Derived_Metrics[[#This Row],[Revenue]])</f>
        <v>0</v>
      </c>
      <c r="T1596" t="str">
        <f>IF(Derived_Metrics[[#This Row],[Profit]]&lt;0, "Loss","Profit")</f>
        <v>Profit</v>
      </c>
      <c r="U1596" s="5">
        <f>Derived_Metrics[[#This Row],[Selling Price]]*Derived_Metrics[[#This Row],[Quantity]]*Derived_Metrics[[#This Row],[Discount]]</f>
        <v>610.4448000000001</v>
      </c>
      <c r="V1596" t="str">
        <f>IF(Derived_Metrics[[#This Row],[Discount]]&gt;0,"Discount Applied","No Discount")</f>
        <v>Discount Applied</v>
      </c>
      <c r="W1596" t="str">
        <f>IF(Derived_Metrics[[#This Row],[Discount]]&gt;0.3,"High Discount","Low Discount")</f>
        <v>Low Discount</v>
      </c>
      <c r="X1596" s="13">
        <f>SUMIFS(Derived_Metrics[Customer_Revenue_Share],Derived_Metrics[Customee_ Revenue _Rank],"&lt;="&amp;Derived_Metrics[[#This Row],[Customee_ Revenue _Rank]])</f>
        <v>0.68353794773779353</v>
      </c>
      <c r="Y1596" t="str">
        <f>IF(Derived_Metrics[[#This Row],[Cumulative_Revenue_%]]&lt;=0.8,"Top 80% Revenue","Remaining 20% Revenue")</f>
        <v>Top 80% Revenue</v>
      </c>
    </row>
    <row r="1597" spans="1:25" x14ac:dyDescent="0.25">
      <c r="A1597" t="s">
        <v>4444</v>
      </c>
      <c r="B1597" s="1">
        <v>42778</v>
      </c>
      <c r="C1597" t="s">
        <v>4445</v>
      </c>
      <c r="D1597" s="4">
        <f>SUMIFS(Derived_Metrics[Revenue],Derived_Metrics[Customer ID],Derived_Metrics[[#This Row],[Customer ID]])</f>
        <v>9524.4399999999987</v>
      </c>
      <c r="E1597" s="4">
        <f>SUMIFS(Derived_Metrics[Profit],Derived_Metrics[Customer ID],Derived_Metrics[[#This Row],[Customer ID]])</f>
        <v>-295.52700000000004</v>
      </c>
      <c r="F1597" s="5">
        <f>_xlfn.PERCENTRANK.INC(Derived_Metrics[Customer Revenue],Derived_Metrics[[#This Row],[Customer Revenue]])</f>
        <v>0.72199999999999998</v>
      </c>
      <c r="G1597" s="5" t="str" cm="1">
        <f t="array" ref="G1597">_xlfn.IFS(Derived_Metrics[[#This Row],[Customer Revenue Percentile]]&gt;=0.8,"High Value",Derived_Metrics[[#This Row],[Customer Revenue Percentile]]&gt;=0.4,"Medium Value",TRUE,"Low Value")</f>
        <v>Medium Value</v>
      </c>
      <c r="H1597" s="12">
        <f>_xlfn.RANK.EQ(Derived_Metrics[[#This Row],[Customer Revenue]],Derived_Metrics[Customer Revenue],0)</f>
        <v>587</v>
      </c>
      <c r="I1597" s="15">
        <f>Derived_Metrics[[#This Row],[Customer Revenue]]/SUM(Derived_Metrics[Customer Revenue])</f>
        <v>6.1135550041670314E-4</v>
      </c>
      <c r="J1597" t="s">
        <v>923</v>
      </c>
      <c r="K1597" s="5">
        <f>SUMIFS(Derived_Metrics[Revenue],Derived_Metrics[Product ID],Derived_Metrics[[#This Row],[Product ID]])</f>
        <v>31144.458000000002</v>
      </c>
      <c r="L1597" s="5">
        <f>SUMIFS(Derived_Metrics[Profit],Derived_Metrics[Product ID],Derived_Metrics[[#This Row],[Product ID]])</f>
        <v>1233.0847999999999</v>
      </c>
      <c r="M1597" s="5" t="str">
        <f>IF(AND(Derived_Metrics[[#This Row],[Product Revenue]]&gt;AVERAGE(Derived_Metrics[Product Revenue]),Derived_Metrics[[#This Row],[Product Profit]]&lt;0),"high sales Low Profit","Normal")</f>
        <v>Normal</v>
      </c>
      <c r="N1597">
        <v>906.68</v>
      </c>
      <c r="O1597">
        <v>5</v>
      </c>
      <c r="P1597">
        <v>0.2</v>
      </c>
      <c r="Q1597">
        <v>68.001000000000005</v>
      </c>
      <c r="R1597">
        <f>Derived_Metrics[[#This Row],[Selling Price]]*Derived_Metrics[[#This Row],[Quantity]]</f>
        <v>4533.3999999999996</v>
      </c>
      <c r="S1597" s="2">
        <f>IF(Derived_Metrics[[#This Row],[Revenue]]=0,0,Derived_Metrics[[#This Row],[Profit]]/Derived_Metrics[[#This Row],[Revenue]])</f>
        <v>1.5000000000000003E-2</v>
      </c>
      <c r="T1597" t="str">
        <f>IF(Derived_Metrics[[#This Row],[Profit]]&lt;0, "Loss","Profit")</f>
        <v>Profit</v>
      </c>
      <c r="U1597" s="5">
        <f>Derived_Metrics[[#This Row],[Selling Price]]*Derived_Metrics[[#This Row],[Quantity]]*Derived_Metrics[[#This Row],[Discount]]</f>
        <v>906.68</v>
      </c>
      <c r="V1597" t="str">
        <f>IF(Derived_Metrics[[#This Row],[Discount]]&gt;0,"Discount Applied","No Discount")</f>
        <v>Discount Applied</v>
      </c>
      <c r="W1597" t="str">
        <f>IF(Derived_Metrics[[#This Row],[Discount]]&gt;0.3,"High Discount","Low Discount")</f>
        <v>Low Discount</v>
      </c>
      <c r="X1597" s="13">
        <f>SUMIFS(Derived_Metrics[Customer_Revenue_Share],Derived_Metrics[Customee_ Revenue _Rank],"&lt;="&amp;Derived_Metrics[[#This Row],[Customee_ Revenue _Rank]])</f>
        <v>0.68353794773779353</v>
      </c>
      <c r="Y1597" t="str">
        <f>IF(Derived_Metrics[[#This Row],[Cumulative_Revenue_%]]&lt;=0.8,"Top 80% Revenue","Remaining 20% Revenue")</f>
        <v>Top 80% Revenue</v>
      </c>
    </row>
    <row r="1598" spans="1:25" x14ac:dyDescent="0.25">
      <c r="A1598" t="s">
        <v>4447</v>
      </c>
      <c r="B1598" s="1">
        <v>42499</v>
      </c>
      <c r="C1598" t="s">
        <v>2160</v>
      </c>
      <c r="D1598" s="4">
        <f>SUMIFS(Derived_Metrics[Revenue],Derived_Metrics[Customer ID],Derived_Metrics[[#This Row],[Customer ID]])</f>
        <v>628.99199999999985</v>
      </c>
      <c r="E1598" s="4">
        <f>SUMIFS(Derived_Metrics[Profit],Derived_Metrics[Customer ID],Derived_Metrics[[#This Row],[Customer ID]])</f>
        <v>18.759599999999999</v>
      </c>
      <c r="F1598" s="5">
        <f>_xlfn.PERCENTRANK.INC(Derived_Metrics[Customer Revenue],Derived_Metrics[[#This Row],[Customer Revenue]])</f>
        <v>0.108</v>
      </c>
      <c r="G1598" s="5" t="str" cm="1">
        <f t="array" ref="G1598">_xlfn.IFS(Derived_Metrics[[#This Row],[Customer Revenue Percentile]]&gt;=0.8,"High Value",Derived_Metrics[[#This Row],[Customer Revenue Percentile]]&gt;=0.4,"Medium Value",TRUE,"Low Value")</f>
        <v>Low Value</v>
      </c>
      <c r="H1598" s="12">
        <f>_xlfn.RANK.EQ(Derived_Metrics[[#This Row],[Customer Revenue]],Derived_Metrics[Customer Revenue],0)</f>
        <v>1888</v>
      </c>
      <c r="I1598" s="15">
        <f>Derived_Metrics[[#This Row],[Customer Revenue]]/SUM(Derived_Metrics[Customer Revenue])</f>
        <v>4.0373787741652312E-5</v>
      </c>
      <c r="J1598" t="s">
        <v>2353</v>
      </c>
      <c r="K1598" s="5">
        <f>SUMIFS(Derived_Metrics[Revenue],Derived_Metrics[Product ID],Derived_Metrics[[#This Row],[Product ID]])</f>
        <v>417.012</v>
      </c>
      <c r="L1598" s="5">
        <f>SUMIFS(Derived_Metrics[Profit],Derived_Metrics[Product ID],Derived_Metrics[[#This Row],[Product ID]])</f>
        <v>23.324400000000004</v>
      </c>
      <c r="M1598" s="5" t="str">
        <f>IF(AND(Derived_Metrics[[#This Row],[Product Revenue]]&gt;AVERAGE(Derived_Metrics[Product Revenue]),Derived_Metrics[[#This Row],[Product Profit]]&lt;0),"high sales Low Profit","Normal")</f>
        <v>Normal</v>
      </c>
      <c r="N1598">
        <v>21.204000000000001</v>
      </c>
      <c r="O1598">
        <v>3</v>
      </c>
      <c r="P1598">
        <v>0.6</v>
      </c>
      <c r="Q1598">
        <v>-11.6622</v>
      </c>
      <c r="R1598">
        <f>Derived_Metrics[[#This Row],[Selling Price]]*Derived_Metrics[[#This Row],[Quantity]]</f>
        <v>63.612000000000002</v>
      </c>
      <c r="S1598" s="2">
        <f>IF(Derived_Metrics[[#This Row],[Revenue]]=0,0,Derived_Metrics[[#This Row],[Profit]]/Derived_Metrics[[#This Row],[Revenue]])</f>
        <v>-0.18333333333333332</v>
      </c>
      <c r="T1598" t="str">
        <f>IF(Derived_Metrics[[#This Row],[Profit]]&lt;0, "Loss","Profit")</f>
        <v>Loss</v>
      </c>
      <c r="U1598" s="5">
        <f>Derived_Metrics[[#This Row],[Selling Price]]*Derived_Metrics[[#This Row],[Quantity]]*Derived_Metrics[[#This Row],[Discount]]</f>
        <v>38.167200000000001</v>
      </c>
      <c r="V1598" t="str">
        <f>IF(Derived_Metrics[[#This Row],[Discount]]&gt;0,"Discount Applied","No Discount")</f>
        <v>Discount Applied</v>
      </c>
      <c r="W1598" t="str">
        <f>IF(Derived_Metrics[[#This Row],[Discount]]&gt;0.3,"High Discount","Low Discount")</f>
        <v>High Discount</v>
      </c>
      <c r="X1598" s="13">
        <f>SUMIFS(Derived_Metrics[Customer_Revenue_Share],Derived_Metrics[Customee_ Revenue _Rank],"&lt;="&amp;Derived_Metrics[[#This Row],[Customee_ Revenue _Rank]])</f>
        <v>0.99567193999311454</v>
      </c>
      <c r="Y1598" t="str">
        <f>IF(Derived_Metrics[[#This Row],[Cumulative_Revenue_%]]&lt;=0.8,"Top 80% Revenue","Remaining 20% Revenue")</f>
        <v>Remaining 20% Revenue</v>
      </c>
    </row>
    <row r="1599" spans="1:25" x14ac:dyDescent="0.25">
      <c r="A1599" t="s">
        <v>4448</v>
      </c>
      <c r="B1599" s="1">
        <v>41917</v>
      </c>
      <c r="C1599" t="s">
        <v>997</v>
      </c>
      <c r="D1599" s="4">
        <f>SUMIFS(Derived_Metrics[Revenue],Derived_Metrics[Customer ID],Derived_Metrics[[#This Row],[Customer ID]])</f>
        <v>3313.5749999999998</v>
      </c>
      <c r="E1599" s="4">
        <f>SUMIFS(Derived_Metrics[Profit],Derived_Metrics[Customer ID],Derived_Metrics[[#This Row],[Customer ID]])</f>
        <v>-139.2345</v>
      </c>
      <c r="F1599" s="5">
        <f>_xlfn.PERCENTRANK.INC(Derived_Metrics[Customer Revenue],Derived_Metrics[[#This Row],[Customer Revenue]])</f>
        <v>0.42399999999999999</v>
      </c>
      <c r="G1599" s="5" t="str" cm="1">
        <f t="array" ref="G1599">_xlfn.IFS(Derived_Metrics[[#This Row],[Customer Revenue Percentile]]&gt;=0.8,"High Value",Derived_Metrics[[#This Row],[Customer Revenue Percentile]]&gt;=0.4,"Medium Value",TRUE,"Low Value")</f>
        <v>Medium Value</v>
      </c>
      <c r="H1599" s="12">
        <f>_xlfn.RANK.EQ(Derived_Metrics[[#This Row],[Customer Revenue]],Derived_Metrics[Customer Revenue],0)</f>
        <v>1221</v>
      </c>
      <c r="I1599" s="15">
        <f>Derived_Metrics[[#This Row],[Customer Revenue]]/SUM(Derived_Metrics[Customer Revenue])</f>
        <v>2.1269201152963088E-4</v>
      </c>
      <c r="J1599" t="s">
        <v>1329</v>
      </c>
      <c r="K1599" s="5">
        <f>SUMIFS(Derived_Metrics[Revenue],Derived_Metrics[Product ID],Derived_Metrics[[#This Row],[Product ID]])</f>
        <v>8447.1551999999992</v>
      </c>
      <c r="L1599" s="5">
        <f>SUMIFS(Derived_Metrics[Profit],Derived_Metrics[Product ID],Derived_Metrics[[#This Row],[Product ID]])</f>
        <v>-612.93869999999993</v>
      </c>
      <c r="M1599" s="5" t="str">
        <f>IF(AND(Derived_Metrics[[#This Row],[Product Revenue]]&gt;AVERAGE(Derived_Metrics[Product Revenue]),Derived_Metrics[[#This Row],[Product Profit]]&lt;0),"high sales Low Profit","Normal")</f>
        <v>Normal</v>
      </c>
      <c r="N1599">
        <v>349.96499999999997</v>
      </c>
      <c r="O1599">
        <v>7</v>
      </c>
      <c r="P1599">
        <v>0.5</v>
      </c>
      <c r="Q1599">
        <v>-216.97829999999999</v>
      </c>
      <c r="R1599">
        <f>Derived_Metrics[[#This Row],[Selling Price]]*Derived_Metrics[[#This Row],[Quantity]]</f>
        <v>2449.7549999999997</v>
      </c>
      <c r="S1599" s="2">
        <f>IF(Derived_Metrics[[#This Row],[Revenue]]=0,0,Derived_Metrics[[#This Row],[Profit]]/Derived_Metrics[[#This Row],[Revenue]])</f>
        <v>-8.8571428571428579E-2</v>
      </c>
      <c r="T1599" t="str">
        <f>IF(Derived_Metrics[[#This Row],[Profit]]&lt;0, "Loss","Profit")</f>
        <v>Loss</v>
      </c>
      <c r="U1599" s="5">
        <f>Derived_Metrics[[#This Row],[Selling Price]]*Derived_Metrics[[#This Row],[Quantity]]*Derived_Metrics[[#This Row],[Discount]]</f>
        <v>1224.8774999999998</v>
      </c>
      <c r="V1599" t="str">
        <f>IF(Derived_Metrics[[#This Row],[Discount]]&gt;0,"Discount Applied","No Discount")</f>
        <v>Discount Applied</v>
      </c>
      <c r="W1599" t="str">
        <f>IF(Derived_Metrics[[#This Row],[Discount]]&gt;0.3,"High Discount","Low Discount")</f>
        <v>High Discount</v>
      </c>
      <c r="X1599" s="13">
        <f>SUMIFS(Derived_Metrics[Customer_Revenue_Share],Derived_Metrics[Customee_ Revenue _Rank],"&lt;="&amp;Derived_Metrics[[#This Row],[Customee_ Revenue _Rank]])</f>
        <v>0.91507726328522732</v>
      </c>
      <c r="Y1599" t="str">
        <f>IF(Derived_Metrics[[#This Row],[Cumulative_Revenue_%]]&lt;=0.8,"Top 80% Revenue","Remaining 20% Revenue")</f>
        <v>Remaining 20% Revenue</v>
      </c>
    </row>
    <row r="1600" spans="1:25" x14ac:dyDescent="0.25">
      <c r="A1600" t="s">
        <v>4449</v>
      </c>
      <c r="B1600" s="1">
        <v>41650</v>
      </c>
      <c r="C1600" t="s">
        <v>1086</v>
      </c>
      <c r="D1600" s="4">
        <f>SUMIFS(Derived_Metrics[Revenue],Derived_Metrics[Customer ID],Derived_Metrics[[#This Row],[Customer ID]])</f>
        <v>971.15999999999985</v>
      </c>
      <c r="E1600" s="4">
        <f>SUMIFS(Derived_Metrics[Profit],Derived_Metrics[Customer ID],Derived_Metrics[[#This Row],[Customer ID]])</f>
        <v>74.173200000000008</v>
      </c>
      <c r="F1600" s="5">
        <f>_xlfn.PERCENTRANK.INC(Derived_Metrics[Customer Revenue],Derived_Metrics[[#This Row],[Customer Revenue]])</f>
        <v>0.157</v>
      </c>
      <c r="G1600" s="5" t="str" cm="1">
        <f t="array" ref="G1600">_xlfn.IFS(Derived_Metrics[[#This Row],[Customer Revenue Percentile]]&gt;=0.8,"High Value",Derived_Metrics[[#This Row],[Customer Revenue Percentile]]&gt;=0.4,"Medium Value",TRUE,"Low Value")</f>
        <v>Low Value</v>
      </c>
      <c r="H1600" s="12">
        <f>_xlfn.RANK.EQ(Derived_Metrics[[#This Row],[Customer Revenue]],Derived_Metrics[Customer Revenue],0)</f>
        <v>1785</v>
      </c>
      <c r="I1600" s="15">
        <f>Derived_Metrics[[#This Row],[Customer Revenue]]/SUM(Derived_Metrics[Customer Revenue])</f>
        <v>6.2336894115001555E-5</v>
      </c>
      <c r="J1600" t="s">
        <v>1967</v>
      </c>
      <c r="K1600" s="5">
        <f>SUMIFS(Derived_Metrics[Revenue],Derived_Metrics[Product ID],Derived_Metrics[[#This Row],[Product ID]])</f>
        <v>817.34400000000005</v>
      </c>
      <c r="L1600" s="5">
        <f>SUMIFS(Derived_Metrics[Profit],Derived_Metrics[Product ID],Derived_Metrics[[#This Row],[Product ID]])</f>
        <v>42.767999999999994</v>
      </c>
      <c r="M1600" s="5" t="str">
        <f>IF(AND(Derived_Metrics[[#This Row],[Product Revenue]]&gt;AVERAGE(Derived_Metrics[Product Revenue]),Derived_Metrics[[#This Row],[Product Profit]]&lt;0),"high sales Low Profit","Normal")</f>
        <v>Normal</v>
      </c>
      <c r="N1600">
        <v>31.68</v>
      </c>
      <c r="O1600">
        <v>6</v>
      </c>
      <c r="P1600">
        <v>0</v>
      </c>
      <c r="Q1600">
        <v>9.8208000000000002</v>
      </c>
      <c r="R1600">
        <f>Derived_Metrics[[#This Row],[Selling Price]]*Derived_Metrics[[#This Row],[Quantity]]</f>
        <v>190.07999999999998</v>
      </c>
      <c r="S1600" s="2">
        <f>IF(Derived_Metrics[[#This Row],[Revenue]]=0,0,Derived_Metrics[[#This Row],[Profit]]/Derived_Metrics[[#This Row],[Revenue]])</f>
        <v>5.1666666666666673E-2</v>
      </c>
      <c r="T1600" t="str">
        <f>IF(Derived_Metrics[[#This Row],[Profit]]&lt;0, "Loss","Profit")</f>
        <v>Profit</v>
      </c>
      <c r="U1600" s="5">
        <f>Derived_Metrics[[#This Row],[Selling Price]]*Derived_Metrics[[#This Row],[Quantity]]*Derived_Metrics[[#This Row],[Discount]]</f>
        <v>0</v>
      </c>
      <c r="V1600" t="str">
        <f>IF(Derived_Metrics[[#This Row],[Discount]]&gt;0,"Discount Applied","No Discount")</f>
        <v>No Discount</v>
      </c>
      <c r="W1600" t="str">
        <f>IF(Derived_Metrics[[#This Row],[Discount]]&gt;0.3,"High Discount","Low Discount")</f>
        <v>Low Discount</v>
      </c>
      <c r="X1600" s="13">
        <f>SUMIFS(Derived_Metrics[Customer_Revenue_Share],Derived_Metrics[Customee_ Revenue _Rank],"&lt;="&amp;Derived_Metrics[[#This Row],[Customee_ Revenue _Rank]])</f>
        <v>0.9904115693824358</v>
      </c>
      <c r="Y1600" t="str">
        <f>IF(Derived_Metrics[[#This Row],[Cumulative_Revenue_%]]&lt;=0.8,"Top 80% Revenue","Remaining 20% Revenue")</f>
        <v>Remaining 20% Revenue</v>
      </c>
    </row>
    <row r="1601" spans="1:25" x14ac:dyDescent="0.25">
      <c r="A1601" t="s">
        <v>4450</v>
      </c>
      <c r="B1601" s="1">
        <v>42734</v>
      </c>
      <c r="C1601" t="s">
        <v>1241</v>
      </c>
      <c r="D1601" s="4">
        <f>SUMIFS(Derived_Metrics[Revenue],Derived_Metrics[Customer ID],Derived_Metrics[[#This Row],[Customer ID]])</f>
        <v>3387.3270000000002</v>
      </c>
      <c r="E1601" s="4">
        <f>SUMIFS(Derived_Metrics[Profit],Derived_Metrics[Customer ID],Derived_Metrics[[#This Row],[Customer ID]])</f>
        <v>78.185000000000002</v>
      </c>
      <c r="F1601" s="5">
        <f>_xlfn.PERCENTRANK.INC(Derived_Metrics[Customer Revenue],Derived_Metrics[[#This Row],[Customer Revenue]])</f>
        <v>0.42599999999999999</v>
      </c>
      <c r="G1601" s="5" t="str" cm="1">
        <f t="array" ref="G1601">_xlfn.IFS(Derived_Metrics[[#This Row],[Customer Revenue Percentile]]&gt;=0.8,"High Value",Derived_Metrics[[#This Row],[Customer Revenue Percentile]]&gt;=0.4,"Medium Value",TRUE,"Low Value")</f>
        <v>Medium Value</v>
      </c>
      <c r="H1601" s="12">
        <f>_xlfn.RANK.EQ(Derived_Metrics[[#This Row],[Customer Revenue]],Derived_Metrics[Customer Revenue],0)</f>
        <v>1213</v>
      </c>
      <c r="I1601" s="15">
        <f>Derived_Metrics[[#This Row],[Customer Revenue]]/SUM(Derived_Metrics[Customer Revenue])</f>
        <v>2.1742601067989406E-4</v>
      </c>
      <c r="J1601" t="s">
        <v>34</v>
      </c>
      <c r="K1601" s="5">
        <f>SUMIFS(Derived_Metrics[Revenue],Derived_Metrics[Product ID],Derived_Metrics[[#This Row],[Product ID]])</f>
        <v>58262.423999999999</v>
      </c>
      <c r="L1601" s="5">
        <f>SUMIFS(Derived_Metrics[Profit],Derived_Metrics[Product ID],Derived_Metrics[[#This Row],[Product ID]])</f>
        <v>1927.442</v>
      </c>
      <c r="M1601" s="5" t="str">
        <f>IF(AND(Derived_Metrics[[#This Row],[Product Revenue]]&gt;AVERAGE(Derived_Metrics[Product Revenue]),Derived_Metrics[[#This Row],[Product Profit]]&lt;0),"high sales Low Profit","Normal")</f>
        <v>Normal</v>
      </c>
      <c r="N1601">
        <v>170.786</v>
      </c>
      <c r="O1601">
        <v>1</v>
      </c>
      <c r="P1601">
        <v>0.3</v>
      </c>
      <c r="Q1601">
        <v>0</v>
      </c>
      <c r="R1601">
        <f>Derived_Metrics[[#This Row],[Selling Price]]*Derived_Metrics[[#This Row],[Quantity]]</f>
        <v>170.786</v>
      </c>
      <c r="S1601" s="2">
        <f>IF(Derived_Metrics[[#This Row],[Revenue]]=0,0,Derived_Metrics[[#This Row],[Profit]]/Derived_Metrics[[#This Row],[Revenue]])</f>
        <v>0</v>
      </c>
      <c r="T1601" t="str">
        <f>IF(Derived_Metrics[[#This Row],[Profit]]&lt;0, "Loss","Profit")</f>
        <v>Profit</v>
      </c>
      <c r="U1601" s="5">
        <f>Derived_Metrics[[#This Row],[Selling Price]]*Derived_Metrics[[#This Row],[Quantity]]*Derived_Metrics[[#This Row],[Discount]]</f>
        <v>51.235799999999998</v>
      </c>
      <c r="V1601" t="str">
        <f>IF(Derived_Metrics[[#This Row],[Discount]]&gt;0,"Discount Applied","No Discount")</f>
        <v>Discount Applied</v>
      </c>
      <c r="W1601" t="str">
        <f>IF(Derived_Metrics[[#This Row],[Discount]]&gt;0.3,"High Discount","Low Discount")</f>
        <v>Low Discount</v>
      </c>
      <c r="X1601" s="13">
        <f>SUMIFS(Derived_Metrics[Customer_Revenue_Share],Derived_Metrics[Customee_ Revenue _Rank],"&lt;="&amp;Derived_Metrics[[#This Row],[Customee_ Revenue _Rank]])</f>
        <v>0.91400554010369617</v>
      </c>
      <c r="Y1601" t="str">
        <f>IF(Derived_Metrics[[#This Row],[Cumulative_Revenue_%]]&lt;=0.8,"Top 80% Revenue","Remaining 20% Revenue")</f>
        <v>Remaining 20% Revenue</v>
      </c>
    </row>
    <row r="1602" spans="1:25" x14ac:dyDescent="0.25">
      <c r="A1602" t="s">
        <v>4451</v>
      </c>
      <c r="B1602" s="1">
        <v>42438</v>
      </c>
      <c r="C1602" t="s">
        <v>4452</v>
      </c>
      <c r="D1602" s="4">
        <f>SUMIFS(Derived_Metrics[Revenue],Derived_Metrics[Customer ID],Derived_Metrics[[#This Row],[Customer ID]])</f>
        <v>855.66399999999999</v>
      </c>
      <c r="E1602" s="4">
        <f>SUMIFS(Derived_Metrics[Profit],Derived_Metrics[Customer ID],Derived_Metrics[[#This Row],[Customer ID]])</f>
        <v>-31.8612</v>
      </c>
      <c r="F1602" s="5">
        <f>_xlfn.PERCENTRANK.INC(Derived_Metrics[Customer Revenue],Derived_Metrics[[#This Row],[Customer Revenue]])</f>
        <v>0.14199999999999999</v>
      </c>
      <c r="G1602" s="5" t="str" cm="1">
        <f t="array" ref="G1602">_xlfn.IFS(Derived_Metrics[[#This Row],[Customer Revenue Percentile]]&gt;=0.8,"High Value",Derived_Metrics[[#This Row],[Customer Revenue Percentile]]&gt;=0.4,"Medium Value",TRUE,"Low Value")</f>
        <v>Low Value</v>
      </c>
      <c r="H1602" s="12">
        <f>_xlfn.RANK.EQ(Derived_Metrics[[#This Row],[Customer Revenue]],Derived_Metrics[Customer Revenue],0)</f>
        <v>1817</v>
      </c>
      <c r="I1602" s="15">
        <f>Derived_Metrics[[#This Row],[Customer Revenue]]/SUM(Derived_Metrics[Customer Revenue])</f>
        <v>5.4923427824476606E-5</v>
      </c>
      <c r="J1602" t="s">
        <v>3254</v>
      </c>
      <c r="K1602" s="5">
        <f>SUMIFS(Derived_Metrics[Revenue],Derived_Metrics[Product ID],Derived_Metrics[[#This Row],[Product ID]])</f>
        <v>4897.62</v>
      </c>
      <c r="L1602" s="5">
        <f>SUMIFS(Derived_Metrics[Profit],Derived_Metrics[Product ID],Derived_Metrics[[#This Row],[Product ID]])</f>
        <v>106.47</v>
      </c>
      <c r="M1602" s="5" t="str">
        <f>IF(AND(Derived_Metrics[[#This Row],[Product Revenue]]&gt;AVERAGE(Derived_Metrics[Product Revenue]),Derived_Metrics[[#This Row],[Product Profit]]&lt;0),"high sales Low Profit","Normal")</f>
        <v>Normal</v>
      </c>
      <c r="N1602">
        <v>198.744</v>
      </c>
      <c r="O1602">
        <v>4</v>
      </c>
      <c r="P1602">
        <v>0.3</v>
      </c>
      <c r="Q1602">
        <v>0</v>
      </c>
      <c r="R1602">
        <f>Derived_Metrics[[#This Row],[Selling Price]]*Derived_Metrics[[#This Row],[Quantity]]</f>
        <v>794.976</v>
      </c>
      <c r="S1602" s="2">
        <f>IF(Derived_Metrics[[#This Row],[Revenue]]=0,0,Derived_Metrics[[#This Row],[Profit]]/Derived_Metrics[[#This Row],[Revenue]])</f>
        <v>0</v>
      </c>
      <c r="T1602" t="str">
        <f>IF(Derived_Metrics[[#This Row],[Profit]]&lt;0, "Loss","Profit")</f>
        <v>Profit</v>
      </c>
      <c r="U1602" s="5">
        <f>Derived_Metrics[[#This Row],[Selling Price]]*Derived_Metrics[[#This Row],[Quantity]]*Derived_Metrics[[#This Row],[Discount]]</f>
        <v>238.49279999999999</v>
      </c>
      <c r="V1602" t="str">
        <f>IF(Derived_Metrics[[#This Row],[Discount]]&gt;0,"Discount Applied","No Discount")</f>
        <v>Discount Applied</v>
      </c>
      <c r="W1602" t="str">
        <f>IF(Derived_Metrics[[#This Row],[Discount]]&gt;0.3,"High Discount","Low Discount")</f>
        <v>Low Discount</v>
      </c>
      <c r="X1602" s="13">
        <f>SUMIFS(Derived_Metrics[Customer_Revenue_Share],Derived_Metrics[Customee_ Revenue _Rank],"&lt;="&amp;Derived_Metrics[[#This Row],[Customee_ Revenue _Rank]])</f>
        <v>0.99226389995948339</v>
      </c>
      <c r="Y1602" t="str">
        <f>IF(Derived_Metrics[[#This Row],[Cumulative_Revenue_%]]&lt;=0.8,"Top 80% Revenue","Remaining 20% Revenue")</f>
        <v>Remaining 20% Revenue</v>
      </c>
    </row>
    <row r="1603" spans="1:25" x14ac:dyDescent="0.25">
      <c r="A1603" t="s">
        <v>4454</v>
      </c>
      <c r="B1603" s="1">
        <v>42399</v>
      </c>
      <c r="C1603" t="s">
        <v>4456</v>
      </c>
      <c r="D1603" s="4">
        <f>SUMIFS(Derived_Metrics[Revenue],Derived_Metrics[Customer ID],Derived_Metrics[[#This Row],[Customer ID]])</f>
        <v>1789.252</v>
      </c>
      <c r="E1603" s="4">
        <f>SUMIFS(Derived_Metrics[Profit],Derived_Metrics[Customer ID],Derived_Metrics[[#This Row],[Customer ID]])</f>
        <v>-52.062799999999996</v>
      </c>
      <c r="F1603" s="5">
        <f>_xlfn.PERCENTRANK.INC(Derived_Metrics[Customer Revenue],Derived_Metrics[[#This Row],[Customer Revenue]])</f>
        <v>0.25600000000000001</v>
      </c>
      <c r="G1603" s="5" t="str" cm="1">
        <f t="array" ref="G1603">_xlfn.IFS(Derived_Metrics[[#This Row],[Customer Revenue Percentile]]&gt;=0.8,"High Value",Derived_Metrics[[#This Row],[Customer Revenue Percentile]]&gt;=0.4,"Medium Value",TRUE,"Low Value")</f>
        <v>Low Value</v>
      </c>
      <c r="H1603" s="12">
        <f>_xlfn.RANK.EQ(Derived_Metrics[[#This Row],[Customer Revenue]],Derived_Metrics[Customer Revenue],0)</f>
        <v>1577</v>
      </c>
      <c r="I1603" s="15">
        <f>Derived_Metrics[[#This Row],[Customer Revenue]]/SUM(Derived_Metrics[Customer Revenue])</f>
        <v>1.1484864746185467E-4</v>
      </c>
      <c r="J1603" t="s">
        <v>2270</v>
      </c>
      <c r="K1603" s="5">
        <f>SUMIFS(Derived_Metrics[Revenue],Derived_Metrics[Product ID],Derived_Metrics[[#This Row],[Product ID]])</f>
        <v>3916.5120000000002</v>
      </c>
      <c r="L1603" s="5">
        <f>SUMIFS(Derived_Metrics[Profit],Derived_Metrics[Product ID],Derived_Metrics[[#This Row],[Product ID]])</f>
        <v>-149.589</v>
      </c>
      <c r="M1603" s="5" t="str">
        <f>IF(AND(Derived_Metrics[[#This Row],[Product Revenue]]&gt;AVERAGE(Derived_Metrics[Product Revenue]),Derived_Metrics[[#This Row],[Product Profit]]&lt;0),"high sales Low Profit","Normal")</f>
        <v>Normal</v>
      </c>
      <c r="N1603">
        <v>435.16800000000001</v>
      </c>
      <c r="O1603">
        <v>4</v>
      </c>
      <c r="P1603">
        <v>0.2</v>
      </c>
      <c r="Q1603">
        <v>-59.835599999999999</v>
      </c>
      <c r="R1603">
        <f>Derived_Metrics[[#This Row],[Selling Price]]*Derived_Metrics[[#This Row],[Quantity]]</f>
        <v>1740.672</v>
      </c>
      <c r="S1603" s="2">
        <f>IF(Derived_Metrics[[#This Row],[Revenue]]=0,0,Derived_Metrics[[#This Row],[Profit]]/Derived_Metrics[[#This Row],[Revenue]])</f>
        <v>-3.4374999999999996E-2</v>
      </c>
      <c r="T1603" t="str">
        <f>IF(Derived_Metrics[[#This Row],[Profit]]&lt;0, "Loss","Profit")</f>
        <v>Loss</v>
      </c>
      <c r="U1603" s="5">
        <f>Derived_Metrics[[#This Row],[Selling Price]]*Derived_Metrics[[#This Row],[Quantity]]*Derived_Metrics[[#This Row],[Discount]]</f>
        <v>348.13440000000003</v>
      </c>
      <c r="V1603" t="str">
        <f>IF(Derived_Metrics[[#This Row],[Discount]]&gt;0,"Discount Applied","No Discount")</f>
        <v>Discount Applied</v>
      </c>
      <c r="W1603" t="str">
        <f>IF(Derived_Metrics[[#This Row],[Discount]]&gt;0.3,"High Discount","Low Discount")</f>
        <v>Low Discount</v>
      </c>
      <c r="X1603" s="13">
        <f>SUMIFS(Derived_Metrics[Customer_Revenue_Share],Derived_Metrics[Customee_ Revenue _Rank],"&lt;="&amp;Derived_Metrics[[#This Row],[Customee_ Revenue _Rank]])</f>
        <v>0.97229572604113201</v>
      </c>
      <c r="Y1603" t="str">
        <f>IF(Derived_Metrics[[#This Row],[Cumulative_Revenue_%]]&lt;=0.8,"Top 80% Revenue","Remaining 20% Revenue")</f>
        <v>Remaining 20% Revenue</v>
      </c>
    </row>
    <row r="1604" spans="1:25" x14ac:dyDescent="0.25">
      <c r="A1604" t="s">
        <v>4454</v>
      </c>
      <c r="B1604" s="1">
        <v>42399</v>
      </c>
      <c r="C1604" t="s">
        <v>4456</v>
      </c>
      <c r="D1604" s="4">
        <f>SUMIFS(Derived_Metrics[Revenue],Derived_Metrics[Customer ID],Derived_Metrics[[#This Row],[Customer ID]])</f>
        <v>1789.252</v>
      </c>
      <c r="E1604" s="4">
        <f>SUMIFS(Derived_Metrics[Profit],Derived_Metrics[Customer ID],Derived_Metrics[[#This Row],[Customer ID]])</f>
        <v>-52.062799999999996</v>
      </c>
      <c r="F1604" s="5">
        <f>_xlfn.PERCENTRANK.INC(Derived_Metrics[Customer Revenue],Derived_Metrics[[#This Row],[Customer Revenue]])</f>
        <v>0.25600000000000001</v>
      </c>
      <c r="G1604" s="5" t="str" cm="1">
        <f t="array" ref="G1604">_xlfn.IFS(Derived_Metrics[[#This Row],[Customer Revenue Percentile]]&gt;=0.8,"High Value",Derived_Metrics[[#This Row],[Customer Revenue Percentile]]&gt;=0.4,"Medium Value",TRUE,"Low Value")</f>
        <v>Low Value</v>
      </c>
      <c r="H1604" s="12">
        <f>_xlfn.RANK.EQ(Derived_Metrics[[#This Row],[Customer Revenue]],Derived_Metrics[Customer Revenue],0)</f>
        <v>1577</v>
      </c>
      <c r="I1604" s="15">
        <f>Derived_Metrics[[#This Row],[Customer Revenue]]/SUM(Derived_Metrics[Customer Revenue])</f>
        <v>1.1484864746185467E-4</v>
      </c>
      <c r="J1604" t="s">
        <v>1902</v>
      </c>
      <c r="K1604" s="5">
        <f>SUMIFS(Derived_Metrics[Revenue],Derived_Metrics[Product ID],Derived_Metrics[[#This Row],[Product ID]])</f>
        <v>2754.4859999999999</v>
      </c>
      <c r="L1604" s="5">
        <f>SUMIFS(Derived_Metrics[Profit],Derived_Metrics[Product ID],Derived_Metrics[[#This Row],[Product ID]])</f>
        <v>-133.10919999999999</v>
      </c>
      <c r="M1604" s="5" t="str">
        <f>IF(AND(Derived_Metrics[[#This Row],[Product Revenue]]&gt;AVERAGE(Derived_Metrics[Product Revenue]),Derived_Metrics[[#This Row],[Product Profit]]&lt;0),"high sales Low Profit","Normal")</f>
        <v>Normal</v>
      </c>
      <c r="N1604">
        <v>48.58</v>
      </c>
      <c r="O1604">
        <v>1</v>
      </c>
      <c r="P1604">
        <v>0</v>
      </c>
      <c r="Q1604">
        <v>7.7728000000000002</v>
      </c>
      <c r="R1604">
        <f>Derived_Metrics[[#This Row],[Selling Price]]*Derived_Metrics[[#This Row],[Quantity]]</f>
        <v>48.58</v>
      </c>
      <c r="S1604" s="2">
        <f>IF(Derived_Metrics[[#This Row],[Revenue]]=0,0,Derived_Metrics[[#This Row],[Profit]]/Derived_Metrics[[#This Row],[Revenue]])</f>
        <v>0.16</v>
      </c>
      <c r="T1604" t="str">
        <f>IF(Derived_Metrics[[#This Row],[Profit]]&lt;0, "Loss","Profit")</f>
        <v>Profit</v>
      </c>
      <c r="U1604" s="5">
        <f>Derived_Metrics[[#This Row],[Selling Price]]*Derived_Metrics[[#This Row],[Quantity]]*Derived_Metrics[[#This Row],[Discount]]</f>
        <v>0</v>
      </c>
      <c r="V1604" t="str">
        <f>IF(Derived_Metrics[[#This Row],[Discount]]&gt;0,"Discount Applied","No Discount")</f>
        <v>No Discount</v>
      </c>
      <c r="W1604" t="str">
        <f>IF(Derived_Metrics[[#This Row],[Discount]]&gt;0.3,"High Discount","Low Discount")</f>
        <v>Low Discount</v>
      </c>
      <c r="X1604" s="13">
        <f>SUMIFS(Derived_Metrics[Customer_Revenue_Share],Derived_Metrics[Customee_ Revenue _Rank],"&lt;="&amp;Derived_Metrics[[#This Row],[Customee_ Revenue _Rank]])</f>
        <v>0.97229572604113201</v>
      </c>
      <c r="Y1604" t="str">
        <f>IF(Derived_Metrics[[#This Row],[Cumulative_Revenue_%]]&lt;=0.8,"Top 80% Revenue","Remaining 20% Revenue")</f>
        <v>Remaining 20% Revenue</v>
      </c>
    </row>
    <row r="1605" spans="1:25" x14ac:dyDescent="0.25">
      <c r="A1605" t="s">
        <v>4458</v>
      </c>
      <c r="B1605" s="1">
        <v>41933</v>
      </c>
      <c r="C1605" t="s">
        <v>1830</v>
      </c>
      <c r="D1605" s="4">
        <f>SUMIFS(Derived_Metrics[Revenue],Derived_Metrics[Customer ID],Derived_Metrics[[#This Row],[Customer ID]])</f>
        <v>3452.3360000000002</v>
      </c>
      <c r="E1605" s="4">
        <f>SUMIFS(Derived_Metrics[Profit],Derived_Metrics[Customer ID],Derived_Metrics[[#This Row],[Customer ID]])</f>
        <v>139.52719999999999</v>
      </c>
      <c r="F1605" s="5">
        <f>_xlfn.PERCENTRANK.INC(Derived_Metrics[Customer Revenue],Derived_Metrics[[#This Row],[Customer Revenue]])</f>
        <v>0.435</v>
      </c>
      <c r="G1605" s="5" t="str" cm="1">
        <f t="array" ref="G1605">_xlfn.IFS(Derived_Metrics[[#This Row],[Customer Revenue Percentile]]&gt;=0.8,"High Value",Derived_Metrics[[#This Row],[Customer Revenue Percentile]]&gt;=0.4,"Medium Value",TRUE,"Low Value")</f>
        <v>Medium Value</v>
      </c>
      <c r="H1605" s="12">
        <f>_xlfn.RANK.EQ(Derived_Metrics[[#This Row],[Customer Revenue]],Derived_Metrics[Customer Revenue],0)</f>
        <v>1196</v>
      </c>
      <c r="I1605" s="15">
        <f>Derived_Metrics[[#This Row],[Customer Revenue]]/SUM(Derived_Metrics[Customer Revenue])</f>
        <v>2.2159881346164181E-4</v>
      </c>
      <c r="J1605" t="s">
        <v>1738</v>
      </c>
      <c r="K1605" s="5">
        <f>SUMIFS(Derived_Metrics[Revenue],Derived_Metrics[Product ID],Derived_Metrics[[#This Row],[Product ID]])</f>
        <v>6948.0099999999993</v>
      </c>
      <c r="L1605" s="5">
        <f>SUMIFS(Derived_Metrics[Profit],Derived_Metrics[Product ID],Derived_Metrics[[#This Row],[Product ID]])</f>
        <v>-115.3074</v>
      </c>
      <c r="M1605" s="5" t="str">
        <f>IF(AND(Derived_Metrics[[#This Row],[Product Revenue]]&gt;AVERAGE(Derived_Metrics[Product Revenue]),Derived_Metrics[[#This Row],[Product Profit]]&lt;0),"high sales Low Profit","Normal")</f>
        <v>Normal</v>
      </c>
      <c r="N1605">
        <v>591.32000000000005</v>
      </c>
      <c r="O1605">
        <v>4</v>
      </c>
      <c r="P1605">
        <v>0</v>
      </c>
      <c r="Q1605">
        <v>112.35080000000001</v>
      </c>
      <c r="R1605">
        <f>Derived_Metrics[[#This Row],[Selling Price]]*Derived_Metrics[[#This Row],[Quantity]]</f>
        <v>2365.2800000000002</v>
      </c>
      <c r="S1605" s="2">
        <f>IF(Derived_Metrics[[#This Row],[Revenue]]=0,0,Derived_Metrics[[#This Row],[Profit]]/Derived_Metrics[[#This Row],[Revenue]])</f>
        <v>4.7500000000000001E-2</v>
      </c>
      <c r="T1605" t="str">
        <f>IF(Derived_Metrics[[#This Row],[Profit]]&lt;0, "Loss","Profit")</f>
        <v>Profit</v>
      </c>
      <c r="U1605" s="5">
        <f>Derived_Metrics[[#This Row],[Selling Price]]*Derived_Metrics[[#This Row],[Quantity]]*Derived_Metrics[[#This Row],[Discount]]</f>
        <v>0</v>
      </c>
      <c r="V1605" t="str">
        <f>IF(Derived_Metrics[[#This Row],[Discount]]&gt;0,"Discount Applied","No Discount")</f>
        <v>No Discount</v>
      </c>
      <c r="W1605" t="str">
        <f>IF(Derived_Metrics[[#This Row],[Discount]]&gt;0.3,"High Discount","Low Discount")</f>
        <v>Low Discount</v>
      </c>
      <c r="X1605" s="13">
        <f>SUMIFS(Derived_Metrics[Customer_Revenue_Share],Derived_Metrics[Customee_ Revenue _Rank],"&lt;="&amp;Derived_Metrics[[#This Row],[Customee_ Revenue _Rank]])</f>
        <v>0.90964189018235198</v>
      </c>
      <c r="Y1605" t="str">
        <f>IF(Derived_Metrics[[#This Row],[Cumulative_Revenue_%]]&lt;=0.8,"Top 80% Revenue","Remaining 20% Revenue")</f>
        <v>Remaining 20% Revenue</v>
      </c>
    </row>
    <row r="1606" spans="1:25" x14ac:dyDescent="0.25">
      <c r="A1606" t="s">
        <v>4460</v>
      </c>
      <c r="B1606" s="1">
        <v>42722</v>
      </c>
      <c r="C1606" t="s">
        <v>178</v>
      </c>
      <c r="D1606" s="4">
        <f>SUMIFS(Derived_Metrics[Revenue],Derived_Metrics[Customer ID],Derived_Metrics[[#This Row],[Customer ID]])</f>
        <v>4149.93</v>
      </c>
      <c r="E1606" s="4">
        <f>SUMIFS(Derived_Metrics[Profit],Derived_Metrics[Customer ID],Derived_Metrics[[#This Row],[Customer ID]])</f>
        <v>127.12020000000001</v>
      </c>
      <c r="F1606" s="5">
        <f>_xlfn.PERCENTRANK.INC(Derived_Metrics[Customer Revenue],Derived_Metrics[[#This Row],[Customer Revenue]])</f>
        <v>0.49199999999999999</v>
      </c>
      <c r="G1606" s="5" t="str" cm="1">
        <f t="array" ref="G1606">_xlfn.IFS(Derived_Metrics[[#This Row],[Customer Revenue Percentile]]&gt;=0.8,"High Value",Derived_Metrics[[#This Row],[Customer Revenue Percentile]]&gt;=0.4,"Medium Value",TRUE,"Low Value")</f>
        <v>Medium Value</v>
      </c>
      <c r="H1606" s="12">
        <f>_xlfn.RANK.EQ(Derived_Metrics[[#This Row],[Customer Revenue]],Derived_Metrics[Customer Revenue],0)</f>
        <v>1073</v>
      </c>
      <c r="I1606" s="15">
        <f>Derived_Metrics[[#This Row],[Customer Revenue]]/SUM(Derived_Metrics[Customer Revenue])</f>
        <v>2.6637603175034852E-4</v>
      </c>
      <c r="J1606" t="s">
        <v>703</v>
      </c>
      <c r="K1606" s="5">
        <f>SUMIFS(Derived_Metrics[Revenue],Derived_Metrics[Product ID],Derived_Metrics[[#This Row],[Product ID]])</f>
        <v>33892.794000000002</v>
      </c>
      <c r="L1606" s="5">
        <f>SUMIFS(Derived_Metrics[Profit],Derived_Metrics[Product ID],Derived_Metrics[[#This Row],[Product ID]])</f>
        <v>281.96999999999997</v>
      </c>
      <c r="M1606" s="5" t="str">
        <f>IF(AND(Derived_Metrics[[#This Row],[Product Revenue]]&gt;AVERAGE(Derived_Metrics[Product Revenue]),Derived_Metrics[[#This Row],[Product Profit]]&lt;0),"high sales Low Profit","Normal")</f>
        <v>Normal</v>
      </c>
      <c r="N1606">
        <v>563.94000000000005</v>
      </c>
      <c r="O1606">
        <v>3</v>
      </c>
      <c r="P1606">
        <v>0</v>
      </c>
      <c r="Q1606">
        <v>112.788</v>
      </c>
      <c r="R1606">
        <f>Derived_Metrics[[#This Row],[Selling Price]]*Derived_Metrics[[#This Row],[Quantity]]</f>
        <v>1691.8200000000002</v>
      </c>
      <c r="S1606" s="2">
        <f>IF(Derived_Metrics[[#This Row],[Revenue]]=0,0,Derived_Metrics[[#This Row],[Profit]]/Derived_Metrics[[#This Row],[Revenue]])</f>
        <v>6.6666666666666652E-2</v>
      </c>
      <c r="T1606" t="str">
        <f>IF(Derived_Metrics[[#This Row],[Profit]]&lt;0, "Loss","Profit")</f>
        <v>Profit</v>
      </c>
      <c r="U1606" s="5">
        <f>Derived_Metrics[[#This Row],[Selling Price]]*Derived_Metrics[[#This Row],[Quantity]]*Derived_Metrics[[#This Row],[Discount]]</f>
        <v>0</v>
      </c>
      <c r="V1606" t="str">
        <f>IF(Derived_Metrics[[#This Row],[Discount]]&gt;0,"Discount Applied","No Discount")</f>
        <v>No Discount</v>
      </c>
      <c r="W1606" t="str">
        <f>IF(Derived_Metrics[[#This Row],[Discount]]&gt;0.3,"High Discount","Low Discount")</f>
        <v>Low Discount</v>
      </c>
      <c r="X1606" s="13">
        <f>SUMIFS(Derived_Metrics[Customer_Revenue_Share],Derived_Metrics[Customee_ Revenue _Rank],"&lt;="&amp;Derived_Metrics[[#This Row],[Customee_ Revenue _Rank]])</f>
        <v>0.88049292348236619</v>
      </c>
      <c r="Y1606" t="str">
        <f>IF(Derived_Metrics[[#This Row],[Cumulative_Revenue_%]]&lt;=0.8,"Top 80% Revenue","Remaining 20% Revenue")</f>
        <v>Remaining 20% Revenue</v>
      </c>
    </row>
    <row r="1607" spans="1:25" x14ac:dyDescent="0.25">
      <c r="A1607" t="s">
        <v>4461</v>
      </c>
      <c r="B1607" s="1">
        <v>42110</v>
      </c>
      <c r="C1607" t="s">
        <v>2521</v>
      </c>
      <c r="D1607" s="4">
        <f>SUMIFS(Derived_Metrics[Revenue],Derived_Metrics[Customer ID],Derived_Metrics[[#This Row],[Customer ID]])</f>
        <v>1723.806</v>
      </c>
      <c r="E1607" s="4">
        <f>SUMIFS(Derived_Metrics[Profit],Derived_Metrics[Customer ID],Derived_Metrics[[#This Row],[Customer ID]])</f>
        <v>-194.9598</v>
      </c>
      <c r="F1607" s="5">
        <f>_xlfn.PERCENTRANK.INC(Derived_Metrics[Customer Revenue],Derived_Metrics[[#This Row],[Customer Revenue]])</f>
        <v>0.247</v>
      </c>
      <c r="G1607" s="5" t="str" cm="1">
        <f t="array" ref="G1607">_xlfn.IFS(Derived_Metrics[[#This Row],[Customer Revenue Percentile]]&gt;=0.8,"High Value",Derived_Metrics[[#This Row],[Customer Revenue Percentile]]&gt;=0.4,"Medium Value",TRUE,"Low Value")</f>
        <v>Low Value</v>
      </c>
      <c r="H1607" s="12">
        <f>_xlfn.RANK.EQ(Derived_Metrics[[#This Row],[Customer Revenue]],Derived_Metrics[Customer Revenue],0)</f>
        <v>1595</v>
      </c>
      <c r="I1607" s="15">
        <f>Derived_Metrics[[#This Row],[Customer Revenue]]/SUM(Derived_Metrics[Customer Revenue])</f>
        <v>1.106477944898929E-4</v>
      </c>
      <c r="J1607" t="s">
        <v>124</v>
      </c>
      <c r="K1607" s="5">
        <f>SUMIFS(Derived_Metrics[Revenue],Derived_Metrics[Product ID],Derived_Metrics[[#This Row],[Product ID]])</f>
        <v>5557.7340000000004</v>
      </c>
      <c r="L1607" s="5">
        <f>SUMIFS(Derived_Metrics[Profit],Derived_Metrics[Product ID],Derived_Metrics[[#This Row],[Product ID]])</f>
        <v>-32.650799999999997</v>
      </c>
      <c r="M1607" s="5" t="str">
        <f>IF(AND(Derived_Metrics[[#This Row],[Product Revenue]]&gt;AVERAGE(Derived_Metrics[Product Revenue]),Derived_Metrics[[#This Row],[Product Profit]]&lt;0),"high sales Low Profit","Normal")</f>
        <v>Normal</v>
      </c>
      <c r="N1607">
        <v>127.764</v>
      </c>
      <c r="O1607">
        <v>2</v>
      </c>
      <c r="P1607">
        <v>0.1</v>
      </c>
      <c r="Q1607">
        <v>2.8391999999999999</v>
      </c>
      <c r="R1607">
        <f>Derived_Metrics[[#This Row],[Selling Price]]*Derived_Metrics[[#This Row],[Quantity]]</f>
        <v>255.52799999999999</v>
      </c>
      <c r="S1607" s="2">
        <f>IF(Derived_Metrics[[#This Row],[Revenue]]=0,0,Derived_Metrics[[#This Row],[Profit]]/Derived_Metrics[[#This Row],[Revenue]])</f>
        <v>1.1111111111111112E-2</v>
      </c>
      <c r="T1607" t="str">
        <f>IF(Derived_Metrics[[#This Row],[Profit]]&lt;0, "Loss","Profit")</f>
        <v>Profit</v>
      </c>
      <c r="U1607" s="5">
        <f>Derived_Metrics[[#This Row],[Selling Price]]*Derived_Metrics[[#This Row],[Quantity]]*Derived_Metrics[[#This Row],[Discount]]</f>
        <v>25.552800000000001</v>
      </c>
      <c r="V1607" t="str">
        <f>IF(Derived_Metrics[[#This Row],[Discount]]&gt;0,"Discount Applied","No Discount")</f>
        <v>Discount Applied</v>
      </c>
      <c r="W1607" t="str">
        <f>IF(Derived_Metrics[[#This Row],[Discount]]&gt;0.3,"High Discount","Low Discount")</f>
        <v>Low Discount</v>
      </c>
      <c r="X1607" s="13">
        <f>SUMIFS(Derived_Metrics[Customer_Revenue_Share],Derived_Metrics[Customee_ Revenue _Rank],"&lt;="&amp;Derived_Metrics[[#This Row],[Customee_ Revenue _Rank]])</f>
        <v>0.97443760197867091</v>
      </c>
      <c r="Y1607" t="str">
        <f>IF(Derived_Metrics[[#This Row],[Cumulative_Revenue_%]]&lt;=0.8,"Top 80% Revenue","Remaining 20% Revenue")</f>
        <v>Remaining 20% Revenue</v>
      </c>
    </row>
    <row r="1608" spans="1:25" x14ac:dyDescent="0.25">
      <c r="A1608" t="s">
        <v>4462</v>
      </c>
      <c r="B1608" s="1">
        <v>43055</v>
      </c>
      <c r="C1608" t="s">
        <v>1522</v>
      </c>
      <c r="D1608" s="4">
        <f>SUMIFS(Derived_Metrics[Revenue],Derived_Metrics[Customer ID],Derived_Metrics[[#This Row],[Customer ID]])</f>
        <v>539.94200000000001</v>
      </c>
      <c r="E1608" s="4">
        <f>SUMIFS(Derived_Metrics[Profit],Derived_Metrics[Customer ID],Derived_Metrics[[#This Row],[Customer ID]])</f>
        <v>-26.179200000000002</v>
      </c>
      <c r="F1608" s="5">
        <f>_xlfn.PERCENTRANK.INC(Derived_Metrics[Customer Revenue],Derived_Metrics[[#This Row],[Customer Revenue]])</f>
        <v>9.8000000000000004E-2</v>
      </c>
      <c r="G1608" s="5" t="str" cm="1">
        <f t="array" ref="G1608">_xlfn.IFS(Derived_Metrics[[#This Row],[Customer Revenue Percentile]]&gt;=0.8,"High Value",Derived_Metrics[[#This Row],[Customer Revenue Percentile]]&gt;=0.4,"Medium Value",TRUE,"Low Value")</f>
        <v>Low Value</v>
      </c>
      <c r="H1608" s="12">
        <f>_xlfn.RANK.EQ(Derived_Metrics[[#This Row],[Customer Revenue]],Derived_Metrics[Customer Revenue],0)</f>
        <v>1912</v>
      </c>
      <c r="I1608" s="15">
        <f>Derived_Metrics[[#This Row],[Customer Revenue]]/SUM(Derived_Metrics[Customer Revenue])</f>
        <v>3.4657839369663263E-5</v>
      </c>
      <c r="J1608" t="s">
        <v>1773</v>
      </c>
      <c r="K1608" s="5">
        <f>SUMIFS(Derived_Metrics[Revenue],Derived_Metrics[Product ID],Derived_Metrics[[#This Row],[Product ID]])</f>
        <v>938.20199999999988</v>
      </c>
      <c r="L1608" s="5">
        <f>SUMIFS(Derived_Metrics[Profit],Derived_Metrics[Product ID],Derived_Metrics[[#This Row],[Product ID]])</f>
        <v>20.771999999999998</v>
      </c>
      <c r="M1608" s="5" t="str">
        <f>IF(AND(Derived_Metrics[[#This Row],[Product Revenue]]&gt;AVERAGE(Derived_Metrics[Product Revenue]),Derived_Metrics[[#This Row],[Product Profit]]&lt;0),"high sales Low Profit","Normal")</f>
        <v>Normal</v>
      </c>
      <c r="N1608">
        <v>17.309999999999999</v>
      </c>
      <c r="O1608">
        <v>3</v>
      </c>
      <c r="P1608">
        <v>0</v>
      </c>
      <c r="Q1608">
        <v>5.1929999999999996</v>
      </c>
      <c r="R1608">
        <f>Derived_Metrics[[#This Row],[Selling Price]]*Derived_Metrics[[#This Row],[Quantity]]</f>
        <v>51.929999999999993</v>
      </c>
      <c r="S1608" s="2">
        <f>IF(Derived_Metrics[[#This Row],[Revenue]]=0,0,Derived_Metrics[[#This Row],[Profit]]/Derived_Metrics[[#This Row],[Revenue]])</f>
        <v>0.1</v>
      </c>
      <c r="T1608" t="str">
        <f>IF(Derived_Metrics[[#This Row],[Profit]]&lt;0, "Loss","Profit")</f>
        <v>Profit</v>
      </c>
      <c r="U1608" s="5">
        <f>Derived_Metrics[[#This Row],[Selling Price]]*Derived_Metrics[[#This Row],[Quantity]]*Derived_Metrics[[#This Row],[Discount]]</f>
        <v>0</v>
      </c>
      <c r="V1608" t="str">
        <f>IF(Derived_Metrics[[#This Row],[Discount]]&gt;0,"Discount Applied","No Discount")</f>
        <v>No Discount</v>
      </c>
      <c r="W1608" t="str">
        <f>IF(Derived_Metrics[[#This Row],[Discount]]&gt;0.3,"High Discount","Low Discount")</f>
        <v>Low Discount</v>
      </c>
      <c r="X1608" s="13">
        <f>SUMIFS(Derived_Metrics[Customer_Revenue_Share],Derived_Metrics[Customee_ Revenue _Rank],"&lt;="&amp;Derived_Metrics[[#This Row],[Customee_ Revenue _Rank]])</f>
        <v>0.99652021446076744</v>
      </c>
      <c r="Y1608" t="str">
        <f>IF(Derived_Metrics[[#This Row],[Cumulative_Revenue_%]]&lt;=0.8,"Top 80% Revenue","Remaining 20% Revenue")</f>
        <v>Remaining 20% Revenue</v>
      </c>
    </row>
    <row r="1609" spans="1:25" x14ac:dyDescent="0.25">
      <c r="A1609" t="s">
        <v>4463</v>
      </c>
      <c r="B1609" s="1">
        <v>42499</v>
      </c>
      <c r="C1609" t="s">
        <v>3749</v>
      </c>
      <c r="D1609" s="4">
        <f>SUMIFS(Derived_Metrics[Revenue],Derived_Metrics[Customer ID],Derived_Metrics[[#This Row],[Customer ID]])</f>
        <v>3695.5929999999998</v>
      </c>
      <c r="E1609" s="4">
        <f>SUMIFS(Derived_Metrics[Profit],Derived_Metrics[Customer ID],Derived_Metrics[[#This Row],[Customer ID]])</f>
        <v>-57.3005</v>
      </c>
      <c r="F1609" s="5">
        <f>_xlfn.PERCENTRANK.INC(Derived_Metrics[Customer Revenue],Derived_Metrics[[#This Row],[Customer Revenue]])</f>
        <v>0.45900000000000002</v>
      </c>
      <c r="G1609" s="5" t="str" cm="1">
        <f t="array" ref="G1609">_xlfn.IFS(Derived_Metrics[[#This Row],[Customer Revenue Percentile]]&gt;=0.8,"High Value",Derived_Metrics[[#This Row],[Customer Revenue Percentile]]&gt;=0.4,"Medium Value",TRUE,"Low Value")</f>
        <v>Medium Value</v>
      </c>
      <c r="H1609" s="12">
        <f>_xlfn.RANK.EQ(Derived_Metrics[[#This Row],[Customer Revenue]],Derived_Metrics[Customer Revenue],0)</f>
        <v>1144</v>
      </c>
      <c r="I1609" s="15">
        <f>Derived_Metrics[[#This Row],[Customer Revenue]]/SUM(Derived_Metrics[Customer Revenue])</f>
        <v>2.37213012822955E-4</v>
      </c>
      <c r="J1609" t="s">
        <v>154</v>
      </c>
      <c r="K1609" s="5">
        <f>SUMIFS(Derived_Metrics[Revenue],Derived_Metrics[Product ID],Derived_Metrics[[#This Row],[Product ID]])</f>
        <v>755.60599999999999</v>
      </c>
      <c r="L1609" s="5">
        <f>SUMIFS(Derived_Metrics[Profit],Derived_Metrics[Product ID],Derived_Metrics[[#This Row],[Product ID]])</f>
        <v>26.211599999999997</v>
      </c>
      <c r="M1609" s="5" t="str">
        <f>IF(AND(Derived_Metrics[[#This Row],[Product Revenue]]&gt;AVERAGE(Derived_Metrics[Product Revenue]),Derived_Metrics[[#This Row],[Product Profit]]&lt;0),"high sales Low Profit","Normal")</f>
        <v>Normal</v>
      </c>
      <c r="N1609">
        <v>58.247999999999998</v>
      </c>
      <c r="O1609">
        <v>9</v>
      </c>
      <c r="P1609">
        <v>0.2</v>
      </c>
      <c r="Q1609">
        <v>11.6496</v>
      </c>
      <c r="R1609">
        <f>Derived_Metrics[[#This Row],[Selling Price]]*Derived_Metrics[[#This Row],[Quantity]]</f>
        <v>524.23199999999997</v>
      </c>
      <c r="S1609" s="2">
        <f>IF(Derived_Metrics[[#This Row],[Revenue]]=0,0,Derived_Metrics[[#This Row],[Profit]]/Derived_Metrics[[#This Row],[Revenue]])</f>
        <v>2.2222222222222223E-2</v>
      </c>
      <c r="T1609" t="str">
        <f>IF(Derived_Metrics[[#This Row],[Profit]]&lt;0, "Loss","Profit")</f>
        <v>Profit</v>
      </c>
      <c r="U1609" s="5">
        <f>Derived_Metrics[[#This Row],[Selling Price]]*Derived_Metrics[[#This Row],[Quantity]]*Derived_Metrics[[#This Row],[Discount]]</f>
        <v>104.8464</v>
      </c>
      <c r="V1609" t="str">
        <f>IF(Derived_Metrics[[#This Row],[Discount]]&gt;0,"Discount Applied","No Discount")</f>
        <v>Discount Applied</v>
      </c>
      <c r="W1609" t="str">
        <f>IF(Derived_Metrics[[#This Row],[Discount]]&gt;0.3,"High Discount","Low Discount")</f>
        <v>Low Discount</v>
      </c>
      <c r="X1609" s="13">
        <f>SUMIFS(Derived_Metrics[Customer_Revenue_Share],Derived_Metrics[Customee_ Revenue _Rank],"&lt;="&amp;Derived_Metrics[[#This Row],[Customee_ Revenue _Rank]])</f>
        <v>0.89823315066124287</v>
      </c>
      <c r="Y1609" t="str">
        <f>IF(Derived_Metrics[[#This Row],[Cumulative_Revenue_%]]&lt;=0.8,"Top 80% Revenue","Remaining 20% Revenue")</f>
        <v>Remaining 20% Revenue</v>
      </c>
    </row>
    <row r="1610" spans="1:25" x14ac:dyDescent="0.25">
      <c r="A1610" t="s">
        <v>4463</v>
      </c>
      <c r="B1610" s="1">
        <v>42499</v>
      </c>
      <c r="C1610" t="s">
        <v>3749</v>
      </c>
      <c r="D1610" s="4">
        <f>SUMIFS(Derived_Metrics[Revenue],Derived_Metrics[Customer ID],Derived_Metrics[[#This Row],[Customer ID]])</f>
        <v>3695.5929999999998</v>
      </c>
      <c r="E1610" s="4">
        <f>SUMIFS(Derived_Metrics[Profit],Derived_Metrics[Customer ID],Derived_Metrics[[#This Row],[Customer ID]])</f>
        <v>-57.3005</v>
      </c>
      <c r="F1610" s="5">
        <f>_xlfn.PERCENTRANK.INC(Derived_Metrics[Customer Revenue],Derived_Metrics[[#This Row],[Customer Revenue]])</f>
        <v>0.45900000000000002</v>
      </c>
      <c r="G1610" s="5" t="str" cm="1">
        <f t="array" ref="G1610">_xlfn.IFS(Derived_Metrics[[#This Row],[Customer Revenue Percentile]]&gt;=0.8,"High Value",Derived_Metrics[[#This Row],[Customer Revenue Percentile]]&gt;=0.4,"Medium Value",TRUE,"Low Value")</f>
        <v>Medium Value</v>
      </c>
      <c r="H1610" s="12">
        <f>_xlfn.RANK.EQ(Derived_Metrics[[#This Row],[Customer Revenue]],Derived_Metrics[Customer Revenue],0)</f>
        <v>1144</v>
      </c>
      <c r="I1610" s="15">
        <f>Derived_Metrics[[#This Row],[Customer Revenue]]/SUM(Derived_Metrics[Customer Revenue])</f>
        <v>2.37213012822955E-4</v>
      </c>
      <c r="J1610" t="s">
        <v>139</v>
      </c>
      <c r="K1610" s="5">
        <f>SUMIFS(Derived_Metrics[Revenue],Derived_Metrics[Product ID],Derived_Metrics[[#This Row],[Product ID]])</f>
        <v>10599.241999999998</v>
      </c>
      <c r="L1610" s="5">
        <f>SUMIFS(Derived_Metrics[Profit],Derived_Metrics[Product ID],Derived_Metrics[[#This Row],[Product ID]])</f>
        <v>117.4863</v>
      </c>
      <c r="M1610" s="5" t="str">
        <f>IF(AND(Derived_Metrics[[#This Row],[Product Revenue]]&gt;AVERAGE(Derived_Metrics[Product Revenue]),Derived_Metrics[[#This Row],[Product Profit]]&lt;0),"high sales Low Profit","Normal")</f>
        <v>Normal</v>
      </c>
      <c r="N1610">
        <v>71.245999999999995</v>
      </c>
      <c r="O1610">
        <v>2</v>
      </c>
      <c r="P1610">
        <v>0.3</v>
      </c>
      <c r="Q1610">
        <v>-19.338200000000001</v>
      </c>
      <c r="R1610">
        <f>Derived_Metrics[[#This Row],[Selling Price]]*Derived_Metrics[[#This Row],[Quantity]]</f>
        <v>142.49199999999999</v>
      </c>
      <c r="S1610" s="2">
        <f>IF(Derived_Metrics[[#This Row],[Revenue]]=0,0,Derived_Metrics[[#This Row],[Profit]]/Derived_Metrics[[#This Row],[Revenue]])</f>
        <v>-0.13571428571428573</v>
      </c>
      <c r="T1610" t="str">
        <f>IF(Derived_Metrics[[#This Row],[Profit]]&lt;0, "Loss","Profit")</f>
        <v>Loss</v>
      </c>
      <c r="U1610" s="5">
        <f>Derived_Metrics[[#This Row],[Selling Price]]*Derived_Metrics[[#This Row],[Quantity]]*Derived_Metrics[[#This Row],[Discount]]</f>
        <v>42.747599999999998</v>
      </c>
      <c r="V1610" t="str">
        <f>IF(Derived_Metrics[[#This Row],[Discount]]&gt;0,"Discount Applied","No Discount")</f>
        <v>Discount Applied</v>
      </c>
      <c r="W1610" t="str">
        <f>IF(Derived_Metrics[[#This Row],[Discount]]&gt;0.3,"High Discount","Low Discount")</f>
        <v>Low Discount</v>
      </c>
      <c r="X1610" s="13">
        <f>SUMIFS(Derived_Metrics[Customer_Revenue_Share],Derived_Metrics[Customee_ Revenue _Rank],"&lt;="&amp;Derived_Metrics[[#This Row],[Customee_ Revenue _Rank]])</f>
        <v>0.89823315066124287</v>
      </c>
      <c r="Y1610" t="str">
        <f>IF(Derived_Metrics[[#This Row],[Cumulative_Revenue_%]]&lt;=0.8,"Top 80% Revenue","Remaining 20% Revenue")</f>
        <v>Remaining 20% Revenue</v>
      </c>
    </row>
    <row r="1611" spans="1:25" x14ac:dyDescent="0.25">
      <c r="A1611" t="s">
        <v>4463</v>
      </c>
      <c r="B1611" s="1">
        <v>42499</v>
      </c>
      <c r="C1611" t="s">
        <v>3749</v>
      </c>
      <c r="D1611" s="4">
        <f>SUMIFS(Derived_Metrics[Revenue],Derived_Metrics[Customer ID],Derived_Metrics[[#This Row],[Customer ID]])</f>
        <v>3695.5929999999998</v>
      </c>
      <c r="E1611" s="4">
        <f>SUMIFS(Derived_Metrics[Profit],Derived_Metrics[Customer ID],Derived_Metrics[[#This Row],[Customer ID]])</f>
        <v>-57.3005</v>
      </c>
      <c r="F1611" s="5">
        <f>_xlfn.PERCENTRANK.INC(Derived_Metrics[Customer Revenue],Derived_Metrics[[#This Row],[Customer Revenue]])</f>
        <v>0.45900000000000002</v>
      </c>
      <c r="G1611" s="5" t="str" cm="1">
        <f t="array" ref="G1611">_xlfn.IFS(Derived_Metrics[[#This Row],[Customer Revenue Percentile]]&gt;=0.8,"High Value",Derived_Metrics[[#This Row],[Customer Revenue Percentile]]&gt;=0.4,"Medium Value",TRUE,"Low Value")</f>
        <v>Medium Value</v>
      </c>
      <c r="H1611" s="12">
        <f>_xlfn.RANK.EQ(Derived_Metrics[[#This Row],[Customer Revenue]],Derived_Metrics[Customer Revenue],0)</f>
        <v>1144</v>
      </c>
      <c r="I1611" s="15">
        <f>Derived_Metrics[[#This Row],[Customer Revenue]]/SUM(Derived_Metrics[Customer Revenue])</f>
        <v>2.37213012822955E-4</v>
      </c>
      <c r="J1611" t="s">
        <v>1147</v>
      </c>
      <c r="K1611" s="5">
        <f>SUMIFS(Derived_Metrics[Revenue],Derived_Metrics[Product ID],Derived_Metrics[[#This Row],[Product ID]])</f>
        <v>21294.504000000001</v>
      </c>
      <c r="L1611" s="5">
        <f>SUMIFS(Derived_Metrics[Profit],Derived_Metrics[Product ID],Derived_Metrics[[#This Row],[Product ID]])</f>
        <v>697.14149999999995</v>
      </c>
      <c r="M1611" s="5" t="str">
        <f>IF(AND(Derived_Metrics[[#This Row],[Product Revenue]]&gt;AVERAGE(Derived_Metrics[Product Revenue]),Derived_Metrics[[#This Row],[Product Profit]]&lt;0),"high sales Low Profit","Normal")</f>
        <v>Normal</v>
      </c>
      <c r="N1611">
        <v>887.27099999999996</v>
      </c>
      <c r="O1611">
        <v>3</v>
      </c>
      <c r="P1611">
        <v>0.3</v>
      </c>
      <c r="Q1611">
        <v>-63.3765</v>
      </c>
      <c r="R1611">
        <f>Derived_Metrics[[#This Row],[Selling Price]]*Derived_Metrics[[#This Row],[Quantity]]</f>
        <v>2661.8130000000001</v>
      </c>
      <c r="S1611" s="2">
        <f>IF(Derived_Metrics[[#This Row],[Revenue]]=0,0,Derived_Metrics[[#This Row],[Profit]]/Derived_Metrics[[#This Row],[Revenue]])</f>
        <v>-2.3809523809523808E-2</v>
      </c>
      <c r="T1611" t="str">
        <f>IF(Derived_Metrics[[#This Row],[Profit]]&lt;0, "Loss","Profit")</f>
        <v>Loss</v>
      </c>
      <c r="U1611" s="5">
        <f>Derived_Metrics[[#This Row],[Selling Price]]*Derived_Metrics[[#This Row],[Quantity]]*Derived_Metrics[[#This Row],[Discount]]</f>
        <v>798.54390000000001</v>
      </c>
      <c r="V1611" t="str">
        <f>IF(Derived_Metrics[[#This Row],[Discount]]&gt;0,"Discount Applied","No Discount")</f>
        <v>Discount Applied</v>
      </c>
      <c r="W1611" t="str">
        <f>IF(Derived_Metrics[[#This Row],[Discount]]&gt;0.3,"High Discount","Low Discount")</f>
        <v>Low Discount</v>
      </c>
      <c r="X1611" s="13">
        <f>SUMIFS(Derived_Metrics[Customer_Revenue_Share],Derived_Metrics[Customee_ Revenue _Rank],"&lt;="&amp;Derived_Metrics[[#This Row],[Customee_ Revenue _Rank]])</f>
        <v>0.89823315066124287</v>
      </c>
      <c r="Y1611" t="str">
        <f>IF(Derived_Metrics[[#This Row],[Cumulative_Revenue_%]]&lt;=0.8,"Top 80% Revenue","Remaining 20% Revenue")</f>
        <v>Remaining 20% Revenue</v>
      </c>
    </row>
    <row r="1612" spans="1:25" x14ac:dyDescent="0.25">
      <c r="A1612" t="s">
        <v>4464</v>
      </c>
      <c r="B1612" s="1">
        <v>42517</v>
      </c>
      <c r="C1612" t="s">
        <v>3892</v>
      </c>
      <c r="D1612" s="4">
        <f>SUMIFS(Derived_Metrics[Revenue],Derived_Metrics[Customer ID],Derived_Metrics[[#This Row],[Customer ID]])</f>
        <v>971.47200000000009</v>
      </c>
      <c r="E1612" s="4">
        <f>SUMIFS(Derived_Metrics[Profit],Derived_Metrics[Customer ID],Derived_Metrics[[#This Row],[Customer ID]])</f>
        <v>12.303800000000006</v>
      </c>
      <c r="F1612" s="5">
        <f>_xlfn.PERCENTRANK.INC(Derived_Metrics[Customer Revenue],Derived_Metrics[[#This Row],[Customer Revenue]])</f>
        <v>0.158</v>
      </c>
      <c r="G1612" s="5" t="str" cm="1">
        <f t="array" ref="G1612">_xlfn.IFS(Derived_Metrics[[#This Row],[Customer Revenue Percentile]]&gt;=0.8,"High Value",Derived_Metrics[[#This Row],[Customer Revenue Percentile]]&gt;=0.4,"Medium Value",TRUE,"Low Value")</f>
        <v>Low Value</v>
      </c>
      <c r="H1612" s="12">
        <f>_xlfn.RANK.EQ(Derived_Metrics[[#This Row],[Customer Revenue]],Derived_Metrics[Customer Revenue],0)</f>
        <v>1780</v>
      </c>
      <c r="I1612" s="15">
        <f>Derived_Metrics[[#This Row],[Customer Revenue]]/SUM(Derived_Metrics[Customer Revenue])</f>
        <v>6.2356920795428983E-5</v>
      </c>
      <c r="J1612" t="s">
        <v>2704</v>
      </c>
      <c r="K1612" s="5">
        <f>SUMIFS(Derived_Metrics[Revenue],Derived_Metrics[Product ID],Derived_Metrics[[#This Row],[Product ID]])</f>
        <v>1938.5520000000001</v>
      </c>
      <c r="L1612" s="5">
        <f>SUMIFS(Derived_Metrics[Profit],Derived_Metrics[Product ID],Derived_Metrics[[#This Row],[Product ID]])</f>
        <v>-40.491399999999992</v>
      </c>
      <c r="M1612" s="5" t="str">
        <f>IF(AND(Derived_Metrics[[#This Row],[Product Revenue]]&gt;AVERAGE(Derived_Metrics[Product Revenue]),Derived_Metrics[[#This Row],[Product Profit]]&lt;0),"high sales Low Profit","Normal")</f>
        <v>Normal</v>
      </c>
      <c r="N1612">
        <v>25.175999999999998</v>
      </c>
      <c r="O1612">
        <v>3</v>
      </c>
      <c r="P1612">
        <v>0.6</v>
      </c>
      <c r="Q1612">
        <v>-33.358199999999997</v>
      </c>
      <c r="R1612">
        <f>Derived_Metrics[[#This Row],[Selling Price]]*Derived_Metrics[[#This Row],[Quantity]]</f>
        <v>75.527999999999992</v>
      </c>
      <c r="S1612" s="2">
        <f>IF(Derived_Metrics[[#This Row],[Revenue]]=0,0,Derived_Metrics[[#This Row],[Profit]]/Derived_Metrics[[#This Row],[Revenue]])</f>
        <v>-0.44166666666666665</v>
      </c>
      <c r="T1612" t="str">
        <f>IF(Derived_Metrics[[#This Row],[Profit]]&lt;0, "Loss","Profit")</f>
        <v>Loss</v>
      </c>
      <c r="U1612" s="5">
        <f>Derived_Metrics[[#This Row],[Selling Price]]*Derived_Metrics[[#This Row],[Quantity]]*Derived_Metrics[[#This Row],[Discount]]</f>
        <v>45.316799999999994</v>
      </c>
      <c r="V1612" t="str">
        <f>IF(Derived_Metrics[[#This Row],[Discount]]&gt;0,"Discount Applied","No Discount")</f>
        <v>Discount Applied</v>
      </c>
      <c r="W1612" t="str">
        <f>IF(Derived_Metrics[[#This Row],[Discount]]&gt;0.3,"High Discount","Low Discount")</f>
        <v>High Discount</v>
      </c>
      <c r="X1612" s="13">
        <f>SUMIFS(Derived_Metrics[Customer_Revenue_Share],Derived_Metrics[Customee_ Revenue _Rank],"&lt;="&amp;Derived_Metrics[[#This Row],[Customee_ Revenue _Rank]])</f>
        <v>0.99022455870009074</v>
      </c>
      <c r="Y1612" t="str">
        <f>IF(Derived_Metrics[[#This Row],[Cumulative_Revenue_%]]&lt;=0.8,"Top 80% Revenue","Remaining 20% Revenue")</f>
        <v>Remaining 20% Revenue</v>
      </c>
    </row>
    <row r="1613" spans="1:25" x14ac:dyDescent="0.25">
      <c r="A1613" t="s">
        <v>4464</v>
      </c>
      <c r="B1613" s="1">
        <v>42517</v>
      </c>
      <c r="C1613" t="s">
        <v>3892</v>
      </c>
      <c r="D1613" s="4">
        <f>SUMIFS(Derived_Metrics[Revenue],Derived_Metrics[Customer ID],Derived_Metrics[[#This Row],[Customer ID]])</f>
        <v>971.47200000000009</v>
      </c>
      <c r="E1613" s="4">
        <f>SUMIFS(Derived_Metrics[Profit],Derived_Metrics[Customer ID],Derived_Metrics[[#This Row],[Customer ID]])</f>
        <v>12.303800000000006</v>
      </c>
      <c r="F1613" s="5">
        <f>_xlfn.PERCENTRANK.INC(Derived_Metrics[Customer Revenue],Derived_Metrics[[#This Row],[Customer Revenue]])</f>
        <v>0.158</v>
      </c>
      <c r="G1613" s="5" t="str" cm="1">
        <f t="array" ref="G1613">_xlfn.IFS(Derived_Metrics[[#This Row],[Customer Revenue Percentile]]&gt;=0.8,"High Value",Derived_Metrics[[#This Row],[Customer Revenue Percentile]]&gt;=0.4,"Medium Value",TRUE,"Low Value")</f>
        <v>Low Value</v>
      </c>
      <c r="H1613" s="12">
        <f>_xlfn.RANK.EQ(Derived_Metrics[[#This Row],[Customer Revenue]],Derived_Metrics[Customer Revenue],0)</f>
        <v>1780</v>
      </c>
      <c r="I1613" s="15">
        <f>Derived_Metrics[[#This Row],[Customer Revenue]]/SUM(Derived_Metrics[Customer Revenue])</f>
        <v>6.2356920795428983E-5</v>
      </c>
      <c r="J1613" t="s">
        <v>1142</v>
      </c>
      <c r="K1613" s="5">
        <f>SUMIFS(Derived_Metrics[Revenue],Derived_Metrics[Product ID],Derived_Metrics[[#This Row],[Product ID]])</f>
        <v>163.33199999999999</v>
      </c>
      <c r="L1613" s="5">
        <f>SUMIFS(Derived_Metrics[Profit],Derived_Metrics[Product ID],Derived_Metrics[[#This Row],[Product ID]])</f>
        <v>22.894400000000001</v>
      </c>
      <c r="M1613" s="5" t="str">
        <f>IF(AND(Derived_Metrics[[#This Row],[Product Revenue]]&gt;AVERAGE(Derived_Metrics[Product Revenue]),Derived_Metrics[[#This Row],[Product Profit]]&lt;0),"high sales Low Profit","Normal")</f>
        <v>Normal</v>
      </c>
      <c r="N1613">
        <v>5.5839999999999996</v>
      </c>
      <c r="O1613">
        <v>2</v>
      </c>
      <c r="P1613">
        <v>0.6</v>
      </c>
      <c r="Q1613">
        <v>-1.6752</v>
      </c>
      <c r="R1613">
        <f>Derived_Metrics[[#This Row],[Selling Price]]*Derived_Metrics[[#This Row],[Quantity]]</f>
        <v>11.167999999999999</v>
      </c>
      <c r="S1613" s="2">
        <f>IF(Derived_Metrics[[#This Row],[Revenue]]=0,0,Derived_Metrics[[#This Row],[Profit]]/Derived_Metrics[[#This Row],[Revenue]])</f>
        <v>-0.15000000000000002</v>
      </c>
      <c r="T1613" t="str">
        <f>IF(Derived_Metrics[[#This Row],[Profit]]&lt;0, "Loss","Profit")</f>
        <v>Loss</v>
      </c>
      <c r="U1613" s="5">
        <f>Derived_Metrics[[#This Row],[Selling Price]]*Derived_Metrics[[#This Row],[Quantity]]*Derived_Metrics[[#This Row],[Discount]]</f>
        <v>6.7007999999999992</v>
      </c>
      <c r="V1613" t="str">
        <f>IF(Derived_Metrics[[#This Row],[Discount]]&gt;0,"Discount Applied","No Discount")</f>
        <v>Discount Applied</v>
      </c>
      <c r="W1613" t="str">
        <f>IF(Derived_Metrics[[#This Row],[Discount]]&gt;0.3,"High Discount","Low Discount")</f>
        <v>High Discount</v>
      </c>
      <c r="X1613" s="13">
        <f>SUMIFS(Derived_Metrics[Customer_Revenue_Share],Derived_Metrics[Customee_ Revenue _Rank],"&lt;="&amp;Derived_Metrics[[#This Row],[Customee_ Revenue _Rank]])</f>
        <v>0.99022455870009074</v>
      </c>
      <c r="Y1613" t="str">
        <f>IF(Derived_Metrics[[#This Row],[Cumulative_Revenue_%]]&lt;=0.8,"Top 80% Revenue","Remaining 20% Revenue")</f>
        <v>Remaining 20% Revenue</v>
      </c>
    </row>
    <row r="1614" spans="1:25" x14ac:dyDescent="0.25">
      <c r="A1614" t="s">
        <v>4465</v>
      </c>
      <c r="B1614" s="1">
        <v>42240</v>
      </c>
      <c r="C1614" t="s">
        <v>2538</v>
      </c>
      <c r="D1614" s="4">
        <f>SUMIFS(Derived_Metrics[Revenue],Derived_Metrics[Customer ID],Derived_Metrics[[#This Row],[Customer ID]])</f>
        <v>29730.696</v>
      </c>
      <c r="E1614" s="4">
        <f>SUMIFS(Derived_Metrics[Profit],Derived_Metrics[Customer ID],Derived_Metrics[[#This Row],[Customer ID]])</f>
        <v>-308.98630000000003</v>
      </c>
      <c r="F1614" s="5">
        <f>_xlfn.PERCENTRANK.INC(Derived_Metrics[Customer Revenue],Derived_Metrics[[#This Row],[Customer Revenue]])</f>
        <v>0.96699999999999997</v>
      </c>
      <c r="G1614" s="5" t="str" cm="1">
        <f t="array" ref="G1614">_xlfn.IFS(Derived_Metrics[[#This Row],[Customer Revenue Percentile]]&gt;=0.8,"High Value",Derived_Metrics[[#This Row],[Customer Revenue Percentile]]&gt;=0.4,"Medium Value",TRUE,"Low Value")</f>
        <v>High Value</v>
      </c>
      <c r="H1614" s="12">
        <f>_xlfn.RANK.EQ(Derived_Metrics[[#This Row],[Customer Revenue]],Derived_Metrics[Customer Revenue],0)</f>
        <v>66</v>
      </c>
      <c r="I1614" s="15">
        <f>Derived_Metrics[[#This Row],[Customer Revenue]]/SUM(Derived_Metrics[Customer Revenue])</f>
        <v>1.9083562425525151E-3</v>
      </c>
      <c r="J1614" t="s">
        <v>734</v>
      </c>
      <c r="K1614" s="5">
        <f>SUMIFS(Derived_Metrics[Revenue],Derived_Metrics[Product ID],Derived_Metrics[[#This Row],[Product ID]])</f>
        <v>881.67800000000011</v>
      </c>
      <c r="L1614" s="5">
        <f>SUMIFS(Derived_Metrics[Profit],Derived_Metrics[Product ID],Derived_Metrics[[#This Row],[Product ID]])</f>
        <v>52.483199999999997</v>
      </c>
      <c r="M1614" s="5" t="str">
        <f>IF(AND(Derived_Metrics[[#This Row],[Product Revenue]]&gt;AVERAGE(Derived_Metrics[Product Revenue]),Derived_Metrics[[#This Row],[Product Profit]]&lt;0),"high sales Low Profit","Normal")</f>
        <v>Normal</v>
      </c>
      <c r="N1614">
        <v>14.91</v>
      </c>
      <c r="O1614">
        <v>3</v>
      </c>
      <c r="P1614">
        <v>0</v>
      </c>
      <c r="Q1614">
        <v>4.6220999999999997</v>
      </c>
      <c r="R1614">
        <f>Derived_Metrics[[#This Row],[Selling Price]]*Derived_Metrics[[#This Row],[Quantity]]</f>
        <v>44.730000000000004</v>
      </c>
      <c r="S1614" s="2">
        <f>IF(Derived_Metrics[[#This Row],[Revenue]]=0,0,Derived_Metrics[[#This Row],[Profit]]/Derived_Metrics[[#This Row],[Revenue]])</f>
        <v>0.10333333333333332</v>
      </c>
      <c r="T1614" t="str">
        <f>IF(Derived_Metrics[[#This Row],[Profit]]&lt;0, "Loss","Profit")</f>
        <v>Profit</v>
      </c>
      <c r="U1614" s="5">
        <f>Derived_Metrics[[#This Row],[Selling Price]]*Derived_Metrics[[#This Row],[Quantity]]*Derived_Metrics[[#This Row],[Discount]]</f>
        <v>0</v>
      </c>
      <c r="V1614" t="str">
        <f>IF(Derived_Metrics[[#This Row],[Discount]]&gt;0,"Discount Applied","No Discount")</f>
        <v>No Discount</v>
      </c>
      <c r="W1614" t="str">
        <f>IF(Derived_Metrics[[#This Row],[Discount]]&gt;0.3,"High Discount","Low Discount")</f>
        <v>Low Discount</v>
      </c>
      <c r="X1614" s="13">
        <f>SUMIFS(Derived_Metrics[Customer_Revenue_Share],Derived_Metrics[Customee_ Revenue _Rank],"&lt;="&amp;Derived_Metrics[[#This Row],[Customee_ Revenue _Rank]])</f>
        <v>0.18150056103105888</v>
      </c>
      <c r="Y1614" t="str">
        <f>IF(Derived_Metrics[[#This Row],[Cumulative_Revenue_%]]&lt;=0.8,"Top 80% Revenue","Remaining 20% Revenue")</f>
        <v>Top 80% Revenue</v>
      </c>
    </row>
    <row r="1615" spans="1:25" x14ac:dyDescent="0.25">
      <c r="A1615" t="s">
        <v>4466</v>
      </c>
      <c r="B1615" s="1">
        <v>43035</v>
      </c>
      <c r="C1615" t="s">
        <v>4467</v>
      </c>
      <c r="D1615" s="4">
        <f>SUMIFS(Derived_Metrics[Revenue],Derived_Metrics[Customer ID],Derived_Metrics[[#This Row],[Customer ID]])</f>
        <v>189.57599999999999</v>
      </c>
      <c r="E1615" s="4">
        <f>SUMIFS(Derived_Metrics[Profit],Derived_Metrics[Customer ID],Derived_Metrics[[#This Row],[Customer ID]])</f>
        <v>9.4787999999999997</v>
      </c>
      <c r="F1615" s="5">
        <f>_xlfn.PERCENTRANK.INC(Derived_Metrics[Customer Revenue],Derived_Metrics[[#This Row],[Customer Revenue]])</f>
        <v>3.4000000000000002E-2</v>
      </c>
      <c r="G1615" s="5" t="str" cm="1">
        <f t="array" ref="G1615">_xlfn.IFS(Derived_Metrics[[#This Row],[Customer Revenue Percentile]]&gt;=0.8,"High Value",Derived_Metrics[[#This Row],[Customer Revenue Percentile]]&gt;=0.4,"Medium Value",TRUE,"Low Value")</f>
        <v>Low Value</v>
      </c>
      <c r="H1615" s="12">
        <f>_xlfn.RANK.EQ(Derived_Metrics[[#This Row],[Customer Revenue]],Derived_Metrics[Customer Revenue],0)</f>
        <v>2047</v>
      </c>
      <c r="I1615" s="15">
        <f>Derived_Metrics[[#This Row],[Customer Revenue]]/SUM(Derived_Metrics[Customer Revenue])</f>
        <v>1.2168519130468242E-5</v>
      </c>
      <c r="J1615" t="s">
        <v>57</v>
      </c>
      <c r="K1615" s="5">
        <f>SUMIFS(Derived_Metrics[Revenue],Derived_Metrics[Product ID],Derived_Metrics[[#This Row],[Product ID]])</f>
        <v>26422.155000000002</v>
      </c>
      <c r="L1615" s="5">
        <f>SUMIFS(Derived_Metrics[Profit],Derived_Metrics[Product ID],Derived_Metrics[[#This Row],[Product ID]])</f>
        <v>-450.24300000000011</v>
      </c>
      <c r="M1615" s="5" t="str">
        <f>IF(AND(Derived_Metrics[[#This Row],[Product Revenue]]&gt;AVERAGE(Derived_Metrics[Product Revenue]),Derived_Metrics[[#This Row],[Product Profit]]&lt;0),"high sales Low Profit","Normal")</f>
        <v>high sales Low Profit</v>
      </c>
      <c r="N1615">
        <v>189.57599999999999</v>
      </c>
      <c r="O1615">
        <v>1</v>
      </c>
      <c r="P1615">
        <v>0.2</v>
      </c>
      <c r="Q1615">
        <v>9.4787999999999997</v>
      </c>
      <c r="R1615">
        <f>Derived_Metrics[[#This Row],[Selling Price]]*Derived_Metrics[[#This Row],[Quantity]]</f>
        <v>189.57599999999999</v>
      </c>
      <c r="S1615" s="2">
        <f>IF(Derived_Metrics[[#This Row],[Revenue]]=0,0,Derived_Metrics[[#This Row],[Profit]]/Derived_Metrics[[#This Row],[Revenue]])</f>
        <v>0.05</v>
      </c>
      <c r="T1615" t="str">
        <f>IF(Derived_Metrics[[#This Row],[Profit]]&lt;0, "Loss","Profit")</f>
        <v>Profit</v>
      </c>
      <c r="U1615" s="5">
        <f>Derived_Metrics[[#This Row],[Selling Price]]*Derived_Metrics[[#This Row],[Quantity]]*Derived_Metrics[[#This Row],[Discount]]</f>
        <v>37.915199999999999</v>
      </c>
      <c r="V1615" t="str">
        <f>IF(Derived_Metrics[[#This Row],[Discount]]&gt;0,"Discount Applied","No Discount")</f>
        <v>Discount Applied</v>
      </c>
      <c r="W1615" t="str">
        <f>IF(Derived_Metrics[[#This Row],[Discount]]&gt;0.3,"High Discount","Low Discount")</f>
        <v>Low Discount</v>
      </c>
      <c r="X1615" s="13">
        <f>SUMIFS(Derived_Metrics[Customer_Revenue_Share],Derived_Metrics[Customee_ Revenue _Rank],"&lt;="&amp;Derived_Metrics[[#This Row],[Customee_ Revenue _Rank]])</f>
        <v>0.99956504136224611</v>
      </c>
      <c r="Y1615" t="str">
        <f>IF(Derived_Metrics[[#This Row],[Cumulative_Revenue_%]]&lt;=0.8,"Top 80% Revenue","Remaining 20% Revenue")</f>
        <v>Remaining 20% Revenue</v>
      </c>
    </row>
    <row r="1616" spans="1:25" x14ac:dyDescent="0.25">
      <c r="A1616" t="s">
        <v>4469</v>
      </c>
      <c r="B1616" s="1">
        <v>41968</v>
      </c>
      <c r="C1616" t="s">
        <v>3485</v>
      </c>
      <c r="D1616" s="4">
        <f>SUMIFS(Derived_Metrics[Revenue],Derived_Metrics[Customer ID],Derived_Metrics[[#This Row],[Customer ID]])</f>
        <v>2961.1360000000004</v>
      </c>
      <c r="E1616" s="4">
        <f>SUMIFS(Derived_Metrics[Profit],Derived_Metrics[Customer ID],Derived_Metrics[[#This Row],[Customer ID]])</f>
        <v>63.962399999999995</v>
      </c>
      <c r="F1616" s="5">
        <f>_xlfn.PERCENTRANK.INC(Derived_Metrics[Customer Revenue],Derived_Metrics[[#This Row],[Customer Revenue]])</f>
        <v>0.39</v>
      </c>
      <c r="G1616" s="5" t="str" cm="1">
        <f t="array" ref="G1616">_xlfn.IFS(Derived_Metrics[[#This Row],[Customer Revenue Percentile]]&gt;=0.8,"High Value",Derived_Metrics[[#This Row],[Customer Revenue Percentile]]&gt;=0.4,"Medium Value",TRUE,"Low Value")</f>
        <v>Low Value</v>
      </c>
      <c r="H1616" s="12">
        <f>_xlfn.RANK.EQ(Derived_Metrics[[#This Row],[Customer Revenue]],Derived_Metrics[Customer Revenue],0)</f>
        <v>1292</v>
      </c>
      <c r="I1616" s="15">
        <f>Derived_Metrics[[#This Row],[Customer Revenue]]/SUM(Derived_Metrics[Customer Revenue])</f>
        <v>1.9006962940413456E-4</v>
      </c>
      <c r="J1616" t="s">
        <v>923</v>
      </c>
      <c r="K1616" s="5">
        <f>SUMIFS(Derived_Metrics[Revenue],Derived_Metrics[Product ID],Derived_Metrics[[#This Row],[Product ID]])</f>
        <v>31144.458000000002</v>
      </c>
      <c r="L1616" s="5">
        <f>SUMIFS(Derived_Metrics[Profit],Derived_Metrics[Product ID],Derived_Metrics[[#This Row],[Product ID]])</f>
        <v>1233.0847999999999</v>
      </c>
      <c r="M1616" s="5" t="str">
        <f>IF(AND(Derived_Metrics[[#This Row],[Product Revenue]]&gt;AVERAGE(Derived_Metrics[Product Revenue]),Derived_Metrics[[#This Row],[Product Profit]]&lt;0),"high sales Low Profit","Normal")</f>
        <v>Normal</v>
      </c>
      <c r="N1616">
        <v>725.34400000000005</v>
      </c>
      <c r="O1616">
        <v>4</v>
      </c>
      <c r="P1616">
        <v>0.2</v>
      </c>
      <c r="Q1616">
        <v>54.400799999999997</v>
      </c>
      <c r="R1616">
        <f>Derived_Metrics[[#This Row],[Selling Price]]*Derived_Metrics[[#This Row],[Quantity]]</f>
        <v>2901.3760000000002</v>
      </c>
      <c r="S1616" s="2">
        <f>IF(Derived_Metrics[[#This Row],[Revenue]]=0,0,Derived_Metrics[[#This Row],[Profit]]/Derived_Metrics[[#This Row],[Revenue]])</f>
        <v>1.8749999999999996E-2</v>
      </c>
      <c r="T1616" t="str">
        <f>IF(Derived_Metrics[[#This Row],[Profit]]&lt;0, "Loss","Profit")</f>
        <v>Profit</v>
      </c>
      <c r="U1616" s="5">
        <f>Derived_Metrics[[#This Row],[Selling Price]]*Derived_Metrics[[#This Row],[Quantity]]*Derived_Metrics[[#This Row],[Discount]]</f>
        <v>580.27520000000004</v>
      </c>
      <c r="V1616" t="str">
        <f>IF(Derived_Metrics[[#This Row],[Discount]]&gt;0,"Discount Applied","No Discount")</f>
        <v>Discount Applied</v>
      </c>
      <c r="W1616" t="str">
        <f>IF(Derived_Metrics[[#This Row],[Discount]]&gt;0.3,"High Discount","Low Discount")</f>
        <v>Low Discount</v>
      </c>
      <c r="X1616" s="13">
        <f>SUMIFS(Derived_Metrics[Customer_Revenue_Share],Derived_Metrics[Customee_ Revenue _Rank],"&lt;="&amp;Derived_Metrics[[#This Row],[Customee_ Revenue _Rank]])</f>
        <v>0.92942147964221711</v>
      </c>
      <c r="Y1616" t="str">
        <f>IF(Derived_Metrics[[#This Row],[Cumulative_Revenue_%]]&lt;=0.8,"Top 80% Revenue","Remaining 20% Revenue")</f>
        <v>Remaining 20% Revenue</v>
      </c>
    </row>
    <row r="1617" spans="1:25" x14ac:dyDescent="0.25">
      <c r="A1617" t="s">
        <v>4470</v>
      </c>
      <c r="B1617" s="1">
        <v>42147</v>
      </c>
      <c r="C1617" t="s">
        <v>426</v>
      </c>
      <c r="D1617" s="4">
        <f>SUMIFS(Derived_Metrics[Revenue],Derived_Metrics[Customer ID],Derived_Metrics[[#This Row],[Customer ID]])</f>
        <v>942.56399999999996</v>
      </c>
      <c r="E1617" s="4">
        <f>SUMIFS(Derived_Metrics[Profit],Derived_Metrics[Customer ID],Derived_Metrics[[#This Row],[Customer ID]])</f>
        <v>51.7652</v>
      </c>
      <c r="F1617" s="5">
        <f>_xlfn.PERCENTRANK.INC(Derived_Metrics[Customer Revenue],Derived_Metrics[[#This Row],[Customer Revenue]])</f>
        <v>0.152</v>
      </c>
      <c r="G1617" s="5" t="str" cm="1">
        <f t="array" ref="G1617">_xlfn.IFS(Derived_Metrics[[#This Row],[Customer Revenue Percentile]]&gt;=0.8,"High Value",Derived_Metrics[[#This Row],[Customer Revenue Percentile]]&gt;=0.4,"Medium Value",TRUE,"Low Value")</f>
        <v>Low Value</v>
      </c>
      <c r="H1617" s="12">
        <f>_xlfn.RANK.EQ(Derived_Metrics[[#This Row],[Customer Revenue]],Derived_Metrics[Customer Revenue],0)</f>
        <v>1795</v>
      </c>
      <c r="I1617" s="15">
        <f>Derived_Metrics[[#This Row],[Customer Revenue]]/SUM(Derived_Metrics[Customer Revenue])</f>
        <v>6.0501371828135775E-5</v>
      </c>
      <c r="J1617" t="s">
        <v>1342</v>
      </c>
      <c r="K1617" s="5">
        <f>SUMIFS(Derived_Metrics[Revenue],Derived_Metrics[Product ID],Derived_Metrics[[#This Row],[Product ID]])</f>
        <v>1581.93</v>
      </c>
      <c r="L1617" s="5">
        <f>SUMIFS(Derived_Metrics[Profit],Derived_Metrics[Product ID],Derived_Metrics[[#This Row],[Product ID]])</f>
        <v>44.193600000000004</v>
      </c>
      <c r="M1617" s="5" t="str">
        <f>IF(AND(Derived_Metrics[[#This Row],[Product Revenue]]&gt;AVERAGE(Derived_Metrics[Product Revenue]),Derived_Metrics[[#This Row],[Product Profit]]&lt;0),"high sales Low Profit","Normal")</f>
        <v>Normal</v>
      </c>
      <c r="N1617">
        <v>75.33</v>
      </c>
      <c r="O1617">
        <v>9</v>
      </c>
      <c r="P1617">
        <v>0</v>
      </c>
      <c r="Q1617">
        <v>19.585799999999999</v>
      </c>
      <c r="R1617">
        <f>Derived_Metrics[[#This Row],[Selling Price]]*Derived_Metrics[[#This Row],[Quantity]]</f>
        <v>677.97</v>
      </c>
      <c r="S1617" s="2">
        <f>IF(Derived_Metrics[[#This Row],[Revenue]]=0,0,Derived_Metrics[[#This Row],[Profit]]/Derived_Metrics[[#This Row],[Revenue]])</f>
        <v>2.8888888888888888E-2</v>
      </c>
      <c r="T1617" t="str">
        <f>IF(Derived_Metrics[[#This Row],[Profit]]&lt;0, "Loss","Profit")</f>
        <v>Profit</v>
      </c>
      <c r="U1617" s="5">
        <f>Derived_Metrics[[#This Row],[Selling Price]]*Derived_Metrics[[#This Row],[Quantity]]*Derived_Metrics[[#This Row],[Discount]]</f>
        <v>0</v>
      </c>
      <c r="V1617" t="str">
        <f>IF(Derived_Metrics[[#This Row],[Discount]]&gt;0,"Discount Applied","No Discount")</f>
        <v>No Discount</v>
      </c>
      <c r="W1617" t="str">
        <f>IF(Derived_Metrics[[#This Row],[Discount]]&gt;0.3,"High Discount","Low Discount")</f>
        <v>Low Discount</v>
      </c>
      <c r="X1617" s="13">
        <f>SUMIFS(Derived_Metrics[Customer_Revenue_Share],Derived_Metrics[Customee_ Revenue _Rank],"&lt;="&amp;Derived_Metrics[[#This Row],[Customee_ Revenue _Rank]])</f>
        <v>0.99108672526515251</v>
      </c>
      <c r="Y1617" t="str">
        <f>IF(Derived_Metrics[[#This Row],[Cumulative_Revenue_%]]&lt;=0.8,"Top 80% Revenue","Remaining 20% Revenue")</f>
        <v>Remaining 20% Revenue</v>
      </c>
    </row>
    <row r="1618" spans="1:25" x14ac:dyDescent="0.25">
      <c r="A1618" t="s">
        <v>4472</v>
      </c>
      <c r="B1618" s="1">
        <v>41728</v>
      </c>
      <c r="C1618" t="s">
        <v>279</v>
      </c>
      <c r="D1618" s="4">
        <f>SUMIFS(Derived_Metrics[Revenue],Derived_Metrics[Customer ID],Derived_Metrics[[#This Row],[Customer ID]])</f>
        <v>9536.101999999999</v>
      </c>
      <c r="E1618" s="4">
        <f>SUMIFS(Derived_Metrics[Profit],Derived_Metrics[Customer ID],Derived_Metrics[[#This Row],[Customer ID]])</f>
        <v>240.7946</v>
      </c>
      <c r="F1618" s="5">
        <f>_xlfn.PERCENTRANK.INC(Derived_Metrics[Customer Revenue],Derived_Metrics[[#This Row],[Customer Revenue]])</f>
        <v>0.72599999999999998</v>
      </c>
      <c r="G1618" s="5" t="str" cm="1">
        <f t="array" ref="G1618">_xlfn.IFS(Derived_Metrics[[#This Row],[Customer Revenue Percentile]]&gt;=0.8,"High Value",Derived_Metrics[[#This Row],[Customer Revenue Percentile]]&gt;=0.4,"Medium Value",TRUE,"Low Value")</f>
        <v>Medium Value</v>
      </c>
      <c r="H1618" s="12">
        <f>_xlfn.RANK.EQ(Derived_Metrics[[#This Row],[Customer Revenue]],Derived_Metrics[Customer Revenue],0)</f>
        <v>577</v>
      </c>
      <c r="I1618" s="15">
        <f>Derived_Metrics[[#This Row],[Customer Revenue]]/SUM(Derived_Metrics[Customer Revenue])</f>
        <v>6.121040617857558E-4</v>
      </c>
      <c r="J1618" t="s">
        <v>1174</v>
      </c>
      <c r="K1618" s="5">
        <f>SUMIFS(Derived_Metrics[Revenue],Derived_Metrics[Product ID],Derived_Metrics[[#This Row],[Product ID]])</f>
        <v>7593.9539999999997</v>
      </c>
      <c r="L1618" s="5">
        <f>SUMIFS(Derived_Metrics[Profit],Derived_Metrics[Product ID],Derived_Metrics[[#This Row],[Product ID]])</f>
        <v>44.165999999999997</v>
      </c>
      <c r="M1618" s="5" t="str">
        <f>IF(AND(Derived_Metrics[[#This Row],[Product Revenue]]&gt;AVERAGE(Derived_Metrics[Product Revenue]),Derived_Metrics[[#This Row],[Product Profit]]&lt;0),"high sales Low Profit","Normal")</f>
        <v>Normal</v>
      </c>
      <c r="N1618">
        <v>127.30200000000001</v>
      </c>
      <c r="O1618">
        <v>7</v>
      </c>
      <c r="P1618">
        <v>0.3</v>
      </c>
      <c r="Q1618">
        <v>-9.093</v>
      </c>
      <c r="R1618">
        <f>Derived_Metrics[[#This Row],[Selling Price]]*Derived_Metrics[[#This Row],[Quantity]]</f>
        <v>891.11400000000003</v>
      </c>
      <c r="S1618" s="2">
        <f>IF(Derived_Metrics[[#This Row],[Revenue]]=0,0,Derived_Metrics[[#This Row],[Profit]]/Derived_Metrics[[#This Row],[Revenue]])</f>
        <v>-1.020408163265306E-2</v>
      </c>
      <c r="T1618" t="str">
        <f>IF(Derived_Metrics[[#This Row],[Profit]]&lt;0, "Loss","Profit")</f>
        <v>Loss</v>
      </c>
      <c r="U1618" s="5">
        <f>Derived_Metrics[[#This Row],[Selling Price]]*Derived_Metrics[[#This Row],[Quantity]]*Derived_Metrics[[#This Row],[Discount]]</f>
        <v>267.33420000000001</v>
      </c>
      <c r="V1618" t="str">
        <f>IF(Derived_Metrics[[#This Row],[Discount]]&gt;0,"Discount Applied","No Discount")</f>
        <v>Discount Applied</v>
      </c>
      <c r="W1618" t="str">
        <f>IF(Derived_Metrics[[#This Row],[Discount]]&gt;0.3,"High Discount","Low Discount")</f>
        <v>Low Discount</v>
      </c>
      <c r="X1618" s="13">
        <f>SUMIFS(Derived_Metrics[Customer_Revenue_Share],Derived_Metrics[Customee_ Revenue _Rank],"&lt;="&amp;Derived_Metrics[[#This Row],[Customee_ Revenue _Rank]])</f>
        <v>0.67864661012813787</v>
      </c>
      <c r="Y1618" t="str">
        <f>IF(Derived_Metrics[[#This Row],[Cumulative_Revenue_%]]&lt;=0.8,"Top 80% Revenue","Remaining 20% Revenue")</f>
        <v>Top 80% Revenue</v>
      </c>
    </row>
    <row r="1619" spans="1:25" x14ac:dyDescent="0.25">
      <c r="A1619" t="s">
        <v>4473</v>
      </c>
      <c r="B1619" s="1">
        <v>43098</v>
      </c>
      <c r="C1619" t="s">
        <v>1076</v>
      </c>
      <c r="D1619" s="4">
        <f>SUMIFS(Derived_Metrics[Revenue],Derived_Metrics[Customer ID],Derived_Metrics[[#This Row],[Customer ID]])</f>
        <v>11057.382</v>
      </c>
      <c r="E1619" s="4">
        <f>SUMIFS(Derived_Metrics[Profit],Derived_Metrics[Customer ID],Derived_Metrics[[#This Row],[Customer ID]])</f>
        <v>457.33679999999998</v>
      </c>
      <c r="F1619" s="5">
        <f>_xlfn.PERCENTRANK.INC(Derived_Metrics[Customer Revenue],Derived_Metrics[[#This Row],[Customer Revenue]])</f>
        <v>0.79200000000000004</v>
      </c>
      <c r="G1619" s="5" t="str" cm="1">
        <f t="array" ref="G1619">_xlfn.IFS(Derived_Metrics[[#This Row],[Customer Revenue Percentile]]&gt;=0.8,"High Value",Derived_Metrics[[#This Row],[Customer Revenue Percentile]]&gt;=0.4,"Medium Value",TRUE,"Low Value")</f>
        <v>Medium Value</v>
      </c>
      <c r="H1619" s="12">
        <f>_xlfn.RANK.EQ(Derived_Metrics[[#This Row],[Customer Revenue]],Derived_Metrics[Customer Revenue],0)</f>
        <v>437</v>
      </c>
      <c r="I1619" s="15">
        <f>Derived_Metrics[[#This Row],[Customer Revenue]]/SUM(Derived_Metrics[Customer Revenue])</f>
        <v>7.0975210153128654E-4</v>
      </c>
      <c r="J1619" t="s">
        <v>428</v>
      </c>
      <c r="K1619" s="5">
        <f>SUMIFS(Derived_Metrics[Revenue],Derived_Metrics[Product ID],Derived_Metrics[[#This Row],[Product ID]])</f>
        <v>21288.18</v>
      </c>
      <c r="L1619" s="5">
        <f>SUMIFS(Derived_Metrics[Profit],Derived_Metrics[Product ID],Derived_Metrics[[#This Row],[Product ID]])</f>
        <v>486.15559999999999</v>
      </c>
      <c r="M1619" s="5" t="str">
        <f>IF(AND(Derived_Metrics[[#This Row],[Product Revenue]]&gt;AVERAGE(Derived_Metrics[Product Revenue]),Derived_Metrics[[#This Row],[Product Profit]]&lt;0),"high sales Low Profit","Normal")</f>
        <v>Normal</v>
      </c>
      <c r="N1619">
        <v>1207.8399999999999</v>
      </c>
      <c r="O1619">
        <v>8</v>
      </c>
      <c r="P1619">
        <v>0</v>
      </c>
      <c r="Q1619">
        <v>314.03840000000002</v>
      </c>
      <c r="R1619">
        <f>Derived_Metrics[[#This Row],[Selling Price]]*Derived_Metrics[[#This Row],[Quantity]]</f>
        <v>9662.7199999999993</v>
      </c>
      <c r="S1619" s="2">
        <f>IF(Derived_Metrics[[#This Row],[Revenue]]=0,0,Derived_Metrics[[#This Row],[Profit]]/Derived_Metrics[[#This Row],[Revenue]])</f>
        <v>3.2500000000000008E-2</v>
      </c>
      <c r="T1619" t="str">
        <f>IF(Derived_Metrics[[#This Row],[Profit]]&lt;0, "Loss","Profit")</f>
        <v>Profit</v>
      </c>
      <c r="U1619" s="5">
        <f>Derived_Metrics[[#This Row],[Selling Price]]*Derived_Metrics[[#This Row],[Quantity]]*Derived_Metrics[[#This Row],[Discount]]</f>
        <v>0</v>
      </c>
      <c r="V1619" t="str">
        <f>IF(Derived_Metrics[[#This Row],[Discount]]&gt;0,"Discount Applied","No Discount")</f>
        <v>No Discount</v>
      </c>
      <c r="W1619" t="str">
        <f>IF(Derived_Metrics[[#This Row],[Discount]]&gt;0.3,"High Discount","Low Discount")</f>
        <v>Low Discount</v>
      </c>
      <c r="X1619" s="13">
        <f>SUMIFS(Derived_Metrics[Customer_Revenue_Share],Derived_Metrics[Customee_ Revenue _Rank],"&lt;="&amp;Derived_Metrics[[#This Row],[Customee_ Revenue _Rank]])</f>
        <v>0.58652199683249906</v>
      </c>
      <c r="Y1619" t="str">
        <f>IF(Derived_Metrics[[#This Row],[Cumulative_Revenue_%]]&lt;=0.8,"Top 80% Revenue","Remaining 20% Revenue")</f>
        <v>Top 80% Revenue</v>
      </c>
    </row>
    <row r="1620" spans="1:25" x14ac:dyDescent="0.25">
      <c r="A1620" t="s">
        <v>4473</v>
      </c>
      <c r="B1620" s="1">
        <v>43098</v>
      </c>
      <c r="C1620" t="s">
        <v>1076</v>
      </c>
      <c r="D1620" s="4">
        <f>SUMIFS(Derived_Metrics[Revenue],Derived_Metrics[Customer ID],Derived_Metrics[[#This Row],[Customer ID]])</f>
        <v>11057.382</v>
      </c>
      <c r="E1620" s="4">
        <f>SUMIFS(Derived_Metrics[Profit],Derived_Metrics[Customer ID],Derived_Metrics[[#This Row],[Customer ID]])</f>
        <v>457.33679999999998</v>
      </c>
      <c r="F1620" s="5">
        <f>_xlfn.PERCENTRANK.INC(Derived_Metrics[Customer Revenue],Derived_Metrics[[#This Row],[Customer Revenue]])</f>
        <v>0.79200000000000004</v>
      </c>
      <c r="G1620" s="5" t="str" cm="1">
        <f t="array" ref="G1620">_xlfn.IFS(Derived_Metrics[[#This Row],[Customer Revenue Percentile]]&gt;=0.8,"High Value",Derived_Metrics[[#This Row],[Customer Revenue Percentile]]&gt;=0.4,"Medium Value",TRUE,"Low Value")</f>
        <v>Medium Value</v>
      </c>
      <c r="H1620" s="12">
        <f>_xlfn.RANK.EQ(Derived_Metrics[[#This Row],[Customer Revenue]],Derived_Metrics[Customer Revenue],0)</f>
        <v>437</v>
      </c>
      <c r="I1620" s="15">
        <f>Derived_Metrics[[#This Row],[Customer Revenue]]/SUM(Derived_Metrics[Customer Revenue])</f>
        <v>7.0975210153128654E-4</v>
      </c>
      <c r="J1620" t="s">
        <v>2765</v>
      </c>
      <c r="K1620" s="5">
        <f>SUMIFS(Derived_Metrics[Revenue],Derived_Metrics[Product ID],Derived_Metrics[[#This Row],[Product ID]])</f>
        <v>29526.137999999999</v>
      </c>
      <c r="L1620" s="5">
        <f>SUMIFS(Derived_Metrics[Profit],Derived_Metrics[Product ID],Derived_Metrics[[#This Row],[Product ID]])</f>
        <v>854.78320000000008</v>
      </c>
      <c r="M1620" s="5" t="str">
        <f>IF(AND(Derived_Metrics[[#This Row],[Product Revenue]]&gt;AVERAGE(Derived_Metrics[Product Revenue]),Derived_Metrics[[#This Row],[Product Profit]]&lt;0),"high sales Low Profit","Normal")</f>
        <v>Normal</v>
      </c>
      <c r="N1620">
        <v>300.98</v>
      </c>
      <c r="O1620">
        <v>1</v>
      </c>
      <c r="P1620">
        <v>0</v>
      </c>
      <c r="Q1620">
        <v>87.284199999999998</v>
      </c>
      <c r="R1620">
        <f>Derived_Metrics[[#This Row],[Selling Price]]*Derived_Metrics[[#This Row],[Quantity]]</f>
        <v>300.98</v>
      </c>
      <c r="S1620" s="2">
        <f>IF(Derived_Metrics[[#This Row],[Revenue]]=0,0,Derived_Metrics[[#This Row],[Profit]]/Derived_Metrics[[#This Row],[Revenue]])</f>
        <v>0.28999999999999998</v>
      </c>
      <c r="T1620" t="str">
        <f>IF(Derived_Metrics[[#This Row],[Profit]]&lt;0, "Loss","Profit")</f>
        <v>Profit</v>
      </c>
      <c r="U1620" s="5">
        <f>Derived_Metrics[[#This Row],[Selling Price]]*Derived_Metrics[[#This Row],[Quantity]]*Derived_Metrics[[#This Row],[Discount]]</f>
        <v>0</v>
      </c>
      <c r="V1620" t="str">
        <f>IF(Derived_Metrics[[#This Row],[Discount]]&gt;0,"Discount Applied","No Discount")</f>
        <v>No Discount</v>
      </c>
      <c r="W1620" t="str">
        <f>IF(Derived_Metrics[[#This Row],[Discount]]&gt;0.3,"High Discount","Low Discount")</f>
        <v>Low Discount</v>
      </c>
      <c r="X1620" s="13">
        <f>SUMIFS(Derived_Metrics[Customer_Revenue_Share],Derived_Metrics[Customee_ Revenue _Rank],"&lt;="&amp;Derived_Metrics[[#This Row],[Customee_ Revenue _Rank]])</f>
        <v>0.58652199683249906</v>
      </c>
      <c r="Y1620" t="str">
        <f>IF(Derived_Metrics[[#This Row],[Cumulative_Revenue_%]]&lt;=0.8,"Top 80% Revenue","Remaining 20% Revenue")</f>
        <v>Top 80% Revenue</v>
      </c>
    </row>
    <row r="1621" spans="1:25" x14ac:dyDescent="0.25">
      <c r="A1621" t="s">
        <v>4473</v>
      </c>
      <c r="B1621" s="1">
        <v>43098</v>
      </c>
      <c r="C1621" t="s">
        <v>1076</v>
      </c>
      <c r="D1621" s="4">
        <f>SUMIFS(Derived_Metrics[Revenue],Derived_Metrics[Customer ID],Derived_Metrics[[#This Row],[Customer ID]])</f>
        <v>11057.382</v>
      </c>
      <c r="E1621" s="4">
        <f>SUMIFS(Derived_Metrics[Profit],Derived_Metrics[Customer ID],Derived_Metrics[[#This Row],[Customer ID]])</f>
        <v>457.33679999999998</v>
      </c>
      <c r="F1621" s="5">
        <f>_xlfn.PERCENTRANK.INC(Derived_Metrics[Customer Revenue],Derived_Metrics[[#This Row],[Customer Revenue]])</f>
        <v>0.79200000000000004</v>
      </c>
      <c r="G1621" s="5" t="str" cm="1">
        <f t="array" ref="G1621">_xlfn.IFS(Derived_Metrics[[#This Row],[Customer Revenue Percentile]]&gt;=0.8,"High Value",Derived_Metrics[[#This Row],[Customer Revenue Percentile]]&gt;=0.4,"Medium Value",TRUE,"Low Value")</f>
        <v>Medium Value</v>
      </c>
      <c r="H1621" s="12">
        <f>_xlfn.RANK.EQ(Derived_Metrics[[#This Row],[Customer Revenue]],Derived_Metrics[Customer Revenue],0)</f>
        <v>437</v>
      </c>
      <c r="I1621" s="15">
        <f>Derived_Metrics[[#This Row],[Customer Revenue]]/SUM(Derived_Metrics[Customer Revenue])</f>
        <v>7.0975210153128654E-4</v>
      </c>
      <c r="J1621" t="s">
        <v>1275</v>
      </c>
      <c r="K1621" s="5">
        <f>SUMIFS(Derived_Metrics[Revenue],Derived_Metrics[Product ID],Derived_Metrics[[#This Row],[Product ID]])</f>
        <v>11566.125</v>
      </c>
      <c r="L1621" s="5">
        <f>SUMIFS(Derived_Metrics[Profit],Derived_Metrics[Product ID],Derived_Metrics[[#This Row],[Product ID]])</f>
        <v>336.375</v>
      </c>
      <c r="M1621" s="5" t="str">
        <f>IF(AND(Derived_Metrics[[#This Row],[Product Revenue]]&gt;AVERAGE(Derived_Metrics[Product Revenue]),Derived_Metrics[[#This Row],[Product Profit]]&lt;0),"high sales Low Profit","Normal")</f>
        <v>Normal</v>
      </c>
      <c r="N1621">
        <v>258.75</v>
      </c>
      <c r="O1621">
        <v>3</v>
      </c>
      <c r="P1621">
        <v>0</v>
      </c>
      <c r="Q1621">
        <v>77.625</v>
      </c>
      <c r="R1621">
        <f>Derived_Metrics[[#This Row],[Selling Price]]*Derived_Metrics[[#This Row],[Quantity]]</f>
        <v>776.25</v>
      </c>
      <c r="S1621" s="2">
        <f>IF(Derived_Metrics[[#This Row],[Revenue]]=0,0,Derived_Metrics[[#This Row],[Profit]]/Derived_Metrics[[#This Row],[Revenue]])</f>
        <v>0.1</v>
      </c>
      <c r="T1621" t="str">
        <f>IF(Derived_Metrics[[#This Row],[Profit]]&lt;0, "Loss","Profit")</f>
        <v>Profit</v>
      </c>
      <c r="U1621" s="5">
        <f>Derived_Metrics[[#This Row],[Selling Price]]*Derived_Metrics[[#This Row],[Quantity]]*Derived_Metrics[[#This Row],[Discount]]</f>
        <v>0</v>
      </c>
      <c r="V1621" t="str">
        <f>IF(Derived_Metrics[[#This Row],[Discount]]&gt;0,"Discount Applied","No Discount")</f>
        <v>No Discount</v>
      </c>
      <c r="W1621" t="str">
        <f>IF(Derived_Metrics[[#This Row],[Discount]]&gt;0.3,"High Discount","Low Discount")</f>
        <v>Low Discount</v>
      </c>
      <c r="X1621" s="13">
        <f>SUMIFS(Derived_Metrics[Customer_Revenue_Share],Derived_Metrics[Customee_ Revenue _Rank],"&lt;="&amp;Derived_Metrics[[#This Row],[Customee_ Revenue _Rank]])</f>
        <v>0.58652199683249906</v>
      </c>
      <c r="Y1621" t="str">
        <f>IF(Derived_Metrics[[#This Row],[Cumulative_Revenue_%]]&lt;=0.8,"Top 80% Revenue","Remaining 20% Revenue")</f>
        <v>Top 80% Revenue</v>
      </c>
    </row>
    <row r="1622" spans="1:25" x14ac:dyDescent="0.25">
      <c r="A1622" t="s">
        <v>4474</v>
      </c>
      <c r="B1622" s="1">
        <v>42769</v>
      </c>
      <c r="C1622" t="s">
        <v>3459</v>
      </c>
      <c r="D1622" s="4">
        <f>SUMIFS(Derived_Metrics[Revenue],Derived_Metrics[Customer ID],Derived_Metrics[[#This Row],[Customer ID]])</f>
        <v>5283.8536000000004</v>
      </c>
      <c r="E1622" s="4">
        <f>SUMIFS(Derived_Metrics[Profit],Derived_Metrics[Customer ID],Derived_Metrics[[#This Row],[Customer ID]])</f>
        <v>-13.616199999999992</v>
      </c>
      <c r="F1622" s="5">
        <f>_xlfn.PERCENTRANK.INC(Derived_Metrics[Customer Revenue],Derived_Metrics[[#This Row],[Customer Revenue]])</f>
        <v>0.55200000000000005</v>
      </c>
      <c r="G1622" s="5" t="str" cm="1">
        <f t="array" ref="G1622">_xlfn.IFS(Derived_Metrics[[#This Row],[Customer Revenue Percentile]]&gt;=0.8,"High Value",Derived_Metrics[[#This Row],[Customer Revenue Percentile]]&gt;=0.4,"Medium Value",TRUE,"Low Value")</f>
        <v>Medium Value</v>
      </c>
      <c r="H1622" s="12">
        <f>_xlfn.RANK.EQ(Derived_Metrics[[#This Row],[Customer Revenue]],Derived_Metrics[Customer Revenue],0)</f>
        <v>947</v>
      </c>
      <c r="I1622" s="15">
        <f>Derived_Metrics[[#This Row],[Customer Revenue]]/SUM(Derived_Metrics[Customer Revenue])</f>
        <v>3.391604085653959E-4</v>
      </c>
      <c r="J1622" t="s">
        <v>2738</v>
      </c>
      <c r="K1622" s="5">
        <f>SUMIFS(Derived_Metrics[Revenue],Derived_Metrics[Product ID],Derived_Metrics[[#This Row],[Product ID]])</f>
        <v>1171.194</v>
      </c>
      <c r="L1622" s="5">
        <f>SUMIFS(Derived_Metrics[Profit],Derived_Metrics[Product ID],Derived_Metrics[[#This Row],[Product ID]])</f>
        <v>48.615600000000001</v>
      </c>
      <c r="M1622" s="5" t="str">
        <f>IF(AND(Derived_Metrics[[#This Row],[Product Revenue]]&gt;AVERAGE(Derived_Metrics[Product Revenue]),Derived_Metrics[[#This Row],[Product Profit]]&lt;0),"high sales Low Profit","Normal")</f>
        <v>Normal</v>
      </c>
      <c r="N1622">
        <v>441.96</v>
      </c>
      <c r="O1622">
        <v>2</v>
      </c>
      <c r="P1622">
        <v>0</v>
      </c>
      <c r="Q1622">
        <v>101.6508</v>
      </c>
      <c r="R1622">
        <f>Derived_Metrics[[#This Row],[Selling Price]]*Derived_Metrics[[#This Row],[Quantity]]</f>
        <v>883.92</v>
      </c>
      <c r="S1622" s="2">
        <f>IF(Derived_Metrics[[#This Row],[Revenue]]=0,0,Derived_Metrics[[#This Row],[Profit]]/Derived_Metrics[[#This Row],[Revenue]])</f>
        <v>0.115</v>
      </c>
      <c r="T1622" t="str">
        <f>IF(Derived_Metrics[[#This Row],[Profit]]&lt;0, "Loss","Profit")</f>
        <v>Profit</v>
      </c>
      <c r="U1622" s="5">
        <f>Derived_Metrics[[#This Row],[Selling Price]]*Derived_Metrics[[#This Row],[Quantity]]*Derived_Metrics[[#This Row],[Discount]]</f>
        <v>0</v>
      </c>
      <c r="V1622" t="str">
        <f>IF(Derived_Metrics[[#This Row],[Discount]]&gt;0,"Discount Applied","No Discount")</f>
        <v>No Discount</v>
      </c>
      <c r="W1622" t="str">
        <f>IF(Derived_Metrics[[#This Row],[Discount]]&gt;0.3,"High Discount","Low Discount")</f>
        <v>Low Discount</v>
      </c>
      <c r="X1622" s="13">
        <f>SUMIFS(Derived_Metrics[Customer_Revenue_Share],Derived_Metrics[Customee_ Revenue _Rank],"&lt;="&amp;Derived_Metrics[[#This Row],[Customee_ Revenue _Rank]])</f>
        <v>0.84304057152433087</v>
      </c>
      <c r="Y1622" t="str">
        <f>IF(Derived_Metrics[[#This Row],[Cumulative_Revenue_%]]&lt;=0.8,"Top 80% Revenue","Remaining 20% Revenue")</f>
        <v>Remaining 20% Revenue</v>
      </c>
    </row>
    <row r="1623" spans="1:25" x14ac:dyDescent="0.25">
      <c r="A1623" t="s">
        <v>4475</v>
      </c>
      <c r="B1623" s="1">
        <v>42128</v>
      </c>
      <c r="C1623" t="s">
        <v>3289</v>
      </c>
      <c r="D1623" s="4">
        <f>SUMIFS(Derived_Metrics[Revenue],Derived_Metrics[Customer ID],Derived_Metrics[[#This Row],[Customer ID]])</f>
        <v>3452.8576000000003</v>
      </c>
      <c r="E1623" s="4">
        <f>SUMIFS(Derived_Metrics[Profit],Derived_Metrics[Customer ID],Derived_Metrics[[#This Row],[Customer ID]])</f>
        <v>52.959599999999995</v>
      </c>
      <c r="F1623" s="5">
        <f>_xlfn.PERCENTRANK.INC(Derived_Metrics[Customer Revenue],Derived_Metrics[[#This Row],[Customer Revenue]])</f>
        <v>0.436</v>
      </c>
      <c r="G1623" s="5" t="str" cm="1">
        <f t="array" ref="G1623">_xlfn.IFS(Derived_Metrics[[#This Row],[Customer Revenue Percentile]]&gt;=0.8,"High Value",Derived_Metrics[[#This Row],[Customer Revenue Percentile]]&gt;=0.4,"Medium Value",TRUE,"Low Value")</f>
        <v>Medium Value</v>
      </c>
      <c r="H1623" s="12">
        <f>_xlfn.RANK.EQ(Derived_Metrics[[#This Row],[Customer Revenue]],Derived_Metrics[Customer Revenue],0)</f>
        <v>1193</v>
      </c>
      <c r="I1623" s="15">
        <f>Derived_Metrics[[#This Row],[Customer Revenue]]/SUM(Derived_Metrics[Customer Revenue])</f>
        <v>2.2163229396327943E-4</v>
      </c>
      <c r="J1623" t="s">
        <v>1282</v>
      </c>
      <c r="K1623" s="5">
        <f>SUMIFS(Derived_Metrics[Revenue],Derived_Metrics[Product ID],Derived_Metrics[[#This Row],[Product ID]])</f>
        <v>47585.279999999999</v>
      </c>
      <c r="L1623" s="5">
        <f>SUMIFS(Derived_Metrics[Profit],Derived_Metrics[Product ID],Derived_Metrics[[#This Row],[Product ID]])</f>
        <v>773.2607999999999</v>
      </c>
      <c r="M1623" s="5" t="str">
        <f>IF(AND(Derived_Metrics[[#This Row],[Product Revenue]]&gt;AVERAGE(Derived_Metrics[Product Revenue]),Derived_Metrics[[#This Row],[Product Profit]]&lt;0),"high sales Low Profit","Normal")</f>
        <v>Normal</v>
      </c>
      <c r="N1623">
        <v>892.22400000000005</v>
      </c>
      <c r="O1623">
        <v>3</v>
      </c>
      <c r="P1623">
        <v>0.2</v>
      </c>
      <c r="Q1623">
        <v>89.222399999999993</v>
      </c>
      <c r="R1623">
        <f>Derived_Metrics[[#This Row],[Selling Price]]*Derived_Metrics[[#This Row],[Quantity]]</f>
        <v>2676.672</v>
      </c>
      <c r="S1623" s="2">
        <f>IF(Derived_Metrics[[#This Row],[Revenue]]=0,0,Derived_Metrics[[#This Row],[Profit]]/Derived_Metrics[[#This Row],[Revenue]])</f>
        <v>3.3333333333333333E-2</v>
      </c>
      <c r="T1623" t="str">
        <f>IF(Derived_Metrics[[#This Row],[Profit]]&lt;0, "Loss","Profit")</f>
        <v>Profit</v>
      </c>
      <c r="U1623" s="5">
        <f>Derived_Metrics[[#This Row],[Selling Price]]*Derived_Metrics[[#This Row],[Quantity]]*Derived_Metrics[[#This Row],[Discount]]</f>
        <v>535.33440000000007</v>
      </c>
      <c r="V1623" t="str">
        <f>IF(Derived_Metrics[[#This Row],[Discount]]&gt;0,"Discount Applied","No Discount")</f>
        <v>Discount Applied</v>
      </c>
      <c r="W1623" t="str">
        <f>IF(Derived_Metrics[[#This Row],[Discount]]&gt;0.3,"High Discount","Low Discount")</f>
        <v>Low Discount</v>
      </c>
      <c r="X1623" s="13">
        <f>SUMIFS(Derived_Metrics[Customer_Revenue_Share],Derived_Metrics[Customee_ Revenue _Rank],"&lt;="&amp;Derived_Metrics[[#This Row],[Customee_ Revenue _Rank]])</f>
        <v>0.90919869255542873</v>
      </c>
      <c r="Y1623" t="str">
        <f>IF(Derived_Metrics[[#This Row],[Cumulative_Revenue_%]]&lt;=0.8,"Top 80% Revenue","Remaining 20% Revenue")</f>
        <v>Remaining 20% Revenue</v>
      </c>
    </row>
    <row r="1624" spans="1:25" x14ac:dyDescent="0.25">
      <c r="A1624" t="s">
        <v>4476</v>
      </c>
      <c r="B1624" s="1">
        <v>42444</v>
      </c>
      <c r="C1624" t="s">
        <v>4477</v>
      </c>
      <c r="D1624" s="4">
        <f>SUMIFS(Derived_Metrics[Revenue],Derived_Metrics[Customer ID],Derived_Metrics[[#This Row],[Customer ID]])</f>
        <v>5408.1279999999997</v>
      </c>
      <c r="E1624" s="4">
        <f>SUMIFS(Derived_Metrics[Profit],Derived_Metrics[Customer ID],Derived_Metrics[[#This Row],[Customer ID]])</f>
        <v>84.501999999999995</v>
      </c>
      <c r="F1624" s="5">
        <f>_xlfn.PERCENTRANK.INC(Derived_Metrics[Customer Revenue],Derived_Metrics[[#This Row],[Customer Revenue]])</f>
        <v>0.56799999999999995</v>
      </c>
      <c r="G1624" s="5" t="str" cm="1">
        <f t="array" ref="G1624">_xlfn.IFS(Derived_Metrics[[#This Row],[Customer Revenue Percentile]]&gt;=0.8,"High Value",Derived_Metrics[[#This Row],[Customer Revenue Percentile]]&gt;=0.4,"Medium Value",TRUE,"Low Value")</f>
        <v>Medium Value</v>
      </c>
      <c r="H1624" s="12">
        <f>_xlfn.RANK.EQ(Derived_Metrics[[#This Row],[Customer Revenue]],Derived_Metrics[Customer Revenue],0)</f>
        <v>915</v>
      </c>
      <c r="I1624" s="15">
        <f>Derived_Metrics[[#This Row],[Customer Revenue]]/SUM(Derived_Metrics[Customer Revenue])</f>
        <v>3.4713734348240785E-4</v>
      </c>
      <c r="J1624" t="s">
        <v>1147</v>
      </c>
      <c r="K1624" s="5">
        <f>SUMIFS(Derived_Metrics[Revenue],Derived_Metrics[Product ID],Derived_Metrics[[#This Row],[Product ID]])</f>
        <v>21294.504000000001</v>
      </c>
      <c r="L1624" s="5">
        <f>SUMIFS(Derived_Metrics[Profit],Derived_Metrics[Product ID],Derived_Metrics[[#This Row],[Product ID]])</f>
        <v>697.14149999999995</v>
      </c>
      <c r="M1624" s="5" t="str">
        <f>IF(AND(Derived_Metrics[[#This Row],[Product Revenue]]&gt;AVERAGE(Derived_Metrics[Product Revenue]),Derived_Metrics[[#This Row],[Product Profit]]&lt;0),"high sales Low Profit","Normal")</f>
        <v>Normal</v>
      </c>
      <c r="N1624">
        <v>1352.0319999999999</v>
      </c>
      <c r="O1624">
        <v>4</v>
      </c>
      <c r="P1624">
        <v>0.2</v>
      </c>
      <c r="Q1624">
        <v>84.501999999999995</v>
      </c>
      <c r="R1624">
        <f>Derived_Metrics[[#This Row],[Selling Price]]*Derived_Metrics[[#This Row],[Quantity]]</f>
        <v>5408.1279999999997</v>
      </c>
      <c r="S1624" s="2">
        <f>IF(Derived_Metrics[[#This Row],[Revenue]]=0,0,Derived_Metrics[[#This Row],[Profit]]/Derived_Metrics[[#This Row],[Revenue]])</f>
        <v>1.5625E-2</v>
      </c>
      <c r="T1624" t="str">
        <f>IF(Derived_Metrics[[#This Row],[Profit]]&lt;0, "Loss","Profit")</f>
        <v>Profit</v>
      </c>
      <c r="U1624" s="5">
        <f>Derived_Metrics[[#This Row],[Selling Price]]*Derived_Metrics[[#This Row],[Quantity]]*Derived_Metrics[[#This Row],[Discount]]</f>
        <v>1081.6256000000001</v>
      </c>
      <c r="V1624" t="str">
        <f>IF(Derived_Metrics[[#This Row],[Discount]]&gt;0,"Discount Applied","No Discount")</f>
        <v>Discount Applied</v>
      </c>
      <c r="W1624" t="str">
        <f>IF(Derived_Metrics[[#This Row],[Discount]]&gt;0.3,"High Discount","Low Discount")</f>
        <v>Low Discount</v>
      </c>
      <c r="X1624" s="13">
        <f>SUMIFS(Derived_Metrics[Customer_Revenue_Share],Derived_Metrics[Customee_ Revenue _Rank],"&lt;="&amp;Derived_Metrics[[#This Row],[Customee_ Revenue _Rank]])</f>
        <v>0.83133968649921763</v>
      </c>
      <c r="Y1624" t="str">
        <f>IF(Derived_Metrics[[#This Row],[Cumulative_Revenue_%]]&lt;=0.8,"Top 80% Revenue","Remaining 20% Revenue")</f>
        <v>Remaining 20% Revenue</v>
      </c>
    </row>
    <row r="1625" spans="1:25" x14ac:dyDescent="0.25">
      <c r="A1625" t="s">
        <v>4479</v>
      </c>
      <c r="B1625" s="1">
        <v>42365</v>
      </c>
      <c r="C1625" t="s">
        <v>3181</v>
      </c>
      <c r="D1625" s="4">
        <f>SUMIFS(Derived_Metrics[Revenue],Derived_Metrics[Customer ID],Derived_Metrics[[#This Row],[Customer ID]])</f>
        <v>14131.566000000001</v>
      </c>
      <c r="E1625" s="4">
        <f>SUMIFS(Derived_Metrics[Profit],Derived_Metrics[Customer ID],Derived_Metrics[[#This Row],[Customer ID]])</f>
        <v>-450.39780000000002</v>
      </c>
      <c r="F1625" s="5">
        <f>_xlfn.PERCENTRANK.INC(Derived_Metrics[Customer Revenue],Derived_Metrics[[#This Row],[Customer Revenue]])</f>
        <v>0.86199999999999999</v>
      </c>
      <c r="G1625" s="5" t="str" cm="1">
        <f t="array" ref="G1625">_xlfn.IFS(Derived_Metrics[[#This Row],[Customer Revenue Percentile]]&gt;=0.8,"High Value",Derived_Metrics[[#This Row],[Customer Revenue Percentile]]&gt;=0.4,"Medium Value",TRUE,"Low Value")</f>
        <v>High Value</v>
      </c>
      <c r="H1625" s="12">
        <f>_xlfn.RANK.EQ(Derived_Metrics[[#This Row],[Customer Revenue]],Derived_Metrics[Customer Revenue],0)</f>
        <v>291</v>
      </c>
      <c r="I1625" s="15">
        <f>Derived_Metrics[[#This Row],[Customer Revenue]]/SUM(Derived_Metrics[Customer Revenue])</f>
        <v>9.0707806481028492E-4</v>
      </c>
      <c r="J1625" t="s">
        <v>1073</v>
      </c>
      <c r="K1625" s="5">
        <f>SUMIFS(Derived_Metrics[Revenue],Derived_Metrics[Product ID],Derived_Metrics[[#This Row],[Product ID]])</f>
        <v>39900.834999999999</v>
      </c>
      <c r="L1625" s="5">
        <f>SUMIFS(Derived_Metrics[Profit],Derived_Metrics[Product ID],Derived_Metrics[[#This Row],[Product ID]])</f>
        <v>-1147.4000000000001</v>
      </c>
      <c r="M1625" s="5" t="str">
        <f>IF(AND(Derived_Metrics[[#This Row],[Product Revenue]]&gt;AVERAGE(Derived_Metrics[Product Revenue]),Derived_Metrics[[#This Row],[Product Profit]]&lt;0),"high sales Low Profit","Normal")</f>
        <v>high sales Low Profit</v>
      </c>
      <c r="N1625">
        <v>1548.99</v>
      </c>
      <c r="O1625">
        <v>9</v>
      </c>
      <c r="P1625">
        <v>0.4</v>
      </c>
      <c r="Q1625">
        <v>-464.697</v>
      </c>
      <c r="R1625">
        <f>Derived_Metrics[[#This Row],[Selling Price]]*Derived_Metrics[[#This Row],[Quantity]]</f>
        <v>13940.91</v>
      </c>
      <c r="S1625" s="2">
        <f>IF(Derived_Metrics[[#This Row],[Revenue]]=0,0,Derived_Metrics[[#This Row],[Profit]]/Derived_Metrics[[#This Row],[Revenue]])</f>
        <v>-3.3333333333333333E-2</v>
      </c>
      <c r="T1625" t="str">
        <f>IF(Derived_Metrics[[#This Row],[Profit]]&lt;0, "Loss","Profit")</f>
        <v>Loss</v>
      </c>
      <c r="U1625" s="5">
        <f>Derived_Metrics[[#This Row],[Selling Price]]*Derived_Metrics[[#This Row],[Quantity]]*Derived_Metrics[[#This Row],[Discount]]</f>
        <v>5576.3640000000005</v>
      </c>
      <c r="V1625" t="str">
        <f>IF(Derived_Metrics[[#This Row],[Discount]]&gt;0,"Discount Applied","No Discount")</f>
        <v>Discount Applied</v>
      </c>
      <c r="W1625" t="str">
        <f>IF(Derived_Metrics[[#This Row],[Discount]]&gt;0.3,"High Discount","Low Discount")</f>
        <v>High Discount</v>
      </c>
      <c r="X1625" s="13">
        <f>SUMIFS(Derived_Metrics[Customer_Revenue_Share],Derived_Metrics[Customee_ Revenue _Rank],"&lt;="&amp;Derived_Metrics[[#This Row],[Customee_ Revenue _Rank]])</f>
        <v>0.47015092093198863</v>
      </c>
      <c r="Y1625" t="str">
        <f>IF(Derived_Metrics[[#This Row],[Cumulative_Revenue_%]]&lt;=0.8,"Top 80% Revenue","Remaining 20% Revenue")</f>
        <v>Top 80% Revenue</v>
      </c>
    </row>
    <row r="1626" spans="1:25" x14ac:dyDescent="0.25">
      <c r="A1626" t="s">
        <v>4480</v>
      </c>
      <c r="B1626" s="1">
        <v>42338</v>
      </c>
      <c r="C1626" t="s">
        <v>4481</v>
      </c>
      <c r="D1626" s="4">
        <f>SUMIFS(Derived_Metrics[Revenue],Derived_Metrics[Customer ID],Derived_Metrics[[#This Row],[Customer ID]])</f>
        <v>1736.482</v>
      </c>
      <c r="E1626" s="4">
        <f>SUMIFS(Derived_Metrics[Profit],Derived_Metrics[Customer ID],Derived_Metrics[[#This Row],[Customer ID]])</f>
        <v>10.1828</v>
      </c>
      <c r="F1626" s="5">
        <f>_xlfn.PERCENTRANK.INC(Derived_Metrics[Customer Revenue],Derived_Metrics[[#This Row],[Customer Revenue]])</f>
        <v>0.248</v>
      </c>
      <c r="G1626" s="5" t="str" cm="1">
        <f t="array" ref="G1626">_xlfn.IFS(Derived_Metrics[[#This Row],[Customer Revenue Percentile]]&gt;=0.8,"High Value",Derived_Metrics[[#This Row],[Customer Revenue Percentile]]&gt;=0.4,"Medium Value",TRUE,"Low Value")</f>
        <v>Low Value</v>
      </c>
      <c r="H1626" s="12">
        <f>_xlfn.RANK.EQ(Derived_Metrics[[#This Row],[Customer Revenue]],Derived_Metrics[Customer Revenue],0)</f>
        <v>1592</v>
      </c>
      <c r="I1626" s="15">
        <f>Derived_Metrics[[#This Row],[Customer Revenue]]/SUM(Derived_Metrics[Customer Revenue])</f>
        <v>1.114614425703346E-4</v>
      </c>
      <c r="J1626" t="s">
        <v>3513</v>
      </c>
      <c r="K1626" s="5">
        <f>SUMIFS(Derived_Metrics[Revenue],Derived_Metrics[Product ID],Derived_Metrics[[#This Row],[Product ID]])</f>
        <v>955.32799999999997</v>
      </c>
      <c r="L1626" s="5">
        <f>SUMIFS(Derived_Metrics[Profit],Derived_Metrics[Product ID],Derived_Metrics[[#This Row],[Product ID]])</f>
        <v>97.152000000000001</v>
      </c>
      <c r="M1626" s="5" t="str">
        <f>IF(AND(Derived_Metrics[[#This Row],[Product Revenue]]&gt;AVERAGE(Derived_Metrics[Product Revenue]),Derived_Metrics[[#This Row],[Product Profit]]&lt;0),"high sales Low Profit","Normal")</f>
        <v>Normal</v>
      </c>
      <c r="N1626">
        <v>80.959999999999994</v>
      </c>
      <c r="O1626">
        <v>4</v>
      </c>
      <c r="P1626">
        <v>0</v>
      </c>
      <c r="Q1626">
        <v>29.145600000000002</v>
      </c>
      <c r="R1626">
        <f>Derived_Metrics[[#This Row],[Selling Price]]*Derived_Metrics[[#This Row],[Quantity]]</f>
        <v>323.83999999999997</v>
      </c>
      <c r="S1626" s="2">
        <f>IF(Derived_Metrics[[#This Row],[Revenue]]=0,0,Derived_Metrics[[#This Row],[Profit]]/Derived_Metrics[[#This Row],[Revenue]])</f>
        <v>9.0000000000000011E-2</v>
      </c>
      <c r="T1626" t="str">
        <f>IF(Derived_Metrics[[#This Row],[Profit]]&lt;0, "Loss","Profit")</f>
        <v>Profit</v>
      </c>
      <c r="U1626" s="5">
        <f>Derived_Metrics[[#This Row],[Selling Price]]*Derived_Metrics[[#This Row],[Quantity]]*Derived_Metrics[[#This Row],[Discount]]</f>
        <v>0</v>
      </c>
      <c r="V1626" t="str">
        <f>IF(Derived_Metrics[[#This Row],[Discount]]&gt;0,"Discount Applied","No Discount")</f>
        <v>No Discount</v>
      </c>
      <c r="W1626" t="str">
        <f>IF(Derived_Metrics[[#This Row],[Discount]]&gt;0.3,"High Discount","Low Discount")</f>
        <v>Low Discount</v>
      </c>
      <c r="X1626" s="13">
        <f>SUMIFS(Derived_Metrics[Customer_Revenue_Share],Derived_Metrics[Customee_ Revenue _Rank],"&lt;="&amp;Derived_Metrics[[#This Row],[Customee_ Revenue _Rank]])</f>
        <v>0.97410565859520126</v>
      </c>
      <c r="Y1626" t="str">
        <f>IF(Derived_Metrics[[#This Row],[Cumulative_Revenue_%]]&lt;=0.8,"Top 80% Revenue","Remaining 20% Revenue")</f>
        <v>Remaining 20% Revenue</v>
      </c>
    </row>
    <row r="1627" spans="1:25" x14ac:dyDescent="0.25">
      <c r="A1627" t="s">
        <v>4483</v>
      </c>
      <c r="B1627" s="1">
        <v>41744</v>
      </c>
      <c r="C1627" t="s">
        <v>135</v>
      </c>
      <c r="D1627" s="4">
        <f>SUMIFS(Derived_Metrics[Revenue],Derived_Metrics[Customer ID],Derived_Metrics[[#This Row],[Customer ID]])</f>
        <v>3246.7910000000002</v>
      </c>
      <c r="E1627" s="4">
        <f>SUMIFS(Derived_Metrics[Profit],Derived_Metrics[Customer ID],Derived_Metrics[[#This Row],[Customer ID]])</f>
        <v>93.568299999999994</v>
      </c>
      <c r="F1627" s="5">
        <f>_xlfn.PERCENTRANK.INC(Derived_Metrics[Customer Revenue],Derived_Metrics[[#This Row],[Customer Revenue]])</f>
        <v>0.41799999999999998</v>
      </c>
      <c r="G1627" s="5" t="str" cm="1">
        <f t="array" ref="G1627">_xlfn.IFS(Derived_Metrics[[#This Row],[Customer Revenue Percentile]]&gt;=0.8,"High Value",Derived_Metrics[[#This Row],[Customer Revenue Percentile]]&gt;=0.4,"Medium Value",TRUE,"Low Value")</f>
        <v>Medium Value</v>
      </c>
      <c r="H1627" s="12">
        <f>_xlfn.RANK.EQ(Derived_Metrics[[#This Row],[Customer Revenue]],Derived_Metrics[Customer Revenue],0)</f>
        <v>1229</v>
      </c>
      <c r="I1627" s="15">
        <f>Derived_Metrics[[#This Row],[Customer Revenue]]/SUM(Derived_Metrics[Customer Revenue])</f>
        <v>2.0840527490891312E-4</v>
      </c>
      <c r="J1627" t="s">
        <v>383</v>
      </c>
      <c r="K1627" s="5">
        <f>SUMIFS(Derived_Metrics[Revenue],Derived_Metrics[Product ID],Derived_Metrics[[#This Row],[Product ID]])</f>
        <v>6526.58</v>
      </c>
      <c r="L1627" s="5">
        <f>SUMIFS(Derived_Metrics[Profit],Derived_Metrics[Product ID],Derived_Metrics[[#This Row],[Product ID]])</f>
        <v>322.95060000000001</v>
      </c>
      <c r="M1627" s="5" t="str">
        <f>IF(AND(Derived_Metrics[[#This Row],[Product Revenue]]&gt;AVERAGE(Derived_Metrics[Product Revenue]),Derived_Metrics[[#This Row],[Product Profit]]&lt;0),"high sales Low Profit","Normal")</f>
        <v>Normal</v>
      </c>
      <c r="N1627">
        <v>187.76</v>
      </c>
      <c r="O1627">
        <v>4</v>
      </c>
      <c r="P1627">
        <v>0</v>
      </c>
      <c r="Q1627">
        <v>76.9816</v>
      </c>
      <c r="R1627">
        <f>Derived_Metrics[[#This Row],[Selling Price]]*Derived_Metrics[[#This Row],[Quantity]]</f>
        <v>751.04</v>
      </c>
      <c r="S1627" s="2">
        <f>IF(Derived_Metrics[[#This Row],[Revenue]]=0,0,Derived_Metrics[[#This Row],[Profit]]/Derived_Metrics[[#This Row],[Revenue]])</f>
        <v>0.10250000000000001</v>
      </c>
      <c r="T1627" t="str">
        <f>IF(Derived_Metrics[[#This Row],[Profit]]&lt;0, "Loss","Profit")</f>
        <v>Profit</v>
      </c>
      <c r="U1627" s="5">
        <f>Derived_Metrics[[#This Row],[Selling Price]]*Derived_Metrics[[#This Row],[Quantity]]*Derived_Metrics[[#This Row],[Discount]]</f>
        <v>0</v>
      </c>
      <c r="V1627" t="str">
        <f>IF(Derived_Metrics[[#This Row],[Discount]]&gt;0,"Discount Applied","No Discount")</f>
        <v>No Discount</v>
      </c>
      <c r="W1627" t="str">
        <f>IF(Derived_Metrics[[#This Row],[Discount]]&gt;0.3,"High Discount","Low Discount")</f>
        <v>Low Discount</v>
      </c>
      <c r="X1627" s="13">
        <f>SUMIFS(Derived_Metrics[Customer_Revenue_Share],Derived_Metrics[Customee_ Revenue _Rank],"&lt;="&amp;Derived_Metrics[[#This Row],[Customee_ Revenue _Rank]])</f>
        <v>0.91738326435186457</v>
      </c>
      <c r="Y1627" t="str">
        <f>IF(Derived_Metrics[[#This Row],[Cumulative_Revenue_%]]&lt;=0.8,"Top 80% Revenue","Remaining 20% Revenue")</f>
        <v>Remaining 20% Revenue</v>
      </c>
    </row>
    <row r="1628" spans="1:25" x14ac:dyDescent="0.25">
      <c r="A1628" t="s">
        <v>4485</v>
      </c>
      <c r="B1628" s="1">
        <v>41821</v>
      </c>
      <c r="C1628" t="s">
        <v>3369</v>
      </c>
      <c r="D1628" s="4">
        <f>SUMIFS(Derived_Metrics[Revenue],Derived_Metrics[Customer ID],Derived_Metrics[[#This Row],[Customer ID]])</f>
        <v>4962.6050000000005</v>
      </c>
      <c r="E1628" s="4">
        <f>SUMIFS(Derived_Metrics[Profit],Derived_Metrics[Customer ID],Derived_Metrics[[#This Row],[Customer ID]])</f>
        <v>-223.70959999999999</v>
      </c>
      <c r="F1628" s="5">
        <f>_xlfn.PERCENTRANK.INC(Derived_Metrics[Customer Revenue],Derived_Metrics[[#This Row],[Customer Revenue]])</f>
        <v>0.54300000000000004</v>
      </c>
      <c r="G1628" s="5" t="str" cm="1">
        <f t="array" ref="G1628">_xlfn.IFS(Derived_Metrics[[#This Row],[Customer Revenue Percentile]]&gt;=0.8,"High Value",Derived_Metrics[[#This Row],[Customer Revenue Percentile]]&gt;=0.4,"Medium Value",TRUE,"Low Value")</f>
        <v>Medium Value</v>
      </c>
      <c r="H1628" s="12">
        <f>_xlfn.RANK.EQ(Derived_Metrics[[#This Row],[Customer Revenue]],Derived_Metrics[Customer Revenue],0)</f>
        <v>967</v>
      </c>
      <c r="I1628" s="15">
        <f>Derived_Metrics[[#This Row],[Customer Revenue]]/SUM(Derived_Metrics[Customer Revenue])</f>
        <v>3.1854007827708861E-4</v>
      </c>
      <c r="J1628" t="s">
        <v>617</v>
      </c>
      <c r="K1628" s="5">
        <f>SUMIFS(Derived_Metrics[Revenue],Derived_Metrics[Product ID],Derived_Metrics[[#This Row],[Product ID]])</f>
        <v>9080.3719999999994</v>
      </c>
      <c r="L1628" s="5">
        <f>SUMIFS(Derived_Metrics[Profit],Derived_Metrics[Product ID],Derived_Metrics[[#This Row],[Product ID]])</f>
        <v>436.43790000000001</v>
      </c>
      <c r="M1628" s="5" t="str">
        <f>IF(AND(Derived_Metrics[[#This Row],[Product Revenue]]&gt;AVERAGE(Derived_Metrics[Product Revenue]),Derived_Metrics[[#This Row],[Product Profit]]&lt;0),"high sales Low Profit","Normal")</f>
        <v>Normal</v>
      </c>
      <c r="N1628">
        <v>76.727999999999994</v>
      </c>
      <c r="O1628">
        <v>3</v>
      </c>
      <c r="P1628">
        <v>0.6</v>
      </c>
      <c r="Q1628">
        <v>-53.709600000000002</v>
      </c>
      <c r="R1628">
        <f>Derived_Metrics[[#This Row],[Selling Price]]*Derived_Metrics[[#This Row],[Quantity]]</f>
        <v>230.18399999999997</v>
      </c>
      <c r="S1628" s="2">
        <f>IF(Derived_Metrics[[#This Row],[Revenue]]=0,0,Derived_Metrics[[#This Row],[Profit]]/Derived_Metrics[[#This Row],[Revenue]])</f>
        <v>-0.23333333333333336</v>
      </c>
      <c r="T1628" t="str">
        <f>IF(Derived_Metrics[[#This Row],[Profit]]&lt;0, "Loss","Profit")</f>
        <v>Loss</v>
      </c>
      <c r="U1628" s="5">
        <f>Derived_Metrics[[#This Row],[Selling Price]]*Derived_Metrics[[#This Row],[Quantity]]*Derived_Metrics[[#This Row],[Discount]]</f>
        <v>138.11039999999997</v>
      </c>
      <c r="V1628" t="str">
        <f>IF(Derived_Metrics[[#This Row],[Discount]]&gt;0,"Discount Applied","No Discount")</f>
        <v>Discount Applied</v>
      </c>
      <c r="W1628" t="str">
        <f>IF(Derived_Metrics[[#This Row],[Discount]]&gt;0.3,"High Discount","Low Discount")</f>
        <v>High Discount</v>
      </c>
      <c r="X1628" s="13">
        <f>SUMIFS(Derived_Metrics[Customer_Revenue_Share],Derived_Metrics[Customee_ Revenue _Rank],"&lt;="&amp;Derived_Metrics[[#This Row],[Customee_ Revenue _Rank]])</f>
        <v>0.84953923028584533</v>
      </c>
      <c r="Y1628" t="str">
        <f>IF(Derived_Metrics[[#This Row],[Cumulative_Revenue_%]]&lt;=0.8,"Top 80% Revenue","Remaining 20% Revenue")</f>
        <v>Remaining 20% Revenue</v>
      </c>
    </row>
    <row r="1629" spans="1:25" x14ac:dyDescent="0.25">
      <c r="A1629" t="s">
        <v>4486</v>
      </c>
      <c r="B1629" s="1">
        <v>41934</v>
      </c>
      <c r="C1629" t="s">
        <v>4487</v>
      </c>
      <c r="D1629" s="4">
        <f>SUMIFS(Derived_Metrics[Revenue],Derived_Metrics[Customer ID],Derived_Metrics[[#This Row],[Customer ID]])</f>
        <v>519.67999999999995</v>
      </c>
      <c r="E1629" s="4">
        <f>SUMIFS(Derived_Metrics[Profit],Derived_Metrics[Customer ID],Derived_Metrics[[#This Row],[Customer ID]])</f>
        <v>10.393599999999999</v>
      </c>
      <c r="F1629" s="5">
        <f>_xlfn.PERCENTRANK.INC(Derived_Metrics[Customer Revenue],Derived_Metrics[[#This Row],[Customer Revenue]])</f>
        <v>9.5000000000000001E-2</v>
      </c>
      <c r="G1629" s="5" t="str" cm="1">
        <f t="array" ref="G1629">_xlfn.IFS(Derived_Metrics[[#This Row],[Customer Revenue Percentile]]&gt;=0.8,"High Value",Derived_Metrics[[#This Row],[Customer Revenue Percentile]]&gt;=0.4,"Medium Value",TRUE,"Low Value")</f>
        <v>Low Value</v>
      </c>
      <c r="H1629" s="12">
        <f>_xlfn.RANK.EQ(Derived_Metrics[[#This Row],[Customer Revenue]],Derived_Metrics[Customer Revenue],0)</f>
        <v>1919</v>
      </c>
      <c r="I1629" s="15">
        <f>Derived_Metrics[[#This Row],[Customer Revenue]]/SUM(Derived_Metrics[Customer Revenue])</f>
        <v>3.3357260527291085E-5</v>
      </c>
      <c r="J1629" t="s">
        <v>2843</v>
      </c>
      <c r="K1629" s="5">
        <f>SUMIFS(Derived_Metrics[Revenue],Derived_Metrics[Product ID],Derived_Metrics[[#This Row],[Product ID]])</f>
        <v>1740.9279999999999</v>
      </c>
      <c r="L1629" s="5">
        <f>SUMIFS(Derived_Metrics[Profit],Derived_Metrics[Product ID],Derived_Metrics[[#This Row],[Product ID]])</f>
        <v>-129.91999999999999</v>
      </c>
      <c r="M1629" s="5" t="str">
        <f>IF(AND(Derived_Metrics[[#This Row],[Product Revenue]]&gt;AVERAGE(Derived_Metrics[Product Revenue]),Derived_Metrics[[#This Row],[Product Profit]]&lt;0),"high sales Low Profit","Normal")</f>
        <v>Normal</v>
      </c>
      <c r="N1629">
        <v>129.91999999999999</v>
      </c>
      <c r="O1629">
        <v>4</v>
      </c>
      <c r="P1629">
        <v>0</v>
      </c>
      <c r="Q1629">
        <v>10.393599999999999</v>
      </c>
      <c r="R1629">
        <f>Derived_Metrics[[#This Row],[Selling Price]]*Derived_Metrics[[#This Row],[Quantity]]</f>
        <v>519.67999999999995</v>
      </c>
      <c r="S1629" s="2">
        <f>IF(Derived_Metrics[[#This Row],[Revenue]]=0,0,Derived_Metrics[[#This Row],[Profit]]/Derived_Metrics[[#This Row],[Revenue]])</f>
        <v>0.02</v>
      </c>
      <c r="T1629" t="str">
        <f>IF(Derived_Metrics[[#This Row],[Profit]]&lt;0, "Loss","Profit")</f>
        <v>Profit</v>
      </c>
      <c r="U1629" s="5">
        <f>Derived_Metrics[[#This Row],[Selling Price]]*Derived_Metrics[[#This Row],[Quantity]]*Derived_Metrics[[#This Row],[Discount]]</f>
        <v>0</v>
      </c>
      <c r="V1629" t="str">
        <f>IF(Derived_Metrics[[#This Row],[Discount]]&gt;0,"Discount Applied","No Discount")</f>
        <v>No Discount</v>
      </c>
      <c r="W1629" t="str">
        <f>IF(Derived_Metrics[[#This Row],[Discount]]&gt;0.3,"High Discount","Low Discount")</f>
        <v>Low Discount</v>
      </c>
      <c r="X1629" s="13">
        <f>SUMIFS(Derived_Metrics[Customer_Revenue_Share],Derived_Metrics[Customee_ Revenue _Rank],"&lt;="&amp;Derived_Metrics[[#This Row],[Customee_ Revenue _Rank]])</f>
        <v>0.99672291611141561</v>
      </c>
      <c r="Y1629" t="str">
        <f>IF(Derived_Metrics[[#This Row],[Cumulative_Revenue_%]]&lt;=0.8,"Top 80% Revenue","Remaining 20% Revenue")</f>
        <v>Remaining 20% Revenue</v>
      </c>
    </row>
    <row r="1630" spans="1:25" x14ac:dyDescent="0.25">
      <c r="A1630" t="s">
        <v>4490</v>
      </c>
      <c r="B1630" s="1">
        <v>42335</v>
      </c>
      <c r="C1630" t="s">
        <v>3591</v>
      </c>
      <c r="D1630" s="4">
        <f>SUMIFS(Derived_Metrics[Revenue],Derived_Metrics[Customer ID],Derived_Metrics[[#This Row],[Customer ID]])</f>
        <v>2445.4740000000002</v>
      </c>
      <c r="E1630" s="4">
        <f>SUMIFS(Derived_Metrics[Profit],Derived_Metrics[Customer ID],Derived_Metrics[[#This Row],[Customer ID]])</f>
        <v>53.833799999999997</v>
      </c>
      <c r="F1630" s="5">
        <f>_xlfn.PERCENTRANK.INC(Derived_Metrics[Customer Revenue],Derived_Metrics[[#This Row],[Customer Revenue]])</f>
        <v>0.34100000000000003</v>
      </c>
      <c r="G1630" s="5" t="str" cm="1">
        <f t="array" ref="G1630">_xlfn.IFS(Derived_Metrics[[#This Row],[Customer Revenue Percentile]]&gt;=0.8,"High Value",Derived_Metrics[[#This Row],[Customer Revenue Percentile]]&gt;=0.4,"Medium Value",TRUE,"Low Value")</f>
        <v>Low Value</v>
      </c>
      <c r="H1630" s="12">
        <f>_xlfn.RANK.EQ(Derived_Metrics[[#This Row],[Customer Revenue]],Derived_Metrics[Customer Revenue],0)</f>
        <v>1392</v>
      </c>
      <c r="I1630" s="15">
        <f>Derived_Metrics[[#This Row],[Customer Revenue]]/SUM(Derived_Metrics[Customer Revenue])</f>
        <v>1.569702765754246E-4</v>
      </c>
      <c r="J1630" t="s">
        <v>2851</v>
      </c>
      <c r="K1630" s="5">
        <f>SUMIFS(Derived_Metrics[Revenue],Derived_Metrics[Product ID],Derived_Metrics[[#This Row],[Product ID]])</f>
        <v>13960.517</v>
      </c>
      <c r="L1630" s="5">
        <f>SUMIFS(Derived_Metrics[Profit],Derived_Metrics[Product ID],Derived_Metrics[[#This Row],[Product ID]])</f>
        <v>410.35199999999998</v>
      </c>
      <c r="M1630" s="5" t="str">
        <f>IF(AND(Derived_Metrics[[#This Row],[Product Revenue]]&gt;AVERAGE(Derived_Metrics[Product Revenue]),Derived_Metrics[[#This Row],[Product Profit]]&lt;0),"high sales Low Profit","Normal")</f>
        <v>Normal</v>
      </c>
      <c r="N1630">
        <v>170.98</v>
      </c>
      <c r="O1630">
        <v>1</v>
      </c>
      <c r="P1630">
        <v>0</v>
      </c>
      <c r="Q1630">
        <v>32.486199999999997</v>
      </c>
      <c r="R1630">
        <f>Derived_Metrics[[#This Row],[Selling Price]]*Derived_Metrics[[#This Row],[Quantity]]</f>
        <v>170.98</v>
      </c>
      <c r="S1630" s="2">
        <f>IF(Derived_Metrics[[#This Row],[Revenue]]=0,0,Derived_Metrics[[#This Row],[Profit]]/Derived_Metrics[[#This Row],[Revenue]])</f>
        <v>0.19</v>
      </c>
      <c r="T1630" t="str">
        <f>IF(Derived_Metrics[[#This Row],[Profit]]&lt;0, "Loss","Profit")</f>
        <v>Profit</v>
      </c>
      <c r="U1630" s="5">
        <f>Derived_Metrics[[#This Row],[Selling Price]]*Derived_Metrics[[#This Row],[Quantity]]*Derived_Metrics[[#This Row],[Discount]]</f>
        <v>0</v>
      </c>
      <c r="V1630" t="str">
        <f>IF(Derived_Metrics[[#This Row],[Discount]]&gt;0,"Discount Applied","No Discount")</f>
        <v>No Discount</v>
      </c>
      <c r="W1630" t="str">
        <f>IF(Derived_Metrics[[#This Row],[Discount]]&gt;0.3,"High Discount","Low Discount")</f>
        <v>Low Discount</v>
      </c>
      <c r="X1630" s="13">
        <f>SUMIFS(Derived_Metrics[Customer_Revenue_Share],Derived_Metrics[Customee_ Revenue _Rank],"&lt;="&amp;Derived_Metrics[[#This Row],[Customee_ Revenue _Rank]])</f>
        <v>0.94759012291566413</v>
      </c>
      <c r="Y1630" t="str">
        <f>IF(Derived_Metrics[[#This Row],[Cumulative_Revenue_%]]&lt;=0.8,"Top 80% Revenue","Remaining 20% Revenue")</f>
        <v>Remaining 20% Revenue</v>
      </c>
    </row>
    <row r="1631" spans="1:25" x14ac:dyDescent="0.25">
      <c r="A1631" t="s">
        <v>4490</v>
      </c>
      <c r="B1631" s="1">
        <v>42335</v>
      </c>
      <c r="C1631" t="s">
        <v>3591</v>
      </c>
      <c r="D1631" s="4">
        <f>SUMIFS(Derived_Metrics[Revenue],Derived_Metrics[Customer ID],Derived_Metrics[[#This Row],[Customer ID]])</f>
        <v>2445.4740000000002</v>
      </c>
      <c r="E1631" s="4">
        <f>SUMIFS(Derived_Metrics[Profit],Derived_Metrics[Customer ID],Derived_Metrics[[#This Row],[Customer ID]])</f>
        <v>53.833799999999997</v>
      </c>
      <c r="F1631" s="5">
        <f>_xlfn.PERCENTRANK.INC(Derived_Metrics[Customer Revenue],Derived_Metrics[[#This Row],[Customer Revenue]])</f>
        <v>0.34100000000000003</v>
      </c>
      <c r="G1631" s="5" t="str" cm="1">
        <f t="array" ref="G1631">_xlfn.IFS(Derived_Metrics[[#This Row],[Customer Revenue Percentile]]&gt;=0.8,"High Value",Derived_Metrics[[#This Row],[Customer Revenue Percentile]]&gt;=0.4,"Medium Value",TRUE,"Low Value")</f>
        <v>Low Value</v>
      </c>
      <c r="H1631" s="12">
        <f>_xlfn.RANK.EQ(Derived_Metrics[[#This Row],[Customer Revenue]],Derived_Metrics[Customer Revenue],0)</f>
        <v>1392</v>
      </c>
      <c r="I1631" s="15">
        <f>Derived_Metrics[[#This Row],[Customer Revenue]]/SUM(Derived_Metrics[Customer Revenue])</f>
        <v>1.569702765754246E-4</v>
      </c>
      <c r="J1631" t="s">
        <v>4491</v>
      </c>
      <c r="K1631" s="5">
        <f>SUMIFS(Derived_Metrics[Revenue],Derived_Metrics[Product ID],Derived_Metrics[[#This Row],[Product ID]])</f>
        <v>296.17200000000003</v>
      </c>
      <c r="L1631" s="5">
        <f>SUMIFS(Derived_Metrics[Profit],Derived_Metrics[Product ID],Derived_Metrics[[#This Row],[Product ID]])</f>
        <v>2.0784000000000002</v>
      </c>
      <c r="M1631" s="5" t="str">
        <f>IF(AND(Derived_Metrics[[#This Row],[Product Revenue]]&gt;AVERAGE(Derived_Metrics[Product Revenue]),Derived_Metrics[[#This Row],[Product Profit]]&lt;0),"high sales Low Profit","Normal")</f>
        <v>Normal</v>
      </c>
      <c r="N1631">
        <v>38.97</v>
      </c>
      <c r="O1631">
        <v>3</v>
      </c>
      <c r="P1631">
        <v>0</v>
      </c>
      <c r="Q1631">
        <v>4.6764000000000001</v>
      </c>
      <c r="R1631">
        <f>Derived_Metrics[[#This Row],[Selling Price]]*Derived_Metrics[[#This Row],[Quantity]]</f>
        <v>116.91</v>
      </c>
      <c r="S1631" s="2">
        <f>IF(Derived_Metrics[[#This Row],[Revenue]]=0,0,Derived_Metrics[[#This Row],[Profit]]/Derived_Metrics[[#This Row],[Revenue]])</f>
        <v>0.04</v>
      </c>
      <c r="T1631" t="str">
        <f>IF(Derived_Metrics[[#This Row],[Profit]]&lt;0, "Loss","Profit")</f>
        <v>Profit</v>
      </c>
      <c r="U1631" s="5">
        <f>Derived_Metrics[[#This Row],[Selling Price]]*Derived_Metrics[[#This Row],[Quantity]]*Derived_Metrics[[#This Row],[Discount]]</f>
        <v>0</v>
      </c>
      <c r="V1631" t="str">
        <f>IF(Derived_Metrics[[#This Row],[Discount]]&gt;0,"Discount Applied","No Discount")</f>
        <v>No Discount</v>
      </c>
      <c r="W1631" t="str">
        <f>IF(Derived_Metrics[[#This Row],[Discount]]&gt;0.3,"High Discount","Low Discount")</f>
        <v>Low Discount</v>
      </c>
      <c r="X1631" s="13">
        <f>SUMIFS(Derived_Metrics[Customer_Revenue_Share],Derived_Metrics[Customee_ Revenue _Rank],"&lt;="&amp;Derived_Metrics[[#This Row],[Customee_ Revenue _Rank]])</f>
        <v>0.94759012291566413</v>
      </c>
      <c r="Y1631" t="str">
        <f>IF(Derived_Metrics[[#This Row],[Cumulative_Revenue_%]]&lt;=0.8,"Top 80% Revenue","Remaining 20% Revenue")</f>
        <v>Remaining 20% Revenue</v>
      </c>
    </row>
    <row r="1632" spans="1:25" x14ac:dyDescent="0.25">
      <c r="A1632" t="s">
        <v>4490</v>
      </c>
      <c r="B1632" s="1">
        <v>42335</v>
      </c>
      <c r="C1632" t="s">
        <v>3591</v>
      </c>
      <c r="D1632" s="4">
        <f>SUMIFS(Derived_Metrics[Revenue],Derived_Metrics[Customer ID],Derived_Metrics[[#This Row],[Customer ID]])</f>
        <v>2445.4740000000002</v>
      </c>
      <c r="E1632" s="4">
        <f>SUMIFS(Derived_Metrics[Profit],Derived_Metrics[Customer ID],Derived_Metrics[[#This Row],[Customer ID]])</f>
        <v>53.833799999999997</v>
      </c>
      <c r="F1632" s="5">
        <f>_xlfn.PERCENTRANK.INC(Derived_Metrics[Customer Revenue],Derived_Metrics[[#This Row],[Customer Revenue]])</f>
        <v>0.34100000000000003</v>
      </c>
      <c r="G1632" s="5" t="str" cm="1">
        <f t="array" ref="G1632">_xlfn.IFS(Derived_Metrics[[#This Row],[Customer Revenue Percentile]]&gt;=0.8,"High Value",Derived_Metrics[[#This Row],[Customer Revenue Percentile]]&gt;=0.4,"Medium Value",TRUE,"Low Value")</f>
        <v>Low Value</v>
      </c>
      <c r="H1632" s="12">
        <f>_xlfn.RANK.EQ(Derived_Metrics[[#This Row],[Customer Revenue]],Derived_Metrics[Customer Revenue],0)</f>
        <v>1392</v>
      </c>
      <c r="I1632" s="15">
        <f>Derived_Metrics[[#This Row],[Customer Revenue]]/SUM(Derived_Metrics[Customer Revenue])</f>
        <v>1.569702765754246E-4</v>
      </c>
      <c r="J1632" t="s">
        <v>1327</v>
      </c>
      <c r="K1632" s="5">
        <f>SUMIFS(Derived_Metrics[Revenue],Derived_Metrics[Product ID],Derived_Metrics[[#This Row],[Product ID]])</f>
        <v>23211.466999999997</v>
      </c>
      <c r="L1632" s="5">
        <f>SUMIFS(Derived_Metrics[Profit],Derived_Metrics[Product ID],Derived_Metrics[[#This Row],[Product ID]])</f>
        <v>541.654</v>
      </c>
      <c r="M1632" s="5" t="str">
        <f>IF(AND(Derived_Metrics[[#This Row],[Product Revenue]]&gt;AVERAGE(Derived_Metrics[Product Revenue]),Derived_Metrics[[#This Row],[Product Profit]]&lt;0),"high sales Low Profit","Normal")</f>
        <v>Normal</v>
      </c>
      <c r="N1632">
        <v>446.06799999999998</v>
      </c>
      <c r="O1632">
        <v>4</v>
      </c>
      <c r="P1632">
        <v>0.3</v>
      </c>
      <c r="Q1632">
        <v>0</v>
      </c>
      <c r="R1632">
        <f>Derived_Metrics[[#This Row],[Selling Price]]*Derived_Metrics[[#This Row],[Quantity]]</f>
        <v>1784.2719999999999</v>
      </c>
      <c r="S1632" s="2">
        <f>IF(Derived_Metrics[[#This Row],[Revenue]]=0,0,Derived_Metrics[[#This Row],[Profit]]/Derived_Metrics[[#This Row],[Revenue]])</f>
        <v>0</v>
      </c>
      <c r="T1632" t="str">
        <f>IF(Derived_Metrics[[#This Row],[Profit]]&lt;0, "Loss","Profit")</f>
        <v>Profit</v>
      </c>
      <c r="U1632" s="5">
        <f>Derived_Metrics[[#This Row],[Selling Price]]*Derived_Metrics[[#This Row],[Quantity]]*Derived_Metrics[[#This Row],[Discount]]</f>
        <v>535.28159999999991</v>
      </c>
      <c r="V1632" t="str">
        <f>IF(Derived_Metrics[[#This Row],[Discount]]&gt;0,"Discount Applied","No Discount")</f>
        <v>Discount Applied</v>
      </c>
      <c r="W1632" t="str">
        <f>IF(Derived_Metrics[[#This Row],[Discount]]&gt;0.3,"High Discount","Low Discount")</f>
        <v>Low Discount</v>
      </c>
      <c r="X1632" s="13">
        <f>SUMIFS(Derived_Metrics[Customer_Revenue_Share],Derived_Metrics[Customee_ Revenue _Rank],"&lt;="&amp;Derived_Metrics[[#This Row],[Customee_ Revenue _Rank]])</f>
        <v>0.94759012291566413</v>
      </c>
      <c r="Y1632" t="str">
        <f>IF(Derived_Metrics[[#This Row],[Cumulative_Revenue_%]]&lt;=0.8,"Top 80% Revenue","Remaining 20% Revenue")</f>
        <v>Remaining 20% Revenue</v>
      </c>
    </row>
    <row r="1633" spans="1:25" x14ac:dyDescent="0.25">
      <c r="A1633" t="s">
        <v>4493</v>
      </c>
      <c r="B1633" s="1">
        <v>42004</v>
      </c>
      <c r="C1633" t="s">
        <v>2721</v>
      </c>
      <c r="D1633" s="4">
        <f>SUMIFS(Derived_Metrics[Revenue],Derived_Metrics[Customer ID],Derived_Metrics[[#This Row],[Customer ID]])</f>
        <v>9985.2419999999984</v>
      </c>
      <c r="E1633" s="4">
        <f>SUMIFS(Derived_Metrics[Profit],Derived_Metrics[Customer ID],Derived_Metrics[[#This Row],[Customer ID]])</f>
        <v>-93.70380000000003</v>
      </c>
      <c r="F1633" s="5">
        <f>_xlfn.PERCENTRANK.INC(Derived_Metrics[Customer Revenue],Derived_Metrics[[#This Row],[Customer Revenue]])</f>
        <v>0.748</v>
      </c>
      <c r="G1633" s="5" t="str" cm="1">
        <f t="array" ref="G1633">_xlfn.IFS(Derived_Metrics[[#This Row],[Customer Revenue Percentile]]&gt;=0.8,"High Value",Derived_Metrics[[#This Row],[Customer Revenue Percentile]]&gt;=0.4,"Medium Value",TRUE,"Low Value")</f>
        <v>Medium Value</v>
      </c>
      <c r="H1633" s="12">
        <f>_xlfn.RANK.EQ(Derived_Metrics[[#This Row],[Customer Revenue]],Derived_Metrics[Customer Revenue],0)</f>
        <v>529</v>
      </c>
      <c r="I1633" s="15">
        <f>Derived_Metrics[[#This Row],[Customer Revenue]]/SUM(Derived_Metrics[Customer Revenue])</f>
        <v>6.4093349527026067E-4</v>
      </c>
      <c r="J1633" t="s">
        <v>1632</v>
      </c>
      <c r="K1633" s="5">
        <f>SUMIFS(Derived_Metrics[Revenue],Derived_Metrics[Product ID],Derived_Metrics[[#This Row],[Product ID]])</f>
        <v>8634.49</v>
      </c>
      <c r="L1633" s="5">
        <f>SUMIFS(Derived_Metrics[Profit],Derived_Metrics[Product ID],Derived_Metrics[[#This Row],[Product ID]])</f>
        <v>311.18360000000001</v>
      </c>
      <c r="M1633" s="5" t="str">
        <f>IF(AND(Derived_Metrics[[#This Row],[Product Revenue]]&gt;AVERAGE(Derived_Metrics[Product Revenue]),Derived_Metrics[[#This Row],[Product Profit]]&lt;0),"high sales Low Profit","Normal")</f>
        <v>Normal</v>
      </c>
      <c r="N1633">
        <v>341.96</v>
      </c>
      <c r="O1633">
        <v>2</v>
      </c>
      <c r="P1633">
        <v>0</v>
      </c>
      <c r="Q1633">
        <v>78.650800000000004</v>
      </c>
      <c r="R1633">
        <f>Derived_Metrics[[#This Row],[Selling Price]]*Derived_Metrics[[#This Row],[Quantity]]</f>
        <v>683.92</v>
      </c>
      <c r="S1633" s="2">
        <f>IF(Derived_Metrics[[#This Row],[Revenue]]=0,0,Derived_Metrics[[#This Row],[Profit]]/Derived_Metrics[[#This Row],[Revenue]])</f>
        <v>0.11500000000000002</v>
      </c>
      <c r="T1633" t="str">
        <f>IF(Derived_Metrics[[#This Row],[Profit]]&lt;0, "Loss","Profit")</f>
        <v>Profit</v>
      </c>
      <c r="U1633" s="5">
        <f>Derived_Metrics[[#This Row],[Selling Price]]*Derived_Metrics[[#This Row],[Quantity]]*Derived_Metrics[[#This Row],[Discount]]</f>
        <v>0</v>
      </c>
      <c r="V1633" t="str">
        <f>IF(Derived_Metrics[[#This Row],[Discount]]&gt;0,"Discount Applied","No Discount")</f>
        <v>No Discount</v>
      </c>
      <c r="W1633" t="str">
        <f>IF(Derived_Metrics[[#This Row],[Discount]]&gt;0.3,"High Discount","Low Discount")</f>
        <v>Low Discount</v>
      </c>
      <c r="X1633" s="13">
        <f>SUMIFS(Derived_Metrics[Customer_Revenue_Share],Derived_Metrics[Customee_ Revenue _Rank],"&lt;="&amp;Derived_Metrics[[#This Row],[Customee_ Revenue _Rank]])</f>
        <v>0.64915753455728609</v>
      </c>
      <c r="Y1633" t="str">
        <f>IF(Derived_Metrics[[#This Row],[Cumulative_Revenue_%]]&lt;=0.8,"Top 80% Revenue","Remaining 20% Revenue")</f>
        <v>Top 80% Revenue</v>
      </c>
    </row>
    <row r="1634" spans="1:25" x14ac:dyDescent="0.25">
      <c r="A1634" t="s">
        <v>4493</v>
      </c>
      <c r="B1634" s="1">
        <v>42004</v>
      </c>
      <c r="C1634" t="s">
        <v>2721</v>
      </c>
      <c r="D1634" s="4">
        <f>SUMIFS(Derived_Metrics[Revenue],Derived_Metrics[Customer ID],Derived_Metrics[[#This Row],[Customer ID]])</f>
        <v>9985.2419999999984</v>
      </c>
      <c r="E1634" s="4">
        <f>SUMIFS(Derived_Metrics[Profit],Derived_Metrics[Customer ID],Derived_Metrics[[#This Row],[Customer ID]])</f>
        <v>-93.70380000000003</v>
      </c>
      <c r="F1634" s="5">
        <f>_xlfn.PERCENTRANK.INC(Derived_Metrics[Customer Revenue],Derived_Metrics[[#This Row],[Customer Revenue]])</f>
        <v>0.748</v>
      </c>
      <c r="G1634" s="5" t="str" cm="1">
        <f t="array" ref="G1634">_xlfn.IFS(Derived_Metrics[[#This Row],[Customer Revenue Percentile]]&gt;=0.8,"High Value",Derived_Metrics[[#This Row],[Customer Revenue Percentile]]&gt;=0.4,"Medium Value",TRUE,"Low Value")</f>
        <v>Medium Value</v>
      </c>
      <c r="H1634" s="12">
        <f>_xlfn.RANK.EQ(Derived_Metrics[[#This Row],[Customer Revenue]],Derived_Metrics[Customer Revenue],0)</f>
        <v>529</v>
      </c>
      <c r="I1634" s="15">
        <f>Derived_Metrics[[#This Row],[Customer Revenue]]/SUM(Derived_Metrics[Customer Revenue])</f>
        <v>6.4093349527026067E-4</v>
      </c>
      <c r="J1634" t="s">
        <v>104</v>
      </c>
      <c r="K1634" s="5">
        <f>SUMIFS(Derived_Metrics[Revenue],Derived_Metrics[Product ID],Derived_Metrics[[#This Row],[Product ID]])</f>
        <v>17307.972000000002</v>
      </c>
      <c r="L1634" s="5">
        <f>SUMIFS(Derived_Metrics[Profit],Derived_Metrics[Product ID],Derived_Metrics[[#This Row],[Product ID]])</f>
        <v>499.851</v>
      </c>
      <c r="M1634" s="5" t="str">
        <f>IF(AND(Derived_Metrics[[#This Row],[Product Revenue]]&gt;AVERAGE(Derived_Metrics[Product Revenue]),Derived_Metrics[[#This Row],[Product Profit]]&lt;0),"high sales Low Profit","Normal")</f>
        <v>Normal</v>
      </c>
      <c r="N1634">
        <v>605.88</v>
      </c>
      <c r="O1634">
        <v>6</v>
      </c>
      <c r="P1634">
        <v>0</v>
      </c>
      <c r="Q1634">
        <v>151.47</v>
      </c>
      <c r="R1634">
        <f>Derived_Metrics[[#This Row],[Selling Price]]*Derived_Metrics[[#This Row],[Quantity]]</f>
        <v>3635.2799999999997</v>
      </c>
      <c r="S1634" s="2">
        <f>IF(Derived_Metrics[[#This Row],[Revenue]]=0,0,Derived_Metrics[[#This Row],[Profit]]/Derived_Metrics[[#This Row],[Revenue]])</f>
        <v>4.1666666666666671E-2</v>
      </c>
      <c r="T1634" t="str">
        <f>IF(Derived_Metrics[[#This Row],[Profit]]&lt;0, "Loss","Profit")</f>
        <v>Profit</v>
      </c>
      <c r="U1634" s="5">
        <f>Derived_Metrics[[#This Row],[Selling Price]]*Derived_Metrics[[#This Row],[Quantity]]*Derived_Metrics[[#This Row],[Discount]]</f>
        <v>0</v>
      </c>
      <c r="V1634" t="str">
        <f>IF(Derived_Metrics[[#This Row],[Discount]]&gt;0,"Discount Applied","No Discount")</f>
        <v>No Discount</v>
      </c>
      <c r="W1634" t="str">
        <f>IF(Derived_Metrics[[#This Row],[Discount]]&gt;0.3,"High Discount","Low Discount")</f>
        <v>Low Discount</v>
      </c>
      <c r="X1634" s="13">
        <f>SUMIFS(Derived_Metrics[Customer_Revenue_Share],Derived_Metrics[Customee_ Revenue _Rank],"&lt;="&amp;Derived_Metrics[[#This Row],[Customee_ Revenue _Rank]])</f>
        <v>0.64915753455728609</v>
      </c>
      <c r="Y1634" t="str">
        <f>IF(Derived_Metrics[[#This Row],[Cumulative_Revenue_%]]&lt;=0.8,"Top 80% Revenue","Remaining 20% Revenue")</f>
        <v>Top 80% Revenue</v>
      </c>
    </row>
    <row r="1635" spans="1:25" x14ac:dyDescent="0.25">
      <c r="A1635" t="s">
        <v>4494</v>
      </c>
      <c r="B1635" s="1">
        <v>42699</v>
      </c>
      <c r="C1635" t="s">
        <v>2292</v>
      </c>
      <c r="D1635" s="4">
        <f>SUMIFS(Derived_Metrics[Revenue],Derived_Metrics[Customer ID],Derived_Metrics[[#This Row],[Customer ID]])</f>
        <v>34183.298000000003</v>
      </c>
      <c r="E1635" s="4">
        <f>SUMIFS(Derived_Metrics[Profit],Derived_Metrics[Customer ID],Derived_Metrics[[#This Row],[Customer ID]])</f>
        <v>770.14769999999999</v>
      </c>
      <c r="F1635" s="5">
        <f>_xlfn.PERCENTRANK.INC(Derived_Metrics[Customer Revenue],Derived_Metrics[[#This Row],[Customer Revenue]])</f>
        <v>0.97699999999999998</v>
      </c>
      <c r="G1635" s="5" t="str" cm="1">
        <f t="array" ref="G1635">_xlfn.IFS(Derived_Metrics[[#This Row],[Customer Revenue Percentile]]&gt;=0.8,"High Value",Derived_Metrics[[#This Row],[Customer Revenue Percentile]]&gt;=0.4,"Medium Value",TRUE,"Low Value")</f>
        <v>High Value</v>
      </c>
      <c r="H1635" s="12">
        <f>_xlfn.RANK.EQ(Derived_Metrics[[#This Row],[Customer Revenue]],Derived_Metrics[Customer Revenue],0)</f>
        <v>44</v>
      </c>
      <c r="I1635" s="15">
        <f>Derived_Metrics[[#This Row],[Customer Revenue]]/SUM(Derived_Metrics[Customer Revenue])</f>
        <v>2.1941602083359541E-3</v>
      </c>
      <c r="J1635" t="s">
        <v>895</v>
      </c>
      <c r="K1635" s="5">
        <f>SUMIFS(Derived_Metrics[Revenue],Derived_Metrics[Product ID],Derived_Metrics[[#This Row],[Product ID]])</f>
        <v>55615.938999999998</v>
      </c>
      <c r="L1635" s="5">
        <f>SUMIFS(Derived_Metrics[Profit],Derived_Metrics[Product ID],Derived_Metrics[[#This Row],[Product ID]])</f>
        <v>-189.97610000000006</v>
      </c>
      <c r="M1635" s="5" t="str">
        <f>IF(AND(Derived_Metrics[[#This Row],[Product Revenue]]&gt;AVERAGE(Derived_Metrics[Product Revenue]),Derived_Metrics[[#This Row],[Product Profit]]&lt;0),"high sales Low Profit","Normal")</f>
        <v>high sales Low Profit</v>
      </c>
      <c r="N1635">
        <v>1568.61</v>
      </c>
      <c r="O1635">
        <v>9</v>
      </c>
      <c r="P1635">
        <v>0</v>
      </c>
      <c r="Q1635">
        <v>329.40809999999999</v>
      </c>
      <c r="R1635">
        <f>Derived_Metrics[[#This Row],[Selling Price]]*Derived_Metrics[[#This Row],[Quantity]]</f>
        <v>14117.49</v>
      </c>
      <c r="S1635" s="2">
        <f>IF(Derived_Metrics[[#This Row],[Revenue]]=0,0,Derived_Metrics[[#This Row],[Profit]]/Derived_Metrics[[#This Row],[Revenue]])</f>
        <v>2.3333333333333334E-2</v>
      </c>
      <c r="T1635" t="str">
        <f>IF(Derived_Metrics[[#This Row],[Profit]]&lt;0, "Loss","Profit")</f>
        <v>Profit</v>
      </c>
      <c r="U1635" s="5">
        <f>Derived_Metrics[[#This Row],[Selling Price]]*Derived_Metrics[[#This Row],[Quantity]]*Derived_Metrics[[#This Row],[Discount]]</f>
        <v>0</v>
      </c>
      <c r="V1635" t="str">
        <f>IF(Derived_Metrics[[#This Row],[Discount]]&gt;0,"Discount Applied","No Discount")</f>
        <v>No Discount</v>
      </c>
      <c r="W1635" t="str">
        <f>IF(Derived_Metrics[[#This Row],[Discount]]&gt;0.3,"High Discount","Low Discount")</f>
        <v>Low Discount</v>
      </c>
      <c r="X1635" s="13">
        <f>SUMIFS(Derived_Metrics[Customer_Revenue_Share],Derived_Metrics[Customee_ Revenue _Rank],"&lt;="&amp;Derived_Metrics[[#This Row],[Customee_ Revenue _Rank]])</f>
        <v>0.13699690809562376</v>
      </c>
      <c r="Y1635" t="str">
        <f>IF(Derived_Metrics[[#This Row],[Cumulative_Revenue_%]]&lt;=0.8,"Top 80% Revenue","Remaining 20% Revenue")</f>
        <v>Top 80% Revenue</v>
      </c>
    </row>
    <row r="1636" spans="1:25" x14ac:dyDescent="0.25">
      <c r="A1636" t="s">
        <v>4496</v>
      </c>
      <c r="B1636" s="1">
        <v>42931</v>
      </c>
      <c r="C1636" t="s">
        <v>2141</v>
      </c>
      <c r="D1636" s="4">
        <f>SUMIFS(Derived_Metrics[Revenue],Derived_Metrics[Customer ID],Derived_Metrics[[#This Row],[Customer ID]])</f>
        <v>10071.530000000001</v>
      </c>
      <c r="E1636" s="4">
        <f>SUMIFS(Derived_Metrics[Profit],Derived_Metrics[Customer ID],Derived_Metrics[[#This Row],[Customer ID]])</f>
        <v>532.16840000000002</v>
      </c>
      <c r="F1636" s="5">
        <f>_xlfn.PERCENTRANK.INC(Derived_Metrics[Customer Revenue],Derived_Metrics[[#This Row],[Customer Revenue]])</f>
        <v>0.751</v>
      </c>
      <c r="G1636" s="5" t="str" cm="1">
        <f t="array" ref="G1636">_xlfn.IFS(Derived_Metrics[[#This Row],[Customer Revenue Percentile]]&gt;=0.8,"High Value",Derived_Metrics[[#This Row],[Customer Revenue Percentile]]&gt;=0.4,"Medium Value",TRUE,"Low Value")</f>
        <v>Medium Value</v>
      </c>
      <c r="H1636" s="12">
        <f>_xlfn.RANK.EQ(Derived_Metrics[[#This Row],[Customer Revenue]],Derived_Metrics[Customer Revenue],0)</f>
        <v>526</v>
      </c>
      <c r="I1636" s="15">
        <f>Derived_Metrics[[#This Row],[Customer Revenue]]/SUM(Derived_Metrics[Customer Revenue])</f>
        <v>6.464721561700047E-4</v>
      </c>
      <c r="J1636" t="s">
        <v>446</v>
      </c>
      <c r="K1636" s="5">
        <f>SUMIFS(Derived_Metrics[Revenue],Derived_Metrics[Product ID],Derived_Metrics[[#This Row],[Product ID]])</f>
        <v>26915.649999999998</v>
      </c>
      <c r="L1636" s="5">
        <f>SUMIFS(Derived_Metrics[Profit],Derived_Metrics[Product ID],Derived_Metrics[[#This Row],[Product ID]])</f>
        <v>-238.60359999999997</v>
      </c>
      <c r="M1636" s="5" t="str">
        <f>IF(AND(Derived_Metrics[[#This Row],[Product Revenue]]&gt;AVERAGE(Derived_Metrics[Product Revenue]),Derived_Metrics[[#This Row],[Product Profit]]&lt;0),"high sales Low Profit","Normal")</f>
        <v>high sales Low Profit</v>
      </c>
      <c r="N1636">
        <v>872.94</v>
      </c>
      <c r="O1636">
        <v>3</v>
      </c>
      <c r="P1636">
        <v>0</v>
      </c>
      <c r="Q1636">
        <v>157.1292</v>
      </c>
      <c r="R1636">
        <f>Derived_Metrics[[#This Row],[Selling Price]]*Derived_Metrics[[#This Row],[Quantity]]</f>
        <v>2618.8200000000002</v>
      </c>
      <c r="S1636" s="2">
        <f>IF(Derived_Metrics[[#This Row],[Revenue]]=0,0,Derived_Metrics[[#This Row],[Profit]]/Derived_Metrics[[#This Row],[Revenue]])</f>
        <v>0.06</v>
      </c>
      <c r="T1636" t="str">
        <f>IF(Derived_Metrics[[#This Row],[Profit]]&lt;0, "Loss","Profit")</f>
        <v>Profit</v>
      </c>
      <c r="U1636" s="5">
        <f>Derived_Metrics[[#This Row],[Selling Price]]*Derived_Metrics[[#This Row],[Quantity]]*Derived_Metrics[[#This Row],[Discount]]</f>
        <v>0</v>
      </c>
      <c r="V1636" t="str">
        <f>IF(Derived_Metrics[[#This Row],[Discount]]&gt;0,"Discount Applied","No Discount")</f>
        <v>No Discount</v>
      </c>
      <c r="W1636" t="str">
        <f>IF(Derived_Metrics[[#This Row],[Discount]]&gt;0.3,"High Discount","Low Discount")</f>
        <v>Low Discount</v>
      </c>
      <c r="X1636" s="13">
        <f>SUMIFS(Derived_Metrics[Customer_Revenue_Share],Derived_Metrics[Customee_ Revenue _Rank],"&lt;="&amp;Derived_Metrics[[#This Row],[Customee_ Revenue _Rank]])</f>
        <v>0.64531193358566452</v>
      </c>
      <c r="Y1636" t="str">
        <f>IF(Derived_Metrics[[#This Row],[Cumulative_Revenue_%]]&lt;=0.8,"Top 80% Revenue","Remaining 20% Revenue")</f>
        <v>Top 80% Revenue</v>
      </c>
    </row>
    <row r="1637" spans="1:25" x14ac:dyDescent="0.25">
      <c r="A1637" t="s">
        <v>4497</v>
      </c>
      <c r="B1637" s="1">
        <v>42451</v>
      </c>
      <c r="C1637" t="s">
        <v>1661</v>
      </c>
      <c r="D1637" s="4">
        <f>SUMIFS(Derived_Metrics[Revenue],Derived_Metrics[Customer ID],Derived_Metrics[[#This Row],[Customer ID]])</f>
        <v>9525.9779999999992</v>
      </c>
      <c r="E1637" s="4">
        <f>SUMIFS(Derived_Metrics[Profit],Derived_Metrics[Customer ID],Derived_Metrics[[#This Row],[Customer ID]])</f>
        <v>317.51510000000002</v>
      </c>
      <c r="F1637" s="5">
        <f>_xlfn.PERCENTRANK.INC(Derived_Metrics[Customer Revenue],Derived_Metrics[[#This Row],[Customer Revenue]])</f>
        <v>0.72399999999999998</v>
      </c>
      <c r="G1637" s="5" t="str" cm="1">
        <f t="array" ref="G1637">_xlfn.IFS(Derived_Metrics[[#This Row],[Customer Revenue Percentile]]&gt;=0.8,"High Value",Derived_Metrics[[#This Row],[Customer Revenue Percentile]]&gt;=0.4,"Medium Value",TRUE,"Low Value")</f>
        <v>Medium Value</v>
      </c>
      <c r="H1637" s="12">
        <f>_xlfn.RANK.EQ(Derived_Metrics[[#This Row],[Customer Revenue]],Derived_Metrics[Customer Revenue],0)</f>
        <v>582</v>
      </c>
      <c r="I1637" s="15">
        <f>Derived_Metrics[[#This Row],[Customer Revenue]]/SUM(Derived_Metrics[Customer Revenue])</f>
        <v>6.1145422168111779E-4</v>
      </c>
      <c r="J1637" t="s">
        <v>1795</v>
      </c>
      <c r="K1637" s="5">
        <f>SUMIFS(Derived_Metrics[Revenue],Derived_Metrics[Product ID],Derived_Metrics[[#This Row],[Product ID]])</f>
        <v>4682.8760000000002</v>
      </c>
      <c r="L1637" s="5">
        <f>SUMIFS(Derived_Metrics[Profit],Derived_Metrics[Product ID],Derived_Metrics[[#This Row],[Product ID]])</f>
        <v>125.0166</v>
      </c>
      <c r="M1637" s="5" t="str">
        <f>IF(AND(Derived_Metrics[[#This Row],[Product Revenue]]&gt;AVERAGE(Derived_Metrics[Product Revenue]),Derived_Metrics[[#This Row],[Product Profit]]&lt;0),"high sales Low Profit","Normal")</f>
        <v>Normal</v>
      </c>
      <c r="N1637">
        <v>167.88800000000001</v>
      </c>
      <c r="O1637">
        <v>7</v>
      </c>
      <c r="P1637">
        <v>0.2</v>
      </c>
      <c r="Q1637">
        <v>14.690200000000001</v>
      </c>
      <c r="R1637">
        <f>Derived_Metrics[[#This Row],[Selling Price]]*Derived_Metrics[[#This Row],[Quantity]]</f>
        <v>1175.2160000000001</v>
      </c>
      <c r="S1637" s="2">
        <f>IF(Derived_Metrics[[#This Row],[Revenue]]=0,0,Derived_Metrics[[#This Row],[Profit]]/Derived_Metrics[[#This Row],[Revenue]])</f>
        <v>1.2499999999999999E-2</v>
      </c>
      <c r="T1637" t="str">
        <f>IF(Derived_Metrics[[#This Row],[Profit]]&lt;0, "Loss","Profit")</f>
        <v>Profit</v>
      </c>
      <c r="U1637" s="5">
        <f>Derived_Metrics[[#This Row],[Selling Price]]*Derived_Metrics[[#This Row],[Quantity]]*Derived_Metrics[[#This Row],[Discount]]</f>
        <v>235.04320000000004</v>
      </c>
      <c r="V1637" t="str">
        <f>IF(Derived_Metrics[[#This Row],[Discount]]&gt;0,"Discount Applied","No Discount")</f>
        <v>Discount Applied</v>
      </c>
      <c r="W1637" t="str">
        <f>IF(Derived_Metrics[[#This Row],[Discount]]&gt;0.3,"High Discount","Low Discount")</f>
        <v>Low Discount</v>
      </c>
      <c r="X1637" s="13">
        <f>SUMIFS(Derived_Metrics[Customer_Revenue_Share],Derived_Metrics[Customee_ Revenue _Rank],"&lt;="&amp;Derived_Metrics[[#This Row],[Customee_ Revenue _Rank]])</f>
        <v>0.68170388123654346</v>
      </c>
      <c r="Y1637" t="str">
        <f>IF(Derived_Metrics[[#This Row],[Cumulative_Revenue_%]]&lt;=0.8,"Top 80% Revenue","Remaining 20% Revenue")</f>
        <v>Top 80% Revenue</v>
      </c>
    </row>
    <row r="1638" spans="1:25" x14ac:dyDescent="0.25">
      <c r="A1638" t="s">
        <v>4499</v>
      </c>
      <c r="B1638" s="1">
        <v>43083</v>
      </c>
      <c r="C1638" t="s">
        <v>2062</v>
      </c>
      <c r="D1638" s="4">
        <f>SUMIFS(Derived_Metrics[Revenue],Derived_Metrics[Customer ID],Derived_Metrics[[#This Row],[Customer ID]])</f>
        <v>1303.95</v>
      </c>
      <c r="E1638" s="4">
        <f>SUMIFS(Derived_Metrics[Profit],Derived_Metrics[Customer ID],Derived_Metrics[[#This Row],[Customer ID]])</f>
        <v>-48.234099999999998</v>
      </c>
      <c r="F1638" s="5">
        <f>_xlfn.PERCENTRANK.INC(Derived_Metrics[Customer Revenue],Derived_Metrics[[#This Row],[Customer Revenue]])</f>
        <v>0.20200000000000001</v>
      </c>
      <c r="G1638" s="5" t="str" cm="1">
        <f t="array" ref="G1638">_xlfn.IFS(Derived_Metrics[[#This Row],[Customer Revenue Percentile]]&gt;=0.8,"High Value",Derived_Metrics[[#This Row],[Customer Revenue Percentile]]&gt;=0.4,"Medium Value",TRUE,"Low Value")</f>
        <v>Low Value</v>
      </c>
      <c r="H1638" s="12">
        <f>_xlfn.RANK.EQ(Derived_Metrics[[#This Row],[Customer Revenue]],Derived_Metrics[Customer Revenue],0)</f>
        <v>1688</v>
      </c>
      <c r="I1638" s="15">
        <f>Derived_Metrics[[#This Row],[Customer Revenue]]/SUM(Derived_Metrics[Customer Revenue])</f>
        <v>8.3698044690119346E-5</v>
      </c>
      <c r="J1638" t="s">
        <v>329</v>
      </c>
      <c r="K1638" s="5">
        <f>SUMIFS(Derived_Metrics[Revenue],Derived_Metrics[Product ID],Derived_Metrics[[#This Row],[Product ID]])</f>
        <v>78629.976500000004</v>
      </c>
      <c r="L1638" s="5">
        <f>SUMIFS(Derived_Metrics[Profit],Derived_Metrics[Product ID],Derived_Metrics[[#This Row],[Product ID]])</f>
        <v>-327.23309999999998</v>
      </c>
      <c r="M1638" s="5" t="str">
        <f>IF(AND(Derived_Metrics[[#This Row],[Product Revenue]]&gt;AVERAGE(Derived_Metrics[Product Revenue]),Derived_Metrics[[#This Row],[Product Profit]]&lt;0),"high sales Low Profit","Normal")</f>
        <v>high sales Low Profit</v>
      </c>
      <c r="N1638">
        <v>526.58199999999999</v>
      </c>
      <c r="O1638">
        <v>2</v>
      </c>
      <c r="P1638">
        <v>0.3</v>
      </c>
      <c r="Q1638">
        <v>-52.658200000000001</v>
      </c>
      <c r="R1638">
        <f>Derived_Metrics[[#This Row],[Selling Price]]*Derived_Metrics[[#This Row],[Quantity]]</f>
        <v>1053.164</v>
      </c>
      <c r="S1638" s="2">
        <f>IF(Derived_Metrics[[#This Row],[Revenue]]=0,0,Derived_Metrics[[#This Row],[Profit]]/Derived_Metrics[[#This Row],[Revenue]])</f>
        <v>-0.05</v>
      </c>
      <c r="T1638" t="str">
        <f>IF(Derived_Metrics[[#This Row],[Profit]]&lt;0, "Loss","Profit")</f>
        <v>Loss</v>
      </c>
      <c r="U1638" s="5">
        <f>Derived_Metrics[[#This Row],[Selling Price]]*Derived_Metrics[[#This Row],[Quantity]]*Derived_Metrics[[#This Row],[Discount]]</f>
        <v>315.94919999999996</v>
      </c>
      <c r="V1638" t="str">
        <f>IF(Derived_Metrics[[#This Row],[Discount]]&gt;0,"Discount Applied","No Discount")</f>
        <v>Discount Applied</v>
      </c>
      <c r="W1638" t="str">
        <f>IF(Derived_Metrics[[#This Row],[Discount]]&gt;0.3,"High Discount","Low Discount")</f>
        <v>Low Discount</v>
      </c>
      <c r="X1638" s="13">
        <f>SUMIFS(Derived_Metrics[Customer_Revenue_Share],Derived_Metrics[Customee_ Revenue _Rank],"&lt;="&amp;Derived_Metrics[[#This Row],[Customee_ Revenue _Rank]])</f>
        <v>0.98380673760844595</v>
      </c>
      <c r="Y1638" t="str">
        <f>IF(Derived_Metrics[[#This Row],[Cumulative_Revenue_%]]&lt;=0.8,"Top 80% Revenue","Remaining 20% Revenue")</f>
        <v>Remaining 20% Revenue</v>
      </c>
    </row>
    <row r="1639" spans="1:25" x14ac:dyDescent="0.25">
      <c r="A1639" t="s">
        <v>4500</v>
      </c>
      <c r="B1639" s="1">
        <v>42608</v>
      </c>
      <c r="C1639" t="s">
        <v>1515</v>
      </c>
      <c r="D1639" s="4">
        <f>SUMIFS(Derived_Metrics[Revenue],Derived_Metrics[Customer ID],Derived_Metrics[[#This Row],[Customer ID]])</f>
        <v>1846.28</v>
      </c>
      <c r="E1639" s="4">
        <f>SUMIFS(Derived_Metrics[Profit],Derived_Metrics[Customer ID],Derived_Metrics[[#This Row],[Customer ID]])</f>
        <v>108.4104</v>
      </c>
      <c r="F1639" s="5">
        <f>_xlfn.PERCENTRANK.INC(Derived_Metrics[Customer Revenue],Derived_Metrics[[#This Row],[Customer Revenue]])</f>
        <v>0.26400000000000001</v>
      </c>
      <c r="G1639" s="5" t="str" cm="1">
        <f t="array" ref="G1639">_xlfn.IFS(Derived_Metrics[[#This Row],[Customer Revenue Percentile]]&gt;=0.8,"High Value",Derived_Metrics[[#This Row],[Customer Revenue Percentile]]&gt;=0.4,"Medium Value",TRUE,"Low Value")</f>
        <v>Low Value</v>
      </c>
      <c r="H1639" s="12">
        <f>_xlfn.RANK.EQ(Derived_Metrics[[#This Row],[Customer Revenue]],Derived_Metrics[Customer Revenue],0)</f>
        <v>1560</v>
      </c>
      <c r="I1639" s="15">
        <f>Derived_Metrics[[#This Row],[Customer Revenue]]/SUM(Derived_Metrics[Customer Revenue])</f>
        <v>1.1850916519074621E-4</v>
      </c>
      <c r="J1639" t="s">
        <v>1214</v>
      </c>
      <c r="K1639" s="5">
        <f>SUMIFS(Derived_Metrics[Revenue],Derived_Metrics[Product ID],Derived_Metrics[[#This Row],[Product ID]])</f>
        <v>4903.848</v>
      </c>
      <c r="L1639" s="5">
        <f>SUMIFS(Derived_Metrics[Profit],Derived_Metrics[Product ID],Derived_Metrics[[#This Row],[Product ID]])</f>
        <v>96.285600000000002</v>
      </c>
      <c r="M1639" s="5" t="str">
        <f>IF(AND(Derived_Metrics[[#This Row],[Product Revenue]]&gt;AVERAGE(Derived_Metrics[Product Revenue]),Derived_Metrics[[#This Row],[Product Profit]]&lt;0),"high sales Low Profit","Normal")</f>
        <v>Normal</v>
      </c>
      <c r="N1639">
        <v>447.84</v>
      </c>
      <c r="O1639">
        <v>4</v>
      </c>
      <c r="P1639">
        <v>0</v>
      </c>
      <c r="Q1639">
        <v>98.524799999999999</v>
      </c>
      <c r="R1639">
        <f>Derived_Metrics[[#This Row],[Selling Price]]*Derived_Metrics[[#This Row],[Quantity]]</f>
        <v>1791.36</v>
      </c>
      <c r="S1639" s="2">
        <f>IF(Derived_Metrics[[#This Row],[Revenue]]=0,0,Derived_Metrics[[#This Row],[Profit]]/Derived_Metrics[[#This Row],[Revenue]])</f>
        <v>5.5E-2</v>
      </c>
      <c r="T1639" t="str">
        <f>IF(Derived_Metrics[[#This Row],[Profit]]&lt;0, "Loss","Profit")</f>
        <v>Profit</v>
      </c>
      <c r="U1639" s="5">
        <f>Derived_Metrics[[#This Row],[Selling Price]]*Derived_Metrics[[#This Row],[Quantity]]*Derived_Metrics[[#This Row],[Discount]]</f>
        <v>0</v>
      </c>
      <c r="V1639" t="str">
        <f>IF(Derived_Metrics[[#This Row],[Discount]]&gt;0,"Discount Applied","No Discount")</f>
        <v>No Discount</v>
      </c>
      <c r="W1639" t="str">
        <f>IF(Derived_Metrics[[#This Row],[Discount]]&gt;0.3,"High Discount","Low Discount")</f>
        <v>Low Discount</v>
      </c>
      <c r="X1639" s="13">
        <f>SUMIFS(Derived_Metrics[Customer_Revenue_Share],Derived_Metrics[Customee_ Revenue _Rank],"&lt;="&amp;Derived_Metrics[[#This Row],[Customee_ Revenue _Rank]])</f>
        <v>0.97031057954649913</v>
      </c>
      <c r="Y1639" t="str">
        <f>IF(Derived_Metrics[[#This Row],[Cumulative_Revenue_%]]&lt;=0.8,"Top 80% Revenue","Remaining 20% Revenue")</f>
        <v>Remaining 20% Revenue</v>
      </c>
    </row>
    <row r="1640" spans="1:25" x14ac:dyDescent="0.25">
      <c r="A1640" t="s">
        <v>4501</v>
      </c>
      <c r="B1640" s="1">
        <v>43036</v>
      </c>
      <c r="C1640" t="s">
        <v>3154</v>
      </c>
      <c r="D1640" s="4">
        <f>SUMIFS(Derived_Metrics[Revenue],Derived_Metrics[Customer ID],Derived_Metrics[[#This Row],[Customer ID]])</f>
        <v>14930.2</v>
      </c>
      <c r="E1640" s="4">
        <f>SUMIFS(Derived_Metrics[Profit],Derived_Metrics[Customer ID],Derived_Metrics[[#This Row],[Customer ID]])</f>
        <v>158.20739999999998</v>
      </c>
      <c r="F1640" s="5">
        <f>_xlfn.PERCENTRANK.INC(Derived_Metrics[Customer Revenue],Derived_Metrics[[#This Row],[Customer Revenue]])</f>
        <v>0.87</v>
      </c>
      <c r="G1640" s="5" t="str" cm="1">
        <f t="array" ref="G1640">_xlfn.IFS(Derived_Metrics[[#This Row],[Customer Revenue Percentile]]&gt;=0.8,"High Value",Derived_Metrics[[#This Row],[Customer Revenue Percentile]]&gt;=0.4,"Medium Value",TRUE,"Low Value")</f>
        <v>High Value</v>
      </c>
      <c r="H1640" s="12">
        <f>_xlfn.RANK.EQ(Derived_Metrics[[#This Row],[Customer Revenue]],Derived_Metrics[Customer Revenue],0)</f>
        <v>271</v>
      </c>
      <c r="I1640" s="15">
        <f>Derived_Metrics[[#This Row],[Customer Revenue]]/SUM(Derived_Metrics[Customer Revenue])</f>
        <v>9.5834084652971342E-4</v>
      </c>
      <c r="J1640" t="s">
        <v>2432</v>
      </c>
      <c r="K1640" s="5">
        <f>SUMIFS(Derived_Metrics[Revenue],Derived_Metrics[Product ID],Derived_Metrics[[#This Row],[Product ID]])</f>
        <v>2663.36</v>
      </c>
      <c r="L1640" s="5">
        <f>SUMIFS(Derived_Metrics[Profit],Derived_Metrics[Product ID],Derived_Metrics[[#This Row],[Product ID]])</f>
        <v>179.28960000000001</v>
      </c>
      <c r="M1640" s="5" t="str">
        <f>IF(AND(Derived_Metrics[[#This Row],[Product Revenue]]&gt;AVERAGE(Derived_Metrics[Product Revenue]),Derived_Metrics[[#This Row],[Product Profit]]&lt;0),"high sales Low Profit","Normal")</f>
        <v>Normal</v>
      </c>
      <c r="N1640">
        <v>77.951999999999998</v>
      </c>
      <c r="O1640">
        <v>3</v>
      </c>
      <c r="P1640">
        <v>0.2</v>
      </c>
      <c r="Q1640">
        <v>15.590400000000001</v>
      </c>
      <c r="R1640">
        <f>Derived_Metrics[[#This Row],[Selling Price]]*Derived_Metrics[[#This Row],[Quantity]]</f>
        <v>233.85599999999999</v>
      </c>
      <c r="S1640" s="2">
        <f>IF(Derived_Metrics[[#This Row],[Revenue]]=0,0,Derived_Metrics[[#This Row],[Profit]]/Derived_Metrics[[#This Row],[Revenue]])</f>
        <v>6.6666666666666666E-2</v>
      </c>
      <c r="T1640" t="str">
        <f>IF(Derived_Metrics[[#This Row],[Profit]]&lt;0, "Loss","Profit")</f>
        <v>Profit</v>
      </c>
      <c r="U1640" s="5">
        <f>Derived_Metrics[[#This Row],[Selling Price]]*Derived_Metrics[[#This Row],[Quantity]]*Derived_Metrics[[#This Row],[Discount]]</f>
        <v>46.7712</v>
      </c>
      <c r="V1640" t="str">
        <f>IF(Derived_Metrics[[#This Row],[Discount]]&gt;0,"Discount Applied","No Discount")</f>
        <v>Discount Applied</v>
      </c>
      <c r="W1640" t="str">
        <f>IF(Derived_Metrics[[#This Row],[Discount]]&gt;0.3,"High Discount","Low Discount")</f>
        <v>Low Discount</v>
      </c>
      <c r="X1640" s="13">
        <f>SUMIFS(Derived_Metrics[Customer_Revenue_Share],Derived_Metrics[Customee_ Revenue _Rank],"&lt;="&amp;Derived_Metrics[[#This Row],[Customee_ Revenue _Rank]])</f>
        <v>0.45535076979959721</v>
      </c>
      <c r="Y1640" t="str">
        <f>IF(Derived_Metrics[[#This Row],[Cumulative_Revenue_%]]&lt;=0.8,"Top 80% Revenue","Remaining 20% Revenue")</f>
        <v>Top 80% Revenue</v>
      </c>
    </row>
    <row r="1641" spans="1:25" x14ac:dyDescent="0.25">
      <c r="A1641" t="s">
        <v>4502</v>
      </c>
      <c r="B1641" s="1">
        <v>42286</v>
      </c>
      <c r="C1641" t="s">
        <v>4390</v>
      </c>
      <c r="D1641" s="4">
        <f>SUMIFS(Derived_Metrics[Revenue],Derived_Metrics[Customer ID],Derived_Metrics[[#This Row],[Customer ID]])</f>
        <v>1751.1779999999999</v>
      </c>
      <c r="E1641" s="4">
        <f>SUMIFS(Derived_Metrics[Profit],Derived_Metrics[Customer ID],Derived_Metrics[[#This Row],[Customer ID]])</f>
        <v>-194.61659999999998</v>
      </c>
      <c r="F1641" s="5">
        <f>_xlfn.PERCENTRANK.INC(Derived_Metrics[Customer Revenue],Derived_Metrics[[#This Row],[Customer Revenue]])</f>
        <v>0.25</v>
      </c>
      <c r="G1641" s="5" t="str" cm="1">
        <f t="array" ref="G1641">_xlfn.IFS(Derived_Metrics[[#This Row],[Customer Revenue Percentile]]&gt;=0.8,"High Value",Derived_Metrics[[#This Row],[Customer Revenue Percentile]]&gt;=0.4,"Medium Value",TRUE,"Low Value")</f>
        <v>Low Value</v>
      </c>
      <c r="H1641" s="12">
        <f>_xlfn.RANK.EQ(Derived_Metrics[[#This Row],[Customer Revenue]],Derived_Metrics[Customer Revenue],0)</f>
        <v>1590</v>
      </c>
      <c r="I1641" s="15">
        <f>Derived_Metrics[[#This Row],[Customer Revenue]]/SUM(Derived_Metrics[Customer Revenue])</f>
        <v>1.124047505689281E-4</v>
      </c>
      <c r="J1641" t="s">
        <v>1899</v>
      </c>
      <c r="K1641" s="5">
        <f>SUMIFS(Derived_Metrics[Revenue],Derived_Metrics[Product ID],Derived_Metrics[[#This Row],[Product ID]])</f>
        <v>18913.728000000003</v>
      </c>
      <c r="L1641" s="5">
        <f>SUMIFS(Derived_Metrics[Profit],Derived_Metrics[Product ID],Derived_Metrics[[#This Row],[Product ID]])</f>
        <v>41.116799999999998</v>
      </c>
      <c r="M1641" s="5" t="str">
        <f>IF(AND(Derived_Metrics[[#This Row],[Product Revenue]]&gt;AVERAGE(Derived_Metrics[Product Revenue]),Derived_Metrics[[#This Row],[Product Profit]]&lt;0),"high sales Low Profit","Normal")</f>
        <v>Normal</v>
      </c>
      <c r="N1641">
        <v>179.886</v>
      </c>
      <c r="O1641">
        <v>1</v>
      </c>
      <c r="P1641">
        <v>0.3</v>
      </c>
      <c r="Q1641">
        <v>-2.5697999999999999</v>
      </c>
      <c r="R1641">
        <f>Derived_Metrics[[#This Row],[Selling Price]]*Derived_Metrics[[#This Row],[Quantity]]</f>
        <v>179.886</v>
      </c>
      <c r="S1641" s="2">
        <f>IF(Derived_Metrics[[#This Row],[Revenue]]=0,0,Derived_Metrics[[#This Row],[Profit]]/Derived_Metrics[[#This Row],[Revenue]])</f>
        <v>-1.4285714285714285E-2</v>
      </c>
      <c r="T1641" t="str">
        <f>IF(Derived_Metrics[[#This Row],[Profit]]&lt;0, "Loss","Profit")</f>
        <v>Loss</v>
      </c>
      <c r="U1641" s="5">
        <f>Derived_Metrics[[#This Row],[Selling Price]]*Derived_Metrics[[#This Row],[Quantity]]*Derived_Metrics[[#This Row],[Discount]]</f>
        <v>53.965799999999994</v>
      </c>
      <c r="V1641" t="str">
        <f>IF(Derived_Metrics[[#This Row],[Discount]]&gt;0,"Discount Applied","No Discount")</f>
        <v>Discount Applied</v>
      </c>
      <c r="W1641" t="str">
        <f>IF(Derived_Metrics[[#This Row],[Discount]]&gt;0.3,"High Discount","Low Discount")</f>
        <v>Low Discount</v>
      </c>
      <c r="X1641" s="13">
        <f>SUMIFS(Derived_Metrics[Customer_Revenue_Share],Derived_Metrics[Customee_ Revenue _Rank],"&lt;="&amp;Derived_Metrics[[#This Row],[Customee_ Revenue _Rank]])</f>
        <v>0.97377127426749022</v>
      </c>
      <c r="Y1641" t="str">
        <f>IF(Derived_Metrics[[#This Row],[Cumulative_Revenue_%]]&lt;=0.8,"Top 80% Revenue","Remaining 20% Revenue")</f>
        <v>Remaining 20% Revenue</v>
      </c>
    </row>
    <row r="1642" spans="1:25" x14ac:dyDescent="0.25">
      <c r="A1642" t="s">
        <v>4503</v>
      </c>
      <c r="B1642" s="1">
        <v>42899</v>
      </c>
      <c r="C1642" t="s">
        <v>4169</v>
      </c>
      <c r="D1642" s="4">
        <f>SUMIFS(Derived_Metrics[Revenue],Derived_Metrics[Customer ID],Derived_Metrics[[#This Row],[Customer ID]])</f>
        <v>28676.584000000003</v>
      </c>
      <c r="E1642" s="4">
        <f>SUMIFS(Derived_Metrics[Profit],Derived_Metrics[Customer ID],Derived_Metrics[[#This Row],[Customer ID]])</f>
        <v>513.81740000000002</v>
      </c>
      <c r="F1642" s="5">
        <f>_xlfn.PERCENTRANK.INC(Derived_Metrics[Customer Revenue],Derived_Metrics[[#This Row],[Customer Revenue]])</f>
        <v>0.96199999999999997</v>
      </c>
      <c r="G1642" s="5" t="str" cm="1">
        <f t="array" ref="G1642">_xlfn.IFS(Derived_Metrics[[#This Row],[Customer Revenue Percentile]]&gt;=0.8,"High Value",Derived_Metrics[[#This Row],[Customer Revenue Percentile]]&gt;=0.4,"Medium Value",TRUE,"Low Value")</f>
        <v>High Value</v>
      </c>
      <c r="H1642" s="12">
        <f>_xlfn.RANK.EQ(Derived_Metrics[[#This Row],[Customer Revenue]],Derived_Metrics[Customer Revenue],0)</f>
        <v>78</v>
      </c>
      <c r="I1642" s="15">
        <f>Derived_Metrics[[#This Row],[Customer Revenue]]/SUM(Derived_Metrics[Customer Revenue])</f>
        <v>1.8406948189669554E-3</v>
      </c>
      <c r="J1642" t="s">
        <v>1920</v>
      </c>
      <c r="K1642" s="5">
        <f>SUMIFS(Derived_Metrics[Revenue],Derived_Metrics[Product ID],Derived_Metrics[[#This Row],[Product ID]])</f>
        <v>20415.912000000004</v>
      </c>
      <c r="L1642" s="5">
        <f>SUMIFS(Derived_Metrics[Profit],Derived_Metrics[Product ID],Derived_Metrics[[#This Row],[Product ID]])</f>
        <v>-503.11939999999998</v>
      </c>
      <c r="M1642" s="5" t="str">
        <f>IF(AND(Derived_Metrics[[#This Row],[Product Revenue]]&gt;AVERAGE(Derived_Metrics[Product Revenue]),Derived_Metrics[[#This Row],[Product Profit]]&lt;0),"high sales Low Profit","Normal")</f>
        <v>high sales Low Profit</v>
      </c>
      <c r="N1642">
        <v>291.13600000000002</v>
      </c>
      <c r="O1642">
        <v>4</v>
      </c>
      <c r="P1642">
        <v>0.2</v>
      </c>
      <c r="Q1642">
        <v>-25.474399999999999</v>
      </c>
      <c r="R1642">
        <f>Derived_Metrics[[#This Row],[Selling Price]]*Derived_Metrics[[#This Row],[Quantity]]</f>
        <v>1164.5440000000001</v>
      </c>
      <c r="S1642" s="2">
        <f>IF(Derived_Metrics[[#This Row],[Revenue]]=0,0,Derived_Metrics[[#This Row],[Profit]]/Derived_Metrics[[#This Row],[Revenue]])</f>
        <v>-2.1874999999999999E-2</v>
      </c>
      <c r="T1642" t="str">
        <f>IF(Derived_Metrics[[#This Row],[Profit]]&lt;0, "Loss","Profit")</f>
        <v>Loss</v>
      </c>
      <c r="U1642" s="5">
        <f>Derived_Metrics[[#This Row],[Selling Price]]*Derived_Metrics[[#This Row],[Quantity]]*Derived_Metrics[[#This Row],[Discount]]</f>
        <v>232.90880000000004</v>
      </c>
      <c r="V1642" t="str">
        <f>IF(Derived_Metrics[[#This Row],[Discount]]&gt;0,"Discount Applied","No Discount")</f>
        <v>Discount Applied</v>
      </c>
      <c r="W1642" t="str">
        <f>IF(Derived_Metrics[[#This Row],[Discount]]&gt;0.3,"High Discount","Low Discount")</f>
        <v>Low Discount</v>
      </c>
      <c r="X1642" s="13">
        <f>SUMIFS(Derived_Metrics[Customer_Revenue_Share],Derived_Metrics[Customee_ Revenue _Rank],"&lt;="&amp;Derived_Metrics[[#This Row],[Customee_ Revenue _Rank]])</f>
        <v>0.20192949710477834</v>
      </c>
      <c r="Y1642" t="str">
        <f>IF(Derived_Metrics[[#This Row],[Cumulative_Revenue_%]]&lt;=0.8,"Top 80% Revenue","Remaining 20% Revenue")</f>
        <v>Top 80% Revenue</v>
      </c>
    </row>
    <row r="1643" spans="1:25" x14ac:dyDescent="0.25">
      <c r="A1643" t="s">
        <v>4504</v>
      </c>
      <c r="B1643" s="1">
        <v>42173</v>
      </c>
      <c r="C1643" t="s">
        <v>492</v>
      </c>
      <c r="D1643" s="4">
        <f>SUMIFS(Derived_Metrics[Revenue],Derived_Metrics[Customer ID],Derived_Metrics[[#This Row],[Customer ID]])</f>
        <v>27549.929</v>
      </c>
      <c r="E1643" s="4">
        <f>SUMIFS(Derived_Metrics[Profit],Derived_Metrics[Customer ID],Derived_Metrics[[#This Row],[Customer ID]])</f>
        <v>-120.67989999999999</v>
      </c>
      <c r="F1643" s="5">
        <f>_xlfn.PERCENTRANK.INC(Derived_Metrics[Customer Revenue],Derived_Metrics[[#This Row],[Customer Revenue]])</f>
        <v>0.95299999999999996</v>
      </c>
      <c r="G1643" s="5" t="str" cm="1">
        <f t="array" ref="G1643">_xlfn.IFS(Derived_Metrics[[#This Row],[Customer Revenue Percentile]]&gt;=0.8,"High Value",Derived_Metrics[[#This Row],[Customer Revenue Percentile]]&gt;=0.4,"Medium Value",TRUE,"Low Value")</f>
        <v>High Value</v>
      </c>
      <c r="H1643" s="12">
        <f>_xlfn.RANK.EQ(Derived_Metrics[[#This Row],[Customer Revenue]],Derived_Metrics[Customer Revenue],0)</f>
        <v>96</v>
      </c>
      <c r="I1643" s="15">
        <f>Derived_Metrics[[#This Row],[Customer Revenue]]/SUM(Derived_Metrics[Customer Revenue])</f>
        <v>1.768376999617788E-3</v>
      </c>
      <c r="J1643" t="s">
        <v>2746</v>
      </c>
      <c r="K1643" s="5">
        <f>SUMIFS(Derived_Metrics[Revenue],Derived_Metrics[Product ID],Derived_Metrics[[#This Row],[Product ID]])</f>
        <v>592.17600000000004</v>
      </c>
      <c r="L1643" s="5">
        <f>SUMIFS(Derived_Metrics[Profit],Derived_Metrics[Product ID],Derived_Metrics[[#This Row],[Product ID]])</f>
        <v>59.217600000000004</v>
      </c>
      <c r="M1643" s="5" t="str">
        <f>IF(AND(Derived_Metrics[[#This Row],[Product Revenue]]&gt;AVERAGE(Derived_Metrics[Product Revenue]),Derived_Metrics[[#This Row],[Product Profit]]&lt;0),"high sales Low Profit","Normal")</f>
        <v>Normal</v>
      </c>
      <c r="N1643">
        <v>60.84</v>
      </c>
      <c r="O1643">
        <v>3</v>
      </c>
      <c r="P1643">
        <v>0</v>
      </c>
      <c r="Q1643">
        <v>19.468800000000002</v>
      </c>
      <c r="R1643">
        <f>Derived_Metrics[[#This Row],[Selling Price]]*Derived_Metrics[[#This Row],[Quantity]]</f>
        <v>182.52</v>
      </c>
      <c r="S1643" s="2">
        <f>IF(Derived_Metrics[[#This Row],[Revenue]]=0,0,Derived_Metrics[[#This Row],[Profit]]/Derived_Metrics[[#This Row],[Revenue]])</f>
        <v>0.10666666666666667</v>
      </c>
      <c r="T1643" t="str">
        <f>IF(Derived_Metrics[[#This Row],[Profit]]&lt;0, "Loss","Profit")</f>
        <v>Profit</v>
      </c>
      <c r="U1643" s="5">
        <f>Derived_Metrics[[#This Row],[Selling Price]]*Derived_Metrics[[#This Row],[Quantity]]*Derived_Metrics[[#This Row],[Discount]]</f>
        <v>0</v>
      </c>
      <c r="V1643" t="str">
        <f>IF(Derived_Metrics[[#This Row],[Discount]]&gt;0,"Discount Applied","No Discount")</f>
        <v>No Discount</v>
      </c>
      <c r="W1643" t="str">
        <f>IF(Derived_Metrics[[#This Row],[Discount]]&gt;0.3,"High Discount","Low Discount")</f>
        <v>Low Discount</v>
      </c>
      <c r="X1643" s="13">
        <f>SUMIFS(Derived_Metrics[Customer_Revenue_Share],Derived_Metrics[Customee_ Revenue _Rank],"&lt;="&amp;Derived_Metrics[[#This Row],[Customee_ Revenue _Rank]])</f>
        <v>0.23579212866607227</v>
      </c>
      <c r="Y1643" t="str">
        <f>IF(Derived_Metrics[[#This Row],[Cumulative_Revenue_%]]&lt;=0.8,"Top 80% Revenue","Remaining 20% Revenue")</f>
        <v>Top 80% Revenue</v>
      </c>
    </row>
    <row r="1644" spans="1:25" x14ac:dyDescent="0.25">
      <c r="A1644" t="s">
        <v>4506</v>
      </c>
      <c r="B1644" s="1">
        <v>42338</v>
      </c>
      <c r="C1644" t="s">
        <v>1435</v>
      </c>
      <c r="D1644" s="4">
        <f>SUMIFS(Derived_Metrics[Revenue],Derived_Metrics[Customer ID],Derived_Metrics[[#This Row],[Customer ID]])</f>
        <v>3630.72</v>
      </c>
      <c r="E1644" s="4">
        <f>SUMIFS(Derived_Metrics[Profit],Derived_Metrics[Customer ID],Derived_Metrics[[#This Row],[Customer ID]])</f>
        <v>-145.04159999999999</v>
      </c>
      <c r="F1644" s="5">
        <f>_xlfn.PERCENTRANK.INC(Derived_Metrics[Customer Revenue],Derived_Metrics[[#This Row],[Customer Revenue]])</f>
        <v>0.45400000000000001</v>
      </c>
      <c r="G1644" s="5" t="str" cm="1">
        <f t="array" ref="G1644">_xlfn.IFS(Derived_Metrics[[#This Row],[Customer Revenue Percentile]]&gt;=0.8,"High Value",Derived_Metrics[[#This Row],[Customer Revenue Percentile]]&gt;=0.4,"Medium Value",TRUE,"Low Value")</f>
        <v>Medium Value</v>
      </c>
      <c r="H1644" s="12">
        <f>_xlfn.RANK.EQ(Derived_Metrics[[#This Row],[Customer Revenue]],Derived_Metrics[Customer Revenue],0)</f>
        <v>1156</v>
      </c>
      <c r="I1644" s="15">
        <f>Derived_Metrics[[#This Row],[Customer Revenue]]/SUM(Derived_Metrics[Customer Revenue])</f>
        <v>2.3304893961985509E-4</v>
      </c>
      <c r="J1644" t="s">
        <v>2542</v>
      </c>
      <c r="K1644" s="5">
        <f>SUMIFS(Derived_Metrics[Revenue],Derived_Metrics[Product ID],Derived_Metrics[[#This Row],[Product ID]])</f>
        <v>249.91199999999998</v>
      </c>
      <c r="L1644" s="5">
        <f>SUMIFS(Derived_Metrics[Profit],Derived_Metrics[Product ID],Derived_Metrics[[#This Row],[Product ID]])</f>
        <v>-11.213999999999997</v>
      </c>
      <c r="M1644" s="5" t="str">
        <f>IF(AND(Derived_Metrics[[#This Row],[Product Revenue]]&gt;AVERAGE(Derived_Metrics[Product Revenue]),Derived_Metrics[[#This Row],[Product Profit]]&lt;0),"high sales Low Profit","Normal")</f>
        <v>Normal</v>
      </c>
      <c r="N1644">
        <v>17.088000000000001</v>
      </c>
      <c r="O1644">
        <v>2</v>
      </c>
      <c r="P1644">
        <v>0.2</v>
      </c>
      <c r="Q1644">
        <v>1.0680000000000001</v>
      </c>
      <c r="R1644">
        <f>Derived_Metrics[[#This Row],[Selling Price]]*Derived_Metrics[[#This Row],[Quantity]]</f>
        <v>34.176000000000002</v>
      </c>
      <c r="S1644" s="2">
        <f>IF(Derived_Metrics[[#This Row],[Revenue]]=0,0,Derived_Metrics[[#This Row],[Profit]]/Derived_Metrics[[#This Row],[Revenue]])</f>
        <v>3.125E-2</v>
      </c>
      <c r="T1644" t="str">
        <f>IF(Derived_Metrics[[#This Row],[Profit]]&lt;0, "Loss","Profit")</f>
        <v>Profit</v>
      </c>
      <c r="U1644" s="5">
        <f>Derived_Metrics[[#This Row],[Selling Price]]*Derived_Metrics[[#This Row],[Quantity]]*Derived_Metrics[[#This Row],[Discount]]</f>
        <v>6.8352000000000004</v>
      </c>
      <c r="V1644" t="str">
        <f>IF(Derived_Metrics[[#This Row],[Discount]]&gt;0,"Discount Applied","No Discount")</f>
        <v>Discount Applied</v>
      </c>
      <c r="W1644" t="str">
        <f>IF(Derived_Metrics[[#This Row],[Discount]]&gt;0.3,"High Discount","Low Discount")</f>
        <v>Low Discount</v>
      </c>
      <c r="X1644" s="13">
        <f>SUMIFS(Derived_Metrics[Customer_Revenue_Share],Derived_Metrics[Customee_ Revenue _Rank],"&lt;="&amp;Derived_Metrics[[#This Row],[Customee_ Revenue _Rank]])</f>
        <v>0.90057590062227622</v>
      </c>
      <c r="Y1644" t="str">
        <f>IF(Derived_Metrics[[#This Row],[Cumulative_Revenue_%]]&lt;=0.8,"Top 80% Revenue","Remaining 20% Revenue")</f>
        <v>Remaining 20% Revenue</v>
      </c>
    </row>
    <row r="1645" spans="1:25" x14ac:dyDescent="0.25">
      <c r="A1645" t="s">
        <v>4507</v>
      </c>
      <c r="B1645" s="1">
        <v>43052</v>
      </c>
      <c r="C1645" t="s">
        <v>1303</v>
      </c>
      <c r="D1645" s="4">
        <f>SUMIFS(Derived_Metrics[Revenue],Derived_Metrics[Customer ID],Derived_Metrics[[#This Row],[Customer ID]])</f>
        <v>9822.0340000000015</v>
      </c>
      <c r="E1645" s="4">
        <f>SUMIFS(Derived_Metrics[Profit],Derived_Metrics[Customer ID],Derived_Metrics[[#This Row],[Customer ID]])</f>
        <v>-219.7636</v>
      </c>
      <c r="F1645" s="5">
        <f>_xlfn.PERCENTRANK.INC(Derived_Metrics[Customer Revenue],Derived_Metrics[[#This Row],[Customer Revenue]])</f>
        <v>0.74</v>
      </c>
      <c r="G1645" s="5" t="str" cm="1">
        <f t="array" ref="G1645">_xlfn.IFS(Derived_Metrics[[#This Row],[Customer Revenue Percentile]]&gt;=0.8,"High Value",Derived_Metrics[[#This Row],[Customer Revenue Percentile]]&gt;=0.4,"Medium Value",TRUE,"Low Value")</f>
        <v>Medium Value</v>
      </c>
      <c r="H1645" s="12">
        <f>_xlfn.RANK.EQ(Derived_Metrics[[#This Row],[Customer Revenue]],Derived_Metrics[Customer Revenue],0)</f>
        <v>547</v>
      </c>
      <c r="I1645" s="15">
        <f>Derived_Metrics[[#This Row],[Customer Revenue]]/SUM(Derived_Metrics[Customer Revenue])</f>
        <v>6.3045748738822175E-4</v>
      </c>
      <c r="J1645" t="s">
        <v>3522</v>
      </c>
      <c r="K1645" s="5">
        <f>SUMIFS(Derived_Metrics[Revenue],Derived_Metrics[Product ID],Derived_Metrics[[#This Row],[Product ID]])</f>
        <v>4813.7800000000007</v>
      </c>
      <c r="L1645" s="5">
        <f>SUMIFS(Derived_Metrics[Profit],Derived_Metrics[Product ID],Derived_Metrics[[#This Row],[Product ID]])</f>
        <v>123.96</v>
      </c>
      <c r="M1645" s="5" t="str">
        <f>IF(AND(Derived_Metrics[[#This Row],[Product Revenue]]&gt;AVERAGE(Derived_Metrics[Product Revenue]),Derived_Metrics[[#This Row],[Product Profit]]&lt;0),"high sales Low Profit","Normal")</f>
        <v>Normal</v>
      </c>
      <c r="N1645">
        <v>154.94999999999999</v>
      </c>
      <c r="O1645">
        <v>3</v>
      </c>
      <c r="P1645">
        <v>0</v>
      </c>
      <c r="Q1645">
        <v>30.99</v>
      </c>
      <c r="R1645">
        <f>Derived_Metrics[[#This Row],[Selling Price]]*Derived_Metrics[[#This Row],[Quantity]]</f>
        <v>464.84999999999997</v>
      </c>
      <c r="S1645" s="2">
        <f>IF(Derived_Metrics[[#This Row],[Revenue]]=0,0,Derived_Metrics[[#This Row],[Profit]]/Derived_Metrics[[#This Row],[Revenue]])</f>
        <v>6.6666666666666666E-2</v>
      </c>
      <c r="T1645" t="str">
        <f>IF(Derived_Metrics[[#This Row],[Profit]]&lt;0, "Loss","Profit")</f>
        <v>Profit</v>
      </c>
      <c r="U1645" s="5">
        <f>Derived_Metrics[[#This Row],[Selling Price]]*Derived_Metrics[[#This Row],[Quantity]]*Derived_Metrics[[#This Row],[Discount]]</f>
        <v>0</v>
      </c>
      <c r="V1645" t="str">
        <f>IF(Derived_Metrics[[#This Row],[Discount]]&gt;0,"Discount Applied","No Discount")</f>
        <v>No Discount</v>
      </c>
      <c r="W1645" t="str">
        <f>IF(Derived_Metrics[[#This Row],[Discount]]&gt;0.3,"High Discount","Low Discount")</f>
        <v>Low Discount</v>
      </c>
      <c r="X1645" s="13">
        <f>SUMIFS(Derived_Metrics[Customer_Revenue_Share],Derived_Metrics[Customee_ Revenue _Rank],"&lt;="&amp;Derived_Metrics[[#This Row],[Customee_ Revenue _Rank]])</f>
        <v>0.65994934868315946</v>
      </c>
      <c r="Y1645" t="str">
        <f>IF(Derived_Metrics[[#This Row],[Cumulative_Revenue_%]]&lt;=0.8,"Top 80% Revenue","Remaining 20% Revenue")</f>
        <v>Top 80% Revenue</v>
      </c>
    </row>
    <row r="1646" spans="1:25" x14ac:dyDescent="0.25">
      <c r="A1646" t="s">
        <v>4508</v>
      </c>
      <c r="B1646" s="1">
        <v>43077</v>
      </c>
      <c r="C1646" t="s">
        <v>2292</v>
      </c>
      <c r="D1646" s="4">
        <f>SUMIFS(Derived_Metrics[Revenue],Derived_Metrics[Customer ID],Derived_Metrics[[#This Row],[Customer ID]])</f>
        <v>34183.298000000003</v>
      </c>
      <c r="E1646" s="4">
        <f>SUMIFS(Derived_Metrics[Profit],Derived_Metrics[Customer ID],Derived_Metrics[[#This Row],[Customer ID]])</f>
        <v>770.14769999999999</v>
      </c>
      <c r="F1646" s="5">
        <f>_xlfn.PERCENTRANK.INC(Derived_Metrics[Customer Revenue],Derived_Metrics[[#This Row],[Customer Revenue]])</f>
        <v>0.97699999999999998</v>
      </c>
      <c r="G1646" s="5" t="str" cm="1">
        <f t="array" ref="G1646">_xlfn.IFS(Derived_Metrics[[#This Row],[Customer Revenue Percentile]]&gt;=0.8,"High Value",Derived_Metrics[[#This Row],[Customer Revenue Percentile]]&gt;=0.4,"Medium Value",TRUE,"Low Value")</f>
        <v>High Value</v>
      </c>
      <c r="H1646" s="12">
        <f>_xlfn.RANK.EQ(Derived_Metrics[[#This Row],[Customer Revenue]],Derived_Metrics[Customer Revenue],0)</f>
        <v>44</v>
      </c>
      <c r="I1646" s="15">
        <f>Derived_Metrics[[#This Row],[Customer Revenue]]/SUM(Derived_Metrics[Customer Revenue])</f>
        <v>2.1941602083359541E-3</v>
      </c>
      <c r="J1646" t="s">
        <v>569</v>
      </c>
      <c r="K1646" s="5">
        <f>SUMIFS(Derived_Metrics[Revenue],Derived_Metrics[Product ID],Derived_Metrics[[#This Row],[Product ID]])</f>
        <v>38552.634000000005</v>
      </c>
      <c r="L1646" s="5">
        <f>SUMIFS(Derived_Metrics[Profit],Derived_Metrics[Product ID],Derived_Metrics[[#This Row],[Product ID]])</f>
        <v>832.99320000000012</v>
      </c>
      <c r="M1646" s="5" t="str">
        <f>IF(AND(Derived_Metrics[[#This Row],[Product Revenue]]&gt;AVERAGE(Derived_Metrics[Product Revenue]),Derived_Metrics[[#This Row],[Product Profit]]&lt;0),"high sales Low Profit","Normal")</f>
        <v>Normal</v>
      </c>
      <c r="N1646">
        <v>1779.9</v>
      </c>
      <c r="O1646">
        <v>5</v>
      </c>
      <c r="P1646">
        <v>0</v>
      </c>
      <c r="Q1646">
        <v>373.779</v>
      </c>
      <c r="R1646">
        <f>Derived_Metrics[[#This Row],[Selling Price]]*Derived_Metrics[[#This Row],[Quantity]]</f>
        <v>8899.5</v>
      </c>
      <c r="S1646" s="2">
        <f>IF(Derived_Metrics[[#This Row],[Revenue]]=0,0,Derived_Metrics[[#This Row],[Profit]]/Derived_Metrics[[#This Row],[Revenue]])</f>
        <v>4.2000000000000003E-2</v>
      </c>
      <c r="T1646" t="str">
        <f>IF(Derived_Metrics[[#This Row],[Profit]]&lt;0, "Loss","Profit")</f>
        <v>Profit</v>
      </c>
      <c r="U1646" s="5">
        <f>Derived_Metrics[[#This Row],[Selling Price]]*Derived_Metrics[[#This Row],[Quantity]]*Derived_Metrics[[#This Row],[Discount]]</f>
        <v>0</v>
      </c>
      <c r="V1646" t="str">
        <f>IF(Derived_Metrics[[#This Row],[Discount]]&gt;0,"Discount Applied","No Discount")</f>
        <v>No Discount</v>
      </c>
      <c r="W1646" t="str">
        <f>IF(Derived_Metrics[[#This Row],[Discount]]&gt;0.3,"High Discount","Low Discount")</f>
        <v>Low Discount</v>
      </c>
      <c r="X1646" s="13">
        <f>SUMIFS(Derived_Metrics[Customer_Revenue_Share],Derived_Metrics[Customee_ Revenue _Rank],"&lt;="&amp;Derived_Metrics[[#This Row],[Customee_ Revenue _Rank]])</f>
        <v>0.13699690809562376</v>
      </c>
      <c r="Y1646" t="str">
        <f>IF(Derived_Metrics[[#This Row],[Cumulative_Revenue_%]]&lt;=0.8,"Top 80% Revenue","Remaining 20% Revenue")</f>
        <v>Top 80% Revenue</v>
      </c>
    </row>
    <row r="1647" spans="1:25" x14ac:dyDescent="0.25">
      <c r="A1647" t="s">
        <v>4509</v>
      </c>
      <c r="B1647" s="1">
        <v>42471</v>
      </c>
      <c r="C1647" t="s">
        <v>4510</v>
      </c>
      <c r="D1647" s="4">
        <f>SUMIFS(Derived_Metrics[Revenue],Derived_Metrics[Customer ID],Derived_Metrics[[#This Row],[Customer ID]])</f>
        <v>8763</v>
      </c>
      <c r="E1647" s="4">
        <f>SUMIFS(Derived_Metrics[Profit],Derived_Metrics[Customer ID],Derived_Metrics[[#This Row],[Customer ID]])</f>
        <v>-292.10000000000002</v>
      </c>
      <c r="F1647" s="5">
        <f>_xlfn.PERCENTRANK.INC(Derived_Metrics[Customer Revenue],Derived_Metrics[[#This Row],[Customer Revenue]])</f>
        <v>0.70699999999999996</v>
      </c>
      <c r="G1647" s="5" t="str" cm="1">
        <f t="array" ref="G1647">_xlfn.IFS(Derived_Metrics[[#This Row],[Customer Revenue Percentile]]&gt;=0.8,"High Value",Derived_Metrics[[#This Row],[Customer Revenue Percentile]]&gt;=0.4,"Medium Value",TRUE,"Low Value")</f>
        <v>Medium Value</v>
      </c>
      <c r="H1647" s="12">
        <f>_xlfn.RANK.EQ(Derived_Metrics[[#This Row],[Customer Revenue]],Derived_Metrics[Customer Revenue],0)</f>
        <v>621</v>
      </c>
      <c r="I1647" s="15">
        <f>Derived_Metrics[[#This Row],[Customer Revenue]]/SUM(Derived_Metrics[Customer Revenue])</f>
        <v>5.6248013008130355E-4</v>
      </c>
      <c r="J1647" t="s">
        <v>400</v>
      </c>
      <c r="K1647" s="5">
        <f>SUMIFS(Derived_Metrics[Revenue],Derived_Metrics[Product ID],Derived_Metrics[[#This Row],[Product ID]])</f>
        <v>15108.872500000001</v>
      </c>
      <c r="L1647" s="5">
        <f>SUMIFS(Derived_Metrics[Profit],Derived_Metrics[Product ID],Derived_Metrics[[#This Row],[Product ID]])</f>
        <v>-795.97250000000008</v>
      </c>
      <c r="M1647" s="5" t="str">
        <f>IF(AND(Derived_Metrics[[#This Row],[Product Revenue]]&gt;AVERAGE(Derived_Metrics[Product Revenue]),Derived_Metrics[[#This Row],[Product Profit]]&lt;0),"high sales Low Profit","Normal")</f>
        <v>high sales Low Profit</v>
      </c>
      <c r="N1647">
        <v>876.3</v>
      </c>
      <c r="O1647">
        <v>10</v>
      </c>
      <c r="P1647">
        <v>0.4</v>
      </c>
      <c r="Q1647">
        <v>-292.10000000000002</v>
      </c>
      <c r="R1647">
        <f>Derived_Metrics[[#This Row],[Selling Price]]*Derived_Metrics[[#This Row],[Quantity]]</f>
        <v>8763</v>
      </c>
      <c r="S1647" s="2">
        <f>IF(Derived_Metrics[[#This Row],[Revenue]]=0,0,Derived_Metrics[[#This Row],[Profit]]/Derived_Metrics[[#This Row],[Revenue]])</f>
        <v>-3.3333333333333333E-2</v>
      </c>
      <c r="T1647" t="str">
        <f>IF(Derived_Metrics[[#This Row],[Profit]]&lt;0, "Loss","Profit")</f>
        <v>Loss</v>
      </c>
      <c r="U1647" s="5">
        <f>Derived_Metrics[[#This Row],[Selling Price]]*Derived_Metrics[[#This Row],[Quantity]]*Derived_Metrics[[#This Row],[Discount]]</f>
        <v>3505.2000000000003</v>
      </c>
      <c r="V1647" t="str">
        <f>IF(Derived_Metrics[[#This Row],[Discount]]&gt;0,"Discount Applied","No Discount")</f>
        <v>Discount Applied</v>
      </c>
      <c r="W1647" t="str">
        <f>IF(Derived_Metrics[[#This Row],[Discount]]&gt;0.3,"High Discount","Low Discount")</f>
        <v>High Discount</v>
      </c>
      <c r="X1647" s="13">
        <f>SUMIFS(Derived_Metrics[Customer_Revenue_Share],Derived_Metrics[Customee_ Revenue _Rank],"&lt;="&amp;Derived_Metrics[[#This Row],[Customee_ Revenue _Rank]])</f>
        <v>0.70229364387820592</v>
      </c>
      <c r="Y1647" t="str">
        <f>IF(Derived_Metrics[[#This Row],[Cumulative_Revenue_%]]&lt;=0.8,"Top 80% Revenue","Remaining 20% Revenue")</f>
        <v>Top 80% Revenue</v>
      </c>
    </row>
    <row r="1648" spans="1:25" x14ac:dyDescent="0.25">
      <c r="A1648" t="s">
        <v>4512</v>
      </c>
      <c r="B1648" s="1">
        <v>42507</v>
      </c>
      <c r="C1648" t="s">
        <v>4513</v>
      </c>
      <c r="D1648" s="4">
        <f>SUMIFS(Derived_Metrics[Revenue],Derived_Metrics[Customer ID],Derived_Metrics[[#This Row],[Customer ID]])</f>
        <v>22779.576000000001</v>
      </c>
      <c r="E1648" s="4">
        <f>SUMIFS(Derived_Metrics[Profit],Derived_Metrics[Customer ID],Derived_Metrics[[#This Row],[Customer ID]])</f>
        <v>410.4144</v>
      </c>
      <c r="F1648" s="5">
        <f>_xlfn.PERCENTRANK.INC(Derived_Metrics[Customer Revenue],Derived_Metrics[[#This Row],[Customer Revenue]])</f>
        <v>0.93200000000000005</v>
      </c>
      <c r="G1648" s="5" t="str" cm="1">
        <f t="array" ref="G1648">_xlfn.IFS(Derived_Metrics[[#This Row],[Customer Revenue Percentile]]&gt;=0.8,"High Value",Derived_Metrics[[#This Row],[Customer Revenue Percentile]]&gt;=0.4,"Medium Value",TRUE,"Low Value")</f>
        <v>High Value</v>
      </c>
      <c r="H1648" s="12">
        <f>_xlfn.RANK.EQ(Derived_Metrics[[#This Row],[Customer Revenue]],Derived_Metrics[Customer Revenue],0)</f>
        <v>144</v>
      </c>
      <c r="I1648" s="15">
        <f>Derived_Metrics[[#This Row],[Customer Revenue]]/SUM(Derived_Metrics[Customer Revenue])</f>
        <v>1.4621772077686797E-3</v>
      </c>
      <c r="J1648" t="s">
        <v>1827</v>
      </c>
      <c r="K1648" s="5">
        <f>SUMIFS(Derived_Metrics[Revenue],Derived_Metrics[Product ID],Derived_Metrics[[#This Row],[Product ID]])</f>
        <v>3700.1759999999999</v>
      </c>
      <c r="L1648" s="5">
        <f>SUMIFS(Derived_Metrics[Profit],Derived_Metrics[Product ID],Derived_Metrics[[#This Row],[Product ID]])</f>
        <v>120.9528</v>
      </c>
      <c r="M1648" s="5" t="str">
        <f>IF(AND(Derived_Metrics[[#This Row],[Product Revenue]]&gt;AVERAGE(Derived_Metrics[Product Revenue]),Derived_Metrics[[#This Row],[Product Profit]]&lt;0),"high sales Low Profit","Normal")</f>
        <v>Normal</v>
      </c>
      <c r="N1648">
        <v>22.608000000000001</v>
      </c>
      <c r="O1648">
        <v>3</v>
      </c>
      <c r="P1648">
        <v>0.6</v>
      </c>
      <c r="Q1648">
        <v>-10.1736</v>
      </c>
      <c r="R1648">
        <f>Derived_Metrics[[#This Row],[Selling Price]]*Derived_Metrics[[#This Row],[Quantity]]</f>
        <v>67.823999999999998</v>
      </c>
      <c r="S1648" s="2">
        <f>IF(Derived_Metrics[[#This Row],[Revenue]]=0,0,Derived_Metrics[[#This Row],[Profit]]/Derived_Metrics[[#This Row],[Revenue]])</f>
        <v>-0.15000000000000002</v>
      </c>
      <c r="T1648" t="str">
        <f>IF(Derived_Metrics[[#This Row],[Profit]]&lt;0, "Loss","Profit")</f>
        <v>Loss</v>
      </c>
      <c r="U1648" s="5">
        <f>Derived_Metrics[[#This Row],[Selling Price]]*Derived_Metrics[[#This Row],[Quantity]]*Derived_Metrics[[#This Row],[Discount]]</f>
        <v>40.694399999999995</v>
      </c>
      <c r="V1648" t="str">
        <f>IF(Derived_Metrics[[#This Row],[Discount]]&gt;0,"Discount Applied","No Discount")</f>
        <v>Discount Applied</v>
      </c>
      <c r="W1648" t="str">
        <f>IF(Derived_Metrics[[#This Row],[Discount]]&gt;0.3,"High Discount","Low Discount")</f>
        <v>High Discount</v>
      </c>
      <c r="X1648" s="13">
        <f>SUMIFS(Derived_Metrics[Customer_Revenue_Share],Derived_Metrics[Customee_ Revenue _Rank],"&lt;="&amp;Derived_Metrics[[#This Row],[Customee_ Revenue _Rank]])</f>
        <v>0.30541284494371451</v>
      </c>
      <c r="Y1648" t="str">
        <f>IF(Derived_Metrics[[#This Row],[Cumulative_Revenue_%]]&lt;=0.8,"Top 80% Revenue","Remaining 20% Revenue")</f>
        <v>Top 80% Revenue</v>
      </c>
    </row>
    <row r="1649" spans="1:25" x14ac:dyDescent="0.25">
      <c r="A1649" t="s">
        <v>4515</v>
      </c>
      <c r="B1649" s="1">
        <v>42818</v>
      </c>
      <c r="C1649" t="s">
        <v>2403</v>
      </c>
      <c r="D1649" s="4">
        <f>SUMIFS(Derived_Metrics[Revenue],Derived_Metrics[Customer ID],Derived_Metrics[[#This Row],[Customer ID]])</f>
        <v>7117.2730000000001</v>
      </c>
      <c r="E1649" s="4">
        <f>SUMIFS(Derived_Metrics[Profit],Derived_Metrics[Customer ID],Derived_Metrics[[#This Row],[Customer ID]])</f>
        <v>101.7414</v>
      </c>
      <c r="F1649" s="5">
        <f>_xlfn.PERCENTRANK.INC(Derived_Metrics[Customer Revenue],Derived_Metrics[[#This Row],[Customer Revenue]])</f>
        <v>0.65300000000000002</v>
      </c>
      <c r="G1649" s="5" t="str" cm="1">
        <f t="array" ref="G1649">_xlfn.IFS(Derived_Metrics[[#This Row],[Customer Revenue Percentile]]&gt;=0.8,"High Value",Derived_Metrics[[#This Row],[Customer Revenue Percentile]]&gt;=0.4,"Medium Value",TRUE,"Low Value")</f>
        <v>Medium Value</v>
      </c>
      <c r="H1649" s="12">
        <f>_xlfn.RANK.EQ(Derived_Metrics[[#This Row],[Customer Revenue]],Derived_Metrics[Customer Revenue],0)</f>
        <v>734</v>
      </c>
      <c r="I1649" s="15">
        <f>Derived_Metrics[[#This Row],[Customer Revenue]]/SUM(Derived_Metrics[Customer Revenue])</f>
        <v>4.5684407655644752E-4</v>
      </c>
      <c r="J1649" t="s">
        <v>537</v>
      </c>
      <c r="K1649" s="5">
        <f>SUMIFS(Derived_Metrics[Revenue],Derived_Metrics[Product ID],Derived_Metrics[[#This Row],[Product ID]])</f>
        <v>5804.2920000000004</v>
      </c>
      <c r="L1649" s="5">
        <f>SUMIFS(Derived_Metrics[Profit],Derived_Metrics[Product ID],Derived_Metrics[[#This Row],[Product ID]])</f>
        <v>-216.31380000000004</v>
      </c>
      <c r="M1649" s="5" t="str">
        <f>IF(AND(Derived_Metrics[[#This Row],[Product Revenue]]&gt;AVERAGE(Derived_Metrics[Product Revenue]),Derived_Metrics[[#This Row],[Product Profit]]&lt;0),"high sales Low Profit","Normal")</f>
        <v>Normal</v>
      </c>
      <c r="N1649">
        <v>207.846</v>
      </c>
      <c r="O1649">
        <v>3</v>
      </c>
      <c r="P1649">
        <v>0.1</v>
      </c>
      <c r="Q1649">
        <v>2.3094000000000001</v>
      </c>
      <c r="R1649">
        <f>Derived_Metrics[[#This Row],[Selling Price]]*Derived_Metrics[[#This Row],[Quantity]]</f>
        <v>623.53800000000001</v>
      </c>
      <c r="S1649" s="2">
        <f>IF(Derived_Metrics[[#This Row],[Revenue]]=0,0,Derived_Metrics[[#This Row],[Profit]]/Derived_Metrics[[#This Row],[Revenue]])</f>
        <v>3.7037037037037038E-3</v>
      </c>
      <c r="T1649" t="str">
        <f>IF(Derived_Metrics[[#This Row],[Profit]]&lt;0, "Loss","Profit")</f>
        <v>Profit</v>
      </c>
      <c r="U1649" s="5">
        <f>Derived_Metrics[[#This Row],[Selling Price]]*Derived_Metrics[[#This Row],[Quantity]]*Derived_Metrics[[#This Row],[Discount]]</f>
        <v>62.353800000000007</v>
      </c>
      <c r="V1649" t="str">
        <f>IF(Derived_Metrics[[#This Row],[Discount]]&gt;0,"Discount Applied","No Discount")</f>
        <v>Discount Applied</v>
      </c>
      <c r="W1649" t="str">
        <f>IF(Derived_Metrics[[#This Row],[Discount]]&gt;0.3,"High Discount","Low Discount")</f>
        <v>Low Discount</v>
      </c>
      <c r="X1649" s="13">
        <f>SUMIFS(Derived_Metrics[Customer_Revenue_Share],Derived_Metrics[Customee_ Revenue _Rank],"&lt;="&amp;Derived_Metrics[[#This Row],[Customee_ Revenue _Rank]])</f>
        <v>0.75982644847186942</v>
      </c>
      <c r="Y1649" t="str">
        <f>IF(Derived_Metrics[[#This Row],[Cumulative_Revenue_%]]&lt;=0.8,"Top 80% Revenue","Remaining 20% Revenue")</f>
        <v>Top 80% Revenue</v>
      </c>
    </row>
    <row r="1650" spans="1:25" x14ac:dyDescent="0.25">
      <c r="A1650" t="s">
        <v>4517</v>
      </c>
      <c r="B1650" s="1">
        <v>41722</v>
      </c>
      <c r="C1650" t="s">
        <v>1361</v>
      </c>
      <c r="D1650" s="4">
        <f>SUMIFS(Derived_Metrics[Revenue],Derived_Metrics[Customer ID],Derived_Metrics[[#This Row],[Customer ID]])</f>
        <v>2028.5800000000002</v>
      </c>
      <c r="E1650" s="4">
        <f>SUMIFS(Derived_Metrics[Profit],Derived_Metrics[Customer ID],Derived_Metrics[[#This Row],[Customer ID]])</f>
        <v>-71.859100000000012</v>
      </c>
      <c r="F1650" s="5">
        <f>_xlfn.PERCENTRANK.INC(Derived_Metrics[Customer Revenue],Derived_Metrics[[#This Row],[Customer Revenue]])</f>
        <v>0.28100000000000003</v>
      </c>
      <c r="G1650" s="5" t="str" cm="1">
        <f t="array" ref="G1650">_xlfn.IFS(Derived_Metrics[[#This Row],[Customer Revenue Percentile]]&gt;=0.8,"High Value",Derived_Metrics[[#This Row],[Customer Revenue Percentile]]&gt;=0.4,"Medium Value",TRUE,"Low Value")</f>
        <v>Low Value</v>
      </c>
      <c r="H1650" s="12">
        <f>_xlfn.RANK.EQ(Derived_Metrics[[#This Row],[Customer Revenue]],Derived_Metrics[Customer Revenue],0)</f>
        <v>1523</v>
      </c>
      <c r="I1650" s="15">
        <f>Derived_Metrics[[#This Row],[Customer Revenue]]/SUM(Derived_Metrics[Customer Revenue])</f>
        <v>1.3021065186355482E-4</v>
      </c>
      <c r="J1650" t="s">
        <v>3513</v>
      </c>
      <c r="K1650" s="5">
        <f>SUMIFS(Derived_Metrics[Revenue],Derived_Metrics[Product ID],Derived_Metrics[[#This Row],[Product ID]])</f>
        <v>955.32799999999997</v>
      </c>
      <c r="L1650" s="5">
        <f>SUMIFS(Derived_Metrics[Profit],Derived_Metrics[Product ID],Derived_Metrics[[#This Row],[Product ID]])</f>
        <v>97.152000000000001</v>
      </c>
      <c r="M1650" s="5" t="str">
        <f>IF(AND(Derived_Metrics[[#This Row],[Product Revenue]]&gt;AVERAGE(Derived_Metrics[Product Revenue]),Derived_Metrics[[#This Row],[Product Profit]]&lt;0),"high sales Low Profit","Normal")</f>
        <v>Normal</v>
      </c>
      <c r="N1650">
        <v>40.479999999999997</v>
      </c>
      <c r="O1650">
        <v>2</v>
      </c>
      <c r="P1650">
        <v>0</v>
      </c>
      <c r="Q1650">
        <v>14.572800000000001</v>
      </c>
      <c r="R1650">
        <f>Derived_Metrics[[#This Row],[Selling Price]]*Derived_Metrics[[#This Row],[Quantity]]</f>
        <v>80.959999999999994</v>
      </c>
      <c r="S1650" s="2">
        <f>IF(Derived_Metrics[[#This Row],[Revenue]]=0,0,Derived_Metrics[[#This Row],[Profit]]/Derived_Metrics[[#This Row],[Revenue]])</f>
        <v>0.18000000000000002</v>
      </c>
      <c r="T1650" t="str">
        <f>IF(Derived_Metrics[[#This Row],[Profit]]&lt;0, "Loss","Profit")</f>
        <v>Profit</v>
      </c>
      <c r="U1650" s="5">
        <f>Derived_Metrics[[#This Row],[Selling Price]]*Derived_Metrics[[#This Row],[Quantity]]*Derived_Metrics[[#This Row],[Discount]]</f>
        <v>0</v>
      </c>
      <c r="V1650" t="str">
        <f>IF(Derived_Metrics[[#This Row],[Discount]]&gt;0,"Discount Applied","No Discount")</f>
        <v>No Discount</v>
      </c>
      <c r="W1650" t="str">
        <f>IF(Derived_Metrics[[#This Row],[Discount]]&gt;0.3,"High Discount","Low Discount")</f>
        <v>Low Discount</v>
      </c>
      <c r="X1650" s="13">
        <f>SUMIFS(Derived_Metrics[Customer_Revenue_Share],Derived_Metrics[Customee_ Revenue _Rank],"&lt;="&amp;Derived_Metrics[[#This Row],[Customee_ Revenue _Rank]])</f>
        <v>0.96583528492562065</v>
      </c>
      <c r="Y1650" t="str">
        <f>IF(Derived_Metrics[[#This Row],[Cumulative_Revenue_%]]&lt;=0.8,"Top 80% Revenue","Remaining 20% Revenue")</f>
        <v>Remaining 20% Revenue</v>
      </c>
    </row>
    <row r="1651" spans="1:25" x14ac:dyDescent="0.25">
      <c r="A1651" t="s">
        <v>4518</v>
      </c>
      <c r="B1651" s="1">
        <v>42414</v>
      </c>
      <c r="C1651" t="s">
        <v>200</v>
      </c>
      <c r="D1651" s="4">
        <f>SUMIFS(Derived_Metrics[Revenue],Derived_Metrics[Customer ID],Derived_Metrics[[#This Row],[Customer ID]])</f>
        <v>4077.2430000000004</v>
      </c>
      <c r="E1651" s="4">
        <f>SUMIFS(Derived_Metrics[Profit],Derived_Metrics[Customer ID],Derived_Metrics[[#This Row],[Customer ID]])</f>
        <v>122.84790000000001</v>
      </c>
      <c r="F1651" s="5">
        <f>_xlfn.PERCENTRANK.INC(Derived_Metrics[Customer Revenue],Derived_Metrics[[#This Row],[Customer Revenue]])</f>
        <v>0.48699999999999999</v>
      </c>
      <c r="G1651" s="5" t="str" cm="1">
        <f t="array" ref="G1651">_xlfn.IFS(Derived_Metrics[[#This Row],[Customer Revenue Percentile]]&gt;=0.8,"High Value",Derived_Metrics[[#This Row],[Customer Revenue Percentile]]&gt;=0.4,"Medium Value",TRUE,"Low Value")</f>
        <v>Medium Value</v>
      </c>
      <c r="H1651" s="12">
        <f>_xlfn.RANK.EQ(Derived_Metrics[[#This Row],[Customer Revenue]],Derived_Metrics[Customer Revenue],0)</f>
        <v>1086</v>
      </c>
      <c r="I1651" s="15">
        <f>Derived_Metrics[[#This Row],[Customer Revenue]]/SUM(Derived_Metrics[Customer Revenue])</f>
        <v>2.6171039290346737E-4</v>
      </c>
      <c r="J1651" t="s">
        <v>1065</v>
      </c>
      <c r="K1651" s="5">
        <f>SUMIFS(Derived_Metrics[Revenue],Derived_Metrics[Product ID],Derived_Metrics[[#This Row],[Product ID]])</f>
        <v>6788.6490000000013</v>
      </c>
      <c r="L1651" s="5">
        <f>SUMIFS(Derived_Metrics[Profit],Derived_Metrics[Product ID],Derived_Metrics[[#This Row],[Product ID]])</f>
        <v>-445.58699999999999</v>
      </c>
      <c r="M1651" s="5" t="str">
        <f>IF(AND(Derived_Metrics[[#This Row],[Product Revenue]]&gt;AVERAGE(Derived_Metrics[Product Revenue]),Derived_Metrics[[#This Row],[Product Profit]]&lt;0),"high sales Low Profit","Normal")</f>
        <v>Normal</v>
      </c>
      <c r="N1651">
        <v>550.43100000000004</v>
      </c>
      <c r="O1651">
        <v>3</v>
      </c>
      <c r="P1651">
        <v>0.3</v>
      </c>
      <c r="Q1651">
        <v>-47.1798</v>
      </c>
      <c r="R1651">
        <f>Derived_Metrics[[#This Row],[Selling Price]]*Derived_Metrics[[#This Row],[Quantity]]</f>
        <v>1651.2930000000001</v>
      </c>
      <c r="S1651" s="2">
        <f>IF(Derived_Metrics[[#This Row],[Revenue]]=0,0,Derived_Metrics[[#This Row],[Profit]]/Derived_Metrics[[#This Row],[Revenue]])</f>
        <v>-2.8571428571428571E-2</v>
      </c>
      <c r="T1651" t="str">
        <f>IF(Derived_Metrics[[#This Row],[Profit]]&lt;0, "Loss","Profit")</f>
        <v>Loss</v>
      </c>
      <c r="U1651" s="5">
        <f>Derived_Metrics[[#This Row],[Selling Price]]*Derived_Metrics[[#This Row],[Quantity]]*Derived_Metrics[[#This Row],[Discount]]</f>
        <v>495.3879</v>
      </c>
      <c r="V1651" t="str">
        <f>IF(Derived_Metrics[[#This Row],[Discount]]&gt;0,"Discount Applied","No Discount")</f>
        <v>Discount Applied</v>
      </c>
      <c r="W1651" t="str">
        <f>IF(Derived_Metrics[[#This Row],[Discount]]&gt;0.3,"High Discount","Low Discount")</f>
        <v>Low Discount</v>
      </c>
      <c r="X1651" s="13">
        <f>SUMIFS(Derived_Metrics[Customer_Revenue_Share],Derived_Metrics[Customee_ Revenue _Rank],"&lt;="&amp;Derived_Metrics[[#This Row],[Customee_ Revenue _Rank]])</f>
        <v>0.8836601454952957</v>
      </c>
      <c r="Y1651" t="str">
        <f>IF(Derived_Metrics[[#This Row],[Cumulative_Revenue_%]]&lt;=0.8,"Top 80% Revenue","Remaining 20% Revenue")</f>
        <v>Remaining 20% Revenue</v>
      </c>
    </row>
    <row r="1652" spans="1:25" x14ac:dyDescent="0.25">
      <c r="A1652" t="s">
        <v>4518</v>
      </c>
      <c r="B1652" s="1">
        <v>42414</v>
      </c>
      <c r="C1652" t="s">
        <v>200</v>
      </c>
      <c r="D1652" s="4">
        <f>SUMIFS(Derived_Metrics[Revenue],Derived_Metrics[Customer ID],Derived_Metrics[[#This Row],[Customer ID]])</f>
        <v>4077.2430000000004</v>
      </c>
      <c r="E1652" s="4">
        <f>SUMIFS(Derived_Metrics[Profit],Derived_Metrics[Customer ID],Derived_Metrics[[#This Row],[Customer ID]])</f>
        <v>122.84790000000001</v>
      </c>
      <c r="F1652" s="5">
        <f>_xlfn.PERCENTRANK.INC(Derived_Metrics[Customer Revenue],Derived_Metrics[[#This Row],[Customer Revenue]])</f>
        <v>0.48699999999999999</v>
      </c>
      <c r="G1652" s="5" t="str" cm="1">
        <f t="array" ref="G1652">_xlfn.IFS(Derived_Metrics[[#This Row],[Customer Revenue Percentile]]&gt;=0.8,"High Value",Derived_Metrics[[#This Row],[Customer Revenue Percentile]]&gt;=0.4,"Medium Value",TRUE,"Low Value")</f>
        <v>Medium Value</v>
      </c>
      <c r="H1652" s="12">
        <f>_xlfn.RANK.EQ(Derived_Metrics[[#This Row],[Customer Revenue]],Derived_Metrics[Customer Revenue],0)</f>
        <v>1086</v>
      </c>
      <c r="I1652" s="15">
        <f>Derived_Metrics[[#This Row],[Customer Revenue]]/SUM(Derived_Metrics[Customer Revenue])</f>
        <v>2.6171039290346737E-4</v>
      </c>
      <c r="J1652" t="s">
        <v>364</v>
      </c>
      <c r="K1652" s="5">
        <f>SUMIFS(Derived_Metrics[Revenue],Derived_Metrics[Product ID],Derived_Metrics[[#This Row],[Product ID]])</f>
        <v>164.03199999999998</v>
      </c>
      <c r="L1652" s="5">
        <f>SUMIFS(Derived_Metrics[Profit],Derived_Metrics[Product ID],Derived_Metrics[[#This Row],[Product ID]])</f>
        <v>15.2064</v>
      </c>
      <c r="M1652" s="5" t="str">
        <f>IF(AND(Derived_Metrics[[#This Row],[Product Revenue]]&gt;AVERAGE(Derived_Metrics[Product Revenue]),Derived_Metrics[[#This Row],[Product Profit]]&lt;0),"high sales Low Profit","Normal")</f>
        <v>Normal</v>
      </c>
      <c r="N1652">
        <v>10.56</v>
      </c>
      <c r="O1652">
        <v>6</v>
      </c>
      <c r="P1652">
        <v>0</v>
      </c>
      <c r="Q1652">
        <v>4.6463999999999999</v>
      </c>
      <c r="R1652">
        <f>Derived_Metrics[[#This Row],[Selling Price]]*Derived_Metrics[[#This Row],[Quantity]]</f>
        <v>63.36</v>
      </c>
      <c r="S1652" s="2">
        <f>IF(Derived_Metrics[[#This Row],[Revenue]]=0,0,Derived_Metrics[[#This Row],[Profit]]/Derived_Metrics[[#This Row],[Revenue]])</f>
        <v>7.3333333333333334E-2</v>
      </c>
      <c r="T1652" t="str">
        <f>IF(Derived_Metrics[[#This Row],[Profit]]&lt;0, "Loss","Profit")</f>
        <v>Profit</v>
      </c>
      <c r="U1652" s="5">
        <f>Derived_Metrics[[#This Row],[Selling Price]]*Derived_Metrics[[#This Row],[Quantity]]*Derived_Metrics[[#This Row],[Discount]]</f>
        <v>0</v>
      </c>
      <c r="V1652" t="str">
        <f>IF(Derived_Metrics[[#This Row],[Discount]]&gt;0,"Discount Applied","No Discount")</f>
        <v>No Discount</v>
      </c>
      <c r="W1652" t="str">
        <f>IF(Derived_Metrics[[#This Row],[Discount]]&gt;0.3,"High Discount","Low Discount")</f>
        <v>Low Discount</v>
      </c>
      <c r="X1652" s="13">
        <f>SUMIFS(Derived_Metrics[Customer_Revenue_Share],Derived_Metrics[Customee_ Revenue _Rank],"&lt;="&amp;Derived_Metrics[[#This Row],[Customee_ Revenue _Rank]])</f>
        <v>0.8836601454952957</v>
      </c>
      <c r="Y1652" t="str">
        <f>IF(Derived_Metrics[[#This Row],[Cumulative_Revenue_%]]&lt;=0.8,"Top 80% Revenue","Remaining 20% Revenue")</f>
        <v>Remaining 20% Revenue</v>
      </c>
    </row>
    <row r="1653" spans="1:25" x14ac:dyDescent="0.25">
      <c r="A1653" t="s">
        <v>4521</v>
      </c>
      <c r="B1653" s="1">
        <v>42953</v>
      </c>
      <c r="C1653" t="s">
        <v>247</v>
      </c>
      <c r="D1653" s="4">
        <f>SUMIFS(Derived_Metrics[Revenue],Derived_Metrics[Customer ID],Derived_Metrics[[#This Row],[Customer ID]])</f>
        <v>4208.0020000000004</v>
      </c>
      <c r="E1653" s="4">
        <f>SUMIFS(Derived_Metrics[Profit],Derived_Metrics[Customer ID],Derived_Metrics[[#This Row],[Customer ID]])</f>
        <v>-43.484399999999994</v>
      </c>
      <c r="F1653" s="5">
        <f>_xlfn.PERCENTRANK.INC(Derived_Metrics[Customer Revenue],Derived_Metrics[[#This Row],[Customer Revenue]])</f>
        <v>0.497</v>
      </c>
      <c r="G1653" s="5" t="str" cm="1">
        <f t="array" ref="G1653">_xlfn.IFS(Derived_Metrics[[#This Row],[Customer Revenue Percentile]]&gt;=0.8,"High Value",Derived_Metrics[[#This Row],[Customer Revenue Percentile]]&gt;=0.4,"Medium Value",TRUE,"Low Value")</f>
        <v>Medium Value</v>
      </c>
      <c r="H1653" s="12">
        <f>_xlfn.RANK.EQ(Derived_Metrics[[#This Row],[Customer Revenue]],Derived_Metrics[Customer Revenue],0)</f>
        <v>1062</v>
      </c>
      <c r="I1653" s="15">
        <f>Derived_Metrics[[#This Row],[Customer Revenue]]/SUM(Derived_Metrics[Customer Revenue])</f>
        <v>2.7010356183297793E-4</v>
      </c>
      <c r="J1653" t="s">
        <v>81</v>
      </c>
      <c r="K1653" s="5">
        <f>SUMIFS(Derived_Metrics[Revenue],Derived_Metrics[Product ID],Derived_Metrics[[#This Row],[Product ID]])</f>
        <v>81561.128399999987</v>
      </c>
      <c r="L1653" s="5">
        <f>SUMIFS(Derived_Metrics[Profit],Derived_Metrics[Product ID],Derived_Metrics[[#This Row],[Product ID]])</f>
        <v>-669.54480000000035</v>
      </c>
      <c r="M1653" s="5" t="str">
        <f>IF(AND(Derived_Metrics[[#This Row],[Product Revenue]]&gt;AVERAGE(Derived_Metrics[Product Revenue]),Derived_Metrics[[#This Row],[Product Profit]]&lt;0),"high sales Low Profit","Normal")</f>
        <v>high sales Low Profit</v>
      </c>
      <c r="N1653">
        <v>1497.6659999999999</v>
      </c>
      <c r="O1653">
        <v>2</v>
      </c>
      <c r="P1653">
        <v>0.15</v>
      </c>
      <c r="Q1653">
        <v>140.95679999999999</v>
      </c>
      <c r="R1653">
        <f>Derived_Metrics[[#This Row],[Selling Price]]*Derived_Metrics[[#This Row],[Quantity]]</f>
        <v>2995.3319999999999</v>
      </c>
      <c r="S1653" s="2">
        <f>IF(Derived_Metrics[[#This Row],[Revenue]]=0,0,Derived_Metrics[[#This Row],[Profit]]/Derived_Metrics[[#This Row],[Revenue]])</f>
        <v>4.7058823529411764E-2</v>
      </c>
      <c r="T1653" t="str">
        <f>IF(Derived_Metrics[[#This Row],[Profit]]&lt;0, "Loss","Profit")</f>
        <v>Profit</v>
      </c>
      <c r="U1653" s="5">
        <f>Derived_Metrics[[#This Row],[Selling Price]]*Derived_Metrics[[#This Row],[Quantity]]*Derived_Metrics[[#This Row],[Discount]]</f>
        <v>449.29979999999995</v>
      </c>
      <c r="V1653" t="str">
        <f>IF(Derived_Metrics[[#This Row],[Discount]]&gt;0,"Discount Applied","No Discount")</f>
        <v>Discount Applied</v>
      </c>
      <c r="W1653" t="str">
        <f>IF(Derived_Metrics[[#This Row],[Discount]]&gt;0.3,"High Discount","Low Discount")</f>
        <v>Low Discount</v>
      </c>
      <c r="X1653" s="13">
        <f>SUMIFS(Derived_Metrics[Customer_Revenue_Share],Derived_Metrics[Customee_ Revenue _Rank],"&lt;="&amp;Derived_Metrics[[#This Row],[Customee_ Revenue _Rank]])</f>
        <v>0.87782837519201329</v>
      </c>
      <c r="Y1653" t="str">
        <f>IF(Derived_Metrics[[#This Row],[Cumulative_Revenue_%]]&lt;=0.8,"Top 80% Revenue","Remaining 20% Revenue")</f>
        <v>Remaining 20% Revenue</v>
      </c>
    </row>
    <row r="1654" spans="1:25" x14ac:dyDescent="0.25">
      <c r="A1654" t="s">
        <v>4522</v>
      </c>
      <c r="B1654" s="1">
        <v>41775</v>
      </c>
      <c r="C1654" t="s">
        <v>4524</v>
      </c>
      <c r="D1654" s="4">
        <f>SUMIFS(Derived_Metrics[Revenue],Derived_Metrics[Customer ID],Derived_Metrics[[#This Row],[Customer ID]])</f>
        <v>1634.1820000000002</v>
      </c>
      <c r="E1654" s="4">
        <f>SUMIFS(Derived_Metrics[Profit],Derived_Metrics[Customer ID],Derived_Metrics[[#This Row],[Customer ID]])</f>
        <v>73.028999999999996</v>
      </c>
      <c r="F1654" s="5">
        <f>_xlfn.PERCENTRANK.INC(Derived_Metrics[Customer Revenue],Derived_Metrics[[#This Row],[Customer Revenue]])</f>
        <v>0.23499999999999999</v>
      </c>
      <c r="G1654" s="5" t="str" cm="1">
        <f t="array" ref="G1654">_xlfn.IFS(Derived_Metrics[[#This Row],[Customer Revenue Percentile]]&gt;=0.8,"High Value",Derived_Metrics[[#This Row],[Customer Revenue Percentile]]&gt;=0.4,"Medium Value",TRUE,"Low Value")</f>
        <v>Low Value</v>
      </c>
      <c r="H1654" s="12">
        <f>_xlfn.RANK.EQ(Derived_Metrics[[#This Row],[Customer Revenue]],Derived_Metrics[Customer Revenue],0)</f>
        <v>1620</v>
      </c>
      <c r="I1654" s="15">
        <f>Derived_Metrics[[#This Row],[Customer Revenue]]/SUM(Derived_Metrics[Customer Revenue])</f>
        <v>1.048950021609637E-4</v>
      </c>
      <c r="J1654" t="s">
        <v>2236</v>
      </c>
      <c r="K1654" s="5">
        <f>SUMIFS(Derived_Metrics[Revenue],Derived_Metrics[Product ID],Derived_Metrics[[#This Row],[Product ID]])</f>
        <v>8540.8739999999998</v>
      </c>
      <c r="L1654" s="5">
        <f>SUMIFS(Derived_Metrics[Profit],Derived_Metrics[Product ID],Derived_Metrics[[#This Row],[Product ID]])</f>
        <v>253.83920000000003</v>
      </c>
      <c r="M1654" s="5" t="str">
        <f>IF(AND(Derived_Metrics[[#This Row],[Product Revenue]]&gt;AVERAGE(Derived_Metrics[Product Revenue]),Derived_Metrics[[#This Row],[Product Profit]]&lt;0),"high sales Low Profit","Normal")</f>
        <v>Normal</v>
      </c>
      <c r="N1654">
        <v>232.88</v>
      </c>
      <c r="O1654">
        <v>5</v>
      </c>
      <c r="P1654">
        <v>0.2</v>
      </c>
      <c r="Q1654">
        <v>17.466000000000001</v>
      </c>
      <c r="R1654">
        <f>Derived_Metrics[[#This Row],[Selling Price]]*Derived_Metrics[[#This Row],[Quantity]]</f>
        <v>1164.4000000000001</v>
      </c>
      <c r="S1654" s="2">
        <f>IF(Derived_Metrics[[#This Row],[Revenue]]=0,0,Derived_Metrics[[#This Row],[Profit]]/Derived_Metrics[[#This Row],[Revenue]])</f>
        <v>1.4999999999999999E-2</v>
      </c>
      <c r="T1654" t="str">
        <f>IF(Derived_Metrics[[#This Row],[Profit]]&lt;0, "Loss","Profit")</f>
        <v>Profit</v>
      </c>
      <c r="U1654" s="5">
        <f>Derived_Metrics[[#This Row],[Selling Price]]*Derived_Metrics[[#This Row],[Quantity]]*Derived_Metrics[[#This Row],[Discount]]</f>
        <v>232.88000000000002</v>
      </c>
      <c r="V1654" t="str">
        <f>IF(Derived_Metrics[[#This Row],[Discount]]&gt;0,"Discount Applied","No Discount")</f>
        <v>Discount Applied</v>
      </c>
      <c r="W1654" t="str">
        <f>IF(Derived_Metrics[[#This Row],[Discount]]&gt;0.3,"High Discount","Low Discount")</f>
        <v>Low Discount</v>
      </c>
      <c r="X1654" s="13">
        <f>SUMIFS(Derived_Metrics[Customer_Revenue_Share],Derived_Metrics[Customee_ Revenue _Rank],"&lt;="&amp;Derived_Metrics[[#This Row],[Customee_ Revenue _Rank]])</f>
        <v>0.97711768686499789</v>
      </c>
      <c r="Y1654" t="str">
        <f>IF(Derived_Metrics[[#This Row],[Cumulative_Revenue_%]]&lt;=0.8,"Top 80% Revenue","Remaining 20% Revenue")</f>
        <v>Remaining 20% Revenue</v>
      </c>
    </row>
    <row r="1655" spans="1:25" x14ac:dyDescent="0.25">
      <c r="A1655" t="s">
        <v>4526</v>
      </c>
      <c r="B1655" s="1">
        <v>42065</v>
      </c>
      <c r="C1655" t="s">
        <v>4524</v>
      </c>
      <c r="D1655" s="4">
        <f>SUMIFS(Derived_Metrics[Revenue],Derived_Metrics[Customer ID],Derived_Metrics[[#This Row],[Customer ID]])</f>
        <v>1634.1820000000002</v>
      </c>
      <c r="E1655" s="4">
        <f>SUMIFS(Derived_Metrics[Profit],Derived_Metrics[Customer ID],Derived_Metrics[[#This Row],[Customer ID]])</f>
        <v>73.028999999999996</v>
      </c>
      <c r="F1655" s="5">
        <f>_xlfn.PERCENTRANK.INC(Derived_Metrics[Customer Revenue],Derived_Metrics[[#This Row],[Customer Revenue]])</f>
        <v>0.23499999999999999</v>
      </c>
      <c r="G1655" s="5" t="str" cm="1">
        <f t="array" ref="G1655">_xlfn.IFS(Derived_Metrics[[#This Row],[Customer Revenue Percentile]]&gt;=0.8,"High Value",Derived_Metrics[[#This Row],[Customer Revenue Percentile]]&gt;=0.4,"Medium Value",TRUE,"Low Value")</f>
        <v>Low Value</v>
      </c>
      <c r="H1655" s="12">
        <f>_xlfn.RANK.EQ(Derived_Metrics[[#This Row],[Customer Revenue]],Derived_Metrics[Customer Revenue],0)</f>
        <v>1620</v>
      </c>
      <c r="I1655" s="15">
        <f>Derived_Metrics[[#This Row],[Customer Revenue]]/SUM(Derived_Metrics[Customer Revenue])</f>
        <v>1.048950021609637E-4</v>
      </c>
      <c r="J1655" t="s">
        <v>104</v>
      </c>
      <c r="K1655" s="5">
        <f>SUMIFS(Derived_Metrics[Revenue],Derived_Metrics[Product ID],Derived_Metrics[[#This Row],[Product ID]])</f>
        <v>17307.972000000002</v>
      </c>
      <c r="L1655" s="5">
        <f>SUMIFS(Derived_Metrics[Profit],Derived_Metrics[Product ID],Derived_Metrics[[#This Row],[Product ID]])</f>
        <v>499.851</v>
      </c>
      <c r="M1655" s="5" t="str">
        <f>IF(AND(Derived_Metrics[[#This Row],[Product Revenue]]&gt;AVERAGE(Derived_Metrics[Product Revenue]),Derived_Metrics[[#This Row],[Product Profit]]&lt;0),"high sales Low Profit","Normal")</f>
        <v>Normal</v>
      </c>
      <c r="N1655">
        <v>90.882000000000005</v>
      </c>
      <c r="O1655">
        <v>1</v>
      </c>
      <c r="P1655">
        <v>0.1</v>
      </c>
      <c r="Q1655">
        <v>15.147</v>
      </c>
      <c r="R1655">
        <f>Derived_Metrics[[#This Row],[Selling Price]]*Derived_Metrics[[#This Row],[Quantity]]</f>
        <v>90.882000000000005</v>
      </c>
      <c r="S1655" s="2">
        <f>IF(Derived_Metrics[[#This Row],[Revenue]]=0,0,Derived_Metrics[[#This Row],[Profit]]/Derived_Metrics[[#This Row],[Revenue]])</f>
        <v>0.16666666666666666</v>
      </c>
      <c r="T1655" t="str">
        <f>IF(Derived_Metrics[[#This Row],[Profit]]&lt;0, "Loss","Profit")</f>
        <v>Profit</v>
      </c>
      <c r="U1655" s="5">
        <f>Derived_Metrics[[#This Row],[Selling Price]]*Derived_Metrics[[#This Row],[Quantity]]*Derived_Metrics[[#This Row],[Discount]]</f>
        <v>9.0882000000000005</v>
      </c>
      <c r="V1655" t="str">
        <f>IF(Derived_Metrics[[#This Row],[Discount]]&gt;0,"Discount Applied","No Discount")</f>
        <v>Discount Applied</v>
      </c>
      <c r="W1655" t="str">
        <f>IF(Derived_Metrics[[#This Row],[Discount]]&gt;0.3,"High Discount","Low Discount")</f>
        <v>Low Discount</v>
      </c>
      <c r="X1655" s="13">
        <f>SUMIFS(Derived_Metrics[Customer_Revenue_Share],Derived_Metrics[Customee_ Revenue _Rank],"&lt;="&amp;Derived_Metrics[[#This Row],[Customee_ Revenue _Rank]])</f>
        <v>0.97711768686499789</v>
      </c>
      <c r="Y1655" t="str">
        <f>IF(Derived_Metrics[[#This Row],[Cumulative_Revenue_%]]&lt;=0.8,"Top 80% Revenue","Remaining 20% Revenue")</f>
        <v>Remaining 20% Revenue</v>
      </c>
    </row>
    <row r="1656" spans="1:25" x14ac:dyDescent="0.25">
      <c r="A1656" t="s">
        <v>4527</v>
      </c>
      <c r="B1656" s="1">
        <v>42120</v>
      </c>
      <c r="C1656" t="s">
        <v>2322</v>
      </c>
      <c r="D1656" s="4">
        <f>SUMIFS(Derived_Metrics[Revenue],Derived_Metrics[Customer ID],Derived_Metrics[[#This Row],[Customer ID]])</f>
        <v>1991.4199999999998</v>
      </c>
      <c r="E1656" s="4">
        <f>SUMIFS(Derived_Metrics[Profit],Derived_Metrics[Customer ID],Derived_Metrics[[#This Row],[Customer ID]])</f>
        <v>14.919799999999995</v>
      </c>
      <c r="F1656" s="5">
        <f>_xlfn.PERCENTRANK.INC(Derived_Metrics[Customer Revenue],Derived_Metrics[[#This Row],[Customer Revenue]])</f>
        <v>0.27500000000000002</v>
      </c>
      <c r="G1656" s="5" t="str" cm="1">
        <f t="array" ref="G1656">_xlfn.IFS(Derived_Metrics[[#This Row],[Customer Revenue Percentile]]&gt;=0.8,"High Value",Derived_Metrics[[#This Row],[Customer Revenue Percentile]]&gt;=0.4,"Medium Value",TRUE,"Low Value")</f>
        <v>Low Value</v>
      </c>
      <c r="H1656" s="12">
        <f>_xlfn.RANK.EQ(Derived_Metrics[[#This Row],[Customer Revenue]],Derived_Metrics[Customer Revenue],0)</f>
        <v>1533</v>
      </c>
      <c r="I1656" s="15">
        <f>Derived_Metrics[[#This Row],[Customer Revenue]]/SUM(Derived_Metrics[Customer Revenue])</f>
        <v>1.2782542287418801E-4</v>
      </c>
      <c r="J1656" t="s">
        <v>2377</v>
      </c>
      <c r="K1656" s="5">
        <f>SUMIFS(Derived_Metrics[Revenue],Derived_Metrics[Product ID],Derived_Metrics[[#This Row],[Product ID]])</f>
        <v>676.65599999999995</v>
      </c>
      <c r="L1656" s="5">
        <f>SUMIFS(Derived_Metrics[Profit],Derived_Metrics[Product ID],Derived_Metrics[[#This Row],[Product ID]])</f>
        <v>14.918400000000002</v>
      </c>
      <c r="M1656" s="5" t="str">
        <f>IF(AND(Derived_Metrics[[#This Row],[Product Revenue]]&gt;AVERAGE(Derived_Metrics[Product Revenue]),Derived_Metrics[[#This Row],[Product Profit]]&lt;0),"high sales Low Profit","Normal")</f>
        <v>Normal</v>
      </c>
      <c r="N1656">
        <v>63.936</v>
      </c>
      <c r="O1656">
        <v>3</v>
      </c>
      <c r="P1656">
        <v>0.2</v>
      </c>
      <c r="Q1656">
        <v>6.3936000000000002</v>
      </c>
      <c r="R1656">
        <f>Derived_Metrics[[#This Row],[Selling Price]]*Derived_Metrics[[#This Row],[Quantity]]</f>
        <v>191.80799999999999</v>
      </c>
      <c r="S1656" s="2">
        <f>IF(Derived_Metrics[[#This Row],[Revenue]]=0,0,Derived_Metrics[[#This Row],[Profit]]/Derived_Metrics[[#This Row],[Revenue]])</f>
        <v>3.3333333333333333E-2</v>
      </c>
      <c r="T1656" t="str">
        <f>IF(Derived_Metrics[[#This Row],[Profit]]&lt;0, "Loss","Profit")</f>
        <v>Profit</v>
      </c>
      <c r="U1656" s="5">
        <f>Derived_Metrics[[#This Row],[Selling Price]]*Derived_Metrics[[#This Row],[Quantity]]*Derived_Metrics[[#This Row],[Discount]]</f>
        <v>38.361600000000003</v>
      </c>
      <c r="V1656" t="str">
        <f>IF(Derived_Metrics[[#This Row],[Discount]]&gt;0,"Discount Applied","No Discount")</f>
        <v>Discount Applied</v>
      </c>
      <c r="W1656" t="str">
        <f>IF(Derived_Metrics[[#This Row],[Discount]]&gt;0.3,"High Discount","Low Discount")</f>
        <v>Low Discount</v>
      </c>
      <c r="X1656" s="13">
        <f>SUMIFS(Derived_Metrics[Customer_Revenue_Share],Derived_Metrics[Customee_ Revenue _Rank],"&lt;="&amp;Derived_Metrics[[#This Row],[Customee_ Revenue _Rank]])</f>
        <v>0.96725519120280556</v>
      </c>
      <c r="Y1656" t="str">
        <f>IF(Derived_Metrics[[#This Row],[Cumulative_Revenue_%]]&lt;=0.8,"Top 80% Revenue","Remaining 20% Revenue")</f>
        <v>Remaining 20% Revenue</v>
      </c>
    </row>
    <row r="1657" spans="1:25" x14ac:dyDescent="0.25">
      <c r="A1657" t="s">
        <v>4528</v>
      </c>
      <c r="B1657" s="1">
        <v>42107</v>
      </c>
      <c r="C1657" t="s">
        <v>3511</v>
      </c>
      <c r="D1657" s="4">
        <f>SUMIFS(Derived_Metrics[Revenue],Derived_Metrics[Customer ID],Derived_Metrics[[#This Row],[Customer ID]])</f>
        <v>2124.6379999999999</v>
      </c>
      <c r="E1657" s="4">
        <f>SUMIFS(Derived_Metrics[Profit],Derived_Metrics[Customer ID],Derived_Metrics[[#This Row],[Customer ID]])</f>
        <v>-17.321400000000001</v>
      </c>
      <c r="F1657" s="5">
        <f>_xlfn.PERCENTRANK.INC(Derived_Metrics[Customer Revenue],Derived_Metrics[[#This Row],[Customer Revenue]])</f>
        <v>0.29499999999999998</v>
      </c>
      <c r="G1657" s="5" t="str" cm="1">
        <f t="array" ref="G1657">_xlfn.IFS(Derived_Metrics[[#This Row],[Customer Revenue Percentile]]&gt;=0.8,"High Value",Derived_Metrics[[#This Row],[Customer Revenue Percentile]]&gt;=0.4,"Medium Value",TRUE,"Low Value")</f>
        <v>Low Value</v>
      </c>
      <c r="H1657" s="12">
        <f>_xlfn.RANK.EQ(Derived_Metrics[[#This Row],[Customer Revenue]],Derived_Metrics[Customer Revenue],0)</f>
        <v>1491</v>
      </c>
      <c r="I1657" s="15">
        <f>Derived_Metrics[[#This Row],[Customer Revenue]]/SUM(Derived_Metrics[Customer Revenue])</f>
        <v>1.36376430288221E-4</v>
      </c>
      <c r="J1657" t="s">
        <v>1512</v>
      </c>
      <c r="K1657" s="5">
        <f>SUMIFS(Derived_Metrics[Revenue],Derived_Metrics[Product ID],Derived_Metrics[[#This Row],[Product ID]])</f>
        <v>19491.518</v>
      </c>
      <c r="L1657" s="5">
        <f>SUMIFS(Derived_Metrics[Profit],Derived_Metrics[Product ID],Derived_Metrics[[#This Row],[Product ID]])</f>
        <v>-392.54800000000006</v>
      </c>
      <c r="M1657" s="5" t="str">
        <f>IF(AND(Derived_Metrics[[#This Row],[Product Revenue]]&gt;AVERAGE(Derived_Metrics[Product Revenue]),Derived_Metrics[[#This Row],[Product Profit]]&lt;0),"high sales Low Profit","Normal")</f>
        <v>high sales Low Profit</v>
      </c>
      <c r="N1657">
        <v>241.56800000000001</v>
      </c>
      <c r="O1657">
        <v>2</v>
      </c>
      <c r="P1657">
        <v>0.2</v>
      </c>
      <c r="Q1657">
        <v>-15.098000000000001</v>
      </c>
      <c r="R1657">
        <f>Derived_Metrics[[#This Row],[Selling Price]]*Derived_Metrics[[#This Row],[Quantity]]</f>
        <v>483.13600000000002</v>
      </c>
      <c r="S1657" s="2">
        <f>IF(Derived_Metrics[[#This Row],[Revenue]]=0,0,Derived_Metrics[[#This Row],[Profit]]/Derived_Metrics[[#This Row],[Revenue]])</f>
        <v>-3.125E-2</v>
      </c>
      <c r="T1657" t="str">
        <f>IF(Derived_Metrics[[#This Row],[Profit]]&lt;0, "Loss","Profit")</f>
        <v>Loss</v>
      </c>
      <c r="U1657" s="5">
        <f>Derived_Metrics[[#This Row],[Selling Price]]*Derived_Metrics[[#This Row],[Quantity]]*Derived_Metrics[[#This Row],[Discount]]</f>
        <v>96.627200000000016</v>
      </c>
      <c r="V1657" t="str">
        <f>IF(Derived_Metrics[[#This Row],[Discount]]&gt;0,"Discount Applied","No Discount")</f>
        <v>Discount Applied</v>
      </c>
      <c r="W1657" t="str">
        <f>IF(Derived_Metrics[[#This Row],[Discount]]&gt;0.3,"High Discount","Low Discount")</f>
        <v>Low Discount</v>
      </c>
      <c r="X1657" s="13">
        <f>SUMIFS(Derived_Metrics[Customer_Revenue_Share],Derived_Metrics[Customee_ Revenue _Rank],"&lt;="&amp;Derived_Metrics[[#This Row],[Customee_ Revenue _Rank]])</f>
        <v>0.96167641423045425</v>
      </c>
      <c r="Y1657" t="str">
        <f>IF(Derived_Metrics[[#This Row],[Cumulative_Revenue_%]]&lt;=0.8,"Top 80% Revenue","Remaining 20% Revenue")</f>
        <v>Remaining 20% Revenue</v>
      </c>
    </row>
    <row r="1658" spans="1:25" x14ac:dyDescent="0.25">
      <c r="A1658" t="s">
        <v>4529</v>
      </c>
      <c r="B1658" s="1">
        <v>42272</v>
      </c>
      <c r="C1658" t="s">
        <v>2395</v>
      </c>
      <c r="D1658" s="4">
        <f>SUMIFS(Derived_Metrics[Revenue],Derived_Metrics[Customer ID],Derived_Metrics[[#This Row],[Customer ID]])</f>
        <v>7306.7874999999995</v>
      </c>
      <c r="E1658" s="4">
        <f>SUMIFS(Derived_Metrics[Profit],Derived_Metrics[Customer ID],Derived_Metrics[[#This Row],[Customer ID]])</f>
        <v>168.2714</v>
      </c>
      <c r="F1658" s="5">
        <f>_xlfn.PERCENTRANK.INC(Derived_Metrics[Customer Revenue],Derived_Metrics[[#This Row],[Customer Revenue]])</f>
        <v>0.65700000000000003</v>
      </c>
      <c r="G1658" s="5" t="str" cm="1">
        <f t="array" ref="G1658">_xlfn.IFS(Derived_Metrics[[#This Row],[Customer Revenue Percentile]]&gt;=0.8,"High Value",Derived_Metrics[[#This Row],[Customer Revenue Percentile]]&gt;=0.4,"Medium Value",TRUE,"Low Value")</f>
        <v>Medium Value</v>
      </c>
      <c r="H1658" s="12">
        <f>_xlfn.RANK.EQ(Derived_Metrics[[#This Row],[Customer Revenue]],Derived_Metrics[Customer Revenue],0)</f>
        <v>722</v>
      </c>
      <c r="I1658" s="15">
        <f>Derived_Metrics[[#This Row],[Customer Revenue]]/SUM(Derived_Metrics[Customer Revenue])</f>
        <v>4.690086481201007E-4</v>
      </c>
      <c r="J1658" t="s">
        <v>1506</v>
      </c>
      <c r="K1658" s="5">
        <f>SUMIFS(Derived_Metrics[Revenue],Derived_Metrics[Product ID],Derived_Metrics[[#This Row],[Product ID]])</f>
        <v>12870.918000000001</v>
      </c>
      <c r="L1658" s="5">
        <f>SUMIFS(Derived_Metrics[Profit],Derived_Metrics[Product ID],Derived_Metrics[[#This Row],[Product ID]])</f>
        <v>-1.7763568394002505E-15</v>
      </c>
      <c r="M1658" s="5" t="str">
        <f>IF(AND(Derived_Metrics[[#This Row],[Product Revenue]]&gt;AVERAGE(Derived_Metrics[Product Revenue]),Derived_Metrics[[#This Row],[Product Profit]]&lt;0),"high sales Low Profit","Normal")</f>
        <v>Normal</v>
      </c>
      <c r="N1658">
        <v>307.13600000000002</v>
      </c>
      <c r="O1658">
        <v>4</v>
      </c>
      <c r="P1658">
        <v>0.2</v>
      </c>
      <c r="Q1658">
        <v>-11.5176</v>
      </c>
      <c r="R1658">
        <f>Derived_Metrics[[#This Row],[Selling Price]]*Derived_Metrics[[#This Row],[Quantity]]</f>
        <v>1228.5440000000001</v>
      </c>
      <c r="S1658" s="2">
        <f>IF(Derived_Metrics[[#This Row],[Revenue]]=0,0,Derived_Metrics[[#This Row],[Profit]]/Derived_Metrics[[#This Row],[Revenue]])</f>
        <v>-9.3749999999999997E-3</v>
      </c>
      <c r="T1658" t="str">
        <f>IF(Derived_Metrics[[#This Row],[Profit]]&lt;0, "Loss","Profit")</f>
        <v>Loss</v>
      </c>
      <c r="U1658" s="5">
        <f>Derived_Metrics[[#This Row],[Selling Price]]*Derived_Metrics[[#This Row],[Quantity]]*Derived_Metrics[[#This Row],[Discount]]</f>
        <v>245.70880000000002</v>
      </c>
      <c r="V1658" t="str">
        <f>IF(Derived_Metrics[[#This Row],[Discount]]&gt;0,"Discount Applied","No Discount")</f>
        <v>Discount Applied</v>
      </c>
      <c r="W1658" t="str">
        <f>IF(Derived_Metrics[[#This Row],[Discount]]&gt;0.3,"High Discount","Low Discount")</f>
        <v>Low Discount</v>
      </c>
      <c r="X1658" s="13">
        <f>SUMIFS(Derived_Metrics[Customer_Revenue_Share],Derived_Metrics[Customee_ Revenue _Rank],"&lt;="&amp;Derived_Metrics[[#This Row],[Customee_ Revenue _Rank]])</f>
        <v>0.75568471817600213</v>
      </c>
      <c r="Y1658" t="str">
        <f>IF(Derived_Metrics[[#This Row],[Cumulative_Revenue_%]]&lt;=0.8,"Top 80% Revenue","Remaining 20% Revenue")</f>
        <v>Top 80% Revenue</v>
      </c>
    </row>
    <row r="1659" spans="1:25" x14ac:dyDescent="0.25">
      <c r="A1659" t="s">
        <v>4530</v>
      </c>
      <c r="B1659" s="1">
        <v>41726</v>
      </c>
      <c r="C1659" t="s">
        <v>3702</v>
      </c>
      <c r="D1659" s="4">
        <f>SUMIFS(Derived_Metrics[Revenue],Derived_Metrics[Customer ID],Derived_Metrics[[#This Row],[Customer ID]])</f>
        <v>4802.82</v>
      </c>
      <c r="E1659" s="4">
        <f>SUMIFS(Derived_Metrics[Profit],Derived_Metrics[Customer ID],Derived_Metrics[[#This Row],[Customer ID]])</f>
        <v>131.56139999999999</v>
      </c>
      <c r="F1659" s="5">
        <f>_xlfn.PERCENTRANK.INC(Derived_Metrics[Customer Revenue],Derived_Metrics[[#This Row],[Customer Revenue]])</f>
        <v>0.54</v>
      </c>
      <c r="G1659" s="5" t="str" cm="1">
        <f t="array" ref="G1659">_xlfn.IFS(Derived_Metrics[[#This Row],[Customer Revenue Percentile]]&gt;=0.8,"High Value",Derived_Metrics[[#This Row],[Customer Revenue Percentile]]&gt;=0.4,"Medium Value",TRUE,"Low Value")</f>
        <v>Medium Value</v>
      </c>
      <c r="H1659" s="12">
        <f>_xlfn.RANK.EQ(Derived_Metrics[[#This Row],[Customer Revenue]],Derived_Metrics[Customer Revenue],0)</f>
        <v>975</v>
      </c>
      <c r="I1659" s="15">
        <f>Derived_Metrics[[#This Row],[Customer Revenue]]/SUM(Derived_Metrics[Customer Revenue])</f>
        <v>3.0828378618704625E-4</v>
      </c>
      <c r="J1659" t="s">
        <v>1984</v>
      </c>
      <c r="K1659" s="5">
        <f>SUMIFS(Derived_Metrics[Revenue],Derived_Metrics[Product ID],Derived_Metrics[[#This Row],[Product ID]])</f>
        <v>50765.251999999993</v>
      </c>
      <c r="L1659" s="5">
        <f>SUMIFS(Derived_Metrics[Profit],Derived_Metrics[Product ID],Derived_Metrics[[#This Row],[Product ID]])</f>
        <v>-681.21399999999994</v>
      </c>
      <c r="M1659" s="5" t="str">
        <f>IF(AND(Derived_Metrics[[#This Row],[Product Revenue]]&gt;AVERAGE(Derived_Metrics[Product Revenue]),Derived_Metrics[[#This Row],[Product Profit]]&lt;0),"high sales Low Profit","Normal")</f>
        <v>high sales Low Profit</v>
      </c>
      <c r="N1659">
        <v>1184.72</v>
      </c>
      <c r="O1659">
        <v>4</v>
      </c>
      <c r="P1659">
        <v>0</v>
      </c>
      <c r="Q1659">
        <v>106.62479999999999</v>
      </c>
      <c r="R1659">
        <f>Derived_Metrics[[#This Row],[Selling Price]]*Derived_Metrics[[#This Row],[Quantity]]</f>
        <v>4738.88</v>
      </c>
      <c r="S1659" s="2">
        <f>IF(Derived_Metrics[[#This Row],[Revenue]]=0,0,Derived_Metrics[[#This Row],[Profit]]/Derived_Metrics[[#This Row],[Revenue]])</f>
        <v>2.2499999999999999E-2</v>
      </c>
      <c r="T1659" t="str">
        <f>IF(Derived_Metrics[[#This Row],[Profit]]&lt;0, "Loss","Profit")</f>
        <v>Profit</v>
      </c>
      <c r="U1659" s="5">
        <f>Derived_Metrics[[#This Row],[Selling Price]]*Derived_Metrics[[#This Row],[Quantity]]*Derived_Metrics[[#This Row],[Discount]]</f>
        <v>0</v>
      </c>
      <c r="V1659" t="str">
        <f>IF(Derived_Metrics[[#This Row],[Discount]]&gt;0,"Discount Applied","No Discount")</f>
        <v>No Discount</v>
      </c>
      <c r="W1659" t="str">
        <f>IF(Derived_Metrics[[#This Row],[Discount]]&gt;0.3,"High Discount","Low Discount")</f>
        <v>Low Discount</v>
      </c>
      <c r="X1659" s="13">
        <f>SUMIFS(Derived_Metrics[Customer_Revenue_Share],Derived_Metrics[Customee_ Revenue _Rank],"&lt;="&amp;Derived_Metrics[[#This Row],[Customee_ Revenue _Rank]])</f>
        <v>0.85172462342969579</v>
      </c>
      <c r="Y1659" t="str">
        <f>IF(Derived_Metrics[[#This Row],[Cumulative_Revenue_%]]&lt;=0.8,"Top 80% Revenue","Remaining 20% Revenue")</f>
        <v>Remaining 20% Revenue</v>
      </c>
    </row>
    <row r="1660" spans="1:25" x14ac:dyDescent="0.25">
      <c r="A1660" t="s">
        <v>4532</v>
      </c>
      <c r="B1660" s="1">
        <v>42937</v>
      </c>
      <c r="C1660" t="s">
        <v>4533</v>
      </c>
      <c r="D1660" s="4">
        <f>SUMIFS(Derived_Metrics[Revenue],Derived_Metrics[Customer ID],Derived_Metrics[[#This Row],[Customer ID]])</f>
        <v>664.01599999999996</v>
      </c>
      <c r="E1660" s="4">
        <f>SUMIFS(Derived_Metrics[Profit],Derived_Metrics[Customer ID],Derived_Metrics[[#This Row],[Customer ID]])</f>
        <v>-7.1823999999999995</v>
      </c>
      <c r="F1660" s="5">
        <f>_xlfn.PERCENTRANK.INC(Derived_Metrics[Customer Revenue],Derived_Metrics[[#This Row],[Customer Revenue]])</f>
        <v>0.114</v>
      </c>
      <c r="G1660" s="5" t="str" cm="1">
        <f t="array" ref="G1660">_xlfn.IFS(Derived_Metrics[[#This Row],[Customer Revenue Percentile]]&gt;=0.8,"High Value",Derived_Metrics[[#This Row],[Customer Revenue Percentile]]&gt;=0.4,"Medium Value",TRUE,"Low Value")</f>
        <v>Low Value</v>
      </c>
      <c r="H1660" s="12">
        <f>_xlfn.RANK.EQ(Derived_Metrics[[#This Row],[Customer Revenue]],Derived_Metrics[Customer Revenue],0)</f>
        <v>1877</v>
      </c>
      <c r="I1660" s="15">
        <f>Derived_Metrics[[#This Row],[Customer Revenue]]/SUM(Derived_Metrics[Customer Revenue])</f>
        <v>4.2621910995785329E-5</v>
      </c>
      <c r="J1660" t="s">
        <v>1467</v>
      </c>
      <c r="K1660" s="5">
        <f>SUMIFS(Derived_Metrics[Revenue],Derived_Metrics[Product ID],Derived_Metrics[[#This Row],[Product ID]])</f>
        <v>1746.0989999999999</v>
      </c>
      <c r="L1660" s="5">
        <f>SUMIFS(Derived_Metrics[Profit],Derived_Metrics[Product ID],Derived_Metrics[[#This Row],[Product ID]])</f>
        <v>-148.39619999999996</v>
      </c>
      <c r="M1660" s="5" t="str">
        <f>IF(AND(Derived_Metrics[[#This Row],[Product Revenue]]&gt;AVERAGE(Derived_Metrics[Product Revenue]),Derived_Metrics[[#This Row],[Product Profit]]&lt;0),"high sales Low Profit","Normal")</f>
        <v>Normal</v>
      </c>
      <c r="N1660">
        <v>124.404</v>
      </c>
      <c r="O1660">
        <v>4</v>
      </c>
      <c r="P1660">
        <v>0.3</v>
      </c>
      <c r="Q1660">
        <v>-21.3264</v>
      </c>
      <c r="R1660">
        <f>Derived_Metrics[[#This Row],[Selling Price]]*Derived_Metrics[[#This Row],[Quantity]]</f>
        <v>497.61599999999999</v>
      </c>
      <c r="S1660" s="2">
        <f>IF(Derived_Metrics[[#This Row],[Revenue]]=0,0,Derived_Metrics[[#This Row],[Profit]]/Derived_Metrics[[#This Row],[Revenue]])</f>
        <v>-4.2857142857142858E-2</v>
      </c>
      <c r="T1660" t="str">
        <f>IF(Derived_Metrics[[#This Row],[Profit]]&lt;0, "Loss","Profit")</f>
        <v>Loss</v>
      </c>
      <c r="U1660" s="5">
        <f>Derived_Metrics[[#This Row],[Selling Price]]*Derived_Metrics[[#This Row],[Quantity]]*Derived_Metrics[[#This Row],[Discount]]</f>
        <v>149.28479999999999</v>
      </c>
      <c r="V1660" t="str">
        <f>IF(Derived_Metrics[[#This Row],[Discount]]&gt;0,"Discount Applied","No Discount")</f>
        <v>Discount Applied</v>
      </c>
      <c r="W1660" t="str">
        <f>IF(Derived_Metrics[[#This Row],[Discount]]&gt;0.3,"High Discount","Low Discount")</f>
        <v>Low Discount</v>
      </c>
      <c r="X1660" s="13">
        <f>SUMIFS(Derived_Metrics[Customer_Revenue_Share],Derived_Metrics[Customee_ Revenue _Rank],"&lt;="&amp;Derived_Metrics[[#This Row],[Customee_ Revenue _Rank]])</f>
        <v>0.9951800459522181</v>
      </c>
      <c r="Y1660" t="str">
        <f>IF(Derived_Metrics[[#This Row],[Cumulative_Revenue_%]]&lt;=0.8,"Top 80% Revenue","Remaining 20% Revenue")</f>
        <v>Remaining 20% Revenue</v>
      </c>
    </row>
    <row r="1661" spans="1:25" x14ac:dyDescent="0.25">
      <c r="A1661" t="s">
        <v>4535</v>
      </c>
      <c r="B1661" s="1">
        <v>42427</v>
      </c>
      <c r="C1661" t="s">
        <v>4537</v>
      </c>
      <c r="D1661" s="4">
        <f>SUMIFS(Derived_Metrics[Revenue],Derived_Metrics[Customer ID],Derived_Metrics[[#This Row],[Customer ID]])</f>
        <v>32.384</v>
      </c>
      <c r="E1661" s="4">
        <f>SUMIFS(Derived_Metrics[Profit],Derived_Metrics[Customer ID],Derived_Metrics[[#This Row],[Customer ID]])</f>
        <v>-6.8815999999999997</v>
      </c>
      <c r="F1661" s="5">
        <f>_xlfn.PERCENTRANK.INC(Derived_Metrics[Customer Revenue],Derived_Metrics[[#This Row],[Customer Revenue]])</f>
        <v>5.0000000000000001E-3</v>
      </c>
      <c r="G1661" s="5" t="str" cm="1">
        <f t="array" ref="G1661">_xlfn.IFS(Derived_Metrics[[#This Row],[Customer Revenue Percentile]]&gt;=0.8,"High Value",Derived_Metrics[[#This Row],[Customer Revenue Percentile]]&gt;=0.4,"Medium Value",TRUE,"Low Value")</f>
        <v>Low Value</v>
      </c>
      <c r="H1661" s="12">
        <f>_xlfn.RANK.EQ(Derived_Metrics[[#This Row],[Customer Revenue]],Derived_Metrics[Customer Revenue],0)</f>
        <v>2110</v>
      </c>
      <c r="I1661" s="15">
        <f>Derived_Metrics[[#This Row],[Customer Revenue]]/SUM(Derived_Metrics[Customer Revenue])</f>
        <v>2.078666727439568E-6</v>
      </c>
      <c r="J1661" t="s">
        <v>3313</v>
      </c>
      <c r="K1661" s="5">
        <f>SUMIFS(Derived_Metrics[Revenue],Derived_Metrics[Product ID],Derived_Metrics[[#This Row],[Product ID]])</f>
        <v>655.77599999999995</v>
      </c>
      <c r="L1661" s="5">
        <f>SUMIFS(Derived_Metrics[Profit],Derived_Metrics[Product ID],Derived_Metrics[[#This Row],[Product ID]])</f>
        <v>84.805600000000013</v>
      </c>
      <c r="M1661" s="5" t="str">
        <f>IF(AND(Derived_Metrics[[#This Row],[Product Revenue]]&gt;AVERAGE(Derived_Metrics[Product Revenue]),Derived_Metrics[[#This Row],[Product Profit]]&lt;0),"high sales Low Profit","Normal")</f>
        <v>Normal</v>
      </c>
      <c r="N1661">
        <v>16.192</v>
      </c>
      <c r="O1661">
        <v>2</v>
      </c>
      <c r="P1661">
        <v>0.6</v>
      </c>
      <c r="Q1661">
        <v>-6.8815999999999997</v>
      </c>
      <c r="R1661">
        <f>Derived_Metrics[[#This Row],[Selling Price]]*Derived_Metrics[[#This Row],[Quantity]]</f>
        <v>32.384</v>
      </c>
      <c r="S1661" s="2">
        <f>IF(Derived_Metrics[[#This Row],[Revenue]]=0,0,Derived_Metrics[[#This Row],[Profit]]/Derived_Metrics[[#This Row],[Revenue]])</f>
        <v>-0.21249999999999999</v>
      </c>
      <c r="T1661" t="str">
        <f>IF(Derived_Metrics[[#This Row],[Profit]]&lt;0, "Loss","Profit")</f>
        <v>Loss</v>
      </c>
      <c r="U1661" s="5">
        <f>Derived_Metrics[[#This Row],[Selling Price]]*Derived_Metrics[[#This Row],[Quantity]]*Derived_Metrics[[#This Row],[Discount]]</f>
        <v>19.430399999999999</v>
      </c>
      <c r="V1661" t="str">
        <f>IF(Derived_Metrics[[#This Row],[Discount]]&gt;0,"Discount Applied","No Discount")</f>
        <v>Discount Applied</v>
      </c>
      <c r="W1661" t="str">
        <f>IF(Derived_Metrics[[#This Row],[Discount]]&gt;0.3,"High Discount","Low Discount")</f>
        <v>High Discount</v>
      </c>
      <c r="X1661" s="13">
        <f>SUMIFS(Derived_Metrics[Customer_Revenue_Share],Derived_Metrics[Customee_ Revenue _Rank],"&lt;="&amp;Derived_Metrics[[#This Row],[Customee_ Revenue _Rank]])</f>
        <v>0.99998698381311135</v>
      </c>
      <c r="Y1661" t="str">
        <f>IF(Derived_Metrics[[#This Row],[Cumulative_Revenue_%]]&lt;=0.8,"Top 80% Revenue","Remaining 20% Revenue")</f>
        <v>Remaining 20% Revenue</v>
      </c>
    </row>
    <row r="1662" spans="1:25" x14ac:dyDescent="0.25">
      <c r="A1662" t="s">
        <v>4539</v>
      </c>
      <c r="B1662" s="1">
        <v>42199</v>
      </c>
      <c r="C1662" t="s">
        <v>4540</v>
      </c>
      <c r="D1662" s="4">
        <f>SUMIFS(Derived_Metrics[Revenue],Derived_Metrics[Customer ID],Derived_Metrics[[#This Row],[Customer ID]])</f>
        <v>1650.424</v>
      </c>
      <c r="E1662" s="4">
        <f>SUMIFS(Derived_Metrics[Profit],Derived_Metrics[Customer ID],Derived_Metrics[[#This Row],[Customer ID]])</f>
        <v>-141.92999999999998</v>
      </c>
      <c r="F1662" s="5">
        <f>_xlfn.PERCENTRANK.INC(Derived_Metrics[Customer Revenue],Derived_Metrics[[#This Row],[Customer Revenue]])</f>
        <v>0.23699999999999999</v>
      </c>
      <c r="G1662" s="5" t="str" cm="1">
        <f t="array" ref="G1662">_xlfn.IFS(Derived_Metrics[[#This Row],[Customer Revenue Percentile]]&gt;=0.8,"High Value",Derived_Metrics[[#This Row],[Customer Revenue Percentile]]&gt;=0.4,"Medium Value",TRUE,"Low Value")</f>
        <v>Low Value</v>
      </c>
      <c r="H1662" s="12">
        <f>_xlfn.RANK.EQ(Derived_Metrics[[#This Row],[Customer Revenue]],Derived_Metrics[Customer Revenue],0)</f>
        <v>1616</v>
      </c>
      <c r="I1662" s="15">
        <f>Derived_Metrics[[#This Row],[Customer Revenue]]/SUM(Derived_Metrics[Customer Revenue])</f>
        <v>1.0593754492859812E-4</v>
      </c>
      <c r="J1662" t="s">
        <v>265</v>
      </c>
      <c r="K1662" s="5">
        <f>SUMIFS(Derived_Metrics[Revenue],Derived_Metrics[Product ID],Derived_Metrics[[#This Row],[Product ID]])</f>
        <v>58029.619999999995</v>
      </c>
      <c r="L1662" s="5">
        <f>SUMIFS(Derived_Metrics[Profit],Derived_Metrics[Product ID],Derived_Metrics[[#This Row],[Product ID]])</f>
        <v>1179.3740000000003</v>
      </c>
      <c r="M1662" s="5" t="str">
        <f>IF(AND(Derived_Metrics[[#This Row],[Product Revenue]]&gt;AVERAGE(Derived_Metrics[Product Revenue]),Derived_Metrics[[#This Row],[Product Profit]]&lt;0),"high sales Low Profit","Normal")</f>
        <v>Normal</v>
      </c>
      <c r="N1662">
        <v>441.92</v>
      </c>
      <c r="O1662">
        <v>2</v>
      </c>
      <c r="P1662">
        <v>0.2</v>
      </c>
      <c r="Q1662">
        <v>49.716000000000001</v>
      </c>
      <c r="R1662">
        <f>Derived_Metrics[[#This Row],[Selling Price]]*Derived_Metrics[[#This Row],[Quantity]]</f>
        <v>883.84</v>
      </c>
      <c r="S1662" s="2">
        <f>IF(Derived_Metrics[[#This Row],[Revenue]]=0,0,Derived_Metrics[[#This Row],[Profit]]/Derived_Metrics[[#This Row],[Revenue]])</f>
        <v>5.6250000000000001E-2</v>
      </c>
      <c r="T1662" t="str">
        <f>IF(Derived_Metrics[[#This Row],[Profit]]&lt;0, "Loss","Profit")</f>
        <v>Profit</v>
      </c>
      <c r="U1662" s="5">
        <f>Derived_Metrics[[#This Row],[Selling Price]]*Derived_Metrics[[#This Row],[Quantity]]*Derived_Metrics[[#This Row],[Discount]]</f>
        <v>176.76800000000003</v>
      </c>
      <c r="V1662" t="str">
        <f>IF(Derived_Metrics[[#This Row],[Discount]]&gt;0,"Discount Applied","No Discount")</f>
        <v>Discount Applied</v>
      </c>
      <c r="W1662" t="str">
        <f>IF(Derived_Metrics[[#This Row],[Discount]]&gt;0.3,"High Discount","Low Discount")</f>
        <v>Low Discount</v>
      </c>
      <c r="X1662" s="13">
        <f>SUMIFS(Derived_Metrics[Customer_Revenue_Share],Derived_Metrics[Customee_ Revenue _Rank],"&lt;="&amp;Derived_Metrics[[#This Row],[Customee_ Revenue _Rank]])</f>
        <v>0.97659283725256818</v>
      </c>
      <c r="Y1662" t="str">
        <f>IF(Derived_Metrics[[#This Row],[Cumulative_Revenue_%]]&lt;=0.8,"Top 80% Revenue","Remaining 20% Revenue")</f>
        <v>Remaining 20% Revenue</v>
      </c>
    </row>
    <row r="1663" spans="1:25" x14ac:dyDescent="0.25">
      <c r="A1663" t="s">
        <v>4539</v>
      </c>
      <c r="B1663" s="1">
        <v>42199</v>
      </c>
      <c r="C1663" t="s">
        <v>4540</v>
      </c>
      <c r="D1663" s="4">
        <f>SUMIFS(Derived_Metrics[Revenue],Derived_Metrics[Customer ID],Derived_Metrics[[#This Row],[Customer ID]])</f>
        <v>1650.424</v>
      </c>
      <c r="E1663" s="4">
        <f>SUMIFS(Derived_Metrics[Profit],Derived_Metrics[Customer ID],Derived_Metrics[[#This Row],[Customer ID]])</f>
        <v>-141.92999999999998</v>
      </c>
      <c r="F1663" s="5">
        <f>_xlfn.PERCENTRANK.INC(Derived_Metrics[Customer Revenue],Derived_Metrics[[#This Row],[Customer Revenue]])</f>
        <v>0.23699999999999999</v>
      </c>
      <c r="G1663" s="5" t="str" cm="1">
        <f t="array" ref="G1663">_xlfn.IFS(Derived_Metrics[[#This Row],[Customer Revenue Percentile]]&gt;=0.8,"High Value",Derived_Metrics[[#This Row],[Customer Revenue Percentile]]&gt;=0.4,"Medium Value",TRUE,"Low Value")</f>
        <v>Low Value</v>
      </c>
      <c r="H1663" s="12">
        <f>_xlfn.RANK.EQ(Derived_Metrics[[#This Row],[Customer Revenue]],Derived_Metrics[Customer Revenue],0)</f>
        <v>1616</v>
      </c>
      <c r="I1663" s="15">
        <f>Derived_Metrics[[#This Row],[Customer Revenue]]/SUM(Derived_Metrics[Customer Revenue])</f>
        <v>1.0593754492859812E-4</v>
      </c>
      <c r="J1663" t="s">
        <v>2944</v>
      </c>
      <c r="K1663" s="5">
        <f>SUMIFS(Derived_Metrics[Revenue],Derived_Metrics[Product ID],Derived_Metrics[[#This Row],[Product ID]])</f>
        <v>12129.062400000001</v>
      </c>
      <c r="L1663" s="5">
        <f>SUMIFS(Derived_Metrics[Profit],Derived_Metrics[Product ID],Derived_Metrics[[#This Row],[Product ID]])</f>
        <v>-26.972399999999993</v>
      </c>
      <c r="M1663" s="5" t="str">
        <f>IF(AND(Derived_Metrics[[#This Row],[Product Revenue]]&gt;AVERAGE(Derived_Metrics[Product Revenue]),Derived_Metrics[[#This Row],[Product Profit]]&lt;0),"high sales Low Profit","Normal")</f>
        <v>Normal</v>
      </c>
      <c r="N1663">
        <v>127.764</v>
      </c>
      <c r="O1663">
        <v>6</v>
      </c>
      <c r="P1663">
        <v>0.7</v>
      </c>
      <c r="Q1663">
        <v>-191.64599999999999</v>
      </c>
      <c r="R1663">
        <f>Derived_Metrics[[#This Row],[Selling Price]]*Derived_Metrics[[#This Row],[Quantity]]</f>
        <v>766.58399999999995</v>
      </c>
      <c r="S1663" s="2">
        <f>IF(Derived_Metrics[[#This Row],[Revenue]]=0,0,Derived_Metrics[[#This Row],[Profit]]/Derived_Metrics[[#This Row],[Revenue]])</f>
        <v>-0.25</v>
      </c>
      <c r="T1663" t="str">
        <f>IF(Derived_Metrics[[#This Row],[Profit]]&lt;0, "Loss","Profit")</f>
        <v>Loss</v>
      </c>
      <c r="U1663" s="5">
        <f>Derived_Metrics[[#This Row],[Selling Price]]*Derived_Metrics[[#This Row],[Quantity]]*Derived_Metrics[[#This Row],[Discount]]</f>
        <v>536.60879999999997</v>
      </c>
      <c r="V1663" t="str">
        <f>IF(Derived_Metrics[[#This Row],[Discount]]&gt;0,"Discount Applied","No Discount")</f>
        <v>Discount Applied</v>
      </c>
      <c r="W1663" t="str">
        <f>IF(Derived_Metrics[[#This Row],[Discount]]&gt;0.3,"High Discount","Low Discount")</f>
        <v>High Discount</v>
      </c>
      <c r="X1663" s="13">
        <f>SUMIFS(Derived_Metrics[Customer_Revenue_Share],Derived_Metrics[Customee_ Revenue _Rank],"&lt;="&amp;Derived_Metrics[[#This Row],[Customee_ Revenue _Rank]])</f>
        <v>0.97659283725256818</v>
      </c>
      <c r="Y1663" t="str">
        <f>IF(Derived_Metrics[[#This Row],[Cumulative_Revenue_%]]&lt;=0.8,"Top 80% Revenue","Remaining 20% Revenue")</f>
        <v>Remaining 20% Revenue</v>
      </c>
    </row>
    <row r="1664" spans="1:25" x14ac:dyDescent="0.25">
      <c r="A1664" t="s">
        <v>4542</v>
      </c>
      <c r="B1664" s="1">
        <v>42439</v>
      </c>
      <c r="C1664" t="s">
        <v>2727</v>
      </c>
      <c r="D1664" s="4">
        <f>SUMIFS(Derived_Metrics[Revenue],Derived_Metrics[Customer ID],Derived_Metrics[[#This Row],[Customer ID]])</f>
        <v>4498.5069999999996</v>
      </c>
      <c r="E1664" s="4">
        <f>SUMIFS(Derived_Metrics[Profit],Derived_Metrics[Customer ID],Derived_Metrics[[#This Row],[Customer ID]])</f>
        <v>135.36180000000002</v>
      </c>
      <c r="F1664" s="5">
        <f>_xlfn.PERCENTRANK.INC(Derived_Metrics[Customer Revenue],Derived_Metrics[[#This Row],[Customer Revenue]])</f>
        <v>0.51400000000000001</v>
      </c>
      <c r="G1664" s="5" t="str" cm="1">
        <f t="array" ref="G1664">_xlfn.IFS(Derived_Metrics[[#This Row],[Customer Revenue Percentile]]&gt;=0.8,"High Value",Derived_Metrics[[#This Row],[Customer Revenue Percentile]]&gt;=0.4,"Medium Value",TRUE,"Low Value")</f>
        <v>Medium Value</v>
      </c>
      <c r="H1664" s="12">
        <f>_xlfn.RANK.EQ(Derived_Metrics[[#This Row],[Customer Revenue]],Derived_Metrics[Customer Revenue],0)</f>
        <v>1027</v>
      </c>
      <c r="I1664" s="15">
        <f>Derived_Metrics[[#This Row],[Customer Revenue]]/SUM(Derived_Metrics[Customer Revenue])</f>
        <v>2.8875051951747738E-4</v>
      </c>
      <c r="J1664" t="s">
        <v>219</v>
      </c>
      <c r="K1664" s="5">
        <f>SUMIFS(Derived_Metrics[Revenue],Derived_Metrics[Product ID],Derived_Metrics[[#This Row],[Product ID]])</f>
        <v>50818.646000000001</v>
      </c>
      <c r="L1664" s="5">
        <f>SUMIFS(Derived_Metrics[Profit],Derived_Metrics[Product ID],Derived_Metrics[[#This Row],[Product ID]])</f>
        <v>1558.5909999999999</v>
      </c>
      <c r="M1664" s="5" t="str">
        <f>IF(AND(Derived_Metrics[[#This Row],[Product Revenue]]&gt;AVERAGE(Derived_Metrics[Product Revenue]),Derived_Metrics[[#This Row],[Product Profit]]&lt;0),"high sales Low Profit","Normal")</f>
        <v>Normal</v>
      </c>
      <c r="N1664">
        <v>915.13599999999997</v>
      </c>
      <c r="O1664">
        <v>4</v>
      </c>
      <c r="P1664">
        <v>0.2</v>
      </c>
      <c r="Q1664">
        <v>102.9528</v>
      </c>
      <c r="R1664">
        <f>Derived_Metrics[[#This Row],[Selling Price]]*Derived_Metrics[[#This Row],[Quantity]]</f>
        <v>3660.5439999999999</v>
      </c>
      <c r="S1664" s="2">
        <f>IF(Derived_Metrics[[#This Row],[Revenue]]=0,0,Derived_Metrics[[#This Row],[Profit]]/Derived_Metrics[[#This Row],[Revenue]])</f>
        <v>2.8125000000000001E-2</v>
      </c>
      <c r="T1664" t="str">
        <f>IF(Derived_Metrics[[#This Row],[Profit]]&lt;0, "Loss","Profit")</f>
        <v>Profit</v>
      </c>
      <c r="U1664" s="5">
        <f>Derived_Metrics[[#This Row],[Selling Price]]*Derived_Metrics[[#This Row],[Quantity]]*Derived_Metrics[[#This Row],[Discount]]</f>
        <v>732.10879999999997</v>
      </c>
      <c r="V1664" t="str">
        <f>IF(Derived_Metrics[[#This Row],[Discount]]&gt;0,"Discount Applied","No Discount")</f>
        <v>Discount Applied</v>
      </c>
      <c r="W1664" t="str">
        <f>IF(Derived_Metrics[[#This Row],[Discount]]&gt;0.3,"High Discount","Low Discount")</f>
        <v>Low Discount</v>
      </c>
      <c r="X1664" s="13">
        <f>SUMIFS(Derived_Metrics[Customer_Revenue_Share],Derived_Metrics[Customee_ Revenue _Rank],"&lt;="&amp;Derived_Metrics[[#This Row],[Customee_ Revenue _Rank]])</f>
        <v>0.8680859816505514</v>
      </c>
      <c r="Y1664" t="str">
        <f>IF(Derived_Metrics[[#This Row],[Cumulative_Revenue_%]]&lt;=0.8,"Top 80% Revenue","Remaining 20% Revenue")</f>
        <v>Remaining 20% Revenue</v>
      </c>
    </row>
    <row r="1665" spans="1:25" x14ac:dyDescent="0.25">
      <c r="A1665" t="s">
        <v>4543</v>
      </c>
      <c r="B1665" s="1">
        <v>42703</v>
      </c>
      <c r="C1665" t="s">
        <v>2506</v>
      </c>
      <c r="D1665" s="4">
        <f>SUMIFS(Derived_Metrics[Revenue],Derived_Metrics[Customer ID],Derived_Metrics[[#This Row],[Customer ID]])</f>
        <v>2745.1400000000003</v>
      </c>
      <c r="E1665" s="4">
        <f>SUMIFS(Derived_Metrics[Profit],Derived_Metrics[Customer ID],Derived_Metrics[[#This Row],[Customer ID]])</f>
        <v>-370.19900000000001</v>
      </c>
      <c r="F1665" s="5">
        <f>_xlfn.PERCENTRANK.INC(Derived_Metrics[Customer Revenue],Derived_Metrics[[#This Row],[Customer Revenue]])</f>
        <v>0.36599999999999999</v>
      </c>
      <c r="G1665" s="5" t="str" cm="1">
        <f t="array" ref="G1665">_xlfn.IFS(Derived_Metrics[[#This Row],[Customer Revenue Percentile]]&gt;=0.8,"High Value",Derived_Metrics[[#This Row],[Customer Revenue Percentile]]&gt;=0.4,"Medium Value",TRUE,"Low Value")</f>
        <v>Low Value</v>
      </c>
      <c r="H1665" s="12">
        <f>_xlfn.RANK.EQ(Derived_Metrics[[#This Row],[Customer Revenue]],Derived_Metrics[Customer Revenue],0)</f>
        <v>1341</v>
      </c>
      <c r="I1665" s="15">
        <f>Derived_Metrics[[#This Row],[Customer Revenue]]/SUM(Derived_Metrics[Customer Revenue])</f>
        <v>1.7620526124516601E-4</v>
      </c>
      <c r="J1665" t="s">
        <v>4324</v>
      </c>
      <c r="K1665" s="5">
        <f>SUMIFS(Derived_Metrics[Revenue],Derived_Metrics[Product ID],Derived_Metrics[[#This Row],[Product ID]])</f>
        <v>10050.304</v>
      </c>
      <c r="L1665" s="5">
        <f>SUMIFS(Derived_Metrics[Profit],Derived_Metrics[Product ID],Derived_Metrics[[#This Row],[Product ID]])</f>
        <v>-529.76</v>
      </c>
      <c r="M1665" s="5" t="str">
        <f>IF(AND(Derived_Metrics[[#This Row],[Product Revenue]]&gt;AVERAGE(Derived_Metrics[Product Revenue]),Derived_Metrics[[#This Row],[Product Profit]]&lt;0),"high sales Low Profit","Normal")</f>
        <v>Normal</v>
      </c>
      <c r="N1665">
        <v>242.17599999999999</v>
      </c>
      <c r="O1665">
        <v>4</v>
      </c>
      <c r="P1665">
        <v>0.6</v>
      </c>
      <c r="Q1665">
        <v>-302.72000000000003</v>
      </c>
      <c r="R1665">
        <f>Derived_Metrics[[#This Row],[Selling Price]]*Derived_Metrics[[#This Row],[Quantity]]</f>
        <v>968.70399999999995</v>
      </c>
      <c r="S1665" s="2">
        <f>IF(Derived_Metrics[[#This Row],[Revenue]]=0,0,Derived_Metrics[[#This Row],[Profit]]/Derived_Metrics[[#This Row],[Revenue]])</f>
        <v>-0.31250000000000006</v>
      </c>
      <c r="T1665" t="str">
        <f>IF(Derived_Metrics[[#This Row],[Profit]]&lt;0, "Loss","Profit")</f>
        <v>Loss</v>
      </c>
      <c r="U1665" s="5">
        <f>Derived_Metrics[[#This Row],[Selling Price]]*Derived_Metrics[[#This Row],[Quantity]]*Derived_Metrics[[#This Row],[Discount]]</f>
        <v>581.22239999999999</v>
      </c>
      <c r="V1665" t="str">
        <f>IF(Derived_Metrics[[#This Row],[Discount]]&gt;0,"Discount Applied","No Discount")</f>
        <v>Discount Applied</v>
      </c>
      <c r="W1665" t="str">
        <f>IF(Derived_Metrics[[#This Row],[Discount]]&gt;0.3,"High Discount","Low Discount")</f>
        <v>High Discount</v>
      </c>
      <c r="X1665" s="13">
        <f>SUMIFS(Derived_Metrics[Customer_Revenue_Share],Derived_Metrics[Customee_ Revenue _Rank],"&lt;="&amp;Derived_Metrics[[#This Row],[Customee_ Revenue _Rank]])</f>
        <v>0.93885742832174723</v>
      </c>
      <c r="Y1665" t="str">
        <f>IF(Derived_Metrics[[#This Row],[Cumulative_Revenue_%]]&lt;=0.8,"Top 80% Revenue","Remaining 20% Revenue")</f>
        <v>Remaining 20% Revenue</v>
      </c>
    </row>
    <row r="1666" spans="1:25" x14ac:dyDescent="0.25">
      <c r="A1666" t="s">
        <v>4544</v>
      </c>
      <c r="B1666" s="1">
        <v>42535</v>
      </c>
      <c r="C1666" t="s">
        <v>4545</v>
      </c>
      <c r="D1666" s="4">
        <f>SUMIFS(Derived_Metrics[Revenue],Derived_Metrics[Customer ID],Derived_Metrics[[#This Row],[Customer ID]])</f>
        <v>674.35199999999998</v>
      </c>
      <c r="E1666" s="4">
        <f>SUMIFS(Derived_Metrics[Profit],Derived_Metrics[Customer ID],Derived_Metrics[[#This Row],[Customer ID]])</f>
        <v>-118.0116</v>
      </c>
      <c r="F1666" s="5">
        <f>_xlfn.PERCENTRANK.INC(Derived_Metrics[Customer Revenue],Derived_Metrics[[#This Row],[Customer Revenue]])</f>
        <v>0.115</v>
      </c>
      <c r="G1666" s="5" t="str" cm="1">
        <f t="array" ref="G1666">_xlfn.IFS(Derived_Metrics[[#This Row],[Customer Revenue Percentile]]&gt;=0.8,"High Value",Derived_Metrics[[#This Row],[Customer Revenue Percentile]]&gt;=0.4,"Medium Value",TRUE,"Low Value")</f>
        <v>Low Value</v>
      </c>
      <c r="H1666" s="12">
        <f>_xlfn.RANK.EQ(Derived_Metrics[[#This Row],[Customer Revenue]],Derived_Metrics[Customer Revenue],0)</f>
        <v>1876</v>
      </c>
      <c r="I1666" s="15">
        <f>Derived_Metrics[[#This Row],[Customer Revenue]]/SUM(Derived_Metrics[Customer Revenue])</f>
        <v>4.3285358973021477E-5</v>
      </c>
      <c r="J1666" t="s">
        <v>3341</v>
      </c>
      <c r="K1666" s="5">
        <f>SUMIFS(Derived_Metrics[Revenue],Derived_Metrics[Product ID],Derived_Metrics[[#This Row],[Product ID]])</f>
        <v>15341.508000000002</v>
      </c>
      <c r="L1666" s="5">
        <f>SUMIFS(Derived_Metrics[Profit],Derived_Metrics[Product ID],Derived_Metrics[[#This Row],[Product ID]])</f>
        <v>354.03480000000008</v>
      </c>
      <c r="M1666" s="5" t="str">
        <f>IF(AND(Derived_Metrics[[#This Row],[Product Revenue]]&gt;AVERAGE(Derived_Metrics[Product Revenue]),Derived_Metrics[[#This Row],[Product Profit]]&lt;0),"high sales Low Profit","Normal")</f>
        <v>Normal</v>
      </c>
      <c r="N1666">
        <v>337.17599999999999</v>
      </c>
      <c r="O1666">
        <v>2</v>
      </c>
      <c r="P1666">
        <v>0.4</v>
      </c>
      <c r="Q1666">
        <v>-118.0116</v>
      </c>
      <c r="R1666">
        <f>Derived_Metrics[[#This Row],[Selling Price]]*Derived_Metrics[[#This Row],[Quantity]]</f>
        <v>674.35199999999998</v>
      </c>
      <c r="S1666" s="2">
        <f>IF(Derived_Metrics[[#This Row],[Revenue]]=0,0,Derived_Metrics[[#This Row],[Profit]]/Derived_Metrics[[#This Row],[Revenue]])</f>
        <v>-0.17500000000000002</v>
      </c>
      <c r="T1666" t="str">
        <f>IF(Derived_Metrics[[#This Row],[Profit]]&lt;0, "Loss","Profit")</f>
        <v>Loss</v>
      </c>
      <c r="U1666" s="5">
        <f>Derived_Metrics[[#This Row],[Selling Price]]*Derived_Metrics[[#This Row],[Quantity]]*Derived_Metrics[[#This Row],[Discount]]</f>
        <v>269.74079999999998</v>
      </c>
      <c r="V1666" t="str">
        <f>IF(Derived_Metrics[[#This Row],[Discount]]&gt;0,"Discount Applied","No Discount")</f>
        <v>Discount Applied</v>
      </c>
      <c r="W1666" t="str">
        <f>IF(Derived_Metrics[[#This Row],[Discount]]&gt;0.3,"High Discount","Low Discount")</f>
        <v>High Discount</v>
      </c>
      <c r="X1666" s="13">
        <f>SUMIFS(Derived_Metrics[Customer_Revenue_Share],Derived_Metrics[Customee_ Revenue _Rank],"&lt;="&amp;Derived_Metrics[[#This Row],[Customee_ Revenue _Rank]])</f>
        <v>0.9950948021302265</v>
      </c>
      <c r="Y1666" t="str">
        <f>IF(Derived_Metrics[[#This Row],[Cumulative_Revenue_%]]&lt;=0.8,"Top 80% Revenue","Remaining 20% Revenue")</f>
        <v>Remaining 20% Revenue</v>
      </c>
    </row>
    <row r="1667" spans="1:25" x14ac:dyDescent="0.25">
      <c r="A1667" t="s">
        <v>4547</v>
      </c>
      <c r="B1667" s="1">
        <v>42806</v>
      </c>
      <c r="C1667" t="s">
        <v>186</v>
      </c>
      <c r="D1667" s="4">
        <f>SUMIFS(Derived_Metrics[Revenue],Derived_Metrics[Customer ID],Derived_Metrics[[#This Row],[Customer ID]])</f>
        <v>2148.3599999999997</v>
      </c>
      <c r="E1667" s="4">
        <f>SUMIFS(Derived_Metrics[Profit],Derived_Metrics[Customer ID],Derived_Metrics[[#This Row],[Customer ID]])</f>
        <v>-224.49690000000004</v>
      </c>
      <c r="F1667" s="5">
        <f>_xlfn.PERCENTRANK.INC(Derived_Metrics[Customer Revenue],Derived_Metrics[[#This Row],[Customer Revenue]])</f>
        <v>0.3</v>
      </c>
      <c r="G1667" s="5" t="str" cm="1">
        <f t="array" ref="G1667">_xlfn.IFS(Derived_Metrics[[#This Row],[Customer Revenue Percentile]]&gt;=0.8,"High Value",Derived_Metrics[[#This Row],[Customer Revenue Percentile]]&gt;=0.4,"Medium Value",TRUE,"Low Value")</f>
        <v>Low Value</v>
      </c>
      <c r="H1667" s="12">
        <f>_xlfn.RANK.EQ(Derived_Metrics[[#This Row],[Customer Revenue]],Derived_Metrics[Customer Revenue],0)</f>
        <v>1479</v>
      </c>
      <c r="I1667" s="15">
        <f>Derived_Metrics[[#This Row],[Customer Revenue]]/SUM(Derived_Metrics[Customer Revenue])</f>
        <v>1.3789909988148682E-4</v>
      </c>
      <c r="J1667" t="s">
        <v>338</v>
      </c>
      <c r="K1667" s="5">
        <f>SUMIFS(Derived_Metrics[Revenue],Derived_Metrics[Product ID],Derived_Metrics[[#This Row],[Product ID]])</f>
        <v>1028.5439999999999</v>
      </c>
      <c r="L1667" s="5">
        <f>SUMIFS(Derived_Metrics[Profit],Derived_Metrics[Product ID],Derived_Metrics[[#This Row],[Product ID]])</f>
        <v>71.686399999999992</v>
      </c>
      <c r="M1667" s="5" t="str">
        <f>IF(AND(Derived_Metrics[[#This Row],[Product Revenue]]&gt;AVERAGE(Derived_Metrics[Product Revenue]),Derived_Metrics[[#This Row],[Product Profit]]&lt;0),"high sales Low Profit","Normal")</f>
        <v>Normal</v>
      </c>
      <c r="N1667">
        <v>23.376000000000001</v>
      </c>
      <c r="O1667">
        <v>3</v>
      </c>
      <c r="P1667">
        <v>0.2</v>
      </c>
      <c r="Q1667">
        <v>7.0128000000000004</v>
      </c>
      <c r="R1667">
        <f>Derived_Metrics[[#This Row],[Selling Price]]*Derived_Metrics[[#This Row],[Quantity]]</f>
        <v>70.128</v>
      </c>
      <c r="S1667" s="2">
        <f>IF(Derived_Metrics[[#This Row],[Revenue]]=0,0,Derived_Metrics[[#This Row],[Profit]]/Derived_Metrics[[#This Row],[Revenue]])</f>
        <v>0.1</v>
      </c>
      <c r="T1667" t="str">
        <f>IF(Derived_Metrics[[#This Row],[Profit]]&lt;0, "Loss","Profit")</f>
        <v>Profit</v>
      </c>
      <c r="U1667" s="5">
        <f>Derived_Metrics[[#This Row],[Selling Price]]*Derived_Metrics[[#This Row],[Quantity]]*Derived_Metrics[[#This Row],[Discount]]</f>
        <v>14.025600000000001</v>
      </c>
      <c r="V1667" t="str">
        <f>IF(Derived_Metrics[[#This Row],[Discount]]&gt;0,"Discount Applied","No Discount")</f>
        <v>Discount Applied</v>
      </c>
      <c r="W1667" t="str">
        <f>IF(Derived_Metrics[[#This Row],[Discount]]&gt;0.3,"High Discount","Low Discount")</f>
        <v>Low Discount</v>
      </c>
      <c r="X1667" s="13">
        <f>SUMIFS(Derived_Metrics[Customer_Revenue_Share],Derived_Metrics[Customee_ Revenue _Rank],"&lt;="&amp;Derived_Metrics[[#This Row],[Customee_ Revenue _Rank]])</f>
        <v>0.960449006459556</v>
      </c>
      <c r="Y1667" t="str">
        <f>IF(Derived_Metrics[[#This Row],[Cumulative_Revenue_%]]&lt;=0.8,"Top 80% Revenue","Remaining 20% Revenue")</f>
        <v>Remaining 20% Revenue</v>
      </c>
    </row>
    <row r="1668" spans="1:25" x14ac:dyDescent="0.25">
      <c r="A1668" t="s">
        <v>4547</v>
      </c>
      <c r="B1668" s="1">
        <v>42806</v>
      </c>
      <c r="C1668" t="s">
        <v>186</v>
      </c>
      <c r="D1668" s="4">
        <f>SUMIFS(Derived_Metrics[Revenue],Derived_Metrics[Customer ID],Derived_Metrics[[#This Row],[Customer ID]])</f>
        <v>2148.3599999999997</v>
      </c>
      <c r="E1668" s="4">
        <f>SUMIFS(Derived_Metrics[Profit],Derived_Metrics[Customer ID],Derived_Metrics[[#This Row],[Customer ID]])</f>
        <v>-224.49690000000004</v>
      </c>
      <c r="F1668" s="5">
        <f>_xlfn.PERCENTRANK.INC(Derived_Metrics[Customer Revenue],Derived_Metrics[[#This Row],[Customer Revenue]])</f>
        <v>0.3</v>
      </c>
      <c r="G1668" s="5" t="str" cm="1">
        <f t="array" ref="G1668">_xlfn.IFS(Derived_Metrics[[#This Row],[Customer Revenue Percentile]]&gt;=0.8,"High Value",Derived_Metrics[[#This Row],[Customer Revenue Percentile]]&gt;=0.4,"Medium Value",TRUE,"Low Value")</f>
        <v>Low Value</v>
      </c>
      <c r="H1668" s="12">
        <f>_xlfn.RANK.EQ(Derived_Metrics[[#This Row],[Customer Revenue]],Derived_Metrics[Customer Revenue],0)</f>
        <v>1479</v>
      </c>
      <c r="I1668" s="15">
        <f>Derived_Metrics[[#This Row],[Customer Revenue]]/SUM(Derived_Metrics[Customer Revenue])</f>
        <v>1.3789909988148682E-4</v>
      </c>
      <c r="J1668" t="s">
        <v>1544</v>
      </c>
      <c r="K1668" s="5">
        <f>SUMIFS(Derived_Metrics[Revenue],Derived_Metrics[Product ID],Derived_Metrics[[#This Row],[Product ID]])</f>
        <v>1453.568</v>
      </c>
      <c r="L1668" s="5">
        <f>SUMIFS(Derived_Metrics[Profit],Derived_Metrics[Product ID],Derived_Metrics[[#This Row],[Product ID]])</f>
        <v>116.7148</v>
      </c>
      <c r="M1668" s="5" t="str">
        <f>IF(AND(Derived_Metrics[[#This Row],[Product Revenue]]&gt;AVERAGE(Derived_Metrics[Product Revenue]),Derived_Metrics[[#This Row],[Product Profit]]&lt;0),"high sales Low Profit","Normal")</f>
        <v>Normal</v>
      </c>
      <c r="N1668">
        <v>16.72</v>
      </c>
      <c r="O1668">
        <v>5</v>
      </c>
      <c r="P1668">
        <v>0.2</v>
      </c>
      <c r="Q1668">
        <v>3.3439999999999999</v>
      </c>
      <c r="R1668">
        <f>Derived_Metrics[[#This Row],[Selling Price]]*Derived_Metrics[[#This Row],[Quantity]]</f>
        <v>83.6</v>
      </c>
      <c r="S1668" s="2">
        <f>IF(Derived_Metrics[[#This Row],[Revenue]]=0,0,Derived_Metrics[[#This Row],[Profit]]/Derived_Metrics[[#This Row],[Revenue]])</f>
        <v>0.04</v>
      </c>
      <c r="T1668" t="str">
        <f>IF(Derived_Metrics[[#This Row],[Profit]]&lt;0, "Loss","Profit")</f>
        <v>Profit</v>
      </c>
      <c r="U1668" s="5">
        <f>Derived_Metrics[[#This Row],[Selling Price]]*Derived_Metrics[[#This Row],[Quantity]]*Derived_Metrics[[#This Row],[Discount]]</f>
        <v>16.72</v>
      </c>
      <c r="V1668" t="str">
        <f>IF(Derived_Metrics[[#This Row],[Discount]]&gt;0,"Discount Applied","No Discount")</f>
        <v>Discount Applied</v>
      </c>
      <c r="W1668" t="str">
        <f>IF(Derived_Metrics[[#This Row],[Discount]]&gt;0.3,"High Discount","Low Discount")</f>
        <v>Low Discount</v>
      </c>
      <c r="X1668" s="13">
        <f>SUMIFS(Derived_Metrics[Customer_Revenue_Share],Derived_Metrics[Customee_ Revenue _Rank],"&lt;="&amp;Derived_Metrics[[#This Row],[Customee_ Revenue _Rank]])</f>
        <v>0.960449006459556</v>
      </c>
      <c r="Y1668" t="str">
        <f>IF(Derived_Metrics[[#This Row],[Cumulative_Revenue_%]]&lt;=0.8,"Top 80% Revenue","Remaining 20% Revenue")</f>
        <v>Remaining 20% Revenue</v>
      </c>
    </row>
    <row r="1669" spans="1:25" x14ac:dyDescent="0.25">
      <c r="A1669" t="s">
        <v>4547</v>
      </c>
      <c r="B1669" s="1">
        <v>42806</v>
      </c>
      <c r="C1669" t="s">
        <v>186</v>
      </c>
      <c r="D1669" s="4">
        <f>SUMIFS(Derived_Metrics[Revenue],Derived_Metrics[Customer ID],Derived_Metrics[[#This Row],[Customer ID]])</f>
        <v>2148.3599999999997</v>
      </c>
      <c r="E1669" s="4">
        <f>SUMIFS(Derived_Metrics[Profit],Derived_Metrics[Customer ID],Derived_Metrics[[#This Row],[Customer ID]])</f>
        <v>-224.49690000000004</v>
      </c>
      <c r="F1669" s="5">
        <f>_xlfn.PERCENTRANK.INC(Derived_Metrics[Customer Revenue],Derived_Metrics[[#This Row],[Customer Revenue]])</f>
        <v>0.3</v>
      </c>
      <c r="G1669" s="5" t="str" cm="1">
        <f t="array" ref="G1669">_xlfn.IFS(Derived_Metrics[[#This Row],[Customer Revenue Percentile]]&gt;=0.8,"High Value",Derived_Metrics[[#This Row],[Customer Revenue Percentile]]&gt;=0.4,"Medium Value",TRUE,"Low Value")</f>
        <v>Low Value</v>
      </c>
      <c r="H1669" s="12">
        <f>_xlfn.RANK.EQ(Derived_Metrics[[#This Row],[Customer Revenue]],Derived_Metrics[Customer Revenue],0)</f>
        <v>1479</v>
      </c>
      <c r="I1669" s="15">
        <f>Derived_Metrics[[#This Row],[Customer Revenue]]/SUM(Derived_Metrics[Customer Revenue])</f>
        <v>1.3789909988148682E-4</v>
      </c>
      <c r="J1669" t="s">
        <v>3313</v>
      </c>
      <c r="K1669" s="5">
        <f>SUMIFS(Derived_Metrics[Revenue],Derived_Metrics[Product ID],Derived_Metrics[[#This Row],[Product ID]])</f>
        <v>655.77599999999995</v>
      </c>
      <c r="L1669" s="5">
        <f>SUMIFS(Derived_Metrics[Profit],Derived_Metrics[Product ID],Derived_Metrics[[#This Row],[Product ID]])</f>
        <v>84.805600000000013</v>
      </c>
      <c r="M1669" s="5" t="str">
        <f>IF(AND(Derived_Metrics[[#This Row],[Product Revenue]]&gt;AVERAGE(Derived_Metrics[Product Revenue]),Derived_Metrics[[#This Row],[Product Profit]]&lt;0),"high sales Low Profit","Normal")</f>
        <v>Normal</v>
      </c>
      <c r="N1669">
        <v>16.192</v>
      </c>
      <c r="O1669">
        <v>1</v>
      </c>
      <c r="P1669">
        <v>0.2</v>
      </c>
      <c r="Q1669">
        <v>4.6551999999999998</v>
      </c>
      <c r="R1669">
        <f>Derived_Metrics[[#This Row],[Selling Price]]*Derived_Metrics[[#This Row],[Quantity]]</f>
        <v>16.192</v>
      </c>
      <c r="S1669" s="2">
        <f>IF(Derived_Metrics[[#This Row],[Revenue]]=0,0,Derived_Metrics[[#This Row],[Profit]]/Derived_Metrics[[#This Row],[Revenue]])</f>
        <v>0.28749999999999998</v>
      </c>
      <c r="T1669" t="str">
        <f>IF(Derived_Metrics[[#This Row],[Profit]]&lt;0, "Loss","Profit")</f>
        <v>Profit</v>
      </c>
      <c r="U1669" s="5">
        <f>Derived_Metrics[[#This Row],[Selling Price]]*Derived_Metrics[[#This Row],[Quantity]]*Derived_Metrics[[#This Row],[Discount]]</f>
        <v>3.2384000000000004</v>
      </c>
      <c r="V1669" t="str">
        <f>IF(Derived_Metrics[[#This Row],[Discount]]&gt;0,"Discount Applied","No Discount")</f>
        <v>Discount Applied</v>
      </c>
      <c r="W1669" t="str">
        <f>IF(Derived_Metrics[[#This Row],[Discount]]&gt;0.3,"High Discount","Low Discount")</f>
        <v>Low Discount</v>
      </c>
      <c r="X1669" s="13">
        <f>SUMIFS(Derived_Metrics[Customer_Revenue_Share],Derived_Metrics[Customee_ Revenue _Rank],"&lt;="&amp;Derived_Metrics[[#This Row],[Customee_ Revenue _Rank]])</f>
        <v>0.960449006459556</v>
      </c>
      <c r="Y1669" t="str">
        <f>IF(Derived_Metrics[[#This Row],[Cumulative_Revenue_%]]&lt;=0.8,"Top 80% Revenue","Remaining 20% Revenue")</f>
        <v>Remaining 20% Revenue</v>
      </c>
    </row>
    <row r="1670" spans="1:25" x14ac:dyDescent="0.25">
      <c r="A1670" t="s">
        <v>4549</v>
      </c>
      <c r="B1670" s="1">
        <v>42729</v>
      </c>
      <c r="C1670" t="s">
        <v>4550</v>
      </c>
      <c r="D1670" s="4">
        <f>SUMIFS(Derived_Metrics[Revenue],Derived_Metrics[Customer ID],Derived_Metrics[[#This Row],[Customer ID]])</f>
        <v>6286.4</v>
      </c>
      <c r="E1670" s="4">
        <f>SUMIFS(Derived_Metrics[Profit],Derived_Metrics[Customer ID],Derived_Metrics[[#This Row],[Customer ID]])</f>
        <v>-32.097000000000008</v>
      </c>
      <c r="F1670" s="5">
        <f>_xlfn.PERCENTRANK.INC(Derived_Metrics[Customer Revenue],Derived_Metrics[[#This Row],[Customer Revenue]])</f>
        <v>0.61299999999999999</v>
      </c>
      <c r="G1670" s="5" t="str" cm="1">
        <f t="array" ref="G1670">_xlfn.IFS(Derived_Metrics[[#This Row],[Customer Revenue Percentile]]&gt;=0.8,"High Value",Derived_Metrics[[#This Row],[Customer Revenue Percentile]]&gt;=0.4,"Medium Value",TRUE,"Low Value")</f>
        <v>Medium Value</v>
      </c>
      <c r="H1670" s="12">
        <f>_xlfn.RANK.EQ(Derived_Metrics[[#This Row],[Customer Revenue]],Derived_Metrics[Customer Revenue],0)</f>
        <v>819</v>
      </c>
      <c r="I1670" s="15">
        <f>Derived_Metrics[[#This Row],[Customer Revenue]]/SUM(Derived_Metrics[Customer Revenue])</f>
        <v>4.035119353809319E-4</v>
      </c>
      <c r="J1670" t="s">
        <v>803</v>
      </c>
      <c r="K1670" s="5">
        <f>SUMIFS(Derived_Metrics[Revenue],Derived_Metrics[Product ID],Derived_Metrics[[#This Row],[Product ID]])</f>
        <v>3617.3019999999997</v>
      </c>
      <c r="L1670" s="5">
        <f>SUMIFS(Derived_Metrics[Profit],Derived_Metrics[Product ID],Derived_Metrics[[#This Row],[Product ID]])</f>
        <v>247.57199999999997</v>
      </c>
      <c r="M1670" s="5" t="str">
        <f>IF(AND(Derived_Metrics[[#This Row],[Product Revenue]]&gt;AVERAGE(Derived_Metrics[Product Revenue]),Derived_Metrics[[#This Row],[Product Profit]]&lt;0),"high sales Low Profit","Normal")</f>
        <v>Normal</v>
      </c>
      <c r="N1670">
        <v>343.85</v>
      </c>
      <c r="O1670">
        <v>5</v>
      </c>
      <c r="P1670">
        <v>0</v>
      </c>
      <c r="Q1670">
        <v>137.54</v>
      </c>
      <c r="R1670">
        <f>Derived_Metrics[[#This Row],[Selling Price]]*Derived_Metrics[[#This Row],[Quantity]]</f>
        <v>1719.25</v>
      </c>
      <c r="S1670" s="2">
        <f>IF(Derived_Metrics[[#This Row],[Revenue]]=0,0,Derived_Metrics[[#This Row],[Profit]]/Derived_Metrics[[#This Row],[Revenue]])</f>
        <v>0.08</v>
      </c>
      <c r="T1670" t="str">
        <f>IF(Derived_Metrics[[#This Row],[Profit]]&lt;0, "Loss","Profit")</f>
        <v>Profit</v>
      </c>
      <c r="U1670" s="5">
        <f>Derived_Metrics[[#This Row],[Selling Price]]*Derived_Metrics[[#This Row],[Quantity]]*Derived_Metrics[[#This Row],[Discount]]</f>
        <v>0</v>
      </c>
      <c r="V1670" t="str">
        <f>IF(Derived_Metrics[[#This Row],[Discount]]&gt;0,"Discount Applied","No Discount")</f>
        <v>No Discount</v>
      </c>
      <c r="W1670" t="str">
        <f>IF(Derived_Metrics[[#This Row],[Discount]]&gt;0.3,"High Discount","Low Discount")</f>
        <v>Low Discount</v>
      </c>
      <c r="X1670" s="13">
        <f>SUMIFS(Derived_Metrics[Customer_Revenue_Share],Derived_Metrics[Customee_ Revenue _Rank],"&lt;="&amp;Derived_Metrics[[#This Row],[Customee_ Revenue _Rank]])</f>
        <v>0.79595781542718591</v>
      </c>
      <c r="Y1670" t="str">
        <f>IF(Derived_Metrics[[#This Row],[Cumulative_Revenue_%]]&lt;=0.8,"Top 80% Revenue","Remaining 20% Revenue")</f>
        <v>Top 80% Revenue</v>
      </c>
    </row>
    <row r="1671" spans="1:25" x14ac:dyDescent="0.25">
      <c r="A1671" t="s">
        <v>4552</v>
      </c>
      <c r="B1671" s="1">
        <v>42960</v>
      </c>
      <c r="C1671" t="s">
        <v>4554</v>
      </c>
      <c r="D1671" s="4">
        <f>SUMIFS(Derived_Metrics[Revenue],Derived_Metrics[Customer ID],Derived_Metrics[[#This Row],[Customer ID]])</f>
        <v>1783.69</v>
      </c>
      <c r="E1671" s="4">
        <f>SUMIFS(Derived_Metrics[Profit],Derived_Metrics[Customer ID],Derived_Metrics[[#This Row],[Customer ID]])</f>
        <v>-193.51559999999998</v>
      </c>
      <c r="F1671" s="5">
        <f>_xlfn.PERCENTRANK.INC(Derived_Metrics[Customer Revenue],Derived_Metrics[[#This Row],[Customer Revenue]])</f>
        <v>0.254</v>
      </c>
      <c r="G1671" s="5" t="str" cm="1">
        <f t="array" ref="G1671">_xlfn.IFS(Derived_Metrics[[#This Row],[Customer Revenue Percentile]]&gt;=0.8,"High Value",Derived_Metrics[[#This Row],[Customer Revenue Percentile]]&gt;=0.4,"Medium Value",TRUE,"Low Value")</f>
        <v>Low Value</v>
      </c>
      <c r="H1671" s="12">
        <f>_xlfn.RANK.EQ(Derived_Metrics[[#This Row],[Customer Revenue]],Derived_Metrics[Customer Revenue],0)</f>
        <v>1580</v>
      </c>
      <c r="I1671" s="15">
        <f>Derived_Metrics[[#This Row],[Customer Revenue]]/SUM(Derived_Metrics[Customer Revenue])</f>
        <v>1.1449163337038917E-4</v>
      </c>
      <c r="J1671" t="s">
        <v>1315</v>
      </c>
      <c r="K1671" s="5">
        <f>SUMIFS(Derived_Metrics[Revenue],Derived_Metrics[Product ID],Derived_Metrics[[#This Row],[Product ID]])</f>
        <v>3158.42</v>
      </c>
      <c r="L1671" s="5">
        <f>SUMIFS(Derived_Metrics[Profit],Derived_Metrics[Product ID],Derived_Metrics[[#This Row],[Product ID]])</f>
        <v>135.93199999999999</v>
      </c>
      <c r="M1671" s="5" t="str">
        <f>IF(AND(Derived_Metrics[[#This Row],[Product Revenue]]&gt;AVERAGE(Derived_Metrics[Product Revenue]),Derived_Metrics[[#This Row],[Product Profit]]&lt;0),"high sales Low Profit","Normal")</f>
        <v>Normal</v>
      </c>
      <c r="N1671">
        <v>31.984000000000002</v>
      </c>
      <c r="O1671">
        <v>1</v>
      </c>
      <c r="P1671">
        <v>0.2</v>
      </c>
      <c r="Q1671">
        <v>0</v>
      </c>
      <c r="R1671">
        <f>Derived_Metrics[[#This Row],[Selling Price]]*Derived_Metrics[[#This Row],[Quantity]]</f>
        <v>31.984000000000002</v>
      </c>
      <c r="S1671" s="2">
        <f>IF(Derived_Metrics[[#This Row],[Revenue]]=0,0,Derived_Metrics[[#This Row],[Profit]]/Derived_Metrics[[#This Row],[Revenue]])</f>
        <v>0</v>
      </c>
      <c r="T1671" t="str">
        <f>IF(Derived_Metrics[[#This Row],[Profit]]&lt;0, "Loss","Profit")</f>
        <v>Profit</v>
      </c>
      <c r="U1671" s="5">
        <f>Derived_Metrics[[#This Row],[Selling Price]]*Derived_Metrics[[#This Row],[Quantity]]*Derived_Metrics[[#This Row],[Discount]]</f>
        <v>6.3968000000000007</v>
      </c>
      <c r="V1671" t="str">
        <f>IF(Derived_Metrics[[#This Row],[Discount]]&gt;0,"Discount Applied","No Discount")</f>
        <v>Discount Applied</v>
      </c>
      <c r="W1671" t="str">
        <f>IF(Derived_Metrics[[#This Row],[Discount]]&gt;0.3,"High Discount","Low Discount")</f>
        <v>Low Discount</v>
      </c>
      <c r="X1671" s="13">
        <f>SUMIFS(Derived_Metrics[Customer_Revenue_Share],Derived_Metrics[Customee_ Revenue _Rank],"&lt;="&amp;Derived_Metrics[[#This Row],[Customee_ Revenue _Rank]])</f>
        <v>0.97275401390013361</v>
      </c>
      <c r="Y1671" t="str">
        <f>IF(Derived_Metrics[[#This Row],[Cumulative_Revenue_%]]&lt;=0.8,"Top 80% Revenue","Remaining 20% Revenue")</f>
        <v>Remaining 20% Revenue</v>
      </c>
    </row>
    <row r="1672" spans="1:25" x14ac:dyDescent="0.25">
      <c r="A1672" t="s">
        <v>4552</v>
      </c>
      <c r="B1672" s="1">
        <v>42960</v>
      </c>
      <c r="C1672" t="s">
        <v>4554</v>
      </c>
      <c r="D1672" s="4">
        <f>SUMIFS(Derived_Metrics[Revenue],Derived_Metrics[Customer ID],Derived_Metrics[[#This Row],[Customer ID]])</f>
        <v>1783.69</v>
      </c>
      <c r="E1672" s="4">
        <f>SUMIFS(Derived_Metrics[Profit],Derived_Metrics[Customer ID],Derived_Metrics[[#This Row],[Customer ID]])</f>
        <v>-193.51559999999998</v>
      </c>
      <c r="F1672" s="5">
        <f>_xlfn.PERCENTRANK.INC(Derived_Metrics[Customer Revenue],Derived_Metrics[[#This Row],[Customer Revenue]])</f>
        <v>0.254</v>
      </c>
      <c r="G1672" s="5" t="str" cm="1">
        <f t="array" ref="G1672">_xlfn.IFS(Derived_Metrics[[#This Row],[Customer Revenue Percentile]]&gt;=0.8,"High Value",Derived_Metrics[[#This Row],[Customer Revenue Percentile]]&gt;=0.4,"Medium Value",TRUE,"Low Value")</f>
        <v>Low Value</v>
      </c>
      <c r="H1672" s="12">
        <f>_xlfn.RANK.EQ(Derived_Metrics[[#This Row],[Customer Revenue]],Derived_Metrics[Customer Revenue],0)</f>
        <v>1580</v>
      </c>
      <c r="I1672" s="15">
        <f>Derived_Metrics[[#This Row],[Customer Revenue]]/SUM(Derived_Metrics[Customer Revenue])</f>
        <v>1.1449163337038917E-4</v>
      </c>
      <c r="J1672" t="s">
        <v>4230</v>
      </c>
      <c r="K1672" s="5">
        <f>SUMIFS(Derived_Metrics[Revenue],Derived_Metrics[Product ID],Derived_Metrics[[#This Row],[Product ID]])</f>
        <v>40537.817999999999</v>
      </c>
      <c r="L1672" s="5">
        <f>SUMIFS(Derived_Metrics[Profit],Derived_Metrics[Product ID],Derived_Metrics[[#This Row],[Product ID]])</f>
        <v>1292.1264000000001</v>
      </c>
      <c r="M1672" s="5" t="str">
        <f>IF(AND(Derived_Metrics[[#This Row],[Product Revenue]]&gt;AVERAGE(Derived_Metrics[Product Revenue]),Derived_Metrics[[#This Row],[Product Profit]]&lt;0),"high sales Low Profit","Normal")</f>
        <v>Normal</v>
      </c>
      <c r="N1672">
        <v>423.64800000000002</v>
      </c>
      <c r="O1672">
        <v>2</v>
      </c>
      <c r="P1672">
        <v>0.2</v>
      </c>
      <c r="Q1672">
        <v>47.660400000000003</v>
      </c>
      <c r="R1672">
        <f>Derived_Metrics[[#This Row],[Selling Price]]*Derived_Metrics[[#This Row],[Quantity]]</f>
        <v>847.29600000000005</v>
      </c>
      <c r="S1672" s="2">
        <f>IF(Derived_Metrics[[#This Row],[Revenue]]=0,0,Derived_Metrics[[#This Row],[Profit]]/Derived_Metrics[[#This Row],[Revenue]])</f>
        <v>5.6250000000000001E-2</v>
      </c>
      <c r="T1672" t="str">
        <f>IF(Derived_Metrics[[#This Row],[Profit]]&lt;0, "Loss","Profit")</f>
        <v>Profit</v>
      </c>
      <c r="U1672" s="5">
        <f>Derived_Metrics[[#This Row],[Selling Price]]*Derived_Metrics[[#This Row],[Quantity]]*Derived_Metrics[[#This Row],[Discount]]</f>
        <v>169.45920000000001</v>
      </c>
      <c r="V1672" t="str">
        <f>IF(Derived_Metrics[[#This Row],[Discount]]&gt;0,"Discount Applied","No Discount")</f>
        <v>Discount Applied</v>
      </c>
      <c r="W1672" t="str">
        <f>IF(Derived_Metrics[[#This Row],[Discount]]&gt;0.3,"High Discount","Low Discount")</f>
        <v>Low Discount</v>
      </c>
      <c r="X1672" s="13">
        <f>SUMIFS(Derived_Metrics[Customer_Revenue_Share],Derived_Metrics[Customee_ Revenue _Rank],"&lt;="&amp;Derived_Metrics[[#This Row],[Customee_ Revenue _Rank]])</f>
        <v>0.97275401390013361</v>
      </c>
      <c r="Y1672" t="str">
        <f>IF(Derived_Metrics[[#This Row],[Cumulative_Revenue_%]]&lt;=0.8,"Top 80% Revenue","Remaining 20% Revenue")</f>
        <v>Remaining 20% Revenue</v>
      </c>
    </row>
    <row r="1673" spans="1:25" x14ac:dyDescent="0.25">
      <c r="A1673" t="s">
        <v>4556</v>
      </c>
      <c r="B1673" s="1">
        <v>42441</v>
      </c>
      <c r="C1673" t="s">
        <v>3380</v>
      </c>
      <c r="D1673" s="4">
        <f>SUMIFS(Derived_Metrics[Revenue],Derived_Metrics[Customer ID],Derived_Metrics[[#This Row],[Customer ID]])</f>
        <v>1753.4839999999999</v>
      </c>
      <c r="E1673" s="4">
        <f>SUMIFS(Derived_Metrics[Profit],Derived_Metrics[Customer ID],Derived_Metrics[[#This Row],[Customer ID]])</f>
        <v>18.741399999999999</v>
      </c>
      <c r="F1673" s="5">
        <f>_xlfn.PERCENTRANK.INC(Derived_Metrics[Customer Revenue],Derived_Metrics[[#This Row],[Customer Revenue]])</f>
        <v>0.25</v>
      </c>
      <c r="G1673" s="5" t="str" cm="1">
        <f t="array" ref="G1673">_xlfn.IFS(Derived_Metrics[[#This Row],[Customer Revenue Percentile]]&gt;=0.8,"High Value",Derived_Metrics[[#This Row],[Customer Revenue Percentile]]&gt;=0.4,"Medium Value",TRUE,"Low Value")</f>
        <v>Low Value</v>
      </c>
      <c r="H1673" s="12">
        <f>_xlfn.RANK.EQ(Derived_Metrics[[#This Row],[Customer Revenue]],Derived_Metrics[Customer Revenue],0)</f>
        <v>1587</v>
      </c>
      <c r="I1673" s="15">
        <f>Derived_Metrics[[#This Row],[Customer Revenue]]/SUM(Derived_Metrics[Customer Revenue])</f>
        <v>1.1255276827747169E-4</v>
      </c>
      <c r="J1673" t="s">
        <v>1214</v>
      </c>
      <c r="K1673" s="5">
        <f>SUMIFS(Derived_Metrics[Revenue],Derived_Metrics[Product ID],Derived_Metrics[[#This Row],[Product ID]])</f>
        <v>4903.848</v>
      </c>
      <c r="L1673" s="5">
        <f>SUMIFS(Derived_Metrics[Profit],Derived_Metrics[Product ID],Derived_Metrics[[#This Row],[Product ID]])</f>
        <v>96.285600000000002</v>
      </c>
      <c r="M1673" s="5" t="str">
        <f>IF(AND(Derived_Metrics[[#This Row],[Product Revenue]]&gt;AVERAGE(Derived_Metrics[Product Revenue]),Derived_Metrics[[#This Row],[Product Profit]]&lt;0),"high sales Low Profit","Normal")</f>
        <v>Normal</v>
      </c>
      <c r="N1673">
        <v>268.70400000000001</v>
      </c>
      <c r="O1673">
        <v>3</v>
      </c>
      <c r="P1673">
        <v>0.2</v>
      </c>
      <c r="Q1673">
        <v>6.7176</v>
      </c>
      <c r="R1673">
        <f>Derived_Metrics[[#This Row],[Selling Price]]*Derived_Metrics[[#This Row],[Quantity]]</f>
        <v>806.11200000000008</v>
      </c>
      <c r="S1673" s="2">
        <f>IF(Derived_Metrics[[#This Row],[Revenue]]=0,0,Derived_Metrics[[#This Row],[Profit]]/Derived_Metrics[[#This Row],[Revenue]])</f>
        <v>8.3333333333333332E-3</v>
      </c>
      <c r="T1673" t="str">
        <f>IF(Derived_Metrics[[#This Row],[Profit]]&lt;0, "Loss","Profit")</f>
        <v>Profit</v>
      </c>
      <c r="U1673" s="5">
        <f>Derived_Metrics[[#This Row],[Selling Price]]*Derived_Metrics[[#This Row],[Quantity]]*Derived_Metrics[[#This Row],[Discount]]</f>
        <v>161.22240000000002</v>
      </c>
      <c r="V1673" t="str">
        <f>IF(Derived_Metrics[[#This Row],[Discount]]&gt;0,"Discount Applied","No Discount")</f>
        <v>Discount Applied</v>
      </c>
      <c r="W1673" t="str">
        <f>IF(Derived_Metrics[[#This Row],[Discount]]&gt;0.3,"High Discount","Low Discount")</f>
        <v>Low Discount</v>
      </c>
      <c r="X1673" s="13">
        <f>SUMIFS(Derived_Metrics[Customer_Revenue_Share],Derived_Metrics[Customee_ Revenue _Rank],"&lt;="&amp;Derived_Metrics[[#This Row],[Customee_ Revenue _Rank]])</f>
        <v>0.97354646476635232</v>
      </c>
      <c r="Y1673" t="str">
        <f>IF(Derived_Metrics[[#This Row],[Cumulative_Revenue_%]]&lt;=0.8,"Top 80% Revenue","Remaining 20% Revenue")</f>
        <v>Remaining 20% Revenue</v>
      </c>
    </row>
    <row r="1674" spans="1:25" x14ac:dyDescent="0.25">
      <c r="A1674" t="s">
        <v>4556</v>
      </c>
      <c r="B1674" s="1">
        <v>42441</v>
      </c>
      <c r="C1674" t="s">
        <v>3380</v>
      </c>
      <c r="D1674" s="4">
        <f>SUMIFS(Derived_Metrics[Revenue],Derived_Metrics[Customer ID],Derived_Metrics[[#This Row],[Customer ID]])</f>
        <v>1753.4839999999999</v>
      </c>
      <c r="E1674" s="4">
        <f>SUMIFS(Derived_Metrics[Profit],Derived_Metrics[Customer ID],Derived_Metrics[[#This Row],[Customer ID]])</f>
        <v>18.741399999999999</v>
      </c>
      <c r="F1674" s="5">
        <f>_xlfn.PERCENTRANK.INC(Derived_Metrics[Customer Revenue],Derived_Metrics[[#This Row],[Customer Revenue]])</f>
        <v>0.25</v>
      </c>
      <c r="G1674" s="5" t="str" cm="1">
        <f t="array" ref="G1674">_xlfn.IFS(Derived_Metrics[[#This Row],[Customer Revenue Percentile]]&gt;=0.8,"High Value",Derived_Metrics[[#This Row],[Customer Revenue Percentile]]&gt;=0.4,"Medium Value",TRUE,"Low Value")</f>
        <v>Low Value</v>
      </c>
      <c r="H1674" s="12">
        <f>_xlfn.RANK.EQ(Derived_Metrics[[#This Row],[Customer Revenue]],Derived_Metrics[Customer Revenue],0)</f>
        <v>1587</v>
      </c>
      <c r="I1674" s="15">
        <f>Derived_Metrics[[#This Row],[Customer Revenue]]/SUM(Derived_Metrics[Customer Revenue])</f>
        <v>1.1255276827747169E-4</v>
      </c>
      <c r="J1674" t="s">
        <v>604</v>
      </c>
      <c r="K1674" s="5">
        <f>SUMIFS(Derived_Metrics[Revenue],Derived_Metrics[Product ID],Derived_Metrics[[#This Row],[Product ID]])</f>
        <v>10688.583000000001</v>
      </c>
      <c r="L1674" s="5">
        <f>SUMIFS(Derived_Metrics[Profit],Derived_Metrics[Product ID],Derived_Metrics[[#This Row],[Product ID]])</f>
        <v>-78.637</v>
      </c>
      <c r="M1674" s="5" t="str">
        <f>IF(AND(Derived_Metrics[[#This Row],[Product Revenue]]&gt;AVERAGE(Derived_Metrics[Product Revenue]),Derived_Metrics[[#This Row],[Product Profit]]&lt;0),"high sales Low Profit","Normal")</f>
        <v>Normal</v>
      </c>
      <c r="N1674">
        <v>205.666</v>
      </c>
      <c r="O1674">
        <v>2</v>
      </c>
      <c r="P1674">
        <v>0.15</v>
      </c>
      <c r="Q1674">
        <v>-12.098000000000001</v>
      </c>
      <c r="R1674">
        <f>Derived_Metrics[[#This Row],[Selling Price]]*Derived_Metrics[[#This Row],[Quantity]]</f>
        <v>411.33199999999999</v>
      </c>
      <c r="S1674" s="2">
        <f>IF(Derived_Metrics[[#This Row],[Revenue]]=0,0,Derived_Metrics[[#This Row],[Profit]]/Derived_Metrics[[#This Row],[Revenue]])</f>
        <v>-2.9411764705882356E-2</v>
      </c>
      <c r="T1674" t="str">
        <f>IF(Derived_Metrics[[#This Row],[Profit]]&lt;0, "Loss","Profit")</f>
        <v>Loss</v>
      </c>
      <c r="U1674" s="5">
        <f>Derived_Metrics[[#This Row],[Selling Price]]*Derived_Metrics[[#This Row],[Quantity]]*Derived_Metrics[[#This Row],[Discount]]</f>
        <v>61.699799999999996</v>
      </c>
      <c r="V1674" t="str">
        <f>IF(Derived_Metrics[[#This Row],[Discount]]&gt;0,"Discount Applied","No Discount")</f>
        <v>Discount Applied</v>
      </c>
      <c r="W1674" t="str">
        <f>IF(Derived_Metrics[[#This Row],[Discount]]&gt;0.3,"High Discount","Low Discount")</f>
        <v>Low Discount</v>
      </c>
      <c r="X1674" s="13">
        <f>SUMIFS(Derived_Metrics[Customer_Revenue_Share],Derived_Metrics[Customee_ Revenue _Rank],"&lt;="&amp;Derived_Metrics[[#This Row],[Customee_ Revenue _Rank]])</f>
        <v>0.97354646476635232</v>
      </c>
      <c r="Y1674" t="str">
        <f>IF(Derived_Metrics[[#This Row],[Cumulative_Revenue_%]]&lt;=0.8,"Top 80% Revenue","Remaining 20% Revenue")</f>
        <v>Remaining 20% Revenue</v>
      </c>
    </row>
    <row r="1675" spans="1:25" x14ac:dyDescent="0.25">
      <c r="A1675" t="s">
        <v>4558</v>
      </c>
      <c r="B1675" s="1">
        <v>42488</v>
      </c>
      <c r="C1675" t="s">
        <v>4452</v>
      </c>
      <c r="D1675" s="4">
        <f>SUMIFS(Derived_Metrics[Revenue],Derived_Metrics[Customer ID],Derived_Metrics[[#This Row],[Customer ID]])</f>
        <v>855.66399999999999</v>
      </c>
      <c r="E1675" s="4">
        <f>SUMIFS(Derived_Metrics[Profit],Derived_Metrics[Customer ID],Derived_Metrics[[#This Row],[Customer ID]])</f>
        <v>-31.8612</v>
      </c>
      <c r="F1675" s="5">
        <f>_xlfn.PERCENTRANK.INC(Derived_Metrics[Customer Revenue],Derived_Metrics[[#This Row],[Customer Revenue]])</f>
        <v>0.14199999999999999</v>
      </c>
      <c r="G1675" s="5" t="str" cm="1">
        <f t="array" ref="G1675">_xlfn.IFS(Derived_Metrics[[#This Row],[Customer Revenue Percentile]]&gt;=0.8,"High Value",Derived_Metrics[[#This Row],[Customer Revenue Percentile]]&gt;=0.4,"Medium Value",TRUE,"Low Value")</f>
        <v>Low Value</v>
      </c>
      <c r="H1675" s="12">
        <f>_xlfn.RANK.EQ(Derived_Metrics[[#This Row],[Customer Revenue]],Derived_Metrics[Customer Revenue],0)</f>
        <v>1817</v>
      </c>
      <c r="I1675" s="15">
        <f>Derived_Metrics[[#This Row],[Customer Revenue]]/SUM(Derived_Metrics[Customer Revenue])</f>
        <v>5.4923427824476606E-5</v>
      </c>
      <c r="J1675" t="s">
        <v>1130</v>
      </c>
      <c r="K1675" s="5">
        <f>SUMIFS(Derived_Metrics[Revenue],Derived_Metrics[Product ID],Derived_Metrics[[#This Row],[Product ID]])</f>
        <v>1805.4680000000001</v>
      </c>
      <c r="L1675" s="5">
        <f>SUMIFS(Derived_Metrics[Profit],Derived_Metrics[Product ID],Derived_Metrics[[#This Row],[Product ID]])</f>
        <v>17.447799999999997</v>
      </c>
      <c r="M1675" s="5" t="str">
        <f>IF(AND(Derived_Metrics[[#This Row],[Product Revenue]]&gt;AVERAGE(Derived_Metrics[Product Revenue]),Derived_Metrics[[#This Row],[Product Profit]]&lt;0),"high sales Low Profit","Normal")</f>
        <v>Normal</v>
      </c>
      <c r="N1675">
        <v>30.344000000000001</v>
      </c>
      <c r="O1675">
        <v>2</v>
      </c>
      <c r="P1675">
        <v>0.6</v>
      </c>
      <c r="Q1675">
        <v>-31.8612</v>
      </c>
      <c r="R1675">
        <f>Derived_Metrics[[#This Row],[Selling Price]]*Derived_Metrics[[#This Row],[Quantity]]</f>
        <v>60.688000000000002</v>
      </c>
      <c r="S1675" s="2">
        <f>IF(Derived_Metrics[[#This Row],[Revenue]]=0,0,Derived_Metrics[[#This Row],[Profit]]/Derived_Metrics[[#This Row],[Revenue]])</f>
        <v>-0.52500000000000002</v>
      </c>
      <c r="T1675" t="str">
        <f>IF(Derived_Metrics[[#This Row],[Profit]]&lt;0, "Loss","Profit")</f>
        <v>Loss</v>
      </c>
      <c r="U1675" s="5">
        <f>Derived_Metrics[[#This Row],[Selling Price]]*Derived_Metrics[[#This Row],[Quantity]]*Derived_Metrics[[#This Row],[Discount]]</f>
        <v>36.412799999999997</v>
      </c>
      <c r="V1675" t="str">
        <f>IF(Derived_Metrics[[#This Row],[Discount]]&gt;0,"Discount Applied","No Discount")</f>
        <v>Discount Applied</v>
      </c>
      <c r="W1675" t="str">
        <f>IF(Derived_Metrics[[#This Row],[Discount]]&gt;0.3,"High Discount","Low Discount")</f>
        <v>High Discount</v>
      </c>
      <c r="X1675" s="13">
        <f>SUMIFS(Derived_Metrics[Customer_Revenue_Share],Derived_Metrics[Customee_ Revenue _Rank],"&lt;="&amp;Derived_Metrics[[#This Row],[Customee_ Revenue _Rank]])</f>
        <v>0.99226389995948339</v>
      </c>
      <c r="Y1675" t="str">
        <f>IF(Derived_Metrics[[#This Row],[Cumulative_Revenue_%]]&lt;=0.8,"Top 80% Revenue","Remaining 20% Revenue")</f>
        <v>Remaining 20% Revenue</v>
      </c>
    </row>
    <row r="1676" spans="1:25" x14ac:dyDescent="0.25">
      <c r="A1676" t="s">
        <v>4559</v>
      </c>
      <c r="B1676" s="1">
        <v>42328</v>
      </c>
      <c r="C1676" t="s">
        <v>4560</v>
      </c>
      <c r="D1676" s="4">
        <f>SUMIFS(Derived_Metrics[Revenue],Derived_Metrics[Customer ID],Derived_Metrics[[#This Row],[Customer ID]])</f>
        <v>1377.4880000000001</v>
      </c>
      <c r="E1676" s="4">
        <f>SUMIFS(Derived_Metrics[Profit],Derived_Metrics[Customer ID],Derived_Metrics[[#This Row],[Customer ID]])</f>
        <v>-93.472399999999993</v>
      </c>
      <c r="F1676" s="5">
        <f>_xlfn.PERCENTRANK.INC(Derived_Metrics[Customer Revenue],Derived_Metrics[[#This Row],[Customer Revenue]])</f>
        <v>0.20799999999999999</v>
      </c>
      <c r="G1676" s="5" t="str" cm="1">
        <f t="array" ref="G1676">_xlfn.IFS(Derived_Metrics[[#This Row],[Customer Revenue Percentile]]&gt;=0.8,"High Value",Derived_Metrics[[#This Row],[Customer Revenue Percentile]]&gt;=0.4,"Medium Value",TRUE,"Low Value")</f>
        <v>Low Value</v>
      </c>
      <c r="H1676" s="12">
        <f>_xlfn.RANK.EQ(Derived_Metrics[[#This Row],[Customer Revenue]],Derived_Metrics[Customer Revenue],0)</f>
        <v>1680</v>
      </c>
      <c r="I1676" s="15">
        <f>Derived_Metrics[[#This Row],[Customer Revenue]]/SUM(Derived_Metrics[Customer Revenue])</f>
        <v>8.8418307591627834E-5</v>
      </c>
      <c r="J1676" t="s">
        <v>1201</v>
      </c>
      <c r="K1676" s="5">
        <f>SUMIFS(Derived_Metrics[Revenue],Derived_Metrics[Product ID],Derived_Metrics[[#This Row],[Product ID]])</f>
        <v>30526.117999999999</v>
      </c>
      <c r="L1676" s="5">
        <f>SUMIFS(Derived_Metrics[Profit],Derived_Metrics[Product ID],Derived_Metrics[[#This Row],[Product ID]])</f>
        <v>-474.74139999999994</v>
      </c>
      <c r="M1676" s="5" t="str">
        <f>IF(AND(Derived_Metrics[[#This Row],[Product Revenue]]&gt;AVERAGE(Derived_Metrics[Product Revenue]),Derived_Metrics[[#This Row],[Product Profit]]&lt;0),"high sales Low Profit","Normal")</f>
        <v>high sales Low Profit</v>
      </c>
      <c r="N1676">
        <v>344.37200000000001</v>
      </c>
      <c r="O1676">
        <v>4</v>
      </c>
      <c r="P1676">
        <v>0.3</v>
      </c>
      <c r="Q1676">
        <v>-93.472399999999993</v>
      </c>
      <c r="R1676">
        <f>Derived_Metrics[[#This Row],[Selling Price]]*Derived_Metrics[[#This Row],[Quantity]]</f>
        <v>1377.4880000000001</v>
      </c>
      <c r="S1676" s="2">
        <f>IF(Derived_Metrics[[#This Row],[Revenue]]=0,0,Derived_Metrics[[#This Row],[Profit]]/Derived_Metrics[[#This Row],[Revenue]])</f>
        <v>-6.7857142857142852E-2</v>
      </c>
      <c r="T1676" t="str">
        <f>IF(Derived_Metrics[[#This Row],[Profit]]&lt;0, "Loss","Profit")</f>
        <v>Loss</v>
      </c>
      <c r="U1676" s="5">
        <f>Derived_Metrics[[#This Row],[Selling Price]]*Derived_Metrics[[#This Row],[Quantity]]*Derived_Metrics[[#This Row],[Discount]]</f>
        <v>413.24639999999999</v>
      </c>
      <c r="V1676" t="str">
        <f>IF(Derived_Metrics[[#This Row],[Discount]]&gt;0,"Discount Applied","No Discount")</f>
        <v>Discount Applied</v>
      </c>
      <c r="W1676" t="str">
        <f>IF(Derived_Metrics[[#This Row],[Discount]]&gt;0.3,"High Discount","Low Discount")</f>
        <v>Low Discount</v>
      </c>
      <c r="X1676" s="13">
        <f>SUMIFS(Derived_Metrics[Customer_Revenue_Share],Derived_Metrics[Customee_ Revenue _Rank],"&lt;="&amp;Derived_Metrics[[#This Row],[Customee_ Revenue _Rank]])</f>
        <v>0.98277724081097229</v>
      </c>
      <c r="Y1676" t="str">
        <f>IF(Derived_Metrics[[#This Row],[Cumulative_Revenue_%]]&lt;=0.8,"Top 80% Revenue","Remaining 20% Revenue")</f>
        <v>Remaining 20% Revenue</v>
      </c>
    </row>
    <row r="1677" spans="1:25" x14ac:dyDescent="0.25">
      <c r="A1677" t="s">
        <v>4562</v>
      </c>
      <c r="B1677" s="1">
        <v>43059</v>
      </c>
      <c r="C1677" t="s">
        <v>1813</v>
      </c>
      <c r="D1677" s="4">
        <f>SUMIFS(Derived_Metrics[Revenue],Derived_Metrics[Customer ID],Derived_Metrics[[#This Row],[Customer ID]])</f>
        <v>6589.7419999999993</v>
      </c>
      <c r="E1677" s="4">
        <f>SUMIFS(Derived_Metrics[Profit],Derived_Metrics[Customer ID],Derived_Metrics[[#This Row],[Customer ID]])</f>
        <v>4.7287999999999997</v>
      </c>
      <c r="F1677" s="5">
        <f>_xlfn.PERCENTRANK.INC(Derived_Metrics[Customer Revenue],Derived_Metrics[[#This Row],[Customer Revenue]])</f>
        <v>0.628</v>
      </c>
      <c r="G1677" s="5" t="str" cm="1">
        <f t="array" ref="G1677">_xlfn.IFS(Derived_Metrics[[#This Row],[Customer Revenue Percentile]]&gt;=0.8,"High Value",Derived_Metrics[[#This Row],[Customer Revenue Percentile]]&gt;=0.4,"Medium Value",TRUE,"Low Value")</f>
        <v>Medium Value</v>
      </c>
      <c r="H1677" s="12">
        <f>_xlfn.RANK.EQ(Derived_Metrics[[#This Row],[Customer Revenue]],Derived_Metrics[Customer Revenue],0)</f>
        <v>785</v>
      </c>
      <c r="I1677" s="15">
        <f>Derived_Metrics[[#This Row],[Customer Revenue]]/SUM(Derived_Metrics[Customer Revenue])</f>
        <v>4.2298287542647824E-4</v>
      </c>
      <c r="J1677" t="s">
        <v>4172</v>
      </c>
      <c r="K1677" s="5">
        <f>SUMIFS(Derived_Metrics[Revenue],Derived_Metrics[Product ID],Derived_Metrics[[#This Row],[Product ID]])</f>
        <v>465.52599999999995</v>
      </c>
      <c r="L1677" s="5">
        <f>SUMIFS(Derived_Metrics[Profit],Derived_Metrics[Product ID],Derived_Metrics[[#This Row],[Product ID]])</f>
        <v>6.7959999999999994</v>
      </c>
      <c r="M1677" s="5" t="str">
        <f>IF(AND(Derived_Metrics[[#This Row],[Product Revenue]]&gt;AVERAGE(Derived_Metrics[Product Revenue]),Derived_Metrics[[#This Row],[Product Profit]]&lt;0),"high sales Low Profit","Normal")</f>
        <v>Normal</v>
      </c>
      <c r="N1677">
        <v>50.97</v>
      </c>
      <c r="O1677">
        <v>3</v>
      </c>
      <c r="P1677">
        <v>0</v>
      </c>
      <c r="Q1677">
        <v>9.1745999999999999</v>
      </c>
      <c r="R1677">
        <f>Derived_Metrics[[#This Row],[Selling Price]]*Derived_Metrics[[#This Row],[Quantity]]</f>
        <v>152.91</v>
      </c>
      <c r="S1677" s="2">
        <f>IF(Derived_Metrics[[#This Row],[Revenue]]=0,0,Derived_Metrics[[#This Row],[Profit]]/Derived_Metrics[[#This Row],[Revenue]])</f>
        <v>0.06</v>
      </c>
      <c r="T1677" t="str">
        <f>IF(Derived_Metrics[[#This Row],[Profit]]&lt;0, "Loss","Profit")</f>
        <v>Profit</v>
      </c>
      <c r="U1677" s="5">
        <f>Derived_Metrics[[#This Row],[Selling Price]]*Derived_Metrics[[#This Row],[Quantity]]*Derived_Metrics[[#This Row],[Discount]]</f>
        <v>0</v>
      </c>
      <c r="V1677" t="str">
        <f>IF(Derived_Metrics[[#This Row],[Discount]]&gt;0,"Discount Applied","No Discount")</f>
        <v>No Discount</v>
      </c>
      <c r="W1677" t="str">
        <f>IF(Derived_Metrics[[#This Row],[Discount]]&gt;0.3,"High Discount","Low Discount")</f>
        <v>Low Discount</v>
      </c>
      <c r="X1677" s="13">
        <f>SUMIFS(Derived_Metrics[Customer_Revenue_Share],Derived_Metrics[Customee_ Revenue _Rank],"&lt;="&amp;Derived_Metrics[[#This Row],[Customee_ Revenue _Rank]])</f>
        <v>0.78319771470407584</v>
      </c>
      <c r="Y1677" t="str">
        <f>IF(Derived_Metrics[[#This Row],[Cumulative_Revenue_%]]&lt;=0.8,"Top 80% Revenue","Remaining 20% Revenue")</f>
        <v>Top 80% Revenue</v>
      </c>
    </row>
    <row r="1678" spans="1:25" x14ac:dyDescent="0.25">
      <c r="A1678" t="s">
        <v>4563</v>
      </c>
      <c r="B1678" s="1">
        <v>42941</v>
      </c>
      <c r="C1678" t="s">
        <v>4564</v>
      </c>
      <c r="D1678" s="4">
        <f>SUMIFS(Derived_Metrics[Revenue],Derived_Metrics[Customer ID],Derived_Metrics[[#This Row],[Customer ID]])</f>
        <v>1788.6959999999999</v>
      </c>
      <c r="E1678" s="4">
        <f>SUMIFS(Derived_Metrics[Profit],Derived_Metrics[Customer ID],Derived_Metrics[[#This Row],[Customer ID]])</f>
        <v>-4.2587999999999999</v>
      </c>
      <c r="F1678" s="5">
        <f>_xlfn.PERCENTRANK.INC(Derived_Metrics[Customer Revenue],Derived_Metrics[[#This Row],[Customer Revenue]])</f>
        <v>0.255</v>
      </c>
      <c r="G1678" s="5" t="str" cm="1">
        <f t="array" ref="G1678">_xlfn.IFS(Derived_Metrics[[#This Row],[Customer Revenue Percentile]]&gt;=0.8,"High Value",Derived_Metrics[[#This Row],[Customer Revenue Percentile]]&gt;=0.4,"Medium Value",TRUE,"Low Value")</f>
        <v>Low Value</v>
      </c>
      <c r="H1678" s="12">
        <f>_xlfn.RANK.EQ(Derived_Metrics[[#This Row],[Customer Revenue]],Derived_Metrics[Customer Revenue],0)</f>
        <v>1579</v>
      </c>
      <c r="I1678" s="15">
        <f>Derived_Metrics[[#This Row],[Customer Revenue]]/SUM(Derived_Metrics[Customer Revenue])</f>
        <v>1.1481295889032378E-4</v>
      </c>
      <c r="J1678" t="s">
        <v>1860</v>
      </c>
      <c r="K1678" s="5">
        <f>SUMIFS(Derived_Metrics[Revenue],Derived_Metrics[Product ID],Derived_Metrics[[#This Row],[Product ID]])</f>
        <v>2569.4759999999997</v>
      </c>
      <c r="L1678" s="5">
        <f>SUMIFS(Derived_Metrics[Profit],Derived_Metrics[Product ID],Derived_Metrics[[#This Row],[Product ID]])</f>
        <v>34.070399999999999</v>
      </c>
      <c r="M1678" s="5" t="str">
        <f>IF(AND(Derived_Metrics[[#This Row],[Product Revenue]]&gt;AVERAGE(Derived_Metrics[Product Revenue]),Derived_Metrics[[#This Row],[Product Profit]]&lt;0),"high sales Low Profit","Normal")</f>
        <v>Normal</v>
      </c>
      <c r="N1678">
        <v>298.11599999999999</v>
      </c>
      <c r="O1678">
        <v>6</v>
      </c>
      <c r="P1678">
        <v>0.3</v>
      </c>
      <c r="Q1678">
        <v>-4.2587999999999999</v>
      </c>
      <c r="R1678">
        <f>Derived_Metrics[[#This Row],[Selling Price]]*Derived_Metrics[[#This Row],[Quantity]]</f>
        <v>1788.6959999999999</v>
      </c>
      <c r="S1678" s="2">
        <f>IF(Derived_Metrics[[#This Row],[Revenue]]=0,0,Derived_Metrics[[#This Row],[Profit]]/Derived_Metrics[[#This Row],[Revenue]])</f>
        <v>-2.3809523809523812E-3</v>
      </c>
      <c r="T1678" t="str">
        <f>IF(Derived_Metrics[[#This Row],[Profit]]&lt;0, "Loss","Profit")</f>
        <v>Loss</v>
      </c>
      <c r="U1678" s="5">
        <f>Derived_Metrics[[#This Row],[Selling Price]]*Derived_Metrics[[#This Row],[Quantity]]*Derived_Metrics[[#This Row],[Discount]]</f>
        <v>536.60879999999997</v>
      </c>
      <c r="V1678" t="str">
        <f>IF(Derived_Metrics[[#This Row],[Discount]]&gt;0,"Discount Applied","No Discount")</f>
        <v>Discount Applied</v>
      </c>
      <c r="W1678" t="str">
        <f>IF(Derived_Metrics[[#This Row],[Discount]]&gt;0.3,"High Discount","Low Discount")</f>
        <v>Low Discount</v>
      </c>
      <c r="X1678" s="13">
        <f>SUMIFS(Derived_Metrics[Customer_Revenue_Share],Derived_Metrics[Customee_ Revenue _Rank],"&lt;="&amp;Derived_Metrics[[#This Row],[Customee_ Revenue _Rank]])</f>
        <v>0.97241053900002239</v>
      </c>
      <c r="Y1678" t="str">
        <f>IF(Derived_Metrics[[#This Row],[Cumulative_Revenue_%]]&lt;=0.8,"Top 80% Revenue","Remaining 20% Revenue")</f>
        <v>Remaining 20% Revenue</v>
      </c>
    </row>
    <row r="1679" spans="1:25" x14ac:dyDescent="0.25">
      <c r="A1679" t="s">
        <v>4566</v>
      </c>
      <c r="B1679" s="1">
        <v>42566</v>
      </c>
      <c r="C1679" t="s">
        <v>2865</v>
      </c>
      <c r="D1679" s="4">
        <f>SUMIFS(Derived_Metrics[Revenue],Derived_Metrics[Customer ID],Derived_Metrics[[#This Row],[Customer ID]])</f>
        <v>923.976</v>
      </c>
      <c r="E1679" s="4">
        <f>SUMIFS(Derived_Metrics[Profit],Derived_Metrics[Customer ID],Derived_Metrics[[#This Row],[Customer ID]])</f>
        <v>47.152799999999999</v>
      </c>
      <c r="F1679" s="5">
        <f>_xlfn.PERCENTRANK.INC(Derived_Metrics[Customer Revenue],Derived_Metrics[[#This Row],[Customer Revenue]])</f>
        <v>0.14599999999999999</v>
      </c>
      <c r="G1679" s="5" t="str" cm="1">
        <f t="array" ref="G1679">_xlfn.IFS(Derived_Metrics[[#This Row],[Customer Revenue Percentile]]&gt;=0.8,"High Value",Derived_Metrics[[#This Row],[Customer Revenue Percentile]]&gt;=0.4,"Medium Value",TRUE,"Low Value")</f>
        <v>Low Value</v>
      </c>
      <c r="H1679" s="12">
        <f>_xlfn.RANK.EQ(Derived_Metrics[[#This Row],[Customer Revenue]],Derived_Metrics[Customer Revenue],0)</f>
        <v>1809</v>
      </c>
      <c r="I1679" s="15">
        <f>Derived_Metrics[[#This Row],[Customer Revenue]]/SUM(Derived_Metrics[Customer Revenue])</f>
        <v>5.9308243828826035E-5</v>
      </c>
      <c r="J1679" t="s">
        <v>508</v>
      </c>
      <c r="K1679" s="5">
        <f>SUMIFS(Derived_Metrics[Revenue],Derived_Metrics[Product ID],Derived_Metrics[[#This Row],[Product ID]])</f>
        <v>7973.4450000000006</v>
      </c>
      <c r="L1679" s="5">
        <f>SUMIFS(Derived_Metrics[Profit],Derived_Metrics[Product ID],Derived_Metrics[[#This Row],[Product ID]])</f>
        <v>117.059</v>
      </c>
      <c r="M1679" s="5" t="str">
        <f>IF(AND(Derived_Metrics[[#This Row],[Product Revenue]]&gt;AVERAGE(Derived_Metrics[Product Revenue]),Derived_Metrics[[#This Row],[Product Profit]]&lt;0),"high sales Low Profit","Normal")</f>
        <v>Normal</v>
      </c>
      <c r="N1679">
        <v>230.28</v>
      </c>
      <c r="O1679">
        <v>3</v>
      </c>
      <c r="P1679">
        <v>0.2</v>
      </c>
      <c r="Q1679">
        <v>23.027999999999999</v>
      </c>
      <c r="R1679">
        <f>Derived_Metrics[[#This Row],[Selling Price]]*Derived_Metrics[[#This Row],[Quantity]]</f>
        <v>690.84</v>
      </c>
      <c r="S1679" s="2">
        <f>IF(Derived_Metrics[[#This Row],[Revenue]]=0,0,Derived_Metrics[[#This Row],[Profit]]/Derived_Metrics[[#This Row],[Revenue]])</f>
        <v>3.3333333333333333E-2</v>
      </c>
      <c r="T1679" t="str">
        <f>IF(Derived_Metrics[[#This Row],[Profit]]&lt;0, "Loss","Profit")</f>
        <v>Profit</v>
      </c>
      <c r="U1679" s="5">
        <f>Derived_Metrics[[#This Row],[Selling Price]]*Derived_Metrics[[#This Row],[Quantity]]*Derived_Metrics[[#This Row],[Discount]]</f>
        <v>138.16800000000001</v>
      </c>
      <c r="V1679" t="str">
        <f>IF(Derived_Metrics[[#This Row],[Discount]]&gt;0,"Discount Applied","No Discount")</f>
        <v>Discount Applied</v>
      </c>
      <c r="W1679" t="str">
        <f>IF(Derived_Metrics[[#This Row],[Discount]]&gt;0.3,"High Discount","Low Discount")</f>
        <v>Low Discount</v>
      </c>
      <c r="X1679" s="13">
        <f>SUMIFS(Derived_Metrics[Customer_Revenue_Share],Derived_Metrics[Customee_ Revenue _Rank],"&lt;="&amp;Derived_Metrics[[#This Row],[Customee_ Revenue _Rank]])</f>
        <v>0.99186206102217511</v>
      </c>
      <c r="Y1679" t="str">
        <f>IF(Derived_Metrics[[#This Row],[Cumulative_Revenue_%]]&lt;=0.8,"Top 80% Revenue","Remaining 20% Revenue")</f>
        <v>Remaining 20% Revenue</v>
      </c>
    </row>
    <row r="1680" spans="1:25" x14ac:dyDescent="0.25">
      <c r="A1680" t="s">
        <v>4569</v>
      </c>
      <c r="B1680" s="1">
        <v>42718</v>
      </c>
      <c r="C1680" t="s">
        <v>309</v>
      </c>
      <c r="D1680" s="4">
        <f>SUMIFS(Derived_Metrics[Revenue],Derived_Metrics[Customer ID],Derived_Metrics[[#This Row],[Customer ID]])</f>
        <v>9818.6855999999989</v>
      </c>
      <c r="E1680" s="4">
        <f>SUMIFS(Derived_Metrics[Profit],Derived_Metrics[Customer ID],Derived_Metrics[[#This Row],[Customer ID]])</f>
        <v>121.07539999999999</v>
      </c>
      <c r="F1680" s="5">
        <f>_xlfn.PERCENTRANK.INC(Derived_Metrics[Customer Revenue],Derived_Metrics[[#This Row],[Customer Revenue]])</f>
        <v>0.73699999999999999</v>
      </c>
      <c r="G1680" s="5" t="str" cm="1">
        <f t="array" ref="G1680">_xlfn.IFS(Derived_Metrics[[#This Row],[Customer Revenue Percentile]]&gt;=0.8,"High Value",Derived_Metrics[[#This Row],[Customer Revenue Percentile]]&gt;=0.4,"Medium Value",TRUE,"Low Value")</f>
        <v>Medium Value</v>
      </c>
      <c r="H1680" s="12">
        <f>_xlfn.RANK.EQ(Derived_Metrics[[#This Row],[Customer Revenue]],Derived_Metrics[Customer Revenue],0)</f>
        <v>552</v>
      </c>
      <c r="I1680" s="15">
        <f>Derived_Metrics[[#This Row],[Customer Revenue]]/SUM(Derived_Metrics[Customer Revenue])</f>
        <v>6.3024256002686542E-4</v>
      </c>
      <c r="J1680" t="s">
        <v>139</v>
      </c>
      <c r="K1680" s="5">
        <f>SUMIFS(Derived_Metrics[Revenue],Derived_Metrics[Product ID],Derived_Metrics[[#This Row],[Product ID]])</f>
        <v>10599.241999999998</v>
      </c>
      <c r="L1680" s="5">
        <f>SUMIFS(Derived_Metrics[Profit],Derived_Metrics[Product ID],Derived_Metrics[[#This Row],[Product ID]])</f>
        <v>117.4863</v>
      </c>
      <c r="M1680" s="5" t="str">
        <f>IF(AND(Derived_Metrics[[#This Row],[Product Revenue]]&gt;AVERAGE(Derived_Metrics[Product Revenue]),Derived_Metrics[[#This Row],[Product Profit]]&lt;0),"high sales Low Profit","Normal")</f>
        <v>Normal</v>
      </c>
      <c r="N1680">
        <v>81.424000000000007</v>
      </c>
      <c r="O1680">
        <v>2</v>
      </c>
      <c r="P1680">
        <v>0.2</v>
      </c>
      <c r="Q1680">
        <v>-9.1601999999999997</v>
      </c>
      <c r="R1680">
        <f>Derived_Metrics[[#This Row],[Selling Price]]*Derived_Metrics[[#This Row],[Quantity]]</f>
        <v>162.84800000000001</v>
      </c>
      <c r="S1680" s="2">
        <f>IF(Derived_Metrics[[#This Row],[Revenue]]=0,0,Derived_Metrics[[#This Row],[Profit]]/Derived_Metrics[[#This Row],[Revenue]])</f>
        <v>-5.6249999999999994E-2</v>
      </c>
      <c r="T1680" t="str">
        <f>IF(Derived_Metrics[[#This Row],[Profit]]&lt;0, "Loss","Profit")</f>
        <v>Loss</v>
      </c>
      <c r="U1680" s="5">
        <f>Derived_Metrics[[#This Row],[Selling Price]]*Derived_Metrics[[#This Row],[Quantity]]*Derived_Metrics[[#This Row],[Discount]]</f>
        <v>32.569600000000001</v>
      </c>
      <c r="V1680" t="str">
        <f>IF(Derived_Metrics[[#This Row],[Discount]]&gt;0,"Discount Applied","No Discount")</f>
        <v>Discount Applied</v>
      </c>
      <c r="W1680" t="str">
        <f>IF(Derived_Metrics[[#This Row],[Discount]]&gt;0.3,"High Discount","Low Discount")</f>
        <v>Low Discount</v>
      </c>
      <c r="X1680" s="13">
        <f>SUMIFS(Derived_Metrics[Customer_Revenue_Share],Derived_Metrics[Customee_ Revenue _Rank],"&lt;="&amp;Derived_Metrics[[#This Row],[Customee_ Revenue _Rank]])</f>
        <v>0.66436104660334749</v>
      </c>
      <c r="Y1680" t="str">
        <f>IF(Derived_Metrics[[#This Row],[Cumulative_Revenue_%]]&lt;=0.8,"Top 80% Revenue","Remaining 20% Revenue")</f>
        <v>Top 80% Revenue</v>
      </c>
    </row>
    <row r="1681" spans="1:25" x14ac:dyDescent="0.25">
      <c r="A1681" t="s">
        <v>4570</v>
      </c>
      <c r="B1681" s="1">
        <v>41642</v>
      </c>
      <c r="C1681" t="s">
        <v>2538</v>
      </c>
      <c r="D1681" s="4">
        <f>SUMIFS(Derived_Metrics[Revenue],Derived_Metrics[Customer ID],Derived_Metrics[[#This Row],[Customer ID]])</f>
        <v>29730.696</v>
      </c>
      <c r="E1681" s="4">
        <f>SUMIFS(Derived_Metrics[Profit],Derived_Metrics[Customer ID],Derived_Metrics[[#This Row],[Customer ID]])</f>
        <v>-308.98630000000003</v>
      </c>
      <c r="F1681" s="5">
        <f>_xlfn.PERCENTRANK.INC(Derived_Metrics[Customer Revenue],Derived_Metrics[[#This Row],[Customer Revenue]])</f>
        <v>0.96699999999999997</v>
      </c>
      <c r="G1681" s="5" t="str" cm="1">
        <f t="array" ref="G1681">_xlfn.IFS(Derived_Metrics[[#This Row],[Customer Revenue Percentile]]&gt;=0.8,"High Value",Derived_Metrics[[#This Row],[Customer Revenue Percentile]]&gt;=0.4,"Medium Value",TRUE,"Low Value")</f>
        <v>High Value</v>
      </c>
      <c r="H1681" s="12">
        <f>_xlfn.RANK.EQ(Derived_Metrics[[#This Row],[Customer Revenue]],Derived_Metrics[Customer Revenue],0)</f>
        <v>66</v>
      </c>
      <c r="I1681" s="15">
        <f>Derived_Metrics[[#This Row],[Customer Revenue]]/SUM(Derived_Metrics[Customer Revenue])</f>
        <v>1.9083562425525151E-3</v>
      </c>
      <c r="J1681" t="s">
        <v>1275</v>
      </c>
      <c r="K1681" s="5">
        <f>SUMIFS(Derived_Metrics[Revenue],Derived_Metrics[Product ID],Derived_Metrics[[#This Row],[Product ID]])</f>
        <v>11566.125</v>
      </c>
      <c r="L1681" s="5">
        <f>SUMIFS(Derived_Metrics[Profit],Derived_Metrics[Product ID],Derived_Metrics[[#This Row],[Product ID]])</f>
        <v>336.375</v>
      </c>
      <c r="M1681" s="5" t="str">
        <f>IF(AND(Derived_Metrics[[#This Row],[Product Revenue]]&gt;AVERAGE(Derived_Metrics[Product Revenue]),Derived_Metrics[[#This Row],[Product Profit]]&lt;0),"high sales Low Profit","Normal")</f>
        <v>Normal</v>
      </c>
      <c r="N1681">
        <v>362.25</v>
      </c>
      <c r="O1681">
        <v>6</v>
      </c>
      <c r="P1681">
        <v>0.3</v>
      </c>
      <c r="Q1681">
        <v>0</v>
      </c>
      <c r="R1681">
        <f>Derived_Metrics[[#This Row],[Selling Price]]*Derived_Metrics[[#This Row],[Quantity]]</f>
        <v>2173.5</v>
      </c>
      <c r="S1681" s="2">
        <f>IF(Derived_Metrics[[#This Row],[Revenue]]=0,0,Derived_Metrics[[#This Row],[Profit]]/Derived_Metrics[[#This Row],[Revenue]])</f>
        <v>0</v>
      </c>
      <c r="T1681" t="str">
        <f>IF(Derived_Metrics[[#This Row],[Profit]]&lt;0, "Loss","Profit")</f>
        <v>Profit</v>
      </c>
      <c r="U1681" s="5">
        <f>Derived_Metrics[[#This Row],[Selling Price]]*Derived_Metrics[[#This Row],[Quantity]]*Derived_Metrics[[#This Row],[Discount]]</f>
        <v>652.04999999999995</v>
      </c>
      <c r="V1681" t="str">
        <f>IF(Derived_Metrics[[#This Row],[Discount]]&gt;0,"Discount Applied","No Discount")</f>
        <v>Discount Applied</v>
      </c>
      <c r="W1681" t="str">
        <f>IF(Derived_Metrics[[#This Row],[Discount]]&gt;0.3,"High Discount","Low Discount")</f>
        <v>Low Discount</v>
      </c>
      <c r="X1681" s="13">
        <f>SUMIFS(Derived_Metrics[Customer_Revenue_Share],Derived_Metrics[Customee_ Revenue _Rank],"&lt;="&amp;Derived_Metrics[[#This Row],[Customee_ Revenue _Rank]])</f>
        <v>0.18150056103105888</v>
      </c>
      <c r="Y1681" t="str">
        <f>IF(Derived_Metrics[[#This Row],[Cumulative_Revenue_%]]&lt;=0.8,"Top 80% Revenue","Remaining 20% Revenue")</f>
        <v>Top 80% Revenue</v>
      </c>
    </row>
    <row r="1682" spans="1:25" x14ac:dyDescent="0.25">
      <c r="A1682" t="s">
        <v>4570</v>
      </c>
      <c r="B1682" s="1">
        <v>41642</v>
      </c>
      <c r="C1682" t="s">
        <v>2538</v>
      </c>
      <c r="D1682" s="4">
        <f>SUMIFS(Derived_Metrics[Revenue],Derived_Metrics[Customer ID],Derived_Metrics[[#This Row],[Customer ID]])</f>
        <v>29730.696</v>
      </c>
      <c r="E1682" s="4">
        <f>SUMIFS(Derived_Metrics[Profit],Derived_Metrics[Customer ID],Derived_Metrics[[#This Row],[Customer ID]])</f>
        <v>-308.98630000000003</v>
      </c>
      <c r="F1682" s="5">
        <f>_xlfn.PERCENTRANK.INC(Derived_Metrics[Customer Revenue],Derived_Metrics[[#This Row],[Customer Revenue]])</f>
        <v>0.96699999999999997</v>
      </c>
      <c r="G1682" s="5" t="str" cm="1">
        <f t="array" ref="G1682">_xlfn.IFS(Derived_Metrics[[#This Row],[Customer Revenue Percentile]]&gt;=0.8,"High Value",Derived_Metrics[[#This Row],[Customer Revenue Percentile]]&gt;=0.4,"Medium Value",TRUE,"Low Value")</f>
        <v>High Value</v>
      </c>
      <c r="H1682" s="12">
        <f>_xlfn.RANK.EQ(Derived_Metrics[[#This Row],[Customer Revenue]],Derived_Metrics[Customer Revenue],0)</f>
        <v>66</v>
      </c>
      <c r="I1682" s="15">
        <f>Derived_Metrics[[#This Row],[Customer Revenue]]/SUM(Derived_Metrics[Customer Revenue])</f>
        <v>1.9083562425525151E-3</v>
      </c>
      <c r="J1682" t="s">
        <v>1099</v>
      </c>
      <c r="K1682" s="5">
        <f>SUMIFS(Derived_Metrics[Revenue],Derived_Metrics[Product ID],Derived_Metrics[[#This Row],[Product ID]])</f>
        <v>1768.8639999999998</v>
      </c>
      <c r="L1682" s="5">
        <f>SUMIFS(Derived_Metrics[Profit],Derived_Metrics[Product ID],Derived_Metrics[[#This Row],[Product ID]])</f>
        <v>61.433599999999998</v>
      </c>
      <c r="M1682" s="5" t="str">
        <f>IF(AND(Derived_Metrics[[#This Row],[Product Revenue]]&gt;AVERAGE(Derived_Metrics[Product Revenue]),Derived_Metrics[[#This Row],[Product Profit]]&lt;0),"high sales Low Profit","Normal")</f>
        <v>Normal</v>
      </c>
      <c r="N1682">
        <v>63.552</v>
      </c>
      <c r="O1682">
        <v>6</v>
      </c>
      <c r="P1682">
        <v>0.6</v>
      </c>
      <c r="Q1682">
        <v>-34.953600000000002</v>
      </c>
      <c r="R1682">
        <f>Derived_Metrics[[#This Row],[Selling Price]]*Derived_Metrics[[#This Row],[Quantity]]</f>
        <v>381.31200000000001</v>
      </c>
      <c r="S1682" s="2">
        <f>IF(Derived_Metrics[[#This Row],[Revenue]]=0,0,Derived_Metrics[[#This Row],[Profit]]/Derived_Metrics[[#This Row],[Revenue]])</f>
        <v>-9.1666666666666674E-2</v>
      </c>
      <c r="T1682" t="str">
        <f>IF(Derived_Metrics[[#This Row],[Profit]]&lt;0, "Loss","Profit")</f>
        <v>Loss</v>
      </c>
      <c r="U1682" s="5">
        <f>Derived_Metrics[[#This Row],[Selling Price]]*Derived_Metrics[[#This Row],[Quantity]]*Derived_Metrics[[#This Row],[Discount]]</f>
        <v>228.78720000000001</v>
      </c>
      <c r="V1682" t="str">
        <f>IF(Derived_Metrics[[#This Row],[Discount]]&gt;0,"Discount Applied","No Discount")</f>
        <v>Discount Applied</v>
      </c>
      <c r="W1682" t="str">
        <f>IF(Derived_Metrics[[#This Row],[Discount]]&gt;0.3,"High Discount","Low Discount")</f>
        <v>High Discount</v>
      </c>
      <c r="X1682" s="13">
        <f>SUMIFS(Derived_Metrics[Customer_Revenue_Share],Derived_Metrics[Customee_ Revenue _Rank],"&lt;="&amp;Derived_Metrics[[#This Row],[Customee_ Revenue _Rank]])</f>
        <v>0.18150056103105888</v>
      </c>
      <c r="Y1682" t="str">
        <f>IF(Derived_Metrics[[#This Row],[Cumulative_Revenue_%]]&lt;=0.8,"Top 80% Revenue","Remaining 20% Revenue")</f>
        <v>Top 80% Revenue</v>
      </c>
    </row>
    <row r="1683" spans="1:25" x14ac:dyDescent="0.25">
      <c r="A1683" t="s">
        <v>4571</v>
      </c>
      <c r="B1683" s="1">
        <v>42865</v>
      </c>
      <c r="C1683" t="s">
        <v>1978</v>
      </c>
      <c r="D1683" s="4">
        <f>SUMIFS(Derived_Metrics[Revenue],Derived_Metrics[Customer ID],Derived_Metrics[[#This Row],[Customer ID]])</f>
        <v>3163.2840000000001</v>
      </c>
      <c r="E1683" s="4">
        <f>SUMIFS(Derived_Metrics[Profit],Derived_Metrics[Customer ID],Derived_Metrics[[#This Row],[Customer ID]])</f>
        <v>-36.850800000000007</v>
      </c>
      <c r="F1683" s="5">
        <f>_xlfn.PERCENTRANK.INC(Derived_Metrics[Customer Revenue],Derived_Metrics[[#This Row],[Customer Revenue]])</f>
        <v>0.40500000000000003</v>
      </c>
      <c r="G1683" s="5" t="str" cm="1">
        <f t="array" ref="G1683">_xlfn.IFS(Derived_Metrics[[#This Row],[Customer Revenue Percentile]]&gt;=0.8,"High Value",Derived_Metrics[[#This Row],[Customer Revenue Percentile]]&gt;=0.4,"Medium Value",TRUE,"Low Value")</f>
        <v>Medium Value</v>
      </c>
      <c r="H1683" s="12">
        <f>_xlfn.RANK.EQ(Derived_Metrics[[#This Row],[Customer Revenue]],Derived_Metrics[Customer Revenue],0)</f>
        <v>1258</v>
      </c>
      <c r="I1683" s="15">
        <f>Derived_Metrics[[#This Row],[Customer Revenue]]/SUM(Derived_Metrics[Customer Revenue])</f>
        <v>2.03045121054902E-4</v>
      </c>
      <c r="J1683" t="s">
        <v>2270</v>
      </c>
      <c r="K1683" s="5">
        <f>SUMIFS(Derived_Metrics[Revenue],Derived_Metrics[Product ID],Derived_Metrics[[#This Row],[Product ID]])</f>
        <v>3916.5120000000002</v>
      </c>
      <c r="L1683" s="5">
        <f>SUMIFS(Derived_Metrics[Profit],Derived_Metrics[Product ID],Derived_Metrics[[#This Row],[Product ID]])</f>
        <v>-149.589</v>
      </c>
      <c r="M1683" s="5" t="str">
        <f>IF(AND(Derived_Metrics[[#This Row],[Product Revenue]]&gt;AVERAGE(Derived_Metrics[Product Revenue]),Derived_Metrics[[#This Row],[Product Profit]]&lt;0),"high sales Low Profit","Normal")</f>
        <v>Normal</v>
      </c>
      <c r="N1683">
        <v>435.16800000000001</v>
      </c>
      <c r="O1683">
        <v>4</v>
      </c>
      <c r="P1683">
        <v>0.2</v>
      </c>
      <c r="Q1683">
        <v>-59.835599999999999</v>
      </c>
      <c r="R1683">
        <f>Derived_Metrics[[#This Row],[Selling Price]]*Derived_Metrics[[#This Row],[Quantity]]</f>
        <v>1740.672</v>
      </c>
      <c r="S1683" s="2">
        <f>IF(Derived_Metrics[[#This Row],[Revenue]]=0,0,Derived_Metrics[[#This Row],[Profit]]/Derived_Metrics[[#This Row],[Revenue]])</f>
        <v>-3.4374999999999996E-2</v>
      </c>
      <c r="T1683" t="str">
        <f>IF(Derived_Metrics[[#This Row],[Profit]]&lt;0, "Loss","Profit")</f>
        <v>Loss</v>
      </c>
      <c r="U1683" s="5">
        <f>Derived_Metrics[[#This Row],[Selling Price]]*Derived_Metrics[[#This Row],[Quantity]]*Derived_Metrics[[#This Row],[Discount]]</f>
        <v>348.13440000000003</v>
      </c>
      <c r="V1683" t="str">
        <f>IF(Derived_Metrics[[#This Row],[Discount]]&gt;0,"Discount Applied","No Discount")</f>
        <v>Discount Applied</v>
      </c>
      <c r="W1683" t="str">
        <f>IF(Derived_Metrics[[#This Row],[Discount]]&gt;0.3,"High Discount","Low Discount")</f>
        <v>Low Discount</v>
      </c>
      <c r="X1683" s="13">
        <f>SUMIFS(Derived_Metrics[Customer_Revenue_Share],Derived_Metrics[Customee_ Revenue _Rank],"&lt;="&amp;Derived_Metrics[[#This Row],[Customee_ Revenue _Rank]])</f>
        <v>0.92312185938191016</v>
      </c>
      <c r="Y1683" t="str">
        <f>IF(Derived_Metrics[[#This Row],[Cumulative_Revenue_%]]&lt;=0.8,"Top 80% Revenue","Remaining 20% Revenue")</f>
        <v>Remaining 20% Revenue</v>
      </c>
    </row>
    <row r="1684" spans="1:25" x14ac:dyDescent="0.25">
      <c r="A1684" t="s">
        <v>4571</v>
      </c>
      <c r="B1684" s="1">
        <v>42865</v>
      </c>
      <c r="C1684" t="s">
        <v>1978</v>
      </c>
      <c r="D1684" s="4">
        <f>SUMIFS(Derived_Metrics[Revenue],Derived_Metrics[Customer ID],Derived_Metrics[[#This Row],[Customer ID]])</f>
        <v>3163.2840000000001</v>
      </c>
      <c r="E1684" s="4">
        <f>SUMIFS(Derived_Metrics[Profit],Derived_Metrics[Customer ID],Derived_Metrics[[#This Row],[Customer ID]])</f>
        <v>-36.850800000000007</v>
      </c>
      <c r="F1684" s="5">
        <f>_xlfn.PERCENTRANK.INC(Derived_Metrics[Customer Revenue],Derived_Metrics[[#This Row],[Customer Revenue]])</f>
        <v>0.40500000000000003</v>
      </c>
      <c r="G1684" s="5" t="str" cm="1">
        <f t="array" ref="G1684">_xlfn.IFS(Derived_Metrics[[#This Row],[Customer Revenue Percentile]]&gt;=0.8,"High Value",Derived_Metrics[[#This Row],[Customer Revenue Percentile]]&gt;=0.4,"Medium Value",TRUE,"Low Value")</f>
        <v>Medium Value</v>
      </c>
      <c r="H1684" s="12">
        <f>_xlfn.RANK.EQ(Derived_Metrics[[#This Row],[Customer Revenue]],Derived_Metrics[Customer Revenue],0)</f>
        <v>1258</v>
      </c>
      <c r="I1684" s="15">
        <f>Derived_Metrics[[#This Row],[Customer Revenue]]/SUM(Derived_Metrics[Customer Revenue])</f>
        <v>2.03045121054902E-4</v>
      </c>
      <c r="J1684" t="s">
        <v>2684</v>
      </c>
      <c r="K1684" s="5">
        <f>SUMIFS(Derived_Metrics[Revenue],Derived_Metrics[Product ID],Derived_Metrics[[#This Row],[Product ID]])</f>
        <v>475.30799999999999</v>
      </c>
      <c r="L1684" s="5">
        <f>SUMIFS(Derived_Metrics[Profit],Derived_Metrics[Product ID],Derived_Metrics[[#This Row],[Product ID]])</f>
        <v>27.701999999999998</v>
      </c>
      <c r="M1684" s="5" t="str">
        <f>IF(AND(Derived_Metrics[[#This Row],[Product Revenue]]&gt;AVERAGE(Derived_Metrics[Product Revenue]),Derived_Metrics[[#This Row],[Product Profit]]&lt;0),"high sales Low Profit","Normal")</f>
        <v>Normal</v>
      </c>
      <c r="N1684">
        <v>72.900000000000006</v>
      </c>
      <c r="O1684">
        <v>5</v>
      </c>
      <c r="P1684">
        <v>0</v>
      </c>
      <c r="Q1684">
        <v>26.972999999999999</v>
      </c>
      <c r="R1684">
        <f>Derived_Metrics[[#This Row],[Selling Price]]*Derived_Metrics[[#This Row],[Quantity]]</f>
        <v>364.5</v>
      </c>
      <c r="S1684" s="2">
        <f>IF(Derived_Metrics[[#This Row],[Revenue]]=0,0,Derived_Metrics[[#This Row],[Profit]]/Derived_Metrics[[#This Row],[Revenue]])</f>
        <v>7.3999999999999996E-2</v>
      </c>
      <c r="T1684" t="str">
        <f>IF(Derived_Metrics[[#This Row],[Profit]]&lt;0, "Loss","Profit")</f>
        <v>Profit</v>
      </c>
      <c r="U1684" s="5">
        <f>Derived_Metrics[[#This Row],[Selling Price]]*Derived_Metrics[[#This Row],[Quantity]]*Derived_Metrics[[#This Row],[Discount]]</f>
        <v>0</v>
      </c>
      <c r="V1684" t="str">
        <f>IF(Derived_Metrics[[#This Row],[Discount]]&gt;0,"Discount Applied","No Discount")</f>
        <v>No Discount</v>
      </c>
      <c r="W1684" t="str">
        <f>IF(Derived_Metrics[[#This Row],[Discount]]&gt;0.3,"High Discount","Low Discount")</f>
        <v>Low Discount</v>
      </c>
      <c r="X1684" s="13">
        <f>SUMIFS(Derived_Metrics[Customer_Revenue_Share],Derived_Metrics[Customee_ Revenue _Rank],"&lt;="&amp;Derived_Metrics[[#This Row],[Customee_ Revenue _Rank]])</f>
        <v>0.92312185938191016</v>
      </c>
      <c r="Y1684" t="str">
        <f>IF(Derived_Metrics[[#This Row],[Cumulative_Revenue_%]]&lt;=0.8,"Top 80% Revenue","Remaining 20% Revenue")</f>
        <v>Remaining 20% Revenue</v>
      </c>
    </row>
    <row r="1685" spans="1:25" x14ac:dyDescent="0.25">
      <c r="A1685" t="s">
        <v>4571</v>
      </c>
      <c r="B1685" s="1">
        <v>42865</v>
      </c>
      <c r="C1685" t="s">
        <v>1978</v>
      </c>
      <c r="D1685" s="4">
        <f>SUMIFS(Derived_Metrics[Revenue],Derived_Metrics[Customer ID],Derived_Metrics[[#This Row],[Customer ID]])</f>
        <v>3163.2840000000001</v>
      </c>
      <c r="E1685" s="4">
        <f>SUMIFS(Derived_Metrics[Profit],Derived_Metrics[Customer ID],Derived_Metrics[[#This Row],[Customer ID]])</f>
        <v>-36.850800000000007</v>
      </c>
      <c r="F1685" s="5">
        <f>_xlfn.PERCENTRANK.INC(Derived_Metrics[Customer Revenue],Derived_Metrics[[#This Row],[Customer Revenue]])</f>
        <v>0.40500000000000003</v>
      </c>
      <c r="G1685" s="5" t="str" cm="1">
        <f t="array" ref="G1685">_xlfn.IFS(Derived_Metrics[[#This Row],[Customer Revenue Percentile]]&gt;=0.8,"High Value",Derived_Metrics[[#This Row],[Customer Revenue Percentile]]&gt;=0.4,"Medium Value",TRUE,"Low Value")</f>
        <v>Medium Value</v>
      </c>
      <c r="H1685" s="12">
        <f>_xlfn.RANK.EQ(Derived_Metrics[[#This Row],[Customer Revenue]],Derived_Metrics[Customer Revenue],0)</f>
        <v>1258</v>
      </c>
      <c r="I1685" s="15">
        <f>Derived_Metrics[[#This Row],[Customer Revenue]]/SUM(Derived_Metrics[Customer Revenue])</f>
        <v>2.03045121054902E-4</v>
      </c>
      <c r="J1685" t="s">
        <v>1243</v>
      </c>
      <c r="K1685" s="5">
        <f>SUMIFS(Derived_Metrics[Revenue],Derived_Metrics[Product ID],Derived_Metrics[[#This Row],[Product ID]])</f>
        <v>8185.2960000000003</v>
      </c>
      <c r="L1685" s="5">
        <f>SUMIFS(Derived_Metrics[Profit],Derived_Metrics[Product ID],Derived_Metrics[[#This Row],[Product ID]])</f>
        <v>-22.35479999999999</v>
      </c>
      <c r="M1685" s="5" t="str">
        <f>IF(AND(Derived_Metrics[[#This Row],[Product Revenue]]&gt;AVERAGE(Derived_Metrics[Product Revenue]),Derived_Metrics[[#This Row],[Product Profit]]&lt;0),"high sales Low Profit","Normal")</f>
        <v>Normal</v>
      </c>
      <c r="N1685">
        <v>206.352</v>
      </c>
      <c r="O1685">
        <v>3</v>
      </c>
      <c r="P1685">
        <v>0.2</v>
      </c>
      <c r="Q1685">
        <v>5.1588000000000003</v>
      </c>
      <c r="R1685">
        <f>Derived_Metrics[[#This Row],[Selling Price]]*Derived_Metrics[[#This Row],[Quantity]]</f>
        <v>619.05600000000004</v>
      </c>
      <c r="S1685" s="2">
        <f>IF(Derived_Metrics[[#This Row],[Revenue]]=0,0,Derived_Metrics[[#This Row],[Profit]]/Derived_Metrics[[#This Row],[Revenue]])</f>
        <v>8.3333333333333332E-3</v>
      </c>
      <c r="T1685" t="str">
        <f>IF(Derived_Metrics[[#This Row],[Profit]]&lt;0, "Loss","Profit")</f>
        <v>Profit</v>
      </c>
      <c r="U1685" s="5">
        <f>Derived_Metrics[[#This Row],[Selling Price]]*Derived_Metrics[[#This Row],[Quantity]]*Derived_Metrics[[#This Row],[Discount]]</f>
        <v>123.81120000000001</v>
      </c>
      <c r="V1685" t="str">
        <f>IF(Derived_Metrics[[#This Row],[Discount]]&gt;0,"Discount Applied","No Discount")</f>
        <v>Discount Applied</v>
      </c>
      <c r="W1685" t="str">
        <f>IF(Derived_Metrics[[#This Row],[Discount]]&gt;0.3,"High Discount","Low Discount")</f>
        <v>Low Discount</v>
      </c>
      <c r="X1685" s="13">
        <f>SUMIFS(Derived_Metrics[Customer_Revenue_Share],Derived_Metrics[Customee_ Revenue _Rank],"&lt;="&amp;Derived_Metrics[[#This Row],[Customee_ Revenue _Rank]])</f>
        <v>0.92312185938191016</v>
      </c>
      <c r="Y1685" t="str">
        <f>IF(Derived_Metrics[[#This Row],[Cumulative_Revenue_%]]&lt;=0.8,"Top 80% Revenue","Remaining 20% Revenue")</f>
        <v>Remaining 20% Revenue</v>
      </c>
    </row>
    <row r="1686" spans="1:25" x14ac:dyDescent="0.25">
      <c r="A1686" t="s">
        <v>4572</v>
      </c>
      <c r="B1686" s="1">
        <v>42653</v>
      </c>
      <c r="C1686" t="s">
        <v>2926</v>
      </c>
      <c r="D1686" s="4">
        <f>SUMIFS(Derived_Metrics[Revenue],Derived_Metrics[Customer ID],Derived_Metrics[[#This Row],[Customer ID]])</f>
        <v>4118.7300000000005</v>
      </c>
      <c r="E1686" s="4">
        <f>SUMIFS(Derived_Metrics[Profit],Derived_Metrics[Customer ID],Derived_Metrics[[#This Row],[Customer ID]])</f>
        <v>135.99259999999998</v>
      </c>
      <c r="F1686" s="5">
        <f>_xlfn.PERCENTRANK.INC(Derived_Metrics[Customer Revenue],Derived_Metrics[[#This Row],[Customer Revenue]])</f>
        <v>0.48799999999999999</v>
      </c>
      <c r="G1686" s="5" t="str" cm="1">
        <f t="array" ref="G1686">_xlfn.IFS(Derived_Metrics[[#This Row],[Customer Revenue Percentile]]&gt;=0.8,"High Value",Derived_Metrics[[#This Row],[Customer Revenue Percentile]]&gt;=0.4,"Medium Value",TRUE,"Low Value")</f>
        <v>Medium Value</v>
      </c>
      <c r="H1686" s="12">
        <f>_xlfn.RANK.EQ(Derived_Metrics[[#This Row],[Customer Revenue]],Derived_Metrics[Customer Revenue],0)</f>
        <v>1082</v>
      </c>
      <c r="I1686" s="15">
        <f>Derived_Metrics[[#This Row],[Customer Revenue]]/SUM(Derived_Metrics[Customer Revenue])</f>
        <v>2.6437336370760785E-4</v>
      </c>
      <c r="J1686" t="s">
        <v>4573</v>
      </c>
      <c r="K1686" s="5">
        <f>SUMIFS(Derived_Metrics[Revenue],Derived_Metrics[Product ID],Derived_Metrics[[#This Row],[Product ID]])</f>
        <v>272.64600000000002</v>
      </c>
      <c r="L1686" s="5">
        <f>SUMIFS(Derived_Metrics[Profit],Derived_Metrics[Product ID],Derived_Metrics[[#This Row],[Product ID]])</f>
        <v>-190.85220000000001</v>
      </c>
      <c r="M1686" s="5" t="str">
        <f>IF(AND(Derived_Metrics[[#This Row],[Product Revenue]]&gt;AVERAGE(Derived_Metrics[Product Revenue]),Derived_Metrics[[#This Row],[Product Profit]]&lt;0),"high sales Low Profit","Normal")</f>
        <v>Normal</v>
      </c>
      <c r="N1686">
        <v>90.882000000000005</v>
      </c>
      <c r="O1686">
        <v>3</v>
      </c>
      <c r="P1686">
        <v>0.7</v>
      </c>
      <c r="Q1686">
        <v>-190.85220000000001</v>
      </c>
      <c r="R1686">
        <f>Derived_Metrics[[#This Row],[Selling Price]]*Derived_Metrics[[#This Row],[Quantity]]</f>
        <v>272.64600000000002</v>
      </c>
      <c r="S1686" s="2">
        <f>IF(Derived_Metrics[[#This Row],[Revenue]]=0,0,Derived_Metrics[[#This Row],[Profit]]/Derived_Metrics[[#This Row],[Revenue]])</f>
        <v>-0.7</v>
      </c>
      <c r="T1686" t="str">
        <f>IF(Derived_Metrics[[#This Row],[Profit]]&lt;0, "Loss","Profit")</f>
        <v>Loss</v>
      </c>
      <c r="U1686" s="5">
        <f>Derived_Metrics[[#This Row],[Selling Price]]*Derived_Metrics[[#This Row],[Quantity]]*Derived_Metrics[[#This Row],[Discount]]</f>
        <v>190.85220000000001</v>
      </c>
      <c r="V1686" t="str">
        <f>IF(Derived_Metrics[[#This Row],[Discount]]&gt;0,"Discount Applied","No Discount")</f>
        <v>Discount Applied</v>
      </c>
      <c r="W1686" t="str">
        <f>IF(Derived_Metrics[[#This Row],[Discount]]&gt;0.3,"High Discount","Low Discount")</f>
        <v>High Discount</v>
      </c>
      <c r="X1686" s="13">
        <f>SUMIFS(Derived_Metrics[Customer_Revenue_Share],Derived_Metrics[Customee_ Revenue _Rank],"&lt;="&amp;Derived_Metrics[[#This Row],[Customee_ Revenue _Rank]])</f>
        <v>0.88287501431658533</v>
      </c>
      <c r="Y1686" t="str">
        <f>IF(Derived_Metrics[[#This Row],[Cumulative_Revenue_%]]&lt;=0.8,"Top 80% Revenue","Remaining 20% Revenue")</f>
        <v>Remaining 20% Revenue</v>
      </c>
    </row>
    <row r="1687" spans="1:25" x14ac:dyDescent="0.25">
      <c r="A1687" t="s">
        <v>4572</v>
      </c>
      <c r="B1687" s="1">
        <v>42653</v>
      </c>
      <c r="C1687" t="s">
        <v>2926</v>
      </c>
      <c r="D1687" s="4">
        <f>SUMIFS(Derived_Metrics[Revenue],Derived_Metrics[Customer ID],Derived_Metrics[[#This Row],[Customer ID]])</f>
        <v>4118.7300000000005</v>
      </c>
      <c r="E1687" s="4">
        <f>SUMIFS(Derived_Metrics[Profit],Derived_Metrics[Customer ID],Derived_Metrics[[#This Row],[Customer ID]])</f>
        <v>135.99259999999998</v>
      </c>
      <c r="F1687" s="5">
        <f>_xlfn.PERCENTRANK.INC(Derived_Metrics[Customer Revenue],Derived_Metrics[[#This Row],[Customer Revenue]])</f>
        <v>0.48799999999999999</v>
      </c>
      <c r="G1687" s="5" t="str" cm="1">
        <f t="array" ref="G1687">_xlfn.IFS(Derived_Metrics[[#This Row],[Customer Revenue Percentile]]&gt;=0.8,"High Value",Derived_Metrics[[#This Row],[Customer Revenue Percentile]]&gt;=0.4,"Medium Value",TRUE,"Low Value")</f>
        <v>Medium Value</v>
      </c>
      <c r="H1687" s="12">
        <f>_xlfn.RANK.EQ(Derived_Metrics[[#This Row],[Customer Revenue]],Derived_Metrics[Customer Revenue],0)</f>
        <v>1082</v>
      </c>
      <c r="I1687" s="15">
        <f>Derived_Metrics[[#This Row],[Customer Revenue]]/SUM(Derived_Metrics[Customer Revenue])</f>
        <v>2.6437336370760785E-4</v>
      </c>
      <c r="J1687" t="s">
        <v>741</v>
      </c>
      <c r="K1687" s="5">
        <f>SUMIFS(Derived_Metrics[Revenue],Derived_Metrics[Product ID],Derived_Metrics[[#This Row],[Product ID]])</f>
        <v>16970.152000000002</v>
      </c>
      <c r="L1687" s="5">
        <f>SUMIFS(Derived_Metrics[Profit],Derived_Metrics[Product ID],Derived_Metrics[[#This Row],[Product ID]])</f>
        <v>493.70460000000003</v>
      </c>
      <c r="M1687" s="5" t="str">
        <f>IF(AND(Derived_Metrics[[#This Row],[Product Revenue]]&gt;AVERAGE(Derived_Metrics[Product Revenue]),Derived_Metrics[[#This Row],[Product Profit]]&lt;0),"high sales Low Profit","Normal")</f>
        <v>Normal</v>
      </c>
      <c r="N1687">
        <v>120.78400000000001</v>
      </c>
      <c r="O1687">
        <v>1</v>
      </c>
      <c r="P1687">
        <v>0.2</v>
      </c>
      <c r="Q1687">
        <v>13.588200000000001</v>
      </c>
      <c r="R1687">
        <f>Derived_Metrics[[#This Row],[Selling Price]]*Derived_Metrics[[#This Row],[Quantity]]</f>
        <v>120.78400000000001</v>
      </c>
      <c r="S1687" s="2">
        <f>IF(Derived_Metrics[[#This Row],[Revenue]]=0,0,Derived_Metrics[[#This Row],[Profit]]/Derived_Metrics[[#This Row],[Revenue]])</f>
        <v>0.1125</v>
      </c>
      <c r="T1687" t="str">
        <f>IF(Derived_Metrics[[#This Row],[Profit]]&lt;0, "Loss","Profit")</f>
        <v>Profit</v>
      </c>
      <c r="U1687" s="5">
        <f>Derived_Metrics[[#This Row],[Selling Price]]*Derived_Metrics[[#This Row],[Quantity]]*Derived_Metrics[[#This Row],[Discount]]</f>
        <v>24.156800000000004</v>
      </c>
      <c r="V1687" t="str">
        <f>IF(Derived_Metrics[[#This Row],[Discount]]&gt;0,"Discount Applied","No Discount")</f>
        <v>Discount Applied</v>
      </c>
      <c r="W1687" t="str">
        <f>IF(Derived_Metrics[[#This Row],[Discount]]&gt;0.3,"High Discount","Low Discount")</f>
        <v>Low Discount</v>
      </c>
      <c r="X1687" s="13">
        <f>SUMIFS(Derived_Metrics[Customer_Revenue_Share],Derived_Metrics[Customee_ Revenue _Rank],"&lt;="&amp;Derived_Metrics[[#This Row],[Customee_ Revenue _Rank]])</f>
        <v>0.88287501431658533</v>
      </c>
      <c r="Y1687" t="str">
        <f>IF(Derived_Metrics[[#This Row],[Cumulative_Revenue_%]]&lt;=0.8,"Top 80% Revenue","Remaining 20% Revenue")</f>
        <v>Remaining 20% Revenue</v>
      </c>
    </row>
    <row r="1688" spans="1:25" x14ac:dyDescent="0.25">
      <c r="A1688" t="s">
        <v>4575</v>
      </c>
      <c r="B1688" s="1">
        <v>42232</v>
      </c>
      <c r="C1688" t="s">
        <v>3109</v>
      </c>
      <c r="D1688" s="4">
        <f>SUMIFS(Derived_Metrics[Revenue],Derived_Metrics[Customer ID],Derived_Metrics[[#This Row],[Customer ID]])</f>
        <v>11323.24</v>
      </c>
      <c r="E1688" s="4">
        <f>SUMIFS(Derived_Metrics[Profit],Derived_Metrics[Customer ID],Derived_Metrics[[#This Row],[Customer ID]])</f>
        <v>230.27439999999999</v>
      </c>
      <c r="F1688" s="5">
        <f>_xlfn.PERCENTRANK.INC(Derived_Metrics[Customer Revenue],Derived_Metrics[[#This Row],[Customer Revenue]])</f>
        <v>0.80900000000000005</v>
      </c>
      <c r="G1688" s="5" t="str" cm="1">
        <f t="array" ref="G1688">_xlfn.IFS(Derived_Metrics[[#This Row],[Customer Revenue Percentile]]&gt;=0.8,"High Value",Derived_Metrics[[#This Row],[Customer Revenue Percentile]]&gt;=0.4,"Medium Value",TRUE,"Low Value")</f>
        <v>High Value</v>
      </c>
      <c r="H1688" s="12">
        <f>_xlfn.RANK.EQ(Derived_Metrics[[#This Row],[Customer Revenue]],Derived_Metrics[Customer Revenue],0)</f>
        <v>400</v>
      </c>
      <c r="I1688" s="15">
        <f>Derived_Metrics[[#This Row],[Customer Revenue]]/SUM(Derived_Metrics[Customer Revenue])</f>
        <v>7.2681701565009921E-4</v>
      </c>
      <c r="J1688" t="s">
        <v>1646</v>
      </c>
      <c r="K1688" s="5">
        <f>SUMIFS(Derived_Metrics[Revenue],Derived_Metrics[Product ID],Derived_Metrics[[#This Row],[Product ID]])</f>
        <v>9347.4360000000015</v>
      </c>
      <c r="L1688" s="5">
        <f>SUMIFS(Derived_Metrics[Profit],Derived_Metrics[Product ID],Derived_Metrics[[#This Row],[Product ID]])</f>
        <v>148.37200000000001</v>
      </c>
      <c r="M1688" s="5" t="str">
        <f>IF(AND(Derived_Metrics[[#This Row],[Product Revenue]]&gt;AVERAGE(Derived_Metrics[Product Revenue]),Derived_Metrics[[#This Row],[Product Profit]]&lt;0),"high sales Low Profit","Normal")</f>
        <v>Normal</v>
      </c>
      <c r="N1688">
        <v>254.352</v>
      </c>
      <c r="O1688">
        <v>3</v>
      </c>
      <c r="P1688">
        <v>0.2</v>
      </c>
      <c r="Q1688">
        <v>0</v>
      </c>
      <c r="R1688">
        <f>Derived_Metrics[[#This Row],[Selling Price]]*Derived_Metrics[[#This Row],[Quantity]]</f>
        <v>763.05600000000004</v>
      </c>
      <c r="S1688" s="2">
        <f>IF(Derived_Metrics[[#This Row],[Revenue]]=0,0,Derived_Metrics[[#This Row],[Profit]]/Derived_Metrics[[#This Row],[Revenue]])</f>
        <v>0</v>
      </c>
      <c r="T1688" t="str">
        <f>IF(Derived_Metrics[[#This Row],[Profit]]&lt;0, "Loss","Profit")</f>
        <v>Profit</v>
      </c>
      <c r="U1688" s="5">
        <f>Derived_Metrics[[#This Row],[Selling Price]]*Derived_Metrics[[#This Row],[Quantity]]*Derived_Metrics[[#This Row],[Discount]]</f>
        <v>152.61120000000003</v>
      </c>
      <c r="V1688" t="str">
        <f>IF(Derived_Metrics[[#This Row],[Discount]]&gt;0,"Discount Applied","No Discount")</f>
        <v>Discount Applied</v>
      </c>
      <c r="W1688" t="str">
        <f>IF(Derived_Metrics[[#This Row],[Discount]]&gt;0.3,"High Discount","Low Discount")</f>
        <v>Low Discount</v>
      </c>
      <c r="X1688" s="13">
        <f>SUMIFS(Derived_Metrics[Customer_Revenue_Share],Derived_Metrics[Customee_ Revenue _Rank],"&lt;="&amp;Derived_Metrics[[#This Row],[Customee_ Revenue _Rank]])</f>
        <v>0.56075321902958031</v>
      </c>
      <c r="Y1688" t="str">
        <f>IF(Derived_Metrics[[#This Row],[Cumulative_Revenue_%]]&lt;=0.8,"Top 80% Revenue","Remaining 20% Revenue")</f>
        <v>Top 80% Revenue</v>
      </c>
    </row>
    <row r="1689" spans="1:25" x14ac:dyDescent="0.25">
      <c r="A1689" t="s">
        <v>4577</v>
      </c>
      <c r="B1689" s="1">
        <v>41921</v>
      </c>
      <c r="C1689" t="s">
        <v>62</v>
      </c>
      <c r="D1689" s="4">
        <f>SUMIFS(Derived_Metrics[Revenue],Derived_Metrics[Customer ID],Derived_Metrics[[#This Row],[Customer ID]])</f>
        <v>1511.924</v>
      </c>
      <c r="E1689" s="4">
        <f>SUMIFS(Derived_Metrics[Profit],Derived_Metrics[Customer ID],Derived_Metrics[[#This Row],[Customer ID]])</f>
        <v>85.865200000000002</v>
      </c>
      <c r="F1689" s="5">
        <f>_xlfn.PERCENTRANK.INC(Derived_Metrics[Customer Revenue],Derived_Metrics[[#This Row],[Customer Revenue]])</f>
        <v>0.218</v>
      </c>
      <c r="G1689" s="5" t="str" cm="1">
        <f t="array" ref="G1689">_xlfn.IFS(Derived_Metrics[[#This Row],[Customer Revenue Percentile]]&gt;=0.8,"High Value",Derived_Metrics[[#This Row],[Customer Revenue Percentile]]&gt;=0.4,"Medium Value",TRUE,"Low Value")</f>
        <v>Low Value</v>
      </c>
      <c r="H1689" s="12">
        <f>_xlfn.RANK.EQ(Derived_Metrics[[#This Row],[Customer Revenue]],Derived_Metrics[Customer Revenue],0)</f>
        <v>1655</v>
      </c>
      <c r="I1689" s="15">
        <f>Derived_Metrics[[#This Row],[Customer Revenue]]/SUM(Derived_Metrics[Customer Revenue])</f>
        <v>9.7047496085021648E-5</v>
      </c>
      <c r="J1689" t="s">
        <v>1821</v>
      </c>
      <c r="K1689" s="5">
        <f>SUMIFS(Derived_Metrics[Revenue],Derived_Metrics[Product ID],Derived_Metrics[[#This Row],[Product ID]])</f>
        <v>2375.6680000000001</v>
      </c>
      <c r="L1689" s="5">
        <f>SUMIFS(Derived_Metrics[Profit],Derived_Metrics[Product ID],Derived_Metrics[[#This Row],[Product ID]])</f>
        <v>81.567999999999998</v>
      </c>
      <c r="M1689" s="5" t="str">
        <f>IF(AND(Derived_Metrics[[#This Row],[Product Revenue]]&gt;AVERAGE(Derived_Metrics[Product Revenue]),Derived_Metrics[[#This Row],[Product Profit]]&lt;0),"high sales Low Profit","Normal")</f>
        <v>Normal</v>
      </c>
      <c r="N1689">
        <v>254.9</v>
      </c>
      <c r="O1689">
        <v>5</v>
      </c>
      <c r="P1689">
        <v>0</v>
      </c>
      <c r="Q1689">
        <v>76.47</v>
      </c>
      <c r="R1689">
        <f>Derived_Metrics[[#This Row],[Selling Price]]*Derived_Metrics[[#This Row],[Quantity]]</f>
        <v>1274.5</v>
      </c>
      <c r="S1689" s="2">
        <f>IF(Derived_Metrics[[#This Row],[Revenue]]=0,0,Derived_Metrics[[#This Row],[Profit]]/Derived_Metrics[[#This Row],[Revenue]])</f>
        <v>0.06</v>
      </c>
      <c r="T1689" t="str">
        <f>IF(Derived_Metrics[[#This Row],[Profit]]&lt;0, "Loss","Profit")</f>
        <v>Profit</v>
      </c>
      <c r="U1689" s="5">
        <f>Derived_Metrics[[#This Row],[Selling Price]]*Derived_Metrics[[#This Row],[Quantity]]*Derived_Metrics[[#This Row],[Discount]]</f>
        <v>0</v>
      </c>
      <c r="V1689" t="str">
        <f>IF(Derived_Metrics[[#This Row],[Discount]]&gt;0,"Discount Applied","No Discount")</f>
        <v>No Discount</v>
      </c>
      <c r="W1689" t="str">
        <f>IF(Derived_Metrics[[#This Row],[Discount]]&gt;0.3,"High Discount","Low Discount")</f>
        <v>Low Discount</v>
      </c>
      <c r="X1689" s="13">
        <f>SUMIFS(Derived_Metrics[Customer_Revenue_Share],Derived_Metrics[Customee_ Revenue _Rank],"&lt;="&amp;Derived_Metrics[[#This Row],[Customee_ Revenue _Rank]])</f>
        <v>0.98063610663086631</v>
      </c>
      <c r="Y1689" t="str">
        <f>IF(Derived_Metrics[[#This Row],[Cumulative_Revenue_%]]&lt;=0.8,"Top 80% Revenue","Remaining 20% Revenue")</f>
        <v>Remaining 20% Revenue</v>
      </c>
    </row>
    <row r="1690" spans="1:25" x14ac:dyDescent="0.25">
      <c r="A1690" t="s">
        <v>4579</v>
      </c>
      <c r="B1690" s="1">
        <v>42328</v>
      </c>
      <c r="C1690" t="s">
        <v>1709</v>
      </c>
      <c r="D1690" s="4">
        <f>SUMIFS(Derived_Metrics[Revenue],Derived_Metrics[Customer ID],Derived_Metrics[[#This Row],[Customer ID]])</f>
        <v>10938.379000000001</v>
      </c>
      <c r="E1690" s="4">
        <f>SUMIFS(Derived_Metrics[Profit],Derived_Metrics[Customer ID],Derived_Metrics[[#This Row],[Customer ID]])</f>
        <v>-730.94809999999995</v>
      </c>
      <c r="F1690" s="5">
        <f>_xlfn.PERCENTRANK.INC(Derived_Metrics[Customer Revenue],Derived_Metrics[[#This Row],[Customer Revenue]])</f>
        <v>0.78800000000000003</v>
      </c>
      <c r="G1690" s="5" t="str" cm="1">
        <f t="array" ref="G1690">_xlfn.IFS(Derived_Metrics[[#This Row],[Customer Revenue Percentile]]&gt;=0.8,"High Value",Derived_Metrics[[#This Row],[Customer Revenue Percentile]]&gt;=0.4,"Medium Value",TRUE,"Low Value")</f>
        <v>Medium Value</v>
      </c>
      <c r="H1690" s="12">
        <f>_xlfn.RANK.EQ(Derived_Metrics[[#This Row],[Customer Revenue]],Derived_Metrics[Customer Revenue],0)</f>
        <v>446</v>
      </c>
      <c r="I1690" s="15">
        <f>Derived_Metrics[[#This Row],[Customer Revenue]]/SUM(Derived_Metrics[Customer Revenue])</f>
        <v>7.0211352765018817E-4</v>
      </c>
      <c r="J1690" t="s">
        <v>452</v>
      </c>
      <c r="K1690" s="5">
        <f>SUMIFS(Derived_Metrics[Revenue],Derived_Metrics[Product ID],Derived_Metrics[[#This Row],[Product ID]])</f>
        <v>4087.8703999999998</v>
      </c>
      <c r="L1690" s="5">
        <f>SUMIFS(Derived_Metrics[Profit],Derived_Metrics[Product ID],Derived_Metrics[[#This Row],[Product ID]])</f>
        <v>-294.7672</v>
      </c>
      <c r="M1690" s="5" t="str">
        <f>IF(AND(Derived_Metrics[[#This Row],[Product Revenue]]&gt;AVERAGE(Derived_Metrics[Product Revenue]),Derived_Metrics[[#This Row],[Product Profit]]&lt;0),"high sales Low Profit","Normal")</f>
        <v>Normal</v>
      </c>
      <c r="N1690">
        <v>145.76400000000001</v>
      </c>
      <c r="O1690">
        <v>6</v>
      </c>
      <c r="P1690">
        <v>0.7</v>
      </c>
      <c r="Q1690">
        <v>-247.7988</v>
      </c>
      <c r="R1690">
        <f>Derived_Metrics[[#This Row],[Selling Price]]*Derived_Metrics[[#This Row],[Quantity]]</f>
        <v>874.58400000000006</v>
      </c>
      <c r="S1690" s="2">
        <f>IF(Derived_Metrics[[#This Row],[Revenue]]=0,0,Derived_Metrics[[#This Row],[Profit]]/Derived_Metrics[[#This Row],[Revenue]])</f>
        <v>-0.28333333333333333</v>
      </c>
      <c r="T1690" t="str">
        <f>IF(Derived_Metrics[[#This Row],[Profit]]&lt;0, "Loss","Profit")</f>
        <v>Loss</v>
      </c>
      <c r="U1690" s="5">
        <f>Derived_Metrics[[#This Row],[Selling Price]]*Derived_Metrics[[#This Row],[Quantity]]*Derived_Metrics[[#This Row],[Discount]]</f>
        <v>612.2088</v>
      </c>
      <c r="V1690" t="str">
        <f>IF(Derived_Metrics[[#This Row],[Discount]]&gt;0,"Discount Applied","No Discount")</f>
        <v>Discount Applied</v>
      </c>
      <c r="W1690" t="str">
        <f>IF(Derived_Metrics[[#This Row],[Discount]]&gt;0.3,"High Discount","Low Discount")</f>
        <v>High Discount</v>
      </c>
      <c r="X1690" s="13">
        <f>SUMIFS(Derived_Metrics[Customer_Revenue_Share],Derived_Metrics[Customee_ Revenue _Rank],"&lt;="&amp;Derived_Metrics[[#This Row],[Customee_ Revenue _Rank]])</f>
        <v>0.59214767453165806</v>
      </c>
      <c r="Y1690" t="str">
        <f>IF(Derived_Metrics[[#This Row],[Cumulative_Revenue_%]]&lt;=0.8,"Top 80% Revenue","Remaining 20% Revenue")</f>
        <v>Top 80% Revenue</v>
      </c>
    </row>
    <row r="1691" spans="1:25" x14ac:dyDescent="0.25">
      <c r="A1691" t="s">
        <v>4580</v>
      </c>
      <c r="B1691" s="1">
        <v>42805</v>
      </c>
      <c r="C1691" t="s">
        <v>4581</v>
      </c>
      <c r="D1691" s="4">
        <f>SUMIFS(Derived_Metrics[Revenue],Derived_Metrics[Customer ID],Derived_Metrics[[#This Row],[Customer ID]])</f>
        <v>20078.207999999999</v>
      </c>
      <c r="E1691" s="4">
        <f>SUMIFS(Derived_Metrics[Profit],Derived_Metrics[Customer ID],Derived_Metrics[[#This Row],[Customer ID]])</f>
        <v>20.9148</v>
      </c>
      <c r="F1691" s="5">
        <f>_xlfn.PERCENTRANK.INC(Derived_Metrics[Customer Revenue],Derived_Metrics[[#This Row],[Customer Revenue]])</f>
        <v>0.91900000000000004</v>
      </c>
      <c r="G1691" s="5" t="str" cm="1">
        <f t="array" ref="G1691">_xlfn.IFS(Derived_Metrics[[#This Row],[Customer Revenue Percentile]]&gt;=0.8,"High Value",Derived_Metrics[[#This Row],[Customer Revenue Percentile]]&gt;=0.4,"Medium Value",TRUE,"Low Value")</f>
        <v>High Value</v>
      </c>
      <c r="H1691" s="12">
        <f>_xlfn.RANK.EQ(Derived_Metrics[[#This Row],[Customer Revenue]],Derived_Metrics[Customer Revenue],0)</f>
        <v>171</v>
      </c>
      <c r="I1691" s="15">
        <f>Derived_Metrics[[#This Row],[Customer Revenue]]/SUM(Derived_Metrics[Customer Revenue])</f>
        <v>1.2887815870865535E-3</v>
      </c>
      <c r="J1691" t="s">
        <v>895</v>
      </c>
      <c r="K1691" s="5">
        <f>SUMIFS(Derived_Metrics[Revenue],Derived_Metrics[Product ID],Derived_Metrics[[#This Row],[Product ID]])</f>
        <v>55615.938999999998</v>
      </c>
      <c r="L1691" s="5">
        <f>SUMIFS(Derived_Metrics[Profit],Derived_Metrics[Product ID],Derived_Metrics[[#This Row],[Product ID]])</f>
        <v>-189.97610000000006</v>
      </c>
      <c r="M1691" s="5" t="str">
        <f>IF(AND(Derived_Metrics[[#This Row],[Product Revenue]]&gt;AVERAGE(Derived_Metrics[Product Revenue]),Derived_Metrics[[#This Row],[Product Profit]]&lt;0),"high sales Low Profit","Normal")</f>
        <v>high sales Low Profit</v>
      </c>
      <c r="N1691">
        <v>1673.184</v>
      </c>
      <c r="O1691">
        <v>12</v>
      </c>
      <c r="P1691">
        <v>0.2</v>
      </c>
      <c r="Q1691">
        <v>20.9148</v>
      </c>
      <c r="R1691">
        <f>Derived_Metrics[[#This Row],[Selling Price]]*Derived_Metrics[[#This Row],[Quantity]]</f>
        <v>20078.207999999999</v>
      </c>
      <c r="S1691" s="2">
        <f>IF(Derived_Metrics[[#This Row],[Revenue]]=0,0,Derived_Metrics[[#This Row],[Profit]]/Derived_Metrics[[#This Row],[Revenue]])</f>
        <v>1.0416666666666667E-3</v>
      </c>
      <c r="T1691" t="str">
        <f>IF(Derived_Metrics[[#This Row],[Profit]]&lt;0, "Loss","Profit")</f>
        <v>Profit</v>
      </c>
      <c r="U1691" s="5">
        <f>Derived_Metrics[[#This Row],[Selling Price]]*Derived_Metrics[[#This Row],[Quantity]]*Derived_Metrics[[#This Row],[Discount]]</f>
        <v>4015.6415999999999</v>
      </c>
      <c r="V1691" t="str">
        <f>IF(Derived_Metrics[[#This Row],[Discount]]&gt;0,"Discount Applied","No Discount")</f>
        <v>Discount Applied</v>
      </c>
      <c r="W1691" t="str">
        <f>IF(Derived_Metrics[[#This Row],[Discount]]&gt;0.3,"High Discount","Low Discount")</f>
        <v>Low Discount</v>
      </c>
      <c r="X1691" s="13">
        <f>SUMIFS(Derived_Metrics[Customer_Revenue_Share],Derived_Metrics[Customee_ Revenue _Rank],"&lt;="&amp;Derived_Metrics[[#This Row],[Customee_ Revenue _Rank]])</f>
        <v>0.34031364325040542</v>
      </c>
      <c r="Y1691" t="str">
        <f>IF(Derived_Metrics[[#This Row],[Cumulative_Revenue_%]]&lt;=0.8,"Top 80% Revenue","Remaining 20% Revenue")</f>
        <v>Top 80% Revenue</v>
      </c>
    </row>
    <row r="1692" spans="1:25" x14ac:dyDescent="0.25">
      <c r="A1692" t="s">
        <v>4583</v>
      </c>
      <c r="B1692" s="1">
        <v>41734</v>
      </c>
      <c r="C1692" t="s">
        <v>3271</v>
      </c>
      <c r="D1692" s="4">
        <f>SUMIFS(Derived_Metrics[Revenue],Derived_Metrics[Customer ID],Derived_Metrics[[#This Row],[Customer ID]])</f>
        <v>6487.9709999999995</v>
      </c>
      <c r="E1692" s="4">
        <f>SUMIFS(Derived_Metrics[Profit],Derived_Metrics[Customer ID],Derived_Metrics[[#This Row],[Customer ID]])</f>
        <v>208.25790000000001</v>
      </c>
      <c r="F1692" s="5">
        <f>_xlfn.PERCENTRANK.INC(Derived_Metrics[Customer Revenue],Derived_Metrics[[#This Row],[Customer Revenue]])</f>
        <v>0.625</v>
      </c>
      <c r="G1692" s="5" t="str" cm="1">
        <f t="array" ref="G1692">_xlfn.IFS(Derived_Metrics[[#This Row],[Customer Revenue Percentile]]&gt;=0.8,"High Value",Derived_Metrics[[#This Row],[Customer Revenue Percentile]]&gt;=0.4,"Medium Value",TRUE,"Low Value")</f>
        <v>Medium Value</v>
      </c>
      <c r="H1692" s="12">
        <f>_xlfn.RANK.EQ(Derived_Metrics[[#This Row],[Customer Revenue]],Derived_Metrics[Customer Revenue],0)</f>
        <v>793</v>
      </c>
      <c r="I1692" s="15">
        <f>Derived_Metrics[[#This Row],[Customer Revenue]]/SUM(Derived_Metrics[Customer Revenue])</f>
        <v>4.1645039051052432E-4</v>
      </c>
      <c r="J1692" t="s">
        <v>1254</v>
      </c>
      <c r="K1692" s="5">
        <f>SUMIFS(Derived_Metrics[Revenue],Derived_Metrics[Product ID],Derived_Metrics[[#This Row],[Product ID]])</f>
        <v>175.73999999999998</v>
      </c>
      <c r="L1692" s="5">
        <f>SUMIFS(Derived_Metrics[Profit],Derived_Metrics[Product ID],Derived_Metrics[[#This Row],[Product ID]])</f>
        <v>8.9087999999999994</v>
      </c>
      <c r="M1692" s="5" t="str">
        <f>IF(AND(Derived_Metrics[[#This Row],[Product Revenue]]&gt;AVERAGE(Derived_Metrics[Product Revenue]),Derived_Metrics[[#This Row],[Product Profit]]&lt;0),"high sales Low Profit","Normal")</f>
        <v>Normal</v>
      </c>
      <c r="N1692">
        <v>12.18</v>
      </c>
      <c r="O1692">
        <v>7</v>
      </c>
      <c r="P1692">
        <v>0</v>
      </c>
      <c r="Q1692">
        <v>3.8976000000000002</v>
      </c>
      <c r="R1692">
        <f>Derived_Metrics[[#This Row],[Selling Price]]*Derived_Metrics[[#This Row],[Quantity]]</f>
        <v>85.259999999999991</v>
      </c>
      <c r="S1692" s="2">
        <f>IF(Derived_Metrics[[#This Row],[Revenue]]=0,0,Derived_Metrics[[#This Row],[Profit]]/Derived_Metrics[[#This Row],[Revenue]])</f>
        <v>4.5714285714285721E-2</v>
      </c>
      <c r="T1692" t="str">
        <f>IF(Derived_Metrics[[#This Row],[Profit]]&lt;0, "Loss","Profit")</f>
        <v>Profit</v>
      </c>
      <c r="U1692" s="5">
        <f>Derived_Metrics[[#This Row],[Selling Price]]*Derived_Metrics[[#This Row],[Quantity]]*Derived_Metrics[[#This Row],[Discount]]</f>
        <v>0</v>
      </c>
      <c r="V1692" t="str">
        <f>IF(Derived_Metrics[[#This Row],[Discount]]&gt;0,"Discount Applied","No Discount")</f>
        <v>No Discount</v>
      </c>
      <c r="W1692" t="str">
        <f>IF(Derived_Metrics[[#This Row],[Discount]]&gt;0.3,"High Discount","Low Discount")</f>
        <v>Low Discount</v>
      </c>
      <c r="X1692" s="13">
        <f>SUMIFS(Derived_Metrics[Customer_Revenue_Share],Derived_Metrics[Customee_ Revenue _Rank],"&lt;="&amp;Derived_Metrics[[#This Row],[Customee_ Revenue _Rank]])</f>
        <v>0.78612179182711495</v>
      </c>
      <c r="Y1692" t="str">
        <f>IF(Derived_Metrics[[#This Row],[Cumulative_Revenue_%]]&lt;=0.8,"Top 80% Revenue","Remaining 20% Revenue")</f>
        <v>Top 80% Revenue</v>
      </c>
    </row>
    <row r="1693" spans="1:25" x14ac:dyDescent="0.25">
      <c r="A1693" t="s">
        <v>4584</v>
      </c>
      <c r="B1693" s="1">
        <v>41651</v>
      </c>
      <c r="C1693" t="s">
        <v>3197</v>
      </c>
      <c r="D1693" s="4">
        <f>SUMIFS(Derived_Metrics[Revenue],Derived_Metrics[Customer ID],Derived_Metrics[[#This Row],[Customer ID]])</f>
        <v>18207.108999999997</v>
      </c>
      <c r="E1693" s="4">
        <f>SUMIFS(Derived_Metrics[Profit],Derived_Metrics[Customer ID],Derived_Metrics[[#This Row],[Customer ID]])</f>
        <v>648.88339999999994</v>
      </c>
      <c r="F1693" s="5">
        <f>_xlfn.PERCENTRANK.INC(Derived_Metrics[Customer Revenue],Derived_Metrics[[#This Row],[Customer Revenue]])</f>
        <v>0.90600000000000003</v>
      </c>
      <c r="G1693" s="5" t="str" cm="1">
        <f t="array" ref="G1693">_xlfn.IFS(Derived_Metrics[[#This Row],[Customer Revenue Percentile]]&gt;=0.8,"High Value",Derived_Metrics[[#This Row],[Customer Revenue Percentile]]&gt;=0.4,"Medium Value",TRUE,"Low Value")</f>
        <v>High Value</v>
      </c>
      <c r="H1693" s="12">
        <f>_xlfn.RANK.EQ(Derived_Metrics[[#This Row],[Customer Revenue]],Derived_Metrics[Customer Revenue],0)</f>
        <v>193</v>
      </c>
      <c r="I1693" s="15">
        <f>Derived_Metrics[[#This Row],[Customer Revenue]]/SUM(Derived_Metrics[Customer Revenue])</f>
        <v>1.168679337980654E-3</v>
      </c>
      <c r="J1693" t="s">
        <v>1004</v>
      </c>
      <c r="K1693" s="5">
        <f>SUMIFS(Derived_Metrics[Revenue],Derived_Metrics[Product ID],Derived_Metrics[[#This Row],[Product ID]])</f>
        <v>901.51999999999987</v>
      </c>
      <c r="L1693" s="5">
        <f>SUMIFS(Derived_Metrics[Profit],Derived_Metrics[Product ID],Derived_Metrics[[#This Row],[Product ID]])</f>
        <v>41.867199999999997</v>
      </c>
      <c r="M1693" s="5" t="str">
        <f>IF(AND(Derived_Metrics[[#This Row],[Product Revenue]]&gt;AVERAGE(Derived_Metrics[Product Revenue]),Derived_Metrics[[#This Row],[Product Profit]]&lt;0),"high sales Low Profit","Normal")</f>
        <v>Normal</v>
      </c>
      <c r="N1693">
        <v>45.84</v>
      </c>
      <c r="O1693">
        <v>3</v>
      </c>
      <c r="P1693">
        <v>0</v>
      </c>
      <c r="Q1693">
        <v>15.585599999999999</v>
      </c>
      <c r="R1693">
        <f>Derived_Metrics[[#This Row],[Selling Price]]*Derived_Metrics[[#This Row],[Quantity]]</f>
        <v>137.52000000000001</v>
      </c>
      <c r="S1693" s="2">
        <f>IF(Derived_Metrics[[#This Row],[Revenue]]=0,0,Derived_Metrics[[#This Row],[Profit]]/Derived_Metrics[[#This Row],[Revenue]])</f>
        <v>0.11333333333333333</v>
      </c>
      <c r="T1693" t="str">
        <f>IF(Derived_Metrics[[#This Row],[Profit]]&lt;0, "Loss","Profit")</f>
        <v>Profit</v>
      </c>
      <c r="U1693" s="5">
        <f>Derived_Metrics[[#This Row],[Selling Price]]*Derived_Metrics[[#This Row],[Quantity]]*Derived_Metrics[[#This Row],[Discount]]</f>
        <v>0</v>
      </c>
      <c r="V1693" t="str">
        <f>IF(Derived_Metrics[[#This Row],[Discount]]&gt;0,"Discount Applied","No Discount")</f>
        <v>No Discount</v>
      </c>
      <c r="W1693" t="str">
        <f>IF(Derived_Metrics[[#This Row],[Discount]]&gt;0.3,"High Discount","Low Discount")</f>
        <v>Low Discount</v>
      </c>
      <c r="X1693" s="13">
        <f>SUMIFS(Derived_Metrics[Customer_Revenue_Share],Derived_Metrics[Customee_ Revenue _Rank],"&lt;="&amp;Derived_Metrics[[#This Row],[Customee_ Revenue _Rank]])</f>
        <v>0.37479179692716713</v>
      </c>
      <c r="Y1693" t="str">
        <f>IF(Derived_Metrics[[#This Row],[Cumulative_Revenue_%]]&lt;=0.8,"Top 80% Revenue","Remaining 20% Revenue")</f>
        <v>Top 80% Revenue</v>
      </c>
    </row>
    <row r="1694" spans="1:25" x14ac:dyDescent="0.25">
      <c r="A1694" t="s">
        <v>4584</v>
      </c>
      <c r="B1694" s="1">
        <v>41651</v>
      </c>
      <c r="C1694" t="s">
        <v>3197</v>
      </c>
      <c r="D1694" s="4">
        <f>SUMIFS(Derived_Metrics[Revenue],Derived_Metrics[Customer ID],Derived_Metrics[[#This Row],[Customer ID]])</f>
        <v>18207.108999999997</v>
      </c>
      <c r="E1694" s="4">
        <f>SUMIFS(Derived_Metrics[Profit],Derived_Metrics[Customer ID],Derived_Metrics[[#This Row],[Customer ID]])</f>
        <v>648.88339999999994</v>
      </c>
      <c r="F1694" s="5">
        <f>_xlfn.PERCENTRANK.INC(Derived_Metrics[Customer Revenue],Derived_Metrics[[#This Row],[Customer Revenue]])</f>
        <v>0.90600000000000003</v>
      </c>
      <c r="G1694" s="5" t="str" cm="1">
        <f t="array" ref="G1694">_xlfn.IFS(Derived_Metrics[[#This Row],[Customer Revenue Percentile]]&gt;=0.8,"High Value",Derived_Metrics[[#This Row],[Customer Revenue Percentile]]&gt;=0.4,"Medium Value",TRUE,"Low Value")</f>
        <v>High Value</v>
      </c>
      <c r="H1694" s="12">
        <f>_xlfn.RANK.EQ(Derived_Metrics[[#This Row],[Customer Revenue]],Derived_Metrics[Customer Revenue],0)</f>
        <v>193</v>
      </c>
      <c r="I1694" s="15">
        <f>Derived_Metrics[[#This Row],[Customer Revenue]]/SUM(Derived_Metrics[Customer Revenue])</f>
        <v>1.168679337980654E-3</v>
      </c>
      <c r="J1694" t="s">
        <v>1287</v>
      </c>
      <c r="K1694" s="5">
        <f>SUMIFS(Derived_Metrics[Revenue],Derived_Metrics[Product ID],Derived_Metrics[[#This Row],[Product ID]])</f>
        <v>1137.1559999999999</v>
      </c>
      <c r="L1694" s="5">
        <f>SUMIFS(Derived_Metrics[Profit],Derived_Metrics[Product ID],Derived_Metrics[[#This Row],[Product ID]])</f>
        <v>37.414200000000001</v>
      </c>
      <c r="M1694" s="5" t="str">
        <f>IF(AND(Derived_Metrics[[#This Row],[Product Revenue]]&gt;AVERAGE(Derived_Metrics[Product Revenue]),Derived_Metrics[[#This Row],[Product Profit]]&lt;0),"high sales Low Profit","Normal")</f>
        <v>Normal</v>
      </c>
      <c r="N1694">
        <v>9.82</v>
      </c>
      <c r="O1694">
        <v>2</v>
      </c>
      <c r="P1694">
        <v>0</v>
      </c>
      <c r="Q1694">
        <v>3.2406000000000001</v>
      </c>
      <c r="R1694">
        <f>Derived_Metrics[[#This Row],[Selling Price]]*Derived_Metrics[[#This Row],[Quantity]]</f>
        <v>19.64</v>
      </c>
      <c r="S1694" s="2">
        <f>IF(Derived_Metrics[[#This Row],[Revenue]]=0,0,Derived_Metrics[[#This Row],[Profit]]/Derived_Metrics[[#This Row],[Revenue]])</f>
        <v>0.16500000000000001</v>
      </c>
      <c r="T1694" t="str">
        <f>IF(Derived_Metrics[[#This Row],[Profit]]&lt;0, "Loss","Profit")</f>
        <v>Profit</v>
      </c>
      <c r="U1694" s="5">
        <f>Derived_Metrics[[#This Row],[Selling Price]]*Derived_Metrics[[#This Row],[Quantity]]*Derived_Metrics[[#This Row],[Discount]]</f>
        <v>0</v>
      </c>
      <c r="V1694" t="str">
        <f>IF(Derived_Metrics[[#This Row],[Discount]]&gt;0,"Discount Applied","No Discount")</f>
        <v>No Discount</v>
      </c>
      <c r="W1694" t="str">
        <f>IF(Derived_Metrics[[#This Row],[Discount]]&gt;0.3,"High Discount","Low Discount")</f>
        <v>Low Discount</v>
      </c>
      <c r="X1694" s="13">
        <f>SUMIFS(Derived_Metrics[Customer_Revenue_Share],Derived_Metrics[Customee_ Revenue _Rank],"&lt;="&amp;Derived_Metrics[[#This Row],[Customee_ Revenue _Rank]])</f>
        <v>0.37479179692716713</v>
      </c>
      <c r="Y1694" t="str">
        <f>IF(Derived_Metrics[[#This Row],[Cumulative_Revenue_%]]&lt;=0.8,"Top 80% Revenue","Remaining 20% Revenue")</f>
        <v>Top 80% Revenue</v>
      </c>
    </row>
    <row r="1695" spans="1:25" x14ac:dyDescent="0.25">
      <c r="A1695" t="s">
        <v>4585</v>
      </c>
      <c r="B1695" s="1">
        <v>42325</v>
      </c>
      <c r="C1695" t="s">
        <v>3197</v>
      </c>
      <c r="D1695" s="4">
        <f>SUMIFS(Derived_Metrics[Revenue],Derived_Metrics[Customer ID],Derived_Metrics[[#This Row],[Customer ID]])</f>
        <v>18207.108999999997</v>
      </c>
      <c r="E1695" s="4">
        <f>SUMIFS(Derived_Metrics[Profit],Derived_Metrics[Customer ID],Derived_Metrics[[#This Row],[Customer ID]])</f>
        <v>648.88339999999994</v>
      </c>
      <c r="F1695" s="5">
        <f>_xlfn.PERCENTRANK.INC(Derived_Metrics[Customer Revenue],Derived_Metrics[[#This Row],[Customer Revenue]])</f>
        <v>0.90600000000000003</v>
      </c>
      <c r="G1695" s="5" t="str" cm="1">
        <f t="array" ref="G1695">_xlfn.IFS(Derived_Metrics[[#This Row],[Customer Revenue Percentile]]&gt;=0.8,"High Value",Derived_Metrics[[#This Row],[Customer Revenue Percentile]]&gt;=0.4,"Medium Value",TRUE,"Low Value")</f>
        <v>High Value</v>
      </c>
      <c r="H1695" s="12">
        <f>_xlfn.RANK.EQ(Derived_Metrics[[#This Row],[Customer Revenue]],Derived_Metrics[Customer Revenue],0)</f>
        <v>193</v>
      </c>
      <c r="I1695" s="15">
        <f>Derived_Metrics[[#This Row],[Customer Revenue]]/SUM(Derived_Metrics[Customer Revenue])</f>
        <v>1.168679337980654E-3</v>
      </c>
      <c r="J1695" t="s">
        <v>4230</v>
      </c>
      <c r="K1695" s="5">
        <f>SUMIFS(Derived_Metrics[Revenue],Derived_Metrics[Product ID],Derived_Metrics[[#This Row],[Product ID]])</f>
        <v>40537.817999999999</v>
      </c>
      <c r="L1695" s="5">
        <f>SUMIFS(Derived_Metrics[Profit],Derived_Metrics[Product ID],Derived_Metrics[[#This Row],[Product ID]])</f>
        <v>1292.1264000000001</v>
      </c>
      <c r="M1695" s="5" t="str">
        <f>IF(AND(Derived_Metrics[[#This Row],[Product Revenue]]&gt;AVERAGE(Derived_Metrics[Product Revenue]),Derived_Metrics[[#This Row],[Product Profit]]&lt;0),"high sales Low Profit","Normal")</f>
        <v>Normal</v>
      </c>
      <c r="N1695">
        <v>1323.9</v>
      </c>
      <c r="O1695">
        <v>5</v>
      </c>
      <c r="P1695">
        <v>0</v>
      </c>
      <c r="Q1695">
        <v>383.93099999999998</v>
      </c>
      <c r="R1695">
        <f>Derived_Metrics[[#This Row],[Selling Price]]*Derived_Metrics[[#This Row],[Quantity]]</f>
        <v>6619.5</v>
      </c>
      <c r="S1695" s="2">
        <f>IF(Derived_Metrics[[#This Row],[Revenue]]=0,0,Derived_Metrics[[#This Row],[Profit]]/Derived_Metrics[[#This Row],[Revenue]])</f>
        <v>5.7999999999999996E-2</v>
      </c>
      <c r="T1695" t="str">
        <f>IF(Derived_Metrics[[#This Row],[Profit]]&lt;0, "Loss","Profit")</f>
        <v>Profit</v>
      </c>
      <c r="U1695" s="5">
        <f>Derived_Metrics[[#This Row],[Selling Price]]*Derived_Metrics[[#This Row],[Quantity]]*Derived_Metrics[[#This Row],[Discount]]</f>
        <v>0</v>
      </c>
      <c r="V1695" t="str">
        <f>IF(Derived_Metrics[[#This Row],[Discount]]&gt;0,"Discount Applied","No Discount")</f>
        <v>No Discount</v>
      </c>
      <c r="W1695" t="str">
        <f>IF(Derived_Metrics[[#This Row],[Discount]]&gt;0.3,"High Discount","Low Discount")</f>
        <v>Low Discount</v>
      </c>
      <c r="X1695" s="13">
        <f>SUMIFS(Derived_Metrics[Customer_Revenue_Share],Derived_Metrics[Customee_ Revenue _Rank],"&lt;="&amp;Derived_Metrics[[#This Row],[Customee_ Revenue _Rank]])</f>
        <v>0.37479179692716713</v>
      </c>
      <c r="Y1695" t="str">
        <f>IF(Derived_Metrics[[#This Row],[Cumulative_Revenue_%]]&lt;=0.8,"Top 80% Revenue","Remaining 20% Revenue")</f>
        <v>Top 80% Revenue</v>
      </c>
    </row>
    <row r="1696" spans="1:25" x14ac:dyDescent="0.25">
      <c r="A1696" t="s">
        <v>4586</v>
      </c>
      <c r="B1696" s="1">
        <v>42880</v>
      </c>
      <c r="C1696" t="s">
        <v>2036</v>
      </c>
      <c r="D1696" s="4">
        <f>SUMIFS(Derived_Metrics[Revenue],Derived_Metrics[Customer ID],Derived_Metrics[[#This Row],[Customer ID]])</f>
        <v>7365.7440000000006</v>
      </c>
      <c r="E1696" s="4">
        <f>SUMIFS(Derived_Metrics[Profit],Derived_Metrics[Customer ID],Derived_Metrics[[#This Row],[Customer ID]])</f>
        <v>-52.475999999999992</v>
      </c>
      <c r="F1696" s="5">
        <f>_xlfn.PERCENTRANK.INC(Derived_Metrics[Customer Revenue],Derived_Metrics[[#This Row],[Customer Revenue]])</f>
        <v>0.66500000000000004</v>
      </c>
      <c r="G1696" s="5" t="str" cm="1">
        <f t="array" ref="G1696">_xlfn.IFS(Derived_Metrics[[#This Row],[Customer Revenue Percentile]]&gt;=0.8,"High Value",Derived_Metrics[[#This Row],[Customer Revenue Percentile]]&gt;=0.4,"Medium Value",TRUE,"Low Value")</f>
        <v>Medium Value</v>
      </c>
      <c r="H1696" s="12">
        <f>_xlfn.RANK.EQ(Derived_Metrics[[#This Row],[Customer Revenue]],Derived_Metrics[Customer Revenue],0)</f>
        <v>707</v>
      </c>
      <c r="I1696" s="15">
        <f>Derived_Metrics[[#This Row],[Customer Revenue]]/SUM(Derived_Metrics[Customer Revenue])</f>
        <v>4.7279295255798028E-4</v>
      </c>
      <c r="J1696" t="s">
        <v>768</v>
      </c>
      <c r="K1696" s="5">
        <f>SUMIFS(Derived_Metrics[Revenue],Derived_Metrics[Product ID],Derived_Metrics[[#This Row],[Product ID]])</f>
        <v>457.18399999999997</v>
      </c>
      <c r="L1696" s="5">
        <f>SUMIFS(Derived_Metrics[Profit],Derived_Metrics[Product ID],Derived_Metrics[[#This Row],[Product ID]])</f>
        <v>39.18719999999999</v>
      </c>
      <c r="M1696" s="5" t="str">
        <f>IF(AND(Derived_Metrics[[#This Row],[Product Revenue]]&gt;AVERAGE(Derived_Metrics[Product Revenue]),Derived_Metrics[[#This Row],[Product Profit]]&lt;0),"high sales Low Profit","Normal")</f>
        <v>Normal</v>
      </c>
      <c r="N1696">
        <v>18.84</v>
      </c>
      <c r="O1696">
        <v>3</v>
      </c>
      <c r="P1696">
        <v>0</v>
      </c>
      <c r="Q1696">
        <v>6.0288000000000004</v>
      </c>
      <c r="R1696">
        <f>Derived_Metrics[[#This Row],[Selling Price]]*Derived_Metrics[[#This Row],[Quantity]]</f>
        <v>56.519999999999996</v>
      </c>
      <c r="S1696" s="2">
        <f>IF(Derived_Metrics[[#This Row],[Revenue]]=0,0,Derived_Metrics[[#This Row],[Profit]]/Derived_Metrics[[#This Row],[Revenue]])</f>
        <v>0.10666666666666669</v>
      </c>
      <c r="T1696" t="str">
        <f>IF(Derived_Metrics[[#This Row],[Profit]]&lt;0, "Loss","Profit")</f>
        <v>Profit</v>
      </c>
      <c r="U1696" s="5">
        <f>Derived_Metrics[[#This Row],[Selling Price]]*Derived_Metrics[[#This Row],[Quantity]]*Derived_Metrics[[#This Row],[Discount]]</f>
        <v>0</v>
      </c>
      <c r="V1696" t="str">
        <f>IF(Derived_Metrics[[#This Row],[Discount]]&gt;0,"Discount Applied","No Discount")</f>
        <v>No Discount</v>
      </c>
      <c r="W1696" t="str">
        <f>IF(Derived_Metrics[[#This Row],[Discount]]&gt;0.3,"High Discount","Low Discount")</f>
        <v>Low Discount</v>
      </c>
      <c r="X1696" s="13">
        <f>SUMIFS(Derived_Metrics[Customer_Revenue_Share],Derived_Metrics[Customee_ Revenue _Rank],"&lt;="&amp;Derived_Metrics[[#This Row],[Customee_ Revenue _Rank]])</f>
        <v>0.74769351557146013</v>
      </c>
      <c r="Y1696" t="str">
        <f>IF(Derived_Metrics[[#This Row],[Cumulative_Revenue_%]]&lt;=0.8,"Top 80% Revenue","Remaining 20% Revenue")</f>
        <v>Top 80% Revenue</v>
      </c>
    </row>
    <row r="1697" spans="1:25" x14ac:dyDescent="0.25">
      <c r="A1697" t="s">
        <v>4588</v>
      </c>
      <c r="B1697" s="1">
        <v>41891</v>
      </c>
      <c r="C1697" t="s">
        <v>1187</v>
      </c>
      <c r="D1697" s="4">
        <f>SUMIFS(Derived_Metrics[Revenue],Derived_Metrics[Customer ID],Derived_Metrics[[#This Row],[Customer ID]])</f>
        <v>7091.8760000000002</v>
      </c>
      <c r="E1697" s="4">
        <f>SUMIFS(Derived_Metrics[Profit],Derived_Metrics[Customer ID],Derived_Metrics[[#This Row],[Customer ID]])</f>
        <v>257.03140000000002</v>
      </c>
      <c r="F1697" s="5">
        <f>_xlfn.PERCENTRANK.INC(Derived_Metrics[Customer Revenue],Derived_Metrics[[#This Row],[Customer Revenue]])</f>
        <v>0.65</v>
      </c>
      <c r="G1697" s="5" t="str" cm="1">
        <f t="array" ref="G1697">_xlfn.IFS(Derived_Metrics[[#This Row],[Customer Revenue Percentile]]&gt;=0.8,"High Value",Derived_Metrics[[#This Row],[Customer Revenue Percentile]]&gt;=0.4,"Medium Value",TRUE,"Low Value")</f>
        <v>Medium Value</v>
      </c>
      <c r="H1697" s="12">
        <f>_xlfn.RANK.EQ(Derived_Metrics[[#This Row],[Customer Revenue]],Derived_Metrics[Customer Revenue],0)</f>
        <v>737</v>
      </c>
      <c r="I1697" s="15">
        <f>Derived_Metrics[[#This Row],[Customer Revenue]]/SUM(Derived_Metrics[Customer Revenue])</f>
        <v>4.5521389193204091E-4</v>
      </c>
      <c r="J1697" t="s">
        <v>2171</v>
      </c>
      <c r="K1697" s="5">
        <f>SUMIFS(Derived_Metrics[Revenue],Derived_Metrics[Product ID],Derived_Metrics[[#This Row],[Product ID]])</f>
        <v>2806.0800000000004</v>
      </c>
      <c r="L1697" s="5">
        <f>SUMIFS(Derived_Metrics[Profit],Derived_Metrics[Product ID],Derived_Metrics[[#This Row],[Product ID]])</f>
        <v>98.971199999999996</v>
      </c>
      <c r="M1697" s="5" t="str">
        <f>IF(AND(Derived_Metrics[[#This Row],[Product Revenue]]&gt;AVERAGE(Derived_Metrics[Product Revenue]),Derived_Metrics[[#This Row],[Product Profit]]&lt;0),"high sales Low Profit","Normal")</f>
        <v>Normal</v>
      </c>
      <c r="N1697">
        <v>60.671999999999997</v>
      </c>
      <c r="O1697">
        <v>6</v>
      </c>
      <c r="P1697">
        <v>0.2</v>
      </c>
      <c r="Q1697">
        <v>12.892799999999999</v>
      </c>
      <c r="R1697">
        <f>Derived_Metrics[[#This Row],[Selling Price]]*Derived_Metrics[[#This Row],[Quantity]]</f>
        <v>364.03199999999998</v>
      </c>
      <c r="S1697" s="2">
        <f>IF(Derived_Metrics[[#This Row],[Revenue]]=0,0,Derived_Metrics[[#This Row],[Profit]]/Derived_Metrics[[#This Row],[Revenue]])</f>
        <v>3.5416666666666666E-2</v>
      </c>
      <c r="T1697" t="str">
        <f>IF(Derived_Metrics[[#This Row],[Profit]]&lt;0, "Loss","Profit")</f>
        <v>Profit</v>
      </c>
      <c r="U1697" s="5">
        <f>Derived_Metrics[[#This Row],[Selling Price]]*Derived_Metrics[[#This Row],[Quantity]]*Derived_Metrics[[#This Row],[Discount]]</f>
        <v>72.806399999999996</v>
      </c>
      <c r="V1697" t="str">
        <f>IF(Derived_Metrics[[#This Row],[Discount]]&gt;0,"Discount Applied","No Discount")</f>
        <v>Discount Applied</v>
      </c>
      <c r="W1697" t="str">
        <f>IF(Derived_Metrics[[#This Row],[Discount]]&gt;0.3,"High Discount","Low Discount")</f>
        <v>Low Discount</v>
      </c>
      <c r="X1697" s="13">
        <f>SUMIFS(Derived_Metrics[Customer_Revenue_Share],Derived_Metrics[Customee_ Revenue _Rank],"&lt;="&amp;Derived_Metrics[[#This Row],[Customee_ Revenue _Rank]])</f>
        <v>0.7621025179315295</v>
      </c>
      <c r="Y1697" t="str">
        <f>IF(Derived_Metrics[[#This Row],[Cumulative_Revenue_%]]&lt;=0.8,"Top 80% Revenue","Remaining 20% Revenue")</f>
        <v>Top 80% Revenue</v>
      </c>
    </row>
    <row r="1698" spans="1:25" x14ac:dyDescent="0.25">
      <c r="A1698" t="s">
        <v>4589</v>
      </c>
      <c r="B1698" s="1">
        <v>41841</v>
      </c>
      <c r="C1698" t="s">
        <v>2207</v>
      </c>
      <c r="D1698" s="4">
        <f>SUMIFS(Derived_Metrics[Revenue],Derived_Metrics[Customer ID],Derived_Metrics[[#This Row],[Customer ID]])</f>
        <v>10604.773599999999</v>
      </c>
      <c r="E1698" s="4">
        <f>SUMIFS(Derived_Metrics[Profit],Derived_Metrics[Customer ID],Derived_Metrics[[#This Row],[Customer ID]])</f>
        <v>-273.93610000000007</v>
      </c>
      <c r="F1698" s="5">
        <f>_xlfn.PERCENTRANK.INC(Derived_Metrics[Customer Revenue],Derived_Metrics[[#This Row],[Customer Revenue]])</f>
        <v>0.77300000000000002</v>
      </c>
      <c r="G1698" s="5" t="str" cm="1">
        <f t="array" ref="G1698">_xlfn.IFS(Derived_Metrics[[#This Row],[Customer Revenue Percentile]]&gt;=0.8,"High Value",Derived_Metrics[[#This Row],[Customer Revenue Percentile]]&gt;=0.4,"Medium Value",TRUE,"Low Value")</f>
        <v>Medium Value</v>
      </c>
      <c r="H1698" s="12">
        <f>_xlfn.RANK.EQ(Derived_Metrics[[#This Row],[Customer Revenue]],Derived_Metrics[Customer Revenue],0)</f>
        <v>475</v>
      </c>
      <c r="I1698" s="15">
        <f>Derived_Metrics[[#This Row],[Customer Revenue]]/SUM(Derived_Metrics[Customer Revenue])</f>
        <v>6.807000381160302E-4</v>
      </c>
      <c r="J1698" t="s">
        <v>703</v>
      </c>
      <c r="K1698" s="5">
        <f>SUMIFS(Derived_Metrics[Revenue],Derived_Metrics[Product ID],Derived_Metrics[[#This Row],[Product ID]])</f>
        <v>33892.794000000002</v>
      </c>
      <c r="L1698" s="5">
        <f>SUMIFS(Derived_Metrics[Profit],Derived_Metrics[Product ID],Derived_Metrics[[#This Row],[Product ID]])</f>
        <v>281.96999999999997</v>
      </c>
      <c r="M1698" s="5" t="str">
        <f>IF(AND(Derived_Metrics[[#This Row],[Product Revenue]]&gt;AVERAGE(Derived_Metrics[Product Revenue]),Derived_Metrics[[#This Row],[Product Profit]]&lt;0),"high sales Low Profit","Normal")</f>
        <v>Normal</v>
      </c>
      <c r="N1698">
        <v>657.93</v>
      </c>
      <c r="O1698">
        <v>5</v>
      </c>
      <c r="P1698">
        <v>0.3</v>
      </c>
      <c r="Q1698">
        <v>-93.99</v>
      </c>
      <c r="R1698">
        <f>Derived_Metrics[[#This Row],[Selling Price]]*Derived_Metrics[[#This Row],[Quantity]]</f>
        <v>3289.6499999999996</v>
      </c>
      <c r="S1698" s="2">
        <f>IF(Derived_Metrics[[#This Row],[Revenue]]=0,0,Derived_Metrics[[#This Row],[Profit]]/Derived_Metrics[[#This Row],[Revenue]])</f>
        <v>-2.8571428571428574E-2</v>
      </c>
      <c r="T1698" t="str">
        <f>IF(Derived_Metrics[[#This Row],[Profit]]&lt;0, "Loss","Profit")</f>
        <v>Loss</v>
      </c>
      <c r="U1698" s="5">
        <f>Derived_Metrics[[#This Row],[Selling Price]]*Derived_Metrics[[#This Row],[Quantity]]*Derived_Metrics[[#This Row],[Discount]]</f>
        <v>986.89499999999987</v>
      </c>
      <c r="V1698" t="str">
        <f>IF(Derived_Metrics[[#This Row],[Discount]]&gt;0,"Discount Applied","No Discount")</f>
        <v>Discount Applied</v>
      </c>
      <c r="W1698" t="str">
        <f>IF(Derived_Metrics[[#This Row],[Discount]]&gt;0.3,"High Discount","Low Discount")</f>
        <v>Low Discount</v>
      </c>
      <c r="X1698" s="13">
        <f>SUMIFS(Derived_Metrics[Customer_Revenue_Share],Derived_Metrics[Customee_ Revenue _Rank],"&lt;="&amp;Derived_Metrics[[#This Row],[Customee_ Revenue _Rank]])</f>
        <v>0.61433311885702824</v>
      </c>
      <c r="Y1698" t="str">
        <f>IF(Derived_Metrics[[#This Row],[Cumulative_Revenue_%]]&lt;=0.8,"Top 80% Revenue","Remaining 20% Revenue")</f>
        <v>Top 80% Revenue</v>
      </c>
    </row>
    <row r="1699" spans="1:25" x14ac:dyDescent="0.25">
      <c r="A1699" t="s">
        <v>4590</v>
      </c>
      <c r="B1699" s="1">
        <v>42317</v>
      </c>
      <c r="C1699" t="s">
        <v>3732</v>
      </c>
      <c r="D1699" s="4">
        <f>SUMIFS(Derived_Metrics[Revenue],Derived_Metrics[Customer ID],Derived_Metrics[[#This Row],[Customer ID]])</f>
        <v>1100.048</v>
      </c>
      <c r="E1699" s="4">
        <f>SUMIFS(Derived_Metrics[Profit],Derived_Metrics[Customer ID],Derived_Metrics[[#This Row],[Customer ID]])</f>
        <v>71.92240000000001</v>
      </c>
      <c r="F1699" s="5">
        <f>_xlfn.PERCENTRANK.INC(Derived_Metrics[Customer Revenue],Derived_Metrics[[#This Row],[Customer Revenue]])</f>
        <v>0.182</v>
      </c>
      <c r="G1699" s="5" t="str" cm="1">
        <f t="array" ref="G1699">_xlfn.IFS(Derived_Metrics[[#This Row],[Customer Revenue Percentile]]&gt;=0.8,"High Value",Derived_Metrics[[#This Row],[Customer Revenue Percentile]]&gt;=0.4,"Medium Value",TRUE,"Low Value")</f>
        <v>Low Value</v>
      </c>
      <c r="H1699" s="12">
        <f>_xlfn.RANK.EQ(Derived_Metrics[[#This Row],[Customer Revenue]],Derived_Metrics[Customer Revenue],0)</f>
        <v>1732</v>
      </c>
      <c r="I1699" s="15">
        <f>Derived_Metrics[[#This Row],[Customer Revenue]]/SUM(Derived_Metrics[Customer Revenue])</f>
        <v>7.0609967150026001E-5</v>
      </c>
      <c r="J1699" t="s">
        <v>4258</v>
      </c>
      <c r="K1699" s="5">
        <f>SUMIFS(Derived_Metrics[Revenue],Derived_Metrics[Product ID],Derived_Metrics[[#This Row],[Product ID]])</f>
        <v>9101.3760000000002</v>
      </c>
      <c r="L1699" s="5">
        <f>SUMIFS(Derived_Metrics[Profit],Derived_Metrics[Product ID],Derived_Metrics[[#This Row],[Product ID]])</f>
        <v>244.3888</v>
      </c>
      <c r="M1699" s="5" t="str">
        <f>IF(AND(Derived_Metrics[[#This Row],[Product Revenue]]&gt;AVERAGE(Derived_Metrics[Product Revenue]),Derived_Metrics[[#This Row],[Product Profit]]&lt;0),"high sales Low Profit","Normal")</f>
        <v>Normal</v>
      </c>
      <c r="N1699">
        <v>210.68</v>
      </c>
      <c r="O1699">
        <v>2</v>
      </c>
      <c r="P1699">
        <v>0</v>
      </c>
      <c r="Q1699">
        <v>50.563200000000002</v>
      </c>
      <c r="R1699">
        <f>Derived_Metrics[[#This Row],[Selling Price]]*Derived_Metrics[[#This Row],[Quantity]]</f>
        <v>421.36</v>
      </c>
      <c r="S1699" s="2">
        <f>IF(Derived_Metrics[[#This Row],[Revenue]]=0,0,Derived_Metrics[[#This Row],[Profit]]/Derived_Metrics[[#This Row],[Revenue]])</f>
        <v>0.12</v>
      </c>
      <c r="T1699" t="str">
        <f>IF(Derived_Metrics[[#This Row],[Profit]]&lt;0, "Loss","Profit")</f>
        <v>Profit</v>
      </c>
      <c r="U1699" s="5">
        <f>Derived_Metrics[[#This Row],[Selling Price]]*Derived_Metrics[[#This Row],[Quantity]]*Derived_Metrics[[#This Row],[Discount]]</f>
        <v>0</v>
      </c>
      <c r="V1699" t="str">
        <f>IF(Derived_Metrics[[#This Row],[Discount]]&gt;0,"Discount Applied","No Discount")</f>
        <v>No Discount</v>
      </c>
      <c r="W1699" t="str">
        <f>IF(Derived_Metrics[[#This Row],[Discount]]&gt;0.3,"High Discount","Low Discount")</f>
        <v>Low Discount</v>
      </c>
      <c r="X1699" s="13">
        <f>SUMIFS(Derived_Metrics[Customer_Revenue_Share],Derived_Metrics[Customee_ Revenue _Rank],"&lt;="&amp;Derived_Metrics[[#This Row],[Customee_ Revenue _Rank]])</f>
        <v>0.98696010769928488</v>
      </c>
      <c r="Y1699" t="str">
        <f>IF(Derived_Metrics[[#This Row],[Cumulative_Revenue_%]]&lt;=0.8,"Top 80% Revenue","Remaining 20% Revenue")</f>
        <v>Remaining 20% Revenue</v>
      </c>
    </row>
    <row r="1700" spans="1:25" x14ac:dyDescent="0.25">
      <c r="A1700" t="s">
        <v>4591</v>
      </c>
      <c r="B1700" s="1">
        <v>42552</v>
      </c>
      <c r="C1700" t="s">
        <v>1542</v>
      </c>
      <c r="D1700" s="4">
        <f>SUMIFS(Derived_Metrics[Revenue],Derived_Metrics[Customer ID],Derived_Metrics[[#This Row],[Customer ID]])</f>
        <v>840.24400000000014</v>
      </c>
      <c r="E1700" s="4">
        <f>SUMIFS(Derived_Metrics[Profit],Derived_Metrics[Customer ID],Derived_Metrics[[#This Row],[Customer ID]])</f>
        <v>23.748899999999992</v>
      </c>
      <c r="F1700" s="5">
        <f>_xlfn.PERCENTRANK.INC(Derived_Metrics[Customer Revenue],Derived_Metrics[[#This Row],[Customer Revenue]])</f>
        <v>0.14000000000000001</v>
      </c>
      <c r="G1700" s="5" t="str" cm="1">
        <f t="array" ref="G1700">_xlfn.IFS(Derived_Metrics[[#This Row],[Customer Revenue Percentile]]&gt;=0.8,"High Value",Derived_Metrics[[#This Row],[Customer Revenue Percentile]]&gt;=0.4,"Medium Value",TRUE,"Low Value")</f>
        <v>Low Value</v>
      </c>
      <c r="H1700" s="12">
        <f>_xlfn.RANK.EQ(Derived_Metrics[[#This Row],[Customer Revenue]],Derived_Metrics[Customer Revenue],0)</f>
        <v>1820</v>
      </c>
      <c r="I1700" s="15">
        <f>Derived_Metrics[[#This Row],[Customer Revenue]]/SUM(Derived_Metrics[Customer Revenue])</f>
        <v>5.3933647657199003E-5</v>
      </c>
      <c r="J1700" t="s">
        <v>1544</v>
      </c>
      <c r="K1700" s="5">
        <f>SUMIFS(Derived_Metrics[Revenue],Derived_Metrics[Product ID],Derived_Metrics[[#This Row],[Product ID]])</f>
        <v>1453.568</v>
      </c>
      <c r="L1700" s="5">
        <f>SUMIFS(Derived_Metrics[Profit],Derived_Metrics[Product ID],Derived_Metrics[[#This Row],[Product ID]])</f>
        <v>116.7148</v>
      </c>
      <c r="M1700" s="5" t="str">
        <f>IF(AND(Derived_Metrics[[#This Row],[Product Revenue]]&gt;AVERAGE(Derived_Metrics[Product Revenue]),Derived_Metrics[[#This Row],[Product Profit]]&lt;0),"high sales Low Profit","Normal")</f>
        <v>Normal</v>
      </c>
      <c r="N1700">
        <v>23.076000000000001</v>
      </c>
      <c r="O1700">
        <v>3</v>
      </c>
      <c r="P1700">
        <v>0.6</v>
      </c>
      <c r="Q1700">
        <v>-10.9611</v>
      </c>
      <c r="R1700">
        <f>Derived_Metrics[[#This Row],[Selling Price]]*Derived_Metrics[[#This Row],[Quantity]]</f>
        <v>69.228000000000009</v>
      </c>
      <c r="S1700" s="2">
        <f>IF(Derived_Metrics[[#This Row],[Revenue]]=0,0,Derived_Metrics[[#This Row],[Profit]]/Derived_Metrics[[#This Row],[Revenue]])</f>
        <v>-0.15833333333333333</v>
      </c>
      <c r="T1700" t="str">
        <f>IF(Derived_Metrics[[#This Row],[Profit]]&lt;0, "Loss","Profit")</f>
        <v>Loss</v>
      </c>
      <c r="U1700" s="5">
        <f>Derived_Metrics[[#This Row],[Selling Price]]*Derived_Metrics[[#This Row],[Quantity]]*Derived_Metrics[[#This Row],[Discount]]</f>
        <v>41.536800000000007</v>
      </c>
      <c r="V1700" t="str">
        <f>IF(Derived_Metrics[[#This Row],[Discount]]&gt;0,"Discount Applied","No Discount")</f>
        <v>Discount Applied</v>
      </c>
      <c r="W1700" t="str">
        <f>IF(Derived_Metrics[[#This Row],[Discount]]&gt;0.3,"High Discount","Low Discount")</f>
        <v>High Discount</v>
      </c>
      <c r="X1700" s="13">
        <f>SUMIFS(Derived_Metrics[Customer_Revenue_Share],Derived_Metrics[Customee_ Revenue _Rank],"&lt;="&amp;Derived_Metrics[[#This Row],[Customee_ Revenue _Rank]])</f>
        <v>0.99253372866796519</v>
      </c>
      <c r="Y1700" t="str">
        <f>IF(Derived_Metrics[[#This Row],[Cumulative_Revenue_%]]&lt;=0.8,"Top 80% Revenue","Remaining 20% Revenue")</f>
        <v>Remaining 20% Revenue</v>
      </c>
    </row>
    <row r="1701" spans="1:25" x14ac:dyDescent="0.25">
      <c r="A1701" t="s">
        <v>4592</v>
      </c>
      <c r="B1701" s="1">
        <v>42180</v>
      </c>
      <c r="C1701" t="s">
        <v>2122</v>
      </c>
      <c r="D1701" s="4">
        <f>SUMIFS(Derived_Metrics[Revenue],Derived_Metrics[Customer ID],Derived_Metrics[[#This Row],[Customer ID]])</f>
        <v>2367.6779999999999</v>
      </c>
      <c r="E1701" s="4">
        <f>SUMIFS(Derived_Metrics[Profit],Derived_Metrics[Customer ID],Derived_Metrics[[#This Row],[Customer ID]])</f>
        <v>110.37320000000003</v>
      </c>
      <c r="F1701" s="5">
        <f>_xlfn.PERCENTRANK.INC(Derived_Metrics[Customer Revenue],Derived_Metrics[[#This Row],[Customer Revenue]])</f>
        <v>0.33200000000000002</v>
      </c>
      <c r="G1701" s="5" t="str" cm="1">
        <f t="array" ref="G1701">_xlfn.IFS(Derived_Metrics[[#This Row],[Customer Revenue Percentile]]&gt;=0.8,"High Value",Derived_Metrics[[#This Row],[Customer Revenue Percentile]]&gt;=0.4,"Medium Value",TRUE,"Low Value")</f>
        <v>Low Value</v>
      </c>
      <c r="H1701" s="12">
        <f>_xlfn.RANK.EQ(Derived_Metrics[[#This Row],[Customer Revenue]],Derived_Metrics[Customer Revenue],0)</f>
        <v>1412</v>
      </c>
      <c r="I1701" s="15">
        <f>Derived_Metrics[[#This Row],[Customer Revenue]]/SUM(Derived_Metrics[Customer Revenue])</f>
        <v>1.5197670083654462E-4</v>
      </c>
      <c r="J1701" t="s">
        <v>2342</v>
      </c>
      <c r="K1701" s="5">
        <f>SUMIFS(Derived_Metrics[Revenue],Derived_Metrics[Product ID],Derived_Metrics[[#This Row],[Product ID]])</f>
        <v>942.30000000000007</v>
      </c>
      <c r="L1701" s="5">
        <f>SUMIFS(Derived_Metrics[Profit],Derived_Metrics[Product ID],Derived_Metrics[[#This Row],[Product ID]])</f>
        <v>3.1410000000000018</v>
      </c>
      <c r="M1701" s="5" t="str">
        <f>IF(AND(Derived_Metrics[[#This Row],[Product Revenue]]&gt;AVERAGE(Derived_Metrics[Product Revenue]),Derived_Metrics[[#This Row],[Product Profit]]&lt;0),"high sales Low Profit","Normal")</f>
        <v>Normal</v>
      </c>
      <c r="N1701">
        <v>75.384</v>
      </c>
      <c r="O1701">
        <v>9</v>
      </c>
      <c r="P1701">
        <v>0.6</v>
      </c>
      <c r="Q1701">
        <v>-20.730599999999999</v>
      </c>
      <c r="R1701">
        <f>Derived_Metrics[[#This Row],[Selling Price]]*Derived_Metrics[[#This Row],[Quantity]]</f>
        <v>678.45600000000002</v>
      </c>
      <c r="S1701" s="2">
        <f>IF(Derived_Metrics[[#This Row],[Revenue]]=0,0,Derived_Metrics[[#This Row],[Profit]]/Derived_Metrics[[#This Row],[Revenue]])</f>
        <v>-3.0555555555555555E-2</v>
      </c>
      <c r="T1701" t="str">
        <f>IF(Derived_Metrics[[#This Row],[Profit]]&lt;0, "Loss","Profit")</f>
        <v>Loss</v>
      </c>
      <c r="U1701" s="5">
        <f>Derived_Metrics[[#This Row],[Selling Price]]*Derived_Metrics[[#This Row],[Quantity]]*Derived_Metrics[[#This Row],[Discount]]</f>
        <v>407.0736</v>
      </c>
      <c r="V1701" t="str">
        <f>IF(Derived_Metrics[[#This Row],[Discount]]&gt;0,"Discount Applied","No Discount")</f>
        <v>Discount Applied</v>
      </c>
      <c r="W1701" t="str">
        <f>IF(Derived_Metrics[[#This Row],[Discount]]&gt;0.3,"High Discount","Low Discount")</f>
        <v>High Discount</v>
      </c>
      <c r="X1701" s="13">
        <f>SUMIFS(Derived_Metrics[Customer_Revenue_Share],Derived_Metrics[Customee_ Revenue _Rank],"&lt;="&amp;Derived_Metrics[[#This Row],[Customee_ Revenue _Rank]])</f>
        <v>0.95050666050702726</v>
      </c>
      <c r="Y1701" t="str">
        <f>IF(Derived_Metrics[[#This Row],[Cumulative_Revenue_%]]&lt;=0.8,"Top 80% Revenue","Remaining 20% Revenue")</f>
        <v>Remaining 20% Revenue</v>
      </c>
    </row>
    <row r="1702" spans="1:25" x14ac:dyDescent="0.25">
      <c r="A1702" t="s">
        <v>4593</v>
      </c>
      <c r="B1702" s="1">
        <v>42916</v>
      </c>
      <c r="C1702" t="s">
        <v>2976</v>
      </c>
      <c r="D1702" s="4">
        <f>SUMIFS(Derived_Metrics[Revenue],Derived_Metrics[Customer ID],Derived_Metrics[[#This Row],[Customer ID]])</f>
        <v>2269.299</v>
      </c>
      <c r="E1702" s="4">
        <f>SUMIFS(Derived_Metrics[Profit],Derived_Metrics[Customer ID],Derived_Metrics[[#This Row],[Customer ID]])</f>
        <v>29.420000000000005</v>
      </c>
      <c r="F1702" s="5">
        <f>_xlfn.PERCENTRANK.INC(Derived_Metrics[Customer Revenue],Derived_Metrics[[#This Row],[Customer Revenue]])</f>
        <v>0.31900000000000001</v>
      </c>
      <c r="G1702" s="5" t="str" cm="1">
        <f t="array" ref="G1702">_xlfn.IFS(Derived_Metrics[[#This Row],[Customer Revenue Percentile]]&gt;=0.8,"High Value",Derived_Metrics[[#This Row],[Customer Revenue Percentile]]&gt;=0.4,"Medium Value",TRUE,"Low Value")</f>
        <v>Low Value</v>
      </c>
      <c r="H1702" s="12">
        <f>_xlfn.RANK.EQ(Derived_Metrics[[#This Row],[Customer Revenue]],Derived_Metrics[Customer Revenue],0)</f>
        <v>1440</v>
      </c>
      <c r="I1702" s="15">
        <f>Derived_Metrics[[#This Row],[Customer Revenue]]/SUM(Derived_Metrics[Customer Revenue])</f>
        <v>1.4566194188216045E-4</v>
      </c>
      <c r="J1702" t="s">
        <v>1727</v>
      </c>
      <c r="K1702" s="5">
        <f>SUMIFS(Derived_Metrics[Revenue],Derived_Metrics[Product ID],Derived_Metrics[[#This Row],[Product ID]])</f>
        <v>3650.4229999999998</v>
      </c>
      <c r="L1702" s="5">
        <f>SUMIFS(Derived_Metrics[Profit],Derived_Metrics[Product ID],Derived_Metrics[[#This Row],[Product ID]])</f>
        <v>-8.5489999999999924</v>
      </c>
      <c r="M1702" s="5" t="str">
        <f>IF(AND(Derived_Metrics[[#This Row],[Product Revenue]]&gt;AVERAGE(Derived_Metrics[Product Revenue]),Derived_Metrics[[#This Row],[Product Profit]]&lt;0),"high sales Low Profit","Normal")</f>
        <v>Normal</v>
      </c>
      <c r="N1702">
        <v>435.99900000000002</v>
      </c>
      <c r="O1702">
        <v>3</v>
      </c>
      <c r="P1702">
        <v>0.15</v>
      </c>
      <c r="Q1702">
        <v>5.1294000000000004</v>
      </c>
      <c r="R1702">
        <f>Derived_Metrics[[#This Row],[Selling Price]]*Derived_Metrics[[#This Row],[Quantity]]</f>
        <v>1307.9970000000001</v>
      </c>
      <c r="S1702" s="2">
        <f>IF(Derived_Metrics[[#This Row],[Revenue]]=0,0,Derived_Metrics[[#This Row],[Profit]]/Derived_Metrics[[#This Row],[Revenue]])</f>
        <v>3.9215686274509803E-3</v>
      </c>
      <c r="T1702" t="str">
        <f>IF(Derived_Metrics[[#This Row],[Profit]]&lt;0, "Loss","Profit")</f>
        <v>Profit</v>
      </c>
      <c r="U1702" s="5">
        <f>Derived_Metrics[[#This Row],[Selling Price]]*Derived_Metrics[[#This Row],[Quantity]]*Derived_Metrics[[#This Row],[Discount]]</f>
        <v>196.19955000000002</v>
      </c>
      <c r="V1702" t="str">
        <f>IF(Derived_Metrics[[#This Row],[Discount]]&gt;0,"Discount Applied","No Discount")</f>
        <v>Discount Applied</v>
      </c>
      <c r="W1702" t="str">
        <f>IF(Derived_Metrics[[#This Row],[Discount]]&gt;0.3,"High Discount","Low Discount")</f>
        <v>Low Discount</v>
      </c>
      <c r="X1702" s="13">
        <f>SUMIFS(Derived_Metrics[Customer_Revenue_Share],Derived_Metrics[Customee_ Revenue _Rank],"&lt;="&amp;Derived_Metrics[[#This Row],[Customee_ Revenue _Rank]])</f>
        <v>0.95465170759346429</v>
      </c>
      <c r="Y1702" t="str">
        <f>IF(Derived_Metrics[[#This Row],[Cumulative_Revenue_%]]&lt;=0.8,"Top 80% Revenue","Remaining 20% Revenue")</f>
        <v>Remaining 20% Revenue</v>
      </c>
    </row>
    <row r="1703" spans="1:25" x14ac:dyDescent="0.25">
      <c r="A1703" t="s">
        <v>4594</v>
      </c>
      <c r="B1703" s="1">
        <v>42968</v>
      </c>
      <c r="C1703" t="s">
        <v>4595</v>
      </c>
      <c r="D1703" s="4">
        <f>SUMIFS(Derived_Metrics[Revenue],Derived_Metrics[Customer ID],Derived_Metrics[[#This Row],[Customer ID]])</f>
        <v>2332.2240000000002</v>
      </c>
      <c r="E1703" s="4">
        <f>SUMIFS(Derived_Metrics[Profit],Derived_Metrics[Customer ID],Derived_Metrics[[#This Row],[Customer ID]])</f>
        <v>38.870399999999997</v>
      </c>
      <c r="F1703" s="5">
        <f>_xlfn.PERCENTRANK.INC(Derived_Metrics[Customer Revenue],Derived_Metrics[[#This Row],[Customer Revenue]])</f>
        <v>0.33</v>
      </c>
      <c r="G1703" s="5" t="str" cm="1">
        <f t="array" ref="G1703">_xlfn.IFS(Derived_Metrics[[#This Row],[Customer Revenue Percentile]]&gt;=0.8,"High Value",Derived_Metrics[[#This Row],[Customer Revenue Percentile]]&gt;=0.4,"Medium Value",TRUE,"Low Value")</f>
        <v>Low Value</v>
      </c>
      <c r="H1703" s="12">
        <f>_xlfn.RANK.EQ(Derived_Metrics[[#This Row],[Customer Revenue]],Derived_Metrics[Customer Revenue],0)</f>
        <v>1420</v>
      </c>
      <c r="I1703" s="15">
        <f>Derived_Metrics[[#This Row],[Customer Revenue]]/SUM(Derived_Metrics[Customer Revenue])</f>
        <v>1.4970097670874565E-4</v>
      </c>
      <c r="J1703" t="s">
        <v>275</v>
      </c>
      <c r="K1703" s="5">
        <f>SUMIFS(Derived_Metrics[Revenue],Derived_Metrics[Product ID],Derived_Metrics[[#This Row],[Product ID]])</f>
        <v>8859.2119999999995</v>
      </c>
      <c r="L1703" s="5">
        <f>SUMIFS(Derived_Metrics[Profit],Derived_Metrics[Product ID],Derived_Metrics[[#This Row],[Product ID]])</f>
        <v>80.97999999999999</v>
      </c>
      <c r="M1703" s="5" t="str">
        <f>IF(AND(Derived_Metrics[[#This Row],[Product Revenue]]&gt;AVERAGE(Derived_Metrics[Product Revenue]),Derived_Metrics[[#This Row],[Product Profit]]&lt;0),"high sales Low Profit","Normal")</f>
        <v>Normal</v>
      </c>
      <c r="N1703">
        <v>388.70400000000001</v>
      </c>
      <c r="O1703">
        <v>6</v>
      </c>
      <c r="P1703">
        <v>0.2</v>
      </c>
      <c r="Q1703">
        <v>38.870399999999997</v>
      </c>
      <c r="R1703">
        <f>Derived_Metrics[[#This Row],[Selling Price]]*Derived_Metrics[[#This Row],[Quantity]]</f>
        <v>2332.2240000000002</v>
      </c>
      <c r="S1703" s="2">
        <f>IF(Derived_Metrics[[#This Row],[Revenue]]=0,0,Derived_Metrics[[#This Row],[Profit]]/Derived_Metrics[[#This Row],[Revenue]])</f>
        <v>1.6666666666666663E-2</v>
      </c>
      <c r="T1703" t="str">
        <f>IF(Derived_Metrics[[#This Row],[Profit]]&lt;0, "Loss","Profit")</f>
        <v>Profit</v>
      </c>
      <c r="U1703" s="5">
        <f>Derived_Metrics[[#This Row],[Selling Price]]*Derived_Metrics[[#This Row],[Quantity]]*Derived_Metrics[[#This Row],[Discount]]</f>
        <v>466.44480000000004</v>
      </c>
      <c r="V1703" t="str">
        <f>IF(Derived_Metrics[[#This Row],[Discount]]&gt;0,"Discount Applied","No Discount")</f>
        <v>Discount Applied</v>
      </c>
      <c r="W1703" t="str">
        <f>IF(Derived_Metrics[[#This Row],[Discount]]&gt;0.3,"High Discount","Low Discount")</f>
        <v>Low Discount</v>
      </c>
      <c r="X1703" s="13">
        <f>SUMIFS(Derived_Metrics[Customer_Revenue_Share],Derived_Metrics[Customee_ Revenue _Rank],"&lt;="&amp;Derived_Metrics[[#This Row],[Customee_ Revenue _Rank]])</f>
        <v>0.95110956218078047</v>
      </c>
      <c r="Y1703" t="str">
        <f>IF(Derived_Metrics[[#This Row],[Cumulative_Revenue_%]]&lt;=0.8,"Top 80% Revenue","Remaining 20% Revenue")</f>
        <v>Remaining 20% Revenue</v>
      </c>
    </row>
    <row r="1704" spans="1:25" x14ac:dyDescent="0.25">
      <c r="A1704" t="s">
        <v>4597</v>
      </c>
      <c r="B1704" s="1">
        <v>43042</v>
      </c>
      <c r="C1704" t="s">
        <v>1218</v>
      </c>
      <c r="D1704" s="4">
        <f>SUMIFS(Derived_Metrics[Revenue],Derived_Metrics[Customer ID],Derived_Metrics[[#This Row],[Customer ID]])</f>
        <v>1589.9839999999999</v>
      </c>
      <c r="E1704" s="4">
        <f>SUMIFS(Derived_Metrics[Profit],Derived_Metrics[Customer ID],Derived_Metrics[[#This Row],[Customer ID]])</f>
        <v>1.2210999999999999</v>
      </c>
      <c r="F1704" s="5">
        <f>_xlfn.PERCENTRANK.INC(Derived_Metrics[Customer Revenue],Derived_Metrics[[#This Row],[Customer Revenue]])</f>
        <v>0.23100000000000001</v>
      </c>
      <c r="G1704" s="5" t="str" cm="1">
        <f t="array" ref="G1704">_xlfn.IFS(Derived_Metrics[[#This Row],[Customer Revenue Percentile]]&gt;=0.8,"High Value",Derived_Metrics[[#This Row],[Customer Revenue Percentile]]&gt;=0.4,"Medium Value",TRUE,"Low Value")</f>
        <v>Low Value</v>
      </c>
      <c r="H1704" s="12">
        <f>_xlfn.RANK.EQ(Derived_Metrics[[#This Row],[Customer Revenue]],Derived_Metrics[Customer Revenue],0)</f>
        <v>1629</v>
      </c>
      <c r="I1704" s="15">
        <f>Derived_Metrics[[#This Row],[Customer Revenue]]/SUM(Derived_Metrics[Customer Revenue])</f>
        <v>1.0205801747657095E-4</v>
      </c>
      <c r="J1704" t="s">
        <v>4600</v>
      </c>
      <c r="K1704" s="5">
        <f>SUMIFS(Derived_Metrics[Revenue],Derived_Metrics[Product ID],Derived_Metrics[[#This Row],[Product ID]])</f>
        <v>122.91200000000001</v>
      </c>
      <c r="L1704" s="5">
        <f>SUMIFS(Derived_Metrics[Profit],Derived_Metrics[Product ID],Derived_Metrics[[#This Row],[Product ID]])</f>
        <v>-1.0687999999999995</v>
      </c>
      <c r="M1704" s="5" t="str">
        <f>IF(AND(Derived_Metrics[[#This Row],[Product Revenue]]&gt;AVERAGE(Derived_Metrics[Product Revenue]),Derived_Metrics[[#This Row],[Product Profit]]&lt;0),"high sales Low Profit","Normal")</f>
        <v>Normal</v>
      </c>
      <c r="N1704">
        <v>26.72</v>
      </c>
      <c r="O1704">
        <v>1</v>
      </c>
      <c r="P1704">
        <v>0</v>
      </c>
      <c r="Q1704">
        <v>11.7568</v>
      </c>
      <c r="R1704">
        <f>Derived_Metrics[[#This Row],[Selling Price]]*Derived_Metrics[[#This Row],[Quantity]]</f>
        <v>26.72</v>
      </c>
      <c r="S1704" s="2">
        <f>IF(Derived_Metrics[[#This Row],[Revenue]]=0,0,Derived_Metrics[[#This Row],[Profit]]/Derived_Metrics[[#This Row],[Revenue]])</f>
        <v>0.44</v>
      </c>
      <c r="T1704" t="str">
        <f>IF(Derived_Metrics[[#This Row],[Profit]]&lt;0, "Loss","Profit")</f>
        <v>Profit</v>
      </c>
      <c r="U1704" s="5">
        <f>Derived_Metrics[[#This Row],[Selling Price]]*Derived_Metrics[[#This Row],[Quantity]]*Derived_Metrics[[#This Row],[Discount]]</f>
        <v>0</v>
      </c>
      <c r="V1704" t="str">
        <f>IF(Derived_Metrics[[#This Row],[Discount]]&gt;0,"Discount Applied","No Discount")</f>
        <v>No Discount</v>
      </c>
      <c r="W1704" t="str">
        <f>IF(Derived_Metrics[[#This Row],[Discount]]&gt;0.3,"High Discount","Low Discount")</f>
        <v>Low Discount</v>
      </c>
      <c r="X1704" s="13">
        <f>SUMIFS(Derived_Metrics[Customer_Revenue_Share],Derived_Metrics[Customee_ Revenue _Rank],"&lt;="&amp;Derived_Metrics[[#This Row],[Customee_ Revenue _Rank]])</f>
        <v>0.97805100546553081</v>
      </c>
      <c r="Y1704" t="str">
        <f>IF(Derived_Metrics[[#This Row],[Cumulative_Revenue_%]]&lt;=0.8,"Top 80% Revenue","Remaining 20% Revenue")</f>
        <v>Remaining 20% Revenue</v>
      </c>
    </row>
    <row r="1705" spans="1:25" x14ac:dyDescent="0.25">
      <c r="A1705" t="s">
        <v>4602</v>
      </c>
      <c r="B1705" s="1">
        <v>41908</v>
      </c>
      <c r="C1705" t="s">
        <v>4603</v>
      </c>
      <c r="D1705" s="4">
        <f>SUMIFS(Derived_Metrics[Revenue],Derived_Metrics[Customer ID],Derived_Metrics[[#This Row],[Customer ID]])</f>
        <v>10972.5344</v>
      </c>
      <c r="E1705" s="4">
        <f>SUMIFS(Derived_Metrics[Profit],Derived_Metrics[Customer ID],Derived_Metrics[[#This Row],[Customer ID]])</f>
        <v>44.660399999999996</v>
      </c>
      <c r="F1705" s="5">
        <f>_xlfn.PERCENTRANK.INC(Derived_Metrics[Customer Revenue],Derived_Metrics[[#This Row],[Customer Revenue]])</f>
        <v>0.79</v>
      </c>
      <c r="G1705" s="5" t="str" cm="1">
        <f t="array" ref="G1705">_xlfn.IFS(Derived_Metrics[[#This Row],[Customer Revenue Percentile]]&gt;=0.8,"High Value",Derived_Metrics[[#This Row],[Customer Revenue Percentile]]&gt;=0.4,"Medium Value",TRUE,"Low Value")</f>
        <v>Medium Value</v>
      </c>
      <c r="H1705" s="12">
        <f>_xlfn.RANK.EQ(Derived_Metrics[[#This Row],[Customer Revenue]],Derived_Metrics[Customer Revenue],0)</f>
        <v>442</v>
      </c>
      <c r="I1705" s="15">
        <f>Derived_Metrics[[#This Row],[Customer Revenue]]/SUM(Derived_Metrics[Customer Revenue])</f>
        <v>7.043058971395159E-4</v>
      </c>
      <c r="J1705" t="s">
        <v>1099</v>
      </c>
      <c r="K1705" s="5">
        <f>SUMIFS(Derived_Metrics[Revenue],Derived_Metrics[Product ID],Derived_Metrics[[#This Row],[Product ID]])</f>
        <v>1768.8639999999998</v>
      </c>
      <c r="L1705" s="5">
        <f>SUMIFS(Derived_Metrics[Profit],Derived_Metrics[Product ID],Derived_Metrics[[#This Row],[Product ID]])</f>
        <v>61.433599999999998</v>
      </c>
      <c r="M1705" s="5" t="str">
        <f>IF(AND(Derived_Metrics[[#This Row],[Product Revenue]]&gt;AVERAGE(Derived_Metrics[Product Revenue]),Derived_Metrics[[#This Row],[Product Profit]]&lt;0),"high sales Low Profit","Normal")</f>
        <v>Normal</v>
      </c>
      <c r="N1705">
        <v>21.184000000000001</v>
      </c>
      <c r="O1705">
        <v>1</v>
      </c>
      <c r="P1705">
        <v>0.2</v>
      </c>
      <c r="Q1705">
        <v>4.7664</v>
      </c>
      <c r="R1705">
        <f>Derived_Metrics[[#This Row],[Selling Price]]*Derived_Metrics[[#This Row],[Quantity]]</f>
        <v>21.184000000000001</v>
      </c>
      <c r="S1705" s="2">
        <f>IF(Derived_Metrics[[#This Row],[Revenue]]=0,0,Derived_Metrics[[#This Row],[Profit]]/Derived_Metrics[[#This Row],[Revenue]])</f>
        <v>0.22499999999999998</v>
      </c>
      <c r="T1705" t="str">
        <f>IF(Derived_Metrics[[#This Row],[Profit]]&lt;0, "Loss","Profit")</f>
        <v>Profit</v>
      </c>
      <c r="U1705" s="5">
        <f>Derived_Metrics[[#This Row],[Selling Price]]*Derived_Metrics[[#This Row],[Quantity]]*Derived_Metrics[[#This Row],[Discount]]</f>
        <v>4.2368000000000006</v>
      </c>
      <c r="V1705" t="str">
        <f>IF(Derived_Metrics[[#This Row],[Discount]]&gt;0,"Discount Applied","No Discount")</f>
        <v>Discount Applied</v>
      </c>
      <c r="W1705" t="str">
        <f>IF(Derived_Metrics[[#This Row],[Discount]]&gt;0.3,"High Discount","Low Discount")</f>
        <v>Low Discount</v>
      </c>
      <c r="X1705" s="13">
        <f>SUMIFS(Derived_Metrics[Customer_Revenue_Share],Derived_Metrics[Customee_ Revenue _Rank],"&lt;="&amp;Derived_Metrics[[#This Row],[Customee_ Revenue _Rank]])</f>
        <v>0.58933922042105724</v>
      </c>
      <c r="Y1705" t="str">
        <f>IF(Derived_Metrics[[#This Row],[Cumulative_Revenue_%]]&lt;=0.8,"Top 80% Revenue","Remaining 20% Revenue")</f>
        <v>Top 80% Revenue</v>
      </c>
    </row>
    <row r="1706" spans="1:25" x14ac:dyDescent="0.25">
      <c r="A1706" t="s">
        <v>4605</v>
      </c>
      <c r="B1706" s="1">
        <v>42244</v>
      </c>
      <c r="C1706" t="s">
        <v>782</v>
      </c>
      <c r="D1706" s="4">
        <f>SUMIFS(Derived_Metrics[Revenue],Derived_Metrics[Customer ID],Derived_Metrics[[#This Row],[Customer ID]])</f>
        <v>5347.0169999999998</v>
      </c>
      <c r="E1706" s="4">
        <f>SUMIFS(Derived_Metrics[Profit],Derived_Metrics[Customer ID],Derived_Metrics[[#This Row],[Customer ID]])</f>
        <v>-75.775899999999979</v>
      </c>
      <c r="F1706" s="5">
        <f>_xlfn.PERCENTRANK.INC(Derived_Metrics[Customer Revenue],Derived_Metrics[[#This Row],[Customer Revenue]])</f>
        <v>0.55400000000000005</v>
      </c>
      <c r="G1706" s="5" t="str" cm="1">
        <f t="array" ref="G1706">_xlfn.IFS(Derived_Metrics[[#This Row],[Customer Revenue Percentile]]&gt;=0.8,"High Value",Derived_Metrics[[#This Row],[Customer Revenue Percentile]]&gt;=0.4,"Medium Value",TRUE,"Low Value")</f>
        <v>Medium Value</v>
      </c>
      <c r="H1706" s="12">
        <f>_xlfn.RANK.EQ(Derived_Metrics[[#This Row],[Customer Revenue]],Derived_Metrics[Customer Revenue],0)</f>
        <v>943</v>
      </c>
      <c r="I1706" s="15">
        <f>Derived_Metrics[[#This Row],[Customer Revenue]]/SUM(Derived_Metrics[Customer Revenue])</f>
        <v>3.4321474582984607E-4</v>
      </c>
      <c r="J1706" t="s">
        <v>298</v>
      </c>
      <c r="K1706" s="5">
        <f>SUMIFS(Derived_Metrics[Revenue],Derived_Metrics[Product ID],Derived_Metrics[[#This Row],[Product ID]])</f>
        <v>30024.581999999995</v>
      </c>
      <c r="L1706" s="5">
        <f>SUMIFS(Derived_Metrics[Profit],Derived_Metrics[Product ID],Derived_Metrics[[#This Row],[Product ID]])</f>
        <v>566.4674</v>
      </c>
      <c r="M1706" s="5" t="str">
        <f>IF(AND(Derived_Metrics[[#This Row],[Product Revenue]]&gt;AVERAGE(Derived_Metrics[Product Revenue]),Derived_Metrics[[#This Row],[Product Profit]]&lt;0),"high sales Low Profit","Normal")</f>
        <v>Normal</v>
      </c>
      <c r="N1706">
        <v>307.666</v>
      </c>
      <c r="O1706">
        <v>2</v>
      </c>
      <c r="P1706">
        <v>0.15</v>
      </c>
      <c r="Q1706">
        <v>28.956800000000001</v>
      </c>
      <c r="R1706">
        <f>Derived_Metrics[[#This Row],[Selling Price]]*Derived_Metrics[[#This Row],[Quantity]]</f>
        <v>615.33199999999999</v>
      </c>
      <c r="S1706" s="2">
        <f>IF(Derived_Metrics[[#This Row],[Revenue]]=0,0,Derived_Metrics[[#This Row],[Profit]]/Derived_Metrics[[#This Row],[Revenue]])</f>
        <v>4.7058823529411764E-2</v>
      </c>
      <c r="T1706" t="str">
        <f>IF(Derived_Metrics[[#This Row],[Profit]]&lt;0, "Loss","Profit")</f>
        <v>Profit</v>
      </c>
      <c r="U1706" s="5">
        <f>Derived_Metrics[[#This Row],[Selling Price]]*Derived_Metrics[[#This Row],[Quantity]]*Derived_Metrics[[#This Row],[Discount]]</f>
        <v>92.299799999999991</v>
      </c>
      <c r="V1706" t="str">
        <f>IF(Derived_Metrics[[#This Row],[Discount]]&gt;0,"Discount Applied","No Discount")</f>
        <v>Discount Applied</v>
      </c>
      <c r="W1706" t="str">
        <f>IF(Derived_Metrics[[#This Row],[Discount]]&gt;0.3,"High Discount","Low Discount")</f>
        <v>Low Discount</v>
      </c>
      <c r="X1706" s="13">
        <f>SUMIFS(Derived_Metrics[Customer_Revenue_Share],Derived_Metrics[Customee_ Revenue _Rank],"&lt;="&amp;Derived_Metrics[[#This Row],[Customee_ Revenue _Rank]])</f>
        <v>0.84202309029863465</v>
      </c>
      <c r="Y1706" t="str">
        <f>IF(Derived_Metrics[[#This Row],[Cumulative_Revenue_%]]&lt;=0.8,"Top 80% Revenue","Remaining 20% Revenue")</f>
        <v>Remaining 20% Revenue</v>
      </c>
    </row>
    <row r="1707" spans="1:25" x14ac:dyDescent="0.25">
      <c r="A1707" t="s">
        <v>4605</v>
      </c>
      <c r="B1707" s="1">
        <v>42244</v>
      </c>
      <c r="C1707" t="s">
        <v>782</v>
      </c>
      <c r="D1707" s="4">
        <f>SUMIFS(Derived_Metrics[Revenue],Derived_Metrics[Customer ID],Derived_Metrics[[#This Row],[Customer ID]])</f>
        <v>5347.0169999999998</v>
      </c>
      <c r="E1707" s="4">
        <f>SUMIFS(Derived_Metrics[Profit],Derived_Metrics[Customer ID],Derived_Metrics[[#This Row],[Customer ID]])</f>
        <v>-75.775899999999979</v>
      </c>
      <c r="F1707" s="5">
        <f>_xlfn.PERCENTRANK.INC(Derived_Metrics[Customer Revenue],Derived_Metrics[[#This Row],[Customer Revenue]])</f>
        <v>0.55400000000000005</v>
      </c>
      <c r="G1707" s="5" t="str" cm="1">
        <f t="array" ref="G1707">_xlfn.IFS(Derived_Metrics[[#This Row],[Customer Revenue Percentile]]&gt;=0.8,"High Value",Derived_Metrics[[#This Row],[Customer Revenue Percentile]]&gt;=0.4,"Medium Value",TRUE,"Low Value")</f>
        <v>Medium Value</v>
      </c>
      <c r="H1707" s="12">
        <f>_xlfn.RANK.EQ(Derived_Metrics[[#This Row],[Customer Revenue]],Derived_Metrics[Customer Revenue],0)</f>
        <v>943</v>
      </c>
      <c r="I1707" s="15">
        <f>Derived_Metrics[[#This Row],[Customer Revenue]]/SUM(Derived_Metrics[Customer Revenue])</f>
        <v>3.4321474582984607E-4</v>
      </c>
      <c r="J1707" t="s">
        <v>1603</v>
      </c>
      <c r="K1707" s="5">
        <f>SUMIFS(Derived_Metrics[Revenue],Derived_Metrics[Product ID],Derived_Metrics[[#This Row],[Product ID]])</f>
        <v>102.33599999999998</v>
      </c>
      <c r="L1707" s="5">
        <f>SUMIFS(Derived_Metrics[Profit],Derived_Metrics[Product ID],Derived_Metrics[[#This Row],[Product ID]])</f>
        <v>10.6496</v>
      </c>
      <c r="M1707" s="5" t="str">
        <f>IF(AND(Derived_Metrics[[#This Row],[Product Revenue]]&gt;AVERAGE(Derived_Metrics[Product Revenue]),Derived_Metrics[[#This Row],[Product Profit]]&lt;0),"high sales Low Profit","Normal")</f>
        <v>Normal</v>
      </c>
      <c r="N1707">
        <v>4.16</v>
      </c>
      <c r="O1707">
        <v>2</v>
      </c>
      <c r="P1707">
        <v>0</v>
      </c>
      <c r="Q1707">
        <v>1.7472000000000001</v>
      </c>
      <c r="R1707">
        <f>Derived_Metrics[[#This Row],[Selling Price]]*Derived_Metrics[[#This Row],[Quantity]]</f>
        <v>8.32</v>
      </c>
      <c r="S1707" s="2">
        <f>IF(Derived_Metrics[[#This Row],[Revenue]]=0,0,Derived_Metrics[[#This Row],[Profit]]/Derived_Metrics[[#This Row],[Revenue]])</f>
        <v>0.21</v>
      </c>
      <c r="T1707" t="str">
        <f>IF(Derived_Metrics[[#This Row],[Profit]]&lt;0, "Loss","Profit")</f>
        <v>Profit</v>
      </c>
      <c r="U1707" s="5">
        <f>Derived_Metrics[[#This Row],[Selling Price]]*Derived_Metrics[[#This Row],[Quantity]]*Derived_Metrics[[#This Row],[Discount]]</f>
        <v>0</v>
      </c>
      <c r="V1707" t="str">
        <f>IF(Derived_Metrics[[#This Row],[Discount]]&gt;0,"Discount Applied","No Discount")</f>
        <v>No Discount</v>
      </c>
      <c r="W1707" t="str">
        <f>IF(Derived_Metrics[[#This Row],[Discount]]&gt;0.3,"High Discount","Low Discount")</f>
        <v>Low Discount</v>
      </c>
      <c r="X1707" s="13">
        <f>SUMIFS(Derived_Metrics[Customer_Revenue_Share],Derived_Metrics[Customee_ Revenue _Rank],"&lt;="&amp;Derived_Metrics[[#This Row],[Customee_ Revenue _Rank]])</f>
        <v>0.84202309029863465</v>
      </c>
      <c r="Y1707" t="str">
        <f>IF(Derived_Metrics[[#This Row],[Cumulative_Revenue_%]]&lt;=0.8,"Top 80% Revenue","Remaining 20% Revenue")</f>
        <v>Remaining 20% Revenue</v>
      </c>
    </row>
    <row r="1708" spans="1:25" x14ac:dyDescent="0.25">
      <c r="A1708" t="s">
        <v>4606</v>
      </c>
      <c r="B1708" s="1">
        <v>42297</v>
      </c>
      <c r="C1708" t="s">
        <v>1212</v>
      </c>
      <c r="D1708" s="4">
        <f>SUMIFS(Derived_Metrics[Revenue],Derived_Metrics[Customer ID],Derived_Metrics[[#This Row],[Customer ID]])</f>
        <v>6067.2700000000013</v>
      </c>
      <c r="E1708" s="4">
        <f>SUMIFS(Derived_Metrics[Profit],Derived_Metrics[Customer ID],Derived_Metrics[[#This Row],[Customer ID]])</f>
        <v>-324.255</v>
      </c>
      <c r="F1708" s="5">
        <f>_xlfn.PERCENTRANK.INC(Derived_Metrics[Customer Revenue],Derived_Metrics[[#This Row],[Customer Revenue]])</f>
        <v>0.60099999999999998</v>
      </c>
      <c r="G1708" s="5" t="str" cm="1">
        <f t="array" ref="G1708">_xlfn.IFS(Derived_Metrics[[#This Row],[Customer Revenue Percentile]]&gt;=0.8,"High Value",Derived_Metrics[[#This Row],[Customer Revenue Percentile]]&gt;=0.4,"Medium Value",TRUE,"Low Value")</f>
        <v>Medium Value</v>
      </c>
      <c r="H1708" s="12">
        <f>_xlfn.RANK.EQ(Derived_Metrics[[#This Row],[Customer Revenue]],Derived_Metrics[Customer Revenue],0)</f>
        <v>839</v>
      </c>
      <c r="I1708" s="15">
        <f>Derived_Metrics[[#This Row],[Customer Revenue]]/SUM(Derived_Metrics[Customer Revenue])</f>
        <v>3.8944640178459333E-4</v>
      </c>
      <c r="J1708" t="s">
        <v>2985</v>
      </c>
      <c r="K1708" s="5">
        <f>SUMIFS(Derived_Metrics[Revenue],Derived_Metrics[Product ID],Derived_Metrics[[#This Row],[Product ID]])</f>
        <v>526.524</v>
      </c>
      <c r="L1708" s="5">
        <f>SUMIFS(Derived_Metrics[Profit],Derived_Metrics[Product ID],Derived_Metrics[[#This Row],[Product ID]])</f>
        <v>32.734200000000001</v>
      </c>
      <c r="M1708" s="5" t="str">
        <f>IF(AND(Derived_Metrics[[#This Row],[Product Revenue]]&gt;AVERAGE(Derived_Metrics[Product Revenue]),Derived_Metrics[[#This Row],[Product Profit]]&lt;0),"high sales Low Profit","Normal")</f>
        <v>Normal</v>
      </c>
      <c r="N1708">
        <v>16.02</v>
      </c>
      <c r="O1708">
        <v>6</v>
      </c>
      <c r="P1708">
        <v>0</v>
      </c>
      <c r="Q1708">
        <v>6.0876000000000001</v>
      </c>
      <c r="R1708">
        <f>Derived_Metrics[[#This Row],[Selling Price]]*Derived_Metrics[[#This Row],[Quantity]]</f>
        <v>96.12</v>
      </c>
      <c r="S1708" s="2">
        <f>IF(Derived_Metrics[[#This Row],[Revenue]]=0,0,Derived_Metrics[[#This Row],[Profit]]/Derived_Metrics[[#This Row],[Revenue]])</f>
        <v>6.3333333333333325E-2</v>
      </c>
      <c r="T1708" t="str">
        <f>IF(Derived_Metrics[[#This Row],[Profit]]&lt;0, "Loss","Profit")</f>
        <v>Profit</v>
      </c>
      <c r="U1708" s="5">
        <f>Derived_Metrics[[#This Row],[Selling Price]]*Derived_Metrics[[#This Row],[Quantity]]*Derived_Metrics[[#This Row],[Discount]]</f>
        <v>0</v>
      </c>
      <c r="V1708" t="str">
        <f>IF(Derived_Metrics[[#This Row],[Discount]]&gt;0,"Discount Applied","No Discount")</f>
        <v>No Discount</v>
      </c>
      <c r="W1708" t="str">
        <f>IF(Derived_Metrics[[#This Row],[Discount]]&gt;0.3,"High Discount","Low Discount")</f>
        <v>Low Discount</v>
      </c>
      <c r="X1708" s="13">
        <f>SUMIFS(Derived_Metrics[Customer_Revenue_Share],Derived_Metrics[Customee_ Revenue _Rank],"&lt;="&amp;Derived_Metrics[[#This Row],[Customee_ Revenue _Rank]])</f>
        <v>0.80582230323057547</v>
      </c>
      <c r="Y1708" t="str">
        <f>IF(Derived_Metrics[[#This Row],[Cumulative_Revenue_%]]&lt;=0.8,"Top 80% Revenue","Remaining 20% Revenue")</f>
        <v>Remaining 20% Revenue</v>
      </c>
    </row>
    <row r="1709" spans="1:25" x14ac:dyDescent="0.25">
      <c r="A1709" t="s">
        <v>4608</v>
      </c>
      <c r="B1709" s="1">
        <v>42736</v>
      </c>
      <c r="C1709" t="s">
        <v>3154</v>
      </c>
      <c r="D1709" s="4">
        <f>SUMIFS(Derived_Metrics[Revenue],Derived_Metrics[Customer ID],Derived_Metrics[[#This Row],[Customer ID]])</f>
        <v>14930.2</v>
      </c>
      <c r="E1709" s="4">
        <f>SUMIFS(Derived_Metrics[Profit],Derived_Metrics[Customer ID],Derived_Metrics[[#This Row],[Customer ID]])</f>
        <v>158.20739999999998</v>
      </c>
      <c r="F1709" s="5">
        <f>_xlfn.PERCENTRANK.INC(Derived_Metrics[Customer Revenue],Derived_Metrics[[#This Row],[Customer Revenue]])</f>
        <v>0.87</v>
      </c>
      <c r="G1709" s="5" t="str" cm="1">
        <f t="array" ref="G1709">_xlfn.IFS(Derived_Metrics[[#This Row],[Customer Revenue Percentile]]&gt;=0.8,"High Value",Derived_Metrics[[#This Row],[Customer Revenue Percentile]]&gt;=0.4,"Medium Value",TRUE,"Low Value")</f>
        <v>High Value</v>
      </c>
      <c r="H1709" s="12">
        <f>_xlfn.RANK.EQ(Derived_Metrics[[#This Row],[Customer Revenue]],Derived_Metrics[Customer Revenue],0)</f>
        <v>271</v>
      </c>
      <c r="I1709" s="15">
        <f>Derived_Metrics[[#This Row],[Customer Revenue]]/SUM(Derived_Metrics[Customer Revenue])</f>
        <v>9.5834084652971342E-4</v>
      </c>
      <c r="J1709" t="s">
        <v>2579</v>
      </c>
      <c r="K1709" s="5">
        <f>SUMIFS(Derived_Metrics[Revenue],Derived_Metrics[Product ID],Derived_Metrics[[#This Row],[Product ID]])</f>
        <v>2658.6959999999999</v>
      </c>
      <c r="L1709" s="5">
        <f>SUMIFS(Derived_Metrics[Profit],Derived_Metrics[Product ID],Derived_Metrics[[#This Row],[Product ID]])</f>
        <v>-222.73650000000001</v>
      </c>
      <c r="M1709" s="5" t="str">
        <f>IF(AND(Derived_Metrics[[#This Row],[Product Revenue]]&gt;AVERAGE(Derived_Metrics[Product Revenue]),Derived_Metrics[[#This Row],[Product Profit]]&lt;0),"high sales Low Profit","Normal")</f>
        <v>Normal</v>
      </c>
      <c r="N1709">
        <v>141.41999999999999</v>
      </c>
      <c r="O1709">
        <v>5</v>
      </c>
      <c r="P1709">
        <v>0.6</v>
      </c>
      <c r="Q1709">
        <v>-187.38149999999999</v>
      </c>
      <c r="R1709">
        <f>Derived_Metrics[[#This Row],[Selling Price]]*Derived_Metrics[[#This Row],[Quantity]]</f>
        <v>707.09999999999991</v>
      </c>
      <c r="S1709" s="2">
        <f>IF(Derived_Metrics[[#This Row],[Revenue]]=0,0,Derived_Metrics[[#This Row],[Profit]]/Derived_Metrics[[#This Row],[Revenue]])</f>
        <v>-0.26500000000000001</v>
      </c>
      <c r="T1709" t="str">
        <f>IF(Derived_Metrics[[#This Row],[Profit]]&lt;0, "Loss","Profit")</f>
        <v>Loss</v>
      </c>
      <c r="U1709" s="5">
        <f>Derived_Metrics[[#This Row],[Selling Price]]*Derived_Metrics[[#This Row],[Quantity]]*Derived_Metrics[[#This Row],[Discount]]</f>
        <v>424.25999999999993</v>
      </c>
      <c r="V1709" t="str">
        <f>IF(Derived_Metrics[[#This Row],[Discount]]&gt;0,"Discount Applied","No Discount")</f>
        <v>Discount Applied</v>
      </c>
      <c r="W1709" t="str">
        <f>IF(Derived_Metrics[[#This Row],[Discount]]&gt;0.3,"High Discount","Low Discount")</f>
        <v>High Discount</v>
      </c>
      <c r="X1709" s="13">
        <f>SUMIFS(Derived_Metrics[Customer_Revenue_Share],Derived_Metrics[Customee_ Revenue _Rank],"&lt;="&amp;Derived_Metrics[[#This Row],[Customee_ Revenue _Rank]])</f>
        <v>0.45535076979959721</v>
      </c>
      <c r="Y1709" t="str">
        <f>IF(Derived_Metrics[[#This Row],[Cumulative_Revenue_%]]&lt;=0.8,"Top 80% Revenue","Remaining 20% Revenue")</f>
        <v>Top 80% Revenue</v>
      </c>
    </row>
    <row r="1710" spans="1:25" x14ac:dyDescent="0.25">
      <c r="A1710" t="s">
        <v>4608</v>
      </c>
      <c r="B1710" s="1">
        <v>42736</v>
      </c>
      <c r="C1710" t="s">
        <v>3154</v>
      </c>
      <c r="D1710" s="4">
        <f>SUMIFS(Derived_Metrics[Revenue],Derived_Metrics[Customer ID],Derived_Metrics[[#This Row],[Customer ID]])</f>
        <v>14930.2</v>
      </c>
      <c r="E1710" s="4">
        <f>SUMIFS(Derived_Metrics[Profit],Derived_Metrics[Customer ID],Derived_Metrics[[#This Row],[Customer ID]])</f>
        <v>158.20739999999998</v>
      </c>
      <c r="F1710" s="5">
        <f>_xlfn.PERCENTRANK.INC(Derived_Metrics[Customer Revenue],Derived_Metrics[[#This Row],[Customer Revenue]])</f>
        <v>0.87</v>
      </c>
      <c r="G1710" s="5" t="str" cm="1">
        <f t="array" ref="G1710">_xlfn.IFS(Derived_Metrics[[#This Row],[Customer Revenue Percentile]]&gt;=0.8,"High Value",Derived_Metrics[[#This Row],[Customer Revenue Percentile]]&gt;=0.4,"Medium Value",TRUE,"Low Value")</f>
        <v>High Value</v>
      </c>
      <c r="H1710" s="12">
        <f>_xlfn.RANK.EQ(Derived_Metrics[[#This Row],[Customer Revenue]],Derived_Metrics[Customer Revenue],0)</f>
        <v>271</v>
      </c>
      <c r="I1710" s="15">
        <f>Derived_Metrics[[#This Row],[Customer Revenue]]/SUM(Derived_Metrics[Customer Revenue])</f>
        <v>9.5834084652971342E-4</v>
      </c>
      <c r="J1710" t="s">
        <v>942</v>
      </c>
      <c r="K1710" s="5">
        <f>SUMIFS(Derived_Metrics[Revenue],Derived_Metrics[Product ID],Derived_Metrics[[#This Row],[Product ID]])</f>
        <v>7302.4839999999995</v>
      </c>
      <c r="L1710" s="5">
        <f>SUMIFS(Derived_Metrics[Profit],Derived_Metrics[Product ID],Derived_Metrics[[#This Row],[Product ID]])</f>
        <v>155.37200000000001</v>
      </c>
      <c r="M1710" s="5" t="str">
        <f>IF(AND(Derived_Metrics[[#This Row],[Product Revenue]]&gt;AVERAGE(Derived_Metrics[Product Revenue]),Derived_Metrics[[#This Row],[Product Profit]]&lt;0),"high sales Low Profit","Normal")</f>
        <v>Normal</v>
      </c>
      <c r="N1710">
        <v>310.74400000000003</v>
      </c>
      <c r="O1710">
        <v>4</v>
      </c>
      <c r="P1710">
        <v>0.3</v>
      </c>
      <c r="Q1710">
        <v>-26.635200000000001</v>
      </c>
      <c r="R1710">
        <f>Derived_Metrics[[#This Row],[Selling Price]]*Derived_Metrics[[#This Row],[Quantity]]</f>
        <v>1242.9760000000001</v>
      </c>
      <c r="S1710" s="2">
        <f>IF(Derived_Metrics[[#This Row],[Revenue]]=0,0,Derived_Metrics[[#This Row],[Profit]]/Derived_Metrics[[#This Row],[Revenue]])</f>
        <v>-2.1428571428571429E-2</v>
      </c>
      <c r="T1710" t="str">
        <f>IF(Derived_Metrics[[#This Row],[Profit]]&lt;0, "Loss","Profit")</f>
        <v>Loss</v>
      </c>
      <c r="U1710" s="5">
        <f>Derived_Metrics[[#This Row],[Selling Price]]*Derived_Metrics[[#This Row],[Quantity]]*Derived_Metrics[[#This Row],[Discount]]</f>
        <v>372.89280000000002</v>
      </c>
      <c r="V1710" t="str">
        <f>IF(Derived_Metrics[[#This Row],[Discount]]&gt;0,"Discount Applied","No Discount")</f>
        <v>Discount Applied</v>
      </c>
      <c r="W1710" t="str">
        <f>IF(Derived_Metrics[[#This Row],[Discount]]&gt;0.3,"High Discount","Low Discount")</f>
        <v>Low Discount</v>
      </c>
      <c r="X1710" s="13">
        <f>SUMIFS(Derived_Metrics[Customer_Revenue_Share],Derived_Metrics[Customee_ Revenue _Rank],"&lt;="&amp;Derived_Metrics[[#This Row],[Customee_ Revenue _Rank]])</f>
        <v>0.45535076979959721</v>
      </c>
      <c r="Y1710" t="str">
        <f>IF(Derived_Metrics[[#This Row],[Cumulative_Revenue_%]]&lt;=0.8,"Top 80% Revenue","Remaining 20% Revenue")</f>
        <v>Top 80% Revenue</v>
      </c>
    </row>
    <row r="1711" spans="1:25" x14ac:dyDescent="0.25">
      <c r="A1711" t="s">
        <v>4609</v>
      </c>
      <c r="B1711" s="1">
        <v>42178</v>
      </c>
      <c r="C1711" t="s">
        <v>2033</v>
      </c>
      <c r="D1711" s="4">
        <f>SUMIFS(Derived_Metrics[Revenue],Derived_Metrics[Customer ID],Derived_Metrics[[#This Row],[Customer ID]])</f>
        <v>1873.1700000000003</v>
      </c>
      <c r="E1711" s="4">
        <f>SUMIFS(Derived_Metrics[Profit],Derived_Metrics[Customer ID],Derived_Metrics[[#This Row],[Customer ID]])</f>
        <v>130.13339999999999</v>
      </c>
      <c r="F1711" s="5">
        <f>_xlfn.PERCENTRANK.INC(Derived_Metrics[Customer Revenue],Derived_Metrics[[#This Row],[Customer Revenue]])</f>
        <v>0.26600000000000001</v>
      </c>
      <c r="G1711" s="5" t="str" cm="1">
        <f t="array" ref="G1711">_xlfn.IFS(Derived_Metrics[[#This Row],[Customer Revenue Percentile]]&gt;=0.8,"High Value",Derived_Metrics[[#This Row],[Customer Revenue Percentile]]&gt;=0.4,"Medium Value",TRUE,"Low Value")</f>
        <v>Low Value</v>
      </c>
      <c r="H1711" s="12">
        <f>_xlfn.RANK.EQ(Derived_Metrics[[#This Row],[Customer Revenue]],Derived_Metrics[Customer Revenue],0)</f>
        <v>1554</v>
      </c>
      <c r="I1711" s="15">
        <f>Derived_Metrics[[#This Row],[Customer Revenue]]/SUM(Derived_Metrics[Customer Revenue])</f>
        <v>1.2023518261604422E-4</v>
      </c>
      <c r="J1711" t="s">
        <v>960</v>
      </c>
      <c r="K1711" s="5">
        <f>SUMIFS(Derived_Metrics[Revenue],Derived_Metrics[Product ID],Derived_Metrics[[#This Row],[Product ID]])</f>
        <v>685.5</v>
      </c>
      <c r="L1711" s="5">
        <f>SUMIFS(Derived_Metrics[Profit],Derived_Metrics[Product ID],Derived_Metrics[[#This Row],[Product ID]])</f>
        <v>52.8292</v>
      </c>
      <c r="M1711" s="5" t="str">
        <f>IF(AND(Derived_Metrics[[#This Row],[Product Revenue]]&gt;AVERAGE(Derived_Metrics[Product Revenue]),Derived_Metrics[[#This Row],[Product Profit]]&lt;0),"high sales Low Profit","Normal")</f>
        <v>Normal</v>
      </c>
      <c r="N1711">
        <v>27.42</v>
      </c>
      <c r="O1711">
        <v>3</v>
      </c>
      <c r="P1711">
        <v>0</v>
      </c>
      <c r="Q1711">
        <v>9.3228000000000009</v>
      </c>
      <c r="R1711">
        <f>Derived_Metrics[[#This Row],[Selling Price]]*Derived_Metrics[[#This Row],[Quantity]]</f>
        <v>82.26</v>
      </c>
      <c r="S1711" s="2">
        <f>IF(Derived_Metrics[[#This Row],[Revenue]]=0,0,Derived_Metrics[[#This Row],[Profit]]/Derived_Metrics[[#This Row],[Revenue]])</f>
        <v>0.11333333333333334</v>
      </c>
      <c r="T1711" t="str">
        <f>IF(Derived_Metrics[[#This Row],[Profit]]&lt;0, "Loss","Profit")</f>
        <v>Profit</v>
      </c>
      <c r="U1711" s="5">
        <f>Derived_Metrics[[#This Row],[Selling Price]]*Derived_Metrics[[#This Row],[Quantity]]*Derived_Metrics[[#This Row],[Discount]]</f>
        <v>0</v>
      </c>
      <c r="V1711" t="str">
        <f>IF(Derived_Metrics[[#This Row],[Discount]]&gt;0,"Discount Applied","No Discount")</f>
        <v>No Discount</v>
      </c>
      <c r="W1711" t="str">
        <f>IF(Derived_Metrics[[#This Row],[Discount]]&gt;0.3,"High Discount","Low Discount")</f>
        <v>Low Discount</v>
      </c>
      <c r="X1711" s="13">
        <f>SUMIFS(Derived_Metrics[Customer_Revenue_Share],Derived_Metrics[Customee_ Revenue _Rank],"&lt;="&amp;Derived_Metrics[[#This Row],[Customee_ Revenue _Rank]])</f>
        <v>0.96983593181523076</v>
      </c>
      <c r="Y1711" t="str">
        <f>IF(Derived_Metrics[[#This Row],[Cumulative_Revenue_%]]&lt;=0.8,"Top 80% Revenue","Remaining 20% Revenue")</f>
        <v>Remaining 20% Revenue</v>
      </c>
    </row>
    <row r="1712" spans="1:25" x14ac:dyDescent="0.25">
      <c r="A1712" t="s">
        <v>4611</v>
      </c>
      <c r="B1712" s="1">
        <v>42663</v>
      </c>
      <c r="C1712" t="s">
        <v>4612</v>
      </c>
      <c r="D1712" s="4">
        <f>SUMIFS(Derived_Metrics[Revenue],Derived_Metrics[Customer ID],Derived_Metrics[[#This Row],[Customer ID]])</f>
        <v>24395.547999999999</v>
      </c>
      <c r="E1712" s="4">
        <f>SUMIFS(Derived_Metrics[Profit],Derived_Metrics[Customer ID],Derived_Metrics[[#This Row],[Customer ID]])</f>
        <v>285.99719999999996</v>
      </c>
      <c r="F1712" s="5">
        <f>_xlfn.PERCENTRANK.INC(Derived_Metrics[Customer Revenue],Derived_Metrics[[#This Row],[Customer Revenue]])</f>
        <v>0.94599999999999995</v>
      </c>
      <c r="G1712" s="5" t="str" cm="1">
        <f t="array" ref="G1712">_xlfn.IFS(Derived_Metrics[[#This Row],[Customer Revenue Percentile]]&gt;=0.8,"High Value",Derived_Metrics[[#This Row],[Customer Revenue Percentile]]&gt;=0.4,"Medium Value",TRUE,"Low Value")</f>
        <v>High Value</v>
      </c>
      <c r="H1712" s="12">
        <f>_xlfn.RANK.EQ(Derived_Metrics[[#This Row],[Customer Revenue]],Derived_Metrics[Customer Revenue],0)</f>
        <v>113</v>
      </c>
      <c r="I1712" s="15">
        <f>Derived_Metrics[[#This Row],[Customer Revenue]]/SUM(Derived_Metrics[Customer Revenue])</f>
        <v>1.5659033450239283E-3</v>
      </c>
      <c r="J1712" t="s">
        <v>542</v>
      </c>
      <c r="K1712" s="5">
        <f>SUMIFS(Derived_Metrics[Revenue],Derived_Metrics[Product ID],Derived_Metrics[[#This Row],[Product ID]])</f>
        <v>1324.6480000000001</v>
      </c>
      <c r="L1712" s="5">
        <f>SUMIFS(Derived_Metrics[Profit],Derived_Metrics[Product ID],Derived_Metrics[[#This Row],[Product ID]])</f>
        <v>56.212000000000003</v>
      </c>
      <c r="M1712" s="5" t="str">
        <f>IF(AND(Derived_Metrics[[#This Row],[Product Revenue]]&gt;AVERAGE(Derived_Metrics[Product Revenue]),Derived_Metrics[[#This Row],[Product Profit]]&lt;0),"high sales Low Profit","Normal")</f>
        <v>Normal</v>
      </c>
      <c r="N1712">
        <v>61.1</v>
      </c>
      <c r="O1712">
        <v>5</v>
      </c>
      <c r="P1712">
        <v>0</v>
      </c>
      <c r="Q1712">
        <v>18.329999999999998</v>
      </c>
      <c r="R1712">
        <f>Derived_Metrics[[#This Row],[Selling Price]]*Derived_Metrics[[#This Row],[Quantity]]</f>
        <v>305.5</v>
      </c>
      <c r="S1712" s="2">
        <f>IF(Derived_Metrics[[#This Row],[Revenue]]=0,0,Derived_Metrics[[#This Row],[Profit]]/Derived_Metrics[[#This Row],[Revenue]])</f>
        <v>0.06</v>
      </c>
      <c r="T1712" t="str">
        <f>IF(Derived_Metrics[[#This Row],[Profit]]&lt;0, "Loss","Profit")</f>
        <v>Profit</v>
      </c>
      <c r="U1712" s="5">
        <f>Derived_Metrics[[#This Row],[Selling Price]]*Derived_Metrics[[#This Row],[Quantity]]*Derived_Metrics[[#This Row],[Discount]]</f>
        <v>0</v>
      </c>
      <c r="V1712" t="str">
        <f>IF(Derived_Metrics[[#This Row],[Discount]]&gt;0,"Discount Applied","No Discount")</f>
        <v>No Discount</v>
      </c>
      <c r="W1712" t="str">
        <f>IF(Derived_Metrics[[#This Row],[Discount]]&gt;0.3,"High Discount","Low Discount")</f>
        <v>Low Discount</v>
      </c>
      <c r="X1712" s="13">
        <f>SUMIFS(Derived_Metrics[Customer_Revenue_Share],Derived_Metrics[Customee_ Revenue _Rank],"&lt;="&amp;Derived_Metrics[[#This Row],[Customee_ Revenue _Rank]])</f>
        <v>0.2587299061675139</v>
      </c>
      <c r="Y1712" t="str">
        <f>IF(Derived_Metrics[[#This Row],[Cumulative_Revenue_%]]&lt;=0.8,"Top 80% Revenue","Remaining 20% Revenue")</f>
        <v>Top 80% Revenue</v>
      </c>
    </row>
    <row r="1713" spans="1:25" x14ac:dyDescent="0.25">
      <c r="A1713" t="s">
        <v>4614</v>
      </c>
      <c r="B1713" s="1">
        <v>42943</v>
      </c>
      <c r="C1713" t="s">
        <v>2096</v>
      </c>
      <c r="D1713" s="4">
        <f>SUMIFS(Derived_Metrics[Revenue],Derived_Metrics[Customer ID],Derived_Metrics[[#This Row],[Customer ID]])</f>
        <v>303.33600000000001</v>
      </c>
      <c r="E1713" s="4">
        <f>SUMIFS(Derived_Metrics[Profit],Derived_Metrics[Customer ID],Derived_Metrics[[#This Row],[Customer ID]])</f>
        <v>1.6332000000000004</v>
      </c>
      <c r="F1713" s="5">
        <f>_xlfn.PERCENTRANK.INC(Derived_Metrics[Customer Revenue],Derived_Metrics[[#This Row],[Customer Revenue]])</f>
        <v>5.8000000000000003E-2</v>
      </c>
      <c r="G1713" s="5" t="str" cm="1">
        <f t="array" ref="G1713">_xlfn.IFS(Derived_Metrics[[#This Row],[Customer Revenue Percentile]]&gt;=0.8,"High Value",Derived_Metrics[[#This Row],[Customer Revenue Percentile]]&gt;=0.4,"Medium Value",TRUE,"Low Value")</f>
        <v>Low Value</v>
      </c>
      <c r="H1713" s="12">
        <f>_xlfn.RANK.EQ(Derived_Metrics[[#This Row],[Customer Revenue]],Derived_Metrics[Customer Revenue],0)</f>
        <v>1995</v>
      </c>
      <c r="I1713" s="15">
        <f>Derived_Metrics[[#This Row],[Customer Revenue]]/SUM(Derived_Metrics[Customer Revenue])</f>
        <v>1.9470554917076606E-5</v>
      </c>
      <c r="J1713" t="s">
        <v>1078</v>
      </c>
      <c r="K1713" s="5">
        <f>SUMIFS(Derived_Metrics[Revenue],Derived_Metrics[Product ID],Derived_Metrics[[#This Row],[Product ID]])</f>
        <v>1069.8240000000001</v>
      </c>
      <c r="L1713" s="5">
        <f>SUMIFS(Derived_Metrics[Profit],Derived_Metrics[Product ID],Derived_Metrics[[#This Row],[Product ID]])</f>
        <v>50.307200000000016</v>
      </c>
      <c r="M1713" s="5" t="str">
        <f>IF(AND(Derived_Metrics[[#This Row],[Product Revenue]]&gt;AVERAGE(Derived_Metrics[Product Revenue]),Derived_Metrics[[#This Row],[Product Profit]]&lt;0),"high sales Low Profit","Normal")</f>
        <v>Normal</v>
      </c>
      <c r="N1713">
        <v>23.88</v>
      </c>
      <c r="O1713">
        <v>3</v>
      </c>
      <c r="P1713">
        <v>0</v>
      </c>
      <c r="Q1713">
        <v>10.507199999999999</v>
      </c>
      <c r="R1713">
        <f>Derived_Metrics[[#This Row],[Selling Price]]*Derived_Metrics[[#This Row],[Quantity]]</f>
        <v>71.64</v>
      </c>
      <c r="S1713" s="2">
        <f>IF(Derived_Metrics[[#This Row],[Revenue]]=0,0,Derived_Metrics[[#This Row],[Profit]]/Derived_Metrics[[#This Row],[Revenue]])</f>
        <v>0.14666666666666667</v>
      </c>
      <c r="T1713" t="str">
        <f>IF(Derived_Metrics[[#This Row],[Profit]]&lt;0, "Loss","Profit")</f>
        <v>Profit</v>
      </c>
      <c r="U1713" s="5">
        <f>Derived_Metrics[[#This Row],[Selling Price]]*Derived_Metrics[[#This Row],[Quantity]]*Derived_Metrics[[#This Row],[Discount]]</f>
        <v>0</v>
      </c>
      <c r="V1713" t="str">
        <f>IF(Derived_Metrics[[#This Row],[Discount]]&gt;0,"Discount Applied","No Discount")</f>
        <v>No Discount</v>
      </c>
      <c r="W1713" t="str">
        <f>IF(Derived_Metrics[[#This Row],[Discount]]&gt;0.3,"High Discount","Low Discount")</f>
        <v>Low Discount</v>
      </c>
      <c r="X1713" s="13">
        <f>SUMIFS(Derived_Metrics[Customer_Revenue_Share],Derived_Metrics[Customee_ Revenue _Rank],"&lt;="&amp;Derived_Metrics[[#This Row],[Customee_ Revenue _Rank]])</f>
        <v>0.99881878858161743</v>
      </c>
      <c r="Y1713" t="str">
        <f>IF(Derived_Metrics[[#This Row],[Cumulative_Revenue_%]]&lt;=0.8,"Top 80% Revenue","Remaining 20% Revenue")</f>
        <v>Remaining 20% Revenue</v>
      </c>
    </row>
    <row r="1714" spans="1:25" x14ac:dyDescent="0.25">
      <c r="A1714" t="s">
        <v>4615</v>
      </c>
      <c r="B1714" s="1">
        <v>42783</v>
      </c>
      <c r="C1714" t="s">
        <v>4616</v>
      </c>
      <c r="D1714" s="4">
        <f>SUMIFS(Derived_Metrics[Revenue],Derived_Metrics[Customer ID],Derived_Metrics[[#This Row],[Customer ID]])</f>
        <v>89.066400000000002</v>
      </c>
      <c r="E1714" s="4">
        <f>SUMIFS(Derived_Metrics[Profit],Derived_Metrics[Customer ID],Derived_Metrics[[#This Row],[Customer ID]])</f>
        <v>-17.0274</v>
      </c>
      <c r="F1714" s="5">
        <f>_xlfn.PERCENTRANK.INC(Derived_Metrics[Customer Revenue],Derived_Metrics[[#This Row],[Customer Revenue]])</f>
        <v>1.7999999999999999E-2</v>
      </c>
      <c r="G1714" s="5" t="str" cm="1">
        <f t="array" ref="G1714">_xlfn.IFS(Derived_Metrics[[#This Row],[Customer Revenue Percentile]]&gt;=0.8,"High Value",Derived_Metrics[[#This Row],[Customer Revenue Percentile]]&gt;=0.4,"Medium Value",TRUE,"Low Value")</f>
        <v>Low Value</v>
      </c>
      <c r="H1714" s="12">
        <f>_xlfn.RANK.EQ(Derived_Metrics[[#This Row],[Customer Revenue]],Derived_Metrics[Customer Revenue],0)</f>
        <v>2081</v>
      </c>
      <c r="I1714" s="15">
        <f>Derived_Metrics[[#This Row],[Customer Revenue]]/SUM(Derived_Metrics[Customer Revenue])</f>
        <v>5.7170010564730587E-6</v>
      </c>
      <c r="J1714" t="s">
        <v>594</v>
      </c>
      <c r="K1714" s="5">
        <f>SUMIFS(Derived_Metrics[Revenue],Derived_Metrics[Product ID],Derived_Metrics[[#This Row],[Product ID]])</f>
        <v>4898.652</v>
      </c>
      <c r="L1714" s="5">
        <f>SUMIFS(Derived_Metrics[Profit],Derived_Metrics[Product ID],Derived_Metrics[[#This Row],[Product ID]])</f>
        <v>-125.74080000000001</v>
      </c>
      <c r="M1714" s="5" t="str">
        <f>IF(AND(Derived_Metrics[[#This Row],[Product Revenue]]&gt;AVERAGE(Derived_Metrics[Product Revenue]),Derived_Metrics[[#This Row],[Product Profit]]&lt;0),"high sales Low Profit","Normal")</f>
        <v>Normal</v>
      </c>
      <c r="N1714">
        <v>89.066400000000002</v>
      </c>
      <c r="O1714">
        <v>1</v>
      </c>
      <c r="P1714">
        <v>0.32</v>
      </c>
      <c r="Q1714">
        <v>-17.0274</v>
      </c>
      <c r="R1714">
        <f>Derived_Metrics[[#This Row],[Selling Price]]*Derived_Metrics[[#This Row],[Quantity]]</f>
        <v>89.066400000000002</v>
      </c>
      <c r="S1714" s="2">
        <f>IF(Derived_Metrics[[#This Row],[Revenue]]=0,0,Derived_Metrics[[#This Row],[Profit]]/Derived_Metrics[[#This Row],[Revenue]])</f>
        <v>-0.19117647058823528</v>
      </c>
      <c r="T1714" t="str">
        <f>IF(Derived_Metrics[[#This Row],[Profit]]&lt;0, "Loss","Profit")</f>
        <v>Loss</v>
      </c>
      <c r="U1714" s="5">
        <f>Derived_Metrics[[#This Row],[Selling Price]]*Derived_Metrics[[#This Row],[Quantity]]*Derived_Metrics[[#This Row],[Discount]]</f>
        <v>28.501248</v>
      </c>
      <c r="V1714" t="str">
        <f>IF(Derived_Metrics[[#This Row],[Discount]]&gt;0,"Discount Applied","No Discount")</f>
        <v>Discount Applied</v>
      </c>
      <c r="W1714" t="str">
        <f>IF(Derived_Metrics[[#This Row],[Discount]]&gt;0.3,"High Discount","Low Discount")</f>
        <v>High Discount</v>
      </c>
      <c r="X1714" s="13">
        <f>SUMIFS(Derived_Metrics[Customer_Revenue_Share],Derived_Metrics[Customee_ Revenue _Rank],"&lt;="&amp;Derived_Metrics[[#This Row],[Customee_ Revenue _Rank]])</f>
        <v>0.99986672841125068</v>
      </c>
      <c r="Y1714" t="str">
        <f>IF(Derived_Metrics[[#This Row],[Cumulative_Revenue_%]]&lt;=0.8,"Top 80% Revenue","Remaining 20% Revenue")</f>
        <v>Remaining 20% Revenue</v>
      </c>
    </row>
    <row r="1715" spans="1:25" x14ac:dyDescent="0.25">
      <c r="A1715" t="s">
        <v>4618</v>
      </c>
      <c r="B1715" s="1">
        <v>42959</v>
      </c>
      <c r="C1715" t="s">
        <v>866</v>
      </c>
      <c r="D1715" s="4">
        <f>SUMIFS(Derived_Metrics[Revenue],Derived_Metrics[Customer ID],Derived_Metrics[[#This Row],[Customer ID]])</f>
        <v>3290.1779999999999</v>
      </c>
      <c r="E1715" s="4">
        <f>SUMIFS(Derived_Metrics[Profit],Derived_Metrics[Customer ID],Derived_Metrics[[#This Row],[Customer ID]])</f>
        <v>-109.3506</v>
      </c>
      <c r="F1715" s="5">
        <f>_xlfn.PERCENTRANK.INC(Derived_Metrics[Customer Revenue],Derived_Metrics[[#This Row],[Customer Revenue]])</f>
        <v>0.42199999999999999</v>
      </c>
      <c r="G1715" s="5" t="str" cm="1">
        <f t="array" ref="G1715">_xlfn.IFS(Derived_Metrics[[#This Row],[Customer Revenue Percentile]]&gt;=0.8,"High Value",Derived_Metrics[[#This Row],[Customer Revenue Percentile]]&gt;=0.4,"Medium Value",TRUE,"Low Value")</f>
        <v>Medium Value</v>
      </c>
      <c r="H1715" s="12">
        <f>_xlfn.RANK.EQ(Derived_Metrics[[#This Row],[Customer Revenue]],Derived_Metrics[Customer Revenue],0)</f>
        <v>1223</v>
      </c>
      <c r="I1715" s="15">
        <f>Derived_Metrics[[#This Row],[Customer Revenue]]/SUM(Derived_Metrics[Customer Revenue])</f>
        <v>2.1119020306181022E-4</v>
      </c>
      <c r="J1715" t="s">
        <v>537</v>
      </c>
      <c r="K1715" s="5">
        <f>SUMIFS(Derived_Metrics[Revenue],Derived_Metrics[Product ID],Derived_Metrics[[#This Row],[Product ID]])</f>
        <v>5804.2920000000004</v>
      </c>
      <c r="L1715" s="5">
        <f>SUMIFS(Derived_Metrics[Profit],Derived_Metrics[Product ID],Derived_Metrics[[#This Row],[Product ID]])</f>
        <v>-216.31380000000004</v>
      </c>
      <c r="M1715" s="5" t="str">
        <f>IF(AND(Derived_Metrics[[#This Row],[Product Revenue]]&gt;AVERAGE(Derived_Metrics[Product Revenue]),Derived_Metrics[[#This Row],[Product Profit]]&lt;0),"high sales Low Profit","Normal")</f>
        <v>Normal</v>
      </c>
      <c r="N1715">
        <v>215.54400000000001</v>
      </c>
      <c r="O1715">
        <v>4</v>
      </c>
      <c r="P1715">
        <v>0.3</v>
      </c>
      <c r="Q1715">
        <v>-58.504800000000003</v>
      </c>
      <c r="R1715">
        <f>Derived_Metrics[[#This Row],[Selling Price]]*Derived_Metrics[[#This Row],[Quantity]]</f>
        <v>862.17600000000004</v>
      </c>
      <c r="S1715" s="2">
        <f>IF(Derived_Metrics[[#This Row],[Revenue]]=0,0,Derived_Metrics[[#This Row],[Profit]]/Derived_Metrics[[#This Row],[Revenue]])</f>
        <v>-6.7857142857142852E-2</v>
      </c>
      <c r="T1715" t="str">
        <f>IF(Derived_Metrics[[#This Row],[Profit]]&lt;0, "Loss","Profit")</f>
        <v>Loss</v>
      </c>
      <c r="U1715" s="5">
        <f>Derived_Metrics[[#This Row],[Selling Price]]*Derived_Metrics[[#This Row],[Quantity]]*Derived_Metrics[[#This Row],[Discount]]</f>
        <v>258.65280000000001</v>
      </c>
      <c r="V1715" t="str">
        <f>IF(Derived_Metrics[[#This Row],[Discount]]&gt;0,"Discount Applied","No Discount")</f>
        <v>Discount Applied</v>
      </c>
      <c r="W1715" t="str">
        <f>IF(Derived_Metrics[[#This Row],[Discount]]&gt;0.3,"High Discount","Low Discount")</f>
        <v>Low Discount</v>
      </c>
      <c r="X1715" s="13">
        <f>SUMIFS(Derived_Metrics[Customer_Revenue_Share],Derived_Metrics[Customee_ Revenue _Rank],"&lt;="&amp;Derived_Metrics[[#This Row],[Customee_ Revenue _Rank]])</f>
        <v>0.91571083389441266</v>
      </c>
      <c r="Y1715" t="str">
        <f>IF(Derived_Metrics[[#This Row],[Cumulative_Revenue_%]]&lt;=0.8,"Top 80% Revenue","Remaining 20% Revenue")</f>
        <v>Remaining 20% Revenue</v>
      </c>
    </row>
    <row r="1716" spans="1:25" x14ac:dyDescent="0.25">
      <c r="A1716" t="s">
        <v>4619</v>
      </c>
      <c r="B1716" s="1">
        <v>43057</v>
      </c>
      <c r="C1716" t="s">
        <v>4620</v>
      </c>
      <c r="D1716" s="4">
        <f>SUMIFS(Derived_Metrics[Revenue],Derived_Metrics[Customer ID],Derived_Metrics[[#This Row],[Customer ID]])</f>
        <v>350.1</v>
      </c>
      <c r="E1716" s="4">
        <f>SUMIFS(Derived_Metrics[Profit],Derived_Metrics[Customer ID],Derived_Metrics[[#This Row],[Customer ID]])</f>
        <v>-44.5428</v>
      </c>
      <c r="F1716" s="5">
        <f>_xlfn.PERCENTRANK.INC(Derived_Metrics[Customer Revenue],Derived_Metrics[[#This Row],[Customer Revenue]])</f>
        <v>6.3E-2</v>
      </c>
      <c r="G1716" s="5" t="str" cm="1">
        <f t="array" ref="G1716">_xlfn.IFS(Derived_Metrics[[#This Row],[Customer Revenue Percentile]]&gt;=0.8,"High Value",Derived_Metrics[[#This Row],[Customer Revenue Percentile]]&gt;=0.4,"Medium Value",TRUE,"Low Value")</f>
        <v>Low Value</v>
      </c>
      <c r="H1716" s="12">
        <f>_xlfn.RANK.EQ(Derived_Metrics[[#This Row],[Customer Revenue]],Derived_Metrics[Customer Revenue],0)</f>
        <v>1985</v>
      </c>
      <c r="I1716" s="15">
        <f>Derived_Metrics[[#This Row],[Customer Revenue]]/SUM(Derived_Metrics[Customer Revenue])</f>
        <v>2.2472246210369097E-5</v>
      </c>
      <c r="J1716" t="s">
        <v>2591</v>
      </c>
      <c r="K1716" s="5">
        <f>SUMIFS(Derived_Metrics[Revenue],Derived_Metrics[Product ID],Derived_Metrics[[#This Row],[Product ID]])</f>
        <v>12802.293</v>
      </c>
      <c r="L1716" s="5">
        <f>SUMIFS(Derived_Metrics[Profit],Derived_Metrics[Product ID],Derived_Metrics[[#This Row],[Product ID]])</f>
        <v>49.134599999999992</v>
      </c>
      <c r="M1716" s="5" t="str">
        <f>IF(AND(Derived_Metrics[[#This Row],[Product Revenue]]&gt;AVERAGE(Derived_Metrics[Product Revenue]),Derived_Metrics[[#This Row],[Product Profit]]&lt;0),"high sales Low Profit","Normal")</f>
        <v>Normal</v>
      </c>
      <c r="N1716">
        <v>127.386</v>
      </c>
      <c r="O1716">
        <v>2</v>
      </c>
      <c r="P1716">
        <v>0.3</v>
      </c>
      <c r="Q1716">
        <v>-25.4772</v>
      </c>
      <c r="R1716">
        <f>Derived_Metrics[[#This Row],[Selling Price]]*Derived_Metrics[[#This Row],[Quantity]]</f>
        <v>254.77199999999999</v>
      </c>
      <c r="S1716" s="2">
        <f>IF(Derived_Metrics[[#This Row],[Revenue]]=0,0,Derived_Metrics[[#This Row],[Profit]]/Derived_Metrics[[#This Row],[Revenue]])</f>
        <v>-0.1</v>
      </c>
      <c r="T1716" t="str">
        <f>IF(Derived_Metrics[[#This Row],[Profit]]&lt;0, "Loss","Profit")</f>
        <v>Loss</v>
      </c>
      <c r="U1716" s="5">
        <f>Derived_Metrics[[#This Row],[Selling Price]]*Derived_Metrics[[#This Row],[Quantity]]*Derived_Metrics[[#This Row],[Discount]]</f>
        <v>76.431599999999989</v>
      </c>
      <c r="V1716" t="str">
        <f>IF(Derived_Metrics[[#This Row],[Discount]]&gt;0,"Discount Applied","No Discount")</f>
        <v>Discount Applied</v>
      </c>
      <c r="W1716" t="str">
        <f>IF(Derived_Metrics[[#This Row],[Discount]]&gt;0.3,"High Discount","Low Discount")</f>
        <v>Low Discount</v>
      </c>
      <c r="X1716" s="13">
        <f>SUMIFS(Derived_Metrics[Customer_Revenue_Share],Derived_Metrics[Customee_ Revenue _Rank],"&lt;="&amp;Derived_Metrics[[#This Row],[Customee_ Revenue _Rank]])</f>
        <v>0.99857401633137832</v>
      </c>
      <c r="Y1716" t="str">
        <f>IF(Derived_Metrics[[#This Row],[Cumulative_Revenue_%]]&lt;=0.8,"Top 80% Revenue","Remaining 20% Revenue")</f>
        <v>Remaining 20% Revenue</v>
      </c>
    </row>
    <row r="1717" spans="1:25" x14ac:dyDescent="0.25">
      <c r="A1717" t="s">
        <v>4622</v>
      </c>
      <c r="B1717" s="1">
        <v>42381</v>
      </c>
      <c r="C1717" t="s">
        <v>4481</v>
      </c>
      <c r="D1717" s="4">
        <f>SUMIFS(Derived_Metrics[Revenue],Derived_Metrics[Customer ID],Derived_Metrics[[#This Row],[Customer ID]])</f>
        <v>1736.482</v>
      </c>
      <c r="E1717" s="4">
        <f>SUMIFS(Derived_Metrics[Profit],Derived_Metrics[Customer ID],Derived_Metrics[[#This Row],[Customer ID]])</f>
        <v>10.1828</v>
      </c>
      <c r="F1717" s="5">
        <f>_xlfn.PERCENTRANK.INC(Derived_Metrics[Customer Revenue],Derived_Metrics[[#This Row],[Customer Revenue]])</f>
        <v>0.248</v>
      </c>
      <c r="G1717" s="5" t="str" cm="1">
        <f t="array" ref="G1717">_xlfn.IFS(Derived_Metrics[[#This Row],[Customer Revenue Percentile]]&gt;=0.8,"High Value",Derived_Metrics[[#This Row],[Customer Revenue Percentile]]&gt;=0.4,"Medium Value",TRUE,"Low Value")</f>
        <v>Low Value</v>
      </c>
      <c r="H1717" s="12">
        <f>_xlfn.RANK.EQ(Derived_Metrics[[#This Row],[Customer Revenue]],Derived_Metrics[Customer Revenue],0)</f>
        <v>1592</v>
      </c>
      <c r="I1717" s="15">
        <f>Derived_Metrics[[#This Row],[Customer Revenue]]/SUM(Derived_Metrics[Customer Revenue])</f>
        <v>1.114614425703346E-4</v>
      </c>
      <c r="J1717" t="s">
        <v>661</v>
      </c>
      <c r="K1717" s="5">
        <f>SUMIFS(Derived_Metrics[Revenue],Derived_Metrics[Product ID],Derived_Metrics[[#This Row],[Product ID]])</f>
        <v>21499.842000000004</v>
      </c>
      <c r="L1717" s="5">
        <f>SUMIFS(Derived_Metrics[Profit],Derived_Metrics[Product ID],Derived_Metrics[[#This Row],[Product ID]])</f>
        <v>234.23400000000001</v>
      </c>
      <c r="M1717" s="5" t="str">
        <f>IF(AND(Derived_Metrics[[#This Row],[Product Revenue]]&gt;AVERAGE(Derived_Metrics[Product Revenue]),Derived_Metrics[[#This Row],[Product Profit]]&lt;0),"high sales Low Profit","Normal")</f>
        <v>Normal</v>
      </c>
      <c r="N1717">
        <v>248.43</v>
      </c>
      <c r="O1717">
        <v>5</v>
      </c>
      <c r="P1717">
        <v>0.3</v>
      </c>
      <c r="Q1717">
        <v>-17.745000000000001</v>
      </c>
      <c r="R1717">
        <f>Derived_Metrics[[#This Row],[Selling Price]]*Derived_Metrics[[#This Row],[Quantity]]</f>
        <v>1242.1500000000001</v>
      </c>
      <c r="S1717" s="2">
        <f>IF(Derived_Metrics[[#This Row],[Revenue]]=0,0,Derived_Metrics[[#This Row],[Profit]]/Derived_Metrics[[#This Row],[Revenue]])</f>
        <v>-1.4285714285714285E-2</v>
      </c>
      <c r="T1717" t="str">
        <f>IF(Derived_Metrics[[#This Row],[Profit]]&lt;0, "Loss","Profit")</f>
        <v>Loss</v>
      </c>
      <c r="U1717" s="5">
        <f>Derived_Metrics[[#This Row],[Selling Price]]*Derived_Metrics[[#This Row],[Quantity]]*Derived_Metrics[[#This Row],[Discount]]</f>
        <v>372.64500000000004</v>
      </c>
      <c r="V1717" t="str">
        <f>IF(Derived_Metrics[[#This Row],[Discount]]&gt;0,"Discount Applied","No Discount")</f>
        <v>Discount Applied</v>
      </c>
      <c r="W1717" t="str">
        <f>IF(Derived_Metrics[[#This Row],[Discount]]&gt;0.3,"High Discount","Low Discount")</f>
        <v>Low Discount</v>
      </c>
      <c r="X1717" s="13">
        <f>SUMIFS(Derived_Metrics[Customer_Revenue_Share],Derived_Metrics[Customee_ Revenue _Rank],"&lt;="&amp;Derived_Metrics[[#This Row],[Customee_ Revenue _Rank]])</f>
        <v>0.97410565859520126</v>
      </c>
      <c r="Y1717" t="str">
        <f>IF(Derived_Metrics[[#This Row],[Cumulative_Revenue_%]]&lt;=0.8,"Top 80% Revenue","Remaining 20% Revenue")</f>
        <v>Remaining 20% Revenue</v>
      </c>
    </row>
    <row r="1718" spans="1:25" x14ac:dyDescent="0.25">
      <c r="A1718" t="s">
        <v>4622</v>
      </c>
      <c r="B1718" s="1">
        <v>42381</v>
      </c>
      <c r="C1718" t="s">
        <v>4481</v>
      </c>
      <c r="D1718" s="4">
        <f>SUMIFS(Derived_Metrics[Revenue],Derived_Metrics[Customer ID],Derived_Metrics[[#This Row],[Customer ID]])</f>
        <v>1736.482</v>
      </c>
      <c r="E1718" s="4">
        <f>SUMIFS(Derived_Metrics[Profit],Derived_Metrics[Customer ID],Derived_Metrics[[#This Row],[Customer ID]])</f>
        <v>10.1828</v>
      </c>
      <c r="F1718" s="5">
        <f>_xlfn.PERCENTRANK.INC(Derived_Metrics[Customer Revenue],Derived_Metrics[[#This Row],[Customer Revenue]])</f>
        <v>0.248</v>
      </c>
      <c r="G1718" s="5" t="str" cm="1">
        <f t="array" ref="G1718">_xlfn.IFS(Derived_Metrics[[#This Row],[Customer Revenue Percentile]]&gt;=0.8,"High Value",Derived_Metrics[[#This Row],[Customer Revenue Percentile]]&gt;=0.4,"Medium Value",TRUE,"Low Value")</f>
        <v>Low Value</v>
      </c>
      <c r="H1718" s="12">
        <f>_xlfn.RANK.EQ(Derived_Metrics[[#This Row],[Customer Revenue]],Derived_Metrics[Customer Revenue],0)</f>
        <v>1592</v>
      </c>
      <c r="I1718" s="15">
        <f>Derived_Metrics[[#This Row],[Customer Revenue]]/SUM(Derived_Metrics[Customer Revenue])</f>
        <v>1.114614425703346E-4</v>
      </c>
      <c r="J1718" t="s">
        <v>321</v>
      </c>
      <c r="K1718" s="5">
        <f>SUMIFS(Derived_Metrics[Revenue],Derived_Metrics[Product ID],Derived_Metrics[[#This Row],[Product ID]])</f>
        <v>18881.989000000001</v>
      </c>
      <c r="L1718" s="5">
        <f>SUMIFS(Derived_Metrics[Profit],Derived_Metrics[Product ID],Derived_Metrics[[#This Row],[Product ID]])</f>
        <v>283.74739999999997</v>
      </c>
      <c r="M1718" s="5" t="str">
        <f>IF(AND(Derived_Metrics[[#This Row],[Product Revenue]]&gt;AVERAGE(Derived_Metrics[Product Revenue]),Derived_Metrics[[#This Row],[Product Profit]]&lt;0),"high sales Low Profit","Normal")</f>
        <v>Normal</v>
      </c>
      <c r="N1718">
        <v>85.245999999999995</v>
      </c>
      <c r="O1718">
        <v>2</v>
      </c>
      <c r="P1718">
        <v>0.3</v>
      </c>
      <c r="Q1718">
        <v>-1.2178</v>
      </c>
      <c r="R1718">
        <f>Derived_Metrics[[#This Row],[Selling Price]]*Derived_Metrics[[#This Row],[Quantity]]</f>
        <v>170.49199999999999</v>
      </c>
      <c r="S1718" s="2">
        <f>IF(Derived_Metrics[[#This Row],[Revenue]]=0,0,Derived_Metrics[[#This Row],[Profit]]/Derived_Metrics[[#This Row],[Revenue]])</f>
        <v>-7.1428571428571435E-3</v>
      </c>
      <c r="T1718" t="str">
        <f>IF(Derived_Metrics[[#This Row],[Profit]]&lt;0, "Loss","Profit")</f>
        <v>Loss</v>
      </c>
      <c r="U1718" s="5">
        <f>Derived_Metrics[[#This Row],[Selling Price]]*Derived_Metrics[[#This Row],[Quantity]]*Derived_Metrics[[#This Row],[Discount]]</f>
        <v>51.147599999999997</v>
      </c>
      <c r="V1718" t="str">
        <f>IF(Derived_Metrics[[#This Row],[Discount]]&gt;0,"Discount Applied","No Discount")</f>
        <v>Discount Applied</v>
      </c>
      <c r="W1718" t="str">
        <f>IF(Derived_Metrics[[#This Row],[Discount]]&gt;0.3,"High Discount","Low Discount")</f>
        <v>Low Discount</v>
      </c>
      <c r="X1718" s="13">
        <f>SUMIFS(Derived_Metrics[Customer_Revenue_Share],Derived_Metrics[Customee_ Revenue _Rank],"&lt;="&amp;Derived_Metrics[[#This Row],[Customee_ Revenue _Rank]])</f>
        <v>0.97410565859520126</v>
      </c>
      <c r="Y1718" t="str">
        <f>IF(Derived_Metrics[[#This Row],[Cumulative_Revenue_%]]&lt;=0.8,"Top 80% Revenue","Remaining 20% Revenue")</f>
        <v>Remaining 20% Revenue</v>
      </c>
    </row>
    <row r="1719" spans="1:25" x14ac:dyDescent="0.25">
      <c r="A1719" t="s">
        <v>4623</v>
      </c>
      <c r="B1719" s="1">
        <v>42976</v>
      </c>
      <c r="C1719" t="s">
        <v>1885</v>
      </c>
      <c r="D1719" s="4">
        <f>SUMIFS(Derived_Metrics[Revenue],Derived_Metrics[Customer ID],Derived_Metrics[[#This Row],[Customer ID]])</f>
        <v>10399.469999999999</v>
      </c>
      <c r="E1719" s="4">
        <f>SUMIFS(Derived_Metrics[Profit],Derived_Metrics[Customer ID],Derived_Metrics[[#This Row],[Customer ID]])</f>
        <v>677.55890000000011</v>
      </c>
      <c r="F1719" s="5">
        <f>_xlfn.PERCENTRANK.INC(Derived_Metrics[Customer Revenue],Derived_Metrics[[#This Row],[Customer Revenue]])</f>
        <v>0.76600000000000001</v>
      </c>
      <c r="G1719" s="5" t="str" cm="1">
        <f t="array" ref="G1719">_xlfn.IFS(Derived_Metrics[[#This Row],[Customer Revenue Percentile]]&gt;=0.8,"High Value",Derived_Metrics[[#This Row],[Customer Revenue Percentile]]&gt;=0.4,"Medium Value",TRUE,"Low Value")</f>
        <v>Medium Value</v>
      </c>
      <c r="H1719" s="12">
        <f>_xlfn.RANK.EQ(Derived_Metrics[[#This Row],[Customer Revenue]],Derived_Metrics[Customer Revenue],0)</f>
        <v>490</v>
      </c>
      <c r="I1719" s="15">
        <f>Derived_Metrics[[#This Row],[Customer Revenue]]/SUM(Derived_Metrics[Customer Revenue])</f>
        <v>6.6752199456540152E-4</v>
      </c>
      <c r="J1719" t="s">
        <v>4345</v>
      </c>
      <c r="K1719" s="5">
        <f>SUMIFS(Derived_Metrics[Revenue],Derived_Metrics[Product ID],Derived_Metrics[[#This Row],[Product ID]])</f>
        <v>2970.268</v>
      </c>
      <c r="L1719" s="5">
        <f>SUMIFS(Derived_Metrics[Profit],Derived_Metrics[Product ID],Derived_Metrics[[#This Row],[Product ID]])</f>
        <v>73.023200000000003</v>
      </c>
      <c r="M1719" s="5" t="str">
        <f>IF(AND(Derived_Metrics[[#This Row],[Product Revenue]]&gt;AVERAGE(Derived_Metrics[Product Revenue]),Derived_Metrics[[#This Row],[Product Profit]]&lt;0),"high sales Low Profit","Normal")</f>
        <v>Normal</v>
      </c>
      <c r="N1719">
        <v>148.02000000000001</v>
      </c>
      <c r="O1719">
        <v>3</v>
      </c>
      <c r="P1719">
        <v>0</v>
      </c>
      <c r="Q1719">
        <v>41.445599999999999</v>
      </c>
      <c r="R1719">
        <f>Derived_Metrics[[#This Row],[Selling Price]]*Derived_Metrics[[#This Row],[Quantity]]</f>
        <v>444.06000000000006</v>
      </c>
      <c r="S1719" s="2">
        <f>IF(Derived_Metrics[[#This Row],[Revenue]]=0,0,Derived_Metrics[[#This Row],[Profit]]/Derived_Metrics[[#This Row],[Revenue]])</f>
        <v>9.3333333333333324E-2</v>
      </c>
      <c r="T1719" t="str">
        <f>IF(Derived_Metrics[[#This Row],[Profit]]&lt;0, "Loss","Profit")</f>
        <v>Profit</v>
      </c>
      <c r="U1719" s="5">
        <f>Derived_Metrics[[#This Row],[Selling Price]]*Derived_Metrics[[#This Row],[Quantity]]*Derived_Metrics[[#This Row],[Discount]]</f>
        <v>0</v>
      </c>
      <c r="V1719" t="str">
        <f>IF(Derived_Metrics[[#This Row],[Discount]]&gt;0,"Discount Applied","No Discount")</f>
        <v>No Discount</v>
      </c>
      <c r="W1719" t="str">
        <f>IF(Derived_Metrics[[#This Row],[Discount]]&gt;0.3,"High Discount","Low Discount")</f>
        <v>Low Discount</v>
      </c>
      <c r="X1719" s="13">
        <f>SUMIFS(Derived_Metrics[Customer_Revenue_Share],Derived_Metrics[Customee_ Revenue _Rank],"&lt;="&amp;Derived_Metrics[[#This Row],[Customee_ Revenue _Rank]])</f>
        <v>0.62374055139224605</v>
      </c>
      <c r="Y1719" t="str">
        <f>IF(Derived_Metrics[[#This Row],[Cumulative_Revenue_%]]&lt;=0.8,"Top 80% Revenue","Remaining 20% Revenue")</f>
        <v>Top 80% Revenue</v>
      </c>
    </row>
    <row r="1720" spans="1:25" x14ac:dyDescent="0.25">
      <c r="A1720" t="s">
        <v>4624</v>
      </c>
      <c r="B1720" s="1">
        <v>42938</v>
      </c>
      <c r="C1720" t="s">
        <v>3157</v>
      </c>
      <c r="D1720" s="4">
        <f>SUMIFS(Derived_Metrics[Revenue],Derived_Metrics[Customer ID],Derived_Metrics[[#This Row],[Customer ID]])</f>
        <v>2265.056</v>
      </c>
      <c r="E1720" s="4">
        <f>SUMIFS(Derived_Metrics[Profit],Derived_Metrics[Customer ID],Derived_Metrics[[#This Row],[Customer ID]])</f>
        <v>-64.014399999999995</v>
      </c>
      <c r="F1720" s="5">
        <f>_xlfn.PERCENTRANK.INC(Derived_Metrics[Customer Revenue],Derived_Metrics[[#This Row],[Customer Revenue]])</f>
        <v>0.318</v>
      </c>
      <c r="G1720" s="5" t="str" cm="1">
        <f t="array" ref="G1720">_xlfn.IFS(Derived_Metrics[[#This Row],[Customer Revenue Percentile]]&gt;=0.8,"High Value",Derived_Metrics[[#This Row],[Customer Revenue Percentile]]&gt;=0.4,"Medium Value",TRUE,"Low Value")</f>
        <v>Low Value</v>
      </c>
      <c r="H1720" s="12">
        <f>_xlfn.RANK.EQ(Derived_Metrics[[#This Row],[Customer Revenue]],Derived_Metrics[Customer Revenue],0)</f>
        <v>1445</v>
      </c>
      <c r="I1720" s="15">
        <f>Derived_Metrics[[#This Row],[Customer Revenue]]/SUM(Derived_Metrics[Customer Revenue])</f>
        <v>1.4538959186596338E-4</v>
      </c>
      <c r="J1720" t="s">
        <v>703</v>
      </c>
      <c r="K1720" s="5">
        <f>SUMIFS(Derived_Metrics[Revenue],Derived_Metrics[Product ID],Derived_Metrics[[#This Row],[Product ID]])</f>
        <v>33892.794000000002</v>
      </c>
      <c r="L1720" s="5">
        <f>SUMIFS(Derived_Metrics[Profit],Derived_Metrics[Product ID],Derived_Metrics[[#This Row],[Product ID]])</f>
        <v>281.96999999999997</v>
      </c>
      <c r="M1720" s="5" t="str">
        <f>IF(AND(Derived_Metrics[[#This Row],[Product Revenue]]&gt;AVERAGE(Derived_Metrics[Product Revenue]),Derived_Metrics[[#This Row],[Product Profit]]&lt;0),"high sales Low Profit","Normal")</f>
        <v>Normal</v>
      </c>
      <c r="N1720">
        <v>526.34400000000005</v>
      </c>
      <c r="O1720">
        <v>4</v>
      </c>
      <c r="P1720">
        <v>0.3</v>
      </c>
      <c r="Q1720">
        <v>-75.191999999999993</v>
      </c>
      <c r="R1720">
        <f>Derived_Metrics[[#This Row],[Selling Price]]*Derived_Metrics[[#This Row],[Quantity]]</f>
        <v>2105.3760000000002</v>
      </c>
      <c r="S1720" s="2">
        <f>IF(Derived_Metrics[[#This Row],[Revenue]]=0,0,Derived_Metrics[[#This Row],[Profit]]/Derived_Metrics[[#This Row],[Revenue]])</f>
        <v>-3.5714285714285705E-2</v>
      </c>
      <c r="T1720" t="str">
        <f>IF(Derived_Metrics[[#This Row],[Profit]]&lt;0, "Loss","Profit")</f>
        <v>Loss</v>
      </c>
      <c r="U1720" s="5">
        <f>Derived_Metrics[[#This Row],[Selling Price]]*Derived_Metrics[[#This Row],[Quantity]]*Derived_Metrics[[#This Row],[Discount]]</f>
        <v>631.61279999999999</v>
      </c>
      <c r="V1720" t="str">
        <f>IF(Derived_Metrics[[#This Row],[Discount]]&gt;0,"Discount Applied","No Discount")</f>
        <v>Discount Applied</v>
      </c>
      <c r="W1720" t="str">
        <f>IF(Derived_Metrics[[#This Row],[Discount]]&gt;0.3,"High Discount","Low Discount")</f>
        <v>Low Discount</v>
      </c>
      <c r="X1720" s="13">
        <f>SUMIFS(Derived_Metrics[Customer_Revenue_Share],Derived_Metrics[Customee_ Revenue _Rank],"&lt;="&amp;Derived_Metrics[[#This Row],[Customee_ Revenue _Rank]])</f>
        <v>0.95494248677719618</v>
      </c>
      <c r="Y1720" t="str">
        <f>IF(Derived_Metrics[[#This Row],[Cumulative_Revenue_%]]&lt;=0.8,"Top 80% Revenue","Remaining 20% Revenue")</f>
        <v>Remaining 20% Revenue</v>
      </c>
    </row>
    <row r="1721" spans="1:25" x14ac:dyDescent="0.25">
      <c r="A1721" t="s">
        <v>4625</v>
      </c>
      <c r="B1721" s="1">
        <v>42685</v>
      </c>
      <c r="C1721" t="s">
        <v>691</v>
      </c>
      <c r="D1721" s="4">
        <f>SUMIFS(Derived_Metrics[Revenue],Derived_Metrics[Customer ID],Derived_Metrics[[#This Row],[Customer ID]])</f>
        <v>1573.72</v>
      </c>
      <c r="E1721" s="4">
        <f>SUMIFS(Derived_Metrics[Profit],Derived_Metrics[Customer ID],Derived_Metrics[[#This Row],[Customer ID]])</f>
        <v>28.484800000000003</v>
      </c>
      <c r="F1721" s="5">
        <f>_xlfn.PERCENTRANK.INC(Derived_Metrics[Customer Revenue],Derived_Metrics[[#This Row],[Customer Revenue]])</f>
        <v>0.22600000000000001</v>
      </c>
      <c r="G1721" s="5" t="str" cm="1">
        <f t="array" ref="G1721">_xlfn.IFS(Derived_Metrics[[#This Row],[Customer Revenue Percentile]]&gt;=0.8,"High Value",Derived_Metrics[[#This Row],[Customer Revenue Percentile]]&gt;=0.4,"Medium Value",TRUE,"Low Value")</f>
        <v>Low Value</v>
      </c>
      <c r="H1721" s="12">
        <f>_xlfn.RANK.EQ(Derived_Metrics[[#This Row],[Customer Revenue]],Derived_Metrics[Customer Revenue],0)</f>
        <v>1637</v>
      </c>
      <c r="I1721" s="15">
        <f>Derived_Metrics[[#This Row],[Customer Revenue]]/SUM(Derived_Metrics[Customer Revenue])</f>
        <v>1.0101406257121408E-4</v>
      </c>
      <c r="J1721" t="s">
        <v>197</v>
      </c>
      <c r="K1721" s="5">
        <f>SUMIFS(Derived_Metrics[Revenue],Derived_Metrics[Product ID],Derived_Metrics[[#This Row],[Product ID]])</f>
        <v>671.36</v>
      </c>
      <c r="L1721" s="5">
        <f>SUMIFS(Derived_Metrics[Profit],Derived_Metrics[Product ID],Derived_Metrics[[#This Row],[Product ID]])</f>
        <v>65.457599999999999</v>
      </c>
      <c r="M1721" s="5" t="str">
        <f>IF(AND(Derived_Metrics[[#This Row],[Product Revenue]]&gt;AVERAGE(Derived_Metrics[Product Revenue]),Derived_Metrics[[#This Row],[Product Profit]]&lt;0),"high sales Low Profit","Normal")</f>
        <v>Normal</v>
      </c>
      <c r="N1721">
        <v>41.96</v>
      </c>
      <c r="O1721">
        <v>2</v>
      </c>
      <c r="P1721">
        <v>0</v>
      </c>
      <c r="Q1721">
        <v>10.909599999999999</v>
      </c>
      <c r="R1721">
        <f>Derived_Metrics[[#This Row],[Selling Price]]*Derived_Metrics[[#This Row],[Quantity]]</f>
        <v>83.92</v>
      </c>
      <c r="S1721" s="2">
        <f>IF(Derived_Metrics[[#This Row],[Revenue]]=0,0,Derived_Metrics[[#This Row],[Profit]]/Derived_Metrics[[#This Row],[Revenue]])</f>
        <v>0.12999999999999998</v>
      </c>
      <c r="T1721" t="str">
        <f>IF(Derived_Metrics[[#This Row],[Profit]]&lt;0, "Loss","Profit")</f>
        <v>Profit</v>
      </c>
      <c r="U1721" s="5">
        <f>Derived_Metrics[[#This Row],[Selling Price]]*Derived_Metrics[[#This Row],[Quantity]]*Derived_Metrics[[#This Row],[Discount]]</f>
        <v>0</v>
      </c>
      <c r="V1721" t="str">
        <f>IF(Derived_Metrics[[#This Row],[Discount]]&gt;0,"Discount Applied","No Discount")</f>
        <v>No Discount</v>
      </c>
      <c r="W1721" t="str">
        <f>IF(Derived_Metrics[[#This Row],[Discount]]&gt;0.3,"High Discount","Low Discount")</f>
        <v>Low Discount</v>
      </c>
      <c r="X1721" s="13">
        <f>SUMIFS(Derived_Metrics[Customer_Revenue_Share],Derived_Metrics[Customee_ Revenue _Rank],"&lt;="&amp;Derived_Metrics[[#This Row],[Customee_ Revenue _Rank]])</f>
        <v>0.97896287260286252</v>
      </c>
      <c r="Y1721" t="str">
        <f>IF(Derived_Metrics[[#This Row],[Cumulative_Revenue_%]]&lt;=0.8,"Top 80% Revenue","Remaining 20% Revenue")</f>
        <v>Remaining 20% Revenue</v>
      </c>
    </row>
    <row r="1722" spans="1:25" x14ac:dyDescent="0.25">
      <c r="A1722" t="s">
        <v>4625</v>
      </c>
      <c r="B1722" s="1">
        <v>42685</v>
      </c>
      <c r="C1722" t="s">
        <v>691</v>
      </c>
      <c r="D1722" s="4">
        <f>SUMIFS(Derived_Metrics[Revenue],Derived_Metrics[Customer ID],Derived_Metrics[[#This Row],[Customer ID]])</f>
        <v>1573.72</v>
      </c>
      <c r="E1722" s="4">
        <f>SUMIFS(Derived_Metrics[Profit],Derived_Metrics[Customer ID],Derived_Metrics[[#This Row],[Customer ID]])</f>
        <v>28.484800000000003</v>
      </c>
      <c r="F1722" s="5">
        <f>_xlfn.PERCENTRANK.INC(Derived_Metrics[Customer Revenue],Derived_Metrics[[#This Row],[Customer Revenue]])</f>
        <v>0.22600000000000001</v>
      </c>
      <c r="G1722" s="5" t="str" cm="1">
        <f t="array" ref="G1722">_xlfn.IFS(Derived_Metrics[[#This Row],[Customer Revenue Percentile]]&gt;=0.8,"High Value",Derived_Metrics[[#This Row],[Customer Revenue Percentile]]&gt;=0.4,"Medium Value",TRUE,"Low Value")</f>
        <v>Low Value</v>
      </c>
      <c r="H1722" s="12">
        <f>_xlfn.RANK.EQ(Derived_Metrics[[#This Row],[Customer Revenue]],Derived_Metrics[Customer Revenue],0)</f>
        <v>1637</v>
      </c>
      <c r="I1722" s="15">
        <f>Derived_Metrics[[#This Row],[Customer Revenue]]/SUM(Derived_Metrics[Customer Revenue])</f>
        <v>1.0101406257121408E-4</v>
      </c>
      <c r="J1722" t="s">
        <v>703</v>
      </c>
      <c r="K1722" s="5">
        <f>SUMIFS(Derived_Metrics[Revenue],Derived_Metrics[Product ID],Derived_Metrics[[#This Row],[Product ID]])</f>
        <v>33892.794000000002</v>
      </c>
      <c r="L1722" s="5">
        <f>SUMIFS(Derived_Metrics[Profit],Derived_Metrics[Product ID],Derived_Metrics[[#This Row],[Product ID]])</f>
        <v>281.96999999999997</v>
      </c>
      <c r="M1722" s="5" t="str">
        <f>IF(AND(Derived_Metrics[[#This Row],[Product Revenue]]&gt;AVERAGE(Derived_Metrics[Product Revenue]),Derived_Metrics[[#This Row],[Product Profit]]&lt;0),"high sales Low Profit","Normal")</f>
        <v>Normal</v>
      </c>
      <c r="N1722">
        <v>451.15199999999999</v>
      </c>
      <c r="O1722">
        <v>3</v>
      </c>
      <c r="P1722">
        <v>0.2</v>
      </c>
      <c r="Q1722">
        <v>0</v>
      </c>
      <c r="R1722">
        <f>Derived_Metrics[[#This Row],[Selling Price]]*Derived_Metrics[[#This Row],[Quantity]]</f>
        <v>1353.4559999999999</v>
      </c>
      <c r="S1722" s="2">
        <f>IF(Derived_Metrics[[#This Row],[Revenue]]=0,0,Derived_Metrics[[#This Row],[Profit]]/Derived_Metrics[[#This Row],[Revenue]])</f>
        <v>0</v>
      </c>
      <c r="T1722" t="str">
        <f>IF(Derived_Metrics[[#This Row],[Profit]]&lt;0, "Loss","Profit")</f>
        <v>Profit</v>
      </c>
      <c r="U1722" s="5">
        <f>Derived_Metrics[[#This Row],[Selling Price]]*Derived_Metrics[[#This Row],[Quantity]]*Derived_Metrics[[#This Row],[Discount]]</f>
        <v>270.69119999999998</v>
      </c>
      <c r="V1722" t="str">
        <f>IF(Derived_Metrics[[#This Row],[Discount]]&gt;0,"Discount Applied","No Discount")</f>
        <v>Discount Applied</v>
      </c>
      <c r="W1722" t="str">
        <f>IF(Derived_Metrics[[#This Row],[Discount]]&gt;0.3,"High Discount","Low Discount")</f>
        <v>Low Discount</v>
      </c>
      <c r="X1722" s="13">
        <f>SUMIFS(Derived_Metrics[Customer_Revenue_Share],Derived_Metrics[Customee_ Revenue _Rank],"&lt;="&amp;Derived_Metrics[[#This Row],[Customee_ Revenue _Rank]])</f>
        <v>0.97896287260286252</v>
      </c>
      <c r="Y1722" t="str">
        <f>IF(Derived_Metrics[[#This Row],[Cumulative_Revenue_%]]&lt;=0.8,"Top 80% Revenue","Remaining 20% Revenue")</f>
        <v>Remaining 20% Revenue</v>
      </c>
    </row>
    <row r="1723" spans="1:25" x14ac:dyDescent="0.25">
      <c r="A1723" t="s">
        <v>4626</v>
      </c>
      <c r="B1723" s="1">
        <v>42925</v>
      </c>
      <c r="C1723" t="s">
        <v>2217</v>
      </c>
      <c r="D1723" s="4">
        <f>SUMIFS(Derived_Metrics[Revenue],Derived_Metrics[Customer ID],Derived_Metrics[[#This Row],[Customer ID]])</f>
        <v>2210.328</v>
      </c>
      <c r="E1723" s="4">
        <f>SUMIFS(Derived_Metrics[Profit],Derived_Metrics[Customer ID],Derived_Metrics[[#This Row],[Customer ID]])</f>
        <v>3.178799999999999</v>
      </c>
      <c r="F1723" s="5">
        <f>_xlfn.PERCENTRANK.INC(Derived_Metrics[Customer Revenue],Derived_Metrics[[#This Row],[Customer Revenue]])</f>
        <v>0.311</v>
      </c>
      <c r="G1723" s="5" t="str" cm="1">
        <f t="array" ref="G1723">_xlfn.IFS(Derived_Metrics[[#This Row],[Customer Revenue Percentile]]&gt;=0.8,"High Value",Derived_Metrics[[#This Row],[Customer Revenue Percentile]]&gt;=0.4,"Medium Value",TRUE,"Low Value")</f>
        <v>Low Value</v>
      </c>
      <c r="H1723" s="12">
        <f>_xlfn.RANK.EQ(Derived_Metrics[[#This Row],[Customer Revenue]],Derived_Metrics[Customer Revenue],0)</f>
        <v>1459</v>
      </c>
      <c r="I1723" s="15">
        <f>Derived_Metrics[[#This Row],[Customer Revenue]]/SUM(Derived_Metrics[Customer Revenue])</f>
        <v>1.4187670671714567E-4</v>
      </c>
      <c r="J1723" t="s">
        <v>319</v>
      </c>
      <c r="K1723" s="5">
        <f>SUMIFS(Derived_Metrics[Revenue],Derived_Metrics[Product ID],Derived_Metrics[[#This Row],[Product ID]])</f>
        <v>5907.3300000000008</v>
      </c>
      <c r="L1723" s="5">
        <f>SUMIFS(Derived_Metrics[Profit],Derived_Metrics[Product ID],Derived_Metrics[[#This Row],[Product ID]])</f>
        <v>-246.39119999999997</v>
      </c>
      <c r="M1723" s="5" t="str">
        <f>IF(AND(Derived_Metrics[[#This Row],[Product Revenue]]&gt;AVERAGE(Derived_Metrics[Product Revenue]),Derived_Metrics[[#This Row],[Product Profit]]&lt;0),"high sales Low Profit","Normal")</f>
        <v>Normal</v>
      </c>
      <c r="N1723">
        <v>161.56800000000001</v>
      </c>
      <c r="O1723">
        <v>2</v>
      </c>
      <c r="P1723">
        <v>0.2</v>
      </c>
      <c r="Q1723">
        <v>-28.2744</v>
      </c>
      <c r="R1723">
        <f>Derived_Metrics[[#This Row],[Selling Price]]*Derived_Metrics[[#This Row],[Quantity]]</f>
        <v>323.13600000000002</v>
      </c>
      <c r="S1723" s="2">
        <f>IF(Derived_Metrics[[#This Row],[Revenue]]=0,0,Derived_Metrics[[#This Row],[Profit]]/Derived_Metrics[[#This Row],[Revenue]])</f>
        <v>-8.7499999999999994E-2</v>
      </c>
      <c r="T1723" t="str">
        <f>IF(Derived_Metrics[[#This Row],[Profit]]&lt;0, "Loss","Profit")</f>
        <v>Loss</v>
      </c>
      <c r="U1723" s="5">
        <f>Derived_Metrics[[#This Row],[Selling Price]]*Derived_Metrics[[#This Row],[Quantity]]*Derived_Metrics[[#This Row],[Discount]]</f>
        <v>64.627200000000002</v>
      </c>
      <c r="V1723" t="str">
        <f>IF(Derived_Metrics[[#This Row],[Discount]]&gt;0,"Discount Applied","No Discount")</f>
        <v>Discount Applied</v>
      </c>
      <c r="W1723" t="str">
        <f>IF(Derived_Metrics[[#This Row],[Discount]]&gt;0.3,"High Discount","Low Discount")</f>
        <v>Low Discount</v>
      </c>
      <c r="X1723" s="13">
        <f>SUMIFS(Derived_Metrics[Customer_Revenue_Share],Derived_Metrics[Customee_ Revenue _Rank],"&lt;="&amp;Derived_Metrics[[#This Row],[Customee_ Revenue _Rank]])</f>
        <v>0.9569485617947564</v>
      </c>
      <c r="Y1723" t="str">
        <f>IF(Derived_Metrics[[#This Row],[Cumulative_Revenue_%]]&lt;=0.8,"Top 80% Revenue","Remaining 20% Revenue")</f>
        <v>Remaining 20% Revenue</v>
      </c>
    </row>
    <row r="1724" spans="1:25" x14ac:dyDescent="0.25">
      <c r="A1724" t="s">
        <v>4628</v>
      </c>
      <c r="B1724" s="1">
        <v>42973</v>
      </c>
      <c r="C1724" t="s">
        <v>109</v>
      </c>
      <c r="D1724" s="4">
        <f>SUMIFS(Derived_Metrics[Revenue],Derived_Metrics[Customer ID],Derived_Metrics[[#This Row],[Customer ID]])</f>
        <v>502.49399999999997</v>
      </c>
      <c r="E1724" s="4">
        <f>SUMIFS(Derived_Metrics[Profit],Derived_Metrics[Customer ID],Derived_Metrics[[#This Row],[Customer ID]])</f>
        <v>-30.703299999999999</v>
      </c>
      <c r="F1724" s="5">
        <f>_xlfn.PERCENTRANK.INC(Derived_Metrics[Customer Revenue],Derived_Metrics[[#This Row],[Customer Revenue]])</f>
        <v>9.1999999999999998E-2</v>
      </c>
      <c r="G1724" s="5" t="str" cm="1">
        <f t="array" ref="G1724">_xlfn.IFS(Derived_Metrics[[#This Row],[Customer Revenue Percentile]]&gt;=0.8,"High Value",Derived_Metrics[[#This Row],[Customer Revenue Percentile]]&gt;=0.4,"Medium Value",TRUE,"Low Value")</f>
        <v>Low Value</v>
      </c>
      <c r="H1724" s="12">
        <f>_xlfn.RANK.EQ(Derived_Metrics[[#This Row],[Customer Revenue]],Derived_Metrics[Customer Revenue],0)</f>
        <v>1922</v>
      </c>
      <c r="I1724" s="15">
        <f>Derived_Metrics[[#This Row],[Customer Revenue]]/SUM(Derived_Metrics[Customer Revenue])</f>
        <v>3.2254124213748092E-5</v>
      </c>
      <c r="J1724" t="s">
        <v>863</v>
      </c>
      <c r="K1724" s="5">
        <f>SUMIFS(Derived_Metrics[Revenue],Derived_Metrics[Product ID],Derived_Metrics[[#This Row],[Product ID]])</f>
        <v>1753.9199999999998</v>
      </c>
      <c r="L1724" s="5">
        <f>SUMIFS(Derived_Metrics[Profit],Derived_Metrics[Product ID],Derived_Metrics[[#This Row],[Product ID]])</f>
        <v>28.257600000000004</v>
      </c>
      <c r="M1724" s="5" t="str">
        <f>IF(AND(Derived_Metrics[[#This Row],[Product Revenue]]&gt;AVERAGE(Derived_Metrics[Product Revenue]),Derived_Metrics[[#This Row],[Product Profit]]&lt;0),"high sales Low Profit","Normal")</f>
        <v>Normal</v>
      </c>
      <c r="N1724">
        <v>64.959999999999994</v>
      </c>
      <c r="O1724">
        <v>5</v>
      </c>
      <c r="P1724">
        <v>0.6</v>
      </c>
      <c r="Q1724">
        <v>-43.847999999999999</v>
      </c>
      <c r="R1724">
        <f>Derived_Metrics[[#This Row],[Selling Price]]*Derived_Metrics[[#This Row],[Quantity]]</f>
        <v>324.79999999999995</v>
      </c>
      <c r="S1724" s="2">
        <f>IF(Derived_Metrics[[#This Row],[Revenue]]=0,0,Derived_Metrics[[#This Row],[Profit]]/Derived_Metrics[[#This Row],[Revenue]])</f>
        <v>-0.13500000000000001</v>
      </c>
      <c r="T1724" t="str">
        <f>IF(Derived_Metrics[[#This Row],[Profit]]&lt;0, "Loss","Profit")</f>
        <v>Loss</v>
      </c>
      <c r="U1724" s="5">
        <f>Derived_Metrics[[#This Row],[Selling Price]]*Derived_Metrics[[#This Row],[Quantity]]*Derived_Metrics[[#This Row],[Discount]]</f>
        <v>194.87999999999997</v>
      </c>
      <c r="V1724" t="str">
        <f>IF(Derived_Metrics[[#This Row],[Discount]]&gt;0,"Discount Applied","No Discount")</f>
        <v>Discount Applied</v>
      </c>
      <c r="W1724" t="str">
        <f>IF(Derived_Metrics[[#This Row],[Discount]]&gt;0.3,"High Discount","Low Discount")</f>
        <v>High Discount</v>
      </c>
      <c r="X1724" s="13">
        <f>SUMIFS(Derived_Metrics[Customer_Revenue_Share],Derived_Metrics[Customee_ Revenue _Rank],"&lt;="&amp;Derived_Metrics[[#This Row],[Customee_ Revenue _Rank]])</f>
        <v>0.99691675396614399</v>
      </c>
      <c r="Y1724" t="str">
        <f>IF(Derived_Metrics[[#This Row],[Cumulative_Revenue_%]]&lt;=0.8,"Top 80% Revenue","Remaining 20% Revenue")</f>
        <v>Remaining 20% Revenue</v>
      </c>
    </row>
    <row r="1725" spans="1:25" x14ac:dyDescent="0.25">
      <c r="A1725" t="s">
        <v>4629</v>
      </c>
      <c r="B1725" s="1">
        <v>42226</v>
      </c>
      <c r="C1725" t="s">
        <v>87</v>
      </c>
      <c r="D1725" s="4">
        <f>SUMIFS(Derived_Metrics[Revenue],Derived_Metrics[Customer ID],Derived_Metrics[[#This Row],[Customer ID]])</f>
        <v>1172.9399999999998</v>
      </c>
      <c r="E1725" s="4">
        <f>SUMIFS(Derived_Metrics[Profit],Derived_Metrics[Customer ID],Derived_Metrics[[#This Row],[Customer ID]])</f>
        <v>-218.92349999999999</v>
      </c>
      <c r="F1725" s="5">
        <f>_xlfn.PERCENTRANK.INC(Derived_Metrics[Customer Revenue],Derived_Metrics[[#This Row],[Customer Revenue]])</f>
        <v>0.19500000000000001</v>
      </c>
      <c r="G1725" s="5" t="str" cm="1">
        <f t="array" ref="G1725">_xlfn.IFS(Derived_Metrics[[#This Row],[Customer Revenue Percentile]]&gt;=0.8,"High Value",Derived_Metrics[[#This Row],[Customer Revenue Percentile]]&gt;=0.4,"Medium Value",TRUE,"Low Value")</f>
        <v>Low Value</v>
      </c>
      <c r="H1725" s="12">
        <f>_xlfn.RANK.EQ(Derived_Metrics[[#This Row],[Customer Revenue]],Derived_Metrics[Customer Revenue],0)</f>
        <v>1706</v>
      </c>
      <c r="I1725" s="15">
        <f>Derived_Metrics[[#This Row],[Customer Revenue]]/SUM(Derived_Metrics[Customer Revenue])</f>
        <v>7.5288764552957214E-5</v>
      </c>
      <c r="J1725" t="s">
        <v>149</v>
      </c>
      <c r="K1725" s="5">
        <f>SUMIFS(Derived_Metrics[Revenue],Derived_Metrics[Product ID],Derived_Metrics[[#This Row],[Product ID]])</f>
        <v>7629.77</v>
      </c>
      <c r="L1725" s="5">
        <f>SUMIFS(Derived_Metrics[Profit],Derived_Metrics[Product ID],Derived_Metrics[[#This Row],[Product ID]])</f>
        <v>172.24600000000001</v>
      </c>
      <c r="M1725" s="5" t="str">
        <f>IF(AND(Derived_Metrics[[#This Row],[Product Revenue]]&gt;AVERAGE(Derived_Metrics[Product Revenue]),Derived_Metrics[[#This Row],[Product Profit]]&lt;0),"high sales Low Profit","Normal")</f>
        <v>Normal</v>
      </c>
      <c r="N1725">
        <v>72.78</v>
      </c>
      <c r="O1725">
        <v>3</v>
      </c>
      <c r="P1725">
        <v>0.6</v>
      </c>
      <c r="Q1725">
        <v>-70.960499999999996</v>
      </c>
      <c r="R1725">
        <f>Derived_Metrics[[#This Row],[Selling Price]]*Derived_Metrics[[#This Row],[Quantity]]</f>
        <v>218.34</v>
      </c>
      <c r="S1725" s="2">
        <f>IF(Derived_Metrics[[#This Row],[Revenue]]=0,0,Derived_Metrics[[#This Row],[Profit]]/Derived_Metrics[[#This Row],[Revenue]])</f>
        <v>-0.32499999999999996</v>
      </c>
      <c r="T1725" t="str">
        <f>IF(Derived_Metrics[[#This Row],[Profit]]&lt;0, "Loss","Profit")</f>
        <v>Loss</v>
      </c>
      <c r="U1725" s="5">
        <f>Derived_Metrics[[#This Row],[Selling Price]]*Derived_Metrics[[#This Row],[Quantity]]*Derived_Metrics[[#This Row],[Discount]]</f>
        <v>131.00399999999999</v>
      </c>
      <c r="V1725" t="str">
        <f>IF(Derived_Metrics[[#This Row],[Discount]]&gt;0,"Discount Applied","No Discount")</f>
        <v>Discount Applied</v>
      </c>
      <c r="W1725" t="str">
        <f>IF(Derived_Metrics[[#This Row],[Discount]]&gt;0.3,"High Discount","Low Discount")</f>
        <v>High Discount</v>
      </c>
      <c r="X1725" s="13">
        <f>SUMIFS(Derived_Metrics[Customer_Revenue_Share],Derived_Metrics[Customee_ Revenue _Rank],"&lt;="&amp;Derived_Metrics[[#This Row],[Customee_ Revenue _Rank]])</f>
        <v>0.98499630817608064</v>
      </c>
      <c r="Y1725" t="str">
        <f>IF(Derived_Metrics[[#This Row],[Cumulative_Revenue_%]]&lt;=0.8,"Top 80% Revenue","Remaining 20% Revenue")</f>
        <v>Remaining 20% Revenue</v>
      </c>
    </row>
    <row r="1726" spans="1:25" x14ac:dyDescent="0.25">
      <c r="A1726" t="s">
        <v>4630</v>
      </c>
      <c r="B1726" s="1">
        <v>42712</v>
      </c>
      <c r="C1726" t="s">
        <v>4631</v>
      </c>
      <c r="D1726" s="4">
        <f>SUMIFS(Derived_Metrics[Revenue],Derived_Metrics[Customer ID],Derived_Metrics[[#This Row],[Customer ID]])</f>
        <v>3936.0475000000001</v>
      </c>
      <c r="E1726" s="4">
        <f>SUMIFS(Derived_Metrics[Profit],Derived_Metrics[Customer ID],Derived_Metrics[[#This Row],[Customer ID]])</f>
        <v>-255.58750000000001</v>
      </c>
      <c r="F1726" s="5">
        <f>_xlfn.PERCENTRANK.INC(Derived_Metrics[Customer Revenue],Derived_Metrics[[#This Row],[Customer Revenue]])</f>
        <v>0.48</v>
      </c>
      <c r="G1726" s="5" t="str" cm="1">
        <f t="array" ref="G1726">_xlfn.IFS(Derived_Metrics[[#This Row],[Customer Revenue Percentile]]&gt;=0.8,"High Value",Derived_Metrics[[#This Row],[Customer Revenue Percentile]]&gt;=0.4,"Medium Value",TRUE,"Low Value")</f>
        <v>Medium Value</v>
      </c>
      <c r="H1726" s="12">
        <f>_xlfn.RANK.EQ(Derived_Metrics[[#This Row],[Customer Revenue]],Derived_Metrics[Customer Revenue],0)</f>
        <v>1103</v>
      </c>
      <c r="I1726" s="15">
        <f>Derived_Metrics[[#This Row],[Customer Revenue]]/SUM(Derived_Metrics[Customer Revenue])</f>
        <v>2.5264732509485218E-4</v>
      </c>
      <c r="J1726" t="s">
        <v>400</v>
      </c>
      <c r="K1726" s="5">
        <f>SUMIFS(Derived_Metrics[Revenue],Derived_Metrics[Product ID],Derived_Metrics[[#This Row],[Product ID]])</f>
        <v>15108.872500000001</v>
      </c>
      <c r="L1726" s="5">
        <f>SUMIFS(Derived_Metrics[Profit],Derived_Metrics[Product ID],Derived_Metrics[[#This Row],[Product ID]])</f>
        <v>-795.97250000000008</v>
      </c>
      <c r="M1726" s="5" t="str">
        <f>IF(AND(Derived_Metrics[[#This Row],[Product Revenue]]&gt;AVERAGE(Derived_Metrics[Product Revenue]),Derived_Metrics[[#This Row],[Product Profit]]&lt;0),"high sales Low Profit","Normal")</f>
        <v>high sales Low Profit</v>
      </c>
      <c r="N1726">
        <v>562.29250000000002</v>
      </c>
      <c r="O1726">
        <v>7</v>
      </c>
      <c r="P1726">
        <v>0.45</v>
      </c>
      <c r="Q1726">
        <v>-255.58750000000001</v>
      </c>
      <c r="R1726">
        <f>Derived_Metrics[[#This Row],[Selling Price]]*Derived_Metrics[[#This Row],[Quantity]]</f>
        <v>3936.0475000000001</v>
      </c>
      <c r="S1726" s="2">
        <f>IF(Derived_Metrics[[#This Row],[Revenue]]=0,0,Derived_Metrics[[#This Row],[Profit]]/Derived_Metrics[[#This Row],[Revenue]])</f>
        <v>-6.4935064935064929E-2</v>
      </c>
      <c r="T1726" t="str">
        <f>IF(Derived_Metrics[[#This Row],[Profit]]&lt;0, "Loss","Profit")</f>
        <v>Loss</v>
      </c>
      <c r="U1726" s="5">
        <f>Derived_Metrics[[#This Row],[Selling Price]]*Derived_Metrics[[#This Row],[Quantity]]*Derived_Metrics[[#This Row],[Discount]]</f>
        <v>1771.2213750000001</v>
      </c>
      <c r="V1726" t="str">
        <f>IF(Derived_Metrics[[#This Row],[Discount]]&gt;0,"Discount Applied","No Discount")</f>
        <v>Discount Applied</v>
      </c>
      <c r="W1726" t="str">
        <f>IF(Derived_Metrics[[#This Row],[Discount]]&gt;0.3,"High Discount","Low Discount")</f>
        <v>High Discount</v>
      </c>
      <c r="X1726" s="13">
        <f>SUMIFS(Derived_Metrics[Customer_Revenue_Share],Derived_Metrics[Customee_ Revenue _Rank],"&lt;="&amp;Derived_Metrics[[#This Row],[Customee_ Revenue _Rank]])</f>
        <v>0.88752404170602683</v>
      </c>
      <c r="Y1726" t="str">
        <f>IF(Derived_Metrics[[#This Row],[Cumulative_Revenue_%]]&lt;=0.8,"Top 80% Revenue","Remaining 20% Revenue")</f>
        <v>Remaining 20% Revenue</v>
      </c>
    </row>
    <row r="1727" spans="1:25" x14ac:dyDescent="0.25">
      <c r="A1727" t="s">
        <v>4633</v>
      </c>
      <c r="B1727" s="1">
        <v>41893</v>
      </c>
      <c r="C1727" t="s">
        <v>3961</v>
      </c>
      <c r="D1727" s="4">
        <f>SUMIFS(Derived_Metrics[Revenue],Derived_Metrics[Customer ID],Derived_Metrics[[#This Row],[Customer ID]])</f>
        <v>2587.5</v>
      </c>
      <c r="E1727" s="4">
        <f>SUMIFS(Derived_Metrics[Profit],Derived_Metrics[Customer ID],Derived_Metrics[[#This Row],[Customer ID]])</f>
        <v>194.71260000000001</v>
      </c>
      <c r="F1727" s="5">
        <f>_xlfn.PERCENTRANK.INC(Derived_Metrics[Customer Revenue],Derived_Metrics[[#This Row],[Customer Revenue]])</f>
        <v>0.35399999999999998</v>
      </c>
      <c r="G1727" s="5" t="str" cm="1">
        <f t="array" ref="G1727">_xlfn.IFS(Derived_Metrics[[#This Row],[Customer Revenue Percentile]]&gt;=0.8,"High Value",Derived_Metrics[[#This Row],[Customer Revenue Percentile]]&gt;=0.4,"Medium Value",TRUE,"Low Value")</f>
        <v>Low Value</v>
      </c>
      <c r="H1727" s="12">
        <f>_xlfn.RANK.EQ(Derived_Metrics[[#This Row],[Customer Revenue]],Derived_Metrics[Customer Revenue],0)</f>
        <v>1369</v>
      </c>
      <c r="I1727" s="15">
        <f>Derived_Metrics[[#This Row],[Customer Revenue]]/SUM(Derived_Metrics[Customer Revenue])</f>
        <v>1.6608665258306207E-4</v>
      </c>
      <c r="J1727" t="s">
        <v>383</v>
      </c>
      <c r="K1727" s="5">
        <f>SUMIFS(Derived_Metrics[Revenue],Derived_Metrics[Product ID],Derived_Metrics[[#This Row],[Product ID]])</f>
        <v>6526.58</v>
      </c>
      <c r="L1727" s="5">
        <f>SUMIFS(Derived_Metrics[Profit],Derived_Metrics[Product ID],Derived_Metrics[[#This Row],[Product ID]])</f>
        <v>322.95060000000001</v>
      </c>
      <c r="M1727" s="5" t="str">
        <f>IF(AND(Derived_Metrics[[#This Row],[Product Revenue]]&gt;AVERAGE(Derived_Metrics[Product Revenue]),Derived_Metrics[[#This Row],[Product Profit]]&lt;0),"high sales Low Profit","Normal")</f>
        <v>Normal</v>
      </c>
      <c r="N1727">
        <v>56.52</v>
      </c>
      <c r="O1727">
        <v>9</v>
      </c>
      <c r="P1727">
        <v>0</v>
      </c>
      <c r="Q1727">
        <v>21.477599999999999</v>
      </c>
      <c r="R1727">
        <f>Derived_Metrics[[#This Row],[Selling Price]]*Derived_Metrics[[#This Row],[Quantity]]</f>
        <v>508.68</v>
      </c>
      <c r="S1727" s="2">
        <f>IF(Derived_Metrics[[#This Row],[Revenue]]=0,0,Derived_Metrics[[#This Row],[Profit]]/Derived_Metrics[[#This Row],[Revenue]])</f>
        <v>4.2222222222222217E-2</v>
      </c>
      <c r="T1727" t="str">
        <f>IF(Derived_Metrics[[#This Row],[Profit]]&lt;0, "Loss","Profit")</f>
        <v>Profit</v>
      </c>
      <c r="U1727" s="5">
        <f>Derived_Metrics[[#This Row],[Selling Price]]*Derived_Metrics[[#This Row],[Quantity]]*Derived_Metrics[[#This Row],[Discount]]</f>
        <v>0</v>
      </c>
      <c r="V1727" t="str">
        <f>IF(Derived_Metrics[[#This Row],[Discount]]&gt;0,"Discount Applied","No Discount")</f>
        <v>No Discount</v>
      </c>
      <c r="W1727" t="str">
        <f>IF(Derived_Metrics[[#This Row],[Discount]]&gt;0.3,"High Discount","Low Discount")</f>
        <v>Low Discount</v>
      </c>
      <c r="X1727" s="13">
        <f>SUMIFS(Derived_Metrics[Customer_Revenue_Share],Derived_Metrics[Customee_ Revenue _Rank],"&lt;="&amp;Derived_Metrics[[#This Row],[Customee_ Revenue _Rank]])</f>
        <v>0.94326031565793289</v>
      </c>
      <c r="Y1727" t="str">
        <f>IF(Derived_Metrics[[#This Row],[Cumulative_Revenue_%]]&lt;=0.8,"Top 80% Revenue","Remaining 20% Revenue")</f>
        <v>Remaining 20% Revenue</v>
      </c>
    </row>
    <row r="1728" spans="1:25" x14ac:dyDescent="0.25">
      <c r="A1728" t="s">
        <v>4635</v>
      </c>
      <c r="B1728" s="1">
        <v>42492</v>
      </c>
      <c r="C1728" t="s">
        <v>2234</v>
      </c>
      <c r="D1728" s="4">
        <f>SUMIFS(Derived_Metrics[Revenue],Derived_Metrics[Customer ID],Derived_Metrics[[#This Row],[Customer ID]])</f>
        <v>4798.4139999999998</v>
      </c>
      <c r="E1728" s="4">
        <f>SUMIFS(Derived_Metrics[Profit],Derived_Metrics[Customer ID],Derived_Metrics[[#This Row],[Customer ID]])</f>
        <v>72.177999999999997</v>
      </c>
      <c r="F1728" s="5">
        <f>_xlfn.PERCENTRANK.INC(Derived_Metrics[Customer Revenue],Derived_Metrics[[#This Row],[Customer Revenue]])</f>
        <v>0.53700000000000003</v>
      </c>
      <c r="G1728" s="5" t="str" cm="1">
        <f t="array" ref="G1728">_xlfn.IFS(Derived_Metrics[[#This Row],[Customer Revenue Percentile]]&gt;=0.8,"High Value",Derived_Metrics[[#This Row],[Customer Revenue Percentile]]&gt;=0.4,"Medium Value",TRUE,"Low Value")</f>
        <v>Medium Value</v>
      </c>
      <c r="H1728" s="12">
        <f>_xlfn.RANK.EQ(Derived_Metrics[[#This Row],[Customer Revenue]],Derived_Metrics[Customer Revenue],0)</f>
        <v>980</v>
      </c>
      <c r="I1728" s="15">
        <f>Derived_Metrics[[#This Row],[Customer Revenue]]/SUM(Derived_Metrics[Customer Revenue])</f>
        <v>3.0800097351408738E-4</v>
      </c>
      <c r="J1728" t="s">
        <v>895</v>
      </c>
      <c r="K1728" s="5">
        <f>SUMIFS(Derived_Metrics[Revenue],Derived_Metrics[Product ID],Derived_Metrics[[#This Row],[Product ID]])</f>
        <v>55615.938999999998</v>
      </c>
      <c r="L1728" s="5">
        <f>SUMIFS(Derived_Metrics[Profit],Derived_Metrics[Product ID],Derived_Metrics[[#This Row],[Product ID]])</f>
        <v>-189.97610000000006</v>
      </c>
      <c r="M1728" s="5" t="str">
        <f>IF(AND(Derived_Metrics[[#This Row],[Product Revenue]]&gt;AVERAGE(Derived_Metrics[Product Revenue]),Derived_Metrics[[#This Row],[Product Profit]]&lt;0),"high sales Low Profit","Normal")</f>
        <v>high sales Low Profit</v>
      </c>
      <c r="N1728">
        <v>557.72799999999995</v>
      </c>
      <c r="O1728">
        <v>4</v>
      </c>
      <c r="P1728">
        <v>0.2</v>
      </c>
      <c r="Q1728">
        <v>6.9715999999999996</v>
      </c>
      <c r="R1728">
        <f>Derived_Metrics[[#This Row],[Selling Price]]*Derived_Metrics[[#This Row],[Quantity]]</f>
        <v>2230.9119999999998</v>
      </c>
      <c r="S1728" s="2">
        <f>IF(Derived_Metrics[[#This Row],[Revenue]]=0,0,Derived_Metrics[[#This Row],[Profit]]/Derived_Metrics[[#This Row],[Revenue]])</f>
        <v>3.1250000000000002E-3</v>
      </c>
      <c r="T1728" t="str">
        <f>IF(Derived_Metrics[[#This Row],[Profit]]&lt;0, "Loss","Profit")</f>
        <v>Profit</v>
      </c>
      <c r="U1728" s="5">
        <f>Derived_Metrics[[#This Row],[Selling Price]]*Derived_Metrics[[#This Row],[Quantity]]*Derived_Metrics[[#This Row],[Discount]]</f>
        <v>446.18239999999997</v>
      </c>
      <c r="V1728" t="str">
        <f>IF(Derived_Metrics[[#This Row],[Discount]]&gt;0,"Discount Applied","No Discount")</f>
        <v>Discount Applied</v>
      </c>
      <c r="W1728" t="str">
        <f>IF(Derived_Metrics[[#This Row],[Discount]]&gt;0.3,"High Discount","Low Discount")</f>
        <v>Low Discount</v>
      </c>
      <c r="X1728" s="13">
        <f>SUMIFS(Derived_Metrics[Customer_Revenue_Share],Derived_Metrics[Customee_ Revenue _Rank],"&lt;="&amp;Derived_Metrics[[#This Row],[Customee_ Revenue _Rank]])</f>
        <v>0.85326484820562254</v>
      </c>
      <c r="Y1728" t="str">
        <f>IF(Derived_Metrics[[#This Row],[Cumulative_Revenue_%]]&lt;=0.8,"Top 80% Revenue","Remaining 20% Revenue")</f>
        <v>Remaining 20% Revenue</v>
      </c>
    </row>
    <row r="1729" spans="1:25" x14ac:dyDescent="0.25">
      <c r="A1729" t="s">
        <v>4636</v>
      </c>
      <c r="B1729" s="1">
        <v>41665</v>
      </c>
      <c r="C1729" t="s">
        <v>3289</v>
      </c>
      <c r="D1729" s="4">
        <f>SUMIFS(Derived_Metrics[Revenue],Derived_Metrics[Customer ID],Derived_Metrics[[#This Row],[Customer ID]])</f>
        <v>3452.8576000000003</v>
      </c>
      <c r="E1729" s="4">
        <f>SUMIFS(Derived_Metrics[Profit],Derived_Metrics[Customer ID],Derived_Metrics[[#This Row],[Customer ID]])</f>
        <v>52.959599999999995</v>
      </c>
      <c r="F1729" s="5">
        <f>_xlfn.PERCENTRANK.INC(Derived_Metrics[Customer Revenue],Derived_Metrics[[#This Row],[Customer Revenue]])</f>
        <v>0.436</v>
      </c>
      <c r="G1729" s="5" t="str" cm="1">
        <f t="array" ref="G1729">_xlfn.IFS(Derived_Metrics[[#This Row],[Customer Revenue Percentile]]&gt;=0.8,"High Value",Derived_Metrics[[#This Row],[Customer Revenue Percentile]]&gt;=0.4,"Medium Value",TRUE,"Low Value")</f>
        <v>Medium Value</v>
      </c>
      <c r="H1729" s="12">
        <f>_xlfn.RANK.EQ(Derived_Metrics[[#This Row],[Customer Revenue]],Derived_Metrics[Customer Revenue],0)</f>
        <v>1193</v>
      </c>
      <c r="I1729" s="15">
        <f>Derived_Metrics[[#This Row],[Customer Revenue]]/SUM(Derived_Metrics[Customer Revenue])</f>
        <v>2.2163229396327943E-4</v>
      </c>
      <c r="J1729" t="s">
        <v>928</v>
      </c>
      <c r="K1729" s="5">
        <f>SUMIFS(Derived_Metrics[Revenue],Derived_Metrics[Product ID],Derived_Metrics[[#This Row],[Product ID]])</f>
        <v>2938.5719999999997</v>
      </c>
      <c r="L1729" s="5">
        <f>SUMIFS(Derived_Metrics[Profit],Derived_Metrics[Product ID],Derived_Metrics[[#This Row],[Product ID]])</f>
        <v>-9.93719999999999</v>
      </c>
      <c r="M1729" s="5" t="str">
        <f>IF(AND(Derived_Metrics[[#This Row],[Product Revenue]]&gt;AVERAGE(Derived_Metrics[Product Revenue]),Derived_Metrics[[#This Row],[Product Profit]]&lt;0),"high sales Low Profit","Normal")</f>
        <v>Normal</v>
      </c>
      <c r="N1729">
        <v>141.96</v>
      </c>
      <c r="O1729">
        <v>2</v>
      </c>
      <c r="P1729">
        <v>0</v>
      </c>
      <c r="Q1729">
        <v>39.748800000000003</v>
      </c>
      <c r="R1729">
        <f>Derived_Metrics[[#This Row],[Selling Price]]*Derived_Metrics[[#This Row],[Quantity]]</f>
        <v>283.92</v>
      </c>
      <c r="S1729" s="2">
        <f>IF(Derived_Metrics[[#This Row],[Revenue]]=0,0,Derived_Metrics[[#This Row],[Profit]]/Derived_Metrics[[#This Row],[Revenue]])</f>
        <v>0.14000000000000001</v>
      </c>
      <c r="T1729" t="str">
        <f>IF(Derived_Metrics[[#This Row],[Profit]]&lt;0, "Loss","Profit")</f>
        <v>Profit</v>
      </c>
      <c r="U1729" s="5">
        <f>Derived_Metrics[[#This Row],[Selling Price]]*Derived_Metrics[[#This Row],[Quantity]]*Derived_Metrics[[#This Row],[Discount]]</f>
        <v>0</v>
      </c>
      <c r="V1729" t="str">
        <f>IF(Derived_Metrics[[#This Row],[Discount]]&gt;0,"Discount Applied","No Discount")</f>
        <v>No Discount</v>
      </c>
      <c r="W1729" t="str">
        <f>IF(Derived_Metrics[[#This Row],[Discount]]&gt;0.3,"High Discount","Low Discount")</f>
        <v>Low Discount</v>
      </c>
      <c r="X1729" s="13">
        <f>SUMIFS(Derived_Metrics[Customer_Revenue_Share],Derived_Metrics[Customee_ Revenue _Rank],"&lt;="&amp;Derived_Metrics[[#This Row],[Customee_ Revenue _Rank]])</f>
        <v>0.90919869255542873</v>
      </c>
      <c r="Y1729" t="str">
        <f>IF(Derived_Metrics[[#This Row],[Cumulative_Revenue_%]]&lt;=0.8,"Top 80% Revenue","Remaining 20% Revenue")</f>
        <v>Remaining 20% Revenue</v>
      </c>
    </row>
    <row r="1730" spans="1:25" x14ac:dyDescent="0.25">
      <c r="A1730" t="s">
        <v>4639</v>
      </c>
      <c r="B1730" s="1">
        <v>42470</v>
      </c>
      <c r="C1730" t="s">
        <v>888</v>
      </c>
      <c r="D1730" s="4">
        <f>SUMIFS(Derived_Metrics[Revenue],Derived_Metrics[Customer ID],Derived_Metrics[[#This Row],[Customer ID]])</f>
        <v>798.42399999999998</v>
      </c>
      <c r="E1730" s="4">
        <f>SUMIFS(Derived_Metrics[Profit],Derived_Metrics[Customer ID],Derived_Metrics[[#This Row],[Customer ID]])</f>
        <v>4.8339999999999996</v>
      </c>
      <c r="F1730" s="5">
        <f>_xlfn.PERCENTRANK.INC(Derived_Metrics[Customer Revenue],Derived_Metrics[[#This Row],[Customer Revenue]])</f>
        <v>0.13300000000000001</v>
      </c>
      <c r="G1730" s="5" t="str" cm="1">
        <f t="array" ref="G1730">_xlfn.IFS(Derived_Metrics[[#This Row],[Customer Revenue Percentile]]&gt;=0.8,"High Value",Derived_Metrics[[#This Row],[Customer Revenue Percentile]]&gt;=0.4,"Medium Value",TRUE,"Low Value")</f>
        <v>Low Value</v>
      </c>
      <c r="H1730" s="12">
        <f>_xlfn.RANK.EQ(Derived_Metrics[[#This Row],[Customer Revenue]],Derived_Metrics[Customer Revenue],0)</f>
        <v>1836</v>
      </c>
      <c r="I1730" s="15">
        <f>Derived_Metrics[[#This Row],[Customer Revenue]]/SUM(Derived_Metrics[Customer Revenue])</f>
        <v>5.1249302222986956E-5</v>
      </c>
      <c r="J1730" t="s">
        <v>1474</v>
      </c>
      <c r="K1730" s="5">
        <f>SUMIFS(Derived_Metrics[Revenue],Derived_Metrics[Product ID],Derived_Metrics[[#This Row],[Product ID]])</f>
        <v>5744.9279999999999</v>
      </c>
      <c r="L1730" s="5">
        <f>SUMIFS(Derived_Metrics[Profit],Derived_Metrics[Product ID],Derived_Metrics[[#This Row],[Product ID]])</f>
        <v>-143.62319999999997</v>
      </c>
      <c r="M1730" s="5" t="str">
        <f>IF(AND(Derived_Metrics[[#This Row],[Product Revenue]]&gt;AVERAGE(Derived_Metrics[Product Revenue]),Derived_Metrics[[#This Row],[Product Profit]]&lt;0),"high sales Low Profit","Normal")</f>
        <v>Normal</v>
      </c>
      <c r="N1730">
        <v>239.37200000000001</v>
      </c>
      <c r="O1730">
        <v>2</v>
      </c>
      <c r="P1730">
        <v>0.3</v>
      </c>
      <c r="Q1730">
        <v>-23.937200000000001</v>
      </c>
      <c r="R1730">
        <f>Derived_Metrics[[#This Row],[Selling Price]]*Derived_Metrics[[#This Row],[Quantity]]</f>
        <v>478.74400000000003</v>
      </c>
      <c r="S1730" s="2">
        <f>IF(Derived_Metrics[[#This Row],[Revenue]]=0,0,Derived_Metrics[[#This Row],[Profit]]/Derived_Metrics[[#This Row],[Revenue]])</f>
        <v>-4.9999999999999996E-2</v>
      </c>
      <c r="T1730" t="str">
        <f>IF(Derived_Metrics[[#This Row],[Profit]]&lt;0, "Loss","Profit")</f>
        <v>Loss</v>
      </c>
      <c r="U1730" s="5">
        <f>Derived_Metrics[[#This Row],[Selling Price]]*Derived_Metrics[[#This Row],[Quantity]]*Derived_Metrics[[#This Row],[Discount]]</f>
        <v>143.6232</v>
      </c>
      <c r="V1730" t="str">
        <f>IF(Derived_Metrics[[#This Row],[Discount]]&gt;0,"Discount Applied","No Discount")</f>
        <v>Discount Applied</v>
      </c>
      <c r="W1730" t="str">
        <f>IF(Derived_Metrics[[#This Row],[Discount]]&gt;0.3,"High Discount","Low Discount")</f>
        <v>Low Discount</v>
      </c>
      <c r="X1730" s="13">
        <f>SUMIFS(Derived_Metrics[Customer_Revenue_Share],Derived_Metrics[Customee_ Revenue _Rank],"&lt;="&amp;Derived_Metrics[[#This Row],[Customee_ Revenue _Rank]])</f>
        <v>0.9932611072009242</v>
      </c>
      <c r="Y1730" t="str">
        <f>IF(Derived_Metrics[[#This Row],[Cumulative_Revenue_%]]&lt;=0.8,"Top 80% Revenue","Remaining 20% Revenue")</f>
        <v>Remaining 20% Revenue</v>
      </c>
    </row>
    <row r="1731" spans="1:25" x14ac:dyDescent="0.25">
      <c r="A1731" t="s">
        <v>4640</v>
      </c>
      <c r="B1731" s="1">
        <v>42416</v>
      </c>
      <c r="C1731" t="s">
        <v>4641</v>
      </c>
      <c r="D1731" s="4">
        <f>SUMIFS(Derived_Metrics[Revenue],Derived_Metrics[Customer ID],Derived_Metrics[[#This Row],[Customer ID]])</f>
        <v>455.92</v>
      </c>
      <c r="E1731" s="4">
        <f>SUMIFS(Derived_Metrics[Profit],Derived_Metrics[Customer ID],Derived_Metrics[[#This Row],[Customer ID]])</f>
        <v>36.473599999999998</v>
      </c>
      <c r="F1731" s="5">
        <f>_xlfn.PERCENTRANK.INC(Derived_Metrics[Customer Revenue],Derived_Metrics[[#This Row],[Customer Revenue]])</f>
        <v>8.3000000000000004E-2</v>
      </c>
      <c r="G1731" s="5" t="str" cm="1">
        <f t="array" ref="G1731">_xlfn.IFS(Derived_Metrics[[#This Row],[Customer Revenue Percentile]]&gt;=0.8,"High Value",Derived_Metrics[[#This Row],[Customer Revenue Percentile]]&gt;=0.4,"Medium Value",TRUE,"Low Value")</f>
        <v>Low Value</v>
      </c>
      <c r="H1731" s="12">
        <f>_xlfn.RANK.EQ(Derived_Metrics[[#This Row],[Customer Revenue]],Derived_Metrics[Customer Revenue],0)</f>
        <v>1945</v>
      </c>
      <c r="I1731" s="15">
        <f>Derived_Metrics[[#This Row],[Customer Revenue]]/SUM(Derived_Metrics[Customer Revenue])</f>
        <v>2.9264628655331269E-5</v>
      </c>
      <c r="J1731" t="s">
        <v>3799</v>
      </c>
      <c r="K1731" s="5">
        <f>SUMIFS(Derived_Metrics[Revenue],Derived_Metrics[Product ID],Derived_Metrics[[#This Row],[Product ID]])</f>
        <v>6975.5760000000009</v>
      </c>
      <c r="L1731" s="5">
        <f>SUMIFS(Derived_Metrics[Profit],Derived_Metrics[Product ID],Derived_Metrics[[#This Row],[Product ID]])</f>
        <v>-36.473600000000005</v>
      </c>
      <c r="M1731" s="5" t="str">
        <f>IF(AND(Derived_Metrics[[#This Row],[Product Revenue]]&gt;AVERAGE(Derived_Metrics[Product Revenue]),Derived_Metrics[[#This Row],[Product Profit]]&lt;0),"high sales Low Profit","Normal")</f>
        <v>Normal</v>
      </c>
      <c r="N1731">
        <v>227.96</v>
      </c>
      <c r="O1731">
        <v>2</v>
      </c>
      <c r="P1731">
        <v>0</v>
      </c>
      <c r="Q1731">
        <v>36.473599999999998</v>
      </c>
      <c r="R1731">
        <f>Derived_Metrics[[#This Row],[Selling Price]]*Derived_Metrics[[#This Row],[Quantity]]</f>
        <v>455.92</v>
      </c>
      <c r="S1731" s="2">
        <f>IF(Derived_Metrics[[#This Row],[Revenue]]=0,0,Derived_Metrics[[#This Row],[Profit]]/Derived_Metrics[[#This Row],[Revenue]])</f>
        <v>7.9999999999999988E-2</v>
      </c>
      <c r="T1731" t="str">
        <f>IF(Derived_Metrics[[#This Row],[Profit]]&lt;0, "Loss","Profit")</f>
        <v>Profit</v>
      </c>
      <c r="U1731" s="5">
        <f>Derived_Metrics[[#This Row],[Selling Price]]*Derived_Metrics[[#This Row],[Quantity]]*Derived_Metrics[[#This Row],[Discount]]</f>
        <v>0</v>
      </c>
      <c r="V1731" t="str">
        <f>IF(Derived_Metrics[[#This Row],[Discount]]&gt;0,"Discount Applied","No Discount")</f>
        <v>No Discount</v>
      </c>
      <c r="W1731" t="str">
        <f>IF(Derived_Metrics[[#This Row],[Discount]]&gt;0.3,"High Discount","Low Discount")</f>
        <v>Low Discount</v>
      </c>
      <c r="X1731" s="13">
        <f>SUMIFS(Derived_Metrics[Customer_Revenue_Share],Derived_Metrics[Customee_ Revenue _Rank],"&lt;="&amp;Derived_Metrics[[#This Row],[Customee_ Revenue _Rank]])</f>
        <v>0.99753411182213814</v>
      </c>
      <c r="Y1731" t="str">
        <f>IF(Derived_Metrics[[#This Row],[Cumulative_Revenue_%]]&lt;=0.8,"Top 80% Revenue","Remaining 20% Revenue")</f>
        <v>Remaining 20% Revenue</v>
      </c>
    </row>
    <row r="1732" spans="1:25" x14ac:dyDescent="0.25">
      <c r="A1732" t="s">
        <v>4643</v>
      </c>
      <c r="B1732" s="1">
        <v>42046</v>
      </c>
      <c r="C1732" t="s">
        <v>932</v>
      </c>
      <c r="D1732" s="4">
        <f>SUMIFS(Derived_Metrics[Revenue],Derived_Metrics[Customer ID],Derived_Metrics[[#This Row],[Customer ID]])</f>
        <v>5738.2380000000003</v>
      </c>
      <c r="E1732" s="4">
        <f>SUMIFS(Derived_Metrics[Profit],Derived_Metrics[Customer ID],Derived_Metrics[[#This Row],[Customer ID]])</f>
        <v>47.783800000000006</v>
      </c>
      <c r="F1732" s="5">
        <f>_xlfn.PERCENTRANK.INC(Derived_Metrics[Customer Revenue],Derived_Metrics[[#This Row],[Customer Revenue]])</f>
        <v>0.58799999999999997</v>
      </c>
      <c r="G1732" s="5" t="str" cm="1">
        <f t="array" ref="G1732">_xlfn.IFS(Derived_Metrics[[#This Row],[Customer Revenue Percentile]]&gt;=0.8,"High Value",Derived_Metrics[[#This Row],[Customer Revenue Percentile]]&gt;=0.4,"Medium Value",TRUE,"Low Value")</f>
        <v>Medium Value</v>
      </c>
      <c r="H1732" s="12">
        <f>_xlfn.RANK.EQ(Derived_Metrics[[#This Row],[Customer Revenue]],Derived_Metrics[Customer Revenue],0)</f>
        <v>870</v>
      </c>
      <c r="I1732" s="15">
        <f>Derived_Metrics[[#This Row],[Customer Revenue]]/SUM(Derived_Metrics[Customer Revenue])</f>
        <v>3.6832647000770049E-4</v>
      </c>
      <c r="J1732" t="s">
        <v>2324</v>
      </c>
      <c r="K1732" s="5">
        <f>SUMIFS(Derived_Metrics[Revenue],Derived_Metrics[Product ID],Derived_Metrics[[#This Row],[Product ID]])</f>
        <v>1118.2719999999999</v>
      </c>
      <c r="L1732" s="5">
        <f>SUMIFS(Derived_Metrics[Profit],Derived_Metrics[Product ID],Derived_Metrics[[#This Row],[Product ID]])</f>
        <v>4.847999999999999</v>
      </c>
      <c r="M1732" s="5" t="str">
        <f>IF(AND(Derived_Metrics[[#This Row],[Product Revenue]]&gt;AVERAGE(Derived_Metrics[Product Revenue]),Derived_Metrics[[#This Row],[Product Profit]]&lt;0),"high sales Low Profit","Normal")</f>
        <v>Normal</v>
      </c>
      <c r="N1732">
        <v>96.96</v>
      </c>
      <c r="O1732">
        <v>6</v>
      </c>
      <c r="P1732">
        <v>0</v>
      </c>
      <c r="Q1732">
        <v>33.936</v>
      </c>
      <c r="R1732">
        <f>Derived_Metrics[[#This Row],[Selling Price]]*Derived_Metrics[[#This Row],[Quantity]]</f>
        <v>581.76</v>
      </c>
      <c r="S1732" s="2">
        <f>IF(Derived_Metrics[[#This Row],[Revenue]]=0,0,Derived_Metrics[[#This Row],[Profit]]/Derived_Metrics[[#This Row],[Revenue]])</f>
        <v>5.8333333333333334E-2</v>
      </c>
      <c r="T1732" t="str">
        <f>IF(Derived_Metrics[[#This Row],[Profit]]&lt;0, "Loss","Profit")</f>
        <v>Profit</v>
      </c>
      <c r="U1732" s="5">
        <f>Derived_Metrics[[#This Row],[Selling Price]]*Derived_Metrics[[#This Row],[Quantity]]*Derived_Metrics[[#This Row],[Discount]]</f>
        <v>0</v>
      </c>
      <c r="V1732" t="str">
        <f>IF(Derived_Metrics[[#This Row],[Discount]]&gt;0,"Discount Applied","No Discount")</f>
        <v>No Discount</v>
      </c>
      <c r="W1732" t="str">
        <f>IF(Derived_Metrics[[#This Row],[Discount]]&gt;0.3,"High Discount","Low Discount")</f>
        <v>Low Discount</v>
      </c>
      <c r="X1732" s="13">
        <f>SUMIFS(Derived_Metrics[Customer_Revenue_Share],Derived_Metrics[Customee_ Revenue _Rank],"&lt;="&amp;Derived_Metrics[[#This Row],[Customee_ Revenue _Rank]])</f>
        <v>0.81676785659772766</v>
      </c>
      <c r="Y1732" t="str">
        <f>IF(Derived_Metrics[[#This Row],[Cumulative_Revenue_%]]&lt;=0.8,"Top 80% Revenue","Remaining 20% Revenue")</f>
        <v>Remaining 20% Revenue</v>
      </c>
    </row>
    <row r="1733" spans="1:25" x14ac:dyDescent="0.25">
      <c r="A1733" t="s">
        <v>4643</v>
      </c>
      <c r="B1733" s="1">
        <v>42046</v>
      </c>
      <c r="C1733" t="s">
        <v>932</v>
      </c>
      <c r="D1733" s="4">
        <f>SUMIFS(Derived_Metrics[Revenue],Derived_Metrics[Customer ID],Derived_Metrics[[#This Row],[Customer ID]])</f>
        <v>5738.2380000000003</v>
      </c>
      <c r="E1733" s="4">
        <f>SUMIFS(Derived_Metrics[Profit],Derived_Metrics[Customer ID],Derived_Metrics[[#This Row],[Customer ID]])</f>
        <v>47.783800000000006</v>
      </c>
      <c r="F1733" s="5">
        <f>_xlfn.PERCENTRANK.INC(Derived_Metrics[Customer Revenue],Derived_Metrics[[#This Row],[Customer Revenue]])</f>
        <v>0.58799999999999997</v>
      </c>
      <c r="G1733" s="5" t="str" cm="1">
        <f t="array" ref="G1733">_xlfn.IFS(Derived_Metrics[[#This Row],[Customer Revenue Percentile]]&gt;=0.8,"High Value",Derived_Metrics[[#This Row],[Customer Revenue Percentile]]&gt;=0.4,"Medium Value",TRUE,"Low Value")</f>
        <v>Medium Value</v>
      </c>
      <c r="H1733" s="12">
        <f>_xlfn.RANK.EQ(Derived_Metrics[[#This Row],[Customer Revenue]],Derived_Metrics[Customer Revenue],0)</f>
        <v>870</v>
      </c>
      <c r="I1733" s="15">
        <f>Derived_Metrics[[#This Row],[Customer Revenue]]/SUM(Derived_Metrics[Customer Revenue])</f>
        <v>3.6832647000770049E-4</v>
      </c>
      <c r="J1733" t="s">
        <v>2329</v>
      </c>
      <c r="K1733" s="5">
        <f>SUMIFS(Derived_Metrics[Revenue],Derived_Metrics[Product ID],Derived_Metrics[[#This Row],[Product ID]])</f>
        <v>15023.254999999997</v>
      </c>
      <c r="L1733" s="5">
        <f>SUMIFS(Derived_Metrics[Profit],Derived_Metrics[Product ID],Derived_Metrics[[#This Row],[Product ID]])</f>
        <v>-170.83299999999997</v>
      </c>
      <c r="M1733" s="5" t="str">
        <f>IF(AND(Derived_Metrics[[#This Row],[Product Revenue]]&gt;AVERAGE(Derived_Metrics[Product Revenue]),Derived_Metrics[[#This Row],[Product Profit]]&lt;0),"high sales Low Profit","Normal")</f>
        <v>high sales Low Profit</v>
      </c>
      <c r="N1733">
        <v>512.49900000000002</v>
      </c>
      <c r="O1733">
        <v>3</v>
      </c>
      <c r="P1733">
        <v>0.15</v>
      </c>
      <c r="Q1733">
        <v>-30.146999999999998</v>
      </c>
      <c r="R1733">
        <f>Derived_Metrics[[#This Row],[Selling Price]]*Derived_Metrics[[#This Row],[Quantity]]</f>
        <v>1537.4970000000001</v>
      </c>
      <c r="S1733" s="2">
        <f>IF(Derived_Metrics[[#This Row],[Revenue]]=0,0,Derived_Metrics[[#This Row],[Profit]]/Derived_Metrics[[#This Row],[Revenue]])</f>
        <v>-1.9607843137254902E-2</v>
      </c>
      <c r="T1733" t="str">
        <f>IF(Derived_Metrics[[#This Row],[Profit]]&lt;0, "Loss","Profit")</f>
        <v>Loss</v>
      </c>
      <c r="U1733" s="5">
        <f>Derived_Metrics[[#This Row],[Selling Price]]*Derived_Metrics[[#This Row],[Quantity]]*Derived_Metrics[[#This Row],[Discount]]</f>
        <v>230.62455</v>
      </c>
      <c r="V1733" t="str">
        <f>IF(Derived_Metrics[[#This Row],[Discount]]&gt;0,"Discount Applied","No Discount")</f>
        <v>Discount Applied</v>
      </c>
      <c r="W1733" t="str">
        <f>IF(Derived_Metrics[[#This Row],[Discount]]&gt;0.3,"High Discount","Low Discount")</f>
        <v>Low Discount</v>
      </c>
      <c r="X1733" s="13">
        <f>SUMIFS(Derived_Metrics[Customer_Revenue_Share],Derived_Metrics[Customee_ Revenue _Rank],"&lt;="&amp;Derived_Metrics[[#This Row],[Customee_ Revenue _Rank]])</f>
        <v>0.81676785659772766</v>
      </c>
      <c r="Y1733" t="str">
        <f>IF(Derived_Metrics[[#This Row],[Cumulative_Revenue_%]]&lt;=0.8,"Top 80% Revenue","Remaining 20% Revenue")</f>
        <v>Remaining 20% Revenue</v>
      </c>
    </row>
    <row r="1734" spans="1:25" x14ac:dyDescent="0.25">
      <c r="A1734" t="s">
        <v>4644</v>
      </c>
      <c r="B1734" s="1">
        <v>42582</v>
      </c>
      <c r="C1734" t="s">
        <v>3061</v>
      </c>
      <c r="D1734" s="4">
        <f>SUMIFS(Derived_Metrics[Revenue],Derived_Metrics[Customer ID],Derived_Metrics[[#This Row],[Customer ID]])</f>
        <v>32318.768000000004</v>
      </c>
      <c r="E1734" s="4">
        <f>SUMIFS(Derived_Metrics[Profit],Derived_Metrics[Customer ID],Derived_Metrics[[#This Row],[Customer ID]])</f>
        <v>336.22959999999995</v>
      </c>
      <c r="F1734" s="5">
        <f>_xlfn.PERCENTRANK.INC(Derived_Metrics[Customer Revenue],Derived_Metrics[[#This Row],[Customer Revenue]])</f>
        <v>0.97199999999999998</v>
      </c>
      <c r="G1734" s="5" t="str" cm="1">
        <f t="array" ref="G1734">_xlfn.IFS(Derived_Metrics[[#This Row],[Customer Revenue Percentile]]&gt;=0.8,"High Value",Derived_Metrics[[#This Row],[Customer Revenue Percentile]]&gt;=0.4,"Medium Value",TRUE,"Low Value")</f>
        <v>High Value</v>
      </c>
      <c r="H1734" s="12">
        <f>_xlfn.RANK.EQ(Derived_Metrics[[#This Row],[Customer Revenue]],Derived_Metrics[Customer Revenue],0)</f>
        <v>54</v>
      </c>
      <c r="I1734" s="15">
        <f>Derived_Metrics[[#This Row],[Customer Revenue]]/SUM(Derived_Metrics[Customer Revenue])</f>
        <v>2.0744796107163609E-3</v>
      </c>
      <c r="J1734" t="s">
        <v>833</v>
      </c>
      <c r="K1734" s="5">
        <f>SUMIFS(Derived_Metrics[Revenue],Derived_Metrics[Product ID],Derived_Metrics[[#This Row],[Product ID]])</f>
        <v>14056.656000000001</v>
      </c>
      <c r="L1734" s="5">
        <f>SUMIFS(Derived_Metrics[Profit],Derived_Metrics[Product ID],Derived_Metrics[[#This Row],[Product ID]])</f>
        <v>-206.5342</v>
      </c>
      <c r="M1734" s="5" t="str">
        <f>IF(AND(Derived_Metrics[[#This Row],[Product Revenue]]&gt;AVERAGE(Derived_Metrics[Product Revenue]),Derived_Metrics[[#This Row],[Product Profit]]&lt;0),"high sales Low Profit","Normal")</f>
        <v>high sales Low Profit</v>
      </c>
      <c r="N1734">
        <v>863.12800000000004</v>
      </c>
      <c r="O1734">
        <v>7</v>
      </c>
      <c r="P1734">
        <v>0.2</v>
      </c>
      <c r="Q1734">
        <v>-32.3673</v>
      </c>
      <c r="R1734">
        <f>Derived_Metrics[[#This Row],[Selling Price]]*Derived_Metrics[[#This Row],[Quantity]]</f>
        <v>6041.8960000000006</v>
      </c>
      <c r="S1734" s="2">
        <f>IF(Derived_Metrics[[#This Row],[Revenue]]=0,0,Derived_Metrics[[#This Row],[Profit]]/Derived_Metrics[[#This Row],[Revenue]])</f>
        <v>-5.3571428571428563E-3</v>
      </c>
      <c r="T1734" t="str">
        <f>IF(Derived_Metrics[[#This Row],[Profit]]&lt;0, "Loss","Profit")</f>
        <v>Loss</v>
      </c>
      <c r="U1734" s="5">
        <f>Derived_Metrics[[#This Row],[Selling Price]]*Derived_Metrics[[#This Row],[Quantity]]*Derived_Metrics[[#This Row],[Discount]]</f>
        <v>1208.3792000000001</v>
      </c>
      <c r="V1734" t="str">
        <f>IF(Derived_Metrics[[#This Row],[Discount]]&gt;0,"Discount Applied","No Discount")</f>
        <v>Discount Applied</v>
      </c>
      <c r="W1734" t="str">
        <f>IF(Derived_Metrics[[#This Row],[Discount]]&gt;0.3,"High Discount","Low Discount")</f>
        <v>Low Discount</v>
      </c>
      <c r="X1734" s="13">
        <f>SUMIFS(Derived_Metrics[Customer_Revenue_Share],Derived_Metrics[Customee_ Revenue _Rank],"&lt;="&amp;Derived_Metrics[[#This Row],[Customee_ Revenue _Rank]])</f>
        <v>0.16228249633875558</v>
      </c>
      <c r="Y1734" t="str">
        <f>IF(Derived_Metrics[[#This Row],[Cumulative_Revenue_%]]&lt;=0.8,"Top 80% Revenue","Remaining 20% Revenue")</f>
        <v>Top 80% Revenue</v>
      </c>
    </row>
    <row r="1735" spans="1:25" x14ac:dyDescent="0.25">
      <c r="A1735" t="s">
        <v>4645</v>
      </c>
      <c r="B1735" s="1">
        <v>42897</v>
      </c>
      <c r="C1735" t="s">
        <v>2184</v>
      </c>
      <c r="D1735" s="4">
        <f>SUMIFS(Derived_Metrics[Revenue],Derived_Metrics[Customer ID],Derived_Metrics[[#This Row],[Customer ID]])</f>
        <v>15412.915999999999</v>
      </c>
      <c r="E1735" s="4">
        <f>SUMIFS(Derived_Metrics[Profit],Derived_Metrics[Customer ID],Derived_Metrics[[#This Row],[Customer ID]])</f>
        <v>334.5016</v>
      </c>
      <c r="F1735" s="5">
        <f>_xlfn.PERCENTRANK.INC(Derived_Metrics[Customer Revenue],Derived_Metrics[[#This Row],[Customer Revenue]])</f>
        <v>0.875</v>
      </c>
      <c r="G1735" s="5" t="str" cm="1">
        <f t="array" ref="G1735">_xlfn.IFS(Derived_Metrics[[#This Row],[Customer Revenue Percentile]]&gt;=0.8,"High Value",Derived_Metrics[[#This Row],[Customer Revenue Percentile]]&gt;=0.4,"Medium Value",TRUE,"Low Value")</f>
        <v>High Value</v>
      </c>
      <c r="H1735" s="12">
        <f>_xlfn.RANK.EQ(Derived_Metrics[[#This Row],[Customer Revenue]],Derived_Metrics[Customer Revenue],0)</f>
        <v>264</v>
      </c>
      <c r="I1735" s="15">
        <f>Derived_Metrics[[#This Row],[Customer Revenue]]/SUM(Derived_Metrics[Customer Revenue])</f>
        <v>9.8932545893098294E-4</v>
      </c>
      <c r="J1735" t="s">
        <v>446</v>
      </c>
      <c r="K1735" s="5">
        <f>SUMIFS(Derived_Metrics[Revenue],Derived_Metrics[Product ID],Derived_Metrics[[#This Row],[Product ID]])</f>
        <v>26915.649999999998</v>
      </c>
      <c r="L1735" s="5">
        <f>SUMIFS(Derived_Metrics[Profit],Derived_Metrics[Product ID],Derived_Metrics[[#This Row],[Product ID]])</f>
        <v>-238.60359999999997</v>
      </c>
      <c r="M1735" s="5" t="str">
        <f>IF(AND(Derived_Metrics[[#This Row],[Product Revenue]]&gt;AVERAGE(Derived_Metrics[Product Revenue]),Derived_Metrics[[#This Row],[Product Profit]]&lt;0),"high sales Low Profit","Normal")</f>
        <v>high sales Low Profit</v>
      </c>
      <c r="N1735">
        <v>2036.86</v>
      </c>
      <c r="O1735">
        <v>7</v>
      </c>
      <c r="P1735">
        <v>0</v>
      </c>
      <c r="Q1735">
        <v>366.63479999999998</v>
      </c>
      <c r="R1735">
        <f>Derived_Metrics[[#This Row],[Selling Price]]*Derived_Metrics[[#This Row],[Quantity]]</f>
        <v>14258.019999999999</v>
      </c>
      <c r="S1735" s="2">
        <f>IF(Derived_Metrics[[#This Row],[Revenue]]=0,0,Derived_Metrics[[#This Row],[Profit]]/Derived_Metrics[[#This Row],[Revenue]])</f>
        <v>2.5714285714285717E-2</v>
      </c>
      <c r="T1735" t="str">
        <f>IF(Derived_Metrics[[#This Row],[Profit]]&lt;0, "Loss","Profit")</f>
        <v>Profit</v>
      </c>
      <c r="U1735" s="5">
        <f>Derived_Metrics[[#This Row],[Selling Price]]*Derived_Metrics[[#This Row],[Quantity]]*Derived_Metrics[[#This Row],[Discount]]</f>
        <v>0</v>
      </c>
      <c r="V1735" t="str">
        <f>IF(Derived_Metrics[[#This Row],[Discount]]&gt;0,"Discount Applied","No Discount")</f>
        <v>No Discount</v>
      </c>
      <c r="W1735" t="str">
        <f>IF(Derived_Metrics[[#This Row],[Discount]]&gt;0.3,"High Discount","Low Discount")</f>
        <v>Low Discount</v>
      </c>
      <c r="X1735" s="13">
        <f>SUMIFS(Derived_Metrics[Customer_Revenue_Share],Derived_Metrics[Customee_ Revenue _Rank],"&lt;="&amp;Derived_Metrics[[#This Row],[Customee_ Revenue _Rank]])</f>
        <v>0.44570177857744187</v>
      </c>
      <c r="Y1735" t="str">
        <f>IF(Derived_Metrics[[#This Row],[Cumulative_Revenue_%]]&lt;=0.8,"Top 80% Revenue","Remaining 20% Revenue")</f>
        <v>Top 80% Revenue</v>
      </c>
    </row>
    <row r="1736" spans="1:25" x14ac:dyDescent="0.25">
      <c r="A1736" t="s">
        <v>4645</v>
      </c>
      <c r="B1736" s="1">
        <v>42897</v>
      </c>
      <c r="C1736" t="s">
        <v>2184</v>
      </c>
      <c r="D1736" s="4">
        <f>SUMIFS(Derived_Metrics[Revenue],Derived_Metrics[Customer ID],Derived_Metrics[[#This Row],[Customer ID]])</f>
        <v>15412.915999999999</v>
      </c>
      <c r="E1736" s="4">
        <f>SUMIFS(Derived_Metrics[Profit],Derived_Metrics[Customer ID],Derived_Metrics[[#This Row],[Customer ID]])</f>
        <v>334.5016</v>
      </c>
      <c r="F1736" s="5">
        <f>_xlfn.PERCENTRANK.INC(Derived_Metrics[Customer Revenue],Derived_Metrics[[#This Row],[Customer Revenue]])</f>
        <v>0.875</v>
      </c>
      <c r="G1736" s="5" t="str" cm="1">
        <f t="array" ref="G1736">_xlfn.IFS(Derived_Metrics[[#This Row],[Customer Revenue Percentile]]&gt;=0.8,"High Value",Derived_Metrics[[#This Row],[Customer Revenue Percentile]]&gt;=0.4,"Medium Value",TRUE,"Low Value")</f>
        <v>High Value</v>
      </c>
      <c r="H1736" s="12">
        <f>_xlfn.RANK.EQ(Derived_Metrics[[#This Row],[Customer Revenue]],Derived_Metrics[Customer Revenue],0)</f>
        <v>264</v>
      </c>
      <c r="I1736" s="15">
        <f>Derived_Metrics[[#This Row],[Customer Revenue]]/SUM(Derived_Metrics[Customer Revenue])</f>
        <v>9.8932545893098294E-4</v>
      </c>
      <c r="J1736" t="s">
        <v>440</v>
      </c>
      <c r="K1736" s="5">
        <f>SUMIFS(Derived_Metrics[Revenue],Derived_Metrics[Product ID],Derived_Metrics[[#This Row],[Product ID]])</f>
        <v>23377.536</v>
      </c>
      <c r="L1736" s="5">
        <f>SUMIFS(Derived_Metrics[Profit],Derived_Metrics[Product ID],Derived_Metrics[[#This Row],[Product ID]])</f>
        <v>-989.04959999999994</v>
      </c>
      <c r="M1736" s="5" t="str">
        <f>IF(AND(Derived_Metrics[[#This Row],[Product Revenue]]&gt;AVERAGE(Derived_Metrics[Product Revenue]),Derived_Metrics[[#This Row],[Product Profit]]&lt;0),"high sales Low Profit","Normal")</f>
        <v>high sales Low Profit</v>
      </c>
      <c r="N1736">
        <v>449.56799999999998</v>
      </c>
      <c r="O1736">
        <v>2</v>
      </c>
      <c r="P1736">
        <v>0.2</v>
      </c>
      <c r="Q1736">
        <v>-73.0548</v>
      </c>
      <c r="R1736">
        <f>Derived_Metrics[[#This Row],[Selling Price]]*Derived_Metrics[[#This Row],[Quantity]]</f>
        <v>899.13599999999997</v>
      </c>
      <c r="S1736" s="2">
        <f>IF(Derived_Metrics[[#This Row],[Revenue]]=0,0,Derived_Metrics[[#This Row],[Profit]]/Derived_Metrics[[#This Row],[Revenue]])</f>
        <v>-8.1250000000000003E-2</v>
      </c>
      <c r="T1736" t="str">
        <f>IF(Derived_Metrics[[#This Row],[Profit]]&lt;0, "Loss","Profit")</f>
        <v>Loss</v>
      </c>
      <c r="U1736" s="5">
        <f>Derived_Metrics[[#This Row],[Selling Price]]*Derived_Metrics[[#This Row],[Quantity]]*Derived_Metrics[[#This Row],[Discount]]</f>
        <v>179.8272</v>
      </c>
      <c r="V1736" t="str">
        <f>IF(Derived_Metrics[[#This Row],[Discount]]&gt;0,"Discount Applied","No Discount")</f>
        <v>Discount Applied</v>
      </c>
      <c r="W1736" t="str">
        <f>IF(Derived_Metrics[[#This Row],[Discount]]&gt;0.3,"High Discount","Low Discount")</f>
        <v>Low Discount</v>
      </c>
      <c r="X1736" s="13">
        <f>SUMIFS(Derived_Metrics[Customer_Revenue_Share],Derived_Metrics[Customee_ Revenue _Rank],"&lt;="&amp;Derived_Metrics[[#This Row],[Customee_ Revenue _Rank]])</f>
        <v>0.44570177857744187</v>
      </c>
      <c r="Y1736" t="str">
        <f>IF(Derived_Metrics[[#This Row],[Cumulative_Revenue_%]]&lt;=0.8,"Top 80% Revenue","Remaining 20% Revenue")</f>
        <v>Top 80% Revenue</v>
      </c>
    </row>
    <row r="1737" spans="1:25" x14ac:dyDescent="0.25">
      <c r="A1737" t="s">
        <v>4646</v>
      </c>
      <c r="B1737" s="1">
        <v>42043</v>
      </c>
      <c r="C1737" t="s">
        <v>659</v>
      </c>
      <c r="D1737" s="4">
        <f>SUMIFS(Derived_Metrics[Revenue],Derived_Metrics[Customer ID],Derived_Metrics[[#This Row],[Customer ID]])</f>
        <v>2536.4960000000001</v>
      </c>
      <c r="E1737" s="4">
        <f>SUMIFS(Derived_Metrics[Profit],Derived_Metrics[Customer ID],Derived_Metrics[[#This Row],[Customer ID]])</f>
        <v>-98.635199999999983</v>
      </c>
      <c r="F1737" s="5">
        <f>_xlfn.PERCENTRANK.INC(Derived_Metrics[Customer Revenue],Derived_Metrics[[#This Row],[Customer Revenue]])</f>
        <v>0.35099999999999998</v>
      </c>
      <c r="G1737" s="5" t="str" cm="1">
        <f t="array" ref="G1737">_xlfn.IFS(Derived_Metrics[[#This Row],[Customer Revenue Percentile]]&gt;=0.8,"High Value",Derived_Metrics[[#This Row],[Customer Revenue Percentile]]&gt;=0.4,"Medium Value",TRUE,"Low Value")</f>
        <v>Low Value</v>
      </c>
      <c r="H1737" s="12">
        <f>_xlfn.RANK.EQ(Derived_Metrics[[#This Row],[Customer Revenue]],Derived_Metrics[Customer Revenue],0)</f>
        <v>1374</v>
      </c>
      <c r="I1737" s="15">
        <f>Derived_Metrics[[#This Row],[Customer Revenue]]/SUM(Derived_Metrics[Customer Revenue])</f>
        <v>1.6281280383780738E-4</v>
      </c>
      <c r="J1737" t="s">
        <v>3050</v>
      </c>
      <c r="K1737" s="5">
        <f>SUMIFS(Derived_Metrics[Revenue],Derived_Metrics[Product ID],Derived_Metrics[[#This Row],[Product ID]])</f>
        <v>2899.875</v>
      </c>
      <c r="L1737" s="5">
        <f>SUMIFS(Derived_Metrics[Profit],Derived_Metrics[Product ID],Derived_Metrics[[#This Row],[Product ID]])</f>
        <v>-357.97500000000002</v>
      </c>
      <c r="M1737" s="5" t="str">
        <f>IF(AND(Derived_Metrics[[#This Row],[Product Revenue]]&gt;AVERAGE(Derived_Metrics[Product Revenue]),Derived_Metrics[[#This Row],[Product Profit]]&lt;0),"high sales Low Profit","Normal")</f>
        <v>Normal</v>
      </c>
      <c r="N1737">
        <v>277.5</v>
      </c>
      <c r="O1737">
        <v>4</v>
      </c>
      <c r="P1737">
        <v>0.5</v>
      </c>
      <c r="Q1737">
        <v>-188.7</v>
      </c>
      <c r="R1737">
        <f>Derived_Metrics[[#This Row],[Selling Price]]*Derived_Metrics[[#This Row],[Quantity]]</f>
        <v>1110</v>
      </c>
      <c r="S1737" s="2">
        <f>IF(Derived_Metrics[[#This Row],[Revenue]]=0,0,Derived_Metrics[[#This Row],[Profit]]/Derived_Metrics[[#This Row],[Revenue]])</f>
        <v>-0.16999999999999998</v>
      </c>
      <c r="T1737" t="str">
        <f>IF(Derived_Metrics[[#This Row],[Profit]]&lt;0, "Loss","Profit")</f>
        <v>Loss</v>
      </c>
      <c r="U1737" s="5">
        <f>Derived_Metrics[[#This Row],[Selling Price]]*Derived_Metrics[[#This Row],[Quantity]]*Derived_Metrics[[#This Row],[Discount]]</f>
        <v>555</v>
      </c>
      <c r="V1737" t="str">
        <f>IF(Derived_Metrics[[#This Row],[Discount]]&gt;0,"Discount Applied","No Discount")</f>
        <v>Discount Applied</v>
      </c>
      <c r="W1737" t="str">
        <f>IF(Derived_Metrics[[#This Row],[Discount]]&gt;0.3,"High Discount","Low Discount")</f>
        <v>High Discount</v>
      </c>
      <c r="X1737" s="13">
        <f>SUMIFS(Derived_Metrics[Customer_Revenue_Share],Derived_Metrics[Customee_ Revenue _Rank],"&lt;="&amp;Derived_Metrics[[#This Row],[Customee_ Revenue _Rank]])</f>
        <v>0.94424194689191876</v>
      </c>
      <c r="Y1737" t="str">
        <f>IF(Derived_Metrics[[#This Row],[Cumulative_Revenue_%]]&lt;=0.8,"Top 80% Revenue","Remaining 20% Revenue")</f>
        <v>Remaining 20% Revenue</v>
      </c>
    </row>
    <row r="1738" spans="1:25" x14ac:dyDescent="0.25">
      <c r="A1738" t="s">
        <v>4647</v>
      </c>
      <c r="B1738" s="1">
        <v>42329</v>
      </c>
      <c r="C1738" t="s">
        <v>3568</v>
      </c>
      <c r="D1738" s="4">
        <f>SUMIFS(Derived_Metrics[Revenue],Derived_Metrics[Customer ID],Derived_Metrics[[#This Row],[Customer ID]])</f>
        <v>11118.326999999999</v>
      </c>
      <c r="E1738" s="4">
        <f>SUMIFS(Derived_Metrics[Profit],Derived_Metrics[Customer ID],Derived_Metrics[[#This Row],[Customer ID]])</f>
        <v>-661.80459999999994</v>
      </c>
      <c r="F1738" s="5">
        <f>_xlfn.PERCENTRANK.INC(Derived_Metrics[Customer Revenue],Derived_Metrics[[#This Row],[Customer Revenue]])</f>
        <v>0.79800000000000004</v>
      </c>
      <c r="G1738" s="5" t="str" cm="1">
        <f t="array" ref="G1738">_xlfn.IFS(Derived_Metrics[[#This Row],[Customer Revenue Percentile]]&gt;=0.8,"High Value",Derived_Metrics[[#This Row],[Customer Revenue Percentile]]&gt;=0.4,"Medium Value",TRUE,"Low Value")</f>
        <v>Medium Value</v>
      </c>
      <c r="H1738" s="12">
        <f>_xlfn.RANK.EQ(Derived_Metrics[[#This Row],[Customer Revenue]],Derived_Metrics[Customer Revenue],0)</f>
        <v>427</v>
      </c>
      <c r="I1738" s="15">
        <f>Derived_Metrics[[#This Row],[Customer Revenue]]/SUM(Derived_Metrics[Customer Revenue])</f>
        <v>7.1366404396285162E-4</v>
      </c>
      <c r="J1738" t="s">
        <v>1465</v>
      </c>
      <c r="K1738" s="5">
        <f>SUMIFS(Derived_Metrics[Revenue],Derived_Metrics[Product ID],Derived_Metrics[[#This Row],[Product ID]])</f>
        <v>43166.091999999997</v>
      </c>
      <c r="L1738" s="5">
        <f>SUMIFS(Derived_Metrics[Profit],Derived_Metrics[Product ID],Derived_Metrics[[#This Row],[Product ID]])</f>
        <v>-856.01440000000002</v>
      </c>
      <c r="M1738" s="5" t="str">
        <f>IF(AND(Derived_Metrics[[#This Row],[Product Revenue]]&gt;AVERAGE(Derived_Metrics[Product Revenue]),Derived_Metrics[[#This Row],[Product Profit]]&lt;0),"high sales Low Profit","Normal")</f>
        <v>high sales Low Profit</v>
      </c>
      <c r="N1738">
        <v>1252.704</v>
      </c>
      <c r="O1738">
        <v>8</v>
      </c>
      <c r="P1738">
        <v>0.4</v>
      </c>
      <c r="Q1738">
        <v>-480.20319999999998</v>
      </c>
      <c r="R1738">
        <f>Derived_Metrics[[#This Row],[Selling Price]]*Derived_Metrics[[#This Row],[Quantity]]</f>
        <v>10021.632</v>
      </c>
      <c r="S1738" s="2">
        <f>IF(Derived_Metrics[[#This Row],[Revenue]]=0,0,Derived_Metrics[[#This Row],[Profit]]/Derived_Metrics[[#This Row],[Revenue]])</f>
        <v>-4.791666666666667E-2</v>
      </c>
      <c r="T1738" t="str">
        <f>IF(Derived_Metrics[[#This Row],[Profit]]&lt;0, "Loss","Profit")</f>
        <v>Loss</v>
      </c>
      <c r="U1738" s="5">
        <f>Derived_Metrics[[#This Row],[Selling Price]]*Derived_Metrics[[#This Row],[Quantity]]*Derived_Metrics[[#This Row],[Discount]]</f>
        <v>4008.6527999999998</v>
      </c>
      <c r="V1738" t="str">
        <f>IF(Derived_Metrics[[#This Row],[Discount]]&gt;0,"Discount Applied","No Discount")</f>
        <v>Discount Applied</v>
      </c>
      <c r="W1738" t="str">
        <f>IF(Derived_Metrics[[#This Row],[Discount]]&gt;0.3,"High Discount","Low Discount")</f>
        <v>High Discount</v>
      </c>
      <c r="X1738" s="13">
        <f>SUMIFS(Derived_Metrics[Customer_Revenue_Share],Derived_Metrics[Customee_ Revenue _Rank],"&lt;="&amp;Derived_Metrics[[#This Row],[Customee_ Revenue _Rank]])</f>
        <v>0.57799644178877574</v>
      </c>
      <c r="Y1738" t="str">
        <f>IF(Derived_Metrics[[#This Row],[Cumulative_Revenue_%]]&lt;=0.8,"Top 80% Revenue","Remaining 20% Revenue")</f>
        <v>Top 80% Revenue</v>
      </c>
    </row>
    <row r="1739" spans="1:25" x14ac:dyDescent="0.25">
      <c r="A1739" t="s">
        <v>4648</v>
      </c>
      <c r="B1739" s="1">
        <v>42873</v>
      </c>
      <c r="C1739" t="s">
        <v>2165</v>
      </c>
      <c r="D1739" s="4">
        <f>SUMIFS(Derived_Metrics[Revenue],Derived_Metrics[Customer ID],Derived_Metrics[[#This Row],[Customer ID]])</f>
        <v>637.91999999999996</v>
      </c>
      <c r="E1739" s="4">
        <f>SUMIFS(Derived_Metrics[Profit],Derived_Metrics[Customer ID],Derived_Metrics[[#This Row],[Customer ID]])</f>
        <v>28.259499999999999</v>
      </c>
      <c r="F1739" s="5">
        <f>_xlfn.PERCENTRANK.INC(Derived_Metrics[Customer Revenue],Derived_Metrics[[#This Row],[Customer Revenue]])</f>
        <v>0.11</v>
      </c>
      <c r="G1739" s="5" t="str" cm="1">
        <f t="array" ref="G1739">_xlfn.IFS(Derived_Metrics[[#This Row],[Customer Revenue Percentile]]&gt;=0.8,"High Value",Derived_Metrics[[#This Row],[Customer Revenue Percentile]]&gt;=0.4,"Medium Value",TRUE,"Low Value")</f>
        <v>Low Value</v>
      </c>
      <c r="H1739" s="12">
        <f>_xlfn.RANK.EQ(Derived_Metrics[[#This Row],[Customer Revenue]],Derived_Metrics[Customer Revenue],0)</f>
        <v>1884</v>
      </c>
      <c r="I1739" s="15">
        <f>Derived_Metrics[[#This Row],[Customer Revenue]]/SUM(Derived_Metrics[Customer Revenue])</f>
        <v>4.0946858904651961E-5</v>
      </c>
      <c r="J1739" t="s">
        <v>1827</v>
      </c>
      <c r="K1739" s="5">
        <f>SUMIFS(Derived_Metrics[Revenue],Derived_Metrics[Product ID],Derived_Metrics[[#This Row],[Product ID]])</f>
        <v>3700.1759999999999</v>
      </c>
      <c r="L1739" s="5">
        <f>SUMIFS(Derived_Metrics[Profit],Derived_Metrics[Product ID],Derived_Metrics[[#This Row],[Product ID]])</f>
        <v>120.9528</v>
      </c>
      <c r="M1739" s="5" t="str">
        <f>IF(AND(Derived_Metrics[[#This Row],[Product Revenue]]&gt;AVERAGE(Derived_Metrics[Product Revenue]),Derived_Metrics[[#This Row],[Product Profit]]&lt;0),"high sales Low Profit","Normal")</f>
        <v>Normal</v>
      </c>
      <c r="N1739">
        <v>22.608000000000001</v>
      </c>
      <c r="O1739">
        <v>3</v>
      </c>
      <c r="P1739">
        <v>0.6</v>
      </c>
      <c r="Q1739">
        <v>-10.1736</v>
      </c>
      <c r="R1739">
        <f>Derived_Metrics[[#This Row],[Selling Price]]*Derived_Metrics[[#This Row],[Quantity]]</f>
        <v>67.823999999999998</v>
      </c>
      <c r="S1739" s="2">
        <f>IF(Derived_Metrics[[#This Row],[Revenue]]=0,0,Derived_Metrics[[#This Row],[Profit]]/Derived_Metrics[[#This Row],[Revenue]])</f>
        <v>-0.15000000000000002</v>
      </c>
      <c r="T1739" t="str">
        <f>IF(Derived_Metrics[[#This Row],[Profit]]&lt;0, "Loss","Profit")</f>
        <v>Loss</v>
      </c>
      <c r="U1739" s="5">
        <f>Derived_Metrics[[#This Row],[Selling Price]]*Derived_Metrics[[#This Row],[Quantity]]*Derived_Metrics[[#This Row],[Discount]]</f>
        <v>40.694399999999995</v>
      </c>
      <c r="V1739" t="str">
        <f>IF(Derived_Metrics[[#This Row],[Discount]]&gt;0,"Discount Applied","No Discount")</f>
        <v>Discount Applied</v>
      </c>
      <c r="W1739" t="str">
        <f>IF(Derived_Metrics[[#This Row],[Discount]]&gt;0.3,"High Discount","Low Discount")</f>
        <v>High Discount</v>
      </c>
      <c r="X1739" s="13">
        <f>SUMIFS(Derived_Metrics[Customer_Revenue_Share],Derived_Metrics[Customee_ Revenue _Rank],"&lt;="&amp;Derived_Metrics[[#This Row],[Customee_ Revenue _Rank]])</f>
        <v>0.99555081862988959</v>
      </c>
      <c r="Y1739" t="str">
        <f>IF(Derived_Metrics[[#This Row],[Cumulative_Revenue_%]]&lt;=0.8,"Top 80% Revenue","Remaining 20% Revenue")</f>
        <v>Remaining 20% Revenue</v>
      </c>
    </row>
    <row r="1740" spans="1:25" x14ac:dyDescent="0.25">
      <c r="A1740" t="s">
        <v>4648</v>
      </c>
      <c r="B1740" s="1">
        <v>42873</v>
      </c>
      <c r="C1740" t="s">
        <v>2165</v>
      </c>
      <c r="D1740" s="4">
        <f>SUMIFS(Derived_Metrics[Revenue],Derived_Metrics[Customer ID],Derived_Metrics[[#This Row],[Customer ID]])</f>
        <v>637.91999999999996</v>
      </c>
      <c r="E1740" s="4">
        <f>SUMIFS(Derived_Metrics[Profit],Derived_Metrics[Customer ID],Derived_Metrics[[#This Row],[Customer ID]])</f>
        <v>28.259499999999999</v>
      </c>
      <c r="F1740" s="5">
        <f>_xlfn.PERCENTRANK.INC(Derived_Metrics[Customer Revenue],Derived_Metrics[[#This Row],[Customer Revenue]])</f>
        <v>0.11</v>
      </c>
      <c r="G1740" s="5" t="str" cm="1">
        <f t="array" ref="G1740">_xlfn.IFS(Derived_Metrics[[#This Row],[Customer Revenue Percentile]]&gt;=0.8,"High Value",Derived_Metrics[[#This Row],[Customer Revenue Percentile]]&gt;=0.4,"Medium Value",TRUE,"Low Value")</f>
        <v>Low Value</v>
      </c>
      <c r="H1740" s="12">
        <f>_xlfn.RANK.EQ(Derived_Metrics[[#This Row],[Customer Revenue]],Derived_Metrics[Customer Revenue],0)</f>
        <v>1884</v>
      </c>
      <c r="I1740" s="15">
        <f>Derived_Metrics[[#This Row],[Customer Revenue]]/SUM(Derived_Metrics[Customer Revenue])</f>
        <v>4.0946858904651961E-5</v>
      </c>
      <c r="J1740" t="s">
        <v>412</v>
      </c>
      <c r="K1740" s="5">
        <f>SUMIFS(Derived_Metrics[Revenue],Derived_Metrics[Product ID],Derived_Metrics[[#This Row],[Product ID]])</f>
        <v>697.20200000000011</v>
      </c>
      <c r="L1740" s="5">
        <f>SUMIFS(Derived_Metrics[Profit],Derived_Metrics[Product ID],Derived_Metrics[[#This Row],[Product ID]])</f>
        <v>47.725700000000003</v>
      </c>
      <c r="M1740" s="5" t="str">
        <f>IF(AND(Derived_Metrics[[#This Row],[Product Revenue]]&gt;AVERAGE(Derived_Metrics[Product Revenue]),Derived_Metrics[[#This Row],[Product Profit]]&lt;0),"high sales Low Profit","Normal")</f>
        <v>Normal</v>
      </c>
      <c r="N1740">
        <v>1.8919999999999999</v>
      </c>
      <c r="O1740">
        <v>1</v>
      </c>
      <c r="P1740">
        <v>0.6</v>
      </c>
      <c r="Q1740">
        <v>-0.99329999999999996</v>
      </c>
      <c r="R1740">
        <f>Derived_Metrics[[#This Row],[Selling Price]]*Derived_Metrics[[#This Row],[Quantity]]</f>
        <v>1.8919999999999999</v>
      </c>
      <c r="S1740" s="2">
        <f>IF(Derived_Metrics[[#This Row],[Revenue]]=0,0,Derived_Metrics[[#This Row],[Profit]]/Derived_Metrics[[#This Row],[Revenue]])</f>
        <v>-0.52500000000000002</v>
      </c>
      <c r="T1740" t="str">
        <f>IF(Derived_Metrics[[#This Row],[Profit]]&lt;0, "Loss","Profit")</f>
        <v>Loss</v>
      </c>
      <c r="U1740" s="5">
        <f>Derived_Metrics[[#This Row],[Selling Price]]*Derived_Metrics[[#This Row],[Quantity]]*Derived_Metrics[[#This Row],[Discount]]</f>
        <v>1.1352</v>
      </c>
      <c r="V1740" t="str">
        <f>IF(Derived_Metrics[[#This Row],[Discount]]&gt;0,"Discount Applied","No Discount")</f>
        <v>Discount Applied</v>
      </c>
      <c r="W1740" t="str">
        <f>IF(Derived_Metrics[[#This Row],[Discount]]&gt;0.3,"High Discount","Low Discount")</f>
        <v>High Discount</v>
      </c>
      <c r="X1740" s="13">
        <f>SUMIFS(Derived_Metrics[Customer_Revenue_Share],Derived_Metrics[Customee_ Revenue _Rank],"&lt;="&amp;Derived_Metrics[[#This Row],[Customee_ Revenue _Rank]])</f>
        <v>0.99555081862988959</v>
      </c>
      <c r="Y1740" t="str">
        <f>IF(Derived_Metrics[[#This Row],[Cumulative_Revenue_%]]&lt;=0.8,"Top 80% Revenue","Remaining 20% Revenue")</f>
        <v>Remaining 20% Revenue</v>
      </c>
    </row>
    <row r="1741" spans="1:25" x14ac:dyDescent="0.25">
      <c r="A1741" t="s">
        <v>4649</v>
      </c>
      <c r="B1741" s="1">
        <v>42260</v>
      </c>
      <c r="C1741" t="s">
        <v>1746</v>
      </c>
      <c r="D1741" s="4">
        <f>SUMIFS(Derived_Metrics[Revenue],Derived_Metrics[Customer ID],Derived_Metrics[[#This Row],[Customer ID]])</f>
        <v>10264.279000000002</v>
      </c>
      <c r="E1741" s="4">
        <f>SUMIFS(Derived_Metrics[Profit],Derived_Metrics[Customer ID],Derived_Metrics[[#This Row],[Customer ID]])</f>
        <v>67.504200000000012</v>
      </c>
      <c r="F1741" s="5">
        <f>_xlfn.PERCENTRANK.INC(Derived_Metrics[Customer Revenue],Derived_Metrics[[#This Row],[Customer Revenue]])</f>
        <v>0.76100000000000001</v>
      </c>
      <c r="G1741" s="5" t="str" cm="1">
        <f t="array" ref="G1741">_xlfn.IFS(Derived_Metrics[[#This Row],[Customer Revenue Percentile]]&gt;=0.8,"High Value",Derived_Metrics[[#This Row],[Customer Revenue Percentile]]&gt;=0.4,"Medium Value",TRUE,"Low Value")</f>
        <v>Medium Value</v>
      </c>
      <c r="H1741" s="12">
        <f>_xlfn.RANK.EQ(Derived_Metrics[[#This Row],[Customer Revenue]],Derived_Metrics[Customer Revenue],0)</f>
        <v>499</v>
      </c>
      <c r="I1741" s="15">
        <f>Derived_Metrics[[#This Row],[Customer Revenue]]/SUM(Derived_Metrics[Customer Revenue])</f>
        <v>6.588443440728967E-4</v>
      </c>
      <c r="J1741" t="s">
        <v>270</v>
      </c>
      <c r="K1741" s="5">
        <f>SUMIFS(Derived_Metrics[Revenue],Derived_Metrics[Product ID],Derived_Metrics[[#This Row],[Product ID]])</f>
        <v>12858.657999999999</v>
      </c>
      <c r="L1741" s="5">
        <f>SUMIFS(Derived_Metrics[Profit],Derived_Metrics[Product ID],Derived_Metrics[[#This Row],[Product ID]])</f>
        <v>245.99700000000001</v>
      </c>
      <c r="M1741" s="5" t="str">
        <f>IF(AND(Derived_Metrics[[#This Row],[Product Revenue]]&gt;AVERAGE(Derived_Metrics[Product Revenue]),Derived_Metrics[[#This Row],[Product Profit]]&lt;0),"high sales Low Profit","Normal")</f>
        <v>Normal</v>
      </c>
      <c r="N1741">
        <v>170.072</v>
      </c>
      <c r="O1741">
        <v>4</v>
      </c>
      <c r="P1741">
        <v>0.3</v>
      </c>
      <c r="Q1741">
        <v>-12.148</v>
      </c>
      <c r="R1741">
        <f>Derived_Metrics[[#This Row],[Selling Price]]*Derived_Metrics[[#This Row],[Quantity]]</f>
        <v>680.28800000000001</v>
      </c>
      <c r="S1741" s="2">
        <f>IF(Derived_Metrics[[#This Row],[Revenue]]=0,0,Derived_Metrics[[#This Row],[Profit]]/Derived_Metrics[[#This Row],[Revenue]])</f>
        <v>-1.7857142857142856E-2</v>
      </c>
      <c r="T1741" t="str">
        <f>IF(Derived_Metrics[[#This Row],[Profit]]&lt;0, "Loss","Profit")</f>
        <v>Loss</v>
      </c>
      <c r="U1741" s="5">
        <f>Derived_Metrics[[#This Row],[Selling Price]]*Derived_Metrics[[#This Row],[Quantity]]*Derived_Metrics[[#This Row],[Discount]]</f>
        <v>204.0864</v>
      </c>
      <c r="V1741" t="str">
        <f>IF(Derived_Metrics[[#This Row],[Discount]]&gt;0,"Discount Applied","No Discount")</f>
        <v>Discount Applied</v>
      </c>
      <c r="W1741" t="str">
        <f>IF(Derived_Metrics[[#This Row],[Discount]]&gt;0.3,"High Discount","Low Discount")</f>
        <v>Low Discount</v>
      </c>
      <c r="X1741" s="13">
        <f>SUMIFS(Derived_Metrics[Customer_Revenue_Share],Derived_Metrics[Customee_ Revenue _Rank],"&lt;="&amp;Derived_Metrics[[#This Row],[Customee_ Revenue _Rank]])</f>
        <v>0.63100154134193309</v>
      </c>
      <c r="Y1741" t="str">
        <f>IF(Derived_Metrics[[#This Row],[Cumulative_Revenue_%]]&lt;=0.8,"Top 80% Revenue","Remaining 20% Revenue")</f>
        <v>Top 80% Revenue</v>
      </c>
    </row>
    <row r="1742" spans="1:25" x14ac:dyDescent="0.25">
      <c r="A1742" t="s">
        <v>4650</v>
      </c>
      <c r="B1742" s="1">
        <v>43056</v>
      </c>
      <c r="C1742" t="s">
        <v>2533</v>
      </c>
      <c r="D1742" s="4">
        <f>SUMIFS(Derived_Metrics[Revenue],Derived_Metrics[Customer ID],Derived_Metrics[[#This Row],[Customer ID]])</f>
        <v>2353.5039999999999</v>
      </c>
      <c r="E1742" s="4">
        <f>SUMIFS(Derived_Metrics[Profit],Derived_Metrics[Customer ID],Derived_Metrics[[#This Row],[Customer ID]])</f>
        <v>95.911599999999993</v>
      </c>
      <c r="F1742" s="5">
        <f>_xlfn.PERCENTRANK.INC(Derived_Metrics[Customer Revenue],Derived_Metrics[[#This Row],[Customer Revenue]])</f>
        <v>0.33100000000000002</v>
      </c>
      <c r="G1742" s="5" t="str" cm="1">
        <f t="array" ref="G1742">_xlfn.IFS(Derived_Metrics[[#This Row],[Customer Revenue Percentile]]&gt;=0.8,"High Value",Derived_Metrics[[#This Row],[Customer Revenue Percentile]]&gt;=0.4,"Medium Value",TRUE,"Low Value")</f>
        <v>Low Value</v>
      </c>
      <c r="H1742" s="12">
        <f>_xlfn.RANK.EQ(Derived_Metrics[[#This Row],[Customer Revenue]],Derived_Metrics[Customer Revenue],0)</f>
        <v>1417</v>
      </c>
      <c r="I1742" s="15">
        <f>Derived_Metrics[[#This Row],[Customer Revenue]]/SUM(Derived_Metrics[Customer Revenue])</f>
        <v>1.5106689901482005E-4</v>
      </c>
      <c r="J1742" t="s">
        <v>383</v>
      </c>
      <c r="K1742" s="5">
        <f>SUMIFS(Derived_Metrics[Revenue],Derived_Metrics[Product ID],Derived_Metrics[[#This Row],[Product ID]])</f>
        <v>6526.58</v>
      </c>
      <c r="L1742" s="5">
        <f>SUMIFS(Derived_Metrics[Profit],Derived_Metrics[Product ID],Derived_Metrics[[#This Row],[Product ID]])</f>
        <v>322.95060000000001</v>
      </c>
      <c r="M1742" s="5" t="str">
        <f>IF(AND(Derived_Metrics[[#This Row],[Product Revenue]]&gt;AVERAGE(Derived_Metrics[Product Revenue]),Derived_Metrics[[#This Row],[Product Profit]]&lt;0),"high sales Low Profit","Normal")</f>
        <v>Normal</v>
      </c>
      <c r="N1742">
        <v>187.76</v>
      </c>
      <c r="O1742">
        <v>4</v>
      </c>
      <c r="P1742">
        <v>0</v>
      </c>
      <c r="Q1742">
        <v>76.9816</v>
      </c>
      <c r="R1742">
        <f>Derived_Metrics[[#This Row],[Selling Price]]*Derived_Metrics[[#This Row],[Quantity]]</f>
        <v>751.04</v>
      </c>
      <c r="S1742" s="2">
        <f>IF(Derived_Metrics[[#This Row],[Revenue]]=0,0,Derived_Metrics[[#This Row],[Profit]]/Derived_Metrics[[#This Row],[Revenue]])</f>
        <v>0.10250000000000001</v>
      </c>
      <c r="T1742" t="str">
        <f>IF(Derived_Metrics[[#This Row],[Profit]]&lt;0, "Loss","Profit")</f>
        <v>Profit</v>
      </c>
      <c r="U1742" s="5">
        <f>Derived_Metrics[[#This Row],[Selling Price]]*Derived_Metrics[[#This Row],[Quantity]]*Derived_Metrics[[#This Row],[Discount]]</f>
        <v>0</v>
      </c>
      <c r="V1742" t="str">
        <f>IF(Derived_Metrics[[#This Row],[Discount]]&gt;0,"Discount Applied","No Discount")</f>
        <v>No Discount</v>
      </c>
      <c r="W1742" t="str">
        <f>IF(Derived_Metrics[[#This Row],[Discount]]&gt;0.3,"High Discount","Low Discount")</f>
        <v>Low Discount</v>
      </c>
      <c r="X1742" s="13">
        <f>SUMIFS(Derived_Metrics[Customer_Revenue_Share],Derived_Metrics[Customee_ Revenue _Rank],"&lt;="&amp;Derived_Metrics[[#This Row],[Customee_ Revenue _Rank]])</f>
        <v>0.95095986120407172</v>
      </c>
      <c r="Y1742" t="str">
        <f>IF(Derived_Metrics[[#This Row],[Cumulative_Revenue_%]]&lt;=0.8,"Top 80% Revenue","Remaining 20% Revenue")</f>
        <v>Remaining 20% Revenue</v>
      </c>
    </row>
    <row r="1743" spans="1:25" x14ac:dyDescent="0.25">
      <c r="A1743" t="s">
        <v>4651</v>
      </c>
      <c r="B1743" s="1">
        <v>42338</v>
      </c>
      <c r="C1743" t="s">
        <v>718</v>
      </c>
      <c r="D1743" s="4">
        <f>SUMIFS(Derived_Metrics[Revenue],Derived_Metrics[Customer ID],Derived_Metrics[[#This Row],[Customer ID]])</f>
        <v>5851.8719999999994</v>
      </c>
      <c r="E1743" s="4">
        <f>SUMIFS(Derived_Metrics[Profit],Derived_Metrics[Customer ID],Derived_Metrics[[#This Row],[Customer ID]])</f>
        <v>176.6344</v>
      </c>
      <c r="F1743" s="5">
        <f>_xlfn.PERCENTRANK.INC(Derived_Metrics[Customer Revenue],Derived_Metrics[[#This Row],[Customer Revenue]])</f>
        <v>0.59199999999999997</v>
      </c>
      <c r="G1743" s="5" t="str" cm="1">
        <f t="array" ref="G1743">_xlfn.IFS(Derived_Metrics[[#This Row],[Customer Revenue Percentile]]&gt;=0.8,"High Value",Derived_Metrics[[#This Row],[Customer Revenue Percentile]]&gt;=0.4,"Medium Value",TRUE,"Low Value")</f>
        <v>Medium Value</v>
      </c>
      <c r="H1743" s="12">
        <f>_xlfn.RANK.EQ(Derived_Metrics[[#This Row],[Customer Revenue]],Derived_Metrics[Customer Revenue],0)</f>
        <v>862</v>
      </c>
      <c r="I1743" s="15">
        <f>Derived_Metrics[[#This Row],[Customer Revenue]]/SUM(Derived_Metrics[Customer Revenue])</f>
        <v>3.7562041809644387E-4</v>
      </c>
      <c r="J1743" t="s">
        <v>336</v>
      </c>
      <c r="K1743" s="5">
        <f>SUMIFS(Derived_Metrics[Revenue],Derived_Metrics[Product ID],Derived_Metrics[[#This Row],[Product ID]])</f>
        <v>19305.280000000002</v>
      </c>
      <c r="L1743" s="5">
        <f>SUMIFS(Derived_Metrics[Profit],Derived_Metrics[Product ID],Derived_Metrics[[#This Row],[Product ID]])</f>
        <v>289.5791999999999</v>
      </c>
      <c r="M1743" s="5" t="str">
        <f>IF(AND(Derived_Metrics[[#This Row],[Product Revenue]]&gt;AVERAGE(Derived_Metrics[Product Revenue]),Derived_Metrics[[#This Row],[Product Profit]]&lt;0),"high sales Low Profit","Normal")</f>
        <v>Normal</v>
      </c>
      <c r="N1743">
        <v>335.74400000000003</v>
      </c>
      <c r="O1743">
        <v>2</v>
      </c>
      <c r="P1743">
        <v>0.2</v>
      </c>
      <c r="Q1743">
        <v>25.180800000000001</v>
      </c>
      <c r="R1743">
        <f>Derived_Metrics[[#This Row],[Selling Price]]*Derived_Metrics[[#This Row],[Quantity]]</f>
        <v>671.48800000000006</v>
      </c>
      <c r="S1743" s="2">
        <f>IF(Derived_Metrics[[#This Row],[Revenue]]=0,0,Derived_Metrics[[#This Row],[Profit]]/Derived_Metrics[[#This Row],[Revenue]])</f>
        <v>3.7499999999999999E-2</v>
      </c>
      <c r="T1743" t="str">
        <f>IF(Derived_Metrics[[#This Row],[Profit]]&lt;0, "Loss","Profit")</f>
        <v>Profit</v>
      </c>
      <c r="U1743" s="5">
        <f>Derived_Metrics[[#This Row],[Selling Price]]*Derived_Metrics[[#This Row],[Quantity]]*Derived_Metrics[[#This Row],[Discount]]</f>
        <v>134.29760000000002</v>
      </c>
      <c r="V1743" t="str">
        <f>IF(Derived_Metrics[[#This Row],[Discount]]&gt;0,"Discount Applied","No Discount")</f>
        <v>Discount Applied</v>
      </c>
      <c r="W1743" t="str">
        <f>IF(Derived_Metrics[[#This Row],[Discount]]&gt;0.3,"High Discount","Low Discount")</f>
        <v>Low Discount</v>
      </c>
      <c r="X1743" s="13">
        <f>SUMIFS(Derived_Metrics[Customer_Revenue_Share],Derived_Metrics[Customee_ Revenue _Rank],"&lt;="&amp;Derived_Metrics[[#This Row],[Customee_ Revenue _Rank]])</f>
        <v>0.81344863060402828</v>
      </c>
      <c r="Y1743" t="str">
        <f>IF(Derived_Metrics[[#This Row],[Cumulative_Revenue_%]]&lt;=0.8,"Top 80% Revenue","Remaining 20% Revenue")</f>
        <v>Remaining 20% Revenue</v>
      </c>
    </row>
    <row r="1744" spans="1:25" x14ac:dyDescent="0.25">
      <c r="A1744" t="s">
        <v>4653</v>
      </c>
      <c r="B1744" s="1">
        <v>42227</v>
      </c>
      <c r="C1744" t="s">
        <v>2966</v>
      </c>
      <c r="D1744" s="4">
        <f>SUMIFS(Derived_Metrics[Revenue],Derived_Metrics[Customer ID],Derived_Metrics[[#This Row],[Customer ID]])</f>
        <v>3782.04</v>
      </c>
      <c r="E1744" s="4">
        <f>SUMIFS(Derived_Metrics[Profit],Derived_Metrics[Customer ID],Derived_Metrics[[#This Row],[Customer ID]])</f>
        <v>348.15960000000001</v>
      </c>
      <c r="F1744" s="5">
        <f>_xlfn.PERCENTRANK.INC(Derived_Metrics[Customer Revenue],Derived_Metrics[[#This Row],[Customer Revenue]])</f>
        <v>0.46700000000000003</v>
      </c>
      <c r="G1744" s="5" t="str" cm="1">
        <f t="array" ref="G1744">_xlfn.IFS(Derived_Metrics[[#This Row],[Customer Revenue Percentile]]&gt;=0.8,"High Value",Derived_Metrics[[#This Row],[Customer Revenue Percentile]]&gt;=0.4,"Medium Value",TRUE,"Low Value")</f>
        <v>Medium Value</v>
      </c>
      <c r="H1744" s="12">
        <f>_xlfn.RANK.EQ(Derived_Metrics[[#This Row],[Customer Revenue]],Derived_Metrics[Customer Revenue],0)</f>
        <v>1123</v>
      </c>
      <c r="I1744" s="15">
        <f>Derived_Metrics[[#This Row],[Customer Revenue]]/SUM(Derived_Metrics[Customer Revenue])</f>
        <v>2.4276187962714746E-4</v>
      </c>
      <c r="J1744" t="s">
        <v>4212</v>
      </c>
      <c r="K1744" s="5">
        <f>SUMIFS(Derived_Metrics[Revenue],Derived_Metrics[Product ID],Derived_Metrics[[#This Row],[Product ID]])</f>
        <v>74.86</v>
      </c>
      <c r="L1744" s="5">
        <f>SUMIFS(Derived_Metrics[Profit],Derived_Metrics[Product ID],Derived_Metrics[[#This Row],[Product ID]])</f>
        <v>0.78799999999999981</v>
      </c>
      <c r="M1744" s="5" t="str">
        <f>IF(AND(Derived_Metrics[[#This Row],[Product Revenue]]&gt;AVERAGE(Derived_Metrics[Product Revenue]),Derived_Metrics[[#This Row],[Product Profit]]&lt;0),"high sales Low Profit","Normal")</f>
        <v>Normal</v>
      </c>
      <c r="N1744">
        <v>11.82</v>
      </c>
      <c r="O1744">
        <v>3</v>
      </c>
      <c r="P1744">
        <v>0</v>
      </c>
      <c r="Q1744">
        <v>4.7279999999999998</v>
      </c>
      <c r="R1744">
        <f>Derived_Metrics[[#This Row],[Selling Price]]*Derived_Metrics[[#This Row],[Quantity]]</f>
        <v>35.46</v>
      </c>
      <c r="S1744" s="2">
        <f>IF(Derived_Metrics[[#This Row],[Revenue]]=0,0,Derived_Metrics[[#This Row],[Profit]]/Derived_Metrics[[#This Row],[Revenue]])</f>
        <v>0.13333333333333333</v>
      </c>
      <c r="T1744" t="str">
        <f>IF(Derived_Metrics[[#This Row],[Profit]]&lt;0, "Loss","Profit")</f>
        <v>Profit</v>
      </c>
      <c r="U1744" s="5">
        <f>Derived_Metrics[[#This Row],[Selling Price]]*Derived_Metrics[[#This Row],[Quantity]]*Derived_Metrics[[#This Row],[Discount]]</f>
        <v>0</v>
      </c>
      <c r="V1744" t="str">
        <f>IF(Derived_Metrics[[#This Row],[Discount]]&gt;0,"Discount Applied","No Discount")</f>
        <v>No Discount</v>
      </c>
      <c r="W1744" t="str">
        <f>IF(Derived_Metrics[[#This Row],[Discount]]&gt;0.3,"High Discount","Low Discount")</f>
        <v>Low Discount</v>
      </c>
      <c r="X1744" s="13">
        <f>SUMIFS(Derived_Metrics[Customer_Revenue_Share],Derived_Metrics[Customee_ Revenue _Rank],"&lt;="&amp;Derived_Metrics[[#This Row],[Customee_ Revenue _Rank]])</f>
        <v>0.89391918995087871</v>
      </c>
      <c r="Y1744" t="str">
        <f>IF(Derived_Metrics[[#This Row],[Cumulative_Revenue_%]]&lt;=0.8,"Top 80% Revenue","Remaining 20% Revenue")</f>
        <v>Remaining 20% Revenue</v>
      </c>
    </row>
    <row r="1745" spans="1:25" x14ac:dyDescent="0.25">
      <c r="A1745" t="s">
        <v>4653</v>
      </c>
      <c r="B1745" s="1">
        <v>42227</v>
      </c>
      <c r="C1745" t="s">
        <v>2966</v>
      </c>
      <c r="D1745" s="4">
        <f>SUMIFS(Derived_Metrics[Revenue],Derived_Metrics[Customer ID],Derived_Metrics[[#This Row],[Customer ID]])</f>
        <v>3782.04</v>
      </c>
      <c r="E1745" s="4">
        <f>SUMIFS(Derived_Metrics[Profit],Derived_Metrics[Customer ID],Derived_Metrics[[#This Row],[Customer ID]])</f>
        <v>348.15960000000001</v>
      </c>
      <c r="F1745" s="5">
        <f>_xlfn.PERCENTRANK.INC(Derived_Metrics[Customer Revenue],Derived_Metrics[[#This Row],[Customer Revenue]])</f>
        <v>0.46700000000000003</v>
      </c>
      <c r="G1745" s="5" t="str" cm="1">
        <f t="array" ref="G1745">_xlfn.IFS(Derived_Metrics[[#This Row],[Customer Revenue Percentile]]&gt;=0.8,"High Value",Derived_Metrics[[#This Row],[Customer Revenue Percentile]]&gt;=0.4,"Medium Value",TRUE,"Low Value")</f>
        <v>Medium Value</v>
      </c>
      <c r="H1745" s="12">
        <f>_xlfn.RANK.EQ(Derived_Metrics[[#This Row],[Customer Revenue]],Derived_Metrics[Customer Revenue],0)</f>
        <v>1123</v>
      </c>
      <c r="I1745" s="15">
        <f>Derived_Metrics[[#This Row],[Customer Revenue]]/SUM(Derived_Metrics[Customer Revenue])</f>
        <v>2.4276187962714746E-4</v>
      </c>
      <c r="J1745" t="s">
        <v>910</v>
      </c>
      <c r="K1745" s="5">
        <f>SUMIFS(Derived_Metrics[Revenue],Derived_Metrics[Product ID],Derived_Metrics[[#This Row],[Product ID]])</f>
        <v>21826.639999999999</v>
      </c>
      <c r="L1745" s="5">
        <f>SUMIFS(Derived_Metrics[Profit],Derived_Metrics[Product ID],Derived_Metrics[[#This Row],[Product ID]])</f>
        <v>1052.8144</v>
      </c>
      <c r="M1745" s="5" t="str">
        <f>IF(AND(Derived_Metrics[[#This Row],[Product Revenue]]&gt;AVERAGE(Derived_Metrics[Product Revenue]),Derived_Metrics[[#This Row],[Product Profit]]&lt;0),"high sales Low Profit","Normal")</f>
        <v>Normal</v>
      </c>
      <c r="N1745">
        <v>577.76400000000001</v>
      </c>
      <c r="O1745">
        <v>2</v>
      </c>
      <c r="P1745">
        <v>0.1</v>
      </c>
      <c r="Q1745">
        <v>115.5528</v>
      </c>
      <c r="R1745">
        <f>Derived_Metrics[[#This Row],[Selling Price]]*Derived_Metrics[[#This Row],[Quantity]]</f>
        <v>1155.528</v>
      </c>
      <c r="S1745" s="2">
        <f>IF(Derived_Metrics[[#This Row],[Revenue]]=0,0,Derived_Metrics[[#This Row],[Profit]]/Derived_Metrics[[#This Row],[Revenue]])</f>
        <v>0.1</v>
      </c>
      <c r="T1745" t="str">
        <f>IF(Derived_Metrics[[#This Row],[Profit]]&lt;0, "Loss","Profit")</f>
        <v>Profit</v>
      </c>
      <c r="U1745" s="5">
        <f>Derived_Metrics[[#This Row],[Selling Price]]*Derived_Metrics[[#This Row],[Quantity]]*Derived_Metrics[[#This Row],[Discount]]</f>
        <v>115.5528</v>
      </c>
      <c r="V1745" t="str">
        <f>IF(Derived_Metrics[[#This Row],[Discount]]&gt;0,"Discount Applied","No Discount")</f>
        <v>Discount Applied</v>
      </c>
      <c r="W1745" t="str">
        <f>IF(Derived_Metrics[[#This Row],[Discount]]&gt;0.3,"High Discount","Low Discount")</f>
        <v>Low Discount</v>
      </c>
      <c r="X1745" s="13">
        <f>SUMIFS(Derived_Metrics[Customer_Revenue_Share],Derived_Metrics[Customee_ Revenue _Rank],"&lt;="&amp;Derived_Metrics[[#This Row],[Customee_ Revenue _Rank]])</f>
        <v>0.89391918995087871</v>
      </c>
      <c r="Y1745" t="str">
        <f>IF(Derived_Metrics[[#This Row],[Cumulative_Revenue_%]]&lt;=0.8,"Top 80% Revenue","Remaining 20% Revenue")</f>
        <v>Remaining 20% Revenue</v>
      </c>
    </row>
    <row r="1746" spans="1:25" x14ac:dyDescent="0.25">
      <c r="A1746" t="s">
        <v>4654</v>
      </c>
      <c r="B1746" s="1">
        <v>42120</v>
      </c>
      <c r="C1746" t="s">
        <v>940</v>
      </c>
      <c r="D1746" s="4">
        <f>SUMIFS(Derived_Metrics[Revenue],Derived_Metrics[Customer ID],Derived_Metrics[[#This Row],[Customer ID]])</f>
        <v>4777.2094999999999</v>
      </c>
      <c r="E1746" s="4">
        <f>SUMIFS(Derived_Metrics[Profit],Derived_Metrics[Customer ID],Derived_Metrics[[#This Row],[Customer ID]])</f>
        <v>32.644800000000004</v>
      </c>
      <c r="F1746" s="5">
        <f>_xlfn.PERCENTRANK.INC(Derived_Metrics[Customer Revenue],Derived_Metrics[[#This Row],[Customer Revenue]])</f>
        <v>0.53400000000000003</v>
      </c>
      <c r="G1746" s="5" t="str" cm="1">
        <f t="array" ref="G1746">_xlfn.IFS(Derived_Metrics[[#This Row],[Customer Revenue Percentile]]&gt;=0.8,"High Value",Derived_Metrics[[#This Row],[Customer Revenue Percentile]]&gt;=0.4,"Medium Value",TRUE,"Low Value")</f>
        <v>Medium Value</v>
      </c>
      <c r="H1746" s="12">
        <f>_xlfn.RANK.EQ(Derived_Metrics[[#This Row],[Customer Revenue]],Derived_Metrics[Customer Revenue],0)</f>
        <v>982</v>
      </c>
      <c r="I1746" s="15">
        <f>Derived_Metrics[[#This Row],[Customer Revenue]]/SUM(Derived_Metrics[Customer Revenue])</f>
        <v>3.0663989740792411E-4</v>
      </c>
      <c r="J1746" t="s">
        <v>44</v>
      </c>
      <c r="K1746" s="5">
        <f>SUMIFS(Derived_Metrics[Revenue],Derived_Metrics[Product ID],Derived_Metrics[[#This Row],[Product ID]])</f>
        <v>29179.998000000003</v>
      </c>
      <c r="L1746" s="5">
        <f>SUMIFS(Derived_Metrics[Profit],Derived_Metrics[Product ID],Derived_Metrics[[#This Row],[Product ID]])</f>
        <v>-532.76130000000001</v>
      </c>
      <c r="M1746" s="5" t="str">
        <f>IF(AND(Derived_Metrics[[#This Row],[Product Revenue]]&gt;AVERAGE(Derived_Metrics[Product Revenue]),Derived_Metrics[[#This Row],[Product Profit]]&lt;0),"high sales Low Profit","Normal")</f>
        <v>high sales Low Profit</v>
      </c>
      <c r="N1746">
        <v>191.5155</v>
      </c>
      <c r="O1746">
        <v>1</v>
      </c>
      <c r="P1746">
        <v>0.45</v>
      </c>
      <c r="Q1746">
        <v>-76.606200000000001</v>
      </c>
      <c r="R1746">
        <f>Derived_Metrics[[#This Row],[Selling Price]]*Derived_Metrics[[#This Row],[Quantity]]</f>
        <v>191.5155</v>
      </c>
      <c r="S1746" s="2">
        <f>IF(Derived_Metrics[[#This Row],[Revenue]]=0,0,Derived_Metrics[[#This Row],[Profit]]/Derived_Metrics[[#This Row],[Revenue]])</f>
        <v>-0.4</v>
      </c>
      <c r="T1746" t="str">
        <f>IF(Derived_Metrics[[#This Row],[Profit]]&lt;0, "Loss","Profit")</f>
        <v>Loss</v>
      </c>
      <c r="U1746" s="5">
        <f>Derived_Metrics[[#This Row],[Selling Price]]*Derived_Metrics[[#This Row],[Quantity]]*Derived_Metrics[[#This Row],[Discount]]</f>
        <v>86.181975000000008</v>
      </c>
      <c r="V1746" t="str">
        <f>IF(Derived_Metrics[[#This Row],[Discount]]&gt;0,"Discount Applied","No Discount")</f>
        <v>Discount Applied</v>
      </c>
      <c r="W1746" t="str">
        <f>IF(Derived_Metrics[[#This Row],[Discount]]&gt;0.3,"High Discount","Low Discount")</f>
        <v>High Discount</v>
      </c>
      <c r="X1746" s="13">
        <f>SUMIFS(Derived_Metrics[Customer_Revenue_Share],Derived_Metrics[Customee_ Revenue _Rank],"&lt;="&amp;Derived_Metrics[[#This Row],[Customee_ Revenue _Rank]])</f>
        <v>0.85510468759007008</v>
      </c>
      <c r="Y1746" t="str">
        <f>IF(Derived_Metrics[[#This Row],[Cumulative_Revenue_%]]&lt;=0.8,"Top 80% Revenue","Remaining 20% Revenue")</f>
        <v>Remaining 20% Revenue</v>
      </c>
    </row>
    <row r="1747" spans="1:25" x14ac:dyDescent="0.25">
      <c r="A1747" t="s">
        <v>4656</v>
      </c>
      <c r="B1747" s="1">
        <v>42562</v>
      </c>
      <c r="C1747" t="s">
        <v>1574</v>
      </c>
      <c r="D1747" s="4">
        <f>SUMIFS(Derived_Metrics[Revenue],Derived_Metrics[Customer ID],Derived_Metrics[[#This Row],[Customer ID]])</f>
        <v>7700.98</v>
      </c>
      <c r="E1747" s="4">
        <f>SUMIFS(Derived_Metrics[Profit],Derived_Metrics[Customer ID],Derived_Metrics[[#This Row],[Customer ID]])</f>
        <v>157.77520000000001</v>
      </c>
      <c r="F1747" s="5">
        <f>_xlfn.PERCENTRANK.INC(Derived_Metrics[Customer Revenue],Derived_Metrics[[#This Row],[Customer Revenue]])</f>
        <v>0.67600000000000005</v>
      </c>
      <c r="G1747" s="5" t="str" cm="1">
        <f t="array" ref="G1747">_xlfn.IFS(Derived_Metrics[[#This Row],[Customer Revenue Percentile]]&gt;=0.8,"High Value",Derived_Metrics[[#This Row],[Customer Revenue Percentile]]&gt;=0.4,"Medium Value",TRUE,"Low Value")</f>
        <v>Medium Value</v>
      </c>
      <c r="H1747" s="12">
        <f>_xlfn.RANK.EQ(Derived_Metrics[[#This Row],[Customer Revenue]],Derived_Metrics[Customer Revenue],0)</f>
        <v>684</v>
      </c>
      <c r="I1747" s="15">
        <f>Derived_Metrics[[#This Row],[Customer Revenue]]/SUM(Derived_Metrics[Customer Revenue])</f>
        <v>4.943111071726026E-4</v>
      </c>
      <c r="J1747" t="s">
        <v>4657</v>
      </c>
      <c r="K1747" s="5">
        <f>SUMIFS(Derived_Metrics[Revenue],Derived_Metrics[Product ID],Derived_Metrics[[#This Row],[Product ID]])</f>
        <v>382.35599999999999</v>
      </c>
      <c r="L1747" s="5">
        <f>SUMIFS(Derived_Metrics[Profit],Derived_Metrics[Product ID],Derived_Metrics[[#This Row],[Product ID]])</f>
        <v>-1.7783999999999978</v>
      </c>
      <c r="M1747" s="5" t="str">
        <f>IF(AND(Derived_Metrics[[#This Row],[Product Revenue]]&gt;AVERAGE(Derived_Metrics[Product Revenue]),Derived_Metrics[[#This Row],[Product Profit]]&lt;0),"high sales Low Profit","Normal")</f>
        <v>Normal</v>
      </c>
      <c r="N1747">
        <v>44.46</v>
      </c>
      <c r="O1747">
        <v>5</v>
      </c>
      <c r="P1747">
        <v>0.6</v>
      </c>
      <c r="Q1747">
        <v>-17.783999999999999</v>
      </c>
      <c r="R1747">
        <f>Derived_Metrics[[#This Row],[Selling Price]]*Derived_Metrics[[#This Row],[Quantity]]</f>
        <v>222.3</v>
      </c>
      <c r="S1747" s="2">
        <f>IF(Derived_Metrics[[#This Row],[Revenue]]=0,0,Derived_Metrics[[#This Row],[Profit]]/Derived_Metrics[[#This Row],[Revenue]])</f>
        <v>-7.9999999999999988E-2</v>
      </c>
      <c r="T1747" t="str">
        <f>IF(Derived_Metrics[[#This Row],[Profit]]&lt;0, "Loss","Profit")</f>
        <v>Loss</v>
      </c>
      <c r="U1747" s="5">
        <f>Derived_Metrics[[#This Row],[Selling Price]]*Derived_Metrics[[#This Row],[Quantity]]*Derived_Metrics[[#This Row],[Discount]]</f>
        <v>133.38</v>
      </c>
      <c r="V1747" t="str">
        <f>IF(Derived_Metrics[[#This Row],[Discount]]&gt;0,"Discount Applied","No Discount")</f>
        <v>Discount Applied</v>
      </c>
      <c r="W1747" t="str">
        <f>IF(Derived_Metrics[[#This Row],[Discount]]&gt;0.3,"High Discount","Low Discount")</f>
        <v>High Discount</v>
      </c>
      <c r="X1747" s="13">
        <f>SUMIFS(Derived_Metrics[Customer_Revenue_Share],Derived_Metrics[Customee_ Revenue _Rank],"&lt;="&amp;Derived_Metrics[[#This Row],[Customee_ Revenue _Rank]])</f>
        <v>0.73611320970003702</v>
      </c>
      <c r="Y1747" t="str">
        <f>IF(Derived_Metrics[[#This Row],[Cumulative_Revenue_%]]&lt;=0.8,"Top 80% Revenue","Remaining 20% Revenue")</f>
        <v>Top 80% Revenue</v>
      </c>
    </row>
    <row r="1748" spans="1:25" x14ac:dyDescent="0.25">
      <c r="A1748" t="s">
        <v>4659</v>
      </c>
      <c r="B1748" s="1">
        <v>41708</v>
      </c>
      <c r="C1748" t="s">
        <v>4620</v>
      </c>
      <c r="D1748" s="4">
        <f>SUMIFS(Derived_Metrics[Revenue],Derived_Metrics[Customer ID],Derived_Metrics[[#This Row],[Customer ID]])</f>
        <v>350.1</v>
      </c>
      <c r="E1748" s="4">
        <f>SUMIFS(Derived_Metrics[Profit],Derived_Metrics[Customer ID],Derived_Metrics[[#This Row],[Customer ID]])</f>
        <v>-44.5428</v>
      </c>
      <c r="F1748" s="5">
        <f>_xlfn.PERCENTRANK.INC(Derived_Metrics[Customer Revenue],Derived_Metrics[[#This Row],[Customer Revenue]])</f>
        <v>6.3E-2</v>
      </c>
      <c r="G1748" s="5" t="str" cm="1">
        <f t="array" ref="G1748">_xlfn.IFS(Derived_Metrics[[#This Row],[Customer Revenue Percentile]]&gt;=0.8,"High Value",Derived_Metrics[[#This Row],[Customer Revenue Percentile]]&gt;=0.4,"Medium Value",TRUE,"Low Value")</f>
        <v>Low Value</v>
      </c>
      <c r="H1748" s="12">
        <f>_xlfn.RANK.EQ(Derived_Metrics[[#This Row],[Customer Revenue]],Derived_Metrics[Customer Revenue],0)</f>
        <v>1985</v>
      </c>
      <c r="I1748" s="15">
        <f>Derived_Metrics[[#This Row],[Customer Revenue]]/SUM(Derived_Metrics[Customer Revenue])</f>
        <v>2.2472246210369097E-5</v>
      </c>
      <c r="J1748" t="s">
        <v>1683</v>
      </c>
      <c r="K1748" s="5">
        <f>SUMIFS(Derived_Metrics[Revenue],Derived_Metrics[Product ID],Derived_Metrics[[#This Row],[Product ID]])</f>
        <v>3151.1200000000003</v>
      </c>
      <c r="L1748" s="5">
        <f>SUMIFS(Derived_Metrics[Profit],Derived_Metrics[Product ID],Derived_Metrics[[#This Row],[Product ID]])</f>
        <v>123.9264</v>
      </c>
      <c r="M1748" s="5" t="str">
        <f>IF(AND(Derived_Metrics[[#This Row],[Product Revenue]]&gt;AVERAGE(Derived_Metrics[Product Revenue]),Derived_Metrics[[#This Row],[Product Profit]]&lt;0),"high sales Low Profit","Normal")</f>
        <v>Normal</v>
      </c>
      <c r="N1748">
        <v>31.776</v>
      </c>
      <c r="O1748">
        <v>3</v>
      </c>
      <c r="P1748">
        <v>0.6</v>
      </c>
      <c r="Q1748">
        <v>-19.0656</v>
      </c>
      <c r="R1748">
        <f>Derived_Metrics[[#This Row],[Selling Price]]*Derived_Metrics[[#This Row],[Quantity]]</f>
        <v>95.328000000000003</v>
      </c>
      <c r="S1748" s="2">
        <f>IF(Derived_Metrics[[#This Row],[Revenue]]=0,0,Derived_Metrics[[#This Row],[Profit]]/Derived_Metrics[[#This Row],[Revenue]])</f>
        <v>-0.19999999999999998</v>
      </c>
      <c r="T1748" t="str">
        <f>IF(Derived_Metrics[[#This Row],[Profit]]&lt;0, "Loss","Profit")</f>
        <v>Loss</v>
      </c>
      <c r="U1748" s="5">
        <f>Derived_Metrics[[#This Row],[Selling Price]]*Derived_Metrics[[#This Row],[Quantity]]*Derived_Metrics[[#This Row],[Discount]]</f>
        <v>57.196800000000003</v>
      </c>
      <c r="V1748" t="str">
        <f>IF(Derived_Metrics[[#This Row],[Discount]]&gt;0,"Discount Applied","No Discount")</f>
        <v>Discount Applied</v>
      </c>
      <c r="W1748" t="str">
        <f>IF(Derived_Metrics[[#This Row],[Discount]]&gt;0.3,"High Discount","Low Discount")</f>
        <v>High Discount</v>
      </c>
      <c r="X1748" s="13">
        <f>SUMIFS(Derived_Metrics[Customer_Revenue_Share],Derived_Metrics[Customee_ Revenue _Rank],"&lt;="&amp;Derived_Metrics[[#This Row],[Customee_ Revenue _Rank]])</f>
        <v>0.99857401633137832</v>
      </c>
      <c r="Y1748" t="str">
        <f>IF(Derived_Metrics[[#This Row],[Cumulative_Revenue_%]]&lt;=0.8,"Top 80% Revenue","Remaining 20% Revenue")</f>
        <v>Remaining 20% Revenue</v>
      </c>
    </row>
    <row r="1749" spans="1:25" x14ac:dyDescent="0.25">
      <c r="A1749" t="s">
        <v>4660</v>
      </c>
      <c r="B1749" s="1">
        <v>42464</v>
      </c>
      <c r="C1749" t="s">
        <v>2156</v>
      </c>
      <c r="D1749" s="4">
        <f>SUMIFS(Derived_Metrics[Revenue],Derived_Metrics[Customer ID],Derived_Metrics[[#This Row],[Customer ID]])</f>
        <v>11912.152</v>
      </c>
      <c r="E1749" s="4">
        <f>SUMIFS(Derived_Metrics[Profit],Derived_Metrics[Customer ID],Derived_Metrics[[#This Row],[Customer ID]])</f>
        <v>115.15700000000001</v>
      </c>
      <c r="F1749" s="5">
        <f>_xlfn.PERCENTRANK.INC(Derived_Metrics[Customer Revenue],Derived_Metrics[[#This Row],[Customer Revenue]])</f>
        <v>0.81799999999999995</v>
      </c>
      <c r="G1749" s="5" t="str" cm="1">
        <f t="array" ref="G1749">_xlfn.IFS(Derived_Metrics[[#This Row],[Customer Revenue Percentile]]&gt;=0.8,"High Value",Derived_Metrics[[#This Row],[Customer Revenue Percentile]]&gt;=0.4,"Medium Value",TRUE,"Low Value")</f>
        <v>High Value</v>
      </c>
      <c r="H1749" s="12">
        <f>_xlfn.RANK.EQ(Derived_Metrics[[#This Row],[Customer Revenue]],Derived_Metrics[Customer Revenue],0)</f>
        <v>380</v>
      </c>
      <c r="I1749" s="15">
        <f>Derived_Metrics[[#This Row],[Customer Revenue]]/SUM(Derived_Metrics[Customer Revenue])</f>
        <v>7.6461814521376929E-4</v>
      </c>
      <c r="J1749" t="s">
        <v>668</v>
      </c>
      <c r="K1749" s="5">
        <f>SUMIFS(Derived_Metrics[Revenue],Derived_Metrics[Product ID],Derived_Metrics[[#This Row],[Product ID]])</f>
        <v>4784.8560000000007</v>
      </c>
      <c r="L1749" s="5">
        <f>SUMIFS(Derived_Metrics[Profit],Derived_Metrics[Product ID],Derived_Metrics[[#This Row],[Product ID]])</f>
        <v>-125.1996</v>
      </c>
      <c r="M1749" s="5" t="str">
        <f>IF(AND(Derived_Metrics[[#This Row],[Product Revenue]]&gt;AVERAGE(Derived_Metrics[Product Revenue]),Derived_Metrics[[#This Row],[Product Profit]]&lt;0),"high sales Low Profit","Normal")</f>
        <v>Normal</v>
      </c>
      <c r="N1749">
        <v>82.64</v>
      </c>
      <c r="O1749">
        <v>2</v>
      </c>
      <c r="P1749">
        <v>0</v>
      </c>
      <c r="Q1749">
        <v>7.4375999999999998</v>
      </c>
      <c r="R1749">
        <f>Derived_Metrics[[#This Row],[Selling Price]]*Derived_Metrics[[#This Row],[Quantity]]</f>
        <v>165.28</v>
      </c>
      <c r="S1749" s="2">
        <f>IF(Derived_Metrics[[#This Row],[Revenue]]=0,0,Derived_Metrics[[#This Row],[Profit]]/Derived_Metrics[[#This Row],[Revenue]])</f>
        <v>4.4999999999999998E-2</v>
      </c>
      <c r="T1749" t="str">
        <f>IF(Derived_Metrics[[#This Row],[Profit]]&lt;0, "Loss","Profit")</f>
        <v>Profit</v>
      </c>
      <c r="U1749" s="5">
        <f>Derived_Metrics[[#This Row],[Selling Price]]*Derived_Metrics[[#This Row],[Quantity]]*Derived_Metrics[[#This Row],[Discount]]</f>
        <v>0</v>
      </c>
      <c r="V1749" t="str">
        <f>IF(Derived_Metrics[[#This Row],[Discount]]&gt;0,"Discount Applied","No Discount")</f>
        <v>No Discount</v>
      </c>
      <c r="W1749" t="str">
        <f>IF(Derived_Metrics[[#This Row],[Discount]]&gt;0.3,"High Discount","Low Discount")</f>
        <v>Low Discount</v>
      </c>
      <c r="X1749" s="13">
        <f>SUMIFS(Derived_Metrics[Customer_Revenue_Share],Derived_Metrics[Customee_ Revenue _Rank],"&lt;="&amp;Derived_Metrics[[#This Row],[Customee_ Revenue _Rank]])</f>
        <v>0.54602590249475658</v>
      </c>
      <c r="Y1749" t="str">
        <f>IF(Derived_Metrics[[#This Row],[Cumulative_Revenue_%]]&lt;=0.8,"Top 80% Revenue","Remaining 20% Revenue")</f>
        <v>Top 80% Revenue</v>
      </c>
    </row>
    <row r="1750" spans="1:25" x14ac:dyDescent="0.25">
      <c r="A1750" t="s">
        <v>4661</v>
      </c>
      <c r="B1750" s="1">
        <v>42551</v>
      </c>
      <c r="C1750" t="s">
        <v>224</v>
      </c>
      <c r="D1750" s="4">
        <f>SUMIFS(Derived_Metrics[Revenue],Derived_Metrics[Customer ID],Derived_Metrics[[#This Row],[Customer ID]])</f>
        <v>13039.97</v>
      </c>
      <c r="E1750" s="4">
        <f>SUMIFS(Derived_Metrics[Profit],Derived_Metrics[Customer ID],Derived_Metrics[[#This Row],[Customer ID]])</f>
        <v>-69.729200000000048</v>
      </c>
      <c r="F1750" s="5">
        <f>_xlfn.PERCENTRANK.INC(Derived_Metrics[Customer Revenue],Derived_Metrics[[#This Row],[Customer Revenue]])</f>
        <v>0.84599999999999997</v>
      </c>
      <c r="G1750" s="5" t="str" cm="1">
        <f t="array" ref="G1750">_xlfn.IFS(Derived_Metrics[[#This Row],[Customer Revenue Percentile]]&gt;=0.8,"High Value",Derived_Metrics[[#This Row],[Customer Revenue Percentile]]&gt;=0.4,"Medium Value",TRUE,"Low Value")</f>
        <v>High Value</v>
      </c>
      <c r="H1750" s="12">
        <f>_xlfn.RANK.EQ(Derived_Metrics[[#This Row],[Customer Revenue]],Derived_Metrics[Customer Revenue],0)</f>
        <v>325</v>
      </c>
      <c r="I1750" s="15">
        <f>Derived_Metrics[[#This Row],[Customer Revenue]]/SUM(Derived_Metrics[Customer Revenue])</f>
        <v>8.3701061529799106E-4</v>
      </c>
      <c r="J1750" t="s">
        <v>298</v>
      </c>
      <c r="K1750" s="5">
        <f>SUMIFS(Derived_Metrics[Revenue],Derived_Metrics[Product ID],Derived_Metrics[[#This Row],[Product ID]])</f>
        <v>30024.581999999995</v>
      </c>
      <c r="L1750" s="5">
        <f>SUMIFS(Derived_Metrics[Profit],Derived_Metrics[Product ID],Derived_Metrics[[#This Row],[Product ID]])</f>
        <v>566.4674</v>
      </c>
      <c r="M1750" s="5" t="str">
        <f>IF(AND(Derived_Metrics[[#This Row],[Product Revenue]]&gt;AVERAGE(Derived_Metrics[Product Revenue]),Derived_Metrics[[#This Row],[Product Profit]]&lt;0),"high sales Low Profit","Normal")</f>
        <v>Normal</v>
      </c>
      <c r="N1750">
        <v>1266.8599999999999</v>
      </c>
      <c r="O1750">
        <v>7</v>
      </c>
      <c r="P1750">
        <v>0</v>
      </c>
      <c r="Q1750">
        <v>291.37779999999998</v>
      </c>
      <c r="R1750">
        <f>Derived_Metrics[[#This Row],[Selling Price]]*Derived_Metrics[[#This Row],[Quantity]]</f>
        <v>8868.0199999999986</v>
      </c>
      <c r="S1750" s="2">
        <f>IF(Derived_Metrics[[#This Row],[Revenue]]=0,0,Derived_Metrics[[#This Row],[Profit]]/Derived_Metrics[[#This Row],[Revenue]])</f>
        <v>3.2857142857142863E-2</v>
      </c>
      <c r="T1750" t="str">
        <f>IF(Derived_Metrics[[#This Row],[Profit]]&lt;0, "Loss","Profit")</f>
        <v>Profit</v>
      </c>
      <c r="U1750" s="5">
        <f>Derived_Metrics[[#This Row],[Selling Price]]*Derived_Metrics[[#This Row],[Quantity]]*Derived_Metrics[[#This Row],[Discount]]</f>
        <v>0</v>
      </c>
      <c r="V1750" t="str">
        <f>IF(Derived_Metrics[[#This Row],[Discount]]&gt;0,"Discount Applied","No Discount")</f>
        <v>No Discount</v>
      </c>
      <c r="W1750" t="str">
        <f>IF(Derived_Metrics[[#This Row],[Discount]]&gt;0.3,"High Discount","Low Discount")</f>
        <v>Low Discount</v>
      </c>
      <c r="X1750" s="13">
        <f>SUMIFS(Derived_Metrics[Customer_Revenue_Share],Derived_Metrics[Customee_ Revenue _Rank],"&lt;="&amp;Derived_Metrics[[#This Row],[Customee_ Revenue _Rank]])</f>
        <v>0.50027770036211472</v>
      </c>
      <c r="Y1750" t="str">
        <f>IF(Derived_Metrics[[#This Row],[Cumulative_Revenue_%]]&lt;=0.8,"Top 80% Revenue","Remaining 20% Revenue")</f>
        <v>Top 80% Revenue</v>
      </c>
    </row>
    <row r="1751" spans="1:25" x14ac:dyDescent="0.25">
      <c r="A1751" t="s">
        <v>4662</v>
      </c>
      <c r="B1751" s="1">
        <v>42740</v>
      </c>
      <c r="C1751" t="s">
        <v>1584</v>
      </c>
      <c r="D1751" s="4">
        <f>SUMIFS(Derived_Metrics[Revenue],Derived_Metrics[Customer ID],Derived_Metrics[[#This Row],[Customer ID]])</f>
        <v>27574.05</v>
      </c>
      <c r="E1751" s="4">
        <f>SUMIFS(Derived_Metrics[Profit],Derived_Metrics[Customer ID],Derived_Metrics[[#This Row],[Customer ID]])</f>
        <v>-494.91059999999999</v>
      </c>
      <c r="F1751" s="5">
        <f>_xlfn.PERCENTRANK.INC(Derived_Metrics[Customer Revenue],Derived_Metrics[[#This Row],[Customer Revenue]])</f>
        <v>0.95499999999999996</v>
      </c>
      <c r="G1751" s="5" t="str" cm="1">
        <f t="array" ref="G1751">_xlfn.IFS(Derived_Metrics[[#This Row],[Customer Revenue Percentile]]&gt;=0.8,"High Value",Derived_Metrics[[#This Row],[Customer Revenue Percentile]]&gt;=0.4,"Medium Value",TRUE,"Low Value")</f>
        <v>High Value</v>
      </c>
      <c r="H1751" s="12">
        <f>_xlfn.RANK.EQ(Derived_Metrics[[#This Row],[Customer Revenue]],Derived_Metrics[Customer Revenue],0)</f>
        <v>87</v>
      </c>
      <c r="I1751" s="15">
        <f>Derived_Metrics[[#This Row],[Customer Revenue]]/SUM(Derived_Metrics[Customer Revenue])</f>
        <v>1.7699252802542927E-3</v>
      </c>
      <c r="J1751" t="s">
        <v>578</v>
      </c>
      <c r="K1751" s="5">
        <f>SUMIFS(Derived_Metrics[Revenue],Derived_Metrics[Product ID],Derived_Metrics[[#This Row],[Product ID]])</f>
        <v>57989.506999999998</v>
      </c>
      <c r="L1751" s="5">
        <f>SUMIFS(Derived_Metrics[Profit],Derived_Metrics[Product ID],Derived_Metrics[[#This Row],[Product ID]])</f>
        <v>-1934.3975999999998</v>
      </c>
      <c r="M1751" s="5" t="str">
        <f>IF(AND(Derived_Metrics[[#This Row],[Product Revenue]]&gt;AVERAGE(Derived_Metrics[Product Revenue]),Derived_Metrics[[#This Row],[Product Profit]]&lt;0),"high sales Low Profit","Normal")</f>
        <v>high sales Low Profit</v>
      </c>
      <c r="N1751">
        <v>933.26199999999994</v>
      </c>
      <c r="O1751">
        <v>4</v>
      </c>
      <c r="P1751">
        <v>0.45</v>
      </c>
      <c r="Q1751">
        <v>-458.14679999999998</v>
      </c>
      <c r="R1751">
        <f>Derived_Metrics[[#This Row],[Selling Price]]*Derived_Metrics[[#This Row],[Quantity]]</f>
        <v>3733.0479999999998</v>
      </c>
      <c r="S1751" s="2">
        <f>IF(Derived_Metrics[[#This Row],[Revenue]]=0,0,Derived_Metrics[[#This Row],[Profit]]/Derived_Metrics[[#This Row],[Revenue]])</f>
        <v>-0.12272727272727273</v>
      </c>
      <c r="T1751" t="str">
        <f>IF(Derived_Metrics[[#This Row],[Profit]]&lt;0, "Loss","Profit")</f>
        <v>Loss</v>
      </c>
      <c r="U1751" s="5">
        <f>Derived_Metrics[[#This Row],[Selling Price]]*Derived_Metrics[[#This Row],[Quantity]]*Derived_Metrics[[#This Row],[Discount]]</f>
        <v>1679.8715999999999</v>
      </c>
      <c r="V1751" t="str">
        <f>IF(Derived_Metrics[[#This Row],[Discount]]&gt;0,"Discount Applied","No Discount")</f>
        <v>Discount Applied</v>
      </c>
      <c r="W1751" t="str">
        <f>IF(Derived_Metrics[[#This Row],[Discount]]&gt;0.3,"High Discount","Low Discount")</f>
        <v>High Discount</v>
      </c>
      <c r="X1751" s="13">
        <f>SUMIFS(Derived_Metrics[Customer_Revenue_Share],Derived_Metrics[Customee_ Revenue _Rank],"&lt;="&amp;Derived_Metrics[[#This Row],[Customee_ Revenue _Rank]])</f>
        <v>0.22695024366798333</v>
      </c>
      <c r="Y1751" t="str">
        <f>IF(Derived_Metrics[[#This Row],[Cumulative_Revenue_%]]&lt;=0.8,"Top 80% Revenue","Remaining 20% Revenue")</f>
        <v>Top 80% Revenue</v>
      </c>
    </row>
    <row r="1752" spans="1:25" x14ac:dyDescent="0.25">
      <c r="A1752" t="s">
        <v>4662</v>
      </c>
      <c r="B1752" s="1">
        <v>42740</v>
      </c>
      <c r="C1752" t="s">
        <v>1584</v>
      </c>
      <c r="D1752" s="4">
        <f>SUMIFS(Derived_Metrics[Revenue],Derived_Metrics[Customer ID],Derived_Metrics[[#This Row],[Customer ID]])</f>
        <v>27574.05</v>
      </c>
      <c r="E1752" s="4">
        <f>SUMIFS(Derived_Metrics[Profit],Derived_Metrics[Customer ID],Derived_Metrics[[#This Row],[Customer ID]])</f>
        <v>-494.91059999999999</v>
      </c>
      <c r="F1752" s="5">
        <f>_xlfn.PERCENTRANK.INC(Derived_Metrics[Customer Revenue],Derived_Metrics[[#This Row],[Customer Revenue]])</f>
        <v>0.95499999999999996</v>
      </c>
      <c r="G1752" s="5" t="str" cm="1">
        <f t="array" ref="G1752">_xlfn.IFS(Derived_Metrics[[#This Row],[Customer Revenue Percentile]]&gt;=0.8,"High Value",Derived_Metrics[[#This Row],[Customer Revenue Percentile]]&gt;=0.4,"Medium Value",TRUE,"Low Value")</f>
        <v>High Value</v>
      </c>
      <c r="H1752" s="12">
        <f>_xlfn.RANK.EQ(Derived_Metrics[[#This Row],[Customer Revenue]],Derived_Metrics[Customer Revenue],0)</f>
        <v>87</v>
      </c>
      <c r="I1752" s="15">
        <f>Derived_Metrics[[#This Row],[Customer Revenue]]/SUM(Derived_Metrics[Customer Revenue])</f>
        <v>1.7699252802542927E-3</v>
      </c>
      <c r="J1752" t="s">
        <v>675</v>
      </c>
      <c r="K1752" s="5">
        <f>SUMIFS(Derived_Metrics[Revenue],Derived_Metrics[Product ID],Derived_Metrics[[#This Row],[Product ID]])</f>
        <v>124494.04800000001</v>
      </c>
      <c r="L1752" s="5">
        <f>SUMIFS(Derived_Metrics[Profit],Derived_Metrics[Product ID],Derived_Metrics[[#This Row],[Product ID]])</f>
        <v>5.6843418860808015E-14</v>
      </c>
      <c r="M1752" s="5" t="str">
        <f>IF(AND(Derived_Metrics[[#This Row],[Product Revenue]]&gt;AVERAGE(Derived_Metrics[Product Revenue]),Derived_Metrics[[#This Row],[Product Profit]]&lt;0),"high sales Low Profit","Normal")</f>
        <v>Normal</v>
      </c>
      <c r="N1752">
        <v>2803.92</v>
      </c>
      <c r="O1752">
        <v>5</v>
      </c>
      <c r="P1752">
        <v>0.2</v>
      </c>
      <c r="Q1752">
        <v>0</v>
      </c>
      <c r="R1752">
        <f>Derived_Metrics[[#This Row],[Selling Price]]*Derived_Metrics[[#This Row],[Quantity]]</f>
        <v>14019.6</v>
      </c>
      <c r="S1752" s="2">
        <f>IF(Derived_Metrics[[#This Row],[Revenue]]=0,0,Derived_Metrics[[#This Row],[Profit]]/Derived_Metrics[[#This Row],[Revenue]])</f>
        <v>0</v>
      </c>
      <c r="T1752" t="str">
        <f>IF(Derived_Metrics[[#This Row],[Profit]]&lt;0, "Loss","Profit")</f>
        <v>Profit</v>
      </c>
      <c r="U1752" s="5">
        <f>Derived_Metrics[[#This Row],[Selling Price]]*Derived_Metrics[[#This Row],[Quantity]]*Derived_Metrics[[#This Row],[Discount]]</f>
        <v>2803.92</v>
      </c>
      <c r="V1752" t="str">
        <f>IF(Derived_Metrics[[#This Row],[Discount]]&gt;0,"Discount Applied","No Discount")</f>
        <v>Discount Applied</v>
      </c>
      <c r="W1752" t="str">
        <f>IF(Derived_Metrics[[#This Row],[Discount]]&gt;0.3,"High Discount","Low Discount")</f>
        <v>Low Discount</v>
      </c>
      <c r="X1752" s="13">
        <f>SUMIFS(Derived_Metrics[Customer_Revenue_Share],Derived_Metrics[Customee_ Revenue _Rank],"&lt;="&amp;Derived_Metrics[[#This Row],[Customee_ Revenue _Rank]])</f>
        <v>0.22695024366798333</v>
      </c>
      <c r="Y1752" t="str">
        <f>IF(Derived_Metrics[[#This Row],[Cumulative_Revenue_%]]&lt;=0.8,"Top 80% Revenue","Remaining 20% Revenue")</f>
        <v>Top 80% Revenue</v>
      </c>
    </row>
    <row r="1753" spans="1:25" x14ac:dyDescent="0.25">
      <c r="A1753" t="s">
        <v>4663</v>
      </c>
      <c r="B1753" s="1">
        <v>43028</v>
      </c>
      <c r="C1753" t="s">
        <v>4664</v>
      </c>
      <c r="D1753" s="4">
        <f>SUMIFS(Derived_Metrics[Revenue],Derived_Metrics[Customer ID],Derived_Metrics[[#This Row],[Customer ID]])</f>
        <v>175.744</v>
      </c>
      <c r="E1753" s="4">
        <f>SUMIFS(Derived_Metrics[Profit],Derived_Metrics[Customer ID],Derived_Metrics[[#This Row],[Customer ID]])</f>
        <v>6.0411999999999999</v>
      </c>
      <c r="F1753" s="5">
        <f>_xlfn.PERCENTRANK.INC(Derived_Metrics[Customer Revenue],Derived_Metrics[[#This Row],[Customer Revenue]])</f>
        <v>3.1E-2</v>
      </c>
      <c r="G1753" s="5" t="str" cm="1">
        <f t="array" ref="G1753">_xlfn.IFS(Derived_Metrics[[#This Row],[Customer Revenue Percentile]]&gt;=0.8,"High Value",Derived_Metrics[[#This Row],[Customer Revenue Percentile]]&gt;=0.4,"Medium Value",TRUE,"Low Value")</f>
        <v>Low Value</v>
      </c>
      <c r="H1753" s="12">
        <f>_xlfn.RANK.EQ(Derived_Metrics[[#This Row],[Customer Revenue]],Derived_Metrics[Customer Revenue],0)</f>
        <v>2055</v>
      </c>
      <c r="I1753" s="15">
        <f>Derived_Metrics[[#This Row],[Customer Revenue]]/SUM(Derived_Metrics[Customer Revenue])</f>
        <v>1.1280669631519868E-5</v>
      </c>
      <c r="J1753" t="s">
        <v>3305</v>
      </c>
      <c r="K1753" s="5">
        <f>SUMIFS(Derived_Metrics[Revenue],Derived_Metrics[Product ID],Derived_Metrics[[#This Row],[Product ID]])</f>
        <v>779.86399999999992</v>
      </c>
      <c r="L1753" s="5">
        <f>SUMIFS(Derived_Metrics[Profit],Derived_Metrics[Product ID],Derived_Metrics[[#This Row],[Product ID]])</f>
        <v>7.6888000000000005</v>
      </c>
      <c r="M1753" s="5" t="str">
        <f>IF(AND(Derived_Metrics[[#This Row],[Product Revenue]]&gt;AVERAGE(Derived_Metrics[Product Revenue]),Derived_Metrics[[#This Row],[Product Profit]]&lt;0),"high sales Low Profit","Normal")</f>
        <v>Normal</v>
      </c>
      <c r="N1753">
        <v>43.936</v>
      </c>
      <c r="O1753">
        <v>4</v>
      </c>
      <c r="P1753">
        <v>0.2</v>
      </c>
      <c r="Q1753">
        <v>6.0411999999999999</v>
      </c>
      <c r="R1753">
        <f>Derived_Metrics[[#This Row],[Selling Price]]*Derived_Metrics[[#This Row],[Quantity]]</f>
        <v>175.744</v>
      </c>
      <c r="S1753" s="2">
        <f>IF(Derived_Metrics[[#This Row],[Revenue]]=0,0,Derived_Metrics[[#This Row],[Profit]]/Derived_Metrics[[#This Row],[Revenue]])</f>
        <v>3.4375000000000003E-2</v>
      </c>
      <c r="T1753" t="str">
        <f>IF(Derived_Metrics[[#This Row],[Profit]]&lt;0, "Loss","Profit")</f>
        <v>Profit</v>
      </c>
      <c r="U1753" s="5">
        <f>Derived_Metrics[[#This Row],[Selling Price]]*Derived_Metrics[[#This Row],[Quantity]]*Derived_Metrics[[#This Row],[Discount]]</f>
        <v>35.148800000000001</v>
      </c>
      <c r="V1753" t="str">
        <f>IF(Derived_Metrics[[#This Row],[Discount]]&gt;0,"Discount Applied","No Discount")</f>
        <v>Discount Applied</v>
      </c>
      <c r="W1753" t="str">
        <f>IF(Derived_Metrics[[#This Row],[Discount]]&gt;0.3,"High Discount","Low Discount")</f>
        <v>Low Discount</v>
      </c>
      <c r="X1753" s="13">
        <f>SUMIFS(Derived_Metrics[Customer_Revenue_Share],Derived_Metrics[Customee_ Revenue _Rank],"&lt;="&amp;Derived_Metrics[[#This Row],[Customee_ Revenue _Rank]])</f>
        <v>0.9996589444127516</v>
      </c>
      <c r="Y1753" t="str">
        <f>IF(Derived_Metrics[[#This Row],[Cumulative_Revenue_%]]&lt;=0.8,"Top 80% Revenue","Remaining 20% Revenue")</f>
        <v>Remaining 20% Revenue</v>
      </c>
    </row>
    <row r="1754" spans="1:25" x14ac:dyDescent="0.25">
      <c r="A1754" t="s">
        <v>4666</v>
      </c>
      <c r="B1754" s="1">
        <v>41981</v>
      </c>
      <c r="C1754" t="s">
        <v>3373</v>
      </c>
      <c r="D1754" s="4">
        <f>SUMIFS(Derived_Metrics[Revenue],Derived_Metrics[Customer ID],Derived_Metrics[[#This Row],[Customer ID]])</f>
        <v>6534.3159999999998</v>
      </c>
      <c r="E1754" s="4">
        <f>SUMIFS(Derived_Metrics[Profit],Derived_Metrics[Customer ID],Derived_Metrics[[#This Row],[Customer ID]])</f>
        <v>188.04479999999998</v>
      </c>
      <c r="F1754" s="5">
        <f>_xlfn.PERCENTRANK.INC(Derived_Metrics[Customer Revenue],Derived_Metrics[[#This Row],[Customer Revenue]])</f>
        <v>0.626</v>
      </c>
      <c r="G1754" s="5" t="str" cm="1">
        <f t="array" ref="G1754">_xlfn.IFS(Derived_Metrics[[#This Row],[Customer Revenue Percentile]]&gt;=0.8,"High Value",Derived_Metrics[[#This Row],[Customer Revenue Percentile]]&gt;=0.4,"Medium Value",TRUE,"Low Value")</f>
        <v>Medium Value</v>
      </c>
      <c r="H1754" s="12">
        <f>_xlfn.RANK.EQ(Derived_Metrics[[#This Row],[Customer Revenue]],Derived_Metrics[Customer Revenue],0)</f>
        <v>790</v>
      </c>
      <c r="I1754" s="15">
        <f>Derived_Metrics[[#This Row],[Customer Revenue]]/SUM(Derived_Metrics[Customer Revenue])</f>
        <v>4.194251869990121E-4</v>
      </c>
      <c r="J1754" t="s">
        <v>1801</v>
      </c>
      <c r="K1754" s="5">
        <f>SUMIFS(Derived_Metrics[Revenue],Derived_Metrics[Product ID],Derived_Metrics[[#This Row],[Product ID]])</f>
        <v>1651.84</v>
      </c>
      <c r="L1754" s="5">
        <f>SUMIFS(Derived_Metrics[Profit],Derived_Metrics[Product ID],Derived_Metrics[[#This Row],[Product ID]])</f>
        <v>162.05119999999999</v>
      </c>
      <c r="M1754" s="5" t="str">
        <f>IF(AND(Derived_Metrics[[#This Row],[Product Revenue]]&gt;AVERAGE(Derived_Metrics[Product Revenue]),Derived_Metrics[[#This Row],[Product Profit]]&lt;0),"high sales Low Profit","Normal")</f>
        <v>Normal</v>
      </c>
      <c r="N1754">
        <v>85.44</v>
      </c>
      <c r="O1754">
        <v>3</v>
      </c>
      <c r="P1754">
        <v>0</v>
      </c>
      <c r="Q1754">
        <v>31.6128</v>
      </c>
      <c r="R1754">
        <f>Derived_Metrics[[#This Row],[Selling Price]]*Derived_Metrics[[#This Row],[Quantity]]</f>
        <v>256.32</v>
      </c>
      <c r="S1754" s="2">
        <f>IF(Derived_Metrics[[#This Row],[Revenue]]=0,0,Derived_Metrics[[#This Row],[Profit]]/Derived_Metrics[[#This Row],[Revenue]])</f>
        <v>0.12333333333333334</v>
      </c>
      <c r="T1754" t="str">
        <f>IF(Derived_Metrics[[#This Row],[Profit]]&lt;0, "Loss","Profit")</f>
        <v>Profit</v>
      </c>
      <c r="U1754" s="5">
        <f>Derived_Metrics[[#This Row],[Selling Price]]*Derived_Metrics[[#This Row],[Quantity]]*Derived_Metrics[[#This Row],[Discount]]</f>
        <v>0</v>
      </c>
      <c r="V1754" t="str">
        <f>IF(Derived_Metrics[[#This Row],[Discount]]&gt;0,"Discount Applied","No Discount")</f>
        <v>No Discount</v>
      </c>
      <c r="W1754" t="str">
        <f>IF(Derived_Metrics[[#This Row],[Discount]]&gt;0.3,"High Discount","Low Discount")</f>
        <v>Low Discount</v>
      </c>
      <c r="X1754" s="13">
        <f>SUMIFS(Derived_Metrics[Customer_Revenue_Share],Derived_Metrics[Customee_ Revenue _Rank],"&lt;="&amp;Derived_Metrics[[#This Row],[Customee_ Revenue _Rank]])</f>
        <v>0.78445599026507284</v>
      </c>
      <c r="Y1754" t="str">
        <f>IF(Derived_Metrics[[#This Row],[Cumulative_Revenue_%]]&lt;=0.8,"Top 80% Revenue","Remaining 20% Revenue")</f>
        <v>Top 80% Revenue</v>
      </c>
    </row>
    <row r="1755" spans="1:25" x14ac:dyDescent="0.25">
      <c r="A1755" t="s">
        <v>4667</v>
      </c>
      <c r="B1755" s="1">
        <v>42127</v>
      </c>
      <c r="C1755" t="s">
        <v>1995</v>
      </c>
      <c r="D1755" s="4">
        <f>SUMIFS(Derived_Metrics[Revenue],Derived_Metrics[Customer ID],Derived_Metrics[[#This Row],[Customer ID]])</f>
        <v>33539.658000000003</v>
      </c>
      <c r="E1755" s="4">
        <f>SUMIFS(Derived_Metrics[Profit],Derived_Metrics[Customer ID],Derived_Metrics[[#This Row],[Customer ID]])</f>
        <v>487.73419999999999</v>
      </c>
      <c r="F1755" s="5">
        <f>_xlfn.PERCENTRANK.INC(Derived_Metrics[Customer Revenue],Derived_Metrics[[#This Row],[Customer Revenue]])</f>
        <v>0.97499999999999998</v>
      </c>
      <c r="G1755" s="5" t="str" cm="1">
        <f t="array" ref="G1755">_xlfn.IFS(Derived_Metrics[[#This Row],[Customer Revenue Percentile]]&gt;=0.8,"High Value",Derived_Metrics[[#This Row],[Customer Revenue Percentile]]&gt;=0.4,"Medium Value",TRUE,"Low Value")</f>
        <v>High Value</v>
      </c>
      <c r="H1755" s="12">
        <f>_xlfn.RANK.EQ(Derived_Metrics[[#This Row],[Customer Revenue]],Derived_Metrics[Customer Revenue],0)</f>
        <v>49</v>
      </c>
      <c r="I1755" s="15">
        <f>Derived_Metrics[[#This Row],[Customer Revenue]]/SUM(Derived_Metrics[Customer Revenue])</f>
        <v>2.1528461936234661E-3</v>
      </c>
      <c r="J1755" t="s">
        <v>460</v>
      </c>
      <c r="K1755" s="5">
        <f>SUMIFS(Derived_Metrics[Revenue],Derived_Metrics[Product ID],Derived_Metrics[[#This Row],[Product ID]])</f>
        <v>1850.6379999999999</v>
      </c>
      <c r="L1755" s="5">
        <f>SUMIFS(Derived_Metrics[Profit],Derived_Metrics[Product ID],Derived_Metrics[[#This Row],[Product ID]])</f>
        <v>88.350000000000009</v>
      </c>
      <c r="M1755" s="5" t="str">
        <f>IF(AND(Derived_Metrics[[#This Row],[Product Revenue]]&gt;AVERAGE(Derived_Metrics[Product Revenue]),Derived_Metrics[[#This Row],[Product Profit]]&lt;0),"high sales Low Profit","Normal")</f>
        <v>Normal</v>
      </c>
      <c r="N1755">
        <v>4.7119999999999997</v>
      </c>
      <c r="O1755">
        <v>2</v>
      </c>
      <c r="P1755">
        <v>0.6</v>
      </c>
      <c r="Q1755">
        <v>-1.8848</v>
      </c>
      <c r="R1755">
        <f>Derived_Metrics[[#This Row],[Selling Price]]*Derived_Metrics[[#This Row],[Quantity]]</f>
        <v>9.4239999999999995</v>
      </c>
      <c r="S1755" s="2">
        <f>IF(Derived_Metrics[[#This Row],[Revenue]]=0,0,Derived_Metrics[[#This Row],[Profit]]/Derived_Metrics[[#This Row],[Revenue]])</f>
        <v>-0.2</v>
      </c>
      <c r="T1755" t="str">
        <f>IF(Derived_Metrics[[#This Row],[Profit]]&lt;0, "Loss","Profit")</f>
        <v>Loss</v>
      </c>
      <c r="U1755" s="5">
        <f>Derived_Metrics[[#This Row],[Selling Price]]*Derived_Metrics[[#This Row],[Quantity]]*Derived_Metrics[[#This Row],[Discount]]</f>
        <v>5.6543999999999999</v>
      </c>
      <c r="V1755" t="str">
        <f>IF(Derived_Metrics[[#This Row],[Discount]]&gt;0,"Discount Applied","No Discount")</f>
        <v>Discount Applied</v>
      </c>
      <c r="W1755" t="str">
        <f>IF(Derived_Metrics[[#This Row],[Discount]]&gt;0.3,"High Discount","Low Discount")</f>
        <v>High Discount</v>
      </c>
      <c r="X1755" s="13">
        <f>SUMIFS(Derived_Metrics[Customer_Revenue_Share],Derived_Metrics[Customee_ Revenue _Rank],"&lt;="&amp;Derived_Metrics[[#This Row],[Customee_ Revenue _Rank]])</f>
        <v>0.14776113906374108</v>
      </c>
      <c r="Y1755" t="str">
        <f>IF(Derived_Metrics[[#This Row],[Cumulative_Revenue_%]]&lt;=0.8,"Top 80% Revenue","Remaining 20% Revenue")</f>
        <v>Top 80% Revenue</v>
      </c>
    </row>
    <row r="1756" spans="1:25" x14ac:dyDescent="0.25">
      <c r="A1756" t="s">
        <v>4668</v>
      </c>
      <c r="B1756" s="1">
        <v>42765</v>
      </c>
      <c r="C1756" t="s">
        <v>4669</v>
      </c>
      <c r="D1756" s="4">
        <f>SUMIFS(Derived_Metrics[Revenue],Derived_Metrics[Customer ID],Derived_Metrics[[#This Row],[Customer ID]])</f>
        <v>1633.615</v>
      </c>
      <c r="E1756" s="4">
        <f>SUMIFS(Derived_Metrics[Profit],Derived_Metrics[Customer ID],Derived_Metrics[[#This Row],[Customer ID]])</f>
        <v>-12.201000000000001</v>
      </c>
      <c r="F1756" s="5">
        <f>_xlfn.PERCENTRANK.INC(Derived_Metrics[Customer Revenue],Derived_Metrics[[#This Row],[Customer Revenue]])</f>
        <v>0.23300000000000001</v>
      </c>
      <c r="G1756" s="5" t="str" cm="1">
        <f t="array" ref="G1756">_xlfn.IFS(Derived_Metrics[[#This Row],[Customer Revenue Percentile]]&gt;=0.8,"High Value",Derived_Metrics[[#This Row],[Customer Revenue Percentile]]&gt;=0.4,"Medium Value",TRUE,"Low Value")</f>
        <v>Low Value</v>
      </c>
      <c r="H1756" s="12">
        <f>_xlfn.RANK.EQ(Derived_Metrics[[#This Row],[Customer Revenue]],Derived_Metrics[Customer Revenue],0)</f>
        <v>1623</v>
      </c>
      <c r="I1756" s="15">
        <f>Derived_Metrics[[#This Row],[Customer Revenue]]/SUM(Derived_Metrics[Customer Revenue])</f>
        <v>1.0485860752057157E-4</v>
      </c>
      <c r="J1756" t="s">
        <v>3050</v>
      </c>
      <c r="K1756" s="5">
        <f>SUMIFS(Derived_Metrics[Revenue],Derived_Metrics[Product ID],Derived_Metrics[[#This Row],[Product ID]])</f>
        <v>2899.875</v>
      </c>
      <c r="L1756" s="5">
        <f>SUMIFS(Derived_Metrics[Profit],Derived_Metrics[Product ID],Derived_Metrics[[#This Row],[Product ID]])</f>
        <v>-357.97500000000002</v>
      </c>
      <c r="M1756" s="5" t="str">
        <f>IF(AND(Derived_Metrics[[#This Row],[Product Revenue]]&gt;AVERAGE(Derived_Metrics[Product Revenue]),Derived_Metrics[[#This Row],[Product Profit]]&lt;0),"high sales Low Profit","Normal")</f>
        <v>Normal</v>
      </c>
      <c r="N1756">
        <v>69.375</v>
      </c>
      <c r="O1756">
        <v>1</v>
      </c>
      <c r="P1756">
        <v>0.5</v>
      </c>
      <c r="Q1756">
        <v>-47.174999999999997</v>
      </c>
      <c r="R1756">
        <f>Derived_Metrics[[#This Row],[Selling Price]]*Derived_Metrics[[#This Row],[Quantity]]</f>
        <v>69.375</v>
      </c>
      <c r="S1756" s="2">
        <f>IF(Derived_Metrics[[#This Row],[Revenue]]=0,0,Derived_Metrics[[#This Row],[Profit]]/Derived_Metrics[[#This Row],[Revenue]])</f>
        <v>-0.67999999999999994</v>
      </c>
      <c r="T1756" t="str">
        <f>IF(Derived_Metrics[[#This Row],[Profit]]&lt;0, "Loss","Profit")</f>
        <v>Loss</v>
      </c>
      <c r="U1756" s="5">
        <f>Derived_Metrics[[#This Row],[Selling Price]]*Derived_Metrics[[#This Row],[Quantity]]*Derived_Metrics[[#This Row],[Discount]]</f>
        <v>34.6875</v>
      </c>
      <c r="V1756" t="str">
        <f>IF(Derived_Metrics[[#This Row],[Discount]]&gt;0,"Discount Applied","No Discount")</f>
        <v>Discount Applied</v>
      </c>
      <c r="W1756" t="str">
        <f>IF(Derived_Metrics[[#This Row],[Discount]]&gt;0.3,"High Discount","Low Discount")</f>
        <v>High Discount</v>
      </c>
      <c r="X1756" s="13">
        <f>SUMIFS(Derived_Metrics[Customer_Revenue_Share],Derived_Metrics[Customee_ Revenue _Rank],"&lt;="&amp;Derived_Metrics[[#This Row],[Customee_ Revenue _Rank]])</f>
        <v>0.97743226268755945</v>
      </c>
      <c r="Y1756" t="str">
        <f>IF(Derived_Metrics[[#This Row],[Cumulative_Revenue_%]]&lt;=0.8,"Top 80% Revenue","Remaining 20% Revenue")</f>
        <v>Remaining 20% Revenue</v>
      </c>
    </row>
    <row r="1757" spans="1:25" x14ac:dyDescent="0.25">
      <c r="A1757" t="s">
        <v>4671</v>
      </c>
      <c r="B1757" s="1">
        <v>42729</v>
      </c>
      <c r="C1757" t="s">
        <v>1910</v>
      </c>
      <c r="D1757" s="4">
        <f>SUMIFS(Derived_Metrics[Revenue],Derived_Metrics[Customer ID],Derived_Metrics[[#This Row],[Customer ID]])</f>
        <v>36992.46</v>
      </c>
      <c r="E1757" s="4">
        <f>SUMIFS(Derived_Metrics[Profit],Derived_Metrics[Customer ID],Derived_Metrics[[#This Row],[Customer ID]])</f>
        <v>968.08210000000008</v>
      </c>
      <c r="F1757" s="5">
        <f>_xlfn.PERCENTRANK.INC(Derived_Metrics[Customer Revenue],Derived_Metrics[[#This Row],[Customer Revenue]])</f>
        <v>0.98099999999999998</v>
      </c>
      <c r="G1757" s="5" t="str" cm="1">
        <f t="array" ref="G1757">_xlfn.IFS(Derived_Metrics[[#This Row],[Customer Revenue Percentile]]&gt;=0.8,"High Value",Derived_Metrics[[#This Row],[Customer Revenue Percentile]]&gt;=0.4,"Medium Value",TRUE,"Low Value")</f>
        <v>High Value</v>
      </c>
      <c r="H1757" s="12">
        <f>_xlfn.RANK.EQ(Derived_Metrics[[#This Row],[Customer Revenue]],Derived_Metrics[Customer Revenue],0)</f>
        <v>34</v>
      </c>
      <c r="I1757" s="15">
        <f>Derived_Metrics[[#This Row],[Customer Revenue]]/SUM(Derived_Metrics[Customer Revenue])</f>
        <v>2.3744749187295925E-3</v>
      </c>
      <c r="J1757" t="s">
        <v>569</v>
      </c>
      <c r="K1757" s="5">
        <f>SUMIFS(Derived_Metrics[Revenue],Derived_Metrics[Product ID],Derived_Metrics[[#This Row],[Product ID]])</f>
        <v>38552.634000000005</v>
      </c>
      <c r="L1757" s="5">
        <f>SUMIFS(Derived_Metrics[Profit],Derived_Metrics[Product ID],Derived_Metrics[[#This Row],[Product ID]])</f>
        <v>832.99320000000012</v>
      </c>
      <c r="M1757" s="5" t="str">
        <f>IF(AND(Derived_Metrics[[#This Row],[Product Revenue]]&gt;AVERAGE(Derived_Metrics[Product Revenue]),Derived_Metrics[[#This Row],[Product Profit]]&lt;0),"high sales Low Profit","Normal")</f>
        <v>Normal</v>
      </c>
      <c r="N1757">
        <v>2563.056</v>
      </c>
      <c r="O1757">
        <v>8</v>
      </c>
      <c r="P1757">
        <v>0.1</v>
      </c>
      <c r="Q1757">
        <v>313.26240000000001</v>
      </c>
      <c r="R1757">
        <f>Derived_Metrics[[#This Row],[Selling Price]]*Derived_Metrics[[#This Row],[Quantity]]</f>
        <v>20504.448</v>
      </c>
      <c r="S1757" s="2">
        <f>IF(Derived_Metrics[[#This Row],[Revenue]]=0,0,Derived_Metrics[[#This Row],[Profit]]/Derived_Metrics[[#This Row],[Revenue]])</f>
        <v>1.5277777777777779E-2</v>
      </c>
      <c r="T1757" t="str">
        <f>IF(Derived_Metrics[[#This Row],[Profit]]&lt;0, "Loss","Profit")</f>
        <v>Profit</v>
      </c>
      <c r="U1757" s="5">
        <f>Derived_Metrics[[#This Row],[Selling Price]]*Derived_Metrics[[#This Row],[Quantity]]*Derived_Metrics[[#This Row],[Discount]]</f>
        <v>2050.4448000000002</v>
      </c>
      <c r="V1757" t="str">
        <f>IF(Derived_Metrics[[#This Row],[Discount]]&gt;0,"Discount Applied","No Discount")</f>
        <v>Discount Applied</v>
      </c>
      <c r="W1757" t="str">
        <f>IF(Derived_Metrics[[#This Row],[Discount]]&gt;0.3,"High Discount","Low Discount")</f>
        <v>Low Discount</v>
      </c>
      <c r="X1757" s="13">
        <f>SUMIFS(Derived_Metrics[Customer_Revenue_Share],Derived_Metrics[Customee_ Revenue _Rank],"&lt;="&amp;Derived_Metrics[[#This Row],[Customee_ Revenue _Rank]])</f>
        <v>0.11939368489462034</v>
      </c>
      <c r="Y1757" t="str">
        <f>IF(Derived_Metrics[[#This Row],[Cumulative_Revenue_%]]&lt;=0.8,"Top 80% Revenue","Remaining 20% Revenue")</f>
        <v>Top 80% Revenue</v>
      </c>
    </row>
    <row r="1758" spans="1:25" x14ac:dyDescent="0.25">
      <c r="A1758" t="s">
        <v>4672</v>
      </c>
      <c r="B1758" s="1">
        <v>42663</v>
      </c>
      <c r="C1758" t="s">
        <v>3073</v>
      </c>
      <c r="D1758" s="4">
        <f>SUMIFS(Derived_Metrics[Revenue],Derived_Metrics[Customer ID],Derived_Metrics[[#This Row],[Customer ID]])</f>
        <v>13842.508</v>
      </c>
      <c r="E1758" s="4">
        <f>SUMIFS(Derived_Metrics[Profit],Derived_Metrics[Customer ID],Derived_Metrics[[#This Row],[Customer ID]])</f>
        <v>-311.48540000000003</v>
      </c>
      <c r="F1758" s="5">
        <f>_xlfn.PERCENTRANK.INC(Derived_Metrics[Customer Revenue],Derived_Metrics[[#This Row],[Customer Revenue]])</f>
        <v>0.86</v>
      </c>
      <c r="G1758" s="5" t="str" cm="1">
        <f t="array" ref="G1758">_xlfn.IFS(Derived_Metrics[[#This Row],[Customer Revenue Percentile]]&gt;=0.8,"High Value",Derived_Metrics[[#This Row],[Customer Revenue Percentile]]&gt;=0.4,"Medium Value",TRUE,"Low Value")</f>
        <v>High Value</v>
      </c>
      <c r="H1758" s="12">
        <f>_xlfn.RANK.EQ(Derived_Metrics[[#This Row],[Customer Revenue]],Derived_Metrics[Customer Revenue],0)</f>
        <v>293</v>
      </c>
      <c r="I1758" s="15">
        <f>Derived_Metrics[[#This Row],[Customer Revenue]]/SUM(Derived_Metrics[Customer Revenue])</f>
        <v>8.8852398727507528E-4</v>
      </c>
      <c r="J1758" t="s">
        <v>3539</v>
      </c>
      <c r="K1758" s="5">
        <f>SUMIFS(Derived_Metrics[Revenue],Derived_Metrics[Product ID],Derived_Metrics[[#This Row],[Product ID]])</f>
        <v>3290.6559999999999</v>
      </c>
      <c r="L1758" s="5">
        <f>SUMIFS(Derived_Metrics[Profit],Derived_Metrics[Product ID],Derived_Metrics[[#This Row],[Product ID]])</f>
        <v>12.097999999999999</v>
      </c>
      <c r="M1758" s="5" t="str">
        <f>IF(AND(Derived_Metrics[[#This Row],[Product Revenue]]&gt;AVERAGE(Derived_Metrics[Product Revenue]),Derived_Metrics[[#This Row],[Product Profit]]&lt;0),"high sales Low Profit","Normal")</f>
        <v>Normal</v>
      </c>
      <c r="N1758">
        <v>387.13600000000002</v>
      </c>
      <c r="O1758">
        <v>4</v>
      </c>
      <c r="P1758">
        <v>0.2</v>
      </c>
      <c r="Q1758">
        <v>4.8391999999999999</v>
      </c>
      <c r="R1758">
        <f>Derived_Metrics[[#This Row],[Selling Price]]*Derived_Metrics[[#This Row],[Quantity]]</f>
        <v>1548.5440000000001</v>
      </c>
      <c r="S1758" s="2">
        <f>IF(Derived_Metrics[[#This Row],[Revenue]]=0,0,Derived_Metrics[[#This Row],[Profit]]/Derived_Metrics[[#This Row],[Revenue]])</f>
        <v>3.1249999999999997E-3</v>
      </c>
      <c r="T1758" t="str">
        <f>IF(Derived_Metrics[[#This Row],[Profit]]&lt;0, "Loss","Profit")</f>
        <v>Profit</v>
      </c>
      <c r="U1758" s="5">
        <f>Derived_Metrics[[#This Row],[Selling Price]]*Derived_Metrics[[#This Row],[Quantity]]*Derived_Metrics[[#This Row],[Discount]]</f>
        <v>309.70880000000005</v>
      </c>
      <c r="V1758" t="str">
        <f>IF(Derived_Metrics[[#This Row],[Discount]]&gt;0,"Discount Applied","No Discount")</f>
        <v>Discount Applied</v>
      </c>
      <c r="W1758" t="str">
        <f>IF(Derived_Metrics[[#This Row],[Discount]]&gt;0.3,"High Discount","Low Discount")</f>
        <v>Low Discount</v>
      </c>
      <c r="X1758" s="13">
        <f>SUMIFS(Derived_Metrics[Customer_Revenue_Share],Derived_Metrics[Customee_ Revenue _Rank],"&lt;="&amp;Derived_Metrics[[#This Row],[Customee_ Revenue _Rank]])</f>
        <v>0.47370501688108885</v>
      </c>
      <c r="Y1758" t="str">
        <f>IF(Derived_Metrics[[#This Row],[Cumulative_Revenue_%]]&lt;=0.8,"Top 80% Revenue","Remaining 20% Revenue")</f>
        <v>Top 80% Revenue</v>
      </c>
    </row>
    <row r="1759" spans="1:25" x14ac:dyDescent="0.25">
      <c r="A1759" t="s">
        <v>4674</v>
      </c>
      <c r="B1759" s="1">
        <v>42983</v>
      </c>
      <c r="C1759" t="s">
        <v>638</v>
      </c>
      <c r="D1759" s="4">
        <f>SUMIFS(Derived_Metrics[Revenue],Derived_Metrics[Customer ID],Derived_Metrics[[#This Row],[Customer ID]])</f>
        <v>3209.1659999999997</v>
      </c>
      <c r="E1759" s="4">
        <f>SUMIFS(Derived_Metrics[Profit],Derived_Metrics[Customer ID],Derived_Metrics[[#This Row],[Customer ID]])</f>
        <v>19.064599999999999</v>
      </c>
      <c r="F1759" s="5">
        <f>_xlfn.PERCENTRANK.INC(Derived_Metrics[Customer Revenue],Derived_Metrics[[#This Row],[Customer Revenue]])</f>
        <v>0.41399999999999998</v>
      </c>
      <c r="G1759" s="5" t="str" cm="1">
        <f t="array" ref="G1759">_xlfn.IFS(Derived_Metrics[[#This Row],[Customer Revenue Percentile]]&gt;=0.8,"High Value",Derived_Metrics[[#This Row],[Customer Revenue Percentile]]&gt;=0.4,"Medium Value",TRUE,"Low Value")</f>
        <v>Medium Value</v>
      </c>
      <c r="H1759" s="12">
        <f>_xlfn.RANK.EQ(Derived_Metrics[[#This Row],[Customer Revenue]],Derived_Metrics[Customer Revenue],0)</f>
        <v>1238</v>
      </c>
      <c r="I1759" s="15">
        <f>Derived_Metrics[[#This Row],[Customer Revenue]]/SUM(Derived_Metrics[Customer Revenue])</f>
        <v>2.0599019846314007E-4</v>
      </c>
      <c r="J1759" t="s">
        <v>1275</v>
      </c>
      <c r="K1759" s="5">
        <f>SUMIFS(Derived_Metrics[Revenue],Derived_Metrics[Product ID],Derived_Metrics[[#This Row],[Product ID]])</f>
        <v>11566.125</v>
      </c>
      <c r="L1759" s="5">
        <f>SUMIFS(Derived_Metrics[Profit],Derived_Metrics[Product ID],Derived_Metrics[[#This Row],[Product ID]])</f>
        <v>336.375</v>
      </c>
      <c r="M1759" s="5" t="str">
        <f>IF(AND(Derived_Metrics[[#This Row],[Product Revenue]]&gt;AVERAGE(Derived_Metrics[Product Revenue]),Derived_Metrics[[#This Row],[Product Profit]]&lt;0),"high sales Low Profit","Normal")</f>
        <v>Normal</v>
      </c>
      <c r="N1759">
        <v>207</v>
      </c>
      <c r="O1759">
        <v>3</v>
      </c>
      <c r="P1759">
        <v>0.2</v>
      </c>
      <c r="Q1759">
        <v>25.875</v>
      </c>
      <c r="R1759">
        <f>Derived_Metrics[[#This Row],[Selling Price]]*Derived_Metrics[[#This Row],[Quantity]]</f>
        <v>621</v>
      </c>
      <c r="S1759" s="2">
        <f>IF(Derived_Metrics[[#This Row],[Revenue]]=0,0,Derived_Metrics[[#This Row],[Profit]]/Derived_Metrics[[#This Row],[Revenue]])</f>
        <v>4.1666666666666664E-2</v>
      </c>
      <c r="T1759" t="str">
        <f>IF(Derived_Metrics[[#This Row],[Profit]]&lt;0, "Loss","Profit")</f>
        <v>Profit</v>
      </c>
      <c r="U1759" s="5">
        <f>Derived_Metrics[[#This Row],[Selling Price]]*Derived_Metrics[[#This Row],[Quantity]]*Derived_Metrics[[#This Row],[Discount]]</f>
        <v>124.2</v>
      </c>
      <c r="V1759" t="str">
        <f>IF(Derived_Metrics[[#This Row],[Discount]]&gt;0,"Discount Applied","No Discount")</f>
        <v>Discount Applied</v>
      </c>
      <c r="W1759" t="str">
        <f>IF(Derived_Metrics[[#This Row],[Discount]]&gt;0.3,"High Discount","Low Discount")</f>
        <v>Low Discount</v>
      </c>
      <c r="X1759" s="13">
        <f>SUMIFS(Derived_Metrics[Customer_Revenue_Share],Derived_Metrics[Customee_ Revenue _Rank],"&lt;="&amp;Derived_Metrics[[#This Row],[Customee_ Revenue _Rank]])</f>
        <v>0.91944577391298832</v>
      </c>
      <c r="Y1759" t="str">
        <f>IF(Derived_Metrics[[#This Row],[Cumulative_Revenue_%]]&lt;=0.8,"Top 80% Revenue","Remaining 20% Revenue")</f>
        <v>Remaining 20% Revenue</v>
      </c>
    </row>
    <row r="1760" spans="1:25" x14ac:dyDescent="0.25">
      <c r="A1760" t="s">
        <v>4675</v>
      </c>
      <c r="B1760" s="1">
        <v>42359</v>
      </c>
      <c r="C1760" t="s">
        <v>1439</v>
      </c>
      <c r="D1760" s="4">
        <f>SUMIFS(Derived_Metrics[Revenue],Derived_Metrics[Customer ID],Derived_Metrics[[#This Row],[Customer ID]])</f>
        <v>1515.8590000000002</v>
      </c>
      <c r="E1760" s="4">
        <f>SUMIFS(Derived_Metrics[Profit],Derived_Metrics[Customer ID],Derived_Metrics[[#This Row],[Customer ID]])</f>
        <v>-97.840599999999995</v>
      </c>
      <c r="F1760" s="5">
        <f>_xlfn.PERCENTRANK.INC(Derived_Metrics[Customer Revenue],Derived_Metrics[[#This Row],[Customer Revenue]])</f>
        <v>0.22</v>
      </c>
      <c r="G1760" s="5" t="str" cm="1">
        <f t="array" ref="G1760">_xlfn.IFS(Derived_Metrics[[#This Row],[Customer Revenue Percentile]]&gt;=0.8,"High Value",Derived_Metrics[[#This Row],[Customer Revenue Percentile]]&gt;=0.4,"Medium Value",TRUE,"Low Value")</f>
        <v>Low Value</v>
      </c>
      <c r="H1760" s="12">
        <f>_xlfn.RANK.EQ(Derived_Metrics[[#This Row],[Customer Revenue]],Derived_Metrics[Customer Revenue],0)</f>
        <v>1650</v>
      </c>
      <c r="I1760" s="15">
        <f>Derived_Metrics[[#This Row],[Customer Revenue]]/SUM(Derived_Metrics[Customer Revenue])</f>
        <v>9.7300076173104506E-5</v>
      </c>
      <c r="J1760" t="s">
        <v>681</v>
      </c>
      <c r="K1760" s="5">
        <f>SUMIFS(Derived_Metrics[Revenue],Derived_Metrics[Product ID],Derived_Metrics[[#This Row],[Product ID]])</f>
        <v>1621.6880000000001</v>
      </c>
      <c r="L1760" s="5">
        <f>SUMIFS(Derived_Metrics[Profit],Derived_Metrics[Product ID],Derived_Metrics[[#This Row],[Product ID]])</f>
        <v>101.7868</v>
      </c>
      <c r="M1760" s="5" t="str">
        <f>IF(AND(Derived_Metrics[[#This Row],[Product Revenue]]&gt;AVERAGE(Derived_Metrics[Product Revenue]),Derived_Metrics[[#This Row],[Product Profit]]&lt;0),"high sales Low Profit","Normal")</f>
        <v>Normal</v>
      </c>
      <c r="N1760">
        <v>51.756</v>
      </c>
      <c r="O1760">
        <v>3</v>
      </c>
      <c r="P1760">
        <v>0.6</v>
      </c>
      <c r="Q1760">
        <v>-33.641399999999997</v>
      </c>
      <c r="R1760">
        <f>Derived_Metrics[[#This Row],[Selling Price]]*Derived_Metrics[[#This Row],[Quantity]]</f>
        <v>155.268</v>
      </c>
      <c r="S1760" s="2">
        <f>IF(Derived_Metrics[[#This Row],[Revenue]]=0,0,Derived_Metrics[[#This Row],[Profit]]/Derived_Metrics[[#This Row],[Revenue]])</f>
        <v>-0.21666666666666665</v>
      </c>
      <c r="T1760" t="str">
        <f>IF(Derived_Metrics[[#This Row],[Profit]]&lt;0, "Loss","Profit")</f>
        <v>Loss</v>
      </c>
      <c r="U1760" s="5">
        <f>Derived_Metrics[[#This Row],[Selling Price]]*Derived_Metrics[[#This Row],[Quantity]]*Derived_Metrics[[#This Row],[Discount]]</f>
        <v>93.160799999999995</v>
      </c>
      <c r="V1760" t="str">
        <f>IF(Derived_Metrics[[#This Row],[Discount]]&gt;0,"Discount Applied","No Discount")</f>
        <v>Discount Applied</v>
      </c>
      <c r="W1760" t="str">
        <f>IF(Derived_Metrics[[#This Row],[Discount]]&gt;0.3,"High Discount","Low Discount")</f>
        <v>High Discount</v>
      </c>
      <c r="X1760" s="13">
        <f>SUMIFS(Derived_Metrics[Customer_Revenue_Share],Derived_Metrics[Customee_ Revenue _Rank],"&lt;="&amp;Derived_Metrics[[#This Row],[Customee_ Revenue _Rank]])</f>
        <v>0.98024789572121274</v>
      </c>
      <c r="Y1760" t="str">
        <f>IF(Derived_Metrics[[#This Row],[Cumulative_Revenue_%]]&lt;=0.8,"Top 80% Revenue","Remaining 20% Revenue")</f>
        <v>Remaining 20% Revenue</v>
      </c>
    </row>
    <row r="1761" spans="1:25" x14ac:dyDescent="0.25">
      <c r="A1761" t="s">
        <v>4676</v>
      </c>
      <c r="B1761" s="1">
        <v>42131</v>
      </c>
      <c r="C1761" t="s">
        <v>3011</v>
      </c>
      <c r="D1761" s="4">
        <f>SUMIFS(Derived_Metrics[Revenue],Derived_Metrics[Customer ID],Derived_Metrics[[#This Row],[Customer ID]])</f>
        <v>1540.576</v>
      </c>
      <c r="E1761" s="4">
        <f>SUMIFS(Derived_Metrics[Profit],Derived_Metrics[Customer ID],Derived_Metrics[[#This Row],[Customer ID]])</f>
        <v>7.1172000000000004</v>
      </c>
      <c r="F1761" s="5">
        <f>_xlfn.PERCENTRANK.INC(Derived_Metrics[Customer Revenue],Derived_Metrics[[#This Row],[Customer Revenue]])</f>
        <v>0.223</v>
      </c>
      <c r="G1761" s="5" t="str" cm="1">
        <f t="array" ref="G1761">_xlfn.IFS(Derived_Metrics[[#This Row],[Customer Revenue Percentile]]&gt;=0.8,"High Value",Derived_Metrics[[#This Row],[Customer Revenue Percentile]]&gt;=0.4,"Medium Value",TRUE,"Low Value")</f>
        <v>Low Value</v>
      </c>
      <c r="H1761" s="12">
        <f>_xlfn.RANK.EQ(Derived_Metrics[[#This Row],[Customer Revenue]],Derived_Metrics[Customer Revenue],0)</f>
        <v>1646</v>
      </c>
      <c r="I1761" s="15">
        <f>Derived_Metrics[[#This Row],[Customer Revenue]]/SUM(Derived_Metrics[Customer Revenue])</f>
        <v>9.8886612904271852E-5</v>
      </c>
      <c r="J1761" t="s">
        <v>2380</v>
      </c>
      <c r="K1761" s="5">
        <f>SUMIFS(Derived_Metrics[Revenue],Derived_Metrics[Product ID],Derived_Metrics[[#This Row],[Product ID]])</f>
        <v>284.59199999999998</v>
      </c>
      <c r="L1761" s="5">
        <f>SUMIFS(Derived_Metrics[Profit],Derived_Metrics[Product ID],Derived_Metrics[[#This Row],[Product ID]])</f>
        <v>17.1248</v>
      </c>
      <c r="M1761" s="5" t="str">
        <f>IF(AND(Derived_Metrics[[#This Row],[Product Revenue]]&gt;AVERAGE(Derived_Metrics[Product Revenue]),Derived_Metrics[[#This Row],[Product Profit]]&lt;0),"high sales Low Profit","Normal")</f>
        <v>Normal</v>
      </c>
      <c r="N1761">
        <v>4.9279999999999999</v>
      </c>
      <c r="O1761">
        <v>2</v>
      </c>
      <c r="P1761">
        <v>0.2</v>
      </c>
      <c r="Q1761">
        <v>0.73919999999999997</v>
      </c>
      <c r="R1761">
        <f>Derived_Metrics[[#This Row],[Selling Price]]*Derived_Metrics[[#This Row],[Quantity]]</f>
        <v>9.8559999999999999</v>
      </c>
      <c r="S1761" s="2">
        <f>IF(Derived_Metrics[[#This Row],[Revenue]]=0,0,Derived_Metrics[[#This Row],[Profit]]/Derived_Metrics[[#This Row],[Revenue]])</f>
        <v>7.4999999999999997E-2</v>
      </c>
      <c r="T1761" t="str">
        <f>IF(Derived_Metrics[[#This Row],[Profit]]&lt;0, "Loss","Profit")</f>
        <v>Profit</v>
      </c>
      <c r="U1761" s="5">
        <f>Derived_Metrics[[#This Row],[Selling Price]]*Derived_Metrics[[#This Row],[Quantity]]*Derived_Metrics[[#This Row],[Discount]]</f>
        <v>1.9712000000000001</v>
      </c>
      <c r="V1761" t="str">
        <f>IF(Derived_Metrics[[#This Row],[Discount]]&gt;0,"Discount Applied","No Discount")</f>
        <v>Discount Applied</v>
      </c>
      <c r="W1761" t="str">
        <f>IF(Derived_Metrics[[#This Row],[Discount]]&gt;0.3,"High Discount","Low Discount")</f>
        <v>Low Discount</v>
      </c>
      <c r="X1761" s="13">
        <f>SUMIFS(Derived_Metrics[Customer_Revenue_Share],Derived_Metrics[Customee_ Revenue _Rank],"&lt;="&amp;Derived_Metrics[[#This Row],[Customee_ Revenue _Rank]])</f>
        <v>0.97966311074742918</v>
      </c>
      <c r="Y1761" t="str">
        <f>IF(Derived_Metrics[[#This Row],[Cumulative_Revenue_%]]&lt;=0.8,"Top 80% Revenue","Remaining 20% Revenue")</f>
        <v>Remaining 20% Revenue</v>
      </c>
    </row>
    <row r="1762" spans="1:25" x14ac:dyDescent="0.25">
      <c r="A1762" t="s">
        <v>4677</v>
      </c>
      <c r="B1762" s="1">
        <v>42942</v>
      </c>
      <c r="C1762" t="s">
        <v>4678</v>
      </c>
      <c r="D1762" s="4">
        <f>SUMIFS(Derived_Metrics[Revenue],Derived_Metrics[Customer ID],Derived_Metrics[[#This Row],[Customer ID]])</f>
        <v>1087.056</v>
      </c>
      <c r="E1762" s="4">
        <f>SUMIFS(Derived_Metrics[Profit],Derived_Metrics[Customer ID],Derived_Metrics[[#This Row],[Customer ID]])</f>
        <v>45.293999999999997</v>
      </c>
      <c r="F1762" s="5">
        <f>_xlfn.PERCENTRANK.INC(Derived_Metrics[Customer Revenue],Derived_Metrics[[#This Row],[Customer Revenue]])</f>
        <v>0.18</v>
      </c>
      <c r="G1762" s="5" t="str" cm="1">
        <f t="array" ref="G1762">_xlfn.IFS(Derived_Metrics[[#This Row],[Customer Revenue Percentile]]&gt;=0.8,"High Value",Derived_Metrics[[#This Row],[Customer Revenue Percentile]]&gt;=0.4,"Medium Value",TRUE,"Low Value")</f>
        <v>Low Value</v>
      </c>
      <c r="H1762" s="12">
        <f>_xlfn.RANK.EQ(Derived_Metrics[[#This Row],[Customer Revenue]],Derived_Metrics[Customer Revenue],0)</f>
        <v>1738</v>
      </c>
      <c r="I1762" s="15">
        <f>Derived_Metrics[[#This Row],[Customer Revenue]]/SUM(Derived_Metrics[Customer Revenue])</f>
        <v>6.9776035636843727E-5</v>
      </c>
      <c r="J1762" t="s">
        <v>985</v>
      </c>
      <c r="K1762" s="5">
        <f>SUMIFS(Derived_Metrics[Revenue],Derived_Metrics[Product ID],Derived_Metrics[[#This Row],[Product ID]])</f>
        <v>15430.156000000001</v>
      </c>
      <c r="L1762" s="5">
        <f>SUMIFS(Derived_Metrics[Profit],Derived_Metrics[Product ID],Derived_Metrics[[#This Row],[Product ID]])</f>
        <v>573.72400000000005</v>
      </c>
      <c r="M1762" s="5" t="str">
        <f>IF(AND(Derived_Metrics[[#This Row],[Product Revenue]]&gt;AVERAGE(Derived_Metrics[Product Revenue]),Derived_Metrics[[#This Row],[Product Profit]]&lt;0),"high sales Low Profit","Normal")</f>
        <v>Normal</v>
      </c>
      <c r="N1762">
        <v>362.35199999999998</v>
      </c>
      <c r="O1762">
        <v>3</v>
      </c>
      <c r="P1762">
        <v>0.2</v>
      </c>
      <c r="Q1762">
        <v>45.293999999999997</v>
      </c>
      <c r="R1762">
        <f>Derived_Metrics[[#This Row],[Selling Price]]*Derived_Metrics[[#This Row],[Quantity]]</f>
        <v>1087.056</v>
      </c>
      <c r="S1762" s="2">
        <f>IF(Derived_Metrics[[#This Row],[Revenue]]=0,0,Derived_Metrics[[#This Row],[Profit]]/Derived_Metrics[[#This Row],[Revenue]])</f>
        <v>4.1666666666666664E-2</v>
      </c>
      <c r="T1762" t="str">
        <f>IF(Derived_Metrics[[#This Row],[Profit]]&lt;0, "Loss","Profit")</f>
        <v>Profit</v>
      </c>
      <c r="U1762" s="5">
        <f>Derived_Metrics[[#This Row],[Selling Price]]*Derived_Metrics[[#This Row],[Quantity]]*Derived_Metrics[[#This Row],[Discount]]</f>
        <v>217.41120000000001</v>
      </c>
      <c r="V1762" t="str">
        <f>IF(Derived_Metrics[[#This Row],[Discount]]&gt;0,"Discount Applied","No Discount")</f>
        <v>Discount Applied</v>
      </c>
      <c r="W1762" t="str">
        <f>IF(Derived_Metrics[[#This Row],[Discount]]&gt;0.3,"High Discount","Low Discount")</f>
        <v>Low Discount</v>
      </c>
      <c r="X1762" s="13">
        <f>SUMIFS(Derived_Metrics[Customer_Revenue_Share],Derived_Metrics[Customee_ Revenue _Rank],"&lt;="&amp;Derived_Metrics[[#This Row],[Customee_ Revenue _Rank]])</f>
        <v>0.98724098189227916</v>
      </c>
      <c r="Y1762" t="str">
        <f>IF(Derived_Metrics[[#This Row],[Cumulative_Revenue_%]]&lt;=0.8,"Top 80% Revenue","Remaining 20% Revenue")</f>
        <v>Remaining 20% Revenue</v>
      </c>
    </row>
    <row r="1763" spans="1:25" x14ac:dyDescent="0.25">
      <c r="A1763" t="s">
        <v>4680</v>
      </c>
      <c r="B1763" s="1">
        <v>42805</v>
      </c>
      <c r="C1763" t="s">
        <v>2802</v>
      </c>
      <c r="D1763" s="4">
        <f>SUMIFS(Derived_Metrics[Revenue],Derived_Metrics[Customer ID],Derived_Metrics[[#This Row],[Customer ID]])</f>
        <v>2314.5680000000002</v>
      </c>
      <c r="E1763" s="4">
        <f>SUMIFS(Derived_Metrics[Profit],Derived_Metrics[Customer ID],Derived_Metrics[[#This Row],[Customer ID]])</f>
        <v>57.748500000000007</v>
      </c>
      <c r="F1763" s="5">
        <f>_xlfn.PERCENTRANK.INC(Derived_Metrics[Customer Revenue],Derived_Metrics[[#This Row],[Customer Revenue]])</f>
        <v>0.32500000000000001</v>
      </c>
      <c r="G1763" s="5" t="str" cm="1">
        <f t="array" ref="G1763">_xlfn.IFS(Derived_Metrics[[#This Row],[Customer Revenue Percentile]]&gt;=0.8,"High Value",Derived_Metrics[[#This Row],[Customer Revenue Percentile]]&gt;=0.4,"Medium Value",TRUE,"Low Value")</f>
        <v>Low Value</v>
      </c>
      <c r="H1763" s="12">
        <f>_xlfn.RANK.EQ(Derived_Metrics[[#This Row],[Customer Revenue]],Derived_Metrics[Customer Revenue],0)</f>
        <v>1429</v>
      </c>
      <c r="I1763" s="15">
        <f>Derived_Metrics[[#This Row],[Customer Revenue]]/SUM(Derived_Metrics[Customer Revenue])</f>
        <v>1.4856767199840495E-4</v>
      </c>
      <c r="J1763" t="s">
        <v>3770</v>
      </c>
      <c r="K1763" s="5">
        <f>SUMIFS(Derived_Metrics[Revenue],Derived_Metrics[Product ID],Derived_Metrics[[#This Row],[Product ID]])</f>
        <v>17782.830000000002</v>
      </c>
      <c r="L1763" s="5">
        <f>SUMIFS(Derived_Metrics[Profit],Derived_Metrics[Product ID],Derived_Metrics[[#This Row],[Product ID]])</f>
        <v>54.716400000000021</v>
      </c>
      <c r="M1763" s="5" t="str">
        <f>IF(AND(Derived_Metrics[[#This Row],[Product Revenue]]&gt;AVERAGE(Derived_Metrics[Product Revenue]),Derived_Metrics[[#This Row],[Product Profit]]&lt;0),"high sales Low Profit","Normal")</f>
        <v>Normal</v>
      </c>
      <c r="N1763">
        <v>486.36799999999999</v>
      </c>
      <c r="O1763">
        <v>4</v>
      </c>
      <c r="P1763">
        <v>0.2</v>
      </c>
      <c r="Q1763">
        <v>36.477600000000002</v>
      </c>
      <c r="R1763">
        <f>Derived_Metrics[[#This Row],[Selling Price]]*Derived_Metrics[[#This Row],[Quantity]]</f>
        <v>1945.472</v>
      </c>
      <c r="S1763" s="2">
        <f>IF(Derived_Metrics[[#This Row],[Revenue]]=0,0,Derived_Metrics[[#This Row],[Profit]]/Derived_Metrics[[#This Row],[Revenue]])</f>
        <v>1.8750000000000003E-2</v>
      </c>
      <c r="T1763" t="str">
        <f>IF(Derived_Metrics[[#This Row],[Profit]]&lt;0, "Loss","Profit")</f>
        <v>Profit</v>
      </c>
      <c r="U1763" s="5">
        <f>Derived_Metrics[[#This Row],[Selling Price]]*Derived_Metrics[[#This Row],[Quantity]]*Derived_Metrics[[#This Row],[Discount]]</f>
        <v>389.09440000000001</v>
      </c>
      <c r="V1763" t="str">
        <f>IF(Derived_Metrics[[#This Row],[Discount]]&gt;0,"Discount Applied","No Discount")</f>
        <v>Discount Applied</v>
      </c>
      <c r="W1763" t="str">
        <f>IF(Derived_Metrics[[#This Row],[Discount]]&gt;0.3,"High Discount","Low Discount")</f>
        <v>Low Discount</v>
      </c>
      <c r="X1763" s="13">
        <f>SUMIFS(Derived_Metrics[Customer_Revenue_Share],Derived_Metrics[Customee_ Revenue _Rank],"&lt;="&amp;Derived_Metrics[[#This Row],[Customee_ Revenue _Rank]])</f>
        <v>0.95274951725771262</v>
      </c>
      <c r="Y1763" t="str">
        <f>IF(Derived_Metrics[[#This Row],[Cumulative_Revenue_%]]&lt;=0.8,"Top 80% Revenue","Remaining 20% Revenue")</f>
        <v>Remaining 20% Revenue</v>
      </c>
    </row>
    <row r="1764" spans="1:25" x14ac:dyDescent="0.25">
      <c r="A1764" t="s">
        <v>4681</v>
      </c>
      <c r="B1764" s="1">
        <v>41642</v>
      </c>
      <c r="C1764" t="s">
        <v>4682</v>
      </c>
      <c r="D1764" s="4">
        <f>SUMIFS(Derived_Metrics[Revenue],Derived_Metrics[Customer ID],Derived_Metrics[[#This Row],[Customer ID]])</f>
        <v>2401.8469999999998</v>
      </c>
      <c r="E1764" s="4">
        <f>SUMIFS(Derived_Metrics[Profit],Derived_Metrics[Customer ID],Derived_Metrics[[#This Row],[Customer ID]])</f>
        <v>-8.0408000000000044</v>
      </c>
      <c r="F1764" s="5">
        <f>_xlfn.PERCENTRANK.INC(Derived_Metrics[Customer Revenue],Derived_Metrics[[#This Row],[Customer Revenue]])</f>
        <v>0.33800000000000002</v>
      </c>
      <c r="G1764" s="5" t="str" cm="1">
        <f t="array" ref="G1764">_xlfn.IFS(Derived_Metrics[[#This Row],[Customer Revenue Percentile]]&gt;=0.8,"High Value",Derived_Metrics[[#This Row],[Customer Revenue Percentile]]&gt;=0.4,"Medium Value",TRUE,"Low Value")</f>
        <v>Low Value</v>
      </c>
      <c r="H1764" s="12">
        <f>_xlfn.RANK.EQ(Derived_Metrics[[#This Row],[Customer Revenue]],Derived_Metrics[Customer Revenue],0)</f>
        <v>1403</v>
      </c>
      <c r="I1764" s="15">
        <f>Derived_Metrics[[#This Row],[Customer Revenue]]/SUM(Derived_Metrics[Customer Revenue])</f>
        <v>1.5416994328373712E-4</v>
      </c>
      <c r="J1764" t="s">
        <v>2130</v>
      </c>
      <c r="K1764" s="5">
        <f>SUMIFS(Derived_Metrics[Revenue],Derived_Metrics[Product ID],Derived_Metrics[[#This Row],[Product ID]])</f>
        <v>1272.9590000000001</v>
      </c>
      <c r="L1764" s="5">
        <f>SUMIFS(Derived_Metrics[Profit],Derived_Metrics[Product ID],Derived_Metrics[[#This Row],[Product ID]])</f>
        <v>-39.443800000000003</v>
      </c>
      <c r="M1764" s="5" t="str">
        <f>IF(AND(Derived_Metrics[[#This Row],[Product Revenue]]&gt;AVERAGE(Derived_Metrics[Product Revenue]),Derived_Metrics[[#This Row],[Product Profit]]&lt;0),"high sales Low Profit","Normal")</f>
        <v>Normal</v>
      </c>
      <c r="N1764">
        <v>376.50900000000001</v>
      </c>
      <c r="O1764">
        <v>3</v>
      </c>
      <c r="P1764">
        <v>0.3</v>
      </c>
      <c r="Q1764">
        <v>-43.029600000000002</v>
      </c>
      <c r="R1764">
        <f>Derived_Metrics[[#This Row],[Selling Price]]*Derived_Metrics[[#This Row],[Quantity]]</f>
        <v>1129.527</v>
      </c>
      <c r="S1764" s="2">
        <f>IF(Derived_Metrics[[#This Row],[Revenue]]=0,0,Derived_Metrics[[#This Row],[Profit]]/Derived_Metrics[[#This Row],[Revenue]])</f>
        <v>-3.8095238095238099E-2</v>
      </c>
      <c r="T1764" t="str">
        <f>IF(Derived_Metrics[[#This Row],[Profit]]&lt;0, "Loss","Profit")</f>
        <v>Loss</v>
      </c>
      <c r="U1764" s="5">
        <f>Derived_Metrics[[#This Row],[Selling Price]]*Derived_Metrics[[#This Row],[Quantity]]*Derived_Metrics[[#This Row],[Discount]]</f>
        <v>338.85809999999998</v>
      </c>
      <c r="V1764" t="str">
        <f>IF(Derived_Metrics[[#This Row],[Discount]]&gt;0,"Discount Applied","No Discount")</f>
        <v>Discount Applied</v>
      </c>
      <c r="W1764" t="str">
        <f>IF(Derived_Metrics[[#This Row],[Discount]]&gt;0.3,"High Discount","Low Discount")</f>
        <v>Low Discount</v>
      </c>
      <c r="X1764" s="13">
        <f>SUMIFS(Derived_Metrics[Customer_Revenue_Share],Derived_Metrics[Customee_ Revenue _Rank],"&lt;="&amp;Derived_Metrics[[#This Row],[Customee_ Revenue _Rank]])</f>
        <v>0.94867765883028277</v>
      </c>
      <c r="Y1764" t="str">
        <f>IF(Derived_Metrics[[#This Row],[Cumulative_Revenue_%]]&lt;=0.8,"Top 80% Revenue","Remaining 20% Revenue")</f>
        <v>Remaining 20% Revenue</v>
      </c>
    </row>
    <row r="1765" spans="1:25" x14ac:dyDescent="0.25">
      <c r="A1765" t="s">
        <v>4684</v>
      </c>
      <c r="B1765" s="1">
        <v>42761</v>
      </c>
      <c r="C1765" t="s">
        <v>3597</v>
      </c>
      <c r="D1765" s="4">
        <f>SUMIFS(Derived_Metrics[Revenue],Derived_Metrics[Customer ID],Derived_Metrics[[#This Row],[Customer ID]])</f>
        <v>1329.377</v>
      </c>
      <c r="E1765" s="4">
        <f>SUMIFS(Derived_Metrics[Profit],Derived_Metrics[Customer ID],Derived_Metrics[[#This Row],[Customer ID]])</f>
        <v>-5.1449999999999996</v>
      </c>
      <c r="F1765" s="5">
        <f>_xlfn.PERCENTRANK.INC(Derived_Metrics[Customer Revenue],Derived_Metrics[[#This Row],[Customer Revenue]])</f>
        <v>0.20399999999999999</v>
      </c>
      <c r="G1765" s="5" t="str" cm="1">
        <f t="array" ref="G1765">_xlfn.IFS(Derived_Metrics[[#This Row],[Customer Revenue Percentile]]&gt;=0.8,"High Value",Derived_Metrics[[#This Row],[Customer Revenue Percentile]]&gt;=0.4,"Medium Value",TRUE,"Low Value")</f>
        <v>Low Value</v>
      </c>
      <c r="H1765" s="12">
        <f>_xlfn.RANK.EQ(Derived_Metrics[[#This Row],[Customer Revenue]],Derived_Metrics[Customer Revenue],0)</f>
        <v>1686</v>
      </c>
      <c r="I1765" s="15">
        <f>Derived_Metrics[[#This Row],[Customer Revenue]]/SUM(Derived_Metrics[Customer Revenue])</f>
        <v>8.5330154956874709E-5</v>
      </c>
      <c r="J1765" t="s">
        <v>212</v>
      </c>
      <c r="K1765" s="5">
        <f>SUMIFS(Derived_Metrics[Revenue],Derived_Metrics[Product ID],Derived_Metrics[[#This Row],[Product ID]])</f>
        <v>533.12</v>
      </c>
      <c r="L1765" s="5">
        <f>SUMIFS(Derived_Metrics[Profit],Derived_Metrics[Product ID],Derived_Metrics[[#This Row],[Product ID]])</f>
        <v>61.152000000000001</v>
      </c>
      <c r="M1765" s="5" t="str">
        <f>IF(AND(Derived_Metrics[[#This Row],[Product Revenue]]&gt;AVERAGE(Derived_Metrics[Product Revenue]),Derived_Metrics[[#This Row],[Product Profit]]&lt;0),"high sales Low Profit","Normal")</f>
        <v>Normal</v>
      </c>
      <c r="N1765">
        <v>62.72</v>
      </c>
      <c r="O1765">
        <v>4</v>
      </c>
      <c r="P1765">
        <v>0</v>
      </c>
      <c r="Q1765">
        <v>24.460799999999999</v>
      </c>
      <c r="R1765">
        <f>Derived_Metrics[[#This Row],[Selling Price]]*Derived_Metrics[[#This Row],[Quantity]]</f>
        <v>250.88</v>
      </c>
      <c r="S1765" s="2">
        <f>IF(Derived_Metrics[[#This Row],[Revenue]]=0,0,Derived_Metrics[[#This Row],[Profit]]/Derived_Metrics[[#This Row],[Revenue]])</f>
        <v>9.7500000000000003E-2</v>
      </c>
      <c r="T1765" t="str">
        <f>IF(Derived_Metrics[[#This Row],[Profit]]&lt;0, "Loss","Profit")</f>
        <v>Profit</v>
      </c>
      <c r="U1765" s="5">
        <f>Derived_Metrics[[#This Row],[Selling Price]]*Derived_Metrics[[#This Row],[Quantity]]*Derived_Metrics[[#This Row],[Discount]]</f>
        <v>0</v>
      </c>
      <c r="V1765" t="str">
        <f>IF(Derived_Metrics[[#This Row],[Discount]]&gt;0,"Discount Applied","No Discount")</f>
        <v>No Discount</v>
      </c>
      <c r="W1765" t="str">
        <f>IF(Derived_Metrics[[#This Row],[Discount]]&gt;0.3,"High Discount","Low Discount")</f>
        <v>Low Discount</v>
      </c>
      <c r="X1765" s="13">
        <f>SUMIFS(Derived_Metrics[Customer_Revenue_Share],Derived_Metrics[Customee_ Revenue _Rank],"&lt;="&amp;Derived_Metrics[[#This Row],[Customee_ Revenue _Rank]])</f>
        <v>0.98338824738499542</v>
      </c>
      <c r="Y1765" t="str">
        <f>IF(Derived_Metrics[[#This Row],[Cumulative_Revenue_%]]&lt;=0.8,"Top 80% Revenue","Remaining 20% Revenue")</f>
        <v>Remaining 20% Revenue</v>
      </c>
    </row>
    <row r="1766" spans="1:25" x14ac:dyDescent="0.25">
      <c r="A1766" t="s">
        <v>4686</v>
      </c>
      <c r="B1766" s="1">
        <v>41980</v>
      </c>
      <c r="C1766" t="s">
        <v>1218</v>
      </c>
      <c r="D1766" s="4">
        <f>SUMIFS(Derived_Metrics[Revenue],Derived_Metrics[Customer ID],Derived_Metrics[[#This Row],[Customer ID]])</f>
        <v>1589.9839999999999</v>
      </c>
      <c r="E1766" s="4">
        <f>SUMIFS(Derived_Metrics[Profit],Derived_Metrics[Customer ID],Derived_Metrics[[#This Row],[Customer ID]])</f>
        <v>1.2210999999999999</v>
      </c>
      <c r="F1766" s="5">
        <f>_xlfn.PERCENTRANK.INC(Derived_Metrics[Customer Revenue],Derived_Metrics[[#This Row],[Customer Revenue]])</f>
        <v>0.23100000000000001</v>
      </c>
      <c r="G1766" s="5" t="str" cm="1">
        <f t="array" ref="G1766">_xlfn.IFS(Derived_Metrics[[#This Row],[Customer Revenue Percentile]]&gt;=0.8,"High Value",Derived_Metrics[[#This Row],[Customer Revenue Percentile]]&gt;=0.4,"Medium Value",TRUE,"Low Value")</f>
        <v>Low Value</v>
      </c>
      <c r="H1766" s="12">
        <f>_xlfn.RANK.EQ(Derived_Metrics[[#This Row],[Customer Revenue]],Derived_Metrics[Customer Revenue],0)</f>
        <v>1629</v>
      </c>
      <c r="I1766" s="15">
        <f>Derived_Metrics[[#This Row],[Customer Revenue]]/SUM(Derived_Metrics[Customer Revenue])</f>
        <v>1.0205801747657095E-4</v>
      </c>
      <c r="J1766" t="s">
        <v>1267</v>
      </c>
      <c r="K1766" s="5">
        <f>SUMIFS(Derived_Metrics[Revenue],Derived_Metrics[Product ID],Derived_Metrics[[#This Row],[Product ID]])</f>
        <v>12150.203999999998</v>
      </c>
      <c r="L1766" s="5">
        <f>SUMIFS(Derived_Metrics[Profit],Derived_Metrics[Product ID],Derived_Metrics[[#This Row],[Product ID]])</f>
        <v>-48.795999999999999</v>
      </c>
      <c r="M1766" s="5" t="str">
        <f>IF(AND(Derived_Metrics[[#This Row],[Product Revenue]]&gt;AVERAGE(Derived_Metrics[Product Revenue]),Derived_Metrics[[#This Row],[Product Profit]]&lt;0),"high sales Low Profit","Normal")</f>
        <v>Normal</v>
      </c>
      <c r="N1766">
        <v>512.35799999999995</v>
      </c>
      <c r="O1766">
        <v>3</v>
      </c>
      <c r="P1766">
        <v>0.3</v>
      </c>
      <c r="Q1766">
        <v>-14.6388</v>
      </c>
      <c r="R1766">
        <f>Derived_Metrics[[#This Row],[Selling Price]]*Derived_Metrics[[#This Row],[Quantity]]</f>
        <v>1537.0739999999998</v>
      </c>
      <c r="S1766" s="2">
        <f>IF(Derived_Metrics[[#This Row],[Revenue]]=0,0,Derived_Metrics[[#This Row],[Profit]]/Derived_Metrics[[#This Row],[Revenue]])</f>
        <v>-9.5238095238095247E-3</v>
      </c>
      <c r="T1766" t="str">
        <f>IF(Derived_Metrics[[#This Row],[Profit]]&lt;0, "Loss","Profit")</f>
        <v>Loss</v>
      </c>
      <c r="U1766" s="5">
        <f>Derived_Metrics[[#This Row],[Selling Price]]*Derived_Metrics[[#This Row],[Quantity]]*Derived_Metrics[[#This Row],[Discount]]</f>
        <v>461.12219999999991</v>
      </c>
      <c r="V1766" t="str">
        <f>IF(Derived_Metrics[[#This Row],[Discount]]&gt;0,"Discount Applied","No Discount")</f>
        <v>Discount Applied</v>
      </c>
      <c r="W1766" t="str">
        <f>IF(Derived_Metrics[[#This Row],[Discount]]&gt;0.3,"High Discount","Low Discount")</f>
        <v>Low Discount</v>
      </c>
      <c r="X1766" s="13">
        <f>SUMIFS(Derived_Metrics[Customer_Revenue_Share],Derived_Metrics[Customee_ Revenue _Rank],"&lt;="&amp;Derived_Metrics[[#This Row],[Customee_ Revenue _Rank]])</f>
        <v>0.97805100546553081</v>
      </c>
      <c r="Y1766" t="str">
        <f>IF(Derived_Metrics[[#This Row],[Cumulative_Revenue_%]]&lt;=0.8,"Top 80% Revenue","Remaining 20% Revenue")</f>
        <v>Remaining 20% Revenue</v>
      </c>
    </row>
    <row r="1767" spans="1:25" x14ac:dyDescent="0.25">
      <c r="A1767" t="s">
        <v>4688</v>
      </c>
      <c r="B1767" s="1">
        <v>42616</v>
      </c>
      <c r="C1767" t="s">
        <v>4217</v>
      </c>
      <c r="D1767" s="4">
        <f>SUMIFS(Derived_Metrics[Revenue],Derived_Metrics[Customer ID],Derived_Metrics[[#This Row],[Customer ID]])</f>
        <v>4310.1239999999998</v>
      </c>
      <c r="E1767" s="4">
        <f>SUMIFS(Derived_Metrics[Profit],Derived_Metrics[Customer ID],Derived_Metrics[[#This Row],[Customer ID]])</f>
        <v>12.080799999999996</v>
      </c>
      <c r="F1767" s="5">
        <f>_xlfn.PERCENTRANK.INC(Derived_Metrics[Customer Revenue],Derived_Metrics[[#This Row],[Customer Revenue]])</f>
        <v>0.501</v>
      </c>
      <c r="G1767" s="5" t="str" cm="1">
        <f t="array" ref="G1767">_xlfn.IFS(Derived_Metrics[[#This Row],[Customer Revenue Percentile]]&gt;=0.8,"High Value",Derived_Metrics[[#This Row],[Customer Revenue Percentile]]&gt;=0.4,"Medium Value",TRUE,"Low Value")</f>
        <v>Medium Value</v>
      </c>
      <c r="H1767" s="12">
        <f>_xlfn.RANK.EQ(Derived_Metrics[[#This Row],[Customer Revenue]],Derived_Metrics[Customer Revenue],0)</f>
        <v>1053</v>
      </c>
      <c r="I1767" s="15">
        <f>Derived_Metrics[[#This Row],[Customer Revenue]]/SUM(Derived_Metrics[Customer Revenue])</f>
        <v>2.7665857676441264E-4</v>
      </c>
      <c r="J1767" t="s">
        <v>661</v>
      </c>
      <c r="K1767" s="5">
        <f>SUMIFS(Derived_Metrics[Revenue],Derived_Metrics[Product ID],Derived_Metrics[[#This Row],[Product ID]])</f>
        <v>21499.842000000004</v>
      </c>
      <c r="L1767" s="5">
        <f>SUMIFS(Derived_Metrics[Profit],Derived_Metrics[Product ID],Derived_Metrics[[#This Row],[Product ID]])</f>
        <v>234.23400000000001</v>
      </c>
      <c r="M1767" s="5" t="str">
        <f>IF(AND(Derived_Metrics[[#This Row],[Product Revenue]]&gt;AVERAGE(Derived_Metrics[Product Revenue]),Derived_Metrics[[#This Row],[Product Profit]]&lt;0),"high sales Low Profit","Normal")</f>
        <v>Normal</v>
      </c>
      <c r="N1767">
        <v>354.9</v>
      </c>
      <c r="O1767">
        <v>5</v>
      </c>
      <c r="P1767">
        <v>0</v>
      </c>
      <c r="Q1767">
        <v>88.724999999999994</v>
      </c>
      <c r="R1767">
        <f>Derived_Metrics[[#This Row],[Selling Price]]*Derived_Metrics[[#This Row],[Quantity]]</f>
        <v>1774.5</v>
      </c>
      <c r="S1767" s="2">
        <f>IF(Derived_Metrics[[#This Row],[Revenue]]=0,0,Derived_Metrics[[#This Row],[Profit]]/Derived_Metrics[[#This Row],[Revenue]])</f>
        <v>4.9999999999999996E-2</v>
      </c>
      <c r="T1767" t="str">
        <f>IF(Derived_Metrics[[#This Row],[Profit]]&lt;0, "Loss","Profit")</f>
        <v>Profit</v>
      </c>
      <c r="U1767" s="5">
        <f>Derived_Metrics[[#This Row],[Selling Price]]*Derived_Metrics[[#This Row],[Quantity]]*Derived_Metrics[[#This Row],[Discount]]</f>
        <v>0</v>
      </c>
      <c r="V1767" t="str">
        <f>IF(Derived_Metrics[[#This Row],[Discount]]&gt;0,"Discount Applied","No Discount")</f>
        <v>No Discount</v>
      </c>
      <c r="W1767" t="str">
        <f>IF(Derived_Metrics[[#This Row],[Discount]]&gt;0.3,"High Discount","Low Discount")</f>
        <v>Low Discount</v>
      </c>
      <c r="X1767" s="13">
        <f>SUMIFS(Derived_Metrics[Customer_Revenue_Share],Derived_Metrics[Customee_ Revenue _Rank],"&lt;="&amp;Derived_Metrics[[#This Row],[Customee_ Revenue _Rank]])</f>
        <v>0.87565729477004883</v>
      </c>
      <c r="Y1767" t="str">
        <f>IF(Derived_Metrics[[#This Row],[Cumulative_Revenue_%]]&lt;=0.8,"Top 80% Revenue","Remaining 20% Revenue")</f>
        <v>Remaining 20% Revenue</v>
      </c>
    </row>
    <row r="1768" spans="1:25" x14ac:dyDescent="0.25">
      <c r="A1768" t="s">
        <v>4690</v>
      </c>
      <c r="B1768" s="1">
        <v>42838</v>
      </c>
      <c r="C1768" t="s">
        <v>4011</v>
      </c>
      <c r="D1768" s="4">
        <f>SUMIFS(Derived_Metrics[Revenue],Derived_Metrics[Customer ID],Derived_Metrics[[#This Row],[Customer ID]])</f>
        <v>3535.2040000000002</v>
      </c>
      <c r="E1768" s="4">
        <f>SUMIFS(Derived_Metrics[Profit],Derived_Metrics[Customer ID],Derived_Metrics[[#This Row],[Customer ID]])</f>
        <v>23.651800000000001</v>
      </c>
      <c r="F1768" s="5">
        <f>_xlfn.PERCENTRANK.INC(Derived_Metrics[Customer Revenue],Derived_Metrics[[#This Row],[Customer Revenue]])</f>
        <v>0.44400000000000001</v>
      </c>
      <c r="G1768" s="5" t="str" cm="1">
        <f t="array" ref="G1768">_xlfn.IFS(Derived_Metrics[[#This Row],[Customer Revenue Percentile]]&gt;=0.8,"High Value",Derived_Metrics[[#This Row],[Customer Revenue Percentile]]&gt;=0.4,"Medium Value",TRUE,"Low Value")</f>
        <v>Medium Value</v>
      </c>
      <c r="H1768" s="12">
        <f>_xlfn.RANK.EQ(Derived_Metrics[[#This Row],[Customer Revenue]],Derived_Metrics[Customer Revenue],0)</f>
        <v>1176</v>
      </c>
      <c r="I1768" s="15">
        <f>Derived_Metrics[[#This Row],[Customer Revenue]]/SUM(Derived_Metrics[Customer Revenue])</f>
        <v>2.2691795113362372E-4</v>
      </c>
      <c r="J1768" t="s">
        <v>1920</v>
      </c>
      <c r="K1768" s="5">
        <f>SUMIFS(Derived_Metrics[Revenue],Derived_Metrics[Product ID],Derived_Metrics[[#This Row],[Product ID]])</f>
        <v>20415.912000000004</v>
      </c>
      <c r="L1768" s="5">
        <f>SUMIFS(Derived_Metrics[Profit],Derived_Metrics[Product ID],Derived_Metrics[[#This Row],[Product ID]])</f>
        <v>-503.11939999999998</v>
      </c>
      <c r="M1768" s="5" t="str">
        <f>IF(AND(Derived_Metrics[[#This Row],[Product Revenue]]&gt;AVERAGE(Derived_Metrics[Product Revenue]),Derived_Metrics[[#This Row],[Product Profit]]&lt;0),"high sales Low Profit","Normal")</f>
        <v>high sales Low Profit</v>
      </c>
      <c r="N1768">
        <v>436.70400000000001</v>
      </c>
      <c r="O1768">
        <v>6</v>
      </c>
      <c r="P1768">
        <v>0.2</v>
      </c>
      <c r="Q1768">
        <v>-38.211599999999997</v>
      </c>
      <c r="R1768">
        <f>Derived_Metrics[[#This Row],[Selling Price]]*Derived_Metrics[[#This Row],[Quantity]]</f>
        <v>2620.2240000000002</v>
      </c>
      <c r="S1768" s="2">
        <f>IF(Derived_Metrics[[#This Row],[Revenue]]=0,0,Derived_Metrics[[#This Row],[Profit]]/Derived_Metrics[[#This Row],[Revenue]])</f>
        <v>-1.4583333333333332E-2</v>
      </c>
      <c r="T1768" t="str">
        <f>IF(Derived_Metrics[[#This Row],[Profit]]&lt;0, "Loss","Profit")</f>
        <v>Loss</v>
      </c>
      <c r="U1768" s="5">
        <f>Derived_Metrics[[#This Row],[Selling Price]]*Derived_Metrics[[#This Row],[Quantity]]*Derived_Metrics[[#This Row],[Discount]]</f>
        <v>524.04480000000001</v>
      </c>
      <c r="V1768" t="str">
        <f>IF(Derived_Metrics[[#This Row],[Discount]]&gt;0,"Discount Applied","No Discount")</f>
        <v>Discount Applied</v>
      </c>
      <c r="W1768" t="str">
        <f>IF(Derived_Metrics[[#This Row],[Discount]]&gt;0.3,"High Discount","Low Discount")</f>
        <v>Low Discount</v>
      </c>
      <c r="X1768" s="13">
        <f>SUMIFS(Derived_Metrics[Customer_Revenue_Share],Derived_Metrics[Customee_ Revenue _Rank],"&lt;="&amp;Derived_Metrics[[#This Row],[Customee_ Revenue _Rank]])</f>
        <v>0.9053827626642118</v>
      </c>
      <c r="Y1768" t="str">
        <f>IF(Derived_Metrics[[#This Row],[Cumulative_Revenue_%]]&lt;=0.8,"Top 80% Revenue","Remaining 20% Revenue")</f>
        <v>Remaining 20% Revenue</v>
      </c>
    </row>
    <row r="1769" spans="1:25" x14ac:dyDescent="0.25">
      <c r="A1769" t="s">
        <v>4692</v>
      </c>
      <c r="B1769" s="1">
        <v>41719</v>
      </c>
      <c r="C1769" t="s">
        <v>958</v>
      </c>
      <c r="D1769" s="4">
        <f>SUMIFS(Derived_Metrics[Revenue],Derived_Metrics[Customer ID],Derived_Metrics[[#This Row],[Customer ID]])</f>
        <v>11268.248</v>
      </c>
      <c r="E1769" s="4">
        <f>SUMIFS(Derived_Metrics[Profit],Derived_Metrics[Customer ID],Derived_Metrics[[#This Row],[Customer ID]])</f>
        <v>161.05759999999998</v>
      </c>
      <c r="F1769" s="5">
        <f>_xlfn.PERCENTRANK.INC(Derived_Metrics[Customer Revenue],Derived_Metrics[[#This Row],[Customer Revenue]])</f>
        <v>0.80600000000000005</v>
      </c>
      <c r="G1769" s="5" t="str" cm="1">
        <f t="array" ref="G1769">_xlfn.IFS(Derived_Metrics[[#This Row],[Customer Revenue Percentile]]&gt;=0.8,"High Value",Derived_Metrics[[#This Row],[Customer Revenue Percentile]]&gt;=0.4,"Medium Value",TRUE,"Low Value")</f>
        <v>High Value</v>
      </c>
      <c r="H1769" s="12">
        <f>_xlfn.RANK.EQ(Derived_Metrics[[#This Row],[Customer Revenue]],Derived_Metrics[Customer Revenue],0)</f>
        <v>406</v>
      </c>
      <c r="I1769" s="15">
        <f>Derived_Metrics[[#This Row],[Customer Revenue]]/SUM(Derived_Metrics[Customer Revenue])</f>
        <v>7.2328718484861219E-4</v>
      </c>
      <c r="J1769" t="s">
        <v>1518</v>
      </c>
      <c r="K1769" s="5">
        <f>SUMIFS(Derived_Metrics[Revenue],Derived_Metrics[Product ID],Derived_Metrics[[#This Row],[Product ID]])</f>
        <v>5732.1120000000001</v>
      </c>
      <c r="L1769" s="5">
        <f>SUMIFS(Derived_Metrics[Profit],Derived_Metrics[Product ID],Derived_Metrics[[#This Row],[Product ID]])</f>
        <v>176.32469999999998</v>
      </c>
      <c r="M1769" s="5" t="str">
        <f>IF(AND(Derived_Metrics[[#This Row],[Product Revenue]]&gt;AVERAGE(Derived_Metrics[Product Revenue]),Derived_Metrics[[#This Row],[Product Profit]]&lt;0),"high sales Low Profit","Normal")</f>
        <v>Normal</v>
      </c>
      <c r="N1769">
        <v>32.951999999999998</v>
      </c>
      <c r="O1769">
        <v>3</v>
      </c>
      <c r="P1769">
        <v>0.2</v>
      </c>
      <c r="Q1769">
        <v>6.5903999999999998</v>
      </c>
      <c r="R1769">
        <f>Derived_Metrics[[#This Row],[Selling Price]]*Derived_Metrics[[#This Row],[Quantity]]</f>
        <v>98.855999999999995</v>
      </c>
      <c r="S1769" s="2">
        <f>IF(Derived_Metrics[[#This Row],[Revenue]]=0,0,Derived_Metrics[[#This Row],[Profit]]/Derived_Metrics[[#This Row],[Revenue]])</f>
        <v>6.6666666666666666E-2</v>
      </c>
      <c r="T1769" t="str">
        <f>IF(Derived_Metrics[[#This Row],[Profit]]&lt;0, "Loss","Profit")</f>
        <v>Profit</v>
      </c>
      <c r="U1769" s="5">
        <f>Derived_Metrics[[#This Row],[Selling Price]]*Derived_Metrics[[#This Row],[Quantity]]*Derived_Metrics[[#This Row],[Discount]]</f>
        <v>19.7712</v>
      </c>
      <c r="V1769" t="str">
        <f>IF(Derived_Metrics[[#This Row],[Discount]]&gt;0,"Discount Applied","No Discount")</f>
        <v>Discount Applied</v>
      </c>
      <c r="W1769" t="str">
        <f>IF(Derived_Metrics[[#This Row],[Discount]]&gt;0.3,"High Discount","Low Discount")</f>
        <v>Low Discount</v>
      </c>
      <c r="X1769" s="13">
        <f>SUMIFS(Derived_Metrics[Customer_Revenue_Share],Derived_Metrics[Customee_ Revenue _Rank],"&lt;="&amp;Derived_Metrics[[#This Row],[Customee_ Revenue _Rank]])</f>
        <v>0.56581622932352049</v>
      </c>
      <c r="Y1769" t="str">
        <f>IF(Derived_Metrics[[#This Row],[Cumulative_Revenue_%]]&lt;=0.8,"Top 80% Revenue","Remaining 20% Revenue")</f>
        <v>Top 80% Revenue</v>
      </c>
    </row>
    <row r="1770" spans="1:25" x14ac:dyDescent="0.25">
      <c r="A1770" t="s">
        <v>4692</v>
      </c>
      <c r="B1770" s="1">
        <v>41719</v>
      </c>
      <c r="C1770" t="s">
        <v>958</v>
      </c>
      <c r="D1770" s="4">
        <f>SUMIFS(Derived_Metrics[Revenue],Derived_Metrics[Customer ID],Derived_Metrics[[#This Row],[Customer ID]])</f>
        <v>11268.248</v>
      </c>
      <c r="E1770" s="4">
        <f>SUMIFS(Derived_Metrics[Profit],Derived_Metrics[Customer ID],Derived_Metrics[[#This Row],[Customer ID]])</f>
        <v>161.05759999999998</v>
      </c>
      <c r="F1770" s="5">
        <f>_xlfn.PERCENTRANK.INC(Derived_Metrics[Customer Revenue],Derived_Metrics[[#This Row],[Customer Revenue]])</f>
        <v>0.80600000000000005</v>
      </c>
      <c r="G1770" s="5" t="str" cm="1">
        <f t="array" ref="G1770">_xlfn.IFS(Derived_Metrics[[#This Row],[Customer Revenue Percentile]]&gt;=0.8,"High Value",Derived_Metrics[[#This Row],[Customer Revenue Percentile]]&gt;=0.4,"Medium Value",TRUE,"Low Value")</f>
        <v>High Value</v>
      </c>
      <c r="H1770" s="12">
        <f>_xlfn.RANK.EQ(Derived_Metrics[[#This Row],[Customer Revenue]],Derived_Metrics[Customer Revenue],0)</f>
        <v>406</v>
      </c>
      <c r="I1770" s="15">
        <f>Derived_Metrics[[#This Row],[Customer Revenue]]/SUM(Derived_Metrics[Customer Revenue])</f>
        <v>7.2328718484861219E-4</v>
      </c>
      <c r="J1770" t="s">
        <v>2591</v>
      </c>
      <c r="K1770" s="5">
        <f>SUMIFS(Derived_Metrics[Revenue],Derived_Metrics[Product ID],Derived_Metrics[[#This Row],[Product ID]])</f>
        <v>12802.293</v>
      </c>
      <c r="L1770" s="5">
        <f>SUMIFS(Derived_Metrics[Profit],Derived_Metrics[Product ID],Derived_Metrics[[#This Row],[Product ID]])</f>
        <v>49.134599999999992</v>
      </c>
      <c r="M1770" s="5" t="str">
        <f>IF(AND(Derived_Metrics[[#This Row],[Product Revenue]]&gt;AVERAGE(Derived_Metrics[Product Revenue]),Derived_Metrics[[#This Row],[Product Profit]]&lt;0),"high sales Low Profit","Normal")</f>
        <v>Normal</v>
      </c>
      <c r="N1770">
        <v>218.376</v>
      </c>
      <c r="O1770">
        <v>3</v>
      </c>
      <c r="P1770">
        <v>0.2</v>
      </c>
      <c r="Q1770">
        <v>-10.918799999999999</v>
      </c>
      <c r="R1770">
        <f>Derived_Metrics[[#This Row],[Selling Price]]*Derived_Metrics[[#This Row],[Quantity]]</f>
        <v>655.12800000000004</v>
      </c>
      <c r="S1770" s="2">
        <f>IF(Derived_Metrics[[#This Row],[Revenue]]=0,0,Derived_Metrics[[#This Row],[Profit]]/Derived_Metrics[[#This Row],[Revenue]])</f>
        <v>-1.6666666666666663E-2</v>
      </c>
      <c r="T1770" t="str">
        <f>IF(Derived_Metrics[[#This Row],[Profit]]&lt;0, "Loss","Profit")</f>
        <v>Loss</v>
      </c>
      <c r="U1770" s="5">
        <f>Derived_Metrics[[#This Row],[Selling Price]]*Derived_Metrics[[#This Row],[Quantity]]*Derived_Metrics[[#This Row],[Discount]]</f>
        <v>131.02560000000003</v>
      </c>
      <c r="V1770" t="str">
        <f>IF(Derived_Metrics[[#This Row],[Discount]]&gt;0,"Discount Applied","No Discount")</f>
        <v>Discount Applied</v>
      </c>
      <c r="W1770" t="str">
        <f>IF(Derived_Metrics[[#This Row],[Discount]]&gt;0.3,"High Discount","Low Discount")</f>
        <v>Low Discount</v>
      </c>
      <c r="X1770" s="13">
        <f>SUMIFS(Derived_Metrics[Customer_Revenue_Share],Derived_Metrics[Customee_ Revenue _Rank],"&lt;="&amp;Derived_Metrics[[#This Row],[Customee_ Revenue _Rank]])</f>
        <v>0.56581622932352049</v>
      </c>
      <c r="Y1770" t="str">
        <f>IF(Derived_Metrics[[#This Row],[Cumulative_Revenue_%]]&lt;=0.8,"Top 80% Revenue","Remaining 20% Revenue")</f>
        <v>Top 80% Revenue</v>
      </c>
    </row>
    <row r="1771" spans="1:25" x14ac:dyDescent="0.25">
      <c r="A1771" t="s">
        <v>4693</v>
      </c>
      <c r="B1771" s="1">
        <v>42124</v>
      </c>
      <c r="C1771" t="s">
        <v>1555</v>
      </c>
      <c r="D1771" s="4">
        <f>SUMIFS(Derived_Metrics[Revenue],Derived_Metrics[Customer ID],Derived_Metrics[[#This Row],[Customer ID]])</f>
        <v>9900.4680000000008</v>
      </c>
      <c r="E1771" s="4">
        <f>SUMIFS(Derived_Metrics[Profit],Derived_Metrics[Customer ID],Derived_Metrics[[#This Row],[Customer ID]])</f>
        <v>-14.977299999999998</v>
      </c>
      <c r="F1771" s="5">
        <f>_xlfn.PERCENTRANK.INC(Derived_Metrics[Customer Revenue],Derived_Metrics[[#This Row],[Customer Revenue]])</f>
        <v>0.74299999999999999</v>
      </c>
      <c r="G1771" s="5" t="str" cm="1">
        <f t="array" ref="G1771">_xlfn.IFS(Derived_Metrics[[#This Row],[Customer Revenue Percentile]]&gt;=0.8,"High Value",Derived_Metrics[[#This Row],[Customer Revenue Percentile]]&gt;=0.4,"Medium Value",TRUE,"Low Value")</f>
        <v>Medium Value</v>
      </c>
      <c r="H1771" s="12">
        <f>_xlfn.RANK.EQ(Derived_Metrics[[#This Row],[Customer Revenue]],Derived_Metrics[Customer Revenue],0)</f>
        <v>538</v>
      </c>
      <c r="I1771" s="15">
        <f>Derived_Metrics[[#This Row],[Customer Revenue]]/SUM(Derived_Metrics[Customer Revenue])</f>
        <v>6.354920151210525E-4</v>
      </c>
      <c r="J1771" t="s">
        <v>292</v>
      </c>
      <c r="K1771" s="5">
        <f>SUMIFS(Derived_Metrics[Revenue],Derived_Metrics[Product ID],Derived_Metrics[[#This Row],[Product ID]])</f>
        <v>751.08799999999997</v>
      </c>
      <c r="L1771" s="5">
        <f>SUMIFS(Derived_Metrics[Profit],Derived_Metrics[Product ID],Derived_Metrics[[#This Row],[Product ID]])</f>
        <v>44.588000000000001</v>
      </c>
      <c r="M1771" s="5" t="str">
        <f>IF(AND(Derived_Metrics[[#This Row],[Product Revenue]]&gt;AVERAGE(Derived_Metrics[Product Revenue]),Derived_Metrics[[#This Row],[Product Profit]]&lt;0),"high sales Low Profit","Normal")</f>
        <v>Normal</v>
      </c>
      <c r="N1771">
        <v>31.4</v>
      </c>
      <c r="O1771">
        <v>5</v>
      </c>
      <c r="P1771">
        <v>0</v>
      </c>
      <c r="Q1771">
        <v>13.188000000000001</v>
      </c>
      <c r="R1771">
        <f>Derived_Metrics[[#This Row],[Selling Price]]*Derived_Metrics[[#This Row],[Quantity]]</f>
        <v>157</v>
      </c>
      <c r="S1771" s="2">
        <f>IF(Derived_Metrics[[#This Row],[Revenue]]=0,0,Derived_Metrics[[#This Row],[Profit]]/Derived_Metrics[[#This Row],[Revenue]])</f>
        <v>8.4000000000000005E-2</v>
      </c>
      <c r="T1771" t="str">
        <f>IF(Derived_Metrics[[#This Row],[Profit]]&lt;0, "Loss","Profit")</f>
        <v>Profit</v>
      </c>
      <c r="U1771" s="5">
        <f>Derived_Metrics[[#This Row],[Selling Price]]*Derived_Metrics[[#This Row],[Quantity]]*Derived_Metrics[[#This Row],[Discount]]</f>
        <v>0</v>
      </c>
      <c r="V1771" t="str">
        <f>IF(Derived_Metrics[[#This Row],[Discount]]&gt;0,"Discount Applied","No Discount")</f>
        <v>No Discount</v>
      </c>
      <c r="W1771" t="str">
        <f>IF(Derived_Metrics[[#This Row],[Discount]]&gt;0.3,"High Discount","Low Discount")</f>
        <v>Low Discount</v>
      </c>
      <c r="X1771" s="13">
        <f>SUMIFS(Derived_Metrics[Customer_Revenue_Share],Derived_Metrics[Customee_ Revenue _Rank],"&lt;="&amp;Derived_Metrics[[#This Row],[Customee_ Revenue _Rank]])</f>
        <v>0.65552706802315297</v>
      </c>
      <c r="Y1771" t="str">
        <f>IF(Derived_Metrics[[#This Row],[Cumulative_Revenue_%]]&lt;=0.8,"Top 80% Revenue","Remaining 20% Revenue")</f>
        <v>Top 80% Revenue</v>
      </c>
    </row>
    <row r="1772" spans="1:25" x14ac:dyDescent="0.25">
      <c r="A1772" t="s">
        <v>4693</v>
      </c>
      <c r="B1772" s="1">
        <v>42124</v>
      </c>
      <c r="C1772" t="s">
        <v>1555</v>
      </c>
      <c r="D1772" s="4">
        <f>SUMIFS(Derived_Metrics[Revenue],Derived_Metrics[Customer ID],Derived_Metrics[[#This Row],[Customer ID]])</f>
        <v>9900.4680000000008</v>
      </c>
      <c r="E1772" s="4">
        <f>SUMIFS(Derived_Metrics[Profit],Derived_Metrics[Customer ID],Derived_Metrics[[#This Row],[Customer ID]])</f>
        <v>-14.977299999999998</v>
      </c>
      <c r="F1772" s="5">
        <f>_xlfn.PERCENTRANK.INC(Derived_Metrics[Customer Revenue],Derived_Metrics[[#This Row],[Customer Revenue]])</f>
        <v>0.74299999999999999</v>
      </c>
      <c r="G1772" s="5" t="str" cm="1">
        <f t="array" ref="G1772">_xlfn.IFS(Derived_Metrics[[#This Row],[Customer Revenue Percentile]]&gt;=0.8,"High Value",Derived_Metrics[[#This Row],[Customer Revenue Percentile]]&gt;=0.4,"Medium Value",TRUE,"Low Value")</f>
        <v>Medium Value</v>
      </c>
      <c r="H1772" s="12">
        <f>_xlfn.RANK.EQ(Derived_Metrics[[#This Row],[Customer Revenue]],Derived_Metrics[Customer Revenue],0)</f>
        <v>538</v>
      </c>
      <c r="I1772" s="15">
        <f>Derived_Metrics[[#This Row],[Customer Revenue]]/SUM(Derived_Metrics[Customer Revenue])</f>
        <v>6.354920151210525E-4</v>
      </c>
      <c r="J1772" t="s">
        <v>2618</v>
      </c>
      <c r="K1772" s="5">
        <f>SUMIFS(Derived_Metrics[Revenue],Derived_Metrics[Product ID],Derived_Metrics[[#This Row],[Product ID]])</f>
        <v>936.62400000000002</v>
      </c>
      <c r="L1772" s="5">
        <f>SUMIFS(Derived_Metrics[Profit],Derived_Metrics[Product ID],Derived_Metrics[[#This Row],[Product ID]])</f>
        <v>73.944000000000003</v>
      </c>
      <c r="M1772" s="5" t="str">
        <f>IF(AND(Derived_Metrics[[#This Row],[Product Revenue]]&gt;AVERAGE(Derived_Metrics[Product Revenue]),Derived_Metrics[[#This Row],[Product Profit]]&lt;0),"high sales Low Profit","Normal")</f>
        <v>Normal</v>
      </c>
      <c r="N1772">
        <v>9.48</v>
      </c>
      <c r="O1772">
        <v>1</v>
      </c>
      <c r="P1772">
        <v>0</v>
      </c>
      <c r="Q1772">
        <v>3.7919999999999998</v>
      </c>
      <c r="R1772">
        <f>Derived_Metrics[[#This Row],[Selling Price]]*Derived_Metrics[[#This Row],[Quantity]]</f>
        <v>9.48</v>
      </c>
      <c r="S1772" s="2">
        <f>IF(Derived_Metrics[[#This Row],[Revenue]]=0,0,Derived_Metrics[[#This Row],[Profit]]/Derived_Metrics[[#This Row],[Revenue]])</f>
        <v>0.39999999999999997</v>
      </c>
      <c r="T1772" t="str">
        <f>IF(Derived_Metrics[[#This Row],[Profit]]&lt;0, "Loss","Profit")</f>
        <v>Profit</v>
      </c>
      <c r="U1772" s="5">
        <f>Derived_Metrics[[#This Row],[Selling Price]]*Derived_Metrics[[#This Row],[Quantity]]*Derived_Metrics[[#This Row],[Discount]]</f>
        <v>0</v>
      </c>
      <c r="V1772" t="str">
        <f>IF(Derived_Metrics[[#This Row],[Discount]]&gt;0,"Discount Applied","No Discount")</f>
        <v>No Discount</v>
      </c>
      <c r="W1772" t="str">
        <f>IF(Derived_Metrics[[#This Row],[Discount]]&gt;0.3,"High Discount","Low Discount")</f>
        <v>Low Discount</v>
      </c>
      <c r="X1772" s="13">
        <f>SUMIFS(Derived_Metrics[Customer_Revenue_Share],Derived_Metrics[Customee_ Revenue _Rank],"&lt;="&amp;Derived_Metrics[[#This Row],[Customee_ Revenue _Rank]])</f>
        <v>0.65552706802315297</v>
      </c>
      <c r="Y1772" t="str">
        <f>IF(Derived_Metrics[[#This Row],[Cumulative_Revenue_%]]&lt;=0.8,"Top 80% Revenue","Remaining 20% Revenue")</f>
        <v>Top 80% Revenue</v>
      </c>
    </row>
    <row r="1773" spans="1:25" x14ac:dyDescent="0.25">
      <c r="A1773" t="s">
        <v>4693</v>
      </c>
      <c r="B1773" s="1">
        <v>42124</v>
      </c>
      <c r="C1773" t="s">
        <v>1555</v>
      </c>
      <c r="D1773" s="4">
        <f>SUMIFS(Derived_Metrics[Revenue],Derived_Metrics[Customer ID],Derived_Metrics[[#This Row],[Customer ID]])</f>
        <v>9900.4680000000008</v>
      </c>
      <c r="E1773" s="4">
        <f>SUMIFS(Derived_Metrics[Profit],Derived_Metrics[Customer ID],Derived_Metrics[[#This Row],[Customer ID]])</f>
        <v>-14.977299999999998</v>
      </c>
      <c r="F1773" s="5">
        <f>_xlfn.PERCENTRANK.INC(Derived_Metrics[Customer Revenue],Derived_Metrics[[#This Row],[Customer Revenue]])</f>
        <v>0.74299999999999999</v>
      </c>
      <c r="G1773" s="5" t="str" cm="1">
        <f t="array" ref="G1773">_xlfn.IFS(Derived_Metrics[[#This Row],[Customer Revenue Percentile]]&gt;=0.8,"High Value",Derived_Metrics[[#This Row],[Customer Revenue Percentile]]&gt;=0.4,"Medium Value",TRUE,"Low Value")</f>
        <v>Medium Value</v>
      </c>
      <c r="H1773" s="12">
        <f>_xlfn.RANK.EQ(Derived_Metrics[[#This Row],[Customer Revenue]],Derived_Metrics[Customer Revenue],0)</f>
        <v>538</v>
      </c>
      <c r="I1773" s="15">
        <f>Derived_Metrics[[#This Row],[Customer Revenue]]/SUM(Derived_Metrics[Customer Revenue])</f>
        <v>6.354920151210525E-4</v>
      </c>
      <c r="J1773" t="s">
        <v>3603</v>
      </c>
      <c r="K1773" s="5">
        <f>SUMIFS(Derived_Metrics[Revenue],Derived_Metrics[Product ID],Derived_Metrics[[#This Row],[Product ID]])</f>
        <v>313.95600000000002</v>
      </c>
      <c r="L1773" s="5">
        <f>SUMIFS(Derived_Metrics[Profit],Derived_Metrics[Product ID],Derived_Metrics[[#This Row],[Product ID]])</f>
        <v>6.3666</v>
      </c>
      <c r="M1773" s="5" t="str">
        <f>IF(AND(Derived_Metrics[[#This Row],[Product Revenue]]&gt;AVERAGE(Derived_Metrics[Product Revenue]),Derived_Metrics[[#This Row],[Product Profit]]&lt;0),"high sales Low Profit","Normal")</f>
        <v>Normal</v>
      </c>
      <c r="N1773">
        <v>24.3</v>
      </c>
      <c r="O1773">
        <v>5</v>
      </c>
      <c r="P1773">
        <v>0</v>
      </c>
      <c r="Q1773">
        <v>10.449</v>
      </c>
      <c r="R1773">
        <f>Derived_Metrics[[#This Row],[Selling Price]]*Derived_Metrics[[#This Row],[Quantity]]</f>
        <v>121.5</v>
      </c>
      <c r="S1773" s="2">
        <f>IF(Derived_Metrics[[#This Row],[Revenue]]=0,0,Derived_Metrics[[#This Row],[Profit]]/Derived_Metrics[[#This Row],[Revenue]])</f>
        <v>8.5999999999999993E-2</v>
      </c>
      <c r="T1773" t="str">
        <f>IF(Derived_Metrics[[#This Row],[Profit]]&lt;0, "Loss","Profit")</f>
        <v>Profit</v>
      </c>
      <c r="U1773" s="5">
        <f>Derived_Metrics[[#This Row],[Selling Price]]*Derived_Metrics[[#This Row],[Quantity]]*Derived_Metrics[[#This Row],[Discount]]</f>
        <v>0</v>
      </c>
      <c r="V1773" t="str">
        <f>IF(Derived_Metrics[[#This Row],[Discount]]&gt;0,"Discount Applied","No Discount")</f>
        <v>No Discount</v>
      </c>
      <c r="W1773" t="str">
        <f>IF(Derived_Metrics[[#This Row],[Discount]]&gt;0.3,"High Discount","Low Discount")</f>
        <v>Low Discount</v>
      </c>
      <c r="X1773" s="13">
        <f>SUMIFS(Derived_Metrics[Customer_Revenue_Share],Derived_Metrics[Customee_ Revenue _Rank],"&lt;="&amp;Derived_Metrics[[#This Row],[Customee_ Revenue _Rank]])</f>
        <v>0.65552706802315297</v>
      </c>
      <c r="Y1773" t="str">
        <f>IF(Derived_Metrics[[#This Row],[Cumulative_Revenue_%]]&lt;=0.8,"Top 80% Revenue","Remaining 20% Revenue")</f>
        <v>Top 80% Revenue</v>
      </c>
    </row>
    <row r="1774" spans="1:25" x14ac:dyDescent="0.25">
      <c r="A1774" t="s">
        <v>4694</v>
      </c>
      <c r="B1774" s="1">
        <v>42799</v>
      </c>
      <c r="C1774" t="s">
        <v>2366</v>
      </c>
      <c r="D1774" s="4">
        <f>SUMIFS(Derived_Metrics[Revenue],Derived_Metrics[Customer ID],Derived_Metrics[[#This Row],[Customer ID]])</f>
        <v>13586.491999999998</v>
      </c>
      <c r="E1774" s="4">
        <f>SUMIFS(Derived_Metrics[Profit],Derived_Metrics[Customer ID],Derived_Metrics[[#This Row],[Customer ID]])</f>
        <v>260.9196</v>
      </c>
      <c r="F1774" s="5">
        <f>_xlfn.PERCENTRANK.INC(Derived_Metrics[Customer Revenue],Derived_Metrics[[#This Row],[Customer Revenue]])</f>
        <v>0.85599999999999998</v>
      </c>
      <c r="G1774" s="5" t="str" cm="1">
        <f t="array" ref="G1774">_xlfn.IFS(Derived_Metrics[[#This Row],[Customer Revenue Percentile]]&gt;=0.8,"High Value",Derived_Metrics[[#This Row],[Customer Revenue Percentile]]&gt;=0.4,"Medium Value",TRUE,"Low Value")</f>
        <v>High Value</v>
      </c>
      <c r="H1774" s="12">
        <f>_xlfn.RANK.EQ(Derived_Metrics[[#This Row],[Customer Revenue]],Derived_Metrics[Customer Revenue],0)</f>
        <v>301</v>
      </c>
      <c r="I1774" s="15">
        <f>Derived_Metrics[[#This Row],[Customer Revenue]]/SUM(Derived_Metrics[Customer Revenue])</f>
        <v>8.7209081222282194E-4</v>
      </c>
      <c r="J1774" t="s">
        <v>3808</v>
      </c>
      <c r="K1774" s="5">
        <f>SUMIFS(Derived_Metrics[Revenue],Derived_Metrics[Product ID],Derived_Metrics[[#This Row],[Product ID]])</f>
        <v>754.41599999999994</v>
      </c>
      <c r="L1774" s="5">
        <f>SUMIFS(Derived_Metrics[Profit],Derived_Metrics[Product ID],Derived_Metrics[[#This Row],[Product ID]])</f>
        <v>68.951999999999998</v>
      </c>
      <c r="M1774" s="5" t="str">
        <f>IF(AND(Derived_Metrics[[#This Row],[Product Revenue]]&gt;AVERAGE(Derived_Metrics[Product Revenue]),Derived_Metrics[[#This Row],[Product Profit]]&lt;0),"high sales Low Profit","Normal")</f>
        <v>Normal</v>
      </c>
      <c r="N1774">
        <v>32.448</v>
      </c>
      <c r="O1774">
        <v>2</v>
      </c>
      <c r="P1774">
        <v>0.2</v>
      </c>
      <c r="Q1774">
        <v>7.3007999999999997</v>
      </c>
      <c r="R1774">
        <f>Derived_Metrics[[#This Row],[Selling Price]]*Derived_Metrics[[#This Row],[Quantity]]</f>
        <v>64.896000000000001</v>
      </c>
      <c r="S1774" s="2">
        <f>IF(Derived_Metrics[[#This Row],[Revenue]]=0,0,Derived_Metrics[[#This Row],[Profit]]/Derived_Metrics[[#This Row],[Revenue]])</f>
        <v>0.11249999999999999</v>
      </c>
      <c r="T1774" t="str">
        <f>IF(Derived_Metrics[[#This Row],[Profit]]&lt;0, "Loss","Profit")</f>
        <v>Profit</v>
      </c>
      <c r="U1774" s="5">
        <f>Derived_Metrics[[#This Row],[Selling Price]]*Derived_Metrics[[#This Row],[Quantity]]*Derived_Metrics[[#This Row],[Discount]]</f>
        <v>12.979200000000001</v>
      </c>
      <c r="V1774" t="str">
        <f>IF(Derived_Metrics[[#This Row],[Discount]]&gt;0,"Discount Applied","No Discount")</f>
        <v>Discount Applied</v>
      </c>
      <c r="W1774" t="str">
        <f>IF(Derived_Metrics[[#This Row],[Discount]]&gt;0.3,"High Discount","Low Discount")</f>
        <v>Low Discount</v>
      </c>
      <c r="X1774" s="13">
        <f>SUMIFS(Derived_Metrics[Customer_Revenue_Share],Derived_Metrics[Customee_ Revenue _Rank],"&lt;="&amp;Derived_Metrics[[#This Row],[Customee_ Revenue _Rank]])</f>
        <v>0.48157457361594314</v>
      </c>
      <c r="Y1774" t="str">
        <f>IF(Derived_Metrics[[#This Row],[Cumulative_Revenue_%]]&lt;=0.8,"Top 80% Revenue","Remaining 20% Revenue")</f>
        <v>Top 80% Revenue</v>
      </c>
    </row>
    <row r="1775" spans="1:25" x14ac:dyDescent="0.25">
      <c r="A1775" t="s">
        <v>4694</v>
      </c>
      <c r="B1775" s="1">
        <v>42799</v>
      </c>
      <c r="C1775" t="s">
        <v>2366</v>
      </c>
      <c r="D1775" s="4">
        <f>SUMIFS(Derived_Metrics[Revenue],Derived_Metrics[Customer ID],Derived_Metrics[[#This Row],[Customer ID]])</f>
        <v>13586.491999999998</v>
      </c>
      <c r="E1775" s="4">
        <f>SUMIFS(Derived_Metrics[Profit],Derived_Metrics[Customer ID],Derived_Metrics[[#This Row],[Customer ID]])</f>
        <v>260.9196</v>
      </c>
      <c r="F1775" s="5">
        <f>_xlfn.PERCENTRANK.INC(Derived_Metrics[Customer Revenue],Derived_Metrics[[#This Row],[Customer Revenue]])</f>
        <v>0.85599999999999998</v>
      </c>
      <c r="G1775" s="5" t="str" cm="1">
        <f t="array" ref="G1775">_xlfn.IFS(Derived_Metrics[[#This Row],[Customer Revenue Percentile]]&gt;=0.8,"High Value",Derived_Metrics[[#This Row],[Customer Revenue Percentile]]&gt;=0.4,"Medium Value",TRUE,"Low Value")</f>
        <v>High Value</v>
      </c>
      <c r="H1775" s="12">
        <f>_xlfn.RANK.EQ(Derived_Metrics[[#This Row],[Customer Revenue]],Derived_Metrics[Customer Revenue],0)</f>
        <v>301</v>
      </c>
      <c r="I1775" s="15">
        <f>Derived_Metrics[[#This Row],[Customer Revenue]]/SUM(Derived_Metrics[Customer Revenue])</f>
        <v>8.7209081222282194E-4</v>
      </c>
      <c r="J1775" t="s">
        <v>313</v>
      </c>
      <c r="K1775" s="5">
        <f>SUMIFS(Derived_Metrics[Revenue],Derived_Metrics[Product ID],Derived_Metrics[[#This Row],[Product ID]])</f>
        <v>35927.813999999991</v>
      </c>
      <c r="L1775" s="5">
        <f>SUMIFS(Derived_Metrics[Profit],Derived_Metrics[Product ID],Derived_Metrics[[#This Row],[Product ID]])</f>
        <v>448.16400000000004</v>
      </c>
      <c r="M1775" s="5" t="str">
        <f>IF(AND(Derived_Metrics[[#This Row],[Product Revenue]]&gt;AVERAGE(Derived_Metrics[Product Revenue]),Derived_Metrics[[#This Row],[Product Profit]]&lt;0),"high sales Low Profit","Normal")</f>
        <v>Normal</v>
      </c>
      <c r="N1775">
        <v>373.47</v>
      </c>
      <c r="O1775">
        <v>5</v>
      </c>
      <c r="P1775">
        <v>0.4</v>
      </c>
      <c r="Q1775">
        <v>-112.041</v>
      </c>
      <c r="R1775">
        <f>Derived_Metrics[[#This Row],[Selling Price]]*Derived_Metrics[[#This Row],[Quantity]]</f>
        <v>1867.3500000000001</v>
      </c>
      <c r="S1775" s="2">
        <f>IF(Derived_Metrics[[#This Row],[Revenue]]=0,0,Derived_Metrics[[#This Row],[Profit]]/Derived_Metrics[[#This Row],[Revenue]])</f>
        <v>-5.9999999999999991E-2</v>
      </c>
      <c r="T1775" t="str">
        <f>IF(Derived_Metrics[[#This Row],[Profit]]&lt;0, "Loss","Profit")</f>
        <v>Loss</v>
      </c>
      <c r="U1775" s="5">
        <f>Derived_Metrics[[#This Row],[Selling Price]]*Derived_Metrics[[#This Row],[Quantity]]*Derived_Metrics[[#This Row],[Discount]]</f>
        <v>746.94</v>
      </c>
      <c r="V1775" t="str">
        <f>IF(Derived_Metrics[[#This Row],[Discount]]&gt;0,"Discount Applied","No Discount")</f>
        <v>Discount Applied</v>
      </c>
      <c r="W1775" t="str">
        <f>IF(Derived_Metrics[[#This Row],[Discount]]&gt;0.3,"High Discount","Low Discount")</f>
        <v>High Discount</v>
      </c>
      <c r="X1775" s="13">
        <f>SUMIFS(Derived_Metrics[Customer_Revenue_Share],Derived_Metrics[Customee_ Revenue _Rank],"&lt;="&amp;Derived_Metrics[[#This Row],[Customee_ Revenue _Rank]])</f>
        <v>0.48157457361594314</v>
      </c>
      <c r="Y1775" t="str">
        <f>IF(Derived_Metrics[[#This Row],[Cumulative_Revenue_%]]&lt;=0.8,"Top 80% Revenue","Remaining 20% Revenue")</f>
        <v>Top 80% Revenue</v>
      </c>
    </row>
    <row r="1776" spans="1:25" x14ac:dyDescent="0.25">
      <c r="A1776" t="s">
        <v>4695</v>
      </c>
      <c r="B1776" s="1">
        <v>42608</v>
      </c>
      <c r="C1776" t="s">
        <v>4058</v>
      </c>
      <c r="D1776" s="4">
        <f>SUMIFS(Derived_Metrics[Revenue],Derived_Metrics[Customer ID],Derived_Metrics[[#This Row],[Customer ID]])</f>
        <v>2770.982</v>
      </c>
      <c r="E1776" s="4">
        <f>SUMIFS(Derived_Metrics[Profit],Derived_Metrics[Customer ID],Derived_Metrics[[#This Row],[Customer ID]])</f>
        <v>92.777500000000003</v>
      </c>
      <c r="F1776" s="5">
        <f>_xlfn.PERCENTRANK.INC(Derived_Metrics[Customer Revenue],Derived_Metrics[[#This Row],[Customer Revenue]])</f>
        <v>0.36799999999999999</v>
      </c>
      <c r="G1776" s="5" t="str" cm="1">
        <f t="array" ref="G1776">_xlfn.IFS(Derived_Metrics[[#This Row],[Customer Revenue Percentile]]&gt;=0.8,"High Value",Derived_Metrics[[#This Row],[Customer Revenue Percentile]]&gt;=0.4,"Medium Value",TRUE,"Low Value")</f>
        <v>Low Value</v>
      </c>
      <c r="H1776" s="12">
        <f>_xlfn.RANK.EQ(Derived_Metrics[[#This Row],[Customer Revenue]],Derived_Metrics[Customer Revenue],0)</f>
        <v>1337</v>
      </c>
      <c r="I1776" s="15">
        <f>Derived_Metrics[[#This Row],[Customer Revenue]]/SUM(Derived_Metrics[Customer Revenue])</f>
        <v>1.7786400956441294E-4</v>
      </c>
      <c r="J1776" t="s">
        <v>2127</v>
      </c>
      <c r="K1776" s="5">
        <f>SUMIFS(Derived_Metrics[Revenue],Derived_Metrics[Product ID],Derived_Metrics[[#This Row],[Product ID]])</f>
        <v>7349.6759999999995</v>
      </c>
      <c r="L1776" s="5">
        <f>SUMIFS(Derived_Metrics[Profit],Derived_Metrics[Product ID],Derived_Metrics[[#This Row],[Product ID]])</f>
        <v>318.36160000000001</v>
      </c>
      <c r="M1776" s="5" t="str">
        <f>IF(AND(Derived_Metrics[[#This Row],[Product Revenue]]&gt;AVERAGE(Derived_Metrics[Product Revenue]),Derived_Metrics[[#This Row],[Product Profit]]&lt;0),"high sales Low Profit","Normal")</f>
        <v>Normal</v>
      </c>
      <c r="N1776">
        <v>186.54</v>
      </c>
      <c r="O1776">
        <v>3</v>
      </c>
      <c r="P1776">
        <v>0</v>
      </c>
      <c r="Q1776">
        <v>41.038800000000002</v>
      </c>
      <c r="R1776">
        <f>Derived_Metrics[[#This Row],[Selling Price]]*Derived_Metrics[[#This Row],[Quantity]]</f>
        <v>559.62</v>
      </c>
      <c r="S1776" s="2">
        <f>IF(Derived_Metrics[[#This Row],[Revenue]]=0,0,Derived_Metrics[[#This Row],[Profit]]/Derived_Metrics[[#This Row],[Revenue]])</f>
        <v>7.3333333333333334E-2</v>
      </c>
      <c r="T1776" t="str">
        <f>IF(Derived_Metrics[[#This Row],[Profit]]&lt;0, "Loss","Profit")</f>
        <v>Profit</v>
      </c>
      <c r="U1776" s="5">
        <f>Derived_Metrics[[#This Row],[Selling Price]]*Derived_Metrics[[#This Row],[Quantity]]*Derived_Metrics[[#This Row],[Discount]]</f>
        <v>0</v>
      </c>
      <c r="V1776" t="str">
        <f>IF(Derived_Metrics[[#This Row],[Discount]]&gt;0,"Discount Applied","No Discount")</f>
        <v>No Discount</v>
      </c>
      <c r="W1776" t="str">
        <f>IF(Derived_Metrics[[#This Row],[Discount]]&gt;0.3,"High Discount","Low Discount")</f>
        <v>Low Discount</v>
      </c>
      <c r="X1776" s="13">
        <f>SUMIFS(Derived_Metrics[Customer_Revenue_Share],Derived_Metrics[Customee_ Revenue _Rank],"&lt;="&amp;Derived_Metrics[[#This Row],[Customee_ Revenue _Rank]])</f>
        <v>0.93815260727676653</v>
      </c>
      <c r="Y1776" t="str">
        <f>IF(Derived_Metrics[[#This Row],[Cumulative_Revenue_%]]&lt;=0.8,"Top 80% Revenue","Remaining 20% Revenue")</f>
        <v>Remaining 20% Revenue</v>
      </c>
    </row>
    <row r="1777" spans="1:25" x14ac:dyDescent="0.25">
      <c r="A1777" t="s">
        <v>4697</v>
      </c>
      <c r="B1777" s="1">
        <v>42767</v>
      </c>
      <c r="C1777" t="s">
        <v>4550</v>
      </c>
      <c r="D1777" s="4">
        <f>SUMIFS(Derived_Metrics[Revenue],Derived_Metrics[Customer ID],Derived_Metrics[[#This Row],[Customer ID]])</f>
        <v>6286.4</v>
      </c>
      <c r="E1777" s="4">
        <f>SUMIFS(Derived_Metrics[Profit],Derived_Metrics[Customer ID],Derived_Metrics[[#This Row],[Customer ID]])</f>
        <v>-32.097000000000008</v>
      </c>
      <c r="F1777" s="5">
        <f>_xlfn.PERCENTRANK.INC(Derived_Metrics[Customer Revenue],Derived_Metrics[[#This Row],[Customer Revenue]])</f>
        <v>0.61299999999999999</v>
      </c>
      <c r="G1777" s="5" t="str" cm="1">
        <f t="array" ref="G1777">_xlfn.IFS(Derived_Metrics[[#This Row],[Customer Revenue Percentile]]&gt;=0.8,"High Value",Derived_Metrics[[#This Row],[Customer Revenue Percentile]]&gt;=0.4,"Medium Value",TRUE,"Low Value")</f>
        <v>Medium Value</v>
      </c>
      <c r="H1777" s="12">
        <f>_xlfn.RANK.EQ(Derived_Metrics[[#This Row],[Customer Revenue]],Derived_Metrics[Customer Revenue],0)</f>
        <v>819</v>
      </c>
      <c r="I1777" s="15">
        <f>Derived_Metrics[[#This Row],[Customer Revenue]]/SUM(Derived_Metrics[Customer Revenue])</f>
        <v>4.035119353809319E-4</v>
      </c>
      <c r="J1777" t="s">
        <v>1465</v>
      </c>
      <c r="K1777" s="5">
        <f>SUMIFS(Derived_Metrics[Revenue],Derived_Metrics[Product ID],Derived_Metrics[[#This Row],[Product ID]])</f>
        <v>43166.091999999997</v>
      </c>
      <c r="L1777" s="5">
        <f>SUMIFS(Derived_Metrics[Profit],Derived_Metrics[Product ID],Derived_Metrics[[#This Row],[Product ID]])</f>
        <v>-856.01440000000002</v>
      </c>
      <c r="M1777" s="5" t="str">
        <f>IF(AND(Derived_Metrics[[#This Row],[Product Revenue]]&gt;AVERAGE(Derived_Metrics[Product Revenue]),Derived_Metrics[[#This Row],[Product Profit]]&lt;0),"high sales Low Profit","Normal")</f>
        <v>high sales Low Profit</v>
      </c>
      <c r="N1777">
        <v>913.43</v>
      </c>
      <c r="O1777">
        <v>5</v>
      </c>
      <c r="P1777">
        <v>0.3</v>
      </c>
      <c r="Q1777">
        <v>-169.637</v>
      </c>
      <c r="R1777">
        <f>Derived_Metrics[[#This Row],[Selling Price]]*Derived_Metrics[[#This Row],[Quantity]]</f>
        <v>4567.1499999999996</v>
      </c>
      <c r="S1777" s="2">
        <f>IF(Derived_Metrics[[#This Row],[Revenue]]=0,0,Derived_Metrics[[#This Row],[Profit]]/Derived_Metrics[[#This Row],[Revenue]])</f>
        <v>-3.7142857142857144E-2</v>
      </c>
      <c r="T1777" t="str">
        <f>IF(Derived_Metrics[[#This Row],[Profit]]&lt;0, "Loss","Profit")</f>
        <v>Loss</v>
      </c>
      <c r="U1777" s="5">
        <f>Derived_Metrics[[#This Row],[Selling Price]]*Derived_Metrics[[#This Row],[Quantity]]*Derived_Metrics[[#This Row],[Discount]]</f>
        <v>1370.1449999999998</v>
      </c>
      <c r="V1777" t="str">
        <f>IF(Derived_Metrics[[#This Row],[Discount]]&gt;0,"Discount Applied","No Discount")</f>
        <v>Discount Applied</v>
      </c>
      <c r="W1777" t="str">
        <f>IF(Derived_Metrics[[#This Row],[Discount]]&gt;0.3,"High Discount","Low Discount")</f>
        <v>Low Discount</v>
      </c>
      <c r="X1777" s="13">
        <f>SUMIFS(Derived_Metrics[Customer_Revenue_Share],Derived_Metrics[Customee_ Revenue _Rank],"&lt;="&amp;Derived_Metrics[[#This Row],[Customee_ Revenue _Rank]])</f>
        <v>0.79595781542718591</v>
      </c>
      <c r="Y1777" t="str">
        <f>IF(Derived_Metrics[[#This Row],[Cumulative_Revenue_%]]&lt;=0.8,"Top 80% Revenue","Remaining 20% Revenue")</f>
        <v>Top 80% Revenue</v>
      </c>
    </row>
    <row r="1778" spans="1:25" x14ac:dyDescent="0.25">
      <c r="A1778" t="s">
        <v>4698</v>
      </c>
      <c r="B1778" s="1">
        <v>42680</v>
      </c>
      <c r="C1778" t="s">
        <v>842</v>
      </c>
      <c r="D1778" s="4">
        <f>SUMIFS(Derived_Metrics[Revenue],Derived_Metrics[Customer ID],Derived_Metrics[[#This Row],[Customer ID]])</f>
        <v>53342</v>
      </c>
      <c r="E1778" s="4">
        <f>SUMIFS(Derived_Metrics[Profit],Derived_Metrics[Customer ID],Derived_Metrics[[#This Row],[Customer ID]])</f>
        <v>688.3981</v>
      </c>
      <c r="F1778" s="5">
        <f>_xlfn.PERCENTRANK.INC(Derived_Metrics[Customer Revenue],Derived_Metrics[[#This Row],[Customer Revenue]])</f>
        <v>0.99199999999999999</v>
      </c>
      <c r="G1778" s="5" t="str" cm="1">
        <f t="array" ref="G1778">_xlfn.IFS(Derived_Metrics[[#This Row],[Customer Revenue Percentile]]&gt;=0.8,"High Value",Derived_Metrics[[#This Row],[Customer Revenue Percentile]]&gt;=0.4,"Medium Value",TRUE,"Low Value")</f>
        <v>High Value</v>
      </c>
      <c r="H1778" s="12">
        <f>_xlfn.RANK.EQ(Derived_Metrics[[#This Row],[Customer Revenue]],Derived_Metrics[Customer Revenue],0)</f>
        <v>2</v>
      </c>
      <c r="I1778" s="15">
        <f>Derived_Metrics[[#This Row],[Customer Revenue]]/SUM(Derived_Metrics[Customer Revenue])</f>
        <v>3.4239204723036511E-3</v>
      </c>
      <c r="J1778" t="s">
        <v>329</v>
      </c>
      <c r="K1778" s="5">
        <f>SUMIFS(Derived_Metrics[Revenue],Derived_Metrics[Product ID],Derived_Metrics[[#This Row],[Product ID]])</f>
        <v>78629.976500000004</v>
      </c>
      <c r="L1778" s="5">
        <f>SUMIFS(Derived_Metrics[Profit],Derived_Metrics[Product ID],Derived_Metrics[[#This Row],[Product ID]])</f>
        <v>-327.23309999999998</v>
      </c>
      <c r="M1778" s="5" t="str">
        <f>IF(AND(Derived_Metrics[[#This Row],[Product Revenue]]&gt;AVERAGE(Derived_Metrics[Product Revenue]),Derived_Metrics[[#This Row],[Product Profit]]&lt;0),"high sales Low Profit","Normal")</f>
        <v>high sales Low Profit</v>
      </c>
      <c r="N1778">
        <v>902.71199999999999</v>
      </c>
      <c r="O1778">
        <v>3</v>
      </c>
      <c r="P1778">
        <v>0.2</v>
      </c>
      <c r="Q1778">
        <v>33.851700000000001</v>
      </c>
      <c r="R1778">
        <f>Derived_Metrics[[#This Row],[Selling Price]]*Derived_Metrics[[#This Row],[Quantity]]</f>
        <v>2708.136</v>
      </c>
      <c r="S1778" s="2">
        <f>IF(Derived_Metrics[[#This Row],[Revenue]]=0,0,Derived_Metrics[[#This Row],[Profit]]/Derived_Metrics[[#This Row],[Revenue]])</f>
        <v>1.2500000000000001E-2</v>
      </c>
      <c r="T1778" t="str">
        <f>IF(Derived_Metrics[[#This Row],[Profit]]&lt;0, "Loss","Profit")</f>
        <v>Profit</v>
      </c>
      <c r="U1778" s="5">
        <f>Derived_Metrics[[#This Row],[Selling Price]]*Derived_Metrics[[#This Row],[Quantity]]*Derived_Metrics[[#This Row],[Discount]]</f>
        <v>541.62720000000002</v>
      </c>
      <c r="V1778" t="str">
        <f>IF(Derived_Metrics[[#This Row],[Discount]]&gt;0,"Discount Applied","No Discount")</f>
        <v>Discount Applied</v>
      </c>
      <c r="W1778" t="str">
        <f>IF(Derived_Metrics[[#This Row],[Discount]]&gt;0.3,"High Discount","Low Discount")</f>
        <v>Low Discount</v>
      </c>
      <c r="X1778" s="13">
        <f>SUMIFS(Derived_Metrics[Customer_Revenue_Share],Derived_Metrics[Customee_ Revenue _Rank],"&lt;="&amp;Derived_Metrics[[#This Row],[Customee_ Revenue _Rank]])</f>
        <v>5.4944954708669877E-2</v>
      </c>
      <c r="Y1778" t="str">
        <f>IF(Derived_Metrics[[#This Row],[Cumulative_Revenue_%]]&lt;=0.8,"Top 80% Revenue","Remaining 20% Revenue")</f>
        <v>Top 80% Revenue</v>
      </c>
    </row>
    <row r="1779" spans="1:25" x14ac:dyDescent="0.25">
      <c r="A1779" t="s">
        <v>4699</v>
      </c>
      <c r="B1779" s="1">
        <v>42660</v>
      </c>
      <c r="C1779" t="s">
        <v>3429</v>
      </c>
      <c r="D1779" s="4">
        <f>SUMIFS(Derived_Metrics[Revenue],Derived_Metrics[Customer ID],Derived_Metrics[[#This Row],[Customer ID]])</f>
        <v>432.11199999999997</v>
      </c>
      <c r="E1779" s="4">
        <f>SUMIFS(Derived_Metrics[Profit],Derived_Metrics[Customer ID],Derived_Metrics[[#This Row],[Customer ID]])</f>
        <v>59.933599999999998</v>
      </c>
      <c r="F1779" s="5">
        <f>_xlfn.PERCENTRANK.INC(Derived_Metrics[Customer Revenue],Derived_Metrics[[#This Row],[Customer Revenue]])</f>
        <v>0.08</v>
      </c>
      <c r="G1779" s="5" t="str" cm="1">
        <f t="array" ref="G1779">_xlfn.IFS(Derived_Metrics[[#This Row],[Customer Revenue Percentile]]&gt;=0.8,"High Value",Derived_Metrics[[#This Row],[Customer Revenue Percentile]]&gt;=0.4,"Medium Value",TRUE,"Low Value")</f>
        <v>Low Value</v>
      </c>
      <c r="H1779" s="12">
        <f>_xlfn.RANK.EQ(Derived_Metrics[[#This Row],[Customer Revenue]],Derived_Metrics[Customer Revenue],0)</f>
        <v>1947</v>
      </c>
      <c r="I1779" s="15">
        <f>Derived_Metrics[[#This Row],[Customer Revenue]]/SUM(Derived_Metrics[Customer Revenue])</f>
        <v>2.7736438887332215E-5</v>
      </c>
      <c r="J1779" t="s">
        <v>3254</v>
      </c>
      <c r="K1779" s="5">
        <f>SUMIFS(Derived_Metrics[Revenue],Derived_Metrics[Product ID],Derived_Metrics[[#This Row],[Product ID]])</f>
        <v>4897.62</v>
      </c>
      <c r="L1779" s="5">
        <f>SUMIFS(Derived_Metrics[Profit],Derived_Metrics[Product ID],Derived_Metrics[[#This Row],[Product ID]])</f>
        <v>106.47</v>
      </c>
      <c r="M1779" s="5" t="str">
        <f>IF(AND(Derived_Metrics[[#This Row],[Product Revenue]]&gt;AVERAGE(Derived_Metrics[Product Revenue]),Derived_Metrics[[#This Row],[Product Profit]]&lt;0),"high sales Low Profit","Normal")</f>
        <v>Normal</v>
      </c>
      <c r="N1779">
        <v>120.666</v>
      </c>
      <c r="O1779">
        <v>2</v>
      </c>
      <c r="P1779">
        <v>0.15</v>
      </c>
      <c r="Q1779">
        <v>21.294</v>
      </c>
      <c r="R1779">
        <f>Derived_Metrics[[#This Row],[Selling Price]]*Derived_Metrics[[#This Row],[Quantity]]</f>
        <v>241.33199999999999</v>
      </c>
      <c r="S1779" s="2">
        <f>IF(Derived_Metrics[[#This Row],[Revenue]]=0,0,Derived_Metrics[[#This Row],[Profit]]/Derived_Metrics[[#This Row],[Revenue]])</f>
        <v>8.8235294117647065E-2</v>
      </c>
      <c r="T1779" t="str">
        <f>IF(Derived_Metrics[[#This Row],[Profit]]&lt;0, "Loss","Profit")</f>
        <v>Profit</v>
      </c>
      <c r="U1779" s="5">
        <f>Derived_Metrics[[#This Row],[Selling Price]]*Derived_Metrics[[#This Row],[Quantity]]*Derived_Metrics[[#This Row],[Discount]]</f>
        <v>36.199799999999996</v>
      </c>
      <c r="V1779" t="str">
        <f>IF(Derived_Metrics[[#This Row],[Discount]]&gt;0,"Discount Applied","No Discount")</f>
        <v>Discount Applied</v>
      </c>
      <c r="W1779" t="str">
        <f>IF(Derived_Metrics[[#This Row],[Discount]]&gt;0.3,"High Discount","Low Discount")</f>
        <v>Low Discount</v>
      </c>
      <c r="X1779" s="13">
        <f>SUMIFS(Derived_Metrics[Customer_Revenue_Share],Derived_Metrics[Customee_ Revenue _Rank],"&lt;="&amp;Derived_Metrics[[#This Row],[Customee_ Revenue _Rank]])</f>
        <v>0.99767430680120395</v>
      </c>
      <c r="Y1779" t="str">
        <f>IF(Derived_Metrics[[#This Row],[Cumulative_Revenue_%]]&lt;=0.8,"Top 80% Revenue","Remaining 20% Revenue")</f>
        <v>Remaining 20% Revenue</v>
      </c>
    </row>
    <row r="1780" spans="1:25" x14ac:dyDescent="0.25">
      <c r="A1780" t="s">
        <v>4700</v>
      </c>
      <c r="B1780" s="1">
        <v>42698</v>
      </c>
      <c r="C1780" t="s">
        <v>4701</v>
      </c>
      <c r="D1780" s="4">
        <f>SUMIFS(Derived_Metrics[Revenue],Derived_Metrics[Customer ID],Derived_Metrics[[#This Row],[Customer ID]])</f>
        <v>246.78000000000003</v>
      </c>
      <c r="E1780" s="4">
        <f>SUMIFS(Derived_Metrics[Profit],Derived_Metrics[Customer ID],Derived_Metrics[[#This Row],[Customer ID]])</f>
        <v>33.726599999999998</v>
      </c>
      <c r="F1780" s="5">
        <f>_xlfn.PERCENTRANK.INC(Derived_Metrics[Customer Revenue],Derived_Metrics[[#This Row],[Customer Revenue]])</f>
        <v>0.05</v>
      </c>
      <c r="G1780" s="5" t="str" cm="1">
        <f t="array" ref="G1780">_xlfn.IFS(Derived_Metrics[[#This Row],[Customer Revenue Percentile]]&gt;=0.8,"High Value",Derived_Metrics[[#This Row],[Customer Revenue Percentile]]&gt;=0.4,"Medium Value",TRUE,"Low Value")</f>
        <v>Low Value</v>
      </c>
      <c r="H1780" s="12">
        <f>_xlfn.RANK.EQ(Derived_Metrics[[#This Row],[Customer Revenue]],Derived_Metrics[Customer Revenue],0)</f>
        <v>2015</v>
      </c>
      <c r="I1780" s="15">
        <f>Derived_Metrics[[#This Row],[Customer Revenue]]/SUM(Derived_Metrics[Customer Revenue])</f>
        <v>1.5840333961139349E-5</v>
      </c>
      <c r="J1780" t="s">
        <v>1344</v>
      </c>
      <c r="K1780" s="5">
        <f>SUMIFS(Derived_Metrics[Revenue],Derived_Metrics[Product ID],Derived_Metrics[[#This Row],[Product ID]])</f>
        <v>3394.596</v>
      </c>
      <c r="L1780" s="5">
        <f>SUMIFS(Derived_Metrics[Profit],Derived_Metrics[Product ID],Derived_Metrics[[#This Row],[Product ID]])</f>
        <v>192.21420000000001</v>
      </c>
      <c r="M1780" s="5" t="str">
        <f>IF(AND(Derived_Metrics[[#This Row],[Product Revenue]]&gt;AVERAGE(Derived_Metrics[Product Revenue]),Derived_Metrics[[#This Row],[Product Profit]]&lt;0),"high sales Low Profit","Normal")</f>
        <v>Normal</v>
      </c>
      <c r="N1780">
        <v>82.26</v>
      </c>
      <c r="O1780">
        <v>3</v>
      </c>
      <c r="P1780">
        <v>0</v>
      </c>
      <c r="Q1780">
        <v>33.726599999999998</v>
      </c>
      <c r="R1780">
        <f>Derived_Metrics[[#This Row],[Selling Price]]*Derived_Metrics[[#This Row],[Quantity]]</f>
        <v>246.78000000000003</v>
      </c>
      <c r="S1780" s="2">
        <f>IF(Derived_Metrics[[#This Row],[Revenue]]=0,0,Derived_Metrics[[#This Row],[Profit]]/Derived_Metrics[[#This Row],[Revenue]])</f>
        <v>0.13666666666666663</v>
      </c>
      <c r="T1780" t="str">
        <f>IF(Derived_Metrics[[#This Row],[Profit]]&lt;0, "Loss","Profit")</f>
        <v>Profit</v>
      </c>
      <c r="U1780" s="5">
        <f>Derived_Metrics[[#This Row],[Selling Price]]*Derived_Metrics[[#This Row],[Quantity]]*Derived_Metrics[[#This Row],[Discount]]</f>
        <v>0</v>
      </c>
      <c r="V1780" t="str">
        <f>IF(Derived_Metrics[[#This Row],[Discount]]&gt;0,"Discount Applied","No Discount")</f>
        <v>No Discount</v>
      </c>
      <c r="W1780" t="str">
        <f>IF(Derived_Metrics[[#This Row],[Discount]]&gt;0.3,"High Discount","Low Discount")</f>
        <v>Low Discount</v>
      </c>
      <c r="X1780" s="13">
        <f>SUMIFS(Derived_Metrics[Customer_Revenue_Share],Derived_Metrics[Customee_ Revenue _Rank],"&lt;="&amp;Derived_Metrics[[#This Row],[Customee_ Revenue _Rank]])</f>
        <v>0.99911457238143764</v>
      </c>
      <c r="Y1780" t="str">
        <f>IF(Derived_Metrics[[#This Row],[Cumulative_Revenue_%]]&lt;=0.8,"Top 80% Revenue","Remaining 20% Revenue")</f>
        <v>Remaining 20% Revenue</v>
      </c>
    </row>
    <row r="1781" spans="1:25" x14ac:dyDescent="0.25">
      <c r="A1781" t="s">
        <v>4703</v>
      </c>
      <c r="B1781" s="1">
        <v>42584</v>
      </c>
      <c r="C1781" t="s">
        <v>4704</v>
      </c>
      <c r="D1781" s="4">
        <f>SUMIFS(Derived_Metrics[Revenue],Derived_Metrics[Customer ID],Derived_Metrics[[#This Row],[Customer ID]])</f>
        <v>966</v>
      </c>
      <c r="E1781" s="4">
        <f>SUMIFS(Derived_Metrics[Profit],Derived_Metrics[Customer ID],Derived_Metrics[[#This Row],[Customer ID]])</f>
        <v>0</v>
      </c>
      <c r="F1781" s="5">
        <f>_xlfn.PERCENTRANK.INC(Derived_Metrics[Customer Revenue],Derived_Metrics[[#This Row],[Customer Revenue]])</f>
        <v>0.155</v>
      </c>
      <c r="G1781" s="5" t="str" cm="1">
        <f t="array" ref="G1781">_xlfn.IFS(Derived_Metrics[[#This Row],[Customer Revenue Percentile]]&gt;=0.8,"High Value",Derived_Metrics[[#This Row],[Customer Revenue Percentile]]&gt;=0.4,"Medium Value",TRUE,"Low Value")</f>
        <v>Low Value</v>
      </c>
      <c r="H1781" s="12">
        <f>_xlfn.RANK.EQ(Derived_Metrics[[#This Row],[Customer Revenue]],Derived_Metrics[Customer Revenue],0)</f>
        <v>1792</v>
      </c>
      <c r="I1781" s="15">
        <f>Derived_Metrics[[#This Row],[Customer Revenue]]/SUM(Derived_Metrics[Customer Revenue])</f>
        <v>6.2005683631009834E-5</v>
      </c>
      <c r="J1781" t="s">
        <v>1275</v>
      </c>
      <c r="K1781" s="5">
        <f>SUMIFS(Derived_Metrics[Revenue],Derived_Metrics[Product ID],Derived_Metrics[[#This Row],[Product ID]])</f>
        <v>11566.125</v>
      </c>
      <c r="L1781" s="5">
        <f>SUMIFS(Derived_Metrics[Profit],Derived_Metrics[Product ID],Derived_Metrics[[#This Row],[Product ID]])</f>
        <v>336.375</v>
      </c>
      <c r="M1781" s="5" t="str">
        <f>IF(AND(Derived_Metrics[[#This Row],[Product Revenue]]&gt;AVERAGE(Derived_Metrics[Product Revenue]),Derived_Metrics[[#This Row],[Product Profit]]&lt;0),"high sales Low Profit","Normal")</f>
        <v>Normal</v>
      </c>
      <c r="N1781">
        <v>241.5</v>
      </c>
      <c r="O1781">
        <v>4</v>
      </c>
      <c r="P1781">
        <v>0.3</v>
      </c>
      <c r="Q1781">
        <v>0</v>
      </c>
      <c r="R1781">
        <f>Derived_Metrics[[#This Row],[Selling Price]]*Derived_Metrics[[#This Row],[Quantity]]</f>
        <v>966</v>
      </c>
      <c r="S1781" s="2">
        <f>IF(Derived_Metrics[[#This Row],[Revenue]]=0,0,Derived_Metrics[[#This Row],[Profit]]/Derived_Metrics[[#This Row],[Revenue]])</f>
        <v>0</v>
      </c>
      <c r="T1781" t="str">
        <f>IF(Derived_Metrics[[#This Row],[Profit]]&lt;0, "Loss","Profit")</f>
        <v>Profit</v>
      </c>
      <c r="U1781" s="5">
        <f>Derived_Metrics[[#This Row],[Selling Price]]*Derived_Metrics[[#This Row],[Quantity]]*Derived_Metrics[[#This Row],[Discount]]</f>
        <v>289.8</v>
      </c>
      <c r="V1781" t="str">
        <f>IF(Derived_Metrics[[#This Row],[Discount]]&gt;0,"Discount Applied","No Discount")</f>
        <v>Discount Applied</v>
      </c>
      <c r="W1781" t="str">
        <f>IF(Derived_Metrics[[#This Row],[Discount]]&gt;0.3,"High Discount","Low Discount")</f>
        <v>Low Discount</v>
      </c>
      <c r="X1781" s="13">
        <f>SUMIFS(Derived_Metrics[Customer_Revenue_Share],Derived_Metrics[Customee_ Revenue _Rank],"&lt;="&amp;Derived_Metrics[[#This Row],[Customee_ Revenue _Rank]])</f>
        <v>0.99072241529995597</v>
      </c>
      <c r="Y1781" t="str">
        <f>IF(Derived_Metrics[[#This Row],[Cumulative_Revenue_%]]&lt;=0.8,"Top 80% Revenue","Remaining 20% Revenue")</f>
        <v>Remaining 20% Revenue</v>
      </c>
    </row>
    <row r="1782" spans="1:25" x14ac:dyDescent="0.25">
      <c r="A1782" t="s">
        <v>4706</v>
      </c>
      <c r="B1782" s="1">
        <v>43092</v>
      </c>
      <c r="C1782" t="s">
        <v>2647</v>
      </c>
      <c r="D1782" s="4">
        <f>SUMIFS(Derived_Metrics[Revenue],Derived_Metrics[Customer ID],Derived_Metrics[[#This Row],[Customer ID]])</f>
        <v>4150.04</v>
      </c>
      <c r="E1782" s="4">
        <f>SUMIFS(Derived_Metrics[Profit],Derived_Metrics[Customer ID],Derived_Metrics[[#This Row],[Customer ID]])</f>
        <v>122.6664</v>
      </c>
      <c r="F1782" s="5">
        <f>_xlfn.PERCENTRANK.INC(Derived_Metrics[Customer Revenue],Derived_Metrics[[#This Row],[Customer Revenue]])</f>
        <v>0.49399999999999999</v>
      </c>
      <c r="G1782" s="5" t="str" cm="1">
        <f t="array" ref="G1782">_xlfn.IFS(Derived_Metrics[[#This Row],[Customer Revenue Percentile]]&gt;=0.8,"High Value",Derived_Metrics[[#This Row],[Customer Revenue Percentile]]&gt;=0.4,"Medium Value",TRUE,"Low Value")</f>
        <v>Medium Value</v>
      </c>
      <c r="H1782" s="12">
        <f>_xlfn.RANK.EQ(Derived_Metrics[[#This Row],[Customer Revenue]],Derived_Metrics[Customer Revenue],0)</f>
        <v>1070</v>
      </c>
      <c r="I1782" s="15">
        <f>Derived_Metrics[[#This Row],[Customer Revenue]]/SUM(Derived_Metrics[Customer Revenue])</f>
        <v>2.6638309243896076E-4</v>
      </c>
      <c r="J1782" t="s">
        <v>1518</v>
      </c>
      <c r="K1782" s="5">
        <f>SUMIFS(Derived_Metrics[Revenue],Derived_Metrics[Product ID],Derived_Metrics[[#This Row],[Product ID]])</f>
        <v>5732.1120000000001</v>
      </c>
      <c r="L1782" s="5">
        <f>SUMIFS(Derived_Metrics[Profit],Derived_Metrics[Product ID],Derived_Metrics[[#This Row],[Product ID]])</f>
        <v>176.32469999999998</v>
      </c>
      <c r="M1782" s="5" t="str">
        <f>IF(AND(Derived_Metrics[[#This Row],[Product Revenue]]&gt;AVERAGE(Derived_Metrics[Product Revenue]),Derived_Metrics[[#This Row],[Product Profit]]&lt;0),"high sales Low Profit","Normal")</f>
        <v>Normal</v>
      </c>
      <c r="N1782">
        <v>27.46</v>
      </c>
      <c r="O1782">
        <v>2</v>
      </c>
      <c r="P1782">
        <v>0</v>
      </c>
      <c r="Q1782">
        <v>9.8856000000000002</v>
      </c>
      <c r="R1782">
        <f>Derived_Metrics[[#This Row],[Selling Price]]*Derived_Metrics[[#This Row],[Quantity]]</f>
        <v>54.92</v>
      </c>
      <c r="S1782" s="2">
        <f>IF(Derived_Metrics[[#This Row],[Revenue]]=0,0,Derived_Metrics[[#This Row],[Profit]]/Derived_Metrics[[#This Row],[Revenue]])</f>
        <v>0.18</v>
      </c>
      <c r="T1782" t="str">
        <f>IF(Derived_Metrics[[#This Row],[Profit]]&lt;0, "Loss","Profit")</f>
        <v>Profit</v>
      </c>
      <c r="U1782" s="5">
        <f>Derived_Metrics[[#This Row],[Selling Price]]*Derived_Metrics[[#This Row],[Quantity]]*Derived_Metrics[[#This Row],[Discount]]</f>
        <v>0</v>
      </c>
      <c r="V1782" t="str">
        <f>IF(Derived_Metrics[[#This Row],[Discount]]&gt;0,"Discount Applied","No Discount")</f>
        <v>No Discount</v>
      </c>
      <c r="W1782" t="str">
        <f>IF(Derived_Metrics[[#This Row],[Discount]]&gt;0.3,"High Discount","Low Discount")</f>
        <v>Low Discount</v>
      </c>
      <c r="X1782" s="13">
        <f>SUMIFS(Derived_Metrics[Customer_Revenue_Share],Derived_Metrics[Customee_ Revenue _Rank],"&lt;="&amp;Derived_Metrics[[#This Row],[Customee_ Revenue _Rank]])</f>
        <v>0.87942741935536461</v>
      </c>
      <c r="Y1782" t="str">
        <f>IF(Derived_Metrics[[#This Row],[Cumulative_Revenue_%]]&lt;=0.8,"Top 80% Revenue","Remaining 20% Revenue")</f>
        <v>Remaining 20% Revenue</v>
      </c>
    </row>
    <row r="1783" spans="1:25" x14ac:dyDescent="0.25">
      <c r="A1783" t="s">
        <v>4708</v>
      </c>
      <c r="B1783" s="1">
        <v>42381</v>
      </c>
      <c r="C1783" t="s">
        <v>4709</v>
      </c>
      <c r="D1783" s="4">
        <f>SUMIFS(Derived_Metrics[Revenue],Derived_Metrics[Customer ID],Derived_Metrics[[#This Row],[Customer ID]])</f>
        <v>3532.8330000000001</v>
      </c>
      <c r="E1783" s="4">
        <f>SUMIFS(Derived_Metrics[Profit],Derived_Metrics[Customer ID],Derived_Metrics[[#This Row],[Customer ID]])</f>
        <v>-21.640500000000003</v>
      </c>
      <c r="F1783" s="5">
        <f>_xlfn.PERCENTRANK.INC(Derived_Metrics[Customer Revenue],Derived_Metrics[[#This Row],[Customer Revenue]])</f>
        <v>0.443</v>
      </c>
      <c r="G1783" s="5" t="str" cm="1">
        <f t="array" ref="G1783">_xlfn.IFS(Derived_Metrics[[#This Row],[Customer Revenue Percentile]]&gt;=0.8,"High Value",Derived_Metrics[[#This Row],[Customer Revenue Percentile]]&gt;=0.4,"Medium Value",TRUE,"Low Value")</f>
        <v>Medium Value</v>
      </c>
      <c r="H1783" s="12">
        <f>_xlfn.RANK.EQ(Derived_Metrics[[#This Row],[Customer Revenue]],Derived_Metrics[Customer Revenue],0)</f>
        <v>1179</v>
      </c>
      <c r="I1783" s="15">
        <f>Derived_Metrics[[#This Row],[Customer Revenue]]/SUM(Derived_Metrics[Customer Revenue])</f>
        <v>2.2676576119999109E-4</v>
      </c>
      <c r="J1783" t="s">
        <v>2347</v>
      </c>
      <c r="K1783" s="5">
        <f>SUMIFS(Derived_Metrics[Revenue],Derived_Metrics[Product ID],Derived_Metrics[[#This Row],[Product ID]])</f>
        <v>1934.01</v>
      </c>
      <c r="L1783" s="5">
        <f>SUMIFS(Derived_Metrics[Profit],Derived_Metrics[Product ID],Derived_Metrics[[#This Row],[Product ID]])</f>
        <v>166.28040000000001</v>
      </c>
      <c r="M1783" s="5" t="str">
        <f>IF(AND(Derived_Metrics[[#This Row],[Product Revenue]]&gt;AVERAGE(Derived_Metrics[Product Revenue]),Derived_Metrics[[#This Row],[Product Profit]]&lt;0),"high sales Low Profit","Normal")</f>
        <v>Normal</v>
      </c>
      <c r="N1783">
        <v>111.15</v>
      </c>
      <c r="O1783">
        <v>5</v>
      </c>
      <c r="P1783">
        <v>0</v>
      </c>
      <c r="Q1783">
        <v>48.905999999999999</v>
      </c>
      <c r="R1783">
        <f>Derived_Metrics[[#This Row],[Selling Price]]*Derived_Metrics[[#This Row],[Quantity]]</f>
        <v>555.75</v>
      </c>
      <c r="S1783" s="2">
        <f>IF(Derived_Metrics[[#This Row],[Revenue]]=0,0,Derived_Metrics[[#This Row],[Profit]]/Derived_Metrics[[#This Row],[Revenue]])</f>
        <v>8.7999999999999995E-2</v>
      </c>
      <c r="T1783" t="str">
        <f>IF(Derived_Metrics[[#This Row],[Profit]]&lt;0, "Loss","Profit")</f>
        <v>Profit</v>
      </c>
      <c r="U1783" s="5">
        <f>Derived_Metrics[[#This Row],[Selling Price]]*Derived_Metrics[[#This Row],[Quantity]]*Derived_Metrics[[#This Row],[Discount]]</f>
        <v>0</v>
      </c>
      <c r="V1783" t="str">
        <f>IF(Derived_Metrics[[#This Row],[Discount]]&gt;0,"Discount Applied","No Discount")</f>
        <v>No Discount</v>
      </c>
      <c r="W1783" t="str">
        <f>IF(Derived_Metrics[[#This Row],[Discount]]&gt;0.3,"High Discount","Low Discount")</f>
        <v>Low Discount</v>
      </c>
      <c r="X1783" s="13">
        <f>SUMIFS(Derived_Metrics[Customer_Revenue_Share],Derived_Metrics[Customee_ Revenue _Rank],"&lt;="&amp;Derived_Metrics[[#This Row],[Customee_ Revenue _Rank]])</f>
        <v>0.90606305994781167</v>
      </c>
      <c r="Y1783" t="str">
        <f>IF(Derived_Metrics[[#This Row],[Cumulative_Revenue_%]]&lt;=0.8,"Top 80% Revenue","Remaining 20% Revenue")</f>
        <v>Remaining 20% Revenue</v>
      </c>
    </row>
    <row r="1784" spans="1:25" x14ac:dyDescent="0.25">
      <c r="A1784" t="s">
        <v>4708</v>
      </c>
      <c r="B1784" s="1">
        <v>42381</v>
      </c>
      <c r="C1784" t="s">
        <v>4709</v>
      </c>
      <c r="D1784" s="4">
        <f>SUMIFS(Derived_Metrics[Revenue],Derived_Metrics[Customer ID],Derived_Metrics[[#This Row],[Customer ID]])</f>
        <v>3532.8330000000001</v>
      </c>
      <c r="E1784" s="4">
        <f>SUMIFS(Derived_Metrics[Profit],Derived_Metrics[Customer ID],Derived_Metrics[[#This Row],[Customer ID]])</f>
        <v>-21.640500000000003</v>
      </c>
      <c r="F1784" s="5">
        <f>_xlfn.PERCENTRANK.INC(Derived_Metrics[Customer Revenue],Derived_Metrics[[#This Row],[Customer Revenue]])</f>
        <v>0.443</v>
      </c>
      <c r="G1784" s="5" t="str" cm="1">
        <f t="array" ref="G1784">_xlfn.IFS(Derived_Metrics[[#This Row],[Customer Revenue Percentile]]&gt;=0.8,"High Value",Derived_Metrics[[#This Row],[Customer Revenue Percentile]]&gt;=0.4,"Medium Value",TRUE,"Low Value")</f>
        <v>Medium Value</v>
      </c>
      <c r="H1784" s="12">
        <f>_xlfn.RANK.EQ(Derived_Metrics[[#This Row],[Customer Revenue]],Derived_Metrics[Customer Revenue],0)</f>
        <v>1179</v>
      </c>
      <c r="I1784" s="15">
        <f>Derived_Metrics[[#This Row],[Customer Revenue]]/SUM(Derived_Metrics[Customer Revenue])</f>
        <v>2.2676576119999109E-4</v>
      </c>
      <c r="J1784" t="s">
        <v>895</v>
      </c>
      <c r="K1784" s="5">
        <f>SUMIFS(Derived_Metrics[Revenue],Derived_Metrics[Product ID],Derived_Metrics[[#This Row],[Product ID]])</f>
        <v>55615.938999999998</v>
      </c>
      <c r="L1784" s="5">
        <f>SUMIFS(Derived_Metrics[Profit],Derived_Metrics[Product ID],Derived_Metrics[[#This Row],[Product ID]])</f>
        <v>-189.97610000000006</v>
      </c>
      <c r="M1784" s="5" t="str">
        <f>IF(AND(Derived_Metrics[[#This Row],[Product Revenue]]&gt;AVERAGE(Derived_Metrics[Product Revenue]),Derived_Metrics[[#This Row],[Product Profit]]&lt;0),"high sales Low Profit","Normal")</f>
        <v>high sales Low Profit</v>
      </c>
      <c r="N1784">
        <v>366.00900000000001</v>
      </c>
      <c r="O1784">
        <v>3</v>
      </c>
      <c r="P1784">
        <v>0.3</v>
      </c>
      <c r="Q1784">
        <v>-47.058300000000003</v>
      </c>
      <c r="R1784">
        <f>Derived_Metrics[[#This Row],[Selling Price]]*Derived_Metrics[[#This Row],[Quantity]]</f>
        <v>1098.027</v>
      </c>
      <c r="S1784" s="2">
        <f>IF(Derived_Metrics[[#This Row],[Revenue]]=0,0,Derived_Metrics[[#This Row],[Profit]]/Derived_Metrics[[#This Row],[Revenue]])</f>
        <v>-4.2857142857142858E-2</v>
      </c>
      <c r="T1784" t="str">
        <f>IF(Derived_Metrics[[#This Row],[Profit]]&lt;0, "Loss","Profit")</f>
        <v>Loss</v>
      </c>
      <c r="U1784" s="5">
        <f>Derived_Metrics[[#This Row],[Selling Price]]*Derived_Metrics[[#This Row],[Quantity]]*Derived_Metrics[[#This Row],[Discount]]</f>
        <v>329.40809999999999</v>
      </c>
      <c r="V1784" t="str">
        <f>IF(Derived_Metrics[[#This Row],[Discount]]&gt;0,"Discount Applied","No Discount")</f>
        <v>Discount Applied</v>
      </c>
      <c r="W1784" t="str">
        <f>IF(Derived_Metrics[[#This Row],[Discount]]&gt;0.3,"High Discount","Low Discount")</f>
        <v>Low Discount</v>
      </c>
      <c r="X1784" s="13">
        <f>SUMIFS(Derived_Metrics[Customer_Revenue_Share],Derived_Metrics[Customee_ Revenue _Rank],"&lt;="&amp;Derived_Metrics[[#This Row],[Customee_ Revenue _Rank]])</f>
        <v>0.90606305994781167</v>
      </c>
      <c r="Y1784" t="str">
        <f>IF(Derived_Metrics[[#This Row],[Cumulative_Revenue_%]]&lt;=0.8,"Top 80% Revenue","Remaining 20% Revenue")</f>
        <v>Remaining 20% Revenue</v>
      </c>
    </row>
    <row r="1785" spans="1:25" x14ac:dyDescent="0.25">
      <c r="A1785" t="s">
        <v>4711</v>
      </c>
      <c r="B1785" s="1">
        <v>42777</v>
      </c>
      <c r="C1785" t="s">
        <v>3650</v>
      </c>
      <c r="D1785" s="4">
        <f>SUMIFS(Derived_Metrics[Revenue],Derived_Metrics[Customer ID],Derived_Metrics[[#This Row],[Customer ID]])</f>
        <v>1233.4839999999999</v>
      </c>
      <c r="E1785" s="4">
        <f>SUMIFS(Derived_Metrics[Profit],Derived_Metrics[Customer ID],Derived_Metrics[[#This Row],[Customer ID]])</f>
        <v>57.470200000000006</v>
      </c>
      <c r="F1785" s="5">
        <f>_xlfn.PERCENTRANK.INC(Derived_Metrics[Customer Revenue],Derived_Metrics[[#This Row],[Customer Revenue]])</f>
        <v>0.19800000000000001</v>
      </c>
      <c r="G1785" s="5" t="str" cm="1">
        <f t="array" ref="G1785">_xlfn.IFS(Derived_Metrics[[#This Row],[Customer Revenue Percentile]]&gt;=0.8,"High Value",Derived_Metrics[[#This Row],[Customer Revenue Percentile]]&gt;=0.4,"Medium Value",TRUE,"Low Value")</f>
        <v>Low Value</v>
      </c>
      <c r="H1785" s="12">
        <f>_xlfn.RANK.EQ(Derived_Metrics[[#This Row],[Customer Revenue]],Derived_Metrics[Customer Revenue],0)</f>
        <v>1698</v>
      </c>
      <c r="I1785" s="15">
        <f>Derived_Metrics[[#This Row],[Customer Revenue]]/SUM(Derived_Metrics[Customer Revenue])</f>
        <v>7.9174967565126853E-5</v>
      </c>
      <c r="J1785" t="s">
        <v>1363</v>
      </c>
      <c r="K1785" s="5">
        <f>SUMIFS(Derived_Metrics[Revenue],Derived_Metrics[Product ID],Derived_Metrics[[#This Row],[Product ID]])</f>
        <v>6969.543999999999</v>
      </c>
      <c r="L1785" s="5">
        <f>SUMIFS(Derived_Metrics[Profit],Derived_Metrics[Product ID],Derived_Metrics[[#This Row],[Product ID]])</f>
        <v>-228.61879999999999</v>
      </c>
      <c r="M1785" s="5" t="str">
        <f>IF(AND(Derived_Metrics[[#This Row],[Product Revenue]]&gt;AVERAGE(Derived_Metrics[Product Revenue]),Derived_Metrics[[#This Row],[Product Profit]]&lt;0),"high sales Low Profit","Normal")</f>
        <v>Normal</v>
      </c>
      <c r="N1785">
        <v>155.37200000000001</v>
      </c>
      <c r="O1785">
        <v>2</v>
      </c>
      <c r="P1785">
        <v>0.3</v>
      </c>
      <c r="Q1785">
        <v>-35.513599999999997</v>
      </c>
      <c r="R1785">
        <f>Derived_Metrics[[#This Row],[Selling Price]]*Derived_Metrics[[#This Row],[Quantity]]</f>
        <v>310.74400000000003</v>
      </c>
      <c r="S1785" s="2">
        <f>IF(Derived_Metrics[[#This Row],[Revenue]]=0,0,Derived_Metrics[[#This Row],[Profit]]/Derived_Metrics[[#This Row],[Revenue]])</f>
        <v>-0.11428571428571427</v>
      </c>
      <c r="T1785" t="str">
        <f>IF(Derived_Metrics[[#This Row],[Profit]]&lt;0, "Loss","Profit")</f>
        <v>Loss</v>
      </c>
      <c r="U1785" s="5">
        <f>Derived_Metrics[[#This Row],[Selling Price]]*Derived_Metrics[[#This Row],[Quantity]]*Derived_Metrics[[#This Row],[Discount]]</f>
        <v>93.223200000000006</v>
      </c>
      <c r="V1785" t="str">
        <f>IF(Derived_Metrics[[#This Row],[Discount]]&gt;0,"Discount Applied","No Discount")</f>
        <v>Discount Applied</v>
      </c>
      <c r="W1785" t="str">
        <f>IF(Derived_Metrics[[#This Row],[Discount]]&gt;0.3,"High Discount","Low Discount")</f>
        <v>Low Discount</v>
      </c>
      <c r="X1785" s="13">
        <f>SUMIFS(Derived_Metrics[Customer_Revenue_Share],Derived_Metrics[Customee_ Revenue _Rank],"&lt;="&amp;Derived_Metrics[[#This Row],[Customee_ Revenue _Rank]])</f>
        <v>0.98445310372591055</v>
      </c>
      <c r="Y1785" t="str">
        <f>IF(Derived_Metrics[[#This Row],[Cumulative_Revenue_%]]&lt;=0.8,"Top 80% Revenue","Remaining 20% Revenue")</f>
        <v>Remaining 20% Revenue</v>
      </c>
    </row>
    <row r="1786" spans="1:25" x14ac:dyDescent="0.25">
      <c r="A1786" t="s">
        <v>4712</v>
      </c>
      <c r="B1786" s="1">
        <v>42136</v>
      </c>
      <c r="C1786" t="s">
        <v>4713</v>
      </c>
      <c r="D1786" s="4">
        <f>SUMIFS(Derived_Metrics[Revenue],Derived_Metrics[Customer ID],Derived_Metrics[[#This Row],[Customer ID]])</f>
        <v>493.93799999999999</v>
      </c>
      <c r="E1786" s="4">
        <f>SUMIFS(Derived_Metrics[Profit],Derived_Metrics[Customer ID],Derived_Metrics[[#This Row],[Customer ID]])</f>
        <v>12.8058</v>
      </c>
      <c r="F1786" s="5">
        <f>_xlfn.PERCENTRANK.INC(Derived_Metrics[Customer Revenue],Derived_Metrics[[#This Row],[Customer Revenue]])</f>
        <v>0.09</v>
      </c>
      <c r="G1786" s="5" t="str" cm="1">
        <f t="array" ref="G1786">_xlfn.IFS(Derived_Metrics[[#This Row],[Customer Revenue Percentile]]&gt;=0.8,"High Value",Derived_Metrics[[#This Row],[Customer Revenue Percentile]]&gt;=0.4,"Medium Value",TRUE,"Low Value")</f>
        <v>Low Value</v>
      </c>
      <c r="H1786" s="12">
        <f>_xlfn.RANK.EQ(Derived_Metrics[[#This Row],[Customer Revenue]],Derived_Metrics[Customer Revenue],0)</f>
        <v>1930</v>
      </c>
      <c r="I1786" s="15">
        <f>Derived_Metrics[[#This Row],[Customer Revenue]]/SUM(Derived_Metrics[Customer Revenue])</f>
        <v>3.1704931015873431E-5</v>
      </c>
      <c r="J1786" t="s">
        <v>2881</v>
      </c>
      <c r="K1786" s="5">
        <f>SUMIFS(Derived_Metrics[Revenue],Derived_Metrics[Product ID],Derived_Metrics[[#This Row],[Product ID]])</f>
        <v>5921.1580000000004</v>
      </c>
      <c r="L1786" s="5">
        <f>SUMIFS(Derived_Metrics[Profit],Derived_Metrics[Product ID],Derived_Metrics[[#This Row],[Product ID]])</f>
        <v>-20.733200000000004</v>
      </c>
      <c r="M1786" s="5" t="str">
        <f>IF(AND(Derived_Metrics[[#This Row],[Product Revenue]]&gt;AVERAGE(Derived_Metrics[Product Revenue]),Derived_Metrics[[#This Row],[Product Profit]]&lt;0),"high sales Low Profit","Normal")</f>
        <v>Normal</v>
      </c>
      <c r="N1786">
        <v>164.64599999999999</v>
      </c>
      <c r="O1786">
        <v>3</v>
      </c>
      <c r="P1786">
        <v>0.1</v>
      </c>
      <c r="Q1786">
        <v>12.8058</v>
      </c>
      <c r="R1786">
        <f>Derived_Metrics[[#This Row],[Selling Price]]*Derived_Metrics[[#This Row],[Quantity]]</f>
        <v>493.93799999999999</v>
      </c>
      <c r="S1786" s="2">
        <f>IF(Derived_Metrics[[#This Row],[Revenue]]=0,0,Derived_Metrics[[#This Row],[Profit]]/Derived_Metrics[[#This Row],[Revenue]])</f>
        <v>2.5925925925925925E-2</v>
      </c>
      <c r="T1786" t="str">
        <f>IF(Derived_Metrics[[#This Row],[Profit]]&lt;0, "Loss","Profit")</f>
        <v>Profit</v>
      </c>
      <c r="U1786" s="5">
        <f>Derived_Metrics[[#This Row],[Selling Price]]*Derived_Metrics[[#This Row],[Quantity]]*Derived_Metrics[[#This Row],[Discount]]</f>
        <v>49.393799999999999</v>
      </c>
      <c r="V1786" t="str">
        <f>IF(Derived_Metrics[[#This Row],[Discount]]&gt;0,"Discount Applied","No Discount")</f>
        <v>Discount Applied</v>
      </c>
      <c r="W1786" t="str">
        <f>IF(Derived_Metrics[[#This Row],[Discount]]&gt;0.3,"High Discount","Low Discount")</f>
        <v>Low Discount</v>
      </c>
      <c r="X1786" s="13">
        <f>SUMIFS(Derived_Metrics[Customer_Revenue_Share],Derived_Metrics[Customee_ Revenue _Rank],"&lt;="&amp;Derived_Metrics[[#This Row],[Customee_ Revenue _Rank]])</f>
        <v>0.9970754080243891</v>
      </c>
      <c r="Y1786" t="str">
        <f>IF(Derived_Metrics[[#This Row],[Cumulative_Revenue_%]]&lt;=0.8,"Top 80% Revenue","Remaining 20% Revenue")</f>
        <v>Remaining 20% Revenue</v>
      </c>
    </row>
    <row r="1787" spans="1:25" x14ac:dyDescent="0.25">
      <c r="A1787" t="s">
        <v>4715</v>
      </c>
      <c r="B1787" s="1">
        <v>42954</v>
      </c>
      <c r="C1787" t="s">
        <v>4716</v>
      </c>
      <c r="D1787" s="4">
        <f>SUMIFS(Derived_Metrics[Revenue],Derived_Metrics[Customer ID],Derived_Metrics[[#This Row],[Customer ID]])</f>
        <v>928.79</v>
      </c>
      <c r="E1787" s="4">
        <f>SUMIFS(Derived_Metrics[Profit],Derived_Metrics[Customer ID],Derived_Metrics[[#This Row],[Customer ID]])</f>
        <v>44.490299999999998</v>
      </c>
      <c r="F1787" s="5">
        <f>_xlfn.PERCENTRANK.INC(Derived_Metrics[Customer Revenue],Derived_Metrics[[#This Row],[Customer Revenue]])</f>
        <v>0.14699999999999999</v>
      </c>
      <c r="G1787" s="5" t="str" cm="1">
        <f t="array" ref="G1787">_xlfn.IFS(Derived_Metrics[[#This Row],[Customer Revenue Percentile]]&gt;=0.8,"High Value",Derived_Metrics[[#This Row],[Customer Revenue Percentile]]&gt;=0.4,"Medium Value",TRUE,"Low Value")</f>
        <v>Low Value</v>
      </c>
      <c r="H1787" s="12">
        <f>_xlfn.RANK.EQ(Derived_Metrics[[#This Row],[Customer Revenue]],Derived_Metrics[Customer Revenue],0)</f>
        <v>1805</v>
      </c>
      <c r="I1787" s="15">
        <f>Derived_Metrics[[#This Row],[Customer Revenue]]/SUM(Derived_Metrics[Customer Revenue])</f>
        <v>5.9617245237728395E-5</v>
      </c>
      <c r="J1787" t="s">
        <v>2704</v>
      </c>
      <c r="K1787" s="5">
        <f>SUMIFS(Derived_Metrics[Revenue],Derived_Metrics[Product ID],Derived_Metrics[[#This Row],[Product ID]])</f>
        <v>1938.5520000000001</v>
      </c>
      <c r="L1787" s="5">
        <f>SUMIFS(Derived_Metrics[Profit],Derived_Metrics[Product ID],Derived_Metrics[[#This Row],[Product ID]])</f>
        <v>-40.491399999999992</v>
      </c>
      <c r="M1787" s="5" t="str">
        <f>IF(AND(Derived_Metrics[[#This Row],[Product Revenue]]&gt;AVERAGE(Derived_Metrics[Product Revenue]),Derived_Metrics[[#This Row],[Product Profit]]&lt;0),"high sales Low Profit","Normal")</f>
        <v>Normal</v>
      </c>
      <c r="N1787">
        <v>83.92</v>
      </c>
      <c r="O1787">
        <v>4</v>
      </c>
      <c r="P1787">
        <v>0</v>
      </c>
      <c r="Q1787">
        <v>5.8743999999999996</v>
      </c>
      <c r="R1787">
        <f>Derived_Metrics[[#This Row],[Selling Price]]*Derived_Metrics[[#This Row],[Quantity]]</f>
        <v>335.68</v>
      </c>
      <c r="S1787" s="2">
        <f>IF(Derived_Metrics[[#This Row],[Revenue]]=0,0,Derived_Metrics[[#This Row],[Profit]]/Derived_Metrics[[#This Row],[Revenue]])</f>
        <v>1.7499999999999998E-2</v>
      </c>
      <c r="T1787" t="str">
        <f>IF(Derived_Metrics[[#This Row],[Profit]]&lt;0, "Loss","Profit")</f>
        <v>Profit</v>
      </c>
      <c r="U1787" s="5">
        <f>Derived_Metrics[[#This Row],[Selling Price]]*Derived_Metrics[[#This Row],[Quantity]]*Derived_Metrics[[#This Row],[Discount]]</f>
        <v>0</v>
      </c>
      <c r="V1787" t="str">
        <f>IF(Derived_Metrics[[#This Row],[Discount]]&gt;0,"Discount Applied","No Discount")</f>
        <v>No Discount</v>
      </c>
      <c r="W1787" t="str">
        <f>IF(Derived_Metrics[[#This Row],[Discount]]&gt;0.3,"High Discount","Low Discount")</f>
        <v>Low Discount</v>
      </c>
      <c r="X1787" s="13">
        <f>SUMIFS(Derived_Metrics[Customer_Revenue_Share],Derived_Metrics[Customee_ Revenue _Rank],"&lt;="&amp;Derived_Metrics[[#This Row],[Customee_ Revenue _Rank]])</f>
        <v>0.99168413629068863</v>
      </c>
      <c r="Y1787" t="str">
        <f>IF(Derived_Metrics[[#This Row],[Cumulative_Revenue_%]]&lt;=0.8,"Top 80% Revenue","Remaining 20% Revenue")</f>
        <v>Remaining 20% Revenue</v>
      </c>
    </row>
    <row r="1788" spans="1:25" x14ac:dyDescent="0.25">
      <c r="A1788" t="s">
        <v>4715</v>
      </c>
      <c r="B1788" s="1">
        <v>42954</v>
      </c>
      <c r="C1788" t="s">
        <v>4716</v>
      </c>
      <c r="D1788" s="4">
        <f>SUMIFS(Derived_Metrics[Revenue],Derived_Metrics[Customer ID],Derived_Metrics[[#This Row],[Customer ID]])</f>
        <v>928.79</v>
      </c>
      <c r="E1788" s="4">
        <f>SUMIFS(Derived_Metrics[Profit],Derived_Metrics[Customer ID],Derived_Metrics[[#This Row],[Customer ID]])</f>
        <v>44.490299999999998</v>
      </c>
      <c r="F1788" s="5">
        <f>_xlfn.PERCENTRANK.INC(Derived_Metrics[Customer Revenue],Derived_Metrics[[#This Row],[Customer Revenue]])</f>
        <v>0.14699999999999999</v>
      </c>
      <c r="G1788" s="5" t="str" cm="1">
        <f t="array" ref="G1788">_xlfn.IFS(Derived_Metrics[[#This Row],[Customer Revenue Percentile]]&gt;=0.8,"High Value",Derived_Metrics[[#This Row],[Customer Revenue Percentile]]&gt;=0.4,"Medium Value",TRUE,"Low Value")</f>
        <v>Low Value</v>
      </c>
      <c r="H1788" s="12">
        <f>_xlfn.RANK.EQ(Derived_Metrics[[#This Row],[Customer Revenue]],Derived_Metrics[Customer Revenue],0)</f>
        <v>1805</v>
      </c>
      <c r="I1788" s="15">
        <f>Derived_Metrics[[#This Row],[Customer Revenue]]/SUM(Derived_Metrics[Customer Revenue])</f>
        <v>5.9617245237728395E-5</v>
      </c>
      <c r="J1788" t="s">
        <v>4219</v>
      </c>
      <c r="K1788" s="5">
        <f>SUMIFS(Derived_Metrics[Revenue],Derived_Metrics[Product ID],Derived_Metrics[[#This Row],[Product ID]])</f>
        <v>1667.1660000000002</v>
      </c>
      <c r="L1788" s="5">
        <f>SUMIFS(Derived_Metrics[Profit],Derived_Metrics[Product ID],Derived_Metrics[[#This Row],[Product ID]])</f>
        <v>38.180899999999994</v>
      </c>
      <c r="M1788" s="5" t="str">
        <f>IF(AND(Derived_Metrics[[#This Row],[Product Revenue]]&gt;AVERAGE(Derived_Metrics[Product Revenue]),Derived_Metrics[[#This Row],[Product Profit]]&lt;0),"high sales Low Profit","Normal")</f>
        <v>Normal</v>
      </c>
      <c r="N1788">
        <v>39.979999999999997</v>
      </c>
      <c r="O1788">
        <v>2</v>
      </c>
      <c r="P1788">
        <v>0</v>
      </c>
      <c r="Q1788">
        <v>9.1953999999999994</v>
      </c>
      <c r="R1788">
        <f>Derived_Metrics[[#This Row],[Selling Price]]*Derived_Metrics[[#This Row],[Quantity]]</f>
        <v>79.959999999999994</v>
      </c>
      <c r="S1788" s="2">
        <f>IF(Derived_Metrics[[#This Row],[Revenue]]=0,0,Derived_Metrics[[#This Row],[Profit]]/Derived_Metrics[[#This Row],[Revenue]])</f>
        <v>0.115</v>
      </c>
      <c r="T1788" t="str">
        <f>IF(Derived_Metrics[[#This Row],[Profit]]&lt;0, "Loss","Profit")</f>
        <v>Profit</v>
      </c>
      <c r="U1788" s="5">
        <f>Derived_Metrics[[#This Row],[Selling Price]]*Derived_Metrics[[#This Row],[Quantity]]*Derived_Metrics[[#This Row],[Discount]]</f>
        <v>0</v>
      </c>
      <c r="V1788" t="str">
        <f>IF(Derived_Metrics[[#This Row],[Discount]]&gt;0,"Discount Applied","No Discount")</f>
        <v>No Discount</v>
      </c>
      <c r="W1788" t="str">
        <f>IF(Derived_Metrics[[#This Row],[Discount]]&gt;0.3,"High Discount","Low Discount")</f>
        <v>Low Discount</v>
      </c>
      <c r="X1788" s="13">
        <f>SUMIFS(Derived_Metrics[Customer_Revenue_Share],Derived_Metrics[Customee_ Revenue _Rank],"&lt;="&amp;Derived_Metrics[[#This Row],[Customee_ Revenue _Rank]])</f>
        <v>0.99168413629068863</v>
      </c>
      <c r="Y1788" t="str">
        <f>IF(Derived_Metrics[[#This Row],[Cumulative_Revenue_%]]&lt;=0.8,"Top 80% Revenue","Remaining 20% Revenue")</f>
        <v>Remaining 20% Revenue</v>
      </c>
    </row>
    <row r="1789" spans="1:25" x14ac:dyDescent="0.25">
      <c r="A1789" t="s">
        <v>4718</v>
      </c>
      <c r="B1789" s="1">
        <v>42689</v>
      </c>
      <c r="C1789" t="s">
        <v>4136</v>
      </c>
      <c r="D1789" s="4">
        <f>SUMIFS(Derived_Metrics[Revenue],Derived_Metrics[Customer ID],Derived_Metrics[[#This Row],[Customer ID]])</f>
        <v>4620.9760000000006</v>
      </c>
      <c r="E1789" s="4">
        <f>SUMIFS(Derived_Metrics[Profit],Derived_Metrics[Customer ID],Derived_Metrics[[#This Row],[Customer ID]])</f>
        <v>-111.07</v>
      </c>
      <c r="F1789" s="5">
        <f>_xlfn.PERCENTRANK.INC(Derived_Metrics[Customer Revenue],Derived_Metrics[[#This Row],[Customer Revenue]])</f>
        <v>0.52500000000000002</v>
      </c>
      <c r="G1789" s="5" t="str" cm="1">
        <f t="array" ref="G1789">_xlfn.IFS(Derived_Metrics[[#This Row],[Customer Revenue Percentile]]&gt;=0.8,"High Value",Derived_Metrics[[#This Row],[Customer Revenue Percentile]]&gt;=0.4,"Medium Value",TRUE,"Low Value")</f>
        <v>Medium Value</v>
      </c>
      <c r="H1789" s="12">
        <f>_xlfn.RANK.EQ(Derived_Metrics[[#This Row],[Customer Revenue]],Derived_Metrics[Customer Revenue],0)</f>
        <v>1006</v>
      </c>
      <c r="I1789" s="15">
        <f>Derived_Metrics[[#This Row],[Customer Revenue]]/SUM(Derived_Metrics[Customer Revenue])</f>
        <v>2.9661156927793931E-4</v>
      </c>
      <c r="J1789" t="s">
        <v>204</v>
      </c>
      <c r="K1789" s="5">
        <f>SUMIFS(Derived_Metrics[Revenue],Derived_Metrics[Product ID],Derived_Metrics[[#This Row],[Product ID]])</f>
        <v>16774.388999999999</v>
      </c>
      <c r="L1789" s="5">
        <f>SUMIFS(Derived_Metrics[Profit],Derived_Metrics[Product ID],Derived_Metrics[[#This Row],[Product ID]])</f>
        <v>-598.52279999999996</v>
      </c>
      <c r="M1789" s="5" t="str">
        <f>IF(AND(Derived_Metrics[[#This Row],[Product Revenue]]&gt;AVERAGE(Derived_Metrics[Product Revenue]),Derived_Metrics[[#This Row],[Product Profit]]&lt;0),"high sales Low Profit","Normal")</f>
        <v>high sales Low Profit</v>
      </c>
      <c r="N1789">
        <v>630.024</v>
      </c>
      <c r="O1789">
        <v>4</v>
      </c>
      <c r="P1789">
        <v>0.4</v>
      </c>
      <c r="Q1789">
        <v>-199.5076</v>
      </c>
      <c r="R1789">
        <f>Derived_Metrics[[#This Row],[Selling Price]]*Derived_Metrics[[#This Row],[Quantity]]</f>
        <v>2520.096</v>
      </c>
      <c r="S1789" s="2">
        <f>IF(Derived_Metrics[[#This Row],[Revenue]]=0,0,Derived_Metrics[[#This Row],[Profit]]/Derived_Metrics[[#This Row],[Revenue]])</f>
        <v>-7.9166666666666663E-2</v>
      </c>
      <c r="T1789" t="str">
        <f>IF(Derived_Metrics[[#This Row],[Profit]]&lt;0, "Loss","Profit")</f>
        <v>Loss</v>
      </c>
      <c r="U1789" s="5">
        <f>Derived_Metrics[[#This Row],[Selling Price]]*Derived_Metrics[[#This Row],[Quantity]]*Derived_Metrics[[#This Row],[Discount]]</f>
        <v>1008.0384</v>
      </c>
      <c r="V1789" t="str">
        <f>IF(Derived_Metrics[[#This Row],[Discount]]&gt;0,"Discount Applied","No Discount")</f>
        <v>Discount Applied</v>
      </c>
      <c r="W1789" t="str">
        <f>IF(Derived_Metrics[[#This Row],[Discount]]&gt;0.3,"High Discount","Low Discount")</f>
        <v>High Discount</v>
      </c>
      <c r="X1789" s="13">
        <f>SUMIFS(Derived_Metrics[Customer_Revenue_Share],Derived_Metrics[Customee_ Revenue _Rank],"&lt;="&amp;Derived_Metrics[[#This Row],[Customee_ Revenue _Rank]])</f>
        <v>0.86142388912972945</v>
      </c>
      <c r="Y1789" t="str">
        <f>IF(Derived_Metrics[[#This Row],[Cumulative_Revenue_%]]&lt;=0.8,"Top 80% Revenue","Remaining 20% Revenue")</f>
        <v>Remaining 20% Revenue</v>
      </c>
    </row>
    <row r="1790" spans="1:25" x14ac:dyDescent="0.25">
      <c r="A1790" t="s">
        <v>4719</v>
      </c>
      <c r="B1790" s="1">
        <v>43011</v>
      </c>
      <c r="C1790" t="s">
        <v>1635</v>
      </c>
      <c r="D1790" s="4">
        <f>SUMIFS(Derived_Metrics[Revenue],Derived_Metrics[Customer ID],Derived_Metrics[[#This Row],[Customer ID]])</f>
        <v>4547.2440000000006</v>
      </c>
      <c r="E1790" s="4">
        <f>SUMIFS(Derived_Metrics[Profit],Derived_Metrics[Customer ID],Derived_Metrics[[#This Row],[Customer ID]])</f>
        <v>-210.81779999999998</v>
      </c>
      <c r="F1790" s="5">
        <f>_xlfn.PERCENTRANK.INC(Derived_Metrics[Customer Revenue],Derived_Metrics[[#This Row],[Customer Revenue]])</f>
        <v>0.52300000000000002</v>
      </c>
      <c r="G1790" s="5" t="str" cm="1">
        <f t="array" ref="G1790">_xlfn.IFS(Derived_Metrics[[#This Row],[Customer Revenue Percentile]]&gt;=0.8,"High Value",Derived_Metrics[[#This Row],[Customer Revenue Percentile]]&gt;=0.4,"Medium Value",TRUE,"Low Value")</f>
        <v>Medium Value</v>
      </c>
      <c r="H1790" s="12">
        <f>_xlfn.RANK.EQ(Derived_Metrics[[#This Row],[Customer Revenue]],Derived_Metrics[Customer Revenue],0)</f>
        <v>1009</v>
      </c>
      <c r="I1790" s="15">
        <f>Derived_Metrics[[#This Row],[Customer Revenue]]/SUM(Derived_Metrics[Customer Revenue])</f>
        <v>2.9187885388924195E-4</v>
      </c>
      <c r="J1790" t="s">
        <v>869</v>
      </c>
      <c r="K1790" s="5">
        <f>SUMIFS(Derived_Metrics[Revenue],Derived_Metrics[Product ID],Derived_Metrics[[#This Row],[Product ID]])</f>
        <v>6633.8639999999996</v>
      </c>
      <c r="L1790" s="5">
        <f>SUMIFS(Derived_Metrics[Profit],Derived_Metrics[Product ID],Derived_Metrics[[#This Row],[Product ID]])</f>
        <v>-456.70319999999998</v>
      </c>
      <c r="M1790" s="5" t="str">
        <f>IF(AND(Derived_Metrics[[#This Row],[Product Revenue]]&gt;AVERAGE(Derived_Metrics[Product Revenue]),Derived_Metrics[[#This Row],[Product Profit]]&lt;0),"high sales Low Profit","Normal")</f>
        <v>Normal</v>
      </c>
      <c r="N1790">
        <v>933.40800000000002</v>
      </c>
      <c r="O1790">
        <v>4</v>
      </c>
      <c r="P1790">
        <v>0.3</v>
      </c>
      <c r="Q1790">
        <v>-173.34719999999999</v>
      </c>
      <c r="R1790">
        <f>Derived_Metrics[[#This Row],[Selling Price]]*Derived_Metrics[[#This Row],[Quantity]]</f>
        <v>3733.6320000000001</v>
      </c>
      <c r="S1790" s="2">
        <f>IF(Derived_Metrics[[#This Row],[Revenue]]=0,0,Derived_Metrics[[#This Row],[Profit]]/Derived_Metrics[[#This Row],[Revenue]])</f>
        <v>-4.6428571428571423E-2</v>
      </c>
      <c r="T1790" t="str">
        <f>IF(Derived_Metrics[[#This Row],[Profit]]&lt;0, "Loss","Profit")</f>
        <v>Loss</v>
      </c>
      <c r="U1790" s="5">
        <f>Derived_Metrics[[#This Row],[Selling Price]]*Derived_Metrics[[#This Row],[Quantity]]*Derived_Metrics[[#This Row],[Discount]]</f>
        <v>1120.0896</v>
      </c>
      <c r="V1790" t="str">
        <f>IF(Derived_Metrics[[#This Row],[Discount]]&gt;0,"Discount Applied","No Discount")</f>
        <v>Discount Applied</v>
      </c>
      <c r="W1790" t="str">
        <f>IF(Derived_Metrics[[#This Row],[Discount]]&gt;0.3,"High Discount","Low Discount")</f>
        <v>Low Discount</v>
      </c>
      <c r="X1790" s="13">
        <f>SUMIFS(Derived_Metrics[Customer_Revenue_Share],Derived_Metrics[Customee_ Revenue _Rank],"&lt;="&amp;Derived_Metrics[[#This Row],[Customee_ Revenue _Rank]])</f>
        <v>0.86259140454528638</v>
      </c>
      <c r="Y1790" t="str">
        <f>IF(Derived_Metrics[[#This Row],[Cumulative_Revenue_%]]&lt;=0.8,"Top 80% Revenue","Remaining 20% Revenue")</f>
        <v>Remaining 20% Revenue</v>
      </c>
    </row>
    <row r="1791" spans="1:25" x14ac:dyDescent="0.25">
      <c r="A1791" t="s">
        <v>4720</v>
      </c>
      <c r="B1791" s="1">
        <v>42983</v>
      </c>
      <c r="C1791" t="s">
        <v>2895</v>
      </c>
      <c r="D1791" s="4">
        <f>SUMIFS(Derived_Metrics[Revenue],Derived_Metrics[Customer ID],Derived_Metrics[[#This Row],[Customer ID]])</f>
        <v>1565.6020000000003</v>
      </c>
      <c r="E1791" s="4">
        <f>SUMIFS(Derived_Metrics[Profit],Derived_Metrics[Customer ID],Derived_Metrics[[#This Row],[Customer ID]])</f>
        <v>48.405000000000001</v>
      </c>
      <c r="F1791" s="5">
        <f>_xlfn.PERCENTRANK.INC(Derived_Metrics[Customer Revenue],Derived_Metrics[[#This Row],[Customer Revenue]])</f>
        <v>0.224</v>
      </c>
      <c r="G1791" s="5" t="str" cm="1">
        <f t="array" ref="G1791">_xlfn.IFS(Derived_Metrics[[#This Row],[Customer Revenue Percentile]]&gt;=0.8,"High Value",Derived_Metrics[[#This Row],[Customer Revenue Percentile]]&gt;=0.4,"Medium Value",TRUE,"Low Value")</f>
        <v>Low Value</v>
      </c>
      <c r="H1791" s="12">
        <f>_xlfn.RANK.EQ(Derived_Metrics[[#This Row],[Customer Revenue]],Derived_Metrics[Customer Revenue],0)</f>
        <v>1641</v>
      </c>
      <c r="I1791" s="15">
        <f>Derived_Metrics[[#This Row],[Customer Revenue]]/SUM(Derived_Metrics[Customer Revenue])</f>
        <v>1.0049298375163176E-4</v>
      </c>
      <c r="J1791" t="s">
        <v>1073</v>
      </c>
      <c r="K1791" s="5">
        <f>SUMIFS(Derived_Metrics[Revenue],Derived_Metrics[Product ID],Derived_Metrics[[#This Row],[Product ID]])</f>
        <v>39900.834999999999</v>
      </c>
      <c r="L1791" s="5">
        <f>SUMIFS(Derived_Metrics[Profit],Derived_Metrics[Product ID],Derived_Metrics[[#This Row],[Product ID]])</f>
        <v>-1147.4000000000001</v>
      </c>
      <c r="M1791" s="5" t="str">
        <f>IF(AND(Derived_Metrics[[#This Row],[Product Revenue]]&gt;AVERAGE(Derived_Metrics[Product Revenue]),Derived_Metrics[[#This Row],[Product Profit]]&lt;0),"high sales Low Profit","Normal")</f>
        <v>high sales Low Profit</v>
      </c>
      <c r="N1791">
        <v>286.85000000000002</v>
      </c>
      <c r="O1791">
        <v>1</v>
      </c>
      <c r="P1791">
        <v>0</v>
      </c>
      <c r="Q1791">
        <v>63.106999999999999</v>
      </c>
      <c r="R1791">
        <f>Derived_Metrics[[#This Row],[Selling Price]]*Derived_Metrics[[#This Row],[Quantity]]</f>
        <v>286.85000000000002</v>
      </c>
      <c r="S1791" s="2">
        <f>IF(Derived_Metrics[[#This Row],[Revenue]]=0,0,Derived_Metrics[[#This Row],[Profit]]/Derived_Metrics[[#This Row],[Revenue]])</f>
        <v>0.21999999999999997</v>
      </c>
      <c r="T1791" t="str">
        <f>IF(Derived_Metrics[[#This Row],[Profit]]&lt;0, "Loss","Profit")</f>
        <v>Profit</v>
      </c>
      <c r="U1791" s="5">
        <f>Derived_Metrics[[#This Row],[Selling Price]]*Derived_Metrics[[#This Row],[Quantity]]*Derived_Metrics[[#This Row],[Discount]]</f>
        <v>0</v>
      </c>
      <c r="V1791" t="str">
        <f>IF(Derived_Metrics[[#This Row],[Discount]]&gt;0,"Discount Applied","No Discount")</f>
        <v>No Discount</v>
      </c>
      <c r="W1791" t="str">
        <f>IF(Derived_Metrics[[#This Row],[Discount]]&gt;0.3,"High Discount","Low Discount")</f>
        <v>Low Discount</v>
      </c>
      <c r="X1791" s="13">
        <f>SUMIFS(Derived_Metrics[Customer_Revenue_Share],Derived_Metrics[Customee_ Revenue _Rank],"&lt;="&amp;Derived_Metrics[[#This Row],[Customee_ Revenue _Rank]])</f>
        <v>0.97946533752162057</v>
      </c>
      <c r="Y1791" t="str">
        <f>IF(Derived_Metrics[[#This Row],[Cumulative_Revenue_%]]&lt;=0.8,"Top 80% Revenue","Remaining 20% Revenue")</f>
        <v>Remaining 20% Revenue</v>
      </c>
    </row>
    <row r="1792" spans="1:25" x14ac:dyDescent="0.25">
      <c r="A1792" t="s">
        <v>4721</v>
      </c>
      <c r="B1792" s="1">
        <v>43079</v>
      </c>
      <c r="C1792" t="s">
        <v>4722</v>
      </c>
      <c r="D1792" s="4">
        <f>SUMIFS(Derived_Metrics[Revenue],Derived_Metrics[Customer ID],Derived_Metrics[[#This Row],[Customer ID]])</f>
        <v>10855.46</v>
      </c>
      <c r="E1792" s="4">
        <f>SUMIFS(Derived_Metrics[Profit],Derived_Metrics[Customer ID],Derived_Metrics[[#This Row],[Customer ID]])</f>
        <v>146.7004</v>
      </c>
      <c r="F1792" s="5">
        <f>_xlfn.PERCENTRANK.INC(Derived_Metrics[Customer Revenue],Derived_Metrics[[#This Row],[Customer Revenue]])</f>
        <v>0.77900000000000003</v>
      </c>
      <c r="G1792" s="5" t="str" cm="1">
        <f t="array" ref="G1792">_xlfn.IFS(Derived_Metrics[[#This Row],[Customer Revenue Percentile]]&gt;=0.8,"High Value",Derived_Metrics[[#This Row],[Customer Revenue Percentile]]&gt;=0.4,"Medium Value",TRUE,"Low Value")</f>
        <v>Medium Value</v>
      </c>
      <c r="H1792" s="12">
        <f>_xlfn.RANK.EQ(Derived_Metrics[[#This Row],[Customer Revenue]],Derived_Metrics[Customer Revenue],0)</f>
        <v>467</v>
      </c>
      <c r="I1792" s="15">
        <f>Derived_Metrics[[#This Row],[Customer Revenue]]/SUM(Derived_Metrics[Customer Revenue])</f>
        <v>6.9679111638621327E-4</v>
      </c>
      <c r="J1792" t="s">
        <v>3313</v>
      </c>
      <c r="K1792" s="5">
        <f>SUMIFS(Derived_Metrics[Revenue],Derived_Metrics[Product ID],Derived_Metrics[[#This Row],[Product ID]])</f>
        <v>655.77599999999995</v>
      </c>
      <c r="L1792" s="5">
        <f>SUMIFS(Derived_Metrics[Profit],Derived_Metrics[Product ID],Derived_Metrics[[#This Row],[Product ID]])</f>
        <v>84.805600000000013</v>
      </c>
      <c r="M1792" s="5" t="str">
        <f>IF(AND(Derived_Metrics[[#This Row],[Product Revenue]]&gt;AVERAGE(Derived_Metrics[Product Revenue]),Derived_Metrics[[#This Row],[Product Profit]]&lt;0),"high sales Low Profit","Normal")</f>
        <v>Normal</v>
      </c>
      <c r="N1792">
        <v>40.479999999999997</v>
      </c>
      <c r="O1792">
        <v>2</v>
      </c>
      <c r="P1792">
        <v>0</v>
      </c>
      <c r="Q1792">
        <v>17.406400000000001</v>
      </c>
      <c r="R1792">
        <f>Derived_Metrics[[#This Row],[Selling Price]]*Derived_Metrics[[#This Row],[Quantity]]</f>
        <v>80.959999999999994</v>
      </c>
      <c r="S1792" s="2">
        <f>IF(Derived_Metrics[[#This Row],[Revenue]]=0,0,Derived_Metrics[[#This Row],[Profit]]/Derived_Metrics[[#This Row],[Revenue]])</f>
        <v>0.21500000000000002</v>
      </c>
      <c r="T1792" t="str">
        <f>IF(Derived_Metrics[[#This Row],[Profit]]&lt;0, "Loss","Profit")</f>
        <v>Profit</v>
      </c>
      <c r="U1792" s="5">
        <f>Derived_Metrics[[#This Row],[Selling Price]]*Derived_Metrics[[#This Row],[Quantity]]*Derived_Metrics[[#This Row],[Discount]]</f>
        <v>0</v>
      </c>
      <c r="V1792" t="str">
        <f>IF(Derived_Metrics[[#This Row],[Discount]]&gt;0,"Discount Applied","No Discount")</f>
        <v>No Discount</v>
      </c>
      <c r="W1792" t="str">
        <f>IF(Derived_Metrics[[#This Row],[Discount]]&gt;0.3,"High Discount","Low Discount")</f>
        <v>Low Discount</v>
      </c>
      <c r="X1792" s="13">
        <f>SUMIFS(Derived_Metrics[Customer_Revenue_Share],Derived_Metrics[Customee_ Revenue _Rank],"&lt;="&amp;Derived_Metrics[[#This Row],[Customee_ Revenue _Rank]])</f>
        <v>0.60542249855596619</v>
      </c>
      <c r="Y1792" t="str">
        <f>IF(Derived_Metrics[[#This Row],[Cumulative_Revenue_%]]&lt;=0.8,"Top 80% Revenue","Remaining 20% Revenue")</f>
        <v>Top 80% Revenue</v>
      </c>
    </row>
    <row r="1793" spans="1:25" x14ac:dyDescent="0.25">
      <c r="A1793" t="s">
        <v>4721</v>
      </c>
      <c r="B1793" s="1">
        <v>43079</v>
      </c>
      <c r="C1793" t="s">
        <v>4722</v>
      </c>
      <c r="D1793" s="4">
        <f>SUMIFS(Derived_Metrics[Revenue],Derived_Metrics[Customer ID],Derived_Metrics[[#This Row],[Customer ID]])</f>
        <v>10855.46</v>
      </c>
      <c r="E1793" s="4">
        <f>SUMIFS(Derived_Metrics[Profit],Derived_Metrics[Customer ID],Derived_Metrics[[#This Row],[Customer ID]])</f>
        <v>146.7004</v>
      </c>
      <c r="F1793" s="5">
        <f>_xlfn.PERCENTRANK.INC(Derived_Metrics[Customer Revenue],Derived_Metrics[[#This Row],[Customer Revenue]])</f>
        <v>0.77900000000000003</v>
      </c>
      <c r="G1793" s="5" t="str" cm="1">
        <f t="array" ref="G1793">_xlfn.IFS(Derived_Metrics[[#This Row],[Customer Revenue Percentile]]&gt;=0.8,"High Value",Derived_Metrics[[#This Row],[Customer Revenue Percentile]]&gt;=0.4,"Medium Value",TRUE,"Low Value")</f>
        <v>Medium Value</v>
      </c>
      <c r="H1793" s="12">
        <f>_xlfn.RANK.EQ(Derived_Metrics[[#This Row],[Customer Revenue]],Derived_Metrics[Customer Revenue],0)</f>
        <v>467</v>
      </c>
      <c r="I1793" s="15">
        <f>Derived_Metrics[[#This Row],[Customer Revenue]]/SUM(Derived_Metrics[Customer Revenue])</f>
        <v>6.9679111638621327E-4</v>
      </c>
      <c r="J1793" t="s">
        <v>2400</v>
      </c>
      <c r="K1793" s="5">
        <f>SUMIFS(Derived_Metrics[Revenue],Derived_Metrics[Product ID],Derived_Metrics[[#This Row],[Product ID]])</f>
        <v>14653.32</v>
      </c>
      <c r="L1793" s="5">
        <f>SUMIFS(Derived_Metrics[Profit],Derived_Metrics[Product ID],Derived_Metrics[[#This Row],[Product ID]])</f>
        <v>206.87040000000002</v>
      </c>
      <c r="M1793" s="5" t="str">
        <f>IF(AND(Derived_Metrics[[#This Row],[Product Revenue]]&gt;AVERAGE(Derived_Metrics[Product Revenue]),Derived_Metrics[[#This Row],[Product Profit]]&lt;0),"high sales Low Profit","Normal")</f>
        <v>Normal</v>
      </c>
      <c r="N1793">
        <v>2154.9</v>
      </c>
      <c r="O1793">
        <v>5</v>
      </c>
      <c r="P1793">
        <v>0</v>
      </c>
      <c r="Q1793">
        <v>129.29400000000001</v>
      </c>
      <c r="R1793">
        <f>Derived_Metrics[[#This Row],[Selling Price]]*Derived_Metrics[[#This Row],[Quantity]]</f>
        <v>10774.5</v>
      </c>
      <c r="S1793" s="2">
        <f>IF(Derived_Metrics[[#This Row],[Revenue]]=0,0,Derived_Metrics[[#This Row],[Profit]]/Derived_Metrics[[#This Row],[Revenue]])</f>
        <v>1.2E-2</v>
      </c>
      <c r="T1793" t="str">
        <f>IF(Derived_Metrics[[#This Row],[Profit]]&lt;0, "Loss","Profit")</f>
        <v>Profit</v>
      </c>
      <c r="U1793" s="5">
        <f>Derived_Metrics[[#This Row],[Selling Price]]*Derived_Metrics[[#This Row],[Quantity]]*Derived_Metrics[[#This Row],[Discount]]</f>
        <v>0</v>
      </c>
      <c r="V1793" t="str">
        <f>IF(Derived_Metrics[[#This Row],[Discount]]&gt;0,"Discount Applied","No Discount")</f>
        <v>No Discount</v>
      </c>
      <c r="W1793" t="str">
        <f>IF(Derived_Metrics[[#This Row],[Discount]]&gt;0.3,"High Discount","Low Discount")</f>
        <v>Low Discount</v>
      </c>
      <c r="X1793" s="13">
        <f>SUMIFS(Derived_Metrics[Customer_Revenue_Share],Derived_Metrics[Customee_ Revenue _Rank],"&lt;="&amp;Derived_Metrics[[#This Row],[Customee_ Revenue _Rank]])</f>
        <v>0.60542249855596619</v>
      </c>
      <c r="Y1793" t="str">
        <f>IF(Derived_Metrics[[#This Row],[Cumulative_Revenue_%]]&lt;=0.8,"Top 80% Revenue","Remaining 20% Revenue")</f>
        <v>Top 80% Revenue</v>
      </c>
    </row>
    <row r="1794" spans="1:25" x14ac:dyDescent="0.25">
      <c r="A1794" t="s">
        <v>4724</v>
      </c>
      <c r="B1794" s="1">
        <v>42723</v>
      </c>
      <c r="C1794" t="s">
        <v>2643</v>
      </c>
      <c r="D1794" s="4">
        <f>SUMIFS(Derived_Metrics[Revenue],Derived_Metrics[Customer ID],Derived_Metrics[[#This Row],[Customer ID]])</f>
        <v>20282.624</v>
      </c>
      <c r="E1794" s="4">
        <f>SUMIFS(Derived_Metrics[Profit],Derived_Metrics[Customer ID],Derived_Metrics[[#This Row],[Customer ID]])</f>
        <v>655.86999999999989</v>
      </c>
      <c r="F1794" s="5">
        <f>_xlfn.PERCENTRANK.INC(Derived_Metrics[Customer Revenue],Derived_Metrics[[#This Row],[Customer Revenue]])</f>
        <v>0.92200000000000004</v>
      </c>
      <c r="G1794" s="5" t="str" cm="1">
        <f t="array" ref="G1794">_xlfn.IFS(Derived_Metrics[[#This Row],[Customer Revenue Percentile]]&gt;=0.8,"High Value",Derived_Metrics[[#This Row],[Customer Revenue Percentile]]&gt;=0.4,"Medium Value",TRUE,"Low Value")</f>
        <v>High Value</v>
      </c>
      <c r="H1794" s="12">
        <f>_xlfn.RANK.EQ(Derived_Metrics[[#This Row],[Customer Revenue]],Derived_Metrics[Customer Revenue],0)</f>
        <v>163</v>
      </c>
      <c r="I1794" s="15">
        <f>Derived_Metrics[[#This Row],[Customer Revenue]]/SUM(Derived_Metrics[Customer Revenue])</f>
        <v>1.3019026572988895E-3</v>
      </c>
      <c r="J1794" t="s">
        <v>3094</v>
      </c>
      <c r="K1794" s="5">
        <f>SUMIFS(Derived_Metrics[Revenue],Derived_Metrics[Product ID],Derived_Metrics[[#This Row],[Product ID]])</f>
        <v>5014.68</v>
      </c>
      <c r="L1794" s="5">
        <f>SUMIFS(Derived_Metrics[Profit],Derived_Metrics[Product ID],Derived_Metrics[[#This Row],[Product ID]])</f>
        <v>-267.44960000000003</v>
      </c>
      <c r="M1794" s="5" t="str">
        <f>IF(AND(Derived_Metrics[[#This Row],[Product Revenue]]&gt;AVERAGE(Derived_Metrics[Product Revenue]),Derived_Metrics[[#This Row],[Product Profit]]&lt;0),"high sales Low Profit","Normal")</f>
        <v>Normal</v>
      </c>
      <c r="N1794">
        <v>303.92</v>
      </c>
      <c r="O1794">
        <v>5</v>
      </c>
      <c r="P1794">
        <v>0.2</v>
      </c>
      <c r="Q1794">
        <v>-30.391999999999999</v>
      </c>
      <c r="R1794">
        <f>Derived_Metrics[[#This Row],[Selling Price]]*Derived_Metrics[[#This Row],[Quantity]]</f>
        <v>1519.6000000000001</v>
      </c>
      <c r="S1794" s="2">
        <f>IF(Derived_Metrics[[#This Row],[Revenue]]=0,0,Derived_Metrics[[#This Row],[Profit]]/Derived_Metrics[[#This Row],[Revenue]])</f>
        <v>-1.9999999999999997E-2</v>
      </c>
      <c r="T1794" t="str">
        <f>IF(Derived_Metrics[[#This Row],[Profit]]&lt;0, "Loss","Profit")</f>
        <v>Loss</v>
      </c>
      <c r="U1794" s="5">
        <f>Derived_Metrics[[#This Row],[Selling Price]]*Derived_Metrics[[#This Row],[Quantity]]*Derived_Metrics[[#This Row],[Discount]]</f>
        <v>303.92</v>
      </c>
      <c r="V1794" t="str">
        <f>IF(Derived_Metrics[[#This Row],[Discount]]&gt;0,"Discount Applied","No Discount")</f>
        <v>Discount Applied</v>
      </c>
      <c r="W1794" t="str">
        <f>IF(Derived_Metrics[[#This Row],[Discount]]&gt;0.3,"High Discount","Low Discount")</f>
        <v>Low Discount</v>
      </c>
      <c r="X1794" s="13">
        <f>SUMIFS(Derived_Metrics[Customer_Revenue_Share],Derived_Metrics[Customee_ Revenue _Rank],"&lt;="&amp;Derived_Metrics[[#This Row],[Customee_ Revenue _Rank]])</f>
        <v>0.33386131948765152</v>
      </c>
      <c r="Y1794" t="str">
        <f>IF(Derived_Metrics[[#This Row],[Cumulative_Revenue_%]]&lt;=0.8,"Top 80% Revenue","Remaining 20% Revenue")</f>
        <v>Top 80% Revenue</v>
      </c>
    </row>
    <row r="1795" spans="1:25" x14ac:dyDescent="0.25">
      <c r="A1795" t="s">
        <v>4725</v>
      </c>
      <c r="B1795" s="1">
        <v>42958</v>
      </c>
      <c r="C1795" t="s">
        <v>2487</v>
      </c>
      <c r="D1795" s="4">
        <f>SUMIFS(Derived_Metrics[Revenue],Derived_Metrics[Customer ID],Derived_Metrics[[#This Row],[Customer ID]])</f>
        <v>3667.4970000000003</v>
      </c>
      <c r="E1795" s="4">
        <f>SUMIFS(Derived_Metrics[Profit],Derived_Metrics[Customer ID],Derived_Metrics[[#This Row],[Customer ID]])</f>
        <v>94.275000000000006</v>
      </c>
      <c r="F1795" s="5">
        <f>_xlfn.PERCENTRANK.INC(Derived_Metrics[Customer Revenue],Derived_Metrics[[#This Row],[Customer Revenue]])</f>
        <v>0.45700000000000002</v>
      </c>
      <c r="G1795" s="5" t="str" cm="1">
        <f t="array" ref="G1795">_xlfn.IFS(Derived_Metrics[[#This Row],[Customer Revenue Percentile]]&gt;=0.8,"High Value",Derived_Metrics[[#This Row],[Customer Revenue Percentile]]&gt;=0.4,"Medium Value",TRUE,"Low Value")</f>
        <v>Medium Value</v>
      </c>
      <c r="H1795" s="12">
        <f>_xlfn.RANK.EQ(Derived_Metrics[[#This Row],[Customer Revenue]],Derived_Metrics[Customer Revenue],0)</f>
        <v>1151</v>
      </c>
      <c r="I1795" s="15">
        <f>Derived_Metrics[[#This Row],[Customer Revenue]]/SUM(Derived_Metrics[Customer Revenue])</f>
        <v>2.3540958457523572E-4</v>
      </c>
      <c r="J1795" t="s">
        <v>1344</v>
      </c>
      <c r="K1795" s="5">
        <f>SUMIFS(Derived_Metrics[Revenue],Derived_Metrics[Product ID],Derived_Metrics[[#This Row],[Product ID]])</f>
        <v>3394.596</v>
      </c>
      <c r="L1795" s="5">
        <f>SUMIFS(Derived_Metrics[Profit],Derived_Metrics[Product ID],Derived_Metrics[[#This Row],[Product ID]])</f>
        <v>192.21420000000001</v>
      </c>
      <c r="M1795" s="5" t="str">
        <f>IF(AND(Derived_Metrics[[#This Row],[Product Revenue]]&gt;AVERAGE(Derived_Metrics[Product Revenue]),Derived_Metrics[[#This Row],[Product Profit]]&lt;0),"high sales Low Profit","Normal")</f>
        <v>Normal</v>
      </c>
      <c r="N1795">
        <v>274.2</v>
      </c>
      <c r="O1795">
        <v>10</v>
      </c>
      <c r="P1795">
        <v>0</v>
      </c>
      <c r="Q1795">
        <v>112.422</v>
      </c>
      <c r="R1795">
        <f>Derived_Metrics[[#This Row],[Selling Price]]*Derived_Metrics[[#This Row],[Quantity]]</f>
        <v>2742</v>
      </c>
      <c r="S1795" s="2">
        <f>IF(Derived_Metrics[[#This Row],[Revenue]]=0,0,Derived_Metrics[[#This Row],[Profit]]/Derived_Metrics[[#This Row],[Revenue]])</f>
        <v>4.1000000000000002E-2</v>
      </c>
      <c r="T1795" t="str">
        <f>IF(Derived_Metrics[[#This Row],[Profit]]&lt;0, "Loss","Profit")</f>
        <v>Profit</v>
      </c>
      <c r="U1795" s="5">
        <f>Derived_Metrics[[#This Row],[Selling Price]]*Derived_Metrics[[#This Row],[Quantity]]*Derived_Metrics[[#This Row],[Discount]]</f>
        <v>0</v>
      </c>
      <c r="V1795" t="str">
        <f>IF(Derived_Metrics[[#This Row],[Discount]]&gt;0,"Discount Applied","No Discount")</f>
        <v>No Discount</v>
      </c>
      <c r="W1795" t="str">
        <f>IF(Derived_Metrics[[#This Row],[Discount]]&gt;0.3,"High Discount","Low Discount")</f>
        <v>Low Discount</v>
      </c>
      <c r="X1795" s="13">
        <f>SUMIFS(Derived_Metrics[Customer_Revenue_Share],Derived_Metrics[Customee_ Revenue _Rank],"&lt;="&amp;Derived_Metrics[[#This Row],[Customee_ Revenue _Rank]])</f>
        <v>0.8994105188184417</v>
      </c>
      <c r="Y1795" t="str">
        <f>IF(Derived_Metrics[[#This Row],[Cumulative_Revenue_%]]&lt;=0.8,"Top 80% Revenue","Remaining 20% Revenue")</f>
        <v>Remaining 20% Revenue</v>
      </c>
    </row>
    <row r="1796" spans="1:25" x14ac:dyDescent="0.25">
      <c r="A1796" t="s">
        <v>4726</v>
      </c>
      <c r="B1796" s="1">
        <v>41896</v>
      </c>
      <c r="C1796" t="s">
        <v>2176</v>
      </c>
      <c r="D1796" s="4">
        <f>SUMIFS(Derived_Metrics[Revenue],Derived_Metrics[Customer ID],Derived_Metrics[[#This Row],[Customer ID]])</f>
        <v>12880.266999999998</v>
      </c>
      <c r="E1796" s="4">
        <f>SUMIFS(Derived_Metrics[Profit],Derived_Metrics[Customer ID],Derived_Metrics[[#This Row],[Customer ID]])</f>
        <v>305.33509999999995</v>
      </c>
      <c r="F1796" s="5">
        <f>_xlfn.PERCENTRANK.INC(Derived_Metrics[Customer Revenue],Derived_Metrics[[#This Row],[Customer Revenue]])</f>
        <v>0.84399999999999997</v>
      </c>
      <c r="G1796" s="5" t="str" cm="1">
        <f t="array" ref="G1796">_xlfn.IFS(Derived_Metrics[[#This Row],[Customer Revenue Percentile]]&gt;=0.8,"High Value",Derived_Metrics[[#This Row],[Customer Revenue Percentile]]&gt;=0.4,"Medium Value",TRUE,"Low Value")</f>
        <v>High Value</v>
      </c>
      <c r="H1796" s="12">
        <f>_xlfn.RANK.EQ(Derived_Metrics[[#This Row],[Customer Revenue]],Derived_Metrics[Customer Revenue],0)</f>
        <v>328</v>
      </c>
      <c r="I1796" s="15">
        <f>Derived_Metrics[[#This Row],[Customer Revenue]]/SUM(Derived_Metrics[Customer Revenue])</f>
        <v>8.2675958663036857E-4</v>
      </c>
      <c r="J1796" t="s">
        <v>2654</v>
      </c>
      <c r="K1796" s="5">
        <f>SUMIFS(Derived_Metrics[Revenue],Derived_Metrics[Product ID],Derived_Metrics[[#This Row],[Product ID]])</f>
        <v>285.85200000000003</v>
      </c>
      <c r="L1796" s="5">
        <f>SUMIFS(Derived_Metrics[Profit],Derived_Metrics[Product ID],Derived_Metrics[[#This Row],[Product ID]])</f>
        <v>9.3125999999999998</v>
      </c>
      <c r="M1796" s="5" t="str">
        <f>IF(AND(Derived_Metrics[[#This Row],[Product Revenue]]&gt;AVERAGE(Derived_Metrics[Product Revenue]),Derived_Metrics[[#This Row],[Product Profit]]&lt;0),"high sales Low Profit","Normal")</f>
        <v>Normal</v>
      </c>
      <c r="N1796">
        <v>9.9600000000000009</v>
      </c>
      <c r="O1796">
        <v>5</v>
      </c>
      <c r="P1796">
        <v>0.6</v>
      </c>
      <c r="Q1796">
        <v>-6.7229999999999999</v>
      </c>
      <c r="R1796">
        <f>Derived_Metrics[[#This Row],[Selling Price]]*Derived_Metrics[[#This Row],[Quantity]]</f>
        <v>49.800000000000004</v>
      </c>
      <c r="S1796" s="2">
        <f>IF(Derived_Metrics[[#This Row],[Revenue]]=0,0,Derived_Metrics[[#This Row],[Profit]]/Derived_Metrics[[#This Row],[Revenue]])</f>
        <v>-0.13499999999999998</v>
      </c>
      <c r="T1796" t="str">
        <f>IF(Derived_Metrics[[#This Row],[Profit]]&lt;0, "Loss","Profit")</f>
        <v>Loss</v>
      </c>
      <c r="U1796" s="5">
        <f>Derived_Metrics[[#This Row],[Selling Price]]*Derived_Metrics[[#This Row],[Quantity]]*Derived_Metrics[[#This Row],[Discount]]</f>
        <v>29.880000000000003</v>
      </c>
      <c r="V1796" t="str">
        <f>IF(Derived_Metrics[[#This Row],[Discount]]&gt;0,"Discount Applied","No Discount")</f>
        <v>Discount Applied</v>
      </c>
      <c r="W1796" t="str">
        <f>IF(Derived_Metrics[[#This Row],[Discount]]&gt;0.3,"High Discount","Low Discount")</f>
        <v>High Discount</v>
      </c>
      <c r="X1796" s="13">
        <f>SUMIFS(Derived_Metrics[Customer_Revenue_Share],Derived_Metrics[Customee_ Revenue _Rank],"&lt;="&amp;Derived_Metrics[[#This Row],[Customee_ Revenue _Rank]])</f>
        <v>0.50275797912200582</v>
      </c>
      <c r="Y1796" t="str">
        <f>IF(Derived_Metrics[[#This Row],[Cumulative_Revenue_%]]&lt;=0.8,"Top 80% Revenue","Remaining 20% Revenue")</f>
        <v>Top 80% Revenue</v>
      </c>
    </row>
    <row r="1797" spans="1:25" x14ac:dyDescent="0.25">
      <c r="A1797" t="s">
        <v>4727</v>
      </c>
      <c r="B1797" s="1">
        <v>43031</v>
      </c>
      <c r="C1797" t="s">
        <v>1846</v>
      </c>
      <c r="D1797" s="4">
        <f>SUMIFS(Derived_Metrics[Revenue],Derived_Metrics[Customer ID],Derived_Metrics[[#This Row],[Customer ID]])</f>
        <v>5363.33</v>
      </c>
      <c r="E1797" s="4">
        <f>SUMIFS(Derived_Metrics[Profit],Derived_Metrics[Customer ID],Derived_Metrics[[#This Row],[Customer ID]])</f>
        <v>-40.715400000000002</v>
      </c>
      <c r="F1797" s="5">
        <f>_xlfn.PERCENTRANK.INC(Derived_Metrics[Customer Revenue],Derived_Metrics[[#This Row],[Customer Revenue]])</f>
        <v>0.55800000000000005</v>
      </c>
      <c r="G1797" s="5" t="str" cm="1">
        <f t="array" ref="G1797">_xlfn.IFS(Derived_Metrics[[#This Row],[Customer Revenue Percentile]]&gt;=0.8,"High Value",Derived_Metrics[[#This Row],[Customer Revenue Percentile]]&gt;=0.4,"Medium Value",TRUE,"Low Value")</f>
        <v>Medium Value</v>
      </c>
      <c r="H1797" s="12">
        <f>_xlfn.RANK.EQ(Derived_Metrics[[#This Row],[Customer Revenue]],Derived_Metrics[Customer Revenue],0)</f>
        <v>933</v>
      </c>
      <c r="I1797" s="15">
        <f>Derived_Metrics[[#This Row],[Customer Revenue]]/SUM(Derived_Metrics[Customer Revenue])</f>
        <v>3.4426184595103931E-4</v>
      </c>
      <c r="J1797" t="s">
        <v>1479</v>
      </c>
      <c r="K1797" s="5">
        <f>SUMIFS(Derived_Metrics[Revenue],Derived_Metrics[Product ID],Derived_Metrics[[#This Row],[Product ID]])</f>
        <v>15308.739</v>
      </c>
      <c r="L1797" s="5">
        <f>SUMIFS(Derived_Metrics[Profit],Derived_Metrics[Product ID],Derived_Metrics[[#This Row],[Product ID]])</f>
        <v>-226.12739999999997</v>
      </c>
      <c r="M1797" s="5" t="str">
        <f>IF(AND(Derived_Metrics[[#This Row],[Product Revenue]]&gt;AVERAGE(Derived_Metrics[Product Revenue]),Derived_Metrics[[#This Row],[Product Profit]]&lt;0),"high sales Low Profit","Normal")</f>
        <v>high sales Low Profit</v>
      </c>
      <c r="N1797">
        <v>240.744</v>
      </c>
      <c r="O1797">
        <v>4</v>
      </c>
      <c r="P1797">
        <v>0.3</v>
      </c>
      <c r="Q1797">
        <v>-13.7568</v>
      </c>
      <c r="R1797">
        <f>Derived_Metrics[[#This Row],[Selling Price]]*Derived_Metrics[[#This Row],[Quantity]]</f>
        <v>962.976</v>
      </c>
      <c r="S1797" s="2">
        <f>IF(Derived_Metrics[[#This Row],[Revenue]]=0,0,Derived_Metrics[[#This Row],[Profit]]/Derived_Metrics[[#This Row],[Revenue]])</f>
        <v>-1.4285714285714285E-2</v>
      </c>
      <c r="T1797" t="str">
        <f>IF(Derived_Metrics[[#This Row],[Profit]]&lt;0, "Loss","Profit")</f>
        <v>Loss</v>
      </c>
      <c r="U1797" s="5">
        <f>Derived_Metrics[[#This Row],[Selling Price]]*Derived_Metrics[[#This Row],[Quantity]]*Derived_Metrics[[#This Row],[Discount]]</f>
        <v>288.89279999999997</v>
      </c>
      <c r="V1797" t="str">
        <f>IF(Derived_Metrics[[#This Row],[Discount]]&gt;0,"Discount Applied","No Discount")</f>
        <v>Discount Applied</v>
      </c>
      <c r="W1797" t="str">
        <f>IF(Derived_Metrics[[#This Row],[Discount]]&gt;0.3,"High Discount","Low Discount")</f>
        <v>Low Discount</v>
      </c>
      <c r="X1797" s="13">
        <f>SUMIFS(Derived_Metrics[Customer_Revenue_Share],Derived_Metrics[Customee_ Revenue _Rank],"&lt;="&amp;Derived_Metrics[[#This Row],[Customee_ Revenue _Rank]])</f>
        <v>0.83927665060124346</v>
      </c>
      <c r="Y1797" t="str">
        <f>IF(Derived_Metrics[[#This Row],[Cumulative_Revenue_%]]&lt;=0.8,"Top 80% Revenue","Remaining 20% Revenue")</f>
        <v>Remaining 20% Revenue</v>
      </c>
    </row>
    <row r="1798" spans="1:25" x14ac:dyDescent="0.25">
      <c r="A1798" t="s">
        <v>4727</v>
      </c>
      <c r="B1798" s="1">
        <v>43031</v>
      </c>
      <c r="C1798" t="s">
        <v>1846</v>
      </c>
      <c r="D1798" s="4">
        <f>SUMIFS(Derived_Metrics[Revenue],Derived_Metrics[Customer ID],Derived_Metrics[[#This Row],[Customer ID]])</f>
        <v>5363.33</v>
      </c>
      <c r="E1798" s="4">
        <f>SUMIFS(Derived_Metrics[Profit],Derived_Metrics[Customer ID],Derived_Metrics[[#This Row],[Customer ID]])</f>
        <v>-40.715400000000002</v>
      </c>
      <c r="F1798" s="5">
        <f>_xlfn.PERCENTRANK.INC(Derived_Metrics[Customer Revenue],Derived_Metrics[[#This Row],[Customer Revenue]])</f>
        <v>0.55800000000000005</v>
      </c>
      <c r="G1798" s="5" t="str" cm="1">
        <f t="array" ref="G1798">_xlfn.IFS(Derived_Metrics[[#This Row],[Customer Revenue Percentile]]&gt;=0.8,"High Value",Derived_Metrics[[#This Row],[Customer Revenue Percentile]]&gt;=0.4,"Medium Value",TRUE,"Low Value")</f>
        <v>Medium Value</v>
      </c>
      <c r="H1798" s="12">
        <f>_xlfn.RANK.EQ(Derived_Metrics[[#This Row],[Customer Revenue]],Derived_Metrics[Customer Revenue],0)</f>
        <v>933</v>
      </c>
      <c r="I1798" s="15">
        <f>Derived_Metrics[[#This Row],[Customer Revenue]]/SUM(Derived_Metrics[Customer Revenue])</f>
        <v>3.4426184595103931E-4</v>
      </c>
      <c r="J1798" t="s">
        <v>2600</v>
      </c>
      <c r="K1798" s="5">
        <f>SUMIFS(Derived_Metrics[Revenue],Derived_Metrics[Product ID],Derived_Metrics[[#This Row],[Product ID]])</f>
        <v>589.75</v>
      </c>
      <c r="L1798" s="5">
        <f>SUMIFS(Derived_Metrics[Profit],Derived_Metrics[Product ID],Derived_Metrics[[#This Row],[Product ID]])</f>
        <v>47.6</v>
      </c>
      <c r="M1798" s="5" t="str">
        <f>IF(AND(Derived_Metrics[[#This Row],[Product Revenue]]&gt;AVERAGE(Derived_Metrics[Product Revenue]),Derived_Metrics[[#This Row],[Product Profit]]&lt;0),"high sales Low Profit","Normal")</f>
        <v>Normal</v>
      </c>
      <c r="N1798">
        <v>35</v>
      </c>
      <c r="O1798">
        <v>4</v>
      </c>
      <c r="P1798">
        <v>0</v>
      </c>
      <c r="Q1798">
        <v>14.7</v>
      </c>
      <c r="R1798">
        <f>Derived_Metrics[[#This Row],[Selling Price]]*Derived_Metrics[[#This Row],[Quantity]]</f>
        <v>140</v>
      </c>
      <c r="S1798" s="2">
        <f>IF(Derived_Metrics[[#This Row],[Revenue]]=0,0,Derived_Metrics[[#This Row],[Profit]]/Derived_Metrics[[#This Row],[Revenue]])</f>
        <v>0.105</v>
      </c>
      <c r="T1798" t="str">
        <f>IF(Derived_Metrics[[#This Row],[Profit]]&lt;0, "Loss","Profit")</f>
        <v>Profit</v>
      </c>
      <c r="U1798" s="5">
        <f>Derived_Metrics[[#This Row],[Selling Price]]*Derived_Metrics[[#This Row],[Quantity]]*Derived_Metrics[[#This Row],[Discount]]</f>
        <v>0</v>
      </c>
      <c r="V1798" t="str">
        <f>IF(Derived_Metrics[[#This Row],[Discount]]&gt;0,"Discount Applied","No Discount")</f>
        <v>No Discount</v>
      </c>
      <c r="W1798" t="str">
        <f>IF(Derived_Metrics[[#This Row],[Discount]]&gt;0.3,"High Discount","Low Discount")</f>
        <v>Low Discount</v>
      </c>
      <c r="X1798" s="13">
        <f>SUMIFS(Derived_Metrics[Customer_Revenue_Share],Derived_Metrics[Customee_ Revenue _Rank],"&lt;="&amp;Derived_Metrics[[#This Row],[Customee_ Revenue _Rank]])</f>
        <v>0.83927665060124346</v>
      </c>
      <c r="Y1798" t="str">
        <f>IF(Derived_Metrics[[#This Row],[Cumulative_Revenue_%]]&lt;=0.8,"Top 80% Revenue","Remaining 20% Revenue")</f>
        <v>Remaining 20% Revenue</v>
      </c>
    </row>
    <row r="1799" spans="1:25" x14ac:dyDescent="0.25">
      <c r="A1799" t="s">
        <v>4727</v>
      </c>
      <c r="B1799" s="1">
        <v>43031</v>
      </c>
      <c r="C1799" t="s">
        <v>1846</v>
      </c>
      <c r="D1799" s="4">
        <f>SUMIFS(Derived_Metrics[Revenue],Derived_Metrics[Customer ID],Derived_Metrics[[#This Row],[Customer ID]])</f>
        <v>5363.33</v>
      </c>
      <c r="E1799" s="4">
        <f>SUMIFS(Derived_Metrics[Profit],Derived_Metrics[Customer ID],Derived_Metrics[[#This Row],[Customer ID]])</f>
        <v>-40.715400000000002</v>
      </c>
      <c r="F1799" s="5">
        <f>_xlfn.PERCENTRANK.INC(Derived_Metrics[Customer Revenue],Derived_Metrics[[#This Row],[Customer Revenue]])</f>
        <v>0.55800000000000005</v>
      </c>
      <c r="G1799" s="5" t="str" cm="1">
        <f t="array" ref="G1799">_xlfn.IFS(Derived_Metrics[[#This Row],[Customer Revenue Percentile]]&gt;=0.8,"High Value",Derived_Metrics[[#This Row],[Customer Revenue Percentile]]&gt;=0.4,"Medium Value",TRUE,"Low Value")</f>
        <v>Medium Value</v>
      </c>
      <c r="H1799" s="12">
        <f>_xlfn.RANK.EQ(Derived_Metrics[[#This Row],[Customer Revenue]],Derived_Metrics[Customer Revenue],0)</f>
        <v>933</v>
      </c>
      <c r="I1799" s="15">
        <f>Derived_Metrics[[#This Row],[Customer Revenue]]/SUM(Derived_Metrics[Customer Revenue])</f>
        <v>3.4426184595103931E-4</v>
      </c>
      <c r="J1799" t="s">
        <v>4258</v>
      </c>
      <c r="K1799" s="5">
        <f>SUMIFS(Derived_Metrics[Revenue],Derived_Metrics[Product ID],Derived_Metrics[[#This Row],[Product ID]])</f>
        <v>9101.3760000000002</v>
      </c>
      <c r="L1799" s="5">
        <f>SUMIFS(Derived_Metrics[Profit],Derived_Metrics[Product ID],Derived_Metrics[[#This Row],[Product ID]])</f>
        <v>244.3888</v>
      </c>
      <c r="M1799" s="5" t="str">
        <f>IF(AND(Derived_Metrics[[#This Row],[Product Revenue]]&gt;AVERAGE(Derived_Metrics[Product Revenue]),Derived_Metrics[[#This Row],[Product Profit]]&lt;0),"high sales Low Profit","Normal")</f>
        <v>Normal</v>
      </c>
      <c r="N1799">
        <v>210.68</v>
      </c>
      <c r="O1799">
        <v>2</v>
      </c>
      <c r="P1799">
        <v>0</v>
      </c>
      <c r="Q1799">
        <v>50.563200000000002</v>
      </c>
      <c r="R1799">
        <f>Derived_Metrics[[#This Row],[Selling Price]]*Derived_Metrics[[#This Row],[Quantity]]</f>
        <v>421.36</v>
      </c>
      <c r="S1799" s="2">
        <f>IF(Derived_Metrics[[#This Row],[Revenue]]=0,0,Derived_Metrics[[#This Row],[Profit]]/Derived_Metrics[[#This Row],[Revenue]])</f>
        <v>0.12</v>
      </c>
      <c r="T1799" t="str">
        <f>IF(Derived_Metrics[[#This Row],[Profit]]&lt;0, "Loss","Profit")</f>
        <v>Profit</v>
      </c>
      <c r="U1799" s="5">
        <f>Derived_Metrics[[#This Row],[Selling Price]]*Derived_Metrics[[#This Row],[Quantity]]*Derived_Metrics[[#This Row],[Discount]]</f>
        <v>0</v>
      </c>
      <c r="V1799" t="str">
        <f>IF(Derived_Metrics[[#This Row],[Discount]]&gt;0,"Discount Applied","No Discount")</f>
        <v>No Discount</v>
      </c>
      <c r="W1799" t="str">
        <f>IF(Derived_Metrics[[#This Row],[Discount]]&gt;0.3,"High Discount","Low Discount")</f>
        <v>Low Discount</v>
      </c>
      <c r="X1799" s="13">
        <f>SUMIFS(Derived_Metrics[Customer_Revenue_Share],Derived_Metrics[Customee_ Revenue _Rank],"&lt;="&amp;Derived_Metrics[[#This Row],[Customee_ Revenue _Rank]])</f>
        <v>0.83927665060124346</v>
      </c>
      <c r="Y1799" t="str">
        <f>IF(Derived_Metrics[[#This Row],[Cumulative_Revenue_%]]&lt;=0.8,"Top 80% Revenue","Remaining 20% Revenue")</f>
        <v>Remaining 20% Revenue</v>
      </c>
    </row>
    <row r="1800" spans="1:25" x14ac:dyDescent="0.25">
      <c r="A1800" t="s">
        <v>4727</v>
      </c>
      <c r="B1800" s="1">
        <v>43031</v>
      </c>
      <c r="C1800" t="s">
        <v>1846</v>
      </c>
      <c r="D1800" s="4">
        <f>SUMIFS(Derived_Metrics[Revenue],Derived_Metrics[Customer ID],Derived_Metrics[[#This Row],[Customer ID]])</f>
        <v>5363.33</v>
      </c>
      <c r="E1800" s="4">
        <f>SUMIFS(Derived_Metrics[Profit],Derived_Metrics[Customer ID],Derived_Metrics[[#This Row],[Customer ID]])</f>
        <v>-40.715400000000002</v>
      </c>
      <c r="F1800" s="5">
        <f>_xlfn.PERCENTRANK.INC(Derived_Metrics[Customer Revenue],Derived_Metrics[[#This Row],[Customer Revenue]])</f>
        <v>0.55800000000000005</v>
      </c>
      <c r="G1800" s="5" t="str" cm="1">
        <f t="array" ref="G1800">_xlfn.IFS(Derived_Metrics[[#This Row],[Customer Revenue Percentile]]&gt;=0.8,"High Value",Derived_Metrics[[#This Row],[Customer Revenue Percentile]]&gt;=0.4,"Medium Value",TRUE,"Low Value")</f>
        <v>Medium Value</v>
      </c>
      <c r="H1800" s="12">
        <f>_xlfn.RANK.EQ(Derived_Metrics[[#This Row],[Customer Revenue]],Derived_Metrics[Customer Revenue],0)</f>
        <v>933</v>
      </c>
      <c r="I1800" s="15">
        <f>Derived_Metrics[[#This Row],[Customer Revenue]]/SUM(Derived_Metrics[Customer Revenue])</f>
        <v>3.4426184595103931E-4</v>
      </c>
      <c r="J1800" t="s">
        <v>474</v>
      </c>
      <c r="K1800" s="5">
        <f>SUMIFS(Derived_Metrics[Revenue],Derived_Metrics[Product ID],Derived_Metrics[[#This Row],[Product ID]])</f>
        <v>34902.023999999998</v>
      </c>
      <c r="L1800" s="5">
        <f>SUMIFS(Derived_Metrics[Profit],Derived_Metrics[Product ID],Derived_Metrics[[#This Row],[Product ID]])</f>
        <v>-66.827200000000019</v>
      </c>
      <c r="M1800" s="5" t="str">
        <f>IF(AND(Derived_Metrics[[#This Row],[Product Revenue]]&gt;AVERAGE(Derived_Metrics[Product Revenue]),Derived_Metrics[[#This Row],[Product Profit]]&lt;0),"high sales Low Profit","Normal")</f>
        <v>high sales Low Profit</v>
      </c>
      <c r="N1800">
        <v>637.89599999999996</v>
      </c>
      <c r="O1800">
        <v>3</v>
      </c>
      <c r="P1800">
        <v>0.3</v>
      </c>
      <c r="Q1800">
        <v>-127.5792</v>
      </c>
      <c r="R1800">
        <f>Derived_Metrics[[#This Row],[Selling Price]]*Derived_Metrics[[#This Row],[Quantity]]</f>
        <v>1913.6879999999999</v>
      </c>
      <c r="S1800" s="2">
        <f>IF(Derived_Metrics[[#This Row],[Revenue]]=0,0,Derived_Metrics[[#This Row],[Profit]]/Derived_Metrics[[#This Row],[Revenue]])</f>
        <v>-6.6666666666666666E-2</v>
      </c>
      <c r="T1800" t="str">
        <f>IF(Derived_Metrics[[#This Row],[Profit]]&lt;0, "Loss","Profit")</f>
        <v>Loss</v>
      </c>
      <c r="U1800" s="5">
        <f>Derived_Metrics[[#This Row],[Selling Price]]*Derived_Metrics[[#This Row],[Quantity]]*Derived_Metrics[[#This Row],[Discount]]</f>
        <v>574.10639999999989</v>
      </c>
      <c r="V1800" t="str">
        <f>IF(Derived_Metrics[[#This Row],[Discount]]&gt;0,"Discount Applied","No Discount")</f>
        <v>Discount Applied</v>
      </c>
      <c r="W1800" t="str">
        <f>IF(Derived_Metrics[[#This Row],[Discount]]&gt;0.3,"High Discount","Low Discount")</f>
        <v>Low Discount</v>
      </c>
      <c r="X1800" s="13">
        <f>SUMIFS(Derived_Metrics[Customer_Revenue_Share],Derived_Metrics[Customee_ Revenue _Rank],"&lt;="&amp;Derived_Metrics[[#This Row],[Customee_ Revenue _Rank]])</f>
        <v>0.83927665060124346</v>
      </c>
      <c r="Y1800" t="str">
        <f>IF(Derived_Metrics[[#This Row],[Cumulative_Revenue_%]]&lt;=0.8,"Top 80% Revenue","Remaining 20% Revenue")</f>
        <v>Remaining 20% Revenue</v>
      </c>
    </row>
    <row r="1801" spans="1:25" x14ac:dyDescent="0.25">
      <c r="A1801" t="s">
        <v>4728</v>
      </c>
      <c r="B1801" s="1">
        <v>42478</v>
      </c>
      <c r="C1801" t="s">
        <v>3761</v>
      </c>
      <c r="D1801" s="4">
        <f>SUMIFS(Derived_Metrics[Revenue],Derived_Metrics[Customer ID],Derived_Metrics[[#This Row],[Customer ID]])</f>
        <v>2020.1999999999998</v>
      </c>
      <c r="E1801" s="4">
        <f>SUMIFS(Derived_Metrics[Profit],Derived_Metrics[Customer ID],Derived_Metrics[[#This Row],[Customer ID]])</f>
        <v>-159.947</v>
      </c>
      <c r="F1801" s="5">
        <f>_xlfn.PERCENTRANK.INC(Derived_Metrics[Customer Revenue],Derived_Metrics[[#This Row],[Customer Revenue]])</f>
        <v>0.27700000000000002</v>
      </c>
      <c r="G1801" s="5" t="str" cm="1">
        <f t="array" ref="G1801">_xlfn.IFS(Derived_Metrics[[#This Row],[Customer Revenue Percentile]]&gt;=0.8,"High Value",Derived_Metrics[[#This Row],[Customer Revenue Percentile]]&gt;=0.4,"Medium Value",TRUE,"Low Value")</f>
        <v>Low Value</v>
      </c>
      <c r="H1801" s="12">
        <f>_xlfn.RANK.EQ(Derived_Metrics[[#This Row],[Customer Revenue]],Derived_Metrics[Customer Revenue],0)</f>
        <v>1530</v>
      </c>
      <c r="I1801" s="15">
        <f>Derived_Metrics[[#This Row],[Customer Revenue]]/SUM(Derived_Metrics[Customer Revenue])</f>
        <v>1.2967275576745968E-4</v>
      </c>
      <c r="J1801" t="s">
        <v>1201</v>
      </c>
      <c r="K1801" s="5">
        <f>SUMIFS(Derived_Metrics[Revenue],Derived_Metrics[Product ID],Derived_Metrics[[#This Row],[Product ID]])</f>
        <v>30526.117999999999</v>
      </c>
      <c r="L1801" s="5">
        <f>SUMIFS(Derived_Metrics[Profit],Derived_Metrics[Product ID],Derived_Metrics[[#This Row],[Product ID]])</f>
        <v>-474.74139999999994</v>
      </c>
      <c r="M1801" s="5" t="str">
        <f>IF(AND(Derived_Metrics[[#This Row],[Product Revenue]]&gt;AVERAGE(Derived_Metrics[Product Revenue]),Derived_Metrics[[#This Row],[Product Profit]]&lt;0),"high sales Low Profit","Normal")</f>
        <v>high sales Low Profit</v>
      </c>
      <c r="N1801">
        <v>344.37200000000001</v>
      </c>
      <c r="O1801">
        <v>4</v>
      </c>
      <c r="P1801">
        <v>0.3</v>
      </c>
      <c r="Q1801">
        <v>-93.472399999999993</v>
      </c>
      <c r="R1801">
        <f>Derived_Metrics[[#This Row],[Selling Price]]*Derived_Metrics[[#This Row],[Quantity]]</f>
        <v>1377.4880000000001</v>
      </c>
      <c r="S1801" s="2">
        <f>IF(Derived_Metrics[[#This Row],[Revenue]]=0,0,Derived_Metrics[[#This Row],[Profit]]/Derived_Metrics[[#This Row],[Revenue]])</f>
        <v>-6.7857142857142852E-2</v>
      </c>
      <c r="T1801" t="str">
        <f>IF(Derived_Metrics[[#This Row],[Profit]]&lt;0, "Loss","Profit")</f>
        <v>Loss</v>
      </c>
      <c r="U1801" s="5">
        <f>Derived_Metrics[[#This Row],[Selling Price]]*Derived_Metrics[[#This Row],[Quantity]]*Derived_Metrics[[#This Row],[Discount]]</f>
        <v>413.24639999999999</v>
      </c>
      <c r="V1801" t="str">
        <f>IF(Derived_Metrics[[#This Row],[Discount]]&gt;0,"Discount Applied","No Discount")</f>
        <v>Discount Applied</v>
      </c>
      <c r="W1801" t="str">
        <f>IF(Derived_Metrics[[#This Row],[Discount]]&gt;0.3,"High Discount","Low Discount")</f>
        <v>Low Discount</v>
      </c>
      <c r="X1801" s="13">
        <f>SUMIFS(Derived_Metrics[Customer_Revenue_Share],Derived_Metrics[Customee_ Revenue _Rank],"&lt;="&amp;Derived_Metrics[[#This Row],[Customee_ Revenue _Rank]])</f>
        <v>0.96674388951130896</v>
      </c>
      <c r="Y1801" t="str">
        <f>IF(Derived_Metrics[[#This Row],[Cumulative_Revenue_%]]&lt;=0.8,"Top 80% Revenue","Remaining 20% Revenue")</f>
        <v>Remaining 20% Revenue</v>
      </c>
    </row>
    <row r="1802" spans="1:25" x14ac:dyDescent="0.25">
      <c r="A1802" t="s">
        <v>4728</v>
      </c>
      <c r="B1802" s="1">
        <v>42478</v>
      </c>
      <c r="C1802" t="s">
        <v>3761</v>
      </c>
      <c r="D1802" s="4">
        <f>SUMIFS(Derived_Metrics[Revenue],Derived_Metrics[Customer ID],Derived_Metrics[[#This Row],[Customer ID]])</f>
        <v>2020.1999999999998</v>
      </c>
      <c r="E1802" s="4">
        <f>SUMIFS(Derived_Metrics[Profit],Derived_Metrics[Customer ID],Derived_Metrics[[#This Row],[Customer ID]])</f>
        <v>-159.947</v>
      </c>
      <c r="F1802" s="5">
        <f>_xlfn.PERCENTRANK.INC(Derived_Metrics[Customer Revenue],Derived_Metrics[[#This Row],[Customer Revenue]])</f>
        <v>0.27700000000000002</v>
      </c>
      <c r="G1802" s="5" t="str" cm="1">
        <f t="array" ref="G1802">_xlfn.IFS(Derived_Metrics[[#This Row],[Customer Revenue Percentile]]&gt;=0.8,"High Value",Derived_Metrics[[#This Row],[Customer Revenue Percentile]]&gt;=0.4,"Medium Value",TRUE,"Low Value")</f>
        <v>Low Value</v>
      </c>
      <c r="H1802" s="12">
        <f>_xlfn.RANK.EQ(Derived_Metrics[[#This Row],[Customer Revenue]],Derived_Metrics[Customer Revenue],0)</f>
        <v>1530</v>
      </c>
      <c r="I1802" s="15">
        <f>Derived_Metrics[[#This Row],[Customer Revenue]]/SUM(Derived_Metrics[Customer Revenue])</f>
        <v>1.2967275576745968E-4</v>
      </c>
      <c r="J1802" t="s">
        <v>2082</v>
      </c>
      <c r="K1802" s="5">
        <f>SUMIFS(Derived_Metrics[Revenue],Derived_Metrics[Product ID],Derived_Metrics[[#This Row],[Product ID]])</f>
        <v>1854.2600000000002</v>
      </c>
      <c r="L1802" s="5">
        <f>SUMIFS(Derived_Metrics[Profit],Derived_Metrics[Product ID],Derived_Metrics[[#This Row],[Product ID]])</f>
        <v>107.41919999999999</v>
      </c>
      <c r="M1802" s="5" t="str">
        <f>IF(AND(Derived_Metrics[[#This Row],[Product Revenue]]&gt;AVERAGE(Derived_Metrics[Product Revenue]),Derived_Metrics[[#This Row],[Product Profit]]&lt;0),"high sales Low Profit","Normal")</f>
        <v>Normal</v>
      </c>
      <c r="N1802">
        <v>127.88</v>
      </c>
      <c r="O1802">
        <v>5</v>
      </c>
      <c r="P1802">
        <v>0.6</v>
      </c>
      <c r="Q1802">
        <v>-67.137</v>
      </c>
      <c r="R1802">
        <f>Derived_Metrics[[#This Row],[Selling Price]]*Derived_Metrics[[#This Row],[Quantity]]</f>
        <v>639.4</v>
      </c>
      <c r="S1802" s="2">
        <f>IF(Derived_Metrics[[#This Row],[Revenue]]=0,0,Derived_Metrics[[#This Row],[Profit]]/Derived_Metrics[[#This Row],[Revenue]])</f>
        <v>-0.10500000000000001</v>
      </c>
      <c r="T1802" t="str">
        <f>IF(Derived_Metrics[[#This Row],[Profit]]&lt;0, "Loss","Profit")</f>
        <v>Loss</v>
      </c>
      <c r="U1802" s="5">
        <f>Derived_Metrics[[#This Row],[Selling Price]]*Derived_Metrics[[#This Row],[Quantity]]*Derived_Metrics[[#This Row],[Discount]]</f>
        <v>383.64</v>
      </c>
      <c r="V1802" t="str">
        <f>IF(Derived_Metrics[[#This Row],[Discount]]&gt;0,"Discount Applied","No Discount")</f>
        <v>Discount Applied</v>
      </c>
      <c r="W1802" t="str">
        <f>IF(Derived_Metrics[[#This Row],[Discount]]&gt;0.3,"High Discount","Low Discount")</f>
        <v>High Discount</v>
      </c>
      <c r="X1802" s="13">
        <f>SUMIFS(Derived_Metrics[Customer_Revenue_Share],Derived_Metrics[Customee_ Revenue _Rank],"&lt;="&amp;Derived_Metrics[[#This Row],[Customee_ Revenue _Rank]])</f>
        <v>0.96674388951130896</v>
      </c>
      <c r="Y1802" t="str">
        <f>IF(Derived_Metrics[[#This Row],[Cumulative_Revenue_%]]&lt;=0.8,"Top 80% Revenue","Remaining 20% Revenue")</f>
        <v>Remaining 20% Revenue</v>
      </c>
    </row>
    <row r="1803" spans="1:25" x14ac:dyDescent="0.25">
      <c r="A1803" t="s">
        <v>4730</v>
      </c>
      <c r="B1803" s="1">
        <v>42883</v>
      </c>
      <c r="C1803" t="s">
        <v>3163</v>
      </c>
      <c r="D1803" s="4">
        <f>SUMIFS(Derived_Metrics[Revenue],Derived_Metrics[Customer ID],Derived_Metrics[[#This Row],[Customer ID]])</f>
        <v>427.23899999999998</v>
      </c>
      <c r="E1803" s="4">
        <f>SUMIFS(Derived_Metrics[Profit],Derived_Metrics[Customer ID],Derived_Metrics[[#This Row],[Customer ID]])</f>
        <v>-48.5565</v>
      </c>
      <c r="F1803" s="5">
        <f>_xlfn.PERCENTRANK.INC(Derived_Metrics[Customer Revenue],Derived_Metrics[[#This Row],[Customer Revenue]])</f>
        <v>7.9000000000000001E-2</v>
      </c>
      <c r="G1803" s="5" t="str" cm="1">
        <f t="array" ref="G1803">_xlfn.IFS(Derived_Metrics[[#This Row],[Customer Revenue Percentile]]&gt;=0.8,"High Value",Derived_Metrics[[#This Row],[Customer Revenue Percentile]]&gt;=0.4,"Medium Value",TRUE,"Low Value")</f>
        <v>Low Value</v>
      </c>
      <c r="H1803" s="12">
        <f>_xlfn.RANK.EQ(Derived_Metrics[[#This Row],[Customer Revenue]],Derived_Metrics[Customer Revenue],0)</f>
        <v>1951</v>
      </c>
      <c r="I1803" s="15">
        <f>Derived_Metrics[[#This Row],[Customer Revenue]]/SUM(Derived_Metrics[Customer Revenue])</f>
        <v>2.742365038181057E-5</v>
      </c>
      <c r="J1803" t="s">
        <v>139</v>
      </c>
      <c r="K1803" s="5">
        <f>SUMIFS(Derived_Metrics[Revenue],Derived_Metrics[Product ID],Derived_Metrics[[#This Row],[Product ID]])</f>
        <v>10599.241999999998</v>
      </c>
      <c r="L1803" s="5">
        <f>SUMIFS(Derived_Metrics[Profit],Derived_Metrics[Product ID],Derived_Metrics[[#This Row],[Product ID]])</f>
        <v>117.4863</v>
      </c>
      <c r="M1803" s="5" t="str">
        <f>IF(AND(Derived_Metrics[[#This Row],[Product Revenue]]&gt;AVERAGE(Derived_Metrics[Product Revenue]),Derived_Metrics[[#This Row],[Product Profit]]&lt;0),"high sales Low Profit","Normal")</f>
        <v>Normal</v>
      </c>
      <c r="N1803">
        <v>106.869</v>
      </c>
      <c r="O1803">
        <v>3</v>
      </c>
      <c r="P1803">
        <v>0.3</v>
      </c>
      <c r="Q1803">
        <v>-29.007300000000001</v>
      </c>
      <c r="R1803">
        <f>Derived_Metrics[[#This Row],[Selling Price]]*Derived_Metrics[[#This Row],[Quantity]]</f>
        <v>320.60699999999997</v>
      </c>
      <c r="S1803" s="2">
        <f>IF(Derived_Metrics[[#This Row],[Revenue]]=0,0,Derived_Metrics[[#This Row],[Profit]]/Derived_Metrics[[#This Row],[Revenue]])</f>
        <v>-9.0476190476190488E-2</v>
      </c>
      <c r="T1803" t="str">
        <f>IF(Derived_Metrics[[#This Row],[Profit]]&lt;0, "Loss","Profit")</f>
        <v>Loss</v>
      </c>
      <c r="U1803" s="5">
        <f>Derived_Metrics[[#This Row],[Selling Price]]*Derived_Metrics[[#This Row],[Quantity]]*Derived_Metrics[[#This Row],[Discount]]</f>
        <v>96.182099999999991</v>
      </c>
      <c r="V1803" t="str">
        <f>IF(Derived_Metrics[[#This Row],[Discount]]&gt;0,"Discount Applied","No Discount")</f>
        <v>Discount Applied</v>
      </c>
      <c r="W1803" t="str">
        <f>IF(Derived_Metrics[[#This Row],[Discount]]&gt;0.3,"High Discount","Low Discount")</f>
        <v>Low Discount</v>
      </c>
      <c r="X1803" s="13">
        <f>SUMIFS(Derived_Metrics[Customer_Revenue_Share],Derived_Metrics[Customee_ Revenue _Rank],"&lt;="&amp;Derived_Metrics[[#This Row],[Customee_ Revenue _Rank]])</f>
        <v>0.99772915410196761</v>
      </c>
      <c r="Y1803" t="str">
        <f>IF(Derived_Metrics[[#This Row],[Cumulative_Revenue_%]]&lt;=0.8,"Top 80% Revenue","Remaining 20% Revenue")</f>
        <v>Remaining 20% Revenue</v>
      </c>
    </row>
    <row r="1804" spans="1:25" x14ac:dyDescent="0.25">
      <c r="A1804" t="s">
        <v>4731</v>
      </c>
      <c r="B1804" s="1">
        <v>42685</v>
      </c>
      <c r="C1804" t="s">
        <v>824</v>
      </c>
      <c r="D1804" s="4">
        <f>SUMIFS(Derived_Metrics[Revenue],Derived_Metrics[Customer ID],Derived_Metrics[[#This Row],[Customer ID]])</f>
        <v>16703.28</v>
      </c>
      <c r="E1804" s="4">
        <f>SUMIFS(Derived_Metrics[Profit],Derived_Metrics[Customer ID],Derived_Metrics[[#This Row],[Customer ID]])</f>
        <v>276.7842</v>
      </c>
      <c r="F1804" s="5">
        <f>_xlfn.PERCENTRANK.INC(Derived_Metrics[Customer Revenue],Derived_Metrics[[#This Row],[Customer Revenue]])</f>
        <v>0.89300000000000002</v>
      </c>
      <c r="G1804" s="5" t="str" cm="1">
        <f t="array" ref="G1804">_xlfn.IFS(Derived_Metrics[[#This Row],[Customer Revenue Percentile]]&gt;=0.8,"High Value",Derived_Metrics[[#This Row],[Customer Revenue Percentile]]&gt;=0.4,"Medium Value",TRUE,"Low Value")</f>
        <v>High Value</v>
      </c>
      <c r="H1804" s="12">
        <f>_xlfn.RANK.EQ(Derived_Metrics[[#This Row],[Customer Revenue]],Derived_Metrics[Customer Revenue],0)</f>
        <v>226</v>
      </c>
      <c r="I1804" s="15">
        <f>Derived_Metrics[[#This Row],[Customer Revenue]]/SUM(Derived_Metrics[Customer Revenue])</f>
        <v>1.0721514443894141E-3</v>
      </c>
      <c r="J1804" t="s">
        <v>2143</v>
      </c>
      <c r="K1804" s="5">
        <f>SUMIFS(Derived_Metrics[Revenue],Derived_Metrics[Product ID],Derived_Metrics[[#This Row],[Product ID]])</f>
        <v>35272.71</v>
      </c>
      <c r="L1804" s="5">
        <f>SUMIFS(Derived_Metrics[Profit],Derived_Metrics[Product ID],Derived_Metrics[[#This Row],[Product ID]])</f>
        <v>-1201.0581</v>
      </c>
      <c r="M1804" s="5" t="str">
        <f>IF(AND(Derived_Metrics[[#This Row],[Product Revenue]]&gt;AVERAGE(Derived_Metrics[Product Revenue]),Derived_Metrics[[#This Row],[Product Profit]]&lt;0),"high sales Low Profit","Normal")</f>
        <v>high sales Low Profit</v>
      </c>
      <c r="N1804">
        <v>2678.94</v>
      </c>
      <c r="O1804">
        <v>6</v>
      </c>
      <c r="P1804">
        <v>0</v>
      </c>
      <c r="Q1804">
        <v>241.1046</v>
      </c>
      <c r="R1804">
        <f>Derived_Metrics[[#This Row],[Selling Price]]*Derived_Metrics[[#This Row],[Quantity]]</f>
        <v>16073.64</v>
      </c>
      <c r="S1804" s="2">
        <f>IF(Derived_Metrics[[#This Row],[Revenue]]=0,0,Derived_Metrics[[#This Row],[Profit]]/Derived_Metrics[[#This Row],[Revenue]])</f>
        <v>1.5000000000000001E-2</v>
      </c>
      <c r="T1804" t="str">
        <f>IF(Derived_Metrics[[#This Row],[Profit]]&lt;0, "Loss","Profit")</f>
        <v>Profit</v>
      </c>
      <c r="U1804" s="5">
        <f>Derived_Metrics[[#This Row],[Selling Price]]*Derived_Metrics[[#This Row],[Quantity]]*Derived_Metrics[[#This Row],[Discount]]</f>
        <v>0</v>
      </c>
      <c r="V1804" t="str">
        <f>IF(Derived_Metrics[[#This Row],[Discount]]&gt;0,"Discount Applied","No Discount")</f>
        <v>No Discount</v>
      </c>
      <c r="W1804" t="str">
        <f>IF(Derived_Metrics[[#This Row],[Discount]]&gt;0.3,"High Discount","Low Discount")</f>
        <v>Low Discount</v>
      </c>
      <c r="X1804" s="13">
        <f>SUMIFS(Derived_Metrics[Customer_Revenue_Share],Derived_Metrics[Customee_ Revenue _Rank],"&lt;="&amp;Derived_Metrics[[#This Row],[Customee_ Revenue _Rank]])</f>
        <v>0.40536147563802832</v>
      </c>
      <c r="Y1804" t="str">
        <f>IF(Derived_Metrics[[#This Row],[Cumulative_Revenue_%]]&lt;=0.8,"Top 80% Revenue","Remaining 20% Revenue")</f>
        <v>Top 80% Revenue</v>
      </c>
    </row>
    <row r="1805" spans="1:25" x14ac:dyDescent="0.25">
      <c r="A1805" t="s">
        <v>4733</v>
      </c>
      <c r="B1805" s="1">
        <v>42848</v>
      </c>
      <c r="C1805" t="s">
        <v>178</v>
      </c>
      <c r="D1805" s="4">
        <f>SUMIFS(Derived_Metrics[Revenue],Derived_Metrics[Customer ID],Derived_Metrics[[#This Row],[Customer ID]])</f>
        <v>4149.93</v>
      </c>
      <c r="E1805" s="4">
        <f>SUMIFS(Derived_Metrics[Profit],Derived_Metrics[Customer ID],Derived_Metrics[[#This Row],[Customer ID]])</f>
        <v>127.12020000000001</v>
      </c>
      <c r="F1805" s="5">
        <f>_xlfn.PERCENTRANK.INC(Derived_Metrics[Customer Revenue],Derived_Metrics[[#This Row],[Customer Revenue]])</f>
        <v>0.49199999999999999</v>
      </c>
      <c r="G1805" s="5" t="str" cm="1">
        <f t="array" ref="G1805">_xlfn.IFS(Derived_Metrics[[#This Row],[Customer Revenue Percentile]]&gt;=0.8,"High Value",Derived_Metrics[[#This Row],[Customer Revenue Percentile]]&gt;=0.4,"Medium Value",TRUE,"Low Value")</f>
        <v>Medium Value</v>
      </c>
      <c r="H1805" s="12">
        <f>_xlfn.RANK.EQ(Derived_Metrics[[#This Row],[Customer Revenue]],Derived_Metrics[Customer Revenue],0)</f>
        <v>1073</v>
      </c>
      <c r="I1805" s="15">
        <f>Derived_Metrics[[#This Row],[Customer Revenue]]/SUM(Derived_Metrics[Customer Revenue])</f>
        <v>2.6637603175034852E-4</v>
      </c>
      <c r="J1805" t="s">
        <v>496</v>
      </c>
      <c r="K1805" s="5">
        <f>SUMIFS(Derived_Metrics[Revenue],Derived_Metrics[Product ID],Derived_Metrics[[#This Row],[Product ID]])</f>
        <v>23282.600999999995</v>
      </c>
      <c r="L1805" s="5">
        <f>SUMIFS(Derived_Metrics[Profit],Derived_Metrics[Product ID],Derived_Metrics[[#This Row],[Product ID]])</f>
        <v>-975.09879999999998</v>
      </c>
      <c r="M1805" s="5" t="str">
        <f>IF(AND(Derived_Metrics[[#This Row],[Product Revenue]]&gt;AVERAGE(Derived_Metrics[Product Revenue]),Derived_Metrics[[#This Row],[Product Profit]]&lt;0),"high sales Low Profit","Normal")</f>
        <v>high sales Low Profit</v>
      </c>
      <c r="N1805">
        <v>387.13600000000002</v>
      </c>
      <c r="O1805">
        <v>4</v>
      </c>
      <c r="P1805">
        <v>0.2</v>
      </c>
      <c r="Q1805">
        <v>-14.5176</v>
      </c>
      <c r="R1805">
        <f>Derived_Metrics[[#This Row],[Selling Price]]*Derived_Metrics[[#This Row],[Quantity]]</f>
        <v>1548.5440000000001</v>
      </c>
      <c r="S1805" s="2">
        <f>IF(Derived_Metrics[[#This Row],[Revenue]]=0,0,Derived_Metrics[[#This Row],[Profit]]/Derived_Metrics[[#This Row],[Revenue]])</f>
        <v>-9.3749999999999997E-3</v>
      </c>
      <c r="T1805" t="str">
        <f>IF(Derived_Metrics[[#This Row],[Profit]]&lt;0, "Loss","Profit")</f>
        <v>Loss</v>
      </c>
      <c r="U1805" s="5">
        <f>Derived_Metrics[[#This Row],[Selling Price]]*Derived_Metrics[[#This Row],[Quantity]]*Derived_Metrics[[#This Row],[Discount]]</f>
        <v>309.70880000000005</v>
      </c>
      <c r="V1805" t="str">
        <f>IF(Derived_Metrics[[#This Row],[Discount]]&gt;0,"Discount Applied","No Discount")</f>
        <v>Discount Applied</v>
      </c>
      <c r="W1805" t="str">
        <f>IF(Derived_Metrics[[#This Row],[Discount]]&gt;0.3,"High Discount","Low Discount")</f>
        <v>Low Discount</v>
      </c>
      <c r="X1805" s="13">
        <f>SUMIFS(Derived_Metrics[Customer_Revenue_Share],Derived_Metrics[Customee_ Revenue _Rank],"&lt;="&amp;Derived_Metrics[[#This Row],[Customee_ Revenue _Rank]])</f>
        <v>0.88049292348236619</v>
      </c>
      <c r="Y1805" t="str">
        <f>IF(Derived_Metrics[[#This Row],[Cumulative_Revenue_%]]&lt;=0.8,"Top 80% Revenue","Remaining 20% Revenue")</f>
        <v>Remaining 20% Revenue</v>
      </c>
    </row>
    <row r="1806" spans="1:25" x14ac:dyDescent="0.25">
      <c r="A1806" t="s">
        <v>4733</v>
      </c>
      <c r="B1806" s="1">
        <v>42848</v>
      </c>
      <c r="C1806" t="s">
        <v>178</v>
      </c>
      <c r="D1806" s="4">
        <f>SUMIFS(Derived_Metrics[Revenue],Derived_Metrics[Customer ID],Derived_Metrics[[#This Row],[Customer ID]])</f>
        <v>4149.93</v>
      </c>
      <c r="E1806" s="4">
        <f>SUMIFS(Derived_Metrics[Profit],Derived_Metrics[Customer ID],Derived_Metrics[[#This Row],[Customer ID]])</f>
        <v>127.12020000000001</v>
      </c>
      <c r="F1806" s="5">
        <f>_xlfn.PERCENTRANK.INC(Derived_Metrics[Customer Revenue],Derived_Metrics[[#This Row],[Customer Revenue]])</f>
        <v>0.49199999999999999</v>
      </c>
      <c r="G1806" s="5" t="str" cm="1">
        <f t="array" ref="G1806">_xlfn.IFS(Derived_Metrics[[#This Row],[Customer Revenue Percentile]]&gt;=0.8,"High Value",Derived_Metrics[[#This Row],[Customer Revenue Percentile]]&gt;=0.4,"Medium Value",TRUE,"Low Value")</f>
        <v>Medium Value</v>
      </c>
      <c r="H1806" s="12">
        <f>_xlfn.RANK.EQ(Derived_Metrics[[#This Row],[Customer Revenue]],Derived_Metrics[Customer Revenue],0)</f>
        <v>1073</v>
      </c>
      <c r="I1806" s="15">
        <f>Derived_Metrics[[#This Row],[Customer Revenue]]/SUM(Derived_Metrics[Customer Revenue])</f>
        <v>2.6637603175034852E-4</v>
      </c>
      <c r="J1806" t="s">
        <v>2843</v>
      </c>
      <c r="K1806" s="5">
        <f>SUMIFS(Derived_Metrics[Revenue],Derived_Metrics[Product ID],Derived_Metrics[[#This Row],[Product ID]])</f>
        <v>1740.9279999999999</v>
      </c>
      <c r="L1806" s="5">
        <f>SUMIFS(Derived_Metrics[Profit],Derived_Metrics[Product ID],Derived_Metrics[[#This Row],[Product ID]])</f>
        <v>-129.91999999999999</v>
      </c>
      <c r="M1806" s="5" t="str">
        <f>IF(AND(Derived_Metrics[[#This Row],[Product Revenue]]&gt;AVERAGE(Derived_Metrics[Product Revenue]),Derived_Metrics[[#This Row],[Product Profit]]&lt;0),"high sales Low Profit","Normal")</f>
        <v>Normal</v>
      </c>
      <c r="N1806">
        <v>77.951999999999998</v>
      </c>
      <c r="O1806">
        <v>3</v>
      </c>
      <c r="P1806">
        <v>0.2</v>
      </c>
      <c r="Q1806">
        <v>-11.6928</v>
      </c>
      <c r="R1806">
        <f>Derived_Metrics[[#This Row],[Selling Price]]*Derived_Metrics[[#This Row],[Quantity]]</f>
        <v>233.85599999999999</v>
      </c>
      <c r="S1806" s="2">
        <f>IF(Derived_Metrics[[#This Row],[Revenue]]=0,0,Derived_Metrics[[#This Row],[Profit]]/Derived_Metrics[[#This Row],[Revenue]])</f>
        <v>-0.05</v>
      </c>
      <c r="T1806" t="str">
        <f>IF(Derived_Metrics[[#This Row],[Profit]]&lt;0, "Loss","Profit")</f>
        <v>Loss</v>
      </c>
      <c r="U1806" s="5">
        <f>Derived_Metrics[[#This Row],[Selling Price]]*Derived_Metrics[[#This Row],[Quantity]]*Derived_Metrics[[#This Row],[Discount]]</f>
        <v>46.7712</v>
      </c>
      <c r="V1806" t="str">
        <f>IF(Derived_Metrics[[#This Row],[Discount]]&gt;0,"Discount Applied","No Discount")</f>
        <v>Discount Applied</v>
      </c>
      <c r="W1806" t="str">
        <f>IF(Derived_Metrics[[#This Row],[Discount]]&gt;0.3,"High Discount","Low Discount")</f>
        <v>Low Discount</v>
      </c>
      <c r="X1806" s="13">
        <f>SUMIFS(Derived_Metrics[Customer_Revenue_Share],Derived_Metrics[Customee_ Revenue _Rank],"&lt;="&amp;Derived_Metrics[[#This Row],[Customee_ Revenue _Rank]])</f>
        <v>0.88049292348236619</v>
      </c>
      <c r="Y1806" t="str">
        <f>IF(Derived_Metrics[[#This Row],[Cumulative_Revenue_%]]&lt;=0.8,"Top 80% Revenue","Remaining 20% Revenue")</f>
        <v>Remaining 20% Revenue</v>
      </c>
    </row>
    <row r="1807" spans="1:25" x14ac:dyDescent="0.25">
      <c r="A1807" t="s">
        <v>4735</v>
      </c>
      <c r="B1807" s="1">
        <v>43002</v>
      </c>
      <c r="C1807" t="s">
        <v>506</v>
      </c>
      <c r="D1807" s="4">
        <f>SUMIFS(Derived_Metrics[Revenue],Derived_Metrics[Customer ID],Derived_Metrics[[#This Row],[Customer ID]])</f>
        <v>8411.0500000000011</v>
      </c>
      <c r="E1807" s="4">
        <f>SUMIFS(Derived_Metrics[Profit],Derived_Metrics[Customer ID],Derived_Metrics[[#This Row],[Customer ID]])</f>
        <v>241.30199999999999</v>
      </c>
      <c r="F1807" s="5">
        <f>_xlfn.PERCENTRANK.INC(Derived_Metrics[Customer Revenue],Derived_Metrics[[#This Row],[Customer Revenue]])</f>
        <v>0.7</v>
      </c>
      <c r="G1807" s="5" t="str" cm="1">
        <f t="array" ref="G1807">_xlfn.IFS(Derived_Metrics[[#This Row],[Customer Revenue Percentile]]&gt;=0.8,"High Value",Derived_Metrics[[#This Row],[Customer Revenue Percentile]]&gt;=0.4,"Medium Value",TRUE,"Low Value")</f>
        <v>Medium Value</v>
      </c>
      <c r="H1807" s="12">
        <f>_xlfn.RANK.EQ(Derived_Metrics[[#This Row],[Customer Revenue]],Derived_Metrics[Customer Revenue],0)</f>
        <v>634</v>
      </c>
      <c r="I1807" s="15">
        <f>Derived_Metrics[[#This Row],[Customer Revenue]]/SUM(Derived_Metrics[Customer Revenue])</f>
        <v>5.3988913592609253E-4</v>
      </c>
      <c r="J1807" t="s">
        <v>793</v>
      </c>
      <c r="K1807" s="5">
        <f>SUMIFS(Derived_Metrics[Revenue],Derived_Metrics[Product ID],Derived_Metrics[[#This Row],[Product ID]])</f>
        <v>3588.4079999999999</v>
      </c>
      <c r="L1807" s="5">
        <f>SUMIFS(Derived_Metrics[Profit],Derived_Metrics[Product ID],Derived_Metrics[[#This Row],[Product ID]])</f>
        <v>91.108800000000002</v>
      </c>
      <c r="M1807" s="5" t="str">
        <f>IF(AND(Derived_Metrics[[#This Row],[Product Revenue]]&gt;AVERAGE(Derived_Metrics[Product Revenue]),Derived_Metrics[[#This Row],[Product Profit]]&lt;0),"high sales Low Profit","Normal")</f>
        <v>Normal</v>
      </c>
      <c r="N1807">
        <v>199.8</v>
      </c>
      <c r="O1807">
        <v>10</v>
      </c>
      <c r="P1807">
        <v>0</v>
      </c>
      <c r="Q1807">
        <v>71.927999999999997</v>
      </c>
      <c r="R1807">
        <f>Derived_Metrics[[#This Row],[Selling Price]]*Derived_Metrics[[#This Row],[Quantity]]</f>
        <v>1998</v>
      </c>
      <c r="S1807" s="2">
        <f>IF(Derived_Metrics[[#This Row],[Revenue]]=0,0,Derived_Metrics[[#This Row],[Profit]]/Derived_Metrics[[#This Row],[Revenue]])</f>
        <v>3.5999999999999997E-2</v>
      </c>
      <c r="T1807" t="str">
        <f>IF(Derived_Metrics[[#This Row],[Profit]]&lt;0, "Loss","Profit")</f>
        <v>Profit</v>
      </c>
      <c r="U1807" s="5">
        <f>Derived_Metrics[[#This Row],[Selling Price]]*Derived_Metrics[[#This Row],[Quantity]]*Derived_Metrics[[#This Row],[Discount]]</f>
        <v>0</v>
      </c>
      <c r="V1807" t="str">
        <f>IF(Derived_Metrics[[#This Row],[Discount]]&gt;0,"Discount Applied","No Discount")</f>
        <v>No Discount</v>
      </c>
      <c r="W1807" t="str">
        <f>IF(Derived_Metrics[[#This Row],[Discount]]&gt;0.3,"High Discount","Low Discount")</f>
        <v>Low Discount</v>
      </c>
      <c r="X1807" s="13">
        <f>SUMIFS(Derived_Metrics[Customer_Revenue_Share],Derived_Metrics[Customee_ Revenue _Rank],"&lt;="&amp;Derived_Metrics[[#This Row],[Customee_ Revenue _Rank]])</f>
        <v>0.71111447062926136</v>
      </c>
      <c r="Y1807" t="str">
        <f>IF(Derived_Metrics[[#This Row],[Cumulative_Revenue_%]]&lt;=0.8,"Top 80% Revenue","Remaining 20% Revenue")</f>
        <v>Top 80% Revenue</v>
      </c>
    </row>
    <row r="1808" spans="1:25" x14ac:dyDescent="0.25">
      <c r="A1808" t="s">
        <v>4736</v>
      </c>
      <c r="B1808" s="1">
        <v>42402</v>
      </c>
      <c r="C1808" t="s">
        <v>2350</v>
      </c>
      <c r="D1808" s="4">
        <f>SUMIFS(Derived_Metrics[Revenue],Derived_Metrics[Customer ID],Derived_Metrics[[#This Row],[Customer ID]])</f>
        <v>1963.5119999999999</v>
      </c>
      <c r="E1808" s="4">
        <f>SUMIFS(Derived_Metrics[Profit],Derived_Metrics[Customer ID],Derived_Metrics[[#This Row],[Customer ID]])</f>
        <v>-301.40760000000006</v>
      </c>
      <c r="F1808" s="5">
        <f>_xlfn.PERCENTRANK.INC(Derived_Metrics[Customer Revenue],Derived_Metrics[[#This Row],[Customer Revenue]])</f>
        <v>0.27300000000000002</v>
      </c>
      <c r="G1808" s="5" t="str" cm="1">
        <f t="array" ref="G1808">_xlfn.IFS(Derived_Metrics[[#This Row],[Customer Revenue Percentile]]&gt;=0.8,"High Value",Derived_Metrics[[#This Row],[Customer Revenue Percentile]]&gt;=0.4,"Medium Value",TRUE,"Low Value")</f>
        <v>Low Value</v>
      </c>
      <c r="H1808" s="12">
        <f>_xlfn.RANK.EQ(Derived_Metrics[[#This Row],[Customer Revenue]],Derived_Metrics[Customer Revenue],0)</f>
        <v>1540</v>
      </c>
      <c r="I1808" s="15">
        <f>Derived_Metrics[[#This Row],[Customer Revenue]]/SUM(Derived_Metrics[Customer Revenue])</f>
        <v>1.2603406198518778E-4</v>
      </c>
      <c r="J1808" t="s">
        <v>2985</v>
      </c>
      <c r="K1808" s="5">
        <f>SUMIFS(Derived_Metrics[Revenue],Derived_Metrics[Product ID],Derived_Metrics[[#This Row],[Product ID]])</f>
        <v>526.524</v>
      </c>
      <c r="L1808" s="5">
        <f>SUMIFS(Derived_Metrics[Profit],Derived_Metrics[Product ID],Derived_Metrics[[#This Row],[Product ID]])</f>
        <v>32.734200000000001</v>
      </c>
      <c r="M1808" s="5" t="str">
        <f>IF(AND(Derived_Metrics[[#This Row],[Product Revenue]]&gt;AVERAGE(Derived_Metrics[Product Revenue]),Derived_Metrics[[#This Row],[Product Profit]]&lt;0),"high sales Low Profit","Normal")</f>
        <v>Normal</v>
      </c>
      <c r="N1808">
        <v>18.690000000000001</v>
      </c>
      <c r="O1808">
        <v>7</v>
      </c>
      <c r="P1808">
        <v>0</v>
      </c>
      <c r="Q1808">
        <v>7.1021999999999998</v>
      </c>
      <c r="R1808">
        <f>Derived_Metrics[[#This Row],[Selling Price]]*Derived_Metrics[[#This Row],[Quantity]]</f>
        <v>130.83000000000001</v>
      </c>
      <c r="S1808" s="2">
        <f>IF(Derived_Metrics[[#This Row],[Revenue]]=0,0,Derived_Metrics[[#This Row],[Profit]]/Derived_Metrics[[#This Row],[Revenue]])</f>
        <v>5.4285714285714277E-2</v>
      </c>
      <c r="T1808" t="str">
        <f>IF(Derived_Metrics[[#This Row],[Profit]]&lt;0, "Loss","Profit")</f>
        <v>Profit</v>
      </c>
      <c r="U1808" s="5">
        <f>Derived_Metrics[[#This Row],[Selling Price]]*Derived_Metrics[[#This Row],[Quantity]]*Derived_Metrics[[#This Row],[Discount]]</f>
        <v>0</v>
      </c>
      <c r="V1808" t="str">
        <f>IF(Derived_Metrics[[#This Row],[Discount]]&gt;0,"Discount Applied","No Discount")</f>
        <v>No Discount</v>
      </c>
      <c r="W1808" t="str">
        <f>IF(Derived_Metrics[[#This Row],[Discount]]&gt;0.3,"High Discount","Low Discount")</f>
        <v>Low Discount</v>
      </c>
      <c r="X1808" s="13">
        <f>SUMIFS(Derived_Metrics[Customer_Revenue_Share],Derived_Metrics[Customee_ Revenue _Rank],"&lt;="&amp;Derived_Metrics[[#This Row],[Customee_ Revenue _Rank]])</f>
        <v>0.96801396476673862</v>
      </c>
      <c r="Y1808" t="str">
        <f>IF(Derived_Metrics[[#This Row],[Cumulative_Revenue_%]]&lt;=0.8,"Top 80% Revenue","Remaining 20% Revenue")</f>
        <v>Remaining 20% Revenue</v>
      </c>
    </row>
    <row r="1809" spans="1:25" x14ac:dyDescent="0.25">
      <c r="A1809" t="s">
        <v>4737</v>
      </c>
      <c r="B1809" s="1">
        <v>42007</v>
      </c>
      <c r="C1809" t="s">
        <v>3845</v>
      </c>
      <c r="D1809" s="4">
        <f>SUMIFS(Derived_Metrics[Revenue],Derived_Metrics[Customer ID],Derived_Metrics[[#This Row],[Customer ID]])</f>
        <v>731.65600000000006</v>
      </c>
      <c r="E1809" s="4">
        <f>SUMIFS(Derived_Metrics[Profit],Derived_Metrics[Customer ID],Derived_Metrics[[#This Row],[Customer ID]])</f>
        <v>-3.8230000000000004</v>
      </c>
      <c r="F1809" s="5">
        <f>_xlfn.PERCENTRANK.INC(Derived_Metrics[Customer Revenue],Derived_Metrics[[#This Row],[Customer Revenue]])</f>
        <v>0.122</v>
      </c>
      <c r="G1809" s="5" t="str" cm="1">
        <f t="array" ref="G1809">_xlfn.IFS(Derived_Metrics[[#This Row],[Customer Revenue Percentile]]&gt;=0.8,"High Value",Derived_Metrics[[#This Row],[Customer Revenue Percentile]]&gt;=0.4,"Medium Value",TRUE,"Low Value")</f>
        <v>Low Value</v>
      </c>
      <c r="H1809" s="12">
        <f>_xlfn.RANK.EQ(Derived_Metrics[[#This Row],[Customer Revenue]],Derived_Metrics[Customer Revenue],0)</f>
        <v>1860</v>
      </c>
      <c r="I1809" s="15">
        <f>Derived_Metrics[[#This Row],[Customer Revenue]]/SUM(Derived_Metrics[Customer Revenue])</f>
        <v>4.6963592611521884E-5</v>
      </c>
      <c r="J1809" t="s">
        <v>537</v>
      </c>
      <c r="K1809" s="5">
        <f>SUMIFS(Derived_Metrics[Revenue],Derived_Metrics[Product ID],Derived_Metrics[[#This Row],[Product ID]])</f>
        <v>5804.2920000000004</v>
      </c>
      <c r="L1809" s="5">
        <f>SUMIFS(Derived_Metrics[Profit],Derived_Metrics[Product ID],Derived_Metrics[[#This Row],[Product ID]])</f>
        <v>-216.31380000000004</v>
      </c>
      <c r="M1809" s="5" t="str">
        <f>IF(AND(Derived_Metrics[[#This Row],[Product Revenue]]&gt;AVERAGE(Derived_Metrics[Product Revenue]),Derived_Metrics[[#This Row],[Product Profit]]&lt;0),"high sales Low Profit","Normal")</f>
        <v>Normal</v>
      </c>
      <c r="N1809">
        <v>184.75200000000001</v>
      </c>
      <c r="O1809">
        <v>3</v>
      </c>
      <c r="P1809">
        <v>0.2</v>
      </c>
      <c r="Q1809">
        <v>-20.784600000000001</v>
      </c>
      <c r="R1809">
        <f>Derived_Metrics[[#This Row],[Selling Price]]*Derived_Metrics[[#This Row],[Quantity]]</f>
        <v>554.25600000000009</v>
      </c>
      <c r="S1809" s="2">
        <f>IF(Derived_Metrics[[#This Row],[Revenue]]=0,0,Derived_Metrics[[#This Row],[Profit]]/Derived_Metrics[[#This Row],[Revenue]])</f>
        <v>-3.7499999999999999E-2</v>
      </c>
      <c r="T1809" t="str">
        <f>IF(Derived_Metrics[[#This Row],[Profit]]&lt;0, "Loss","Profit")</f>
        <v>Loss</v>
      </c>
      <c r="U1809" s="5">
        <f>Derived_Metrics[[#This Row],[Selling Price]]*Derived_Metrics[[#This Row],[Quantity]]*Derived_Metrics[[#This Row],[Discount]]</f>
        <v>110.85120000000002</v>
      </c>
      <c r="V1809" t="str">
        <f>IF(Derived_Metrics[[#This Row],[Discount]]&gt;0,"Discount Applied","No Discount")</f>
        <v>Discount Applied</v>
      </c>
      <c r="W1809" t="str">
        <f>IF(Derived_Metrics[[#This Row],[Discount]]&gt;0.3,"High Discount","Low Discount")</f>
        <v>Low Discount</v>
      </c>
      <c r="X1809" s="13">
        <f>SUMIFS(Derived_Metrics[Customer_Revenue_Share],Derived_Metrics[Customee_ Revenue _Rank],"&lt;="&amp;Derived_Metrics[[#This Row],[Customee_ Revenue _Rank]])</f>
        <v>0.99446708637241443</v>
      </c>
      <c r="Y1809" t="str">
        <f>IF(Derived_Metrics[[#This Row],[Cumulative_Revenue_%]]&lt;=0.8,"Top 80% Revenue","Remaining 20% Revenue")</f>
        <v>Remaining 20% Revenue</v>
      </c>
    </row>
    <row r="1810" spans="1:25" x14ac:dyDescent="0.25">
      <c r="A1810" t="s">
        <v>4738</v>
      </c>
      <c r="B1810" s="1">
        <v>42405</v>
      </c>
      <c r="C1810" t="s">
        <v>3480</v>
      </c>
      <c r="D1810" s="4">
        <f>SUMIFS(Derived_Metrics[Revenue],Derived_Metrics[Customer ID],Derived_Metrics[[#This Row],[Customer ID]])</f>
        <v>2877.8970000000004</v>
      </c>
      <c r="E1810" s="4">
        <f>SUMIFS(Derived_Metrics[Profit],Derived_Metrics[Customer ID],Derived_Metrics[[#This Row],[Customer ID]])</f>
        <v>-307.69450000000001</v>
      </c>
      <c r="F1810" s="5">
        <f>_xlfn.PERCENTRANK.INC(Derived_Metrics[Customer Revenue],Derived_Metrics[[#This Row],[Customer Revenue]])</f>
        <v>0.376</v>
      </c>
      <c r="G1810" s="5" t="str" cm="1">
        <f t="array" ref="G1810">_xlfn.IFS(Derived_Metrics[[#This Row],[Customer Revenue Percentile]]&gt;=0.8,"High Value",Derived_Metrics[[#This Row],[Customer Revenue Percentile]]&gt;=0.4,"Medium Value",TRUE,"Low Value")</f>
        <v>Low Value</v>
      </c>
      <c r="H1810" s="12">
        <f>_xlfn.RANK.EQ(Derived_Metrics[[#This Row],[Customer Revenue]],Derived_Metrics[Customer Revenue],0)</f>
        <v>1319</v>
      </c>
      <c r="I1810" s="15">
        <f>Derived_Metrics[[#This Row],[Customer Revenue]]/SUM(Derived_Metrics[Customer Revenue])</f>
        <v>1.8472667795510595E-4</v>
      </c>
      <c r="J1810" t="s">
        <v>3063</v>
      </c>
      <c r="K1810" s="5">
        <f>SUMIFS(Derived_Metrics[Revenue],Derived_Metrics[Product ID],Derived_Metrics[[#This Row],[Product ID]])</f>
        <v>16045.05</v>
      </c>
      <c r="L1810" s="5">
        <f>SUMIFS(Derived_Metrics[Profit],Derived_Metrics[Product ID],Derived_Metrics[[#This Row],[Product ID]])</f>
        <v>-491.17499999999995</v>
      </c>
      <c r="M1810" s="5" t="str">
        <f>IF(AND(Derived_Metrics[[#This Row],[Product Revenue]]&gt;AVERAGE(Derived_Metrics[Product Revenue]),Derived_Metrics[[#This Row],[Product Profit]]&lt;0),"high sales Low Profit","Normal")</f>
        <v>high sales Low Profit</v>
      </c>
      <c r="N1810">
        <v>366.74400000000003</v>
      </c>
      <c r="O1810">
        <v>4</v>
      </c>
      <c r="P1810">
        <v>0.3</v>
      </c>
      <c r="Q1810">
        <v>-110.0232</v>
      </c>
      <c r="R1810">
        <f>Derived_Metrics[[#This Row],[Selling Price]]*Derived_Metrics[[#This Row],[Quantity]]</f>
        <v>1466.9760000000001</v>
      </c>
      <c r="S1810" s="2">
        <f>IF(Derived_Metrics[[#This Row],[Revenue]]=0,0,Derived_Metrics[[#This Row],[Profit]]/Derived_Metrics[[#This Row],[Revenue]])</f>
        <v>-7.4999999999999997E-2</v>
      </c>
      <c r="T1810" t="str">
        <f>IF(Derived_Metrics[[#This Row],[Profit]]&lt;0, "Loss","Profit")</f>
        <v>Loss</v>
      </c>
      <c r="U1810" s="5">
        <f>Derived_Metrics[[#This Row],[Selling Price]]*Derived_Metrics[[#This Row],[Quantity]]*Derived_Metrics[[#This Row],[Discount]]</f>
        <v>440.09280000000001</v>
      </c>
      <c r="V1810" t="str">
        <f>IF(Derived_Metrics[[#This Row],[Discount]]&gt;0,"Discount Applied","No Discount")</f>
        <v>Discount Applied</v>
      </c>
      <c r="W1810" t="str">
        <f>IF(Derived_Metrics[[#This Row],[Discount]]&gt;0.3,"High Discount","Low Discount")</f>
        <v>Low Discount</v>
      </c>
      <c r="X1810" s="13">
        <f>SUMIFS(Derived_Metrics[Customer_Revenue_Share],Derived_Metrics[Customee_ Revenue _Rank],"&lt;="&amp;Derived_Metrics[[#This Row],[Customee_ Revenue _Rank]])</f>
        <v>0.93486548649093937</v>
      </c>
      <c r="Y1810" t="str">
        <f>IF(Derived_Metrics[[#This Row],[Cumulative_Revenue_%]]&lt;=0.8,"Top 80% Revenue","Remaining 20% Revenue")</f>
        <v>Remaining 20% Revenue</v>
      </c>
    </row>
    <row r="1811" spans="1:25" x14ac:dyDescent="0.25">
      <c r="A1811" t="s">
        <v>4739</v>
      </c>
      <c r="B1811" s="1">
        <v>42402</v>
      </c>
      <c r="C1811" t="s">
        <v>1212</v>
      </c>
      <c r="D1811" s="4">
        <f>SUMIFS(Derived_Metrics[Revenue],Derived_Metrics[Customer ID],Derived_Metrics[[#This Row],[Customer ID]])</f>
        <v>6067.2700000000013</v>
      </c>
      <c r="E1811" s="4">
        <f>SUMIFS(Derived_Metrics[Profit],Derived_Metrics[Customer ID],Derived_Metrics[[#This Row],[Customer ID]])</f>
        <v>-324.255</v>
      </c>
      <c r="F1811" s="5">
        <f>_xlfn.PERCENTRANK.INC(Derived_Metrics[Customer Revenue],Derived_Metrics[[#This Row],[Customer Revenue]])</f>
        <v>0.60099999999999998</v>
      </c>
      <c r="G1811" s="5" t="str" cm="1">
        <f t="array" ref="G1811">_xlfn.IFS(Derived_Metrics[[#This Row],[Customer Revenue Percentile]]&gt;=0.8,"High Value",Derived_Metrics[[#This Row],[Customer Revenue Percentile]]&gt;=0.4,"Medium Value",TRUE,"Low Value")</f>
        <v>Medium Value</v>
      </c>
      <c r="H1811" s="12">
        <f>_xlfn.RANK.EQ(Derived_Metrics[[#This Row],[Customer Revenue]],Derived_Metrics[Customer Revenue],0)</f>
        <v>839</v>
      </c>
      <c r="I1811" s="15">
        <f>Derived_Metrics[[#This Row],[Customer Revenue]]/SUM(Derived_Metrics[Customer Revenue])</f>
        <v>3.8944640178459333E-4</v>
      </c>
      <c r="J1811" t="s">
        <v>1071</v>
      </c>
      <c r="K1811" s="5">
        <f>SUMIFS(Derived_Metrics[Revenue],Derived_Metrics[Product ID],Derived_Metrics[[#This Row],[Product ID]])</f>
        <v>8706.5120000000006</v>
      </c>
      <c r="L1811" s="5">
        <f>SUMIFS(Derived_Metrics[Profit],Derived_Metrics[Product ID],Derived_Metrics[[#This Row],[Product ID]])</f>
        <v>-343.09560000000005</v>
      </c>
      <c r="M1811" s="5" t="str">
        <f>IF(AND(Derived_Metrics[[#This Row],[Product Revenue]]&gt;AVERAGE(Derived_Metrics[Product Revenue]),Derived_Metrics[[#This Row],[Product Profit]]&lt;0),"high sales Low Profit","Normal")</f>
        <v>Normal</v>
      </c>
      <c r="N1811">
        <v>73.784000000000006</v>
      </c>
      <c r="O1811">
        <v>2</v>
      </c>
      <c r="P1811">
        <v>0.6</v>
      </c>
      <c r="Q1811">
        <v>-77.473200000000006</v>
      </c>
      <c r="R1811">
        <f>Derived_Metrics[[#This Row],[Selling Price]]*Derived_Metrics[[#This Row],[Quantity]]</f>
        <v>147.56800000000001</v>
      </c>
      <c r="S1811" s="2">
        <f>IF(Derived_Metrics[[#This Row],[Revenue]]=0,0,Derived_Metrics[[#This Row],[Profit]]/Derived_Metrics[[#This Row],[Revenue]])</f>
        <v>-0.52500000000000002</v>
      </c>
      <c r="T1811" t="str">
        <f>IF(Derived_Metrics[[#This Row],[Profit]]&lt;0, "Loss","Profit")</f>
        <v>Loss</v>
      </c>
      <c r="U1811" s="5">
        <f>Derived_Metrics[[#This Row],[Selling Price]]*Derived_Metrics[[#This Row],[Quantity]]*Derived_Metrics[[#This Row],[Discount]]</f>
        <v>88.540800000000004</v>
      </c>
      <c r="V1811" t="str">
        <f>IF(Derived_Metrics[[#This Row],[Discount]]&gt;0,"Discount Applied","No Discount")</f>
        <v>Discount Applied</v>
      </c>
      <c r="W1811" t="str">
        <f>IF(Derived_Metrics[[#This Row],[Discount]]&gt;0.3,"High Discount","Low Discount")</f>
        <v>High Discount</v>
      </c>
      <c r="X1811" s="13">
        <f>SUMIFS(Derived_Metrics[Customer_Revenue_Share],Derived_Metrics[Customee_ Revenue _Rank],"&lt;="&amp;Derived_Metrics[[#This Row],[Customee_ Revenue _Rank]])</f>
        <v>0.80582230323057547</v>
      </c>
      <c r="Y1811" t="str">
        <f>IF(Derived_Metrics[[#This Row],[Cumulative_Revenue_%]]&lt;=0.8,"Top 80% Revenue","Remaining 20% Revenue")</f>
        <v>Remaining 20% Revenue</v>
      </c>
    </row>
    <row r="1812" spans="1:25" x14ac:dyDescent="0.25">
      <c r="A1812" t="s">
        <v>4740</v>
      </c>
      <c r="B1812" s="1">
        <v>42831</v>
      </c>
      <c r="C1812" t="s">
        <v>4741</v>
      </c>
      <c r="D1812" s="4">
        <f>SUMIFS(Derived_Metrics[Revenue],Derived_Metrics[Customer ID],Derived_Metrics[[#This Row],[Customer ID]])</f>
        <v>182.01599999999999</v>
      </c>
      <c r="E1812" s="4">
        <f>SUMIFS(Derived_Metrics[Profit],Derived_Metrics[Customer ID],Derived_Metrics[[#This Row],[Customer ID]])</f>
        <v>-17.443200000000001</v>
      </c>
      <c r="F1812" s="5">
        <f>_xlfn.PERCENTRANK.INC(Derived_Metrics[Customer Revenue],Derived_Metrics[[#This Row],[Customer Revenue]])</f>
        <v>3.1E-2</v>
      </c>
      <c r="G1812" s="5" t="str" cm="1">
        <f t="array" ref="G1812">_xlfn.IFS(Derived_Metrics[[#This Row],[Customer Revenue Percentile]]&gt;=0.8,"High Value",Derived_Metrics[[#This Row],[Customer Revenue Percentile]]&gt;=0.4,"Medium Value",TRUE,"Low Value")</f>
        <v>Low Value</v>
      </c>
      <c r="H1812" s="12">
        <f>_xlfn.RANK.EQ(Derived_Metrics[[#This Row],[Customer Revenue]],Derived_Metrics[Customer Revenue],0)</f>
        <v>2054</v>
      </c>
      <c r="I1812" s="15">
        <f>Derived_Metrics[[#This Row],[Customer Revenue]]/SUM(Derived_Metrics[Customer Revenue])</f>
        <v>1.1683257258573381E-5</v>
      </c>
      <c r="J1812" t="s">
        <v>2171</v>
      </c>
      <c r="K1812" s="5">
        <f>SUMIFS(Derived_Metrics[Revenue],Derived_Metrics[Product ID],Derived_Metrics[[#This Row],[Product ID]])</f>
        <v>2806.0800000000004</v>
      </c>
      <c r="L1812" s="5">
        <f>SUMIFS(Derived_Metrics[Profit],Derived_Metrics[Product ID],Derived_Metrics[[#This Row],[Product ID]])</f>
        <v>98.971199999999996</v>
      </c>
      <c r="M1812" s="5" t="str">
        <f>IF(AND(Derived_Metrics[[#This Row],[Product Revenue]]&gt;AVERAGE(Derived_Metrics[Product Revenue]),Derived_Metrics[[#This Row],[Product Profit]]&lt;0),"high sales Low Profit","Normal")</f>
        <v>Normal</v>
      </c>
      <c r="N1812">
        <v>30.335999999999999</v>
      </c>
      <c r="O1812">
        <v>6</v>
      </c>
      <c r="P1812">
        <v>0.6</v>
      </c>
      <c r="Q1812">
        <v>-17.443200000000001</v>
      </c>
      <c r="R1812">
        <f>Derived_Metrics[[#This Row],[Selling Price]]*Derived_Metrics[[#This Row],[Quantity]]</f>
        <v>182.01599999999999</v>
      </c>
      <c r="S1812" s="2">
        <f>IF(Derived_Metrics[[#This Row],[Revenue]]=0,0,Derived_Metrics[[#This Row],[Profit]]/Derived_Metrics[[#This Row],[Revenue]])</f>
        <v>-9.583333333333334E-2</v>
      </c>
      <c r="T1812" t="str">
        <f>IF(Derived_Metrics[[#This Row],[Profit]]&lt;0, "Loss","Profit")</f>
        <v>Loss</v>
      </c>
      <c r="U1812" s="5">
        <f>Derived_Metrics[[#This Row],[Selling Price]]*Derived_Metrics[[#This Row],[Quantity]]*Derived_Metrics[[#This Row],[Discount]]</f>
        <v>109.20959999999999</v>
      </c>
      <c r="V1812" t="str">
        <f>IF(Derived_Metrics[[#This Row],[Discount]]&gt;0,"Discount Applied","No Discount")</f>
        <v>Discount Applied</v>
      </c>
      <c r="W1812" t="str">
        <f>IF(Derived_Metrics[[#This Row],[Discount]]&gt;0.3,"High Discount","Low Discount")</f>
        <v>High Discount</v>
      </c>
      <c r="X1812" s="13">
        <f>SUMIFS(Derived_Metrics[Customer_Revenue_Share],Derived_Metrics[Customee_ Revenue _Rank],"&lt;="&amp;Derived_Metrics[[#This Row],[Customee_ Revenue _Rank]])</f>
        <v>0.99964766374312009</v>
      </c>
      <c r="Y1812" t="str">
        <f>IF(Derived_Metrics[[#This Row],[Cumulative_Revenue_%]]&lt;=0.8,"Top 80% Revenue","Remaining 20% Revenue")</f>
        <v>Remaining 20% Revenue</v>
      </c>
    </row>
    <row r="1813" spans="1:25" x14ac:dyDescent="0.25">
      <c r="A1813" t="s">
        <v>4744</v>
      </c>
      <c r="B1813" s="1">
        <v>42837</v>
      </c>
      <c r="C1813" t="s">
        <v>4365</v>
      </c>
      <c r="D1813" s="4">
        <f>SUMIFS(Derived_Metrics[Revenue],Derived_Metrics[Customer ID],Derived_Metrics[[#This Row],[Customer ID]])</f>
        <v>1662.838</v>
      </c>
      <c r="E1813" s="4">
        <f>SUMIFS(Derived_Metrics[Profit],Derived_Metrics[Customer ID],Derived_Metrics[[#This Row],[Customer ID]])</f>
        <v>71.364199999999997</v>
      </c>
      <c r="F1813" s="5">
        <f>_xlfn.PERCENTRANK.INC(Derived_Metrics[Customer Revenue],Derived_Metrics[[#This Row],[Customer Revenue]])</f>
        <v>0.24</v>
      </c>
      <c r="G1813" s="5" t="str" cm="1">
        <f t="array" ref="G1813">_xlfn.IFS(Derived_Metrics[[#This Row],[Customer Revenue Percentile]]&gt;=0.8,"High Value",Derived_Metrics[[#This Row],[Customer Revenue Percentile]]&gt;=0.4,"Medium Value",TRUE,"Low Value")</f>
        <v>Low Value</v>
      </c>
      <c r="H1813" s="12">
        <f>_xlfn.RANK.EQ(Derived_Metrics[[#This Row],[Customer Revenue]],Derived_Metrics[Customer Revenue],0)</f>
        <v>1608</v>
      </c>
      <c r="I1813" s="15">
        <f>Derived_Metrics[[#This Row],[Customer Revenue]]/SUM(Derived_Metrics[Customer Revenue])</f>
        <v>1.0673437573252705E-4</v>
      </c>
      <c r="J1813" t="s">
        <v>4491</v>
      </c>
      <c r="K1813" s="5">
        <f>SUMIFS(Derived_Metrics[Revenue],Derived_Metrics[Product ID],Derived_Metrics[[#This Row],[Product ID]])</f>
        <v>296.17200000000003</v>
      </c>
      <c r="L1813" s="5">
        <f>SUMIFS(Derived_Metrics[Profit],Derived_Metrics[Product ID],Derived_Metrics[[#This Row],[Product ID]])</f>
        <v>2.0784000000000002</v>
      </c>
      <c r="M1813" s="5" t="str">
        <f>IF(AND(Derived_Metrics[[#This Row],[Product Revenue]]&gt;AVERAGE(Derived_Metrics[Product Revenue]),Derived_Metrics[[#This Row],[Product Profit]]&lt;0),"high sales Low Profit","Normal")</f>
        <v>Normal</v>
      </c>
      <c r="N1813">
        <v>12.99</v>
      </c>
      <c r="O1813">
        <v>1</v>
      </c>
      <c r="P1813">
        <v>0</v>
      </c>
      <c r="Q1813">
        <v>1.5588</v>
      </c>
      <c r="R1813">
        <f>Derived_Metrics[[#This Row],[Selling Price]]*Derived_Metrics[[#This Row],[Quantity]]</f>
        <v>12.99</v>
      </c>
      <c r="S1813" s="2">
        <f>IF(Derived_Metrics[[#This Row],[Revenue]]=0,0,Derived_Metrics[[#This Row],[Profit]]/Derived_Metrics[[#This Row],[Revenue]])</f>
        <v>0.12</v>
      </c>
      <c r="T1813" t="str">
        <f>IF(Derived_Metrics[[#This Row],[Profit]]&lt;0, "Loss","Profit")</f>
        <v>Profit</v>
      </c>
      <c r="U1813" s="5">
        <f>Derived_Metrics[[#This Row],[Selling Price]]*Derived_Metrics[[#This Row],[Quantity]]*Derived_Metrics[[#This Row],[Discount]]</f>
        <v>0</v>
      </c>
      <c r="V1813" t="str">
        <f>IF(Derived_Metrics[[#This Row],[Discount]]&gt;0,"Discount Applied","No Discount")</f>
        <v>No Discount</v>
      </c>
      <c r="W1813" t="str">
        <f>IF(Derived_Metrics[[#This Row],[Discount]]&gt;0.3,"High Discount","Low Discount")</f>
        <v>Low Discount</v>
      </c>
      <c r="X1813" s="13">
        <f>SUMIFS(Derived_Metrics[Customer_Revenue_Share],Derived_Metrics[Customee_ Revenue _Rank],"&lt;="&amp;Derived_Metrics[[#This Row],[Customee_ Revenue _Rank]])</f>
        <v>0.97595599395002297</v>
      </c>
      <c r="Y1813" t="str">
        <f>IF(Derived_Metrics[[#This Row],[Cumulative_Revenue_%]]&lt;=0.8,"Top 80% Revenue","Remaining 20% Revenue")</f>
        <v>Remaining 20% Revenue</v>
      </c>
    </row>
    <row r="1814" spans="1:25" x14ac:dyDescent="0.25">
      <c r="A1814" t="s">
        <v>4744</v>
      </c>
      <c r="B1814" s="1">
        <v>42837</v>
      </c>
      <c r="C1814" t="s">
        <v>4365</v>
      </c>
      <c r="D1814" s="4">
        <f>SUMIFS(Derived_Metrics[Revenue],Derived_Metrics[Customer ID],Derived_Metrics[[#This Row],[Customer ID]])</f>
        <v>1662.838</v>
      </c>
      <c r="E1814" s="4">
        <f>SUMIFS(Derived_Metrics[Profit],Derived_Metrics[Customer ID],Derived_Metrics[[#This Row],[Customer ID]])</f>
        <v>71.364199999999997</v>
      </c>
      <c r="F1814" s="5">
        <f>_xlfn.PERCENTRANK.INC(Derived_Metrics[Customer Revenue],Derived_Metrics[[#This Row],[Customer Revenue]])</f>
        <v>0.24</v>
      </c>
      <c r="G1814" s="5" t="str" cm="1">
        <f t="array" ref="G1814">_xlfn.IFS(Derived_Metrics[[#This Row],[Customer Revenue Percentile]]&gt;=0.8,"High Value",Derived_Metrics[[#This Row],[Customer Revenue Percentile]]&gt;=0.4,"Medium Value",TRUE,"Low Value")</f>
        <v>Low Value</v>
      </c>
      <c r="H1814" s="12">
        <f>_xlfn.RANK.EQ(Derived_Metrics[[#This Row],[Customer Revenue]],Derived_Metrics[Customer Revenue],0)</f>
        <v>1608</v>
      </c>
      <c r="I1814" s="15">
        <f>Derived_Metrics[[#This Row],[Customer Revenue]]/SUM(Derived_Metrics[Customer Revenue])</f>
        <v>1.0673437573252705E-4</v>
      </c>
      <c r="J1814" t="s">
        <v>270</v>
      </c>
      <c r="K1814" s="5">
        <f>SUMIFS(Derived_Metrics[Revenue],Derived_Metrics[Product ID],Derived_Metrics[[#This Row],[Product ID]])</f>
        <v>12858.657999999999</v>
      </c>
      <c r="L1814" s="5">
        <f>SUMIFS(Derived_Metrics[Profit],Derived_Metrics[Product ID],Derived_Metrics[[#This Row],[Product ID]])</f>
        <v>245.99700000000001</v>
      </c>
      <c r="M1814" s="5" t="str">
        <f>IF(AND(Derived_Metrics[[#This Row],[Product Revenue]]&gt;AVERAGE(Derived_Metrics[Product Revenue]),Derived_Metrics[[#This Row],[Product Profit]]&lt;0),"high sales Low Profit","Normal")</f>
        <v>Normal</v>
      </c>
      <c r="N1814">
        <v>182.22</v>
      </c>
      <c r="O1814">
        <v>3</v>
      </c>
      <c r="P1814">
        <v>0</v>
      </c>
      <c r="Q1814">
        <v>45.555</v>
      </c>
      <c r="R1814">
        <f>Derived_Metrics[[#This Row],[Selling Price]]*Derived_Metrics[[#This Row],[Quantity]]</f>
        <v>546.66</v>
      </c>
      <c r="S1814" s="2">
        <f>IF(Derived_Metrics[[#This Row],[Revenue]]=0,0,Derived_Metrics[[#This Row],[Profit]]/Derived_Metrics[[#This Row],[Revenue]])</f>
        <v>8.3333333333333343E-2</v>
      </c>
      <c r="T1814" t="str">
        <f>IF(Derived_Metrics[[#This Row],[Profit]]&lt;0, "Loss","Profit")</f>
        <v>Profit</v>
      </c>
      <c r="U1814" s="5">
        <f>Derived_Metrics[[#This Row],[Selling Price]]*Derived_Metrics[[#This Row],[Quantity]]*Derived_Metrics[[#This Row],[Discount]]</f>
        <v>0</v>
      </c>
      <c r="V1814" t="str">
        <f>IF(Derived_Metrics[[#This Row],[Discount]]&gt;0,"Discount Applied","No Discount")</f>
        <v>No Discount</v>
      </c>
      <c r="W1814" t="str">
        <f>IF(Derived_Metrics[[#This Row],[Discount]]&gt;0.3,"High Discount","Low Discount")</f>
        <v>Low Discount</v>
      </c>
      <c r="X1814" s="13">
        <f>SUMIFS(Derived_Metrics[Customer_Revenue_Share],Derived_Metrics[Customee_ Revenue _Rank],"&lt;="&amp;Derived_Metrics[[#This Row],[Customee_ Revenue _Rank]])</f>
        <v>0.97595599395002297</v>
      </c>
      <c r="Y1814" t="str">
        <f>IF(Derived_Metrics[[#This Row],[Cumulative_Revenue_%]]&lt;=0.8,"Top 80% Revenue","Remaining 20% Revenue")</f>
        <v>Remaining 20% Revenue</v>
      </c>
    </row>
    <row r="1815" spans="1:25" x14ac:dyDescent="0.25">
      <c r="A1815" t="s">
        <v>4744</v>
      </c>
      <c r="B1815" s="1">
        <v>42837</v>
      </c>
      <c r="C1815" t="s">
        <v>4365</v>
      </c>
      <c r="D1815" s="4">
        <f>SUMIFS(Derived_Metrics[Revenue],Derived_Metrics[Customer ID],Derived_Metrics[[#This Row],[Customer ID]])</f>
        <v>1662.838</v>
      </c>
      <c r="E1815" s="4">
        <f>SUMIFS(Derived_Metrics[Profit],Derived_Metrics[Customer ID],Derived_Metrics[[#This Row],[Customer ID]])</f>
        <v>71.364199999999997</v>
      </c>
      <c r="F1815" s="5">
        <f>_xlfn.PERCENTRANK.INC(Derived_Metrics[Customer Revenue],Derived_Metrics[[#This Row],[Customer Revenue]])</f>
        <v>0.24</v>
      </c>
      <c r="G1815" s="5" t="str" cm="1">
        <f t="array" ref="G1815">_xlfn.IFS(Derived_Metrics[[#This Row],[Customer Revenue Percentile]]&gt;=0.8,"High Value",Derived_Metrics[[#This Row],[Customer Revenue Percentile]]&gt;=0.4,"Medium Value",TRUE,"Low Value")</f>
        <v>Low Value</v>
      </c>
      <c r="H1815" s="12">
        <f>_xlfn.RANK.EQ(Derived_Metrics[[#This Row],[Customer Revenue]],Derived_Metrics[Customer Revenue],0)</f>
        <v>1608</v>
      </c>
      <c r="I1815" s="15">
        <f>Derived_Metrics[[#This Row],[Customer Revenue]]/SUM(Derived_Metrics[Customer Revenue])</f>
        <v>1.0673437573252705E-4</v>
      </c>
      <c r="J1815" t="s">
        <v>319</v>
      </c>
      <c r="K1815" s="5">
        <f>SUMIFS(Derived_Metrics[Revenue],Derived_Metrics[Product ID],Derived_Metrics[[#This Row],[Product ID]])</f>
        <v>5907.3300000000008</v>
      </c>
      <c r="L1815" s="5">
        <f>SUMIFS(Derived_Metrics[Profit],Derived_Metrics[Product ID],Derived_Metrics[[#This Row],[Product ID]])</f>
        <v>-246.39119999999997</v>
      </c>
      <c r="M1815" s="5" t="str">
        <f>IF(AND(Derived_Metrics[[#This Row],[Product Revenue]]&gt;AVERAGE(Derived_Metrics[Product Revenue]),Derived_Metrics[[#This Row],[Product Profit]]&lt;0),"high sales Low Profit","Normal")</f>
        <v>Normal</v>
      </c>
      <c r="N1815">
        <v>302.94</v>
      </c>
      <c r="O1815">
        <v>3</v>
      </c>
      <c r="P1815">
        <v>0</v>
      </c>
      <c r="Q1815">
        <v>18.176400000000001</v>
      </c>
      <c r="R1815">
        <f>Derived_Metrics[[#This Row],[Selling Price]]*Derived_Metrics[[#This Row],[Quantity]]</f>
        <v>908.81999999999994</v>
      </c>
      <c r="S1815" s="2">
        <f>IF(Derived_Metrics[[#This Row],[Revenue]]=0,0,Derived_Metrics[[#This Row],[Profit]]/Derived_Metrics[[#This Row],[Revenue]])</f>
        <v>2.0000000000000004E-2</v>
      </c>
      <c r="T1815" t="str">
        <f>IF(Derived_Metrics[[#This Row],[Profit]]&lt;0, "Loss","Profit")</f>
        <v>Profit</v>
      </c>
      <c r="U1815" s="5">
        <f>Derived_Metrics[[#This Row],[Selling Price]]*Derived_Metrics[[#This Row],[Quantity]]*Derived_Metrics[[#This Row],[Discount]]</f>
        <v>0</v>
      </c>
      <c r="V1815" t="str">
        <f>IF(Derived_Metrics[[#This Row],[Discount]]&gt;0,"Discount Applied","No Discount")</f>
        <v>No Discount</v>
      </c>
      <c r="W1815" t="str">
        <f>IF(Derived_Metrics[[#This Row],[Discount]]&gt;0.3,"High Discount","Low Discount")</f>
        <v>Low Discount</v>
      </c>
      <c r="X1815" s="13">
        <f>SUMIFS(Derived_Metrics[Customer_Revenue_Share],Derived_Metrics[Customee_ Revenue _Rank],"&lt;="&amp;Derived_Metrics[[#This Row],[Customee_ Revenue _Rank]])</f>
        <v>0.97595599395002297</v>
      </c>
      <c r="Y1815" t="str">
        <f>IF(Derived_Metrics[[#This Row],[Cumulative_Revenue_%]]&lt;=0.8,"Top 80% Revenue","Remaining 20% Revenue")</f>
        <v>Remaining 20% Revenue</v>
      </c>
    </row>
    <row r="1816" spans="1:25" x14ac:dyDescent="0.25">
      <c r="A1816" t="s">
        <v>4745</v>
      </c>
      <c r="B1816" s="1">
        <v>42675</v>
      </c>
      <c r="C1816" t="s">
        <v>279</v>
      </c>
      <c r="D1816" s="4">
        <f>SUMIFS(Derived_Metrics[Revenue],Derived_Metrics[Customer ID],Derived_Metrics[[#This Row],[Customer ID]])</f>
        <v>9536.101999999999</v>
      </c>
      <c r="E1816" s="4">
        <f>SUMIFS(Derived_Metrics[Profit],Derived_Metrics[Customer ID],Derived_Metrics[[#This Row],[Customer ID]])</f>
        <v>240.7946</v>
      </c>
      <c r="F1816" s="5">
        <f>_xlfn.PERCENTRANK.INC(Derived_Metrics[Customer Revenue],Derived_Metrics[[#This Row],[Customer Revenue]])</f>
        <v>0.72599999999999998</v>
      </c>
      <c r="G1816" s="5" t="str" cm="1">
        <f t="array" ref="G1816">_xlfn.IFS(Derived_Metrics[[#This Row],[Customer Revenue Percentile]]&gt;=0.8,"High Value",Derived_Metrics[[#This Row],[Customer Revenue Percentile]]&gt;=0.4,"Medium Value",TRUE,"Low Value")</f>
        <v>Medium Value</v>
      </c>
      <c r="H1816" s="12">
        <f>_xlfn.RANK.EQ(Derived_Metrics[[#This Row],[Customer Revenue]],Derived_Metrics[Customer Revenue],0)</f>
        <v>577</v>
      </c>
      <c r="I1816" s="15">
        <f>Derived_Metrics[[#This Row],[Customer Revenue]]/SUM(Derived_Metrics[Customer Revenue])</f>
        <v>6.121040617857558E-4</v>
      </c>
      <c r="J1816" t="s">
        <v>1287</v>
      </c>
      <c r="K1816" s="5">
        <f>SUMIFS(Derived_Metrics[Revenue],Derived_Metrics[Product ID],Derived_Metrics[[#This Row],[Product ID]])</f>
        <v>1137.1559999999999</v>
      </c>
      <c r="L1816" s="5">
        <f>SUMIFS(Derived_Metrics[Profit],Derived_Metrics[Product ID],Derived_Metrics[[#This Row],[Product ID]])</f>
        <v>37.414200000000001</v>
      </c>
      <c r="M1816" s="5" t="str">
        <f>IF(AND(Derived_Metrics[[#This Row],[Product Revenue]]&gt;AVERAGE(Derived_Metrics[Product Revenue]),Derived_Metrics[[#This Row],[Product Profit]]&lt;0),"high sales Low Profit","Normal")</f>
        <v>Normal</v>
      </c>
      <c r="N1816">
        <v>54.991999999999997</v>
      </c>
      <c r="O1816">
        <v>14</v>
      </c>
      <c r="P1816">
        <v>0.2</v>
      </c>
      <c r="Q1816">
        <v>8.9361999999999995</v>
      </c>
      <c r="R1816">
        <f>Derived_Metrics[[#This Row],[Selling Price]]*Derived_Metrics[[#This Row],[Quantity]]</f>
        <v>769.88799999999992</v>
      </c>
      <c r="S1816" s="2">
        <f>IF(Derived_Metrics[[#This Row],[Revenue]]=0,0,Derived_Metrics[[#This Row],[Profit]]/Derived_Metrics[[#This Row],[Revenue]])</f>
        <v>1.1607142857142858E-2</v>
      </c>
      <c r="T1816" t="str">
        <f>IF(Derived_Metrics[[#This Row],[Profit]]&lt;0, "Loss","Profit")</f>
        <v>Profit</v>
      </c>
      <c r="U1816" s="5">
        <f>Derived_Metrics[[#This Row],[Selling Price]]*Derived_Metrics[[#This Row],[Quantity]]*Derived_Metrics[[#This Row],[Discount]]</f>
        <v>153.9776</v>
      </c>
      <c r="V1816" t="str">
        <f>IF(Derived_Metrics[[#This Row],[Discount]]&gt;0,"Discount Applied","No Discount")</f>
        <v>Discount Applied</v>
      </c>
      <c r="W1816" t="str">
        <f>IF(Derived_Metrics[[#This Row],[Discount]]&gt;0.3,"High Discount","Low Discount")</f>
        <v>Low Discount</v>
      </c>
      <c r="X1816" s="13">
        <f>SUMIFS(Derived_Metrics[Customer_Revenue_Share],Derived_Metrics[Customee_ Revenue _Rank],"&lt;="&amp;Derived_Metrics[[#This Row],[Customee_ Revenue _Rank]])</f>
        <v>0.67864661012813787</v>
      </c>
      <c r="Y1816" t="str">
        <f>IF(Derived_Metrics[[#This Row],[Cumulative_Revenue_%]]&lt;=0.8,"Top 80% Revenue","Remaining 20% Revenue")</f>
        <v>Top 80% Revenue</v>
      </c>
    </row>
    <row r="1817" spans="1:25" x14ac:dyDescent="0.25">
      <c r="A1817" t="s">
        <v>4746</v>
      </c>
      <c r="B1817" s="1">
        <v>42810</v>
      </c>
      <c r="C1817" t="s">
        <v>3974</v>
      </c>
      <c r="D1817" s="4">
        <f>SUMIFS(Derived_Metrics[Revenue],Derived_Metrics[Customer ID],Derived_Metrics[[#This Row],[Customer ID]])</f>
        <v>25363.607999999997</v>
      </c>
      <c r="E1817" s="4">
        <f>SUMIFS(Derived_Metrics[Profit],Derived_Metrics[Customer ID],Derived_Metrics[[#This Row],[Customer ID]])</f>
        <v>-26.218200000000003</v>
      </c>
      <c r="F1817" s="5">
        <f>_xlfn.PERCENTRANK.INC(Derived_Metrics[Customer Revenue],Derived_Metrics[[#This Row],[Customer Revenue]])</f>
        <v>0.94799999999999995</v>
      </c>
      <c r="G1817" s="5" t="str" cm="1">
        <f t="array" ref="G1817">_xlfn.IFS(Derived_Metrics[[#This Row],[Customer Revenue Percentile]]&gt;=0.8,"High Value",Derived_Metrics[[#This Row],[Customer Revenue Percentile]]&gt;=0.4,"Medium Value",TRUE,"Low Value")</f>
        <v>High Value</v>
      </c>
      <c r="H1817" s="12">
        <f>_xlfn.RANK.EQ(Derived_Metrics[[#This Row],[Customer Revenue]],Derived_Metrics[Customer Revenue],0)</f>
        <v>107</v>
      </c>
      <c r="I1817" s="15">
        <f>Derived_Metrics[[#This Row],[Customer Revenue]]/SUM(Derived_Metrics[Customer Revenue])</f>
        <v>1.6280412560962215E-3</v>
      </c>
      <c r="J1817" t="s">
        <v>3418</v>
      </c>
      <c r="K1817" s="5">
        <f>SUMIFS(Derived_Metrics[Revenue],Derived_Metrics[Product ID],Derived_Metrics[[#This Row],[Product ID]])</f>
        <v>907.80000000000007</v>
      </c>
      <c r="L1817" s="5">
        <f>SUMIFS(Derived_Metrics[Profit],Derived_Metrics[Product ID],Derived_Metrics[[#This Row],[Product ID]])</f>
        <v>35.457599999999999</v>
      </c>
      <c r="M1817" s="5" t="str">
        <f>IF(AND(Derived_Metrics[[#This Row],[Product Revenue]]&gt;AVERAGE(Derived_Metrics[Product Revenue]),Derived_Metrics[[#This Row],[Product Profit]]&lt;0),"high sales Low Profit","Normal")</f>
        <v>Normal</v>
      </c>
      <c r="N1817">
        <v>51.264000000000003</v>
      </c>
      <c r="O1817">
        <v>6</v>
      </c>
      <c r="P1817">
        <v>0.2</v>
      </c>
      <c r="Q1817">
        <v>7.6896000000000004</v>
      </c>
      <c r="R1817">
        <f>Derived_Metrics[[#This Row],[Selling Price]]*Derived_Metrics[[#This Row],[Quantity]]</f>
        <v>307.584</v>
      </c>
      <c r="S1817" s="2">
        <f>IF(Derived_Metrics[[#This Row],[Revenue]]=0,0,Derived_Metrics[[#This Row],[Profit]]/Derived_Metrics[[#This Row],[Revenue]])</f>
        <v>2.5000000000000001E-2</v>
      </c>
      <c r="T1817" t="str">
        <f>IF(Derived_Metrics[[#This Row],[Profit]]&lt;0, "Loss","Profit")</f>
        <v>Profit</v>
      </c>
      <c r="U1817" s="5">
        <f>Derived_Metrics[[#This Row],[Selling Price]]*Derived_Metrics[[#This Row],[Quantity]]*Derived_Metrics[[#This Row],[Discount]]</f>
        <v>61.516800000000003</v>
      </c>
      <c r="V1817" t="str">
        <f>IF(Derived_Metrics[[#This Row],[Discount]]&gt;0,"Discount Applied","No Discount")</f>
        <v>Discount Applied</v>
      </c>
      <c r="W1817" t="str">
        <f>IF(Derived_Metrics[[#This Row],[Discount]]&gt;0.3,"High Discount","Low Discount")</f>
        <v>Low Discount</v>
      </c>
      <c r="X1817" s="13">
        <f>SUMIFS(Derived_Metrics[Customer_Revenue_Share],Derived_Metrics[Customee_ Revenue _Rank],"&lt;="&amp;Derived_Metrics[[#This Row],[Customee_ Revenue _Rank]])</f>
        <v>0.25239444835514652</v>
      </c>
      <c r="Y1817" t="str">
        <f>IF(Derived_Metrics[[#This Row],[Cumulative_Revenue_%]]&lt;=0.8,"Top 80% Revenue","Remaining 20% Revenue")</f>
        <v>Top 80% Revenue</v>
      </c>
    </row>
    <row r="1818" spans="1:25" x14ac:dyDescent="0.25">
      <c r="A1818" t="s">
        <v>4747</v>
      </c>
      <c r="B1818" s="1">
        <v>43019</v>
      </c>
      <c r="C1818" t="s">
        <v>1510</v>
      </c>
      <c r="D1818" s="4">
        <f>SUMIFS(Derived_Metrics[Revenue],Derived_Metrics[Customer ID],Derived_Metrics[[#This Row],[Customer ID]])</f>
        <v>30149.784000000003</v>
      </c>
      <c r="E1818" s="4">
        <f>SUMIFS(Derived_Metrics[Profit],Derived_Metrics[Customer ID],Derived_Metrics[[#This Row],[Customer ID]])</f>
        <v>750.25799999999992</v>
      </c>
      <c r="F1818" s="5">
        <f>_xlfn.PERCENTRANK.INC(Derived_Metrics[Customer Revenue],Derived_Metrics[[#This Row],[Customer Revenue]])</f>
        <v>0.96899999999999997</v>
      </c>
      <c r="G1818" s="5" t="str" cm="1">
        <f t="array" ref="G1818">_xlfn.IFS(Derived_Metrics[[#This Row],[Customer Revenue Percentile]]&gt;=0.8,"High Value",Derived_Metrics[[#This Row],[Customer Revenue Percentile]]&gt;=0.4,"Medium Value",TRUE,"Low Value")</f>
        <v>High Value</v>
      </c>
      <c r="H1818" s="12">
        <f>_xlfn.RANK.EQ(Derived_Metrics[[#This Row],[Customer Revenue]],Derived_Metrics[Customer Revenue],0)</f>
        <v>61</v>
      </c>
      <c r="I1818" s="15">
        <f>Derived_Metrics[[#This Row],[Customer Revenue]]/SUM(Derived_Metrics[Customer Revenue])</f>
        <v>1.9352566959081601E-3</v>
      </c>
      <c r="J1818" t="s">
        <v>2190</v>
      </c>
      <c r="K1818" s="5">
        <f>SUMIFS(Derived_Metrics[Revenue],Derived_Metrics[Product ID],Derived_Metrics[[#This Row],[Product ID]])</f>
        <v>5884.7100000000009</v>
      </c>
      <c r="L1818" s="5">
        <f>SUMIFS(Derived_Metrics[Profit],Derived_Metrics[Product ID],Derived_Metrics[[#This Row],[Product ID]])</f>
        <v>-114.6764</v>
      </c>
      <c r="M1818" s="5" t="str">
        <f>IF(AND(Derived_Metrics[[#This Row],[Product Revenue]]&gt;AVERAGE(Derived_Metrics[Product Revenue]),Derived_Metrics[[#This Row],[Product Profit]]&lt;0),"high sales Low Profit","Normal")</f>
        <v>Normal</v>
      </c>
      <c r="N1818">
        <v>241.42400000000001</v>
      </c>
      <c r="O1818">
        <v>2</v>
      </c>
      <c r="P1818">
        <v>0.2</v>
      </c>
      <c r="Q1818">
        <v>-36.2136</v>
      </c>
      <c r="R1818">
        <f>Derived_Metrics[[#This Row],[Selling Price]]*Derived_Metrics[[#This Row],[Quantity]]</f>
        <v>482.84800000000001</v>
      </c>
      <c r="S1818" s="2">
        <f>IF(Derived_Metrics[[#This Row],[Revenue]]=0,0,Derived_Metrics[[#This Row],[Profit]]/Derived_Metrics[[#This Row],[Revenue]])</f>
        <v>-7.4999999999999997E-2</v>
      </c>
      <c r="T1818" t="str">
        <f>IF(Derived_Metrics[[#This Row],[Profit]]&lt;0, "Loss","Profit")</f>
        <v>Loss</v>
      </c>
      <c r="U1818" s="5">
        <f>Derived_Metrics[[#This Row],[Selling Price]]*Derived_Metrics[[#This Row],[Quantity]]*Derived_Metrics[[#This Row],[Discount]]</f>
        <v>96.569600000000008</v>
      </c>
      <c r="V1818" t="str">
        <f>IF(Derived_Metrics[[#This Row],[Discount]]&gt;0,"Discount Applied","No Discount")</f>
        <v>Discount Applied</v>
      </c>
      <c r="W1818" t="str">
        <f>IF(Derived_Metrics[[#This Row],[Discount]]&gt;0.3,"High Discount","Low Discount")</f>
        <v>Low Discount</v>
      </c>
      <c r="X1818" s="13">
        <f>SUMIFS(Derived_Metrics[Customer_Revenue_Share],Derived_Metrics[Customee_ Revenue _Rank],"&lt;="&amp;Derived_Metrics[[#This Row],[Customee_ Revenue _Rank]])</f>
        <v>0.17195877981829635</v>
      </c>
      <c r="Y1818" t="str">
        <f>IF(Derived_Metrics[[#This Row],[Cumulative_Revenue_%]]&lt;=0.8,"Top 80% Revenue","Remaining 20% Revenue")</f>
        <v>Top 80% Revenue</v>
      </c>
    </row>
    <row r="1819" spans="1:25" x14ac:dyDescent="0.25">
      <c r="A1819" t="s">
        <v>4748</v>
      </c>
      <c r="B1819" s="1">
        <v>42704</v>
      </c>
      <c r="C1819" t="s">
        <v>284</v>
      </c>
      <c r="D1819" s="4">
        <f>SUMIFS(Derived_Metrics[Revenue],Derived_Metrics[Customer ID],Derived_Metrics[[#This Row],[Customer ID]])</f>
        <v>2095.6779999999999</v>
      </c>
      <c r="E1819" s="4">
        <f>SUMIFS(Derived_Metrics[Profit],Derived_Metrics[Customer ID],Derived_Metrics[[#This Row],[Customer ID]])</f>
        <v>-81.3673</v>
      </c>
      <c r="F1819" s="5">
        <f>_xlfn.PERCENTRANK.INC(Derived_Metrics[Customer Revenue],Derived_Metrics[[#This Row],[Customer Revenue]])</f>
        <v>0.28699999999999998</v>
      </c>
      <c r="G1819" s="5" t="str" cm="1">
        <f t="array" ref="G1819">_xlfn.IFS(Derived_Metrics[[#This Row],[Customer Revenue Percentile]]&gt;=0.8,"High Value",Derived_Metrics[[#This Row],[Customer Revenue Percentile]]&gt;=0.4,"Medium Value",TRUE,"Low Value")</f>
        <v>Low Value</v>
      </c>
      <c r="H1819" s="12">
        <f>_xlfn.RANK.EQ(Derived_Metrics[[#This Row],[Customer Revenue]],Derived_Metrics[Customer Revenue],0)</f>
        <v>1508</v>
      </c>
      <c r="I1819" s="15">
        <f>Derived_Metrics[[#This Row],[Customer Revenue]]/SUM(Derived_Metrics[Customer Revenue])</f>
        <v>1.3451754354085654E-4</v>
      </c>
      <c r="J1819" t="s">
        <v>147</v>
      </c>
      <c r="K1819" s="5">
        <f>SUMIFS(Derived_Metrics[Revenue],Derived_Metrics[Product ID],Derived_Metrics[[#This Row],[Product ID]])</f>
        <v>38828.013000000006</v>
      </c>
      <c r="L1819" s="5">
        <f>SUMIFS(Derived_Metrics[Profit],Derived_Metrics[Product ID],Derived_Metrics[[#This Row],[Product ID]])</f>
        <v>-197.5848</v>
      </c>
      <c r="M1819" s="5" t="str">
        <f>IF(AND(Derived_Metrics[[#This Row],[Product Revenue]]&gt;AVERAGE(Derived_Metrics[Product Revenue]),Derived_Metrics[[#This Row],[Product Profit]]&lt;0),"high sales Low Profit","Normal")</f>
        <v>high sales Low Profit</v>
      </c>
      <c r="N1819">
        <v>389.97</v>
      </c>
      <c r="O1819">
        <v>3</v>
      </c>
      <c r="P1819">
        <v>0</v>
      </c>
      <c r="Q1819">
        <v>35.097299999999997</v>
      </c>
      <c r="R1819">
        <f>Derived_Metrics[[#This Row],[Selling Price]]*Derived_Metrics[[#This Row],[Quantity]]</f>
        <v>1169.9100000000001</v>
      </c>
      <c r="S1819" s="2">
        <f>IF(Derived_Metrics[[#This Row],[Revenue]]=0,0,Derived_Metrics[[#This Row],[Profit]]/Derived_Metrics[[#This Row],[Revenue]])</f>
        <v>2.9999999999999995E-2</v>
      </c>
      <c r="T1819" t="str">
        <f>IF(Derived_Metrics[[#This Row],[Profit]]&lt;0, "Loss","Profit")</f>
        <v>Profit</v>
      </c>
      <c r="U1819" s="5">
        <f>Derived_Metrics[[#This Row],[Selling Price]]*Derived_Metrics[[#This Row],[Quantity]]*Derived_Metrics[[#This Row],[Discount]]</f>
        <v>0</v>
      </c>
      <c r="V1819" t="str">
        <f>IF(Derived_Metrics[[#This Row],[Discount]]&gt;0,"Discount Applied","No Discount")</f>
        <v>No Discount</v>
      </c>
      <c r="W1819" t="str">
        <f>IF(Derived_Metrics[[#This Row],[Discount]]&gt;0.3,"High Discount","Low Discount")</f>
        <v>Low Discount</v>
      </c>
      <c r="X1819" s="13">
        <f>SUMIFS(Derived_Metrics[Customer_Revenue_Share],Derived_Metrics[Customee_ Revenue _Rank],"&lt;="&amp;Derived_Metrics[[#This Row],[Customee_ Revenue _Rank]])</f>
        <v>0.96411199934493474</v>
      </c>
      <c r="Y1819" t="str">
        <f>IF(Derived_Metrics[[#This Row],[Cumulative_Revenue_%]]&lt;=0.8,"Top 80% Revenue","Remaining 20% Revenue")</f>
        <v>Remaining 20% Revenue</v>
      </c>
    </row>
    <row r="1820" spans="1:25" x14ac:dyDescent="0.25">
      <c r="A1820" t="s">
        <v>4749</v>
      </c>
      <c r="B1820" s="1">
        <v>42360</v>
      </c>
      <c r="C1820" t="s">
        <v>2403</v>
      </c>
      <c r="D1820" s="4">
        <f>SUMIFS(Derived_Metrics[Revenue],Derived_Metrics[Customer ID],Derived_Metrics[[#This Row],[Customer ID]])</f>
        <v>7117.2730000000001</v>
      </c>
      <c r="E1820" s="4">
        <f>SUMIFS(Derived_Metrics[Profit],Derived_Metrics[Customer ID],Derived_Metrics[[#This Row],[Customer ID]])</f>
        <v>101.7414</v>
      </c>
      <c r="F1820" s="5">
        <f>_xlfn.PERCENTRANK.INC(Derived_Metrics[Customer Revenue],Derived_Metrics[[#This Row],[Customer Revenue]])</f>
        <v>0.65300000000000002</v>
      </c>
      <c r="G1820" s="5" t="str" cm="1">
        <f t="array" ref="G1820">_xlfn.IFS(Derived_Metrics[[#This Row],[Customer Revenue Percentile]]&gt;=0.8,"High Value",Derived_Metrics[[#This Row],[Customer Revenue Percentile]]&gt;=0.4,"Medium Value",TRUE,"Low Value")</f>
        <v>Medium Value</v>
      </c>
      <c r="H1820" s="12">
        <f>_xlfn.RANK.EQ(Derived_Metrics[[#This Row],[Customer Revenue]],Derived_Metrics[Customer Revenue],0)</f>
        <v>734</v>
      </c>
      <c r="I1820" s="15">
        <f>Derived_Metrics[[#This Row],[Customer Revenue]]/SUM(Derived_Metrics[Customer Revenue])</f>
        <v>4.5684407655644752E-4</v>
      </c>
      <c r="J1820" t="s">
        <v>1275</v>
      </c>
      <c r="K1820" s="5">
        <f>SUMIFS(Derived_Metrics[Revenue],Derived_Metrics[Product ID],Derived_Metrics[[#This Row],[Product ID]])</f>
        <v>11566.125</v>
      </c>
      <c r="L1820" s="5">
        <f>SUMIFS(Derived_Metrics[Profit],Derived_Metrics[Product ID],Derived_Metrics[[#This Row],[Product ID]])</f>
        <v>336.375</v>
      </c>
      <c r="M1820" s="5" t="str">
        <f>IF(AND(Derived_Metrics[[#This Row],[Product Revenue]]&gt;AVERAGE(Derived_Metrics[Product Revenue]),Derived_Metrics[[#This Row],[Product Profit]]&lt;0),"high sales Low Profit","Normal")</f>
        <v>Normal</v>
      </c>
      <c r="N1820">
        <v>422.625</v>
      </c>
      <c r="O1820">
        <v>7</v>
      </c>
      <c r="P1820">
        <v>0.3</v>
      </c>
      <c r="Q1820">
        <v>0</v>
      </c>
      <c r="R1820">
        <f>Derived_Metrics[[#This Row],[Selling Price]]*Derived_Metrics[[#This Row],[Quantity]]</f>
        <v>2958.375</v>
      </c>
      <c r="S1820" s="2">
        <f>IF(Derived_Metrics[[#This Row],[Revenue]]=0,0,Derived_Metrics[[#This Row],[Profit]]/Derived_Metrics[[#This Row],[Revenue]])</f>
        <v>0</v>
      </c>
      <c r="T1820" t="str">
        <f>IF(Derived_Metrics[[#This Row],[Profit]]&lt;0, "Loss","Profit")</f>
        <v>Profit</v>
      </c>
      <c r="U1820" s="5">
        <f>Derived_Metrics[[#This Row],[Selling Price]]*Derived_Metrics[[#This Row],[Quantity]]*Derived_Metrics[[#This Row],[Discount]]</f>
        <v>887.51249999999993</v>
      </c>
      <c r="V1820" t="str">
        <f>IF(Derived_Metrics[[#This Row],[Discount]]&gt;0,"Discount Applied","No Discount")</f>
        <v>Discount Applied</v>
      </c>
      <c r="W1820" t="str">
        <f>IF(Derived_Metrics[[#This Row],[Discount]]&gt;0.3,"High Discount","Low Discount")</f>
        <v>Low Discount</v>
      </c>
      <c r="X1820" s="13">
        <f>SUMIFS(Derived_Metrics[Customer_Revenue_Share],Derived_Metrics[Customee_ Revenue _Rank],"&lt;="&amp;Derived_Metrics[[#This Row],[Customee_ Revenue _Rank]])</f>
        <v>0.75982644847186942</v>
      </c>
      <c r="Y1820" t="str">
        <f>IF(Derived_Metrics[[#This Row],[Cumulative_Revenue_%]]&lt;=0.8,"Top 80% Revenue","Remaining 20% Revenue")</f>
        <v>Top 80% Revenue</v>
      </c>
    </row>
    <row r="1821" spans="1:25" x14ac:dyDescent="0.25">
      <c r="A1821" t="s">
        <v>4751</v>
      </c>
      <c r="B1821" s="1">
        <v>42456</v>
      </c>
      <c r="C1821" t="s">
        <v>309</v>
      </c>
      <c r="D1821" s="4">
        <f>SUMIFS(Derived_Metrics[Revenue],Derived_Metrics[Customer ID],Derived_Metrics[[#This Row],[Customer ID]])</f>
        <v>9818.6855999999989</v>
      </c>
      <c r="E1821" s="4">
        <f>SUMIFS(Derived_Metrics[Profit],Derived_Metrics[Customer ID],Derived_Metrics[[#This Row],[Customer ID]])</f>
        <v>121.07539999999999</v>
      </c>
      <c r="F1821" s="5">
        <f>_xlfn.PERCENTRANK.INC(Derived_Metrics[Customer Revenue],Derived_Metrics[[#This Row],[Customer Revenue]])</f>
        <v>0.73699999999999999</v>
      </c>
      <c r="G1821" s="5" t="str" cm="1">
        <f t="array" ref="G1821">_xlfn.IFS(Derived_Metrics[[#This Row],[Customer Revenue Percentile]]&gt;=0.8,"High Value",Derived_Metrics[[#This Row],[Customer Revenue Percentile]]&gt;=0.4,"Medium Value",TRUE,"Low Value")</f>
        <v>Medium Value</v>
      </c>
      <c r="H1821" s="12">
        <f>_xlfn.RANK.EQ(Derived_Metrics[[#This Row],[Customer Revenue]],Derived_Metrics[Customer Revenue],0)</f>
        <v>552</v>
      </c>
      <c r="I1821" s="15">
        <f>Derived_Metrics[[#This Row],[Customer Revenue]]/SUM(Derived_Metrics[Customer Revenue])</f>
        <v>6.3024256002686542E-4</v>
      </c>
      <c r="J1821" t="s">
        <v>3313</v>
      </c>
      <c r="K1821" s="5">
        <f>SUMIFS(Derived_Metrics[Revenue],Derived_Metrics[Product ID],Derived_Metrics[[#This Row],[Product ID]])</f>
        <v>655.77599999999995</v>
      </c>
      <c r="L1821" s="5">
        <f>SUMIFS(Derived_Metrics[Profit],Derived_Metrics[Product ID],Derived_Metrics[[#This Row],[Product ID]])</f>
        <v>84.805600000000013</v>
      </c>
      <c r="M1821" s="5" t="str">
        <f>IF(AND(Derived_Metrics[[#This Row],[Product Revenue]]&gt;AVERAGE(Derived_Metrics[Product Revenue]),Derived_Metrics[[#This Row],[Product Profit]]&lt;0),"high sales Low Profit","Normal")</f>
        <v>Normal</v>
      </c>
      <c r="N1821">
        <v>20.239999999999998</v>
      </c>
      <c r="O1821">
        <v>1</v>
      </c>
      <c r="P1821">
        <v>0</v>
      </c>
      <c r="Q1821">
        <v>8.7032000000000007</v>
      </c>
      <c r="R1821">
        <f>Derived_Metrics[[#This Row],[Selling Price]]*Derived_Metrics[[#This Row],[Quantity]]</f>
        <v>20.239999999999998</v>
      </c>
      <c r="S1821" s="2">
        <f>IF(Derived_Metrics[[#This Row],[Revenue]]=0,0,Derived_Metrics[[#This Row],[Profit]]/Derived_Metrics[[#This Row],[Revenue]])</f>
        <v>0.43000000000000005</v>
      </c>
      <c r="T1821" t="str">
        <f>IF(Derived_Metrics[[#This Row],[Profit]]&lt;0, "Loss","Profit")</f>
        <v>Profit</v>
      </c>
      <c r="U1821" s="5">
        <f>Derived_Metrics[[#This Row],[Selling Price]]*Derived_Metrics[[#This Row],[Quantity]]*Derived_Metrics[[#This Row],[Discount]]</f>
        <v>0</v>
      </c>
      <c r="V1821" t="str">
        <f>IF(Derived_Metrics[[#This Row],[Discount]]&gt;0,"Discount Applied","No Discount")</f>
        <v>No Discount</v>
      </c>
      <c r="W1821" t="str">
        <f>IF(Derived_Metrics[[#This Row],[Discount]]&gt;0.3,"High Discount","Low Discount")</f>
        <v>Low Discount</v>
      </c>
      <c r="X1821" s="13">
        <f>SUMIFS(Derived_Metrics[Customer_Revenue_Share],Derived_Metrics[Customee_ Revenue _Rank],"&lt;="&amp;Derived_Metrics[[#This Row],[Customee_ Revenue _Rank]])</f>
        <v>0.66436104660334749</v>
      </c>
      <c r="Y1821" t="str">
        <f>IF(Derived_Metrics[[#This Row],[Cumulative_Revenue_%]]&lt;=0.8,"Top 80% Revenue","Remaining 20% Revenue")</f>
        <v>Top 80% Revenue</v>
      </c>
    </row>
    <row r="1822" spans="1:25" x14ac:dyDescent="0.25">
      <c r="A1822" t="s">
        <v>4751</v>
      </c>
      <c r="B1822" s="1">
        <v>42456</v>
      </c>
      <c r="C1822" t="s">
        <v>309</v>
      </c>
      <c r="D1822" s="4">
        <f>SUMIFS(Derived_Metrics[Revenue],Derived_Metrics[Customer ID],Derived_Metrics[[#This Row],[Customer ID]])</f>
        <v>9818.6855999999989</v>
      </c>
      <c r="E1822" s="4">
        <f>SUMIFS(Derived_Metrics[Profit],Derived_Metrics[Customer ID],Derived_Metrics[[#This Row],[Customer ID]])</f>
        <v>121.07539999999999</v>
      </c>
      <c r="F1822" s="5">
        <f>_xlfn.PERCENTRANK.INC(Derived_Metrics[Customer Revenue],Derived_Metrics[[#This Row],[Customer Revenue]])</f>
        <v>0.73699999999999999</v>
      </c>
      <c r="G1822" s="5" t="str" cm="1">
        <f t="array" ref="G1822">_xlfn.IFS(Derived_Metrics[[#This Row],[Customer Revenue Percentile]]&gt;=0.8,"High Value",Derived_Metrics[[#This Row],[Customer Revenue Percentile]]&gt;=0.4,"Medium Value",TRUE,"Low Value")</f>
        <v>Medium Value</v>
      </c>
      <c r="H1822" s="12">
        <f>_xlfn.RANK.EQ(Derived_Metrics[[#This Row],[Customer Revenue]],Derived_Metrics[Customer Revenue],0)</f>
        <v>552</v>
      </c>
      <c r="I1822" s="15">
        <f>Derived_Metrics[[#This Row],[Customer Revenue]]/SUM(Derived_Metrics[Customer Revenue])</f>
        <v>6.3024256002686542E-4</v>
      </c>
      <c r="J1822" t="s">
        <v>3159</v>
      </c>
      <c r="K1822" s="5">
        <f>SUMIFS(Derived_Metrics[Revenue],Derived_Metrics[Product ID],Derived_Metrics[[#This Row],[Product ID]])</f>
        <v>528.94000000000005</v>
      </c>
      <c r="L1822" s="5">
        <f>SUMIFS(Derived_Metrics[Profit],Derived_Metrics[Product ID],Derived_Metrics[[#This Row],[Product ID]])</f>
        <v>41.915999999999997</v>
      </c>
      <c r="M1822" s="5" t="str">
        <f>IF(AND(Derived_Metrics[[#This Row],[Product Revenue]]&gt;AVERAGE(Derived_Metrics[Product Revenue]),Derived_Metrics[[#This Row],[Product Profit]]&lt;0),"high sales Low Profit","Normal")</f>
        <v>Normal</v>
      </c>
      <c r="N1822">
        <v>39.92</v>
      </c>
      <c r="O1822">
        <v>4</v>
      </c>
      <c r="P1822">
        <v>0</v>
      </c>
      <c r="Q1822">
        <v>11.1776</v>
      </c>
      <c r="R1822">
        <f>Derived_Metrics[[#This Row],[Selling Price]]*Derived_Metrics[[#This Row],[Quantity]]</f>
        <v>159.68</v>
      </c>
      <c r="S1822" s="2">
        <f>IF(Derived_Metrics[[#This Row],[Revenue]]=0,0,Derived_Metrics[[#This Row],[Profit]]/Derived_Metrics[[#This Row],[Revenue]])</f>
        <v>6.9999999999999993E-2</v>
      </c>
      <c r="T1822" t="str">
        <f>IF(Derived_Metrics[[#This Row],[Profit]]&lt;0, "Loss","Profit")</f>
        <v>Profit</v>
      </c>
      <c r="U1822" s="5">
        <f>Derived_Metrics[[#This Row],[Selling Price]]*Derived_Metrics[[#This Row],[Quantity]]*Derived_Metrics[[#This Row],[Discount]]</f>
        <v>0</v>
      </c>
      <c r="V1822" t="str">
        <f>IF(Derived_Metrics[[#This Row],[Discount]]&gt;0,"Discount Applied","No Discount")</f>
        <v>No Discount</v>
      </c>
      <c r="W1822" t="str">
        <f>IF(Derived_Metrics[[#This Row],[Discount]]&gt;0.3,"High Discount","Low Discount")</f>
        <v>Low Discount</v>
      </c>
      <c r="X1822" s="13">
        <f>SUMIFS(Derived_Metrics[Customer_Revenue_Share],Derived_Metrics[Customee_ Revenue _Rank],"&lt;="&amp;Derived_Metrics[[#This Row],[Customee_ Revenue _Rank]])</f>
        <v>0.66436104660334749</v>
      </c>
      <c r="Y1822" t="str">
        <f>IF(Derived_Metrics[[#This Row],[Cumulative_Revenue_%]]&lt;=0.8,"Top 80% Revenue","Remaining 20% Revenue")</f>
        <v>Top 80% Revenue</v>
      </c>
    </row>
    <row r="1823" spans="1:25" x14ac:dyDescent="0.25">
      <c r="A1823" t="s">
        <v>4753</v>
      </c>
      <c r="B1823" s="1">
        <v>42317</v>
      </c>
      <c r="C1823" t="s">
        <v>1265</v>
      </c>
      <c r="D1823" s="4">
        <f>SUMIFS(Derived_Metrics[Revenue],Derived_Metrics[Customer ID],Derived_Metrics[[#This Row],[Customer ID]])</f>
        <v>3394.5139999999997</v>
      </c>
      <c r="E1823" s="4">
        <f>SUMIFS(Derived_Metrics[Profit],Derived_Metrics[Customer ID],Derived_Metrics[[#This Row],[Customer ID]])</f>
        <v>-14.599099999999984</v>
      </c>
      <c r="F1823" s="5">
        <f>_xlfn.PERCENTRANK.INC(Derived_Metrics[Customer Revenue],Derived_Metrics[[#This Row],[Customer Revenue]])</f>
        <v>0.42799999999999999</v>
      </c>
      <c r="G1823" s="5" t="str" cm="1">
        <f t="array" ref="G1823">_xlfn.IFS(Derived_Metrics[[#This Row],[Customer Revenue Percentile]]&gt;=0.8,"High Value",Derived_Metrics[[#This Row],[Customer Revenue Percentile]]&gt;=0.4,"Medium Value",TRUE,"Low Value")</f>
        <v>Medium Value</v>
      </c>
      <c r="H1823" s="12">
        <f>_xlfn.RANK.EQ(Derived_Metrics[[#This Row],[Customer Revenue]],Derived_Metrics[Customer Revenue],0)</f>
        <v>1205</v>
      </c>
      <c r="I1823" s="15">
        <f>Derived_Metrics[[#This Row],[Customer Revenue]]/SUM(Derived_Metrics[Customer Revenue])</f>
        <v>2.1788733039858563E-4</v>
      </c>
      <c r="J1823" t="s">
        <v>619</v>
      </c>
      <c r="K1823" s="5">
        <f>SUMIFS(Derived_Metrics[Revenue],Derived_Metrics[Product ID],Derived_Metrics[[#This Row],[Product ID]])</f>
        <v>845.46</v>
      </c>
      <c r="L1823" s="5">
        <f>SUMIFS(Derived_Metrics[Profit],Derived_Metrics[Product ID],Derived_Metrics[[#This Row],[Product ID]])</f>
        <v>37.036999999999999</v>
      </c>
      <c r="M1823" s="5" t="str">
        <f>IF(AND(Derived_Metrics[[#This Row],[Product Revenue]]&gt;AVERAGE(Derived_Metrics[Product Revenue]),Derived_Metrics[[#This Row],[Product Profit]]&lt;0),"high sales Low Profit","Normal")</f>
        <v>Normal</v>
      </c>
      <c r="N1823">
        <v>24.64</v>
      </c>
      <c r="O1823">
        <v>4</v>
      </c>
      <c r="P1823">
        <v>0.2</v>
      </c>
      <c r="Q1823">
        <v>4.0039999999999996</v>
      </c>
      <c r="R1823">
        <f>Derived_Metrics[[#This Row],[Selling Price]]*Derived_Metrics[[#This Row],[Quantity]]</f>
        <v>98.56</v>
      </c>
      <c r="S1823" s="2">
        <f>IF(Derived_Metrics[[#This Row],[Revenue]]=0,0,Derived_Metrics[[#This Row],[Profit]]/Derived_Metrics[[#This Row],[Revenue]])</f>
        <v>4.0624999999999994E-2</v>
      </c>
      <c r="T1823" t="str">
        <f>IF(Derived_Metrics[[#This Row],[Profit]]&lt;0, "Loss","Profit")</f>
        <v>Profit</v>
      </c>
      <c r="U1823" s="5">
        <f>Derived_Metrics[[#This Row],[Selling Price]]*Derived_Metrics[[#This Row],[Quantity]]*Derived_Metrics[[#This Row],[Discount]]</f>
        <v>19.712000000000003</v>
      </c>
      <c r="V1823" t="str">
        <f>IF(Derived_Metrics[[#This Row],[Discount]]&gt;0,"Discount Applied","No Discount")</f>
        <v>Discount Applied</v>
      </c>
      <c r="W1823" t="str">
        <f>IF(Derived_Metrics[[#This Row],[Discount]]&gt;0.3,"High Discount","Low Discount")</f>
        <v>Low Discount</v>
      </c>
      <c r="X1823" s="13">
        <f>SUMIFS(Derived_Metrics[Customer_Revenue_Share],Derived_Metrics[Customee_ Revenue _Rank],"&lt;="&amp;Derived_Metrics[[#This Row],[Customee_ Revenue _Rank]])</f>
        <v>0.91291841005029684</v>
      </c>
      <c r="Y1823" t="str">
        <f>IF(Derived_Metrics[[#This Row],[Cumulative_Revenue_%]]&lt;=0.8,"Top 80% Revenue","Remaining 20% Revenue")</f>
        <v>Remaining 20% Revenue</v>
      </c>
    </row>
    <row r="1824" spans="1:25" x14ac:dyDescent="0.25">
      <c r="A1824" t="s">
        <v>4754</v>
      </c>
      <c r="B1824" s="1">
        <v>42625</v>
      </c>
      <c r="C1824" t="s">
        <v>4155</v>
      </c>
      <c r="D1824" s="4">
        <f>SUMIFS(Derived_Metrics[Revenue],Derived_Metrics[Customer ID],Derived_Metrics[[#This Row],[Customer ID]])</f>
        <v>8297.6739999999991</v>
      </c>
      <c r="E1824" s="4">
        <f>SUMIFS(Derived_Metrics[Profit],Derived_Metrics[Customer ID],Derived_Metrics[[#This Row],[Customer ID]])</f>
        <v>136.8168</v>
      </c>
      <c r="F1824" s="5">
        <f>_xlfn.PERCENTRANK.INC(Derived_Metrics[Customer Revenue],Derived_Metrics[[#This Row],[Customer Revenue]])</f>
        <v>0.69499999999999995</v>
      </c>
      <c r="G1824" s="5" t="str" cm="1">
        <f t="array" ref="G1824">_xlfn.IFS(Derived_Metrics[[#This Row],[Customer Revenue Percentile]]&gt;=0.8,"High Value",Derived_Metrics[[#This Row],[Customer Revenue Percentile]]&gt;=0.4,"Medium Value",TRUE,"Low Value")</f>
        <v>Medium Value</v>
      </c>
      <c r="H1824" s="12">
        <f>_xlfn.RANK.EQ(Derived_Metrics[[#This Row],[Customer Revenue]],Derived_Metrics[Customer Revenue],0)</f>
        <v>644</v>
      </c>
      <c r="I1824" s="15">
        <f>Derived_Metrics[[#This Row],[Customer Revenue]]/SUM(Derived_Metrics[Customer Revenue])</f>
        <v>5.3261174836154851E-4</v>
      </c>
      <c r="J1824" t="s">
        <v>1512</v>
      </c>
      <c r="K1824" s="5">
        <f>SUMIFS(Derived_Metrics[Revenue],Derived_Metrics[Product ID],Derived_Metrics[[#This Row],[Product ID]])</f>
        <v>19491.518</v>
      </c>
      <c r="L1824" s="5">
        <f>SUMIFS(Derived_Metrics[Profit],Derived_Metrics[Product ID],Derived_Metrics[[#This Row],[Product ID]])</f>
        <v>-392.54800000000006</v>
      </c>
      <c r="M1824" s="5" t="str">
        <f>IF(AND(Derived_Metrics[[#This Row],[Product Revenue]]&gt;AVERAGE(Derived_Metrics[Product Revenue]),Derived_Metrics[[#This Row],[Product Profit]]&lt;0),"high sales Low Profit","Normal")</f>
        <v>high sales Low Profit</v>
      </c>
      <c r="N1824">
        <v>1056.8599999999999</v>
      </c>
      <c r="O1824">
        <v>7</v>
      </c>
      <c r="P1824">
        <v>0</v>
      </c>
      <c r="Q1824">
        <v>158.529</v>
      </c>
      <c r="R1824">
        <f>Derived_Metrics[[#This Row],[Selling Price]]*Derived_Metrics[[#This Row],[Quantity]]</f>
        <v>7398.0199999999995</v>
      </c>
      <c r="S1824" s="2">
        <f>IF(Derived_Metrics[[#This Row],[Revenue]]=0,0,Derived_Metrics[[#This Row],[Profit]]/Derived_Metrics[[#This Row],[Revenue]])</f>
        <v>2.1428571428571429E-2</v>
      </c>
      <c r="T1824" t="str">
        <f>IF(Derived_Metrics[[#This Row],[Profit]]&lt;0, "Loss","Profit")</f>
        <v>Profit</v>
      </c>
      <c r="U1824" s="5">
        <f>Derived_Metrics[[#This Row],[Selling Price]]*Derived_Metrics[[#This Row],[Quantity]]*Derived_Metrics[[#This Row],[Discount]]</f>
        <v>0</v>
      </c>
      <c r="V1824" t="str">
        <f>IF(Derived_Metrics[[#This Row],[Discount]]&gt;0,"Discount Applied","No Discount")</f>
        <v>No Discount</v>
      </c>
      <c r="W1824" t="str">
        <f>IF(Derived_Metrics[[#This Row],[Discount]]&gt;0.3,"High Discount","Low Discount")</f>
        <v>Low Discount</v>
      </c>
      <c r="X1824" s="13">
        <f>SUMIFS(Derived_Metrics[Customer_Revenue_Share],Derived_Metrics[Customee_ Revenue _Rank],"&lt;="&amp;Derived_Metrics[[#This Row],[Customee_ Revenue _Rank]])</f>
        <v>0.71593178391531831</v>
      </c>
      <c r="Y1824" t="str">
        <f>IF(Derived_Metrics[[#This Row],[Cumulative_Revenue_%]]&lt;=0.8,"Top 80% Revenue","Remaining 20% Revenue")</f>
        <v>Top 80% Revenue</v>
      </c>
    </row>
    <row r="1825" spans="1:25" x14ac:dyDescent="0.25">
      <c r="A1825" t="s">
        <v>4755</v>
      </c>
      <c r="B1825" s="1">
        <v>42727</v>
      </c>
      <c r="C1825" t="s">
        <v>1151</v>
      </c>
      <c r="D1825" s="4">
        <f>SUMIFS(Derived_Metrics[Revenue],Derived_Metrics[Customer ID],Derived_Metrics[[#This Row],[Customer ID]])</f>
        <v>23540.15</v>
      </c>
      <c r="E1825" s="4">
        <f>SUMIFS(Derived_Metrics[Profit],Derived_Metrics[Customer ID],Derived_Metrics[[#This Row],[Customer ID]])</f>
        <v>1146.4878000000001</v>
      </c>
      <c r="F1825" s="5">
        <f>_xlfn.PERCENTRANK.INC(Derived_Metrics[Customer Revenue],Derived_Metrics[[#This Row],[Customer Revenue]])</f>
        <v>0.93899999999999995</v>
      </c>
      <c r="G1825" s="5" t="str" cm="1">
        <f t="array" ref="G1825">_xlfn.IFS(Derived_Metrics[[#This Row],[Customer Revenue Percentile]]&gt;=0.8,"High Value",Derived_Metrics[[#This Row],[Customer Revenue Percentile]]&gt;=0.4,"Medium Value",TRUE,"Low Value")</f>
        <v>High Value</v>
      </c>
      <c r="H1825" s="12">
        <f>_xlfn.RANK.EQ(Derived_Metrics[[#This Row],[Customer Revenue]],Derived_Metrics[Customer Revenue],0)</f>
        <v>123</v>
      </c>
      <c r="I1825" s="15">
        <f>Derived_Metrics[[#This Row],[Customer Revenue]]/SUM(Derived_Metrics[Customer Revenue])</f>
        <v>1.5109969912282778E-3</v>
      </c>
      <c r="J1825" t="s">
        <v>551</v>
      </c>
      <c r="K1825" s="5">
        <f>SUMIFS(Derived_Metrics[Revenue],Derived_Metrics[Product ID],Derived_Metrics[[#This Row],[Product ID]])</f>
        <v>208.35599999999999</v>
      </c>
      <c r="L1825" s="5">
        <f>SUMIFS(Derived_Metrics[Profit],Derived_Metrics[Product ID],Derived_Metrics[[#This Row],[Product ID]])</f>
        <v>14.55</v>
      </c>
      <c r="M1825" s="5" t="str">
        <f>IF(AND(Derived_Metrics[[#This Row],[Product Revenue]]&gt;AVERAGE(Derived_Metrics[Product Revenue]),Derived_Metrics[[#This Row],[Product Profit]]&lt;0),"high sales Low Profit","Normal")</f>
        <v>Normal</v>
      </c>
      <c r="N1825">
        <v>2.3279999999999998</v>
      </c>
      <c r="O1825">
        <v>2</v>
      </c>
      <c r="P1825">
        <v>0.6</v>
      </c>
      <c r="Q1825">
        <v>-0.75660000000000005</v>
      </c>
      <c r="R1825">
        <f>Derived_Metrics[[#This Row],[Selling Price]]*Derived_Metrics[[#This Row],[Quantity]]</f>
        <v>4.6559999999999997</v>
      </c>
      <c r="S1825" s="2">
        <f>IF(Derived_Metrics[[#This Row],[Revenue]]=0,0,Derived_Metrics[[#This Row],[Profit]]/Derived_Metrics[[#This Row],[Revenue]])</f>
        <v>-0.16250000000000003</v>
      </c>
      <c r="T1825" t="str">
        <f>IF(Derived_Metrics[[#This Row],[Profit]]&lt;0, "Loss","Profit")</f>
        <v>Loss</v>
      </c>
      <c r="U1825" s="5">
        <f>Derived_Metrics[[#This Row],[Selling Price]]*Derived_Metrics[[#This Row],[Quantity]]*Derived_Metrics[[#This Row],[Discount]]</f>
        <v>2.7935999999999996</v>
      </c>
      <c r="V1825" t="str">
        <f>IF(Derived_Metrics[[#This Row],[Discount]]&gt;0,"Discount Applied","No Discount")</f>
        <v>Discount Applied</v>
      </c>
      <c r="W1825" t="str">
        <f>IF(Derived_Metrics[[#This Row],[Discount]]&gt;0.3,"High Discount","Low Discount")</f>
        <v>High Discount</v>
      </c>
      <c r="X1825" s="13">
        <f>SUMIFS(Derived_Metrics[Customer_Revenue_Share],Derived_Metrics[Customee_ Revenue _Rank],"&lt;="&amp;Derived_Metrics[[#This Row],[Customee_ Revenue _Rank]])</f>
        <v>0.28299891225452484</v>
      </c>
      <c r="Y1825" t="str">
        <f>IF(Derived_Metrics[[#This Row],[Cumulative_Revenue_%]]&lt;=0.8,"Top 80% Revenue","Remaining 20% Revenue")</f>
        <v>Top 80% Revenue</v>
      </c>
    </row>
    <row r="1826" spans="1:25" x14ac:dyDescent="0.25">
      <c r="A1826" t="s">
        <v>4756</v>
      </c>
      <c r="B1826" s="1">
        <v>42404</v>
      </c>
      <c r="C1826" t="s">
        <v>751</v>
      </c>
      <c r="D1826" s="4">
        <f>SUMIFS(Derived_Metrics[Revenue],Derived_Metrics[Customer ID],Derived_Metrics[[#This Row],[Customer ID]])</f>
        <v>8771.4</v>
      </c>
      <c r="E1826" s="4">
        <f>SUMIFS(Derived_Metrics[Profit],Derived_Metrics[Customer ID],Derived_Metrics[[#This Row],[Customer ID]])</f>
        <v>461.26220000000001</v>
      </c>
      <c r="F1826" s="5">
        <f>_xlfn.PERCENTRANK.INC(Derived_Metrics[Customer Revenue],Derived_Metrics[[#This Row],[Customer Revenue]])</f>
        <v>0.70799999999999996</v>
      </c>
      <c r="G1826" s="5" t="str" cm="1">
        <f t="array" ref="G1826">_xlfn.IFS(Derived_Metrics[[#This Row],[Customer Revenue Percentile]]&gt;=0.8,"High Value",Derived_Metrics[[#This Row],[Customer Revenue Percentile]]&gt;=0.4,"Medium Value",TRUE,"Low Value")</f>
        <v>Medium Value</v>
      </c>
      <c r="H1826" s="12">
        <f>_xlfn.RANK.EQ(Derived_Metrics[[#This Row],[Customer Revenue]],Derived_Metrics[Customer Revenue],0)</f>
        <v>617</v>
      </c>
      <c r="I1826" s="15">
        <f>Derived_Metrics[[#This Row],[Customer Revenue]]/SUM(Derived_Metrics[Customer Revenue])</f>
        <v>5.6301930993896447E-4</v>
      </c>
      <c r="J1826" t="s">
        <v>1539</v>
      </c>
      <c r="K1826" s="5">
        <f>SUMIFS(Derived_Metrics[Revenue],Derived_Metrics[Product ID],Derived_Metrics[[#This Row],[Product ID]])</f>
        <v>16207.586000000001</v>
      </c>
      <c r="L1826" s="5">
        <f>SUMIFS(Derived_Metrics[Profit],Derived_Metrics[Product ID],Derived_Metrics[[#This Row],[Product ID]])</f>
        <v>750.72839999999997</v>
      </c>
      <c r="M1826" s="5" t="str">
        <f>IF(AND(Derived_Metrics[[#This Row],[Product Revenue]]&gt;AVERAGE(Derived_Metrics[Product Revenue]),Derived_Metrics[[#This Row],[Product Profit]]&lt;0),"high sales Low Profit","Normal")</f>
        <v>Normal</v>
      </c>
      <c r="N1826">
        <v>1454.9</v>
      </c>
      <c r="O1826">
        <v>5</v>
      </c>
      <c r="P1826">
        <v>0</v>
      </c>
      <c r="Q1826">
        <v>378.274</v>
      </c>
      <c r="R1826">
        <f>Derived_Metrics[[#This Row],[Selling Price]]*Derived_Metrics[[#This Row],[Quantity]]</f>
        <v>7274.5</v>
      </c>
      <c r="S1826" s="2">
        <f>IF(Derived_Metrics[[#This Row],[Revenue]]=0,0,Derived_Metrics[[#This Row],[Profit]]/Derived_Metrics[[#This Row],[Revenue]])</f>
        <v>5.1999999999999998E-2</v>
      </c>
      <c r="T1826" t="str">
        <f>IF(Derived_Metrics[[#This Row],[Profit]]&lt;0, "Loss","Profit")</f>
        <v>Profit</v>
      </c>
      <c r="U1826" s="5">
        <f>Derived_Metrics[[#This Row],[Selling Price]]*Derived_Metrics[[#This Row],[Quantity]]*Derived_Metrics[[#This Row],[Discount]]</f>
        <v>0</v>
      </c>
      <c r="V1826" t="str">
        <f>IF(Derived_Metrics[[#This Row],[Discount]]&gt;0,"Discount Applied","No Discount")</f>
        <v>No Discount</v>
      </c>
      <c r="W1826" t="str">
        <f>IF(Derived_Metrics[[#This Row],[Discount]]&gt;0.3,"High Discount","Low Discount")</f>
        <v>Low Discount</v>
      </c>
      <c r="X1826" s="13">
        <f>SUMIFS(Derived_Metrics[Customer_Revenue_Share],Derived_Metrics[Customee_ Revenue _Rank],"&lt;="&amp;Derived_Metrics[[#This Row],[Customee_ Revenue _Rank]])</f>
        <v>0.70173116374812461</v>
      </c>
      <c r="Y1826" t="str">
        <f>IF(Derived_Metrics[[#This Row],[Cumulative_Revenue_%]]&lt;=0.8,"Top 80% Revenue","Remaining 20% Revenue")</f>
        <v>Top 80% Revenue</v>
      </c>
    </row>
    <row r="1827" spans="1:25" x14ac:dyDescent="0.25">
      <c r="A1827" t="s">
        <v>4757</v>
      </c>
      <c r="B1827" s="1">
        <v>42855</v>
      </c>
      <c r="C1827" t="s">
        <v>1339</v>
      </c>
      <c r="D1827" s="4">
        <f>SUMIFS(Derived_Metrics[Revenue],Derived_Metrics[Customer ID],Derived_Metrics[[#This Row],[Customer ID]])</f>
        <v>3778.6380000000004</v>
      </c>
      <c r="E1827" s="4">
        <f>SUMIFS(Derived_Metrics[Profit],Derived_Metrics[Customer ID],Derived_Metrics[[#This Row],[Customer ID]])</f>
        <v>-130.86240000000001</v>
      </c>
      <c r="F1827" s="5">
        <f>_xlfn.PERCENTRANK.INC(Derived_Metrics[Customer Revenue],Derived_Metrics[[#This Row],[Customer Revenue]])</f>
        <v>0.46500000000000002</v>
      </c>
      <c r="G1827" s="5" t="str" cm="1">
        <f t="array" ref="G1827">_xlfn.IFS(Derived_Metrics[[#This Row],[Customer Revenue Percentile]]&gt;=0.8,"High Value",Derived_Metrics[[#This Row],[Customer Revenue Percentile]]&gt;=0.4,"Medium Value",TRUE,"Low Value")</f>
        <v>Medium Value</v>
      </c>
      <c r="H1827" s="12">
        <f>_xlfn.RANK.EQ(Derived_Metrics[[#This Row],[Customer Revenue]],Derived_Metrics[Customer Revenue],0)</f>
        <v>1130</v>
      </c>
      <c r="I1827" s="15">
        <f>Derived_Metrics[[#This Row],[Customer Revenue]]/SUM(Derived_Metrics[Customer Revenue])</f>
        <v>2.4254351178479481E-4</v>
      </c>
      <c r="J1827" t="s">
        <v>3880</v>
      </c>
      <c r="K1827" s="5">
        <f>SUMIFS(Derived_Metrics[Revenue],Derived_Metrics[Product ID],Derived_Metrics[[#This Row],[Product ID]])</f>
        <v>4312.924</v>
      </c>
      <c r="L1827" s="5">
        <f>SUMIFS(Derived_Metrics[Profit],Derived_Metrics[Product ID],Derived_Metrics[[#This Row],[Product ID]])</f>
        <v>124.6058</v>
      </c>
      <c r="M1827" s="5" t="str">
        <f>IF(AND(Derived_Metrics[[#This Row],[Product Revenue]]&gt;AVERAGE(Derived_Metrics[Product Revenue]),Derived_Metrics[[#This Row],[Product Profit]]&lt;0),"high sales Low Profit","Normal")</f>
        <v>Normal</v>
      </c>
      <c r="N1827">
        <v>220.70400000000001</v>
      </c>
      <c r="O1827">
        <v>6</v>
      </c>
      <c r="P1827">
        <v>0.2</v>
      </c>
      <c r="Q1827">
        <v>-8.2764000000000006</v>
      </c>
      <c r="R1827">
        <f>Derived_Metrics[[#This Row],[Selling Price]]*Derived_Metrics[[#This Row],[Quantity]]</f>
        <v>1324.2240000000002</v>
      </c>
      <c r="S1827" s="2">
        <f>IF(Derived_Metrics[[#This Row],[Revenue]]=0,0,Derived_Metrics[[#This Row],[Profit]]/Derived_Metrics[[#This Row],[Revenue]])</f>
        <v>-6.2499999999999995E-3</v>
      </c>
      <c r="T1827" t="str">
        <f>IF(Derived_Metrics[[#This Row],[Profit]]&lt;0, "Loss","Profit")</f>
        <v>Loss</v>
      </c>
      <c r="U1827" s="5">
        <f>Derived_Metrics[[#This Row],[Selling Price]]*Derived_Metrics[[#This Row],[Quantity]]*Derived_Metrics[[#This Row],[Discount]]</f>
        <v>264.84480000000002</v>
      </c>
      <c r="V1827" t="str">
        <f>IF(Derived_Metrics[[#This Row],[Discount]]&gt;0,"Discount Applied","No Discount")</f>
        <v>Discount Applied</v>
      </c>
      <c r="W1827" t="str">
        <f>IF(Derived_Metrics[[#This Row],[Discount]]&gt;0.3,"High Discount","Low Discount")</f>
        <v>Low Discount</v>
      </c>
      <c r="X1827" s="13">
        <f>SUMIFS(Derived_Metrics[Customer_Revenue_Share],Derived_Metrics[Customee_ Revenue _Rank],"&lt;="&amp;Derived_Metrics[[#This Row],[Customee_ Revenue _Rank]])</f>
        <v>0.89513190750980265</v>
      </c>
      <c r="Y1827" t="str">
        <f>IF(Derived_Metrics[[#This Row],[Cumulative_Revenue_%]]&lt;=0.8,"Top 80% Revenue","Remaining 20% Revenue")</f>
        <v>Remaining 20% Revenue</v>
      </c>
    </row>
    <row r="1828" spans="1:25" x14ac:dyDescent="0.25">
      <c r="A1828" t="s">
        <v>4759</v>
      </c>
      <c r="B1828" s="1">
        <v>42801</v>
      </c>
      <c r="C1828" t="s">
        <v>2829</v>
      </c>
      <c r="D1828" s="4">
        <f>SUMIFS(Derived_Metrics[Revenue],Derived_Metrics[Customer ID],Derived_Metrics[[#This Row],[Customer ID]])</f>
        <v>2871.866</v>
      </c>
      <c r="E1828" s="4">
        <f>SUMIFS(Derived_Metrics[Profit],Derived_Metrics[Customer ID],Derived_Metrics[[#This Row],[Customer ID]])</f>
        <v>-78.452399999999997</v>
      </c>
      <c r="F1828" s="5">
        <f>_xlfn.PERCENTRANK.INC(Derived_Metrics[Customer Revenue],Derived_Metrics[[#This Row],[Customer Revenue]])</f>
        <v>0.375</v>
      </c>
      <c r="G1828" s="5" t="str" cm="1">
        <f t="array" ref="G1828">_xlfn.IFS(Derived_Metrics[[#This Row],[Customer Revenue Percentile]]&gt;=0.8,"High Value",Derived_Metrics[[#This Row],[Customer Revenue Percentile]]&gt;=0.4,"Medium Value",TRUE,"Low Value")</f>
        <v>Low Value</v>
      </c>
      <c r="H1828" s="12">
        <f>_xlfn.RANK.EQ(Derived_Metrics[[#This Row],[Customer Revenue]],Derived_Metrics[Customer Revenue],0)</f>
        <v>1323</v>
      </c>
      <c r="I1828" s="15">
        <f>Derived_Metrics[[#This Row],[Customer Revenue]]/SUM(Derived_Metrics[Customer Revenue])</f>
        <v>1.8433955965492101E-4</v>
      </c>
      <c r="J1828" t="s">
        <v>1088</v>
      </c>
      <c r="K1828" s="5">
        <f>SUMIFS(Derived_Metrics[Revenue],Derived_Metrics[Product ID],Derived_Metrics[[#This Row],[Product ID]])</f>
        <v>4398.8999999999996</v>
      </c>
      <c r="L1828" s="5">
        <f>SUMIFS(Derived_Metrics[Profit],Derived_Metrics[Product ID],Derived_Metrics[[#This Row],[Product ID]])</f>
        <v>345.774</v>
      </c>
      <c r="M1828" s="5" t="str">
        <f>IF(AND(Derived_Metrics[[#This Row],[Product Revenue]]&gt;AVERAGE(Derived_Metrics[Product Revenue]),Derived_Metrics[[#This Row],[Product Profit]]&lt;0),"high sales Low Profit","Normal")</f>
        <v>Normal</v>
      </c>
      <c r="N1828">
        <v>102.3</v>
      </c>
      <c r="O1828">
        <v>1</v>
      </c>
      <c r="P1828">
        <v>0</v>
      </c>
      <c r="Q1828">
        <v>26.597999999999999</v>
      </c>
      <c r="R1828">
        <f>Derived_Metrics[[#This Row],[Selling Price]]*Derived_Metrics[[#This Row],[Quantity]]</f>
        <v>102.3</v>
      </c>
      <c r="S1828" s="2">
        <f>IF(Derived_Metrics[[#This Row],[Revenue]]=0,0,Derived_Metrics[[#This Row],[Profit]]/Derived_Metrics[[#This Row],[Revenue]])</f>
        <v>0.26</v>
      </c>
      <c r="T1828" t="str">
        <f>IF(Derived_Metrics[[#This Row],[Profit]]&lt;0, "Loss","Profit")</f>
        <v>Profit</v>
      </c>
      <c r="U1828" s="5">
        <f>Derived_Metrics[[#This Row],[Selling Price]]*Derived_Metrics[[#This Row],[Quantity]]*Derived_Metrics[[#This Row],[Discount]]</f>
        <v>0</v>
      </c>
      <c r="V1828" t="str">
        <f>IF(Derived_Metrics[[#This Row],[Discount]]&gt;0,"Discount Applied","No Discount")</f>
        <v>No Discount</v>
      </c>
      <c r="W1828" t="str">
        <f>IF(Derived_Metrics[[#This Row],[Discount]]&gt;0.3,"High Discount","Low Discount")</f>
        <v>Low Discount</v>
      </c>
      <c r="X1828" s="13">
        <f>SUMIFS(Derived_Metrics[Customer_Revenue_Share],Derived_Metrics[Customee_ Revenue _Rank],"&lt;="&amp;Derived_Metrics[[#This Row],[Customee_ Revenue _Rank]])</f>
        <v>0.93560284472955901</v>
      </c>
      <c r="Y1828" t="str">
        <f>IF(Derived_Metrics[[#This Row],[Cumulative_Revenue_%]]&lt;=0.8,"Top 80% Revenue","Remaining 20% Revenue")</f>
        <v>Remaining 20% Revenue</v>
      </c>
    </row>
    <row r="1829" spans="1:25" x14ac:dyDescent="0.25">
      <c r="A1829" t="s">
        <v>4760</v>
      </c>
      <c r="B1829" s="1">
        <v>43091</v>
      </c>
      <c r="C1829" t="s">
        <v>1938</v>
      </c>
      <c r="D1829" s="4">
        <f>SUMIFS(Derived_Metrics[Revenue],Derived_Metrics[Customer ID],Derived_Metrics[[#This Row],[Customer ID]])</f>
        <v>1581.7840000000001</v>
      </c>
      <c r="E1829" s="4">
        <f>SUMIFS(Derived_Metrics[Profit],Derived_Metrics[Customer ID],Derived_Metrics[[#This Row],[Customer ID]])</f>
        <v>60.528799999999997</v>
      </c>
      <c r="F1829" s="5">
        <f>_xlfn.PERCENTRANK.INC(Derived_Metrics[Customer Revenue],Derived_Metrics[[#This Row],[Customer Revenue]])</f>
        <v>0.22800000000000001</v>
      </c>
      <c r="G1829" s="5" t="str" cm="1">
        <f t="array" ref="G1829">_xlfn.IFS(Derived_Metrics[[#This Row],[Customer Revenue Percentile]]&gt;=0.8,"High Value",Derived_Metrics[[#This Row],[Customer Revenue Percentile]]&gt;=0.4,"Medium Value",TRUE,"Low Value")</f>
        <v>Low Value</v>
      </c>
      <c r="H1829" s="12">
        <f>_xlfn.RANK.EQ(Derived_Metrics[[#This Row],[Customer Revenue]],Derived_Metrics[Customer Revenue],0)</f>
        <v>1635</v>
      </c>
      <c r="I1829" s="15">
        <f>Derived_Metrics[[#This Row],[Customer Revenue]]/SUM(Derived_Metrics[Customer Revenue])</f>
        <v>1.015316752345686E-4</v>
      </c>
      <c r="J1829" t="s">
        <v>474</v>
      </c>
      <c r="K1829" s="5">
        <f>SUMIFS(Derived_Metrics[Revenue],Derived_Metrics[Product ID],Derived_Metrics[[#This Row],[Product ID]])</f>
        <v>34902.023999999998</v>
      </c>
      <c r="L1829" s="5">
        <f>SUMIFS(Derived_Metrics[Profit],Derived_Metrics[Product ID],Derived_Metrics[[#This Row],[Product ID]])</f>
        <v>-66.827200000000019</v>
      </c>
      <c r="M1829" s="5" t="str">
        <f>IF(AND(Derived_Metrics[[#This Row],[Product Revenue]]&gt;AVERAGE(Derived_Metrics[Product Revenue]),Derived_Metrics[[#This Row],[Product Profit]]&lt;0),"high sales Low Profit","Normal")</f>
        <v>high sales Low Profit</v>
      </c>
      <c r="N1829">
        <v>607.52</v>
      </c>
      <c r="O1829">
        <v>2</v>
      </c>
      <c r="P1829">
        <v>0</v>
      </c>
      <c r="Q1829">
        <v>97.203199999999995</v>
      </c>
      <c r="R1829">
        <f>Derived_Metrics[[#This Row],[Selling Price]]*Derived_Metrics[[#This Row],[Quantity]]</f>
        <v>1215.04</v>
      </c>
      <c r="S1829" s="2">
        <f>IF(Derived_Metrics[[#This Row],[Revenue]]=0,0,Derived_Metrics[[#This Row],[Profit]]/Derived_Metrics[[#This Row],[Revenue]])</f>
        <v>0.08</v>
      </c>
      <c r="T1829" t="str">
        <f>IF(Derived_Metrics[[#This Row],[Profit]]&lt;0, "Loss","Profit")</f>
        <v>Profit</v>
      </c>
      <c r="U1829" s="5">
        <f>Derived_Metrics[[#This Row],[Selling Price]]*Derived_Metrics[[#This Row],[Quantity]]*Derived_Metrics[[#This Row],[Discount]]</f>
        <v>0</v>
      </c>
      <c r="V1829" t="str">
        <f>IF(Derived_Metrics[[#This Row],[Discount]]&gt;0,"Discount Applied","No Discount")</f>
        <v>No Discount</v>
      </c>
      <c r="W1829" t="str">
        <f>IF(Derived_Metrics[[#This Row],[Discount]]&gt;0.3,"High Discount","Low Discount")</f>
        <v>Low Discount</v>
      </c>
      <c r="X1829" s="13">
        <f>SUMIFS(Derived_Metrics[Customer_Revenue_Share],Derived_Metrics[Customee_ Revenue _Rank],"&lt;="&amp;Derived_Metrics[[#This Row],[Customee_ Revenue _Rank]])</f>
        <v>0.97855881635257758</v>
      </c>
      <c r="Y1829" t="str">
        <f>IF(Derived_Metrics[[#This Row],[Cumulative_Revenue_%]]&lt;=0.8,"Top 80% Revenue","Remaining 20% Revenue")</f>
        <v>Remaining 20% Revenue</v>
      </c>
    </row>
    <row r="1830" spans="1:25" x14ac:dyDescent="0.25">
      <c r="A1830" t="s">
        <v>4761</v>
      </c>
      <c r="B1830" s="1">
        <v>41779</v>
      </c>
      <c r="C1830" t="s">
        <v>2362</v>
      </c>
      <c r="D1830" s="4">
        <f>SUMIFS(Derived_Metrics[Revenue],Derived_Metrics[Customer ID],Derived_Metrics[[#This Row],[Customer ID]])</f>
        <v>6223.918999999999</v>
      </c>
      <c r="E1830" s="4">
        <f>SUMIFS(Derived_Metrics[Profit],Derived_Metrics[Customer ID],Derived_Metrics[[#This Row],[Customer ID]])</f>
        <v>-117.20400000000001</v>
      </c>
      <c r="F1830" s="5">
        <f>_xlfn.PERCENTRANK.INC(Derived_Metrics[Customer Revenue],Derived_Metrics[[#This Row],[Customer Revenue]])</f>
        <v>0.61099999999999999</v>
      </c>
      <c r="G1830" s="5" t="str" cm="1">
        <f t="array" ref="G1830">_xlfn.IFS(Derived_Metrics[[#This Row],[Customer Revenue Percentile]]&gt;=0.8,"High Value",Derived_Metrics[[#This Row],[Customer Revenue Percentile]]&gt;=0.4,"Medium Value",TRUE,"Low Value")</f>
        <v>Medium Value</v>
      </c>
      <c r="H1830" s="12">
        <f>_xlfn.RANK.EQ(Derived_Metrics[[#This Row],[Customer Revenue]],Derived_Metrics[Customer Revenue],0)</f>
        <v>821</v>
      </c>
      <c r="I1830" s="15">
        <f>Derived_Metrics[[#This Row],[Customer Revenue]]/SUM(Derived_Metrics[Customer Revenue])</f>
        <v>3.9950140006110878E-4</v>
      </c>
      <c r="J1830" t="s">
        <v>4046</v>
      </c>
      <c r="K1830" s="5">
        <f>SUMIFS(Derived_Metrics[Revenue],Derived_Metrics[Product ID],Derived_Metrics[[#This Row],[Product ID]])</f>
        <v>108.48599999999999</v>
      </c>
      <c r="L1830" s="5">
        <f>SUMIFS(Derived_Metrics[Profit],Derived_Metrics[Product ID],Derived_Metrics[[#This Row],[Product ID]])</f>
        <v>3.6162000000000001</v>
      </c>
      <c r="M1830" s="5" t="str">
        <f>IF(AND(Derived_Metrics[[#This Row],[Product Revenue]]&gt;AVERAGE(Derived_Metrics[Product Revenue]),Derived_Metrics[[#This Row],[Product Profit]]&lt;0),"high sales Low Profit","Normal")</f>
        <v>Normal</v>
      </c>
      <c r="N1830">
        <v>10.332000000000001</v>
      </c>
      <c r="O1830">
        <v>3</v>
      </c>
      <c r="P1830">
        <v>0.6</v>
      </c>
      <c r="Q1830">
        <v>-5.9409000000000001</v>
      </c>
      <c r="R1830">
        <f>Derived_Metrics[[#This Row],[Selling Price]]*Derived_Metrics[[#This Row],[Quantity]]</f>
        <v>30.996000000000002</v>
      </c>
      <c r="S1830" s="2">
        <f>IF(Derived_Metrics[[#This Row],[Revenue]]=0,0,Derived_Metrics[[#This Row],[Profit]]/Derived_Metrics[[#This Row],[Revenue]])</f>
        <v>-0.19166666666666665</v>
      </c>
      <c r="T1830" t="str">
        <f>IF(Derived_Metrics[[#This Row],[Profit]]&lt;0, "Loss","Profit")</f>
        <v>Loss</v>
      </c>
      <c r="U1830" s="5">
        <f>Derived_Metrics[[#This Row],[Selling Price]]*Derived_Metrics[[#This Row],[Quantity]]*Derived_Metrics[[#This Row],[Discount]]</f>
        <v>18.5976</v>
      </c>
      <c r="V1830" t="str">
        <f>IF(Derived_Metrics[[#This Row],[Discount]]&gt;0,"Discount Applied","No Discount")</f>
        <v>Discount Applied</v>
      </c>
      <c r="W1830" t="str">
        <f>IF(Derived_Metrics[[#This Row],[Discount]]&gt;0.3,"High Discount","Low Discount")</f>
        <v>High Discount</v>
      </c>
      <c r="X1830" s="13">
        <f>SUMIFS(Derived_Metrics[Customer_Revenue_Share],Derived_Metrics[Customee_ Revenue _Rank],"&lt;="&amp;Derived_Metrics[[#This Row],[Customee_ Revenue _Rank]])</f>
        <v>0.79755582102743028</v>
      </c>
      <c r="Y1830" t="str">
        <f>IF(Derived_Metrics[[#This Row],[Cumulative_Revenue_%]]&lt;=0.8,"Top 80% Revenue","Remaining 20% Revenue")</f>
        <v>Top 80% Revenue</v>
      </c>
    </row>
    <row r="1831" spans="1:25" x14ac:dyDescent="0.25">
      <c r="A1831" t="s">
        <v>4763</v>
      </c>
      <c r="B1831" s="1">
        <v>42848</v>
      </c>
      <c r="C1831" t="s">
        <v>40</v>
      </c>
      <c r="D1831" s="4">
        <f>SUMIFS(Derived_Metrics[Revenue],Derived_Metrics[Customer ID],Derived_Metrics[[#This Row],[Customer ID]])</f>
        <v>7780.1055000000006</v>
      </c>
      <c r="E1831" s="4">
        <f>SUMIFS(Derived_Metrics[Profit],Derived_Metrics[Customer ID],Derived_Metrics[[#This Row],[Customer ID]])</f>
        <v>-246.46120000000002</v>
      </c>
      <c r="F1831" s="5">
        <f>_xlfn.PERCENTRANK.INC(Derived_Metrics[Customer Revenue],Derived_Metrics[[#This Row],[Customer Revenue]])</f>
        <v>0.68200000000000005</v>
      </c>
      <c r="G1831" s="5" t="str" cm="1">
        <f t="array" ref="G1831">_xlfn.IFS(Derived_Metrics[[#This Row],[Customer Revenue Percentile]]&gt;=0.8,"High Value",Derived_Metrics[[#This Row],[Customer Revenue Percentile]]&gt;=0.4,"Medium Value",TRUE,"Low Value")</f>
        <v>Medium Value</v>
      </c>
      <c r="H1831" s="12">
        <f>_xlfn.RANK.EQ(Derived_Metrics[[#This Row],[Customer Revenue]],Derived_Metrics[Customer Revenue],0)</f>
        <v>668</v>
      </c>
      <c r="I1831" s="15">
        <f>Derived_Metrics[[#This Row],[Customer Revenue]]/SUM(Derived_Metrics[Customer Revenue])</f>
        <v>4.9939002096157314E-4</v>
      </c>
      <c r="J1831" t="s">
        <v>3603</v>
      </c>
      <c r="K1831" s="5">
        <f>SUMIFS(Derived_Metrics[Revenue],Derived_Metrics[Product ID],Derived_Metrics[[#This Row],[Product ID]])</f>
        <v>313.95600000000002</v>
      </c>
      <c r="L1831" s="5">
        <f>SUMIFS(Derived_Metrics[Profit],Derived_Metrics[Product ID],Derived_Metrics[[#This Row],[Product ID]])</f>
        <v>6.3666</v>
      </c>
      <c r="M1831" s="5" t="str">
        <f>IF(AND(Derived_Metrics[[#This Row],[Product Revenue]]&gt;AVERAGE(Derived_Metrics[Product Revenue]),Derived_Metrics[[#This Row],[Product Profit]]&lt;0),"high sales Low Profit","Normal")</f>
        <v>Normal</v>
      </c>
      <c r="N1831">
        <v>11.664</v>
      </c>
      <c r="O1831">
        <v>3</v>
      </c>
      <c r="P1831">
        <v>0.2</v>
      </c>
      <c r="Q1831">
        <v>3.3534000000000002</v>
      </c>
      <c r="R1831">
        <f>Derived_Metrics[[#This Row],[Selling Price]]*Derived_Metrics[[#This Row],[Quantity]]</f>
        <v>34.991999999999997</v>
      </c>
      <c r="S1831" s="2">
        <f>IF(Derived_Metrics[[#This Row],[Revenue]]=0,0,Derived_Metrics[[#This Row],[Profit]]/Derived_Metrics[[#This Row],[Revenue]])</f>
        <v>9.583333333333334E-2</v>
      </c>
      <c r="T1831" t="str">
        <f>IF(Derived_Metrics[[#This Row],[Profit]]&lt;0, "Loss","Profit")</f>
        <v>Profit</v>
      </c>
      <c r="U1831" s="5">
        <f>Derived_Metrics[[#This Row],[Selling Price]]*Derived_Metrics[[#This Row],[Quantity]]*Derived_Metrics[[#This Row],[Discount]]</f>
        <v>6.9984000000000002</v>
      </c>
      <c r="V1831" t="str">
        <f>IF(Derived_Metrics[[#This Row],[Discount]]&gt;0,"Discount Applied","No Discount")</f>
        <v>Discount Applied</v>
      </c>
      <c r="W1831" t="str">
        <f>IF(Derived_Metrics[[#This Row],[Discount]]&gt;0.3,"High Discount","Low Discount")</f>
        <v>Low Discount</v>
      </c>
      <c r="X1831" s="13">
        <f>SUMIFS(Derived_Metrics[Customer_Revenue_Share],Derived_Metrics[Customee_ Revenue _Rank],"&lt;="&amp;Derived_Metrics[[#This Row],[Customee_ Revenue _Rank]])</f>
        <v>0.7301608396900422</v>
      </c>
      <c r="Y1831" t="str">
        <f>IF(Derived_Metrics[[#This Row],[Cumulative_Revenue_%]]&lt;=0.8,"Top 80% Revenue","Remaining 20% Revenue")</f>
        <v>Top 80% Revenue</v>
      </c>
    </row>
    <row r="1832" spans="1:25" x14ac:dyDescent="0.25">
      <c r="A1832" t="s">
        <v>4765</v>
      </c>
      <c r="B1832" s="1">
        <v>41735</v>
      </c>
      <c r="C1832" t="s">
        <v>2100</v>
      </c>
      <c r="D1832" s="4">
        <f>SUMIFS(Derived_Metrics[Revenue],Derived_Metrics[Customer ID],Derived_Metrics[[#This Row],[Customer ID]])</f>
        <v>921.26999999999987</v>
      </c>
      <c r="E1832" s="4">
        <f>SUMIFS(Derived_Metrics[Profit],Derived_Metrics[Customer ID],Derived_Metrics[[#This Row],[Customer ID]])</f>
        <v>-115.2218</v>
      </c>
      <c r="F1832" s="5">
        <f>_xlfn.PERCENTRANK.INC(Derived_Metrics[Customer Revenue],Derived_Metrics[[#This Row],[Customer Revenue]])</f>
        <v>0.14399999999999999</v>
      </c>
      <c r="G1832" s="5" t="str" cm="1">
        <f t="array" ref="G1832">_xlfn.IFS(Derived_Metrics[[#This Row],[Customer Revenue Percentile]]&gt;=0.8,"High Value",Derived_Metrics[[#This Row],[Customer Revenue Percentile]]&gt;=0.4,"Medium Value",TRUE,"Low Value")</f>
        <v>Low Value</v>
      </c>
      <c r="H1832" s="12">
        <f>_xlfn.RANK.EQ(Derived_Metrics[[#This Row],[Customer Revenue]],Derived_Metrics[Customer Revenue],0)</f>
        <v>1812</v>
      </c>
      <c r="I1832" s="15">
        <f>Derived_Metrics[[#This Row],[Customer Revenue]]/SUM(Derived_Metrics[Customer Revenue])</f>
        <v>5.9134550888965243E-5</v>
      </c>
      <c r="J1832" t="s">
        <v>1801</v>
      </c>
      <c r="K1832" s="5">
        <f>SUMIFS(Derived_Metrics[Revenue],Derived_Metrics[Product ID],Derived_Metrics[[#This Row],[Product ID]])</f>
        <v>1651.84</v>
      </c>
      <c r="L1832" s="5">
        <f>SUMIFS(Derived_Metrics[Profit],Derived_Metrics[Product ID],Derived_Metrics[[#This Row],[Product ID]])</f>
        <v>162.05119999999999</v>
      </c>
      <c r="M1832" s="5" t="str">
        <f>IF(AND(Derived_Metrics[[#This Row],[Product Revenue]]&gt;AVERAGE(Derived_Metrics[Product Revenue]),Derived_Metrics[[#This Row],[Product Profit]]&lt;0),"high sales Low Profit","Normal")</f>
        <v>Normal</v>
      </c>
      <c r="N1832">
        <v>56.96</v>
      </c>
      <c r="O1832">
        <v>2</v>
      </c>
      <c r="P1832">
        <v>0</v>
      </c>
      <c r="Q1832">
        <v>21.075199999999999</v>
      </c>
      <c r="R1832">
        <f>Derived_Metrics[[#This Row],[Selling Price]]*Derived_Metrics[[#This Row],[Quantity]]</f>
        <v>113.92</v>
      </c>
      <c r="S1832" s="2">
        <f>IF(Derived_Metrics[[#This Row],[Revenue]]=0,0,Derived_Metrics[[#This Row],[Profit]]/Derived_Metrics[[#This Row],[Revenue]])</f>
        <v>0.185</v>
      </c>
      <c r="T1832" t="str">
        <f>IF(Derived_Metrics[[#This Row],[Profit]]&lt;0, "Loss","Profit")</f>
        <v>Profit</v>
      </c>
      <c r="U1832" s="5">
        <f>Derived_Metrics[[#This Row],[Selling Price]]*Derived_Metrics[[#This Row],[Quantity]]*Derived_Metrics[[#This Row],[Discount]]</f>
        <v>0</v>
      </c>
      <c r="V1832" t="str">
        <f>IF(Derived_Metrics[[#This Row],[Discount]]&gt;0,"Discount Applied","No Discount")</f>
        <v>No Discount</v>
      </c>
      <c r="W1832" t="str">
        <f>IF(Derived_Metrics[[#This Row],[Discount]]&gt;0.3,"High Discount","Low Discount")</f>
        <v>Low Discount</v>
      </c>
      <c r="X1832" s="13">
        <f>SUMIFS(Derived_Metrics[Customer_Revenue_Share],Derived_Metrics[Customee_ Revenue _Rank],"&lt;="&amp;Derived_Metrics[[#This Row],[Customee_ Revenue _Rank]])</f>
        <v>0.99209859922573107</v>
      </c>
      <c r="Y1832" t="str">
        <f>IF(Derived_Metrics[[#This Row],[Cumulative_Revenue_%]]&lt;=0.8,"Top 80% Revenue","Remaining 20% Revenue")</f>
        <v>Remaining 20% Revenue</v>
      </c>
    </row>
    <row r="1833" spans="1:25" x14ac:dyDescent="0.25">
      <c r="A1833" t="s">
        <v>4765</v>
      </c>
      <c r="B1833" s="1">
        <v>41735</v>
      </c>
      <c r="C1833" t="s">
        <v>2100</v>
      </c>
      <c r="D1833" s="4">
        <f>SUMIFS(Derived_Metrics[Revenue],Derived_Metrics[Customer ID],Derived_Metrics[[#This Row],[Customer ID]])</f>
        <v>921.26999999999987</v>
      </c>
      <c r="E1833" s="4">
        <f>SUMIFS(Derived_Metrics[Profit],Derived_Metrics[Customer ID],Derived_Metrics[[#This Row],[Customer ID]])</f>
        <v>-115.2218</v>
      </c>
      <c r="F1833" s="5">
        <f>_xlfn.PERCENTRANK.INC(Derived_Metrics[Customer Revenue],Derived_Metrics[[#This Row],[Customer Revenue]])</f>
        <v>0.14399999999999999</v>
      </c>
      <c r="G1833" s="5" t="str" cm="1">
        <f t="array" ref="G1833">_xlfn.IFS(Derived_Metrics[[#This Row],[Customer Revenue Percentile]]&gt;=0.8,"High Value",Derived_Metrics[[#This Row],[Customer Revenue Percentile]]&gt;=0.4,"Medium Value",TRUE,"Low Value")</f>
        <v>Low Value</v>
      </c>
      <c r="H1833" s="12">
        <f>_xlfn.RANK.EQ(Derived_Metrics[[#This Row],[Customer Revenue]],Derived_Metrics[Customer Revenue],0)</f>
        <v>1812</v>
      </c>
      <c r="I1833" s="15">
        <f>Derived_Metrics[[#This Row],[Customer Revenue]]/SUM(Derived_Metrics[Customer Revenue])</f>
        <v>5.9134550888965243E-5</v>
      </c>
      <c r="J1833" t="s">
        <v>838</v>
      </c>
      <c r="K1833" s="5">
        <f>SUMIFS(Derived_Metrics[Revenue],Derived_Metrics[Product ID],Derived_Metrics[[#This Row],[Product ID]])</f>
        <v>18783.299999999996</v>
      </c>
      <c r="L1833" s="5">
        <f>SUMIFS(Derived_Metrics[Profit],Derived_Metrics[Product ID],Derived_Metrics[[#This Row],[Product ID]])</f>
        <v>-755.75160000000005</v>
      </c>
      <c r="M1833" s="5" t="str">
        <f>IF(AND(Derived_Metrics[[#This Row],[Product Revenue]]&gt;AVERAGE(Derived_Metrics[Product Revenue]),Derived_Metrics[[#This Row],[Product Profit]]&lt;0),"high sales Low Profit","Normal")</f>
        <v>high sales Low Profit</v>
      </c>
      <c r="N1833">
        <v>353.56799999999998</v>
      </c>
      <c r="O1833">
        <v>2</v>
      </c>
      <c r="P1833">
        <v>0.2</v>
      </c>
      <c r="Q1833">
        <v>-44.195999999999998</v>
      </c>
      <c r="R1833">
        <f>Derived_Metrics[[#This Row],[Selling Price]]*Derived_Metrics[[#This Row],[Quantity]]</f>
        <v>707.13599999999997</v>
      </c>
      <c r="S1833" s="2">
        <f>IF(Derived_Metrics[[#This Row],[Revenue]]=0,0,Derived_Metrics[[#This Row],[Profit]]/Derived_Metrics[[#This Row],[Revenue]])</f>
        <v>-6.25E-2</v>
      </c>
      <c r="T1833" t="str">
        <f>IF(Derived_Metrics[[#This Row],[Profit]]&lt;0, "Loss","Profit")</f>
        <v>Loss</v>
      </c>
      <c r="U1833" s="5">
        <f>Derived_Metrics[[#This Row],[Selling Price]]*Derived_Metrics[[#This Row],[Quantity]]*Derived_Metrics[[#This Row],[Discount]]</f>
        <v>141.4272</v>
      </c>
      <c r="V1833" t="str">
        <f>IF(Derived_Metrics[[#This Row],[Discount]]&gt;0,"Discount Applied","No Discount")</f>
        <v>Discount Applied</v>
      </c>
      <c r="W1833" t="str">
        <f>IF(Derived_Metrics[[#This Row],[Discount]]&gt;0.3,"High Discount","Low Discount")</f>
        <v>Low Discount</v>
      </c>
      <c r="X1833" s="13">
        <f>SUMIFS(Derived_Metrics[Customer_Revenue_Share],Derived_Metrics[Customee_ Revenue _Rank],"&lt;="&amp;Derived_Metrics[[#This Row],[Customee_ Revenue _Rank]])</f>
        <v>0.99209859922573107</v>
      </c>
      <c r="Y1833" t="str">
        <f>IF(Derived_Metrics[[#This Row],[Cumulative_Revenue_%]]&lt;=0.8,"Top 80% Revenue","Remaining 20% Revenue")</f>
        <v>Remaining 20% Revenue</v>
      </c>
    </row>
    <row r="1834" spans="1:25" x14ac:dyDescent="0.25">
      <c r="A1834" t="s">
        <v>4765</v>
      </c>
      <c r="B1834" s="1">
        <v>41735</v>
      </c>
      <c r="C1834" t="s">
        <v>2100</v>
      </c>
      <c r="D1834" s="4">
        <f>SUMIFS(Derived_Metrics[Revenue],Derived_Metrics[Customer ID],Derived_Metrics[[#This Row],[Customer ID]])</f>
        <v>921.26999999999987</v>
      </c>
      <c r="E1834" s="4">
        <f>SUMIFS(Derived_Metrics[Profit],Derived_Metrics[Customer ID],Derived_Metrics[[#This Row],[Customer ID]])</f>
        <v>-115.2218</v>
      </c>
      <c r="F1834" s="5">
        <f>_xlfn.PERCENTRANK.INC(Derived_Metrics[Customer Revenue],Derived_Metrics[[#This Row],[Customer Revenue]])</f>
        <v>0.14399999999999999</v>
      </c>
      <c r="G1834" s="5" t="str" cm="1">
        <f t="array" ref="G1834">_xlfn.IFS(Derived_Metrics[[#This Row],[Customer Revenue Percentile]]&gt;=0.8,"High Value",Derived_Metrics[[#This Row],[Customer Revenue Percentile]]&gt;=0.4,"Medium Value",TRUE,"Low Value")</f>
        <v>Low Value</v>
      </c>
      <c r="H1834" s="12">
        <f>_xlfn.RANK.EQ(Derived_Metrics[[#This Row],[Customer Revenue]],Derived_Metrics[Customer Revenue],0)</f>
        <v>1812</v>
      </c>
      <c r="I1834" s="15">
        <f>Derived_Metrics[[#This Row],[Customer Revenue]]/SUM(Derived_Metrics[Customer Revenue])</f>
        <v>5.9134550888965243E-5</v>
      </c>
      <c r="J1834" t="s">
        <v>1142</v>
      </c>
      <c r="K1834" s="5">
        <f>SUMIFS(Derived_Metrics[Revenue],Derived_Metrics[Product ID],Derived_Metrics[[#This Row],[Product ID]])</f>
        <v>163.33199999999999</v>
      </c>
      <c r="L1834" s="5">
        <f>SUMIFS(Derived_Metrics[Profit],Derived_Metrics[Product ID],Derived_Metrics[[#This Row],[Product ID]])</f>
        <v>22.894400000000001</v>
      </c>
      <c r="M1834" s="5" t="str">
        <f>IF(AND(Derived_Metrics[[#This Row],[Product Revenue]]&gt;AVERAGE(Derived_Metrics[Product Revenue]),Derived_Metrics[[#This Row],[Product Profit]]&lt;0),"high sales Low Profit","Normal")</f>
        <v>Normal</v>
      </c>
      <c r="N1834">
        <v>13.96</v>
      </c>
      <c r="O1834">
        <v>2</v>
      </c>
      <c r="P1834">
        <v>0</v>
      </c>
      <c r="Q1834">
        <v>6.7008000000000001</v>
      </c>
      <c r="R1834">
        <f>Derived_Metrics[[#This Row],[Selling Price]]*Derived_Metrics[[#This Row],[Quantity]]</f>
        <v>27.92</v>
      </c>
      <c r="S1834" s="2">
        <f>IF(Derived_Metrics[[#This Row],[Revenue]]=0,0,Derived_Metrics[[#This Row],[Profit]]/Derived_Metrics[[#This Row],[Revenue]])</f>
        <v>0.24</v>
      </c>
      <c r="T1834" t="str">
        <f>IF(Derived_Metrics[[#This Row],[Profit]]&lt;0, "Loss","Profit")</f>
        <v>Profit</v>
      </c>
      <c r="U1834" s="5">
        <f>Derived_Metrics[[#This Row],[Selling Price]]*Derived_Metrics[[#This Row],[Quantity]]*Derived_Metrics[[#This Row],[Discount]]</f>
        <v>0</v>
      </c>
      <c r="V1834" t="str">
        <f>IF(Derived_Metrics[[#This Row],[Discount]]&gt;0,"Discount Applied","No Discount")</f>
        <v>No Discount</v>
      </c>
      <c r="W1834" t="str">
        <f>IF(Derived_Metrics[[#This Row],[Discount]]&gt;0.3,"High Discount","Low Discount")</f>
        <v>Low Discount</v>
      </c>
      <c r="X1834" s="13">
        <f>SUMIFS(Derived_Metrics[Customer_Revenue_Share],Derived_Metrics[Customee_ Revenue _Rank],"&lt;="&amp;Derived_Metrics[[#This Row],[Customee_ Revenue _Rank]])</f>
        <v>0.99209859922573107</v>
      </c>
      <c r="Y1834" t="str">
        <f>IF(Derived_Metrics[[#This Row],[Cumulative_Revenue_%]]&lt;=0.8,"Top 80% Revenue","Remaining 20% Revenue")</f>
        <v>Remaining 20% Revenue</v>
      </c>
    </row>
    <row r="1835" spans="1:25" x14ac:dyDescent="0.25">
      <c r="A1835" t="s">
        <v>4766</v>
      </c>
      <c r="B1835" s="1">
        <v>42797</v>
      </c>
      <c r="C1835" t="s">
        <v>1199</v>
      </c>
      <c r="D1835" s="4">
        <f>SUMIFS(Derived_Metrics[Revenue],Derived_Metrics[Customer ID],Derived_Metrics[[#This Row],[Customer ID]])</f>
        <v>12835.254000000001</v>
      </c>
      <c r="E1835" s="4">
        <f>SUMIFS(Derived_Metrics[Profit],Derived_Metrics[Customer ID],Derived_Metrics[[#This Row],[Customer ID]])</f>
        <v>122.598</v>
      </c>
      <c r="F1835" s="5">
        <f>_xlfn.PERCENTRANK.INC(Derived_Metrics[Customer Revenue],Derived_Metrics[[#This Row],[Customer Revenue]])</f>
        <v>0.84299999999999997</v>
      </c>
      <c r="G1835" s="5" t="str" cm="1">
        <f t="array" ref="G1835">_xlfn.IFS(Derived_Metrics[[#This Row],[Customer Revenue Percentile]]&gt;=0.8,"High Value",Derived_Metrics[[#This Row],[Customer Revenue Percentile]]&gt;=0.4,"Medium Value",TRUE,"Low Value")</f>
        <v>High Value</v>
      </c>
      <c r="H1835" s="12">
        <f>_xlfn.RANK.EQ(Derived_Metrics[[#This Row],[Customer Revenue]],Derived_Metrics[Customer Revenue],0)</f>
        <v>331</v>
      </c>
      <c r="I1835" s="15">
        <f>Derived_Metrics[[#This Row],[Customer Revenue]]/SUM(Derived_Metrics[Customer Revenue])</f>
        <v>8.2387028866216729E-4</v>
      </c>
      <c r="J1835" t="s">
        <v>1053</v>
      </c>
      <c r="K1835" s="5">
        <f>SUMIFS(Derived_Metrics[Revenue],Derived_Metrics[Product ID],Derived_Metrics[[#This Row],[Product ID]])</f>
        <v>11476.296</v>
      </c>
      <c r="L1835" s="5">
        <f>SUMIFS(Derived_Metrics[Profit],Derived_Metrics[Product ID],Derived_Metrics[[#This Row],[Product ID]])</f>
        <v>-12.13290000000001</v>
      </c>
      <c r="M1835" s="5" t="str">
        <f>IF(AND(Derived_Metrics[[#This Row],[Product Revenue]]&gt;AVERAGE(Derived_Metrics[Product Revenue]),Derived_Metrics[[#This Row],[Product Profit]]&lt;0),"high sales Low Profit","Normal")</f>
        <v>Normal</v>
      </c>
      <c r="N1835">
        <v>399.67200000000003</v>
      </c>
      <c r="O1835">
        <v>7</v>
      </c>
      <c r="P1835">
        <v>0.2</v>
      </c>
      <c r="Q1835">
        <v>-14.9877</v>
      </c>
      <c r="R1835">
        <f>Derived_Metrics[[#This Row],[Selling Price]]*Derived_Metrics[[#This Row],[Quantity]]</f>
        <v>2797.7040000000002</v>
      </c>
      <c r="S1835" s="2">
        <f>IF(Derived_Metrics[[#This Row],[Revenue]]=0,0,Derived_Metrics[[#This Row],[Profit]]/Derived_Metrics[[#This Row],[Revenue]])</f>
        <v>-5.3571428571428572E-3</v>
      </c>
      <c r="T1835" t="str">
        <f>IF(Derived_Metrics[[#This Row],[Profit]]&lt;0, "Loss","Profit")</f>
        <v>Loss</v>
      </c>
      <c r="U1835" s="5">
        <f>Derived_Metrics[[#This Row],[Selling Price]]*Derived_Metrics[[#This Row],[Quantity]]*Derived_Metrics[[#This Row],[Discount]]</f>
        <v>559.5408000000001</v>
      </c>
      <c r="V1835" t="str">
        <f>IF(Derived_Metrics[[#This Row],[Discount]]&gt;0,"Discount Applied","No Discount")</f>
        <v>Discount Applied</v>
      </c>
      <c r="W1835" t="str">
        <f>IF(Derived_Metrics[[#This Row],[Discount]]&gt;0.3,"High Discount","Low Discount")</f>
        <v>Low Discount</v>
      </c>
      <c r="X1835" s="13">
        <f>SUMIFS(Derived_Metrics[Customer_Revenue_Share],Derived_Metrics[Customee_ Revenue _Rank],"&lt;="&amp;Derived_Metrics[[#This Row],[Customee_ Revenue _Rank]])</f>
        <v>0.50522958998799239</v>
      </c>
      <c r="Y1835" t="str">
        <f>IF(Derived_Metrics[[#This Row],[Cumulative_Revenue_%]]&lt;=0.8,"Top 80% Revenue","Remaining 20% Revenue")</f>
        <v>Top 80% Revenue</v>
      </c>
    </row>
    <row r="1836" spans="1:25" x14ac:dyDescent="0.25">
      <c r="A1836" t="s">
        <v>4767</v>
      </c>
      <c r="B1836" s="1">
        <v>42897</v>
      </c>
      <c r="C1836" t="s">
        <v>2868</v>
      </c>
      <c r="D1836" s="4">
        <f>SUMIFS(Derived_Metrics[Revenue],Derived_Metrics[Customer ID],Derived_Metrics[[#This Row],[Customer ID]])</f>
        <v>5419.3319999999994</v>
      </c>
      <c r="E1836" s="4">
        <f>SUMIFS(Derived_Metrics[Profit],Derived_Metrics[Customer ID],Derived_Metrics[[#This Row],[Customer ID]])</f>
        <v>193.5746</v>
      </c>
      <c r="F1836" s="5">
        <f>_xlfn.PERCENTRANK.INC(Derived_Metrics[Customer Revenue],Derived_Metrics[[#This Row],[Customer Revenue]])</f>
        <v>0.56899999999999995</v>
      </c>
      <c r="G1836" s="5" t="str" cm="1">
        <f t="array" ref="G1836">_xlfn.IFS(Derived_Metrics[[#This Row],[Customer Revenue Percentile]]&gt;=0.8,"High Value",Derived_Metrics[[#This Row],[Customer Revenue Percentile]]&gt;=0.4,"Medium Value",TRUE,"Low Value")</f>
        <v>Medium Value</v>
      </c>
      <c r="H1836" s="12">
        <f>_xlfn.RANK.EQ(Derived_Metrics[[#This Row],[Customer Revenue]],Derived_Metrics[Customer Revenue],0)</f>
        <v>911</v>
      </c>
      <c r="I1836" s="15">
        <f>Derived_Metrics[[#This Row],[Customer Revenue]]/SUM(Derived_Metrics[Customer Revenue])</f>
        <v>3.4785650671160227E-4</v>
      </c>
      <c r="J1836" t="s">
        <v>1004</v>
      </c>
      <c r="K1836" s="5">
        <f>SUMIFS(Derived_Metrics[Revenue],Derived_Metrics[Product ID],Derived_Metrics[[#This Row],[Product ID]])</f>
        <v>901.51999999999987</v>
      </c>
      <c r="L1836" s="5">
        <f>SUMIFS(Derived_Metrics[Profit],Derived_Metrics[Product ID],Derived_Metrics[[#This Row],[Product ID]])</f>
        <v>41.867199999999997</v>
      </c>
      <c r="M1836" s="5" t="str">
        <f>IF(AND(Derived_Metrics[[#This Row],[Product Revenue]]&gt;AVERAGE(Derived_Metrics[Product Revenue]),Derived_Metrics[[#This Row],[Product Profit]]&lt;0),"high sales Low Profit","Normal")</f>
        <v>Normal</v>
      </c>
      <c r="N1836">
        <v>30.56</v>
      </c>
      <c r="O1836">
        <v>5</v>
      </c>
      <c r="P1836">
        <v>0.6</v>
      </c>
      <c r="Q1836">
        <v>-19.864000000000001</v>
      </c>
      <c r="R1836">
        <f>Derived_Metrics[[#This Row],[Selling Price]]*Derived_Metrics[[#This Row],[Quantity]]</f>
        <v>152.79999999999998</v>
      </c>
      <c r="S1836" s="2">
        <f>IF(Derived_Metrics[[#This Row],[Revenue]]=0,0,Derived_Metrics[[#This Row],[Profit]]/Derived_Metrics[[#This Row],[Revenue]])</f>
        <v>-0.13000000000000003</v>
      </c>
      <c r="T1836" t="str">
        <f>IF(Derived_Metrics[[#This Row],[Profit]]&lt;0, "Loss","Profit")</f>
        <v>Loss</v>
      </c>
      <c r="U1836" s="5">
        <f>Derived_Metrics[[#This Row],[Selling Price]]*Derived_Metrics[[#This Row],[Quantity]]*Derived_Metrics[[#This Row],[Discount]]</f>
        <v>91.679999999999993</v>
      </c>
      <c r="V1836" t="str">
        <f>IF(Derived_Metrics[[#This Row],[Discount]]&gt;0,"Discount Applied","No Discount")</f>
        <v>Discount Applied</v>
      </c>
      <c r="W1836" t="str">
        <f>IF(Derived_Metrics[[#This Row],[Discount]]&gt;0.3,"High Discount","Low Discount")</f>
        <v>High Discount</v>
      </c>
      <c r="X1836" s="13">
        <f>SUMIFS(Derived_Metrics[Customer_Revenue_Share],Derived_Metrics[Customee_ Revenue _Rank],"&lt;="&amp;Derived_Metrics[[#This Row],[Customee_ Revenue _Rank]])</f>
        <v>0.83099254915573517</v>
      </c>
      <c r="Y1836" t="str">
        <f>IF(Derived_Metrics[[#This Row],[Cumulative_Revenue_%]]&lt;=0.8,"Top 80% Revenue","Remaining 20% Revenue")</f>
        <v>Remaining 20% Revenue</v>
      </c>
    </row>
    <row r="1837" spans="1:25" x14ac:dyDescent="0.25">
      <c r="A1837" t="s">
        <v>4768</v>
      </c>
      <c r="B1837" s="1">
        <v>42194</v>
      </c>
      <c r="C1837" t="s">
        <v>4769</v>
      </c>
      <c r="D1837" s="4">
        <f>SUMIFS(Derived_Metrics[Revenue],Derived_Metrics[Customer ID],Derived_Metrics[[#This Row],[Customer ID]])</f>
        <v>962.35199999999998</v>
      </c>
      <c r="E1837" s="4">
        <f>SUMIFS(Derived_Metrics[Profit],Derived_Metrics[Customer ID],Derived_Metrics[[#This Row],[Customer ID]])</f>
        <v>-120.294</v>
      </c>
      <c r="F1837" s="5">
        <f>_xlfn.PERCENTRANK.INC(Derived_Metrics[Customer Revenue],Derived_Metrics[[#This Row],[Customer Revenue]])</f>
        <v>0.154</v>
      </c>
      <c r="G1837" s="5" t="str" cm="1">
        <f t="array" ref="G1837">_xlfn.IFS(Derived_Metrics[[#This Row],[Customer Revenue Percentile]]&gt;=0.8,"High Value",Derived_Metrics[[#This Row],[Customer Revenue Percentile]]&gt;=0.4,"Medium Value",TRUE,"Low Value")</f>
        <v>Low Value</v>
      </c>
      <c r="H1837" s="12">
        <f>_xlfn.RANK.EQ(Derived_Metrics[[#This Row],[Customer Revenue]],Derived_Metrics[Customer Revenue],0)</f>
        <v>1793</v>
      </c>
      <c r="I1837" s="15">
        <f>Derived_Metrics[[#This Row],[Customer Revenue]]/SUM(Derived_Metrics[Customer Revenue])</f>
        <v>6.1771525521397085E-5</v>
      </c>
      <c r="J1837" t="s">
        <v>2355</v>
      </c>
      <c r="K1837" s="5">
        <f>SUMIFS(Derived_Metrics[Revenue],Derived_Metrics[Product ID],Derived_Metrics[[#This Row],[Product ID]])</f>
        <v>35566.925999999999</v>
      </c>
      <c r="L1837" s="5">
        <f>SUMIFS(Derived_Metrics[Profit],Derived_Metrics[Product ID],Derived_Metrics[[#This Row],[Product ID]])</f>
        <v>461.12700000000007</v>
      </c>
      <c r="M1837" s="5" t="str">
        <f>IF(AND(Derived_Metrics[[#This Row],[Product Revenue]]&gt;AVERAGE(Derived_Metrics[Product Revenue]),Derived_Metrics[[#This Row],[Product Profit]]&lt;0),"high sales Low Profit","Normal")</f>
        <v>Normal</v>
      </c>
      <c r="N1837">
        <v>481.17599999999999</v>
      </c>
      <c r="O1837">
        <v>2</v>
      </c>
      <c r="P1837">
        <v>0.4</v>
      </c>
      <c r="Q1837">
        <v>-120.294</v>
      </c>
      <c r="R1837">
        <f>Derived_Metrics[[#This Row],[Selling Price]]*Derived_Metrics[[#This Row],[Quantity]]</f>
        <v>962.35199999999998</v>
      </c>
      <c r="S1837" s="2">
        <f>IF(Derived_Metrics[[#This Row],[Revenue]]=0,0,Derived_Metrics[[#This Row],[Profit]]/Derived_Metrics[[#This Row],[Revenue]])</f>
        <v>-0.125</v>
      </c>
      <c r="T1837" t="str">
        <f>IF(Derived_Metrics[[#This Row],[Profit]]&lt;0, "Loss","Profit")</f>
        <v>Loss</v>
      </c>
      <c r="U1837" s="5">
        <f>Derived_Metrics[[#This Row],[Selling Price]]*Derived_Metrics[[#This Row],[Quantity]]*Derived_Metrics[[#This Row],[Discount]]</f>
        <v>384.94080000000002</v>
      </c>
      <c r="V1837" t="str">
        <f>IF(Derived_Metrics[[#This Row],[Discount]]&gt;0,"Discount Applied","No Discount")</f>
        <v>Discount Applied</v>
      </c>
      <c r="W1837" t="str">
        <f>IF(Derived_Metrics[[#This Row],[Discount]]&gt;0.3,"High Discount","Low Discount")</f>
        <v>High Discount</v>
      </c>
      <c r="X1837" s="13">
        <f>SUMIFS(Derived_Metrics[Customer_Revenue_Share],Derived_Metrics[Customee_ Revenue _Rank],"&lt;="&amp;Derived_Metrics[[#This Row],[Customee_ Revenue _Rank]])</f>
        <v>0.99078418682547742</v>
      </c>
      <c r="Y1837" t="str">
        <f>IF(Derived_Metrics[[#This Row],[Cumulative_Revenue_%]]&lt;=0.8,"Top 80% Revenue","Remaining 20% Revenue")</f>
        <v>Remaining 20% Revenue</v>
      </c>
    </row>
    <row r="1838" spans="1:25" x14ac:dyDescent="0.25">
      <c r="A1838" t="s">
        <v>4771</v>
      </c>
      <c r="B1838" s="1">
        <v>42579</v>
      </c>
      <c r="C1838" t="s">
        <v>684</v>
      </c>
      <c r="D1838" s="4">
        <f>SUMIFS(Derived_Metrics[Revenue],Derived_Metrics[Customer ID],Derived_Metrics[[#This Row],[Customer ID]])</f>
        <v>8014.22</v>
      </c>
      <c r="E1838" s="4">
        <f>SUMIFS(Derived_Metrics[Profit],Derived_Metrics[Customer ID],Derived_Metrics[[#This Row],[Customer ID]])</f>
        <v>-234.4615</v>
      </c>
      <c r="F1838" s="5">
        <f>_xlfn.PERCENTRANK.INC(Derived_Metrics[Customer Revenue],Derived_Metrics[[#This Row],[Customer Revenue]])</f>
        <v>0.69099999999999995</v>
      </c>
      <c r="G1838" s="5" t="str" cm="1">
        <f t="array" ref="G1838">_xlfn.IFS(Derived_Metrics[[#This Row],[Customer Revenue Percentile]]&gt;=0.8,"High Value",Derived_Metrics[[#This Row],[Customer Revenue Percentile]]&gt;=0.4,"Medium Value",TRUE,"Low Value")</f>
        <v>Medium Value</v>
      </c>
      <c r="H1838" s="12">
        <f>_xlfn.RANK.EQ(Derived_Metrics[[#This Row],[Customer Revenue]],Derived_Metrics[Customer Revenue],0)</f>
        <v>652</v>
      </c>
      <c r="I1838" s="15">
        <f>Derived_Metrics[[#This Row],[Customer Revenue]]/SUM(Derived_Metrics[Customer Revenue])</f>
        <v>5.1441738081709279E-4</v>
      </c>
      <c r="J1838" t="s">
        <v>928</v>
      </c>
      <c r="K1838" s="5">
        <f>SUMIFS(Derived_Metrics[Revenue],Derived_Metrics[Product ID],Derived_Metrics[[#This Row],[Product ID]])</f>
        <v>2938.5719999999997</v>
      </c>
      <c r="L1838" s="5">
        <f>SUMIFS(Derived_Metrics[Profit],Derived_Metrics[Product ID],Derived_Metrics[[#This Row],[Product ID]])</f>
        <v>-9.93719999999999</v>
      </c>
      <c r="M1838" s="5" t="str">
        <f>IF(AND(Derived_Metrics[[#This Row],[Product Revenue]]&gt;AVERAGE(Derived_Metrics[Product Revenue]),Derived_Metrics[[#This Row],[Product Profit]]&lt;0),"high sales Low Profit","Normal")</f>
        <v>Normal</v>
      </c>
      <c r="N1838">
        <v>177.45</v>
      </c>
      <c r="O1838">
        <v>5</v>
      </c>
      <c r="P1838">
        <v>0.5</v>
      </c>
      <c r="Q1838">
        <v>-78.078000000000003</v>
      </c>
      <c r="R1838">
        <f>Derived_Metrics[[#This Row],[Selling Price]]*Derived_Metrics[[#This Row],[Quantity]]</f>
        <v>887.25</v>
      </c>
      <c r="S1838" s="2">
        <f>IF(Derived_Metrics[[#This Row],[Revenue]]=0,0,Derived_Metrics[[#This Row],[Profit]]/Derived_Metrics[[#This Row],[Revenue]])</f>
        <v>-8.8000000000000009E-2</v>
      </c>
      <c r="T1838" t="str">
        <f>IF(Derived_Metrics[[#This Row],[Profit]]&lt;0, "Loss","Profit")</f>
        <v>Loss</v>
      </c>
      <c r="U1838" s="5">
        <f>Derived_Metrics[[#This Row],[Selling Price]]*Derived_Metrics[[#This Row],[Quantity]]*Derived_Metrics[[#This Row],[Discount]]</f>
        <v>443.625</v>
      </c>
      <c r="V1838" t="str">
        <f>IF(Derived_Metrics[[#This Row],[Discount]]&gt;0,"Discount Applied","No Discount")</f>
        <v>Discount Applied</v>
      </c>
      <c r="W1838" t="str">
        <f>IF(Derived_Metrics[[#This Row],[Discount]]&gt;0.3,"High Discount","Low Discount")</f>
        <v>High Discount</v>
      </c>
      <c r="X1838" s="13">
        <f>SUMIFS(Derived_Metrics[Customer_Revenue_Share],Derived_Metrics[Customee_ Revenue _Rank],"&lt;="&amp;Derived_Metrics[[#This Row],[Customee_ Revenue _Rank]])</f>
        <v>0.72007693652695615</v>
      </c>
      <c r="Y1838" t="str">
        <f>IF(Derived_Metrics[[#This Row],[Cumulative_Revenue_%]]&lt;=0.8,"Top 80% Revenue","Remaining 20% Revenue")</f>
        <v>Top 80% Revenue</v>
      </c>
    </row>
    <row r="1839" spans="1:25" x14ac:dyDescent="0.25">
      <c r="A1839" t="s">
        <v>4773</v>
      </c>
      <c r="B1839" s="1">
        <v>42972</v>
      </c>
      <c r="C1839" t="s">
        <v>842</v>
      </c>
      <c r="D1839" s="4">
        <f>SUMIFS(Derived_Metrics[Revenue],Derived_Metrics[Customer ID],Derived_Metrics[[#This Row],[Customer ID]])</f>
        <v>53342</v>
      </c>
      <c r="E1839" s="4">
        <f>SUMIFS(Derived_Metrics[Profit],Derived_Metrics[Customer ID],Derived_Metrics[[#This Row],[Customer ID]])</f>
        <v>688.3981</v>
      </c>
      <c r="F1839" s="5">
        <f>_xlfn.PERCENTRANK.INC(Derived_Metrics[Customer Revenue],Derived_Metrics[[#This Row],[Customer Revenue]])</f>
        <v>0.99199999999999999</v>
      </c>
      <c r="G1839" s="5" t="str" cm="1">
        <f t="array" ref="G1839">_xlfn.IFS(Derived_Metrics[[#This Row],[Customer Revenue Percentile]]&gt;=0.8,"High Value",Derived_Metrics[[#This Row],[Customer Revenue Percentile]]&gt;=0.4,"Medium Value",TRUE,"Low Value")</f>
        <v>High Value</v>
      </c>
      <c r="H1839" s="12">
        <f>_xlfn.RANK.EQ(Derived_Metrics[[#This Row],[Customer Revenue]],Derived_Metrics[Customer Revenue],0)</f>
        <v>2</v>
      </c>
      <c r="I1839" s="15">
        <f>Derived_Metrics[[#This Row],[Customer Revenue]]/SUM(Derived_Metrics[Customer Revenue])</f>
        <v>3.4239204723036511E-3</v>
      </c>
      <c r="J1839" t="s">
        <v>30</v>
      </c>
      <c r="K1839" s="5">
        <f>SUMIFS(Derived_Metrics[Revenue],Derived_Metrics[Product ID],Derived_Metrics[[#This Row],[Product ID]])</f>
        <v>4512.2609999999995</v>
      </c>
      <c r="L1839" s="5">
        <f>SUMIFS(Derived_Metrics[Profit],Derived_Metrics[Product ID],Derived_Metrics[[#This Row],[Product ID]])</f>
        <v>-56.321399999999997</v>
      </c>
      <c r="M1839" s="5" t="str">
        <f>IF(AND(Derived_Metrics[[#This Row],[Product Revenue]]&gt;AVERAGE(Derived_Metrics[Product Revenue]),Derived_Metrics[[#This Row],[Product Profit]]&lt;0),"high sales Low Profit","Normal")</f>
        <v>Normal</v>
      </c>
      <c r="N1839">
        <v>130.97999999999999</v>
      </c>
      <c r="O1839">
        <v>2</v>
      </c>
      <c r="P1839">
        <v>0.5</v>
      </c>
      <c r="Q1839">
        <v>-89.066400000000002</v>
      </c>
      <c r="R1839">
        <f>Derived_Metrics[[#This Row],[Selling Price]]*Derived_Metrics[[#This Row],[Quantity]]</f>
        <v>261.95999999999998</v>
      </c>
      <c r="S1839" s="2">
        <f>IF(Derived_Metrics[[#This Row],[Revenue]]=0,0,Derived_Metrics[[#This Row],[Profit]]/Derived_Metrics[[#This Row],[Revenue]])</f>
        <v>-0.34</v>
      </c>
      <c r="T1839" t="str">
        <f>IF(Derived_Metrics[[#This Row],[Profit]]&lt;0, "Loss","Profit")</f>
        <v>Loss</v>
      </c>
      <c r="U1839" s="5">
        <f>Derived_Metrics[[#This Row],[Selling Price]]*Derived_Metrics[[#This Row],[Quantity]]*Derived_Metrics[[#This Row],[Discount]]</f>
        <v>130.97999999999999</v>
      </c>
      <c r="V1839" t="str">
        <f>IF(Derived_Metrics[[#This Row],[Discount]]&gt;0,"Discount Applied","No Discount")</f>
        <v>Discount Applied</v>
      </c>
      <c r="W1839" t="str">
        <f>IF(Derived_Metrics[[#This Row],[Discount]]&gt;0.3,"High Discount","Low Discount")</f>
        <v>High Discount</v>
      </c>
      <c r="X1839" s="13">
        <f>SUMIFS(Derived_Metrics[Customer_Revenue_Share],Derived_Metrics[Customee_ Revenue _Rank],"&lt;="&amp;Derived_Metrics[[#This Row],[Customee_ Revenue _Rank]])</f>
        <v>5.4944954708669877E-2</v>
      </c>
      <c r="Y1839" t="str">
        <f>IF(Derived_Metrics[[#This Row],[Cumulative_Revenue_%]]&lt;=0.8,"Top 80% Revenue","Remaining 20% Revenue")</f>
        <v>Top 80% Revenue</v>
      </c>
    </row>
    <row r="1840" spans="1:25" x14ac:dyDescent="0.25">
      <c r="A1840" t="s">
        <v>4774</v>
      </c>
      <c r="B1840" s="1">
        <v>42852</v>
      </c>
      <c r="C1840" t="s">
        <v>4775</v>
      </c>
      <c r="D1840" s="4">
        <f>SUMIFS(Derived_Metrics[Revenue],Derived_Metrics[Customer ID],Derived_Metrics[[#This Row],[Customer ID]])</f>
        <v>977.06000000000006</v>
      </c>
      <c r="E1840" s="4">
        <f>SUMIFS(Derived_Metrics[Profit],Derived_Metrics[Customer ID],Derived_Metrics[[#This Row],[Customer ID]])</f>
        <v>39.0824</v>
      </c>
      <c r="F1840" s="5">
        <f>_xlfn.PERCENTRANK.INC(Derived_Metrics[Customer Revenue],Derived_Metrics[[#This Row],[Customer Revenue]])</f>
        <v>0.16300000000000001</v>
      </c>
      <c r="G1840" s="5" t="str" cm="1">
        <f t="array" ref="G1840">_xlfn.IFS(Derived_Metrics[[#This Row],[Customer Revenue Percentile]]&gt;=0.8,"High Value",Derived_Metrics[[#This Row],[Customer Revenue Percentile]]&gt;=0.4,"Medium Value",TRUE,"Low Value")</f>
        <v>Low Value</v>
      </c>
      <c r="H1840" s="12">
        <f>_xlfn.RANK.EQ(Derived_Metrics[[#This Row],[Customer Revenue]],Derived_Metrics[Customer Revenue],0)</f>
        <v>1775</v>
      </c>
      <c r="I1840" s="15">
        <f>Derived_Metrics[[#This Row],[Customer Revenue]]/SUM(Derived_Metrics[Customer Revenue])</f>
        <v>6.2715603776930103E-5</v>
      </c>
      <c r="J1840" t="s">
        <v>131</v>
      </c>
      <c r="K1840" s="5">
        <f>SUMIFS(Derived_Metrics[Revenue],Derived_Metrics[Product ID],Derived_Metrics[[#This Row],[Product ID]])</f>
        <v>1535.38</v>
      </c>
      <c r="L1840" s="5">
        <f>SUMIFS(Derived_Metrics[Profit],Derived_Metrics[Product ID],Derived_Metrics[[#This Row],[Product ID]])</f>
        <v>94.914399999999986</v>
      </c>
      <c r="M1840" s="5" t="str">
        <f>IF(AND(Derived_Metrics[[#This Row],[Product Revenue]]&gt;AVERAGE(Derived_Metrics[Product Revenue]),Derived_Metrics[[#This Row],[Product Profit]]&lt;0),"high sales Low Profit","Normal")</f>
        <v>Normal</v>
      </c>
      <c r="N1840">
        <v>139.58000000000001</v>
      </c>
      <c r="O1840">
        <v>7</v>
      </c>
      <c r="P1840">
        <v>0</v>
      </c>
      <c r="Q1840">
        <v>39.0824</v>
      </c>
      <c r="R1840">
        <f>Derived_Metrics[[#This Row],[Selling Price]]*Derived_Metrics[[#This Row],[Quantity]]</f>
        <v>977.06000000000006</v>
      </c>
      <c r="S1840" s="2">
        <f>IF(Derived_Metrics[[#This Row],[Revenue]]=0,0,Derived_Metrics[[#This Row],[Profit]]/Derived_Metrics[[#This Row],[Revenue]])</f>
        <v>0.04</v>
      </c>
      <c r="T1840" t="str">
        <f>IF(Derived_Metrics[[#This Row],[Profit]]&lt;0, "Loss","Profit")</f>
        <v>Profit</v>
      </c>
      <c r="U1840" s="5">
        <f>Derived_Metrics[[#This Row],[Selling Price]]*Derived_Metrics[[#This Row],[Quantity]]*Derived_Metrics[[#This Row],[Discount]]</f>
        <v>0</v>
      </c>
      <c r="V1840" t="str">
        <f>IF(Derived_Metrics[[#This Row],[Discount]]&gt;0,"Discount Applied","No Discount")</f>
        <v>No Discount</v>
      </c>
      <c r="W1840" t="str">
        <f>IF(Derived_Metrics[[#This Row],[Discount]]&gt;0.3,"High Discount","Low Discount")</f>
        <v>Low Discount</v>
      </c>
      <c r="X1840" s="13">
        <f>SUMIFS(Derived_Metrics[Customer_Revenue_Share],Derived_Metrics[Customee_ Revenue _Rank],"&lt;="&amp;Derived_Metrics[[#This Row],[Customee_ Revenue _Rank]])</f>
        <v>0.98966251556244622</v>
      </c>
      <c r="Y1840" t="str">
        <f>IF(Derived_Metrics[[#This Row],[Cumulative_Revenue_%]]&lt;=0.8,"Top 80% Revenue","Remaining 20% Revenue")</f>
        <v>Remaining 20% Revenue</v>
      </c>
    </row>
    <row r="1841" spans="1:25" x14ac:dyDescent="0.25">
      <c r="A1841" t="s">
        <v>4777</v>
      </c>
      <c r="B1841" s="1">
        <v>42227</v>
      </c>
      <c r="C1841" t="s">
        <v>1212</v>
      </c>
      <c r="D1841" s="4">
        <f>SUMIFS(Derived_Metrics[Revenue],Derived_Metrics[Customer ID],Derived_Metrics[[#This Row],[Customer ID]])</f>
        <v>6067.2700000000013</v>
      </c>
      <c r="E1841" s="4">
        <f>SUMIFS(Derived_Metrics[Profit],Derived_Metrics[Customer ID],Derived_Metrics[[#This Row],[Customer ID]])</f>
        <v>-324.255</v>
      </c>
      <c r="F1841" s="5">
        <f>_xlfn.PERCENTRANK.INC(Derived_Metrics[Customer Revenue],Derived_Metrics[[#This Row],[Customer Revenue]])</f>
        <v>0.60099999999999998</v>
      </c>
      <c r="G1841" s="5" t="str" cm="1">
        <f t="array" ref="G1841">_xlfn.IFS(Derived_Metrics[[#This Row],[Customer Revenue Percentile]]&gt;=0.8,"High Value",Derived_Metrics[[#This Row],[Customer Revenue Percentile]]&gt;=0.4,"Medium Value",TRUE,"Low Value")</f>
        <v>Medium Value</v>
      </c>
      <c r="H1841" s="12">
        <f>_xlfn.RANK.EQ(Derived_Metrics[[#This Row],[Customer Revenue]],Derived_Metrics[Customer Revenue],0)</f>
        <v>839</v>
      </c>
      <c r="I1841" s="15">
        <f>Derived_Metrics[[#This Row],[Customer Revenue]]/SUM(Derived_Metrics[Customer Revenue])</f>
        <v>3.8944640178459333E-4</v>
      </c>
      <c r="J1841" t="s">
        <v>460</v>
      </c>
      <c r="K1841" s="5">
        <f>SUMIFS(Derived_Metrics[Revenue],Derived_Metrics[Product ID],Derived_Metrics[[#This Row],[Product ID]])</f>
        <v>1850.6379999999999</v>
      </c>
      <c r="L1841" s="5">
        <f>SUMIFS(Derived_Metrics[Profit],Derived_Metrics[Product ID],Derived_Metrics[[#This Row],[Product ID]])</f>
        <v>88.350000000000009</v>
      </c>
      <c r="M1841" s="5" t="str">
        <f>IF(AND(Derived_Metrics[[#This Row],[Product Revenue]]&gt;AVERAGE(Derived_Metrics[Product Revenue]),Derived_Metrics[[#This Row],[Product Profit]]&lt;0),"high sales Low Profit","Normal")</f>
        <v>Normal</v>
      </c>
      <c r="N1841">
        <v>4.7119999999999997</v>
      </c>
      <c r="O1841">
        <v>1</v>
      </c>
      <c r="P1841">
        <v>0.2</v>
      </c>
      <c r="Q1841">
        <v>1.4136</v>
      </c>
      <c r="R1841">
        <f>Derived_Metrics[[#This Row],[Selling Price]]*Derived_Metrics[[#This Row],[Quantity]]</f>
        <v>4.7119999999999997</v>
      </c>
      <c r="S1841" s="2">
        <f>IF(Derived_Metrics[[#This Row],[Revenue]]=0,0,Derived_Metrics[[#This Row],[Profit]]/Derived_Metrics[[#This Row],[Revenue]])</f>
        <v>0.3</v>
      </c>
      <c r="T1841" t="str">
        <f>IF(Derived_Metrics[[#This Row],[Profit]]&lt;0, "Loss","Profit")</f>
        <v>Profit</v>
      </c>
      <c r="U1841" s="5">
        <f>Derived_Metrics[[#This Row],[Selling Price]]*Derived_Metrics[[#This Row],[Quantity]]*Derived_Metrics[[#This Row],[Discount]]</f>
        <v>0.94240000000000002</v>
      </c>
      <c r="V1841" t="str">
        <f>IF(Derived_Metrics[[#This Row],[Discount]]&gt;0,"Discount Applied","No Discount")</f>
        <v>Discount Applied</v>
      </c>
      <c r="W1841" t="str">
        <f>IF(Derived_Metrics[[#This Row],[Discount]]&gt;0.3,"High Discount","Low Discount")</f>
        <v>Low Discount</v>
      </c>
      <c r="X1841" s="13">
        <f>SUMIFS(Derived_Metrics[Customer_Revenue_Share],Derived_Metrics[Customee_ Revenue _Rank],"&lt;="&amp;Derived_Metrics[[#This Row],[Customee_ Revenue _Rank]])</f>
        <v>0.80582230323057547</v>
      </c>
      <c r="Y1841" t="str">
        <f>IF(Derived_Metrics[[#This Row],[Cumulative_Revenue_%]]&lt;=0.8,"Top 80% Revenue","Remaining 20% Revenue")</f>
        <v>Remaining 20% Revenue</v>
      </c>
    </row>
    <row r="1842" spans="1:25" x14ac:dyDescent="0.25">
      <c r="A1842" t="s">
        <v>4779</v>
      </c>
      <c r="B1842" s="1">
        <v>42699</v>
      </c>
      <c r="C1842" t="s">
        <v>3129</v>
      </c>
      <c r="D1842" s="4">
        <f>SUMIFS(Derived_Metrics[Revenue],Derived_Metrics[Customer ID],Derived_Metrics[[#This Row],[Customer ID]])</f>
        <v>9099.1720000000005</v>
      </c>
      <c r="E1842" s="4">
        <f>SUMIFS(Derived_Metrics[Profit],Derived_Metrics[Customer ID],Derived_Metrics[[#This Row],[Customer ID]])</f>
        <v>373.52900000000005</v>
      </c>
      <c r="F1842" s="5">
        <f>_xlfn.PERCENTRANK.INC(Derived_Metrics[Customer Revenue],Derived_Metrics[[#This Row],[Customer Revenue]])</f>
        <v>0.71299999999999997</v>
      </c>
      <c r="G1842" s="5" t="str" cm="1">
        <f t="array" ref="G1842">_xlfn.IFS(Derived_Metrics[[#This Row],[Customer Revenue Percentile]]&gt;=0.8,"High Value",Derived_Metrics[[#This Row],[Customer Revenue Percentile]]&gt;=0.4,"Medium Value",TRUE,"Low Value")</f>
        <v>Medium Value</v>
      </c>
      <c r="H1842" s="12">
        <f>_xlfn.RANK.EQ(Derived_Metrics[[#This Row],[Customer Revenue]],Derived_Metrics[Customer Revenue],0)</f>
        <v>605</v>
      </c>
      <c r="I1842" s="15">
        <f>Derived_Metrics[[#This Row],[Customer Revenue]]/SUM(Derived_Metrics[Customer Revenue])</f>
        <v>5.8405836473720814E-4</v>
      </c>
      <c r="J1842" t="s">
        <v>275</v>
      </c>
      <c r="K1842" s="5">
        <f>SUMIFS(Derived_Metrics[Revenue],Derived_Metrics[Product ID],Derived_Metrics[[#This Row],[Product ID]])</f>
        <v>8859.2119999999995</v>
      </c>
      <c r="L1842" s="5">
        <f>SUMIFS(Derived_Metrics[Profit],Derived_Metrics[Product ID],Derived_Metrics[[#This Row],[Product ID]])</f>
        <v>80.97999999999999</v>
      </c>
      <c r="M1842" s="5" t="str">
        <f>IF(AND(Derived_Metrics[[#This Row],[Product Revenue]]&gt;AVERAGE(Derived_Metrics[Product Revenue]),Derived_Metrics[[#This Row],[Product Profit]]&lt;0),"high sales Low Profit","Normal")</f>
        <v>Normal</v>
      </c>
      <c r="N1842">
        <v>194.352</v>
      </c>
      <c r="O1842">
        <v>3</v>
      </c>
      <c r="P1842">
        <v>0.2</v>
      </c>
      <c r="Q1842">
        <v>19.435199999999998</v>
      </c>
      <c r="R1842">
        <f>Derived_Metrics[[#This Row],[Selling Price]]*Derived_Metrics[[#This Row],[Quantity]]</f>
        <v>583.05600000000004</v>
      </c>
      <c r="S1842" s="2">
        <f>IF(Derived_Metrics[[#This Row],[Revenue]]=0,0,Derived_Metrics[[#This Row],[Profit]]/Derived_Metrics[[#This Row],[Revenue]])</f>
        <v>3.3333333333333326E-2</v>
      </c>
      <c r="T1842" t="str">
        <f>IF(Derived_Metrics[[#This Row],[Profit]]&lt;0, "Loss","Profit")</f>
        <v>Profit</v>
      </c>
      <c r="U1842" s="5">
        <f>Derived_Metrics[[#This Row],[Selling Price]]*Derived_Metrics[[#This Row],[Quantity]]*Derived_Metrics[[#This Row],[Discount]]</f>
        <v>116.61120000000001</v>
      </c>
      <c r="V1842" t="str">
        <f>IF(Derived_Metrics[[#This Row],[Discount]]&gt;0,"Discount Applied","No Discount")</f>
        <v>Discount Applied</v>
      </c>
      <c r="W1842" t="str">
        <f>IF(Derived_Metrics[[#This Row],[Discount]]&gt;0.3,"High Discount","Low Discount")</f>
        <v>Low Discount</v>
      </c>
      <c r="X1842" s="13">
        <f>SUMIFS(Derived_Metrics[Customer_Revenue_Share],Derived_Metrics[Customee_ Revenue _Rank],"&lt;="&amp;Derived_Metrics[[#This Row],[Customee_ Revenue _Rank]])</f>
        <v>0.69493390480647854</v>
      </c>
      <c r="Y1842" t="str">
        <f>IF(Derived_Metrics[[#This Row],[Cumulative_Revenue_%]]&lt;=0.8,"Top 80% Revenue","Remaining 20% Revenue")</f>
        <v>Top 80% Revenue</v>
      </c>
    </row>
    <row r="1843" spans="1:25" x14ac:dyDescent="0.25">
      <c r="A1843" t="s">
        <v>4780</v>
      </c>
      <c r="B1843" s="1">
        <v>42136</v>
      </c>
      <c r="C1843" t="s">
        <v>2415</v>
      </c>
      <c r="D1843" s="4">
        <f>SUMIFS(Derived_Metrics[Revenue],Derived_Metrics[Customer ID],Derived_Metrics[[#This Row],[Customer ID]])</f>
        <v>4910.1279999999997</v>
      </c>
      <c r="E1843" s="4">
        <f>SUMIFS(Derived_Metrics[Profit],Derived_Metrics[Customer ID],Derived_Metrics[[#This Row],[Customer ID]])</f>
        <v>223.14780000000002</v>
      </c>
      <c r="F1843" s="5">
        <f>_xlfn.PERCENTRANK.INC(Derived_Metrics[Customer Revenue],Derived_Metrics[[#This Row],[Customer Revenue]])</f>
        <v>0.54200000000000004</v>
      </c>
      <c r="G1843" s="5" t="str" cm="1">
        <f t="array" ref="G1843">_xlfn.IFS(Derived_Metrics[[#This Row],[Customer Revenue Percentile]]&gt;=0.8,"High Value",Derived_Metrics[[#This Row],[Customer Revenue Percentile]]&gt;=0.4,"Medium Value",TRUE,"Low Value")</f>
        <v>Medium Value</v>
      </c>
      <c r="H1843" s="12">
        <f>_xlfn.RANK.EQ(Derived_Metrics[[#This Row],[Customer Revenue]],Derived_Metrics[Customer Revenue],0)</f>
        <v>970</v>
      </c>
      <c r="I1843" s="15">
        <f>Derived_Metrics[[#This Row],[Customer Revenue]]/SUM(Derived_Metrics[Customer Revenue])</f>
        <v>3.1517168049250837E-4</v>
      </c>
      <c r="J1843" t="s">
        <v>321</v>
      </c>
      <c r="K1843" s="5">
        <f>SUMIFS(Derived_Metrics[Revenue],Derived_Metrics[Product ID],Derived_Metrics[[#This Row],[Product ID]])</f>
        <v>18881.989000000001</v>
      </c>
      <c r="L1843" s="5">
        <f>SUMIFS(Derived_Metrics[Profit],Derived_Metrics[Product ID],Derived_Metrics[[#This Row],[Product ID]])</f>
        <v>283.74739999999997</v>
      </c>
      <c r="M1843" s="5" t="str">
        <f>IF(AND(Derived_Metrics[[#This Row],[Product Revenue]]&gt;AVERAGE(Derived_Metrics[Product Revenue]),Derived_Metrics[[#This Row],[Product Profit]]&lt;0),"high sales Low Profit","Normal")</f>
        <v>Normal</v>
      </c>
      <c r="N1843">
        <v>97.424000000000007</v>
      </c>
      <c r="O1843">
        <v>2</v>
      </c>
      <c r="P1843">
        <v>0.2</v>
      </c>
      <c r="Q1843">
        <v>10.9602</v>
      </c>
      <c r="R1843">
        <f>Derived_Metrics[[#This Row],[Selling Price]]*Derived_Metrics[[#This Row],[Quantity]]</f>
        <v>194.84800000000001</v>
      </c>
      <c r="S1843" s="2">
        <f>IF(Derived_Metrics[[#This Row],[Revenue]]=0,0,Derived_Metrics[[#This Row],[Profit]]/Derived_Metrics[[#This Row],[Revenue]])</f>
        <v>5.6250000000000001E-2</v>
      </c>
      <c r="T1843" t="str">
        <f>IF(Derived_Metrics[[#This Row],[Profit]]&lt;0, "Loss","Profit")</f>
        <v>Profit</v>
      </c>
      <c r="U1843" s="5">
        <f>Derived_Metrics[[#This Row],[Selling Price]]*Derived_Metrics[[#This Row],[Quantity]]*Derived_Metrics[[#This Row],[Discount]]</f>
        <v>38.969600000000007</v>
      </c>
      <c r="V1843" t="str">
        <f>IF(Derived_Metrics[[#This Row],[Discount]]&gt;0,"Discount Applied","No Discount")</f>
        <v>Discount Applied</v>
      </c>
      <c r="W1843" t="str">
        <f>IF(Derived_Metrics[[#This Row],[Discount]]&gt;0.3,"High Discount","Low Discount")</f>
        <v>Low Discount</v>
      </c>
      <c r="X1843" s="13">
        <f>SUMIFS(Derived_Metrics[Customer_Revenue_Share],Derived_Metrics[Customee_ Revenue _Rank],"&lt;="&amp;Derived_Metrics[[#This Row],[Customee_ Revenue _Rank]])</f>
        <v>0.85016957364683043</v>
      </c>
      <c r="Y1843" t="str">
        <f>IF(Derived_Metrics[[#This Row],[Cumulative_Revenue_%]]&lt;=0.8,"Top 80% Revenue","Remaining 20% Revenue")</f>
        <v>Remaining 20% Revenue</v>
      </c>
    </row>
    <row r="1844" spans="1:25" x14ac:dyDescent="0.25">
      <c r="A1844" t="s">
        <v>4781</v>
      </c>
      <c r="B1844" s="1">
        <v>41895</v>
      </c>
      <c r="C1844" t="s">
        <v>787</v>
      </c>
      <c r="D1844" s="4">
        <f>SUMIFS(Derived_Metrics[Revenue],Derived_Metrics[Customer ID],Derived_Metrics[[#This Row],[Customer ID]])</f>
        <v>22657.09</v>
      </c>
      <c r="E1844" s="4">
        <f>SUMIFS(Derived_Metrics[Profit],Derived_Metrics[Customer ID],Derived_Metrics[[#This Row],[Customer ID]])</f>
        <v>688.14420000000007</v>
      </c>
      <c r="F1844" s="5">
        <f>_xlfn.PERCENTRANK.INC(Derived_Metrics[Customer Revenue],Derived_Metrics[[#This Row],[Customer Revenue]])</f>
        <v>0.93</v>
      </c>
      <c r="G1844" s="5" t="str" cm="1">
        <f t="array" ref="G1844">_xlfn.IFS(Derived_Metrics[[#This Row],[Customer Revenue Percentile]]&gt;=0.8,"High Value",Derived_Metrics[[#This Row],[Customer Revenue Percentile]]&gt;=0.4,"Medium Value",TRUE,"Low Value")</f>
        <v>High Value</v>
      </c>
      <c r="H1844" s="12">
        <f>_xlfn.RANK.EQ(Derived_Metrics[[#This Row],[Customer Revenue]],Derived_Metrics[Customer Revenue],0)</f>
        <v>146</v>
      </c>
      <c r="I1844" s="15">
        <f>Derived_Metrics[[#This Row],[Customer Revenue]]/SUM(Derived_Metrics[Customer Revenue])</f>
        <v>1.4543150668108868E-3</v>
      </c>
      <c r="J1844" t="s">
        <v>412</v>
      </c>
      <c r="K1844" s="5">
        <f>SUMIFS(Derived_Metrics[Revenue],Derived_Metrics[Product ID],Derived_Metrics[[#This Row],[Product ID]])</f>
        <v>697.20200000000011</v>
      </c>
      <c r="L1844" s="5">
        <f>SUMIFS(Derived_Metrics[Profit],Derived_Metrics[Product ID],Derived_Metrics[[#This Row],[Product ID]])</f>
        <v>47.725700000000003</v>
      </c>
      <c r="M1844" s="5" t="str">
        <f>IF(AND(Derived_Metrics[[#This Row],[Product Revenue]]&gt;AVERAGE(Derived_Metrics[Product Revenue]),Derived_Metrics[[#This Row],[Product Profit]]&lt;0),"high sales Low Profit","Normal")</f>
        <v>Normal</v>
      </c>
      <c r="N1844">
        <v>14.19</v>
      </c>
      <c r="O1844">
        <v>3</v>
      </c>
      <c r="P1844">
        <v>0</v>
      </c>
      <c r="Q1844">
        <v>5.5340999999999996</v>
      </c>
      <c r="R1844">
        <f>Derived_Metrics[[#This Row],[Selling Price]]*Derived_Metrics[[#This Row],[Quantity]]</f>
        <v>42.57</v>
      </c>
      <c r="S1844" s="2">
        <f>IF(Derived_Metrics[[#This Row],[Revenue]]=0,0,Derived_Metrics[[#This Row],[Profit]]/Derived_Metrics[[#This Row],[Revenue]])</f>
        <v>0.12999999999999998</v>
      </c>
      <c r="T1844" t="str">
        <f>IF(Derived_Metrics[[#This Row],[Profit]]&lt;0, "Loss","Profit")</f>
        <v>Profit</v>
      </c>
      <c r="U1844" s="5">
        <f>Derived_Metrics[[#This Row],[Selling Price]]*Derived_Metrics[[#This Row],[Quantity]]*Derived_Metrics[[#This Row],[Discount]]</f>
        <v>0</v>
      </c>
      <c r="V1844" t="str">
        <f>IF(Derived_Metrics[[#This Row],[Discount]]&gt;0,"Discount Applied","No Discount")</f>
        <v>No Discount</v>
      </c>
      <c r="W1844" t="str">
        <f>IF(Derived_Metrics[[#This Row],[Discount]]&gt;0.3,"High Discount","Low Discount")</f>
        <v>Low Discount</v>
      </c>
      <c r="X1844" s="13">
        <f>SUMIFS(Derived_Metrics[Customer_Revenue_Share],Derived_Metrics[Customee_ Revenue _Rank],"&lt;="&amp;Derived_Metrics[[#This Row],[Customee_ Revenue _Rank]])</f>
        <v>0.30977579014414713</v>
      </c>
      <c r="Y1844" t="str">
        <f>IF(Derived_Metrics[[#This Row],[Cumulative_Revenue_%]]&lt;=0.8,"Top 80% Revenue","Remaining 20% Revenue")</f>
        <v>Top 80% Revenue</v>
      </c>
    </row>
    <row r="1845" spans="1:25" x14ac:dyDescent="0.25">
      <c r="A1845" t="s">
        <v>4782</v>
      </c>
      <c r="B1845" s="1">
        <v>43064</v>
      </c>
      <c r="C1845" t="s">
        <v>1697</v>
      </c>
      <c r="D1845" s="4">
        <f>SUMIFS(Derived_Metrics[Revenue],Derived_Metrics[Customer ID],Derived_Metrics[[#This Row],[Customer ID]])</f>
        <v>3990.6959999999999</v>
      </c>
      <c r="E1845" s="4">
        <f>SUMIFS(Derived_Metrics[Profit],Derived_Metrics[Customer ID],Derived_Metrics[[#This Row],[Customer ID]])</f>
        <v>-127.4897</v>
      </c>
      <c r="F1845" s="5">
        <f>_xlfn.PERCENTRANK.INC(Derived_Metrics[Customer Revenue],Derived_Metrics[[#This Row],[Customer Revenue]])</f>
        <v>0.48199999999999998</v>
      </c>
      <c r="G1845" s="5" t="str" cm="1">
        <f t="array" ref="G1845">_xlfn.IFS(Derived_Metrics[[#This Row],[Customer Revenue Percentile]]&gt;=0.8,"High Value",Derived_Metrics[[#This Row],[Customer Revenue Percentile]]&gt;=0.4,"Medium Value",TRUE,"Low Value")</f>
        <v>Medium Value</v>
      </c>
      <c r="H1845" s="12">
        <f>_xlfn.RANK.EQ(Derived_Metrics[[#This Row],[Customer Revenue]],Derived_Metrics[Customer Revenue],0)</f>
        <v>1096</v>
      </c>
      <c r="I1845" s="15">
        <f>Derived_Metrics[[#This Row],[Customer Revenue]]/SUM(Derived_Metrics[Customer Revenue])</f>
        <v>2.5615510729144557E-4</v>
      </c>
      <c r="J1845" t="s">
        <v>1715</v>
      </c>
      <c r="K1845" s="5">
        <f>SUMIFS(Derived_Metrics[Revenue],Derived_Metrics[Product ID],Derived_Metrics[[#This Row],[Product ID]])</f>
        <v>5834.7951999999996</v>
      </c>
      <c r="L1845" s="5">
        <f>SUMIFS(Derived_Metrics[Profit],Derived_Metrics[Product ID],Derived_Metrics[[#This Row],[Product ID]])</f>
        <v>-285.94839999999999</v>
      </c>
      <c r="M1845" s="5" t="str">
        <f>IF(AND(Derived_Metrics[[#This Row],[Product Revenue]]&gt;AVERAGE(Derived_Metrics[Product Revenue]),Derived_Metrics[[#This Row],[Product Profit]]&lt;0),"high sales Low Profit","Normal")</f>
        <v>Normal</v>
      </c>
      <c r="N1845">
        <v>723.92</v>
      </c>
      <c r="O1845">
        <v>5</v>
      </c>
      <c r="P1845">
        <v>0.2</v>
      </c>
      <c r="Q1845">
        <v>-81.441000000000003</v>
      </c>
      <c r="R1845">
        <f>Derived_Metrics[[#This Row],[Selling Price]]*Derived_Metrics[[#This Row],[Quantity]]</f>
        <v>3619.6</v>
      </c>
      <c r="S1845" s="2">
        <f>IF(Derived_Metrics[[#This Row],[Revenue]]=0,0,Derived_Metrics[[#This Row],[Profit]]/Derived_Metrics[[#This Row],[Revenue]])</f>
        <v>-2.2500000000000003E-2</v>
      </c>
      <c r="T1845" t="str">
        <f>IF(Derived_Metrics[[#This Row],[Profit]]&lt;0, "Loss","Profit")</f>
        <v>Loss</v>
      </c>
      <c r="U1845" s="5">
        <f>Derived_Metrics[[#This Row],[Selling Price]]*Derived_Metrics[[#This Row],[Quantity]]*Derived_Metrics[[#This Row],[Discount]]</f>
        <v>723.92000000000007</v>
      </c>
      <c r="V1845" t="str">
        <f>IF(Derived_Metrics[[#This Row],[Discount]]&gt;0,"Discount Applied","No Discount")</f>
        <v>Discount Applied</v>
      </c>
      <c r="W1845" t="str">
        <f>IF(Derived_Metrics[[#This Row],[Discount]]&gt;0.3,"High Discount","Low Discount")</f>
        <v>Low Discount</v>
      </c>
      <c r="X1845" s="13">
        <f>SUMIFS(Derived_Metrics[Customer_Revenue_Share],Derived_Metrics[Customee_ Revenue _Rank],"&lt;="&amp;Derived_Metrics[[#This Row],[Customee_ Revenue _Rank]])</f>
        <v>0.88625451464887983</v>
      </c>
      <c r="Y1845" t="str">
        <f>IF(Derived_Metrics[[#This Row],[Cumulative_Revenue_%]]&lt;=0.8,"Top 80% Revenue","Remaining 20% Revenue")</f>
        <v>Remaining 20% Revenue</v>
      </c>
    </row>
    <row r="1846" spans="1:25" x14ac:dyDescent="0.25">
      <c r="A1846" t="s">
        <v>4783</v>
      </c>
      <c r="B1846" s="1">
        <v>42343</v>
      </c>
      <c r="C1846" t="s">
        <v>1865</v>
      </c>
      <c r="D1846" s="4">
        <f>SUMIFS(Derived_Metrics[Revenue],Derived_Metrics[Customer ID],Derived_Metrics[[#This Row],[Customer ID]])</f>
        <v>2377.6039999999998</v>
      </c>
      <c r="E1846" s="4">
        <f>SUMIFS(Derived_Metrics[Profit],Derived_Metrics[Customer ID],Derived_Metrics[[#This Row],[Customer ID]])</f>
        <v>29.306599999999989</v>
      </c>
      <c r="F1846" s="5">
        <f>_xlfn.PERCENTRANK.INC(Derived_Metrics[Customer Revenue],Derived_Metrics[[#This Row],[Customer Revenue]])</f>
        <v>0.33400000000000002</v>
      </c>
      <c r="G1846" s="5" t="str" cm="1">
        <f t="array" ref="G1846">_xlfn.IFS(Derived_Metrics[[#This Row],[Customer Revenue Percentile]]&gt;=0.8,"High Value",Derived_Metrics[[#This Row],[Customer Revenue Percentile]]&gt;=0.4,"Medium Value",TRUE,"Low Value")</f>
        <v>Low Value</v>
      </c>
      <c r="H1846" s="12">
        <f>_xlfn.RANK.EQ(Derived_Metrics[[#This Row],[Customer Revenue]],Derived_Metrics[Customer Revenue],0)</f>
        <v>1408</v>
      </c>
      <c r="I1846" s="15">
        <f>Derived_Metrics[[#This Row],[Customer Revenue]]/SUM(Derived_Metrics[Customer Revenue])</f>
        <v>1.5261383170168065E-4</v>
      </c>
      <c r="J1846" t="s">
        <v>3305</v>
      </c>
      <c r="K1846" s="5">
        <f>SUMIFS(Derived_Metrics[Revenue],Derived_Metrics[Product ID],Derived_Metrics[[#This Row],[Product ID]])</f>
        <v>779.86399999999992</v>
      </c>
      <c r="L1846" s="5">
        <f>SUMIFS(Derived_Metrics[Profit],Derived_Metrics[Product ID],Derived_Metrics[[#This Row],[Product ID]])</f>
        <v>7.6888000000000005</v>
      </c>
      <c r="M1846" s="5" t="str">
        <f>IF(AND(Derived_Metrics[[#This Row],[Product Revenue]]&gt;AVERAGE(Derived_Metrics[Product Revenue]),Derived_Metrics[[#This Row],[Product Profit]]&lt;0),"high sales Low Profit","Normal")</f>
        <v>Normal</v>
      </c>
      <c r="N1846">
        <v>21.968</v>
      </c>
      <c r="O1846">
        <v>4</v>
      </c>
      <c r="P1846">
        <v>0.6</v>
      </c>
      <c r="Q1846">
        <v>-15.9268</v>
      </c>
      <c r="R1846">
        <f>Derived_Metrics[[#This Row],[Selling Price]]*Derived_Metrics[[#This Row],[Quantity]]</f>
        <v>87.872</v>
      </c>
      <c r="S1846" s="2">
        <f>IF(Derived_Metrics[[#This Row],[Revenue]]=0,0,Derived_Metrics[[#This Row],[Profit]]/Derived_Metrics[[#This Row],[Revenue]])</f>
        <v>-0.18124999999999999</v>
      </c>
      <c r="T1846" t="str">
        <f>IF(Derived_Metrics[[#This Row],[Profit]]&lt;0, "Loss","Profit")</f>
        <v>Loss</v>
      </c>
      <c r="U1846" s="5">
        <f>Derived_Metrics[[#This Row],[Selling Price]]*Derived_Metrics[[#This Row],[Quantity]]*Derived_Metrics[[#This Row],[Discount]]</f>
        <v>52.723199999999999</v>
      </c>
      <c r="V1846" t="str">
        <f>IF(Derived_Metrics[[#This Row],[Discount]]&gt;0,"Discount Applied","No Discount")</f>
        <v>Discount Applied</v>
      </c>
      <c r="W1846" t="str">
        <f>IF(Derived_Metrics[[#This Row],[Discount]]&gt;0.3,"High Discount","Low Discount")</f>
        <v>High Discount</v>
      </c>
      <c r="X1846" s="13">
        <f>SUMIFS(Derived_Metrics[Customer_Revenue_Share],Derived_Metrics[Customee_ Revenue _Rank],"&lt;="&amp;Derived_Metrics[[#This Row],[Customee_ Revenue _Rank]])</f>
        <v>0.94974677700284449</v>
      </c>
      <c r="Y1846" t="str">
        <f>IF(Derived_Metrics[[#This Row],[Cumulative_Revenue_%]]&lt;=0.8,"Top 80% Revenue","Remaining 20% Revenue")</f>
        <v>Remaining 20% Revenue</v>
      </c>
    </row>
    <row r="1847" spans="1:25" x14ac:dyDescent="0.25">
      <c r="A1847" t="s">
        <v>4785</v>
      </c>
      <c r="B1847" s="1">
        <v>42824</v>
      </c>
      <c r="C1847" t="s">
        <v>3687</v>
      </c>
      <c r="D1847" s="4">
        <f>SUMIFS(Derived_Metrics[Revenue],Derived_Metrics[Customer ID],Derived_Metrics[[#This Row],[Customer ID]])</f>
        <v>545.59199999999998</v>
      </c>
      <c r="E1847" s="4">
        <f>SUMIFS(Derived_Metrics[Profit],Derived_Metrics[Customer ID],Derived_Metrics[[#This Row],[Customer ID]])</f>
        <v>38.498399999999997</v>
      </c>
      <c r="F1847" s="5">
        <f>_xlfn.PERCENTRANK.INC(Derived_Metrics[Customer Revenue],Derived_Metrics[[#This Row],[Customer Revenue]])</f>
        <v>9.9000000000000005E-2</v>
      </c>
      <c r="G1847" s="5" t="str" cm="1">
        <f t="array" ref="G1847">_xlfn.IFS(Derived_Metrics[[#This Row],[Customer Revenue Percentile]]&gt;=0.8,"High Value",Derived_Metrics[[#This Row],[Customer Revenue Percentile]]&gt;=0.4,"Medium Value",TRUE,"Low Value")</f>
        <v>Low Value</v>
      </c>
      <c r="H1847" s="12">
        <f>_xlfn.RANK.EQ(Derived_Metrics[[#This Row],[Customer Revenue]],Derived_Metrics[Customer Revenue],0)</f>
        <v>1909</v>
      </c>
      <c r="I1847" s="15">
        <f>Derived_Metrics[[#This Row],[Customer Revenue]]/SUM(Derived_Metrics[Customer Revenue])</f>
        <v>3.5020502012018551E-5</v>
      </c>
      <c r="J1847" t="s">
        <v>1827</v>
      </c>
      <c r="K1847" s="5">
        <f>SUMIFS(Derived_Metrics[Revenue],Derived_Metrics[Product ID],Derived_Metrics[[#This Row],[Product ID]])</f>
        <v>3700.1759999999999</v>
      </c>
      <c r="L1847" s="5">
        <f>SUMIFS(Derived_Metrics[Profit],Derived_Metrics[Product ID],Derived_Metrics[[#This Row],[Product ID]])</f>
        <v>120.9528</v>
      </c>
      <c r="M1847" s="5" t="str">
        <f>IF(AND(Derived_Metrics[[#This Row],[Product Revenue]]&gt;AVERAGE(Derived_Metrics[Product Revenue]),Derived_Metrics[[#This Row],[Product Profit]]&lt;0),"high sales Low Profit","Normal")</f>
        <v>Normal</v>
      </c>
      <c r="N1847">
        <v>94.2</v>
      </c>
      <c r="O1847">
        <v>5</v>
      </c>
      <c r="P1847">
        <v>0</v>
      </c>
      <c r="Q1847">
        <v>39.564</v>
      </c>
      <c r="R1847">
        <f>Derived_Metrics[[#This Row],[Selling Price]]*Derived_Metrics[[#This Row],[Quantity]]</f>
        <v>471</v>
      </c>
      <c r="S1847" s="2">
        <f>IF(Derived_Metrics[[#This Row],[Revenue]]=0,0,Derived_Metrics[[#This Row],[Profit]]/Derived_Metrics[[#This Row],[Revenue]])</f>
        <v>8.4000000000000005E-2</v>
      </c>
      <c r="T1847" t="str">
        <f>IF(Derived_Metrics[[#This Row],[Profit]]&lt;0, "Loss","Profit")</f>
        <v>Profit</v>
      </c>
      <c r="U1847" s="5">
        <f>Derived_Metrics[[#This Row],[Selling Price]]*Derived_Metrics[[#This Row],[Quantity]]*Derived_Metrics[[#This Row],[Discount]]</f>
        <v>0</v>
      </c>
      <c r="V1847" t="str">
        <f>IF(Derived_Metrics[[#This Row],[Discount]]&gt;0,"Discount Applied","No Discount")</f>
        <v>No Discount</v>
      </c>
      <c r="W1847" t="str">
        <f>IF(Derived_Metrics[[#This Row],[Discount]]&gt;0.3,"High Discount","Low Discount")</f>
        <v>Low Discount</v>
      </c>
      <c r="X1847" s="13">
        <f>SUMIFS(Derived_Metrics[Customer_Revenue_Share],Derived_Metrics[Customee_ Revenue _Rank],"&lt;="&amp;Derived_Metrics[[#This Row],[Customee_ Revenue _Rank]])</f>
        <v>0.99641601076420971</v>
      </c>
      <c r="Y1847" t="str">
        <f>IF(Derived_Metrics[[#This Row],[Cumulative_Revenue_%]]&lt;=0.8,"Top 80% Revenue","Remaining 20% Revenue")</f>
        <v>Remaining 20% Revenue</v>
      </c>
    </row>
    <row r="1848" spans="1:25" x14ac:dyDescent="0.25">
      <c r="A1848" t="s">
        <v>4787</v>
      </c>
      <c r="B1848" s="1">
        <v>42000</v>
      </c>
      <c r="C1848" t="s">
        <v>171</v>
      </c>
      <c r="D1848" s="4">
        <f>SUMIFS(Derived_Metrics[Revenue],Derived_Metrics[Customer ID],Derived_Metrics[[#This Row],[Customer ID]])</f>
        <v>749.79600000000005</v>
      </c>
      <c r="E1848" s="4">
        <f>SUMIFS(Derived_Metrics[Profit],Derived_Metrics[Customer ID],Derived_Metrics[[#This Row],[Customer ID]])</f>
        <v>2.3585999999999991</v>
      </c>
      <c r="F1848" s="5">
        <f>_xlfn.PERCENTRANK.INC(Derived_Metrics[Customer Revenue],Derived_Metrics[[#This Row],[Customer Revenue]])</f>
        <v>0.126</v>
      </c>
      <c r="G1848" s="5" t="str" cm="1">
        <f t="array" ref="G1848">_xlfn.IFS(Derived_Metrics[[#This Row],[Customer Revenue Percentile]]&gt;=0.8,"High Value",Derived_Metrics[[#This Row],[Customer Revenue Percentile]]&gt;=0.4,"Medium Value",TRUE,"Low Value")</f>
        <v>Low Value</v>
      </c>
      <c r="H1848" s="12">
        <f>_xlfn.RANK.EQ(Derived_Metrics[[#This Row],[Customer Revenue]],Derived_Metrics[Customer Revenue],0)</f>
        <v>1850</v>
      </c>
      <c r="I1848" s="15">
        <f>Derived_Metrics[[#This Row],[Customer Revenue]]/SUM(Derived_Metrics[Customer Revenue])</f>
        <v>4.812796435175637E-5</v>
      </c>
      <c r="J1848" t="s">
        <v>3094</v>
      </c>
      <c r="K1848" s="5">
        <f>SUMIFS(Derived_Metrics[Revenue],Derived_Metrics[Product ID],Derived_Metrics[[#This Row],[Product ID]])</f>
        <v>5014.68</v>
      </c>
      <c r="L1848" s="5">
        <f>SUMIFS(Derived_Metrics[Profit],Derived_Metrics[Product ID],Derived_Metrics[[#This Row],[Product ID]])</f>
        <v>-267.44960000000003</v>
      </c>
      <c r="M1848" s="5" t="str">
        <f>IF(AND(Derived_Metrics[[#This Row],[Product Revenue]]&gt;AVERAGE(Derived_Metrics[Product Revenue]),Derived_Metrics[[#This Row],[Product Profit]]&lt;0),"high sales Low Profit","Normal")</f>
        <v>Normal</v>
      </c>
      <c r="N1848">
        <v>182.352</v>
      </c>
      <c r="O1848">
        <v>3</v>
      </c>
      <c r="P1848">
        <v>0.2</v>
      </c>
      <c r="Q1848">
        <v>-18.235199999999999</v>
      </c>
      <c r="R1848">
        <f>Derived_Metrics[[#This Row],[Selling Price]]*Derived_Metrics[[#This Row],[Quantity]]</f>
        <v>547.05600000000004</v>
      </c>
      <c r="S1848" s="2">
        <f>IF(Derived_Metrics[[#This Row],[Revenue]]=0,0,Derived_Metrics[[#This Row],[Profit]]/Derived_Metrics[[#This Row],[Revenue]])</f>
        <v>-3.3333333333333326E-2</v>
      </c>
      <c r="T1848" t="str">
        <f>IF(Derived_Metrics[[#This Row],[Profit]]&lt;0, "Loss","Profit")</f>
        <v>Loss</v>
      </c>
      <c r="U1848" s="5">
        <f>Derived_Metrics[[#This Row],[Selling Price]]*Derived_Metrics[[#This Row],[Quantity]]*Derived_Metrics[[#This Row],[Discount]]</f>
        <v>109.41120000000001</v>
      </c>
      <c r="V1848" t="str">
        <f>IF(Derived_Metrics[[#This Row],[Discount]]&gt;0,"Discount Applied","No Discount")</f>
        <v>Discount Applied</v>
      </c>
      <c r="W1848" t="str">
        <f>IF(Derived_Metrics[[#This Row],[Discount]]&gt;0.3,"High Discount","Low Discount")</f>
        <v>Low Discount</v>
      </c>
      <c r="X1848" s="13">
        <f>SUMIFS(Derived_Metrics[Customer_Revenue_Share],Derived_Metrics[Customee_ Revenue _Rank],"&lt;="&amp;Derived_Metrics[[#This Row],[Customee_ Revenue _Rank]])</f>
        <v>0.99399498279981735</v>
      </c>
      <c r="Y1848" t="str">
        <f>IF(Derived_Metrics[[#This Row],[Cumulative_Revenue_%]]&lt;=0.8,"Top 80% Revenue","Remaining 20% Revenue")</f>
        <v>Remaining 20% Revenue</v>
      </c>
    </row>
    <row r="1849" spans="1:25" x14ac:dyDescent="0.25">
      <c r="A1849" t="s">
        <v>4788</v>
      </c>
      <c r="B1849" s="1">
        <v>42782</v>
      </c>
      <c r="C1849" t="s">
        <v>1934</v>
      </c>
      <c r="D1849" s="4">
        <f>SUMIFS(Derived_Metrics[Revenue],Derived_Metrics[Customer ID],Derived_Metrics[[#This Row],[Customer ID]])</f>
        <v>5482.3540000000003</v>
      </c>
      <c r="E1849" s="4">
        <f>SUMIFS(Derived_Metrics[Profit],Derived_Metrics[Customer ID],Derived_Metrics[[#This Row],[Customer ID]])</f>
        <v>186.36010000000002</v>
      </c>
      <c r="F1849" s="5">
        <f>_xlfn.PERCENTRANK.INC(Derived_Metrics[Customer Revenue],Derived_Metrics[[#This Row],[Customer Revenue]])</f>
        <v>0.57399999999999995</v>
      </c>
      <c r="G1849" s="5" t="str" cm="1">
        <f t="array" ref="G1849">_xlfn.IFS(Derived_Metrics[[#This Row],[Customer Revenue Percentile]]&gt;=0.8,"High Value",Derived_Metrics[[#This Row],[Customer Revenue Percentile]]&gt;=0.4,"Medium Value",TRUE,"Low Value")</f>
        <v>Medium Value</v>
      </c>
      <c r="H1849" s="12">
        <f>_xlfn.RANK.EQ(Derived_Metrics[[#This Row],[Customer Revenue]],Derived_Metrics[Customer Revenue],0)</f>
        <v>899</v>
      </c>
      <c r="I1849" s="15">
        <f>Derived_Metrics[[#This Row],[Customer Revenue]]/SUM(Derived_Metrics[Customer Revenue])</f>
        <v>3.519017677817819E-4</v>
      </c>
      <c r="J1849" t="s">
        <v>219</v>
      </c>
      <c r="K1849" s="5">
        <f>SUMIFS(Derived_Metrics[Revenue],Derived_Metrics[Product ID],Derived_Metrics[[#This Row],[Product ID]])</f>
        <v>50818.646000000001</v>
      </c>
      <c r="L1849" s="5">
        <f>SUMIFS(Derived_Metrics[Profit],Derived_Metrics[Product ID],Derived_Metrics[[#This Row],[Product ID]])</f>
        <v>1558.5909999999999</v>
      </c>
      <c r="M1849" s="5" t="str">
        <f>IF(AND(Derived_Metrics[[#This Row],[Product Revenue]]&gt;AVERAGE(Derived_Metrics[Product Revenue]),Derived_Metrics[[#This Row],[Product Profit]]&lt;0),"high sales Low Profit","Normal")</f>
        <v>Normal</v>
      </c>
      <c r="N1849">
        <v>600.55799999999999</v>
      </c>
      <c r="O1849">
        <v>3</v>
      </c>
      <c r="P1849">
        <v>0.3</v>
      </c>
      <c r="Q1849">
        <v>-8.5793999999999997</v>
      </c>
      <c r="R1849">
        <f>Derived_Metrics[[#This Row],[Selling Price]]*Derived_Metrics[[#This Row],[Quantity]]</f>
        <v>1801.674</v>
      </c>
      <c r="S1849" s="2">
        <f>IF(Derived_Metrics[[#This Row],[Revenue]]=0,0,Derived_Metrics[[#This Row],[Profit]]/Derived_Metrics[[#This Row],[Revenue]])</f>
        <v>-4.7619047619047615E-3</v>
      </c>
      <c r="T1849" t="str">
        <f>IF(Derived_Metrics[[#This Row],[Profit]]&lt;0, "Loss","Profit")</f>
        <v>Loss</v>
      </c>
      <c r="U1849" s="5">
        <f>Derived_Metrics[[#This Row],[Selling Price]]*Derived_Metrics[[#This Row],[Quantity]]*Derived_Metrics[[#This Row],[Discount]]</f>
        <v>540.50220000000002</v>
      </c>
      <c r="V1849" t="str">
        <f>IF(Derived_Metrics[[#This Row],[Discount]]&gt;0,"Discount Applied","No Discount")</f>
        <v>Discount Applied</v>
      </c>
      <c r="W1849" t="str">
        <f>IF(Derived_Metrics[[#This Row],[Discount]]&gt;0.3,"High Discount","Low Discount")</f>
        <v>Low Discount</v>
      </c>
      <c r="X1849" s="13">
        <f>SUMIFS(Derived_Metrics[Customer_Revenue_Share],Derived_Metrics[Customee_ Revenue _Rank],"&lt;="&amp;Derived_Metrics[[#This Row],[Customee_ Revenue _Rank]])</f>
        <v>0.82715888973419927</v>
      </c>
      <c r="Y1849" t="str">
        <f>IF(Derived_Metrics[[#This Row],[Cumulative_Revenue_%]]&lt;=0.8,"Top 80% Revenue","Remaining 20% Revenue")</f>
        <v>Remaining 20% Revenue</v>
      </c>
    </row>
    <row r="1850" spans="1:25" x14ac:dyDescent="0.25">
      <c r="A1850" t="s">
        <v>4788</v>
      </c>
      <c r="B1850" s="1">
        <v>42782</v>
      </c>
      <c r="C1850" t="s">
        <v>1934</v>
      </c>
      <c r="D1850" s="4">
        <f>SUMIFS(Derived_Metrics[Revenue],Derived_Metrics[Customer ID],Derived_Metrics[[#This Row],[Customer ID]])</f>
        <v>5482.3540000000003</v>
      </c>
      <c r="E1850" s="4">
        <f>SUMIFS(Derived_Metrics[Profit],Derived_Metrics[Customer ID],Derived_Metrics[[#This Row],[Customer ID]])</f>
        <v>186.36010000000002</v>
      </c>
      <c r="F1850" s="5">
        <f>_xlfn.PERCENTRANK.INC(Derived_Metrics[Customer Revenue],Derived_Metrics[[#This Row],[Customer Revenue]])</f>
        <v>0.57399999999999995</v>
      </c>
      <c r="G1850" s="5" t="str" cm="1">
        <f t="array" ref="G1850">_xlfn.IFS(Derived_Metrics[[#This Row],[Customer Revenue Percentile]]&gt;=0.8,"High Value",Derived_Metrics[[#This Row],[Customer Revenue Percentile]]&gt;=0.4,"Medium Value",TRUE,"Low Value")</f>
        <v>Medium Value</v>
      </c>
      <c r="H1850" s="12">
        <f>_xlfn.RANK.EQ(Derived_Metrics[[#This Row],[Customer Revenue]],Derived_Metrics[Customer Revenue],0)</f>
        <v>899</v>
      </c>
      <c r="I1850" s="15">
        <f>Derived_Metrics[[#This Row],[Customer Revenue]]/SUM(Derived_Metrics[Customer Revenue])</f>
        <v>3.519017677817819E-4</v>
      </c>
      <c r="J1850" t="s">
        <v>1544</v>
      </c>
      <c r="K1850" s="5">
        <f>SUMIFS(Derived_Metrics[Revenue],Derived_Metrics[Product ID],Derived_Metrics[[#This Row],[Product ID]])</f>
        <v>1453.568</v>
      </c>
      <c r="L1850" s="5">
        <f>SUMIFS(Derived_Metrics[Profit],Derived_Metrics[Product ID],Derived_Metrics[[#This Row],[Product ID]])</f>
        <v>116.7148</v>
      </c>
      <c r="M1850" s="5" t="str">
        <f>IF(AND(Derived_Metrics[[#This Row],[Product Revenue]]&gt;AVERAGE(Derived_Metrics[Product Revenue]),Derived_Metrics[[#This Row],[Product Profit]]&lt;0),"high sales Low Profit","Normal")</f>
        <v>Normal</v>
      </c>
      <c r="N1850">
        <v>7.6920000000000002</v>
      </c>
      <c r="O1850">
        <v>1</v>
      </c>
      <c r="P1850">
        <v>0.6</v>
      </c>
      <c r="Q1850">
        <v>-3.6537000000000002</v>
      </c>
      <c r="R1850">
        <f>Derived_Metrics[[#This Row],[Selling Price]]*Derived_Metrics[[#This Row],[Quantity]]</f>
        <v>7.6920000000000002</v>
      </c>
      <c r="S1850" s="2">
        <f>IF(Derived_Metrics[[#This Row],[Revenue]]=0,0,Derived_Metrics[[#This Row],[Profit]]/Derived_Metrics[[#This Row],[Revenue]])</f>
        <v>-0.47500000000000003</v>
      </c>
      <c r="T1850" t="str">
        <f>IF(Derived_Metrics[[#This Row],[Profit]]&lt;0, "Loss","Profit")</f>
        <v>Loss</v>
      </c>
      <c r="U1850" s="5">
        <f>Derived_Metrics[[#This Row],[Selling Price]]*Derived_Metrics[[#This Row],[Quantity]]*Derived_Metrics[[#This Row],[Discount]]</f>
        <v>4.6151999999999997</v>
      </c>
      <c r="V1850" t="str">
        <f>IF(Derived_Metrics[[#This Row],[Discount]]&gt;0,"Discount Applied","No Discount")</f>
        <v>Discount Applied</v>
      </c>
      <c r="W1850" t="str">
        <f>IF(Derived_Metrics[[#This Row],[Discount]]&gt;0.3,"High Discount","Low Discount")</f>
        <v>High Discount</v>
      </c>
      <c r="X1850" s="13">
        <f>SUMIFS(Derived_Metrics[Customer_Revenue_Share],Derived_Metrics[Customee_ Revenue _Rank],"&lt;="&amp;Derived_Metrics[[#This Row],[Customee_ Revenue _Rank]])</f>
        <v>0.82715888973419927</v>
      </c>
      <c r="Y1850" t="str">
        <f>IF(Derived_Metrics[[#This Row],[Cumulative_Revenue_%]]&lt;=0.8,"Top 80% Revenue","Remaining 20% Revenue")</f>
        <v>Remaining 20% Revenue</v>
      </c>
    </row>
    <row r="1851" spans="1:25" x14ac:dyDescent="0.25">
      <c r="A1851" t="s">
        <v>4791</v>
      </c>
      <c r="B1851" s="1">
        <v>43032</v>
      </c>
      <c r="C1851" t="s">
        <v>438</v>
      </c>
      <c r="D1851" s="4">
        <f>SUMIFS(Derived_Metrics[Revenue],Derived_Metrics[Customer ID],Derived_Metrics[[#This Row],[Customer ID]])</f>
        <v>7947.9745999999996</v>
      </c>
      <c r="E1851" s="4">
        <f>SUMIFS(Derived_Metrics[Profit],Derived_Metrics[Customer ID],Derived_Metrics[[#This Row],[Customer ID]])</f>
        <v>-371.18960000000004</v>
      </c>
      <c r="F1851" s="5">
        <f>_xlfn.PERCENTRANK.INC(Derived_Metrics[Customer Revenue],Derived_Metrics[[#This Row],[Customer Revenue]])</f>
        <v>0.68799999999999994</v>
      </c>
      <c r="G1851" s="5" t="str" cm="1">
        <f t="array" ref="G1851">_xlfn.IFS(Derived_Metrics[[#This Row],[Customer Revenue Percentile]]&gt;=0.8,"High Value",Derived_Metrics[[#This Row],[Customer Revenue Percentile]]&gt;=0.4,"Medium Value",TRUE,"Low Value")</f>
        <v>Medium Value</v>
      </c>
      <c r="H1851" s="12">
        <f>_xlfn.RANK.EQ(Derived_Metrics[[#This Row],[Customer Revenue]],Derived_Metrics[Customer Revenue],0)</f>
        <v>657</v>
      </c>
      <c r="I1851" s="15">
        <f>Derived_Metrics[[#This Row],[Customer Revenue]]/SUM(Derived_Metrics[Customer Revenue])</f>
        <v>5.1016521589534363E-4</v>
      </c>
      <c r="J1851" t="s">
        <v>1738</v>
      </c>
      <c r="K1851" s="5">
        <f>SUMIFS(Derived_Metrics[Revenue],Derived_Metrics[Product ID],Derived_Metrics[[#This Row],[Product ID]])</f>
        <v>6948.0099999999993</v>
      </c>
      <c r="L1851" s="5">
        <f>SUMIFS(Derived_Metrics[Profit],Derived_Metrics[Product ID],Derived_Metrics[[#This Row],[Product ID]])</f>
        <v>-115.3074</v>
      </c>
      <c r="M1851" s="5" t="str">
        <f>IF(AND(Derived_Metrics[[#This Row],[Product Revenue]]&gt;AVERAGE(Derived_Metrics[Product Revenue]),Derived_Metrics[[#This Row],[Product Profit]]&lt;0),"high sales Low Profit","Normal")</f>
        <v>Normal</v>
      </c>
      <c r="N1851">
        <v>517.40499999999997</v>
      </c>
      <c r="O1851">
        <v>5</v>
      </c>
      <c r="P1851">
        <v>0.3</v>
      </c>
      <c r="Q1851">
        <v>-81.3065</v>
      </c>
      <c r="R1851">
        <f>Derived_Metrics[[#This Row],[Selling Price]]*Derived_Metrics[[#This Row],[Quantity]]</f>
        <v>2587.0249999999996</v>
      </c>
      <c r="S1851" s="2">
        <f>IF(Derived_Metrics[[#This Row],[Revenue]]=0,0,Derived_Metrics[[#This Row],[Profit]]/Derived_Metrics[[#This Row],[Revenue]])</f>
        <v>-3.1428571428571431E-2</v>
      </c>
      <c r="T1851" t="str">
        <f>IF(Derived_Metrics[[#This Row],[Profit]]&lt;0, "Loss","Profit")</f>
        <v>Loss</v>
      </c>
      <c r="U1851" s="5">
        <f>Derived_Metrics[[#This Row],[Selling Price]]*Derived_Metrics[[#This Row],[Quantity]]*Derived_Metrics[[#This Row],[Discount]]</f>
        <v>776.10749999999985</v>
      </c>
      <c r="V1851" t="str">
        <f>IF(Derived_Metrics[[#This Row],[Discount]]&gt;0,"Discount Applied","No Discount")</f>
        <v>Discount Applied</v>
      </c>
      <c r="W1851" t="str">
        <f>IF(Derived_Metrics[[#This Row],[Discount]]&gt;0.3,"High Discount","Low Discount")</f>
        <v>Low Discount</v>
      </c>
      <c r="X1851" s="13">
        <f>SUMIFS(Derived_Metrics[Customer_Revenue_Share],Derived_Metrics[Customee_ Revenue _Rank],"&lt;="&amp;Derived_Metrics[[#This Row],[Customee_ Revenue _Rank]])</f>
        <v>0.72365444321615946</v>
      </c>
      <c r="Y1851" t="str">
        <f>IF(Derived_Metrics[[#This Row],[Cumulative_Revenue_%]]&lt;=0.8,"Top 80% Revenue","Remaining 20% Revenue")</f>
        <v>Top 80% Revenue</v>
      </c>
    </row>
    <row r="1852" spans="1:25" x14ac:dyDescent="0.25">
      <c r="A1852" t="s">
        <v>4793</v>
      </c>
      <c r="B1852" s="1">
        <v>42993</v>
      </c>
      <c r="C1852" t="s">
        <v>324</v>
      </c>
      <c r="D1852" s="4">
        <f>SUMIFS(Derived_Metrics[Revenue],Derived_Metrics[Customer ID],Derived_Metrics[[#This Row],[Customer ID]])</f>
        <v>3404.6835000000001</v>
      </c>
      <c r="E1852" s="4">
        <f>SUMIFS(Derived_Metrics[Profit],Derived_Metrics[Customer ID],Derived_Metrics[[#This Row],[Customer ID]])</f>
        <v>-339.00990000000002</v>
      </c>
      <c r="F1852" s="5">
        <f>_xlfn.PERCENTRANK.INC(Derived_Metrics[Customer Revenue],Derived_Metrics[[#This Row],[Customer Revenue]])</f>
        <v>0.432</v>
      </c>
      <c r="G1852" s="5" t="str" cm="1">
        <f t="array" ref="G1852">_xlfn.IFS(Derived_Metrics[[#This Row],[Customer Revenue Percentile]]&gt;=0.8,"High Value",Derived_Metrics[[#This Row],[Customer Revenue Percentile]]&gt;=0.4,"Medium Value",TRUE,"Low Value")</f>
        <v>Medium Value</v>
      </c>
      <c r="H1852" s="12">
        <f>_xlfn.RANK.EQ(Derived_Metrics[[#This Row],[Customer Revenue]],Derived_Metrics[Customer Revenue],0)</f>
        <v>1201</v>
      </c>
      <c r="I1852" s="15">
        <f>Derived_Metrics[[#This Row],[Customer Revenue]]/SUM(Derived_Metrics[Customer Revenue])</f>
        <v>2.1854009106078601E-4</v>
      </c>
      <c r="J1852" t="s">
        <v>329</v>
      </c>
      <c r="K1852" s="5">
        <f>SUMIFS(Derived_Metrics[Revenue],Derived_Metrics[Product ID],Derived_Metrics[[#This Row],[Product ID]])</f>
        <v>78629.976500000004</v>
      </c>
      <c r="L1852" s="5">
        <f>SUMIFS(Derived_Metrics[Profit],Derived_Metrics[Product ID],Derived_Metrics[[#This Row],[Product ID]])</f>
        <v>-327.23309999999998</v>
      </c>
      <c r="M1852" s="5" t="str">
        <f>IF(AND(Derived_Metrics[[#This Row],[Product Revenue]]&gt;AVERAGE(Derived_Metrics[Product Revenue]),Derived_Metrics[[#This Row],[Product Profit]]&lt;0),"high sales Low Profit","Normal")</f>
        <v>high sales Low Profit</v>
      </c>
      <c r="N1852">
        <v>300.904</v>
      </c>
      <c r="O1852">
        <v>1</v>
      </c>
      <c r="P1852">
        <v>0.2</v>
      </c>
      <c r="Q1852">
        <v>11.283899999999999</v>
      </c>
      <c r="R1852">
        <f>Derived_Metrics[[#This Row],[Selling Price]]*Derived_Metrics[[#This Row],[Quantity]]</f>
        <v>300.904</v>
      </c>
      <c r="S1852" s="2">
        <f>IF(Derived_Metrics[[#This Row],[Revenue]]=0,0,Derived_Metrics[[#This Row],[Profit]]/Derived_Metrics[[#This Row],[Revenue]])</f>
        <v>3.7499999999999999E-2</v>
      </c>
      <c r="T1852" t="str">
        <f>IF(Derived_Metrics[[#This Row],[Profit]]&lt;0, "Loss","Profit")</f>
        <v>Profit</v>
      </c>
      <c r="U1852" s="5">
        <f>Derived_Metrics[[#This Row],[Selling Price]]*Derived_Metrics[[#This Row],[Quantity]]*Derived_Metrics[[#This Row],[Discount]]</f>
        <v>60.180800000000005</v>
      </c>
      <c r="V1852" t="str">
        <f>IF(Derived_Metrics[[#This Row],[Discount]]&gt;0,"Discount Applied","No Discount")</f>
        <v>Discount Applied</v>
      </c>
      <c r="W1852" t="str">
        <f>IF(Derived_Metrics[[#This Row],[Discount]]&gt;0.3,"High Discount","Low Discount")</f>
        <v>Low Discount</v>
      </c>
      <c r="X1852" s="13">
        <f>SUMIFS(Derived_Metrics[Customer_Revenue_Share],Derived_Metrics[Customee_ Revenue _Rank],"&lt;="&amp;Derived_Metrics[[#This Row],[Customee_ Revenue _Rank]])</f>
        <v>0.91117531140710817</v>
      </c>
      <c r="Y1852" t="str">
        <f>IF(Derived_Metrics[[#This Row],[Cumulative_Revenue_%]]&lt;=0.8,"Top 80% Revenue","Remaining 20% Revenue")</f>
        <v>Remaining 20% Revenue</v>
      </c>
    </row>
    <row r="1853" spans="1:25" x14ac:dyDescent="0.25">
      <c r="A1853" t="s">
        <v>4794</v>
      </c>
      <c r="B1853" s="1">
        <v>42901</v>
      </c>
      <c r="C1853" t="s">
        <v>420</v>
      </c>
      <c r="D1853" s="4">
        <f>SUMIFS(Derived_Metrics[Revenue],Derived_Metrics[Customer ID],Derived_Metrics[[#This Row],[Customer ID]])</f>
        <v>704.01199999999994</v>
      </c>
      <c r="E1853" s="4">
        <f>SUMIFS(Derived_Metrics[Profit],Derived_Metrics[Customer ID],Derived_Metrics[[#This Row],[Customer ID]])</f>
        <v>32.98060000000001</v>
      </c>
      <c r="F1853" s="5">
        <f>_xlfn.PERCENTRANK.INC(Derived_Metrics[Customer Revenue],Derived_Metrics[[#This Row],[Customer Revenue]])</f>
        <v>0.11799999999999999</v>
      </c>
      <c r="G1853" s="5" t="str" cm="1">
        <f t="array" ref="G1853">_xlfn.IFS(Derived_Metrics[[#This Row],[Customer Revenue Percentile]]&gt;=0.8,"High Value",Derived_Metrics[[#This Row],[Customer Revenue Percentile]]&gt;=0.4,"Medium Value",TRUE,"Low Value")</f>
        <v>Low Value</v>
      </c>
      <c r="H1853" s="12">
        <f>_xlfn.RANK.EQ(Derived_Metrics[[#This Row],[Customer Revenue]],Derived_Metrics[Customer Revenue],0)</f>
        <v>1866</v>
      </c>
      <c r="I1853" s="15">
        <f>Derived_Metrics[[#This Row],[Customer Revenue]]/SUM(Derived_Metrics[Customer Revenue])</f>
        <v>4.5189177375190989E-5</v>
      </c>
      <c r="J1853" t="s">
        <v>338</v>
      </c>
      <c r="K1853" s="5">
        <f>SUMIFS(Derived_Metrics[Revenue],Derived_Metrics[Product ID],Derived_Metrics[[#This Row],[Product ID]])</f>
        <v>1028.5439999999999</v>
      </c>
      <c r="L1853" s="5">
        <f>SUMIFS(Derived_Metrics[Profit],Derived_Metrics[Product ID],Derived_Metrics[[#This Row],[Product ID]])</f>
        <v>71.686399999999992</v>
      </c>
      <c r="M1853" s="5" t="str">
        <f>IF(AND(Derived_Metrics[[#This Row],[Product Revenue]]&gt;AVERAGE(Derived_Metrics[Product Revenue]),Derived_Metrics[[#This Row],[Product Profit]]&lt;0),"high sales Low Profit","Normal")</f>
        <v>Normal</v>
      </c>
      <c r="N1853">
        <v>31.167999999999999</v>
      </c>
      <c r="O1853">
        <v>4</v>
      </c>
      <c r="P1853">
        <v>0.2</v>
      </c>
      <c r="Q1853">
        <v>9.3504000000000005</v>
      </c>
      <c r="R1853">
        <f>Derived_Metrics[[#This Row],[Selling Price]]*Derived_Metrics[[#This Row],[Quantity]]</f>
        <v>124.672</v>
      </c>
      <c r="S1853" s="2">
        <f>IF(Derived_Metrics[[#This Row],[Revenue]]=0,0,Derived_Metrics[[#This Row],[Profit]]/Derived_Metrics[[#This Row],[Revenue]])</f>
        <v>7.5000000000000011E-2</v>
      </c>
      <c r="T1853" t="str">
        <f>IF(Derived_Metrics[[#This Row],[Profit]]&lt;0, "Loss","Profit")</f>
        <v>Profit</v>
      </c>
      <c r="U1853" s="5">
        <f>Derived_Metrics[[#This Row],[Selling Price]]*Derived_Metrics[[#This Row],[Quantity]]*Derived_Metrics[[#This Row],[Discount]]</f>
        <v>24.9344</v>
      </c>
      <c r="V1853" t="str">
        <f>IF(Derived_Metrics[[#This Row],[Discount]]&gt;0,"Discount Applied","No Discount")</f>
        <v>Discount Applied</v>
      </c>
      <c r="W1853" t="str">
        <f>IF(Derived_Metrics[[#This Row],[Discount]]&gt;0.3,"High Discount","Low Discount")</f>
        <v>Low Discount</v>
      </c>
      <c r="X1853" s="13">
        <f>SUMIFS(Derived_Metrics[Customer_Revenue_Share],Derived_Metrics[Customee_ Revenue _Rank],"&lt;="&amp;Derived_Metrics[[#This Row],[Customee_ Revenue _Rank]])</f>
        <v>0.99478810378957316</v>
      </c>
      <c r="Y1853" t="str">
        <f>IF(Derived_Metrics[[#This Row],[Cumulative_Revenue_%]]&lt;=0.8,"Top 80% Revenue","Remaining 20% Revenue")</f>
        <v>Remaining 20% Revenue</v>
      </c>
    </row>
    <row r="1854" spans="1:25" x14ac:dyDescent="0.25">
      <c r="A1854" t="s">
        <v>4794</v>
      </c>
      <c r="B1854" s="1">
        <v>42901</v>
      </c>
      <c r="C1854" t="s">
        <v>420</v>
      </c>
      <c r="D1854" s="4">
        <f>SUMIFS(Derived_Metrics[Revenue],Derived_Metrics[Customer ID],Derived_Metrics[[#This Row],[Customer ID]])</f>
        <v>704.01199999999994</v>
      </c>
      <c r="E1854" s="4">
        <f>SUMIFS(Derived_Metrics[Profit],Derived_Metrics[Customer ID],Derived_Metrics[[#This Row],[Customer ID]])</f>
        <v>32.98060000000001</v>
      </c>
      <c r="F1854" s="5">
        <f>_xlfn.PERCENTRANK.INC(Derived_Metrics[Customer Revenue],Derived_Metrics[[#This Row],[Customer Revenue]])</f>
        <v>0.11799999999999999</v>
      </c>
      <c r="G1854" s="5" t="str" cm="1">
        <f t="array" ref="G1854">_xlfn.IFS(Derived_Metrics[[#This Row],[Customer Revenue Percentile]]&gt;=0.8,"High Value",Derived_Metrics[[#This Row],[Customer Revenue Percentile]]&gt;=0.4,"Medium Value",TRUE,"Low Value")</f>
        <v>Low Value</v>
      </c>
      <c r="H1854" s="12">
        <f>_xlfn.RANK.EQ(Derived_Metrics[[#This Row],[Customer Revenue]],Derived_Metrics[Customer Revenue],0)</f>
        <v>1866</v>
      </c>
      <c r="I1854" s="15">
        <f>Derived_Metrics[[#This Row],[Customer Revenue]]/SUM(Derived_Metrics[Customer Revenue])</f>
        <v>4.5189177375190989E-5</v>
      </c>
      <c r="J1854" t="s">
        <v>2858</v>
      </c>
      <c r="K1854" s="5">
        <f>SUMIFS(Derived_Metrics[Revenue],Derived_Metrics[Product ID],Derived_Metrics[[#This Row],[Product ID]])</f>
        <v>5060.1600000000008</v>
      </c>
      <c r="L1854" s="5">
        <f>SUMIFS(Derived_Metrics[Profit],Derived_Metrics[Product ID],Derived_Metrics[[#This Row],[Product ID]])</f>
        <v>-104.83200000000001</v>
      </c>
      <c r="M1854" s="5" t="str">
        <f>IF(AND(Derived_Metrics[[#This Row],[Product Revenue]]&gt;AVERAGE(Derived_Metrics[Product Revenue]),Derived_Metrics[[#This Row],[Product Profit]]&lt;0),"high sales Low Profit","Normal")</f>
        <v>Normal</v>
      </c>
      <c r="N1854">
        <v>120.96</v>
      </c>
      <c r="O1854">
        <v>2</v>
      </c>
      <c r="P1854">
        <v>0.4</v>
      </c>
      <c r="Q1854">
        <v>-28.224</v>
      </c>
      <c r="R1854">
        <f>Derived_Metrics[[#This Row],[Selling Price]]*Derived_Metrics[[#This Row],[Quantity]]</f>
        <v>241.92</v>
      </c>
      <c r="S1854" s="2">
        <f>IF(Derived_Metrics[[#This Row],[Revenue]]=0,0,Derived_Metrics[[#This Row],[Profit]]/Derived_Metrics[[#This Row],[Revenue]])</f>
        <v>-0.11666666666666667</v>
      </c>
      <c r="T1854" t="str">
        <f>IF(Derived_Metrics[[#This Row],[Profit]]&lt;0, "Loss","Profit")</f>
        <v>Loss</v>
      </c>
      <c r="U1854" s="5">
        <f>Derived_Metrics[[#This Row],[Selling Price]]*Derived_Metrics[[#This Row],[Quantity]]*Derived_Metrics[[#This Row],[Discount]]</f>
        <v>96.768000000000001</v>
      </c>
      <c r="V1854" t="str">
        <f>IF(Derived_Metrics[[#This Row],[Discount]]&gt;0,"Discount Applied","No Discount")</f>
        <v>Discount Applied</v>
      </c>
      <c r="W1854" t="str">
        <f>IF(Derived_Metrics[[#This Row],[Discount]]&gt;0.3,"High Discount","Low Discount")</f>
        <v>High Discount</v>
      </c>
      <c r="X1854" s="13">
        <f>SUMIFS(Derived_Metrics[Customer_Revenue_Share],Derived_Metrics[Customee_ Revenue _Rank],"&lt;="&amp;Derived_Metrics[[#This Row],[Customee_ Revenue _Rank]])</f>
        <v>0.99478810378957316</v>
      </c>
      <c r="Y1854" t="str">
        <f>IF(Derived_Metrics[[#This Row],[Cumulative_Revenue_%]]&lt;=0.8,"Top 80% Revenue","Remaining 20% Revenue")</f>
        <v>Remaining 20% Revenue</v>
      </c>
    </row>
    <row r="1855" spans="1:25" x14ac:dyDescent="0.25">
      <c r="A1855" t="s">
        <v>4797</v>
      </c>
      <c r="B1855" s="1">
        <v>41860</v>
      </c>
      <c r="C1855" t="s">
        <v>1457</v>
      </c>
      <c r="D1855" s="4">
        <f>SUMIFS(Derived_Metrics[Revenue],Derived_Metrics[Customer ID],Derived_Metrics[[#This Row],[Customer ID]])</f>
        <v>23721.364000000001</v>
      </c>
      <c r="E1855" s="4">
        <f>SUMIFS(Derived_Metrics[Profit],Derived_Metrics[Customer ID],Derived_Metrics[[#This Row],[Customer ID]])</f>
        <v>570.87939999999992</v>
      </c>
      <c r="F1855" s="5">
        <f>_xlfn.PERCENTRANK.INC(Derived_Metrics[Customer Revenue],Derived_Metrics[[#This Row],[Customer Revenue]])</f>
        <v>0.94199999999999995</v>
      </c>
      <c r="G1855" s="5" t="str" cm="1">
        <f t="array" ref="G1855">_xlfn.IFS(Derived_Metrics[[#This Row],[Customer Revenue Percentile]]&gt;=0.8,"High Value",Derived_Metrics[[#This Row],[Customer Revenue Percentile]]&gt;=0.4,"Medium Value",TRUE,"Low Value")</f>
        <v>High Value</v>
      </c>
      <c r="H1855" s="12">
        <f>_xlfn.RANK.EQ(Derived_Metrics[[#This Row],[Customer Revenue]],Derived_Metrics[Customer Revenue],0)</f>
        <v>115</v>
      </c>
      <c r="I1855" s="15">
        <f>Derived_Metrics[[#This Row],[Customer Revenue]]/SUM(Derived_Metrics[Customer Revenue])</f>
        <v>1.5226287696480602E-3</v>
      </c>
      <c r="J1855" t="s">
        <v>1506</v>
      </c>
      <c r="K1855" s="5">
        <f>SUMIFS(Derived_Metrics[Revenue],Derived_Metrics[Product ID],Derived_Metrics[[#This Row],[Product ID]])</f>
        <v>12870.918000000001</v>
      </c>
      <c r="L1855" s="5">
        <f>SUMIFS(Derived_Metrics[Profit],Derived_Metrics[Product ID],Derived_Metrics[[#This Row],[Product ID]])</f>
        <v>-1.7763568394002505E-15</v>
      </c>
      <c r="M1855" s="5" t="str">
        <f>IF(AND(Derived_Metrics[[#This Row],[Product Revenue]]&gt;AVERAGE(Derived_Metrics[Product Revenue]),Derived_Metrics[[#This Row],[Product Profit]]&lt;0),"high sales Low Profit","Normal")</f>
        <v>Normal</v>
      </c>
      <c r="N1855">
        <v>172.76400000000001</v>
      </c>
      <c r="O1855">
        <v>2</v>
      </c>
      <c r="P1855">
        <v>0.1</v>
      </c>
      <c r="Q1855">
        <v>13.437200000000001</v>
      </c>
      <c r="R1855">
        <f>Derived_Metrics[[#This Row],[Selling Price]]*Derived_Metrics[[#This Row],[Quantity]]</f>
        <v>345.52800000000002</v>
      </c>
      <c r="S1855" s="2">
        <f>IF(Derived_Metrics[[#This Row],[Revenue]]=0,0,Derived_Metrics[[#This Row],[Profit]]/Derived_Metrics[[#This Row],[Revenue]])</f>
        <v>3.888888888888889E-2</v>
      </c>
      <c r="T1855" t="str">
        <f>IF(Derived_Metrics[[#This Row],[Profit]]&lt;0, "Loss","Profit")</f>
        <v>Profit</v>
      </c>
      <c r="U1855" s="5">
        <f>Derived_Metrics[[#This Row],[Selling Price]]*Derived_Metrics[[#This Row],[Quantity]]*Derived_Metrics[[#This Row],[Discount]]</f>
        <v>34.552800000000005</v>
      </c>
      <c r="V1855" t="str">
        <f>IF(Derived_Metrics[[#This Row],[Discount]]&gt;0,"Discount Applied","No Discount")</f>
        <v>Discount Applied</v>
      </c>
      <c r="W1855" t="str">
        <f>IF(Derived_Metrics[[#This Row],[Discount]]&gt;0.3,"High Discount","Low Discount")</f>
        <v>Low Discount</v>
      </c>
      <c r="X1855" s="13">
        <f>SUMIFS(Derived_Metrics[Customer_Revenue_Share],Derived_Metrics[Customee_ Revenue _Rank],"&lt;="&amp;Derived_Metrics[[#This Row],[Customee_ Revenue _Rank]])</f>
        <v>0.27091093632469848</v>
      </c>
      <c r="Y1855" t="str">
        <f>IF(Derived_Metrics[[#This Row],[Cumulative_Revenue_%]]&lt;=0.8,"Top 80% Revenue","Remaining 20% Revenue")</f>
        <v>Top 80% Revenue</v>
      </c>
    </row>
    <row r="1856" spans="1:25" x14ac:dyDescent="0.25">
      <c r="A1856" t="s">
        <v>4798</v>
      </c>
      <c r="B1856" s="1">
        <v>41959</v>
      </c>
      <c r="C1856" t="s">
        <v>766</v>
      </c>
      <c r="D1856" s="4">
        <f>SUMIFS(Derived_Metrics[Revenue],Derived_Metrics[Customer ID],Derived_Metrics[[#This Row],[Customer ID]])</f>
        <v>18615.897499999999</v>
      </c>
      <c r="E1856" s="4">
        <f>SUMIFS(Derived_Metrics[Profit],Derived_Metrics[Customer ID],Derived_Metrics[[#This Row],[Customer ID]])</f>
        <v>720.57950000000005</v>
      </c>
      <c r="F1856" s="5">
        <f>_xlfn.PERCENTRANK.INC(Derived_Metrics[Customer Revenue],Derived_Metrics[[#This Row],[Customer Revenue]])</f>
        <v>0.91200000000000003</v>
      </c>
      <c r="G1856" s="5" t="str" cm="1">
        <f t="array" ref="G1856">_xlfn.IFS(Derived_Metrics[[#This Row],[Customer Revenue Percentile]]&gt;=0.8,"High Value",Derived_Metrics[[#This Row],[Customer Revenue Percentile]]&gt;=0.4,"Medium Value",TRUE,"Low Value")</f>
        <v>High Value</v>
      </c>
      <c r="H1856" s="12">
        <f>_xlfn.RANK.EQ(Derived_Metrics[[#This Row],[Customer Revenue]],Derived_Metrics[Customer Revenue],0)</f>
        <v>179</v>
      </c>
      <c r="I1856" s="15">
        <f>Derived_Metrics[[#This Row],[Customer Revenue]]/SUM(Derived_Metrics[Customer Revenue])</f>
        <v>1.1949186862239202E-3</v>
      </c>
      <c r="J1856" t="s">
        <v>809</v>
      </c>
      <c r="K1856" s="5">
        <f>SUMIFS(Derived_Metrics[Revenue],Derived_Metrics[Product ID],Derived_Metrics[[#This Row],[Product ID]])</f>
        <v>16444.629499999999</v>
      </c>
      <c r="L1856" s="5">
        <f>SUMIFS(Derived_Metrics[Profit],Derived_Metrics[Product ID],Derived_Metrics[[#This Row],[Product ID]])</f>
        <v>135.58870000000002</v>
      </c>
      <c r="M1856" s="5" t="str">
        <f>IF(AND(Derived_Metrics[[#This Row],[Product Revenue]]&gt;AVERAGE(Derived_Metrics[Product Revenue]),Derived_Metrics[[#This Row],[Product Profit]]&lt;0),"high sales Low Profit","Normal")</f>
        <v>Normal</v>
      </c>
      <c r="N1856">
        <v>305.97449999999998</v>
      </c>
      <c r="O1856">
        <v>3</v>
      </c>
      <c r="P1856">
        <v>0.15</v>
      </c>
      <c r="Q1856">
        <v>25.197900000000001</v>
      </c>
      <c r="R1856">
        <f>Derived_Metrics[[#This Row],[Selling Price]]*Derived_Metrics[[#This Row],[Quantity]]</f>
        <v>917.92349999999988</v>
      </c>
      <c r="S1856" s="2">
        <f>IF(Derived_Metrics[[#This Row],[Revenue]]=0,0,Derived_Metrics[[#This Row],[Profit]]/Derived_Metrics[[#This Row],[Revenue]])</f>
        <v>2.7450980392156866E-2</v>
      </c>
      <c r="T1856" t="str">
        <f>IF(Derived_Metrics[[#This Row],[Profit]]&lt;0, "Loss","Profit")</f>
        <v>Profit</v>
      </c>
      <c r="U1856" s="5">
        <f>Derived_Metrics[[#This Row],[Selling Price]]*Derived_Metrics[[#This Row],[Quantity]]*Derived_Metrics[[#This Row],[Discount]]</f>
        <v>137.68852499999997</v>
      </c>
      <c r="V1856" t="str">
        <f>IF(Derived_Metrics[[#This Row],[Discount]]&gt;0,"Discount Applied","No Discount")</f>
        <v>Discount Applied</v>
      </c>
      <c r="W1856" t="str">
        <f>IF(Derived_Metrics[[#This Row],[Discount]]&gt;0.3,"High Discount","Low Discount")</f>
        <v>Low Discount</v>
      </c>
      <c r="X1856" s="13">
        <f>SUMIFS(Derived_Metrics[Customer_Revenue_Share],Derived_Metrics[Customee_ Revenue _Rank],"&lt;="&amp;Derived_Metrics[[#This Row],[Customee_ Revenue _Rank]])</f>
        <v>0.35838219266157134</v>
      </c>
      <c r="Y1856" t="str">
        <f>IF(Derived_Metrics[[#This Row],[Cumulative_Revenue_%]]&lt;=0.8,"Top 80% Revenue","Remaining 20% Revenue")</f>
        <v>Top 80% Revenue</v>
      </c>
    </row>
    <row r="1857" spans="1:25" x14ac:dyDescent="0.25">
      <c r="A1857" t="s">
        <v>4799</v>
      </c>
      <c r="B1857" s="1">
        <v>41701</v>
      </c>
      <c r="C1857" t="s">
        <v>4709</v>
      </c>
      <c r="D1857" s="4">
        <f>SUMIFS(Derived_Metrics[Revenue],Derived_Metrics[Customer ID],Derived_Metrics[[#This Row],[Customer ID]])</f>
        <v>3532.8330000000001</v>
      </c>
      <c r="E1857" s="4">
        <f>SUMIFS(Derived_Metrics[Profit],Derived_Metrics[Customer ID],Derived_Metrics[[#This Row],[Customer ID]])</f>
        <v>-21.640500000000003</v>
      </c>
      <c r="F1857" s="5">
        <f>_xlfn.PERCENTRANK.INC(Derived_Metrics[Customer Revenue],Derived_Metrics[[#This Row],[Customer Revenue]])</f>
        <v>0.443</v>
      </c>
      <c r="G1857" s="5" t="str" cm="1">
        <f t="array" ref="G1857">_xlfn.IFS(Derived_Metrics[[#This Row],[Customer Revenue Percentile]]&gt;=0.8,"High Value",Derived_Metrics[[#This Row],[Customer Revenue Percentile]]&gt;=0.4,"Medium Value",TRUE,"Low Value")</f>
        <v>Medium Value</v>
      </c>
      <c r="H1857" s="12">
        <f>_xlfn.RANK.EQ(Derived_Metrics[[#This Row],[Customer Revenue]],Derived_Metrics[Customer Revenue],0)</f>
        <v>1179</v>
      </c>
      <c r="I1857" s="15">
        <f>Derived_Metrics[[#This Row],[Customer Revenue]]/SUM(Derived_Metrics[Customer Revenue])</f>
        <v>2.2676576119999109E-4</v>
      </c>
      <c r="J1857" t="s">
        <v>1465</v>
      </c>
      <c r="K1857" s="5">
        <f>SUMIFS(Derived_Metrics[Revenue],Derived_Metrics[Product ID],Derived_Metrics[[#This Row],[Product ID]])</f>
        <v>43166.091999999997</v>
      </c>
      <c r="L1857" s="5">
        <f>SUMIFS(Derived_Metrics[Profit],Derived_Metrics[Product ID],Derived_Metrics[[#This Row],[Product ID]])</f>
        <v>-856.01440000000002</v>
      </c>
      <c r="M1857" s="5" t="str">
        <f>IF(AND(Derived_Metrics[[#This Row],[Product Revenue]]&gt;AVERAGE(Derived_Metrics[Product Revenue]),Derived_Metrics[[#This Row],[Product Profit]]&lt;0),"high sales Low Profit","Normal")</f>
        <v>high sales Low Profit</v>
      </c>
      <c r="N1857">
        <v>626.35199999999998</v>
      </c>
      <c r="O1857">
        <v>3</v>
      </c>
      <c r="P1857">
        <v>0.2</v>
      </c>
      <c r="Q1857">
        <v>-23.488199999999999</v>
      </c>
      <c r="R1857">
        <f>Derived_Metrics[[#This Row],[Selling Price]]*Derived_Metrics[[#This Row],[Quantity]]</f>
        <v>1879.056</v>
      </c>
      <c r="S1857" s="2">
        <f>IF(Derived_Metrics[[#This Row],[Revenue]]=0,0,Derived_Metrics[[#This Row],[Profit]]/Derived_Metrics[[#This Row],[Revenue]])</f>
        <v>-1.2499999999999999E-2</v>
      </c>
      <c r="T1857" t="str">
        <f>IF(Derived_Metrics[[#This Row],[Profit]]&lt;0, "Loss","Profit")</f>
        <v>Loss</v>
      </c>
      <c r="U1857" s="5">
        <f>Derived_Metrics[[#This Row],[Selling Price]]*Derived_Metrics[[#This Row],[Quantity]]*Derived_Metrics[[#This Row],[Discount]]</f>
        <v>375.81120000000004</v>
      </c>
      <c r="V1857" t="str">
        <f>IF(Derived_Metrics[[#This Row],[Discount]]&gt;0,"Discount Applied","No Discount")</f>
        <v>Discount Applied</v>
      </c>
      <c r="W1857" t="str">
        <f>IF(Derived_Metrics[[#This Row],[Discount]]&gt;0.3,"High Discount","Low Discount")</f>
        <v>Low Discount</v>
      </c>
      <c r="X1857" s="13">
        <f>SUMIFS(Derived_Metrics[Customer_Revenue_Share],Derived_Metrics[Customee_ Revenue _Rank],"&lt;="&amp;Derived_Metrics[[#This Row],[Customee_ Revenue _Rank]])</f>
        <v>0.90606305994781167</v>
      </c>
      <c r="Y1857" t="str">
        <f>IF(Derived_Metrics[[#This Row],[Cumulative_Revenue_%]]&lt;=0.8,"Top 80% Revenue","Remaining 20% Revenue")</f>
        <v>Remaining 20% Revenue</v>
      </c>
    </row>
    <row r="1858" spans="1:25" x14ac:dyDescent="0.25">
      <c r="A1858" t="s">
        <v>4800</v>
      </c>
      <c r="B1858" s="1">
        <v>42075</v>
      </c>
      <c r="C1858" t="s">
        <v>2244</v>
      </c>
      <c r="D1858" s="4">
        <f>SUMIFS(Derived_Metrics[Revenue],Derived_Metrics[Customer ID],Derived_Metrics[[#This Row],[Customer ID]])</f>
        <v>2187.3010000000004</v>
      </c>
      <c r="E1858" s="4">
        <f>SUMIFS(Derived_Metrics[Profit],Derived_Metrics[Customer ID],Derived_Metrics[[#This Row],[Customer ID]])</f>
        <v>-134.70679999999999</v>
      </c>
      <c r="F1858" s="5">
        <f>_xlfn.PERCENTRANK.INC(Derived_Metrics[Customer Revenue],Derived_Metrics[[#This Row],[Customer Revenue]])</f>
        <v>0.30399999999999999</v>
      </c>
      <c r="G1858" s="5" t="str" cm="1">
        <f t="array" ref="G1858">_xlfn.IFS(Derived_Metrics[[#This Row],[Customer Revenue Percentile]]&gt;=0.8,"High Value",Derived_Metrics[[#This Row],[Customer Revenue Percentile]]&gt;=0.4,"Medium Value",TRUE,"Low Value")</f>
        <v>Low Value</v>
      </c>
      <c r="H1858" s="12">
        <f>_xlfn.RANK.EQ(Derived_Metrics[[#This Row],[Customer Revenue]],Derived_Metrics[Customer Revenue],0)</f>
        <v>1473</v>
      </c>
      <c r="I1858" s="15">
        <f>Derived_Metrics[[#This Row],[Customer Revenue]]/SUM(Derived_Metrics[Customer Revenue])</f>
        <v>1.4039864783829345E-4</v>
      </c>
      <c r="J1858" t="s">
        <v>2014</v>
      </c>
      <c r="K1858" s="5">
        <f>SUMIFS(Derived_Metrics[Revenue],Derived_Metrics[Product ID],Derived_Metrics[[#This Row],[Product ID]])</f>
        <v>87267.103000000003</v>
      </c>
      <c r="L1858" s="5">
        <f>SUMIFS(Derived_Metrics[Profit],Derived_Metrics[Product ID],Derived_Metrics[[#This Row],[Product ID]])</f>
        <v>19.686399999999992</v>
      </c>
      <c r="M1858" s="5" t="str">
        <f>IF(AND(Derived_Metrics[[#This Row],[Product Revenue]]&gt;AVERAGE(Derived_Metrics[Product Revenue]),Derived_Metrics[[#This Row],[Product Profit]]&lt;0),"high sales Low Profit","Normal")</f>
        <v>Normal</v>
      </c>
      <c r="N1858">
        <v>359.49900000000002</v>
      </c>
      <c r="O1858">
        <v>3</v>
      </c>
      <c r="P1858">
        <v>0.15</v>
      </c>
      <c r="Q1858">
        <v>-29.605799999999999</v>
      </c>
      <c r="R1858">
        <f>Derived_Metrics[[#This Row],[Selling Price]]*Derived_Metrics[[#This Row],[Quantity]]</f>
        <v>1078.4970000000001</v>
      </c>
      <c r="S1858" s="2">
        <f>IF(Derived_Metrics[[#This Row],[Revenue]]=0,0,Derived_Metrics[[#This Row],[Profit]]/Derived_Metrics[[#This Row],[Revenue]])</f>
        <v>-2.7450980392156859E-2</v>
      </c>
      <c r="T1858" t="str">
        <f>IF(Derived_Metrics[[#This Row],[Profit]]&lt;0, "Loss","Profit")</f>
        <v>Loss</v>
      </c>
      <c r="U1858" s="5">
        <f>Derived_Metrics[[#This Row],[Selling Price]]*Derived_Metrics[[#This Row],[Quantity]]*Derived_Metrics[[#This Row],[Discount]]</f>
        <v>161.77455</v>
      </c>
      <c r="V1858" t="str">
        <f>IF(Derived_Metrics[[#This Row],[Discount]]&gt;0,"Discount Applied","No Discount")</f>
        <v>Discount Applied</v>
      </c>
      <c r="W1858" t="str">
        <f>IF(Derived_Metrics[[#This Row],[Discount]]&gt;0.3,"High Discount","Low Discount")</f>
        <v>Low Discount</v>
      </c>
      <c r="X1858" s="13">
        <f>SUMIFS(Derived_Metrics[Customer_Revenue_Share],Derived_Metrics[Customee_ Revenue _Rank],"&lt;="&amp;Derived_Metrics[[#This Row],[Customee_ Revenue _Rank]])</f>
        <v>0.95906432749837123</v>
      </c>
      <c r="Y1858" t="str">
        <f>IF(Derived_Metrics[[#This Row],[Cumulative_Revenue_%]]&lt;=0.8,"Top 80% Revenue","Remaining 20% Revenue")</f>
        <v>Remaining 20% Revenue</v>
      </c>
    </row>
    <row r="1859" spans="1:25" x14ac:dyDescent="0.25">
      <c r="A1859" t="s">
        <v>4801</v>
      </c>
      <c r="B1859" s="1">
        <v>42710</v>
      </c>
      <c r="C1859" t="s">
        <v>4350</v>
      </c>
      <c r="D1859" s="4">
        <f>SUMIFS(Derived_Metrics[Revenue],Derived_Metrics[Customer ID],Derived_Metrics[[#This Row],[Customer ID]])</f>
        <v>1220.5720000000001</v>
      </c>
      <c r="E1859" s="4">
        <f>SUMIFS(Derived_Metrics[Profit],Derived_Metrics[Customer ID],Derived_Metrics[[#This Row],[Customer ID]])</f>
        <v>-102.0176</v>
      </c>
      <c r="F1859" s="5">
        <f>_xlfn.PERCENTRANK.INC(Derived_Metrics[Customer Revenue],Derived_Metrics[[#This Row],[Customer Revenue]])</f>
        <v>0.19600000000000001</v>
      </c>
      <c r="G1859" s="5" t="str" cm="1">
        <f t="array" ref="G1859">_xlfn.IFS(Derived_Metrics[[#This Row],[Customer Revenue Percentile]]&gt;=0.8,"High Value",Derived_Metrics[[#This Row],[Customer Revenue Percentile]]&gt;=0.4,"Medium Value",TRUE,"Low Value")</f>
        <v>Low Value</v>
      </c>
      <c r="H1859" s="12">
        <f>_xlfn.RANK.EQ(Derived_Metrics[[#This Row],[Customer Revenue]],Derived_Metrics[Customer Revenue],0)</f>
        <v>1703</v>
      </c>
      <c r="I1859" s="15">
        <f>Derived_Metrics[[#This Row],[Customer Revenue]]/SUM(Derived_Metrics[Customer Revenue])</f>
        <v>7.8346171098208015E-5</v>
      </c>
      <c r="J1859" t="s">
        <v>1038</v>
      </c>
      <c r="K1859" s="5">
        <f>SUMIFS(Derived_Metrics[Revenue],Derived_Metrics[Product ID],Derived_Metrics[[#This Row],[Product ID]])</f>
        <v>263.64600000000002</v>
      </c>
      <c r="L1859" s="5">
        <f>SUMIFS(Derived_Metrics[Profit],Derived_Metrics[Product ID],Derived_Metrics[[#This Row],[Product ID]])</f>
        <v>15.364800000000002</v>
      </c>
      <c r="M1859" s="5" t="str">
        <f>IF(AND(Derived_Metrics[[#This Row],[Product Revenue]]&gt;AVERAGE(Derived_Metrics[Product Revenue]),Derived_Metrics[[#This Row],[Product Profit]]&lt;0),"high sales Low Profit","Normal")</f>
        <v>Normal</v>
      </c>
      <c r="N1859">
        <v>6.984</v>
      </c>
      <c r="O1859">
        <v>2</v>
      </c>
      <c r="P1859">
        <v>0.6</v>
      </c>
      <c r="Q1859">
        <v>-4.5396000000000001</v>
      </c>
      <c r="R1859">
        <f>Derived_Metrics[[#This Row],[Selling Price]]*Derived_Metrics[[#This Row],[Quantity]]</f>
        <v>13.968</v>
      </c>
      <c r="S1859" s="2">
        <f>IF(Derived_Metrics[[#This Row],[Revenue]]=0,0,Derived_Metrics[[#This Row],[Profit]]/Derived_Metrics[[#This Row],[Revenue]])</f>
        <v>-0.32500000000000001</v>
      </c>
      <c r="T1859" t="str">
        <f>IF(Derived_Metrics[[#This Row],[Profit]]&lt;0, "Loss","Profit")</f>
        <v>Loss</v>
      </c>
      <c r="U1859" s="5">
        <f>Derived_Metrics[[#This Row],[Selling Price]]*Derived_Metrics[[#This Row],[Quantity]]*Derived_Metrics[[#This Row],[Discount]]</f>
        <v>8.3807999999999989</v>
      </c>
      <c r="V1859" t="str">
        <f>IF(Derived_Metrics[[#This Row],[Discount]]&gt;0,"Discount Applied","No Discount")</f>
        <v>Discount Applied</v>
      </c>
      <c r="W1859" t="str">
        <f>IF(Derived_Metrics[[#This Row],[Discount]]&gt;0.3,"High Discount","Low Discount")</f>
        <v>High Discount</v>
      </c>
      <c r="X1859" s="13">
        <f>SUMIFS(Derived_Metrics[Customer_Revenue_Share],Derived_Metrics[Customee_ Revenue _Rank],"&lt;="&amp;Derived_Metrics[[#This Row],[Customee_ Revenue _Rank]])</f>
        <v>0.98484573064697467</v>
      </c>
      <c r="Y1859" t="str">
        <f>IF(Derived_Metrics[[#This Row],[Cumulative_Revenue_%]]&lt;=0.8,"Top 80% Revenue","Remaining 20% Revenue")</f>
        <v>Remaining 20% Revenue</v>
      </c>
    </row>
    <row r="1860" spans="1:25" x14ac:dyDescent="0.25">
      <c r="A1860" t="s">
        <v>4801</v>
      </c>
      <c r="B1860" s="1">
        <v>42710</v>
      </c>
      <c r="C1860" t="s">
        <v>4350</v>
      </c>
      <c r="D1860" s="4">
        <f>SUMIFS(Derived_Metrics[Revenue],Derived_Metrics[Customer ID],Derived_Metrics[[#This Row],[Customer ID]])</f>
        <v>1220.5720000000001</v>
      </c>
      <c r="E1860" s="4">
        <f>SUMIFS(Derived_Metrics[Profit],Derived_Metrics[Customer ID],Derived_Metrics[[#This Row],[Customer ID]])</f>
        <v>-102.0176</v>
      </c>
      <c r="F1860" s="5">
        <f>_xlfn.PERCENTRANK.INC(Derived_Metrics[Customer Revenue],Derived_Metrics[[#This Row],[Customer Revenue]])</f>
        <v>0.19600000000000001</v>
      </c>
      <c r="G1860" s="5" t="str" cm="1">
        <f t="array" ref="G1860">_xlfn.IFS(Derived_Metrics[[#This Row],[Customer Revenue Percentile]]&gt;=0.8,"High Value",Derived_Metrics[[#This Row],[Customer Revenue Percentile]]&gt;=0.4,"Medium Value",TRUE,"Low Value")</f>
        <v>Low Value</v>
      </c>
      <c r="H1860" s="12">
        <f>_xlfn.RANK.EQ(Derived_Metrics[[#This Row],[Customer Revenue]],Derived_Metrics[Customer Revenue],0)</f>
        <v>1703</v>
      </c>
      <c r="I1860" s="15">
        <f>Derived_Metrics[[#This Row],[Customer Revenue]]/SUM(Derived_Metrics[Customer Revenue])</f>
        <v>7.8346171098208015E-5</v>
      </c>
      <c r="J1860" t="s">
        <v>3241</v>
      </c>
      <c r="K1860" s="5">
        <f>SUMIFS(Derived_Metrics[Revenue],Derived_Metrics[Product ID],Derived_Metrics[[#This Row],[Product ID]])</f>
        <v>5284.11</v>
      </c>
      <c r="L1860" s="5">
        <f>SUMIFS(Derived_Metrics[Profit],Derived_Metrics[Product ID],Derived_Metrics[[#This Row],[Product ID]])</f>
        <v>-460.666</v>
      </c>
      <c r="M1860" s="5" t="str">
        <f>IF(AND(Derived_Metrics[[#This Row],[Product Revenue]]&gt;AVERAGE(Derived_Metrics[Product Revenue]),Derived_Metrics[[#This Row],[Product Profit]]&lt;0),"high sales Low Profit","Normal")</f>
        <v>Normal</v>
      </c>
      <c r="N1860">
        <v>379.37200000000001</v>
      </c>
      <c r="O1860">
        <v>2</v>
      </c>
      <c r="P1860">
        <v>0.3</v>
      </c>
      <c r="Q1860">
        <v>-119.2312</v>
      </c>
      <c r="R1860">
        <f>Derived_Metrics[[#This Row],[Selling Price]]*Derived_Metrics[[#This Row],[Quantity]]</f>
        <v>758.74400000000003</v>
      </c>
      <c r="S1860" s="2">
        <f>IF(Derived_Metrics[[#This Row],[Revenue]]=0,0,Derived_Metrics[[#This Row],[Profit]]/Derived_Metrics[[#This Row],[Revenue]])</f>
        <v>-0.15714285714285714</v>
      </c>
      <c r="T1860" t="str">
        <f>IF(Derived_Metrics[[#This Row],[Profit]]&lt;0, "Loss","Profit")</f>
        <v>Loss</v>
      </c>
      <c r="U1860" s="5">
        <f>Derived_Metrics[[#This Row],[Selling Price]]*Derived_Metrics[[#This Row],[Quantity]]*Derived_Metrics[[#This Row],[Discount]]</f>
        <v>227.6232</v>
      </c>
      <c r="V1860" t="str">
        <f>IF(Derived_Metrics[[#This Row],[Discount]]&gt;0,"Discount Applied","No Discount")</f>
        <v>Discount Applied</v>
      </c>
      <c r="W1860" t="str">
        <f>IF(Derived_Metrics[[#This Row],[Discount]]&gt;0.3,"High Discount","Low Discount")</f>
        <v>Low Discount</v>
      </c>
      <c r="X1860" s="13">
        <f>SUMIFS(Derived_Metrics[Customer_Revenue_Share],Derived_Metrics[Customee_ Revenue _Rank],"&lt;="&amp;Derived_Metrics[[#This Row],[Customee_ Revenue _Rank]])</f>
        <v>0.98484573064697467</v>
      </c>
      <c r="Y1860" t="str">
        <f>IF(Derived_Metrics[[#This Row],[Cumulative_Revenue_%]]&lt;=0.8,"Top 80% Revenue","Remaining 20% Revenue")</f>
        <v>Remaining 20% Revenue</v>
      </c>
    </row>
    <row r="1861" spans="1:25" x14ac:dyDescent="0.25">
      <c r="A1861" t="s">
        <v>4802</v>
      </c>
      <c r="B1861" s="1">
        <v>42365</v>
      </c>
      <c r="C1861" t="s">
        <v>3109</v>
      </c>
      <c r="D1861" s="4">
        <f>SUMIFS(Derived_Metrics[Revenue],Derived_Metrics[Customer ID],Derived_Metrics[[#This Row],[Customer ID]])</f>
        <v>11323.24</v>
      </c>
      <c r="E1861" s="4">
        <f>SUMIFS(Derived_Metrics[Profit],Derived_Metrics[Customer ID],Derived_Metrics[[#This Row],[Customer ID]])</f>
        <v>230.27439999999999</v>
      </c>
      <c r="F1861" s="5">
        <f>_xlfn.PERCENTRANK.INC(Derived_Metrics[Customer Revenue],Derived_Metrics[[#This Row],[Customer Revenue]])</f>
        <v>0.80900000000000005</v>
      </c>
      <c r="G1861" s="5" t="str" cm="1">
        <f t="array" ref="G1861">_xlfn.IFS(Derived_Metrics[[#This Row],[Customer Revenue Percentile]]&gt;=0.8,"High Value",Derived_Metrics[[#This Row],[Customer Revenue Percentile]]&gt;=0.4,"Medium Value",TRUE,"Low Value")</f>
        <v>High Value</v>
      </c>
      <c r="H1861" s="12">
        <f>_xlfn.RANK.EQ(Derived_Metrics[[#This Row],[Customer Revenue]],Derived_Metrics[Customer Revenue],0)</f>
        <v>400</v>
      </c>
      <c r="I1861" s="15">
        <f>Derived_Metrics[[#This Row],[Customer Revenue]]/SUM(Derived_Metrics[Customer Revenue])</f>
        <v>7.2681701565009921E-4</v>
      </c>
      <c r="J1861" t="s">
        <v>4657</v>
      </c>
      <c r="K1861" s="5">
        <f>SUMIFS(Derived_Metrics[Revenue],Derived_Metrics[Product ID],Derived_Metrics[[#This Row],[Product ID]])</f>
        <v>382.35599999999999</v>
      </c>
      <c r="L1861" s="5">
        <f>SUMIFS(Derived_Metrics[Profit],Derived_Metrics[Product ID],Derived_Metrics[[#This Row],[Product ID]])</f>
        <v>-1.7783999999999978</v>
      </c>
      <c r="M1861" s="5" t="str">
        <f>IF(AND(Derived_Metrics[[#This Row],[Product Revenue]]&gt;AVERAGE(Derived_Metrics[Product Revenue]),Derived_Metrics[[#This Row],[Product Profit]]&lt;0),"high sales Low Profit","Normal")</f>
        <v>Normal</v>
      </c>
      <c r="N1861">
        <v>53.351999999999997</v>
      </c>
      <c r="O1861">
        <v>3</v>
      </c>
      <c r="P1861">
        <v>0.2</v>
      </c>
      <c r="Q1861">
        <v>16.005600000000001</v>
      </c>
      <c r="R1861">
        <f>Derived_Metrics[[#This Row],[Selling Price]]*Derived_Metrics[[#This Row],[Quantity]]</f>
        <v>160.05599999999998</v>
      </c>
      <c r="S1861" s="2">
        <f>IF(Derived_Metrics[[#This Row],[Revenue]]=0,0,Derived_Metrics[[#This Row],[Profit]]/Derived_Metrics[[#This Row],[Revenue]])</f>
        <v>0.10000000000000002</v>
      </c>
      <c r="T1861" t="str">
        <f>IF(Derived_Metrics[[#This Row],[Profit]]&lt;0, "Loss","Profit")</f>
        <v>Profit</v>
      </c>
      <c r="U1861" s="5">
        <f>Derived_Metrics[[#This Row],[Selling Price]]*Derived_Metrics[[#This Row],[Quantity]]*Derived_Metrics[[#This Row],[Discount]]</f>
        <v>32.011199999999995</v>
      </c>
      <c r="V1861" t="str">
        <f>IF(Derived_Metrics[[#This Row],[Discount]]&gt;0,"Discount Applied","No Discount")</f>
        <v>Discount Applied</v>
      </c>
      <c r="W1861" t="str">
        <f>IF(Derived_Metrics[[#This Row],[Discount]]&gt;0.3,"High Discount","Low Discount")</f>
        <v>Low Discount</v>
      </c>
      <c r="X1861" s="13">
        <f>SUMIFS(Derived_Metrics[Customer_Revenue_Share],Derived_Metrics[Customee_ Revenue _Rank],"&lt;="&amp;Derived_Metrics[[#This Row],[Customee_ Revenue _Rank]])</f>
        <v>0.56075321902958031</v>
      </c>
      <c r="Y1861" t="str">
        <f>IF(Derived_Metrics[[#This Row],[Cumulative_Revenue_%]]&lt;=0.8,"Top 80% Revenue","Remaining 20% Revenue")</f>
        <v>Top 80% Revenue</v>
      </c>
    </row>
    <row r="1862" spans="1:25" x14ac:dyDescent="0.25">
      <c r="A1862" t="s">
        <v>4802</v>
      </c>
      <c r="B1862" s="1">
        <v>42365</v>
      </c>
      <c r="C1862" t="s">
        <v>3109</v>
      </c>
      <c r="D1862" s="4">
        <f>SUMIFS(Derived_Metrics[Revenue],Derived_Metrics[Customer ID],Derived_Metrics[[#This Row],[Customer ID]])</f>
        <v>11323.24</v>
      </c>
      <c r="E1862" s="4">
        <f>SUMIFS(Derived_Metrics[Profit],Derived_Metrics[Customer ID],Derived_Metrics[[#This Row],[Customer ID]])</f>
        <v>230.27439999999999</v>
      </c>
      <c r="F1862" s="5">
        <f>_xlfn.PERCENTRANK.INC(Derived_Metrics[Customer Revenue],Derived_Metrics[[#This Row],[Customer Revenue]])</f>
        <v>0.80900000000000005</v>
      </c>
      <c r="G1862" s="5" t="str" cm="1">
        <f t="array" ref="G1862">_xlfn.IFS(Derived_Metrics[[#This Row],[Customer Revenue Percentile]]&gt;=0.8,"High Value",Derived_Metrics[[#This Row],[Customer Revenue Percentile]]&gt;=0.4,"Medium Value",TRUE,"Low Value")</f>
        <v>High Value</v>
      </c>
      <c r="H1862" s="12">
        <f>_xlfn.RANK.EQ(Derived_Metrics[[#This Row],[Customer Revenue]],Derived_Metrics[Customer Revenue],0)</f>
        <v>400</v>
      </c>
      <c r="I1862" s="15">
        <f>Derived_Metrics[[#This Row],[Customer Revenue]]/SUM(Derived_Metrics[Customer Revenue])</f>
        <v>7.2681701565009921E-4</v>
      </c>
      <c r="J1862" t="s">
        <v>3244</v>
      </c>
      <c r="K1862" s="5">
        <f>SUMIFS(Derived_Metrics[Revenue],Derived_Metrics[Product ID],Derived_Metrics[[#This Row],[Product ID]])</f>
        <v>1327.4280000000001</v>
      </c>
      <c r="L1862" s="5">
        <f>SUMIFS(Derived_Metrics[Profit],Derived_Metrics[Product ID],Derived_Metrics[[#This Row],[Product ID]])</f>
        <v>-12.290999999999997</v>
      </c>
      <c r="M1862" s="5" t="str">
        <f>IF(AND(Derived_Metrics[[#This Row],[Product Revenue]]&gt;AVERAGE(Derived_Metrics[Product Revenue]),Derived_Metrics[[#This Row],[Product Profit]]&lt;0),"high sales Low Profit","Normal")</f>
        <v>Normal</v>
      </c>
      <c r="N1862">
        <v>131.10400000000001</v>
      </c>
      <c r="O1862">
        <v>2</v>
      </c>
      <c r="P1862">
        <v>0.2</v>
      </c>
      <c r="Q1862">
        <v>8.1940000000000008</v>
      </c>
      <c r="R1862">
        <f>Derived_Metrics[[#This Row],[Selling Price]]*Derived_Metrics[[#This Row],[Quantity]]</f>
        <v>262.20800000000003</v>
      </c>
      <c r="S1862" s="2">
        <f>IF(Derived_Metrics[[#This Row],[Revenue]]=0,0,Derived_Metrics[[#This Row],[Profit]]/Derived_Metrics[[#This Row],[Revenue]])</f>
        <v>3.125E-2</v>
      </c>
      <c r="T1862" t="str">
        <f>IF(Derived_Metrics[[#This Row],[Profit]]&lt;0, "Loss","Profit")</f>
        <v>Profit</v>
      </c>
      <c r="U1862" s="5">
        <f>Derived_Metrics[[#This Row],[Selling Price]]*Derived_Metrics[[#This Row],[Quantity]]*Derived_Metrics[[#This Row],[Discount]]</f>
        <v>52.441600000000008</v>
      </c>
      <c r="V1862" t="str">
        <f>IF(Derived_Metrics[[#This Row],[Discount]]&gt;0,"Discount Applied","No Discount")</f>
        <v>Discount Applied</v>
      </c>
      <c r="W1862" t="str">
        <f>IF(Derived_Metrics[[#This Row],[Discount]]&gt;0.3,"High Discount","Low Discount")</f>
        <v>Low Discount</v>
      </c>
      <c r="X1862" s="13">
        <f>SUMIFS(Derived_Metrics[Customer_Revenue_Share],Derived_Metrics[Customee_ Revenue _Rank],"&lt;="&amp;Derived_Metrics[[#This Row],[Customee_ Revenue _Rank]])</f>
        <v>0.56075321902958031</v>
      </c>
      <c r="Y1862" t="str">
        <f>IF(Derived_Metrics[[#This Row],[Cumulative_Revenue_%]]&lt;=0.8,"Top 80% Revenue","Remaining 20% Revenue")</f>
        <v>Top 80% Revenue</v>
      </c>
    </row>
    <row r="1863" spans="1:25" x14ac:dyDescent="0.25">
      <c r="A1863" t="s">
        <v>4803</v>
      </c>
      <c r="B1863" s="1">
        <v>42913</v>
      </c>
      <c r="C1863" t="s">
        <v>4524</v>
      </c>
      <c r="D1863" s="4">
        <f>SUMIFS(Derived_Metrics[Revenue],Derived_Metrics[Customer ID],Derived_Metrics[[#This Row],[Customer ID]])</f>
        <v>1634.1820000000002</v>
      </c>
      <c r="E1863" s="4">
        <f>SUMIFS(Derived_Metrics[Profit],Derived_Metrics[Customer ID],Derived_Metrics[[#This Row],[Customer ID]])</f>
        <v>73.028999999999996</v>
      </c>
      <c r="F1863" s="5">
        <f>_xlfn.PERCENTRANK.INC(Derived_Metrics[Customer Revenue],Derived_Metrics[[#This Row],[Customer Revenue]])</f>
        <v>0.23499999999999999</v>
      </c>
      <c r="G1863" s="5" t="str" cm="1">
        <f t="array" ref="G1863">_xlfn.IFS(Derived_Metrics[[#This Row],[Customer Revenue Percentile]]&gt;=0.8,"High Value",Derived_Metrics[[#This Row],[Customer Revenue Percentile]]&gt;=0.4,"Medium Value",TRUE,"Low Value")</f>
        <v>Low Value</v>
      </c>
      <c r="H1863" s="12">
        <f>_xlfn.RANK.EQ(Derived_Metrics[[#This Row],[Customer Revenue]],Derived_Metrics[Customer Revenue],0)</f>
        <v>1620</v>
      </c>
      <c r="I1863" s="15">
        <f>Derived_Metrics[[#This Row],[Customer Revenue]]/SUM(Derived_Metrics[Customer Revenue])</f>
        <v>1.048950021609637E-4</v>
      </c>
      <c r="J1863" t="s">
        <v>634</v>
      </c>
      <c r="K1863" s="5">
        <f>SUMIFS(Derived_Metrics[Revenue],Derived_Metrics[Product ID],Derived_Metrics[[#This Row],[Product ID]])</f>
        <v>8007.4199999999992</v>
      </c>
      <c r="L1863" s="5">
        <f>SUMIFS(Derived_Metrics[Profit],Derived_Metrics[Product ID],Derived_Metrics[[#This Row],[Product ID]])</f>
        <v>266.072</v>
      </c>
      <c r="M1863" s="5" t="str">
        <f>IF(AND(Derived_Metrics[[#This Row],[Product Revenue]]&gt;AVERAGE(Derived_Metrics[Product Revenue]),Derived_Metrics[[#This Row],[Product Profit]]&lt;0),"high sales Low Profit","Normal")</f>
        <v>Normal</v>
      </c>
      <c r="N1863">
        <v>126.3</v>
      </c>
      <c r="O1863">
        <v>3</v>
      </c>
      <c r="P1863">
        <v>0</v>
      </c>
      <c r="Q1863">
        <v>40.415999999999997</v>
      </c>
      <c r="R1863">
        <f>Derived_Metrics[[#This Row],[Selling Price]]*Derived_Metrics[[#This Row],[Quantity]]</f>
        <v>378.9</v>
      </c>
      <c r="S1863" s="2">
        <f>IF(Derived_Metrics[[#This Row],[Revenue]]=0,0,Derived_Metrics[[#This Row],[Profit]]/Derived_Metrics[[#This Row],[Revenue]])</f>
        <v>0.10666666666666666</v>
      </c>
      <c r="T1863" t="str">
        <f>IF(Derived_Metrics[[#This Row],[Profit]]&lt;0, "Loss","Profit")</f>
        <v>Profit</v>
      </c>
      <c r="U1863" s="5">
        <f>Derived_Metrics[[#This Row],[Selling Price]]*Derived_Metrics[[#This Row],[Quantity]]*Derived_Metrics[[#This Row],[Discount]]</f>
        <v>0</v>
      </c>
      <c r="V1863" t="str">
        <f>IF(Derived_Metrics[[#This Row],[Discount]]&gt;0,"Discount Applied","No Discount")</f>
        <v>No Discount</v>
      </c>
      <c r="W1863" t="str">
        <f>IF(Derived_Metrics[[#This Row],[Discount]]&gt;0.3,"High Discount","Low Discount")</f>
        <v>Low Discount</v>
      </c>
      <c r="X1863" s="13">
        <f>SUMIFS(Derived_Metrics[Customer_Revenue_Share],Derived_Metrics[Customee_ Revenue _Rank],"&lt;="&amp;Derived_Metrics[[#This Row],[Customee_ Revenue _Rank]])</f>
        <v>0.97711768686499789</v>
      </c>
      <c r="Y1863" t="str">
        <f>IF(Derived_Metrics[[#This Row],[Cumulative_Revenue_%]]&lt;=0.8,"Top 80% Revenue","Remaining 20% Revenue")</f>
        <v>Remaining 20% Revenue</v>
      </c>
    </row>
    <row r="1864" spans="1:25" x14ac:dyDescent="0.25">
      <c r="A1864" t="s">
        <v>4804</v>
      </c>
      <c r="B1864" s="1">
        <v>42045</v>
      </c>
      <c r="C1864" t="s">
        <v>1601</v>
      </c>
      <c r="D1864" s="4">
        <f>SUMIFS(Derived_Metrics[Revenue],Derived_Metrics[Customer ID],Derived_Metrics[[#This Row],[Customer ID]])</f>
        <v>1448.4779999999998</v>
      </c>
      <c r="E1864" s="4">
        <f>SUMIFS(Derived_Metrics[Profit],Derived_Metrics[Customer ID],Derived_Metrics[[#This Row],[Customer ID]])</f>
        <v>24.79</v>
      </c>
      <c r="F1864" s="5">
        <f>_xlfn.PERCENTRANK.INC(Derived_Metrics[Customer Revenue],Derived_Metrics[[#This Row],[Customer Revenue]])</f>
        <v>0.20899999999999999</v>
      </c>
      <c r="G1864" s="5" t="str" cm="1">
        <f t="array" ref="G1864">_xlfn.IFS(Derived_Metrics[[#This Row],[Customer Revenue Percentile]]&gt;=0.8,"High Value",Derived_Metrics[[#This Row],[Customer Revenue Percentile]]&gt;=0.4,"Medium Value",TRUE,"Low Value")</f>
        <v>Low Value</v>
      </c>
      <c r="H1864" s="12">
        <f>_xlfn.RANK.EQ(Derived_Metrics[[#This Row],[Customer Revenue]],Derived_Metrics[Customer Revenue],0)</f>
        <v>1672</v>
      </c>
      <c r="I1864" s="15">
        <f>Derived_Metrics[[#This Row],[Customer Revenue]]/SUM(Derived_Metrics[Customer Revenue])</f>
        <v>9.2975019269645812E-5</v>
      </c>
      <c r="J1864" t="s">
        <v>181</v>
      </c>
      <c r="K1864" s="5">
        <f>SUMIFS(Derived_Metrics[Revenue],Derived_Metrics[Product ID],Derived_Metrics[[#This Row],[Product ID]])</f>
        <v>2628.3740000000003</v>
      </c>
      <c r="L1864" s="5">
        <f>SUMIFS(Derived_Metrics[Profit],Derived_Metrics[Product ID],Derived_Metrics[[#This Row],[Product ID]])</f>
        <v>183.13120000000001</v>
      </c>
      <c r="M1864" s="5" t="str">
        <f>IF(AND(Derived_Metrics[[#This Row],[Product Revenue]]&gt;AVERAGE(Derived_Metrics[Product Revenue]),Derived_Metrics[[#This Row],[Product Profit]]&lt;0),"high sales Low Profit","Normal")</f>
        <v>Normal</v>
      </c>
      <c r="N1864">
        <v>11.032</v>
      </c>
      <c r="O1864">
        <v>1</v>
      </c>
      <c r="P1864">
        <v>0.2</v>
      </c>
      <c r="Q1864">
        <v>3.0337999999999998</v>
      </c>
      <c r="R1864">
        <f>Derived_Metrics[[#This Row],[Selling Price]]*Derived_Metrics[[#This Row],[Quantity]]</f>
        <v>11.032</v>
      </c>
      <c r="S1864" s="2">
        <f>IF(Derived_Metrics[[#This Row],[Revenue]]=0,0,Derived_Metrics[[#This Row],[Profit]]/Derived_Metrics[[#This Row],[Revenue]])</f>
        <v>0.27499999999999997</v>
      </c>
      <c r="T1864" t="str">
        <f>IF(Derived_Metrics[[#This Row],[Profit]]&lt;0, "Loss","Profit")</f>
        <v>Profit</v>
      </c>
      <c r="U1864" s="5">
        <f>Derived_Metrics[[#This Row],[Selling Price]]*Derived_Metrics[[#This Row],[Quantity]]*Derived_Metrics[[#This Row],[Discount]]</f>
        <v>2.2063999999999999</v>
      </c>
      <c r="V1864" t="str">
        <f>IF(Derived_Metrics[[#This Row],[Discount]]&gt;0,"Discount Applied","No Discount")</f>
        <v>Discount Applied</v>
      </c>
      <c r="W1864" t="str">
        <f>IF(Derived_Metrics[[#This Row],[Discount]]&gt;0.3,"High Discount","Low Discount")</f>
        <v>Low Discount</v>
      </c>
      <c r="X1864" s="13">
        <f>SUMIFS(Derived_Metrics[Customer_Revenue_Share],Derived_Metrics[Customee_ Revenue _Rank],"&lt;="&amp;Derived_Metrics[[#This Row],[Customee_ Revenue _Rank]])</f>
        <v>0.98241875039370596</v>
      </c>
      <c r="Y1864" t="str">
        <f>IF(Derived_Metrics[[#This Row],[Cumulative_Revenue_%]]&lt;=0.8,"Top 80% Revenue","Remaining 20% Revenue")</f>
        <v>Remaining 20% Revenue</v>
      </c>
    </row>
    <row r="1865" spans="1:25" x14ac:dyDescent="0.25">
      <c r="A1865" t="s">
        <v>4806</v>
      </c>
      <c r="B1865" s="1">
        <v>42768</v>
      </c>
      <c r="C1865" t="s">
        <v>2366</v>
      </c>
      <c r="D1865" s="4">
        <f>SUMIFS(Derived_Metrics[Revenue],Derived_Metrics[Customer ID],Derived_Metrics[[#This Row],[Customer ID]])</f>
        <v>13586.491999999998</v>
      </c>
      <c r="E1865" s="4">
        <f>SUMIFS(Derived_Metrics[Profit],Derived_Metrics[Customer ID],Derived_Metrics[[#This Row],[Customer ID]])</f>
        <v>260.9196</v>
      </c>
      <c r="F1865" s="5">
        <f>_xlfn.PERCENTRANK.INC(Derived_Metrics[Customer Revenue],Derived_Metrics[[#This Row],[Customer Revenue]])</f>
        <v>0.85599999999999998</v>
      </c>
      <c r="G1865" s="5" t="str" cm="1">
        <f t="array" ref="G1865">_xlfn.IFS(Derived_Metrics[[#This Row],[Customer Revenue Percentile]]&gt;=0.8,"High Value",Derived_Metrics[[#This Row],[Customer Revenue Percentile]]&gt;=0.4,"Medium Value",TRUE,"Low Value")</f>
        <v>High Value</v>
      </c>
      <c r="H1865" s="12">
        <f>_xlfn.RANK.EQ(Derived_Metrics[[#This Row],[Customer Revenue]],Derived_Metrics[Customer Revenue],0)</f>
        <v>301</v>
      </c>
      <c r="I1865" s="15">
        <f>Derived_Metrics[[#This Row],[Customer Revenue]]/SUM(Derived_Metrics[Customer Revenue])</f>
        <v>8.7209081222282194E-4</v>
      </c>
      <c r="J1865" t="s">
        <v>1182</v>
      </c>
      <c r="K1865" s="5">
        <f>SUMIFS(Derived_Metrics[Revenue],Derived_Metrics[Product ID],Derived_Metrics[[#This Row],[Product ID]])</f>
        <v>6022.5879999999997</v>
      </c>
      <c r="L1865" s="5">
        <f>SUMIFS(Derived_Metrics[Profit],Derived_Metrics[Product ID],Derived_Metrics[[#This Row],[Product ID]])</f>
        <v>46.327599999999997</v>
      </c>
      <c r="M1865" s="5" t="str">
        <f>IF(AND(Derived_Metrics[[#This Row],[Product Revenue]]&gt;AVERAGE(Derived_Metrics[Product Revenue]),Derived_Metrics[[#This Row],[Product Profit]]&lt;0),"high sales Low Profit","Normal")</f>
        <v>Normal</v>
      </c>
      <c r="N1865">
        <v>210.58</v>
      </c>
      <c r="O1865">
        <v>2</v>
      </c>
      <c r="P1865">
        <v>0</v>
      </c>
      <c r="Q1865">
        <v>12.6348</v>
      </c>
      <c r="R1865">
        <f>Derived_Metrics[[#This Row],[Selling Price]]*Derived_Metrics[[#This Row],[Quantity]]</f>
        <v>421.16</v>
      </c>
      <c r="S1865" s="2">
        <f>IF(Derived_Metrics[[#This Row],[Revenue]]=0,0,Derived_Metrics[[#This Row],[Profit]]/Derived_Metrics[[#This Row],[Revenue]])</f>
        <v>0.03</v>
      </c>
      <c r="T1865" t="str">
        <f>IF(Derived_Metrics[[#This Row],[Profit]]&lt;0, "Loss","Profit")</f>
        <v>Profit</v>
      </c>
      <c r="U1865" s="5">
        <f>Derived_Metrics[[#This Row],[Selling Price]]*Derived_Metrics[[#This Row],[Quantity]]*Derived_Metrics[[#This Row],[Discount]]</f>
        <v>0</v>
      </c>
      <c r="V1865" t="str">
        <f>IF(Derived_Metrics[[#This Row],[Discount]]&gt;0,"Discount Applied","No Discount")</f>
        <v>No Discount</v>
      </c>
      <c r="W1865" t="str">
        <f>IF(Derived_Metrics[[#This Row],[Discount]]&gt;0.3,"High Discount","Low Discount")</f>
        <v>Low Discount</v>
      </c>
      <c r="X1865" s="13">
        <f>SUMIFS(Derived_Metrics[Customer_Revenue_Share],Derived_Metrics[Customee_ Revenue _Rank],"&lt;="&amp;Derived_Metrics[[#This Row],[Customee_ Revenue _Rank]])</f>
        <v>0.48157457361594314</v>
      </c>
      <c r="Y1865" t="str">
        <f>IF(Derived_Metrics[[#This Row],[Cumulative_Revenue_%]]&lt;=0.8,"Top 80% Revenue","Remaining 20% Revenue")</f>
        <v>Top 80% Revenue</v>
      </c>
    </row>
    <row r="1866" spans="1:25" x14ac:dyDescent="0.25">
      <c r="A1866" t="s">
        <v>4807</v>
      </c>
      <c r="B1866" s="1">
        <v>42573</v>
      </c>
      <c r="C1866" t="s">
        <v>3004</v>
      </c>
      <c r="D1866" s="4">
        <f>SUMIFS(Derived_Metrics[Revenue],Derived_Metrics[Customer ID],Derived_Metrics[[#This Row],[Customer ID]])</f>
        <v>415.572</v>
      </c>
      <c r="E1866" s="4">
        <f>SUMIFS(Derived_Metrics[Profit],Derived_Metrics[Customer ID],Derived_Metrics[[#This Row],[Customer ID]])</f>
        <v>21.320399999999999</v>
      </c>
      <c r="F1866" s="5">
        <f>_xlfn.PERCENTRANK.INC(Derived_Metrics[Customer Revenue],Derived_Metrics[[#This Row],[Customer Revenue]])</f>
        <v>7.4999999999999997E-2</v>
      </c>
      <c r="G1866" s="5" t="str" cm="1">
        <f t="array" ref="G1866">_xlfn.IFS(Derived_Metrics[[#This Row],[Customer Revenue Percentile]]&gt;=0.8,"High Value",Derived_Metrics[[#This Row],[Customer Revenue Percentile]]&gt;=0.4,"Medium Value",TRUE,"Low Value")</f>
        <v>Low Value</v>
      </c>
      <c r="H1866" s="12">
        <f>_xlfn.RANK.EQ(Derived_Metrics[[#This Row],[Customer Revenue]],Derived_Metrics[Customer Revenue],0)</f>
        <v>1960</v>
      </c>
      <c r="I1866" s="15">
        <f>Derived_Metrics[[#This Row],[Customer Revenue]]/SUM(Derived_Metrics[Customer Revenue])</f>
        <v>2.667476807236648E-5</v>
      </c>
      <c r="J1866" t="s">
        <v>960</v>
      </c>
      <c r="K1866" s="5">
        <f>SUMIFS(Derived_Metrics[Revenue],Derived_Metrics[Product ID],Derived_Metrics[[#This Row],[Product ID]])</f>
        <v>685.5</v>
      </c>
      <c r="L1866" s="5">
        <f>SUMIFS(Derived_Metrics[Profit],Derived_Metrics[Product ID],Derived_Metrics[[#This Row],[Product ID]])</f>
        <v>52.8292</v>
      </c>
      <c r="M1866" s="5" t="str">
        <f>IF(AND(Derived_Metrics[[#This Row],[Product Revenue]]&gt;AVERAGE(Derived_Metrics[Product Revenue]),Derived_Metrics[[#This Row],[Product Profit]]&lt;0),"high sales Low Profit","Normal")</f>
        <v>Normal</v>
      </c>
      <c r="N1866">
        <v>27.42</v>
      </c>
      <c r="O1866">
        <v>3</v>
      </c>
      <c r="P1866">
        <v>0</v>
      </c>
      <c r="Q1866">
        <v>9.3228000000000009</v>
      </c>
      <c r="R1866">
        <f>Derived_Metrics[[#This Row],[Selling Price]]*Derived_Metrics[[#This Row],[Quantity]]</f>
        <v>82.26</v>
      </c>
      <c r="S1866" s="2">
        <f>IF(Derived_Metrics[[#This Row],[Revenue]]=0,0,Derived_Metrics[[#This Row],[Profit]]/Derived_Metrics[[#This Row],[Revenue]])</f>
        <v>0.11333333333333334</v>
      </c>
      <c r="T1866" t="str">
        <f>IF(Derived_Metrics[[#This Row],[Profit]]&lt;0, "Loss","Profit")</f>
        <v>Profit</v>
      </c>
      <c r="U1866" s="5">
        <f>Derived_Metrics[[#This Row],[Selling Price]]*Derived_Metrics[[#This Row],[Quantity]]*Derived_Metrics[[#This Row],[Discount]]</f>
        <v>0</v>
      </c>
      <c r="V1866" t="str">
        <f>IF(Derived_Metrics[[#This Row],[Discount]]&gt;0,"Discount Applied","No Discount")</f>
        <v>No Discount</v>
      </c>
      <c r="W1866" t="str">
        <f>IF(Derived_Metrics[[#This Row],[Discount]]&gt;0.3,"High Discount","Low Discount")</f>
        <v>Low Discount</v>
      </c>
      <c r="X1866" s="13">
        <f>SUMIFS(Derived_Metrics[Customer_Revenue_Share],Derived_Metrics[Customee_ Revenue _Rank],"&lt;="&amp;Derived_Metrics[[#This Row],[Customee_ Revenue _Rank]])</f>
        <v>0.99799755385545053</v>
      </c>
      <c r="Y1866" t="str">
        <f>IF(Derived_Metrics[[#This Row],[Cumulative_Revenue_%]]&lt;=0.8,"Top 80% Revenue","Remaining 20% Revenue")</f>
        <v>Remaining 20% Revenue</v>
      </c>
    </row>
    <row r="1867" spans="1:25" x14ac:dyDescent="0.25">
      <c r="A1867" t="s">
        <v>4808</v>
      </c>
      <c r="B1867" s="1">
        <v>42713</v>
      </c>
      <c r="C1867" t="s">
        <v>3895</v>
      </c>
      <c r="D1867" s="4">
        <f>SUMIFS(Derived_Metrics[Revenue],Derived_Metrics[Customer ID],Derived_Metrics[[#This Row],[Customer ID]])</f>
        <v>459.28399999999999</v>
      </c>
      <c r="E1867" s="4">
        <f>SUMIFS(Derived_Metrics[Profit],Derived_Metrics[Customer ID],Derived_Metrics[[#This Row],[Customer ID]])</f>
        <v>25.282600000000002</v>
      </c>
      <c r="F1867" s="5">
        <f>_xlfn.PERCENTRANK.INC(Derived_Metrics[Customer Revenue],Derived_Metrics[[#This Row],[Customer Revenue]])</f>
        <v>8.3000000000000004E-2</v>
      </c>
      <c r="G1867" s="5" t="str" cm="1">
        <f t="array" ref="G1867">_xlfn.IFS(Derived_Metrics[[#This Row],[Customer Revenue Percentile]]&gt;=0.8,"High Value",Derived_Metrics[[#This Row],[Customer Revenue Percentile]]&gt;=0.4,"Medium Value",TRUE,"Low Value")</f>
        <v>Low Value</v>
      </c>
      <c r="H1867" s="12">
        <f>_xlfn.RANK.EQ(Derived_Metrics[[#This Row],[Customer Revenue]],Derived_Metrics[Customer Revenue],0)</f>
        <v>1942</v>
      </c>
      <c r="I1867" s="15">
        <f>Derived_Metrics[[#This Row],[Customer Revenue]]/SUM(Derived_Metrics[Customer Revenue])</f>
        <v>2.9480557350708821E-5</v>
      </c>
      <c r="J1867" t="s">
        <v>1174</v>
      </c>
      <c r="K1867" s="5">
        <f>SUMIFS(Derived_Metrics[Revenue],Derived_Metrics[Product ID],Derived_Metrics[[#This Row],[Product ID]])</f>
        <v>7593.9539999999997</v>
      </c>
      <c r="L1867" s="5">
        <f>SUMIFS(Derived_Metrics[Profit],Derived_Metrics[Product ID],Derived_Metrics[[#This Row],[Product ID]])</f>
        <v>44.165999999999997</v>
      </c>
      <c r="M1867" s="5" t="str">
        <f>IF(AND(Derived_Metrics[[#This Row],[Product Revenue]]&gt;AVERAGE(Derived_Metrics[Product Revenue]),Derived_Metrics[[#This Row],[Product Profit]]&lt;0),"high sales Low Profit","Normal")</f>
        <v>Normal</v>
      </c>
      <c r="N1867">
        <v>83.135999999999996</v>
      </c>
      <c r="O1867">
        <v>4</v>
      </c>
      <c r="P1867">
        <v>0.2</v>
      </c>
      <c r="Q1867">
        <v>5.1959999999999997</v>
      </c>
      <c r="R1867">
        <f>Derived_Metrics[[#This Row],[Selling Price]]*Derived_Metrics[[#This Row],[Quantity]]</f>
        <v>332.54399999999998</v>
      </c>
      <c r="S1867" s="2">
        <f>IF(Derived_Metrics[[#This Row],[Revenue]]=0,0,Derived_Metrics[[#This Row],[Profit]]/Derived_Metrics[[#This Row],[Revenue]])</f>
        <v>1.5625E-2</v>
      </c>
      <c r="T1867" t="str">
        <f>IF(Derived_Metrics[[#This Row],[Profit]]&lt;0, "Loss","Profit")</f>
        <v>Profit</v>
      </c>
      <c r="U1867" s="5">
        <f>Derived_Metrics[[#This Row],[Selling Price]]*Derived_Metrics[[#This Row],[Quantity]]*Derived_Metrics[[#This Row],[Discount]]</f>
        <v>66.508799999999994</v>
      </c>
      <c r="V1867" t="str">
        <f>IF(Derived_Metrics[[#This Row],[Discount]]&gt;0,"Discount Applied","No Discount")</f>
        <v>Discount Applied</v>
      </c>
      <c r="W1867" t="str">
        <f>IF(Derived_Metrics[[#This Row],[Discount]]&gt;0.3,"High Discount","Low Discount")</f>
        <v>Low Discount</v>
      </c>
      <c r="X1867" s="13">
        <f>SUMIFS(Derived_Metrics[Customer_Revenue_Share],Derived_Metrics[Customee_ Revenue _Rank],"&lt;="&amp;Derived_Metrics[[#This Row],[Customee_ Revenue _Rank]])</f>
        <v>0.99750484719348276</v>
      </c>
      <c r="Y1867" t="str">
        <f>IF(Derived_Metrics[[#This Row],[Cumulative_Revenue_%]]&lt;=0.8,"Top 80% Revenue","Remaining 20% Revenue")</f>
        <v>Remaining 20% Revenue</v>
      </c>
    </row>
    <row r="1868" spans="1:25" x14ac:dyDescent="0.25">
      <c r="A1868" t="s">
        <v>4809</v>
      </c>
      <c r="B1868" s="1">
        <v>42407</v>
      </c>
      <c r="C1868" t="s">
        <v>1793</v>
      </c>
      <c r="D1868" s="4">
        <f>SUMIFS(Derived_Metrics[Revenue],Derived_Metrics[Customer ID],Derived_Metrics[[#This Row],[Customer ID]])</f>
        <v>3919.0319999999997</v>
      </c>
      <c r="E1868" s="4">
        <f>SUMIFS(Derived_Metrics[Profit],Derived_Metrics[Customer ID],Derived_Metrics[[#This Row],[Customer ID]])</f>
        <v>80.161000000000001</v>
      </c>
      <c r="F1868" s="5">
        <f>_xlfn.PERCENTRANK.INC(Derived_Metrics[Customer Revenue],Derived_Metrics[[#This Row],[Customer Revenue]])</f>
        <v>0.47799999999999998</v>
      </c>
      <c r="G1868" s="5" t="str" cm="1">
        <f t="array" ref="G1868">_xlfn.IFS(Derived_Metrics[[#This Row],[Customer Revenue Percentile]]&gt;=0.8,"High Value",Derived_Metrics[[#This Row],[Customer Revenue Percentile]]&gt;=0.4,"Medium Value",TRUE,"Low Value")</f>
        <v>Medium Value</v>
      </c>
      <c r="H1868" s="12">
        <f>_xlfn.RANK.EQ(Derived_Metrics[[#This Row],[Customer Revenue]],Derived_Metrics[Customer Revenue],0)</f>
        <v>1104</v>
      </c>
      <c r="I1868" s="15">
        <f>Derived_Metrics[[#This Row],[Customer Revenue]]/SUM(Derived_Metrics[Customer Revenue])</f>
        <v>2.5155513284865811E-4</v>
      </c>
      <c r="J1868" t="s">
        <v>985</v>
      </c>
      <c r="K1868" s="5">
        <f>SUMIFS(Derived_Metrics[Revenue],Derived_Metrics[Product ID],Derived_Metrics[[#This Row],[Product ID]])</f>
        <v>15430.156000000001</v>
      </c>
      <c r="L1868" s="5">
        <f>SUMIFS(Derived_Metrics[Profit],Derived_Metrics[Product ID],Derived_Metrics[[#This Row],[Product ID]])</f>
        <v>573.72400000000005</v>
      </c>
      <c r="M1868" s="5" t="str">
        <f>IF(AND(Derived_Metrics[[#This Row],[Product Revenue]]&gt;AVERAGE(Derived_Metrics[Product Revenue]),Derived_Metrics[[#This Row],[Product Profit]]&lt;0),"high sales Low Profit","Normal")</f>
        <v>Normal</v>
      </c>
      <c r="N1868">
        <v>528.42999999999995</v>
      </c>
      <c r="O1868">
        <v>5</v>
      </c>
      <c r="P1868">
        <v>0.3</v>
      </c>
      <c r="Q1868">
        <v>0</v>
      </c>
      <c r="R1868">
        <f>Derived_Metrics[[#This Row],[Selling Price]]*Derived_Metrics[[#This Row],[Quantity]]</f>
        <v>2642.1499999999996</v>
      </c>
      <c r="S1868" s="2">
        <f>IF(Derived_Metrics[[#This Row],[Revenue]]=0,0,Derived_Metrics[[#This Row],[Profit]]/Derived_Metrics[[#This Row],[Revenue]])</f>
        <v>0</v>
      </c>
      <c r="T1868" t="str">
        <f>IF(Derived_Metrics[[#This Row],[Profit]]&lt;0, "Loss","Profit")</f>
        <v>Profit</v>
      </c>
      <c r="U1868" s="5">
        <f>Derived_Metrics[[#This Row],[Selling Price]]*Derived_Metrics[[#This Row],[Quantity]]*Derived_Metrics[[#This Row],[Discount]]</f>
        <v>792.64499999999987</v>
      </c>
      <c r="V1868" t="str">
        <f>IF(Derived_Metrics[[#This Row],[Discount]]&gt;0,"Discount Applied","No Discount")</f>
        <v>Discount Applied</v>
      </c>
      <c r="W1868" t="str">
        <f>IF(Derived_Metrics[[#This Row],[Discount]]&gt;0.3,"High Discount","Low Discount")</f>
        <v>Low Discount</v>
      </c>
      <c r="X1868" s="13">
        <f>SUMIFS(Derived_Metrics[Customer_Revenue_Share],Derived_Metrics[Customee_ Revenue _Rank],"&lt;="&amp;Derived_Metrics[[#This Row],[Customee_ Revenue _Rank]])</f>
        <v>0.8885302622374216</v>
      </c>
      <c r="Y1868" t="str">
        <f>IF(Derived_Metrics[[#This Row],[Cumulative_Revenue_%]]&lt;=0.8,"Top 80% Revenue","Remaining 20% Revenue")</f>
        <v>Remaining 20% Revenue</v>
      </c>
    </row>
    <row r="1869" spans="1:25" x14ac:dyDescent="0.25">
      <c r="A1869" t="s">
        <v>4810</v>
      </c>
      <c r="B1869" s="1">
        <v>43082</v>
      </c>
      <c r="C1869" t="s">
        <v>4811</v>
      </c>
      <c r="D1869" s="4">
        <f>SUMIFS(Derived_Metrics[Revenue],Derived_Metrics[Customer ID],Derived_Metrics[[#This Row],[Customer ID]])</f>
        <v>863.928</v>
      </c>
      <c r="E1869" s="4">
        <f>SUMIFS(Derived_Metrics[Profit],Derived_Metrics[Customer ID],Derived_Metrics[[#This Row],[Customer ID]])</f>
        <v>7.1993999999999998</v>
      </c>
      <c r="F1869" s="5">
        <f>_xlfn.PERCENTRANK.INC(Derived_Metrics[Customer Revenue],Derived_Metrics[[#This Row],[Customer Revenue]])</f>
        <v>0.14299999999999999</v>
      </c>
      <c r="G1869" s="5" t="str" cm="1">
        <f t="array" ref="G1869">_xlfn.IFS(Derived_Metrics[[#This Row],[Customer Revenue Percentile]]&gt;=0.8,"High Value",Derived_Metrics[[#This Row],[Customer Revenue Percentile]]&gt;=0.4,"Medium Value",TRUE,"Low Value")</f>
        <v>Low Value</v>
      </c>
      <c r="H1869" s="12">
        <f>_xlfn.RANK.EQ(Derived_Metrics[[#This Row],[Customer Revenue]],Derived_Metrics[Customer Revenue],0)</f>
        <v>1816</v>
      </c>
      <c r="I1869" s="15">
        <f>Derived_Metrics[[#This Row],[Customer Revenue]]/SUM(Derived_Metrics[Customer Revenue])</f>
        <v>5.5453878103489721E-5</v>
      </c>
      <c r="J1869" t="s">
        <v>809</v>
      </c>
      <c r="K1869" s="5">
        <f>SUMIFS(Derived_Metrics[Revenue],Derived_Metrics[Product ID],Derived_Metrics[[#This Row],[Product ID]])</f>
        <v>16444.629499999999</v>
      </c>
      <c r="L1869" s="5">
        <f>SUMIFS(Derived_Metrics[Profit],Derived_Metrics[Product ID],Derived_Metrics[[#This Row],[Product ID]])</f>
        <v>135.58870000000002</v>
      </c>
      <c r="M1869" s="5" t="str">
        <f>IF(AND(Derived_Metrics[[#This Row],[Product Revenue]]&gt;AVERAGE(Derived_Metrics[Product Revenue]),Derived_Metrics[[#This Row],[Product Profit]]&lt;0),"high sales Low Profit","Normal")</f>
        <v>Normal</v>
      </c>
      <c r="N1869">
        <v>287.976</v>
      </c>
      <c r="O1869">
        <v>3</v>
      </c>
      <c r="P1869">
        <v>0.2</v>
      </c>
      <c r="Q1869">
        <v>7.1993999999999998</v>
      </c>
      <c r="R1869">
        <f>Derived_Metrics[[#This Row],[Selling Price]]*Derived_Metrics[[#This Row],[Quantity]]</f>
        <v>863.928</v>
      </c>
      <c r="S1869" s="2">
        <f>IF(Derived_Metrics[[#This Row],[Revenue]]=0,0,Derived_Metrics[[#This Row],[Profit]]/Derived_Metrics[[#This Row],[Revenue]])</f>
        <v>8.3333333333333332E-3</v>
      </c>
      <c r="T1869" t="str">
        <f>IF(Derived_Metrics[[#This Row],[Profit]]&lt;0, "Loss","Profit")</f>
        <v>Profit</v>
      </c>
      <c r="U1869" s="5">
        <f>Derived_Metrics[[#This Row],[Selling Price]]*Derived_Metrics[[#This Row],[Quantity]]*Derived_Metrics[[#This Row],[Discount]]</f>
        <v>172.78560000000002</v>
      </c>
      <c r="V1869" t="str">
        <f>IF(Derived_Metrics[[#This Row],[Discount]]&gt;0,"Discount Applied","No Discount")</f>
        <v>Discount Applied</v>
      </c>
      <c r="W1869" t="str">
        <f>IF(Derived_Metrics[[#This Row],[Discount]]&gt;0.3,"High Discount","Low Discount")</f>
        <v>Low Discount</v>
      </c>
      <c r="X1869" s="13">
        <f>SUMIFS(Derived_Metrics[Customer_Revenue_Share],Derived_Metrics[Customee_ Revenue _Rank],"&lt;="&amp;Derived_Metrics[[#This Row],[Customee_ Revenue _Rank]])</f>
        <v>0.99215405310383453</v>
      </c>
      <c r="Y1869" t="str">
        <f>IF(Derived_Metrics[[#This Row],[Cumulative_Revenue_%]]&lt;=0.8,"Top 80% Revenue","Remaining 20% Revenue")</f>
        <v>Remaining 20% Revenue</v>
      </c>
    </row>
    <row r="1870" spans="1:25" x14ac:dyDescent="0.25">
      <c r="A1870" t="s">
        <v>4813</v>
      </c>
      <c r="B1870" s="1">
        <v>42007</v>
      </c>
      <c r="C1870" t="s">
        <v>4603</v>
      </c>
      <c r="D1870" s="4">
        <f>SUMIFS(Derived_Metrics[Revenue],Derived_Metrics[Customer ID],Derived_Metrics[[#This Row],[Customer ID]])</f>
        <v>10972.5344</v>
      </c>
      <c r="E1870" s="4">
        <f>SUMIFS(Derived_Metrics[Profit],Derived_Metrics[Customer ID],Derived_Metrics[[#This Row],[Customer ID]])</f>
        <v>44.660399999999996</v>
      </c>
      <c r="F1870" s="5">
        <f>_xlfn.PERCENTRANK.INC(Derived_Metrics[Customer Revenue],Derived_Metrics[[#This Row],[Customer Revenue]])</f>
        <v>0.79</v>
      </c>
      <c r="G1870" s="5" t="str" cm="1">
        <f t="array" ref="G1870">_xlfn.IFS(Derived_Metrics[[#This Row],[Customer Revenue Percentile]]&gt;=0.8,"High Value",Derived_Metrics[[#This Row],[Customer Revenue Percentile]]&gt;=0.4,"Medium Value",TRUE,"Low Value")</f>
        <v>Medium Value</v>
      </c>
      <c r="H1870" s="12">
        <f>_xlfn.RANK.EQ(Derived_Metrics[[#This Row],[Customer Revenue]],Derived_Metrics[Customer Revenue],0)</f>
        <v>442</v>
      </c>
      <c r="I1870" s="15">
        <f>Derived_Metrics[[#This Row],[Customer Revenue]]/SUM(Derived_Metrics[Customer Revenue])</f>
        <v>7.043058971395159E-4</v>
      </c>
      <c r="J1870" t="s">
        <v>1169</v>
      </c>
      <c r="K1870" s="5">
        <f>SUMIFS(Derived_Metrics[Revenue],Derived_Metrics[Product ID],Derived_Metrics[[#This Row],[Product ID]])</f>
        <v>23696.155399999996</v>
      </c>
      <c r="L1870" s="5">
        <f>SUMIFS(Derived_Metrics[Profit],Derived_Metrics[Product ID],Derived_Metrics[[#This Row],[Product ID]])</f>
        <v>15.049000000000007</v>
      </c>
      <c r="M1870" s="5" t="str">
        <f>IF(AND(Derived_Metrics[[#This Row],[Product Revenue]]&gt;AVERAGE(Derived_Metrics[Product Revenue]),Derived_Metrics[[#This Row],[Product Profit]]&lt;0),"high sales Low Profit","Normal")</f>
        <v>Normal</v>
      </c>
      <c r="N1870">
        <v>1227.9983999999999</v>
      </c>
      <c r="O1870">
        <v>6</v>
      </c>
      <c r="P1870">
        <v>0.32</v>
      </c>
      <c r="Q1870">
        <v>-36.117600000000003</v>
      </c>
      <c r="R1870">
        <f>Derived_Metrics[[#This Row],[Selling Price]]*Derived_Metrics[[#This Row],[Quantity]]</f>
        <v>7367.9903999999997</v>
      </c>
      <c r="S1870" s="2">
        <f>IF(Derived_Metrics[[#This Row],[Revenue]]=0,0,Derived_Metrics[[#This Row],[Profit]]/Derived_Metrics[[#This Row],[Revenue]])</f>
        <v>-4.9019607843137263E-3</v>
      </c>
      <c r="T1870" t="str">
        <f>IF(Derived_Metrics[[#This Row],[Profit]]&lt;0, "Loss","Profit")</f>
        <v>Loss</v>
      </c>
      <c r="U1870" s="5">
        <f>Derived_Metrics[[#This Row],[Selling Price]]*Derived_Metrics[[#This Row],[Quantity]]*Derived_Metrics[[#This Row],[Discount]]</f>
        <v>2357.7569279999998</v>
      </c>
      <c r="V1870" t="str">
        <f>IF(Derived_Metrics[[#This Row],[Discount]]&gt;0,"Discount Applied","No Discount")</f>
        <v>Discount Applied</v>
      </c>
      <c r="W1870" t="str">
        <f>IF(Derived_Metrics[[#This Row],[Discount]]&gt;0.3,"High Discount","Low Discount")</f>
        <v>High Discount</v>
      </c>
      <c r="X1870" s="13">
        <f>SUMIFS(Derived_Metrics[Customer_Revenue_Share],Derived_Metrics[Customee_ Revenue _Rank],"&lt;="&amp;Derived_Metrics[[#This Row],[Customee_ Revenue _Rank]])</f>
        <v>0.58933922042105724</v>
      </c>
      <c r="Y1870" t="str">
        <f>IF(Derived_Metrics[[#This Row],[Cumulative_Revenue_%]]&lt;=0.8,"Top 80% Revenue","Remaining 20% Revenue")</f>
        <v>Top 80% Revenue</v>
      </c>
    </row>
    <row r="1871" spans="1:25" x14ac:dyDescent="0.25">
      <c r="A1871" t="s">
        <v>4814</v>
      </c>
      <c r="B1871" s="1">
        <v>42628</v>
      </c>
      <c r="C1871" t="s">
        <v>766</v>
      </c>
      <c r="D1871" s="4">
        <f>SUMIFS(Derived_Metrics[Revenue],Derived_Metrics[Customer ID],Derived_Metrics[[#This Row],[Customer ID]])</f>
        <v>18615.897499999999</v>
      </c>
      <c r="E1871" s="4">
        <f>SUMIFS(Derived_Metrics[Profit],Derived_Metrics[Customer ID],Derived_Metrics[[#This Row],[Customer ID]])</f>
        <v>720.57950000000005</v>
      </c>
      <c r="F1871" s="5">
        <f>_xlfn.PERCENTRANK.INC(Derived_Metrics[Customer Revenue],Derived_Metrics[[#This Row],[Customer Revenue]])</f>
        <v>0.91200000000000003</v>
      </c>
      <c r="G1871" s="5" t="str" cm="1">
        <f t="array" ref="G1871">_xlfn.IFS(Derived_Metrics[[#This Row],[Customer Revenue Percentile]]&gt;=0.8,"High Value",Derived_Metrics[[#This Row],[Customer Revenue Percentile]]&gt;=0.4,"Medium Value",TRUE,"Low Value")</f>
        <v>High Value</v>
      </c>
      <c r="H1871" s="12">
        <f>_xlfn.RANK.EQ(Derived_Metrics[[#This Row],[Customer Revenue]],Derived_Metrics[Customer Revenue],0)</f>
        <v>179</v>
      </c>
      <c r="I1871" s="15">
        <f>Derived_Metrics[[#This Row],[Customer Revenue]]/SUM(Derived_Metrics[Customer Revenue])</f>
        <v>1.1949186862239202E-3</v>
      </c>
      <c r="J1871" t="s">
        <v>329</v>
      </c>
      <c r="K1871" s="5">
        <f>SUMIFS(Derived_Metrics[Revenue],Derived_Metrics[Product ID],Derived_Metrics[[#This Row],[Product ID]])</f>
        <v>78629.976500000004</v>
      </c>
      <c r="L1871" s="5">
        <f>SUMIFS(Derived_Metrics[Profit],Derived_Metrics[Product ID],Derived_Metrics[[#This Row],[Product ID]])</f>
        <v>-327.23309999999998</v>
      </c>
      <c r="M1871" s="5" t="str">
        <f>IF(AND(Derived_Metrics[[#This Row],[Product Revenue]]&gt;AVERAGE(Derived_Metrics[Product Revenue]),Derived_Metrics[[#This Row],[Product Profit]]&lt;0),"high sales Low Profit","Normal")</f>
        <v>high sales Low Profit</v>
      </c>
      <c r="N1871">
        <v>1128.3900000000001</v>
      </c>
      <c r="O1871">
        <v>3</v>
      </c>
      <c r="P1871">
        <v>0</v>
      </c>
      <c r="Q1871">
        <v>259.52969999999999</v>
      </c>
      <c r="R1871">
        <f>Derived_Metrics[[#This Row],[Selling Price]]*Derived_Metrics[[#This Row],[Quantity]]</f>
        <v>3385.17</v>
      </c>
      <c r="S1871" s="2">
        <f>IF(Derived_Metrics[[#This Row],[Revenue]]=0,0,Derived_Metrics[[#This Row],[Profit]]/Derived_Metrics[[#This Row],[Revenue]])</f>
        <v>7.6666666666666661E-2</v>
      </c>
      <c r="T1871" t="str">
        <f>IF(Derived_Metrics[[#This Row],[Profit]]&lt;0, "Loss","Profit")</f>
        <v>Profit</v>
      </c>
      <c r="U1871" s="5">
        <f>Derived_Metrics[[#This Row],[Selling Price]]*Derived_Metrics[[#This Row],[Quantity]]*Derived_Metrics[[#This Row],[Discount]]</f>
        <v>0</v>
      </c>
      <c r="V1871" t="str">
        <f>IF(Derived_Metrics[[#This Row],[Discount]]&gt;0,"Discount Applied","No Discount")</f>
        <v>No Discount</v>
      </c>
      <c r="W1871" t="str">
        <f>IF(Derived_Metrics[[#This Row],[Discount]]&gt;0.3,"High Discount","Low Discount")</f>
        <v>Low Discount</v>
      </c>
      <c r="X1871" s="13">
        <f>SUMIFS(Derived_Metrics[Customer_Revenue_Share],Derived_Metrics[Customee_ Revenue _Rank],"&lt;="&amp;Derived_Metrics[[#This Row],[Customee_ Revenue _Rank]])</f>
        <v>0.35838219266157134</v>
      </c>
      <c r="Y1871" t="str">
        <f>IF(Derived_Metrics[[#This Row],[Cumulative_Revenue_%]]&lt;=0.8,"Top 80% Revenue","Remaining 20% Revenue")</f>
        <v>Top 80% Revenue</v>
      </c>
    </row>
    <row r="1872" spans="1:25" x14ac:dyDescent="0.25">
      <c r="A1872" t="s">
        <v>4817</v>
      </c>
      <c r="B1872" s="1">
        <v>42901</v>
      </c>
      <c r="C1872" t="s">
        <v>1910</v>
      </c>
      <c r="D1872" s="4">
        <f>SUMIFS(Derived_Metrics[Revenue],Derived_Metrics[Customer ID],Derived_Metrics[[#This Row],[Customer ID]])</f>
        <v>36992.46</v>
      </c>
      <c r="E1872" s="4">
        <f>SUMIFS(Derived_Metrics[Profit],Derived_Metrics[Customer ID],Derived_Metrics[[#This Row],[Customer ID]])</f>
        <v>968.08210000000008</v>
      </c>
      <c r="F1872" s="5">
        <f>_xlfn.PERCENTRANK.INC(Derived_Metrics[Customer Revenue],Derived_Metrics[[#This Row],[Customer Revenue]])</f>
        <v>0.98099999999999998</v>
      </c>
      <c r="G1872" s="5" t="str" cm="1">
        <f t="array" ref="G1872">_xlfn.IFS(Derived_Metrics[[#This Row],[Customer Revenue Percentile]]&gt;=0.8,"High Value",Derived_Metrics[[#This Row],[Customer Revenue Percentile]]&gt;=0.4,"Medium Value",TRUE,"Low Value")</f>
        <v>High Value</v>
      </c>
      <c r="H1872" s="12">
        <f>_xlfn.RANK.EQ(Derived_Metrics[[#This Row],[Customer Revenue]],Derived_Metrics[Customer Revenue],0)</f>
        <v>34</v>
      </c>
      <c r="I1872" s="15">
        <f>Derived_Metrics[[#This Row],[Customer Revenue]]/SUM(Derived_Metrics[Customer Revenue])</f>
        <v>2.3744749187295925E-3</v>
      </c>
      <c r="J1872" t="s">
        <v>1539</v>
      </c>
      <c r="K1872" s="5">
        <f>SUMIFS(Derived_Metrics[Revenue],Derived_Metrics[Product ID],Derived_Metrics[[#This Row],[Product ID]])</f>
        <v>16207.586000000001</v>
      </c>
      <c r="L1872" s="5">
        <f>SUMIFS(Derived_Metrics[Profit],Derived_Metrics[Product ID],Derived_Metrics[[#This Row],[Product ID]])</f>
        <v>750.72839999999997</v>
      </c>
      <c r="M1872" s="5" t="str">
        <f>IF(AND(Derived_Metrics[[#This Row],[Product Revenue]]&gt;AVERAGE(Derived_Metrics[Product Revenue]),Derived_Metrics[[#This Row],[Product Profit]]&lt;0),"high sales Low Profit","Normal")</f>
        <v>Normal</v>
      </c>
      <c r="N1872">
        <v>698.35199999999998</v>
      </c>
      <c r="O1872">
        <v>3</v>
      </c>
      <c r="P1872">
        <v>0.2</v>
      </c>
      <c r="Q1872">
        <v>52.376399999999997</v>
      </c>
      <c r="R1872">
        <f>Derived_Metrics[[#This Row],[Selling Price]]*Derived_Metrics[[#This Row],[Quantity]]</f>
        <v>2095.056</v>
      </c>
      <c r="S1872" s="2">
        <f>IF(Derived_Metrics[[#This Row],[Revenue]]=0,0,Derived_Metrics[[#This Row],[Profit]]/Derived_Metrics[[#This Row],[Revenue]])</f>
        <v>2.4999999999999998E-2</v>
      </c>
      <c r="T1872" t="str">
        <f>IF(Derived_Metrics[[#This Row],[Profit]]&lt;0, "Loss","Profit")</f>
        <v>Profit</v>
      </c>
      <c r="U1872" s="5">
        <f>Derived_Metrics[[#This Row],[Selling Price]]*Derived_Metrics[[#This Row],[Quantity]]*Derived_Metrics[[#This Row],[Discount]]</f>
        <v>419.01120000000003</v>
      </c>
      <c r="V1872" t="str">
        <f>IF(Derived_Metrics[[#This Row],[Discount]]&gt;0,"Discount Applied","No Discount")</f>
        <v>Discount Applied</v>
      </c>
      <c r="W1872" t="str">
        <f>IF(Derived_Metrics[[#This Row],[Discount]]&gt;0.3,"High Discount","Low Discount")</f>
        <v>Low Discount</v>
      </c>
      <c r="X1872" s="13">
        <f>SUMIFS(Derived_Metrics[Customer_Revenue_Share],Derived_Metrics[Customee_ Revenue _Rank],"&lt;="&amp;Derived_Metrics[[#This Row],[Customee_ Revenue _Rank]])</f>
        <v>0.11939368489462034</v>
      </c>
      <c r="Y1872" t="str">
        <f>IF(Derived_Metrics[[#This Row],[Cumulative_Revenue_%]]&lt;=0.8,"Top 80% Revenue","Remaining 20% Revenue")</f>
        <v>Top 80% Revenue</v>
      </c>
    </row>
    <row r="1873" spans="1:25" x14ac:dyDescent="0.25">
      <c r="A1873" t="s">
        <v>4817</v>
      </c>
      <c r="B1873" s="1">
        <v>42901</v>
      </c>
      <c r="C1873" t="s">
        <v>1910</v>
      </c>
      <c r="D1873" s="4">
        <f>SUMIFS(Derived_Metrics[Revenue],Derived_Metrics[Customer ID],Derived_Metrics[[#This Row],[Customer ID]])</f>
        <v>36992.46</v>
      </c>
      <c r="E1873" s="4">
        <f>SUMIFS(Derived_Metrics[Profit],Derived_Metrics[Customer ID],Derived_Metrics[[#This Row],[Customer ID]])</f>
        <v>968.08210000000008</v>
      </c>
      <c r="F1873" s="5">
        <f>_xlfn.PERCENTRANK.INC(Derived_Metrics[Customer Revenue],Derived_Metrics[[#This Row],[Customer Revenue]])</f>
        <v>0.98099999999999998</v>
      </c>
      <c r="G1873" s="5" t="str" cm="1">
        <f t="array" ref="G1873">_xlfn.IFS(Derived_Metrics[[#This Row],[Customer Revenue Percentile]]&gt;=0.8,"High Value",Derived_Metrics[[#This Row],[Customer Revenue Percentile]]&gt;=0.4,"Medium Value",TRUE,"Low Value")</f>
        <v>High Value</v>
      </c>
      <c r="H1873" s="12">
        <f>_xlfn.RANK.EQ(Derived_Metrics[[#This Row],[Customer Revenue]],Derived_Metrics[Customer Revenue],0)</f>
        <v>34</v>
      </c>
      <c r="I1873" s="15">
        <f>Derived_Metrics[[#This Row],[Customer Revenue]]/SUM(Derived_Metrics[Customer Revenue])</f>
        <v>2.3744749187295925E-3</v>
      </c>
      <c r="J1873" t="s">
        <v>1902</v>
      </c>
      <c r="K1873" s="5">
        <f>SUMIFS(Derived_Metrics[Revenue],Derived_Metrics[Product ID],Derived_Metrics[[#This Row],[Product ID]])</f>
        <v>2754.4859999999999</v>
      </c>
      <c r="L1873" s="5">
        <f>SUMIFS(Derived_Metrics[Profit],Derived_Metrics[Product ID],Derived_Metrics[[#This Row],[Product ID]])</f>
        <v>-133.10919999999999</v>
      </c>
      <c r="M1873" s="5" t="str">
        <f>IF(AND(Derived_Metrics[[#This Row],[Product Revenue]]&gt;AVERAGE(Derived_Metrics[Product Revenue]),Derived_Metrics[[#This Row],[Product Profit]]&lt;0),"high sales Low Profit","Normal")</f>
        <v>Normal</v>
      </c>
      <c r="N1873">
        <v>77.727999999999994</v>
      </c>
      <c r="O1873">
        <v>2</v>
      </c>
      <c r="P1873">
        <v>0.2</v>
      </c>
      <c r="Q1873">
        <v>-3.8864000000000001</v>
      </c>
      <c r="R1873">
        <f>Derived_Metrics[[#This Row],[Selling Price]]*Derived_Metrics[[#This Row],[Quantity]]</f>
        <v>155.45599999999999</v>
      </c>
      <c r="S1873" s="2">
        <f>IF(Derived_Metrics[[#This Row],[Revenue]]=0,0,Derived_Metrics[[#This Row],[Profit]]/Derived_Metrics[[#This Row],[Revenue]])</f>
        <v>-2.5000000000000001E-2</v>
      </c>
      <c r="T1873" t="str">
        <f>IF(Derived_Metrics[[#This Row],[Profit]]&lt;0, "Loss","Profit")</f>
        <v>Loss</v>
      </c>
      <c r="U1873" s="5">
        <f>Derived_Metrics[[#This Row],[Selling Price]]*Derived_Metrics[[#This Row],[Quantity]]*Derived_Metrics[[#This Row],[Discount]]</f>
        <v>31.091200000000001</v>
      </c>
      <c r="V1873" t="str">
        <f>IF(Derived_Metrics[[#This Row],[Discount]]&gt;0,"Discount Applied","No Discount")</f>
        <v>Discount Applied</v>
      </c>
      <c r="W1873" t="str">
        <f>IF(Derived_Metrics[[#This Row],[Discount]]&gt;0.3,"High Discount","Low Discount")</f>
        <v>Low Discount</v>
      </c>
      <c r="X1873" s="13">
        <f>SUMIFS(Derived_Metrics[Customer_Revenue_Share],Derived_Metrics[Customee_ Revenue _Rank],"&lt;="&amp;Derived_Metrics[[#This Row],[Customee_ Revenue _Rank]])</f>
        <v>0.11939368489462034</v>
      </c>
      <c r="Y1873" t="str">
        <f>IF(Derived_Metrics[[#This Row],[Cumulative_Revenue_%]]&lt;=0.8,"Top 80% Revenue","Remaining 20% Revenue")</f>
        <v>Top 80% Revenue</v>
      </c>
    </row>
    <row r="1874" spans="1:25" x14ac:dyDescent="0.25">
      <c r="A1874" t="s">
        <v>4818</v>
      </c>
      <c r="B1874" s="1">
        <v>42654</v>
      </c>
      <c r="C1874" t="s">
        <v>3552</v>
      </c>
      <c r="D1874" s="4">
        <f>SUMIFS(Derived_Metrics[Revenue],Derived_Metrics[Customer ID],Derived_Metrics[[#This Row],[Customer ID]])</f>
        <v>732.63199999999995</v>
      </c>
      <c r="E1874" s="4">
        <f>SUMIFS(Derived_Metrics[Profit],Derived_Metrics[Customer ID],Derived_Metrics[[#This Row],[Customer ID]])</f>
        <v>60.1937</v>
      </c>
      <c r="F1874" s="5">
        <f>_xlfn.PERCENTRANK.INC(Derived_Metrics[Customer Revenue],Derived_Metrics[[#This Row],[Customer Revenue]])</f>
        <v>0.123</v>
      </c>
      <c r="G1874" s="5" t="str" cm="1">
        <f t="array" ref="G1874">_xlfn.IFS(Derived_Metrics[[#This Row],[Customer Revenue Percentile]]&gt;=0.8,"High Value",Derived_Metrics[[#This Row],[Customer Revenue Percentile]]&gt;=0.4,"Medium Value",TRUE,"Low Value")</f>
        <v>Low Value</v>
      </c>
      <c r="H1874" s="12">
        <f>_xlfn.RANK.EQ(Derived_Metrics[[#This Row],[Customer Revenue]],Derived_Metrics[Customer Revenue],0)</f>
        <v>1858</v>
      </c>
      <c r="I1874" s="15">
        <f>Derived_Metrics[[#This Row],[Customer Revenue]]/SUM(Derived_Metrics[Customer Revenue])</f>
        <v>4.7026240175935814E-5</v>
      </c>
      <c r="J1874" t="s">
        <v>1727</v>
      </c>
      <c r="K1874" s="5">
        <f>SUMIFS(Derived_Metrics[Revenue],Derived_Metrics[Product ID],Derived_Metrics[[#This Row],[Product ID]])</f>
        <v>3650.4229999999998</v>
      </c>
      <c r="L1874" s="5">
        <f>SUMIFS(Derived_Metrics[Profit],Derived_Metrics[Product ID],Derived_Metrics[[#This Row],[Product ID]])</f>
        <v>-8.5489999999999924</v>
      </c>
      <c r="M1874" s="5" t="str">
        <f>IF(AND(Derived_Metrics[[#This Row],[Product Revenue]]&gt;AVERAGE(Derived_Metrics[Product Revenue]),Derived_Metrics[[#This Row],[Product Profit]]&lt;0),"high sales Low Profit","Normal")</f>
        <v>Normal</v>
      </c>
      <c r="N1874">
        <v>341.96</v>
      </c>
      <c r="O1874">
        <v>2</v>
      </c>
      <c r="P1874">
        <v>0</v>
      </c>
      <c r="Q1874">
        <v>54.7136</v>
      </c>
      <c r="R1874">
        <f>Derived_Metrics[[#This Row],[Selling Price]]*Derived_Metrics[[#This Row],[Quantity]]</f>
        <v>683.92</v>
      </c>
      <c r="S1874" s="2">
        <f>IF(Derived_Metrics[[#This Row],[Revenue]]=0,0,Derived_Metrics[[#This Row],[Profit]]/Derived_Metrics[[#This Row],[Revenue]])</f>
        <v>0.08</v>
      </c>
      <c r="T1874" t="str">
        <f>IF(Derived_Metrics[[#This Row],[Profit]]&lt;0, "Loss","Profit")</f>
        <v>Profit</v>
      </c>
      <c r="U1874" s="5">
        <f>Derived_Metrics[[#This Row],[Selling Price]]*Derived_Metrics[[#This Row],[Quantity]]*Derived_Metrics[[#This Row],[Discount]]</f>
        <v>0</v>
      </c>
      <c r="V1874" t="str">
        <f>IF(Derived_Metrics[[#This Row],[Discount]]&gt;0,"Discount Applied","No Discount")</f>
        <v>No Discount</v>
      </c>
      <c r="W1874" t="str">
        <f>IF(Derived_Metrics[[#This Row],[Discount]]&gt;0.3,"High Discount","Low Discount")</f>
        <v>Low Discount</v>
      </c>
      <c r="X1874" s="13">
        <f>SUMIFS(Derived_Metrics[Customer_Revenue_Share],Derived_Metrics[Customee_ Revenue _Rank],"&lt;="&amp;Derived_Metrics[[#This Row],[Customee_ Revenue _Rank]])</f>
        <v>0.99432619559458002</v>
      </c>
      <c r="Y1874" t="str">
        <f>IF(Derived_Metrics[[#This Row],[Cumulative_Revenue_%]]&lt;=0.8,"Top 80% Revenue","Remaining 20% Revenue")</f>
        <v>Remaining 20% Revenue</v>
      </c>
    </row>
    <row r="1875" spans="1:25" x14ac:dyDescent="0.25">
      <c r="A1875" t="s">
        <v>4819</v>
      </c>
      <c r="B1875" s="1">
        <v>42713</v>
      </c>
      <c r="C1875" t="s">
        <v>2362</v>
      </c>
      <c r="D1875" s="4">
        <f>SUMIFS(Derived_Metrics[Revenue],Derived_Metrics[Customer ID],Derived_Metrics[[#This Row],[Customer ID]])</f>
        <v>6223.918999999999</v>
      </c>
      <c r="E1875" s="4">
        <f>SUMIFS(Derived_Metrics[Profit],Derived_Metrics[Customer ID],Derived_Metrics[[#This Row],[Customer ID]])</f>
        <v>-117.20400000000001</v>
      </c>
      <c r="F1875" s="5">
        <f>_xlfn.PERCENTRANK.INC(Derived_Metrics[Customer Revenue],Derived_Metrics[[#This Row],[Customer Revenue]])</f>
        <v>0.61099999999999999</v>
      </c>
      <c r="G1875" s="5" t="str" cm="1">
        <f t="array" ref="G1875">_xlfn.IFS(Derived_Metrics[[#This Row],[Customer Revenue Percentile]]&gt;=0.8,"High Value",Derived_Metrics[[#This Row],[Customer Revenue Percentile]]&gt;=0.4,"Medium Value",TRUE,"Low Value")</f>
        <v>Medium Value</v>
      </c>
      <c r="H1875" s="12">
        <f>_xlfn.RANK.EQ(Derived_Metrics[[#This Row],[Customer Revenue]],Derived_Metrics[Customer Revenue],0)</f>
        <v>821</v>
      </c>
      <c r="I1875" s="15">
        <f>Derived_Metrics[[#This Row],[Customer Revenue]]/SUM(Derived_Metrics[Customer Revenue])</f>
        <v>3.9950140006110878E-4</v>
      </c>
      <c r="J1875" t="s">
        <v>3513</v>
      </c>
      <c r="K1875" s="5">
        <f>SUMIFS(Derived_Metrics[Revenue],Derived_Metrics[Product ID],Derived_Metrics[[#This Row],[Product ID]])</f>
        <v>955.32799999999997</v>
      </c>
      <c r="L1875" s="5">
        <f>SUMIFS(Derived_Metrics[Profit],Derived_Metrics[Product ID],Derived_Metrics[[#This Row],[Product ID]])</f>
        <v>97.152000000000001</v>
      </c>
      <c r="M1875" s="5" t="str">
        <f>IF(AND(Derived_Metrics[[#This Row],[Product Revenue]]&gt;AVERAGE(Derived_Metrics[Product Revenue]),Derived_Metrics[[#This Row],[Product Profit]]&lt;0),"high sales Low Profit","Normal")</f>
        <v>Normal</v>
      </c>
      <c r="N1875">
        <v>40.479999999999997</v>
      </c>
      <c r="O1875">
        <v>2</v>
      </c>
      <c r="P1875">
        <v>0</v>
      </c>
      <c r="Q1875">
        <v>14.572800000000001</v>
      </c>
      <c r="R1875">
        <f>Derived_Metrics[[#This Row],[Selling Price]]*Derived_Metrics[[#This Row],[Quantity]]</f>
        <v>80.959999999999994</v>
      </c>
      <c r="S1875" s="2">
        <f>IF(Derived_Metrics[[#This Row],[Revenue]]=0,0,Derived_Metrics[[#This Row],[Profit]]/Derived_Metrics[[#This Row],[Revenue]])</f>
        <v>0.18000000000000002</v>
      </c>
      <c r="T1875" t="str">
        <f>IF(Derived_Metrics[[#This Row],[Profit]]&lt;0, "Loss","Profit")</f>
        <v>Profit</v>
      </c>
      <c r="U1875" s="5">
        <f>Derived_Metrics[[#This Row],[Selling Price]]*Derived_Metrics[[#This Row],[Quantity]]*Derived_Metrics[[#This Row],[Discount]]</f>
        <v>0</v>
      </c>
      <c r="V1875" t="str">
        <f>IF(Derived_Metrics[[#This Row],[Discount]]&gt;0,"Discount Applied","No Discount")</f>
        <v>No Discount</v>
      </c>
      <c r="W1875" t="str">
        <f>IF(Derived_Metrics[[#This Row],[Discount]]&gt;0.3,"High Discount","Low Discount")</f>
        <v>Low Discount</v>
      </c>
      <c r="X1875" s="13">
        <f>SUMIFS(Derived_Metrics[Customer_Revenue_Share],Derived_Metrics[Customee_ Revenue _Rank],"&lt;="&amp;Derived_Metrics[[#This Row],[Customee_ Revenue _Rank]])</f>
        <v>0.79755582102743028</v>
      </c>
      <c r="Y1875" t="str">
        <f>IF(Derived_Metrics[[#This Row],[Cumulative_Revenue_%]]&lt;=0.8,"Top 80% Revenue","Remaining 20% Revenue")</f>
        <v>Top 80% Revenue</v>
      </c>
    </row>
    <row r="1876" spans="1:25" x14ac:dyDescent="0.25">
      <c r="A1876" t="s">
        <v>4821</v>
      </c>
      <c r="B1876" s="1">
        <v>42211</v>
      </c>
      <c r="C1876" t="s">
        <v>1463</v>
      </c>
      <c r="D1876" s="4">
        <f>SUMIFS(Derived_Metrics[Revenue],Derived_Metrics[Customer ID],Derived_Metrics[[#This Row],[Customer ID]])</f>
        <v>4261.241</v>
      </c>
      <c r="E1876" s="4">
        <f>SUMIFS(Derived_Metrics[Profit],Derived_Metrics[Customer ID],Derived_Metrics[[#This Row],[Customer ID]])</f>
        <v>-459.9522</v>
      </c>
      <c r="F1876" s="5">
        <f>_xlfn.PERCENTRANK.INC(Derived_Metrics[Customer Revenue],Derived_Metrics[[#This Row],[Customer Revenue]])</f>
        <v>0.5</v>
      </c>
      <c r="G1876" s="5" t="str" cm="1">
        <f t="array" ref="G1876">_xlfn.IFS(Derived_Metrics[[#This Row],[Customer Revenue Percentile]]&gt;=0.8,"High Value",Derived_Metrics[[#This Row],[Customer Revenue Percentile]]&gt;=0.4,"Medium Value",TRUE,"Low Value")</f>
        <v>Medium Value</v>
      </c>
      <c r="H1876" s="12">
        <f>_xlfn.RANK.EQ(Derived_Metrics[[#This Row],[Customer Revenue]],Derived_Metrics[Customer Revenue],0)</f>
        <v>1059</v>
      </c>
      <c r="I1876" s="15">
        <f>Derived_Metrics[[#This Row],[Customer Revenue]]/SUM(Derived_Metrics[Customer Revenue])</f>
        <v>2.7352087093321739E-4</v>
      </c>
      <c r="J1876" t="s">
        <v>942</v>
      </c>
      <c r="K1876" s="5">
        <f>SUMIFS(Derived_Metrics[Revenue],Derived_Metrics[Product ID],Derived_Metrics[[#This Row],[Product ID]])</f>
        <v>7302.4839999999995</v>
      </c>
      <c r="L1876" s="5">
        <f>SUMIFS(Derived_Metrics[Profit],Derived_Metrics[Product ID],Derived_Metrics[[#This Row],[Product ID]])</f>
        <v>155.37200000000001</v>
      </c>
      <c r="M1876" s="5" t="str">
        <f>IF(AND(Derived_Metrics[[#This Row],[Product Revenue]]&gt;AVERAGE(Derived_Metrics[Product Revenue]),Derived_Metrics[[#This Row],[Product Profit]]&lt;0),"high sales Low Profit","Normal")</f>
        <v>Normal</v>
      </c>
      <c r="N1876">
        <v>266.35199999999998</v>
      </c>
      <c r="O1876">
        <v>3</v>
      </c>
      <c r="P1876">
        <v>0.2</v>
      </c>
      <c r="Q1876">
        <v>13.317600000000001</v>
      </c>
      <c r="R1876">
        <f>Derived_Metrics[[#This Row],[Selling Price]]*Derived_Metrics[[#This Row],[Quantity]]</f>
        <v>799.05599999999993</v>
      </c>
      <c r="S1876" s="2">
        <f>IF(Derived_Metrics[[#This Row],[Revenue]]=0,0,Derived_Metrics[[#This Row],[Profit]]/Derived_Metrics[[#This Row],[Revenue]])</f>
        <v>1.666666666666667E-2</v>
      </c>
      <c r="T1876" t="str">
        <f>IF(Derived_Metrics[[#This Row],[Profit]]&lt;0, "Loss","Profit")</f>
        <v>Profit</v>
      </c>
      <c r="U1876" s="5">
        <f>Derived_Metrics[[#This Row],[Selling Price]]*Derived_Metrics[[#This Row],[Quantity]]*Derived_Metrics[[#This Row],[Discount]]</f>
        <v>159.81119999999999</v>
      </c>
      <c r="V1876" t="str">
        <f>IF(Derived_Metrics[[#This Row],[Discount]]&gt;0,"Discount Applied","No Discount")</f>
        <v>Discount Applied</v>
      </c>
      <c r="W1876" t="str">
        <f>IF(Derived_Metrics[[#This Row],[Discount]]&gt;0.3,"High Discount","Low Discount")</f>
        <v>Low Discount</v>
      </c>
      <c r="X1876" s="13">
        <f>SUMIFS(Derived_Metrics[Customer_Revenue_Share],Derived_Metrics[Customee_ Revenue _Rank],"&lt;="&amp;Derived_Metrics[[#This Row],[Customee_ Revenue _Rank]])</f>
        <v>0.87647785738284845</v>
      </c>
      <c r="Y1876" t="str">
        <f>IF(Derived_Metrics[[#This Row],[Cumulative_Revenue_%]]&lt;=0.8,"Top 80% Revenue","Remaining 20% Revenue")</f>
        <v>Remaining 20% Revenue</v>
      </c>
    </row>
    <row r="1877" spans="1:25" x14ac:dyDescent="0.25">
      <c r="A1877" t="s">
        <v>4822</v>
      </c>
      <c r="B1877" s="1">
        <v>42323</v>
      </c>
      <c r="C1877" t="s">
        <v>3082</v>
      </c>
      <c r="D1877" s="4">
        <f>SUMIFS(Derived_Metrics[Revenue],Derived_Metrics[Customer ID],Derived_Metrics[[#This Row],[Customer ID]])</f>
        <v>1895.848</v>
      </c>
      <c r="E1877" s="4">
        <f>SUMIFS(Derived_Metrics[Profit],Derived_Metrics[Customer ID],Derived_Metrics[[#This Row],[Customer ID]])</f>
        <v>24.0474</v>
      </c>
      <c r="F1877" s="5">
        <f>_xlfn.PERCENTRANK.INC(Derived_Metrics[Customer Revenue],Derived_Metrics[[#This Row],[Customer Revenue]])</f>
        <v>0.26900000000000002</v>
      </c>
      <c r="G1877" s="5" t="str" cm="1">
        <f t="array" ref="G1877">_xlfn.IFS(Derived_Metrics[[#This Row],[Customer Revenue Percentile]]&gt;=0.8,"High Value",Derived_Metrics[[#This Row],[Customer Revenue Percentile]]&gt;=0.4,"Medium Value",TRUE,"Low Value")</f>
        <v>Low Value</v>
      </c>
      <c r="H1877" s="12">
        <f>_xlfn.RANK.EQ(Derived_Metrics[[#This Row],[Customer Revenue]],Derived_Metrics[Customer Revenue],0)</f>
        <v>1548</v>
      </c>
      <c r="I1877" s="15">
        <f>Derived_Metrics[[#This Row],[Customer Revenue]]/SUM(Derived_Metrics[Customer Revenue])</f>
        <v>1.216908398555722E-4</v>
      </c>
      <c r="J1877" t="s">
        <v>793</v>
      </c>
      <c r="K1877" s="5">
        <f>SUMIFS(Derived_Metrics[Revenue],Derived_Metrics[Product ID],Derived_Metrics[[#This Row],[Product ID]])</f>
        <v>3588.4079999999999</v>
      </c>
      <c r="L1877" s="5">
        <f>SUMIFS(Derived_Metrics[Profit],Derived_Metrics[Product ID],Derived_Metrics[[#This Row],[Product ID]])</f>
        <v>91.108800000000002</v>
      </c>
      <c r="M1877" s="5" t="str">
        <f>IF(AND(Derived_Metrics[[#This Row],[Product Revenue]]&gt;AVERAGE(Derived_Metrics[Product Revenue]),Derived_Metrics[[#This Row],[Product Profit]]&lt;0),"high sales Low Profit","Normal")</f>
        <v>Normal</v>
      </c>
      <c r="N1877">
        <v>39.96</v>
      </c>
      <c r="O1877">
        <v>2</v>
      </c>
      <c r="P1877">
        <v>0</v>
      </c>
      <c r="Q1877">
        <v>14.3856</v>
      </c>
      <c r="R1877">
        <f>Derived_Metrics[[#This Row],[Selling Price]]*Derived_Metrics[[#This Row],[Quantity]]</f>
        <v>79.92</v>
      </c>
      <c r="S1877" s="2">
        <f>IF(Derived_Metrics[[#This Row],[Revenue]]=0,0,Derived_Metrics[[#This Row],[Profit]]/Derived_Metrics[[#This Row],[Revenue]])</f>
        <v>0.18</v>
      </c>
      <c r="T1877" t="str">
        <f>IF(Derived_Metrics[[#This Row],[Profit]]&lt;0, "Loss","Profit")</f>
        <v>Profit</v>
      </c>
      <c r="U1877" s="5">
        <f>Derived_Metrics[[#This Row],[Selling Price]]*Derived_Metrics[[#This Row],[Quantity]]*Derived_Metrics[[#This Row],[Discount]]</f>
        <v>0</v>
      </c>
      <c r="V1877" t="str">
        <f>IF(Derived_Metrics[[#This Row],[Discount]]&gt;0,"Discount Applied","No Discount")</f>
        <v>No Discount</v>
      </c>
      <c r="W1877" t="str">
        <f>IF(Derived_Metrics[[#This Row],[Discount]]&gt;0.3,"High Discount","Low Discount")</f>
        <v>Low Discount</v>
      </c>
      <c r="X1877" s="13">
        <f>SUMIFS(Derived_Metrics[Customer_Revenue_Share],Derived_Metrics[Customee_ Revenue _Rank],"&lt;="&amp;Derived_Metrics[[#This Row],[Customee_ Revenue _Rank]])</f>
        <v>0.96899359500157201</v>
      </c>
      <c r="Y1877" t="str">
        <f>IF(Derived_Metrics[[#This Row],[Cumulative_Revenue_%]]&lt;=0.8,"Top 80% Revenue","Remaining 20% Revenue")</f>
        <v>Remaining 20% Revenue</v>
      </c>
    </row>
    <row r="1878" spans="1:25" x14ac:dyDescent="0.25">
      <c r="A1878" t="s">
        <v>4823</v>
      </c>
      <c r="B1878" s="1">
        <v>42042</v>
      </c>
      <c r="C1878" t="s">
        <v>1819</v>
      </c>
      <c r="D1878" s="4">
        <f>SUMIFS(Derived_Metrics[Revenue],Derived_Metrics[Customer ID],Derived_Metrics[[#This Row],[Customer ID]])</f>
        <v>2961.136</v>
      </c>
      <c r="E1878" s="4">
        <f>SUMIFS(Derived_Metrics[Profit],Derived_Metrics[Customer ID],Derived_Metrics[[#This Row],[Customer ID]])</f>
        <v>62.973999999999997</v>
      </c>
      <c r="F1878" s="5">
        <f>_xlfn.PERCENTRANK.INC(Derived_Metrics[Customer Revenue],Derived_Metrics[[#This Row],[Customer Revenue]])</f>
        <v>0.38800000000000001</v>
      </c>
      <c r="G1878" s="5" t="str" cm="1">
        <f t="array" ref="G1878">_xlfn.IFS(Derived_Metrics[[#This Row],[Customer Revenue Percentile]]&gt;=0.8,"High Value",Derived_Metrics[[#This Row],[Customer Revenue Percentile]]&gt;=0.4,"Medium Value",TRUE,"Low Value")</f>
        <v>Low Value</v>
      </c>
      <c r="H1878" s="12">
        <f>_xlfn.RANK.EQ(Derived_Metrics[[#This Row],[Customer Revenue]],Derived_Metrics[Customer Revenue],0)</f>
        <v>1294</v>
      </c>
      <c r="I1878" s="15">
        <f>Derived_Metrics[[#This Row],[Customer Revenue]]/SUM(Derived_Metrics[Customer Revenue])</f>
        <v>1.9006962940413451E-4</v>
      </c>
      <c r="J1878" t="s">
        <v>1313</v>
      </c>
      <c r="K1878" s="5">
        <f>SUMIFS(Derived_Metrics[Revenue],Derived_Metrics[Product ID],Derived_Metrics[[#This Row],[Product ID]])</f>
        <v>3140.8560000000007</v>
      </c>
      <c r="L1878" s="5">
        <f>SUMIFS(Derived_Metrics[Profit],Derived_Metrics[Product ID],Derived_Metrics[[#This Row],[Product ID]])</f>
        <v>180.0198</v>
      </c>
      <c r="M1878" s="5" t="str">
        <f>IF(AND(Derived_Metrics[[#This Row],[Product Revenue]]&gt;AVERAGE(Derived_Metrics[Product Revenue]),Derived_Metrics[[#This Row],[Product Profit]]&lt;0),"high sales Low Profit","Normal")</f>
        <v>Normal</v>
      </c>
      <c r="N1878">
        <v>159.84</v>
      </c>
      <c r="O1878">
        <v>10</v>
      </c>
      <c r="P1878">
        <v>0.2</v>
      </c>
      <c r="Q1878">
        <v>45.954000000000001</v>
      </c>
      <c r="R1878">
        <f>Derived_Metrics[[#This Row],[Selling Price]]*Derived_Metrics[[#This Row],[Quantity]]</f>
        <v>1598.4</v>
      </c>
      <c r="S1878" s="2">
        <f>IF(Derived_Metrics[[#This Row],[Revenue]]=0,0,Derived_Metrics[[#This Row],[Profit]]/Derived_Metrics[[#This Row],[Revenue]])</f>
        <v>2.8749999999999998E-2</v>
      </c>
      <c r="T1878" t="str">
        <f>IF(Derived_Metrics[[#This Row],[Profit]]&lt;0, "Loss","Profit")</f>
        <v>Profit</v>
      </c>
      <c r="U1878" s="5">
        <f>Derived_Metrics[[#This Row],[Selling Price]]*Derived_Metrics[[#This Row],[Quantity]]*Derived_Metrics[[#This Row],[Discount]]</f>
        <v>319.68000000000006</v>
      </c>
      <c r="V1878" t="str">
        <f>IF(Derived_Metrics[[#This Row],[Discount]]&gt;0,"Discount Applied","No Discount")</f>
        <v>Discount Applied</v>
      </c>
      <c r="W1878" t="str">
        <f>IF(Derived_Metrics[[#This Row],[Discount]]&gt;0.3,"High Discount","Low Discount")</f>
        <v>Low Discount</v>
      </c>
      <c r="X1878" s="13">
        <f>SUMIFS(Derived_Metrics[Customer_Revenue_Share],Derived_Metrics[Customee_ Revenue _Rank],"&lt;="&amp;Derived_Metrics[[#This Row],[Customee_ Revenue _Rank]])</f>
        <v>0.93037182778923788</v>
      </c>
      <c r="Y1878" t="str">
        <f>IF(Derived_Metrics[[#This Row],[Cumulative_Revenue_%]]&lt;=0.8,"Top 80% Revenue","Remaining 20% Revenue")</f>
        <v>Remaining 20% Revenue</v>
      </c>
    </row>
    <row r="1879" spans="1:25" x14ac:dyDescent="0.25">
      <c r="A1879" t="s">
        <v>4824</v>
      </c>
      <c r="B1879" s="1">
        <v>42317</v>
      </c>
      <c r="C1879" t="s">
        <v>1960</v>
      </c>
      <c r="D1879" s="4">
        <f>SUMIFS(Derived_Metrics[Revenue],Derived_Metrics[Customer ID],Derived_Metrics[[#This Row],[Customer ID]])</f>
        <v>412.48</v>
      </c>
      <c r="E1879" s="4">
        <f>SUMIFS(Derived_Metrics[Profit],Derived_Metrics[Customer ID],Derived_Metrics[[#This Row],[Customer ID]])</f>
        <v>24.648800000000001</v>
      </c>
      <c r="F1879" s="5">
        <f>_xlfn.PERCENTRANK.INC(Derived_Metrics[Customer Revenue],Derived_Metrics[[#This Row],[Customer Revenue]])</f>
        <v>7.2999999999999995E-2</v>
      </c>
      <c r="G1879" s="5" t="str" cm="1">
        <f t="array" ref="G1879">_xlfn.IFS(Derived_Metrics[[#This Row],[Customer Revenue Percentile]]&gt;=0.8,"High Value",Derived_Metrics[[#This Row],[Customer Revenue Percentile]]&gt;=0.4,"Medium Value",TRUE,"Low Value")</f>
        <v>Low Value</v>
      </c>
      <c r="H1879" s="12">
        <f>_xlfn.RANK.EQ(Derived_Metrics[[#This Row],[Customer Revenue]],Derived_Metrics[Customer Revenue],0)</f>
        <v>1965</v>
      </c>
      <c r="I1879" s="15">
        <f>Derived_Metrics[[#This Row],[Customer Revenue]]/SUM(Derived_Metrics[Customer Revenue])</f>
        <v>2.6476298534284616E-5</v>
      </c>
      <c r="J1879" t="s">
        <v>2264</v>
      </c>
      <c r="K1879" s="5">
        <f>SUMIFS(Derived_Metrics[Revenue],Derived_Metrics[Product ID],Derived_Metrics[[#This Row],[Product ID]])</f>
        <v>201.59200000000001</v>
      </c>
      <c r="L1879" s="5">
        <f>SUMIFS(Derived_Metrics[Profit],Derived_Metrics[Product ID],Derived_Metrics[[#This Row],[Product ID]])</f>
        <v>13.736799999999999</v>
      </c>
      <c r="M1879" s="5" t="str">
        <f>IF(AND(Derived_Metrics[[#This Row],[Product Revenue]]&gt;AVERAGE(Derived_Metrics[Product Revenue]),Derived_Metrics[[#This Row],[Product Profit]]&lt;0),"high sales Low Profit","Normal")</f>
        <v>Normal</v>
      </c>
      <c r="N1879">
        <v>8.92</v>
      </c>
      <c r="O1879">
        <v>4</v>
      </c>
      <c r="P1879">
        <v>0</v>
      </c>
      <c r="Q1879">
        <v>3.9247999999999998</v>
      </c>
      <c r="R1879">
        <f>Derived_Metrics[[#This Row],[Selling Price]]*Derived_Metrics[[#This Row],[Quantity]]</f>
        <v>35.68</v>
      </c>
      <c r="S1879" s="2">
        <f>IF(Derived_Metrics[[#This Row],[Revenue]]=0,0,Derived_Metrics[[#This Row],[Profit]]/Derived_Metrics[[#This Row],[Revenue]])</f>
        <v>0.11</v>
      </c>
      <c r="T1879" t="str">
        <f>IF(Derived_Metrics[[#This Row],[Profit]]&lt;0, "Loss","Profit")</f>
        <v>Profit</v>
      </c>
      <c r="U1879" s="5">
        <f>Derived_Metrics[[#This Row],[Selling Price]]*Derived_Metrics[[#This Row],[Quantity]]*Derived_Metrics[[#This Row],[Discount]]</f>
        <v>0</v>
      </c>
      <c r="V1879" t="str">
        <f>IF(Derived_Metrics[[#This Row],[Discount]]&gt;0,"Discount Applied","No Discount")</f>
        <v>No Discount</v>
      </c>
      <c r="W1879" t="str">
        <f>IF(Derived_Metrics[[#This Row],[Discount]]&gt;0.3,"High Discount","Low Discount")</f>
        <v>Low Discount</v>
      </c>
      <c r="X1879" s="13">
        <f>SUMIFS(Derived_Metrics[Customer_Revenue_Share],Derived_Metrics[Customee_ Revenue _Rank],"&lt;="&amp;Derived_Metrics[[#This Row],[Customee_ Revenue _Rank]])</f>
        <v>0.99810355250742955</v>
      </c>
      <c r="Y1879" t="str">
        <f>IF(Derived_Metrics[[#This Row],[Cumulative_Revenue_%]]&lt;=0.8,"Top 80% Revenue","Remaining 20% Revenue")</f>
        <v>Remaining 20% Revenue</v>
      </c>
    </row>
    <row r="1880" spans="1:25" x14ac:dyDescent="0.25">
      <c r="A1880" t="s">
        <v>4825</v>
      </c>
      <c r="B1880" s="1">
        <v>41902</v>
      </c>
      <c r="C1880" t="s">
        <v>4826</v>
      </c>
      <c r="D1880" s="4">
        <f>SUMIFS(Derived_Metrics[Revenue],Derived_Metrics[Customer ID],Derived_Metrics[[#This Row],[Customer ID]])</f>
        <v>2867.9340000000002</v>
      </c>
      <c r="E1880" s="4">
        <f>SUMIFS(Derived_Metrics[Profit],Derived_Metrics[Customer ID],Derived_Metrics[[#This Row],[Customer ID]])</f>
        <v>-75.499799999999993</v>
      </c>
      <c r="F1880" s="5">
        <f>_xlfn.PERCENTRANK.INC(Derived_Metrics[Customer Revenue],Derived_Metrics[[#This Row],[Customer Revenue]])</f>
        <v>0.374</v>
      </c>
      <c r="G1880" s="5" t="str" cm="1">
        <f t="array" ref="G1880">_xlfn.IFS(Derived_Metrics[[#This Row],[Customer Revenue Percentile]]&gt;=0.8,"High Value",Derived_Metrics[[#This Row],[Customer Revenue Percentile]]&gt;=0.4,"Medium Value",TRUE,"Low Value")</f>
        <v>Low Value</v>
      </c>
      <c r="H1880" s="12">
        <f>_xlfn.RANK.EQ(Derived_Metrics[[#This Row],[Customer Revenue]],Derived_Metrics[Customer Revenue],0)</f>
        <v>1327</v>
      </c>
      <c r="I1880" s="15">
        <f>Derived_Metrics[[#This Row],[Customer Revenue]]/SUM(Derived_Metrics[Customer Revenue])</f>
        <v>1.8408717213107305E-4</v>
      </c>
      <c r="J1880" t="s">
        <v>3114</v>
      </c>
      <c r="K1880" s="5">
        <f>SUMIFS(Derived_Metrics[Revenue],Derived_Metrics[Product ID],Derived_Metrics[[#This Row],[Product ID]])</f>
        <v>21820.884399999995</v>
      </c>
      <c r="L1880" s="5">
        <f>SUMIFS(Derived_Metrics[Profit],Derived_Metrics[Product ID],Derived_Metrics[[#This Row],[Product ID]])</f>
        <v>-208.65039999999999</v>
      </c>
      <c r="M1880" s="5" t="str">
        <f>IF(AND(Derived_Metrics[[#This Row],[Product Revenue]]&gt;AVERAGE(Derived_Metrics[Product Revenue]),Derived_Metrics[[#This Row],[Product Profit]]&lt;0),"high sales Low Profit","Normal")</f>
        <v>high sales Low Profit</v>
      </c>
      <c r="N1880">
        <v>493.43</v>
      </c>
      <c r="O1880">
        <v>5</v>
      </c>
      <c r="P1880">
        <v>0.3</v>
      </c>
      <c r="Q1880">
        <v>-70.489999999999995</v>
      </c>
      <c r="R1880">
        <f>Derived_Metrics[[#This Row],[Selling Price]]*Derived_Metrics[[#This Row],[Quantity]]</f>
        <v>2467.15</v>
      </c>
      <c r="S1880" s="2">
        <f>IF(Derived_Metrics[[#This Row],[Revenue]]=0,0,Derived_Metrics[[#This Row],[Profit]]/Derived_Metrics[[#This Row],[Revenue]])</f>
        <v>-2.8571428571428567E-2</v>
      </c>
      <c r="T1880" t="str">
        <f>IF(Derived_Metrics[[#This Row],[Profit]]&lt;0, "Loss","Profit")</f>
        <v>Loss</v>
      </c>
      <c r="U1880" s="5">
        <f>Derived_Metrics[[#This Row],[Selling Price]]*Derived_Metrics[[#This Row],[Quantity]]*Derived_Metrics[[#This Row],[Discount]]</f>
        <v>740.14499999999998</v>
      </c>
      <c r="V1880" t="str">
        <f>IF(Derived_Metrics[[#This Row],[Discount]]&gt;0,"Discount Applied","No Discount")</f>
        <v>Discount Applied</v>
      </c>
      <c r="W1880" t="str">
        <f>IF(Derived_Metrics[[#This Row],[Discount]]&gt;0.3,"High Discount","Low Discount")</f>
        <v>Low Discount</v>
      </c>
      <c r="X1880" s="13">
        <f>SUMIFS(Derived_Metrics[Customer_Revenue_Share],Derived_Metrics[Customee_ Revenue _Rank],"&lt;="&amp;Derived_Metrics[[#This Row],[Customee_ Revenue _Rank]])</f>
        <v>0.93597101907382108</v>
      </c>
      <c r="Y1880" t="str">
        <f>IF(Derived_Metrics[[#This Row],[Cumulative_Revenue_%]]&lt;=0.8,"Top 80% Revenue","Remaining 20% Revenue")</f>
        <v>Remaining 20% Revenue</v>
      </c>
    </row>
    <row r="1881" spans="1:25" x14ac:dyDescent="0.25">
      <c r="A1881" t="s">
        <v>4828</v>
      </c>
      <c r="B1881" s="1">
        <v>42747</v>
      </c>
      <c r="C1881" t="s">
        <v>2395</v>
      </c>
      <c r="D1881" s="4">
        <f>SUMIFS(Derived_Metrics[Revenue],Derived_Metrics[Customer ID],Derived_Metrics[[#This Row],[Customer ID]])</f>
        <v>7306.7874999999995</v>
      </c>
      <c r="E1881" s="4">
        <f>SUMIFS(Derived_Metrics[Profit],Derived_Metrics[Customer ID],Derived_Metrics[[#This Row],[Customer ID]])</f>
        <v>168.2714</v>
      </c>
      <c r="F1881" s="5">
        <f>_xlfn.PERCENTRANK.INC(Derived_Metrics[Customer Revenue],Derived_Metrics[[#This Row],[Customer Revenue]])</f>
        <v>0.65700000000000003</v>
      </c>
      <c r="G1881" s="5" t="str" cm="1">
        <f t="array" ref="G1881">_xlfn.IFS(Derived_Metrics[[#This Row],[Customer Revenue Percentile]]&gt;=0.8,"High Value",Derived_Metrics[[#This Row],[Customer Revenue Percentile]]&gt;=0.4,"Medium Value",TRUE,"Low Value")</f>
        <v>Medium Value</v>
      </c>
      <c r="H1881" s="12">
        <f>_xlfn.RANK.EQ(Derived_Metrics[[#This Row],[Customer Revenue]],Derived_Metrics[Customer Revenue],0)</f>
        <v>722</v>
      </c>
      <c r="I1881" s="15">
        <f>Derived_Metrics[[#This Row],[Customer Revenue]]/SUM(Derived_Metrics[Customer Revenue])</f>
        <v>4.690086481201007E-4</v>
      </c>
      <c r="J1881" t="s">
        <v>460</v>
      </c>
      <c r="K1881" s="5">
        <f>SUMIFS(Derived_Metrics[Revenue],Derived_Metrics[Product ID],Derived_Metrics[[#This Row],[Product ID]])</f>
        <v>1850.6379999999999</v>
      </c>
      <c r="L1881" s="5">
        <f>SUMIFS(Derived_Metrics[Profit],Derived_Metrics[Product ID],Derived_Metrics[[#This Row],[Product ID]])</f>
        <v>88.350000000000009</v>
      </c>
      <c r="M1881" s="5" t="str">
        <f>IF(AND(Derived_Metrics[[#This Row],[Product Revenue]]&gt;AVERAGE(Derived_Metrics[Product Revenue]),Derived_Metrics[[#This Row],[Product Profit]]&lt;0),"high sales Low Profit","Normal")</f>
        <v>Normal</v>
      </c>
      <c r="N1881">
        <v>70.680000000000007</v>
      </c>
      <c r="O1881">
        <v>12</v>
      </c>
      <c r="P1881">
        <v>0</v>
      </c>
      <c r="Q1881">
        <v>31.0992</v>
      </c>
      <c r="R1881">
        <f>Derived_Metrics[[#This Row],[Selling Price]]*Derived_Metrics[[#This Row],[Quantity]]</f>
        <v>848.16000000000008</v>
      </c>
      <c r="S1881" s="2">
        <f>IF(Derived_Metrics[[#This Row],[Revenue]]=0,0,Derived_Metrics[[#This Row],[Profit]]/Derived_Metrics[[#This Row],[Revenue]])</f>
        <v>3.666666666666666E-2</v>
      </c>
      <c r="T1881" t="str">
        <f>IF(Derived_Metrics[[#This Row],[Profit]]&lt;0, "Loss","Profit")</f>
        <v>Profit</v>
      </c>
      <c r="U1881" s="5">
        <f>Derived_Metrics[[#This Row],[Selling Price]]*Derived_Metrics[[#This Row],[Quantity]]*Derived_Metrics[[#This Row],[Discount]]</f>
        <v>0</v>
      </c>
      <c r="V1881" t="str">
        <f>IF(Derived_Metrics[[#This Row],[Discount]]&gt;0,"Discount Applied","No Discount")</f>
        <v>No Discount</v>
      </c>
      <c r="W1881" t="str">
        <f>IF(Derived_Metrics[[#This Row],[Discount]]&gt;0.3,"High Discount","Low Discount")</f>
        <v>Low Discount</v>
      </c>
      <c r="X1881" s="13">
        <f>SUMIFS(Derived_Metrics[Customer_Revenue_Share],Derived_Metrics[Customee_ Revenue _Rank],"&lt;="&amp;Derived_Metrics[[#This Row],[Customee_ Revenue _Rank]])</f>
        <v>0.75568471817600213</v>
      </c>
      <c r="Y1881" t="str">
        <f>IF(Derived_Metrics[[#This Row],[Cumulative_Revenue_%]]&lt;=0.8,"Top 80% Revenue","Remaining 20% Revenue")</f>
        <v>Top 80% Revenue</v>
      </c>
    </row>
    <row r="1882" spans="1:25" x14ac:dyDescent="0.25">
      <c r="A1882" t="s">
        <v>4829</v>
      </c>
      <c r="B1882" s="1">
        <v>42747</v>
      </c>
      <c r="C1882" t="s">
        <v>1753</v>
      </c>
      <c r="D1882" s="4">
        <f>SUMIFS(Derived_Metrics[Revenue],Derived_Metrics[Customer ID],Derived_Metrics[[#This Row],[Customer ID]])</f>
        <v>6654.96</v>
      </c>
      <c r="E1882" s="4">
        <f>SUMIFS(Derived_Metrics[Profit],Derived_Metrics[Customer ID],Derived_Metrics[[#This Row],[Customer ID]])</f>
        <v>153.15479999999999</v>
      </c>
      <c r="F1882" s="5">
        <f>_xlfn.PERCENTRANK.INC(Derived_Metrics[Customer Revenue],Derived_Metrics[[#This Row],[Customer Revenue]])</f>
        <v>0.63200000000000001</v>
      </c>
      <c r="G1882" s="5" t="str" cm="1">
        <f t="array" ref="G1882">_xlfn.IFS(Derived_Metrics[[#This Row],[Customer Revenue Percentile]]&gt;=0.8,"High Value",Derived_Metrics[[#This Row],[Customer Revenue Percentile]]&gt;=0.4,"Medium Value",TRUE,"Low Value")</f>
        <v>Medium Value</v>
      </c>
      <c r="H1882" s="12">
        <f>_xlfn.RANK.EQ(Derived_Metrics[[#This Row],[Customer Revenue]],Derived_Metrics[Customer Revenue],0)</f>
        <v>780</v>
      </c>
      <c r="I1882" s="15">
        <f>Derived_Metrics[[#This Row],[Customer Revenue]]/SUM(Derived_Metrics[Customer Revenue])</f>
        <v>4.2716909351658925E-4</v>
      </c>
      <c r="J1882" t="s">
        <v>826</v>
      </c>
      <c r="K1882" s="5">
        <f>SUMIFS(Derived_Metrics[Revenue],Derived_Metrics[Product ID],Derived_Metrics[[#This Row],[Product ID]])</f>
        <v>8213.3040000000001</v>
      </c>
      <c r="L1882" s="5">
        <f>SUMIFS(Derived_Metrics[Profit],Derived_Metrics[Product ID],Derived_Metrics[[#This Row],[Product ID]])</f>
        <v>-40.576799999999977</v>
      </c>
      <c r="M1882" s="5" t="str">
        <f>IF(AND(Derived_Metrics[[#This Row],[Product Revenue]]&gt;AVERAGE(Derived_Metrics[Product Revenue]),Derived_Metrics[[#This Row],[Product Profit]]&lt;0),"high sales Low Profit","Normal")</f>
        <v>Normal</v>
      </c>
      <c r="N1882">
        <v>629.64</v>
      </c>
      <c r="O1882">
        <v>9</v>
      </c>
      <c r="P1882">
        <v>0</v>
      </c>
      <c r="Q1882">
        <v>107.03879999999999</v>
      </c>
      <c r="R1882">
        <f>Derived_Metrics[[#This Row],[Selling Price]]*Derived_Metrics[[#This Row],[Quantity]]</f>
        <v>5666.76</v>
      </c>
      <c r="S1882" s="2">
        <f>IF(Derived_Metrics[[#This Row],[Revenue]]=0,0,Derived_Metrics[[#This Row],[Profit]]/Derived_Metrics[[#This Row],[Revenue]])</f>
        <v>1.8888888888888886E-2</v>
      </c>
      <c r="T1882" t="str">
        <f>IF(Derived_Metrics[[#This Row],[Profit]]&lt;0, "Loss","Profit")</f>
        <v>Profit</v>
      </c>
      <c r="U1882" s="5">
        <f>Derived_Metrics[[#This Row],[Selling Price]]*Derived_Metrics[[#This Row],[Quantity]]*Derived_Metrics[[#This Row],[Discount]]</f>
        <v>0</v>
      </c>
      <c r="V1882" t="str">
        <f>IF(Derived_Metrics[[#This Row],[Discount]]&gt;0,"Discount Applied","No Discount")</f>
        <v>No Discount</v>
      </c>
      <c r="W1882" t="str">
        <f>IF(Derived_Metrics[[#This Row],[Discount]]&gt;0.3,"High Discount","Low Discount")</f>
        <v>Low Discount</v>
      </c>
      <c r="X1882" s="13">
        <f>SUMIFS(Derived_Metrics[Customer_Revenue_Share],Derived_Metrics[Customee_ Revenue _Rank],"&lt;="&amp;Derived_Metrics[[#This Row],[Customee_ Revenue _Rank]])</f>
        <v>0.77980650460484635</v>
      </c>
      <c r="Y1882" t="str">
        <f>IF(Derived_Metrics[[#This Row],[Cumulative_Revenue_%]]&lt;=0.8,"Top 80% Revenue","Remaining 20% Revenue")</f>
        <v>Top 80% Revenue</v>
      </c>
    </row>
    <row r="1883" spans="1:25" x14ac:dyDescent="0.25">
      <c r="A1883" t="s">
        <v>4831</v>
      </c>
      <c r="B1883" s="1">
        <v>42629</v>
      </c>
      <c r="C1883" t="s">
        <v>4832</v>
      </c>
      <c r="D1883" s="4">
        <f>SUMIFS(Derived_Metrics[Revenue],Derived_Metrics[Customer ID],Derived_Metrics[[#This Row],[Customer ID]])</f>
        <v>243.56</v>
      </c>
      <c r="E1883" s="4">
        <f>SUMIFS(Derived_Metrics[Profit],Derived_Metrics[Customer ID],Derived_Metrics[[#This Row],[Customer ID]])</f>
        <v>30.445</v>
      </c>
      <c r="F1883" s="5">
        <f>_xlfn.PERCENTRANK.INC(Derived_Metrics[Customer Revenue],Derived_Metrics[[#This Row],[Customer Revenue]])</f>
        <v>4.9000000000000002E-2</v>
      </c>
      <c r="G1883" s="5" t="str" cm="1">
        <f t="array" ref="G1883">_xlfn.IFS(Derived_Metrics[[#This Row],[Customer Revenue Percentile]]&gt;=0.8,"High Value",Derived_Metrics[[#This Row],[Customer Revenue Percentile]]&gt;=0.4,"Medium Value",TRUE,"Low Value")</f>
        <v>Low Value</v>
      </c>
      <c r="H1883" s="12">
        <f>_xlfn.RANK.EQ(Derived_Metrics[[#This Row],[Customer Revenue]],Derived_Metrics[Customer Revenue],0)</f>
        <v>2016</v>
      </c>
      <c r="I1883" s="15">
        <f>Derived_Metrics[[#This Row],[Customer Revenue]]/SUM(Derived_Metrics[Customer Revenue])</f>
        <v>1.5633648349035979E-5</v>
      </c>
      <c r="J1883" t="s">
        <v>139</v>
      </c>
      <c r="K1883" s="5">
        <f>SUMIFS(Derived_Metrics[Revenue],Derived_Metrics[Product ID],Derived_Metrics[[#This Row],[Product ID]])</f>
        <v>10599.241999999998</v>
      </c>
      <c r="L1883" s="5">
        <f>SUMIFS(Derived_Metrics[Profit],Derived_Metrics[Product ID],Derived_Metrics[[#This Row],[Product ID]])</f>
        <v>117.4863</v>
      </c>
      <c r="M1883" s="5" t="str">
        <f>IF(AND(Derived_Metrics[[#This Row],[Product Revenue]]&gt;AVERAGE(Derived_Metrics[Product Revenue]),Derived_Metrics[[#This Row],[Product Profit]]&lt;0),"high sales Low Profit","Normal")</f>
        <v>Normal</v>
      </c>
      <c r="N1883">
        <v>121.78</v>
      </c>
      <c r="O1883">
        <v>2</v>
      </c>
      <c r="P1883">
        <v>0</v>
      </c>
      <c r="Q1883">
        <v>30.445</v>
      </c>
      <c r="R1883">
        <f>Derived_Metrics[[#This Row],[Selling Price]]*Derived_Metrics[[#This Row],[Quantity]]</f>
        <v>243.56</v>
      </c>
      <c r="S1883" s="2">
        <f>IF(Derived_Metrics[[#This Row],[Revenue]]=0,0,Derived_Metrics[[#This Row],[Profit]]/Derived_Metrics[[#This Row],[Revenue]])</f>
        <v>0.125</v>
      </c>
      <c r="T1883" t="str">
        <f>IF(Derived_Metrics[[#This Row],[Profit]]&lt;0, "Loss","Profit")</f>
        <v>Profit</v>
      </c>
      <c r="U1883" s="5">
        <f>Derived_Metrics[[#This Row],[Selling Price]]*Derived_Metrics[[#This Row],[Quantity]]*Derived_Metrics[[#This Row],[Discount]]</f>
        <v>0</v>
      </c>
      <c r="V1883" t="str">
        <f>IF(Derived_Metrics[[#This Row],[Discount]]&gt;0,"Discount Applied","No Discount")</f>
        <v>No Discount</v>
      </c>
      <c r="W1883" t="str">
        <f>IF(Derived_Metrics[[#This Row],[Discount]]&gt;0.3,"High Discount","Low Discount")</f>
        <v>Low Discount</v>
      </c>
      <c r="X1883" s="13">
        <f>SUMIFS(Derived_Metrics[Customer_Revenue_Share],Derived_Metrics[Customee_ Revenue _Rank],"&lt;="&amp;Derived_Metrics[[#This Row],[Customee_ Revenue _Rank]])</f>
        <v>0.99913020602978664</v>
      </c>
      <c r="Y1883" t="str">
        <f>IF(Derived_Metrics[[#This Row],[Cumulative_Revenue_%]]&lt;=0.8,"Top 80% Revenue","Remaining 20% Revenue")</f>
        <v>Remaining 20% Revenue</v>
      </c>
    </row>
    <row r="1884" spans="1:25" x14ac:dyDescent="0.25">
      <c r="A1884" t="s">
        <v>4834</v>
      </c>
      <c r="B1884" s="1">
        <v>42016</v>
      </c>
      <c r="C1884" t="s">
        <v>4612</v>
      </c>
      <c r="D1884" s="4">
        <f>SUMIFS(Derived_Metrics[Revenue],Derived_Metrics[Customer ID],Derived_Metrics[[#This Row],[Customer ID]])</f>
        <v>24395.547999999999</v>
      </c>
      <c r="E1884" s="4">
        <f>SUMIFS(Derived_Metrics[Profit],Derived_Metrics[Customer ID],Derived_Metrics[[#This Row],[Customer ID]])</f>
        <v>285.99719999999996</v>
      </c>
      <c r="F1884" s="5">
        <f>_xlfn.PERCENTRANK.INC(Derived_Metrics[Customer Revenue],Derived_Metrics[[#This Row],[Customer Revenue]])</f>
        <v>0.94599999999999995</v>
      </c>
      <c r="G1884" s="5" t="str" cm="1">
        <f t="array" ref="G1884">_xlfn.IFS(Derived_Metrics[[#This Row],[Customer Revenue Percentile]]&gt;=0.8,"High Value",Derived_Metrics[[#This Row],[Customer Revenue Percentile]]&gt;=0.4,"Medium Value",TRUE,"Low Value")</f>
        <v>High Value</v>
      </c>
      <c r="H1884" s="12">
        <f>_xlfn.RANK.EQ(Derived_Metrics[[#This Row],[Customer Revenue]],Derived_Metrics[Customer Revenue],0)</f>
        <v>113</v>
      </c>
      <c r="I1884" s="15">
        <f>Derived_Metrics[[#This Row],[Customer Revenue]]/SUM(Derived_Metrics[Customer Revenue])</f>
        <v>1.5659033450239283E-3</v>
      </c>
      <c r="J1884" t="s">
        <v>1282</v>
      </c>
      <c r="K1884" s="5">
        <f>SUMIFS(Derived_Metrics[Revenue],Derived_Metrics[Product ID],Derived_Metrics[[#This Row],[Product ID]])</f>
        <v>47585.279999999999</v>
      </c>
      <c r="L1884" s="5">
        <f>SUMIFS(Derived_Metrics[Profit],Derived_Metrics[Product ID],Derived_Metrics[[#This Row],[Product ID]])</f>
        <v>773.2607999999999</v>
      </c>
      <c r="M1884" s="5" t="str">
        <f>IF(AND(Derived_Metrics[[#This Row],[Product Revenue]]&gt;AVERAGE(Derived_Metrics[Product Revenue]),Derived_Metrics[[#This Row],[Product Profit]]&lt;0),"high sales Low Profit","Normal")</f>
        <v>Normal</v>
      </c>
      <c r="N1884">
        <v>2676.672</v>
      </c>
      <c r="O1884">
        <v>9</v>
      </c>
      <c r="P1884">
        <v>0.2</v>
      </c>
      <c r="Q1884">
        <v>267.66719999999998</v>
      </c>
      <c r="R1884">
        <f>Derived_Metrics[[#This Row],[Selling Price]]*Derived_Metrics[[#This Row],[Quantity]]</f>
        <v>24090.047999999999</v>
      </c>
      <c r="S1884" s="2">
        <f>IF(Derived_Metrics[[#This Row],[Revenue]]=0,0,Derived_Metrics[[#This Row],[Profit]]/Derived_Metrics[[#This Row],[Revenue]])</f>
        <v>1.1111111111111112E-2</v>
      </c>
      <c r="T1884" t="str">
        <f>IF(Derived_Metrics[[#This Row],[Profit]]&lt;0, "Loss","Profit")</f>
        <v>Profit</v>
      </c>
      <c r="U1884" s="5">
        <f>Derived_Metrics[[#This Row],[Selling Price]]*Derived_Metrics[[#This Row],[Quantity]]*Derived_Metrics[[#This Row],[Discount]]</f>
        <v>4818.0096000000003</v>
      </c>
      <c r="V1884" t="str">
        <f>IF(Derived_Metrics[[#This Row],[Discount]]&gt;0,"Discount Applied","No Discount")</f>
        <v>Discount Applied</v>
      </c>
      <c r="W1884" t="str">
        <f>IF(Derived_Metrics[[#This Row],[Discount]]&gt;0.3,"High Discount","Low Discount")</f>
        <v>Low Discount</v>
      </c>
      <c r="X1884" s="13">
        <f>SUMIFS(Derived_Metrics[Customer_Revenue_Share],Derived_Metrics[Customee_ Revenue _Rank],"&lt;="&amp;Derived_Metrics[[#This Row],[Customee_ Revenue _Rank]])</f>
        <v>0.2587299061675139</v>
      </c>
      <c r="Y1884" t="str">
        <f>IF(Derived_Metrics[[#This Row],[Cumulative_Revenue_%]]&lt;=0.8,"Top 80% Revenue","Remaining 20% Revenue")</f>
        <v>Top 80% Revenue</v>
      </c>
    </row>
    <row r="1885" spans="1:25" x14ac:dyDescent="0.25">
      <c r="A1885" t="s">
        <v>4835</v>
      </c>
      <c r="B1885" s="1">
        <v>41767</v>
      </c>
      <c r="C1885" t="s">
        <v>3308</v>
      </c>
      <c r="D1885" s="4">
        <f>SUMIFS(Derived_Metrics[Revenue],Derived_Metrics[Customer ID],Derived_Metrics[[#This Row],[Customer ID]])</f>
        <v>10091.112000000001</v>
      </c>
      <c r="E1885" s="4">
        <f>SUMIFS(Derived_Metrics[Profit],Derived_Metrics[Customer ID],Derived_Metrics[[#This Row],[Customer ID]])</f>
        <v>418.06299999999999</v>
      </c>
      <c r="F1885" s="5">
        <f>_xlfn.PERCENTRANK.INC(Derived_Metrics[Customer Revenue],Derived_Metrics[[#This Row],[Customer Revenue]])</f>
        <v>0.753</v>
      </c>
      <c r="G1885" s="5" t="str" cm="1">
        <f t="array" ref="G1885">_xlfn.IFS(Derived_Metrics[[#This Row],[Customer Revenue Percentile]]&gt;=0.8,"High Value",Derived_Metrics[[#This Row],[Customer Revenue Percentile]]&gt;=0.4,"Medium Value",TRUE,"Low Value")</f>
        <v>Medium Value</v>
      </c>
      <c r="H1885" s="12">
        <f>_xlfn.RANK.EQ(Derived_Metrics[[#This Row],[Customer Revenue]],Derived_Metrics[Customer Revenue],0)</f>
        <v>520</v>
      </c>
      <c r="I1885" s="15">
        <f>Derived_Metrics[[#This Row],[Customer Revenue]]/SUM(Derived_Metrics[Customer Revenue])</f>
        <v>6.4772908711913774E-4</v>
      </c>
      <c r="J1885" t="s">
        <v>1733</v>
      </c>
      <c r="K1885" s="5">
        <f>SUMIFS(Derived_Metrics[Revenue],Derived_Metrics[Product ID],Derived_Metrics[[#This Row],[Product ID]])</f>
        <v>15410.744999999999</v>
      </c>
      <c r="L1885" s="5">
        <f>SUMIFS(Derived_Metrics[Profit],Derived_Metrics[Product ID],Derived_Metrics[[#This Row],[Product ID]])</f>
        <v>608.04300000000001</v>
      </c>
      <c r="M1885" s="5" t="str">
        <f>IF(AND(Derived_Metrics[[#This Row],[Product Revenue]]&gt;AVERAGE(Derived_Metrics[Product Revenue]),Derived_Metrics[[#This Row],[Product Profit]]&lt;0),"high sales Low Profit","Normal")</f>
        <v>Normal</v>
      </c>
      <c r="N1885">
        <v>489.23</v>
      </c>
      <c r="O1885">
        <v>2</v>
      </c>
      <c r="P1885">
        <v>0.3</v>
      </c>
      <c r="Q1885">
        <v>41.933999999999997</v>
      </c>
      <c r="R1885">
        <f>Derived_Metrics[[#This Row],[Selling Price]]*Derived_Metrics[[#This Row],[Quantity]]</f>
        <v>978.46</v>
      </c>
      <c r="S1885" s="2">
        <f>IF(Derived_Metrics[[#This Row],[Revenue]]=0,0,Derived_Metrics[[#This Row],[Profit]]/Derived_Metrics[[#This Row],[Revenue]])</f>
        <v>4.2857142857142851E-2</v>
      </c>
      <c r="T1885" t="str">
        <f>IF(Derived_Metrics[[#This Row],[Profit]]&lt;0, "Loss","Profit")</f>
        <v>Profit</v>
      </c>
      <c r="U1885" s="5">
        <f>Derived_Metrics[[#This Row],[Selling Price]]*Derived_Metrics[[#This Row],[Quantity]]*Derived_Metrics[[#This Row],[Discount]]</f>
        <v>293.53800000000001</v>
      </c>
      <c r="V1885" t="str">
        <f>IF(Derived_Metrics[[#This Row],[Discount]]&gt;0,"Discount Applied","No Discount")</f>
        <v>Discount Applied</v>
      </c>
      <c r="W1885" t="str">
        <f>IF(Derived_Metrics[[#This Row],[Discount]]&gt;0.3,"High Discount","Low Discount")</f>
        <v>Low Discount</v>
      </c>
      <c r="X1885" s="13">
        <f>SUMIFS(Derived_Metrics[Customer_Revenue_Share],Derived_Metrics[Customee_ Revenue _Rank],"&lt;="&amp;Derived_Metrics[[#This Row],[Customee_ Revenue _Rank]])</f>
        <v>0.64272491717644886</v>
      </c>
      <c r="Y1885" t="str">
        <f>IF(Derived_Metrics[[#This Row],[Cumulative_Revenue_%]]&lt;=0.8,"Top 80% Revenue","Remaining 20% Revenue")</f>
        <v>Top 80% Revenue</v>
      </c>
    </row>
    <row r="1886" spans="1:25" x14ac:dyDescent="0.25">
      <c r="A1886" t="s">
        <v>4836</v>
      </c>
      <c r="B1886" s="1">
        <v>42597</v>
      </c>
      <c r="C1886" t="s">
        <v>673</v>
      </c>
      <c r="D1886" s="4">
        <f>SUMIFS(Derived_Metrics[Revenue],Derived_Metrics[Customer ID],Derived_Metrics[[#This Row],[Customer ID]])</f>
        <v>26242.641</v>
      </c>
      <c r="E1886" s="4">
        <f>SUMIFS(Derived_Metrics[Profit],Derived_Metrics[Customer ID],Derived_Metrics[[#This Row],[Customer ID]])</f>
        <v>805.98400000000004</v>
      </c>
      <c r="F1886" s="5">
        <f>_xlfn.PERCENTRANK.INC(Derived_Metrics[Customer Revenue],Derived_Metrics[[#This Row],[Customer Revenue]])</f>
        <v>0.95</v>
      </c>
      <c r="G1886" s="5" t="str" cm="1">
        <f t="array" ref="G1886">_xlfn.IFS(Derived_Metrics[[#This Row],[Customer Revenue Percentile]]&gt;=0.8,"High Value",Derived_Metrics[[#This Row],[Customer Revenue Percentile]]&gt;=0.4,"Medium Value",TRUE,"Low Value")</f>
        <v>High Value</v>
      </c>
      <c r="H1886" s="12">
        <f>_xlfn.RANK.EQ(Derived_Metrics[[#This Row],[Customer Revenue]],Derived_Metrics[Customer Revenue],0)</f>
        <v>101</v>
      </c>
      <c r="I1886" s="15">
        <f>Derived_Metrics[[#This Row],[Customer Revenue]]/SUM(Derived_Metrics[Customer Revenue])</f>
        <v>1.6844646951223268E-3</v>
      </c>
      <c r="J1886" t="s">
        <v>818</v>
      </c>
      <c r="K1886" s="5">
        <f>SUMIFS(Derived_Metrics[Revenue],Derived_Metrics[Product ID],Derived_Metrics[[#This Row],[Product ID]])</f>
        <v>4971.6779999999999</v>
      </c>
      <c r="L1886" s="5">
        <f>SUMIFS(Derived_Metrics[Profit],Derived_Metrics[Product ID],Derived_Metrics[[#This Row],[Product ID]])</f>
        <v>106.09020000000001</v>
      </c>
      <c r="M1886" s="5" t="str">
        <f>IF(AND(Derived_Metrics[[#This Row],[Product Revenue]]&gt;AVERAGE(Derived_Metrics[Product Revenue]),Derived_Metrics[[#This Row],[Product Profit]]&lt;0),"high sales Low Profit","Normal")</f>
        <v>Normal</v>
      </c>
      <c r="N1886">
        <v>312.02999999999997</v>
      </c>
      <c r="O1886">
        <v>3</v>
      </c>
      <c r="P1886">
        <v>0</v>
      </c>
      <c r="Q1886">
        <v>43.684199999999997</v>
      </c>
      <c r="R1886">
        <f>Derived_Metrics[[#This Row],[Selling Price]]*Derived_Metrics[[#This Row],[Quantity]]</f>
        <v>936.08999999999992</v>
      </c>
      <c r="S1886" s="2">
        <f>IF(Derived_Metrics[[#This Row],[Revenue]]=0,0,Derived_Metrics[[#This Row],[Profit]]/Derived_Metrics[[#This Row],[Revenue]])</f>
        <v>4.6666666666666669E-2</v>
      </c>
      <c r="T1886" t="str">
        <f>IF(Derived_Metrics[[#This Row],[Profit]]&lt;0, "Loss","Profit")</f>
        <v>Profit</v>
      </c>
      <c r="U1886" s="5">
        <f>Derived_Metrics[[#This Row],[Selling Price]]*Derived_Metrics[[#This Row],[Quantity]]*Derived_Metrics[[#This Row],[Discount]]</f>
        <v>0</v>
      </c>
      <c r="V1886" t="str">
        <f>IF(Derived_Metrics[[#This Row],[Discount]]&gt;0,"Discount Applied","No Discount")</f>
        <v>No Discount</v>
      </c>
      <c r="W1886" t="str">
        <f>IF(Derived_Metrics[[#This Row],[Discount]]&gt;0.3,"High Discount","Low Discount")</f>
        <v>Low Discount</v>
      </c>
      <c r="X1886" s="13">
        <f>SUMIFS(Derived_Metrics[Customer_Revenue_Share],Derived_Metrics[Customee_ Revenue _Rank],"&lt;="&amp;Derived_Metrics[[#This Row],[Customee_ Revenue _Rank]])</f>
        <v>0.24421445214168389</v>
      </c>
      <c r="Y1886" t="str">
        <f>IF(Derived_Metrics[[#This Row],[Cumulative_Revenue_%]]&lt;=0.8,"Top 80% Revenue","Remaining 20% Revenue")</f>
        <v>Top 80% Revenue</v>
      </c>
    </row>
    <row r="1887" spans="1:25" x14ac:dyDescent="0.25">
      <c r="A1887" t="s">
        <v>4838</v>
      </c>
      <c r="B1887" s="1">
        <v>42521</v>
      </c>
      <c r="C1887" t="s">
        <v>1419</v>
      </c>
      <c r="D1887" s="4">
        <f>SUMIFS(Derived_Metrics[Revenue],Derived_Metrics[Customer ID],Derived_Metrics[[#This Row],[Customer ID]])</f>
        <v>8602.2179999999989</v>
      </c>
      <c r="E1887" s="4">
        <f>SUMIFS(Derived_Metrics[Profit],Derived_Metrics[Customer ID],Derived_Metrics[[#This Row],[Customer ID]])</f>
        <v>-145.73529999999997</v>
      </c>
      <c r="F1887" s="5">
        <f>_xlfn.PERCENTRANK.INC(Derived_Metrics[Customer Revenue],Derived_Metrics[[#This Row],[Customer Revenue]])</f>
        <v>0.70099999999999996</v>
      </c>
      <c r="G1887" s="5" t="str" cm="1">
        <f t="array" ref="G1887">_xlfn.IFS(Derived_Metrics[[#This Row],[Customer Revenue Percentile]]&gt;=0.8,"High Value",Derived_Metrics[[#This Row],[Customer Revenue Percentile]]&gt;=0.4,"Medium Value",TRUE,"Low Value")</f>
        <v>Medium Value</v>
      </c>
      <c r="H1887" s="12">
        <f>_xlfn.RANK.EQ(Derived_Metrics[[#This Row],[Customer Revenue]],Derived_Metrics[Customer Revenue],0)</f>
        <v>627</v>
      </c>
      <c r="I1887" s="15">
        <f>Derived_Metrics[[#This Row],[Customer Revenue]]/SUM(Derived_Metrics[Customer Revenue])</f>
        <v>5.52159842477203E-4</v>
      </c>
      <c r="J1887" t="s">
        <v>4600</v>
      </c>
      <c r="K1887" s="5">
        <f>SUMIFS(Derived_Metrics[Revenue],Derived_Metrics[Product ID],Derived_Metrics[[#This Row],[Product ID]])</f>
        <v>122.91200000000001</v>
      </c>
      <c r="L1887" s="5">
        <f>SUMIFS(Derived_Metrics[Profit],Derived_Metrics[Product ID],Derived_Metrics[[#This Row],[Product ID]])</f>
        <v>-1.0687999999999995</v>
      </c>
      <c r="M1887" s="5" t="str">
        <f>IF(AND(Derived_Metrics[[#This Row],[Product Revenue]]&gt;AVERAGE(Derived_Metrics[Product Revenue]),Derived_Metrics[[#This Row],[Product Profit]]&lt;0),"high sales Low Profit","Normal")</f>
        <v>Normal</v>
      </c>
      <c r="N1887">
        <v>32.064</v>
      </c>
      <c r="O1887">
        <v>3</v>
      </c>
      <c r="P1887">
        <v>0.6</v>
      </c>
      <c r="Q1887">
        <v>-12.8256</v>
      </c>
      <c r="R1887">
        <f>Derived_Metrics[[#This Row],[Selling Price]]*Derived_Metrics[[#This Row],[Quantity]]</f>
        <v>96.192000000000007</v>
      </c>
      <c r="S1887" s="2">
        <f>IF(Derived_Metrics[[#This Row],[Revenue]]=0,0,Derived_Metrics[[#This Row],[Profit]]/Derived_Metrics[[#This Row],[Revenue]])</f>
        <v>-0.13333333333333333</v>
      </c>
      <c r="T1887" t="str">
        <f>IF(Derived_Metrics[[#This Row],[Profit]]&lt;0, "Loss","Profit")</f>
        <v>Loss</v>
      </c>
      <c r="U1887" s="5">
        <f>Derived_Metrics[[#This Row],[Selling Price]]*Derived_Metrics[[#This Row],[Quantity]]*Derived_Metrics[[#This Row],[Discount]]</f>
        <v>57.715200000000003</v>
      </c>
      <c r="V1887" t="str">
        <f>IF(Derived_Metrics[[#This Row],[Discount]]&gt;0,"Discount Applied","No Discount")</f>
        <v>Discount Applied</v>
      </c>
      <c r="W1887" t="str">
        <f>IF(Derived_Metrics[[#This Row],[Discount]]&gt;0.3,"High Discount","Low Discount")</f>
        <v>High Discount</v>
      </c>
      <c r="X1887" s="13">
        <f>SUMIFS(Derived_Metrics[Customer_Revenue_Share],Derived_Metrics[Customee_ Revenue _Rank],"&lt;="&amp;Derived_Metrics[[#This Row],[Customee_ Revenue _Rank]])</f>
        <v>0.70895491408555689</v>
      </c>
      <c r="Y1887" t="str">
        <f>IF(Derived_Metrics[[#This Row],[Cumulative_Revenue_%]]&lt;=0.8,"Top 80% Revenue","Remaining 20% Revenue")</f>
        <v>Top 80% Revenue</v>
      </c>
    </row>
    <row r="1888" spans="1:25" x14ac:dyDescent="0.25">
      <c r="A1888" t="s">
        <v>4838</v>
      </c>
      <c r="B1888" s="1">
        <v>42521</v>
      </c>
      <c r="C1888" t="s">
        <v>1419</v>
      </c>
      <c r="D1888" s="4">
        <f>SUMIFS(Derived_Metrics[Revenue],Derived_Metrics[Customer ID],Derived_Metrics[[#This Row],[Customer ID]])</f>
        <v>8602.2179999999989</v>
      </c>
      <c r="E1888" s="4">
        <f>SUMIFS(Derived_Metrics[Profit],Derived_Metrics[Customer ID],Derived_Metrics[[#This Row],[Customer ID]])</f>
        <v>-145.73529999999997</v>
      </c>
      <c r="F1888" s="5">
        <f>_xlfn.PERCENTRANK.INC(Derived_Metrics[Customer Revenue],Derived_Metrics[[#This Row],[Customer Revenue]])</f>
        <v>0.70099999999999996</v>
      </c>
      <c r="G1888" s="5" t="str" cm="1">
        <f t="array" ref="G1888">_xlfn.IFS(Derived_Metrics[[#This Row],[Customer Revenue Percentile]]&gt;=0.8,"High Value",Derived_Metrics[[#This Row],[Customer Revenue Percentile]]&gt;=0.4,"Medium Value",TRUE,"Low Value")</f>
        <v>Medium Value</v>
      </c>
      <c r="H1888" s="12">
        <f>_xlfn.RANK.EQ(Derived_Metrics[[#This Row],[Customer Revenue]],Derived_Metrics[Customer Revenue],0)</f>
        <v>627</v>
      </c>
      <c r="I1888" s="15">
        <f>Derived_Metrics[[#This Row],[Customer Revenue]]/SUM(Derived_Metrics[Customer Revenue])</f>
        <v>5.52159842477203E-4</v>
      </c>
      <c r="J1888" t="s">
        <v>2591</v>
      </c>
      <c r="K1888" s="5">
        <f>SUMIFS(Derived_Metrics[Revenue],Derived_Metrics[Product ID],Derived_Metrics[[#This Row],[Product ID]])</f>
        <v>12802.293</v>
      </c>
      <c r="L1888" s="5">
        <f>SUMIFS(Derived_Metrics[Profit],Derived_Metrics[Product ID],Derived_Metrics[[#This Row],[Product ID]])</f>
        <v>49.134599999999992</v>
      </c>
      <c r="M1888" s="5" t="str">
        <f>IF(AND(Derived_Metrics[[#This Row],[Product Revenue]]&gt;AVERAGE(Derived_Metrics[Product Revenue]),Derived_Metrics[[#This Row],[Product Profit]]&lt;0),"high sales Low Profit","Normal")</f>
        <v>Normal</v>
      </c>
      <c r="N1888">
        <v>191.07900000000001</v>
      </c>
      <c r="O1888">
        <v>3</v>
      </c>
      <c r="P1888">
        <v>0.3</v>
      </c>
      <c r="Q1888">
        <v>-38.215800000000002</v>
      </c>
      <c r="R1888">
        <f>Derived_Metrics[[#This Row],[Selling Price]]*Derived_Metrics[[#This Row],[Quantity]]</f>
        <v>573.23700000000008</v>
      </c>
      <c r="S1888" s="2">
        <f>IF(Derived_Metrics[[#This Row],[Revenue]]=0,0,Derived_Metrics[[#This Row],[Profit]]/Derived_Metrics[[#This Row],[Revenue]])</f>
        <v>-6.6666666666666666E-2</v>
      </c>
      <c r="T1888" t="str">
        <f>IF(Derived_Metrics[[#This Row],[Profit]]&lt;0, "Loss","Profit")</f>
        <v>Loss</v>
      </c>
      <c r="U1888" s="5">
        <f>Derived_Metrics[[#This Row],[Selling Price]]*Derived_Metrics[[#This Row],[Quantity]]*Derived_Metrics[[#This Row],[Discount]]</f>
        <v>171.97110000000001</v>
      </c>
      <c r="V1888" t="str">
        <f>IF(Derived_Metrics[[#This Row],[Discount]]&gt;0,"Discount Applied","No Discount")</f>
        <v>Discount Applied</v>
      </c>
      <c r="W1888" t="str">
        <f>IF(Derived_Metrics[[#This Row],[Discount]]&gt;0.3,"High Discount","Low Discount")</f>
        <v>Low Discount</v>
      </c>
      <c r="X1888" s="13">
        <f>SUMIFS(Derived_Metrics[Customer_Revenue_Share],Derived_Metrics[Customee_ Revenue _Rank],"&lt;="&amp;Derived_Metrics[[#This Row],[Customee_ Revenue _Rank]])</f>
        <v>0.70895491408555689</v>
      </c>
      <c r="Y1888" t="str">
        <f>IF(Derived_Metrics[[#This Row],[Cumulative_Revenue_%]]&lt;=0.8,"Top 80% Revenue","Remaining 20% Revenue")</f>
        <v>Top 80% Revenue</v>
      </c>
    </row>
    <row r="1889" spans="1:25" x14ac:dyDescent="0.25">
      <c r="A1889" t="s">
        <v>4839</v>
      </c>
      <c r="B1889" s="1">
        <v>41674</v>
      </c>
      <c r="C1889" t="s">
        <v>3061</v>
      </c>
      <c r="D1889" s="4">
        <f>SUMIFS(Derived_Metrics[Revenue],Derived_Metrics[Customer ID],Derived_Metrics[[#This Row],[Customer ID]])</f>
        <v>32318.768000000004</v>
      </c>
      <c r="E1889" s="4">
        <f>SUMIFS(Derived_Metrics[Profit],Derived_Metrics[Customer ID],Derived_Metrics[[#This Row],[Customer ID]])</f>
        <v>336.22959999999995</v>
      </c>
      <c r="F1889" s="5">
        <f>_xlfn.PERCENTRANK.INC(Derived_Metrics[Customer Revenue],Derived_Metrics[[#This Row],[Customer Revenue]])</f>
        <v>0.97199999999999998</v>
      </c>
      <c r="G1889" s="5" t="str" cm="1">
        <f t="array" ref="G1889">_xlfn.IFS(Derived_Metrics[[#This Row],[Customer Revenue Percentile]]&gt;=0.8,"High Value",Derived_Metrics[[#This Row],[Customer Revenue Percentile]]&gt;=0.4,"Medium Value",TRUE,"Low Value")</f>
        <v>High Value</v>
      </c>
      <c r="H1889" s="12">
        <f>_xlfn.RANK.EQ(Derived_Metrics[[#This Row],[Customer Revenue]],Derived_Metrics[Customer Revenue],0)</f>
        <v>54</v>
      </c>
      <c r="I1889" s="15">
        <f>Derived_Metrics[[#This Row],[Customer Revenue]]/SUM(Derived_Metrics[Customer Revenue])</f>
        <v>2.0744796107163609E-3</v>
      </c>
      <c r="J1889" t="s">
        <v>3735</v>
      </c>
      <c r="K1889" s="5">
        <f>SUMIFS(Derived_Metrics[Revenue],Derived_Metrics[Product ID],Derived_Metrics[[#This Row],[Product ID]])</f>
        <v>9612.4879999999994</v>
      </c>
      <c r="L1889" s="5">
        <f>SUMIFS(Derived_Metrics[Profit],Derived_Metrics[Product ID],Derived_Metrics[[#This Row],[Product ID]])</f>
        <v>362.46719999999999</v>
      </c>
      <c r="M1889" s="5" t="str">
        <f>IF(AND(Derived_Metrics[[#This Row],[Product Revenue]]&gt;AVERAGE(Derived_Metrics[Product Revenue]),Derived_Metrics[[#This Row],[Product Profit]]&lt;0),"high sales Low Profit","Normal")</f>
        <v>Normal</v>
      </c>
      <c r="N1889">
        <v>177.68</v>
      </c>
      <c r="O1889">
        <v>2</v>
      </c>
      <c r="P1889">
        <v>0</v>
      </c>
      <c r="Q1889">
        <v>46.196800000000003</v>
      </c>
      <c r="R1889">
        <f>Derived_Metrics[[#This Row],[Selling Price]]*Derived_Metrics[[#This Row],[Quantity]]</f>
        <v>355.36</v>
      </c>
      <c r="S1889" s="2">
        <f>IF(Derived_Metrics[[#This Row],[Revenue]]=0,0,Derived_Metrics[[#This Row],[Profit]]/Derived_Metrics[[#This Row],[Revenue]])</f>
        <v>0.13</v>
      </c>
      <c r="T1889" t="str">
        <f>IF(Derived_Metrics[[#This Row],[Profit]]&lt;0, "Loss","Profit")</f>
        <v>Profit</v>
      </c>
      <c r="U1889" s="5">
        <f>Derived_Metrics[[#This Row],[Selling Price]]*Derived_Metrics[[#This Row],[Quantity]]*Derived_Metrics[[#This Row],[Discount]]</f>
        <v>0</v>
      </c>
      <c r="V1889" t="str">
        <f>IF(Derived_Metrics[[#This Row],[Discount]]&gt;0,"Discount Applied","No Discount")</f>
        <v>No Discount</v>
      </c>
      <c r="W1889" t="str">
        <f>IF(Derived_Metrics[[#This Row],[Discount]]&gt;0.3,"High Discount","Low Discount")</f>
        <v>Low Discount</v>
      </c>
      <c r="X1889" s="13">
        <f>SUMIFS(Derived_Metrics[Customer_Revenue_Share],Derived_Metrics[Customee_ Revenue _Rank],"&lt;="&amp;Derived_Metrics[[#This Row],[Customee_ Revenue _Rank]])</f>
        <v>0.16228249633875558</v>
      </c>
      <c r="Y1889" t="str">
        <f>IF(Derived_Metrics[[#This Row],[Cumulative_Revenue_%]]&lt;=0.8,"Top 80% Revenue","Remaining 20% Revenue")</f>
        <v>Top 80% Revenue</v>
      </c>
    </row>
    <row r="1890" spans="1:25" x14ac:dyDescent="0.25">
      <c r="A1890" t="s">
        <v>4840</v>
      </c>
      <c r="B1890" s="1">
        <v>42470</v>
      </c>
      <c r="C1890" t="s">
        <v>3061</v>
      </c>
      <c r="D1890" s="4">
        <f>SUMIFS(Derived_Metrics[Revenue],Derived_Metrics[Customer ID],Derived_Metrics[[#This Row],[Customer ID]])</f>
        <v>32318.768000000004</v>
      </c>
      <c r="E1890" s="4">
        <f>SUMIFS(Derived_Metrics[Profit],Derived_Metrics[Customer ID],Derived_Metrics[[#This Row],[Customer ID]])</f>
        <v>336.22959999999995</v>
      </c>
      <c r="F1890" s="5">
        <f>_xlfn.PERCENTRANK.INC(Derived_Metrics[Customer Revenue],Derived_Metrics[[#This Row],[Customer Revenue]])</f>
        <v>0.97199999999999998</v>
      </c>
      <c r="G1890" s="5" t="str" cm="1">
        <f t="array" ref="G1890">_xlfn.IFS(Derived_Metrics[[#This Row],[Customer Revenue Percentile]]&gt;=0.8,"High Value",Derived_Metrics[[#This Row],[Customer Revenue Percentile]]&gt;=0.4,"Medium Value",TRUE,"Low Value")</f>
        <v>High Value</v>
      </c>
      <c r="H1890" s="12">
        <f>_xlfn.RANK.EQ(Derived_Metrics[[#This Row],[Customer Revenue]],Derived_Metrics[Customer Revenue],0)</f>
        <v>54</v>
      </c>
      <c r="I1890" s="15">
        <f>Derived_Metrics[[#This Row],[Customer Revenue]]/SUM(Derived_Metrics[Customer Revenue])</f>
        <v>2.0744796107163609E-3</v>
      </c>
      <c r="J1890" t="s">
        <v>1121</v>
      </c>
      <c r="K1890" s="5">
        <f>SUMIFS(Derived_Metrics[Revenue],Derived_Metrics[Product ID],Derived_Metrics[[#This Row],[Product ID]])</f>
        <v>325.83199999999999</v>
      </c>
      <c r="L1890" s="5">
        <f>SUMIFS(Derived_Metrics[Profit],Derived_Metrics[Product ID],Derived_Metrics[[#This Row],[Product ID]])</f>
        <v>28.052399999999995</v>
      </c>
      <c r="M1890" s="5" t="str">
        <f>IF(AND(Derived_Metrics[[#This Row],[Product Revenue]]&gt;AVERAGE(Derived_Metrics[Product Revenue]),Derived_Metrics[[#This Row],[Product Profit]]&lt;0),"high sales Low Profit","Normal")</f>
        <v>Normal</v>
      </c>
      <c r="N1890">
        <v>11.568</v>
      </c>
      <c r="O1890">
        <v>3</v>
      </c>
      <c r="P1890">
        <v>0.2</v>
      </c>
      <c r="Q1890">
        <v>2.6027999999999998</v>
      </c>
      <c r="R1890">
        <f>Derived_Metrics[[#This Row],[Selling Price]]*Derived_Metrics[[#This Row],[Quantity]]</f>
        <v>34.704000000000001</v>
      </c>
      <c r="S1890" s="2">
        <f>IF(Derived_Metrics[[#This Row],[Revenue]]=0,0,Derived_Metrics[[#This Row],[Profit]]/Derived_Metrics[[#This Row],[Revenue]])</f>
        <v>7.4999999999999997E-2</v>
      </c>
      <c r="T1890" t="str">
        <f>IF(Derived_Metrics[[#This Row],[Profit]]&lt;0, "Loss","Profit")</f>
        <v>Profit</v>
      </c>
      <c r="U1890" s="5">
        <f>Derived_Metrics[[#This Row],[Selling Price]]*Derived_Metrics[[#This Row],[Quantity]]*Derived_Metrics[[#This Row],[Discount]]</f>
        <v>6.9408000000000003</v>
      </c>
      <c r="V1890" t="str">
        <f>IF(Derived_Metrics[[#This Row],[Discount]]&gt;0,"Discount Applied","No Discount")</f>
        <v>Discount Applied</v>
      </c>
      <c r="W1890" t="str">
        <f>IF(Derived_Metrics[[#This Row],[Discount]]&gt;0.3,"High Discount","Low Discount")</f>
        <v>Low Discount</v>
      </c>
      <c r="X1890" s="13">
        <f>SUMIFS(Derived_Metrics[Customer_Revenue_Share],Derived_Metrics[Customee_ Revenue _Rank],"&lt;="&amp;Derived_Metrics[[#This Row],[Customee_ Revenue _Rank]])</f>
        <v>0.16228249633875558</v>
      </c>
      <c r="Y1890" t="str">
        <f>IF(Derived_Metrics[[#This Row],[Cumulative_Revenue_%]]&lt;=0.8,"Top 80% Revenue","Remaining 20% Revenue")</f>
        <v>Top 80% Revenue</v>
      </c>
    </row>
    <row r="1891" spans="1:25" x14ac:dyDescent="0.25">
      <c r="A1891" t="s">
        <v>4842</v>
      </c>
      <c r="B1891" s="1">
        <v>42399</v>
      </c>
      <c r="C1891" t="s">
        <v>4843</v>
      </c>
      <c r="D1891" s="4">
        <f>SUMIFS(Derived_Metrics[Revenue],Derived_Metrics[Customer ID],Derived_Metrics[[#This Row],[Customer ID]])</f>
        <v>1878.3000000000002</v>
      </c>
      <c r="E1891" s="4">
        <f>SUMIFS(Derived_Metrics[Profit],Derived_Metrics[Customer ID],Derived_Metrics[[#This Row],[Customer ID]])</f>
        <v>-538.44600000000003</v>
      </c>
      <c r="F1891" s="5">
        <f>_xlfn.PERCENTRANK.INC(Derived_Metrics[Customer Revenue],Derived_Metrics[[#This Row],[Customer Revenue]])</f>
        <v>0.26800000000000002</v>
      </c>
      <c r="G1891" s="5" t="str" cm="1">
        <f t="array" ref="G1891">_xlfn.IFS(Derived_Metrics[[#This Row],[Customer Revenue Percentile]]&gt;=0.8,"High Value",Derived_Metrics[[#This Row],[Customer Revenue Percentile]]&gt;=0.4,"Medium Value",TRUE,"Low Value")</f>
        <v>Low Value</v>
      </c>
      <c r="H1891" s="12">
        <f>_xlfn.RANK.EQ(Derived_Metrics[[#This Row],[Customer Revenue]],Derived_Metrics[Customer Revenue],0)</f>
        <v>1551</v>
      </c>
      <c r="I1891" s="15">
        <f>Derived_Metrics[[#This Row],[Customer Revenue]]/SUM(Derived_Metrics[Customer Revenue])</f>
        <v>1.2056446745768715E-4</v>
      </c>
      <c r="J1891" t="s">
        <v>686</v>
      </c>
      <c r="K1891" s="5">
        <f>SUMIFS(Derived_Metrics[Revenue],Derived_Metrics[Product ID],Derived_Metrics[[#This Row],[Product ID]])</f>
        <v>25920.539999999997</v>
      </c>
      <c r="L1891" s="5">
        <f>SUMIFS(Derived_Metrics[Profit],Derived_Metrics[Product ID],Derived_Metrics[[#This Row],[Product ID]])</f>
        <v>-964.19399999999996</v>
      </c>
      <c r="M1891" s="5" t="str">
        <f>IF(AND(Derived_Metrics[[#This Row],[Product Revenue]]&gt;AVERAGE(Derived_Metrics[Product Revenue]),Derived_Metrics[[#This Row],[Product Profit]]&lt;0),"high sales Low Profit","Normal")</f>
        <v>high sales Low Profit</v>
      </c>
      <c r="N1891">
        <v>626.1</v>
      </c>
      <c r="O1891">
        <v>3</v>
      </c>
      <c r="P1891">
        <v>0.5</v>
      </c>
      <c r="Q1891">
        <v>-538.44600000000003</v>
      </c>
      <c r="R1891">
        <f>Derived_Metrics[[#This Row],[Selling Price]]*Derived_Metrics[[#This Row],[Quantity]]</f>
        <v>1878.3000000000002</v>
      </c>
      <c r="S1891" s="2">
        <f>IF(Derived_Metrics[[#This Row],[Revenue]]=0,0,Derived_Metrics[[#This Row],[Profit]]/Derived_Metrics[[#This Row],[Revenue]])</f>
        <v>-0.28666666666666663</v>
      </c>
      <c r="T1891" t="str">
        <f>IF(Derived_Metrics[[#This Row],[Profit]]&lt;0, "Loss","Profit")</f>
        <v>Loss</v>
      </c>
      <c r="U1891" s="5">
        <f>Derived_Metrics[[#This Row],[Selling Price]]*Derived_Metrics[[#This Row],[Quantity]]*Derived_Metrics[[#This Row],[Discount]]</f>
        <v>939.15000000000009</v>
      </c>
      <c r="V1891" t="str">
        <f>IF(Derived_Metrics[[#This Row],[Discount]]&gt;0,"Discount Applied","No Discount")</f>
        <v>Discount Applied</v>
      </c>
      <c r="W1891" t="str">
        <f>IF(Derived_Metrics[[#This Row],[Discount]]&gt;0.3,"High Discount","Low Discount")</f>
        <v>High Discount</v>
      </c>
      <c r="X1891" s="13">
        <f>SUMIFS(Derived_Metrics[Customer_Revenue_Share],Derived_Metrics[Customee_ Revenue _Rank],"&lt;="&amp;Derived_Metrics[[#This Row],[Customee_ Revenue _Rank]])</f>
        <v>0.96911415946902968</v>
      </c>
      <c r="Y1891" t="str">
        <f>IF(Derived_Metrics[[#This Row],[Cumulative_Revenue_%]]&lt;=0.8,"Top 80% Revenue","Remaining 20% Revenue")</f>
        <v>Remaining 20% Revenue</v>
      </c>
    </row>
    <row r="1892" spans="1:25" x14ac:dyDescent="0.25">
      <c r="A1892" t="s">
        <v>4845</v>
      </c>
      <c r="B1892" s="1">
        <v>42107</v>
      </c>
      <c r="C1892" t="s">
        <v>3612</v>
      </c>
      <c r="D1892" s="4">
        <f>SUMIFS(Derived_Metrics[Revenue],Derived_Metrics[Customer ID],Derived_Metrics[[#This Row],[Customer ID]])</f>
        <v>10767.616</v>
      </c>
      <c r="E1892" s="4">
        <f>SUMIFS(Derived_Metrics[Profit],Derived_Metrics[Customer ID],Derived_Metrics[[#This Row],[Customer ID]])</f>
        <v>134.20000000000005</v>
      </c>
      <c r="F1892" s="5">
        <f>_xlfn.PERCENTRANK.INC(Derived_Metrics[Customer Revenue],Derived_Metrics[[#This Row],[Customer Revenue]])</f>
        <v>0.77800000000000002</v>
      </c>
      <c r="G1892" s="5" t="str" cm="1">
        <f t="array" ref="G1892">_xlfn.IFS(Derived_Metrics[[#This Row],[Customer Revenue Percentile]]&gt;=0.8,"High Value",Derived_Metrics[[#This Row],[Customer Revenue Percentile]]&gt;=0.4,"Medium Value",TRUE,"Low Value")</f>
        <v>Medium Value</v>
      </c>
      <c r="H1892" s="12">
        <f>_xlfn.RANK.EQ(Derived_Metrics[[#This Row],[Customer Revenue]],Derived_Metrics[Customer Revenue],0)</f>
        <v>469</v>
      </c>
      <c r="I1892" s="15">
        <f>Derived_Metrics[[#This Row],[Customer Revenue]]/SUM(Derived_Metrics[Customer Revenue])</f>
        <v>6.9115257883664561E-4</v>
      </c>
      <c r="J1892" t="s">
        <v>795</v>
      </c>
      <c r="K1892" s="5">
        <f>SUMIFS(Derived_Metrics[Revenue],Derived_Metrics[Product ID],Derived_Metrics[[#This Row],[Product ID]])</f>
        <v>11328.199999999999</v>
      </c>
      <c r="L1892" s="5">
        <f>SUMIFS(Derived_Metrics[Profit],Derived_Metrics[Product ID],Derived_Metrics[[#This Row],[Product ID]])</f>
        <v>100.21100000000001</v>
      </c>
      <c r="M1892" s="5" t="str">
        <f>IF(AND(Derived_Metrics[[#This Row],[Product Revenue]]&gt;AVERAGE(Derived_Metrics[Product Revenue]),Derived_Metrics[[#This Row],[Product Profit]]&lt;0),"high sales Low Profit","Normal")</f>
        <v>Normal</v>
      </c>
      <c r="N1892">
        <v>609.98</v>
      </c>
      <c r="O1892">
        <v>4</v>
      </c>
      <c r="P1892">
        <v>0.3</v>
      </c>
      <c r="Q1892">
        <v>-113.282</v>
      </c>
      <c r="R1892">
        <f>Derived_Metrics[[#This Row],[Selling Price]]*Derived_Metrics[[#This Row],[Quantity]]</f>
        <v>2439.92</v>
      </c>
      <c r="S1892" s="2">
        <f>IF(Derived_Metrics[[#This Row],[Revenue]]=0,0,Derived_Metrics[[#This Row],[Profit]]/Derived_Metrics[[#This Row],[Revenue]])</f>
        <v>-4.6428571428571423E-2</v>
      </c>
      <c r="T1892" t="str">
        <f>IF(Derived_Metrics[[#This Row],[Profit]]&lt;0, "Loss","Profit")</f>
        <v>Loss</v>
      </c>
      <c r="U1892" s="5">
        <f>Derived_Metrics[[#This Row],[Selling Price]]*Derived_Metrics[[#This Row],[Quantity]]*Derived_Metrics[[#This Row],[Discount]]</f>
        <v>731.976</v>
      </c>
      <c r="V1892" t="str">
        <f>IF(Derived_Metrics[[#This Row],[Discount]]&gt;0,"Discount Applied","No Discount")</f>
        <v>Discount Applied</v>
      </c>
      <c r="W1892" t="str">
        <f>IF(Derived_Metrics[[#This Row],[Discount]]&gt;0.3,"High Discount","Low Discount")</f>
        <v>Low Discount</v>
      </c>
      <c r="X1892" s="13">
        <f>SUMIFS(Derived_Metrics[Customer_Revenue_Share],Derived_Metrics[Customee_ Revenue _Rank],"&lt;="&amp;Derived_Metrics[[#This Row],[Customee_ Revenue _Rank]])</f>
        <v>0.60749595629247621</v>
      </c>
      <c r="Y1892" t="str">
        <f>IF(Derived_Metrics[[#This Row],[Cumulative_Revenue_%]]&lt;=0.8,"Top 80% Revenue","Remaining 20% Revenue")</f>
        <v>Top 80% Revenue</v>
      </c>
    </row>
    <row r="1893" spans="1:25" x14ac:dyDescent="0.25">
      <c r="A1893" t="s">
        <v>4845</v>
      </c>
      <c r="B1893" s="1">
        <v>42107</v>
      </c>
      <c r="C1893" t="s">
        <v>3612</v>
      </c>
      <c r="D1893" s="4">
        <f>SUMIFS(Derived_Metrics[Revenue],Derived_Metrics[Customer ID],Derived_Metrics[[#This Row],[Customer ID]])</f>
        <v>10767.616</v>
      </c>
      <c r="E1893" s="4">
        <f>SUMIFS(Derived_Metrics[Profit],Derived_Metrics[Customer ID],Derived_Metrics[[#This Row],[Customer ID]])</f>
        <v>134.20000000000005</v>
      </c>
      <c r="F1893" s="5">
        <f>_xlfn.PERCENTRANK.INC(Derived_Metrics[Customer Revenue],Derived_Metrics[[#This Row],[Customer Revenue]])</f>
        <v>0.77800000000000002</v>
      </c>
      <c r="G1893" s="5" t="str" cm="1">
        <f t="array" ref="G1893">_xlfn.IFS(Derived_Metrics[[#This Row],[Customer Revenue Percentile]]&gt;=0.8,"High Value",Derived_Metrics[[#This Row],[Customer Revenue Percentile]]&gt;=0.4,"Medium Value",TRUE,"Low Value")</f>
        <v>Medium Value</v>
      </c>
      <c r="H1893" s="12">
        <f>_xlfn.RANK.EQ(Derived_Metrics[[#This Row],[Customer Revenue]],Derived_Metrics[Customer Revenue],0)</f>
        <v>469</v>
      </c>
      <c r="I1893" s="15">
        <f>Derived_Metrics[[#This Row],[Customer Revenue]]/SUM(Derived_Metrics[Customer Revenue])</f>
        <v>6.9115257883664561E-4</v>
      </c>
      <c r="J1893" t="s">
        <v>1512</v>
      </c>
      <c r="K1893" s="5">
        <f>SUMIFS(Derived_Metrics[Revenue],Derived_Metrics[Product ID],Derived_Metrics[[#This Row],[Product ID]])</f>
        <v>19491.518</v>
      </c>
      <c r="L1893" s="5">
        <f>SUMIFS(Derived_Metrics[Profit],Derived_Metrics[Product ID],Derived_Metrics[[#This Row],[Product ID]])</f>
        <v>-392.54800000000006</v>
      </c>
      <c r="M1893" s="5" t="str">
        <f>IF(AND(Derived_Metrics[[#This Row],[Product Revenue]]&gt;AVERAGE(Derived_Metrics[Product Revenue]),Derived_Metrics[[#This Row],[Product Profit]]&lt;0),"high sales Low Profit","Normal")</f>
        <v>high sales Low Profit</v>
      </c>
      <c r="N1893">
        <v>211.37200000000001</v>
      </c>
      <c r="O1893">
        <v>2</v>
      </c>
      <c r="P1893">
        <v>0.3</v>
      </c>
      <c r="Q1893">
        <v>-45.293999999999997</v>
      </c>
      <c r="R1893">
        <f>Derived_Metrics[[#This Row],[Selling Price]]*Derived_Metrics[[#This Row],[Quantity]]</f>
        <v>422.74400000000003</v>
      </c>
      <c r="S1893" s="2">
        <f>IF(Derived_Metrics[[#This Row],[Revenue]]=0,0,Derived_Metrics[[#This Row],[Profit]]/Derived_Metrics[[#This Row],[Revenue]])</f>
        <v>-0.10714285714285712</v>
      </c>
      <c r="T1893" t="str">
        <f>IF(Derived_Metrics[[#This Row],[Profit]]&lt;0, "Loss","Profit")</f>
        <v>Loss</v>
      </c>
      <c r="U1893" s="5">
        <f>Derived_Metrics[[#This Row],[Selling Price]]*Derived_Metrics[[#This Row],[Quantity]]*Derived_Metrics[[#This Row],[Discount]]</f>
        <v>126.8232</v>
      </c>
      <c r="V1893" t="str">
        <f>IF(Derived_Metrics[[#This Row],[Discount]]&gt;0,"Discount Applied","No Discount")</f>
        <v>Discount Applied</v>
      </c>
      <c r="W1893" t="str">
        <f>IF(Derived_Metrics[[#This Row],[Discount]]&gt;0.3,"High Discount","Low Discount")</f>
        <v>Low Discount</v>
      </c>
      <c r="X1893" s="13">
        <f>SUMIFS(Derived_Metrics[Customer_Revenue_Share],Derived_Metrics[Customee_ Revenue _Rank],"&lt;="&amp;Derived_Metrics[[#This Row],[Customee_ Revenue _Rank]])</f>
        <v>0.60749595629247621</v>
      </c>
      <c r="Y1893" t="str">
        <f>IF(Derived_Metrics[[#This Row],[Cumulative_Revenue_%]]&lt;=0.8,"Top 80% Revenue","Remaining 20% Revenue")</f>
        <v>Top 80% Revenue</v>
      </c>
    </row>
    <row r="1894" spans="1:25" x14ac:dyDescent="0.25">
      <c r="A1894" t="s">
        <v>4846</v>
      </c>
      <c r="B1894" s="1">
        <v>43087</v>
      </c>
      <c r="C1894" t="s">
        <v>4716</v>
      </c>
      <c r="D1894" s="4">
        <f>SUMIFS(Derived_Metrics[Revenue],Derived_Metrics[Customer ID],Derived_Metrics[[#This Row],[Customer ID]])</f>
        <v>928.79</v>
      </c>
      <c r="E1894" s="4">
        <f>SUMIFS(Derived_Metrics[Profit],Derived_Metrics[Customer ID],Derived_Metrics[[#This Row],[Customer ID]])</f>
        <v>44.490299999999998</v>
      </c>
      <c r="F1894" s="5">
        <f>_xlfn.PERCENTRANK.INC(Derived_Metrics[Customer Revenue],Derived_Metrics[[#This Row],[Customer Revenue]])</f>
        <v>0.14699999999999999</v>
      </c>
      <c r="G1894" s="5" t="str" cm="1">
        <f t="array" ref="G1894">_xlfn.IFS(Derived_Metrics[[#This Row],[Customer Revenue Percentile]]&gt;=0.8,"High Value",Derived_Metrics[[#This Row],[Customer Revenue Percentile]]&gt;=0.4,"Medium Value",TRUE,"Low Value")</f>
        <v>Low Value</v>
      </c>
      <c r="H1894" s="12">
        <f>_xlfn.RANK.EQ(Derived_Metrics[[#This Row],[Customer Revenue]],Derived_Metrics[Customer Revenue],0)</f>
        <v>1805</v>
      </c>
      <c r="I1894" s="15">
        <f>Derived_Metrics[[#This Row],[Customer Revenue]]/SUM(Derived_Metrics[Customer Revenue])</f>
        <v>5.9617245237728395E-5</v>
      </c>
      <c r="J1894" t="s">
        <v>4219</v>
      </c>
      <c r="K1894" s="5">
        <f>SUMIFS(Derived_Metrics[Revenue],Derived_Metrics[Product ID],Derived_Metrics[[#This Row],[Product ID]])</f>
        <v>1667.1660000000002</v>
      </c>
      <c r="L1894" s="5">
        <f>SUMIFS(Derived_Metrics[Profit],Derived_Metrics[Product ID],Derived_Metrics[[#This Row],[Product ID]])</f>
        <v>38.180899999999994</v>
      </c>
      <c r="M1894" s="5" t="str">
        <f>IF(AND(Derived_Metrics[[#This Row],[Product Revenue]]&gt;AVERAGE(Derived_Metrics[Product Revenue]),Derived_Metrics[[#This Row],[Product Profit]]&lt;0),"high sales Low Profit","Normal")</f>
        <v>Normal</v>
      </c>
      <c r="N1894">
        <v>99.95</v>
      </c>
      <c r="O1894">
        <v>5</v>
      </c>
      <c r="P1894">
        <v>0</v>
      </c>
      <c r="Q1894">
        <v>22.988499999999998</v>
      </c>
      <c r="R1894">
        <f>Derived_Metrics[[#This Row],[Selling Price]]*Derived_Metrics[[#This Row],[Quantity]]</f>
        <v>499.75</v>
      </c>
      <c r="S1894" s="2">
        <f>IF(Derived_Metrics[[#This Row],[Revenue]]=0,0,Derived_Metrics[[#This Row],[Profit]]/Derived_Metrics[[#This Row],[Revenue]])</f>
        <v>4.5999999999999999E-2</v>
      </c>
      <c r="T1894" t="str">
        <f>IF(Derived_Metrics[[#This Row],[Profit]]&lt;0, "Loss","Profit")</f>
        <v>Profit</v>
      </c>
      <c r="U1894" s="5">
        <f>Derived_Metrics[[#This Row],[Selling Price]]*Derived_Metrics[[#This Row],[Quantity]]*Derived_Metrics[[#This Row],[Discount]]</f>
        <v>0</v>
      </c>
      <c r="V1894" t="str">
        <f>IF(Derived_Metrics[[#This Row],[Discount]]&gt;0,"Discount Applied","No Discount")</f>
        <v>No Discount</v>
      </c>
      <c r="W1894" t="str">
        <f>IF(Derived_Metrics[[#This Row],[Discount]]&gt;0.3,"High Discount","Low Discount")</f>
        <v>Low Discount</v>
      </c>
      <c r="X1894" s="13">
        <f>SUMIFS(Derived_Metrics[Customer_Revenue_Share],Derived_Metrics[Customee_ Revenue _Rank],"&lt;="&amp;Derived_Metrics[[#This Row],[Customee_ Revenue _Rank]])</f>
        <v>0.99168413629068863</v>
      </c>
      <c r="Y1894" t="str">
        <f>IF(Derived_Metrics[[#This Row],[Cumulative_Revenue_%]]&lt;=0.8,"Top 80% Revenue","Remaining 20% Revenue")</f>
        <v>Remaining 20% Revenue</v>
      </c>
    </row>
    <row r="1895" spans="1:25" x14ac:dyDescent="0.25">
      <c r="A1895" t="s">
        <v>4847</v>
      </c>
      <c r="B1895" s="1">
        <v>42443</v>
      </c>
      <c r="C1895" t="s">
        <v>4110</v>
      </c>
      <c r="D1895" s="4">
        <f>SUMIFS(Derived_Metrics[Revenue],Derived_Metrics[Customer ID],Derived_Metrics[[#This Row],[Customer ID]])</f>
        <v>1364.808</v>
      </c>
      <c r="E1895" s="4">
        <f>SUMIFS(Derived_Metrics[Profit],Derived_Metrics[Customer ID],Derived_Metrics[[#This Row],[Customer ID]])</f>
        <v>-20.61</v>
      </c>
      <c r="F1895" s="5">
        <f>_xlfn.PERCENTRANK.INC(Derived_Metrics[Customer Revenue],Derived_Metrics[[#This Row],[Customer Revenue]])</f>
        <v>0.20499999999999999</v>
      </c>
      <c r="G1895" s="5" t="str" cm="1">
        <f t="array" ref="G1895">_xlfn.IFS(Derived_Metrics[[#This Row],[Customer Revenue Percentile]]&gt;=0.8,"High Value",Derived_Metrics[[#This Row],[Customer Revenue Percentile]]&gt;=0.4,"Medium Value",TRUE,"Low Value")</f>
        <v>Low Value</v>
      </c>
      <c r="H1895" s="12">
        <f>_xlfn.RANK.EQ(Derived_Metrics[[#This Row],[Customer Revenue]],Derived_Metrics[Customer Revenue],0)</f>
        <v>1684</v>
      </c>
      <c r="I1895" s="15">
        <f>Derived_Metrics[[#This Row],[Customer Revenue]]/SUM(Derived_Metrics[Customer Revenue])</f>
        <v>8.7604402758872962E-5</v>
      </c>
      <c r="J1895" t="s">
        <v>1342</v>
      </c>
      <c r="K1895" s="5">
        <f>SUMIFS(Derived_Metrics[Revenue],Derived_Metrics[Product ID],Derived_Metrics[[#This Row],[Product ID]])</f>
        <v>1581.93</v>
      </c>
      <c r="L1895" s="5">
        <f>SUMIFS(Derived_Metrics[Profit],Derived_Metrics[Product ID],Derived_Metrics[[#This Row],[Product ID]])</f>
        <v>44.193600000000004</v>
      </c>
      <c r="M1895" s="5" t="str">
        <f>IF(AND(Derived_Metrics[[#This Row],[Product Revenue]]&gt;AVERAGE(Derived_Metrics[Product Revenue]),Derived_Metrics[[#This Row],[Product Profit]]&lt;0),"high sales Low Profit","Normal")</f>
        <v>Normal</v>
      </c>
      <c r="N1895">
        <v>16.739999999999998</v>
      </c>
      <c r="O1895">
        <v>2</v>
      </c>
      <c r="P1895">
        <v>0</v>
      </c>
      <c r="Q1895">
        <v>4.3524000000000003</v>
      </c>
      <c r="R1895">
        <f>Derived_Metrics[[#This Row],[Selling Price]]*Derived_Metrics[[#This Row],[Quantity]]</f>
        <v>33.479999999999997</v>
      </c>
      <c r="S1895" s="2">
        <f>IF(Derived_Metrics[[#This Row],[Revenue]]=0,0,Derived_Metrics[[#This Row],[Profit]]/Derived_Metrics[[#This Row],[Revenue]])</f>
        <v>0.13000000000000003</v>
      </c>
      <c r="T1895" t="str">
        <f>IF(Derived_Metrics[[#This Row],[Profit]]&lt;0, "Loss","Profit")</f>
        <v>Profit</v>
      </c>
      <c r="U1895" s="5">
        <f>Derived_Metrics[[#This Row],[Selling Price]]*Derived_Metrics[[#This Row],[Quantity]]*Derived_Metrics[[#This Row],[Discount]]</f>
        <v>0</v>
      </c>
      <c r="V1895" t="str">
        <f>IF(Derived_Metrics[[#This Row],[Discount]]&gt;0,"Discount Applied","No Discount")</f>
        <v>No Discount</v>
      </c>
      <c r="W1895" t="str">
        <f>IF(Derived_Metrics[[#This Row],[Discount]]&gt;0.3,"High Discount","Low Discount")</f>
        <v>Low Discount</v>
      </c>
      <c r="X1895" s="13">
        <f>SUMIFS(Derived_Metrics[Customer_Revenue_Share],Derived_Metrics[Customee_ Revenue _Rank],"&lt;="&amp;Derived_Metrics[[#This Row],[Customee_ Revenue _Rank]])</f>
        <v>0.98321758707508167</v>
      </c>
      <c r="Y1895" t="str">
        <f>IF(Derived_Metrics[[#This Row],[Cumulative_Revenue_%]]&lt;=0.8,"Top 80% Revenue","Remaining 20% Revenue")</f>
        <v>Remaining 20% Revenue</v>
      </c>
    </row>
    <row r="1896" spans="1:25" x14ac:dyDescent="0.25">
      <c r="A1896" t="s">
        <v>4849</v>
      </c>
      <c r="B1896" s="1">
        <v>43018</v>
      </c>
      <c r="C1896" t="s">
        <v>3944</v>
      </c>
      <c r="D1896" s="4">
        <f>SUMIFS(Derived_Metrics[Revenue],Derived_Metrics[Customer ID],Derived_Metrics[[#This Row],[Customer ID]])</f>
        <v>2490.77</v>
      </c>
      <c r="E1896" s="4">
        <f>SUMIFS(Derived_Metrics[Profit],Derived_Metrics[Customer ID],Derived_Metrics[[#This Row],[Customer ID]])</f>
        <v>-55.674599999999998</v>
      </c>
      <c r="F1896" s="5">
        <f>_xlfn.PERCENTRANK.INC(Derived_Metrics[Customer Revenue],Derived_Metrics[[#This Row],[Customer Revenue]])</f>
        <v>0.34499999999999997</v>
      </c>
      <c r="G1896" s="5" t="str" cm="1">
        <f t="array" ref="G1896">_xlfn.IFS(Derived_Metrics[[#This Row],[Customer Revenue Percentile]]&gt;=0.8,"High Value",Derived_Metrics[[#This Row],[Customer Revenue Percentile]]&gt;=0.4,"Medium Value",TRUE,"Low Value")</f>
        <v>Low Value</v>
      </c>
      <c r="H1896" s="12">
        <f>_xlfn.RANK.EQ(Derived_Metrics[[#This Row],[Customer Revenue]],Derived_Metrics[Customer Revenue],0)</f>
        <v>1385</v>
      </c>
      <c r="I1896" s="15">
        <f>Derived_Metrics[[#This Row],[Customer Revenue]]/SUM(Derived_Metrics[Customer Revenue])</f>
        <v>1.59877739769783E-4</v>
      </c>
      <c r="J1896" t="s">
        <v>3799</v>
      </c>
      <c r="K1896" s="5">
        <f>SUMIFS(Derived_Metrics[Revenue],Derived_Metrics[Product ID],Derived_Metrics[[#This Row],[Product ID]])</f>
        <v>6975.5760000000009</v>
      </c>
      <c r="L1896" s="5">
        <f>SUMIFS(Derived_Metrics[Profit],Derived_Metrics[Product ID],Derived_Metrics[[#This Row],[Product ID]])</f>
        <v>-36.473600000000005</v>
      </c>
      <c r="M1896" s="5" t="str">
        <f>IF(AND(Derived_Metrics[[#This Row],[Product Revenue]]&gt;AVERAGE(Derived_Metrics[Product Revenue]),Derived_Metrics[[#This Row],[Product Profit]]&lt;0),"high sales Low Profit","Normal")</f>
        <v>Normal</v>
      </c>
      <c r="N1896">
        <v>239.358</v>
      </c>
      <c r="O1896">
        <v>3</v>
      </c>
      <c r="P1896">
        <v>0.3</v>
      </c>
      <c r="Q1896">
        <v>-47.871600000000001</v>
      </c>
      <c r="R1896">
        <f>Derived_Metrics[[#This Row],[Selling Price]]*Derived_Metrics[[#This Row],[Quantity]]</f>
        <v>718.07400000000007</v>
      </c>
      <c r="S1896" s="2">
        <f>IF(Derived_Metrics[[#This Row],[Revenue]]=0,0,Derived_Metrics[[#This Row],[Profit]]/Derived_Metrics[[#This Row],[Revenue]])</f>
        <v>-6.6666666666666666E-2</v>
      </c>
      <c r="T1896" t="str">
        <f>IF(Derived_Metrics[[#This Row],[Profit]]&lt;0, "Loss","Profit")</f>
        <v>Loss</v>
      </c>
      <c r="U1896" s="5">
        <f>Derived_Metrics[[#This Row],[Selling Price]]*Derived_Metrics[[#This Row],[Quantity]]*Derived_Metrics[[#This Row],[Discount]]</f>
        <v>215.4222</v>
      </c>
      <c r="V1896" t="str">
        <f>IF(Derived_Metrics[[#This Row],[Discount]]&gt;0,"Discount Applied","No Discount")</f>
        <v>Discount Applied</v>
      </c>
      <c r="W1896" t="str">
        <f>IF(Derived_Metrics[[#This Row],[Discount]]&gt;0.3,"High Discount","Low Discount")</f>
        <v>Low Discount</v>
      </c>
      <c r="X1896" s="13">
        <f>SUMIFS(Derived_Metrics[Customer_Revenue_Share],Derived_Metrics[Customee_ Revenue _Rank],"&lt;="&amp;Derived_Metrics[[#This Row],[Customee_ Revenue _Rank]])</f>
        <v>0.94617233350995056</v>
      </c>
      <c r="Y1896" t="str">
        <f>IF(Derived_Metrics[[#This Row],[Cumulative_Revenue_%]]&lt;=0.8,"Top 80% Revenue","Remaining 20% Revenue")</f>
        <v>Remaining 20% Revenue</v>
      </c>
    </row>
    <row r="1897" spans="1:25" x14ac:dyDescent="0.25">
      <c r="A1897" t="s">
        <v>4850</v>
      </c>
      <c r="B1897" s="1">
        <v>43091</v>
      </c>
      <c r="C1897" t="s">
        <v>4851</v>
      </c>
      <c r="D1897" s="4">
        <f>SUMIFS(Derived_Metrics[Revenue],Derived_Metrics[Customer ID],Derived_Metrics[[#This Row],[Customer ID]])</f>
        <v>5609.7359999999999</v>
      </c>
      <c r="E1897" s="4">
        <f>SUMIFS(Derived_Metrics[Profit],Derived_Metrics[Customer ID],Derived_Metrics[[#This Row],[Customer ID]])</f>
        <v>-249.32159999999999</v>
      </c>
      <c r="F1897" s="5">
        <f>_xlfn.PERCENTRANK.INC(Derived_Metrics[Customer Revenue],Derived_Metrics[[#This Row],[Customer Revenue]])</f>
        <v>0.58099999999999996</v>
      </c>
      <c r="G1897" s="5" t="str" cm="1">
        <f t="array" ref="G1897">_xlfn.IFS(Derived_Metrics[[#This Row],[Customer Revenue Percentile]]&gt;=0.8,"High Value",Derived_Metrics[[#This Row],[Customer Revenue Percentile]]&gt;=0.4,"Medium Value",TRUE,"Low Value")</f>
        <v>Medium Value</v>
      </c>
      <c r="H1897" s="12">
        <f>_xlfn.RANK.EQ(Derived_Metrics[[#This Row],[Customer Revenue]],Derived_Metrics[Customer Revenue],0)</f>
        <v>888</v>
      </c>
      <c r="I1897" s="15">
        <f>Derived_Metrics[[#This Row],[Customer Revenue]]/SUM(Derived_Metrics[Customer Revenue])</f>
        <v>3.6007817357089708E-4</v>
      </c>
      <c r="J1897" t="s">
        <v>369</v>
      </c>
      <c r="K1897" s="5">
        <f>SUMIFS(Derived_Metrics[Revenue],Derived_Metrics[Product ID],Derived_Metrics[[#This Row],[Product ID]])</f>
        <v>25113.956999999999</v>
      </c>
      <c r="L1897" s="5">
        <f>SUMIFS(Derived_Metrics[Profit],Derived_Metrics[Product ID],Derived_Metrics[[#This Row],[Product ID]])</f>
        <v>-192.18540000000002</v>
      </c>
      <c r="M1897" s="5" t="str">
        <f>IF(AND(Derived_Metrics[[#This Row],[Product Revenue]]&gt;AVERAGE(Derived_Metrics[Product Revenue]),Derived_Metrics[[#This Row],[Product Profit]]&lt;0),"high sales Low Profit","Normal")</f>
        <v>high sales Low Profit</v>
      </c>
      <c r="N1897">
        <v>934.95600000000002</v>
      </c>
      <c r="O1897">
        <v>6</v>
      </c>
      <c r="P1897">
        <v>0.4</v>
      </c>
      <c r="Q1897">
        <v>-249.32159999999999</v>
      </c>
      <c r="R1897">
        <f>Derived_Metrics[[#This Row],[Selling Price]]*Derived_Metrics[[#This Row],[Quantity]]</f>
        <v>5609.7359999999999</v>
      </c>
      <c r="S1897" s="2">
        <f>IF(Derived_Metrics[[#This Row],[Revenue]]=0,0,Derived_Metrics[[#This Row],[Profit]]/Derived_Metrics[[#This Row],[Revenue]])</f>
        <v>-4.4444444444444446E-2</v>
      </c>
      <c r="T1897" t="str">
        <f>IF(Derived_Metrics[[#This Row],[Profit]]&lt;0, "Loss","Profit")</f>
        <v>Loss</v>
      </c>
      <c r="U1897" s="5">
        <f>Derived_Metrics[[#This Row],[Selling Price]]*Derived_Metrics[[#This Row],[Quantity]]*Derived_Metrics[[#This Row],[Discount]]</f>
        <v>2243.8944000000001</v>
      </c>
      <c r="V1897" t="str">
        <f>IF(Derived_Metrics[[#This Row],[Discount]]&gt;0,"Discount Applied","No Discount")</f>
        <v>Discount Applied</v>
      </c>
      <c r="W1897" t="str">
        <f>IF(Derived_Metrics[[#This Row],[Discount]]&gt;0.3,"High Discount","Low Discount")</f>
        <v>High Discount</v>
      </c>
      <c r="X1897" s="13">
        <f>SUMIFS(Derived_Metrics[Customer_Revenue_Share],Derived_Metrics[Customee_ Revenue _Rank],"&lt;="&amp;Derived_Metrics[[#This Row],[Customee_ Revenue _Rank]])</f>
        <v>0.82185003370859833</v>
      </c>
      <c r="Y1897" t="str">
        <f>IF(Derived_Metrics[[#This Row],[Cumulative_Revenue_%]]&lt;=0.8,"Top 80% Revenue","Remaining 20% Revenue")</f>
        <v>Remaining 20% Revenue</v>
      </c>
    </row>
    <row r="1898" spans="1:25" x14ac:dyDescent="0.25">
      <c r="A1898" t="s">
        <v>4853</v>
      </c>
      <c r="B1898" s="1">
        <v>41859</v>
      </c>
      <c r="C1898" t="s">
        <v>1128</v>
      </c>
      <c r="D1898" s="4">
        <f>SUMIFS(Derived_Metrics[Revenue],Derived_Metrics[Customer ID],Derived_Metrics[[#This Row],[Customer ID]])</f>
        <v>1460.6239999999998</v>
      </c>
      <c r="E1898" s="4">
        <f>SUMIFS(Derived_Metrics[Profit],Derived_Metrics[Customer ID],Derived_Metrics[[#This Row],[Customer ID]])</f>
        <v>45.048000000000002</v>
      </c>
      <c r="F1898" s="5">
        <f>_xlfn.PERCENTRANK.INC(Derived_Metrics[Customer Revenue],Derived_Metrics[[#This Row],[Customer Revenue]])</f>
        <v>0.21199999999999999</v>
      </c>
      <c r="G1898" s="5" t="str" cm="1">
        <f t="array" ref="G1898">_xlfn.IFS(Derived_Metrics[[#This Row],[Customer Revenue Percentile]]&gt;=0.8,"High Value",Derived_Metrics[[#This Row],[Customer Revenue Percentile]]&gt;=0.4,"Medium Value",TRUE,"Low Value")</f>
        <v>Low Value</v>
      </c>
      <c r="H1898" s="12">
        <f>_xlfn.RANK.EQ(Derived_Metrics[[#This Row],[Customer Revenue]],Derived_Metrics[Customer Revenue],0)</f>
        <v>1669</v>
      </c>
      <c r="I1898" s="15">
        <f>Derived_Metrics[[#This Row],[Customer Revenue]]/SUM(Derived_Metrics[Customer Revenue])</f>
        <v>9.3754647668592244E-5</v>
      </c>
      <c r="J1898" t="s">
        <v>1902</v>
      </c>
      <c r="K1898" s="5">
        <f>SUMIFS(Derived_Metrics[Revenue],Derived_Metrics[Product ID],Derived_Metrics[[#This Row],[Product ID]])</f>
        <v>2754.4859999999999</v>
      </c>
      <c r="L1898" s="5">
        <f>SUMIFS(Derived_Metrics[Profit],Derived_Metrics[Product ID],Derived_Metrics[[#This Row],[Product ID]])</f>
        <v>-133.10919999999999</v>
      </c>
      <c r="M1898" s="5" t="str">
        <f>IF(AND(Derived_Metrics[[#This Row],[Product Revenue]]&gt;AVERAGE(Derived_Metrics[Product Revenue]),Derived_Metrics[[#This Row],[Product Profit]]&lt;0),"high sales Low Profit","Normal")</f>
        <v>Normal</v>
      </c>
      <c r="N1898">
        <v>155.45599999999999</v>
      </c>
      <c r="O1898">
        <v>4</v>
      </c>
      <c r="P1898">
        <v>0.2</v>
      </c>
      <c r="Q1898">
        <v>-7.7728000000000002</v>
      </c>
      <c r="R1898">
        <f>Derived_Metrics[[#This Row],[Selling Price]]*Derived_Metrics[[#This Row],[Quantity]]</f>
        <v>621.82399999999996</v>
      </c>
      <c r="S1898" s="2">
        <f>IF(Derived_Metrics[[#This Row],[Revenue]]=0,0,Derived_Metrics[[#This Row],[Profit]]/Derived_Metrics[[#This Row],[Revenue]])</f>
        <v>-1.2500000000000001E-2</v>
      </c>
      <c r="T1898" t="str">
        <f>IF(Derived_Metrics[[#This Row],[Profit]]&lt;0, "Loss","Profit")</f>
        <v>Loss</v>
      </c>
      <c r="U1898" s="5">
        <f>Derived_Metrics[[#This Row],[Selling Price]]*Derived_Metrics[[#This Row],[Quantity]]*Derived_Metrics[[#This Row],[Discount]]</f>
        <v>124.3648</v>
      </c>
      <c r="V1898" t="str">
        <f>IF(Derived_Metrics[[#This Row],[Discount]]&gt;0,"Discount Applied","No Discount")</f>
        <v>Discount Applied</v>
      </c>
      <c r="W1898" t="str">
        <f>IF(Derived_Metrics[[#This Row],[Discount]]&gt;0.3,"High Discount","Low Discount")</f>
        <v>Low Discount</v>
      </c>
      <c r="X1898" s="13">
        <f>SUMIFS(Derived_Metrics[Customer_Revenue_Share],Derived_Metrics[Customee_ Revenue _Rank],"&lt;="&amp;Derived_Metrics[[#This Row],[Customee_ Revenue _Rank]])</f>
        <v>0.98195387529735778</v>
      </c>
      <c r="Y1898" t="str">
        <f>IF(Derived_Metrics[[#This Row],[Cumulative_Revenue_%]]&lt;=0.8,"Top 80% Revenue","Remaining 20% Revenue")</f>
        <v>Remaining 20% Revenue</v>
      </c>
    </row>
    <row r="1899" spans="1:25" x14ac:dyDescent="0.25">
      <c r="A1899" t="s">
        <v>4854</v>
      </c>
      <c r="B1899" s="1">
        <v>43094</v>
      </c>
      <c r="C1899" t="s">
        <v>4855</v>
      </c>
      <c r="D1899" s="4">
        <f>SUMIFS(Derived_Metrics[Revenue],Derived_Metrics[Customer ID],Derived_Metrics[[#This Row],[Customer ID]])</f>
        <v>63</v>
      </c>
      <c r="E1899" s="4">
        <f>SUMIFS(Derived_Metrics[Profit],Derived_Metrics[Customer ID],Derived_Metrics[[#This Row],[Customer ID]])</f>
        <v>5.7750000000000004</v>
      </c>
      <c r="F1899" s="5">
        <f>_xlfn.PERCENTRANK.INC(Derived_Metrics[Customer Revenue],Derived_Metrics[[#This Row],[Customer Revenue]])</f>
        <v>1.0999999999999999E-2</v>
      </c>
      <c r="G1899" s="5" t="str" cm="1">
        <f t="array" ref="G1899">_xlfn.IFS(Derived_Metrics[[#This Row],[Customer Revenue Percentile]]&gt;=0.8,"High Value",Derived_Metrics[[#This Row],[Customer Revenue Percentile]]&gt;=0.4,"Medium Value",TRUE,"Low Value")</f>
        <v>Low Value</v>
      </c>
      <c r="H1899" s="12">
        <f>_xlfn.RANK.EQ(Derived_Metrics[[#This Row],[Customer Revenue]],Derived_Metrics[Customer Revenue],0)</f>
        <v>2097</v>
      </c>
      <c r="I1899" s="15">
        <f>Derived_Metrics[[#This Row],[Customer Revenue]]/SUM(Derived_Metrics[Customer Revenue])</f>
        <v>4.0438489324571634E-6</v>
      </c>
      <c r="J1899" t="s">
        <v>2600</v>
      </c>
      <c r="K1899" s="5">
        <f>SUMIFS(Derived_Metrics[Revenue],Derived_Metrics[Product ID],Derived_Metrics[[#This Row],[Product ID]])</f>
        <v>589.75</v>
      </c>
      <c r="L1899" s="5">
        <f>SUMIFS(Derived_Metrics[Profit],Derived_Metrics[Product ID],Derived_Metrics[[#This Row],[Product ID]])</f>
        <v>47.6</v>
      </c>
      <c r="M1899" s="5" t="str">
        <f>IF(AND(Derived_Metrics[[#This Row],[Product Revenue]]&gt;AVERAGE(Derived_Metrics[Product Revenue]),Derived_Metrics[[#This Row],[Product Profit]]&lt;0),"high sales Low Profit","Normal")</f>
        <v>Normal</v>
      </c>
      <c r="N1899">
        <v>21</v>
      </c>
      <c r="O1899">
        <v>3</v>
      </c>
      <c r="P1899">
        <v>0.2</v>
      </c>
      <c r="Q1899">
        <v>5.7750000000000004</v>
      </c>
      <c r="R1899">
        <f>Derived_Metrics[[#This Row],[Selling Price]]*Derived_Metrics[[#This Row],[Quantity]]</f>
        <v>63</v>
      </c>
      <c r="S1899" s="2">
        <f>IF(Derived_Metrics[[#This Row],[Revenue]]=0,0,Derived_Metrics[[#This Row],[Profit]]/Derived_Metrics[[#This Row],[Revenue]])</f>
        <v>9.1666666666666674E-2</v>
      </c>
      <c r="T1899" t="str">
        <f>IF(Derived_Metrics[[#This Row],[Profit]]&lt;0, "Loss","Profit")</f>
        <v>Profit</v>
      </c>
      <c r="U1899" s="5">
        <f>Derived_Metrics[[#This Row],[Selling Price]]*Derived_Metrics[[#This Row],[Quantity]]*Derived_Metrics[[#This Row],[Discount]]</f>
        <v>12.600000000000001</v>
      </c>
      <c r="V1899" t="str">
        <f>IF(Derived_Metrics[[#This Row],[Discount]]&gt;0,"Discount Applied","No Discount")</f>
        <v>Discount Applied</v>
      </c>
      <c r="W1899" t="str">
        <f>IF(Derived_Metrics[[#This Row],[Discount]]&gt;0.3,"High Discount","Low Discount")</f>
        <v>Low Discount</v>
      </c>
      <c r="X1899" s="13">
        <f>SUMIFS(Derived_Metrics[Customer_Revenue_Share],Derived_Metrics[Customee_ Revenue _Rank],"&lt;="&amp;Derived_Metrics[[#This Row],[Customee_ Revenue _Rank]])</f>
        <v>0.99994468438302098</v>
      </c>
      <c r="Y1899" t="str">
        <f>IF(Derived_Metrics[[#This Row],[Cumulative_Revenue_%]]&lt;=0.8,"Top 80% Revenue","Remaining 20% Revenue")</f>
        <v>Remaining 20% Revenue</v>
      </c>
    </row>
    <row r="1900" spans="1:25" x14ac:dyDescent="0.25">
      <c r="A1900" t="s">
        <v>4857</v>
      </c>
      <c r="B1900" s="1">
        <v>43064</v>
      </c>
      <c r="C1900" t="s">
        <v>609</v>
      </c>
      <c r="D1900" s="4">
        <f>SUMIFS(Derived_Metrics[Revenue],Derived_Metrics[Customer ID],Derived_Metrics[[#This Row],[Customer ID]])</f>
        <v>5880.2239999999993</v>
      </c>
      <c r="E1900" s="4">
        <f>SUMIFS(Derived_Metrics[Profit],Derived_Metrics[Customer ID],Derived_Metrics[[#This Row],[Customer ID]])</f>
        <v>-134.20939999999999</v>
      </c>
      <c r="F1900" s="5">
        <f>_xlfn.PERCENTRANK.INC(Derived_Metrics[Customer Revenue],Derived_Metrics[[#This Row],[Customer Revenue]])</f>
        <v>0.59399999999999997</v>
      </c>
      <c r="G1900" s="5" t="str" cm="1">
        <f t="array" ref="G1900">_xlfn.IFS(Derived_Metrics[[#This Row],[Customer Revenue Percentile]]&gt;=0.8,"High Value",Derived_Metrics[[#This Row],[Customer Revenue Percentile]]&gt;=0.4,"Medium Value",TRUE,"Low Value")</f>
        <v>Medium Value</v>
      </c>
      <c r="H1900" s="12">
        <f>_xlfn.RANK.EQ(Derived_Metrics[[#This Row],[Customer Revenue]],Derived_Metrics[Customer Revenue],0)</f>
        <v>859</v>
      </c>
      <c r="I1900" s="15">
        <f>Derived_Metrics[[#This Row],[Customer Revenue]]/SUM(Derived_Metrics[Customer Revenue])</f>
        <v>3.7744027849220618E-4</v>
      </c>
      <c r="J1900" t="s">
        <v>1267</v>
      </c>
      <c r="K1900" s="5">
        <f>SUMIFS(Derived_Metrics[Revenue],Derived_Metrics[Product ID],Derived_Metrics[[#This Row],[Product ID]])</f>
        <v>12150.203999999998</v>
      </c>
      <c r="L1900" s="5">
        <f>SUMIFS(Derived_Metrics[Profit],Derived_Metrics[Product ID],Derived_Metrics[[#This Row],[Product ID]])</f>
        <v>-48.795999999999999</v>
      </c>
      <c r="M1900" s="5" t="str">
        <f>IF(AND(Derived_Metrics[[#This Row],[Product Revenue]]&gt;AVERAGE(Derived_Metrics[Product Revenue]),Derived_Metrics[[#This Row],[Product Profit]]&lt;0),"high sales Low Profit","Normal")</f>
        <v>Normal</v>
      </c>
      <c r="N1900">
        <v>853.93</v>
      </c>
      <c r="O1900">
        <v>5</v>
      </c>
      <c r="P1900">
        <v>0.3</v>
      </c>
      <c r="Q1900">
        <v>-24.398</v>
      </c>
      <c r="R1900">
        <f>Derived_Metrics[[#This Row],[Selling Price]]*Derived_Metrics[[#This Row],[Quantity]]</f>
        <v>4269.6499999999996</v>
      </c>
      <c r="S1900" s="2">
        <f>IF(Derived_Metrics[[#This Row],[Revenue]]=0,0,Derived_Metrics[[#This Row],[Profit]]/Derived_Metrics[[#This Row],[Revenue]])</f>
        <v>-5.7142857142857143E-3</v>
      </c>
      <c r="T1900" t="str">
        <f>IF(Derived_Metrics[[#This Row],[Profit]]&lt;0, "Loss","Profit")</f>
        <v>Loss</v>
      </c>
      <c r="U1900" s="5">
        <f>Derived_Metrics[[#This Row],[Selling Price]]*Derived_Metrics[[#This Row],[Quantity]]*Derived_Metrics[[#This Row],[Discount]]</f>
        <v>1280.8949999999998</v>
      </c>
      <c r="V1900" t="str">
        <f>IF(Derived_Metrics[[#This Row],[Discount]]&gt;0,"Discount Applied","No Discount")</f>
        <v>Discount Applied</v>
      </c>
      <c r="W1900" t="str">
        <f>IF(Derived_Metrics[[#This Row],[Discount]]&gt;0.3,"High Discount","Low Discount")</f>
        <v>Low Discount</v>
      </c>
      <c r="X1900" s="13">
        <f>SUMIFS(Derived_Metrics[Customer_Revenue_Share],Derived_Metrics[Customee_ Revenue _Rank],"&lt;="&amp;Derived_Metrics[[#This Row],[Customee_ Revenue _Rank]])</f>
        <v>0.81194614893164241</v>
      </c>
      <c r="Y1900" t="str">
        <f>IF(Derived_Metrics[[#This Row],[Cumulative_Revenue_%]]&lt;=0.8,"Top 80% Revenue","Remaining 20% Revenue")</f>
        <v>Remaining 20% Revenue</v>
      </c>
    </row>
    <row r="1901" spans="1:25" x14ac:dyDescent="0.25">
      <c r="A1901" t="s">
        <v>4858</v>
      </c>
      <c r="B1901" s="1">
        <v>42501</v>
      </c>
      <c r="C1901" t="s">
        <v>4054</v>
      </c>
      <c r="D1901" s="4">
        <f>SUMIFS(Derived_Metrics[Revenue],Derived_Metrics[Customer ID],Derived_Metrics[[#This Row],[Customer ID]])</f>
        <v>4715.7700000000004</v>
      </c>
      <c r="E1901" s="4">
        <f>SUMIFS(Derived_Metrics[Profit],Derived_Metrics[Customer ID],Derived_Metrics[[#This Row],[Customer ID]])</f>
        <v>168.6611</v>
      </c>
      <c r="F1901" s="5">
        <f>_xlfn.PERCENTRANK.INC(Derived_Metrics[Customer Revenue],Derived_Metrics[[#This Row],[Customer Revenue]])</f>
        <v>0.52800000000000002</v>
      </c>
      <c r="G1901" s="5" t="str" cm="1">
        <f t="array" ref="G1901">_xlfn.IFS(Derived_Metrics[[#This Row],[Customer Revenue Percentile]]&gt;=0.8,"High Value",Derived_Metrics[[#This Row],[Customer Revenue Percentile]]&gt;=0.4,"Medium Value",TRUE,"Low Value")</f>
        <v>Medium Value</v>
      </c>
      <c r="H1901" s="12">
        <f>_xlfn.RANK.EQ(Derived_Metrics[[#This Row],[Customer Revenue]],Derived_Metrics[Customer Revenue],0)</f>
        <v>998</v>
      </c>
      <c r="I1901" s="15">
        <f>Derived_Metrics[[#This Row],[Customer Revenue]]/SUM(Derived_Metrics[Customer Revenue])</f>
        <v>3.0269621397164317E-4</v>
      </c>
      <c r="J1901" t="s">
        <v>2318</v>
      </c>
      <c r="K1901" s="5">
        <f>SUMIFS(Derived_Metrics[Revenue],Derived_Metrics[Product ID],Derived_Metrics[[#This Row],[Product ID]])</f>
        <v>10958.4</v>
      </c>
      <c r="L1901" s="5">
        <f>SUMIFS(Derived_Metrics[Profit],Derived_Metrics[Product ID],Derived_Metrics[[#This Row],[Product ID]])</f>
        <v>569.83680000000004</v>
      </c>
      <c r="M1901" s="5" t="str">
        <f>IF(AND(Derived_Metrics[[#This Row],[Product Revenue]]&gt;AVERAGE(Derived_Metrics[Product Revenue]),Derived_Metrics[[#This Row],[Product Profit]]&lt;0),"high sales Low Profit","Normal")</f>
        <v>Normal</v>
      </c>
      <c r="N1901">
        <v>273.95999999999998</v>
      </c>
      <c r="O1901">
        <v>2</v>
      </c>
      <c r="P1901">
        <v>0</v>
      </c>
      <c r="Q1901">
        <v>71.229600000000005</v>
      </c>
      <c r="R1901">
        <f>Derived_Metrics[[#This Row],[Selling Price]]*Derived_Metrics[[#This Row],[Quantity]]</f>
        <v>547.91999999999996</v>
      </c>
      <c r="S1901" s="2">
        <f>IF(Derived_Metrics[[#This Row],[Revenue]]=0,0,Derived_Metrics[[#This Row],[Profit]]/Derived_Metrics[[#This Row],[Revenue]])</f>
        <v>0.13000000000000003</v>
      </c>
      <c r="T1901" t="str">
        <f>IF(Derived_Metrics[[#This Row],[Profit]]&lt;0, "Loss","Profit")</f>
        <v>Profit</v>
      </c>
      <c r="U1901" s="5">
        <f>Derived_Metrics[[#This Row],[Selling Price]]*Derived_Metrics[[#This Row],[Quantity]]*Derived_Metrics[[#This Row],[Discount]]</f>
        <v>0</v>
      </c>
      <c r="V1901" t="str">
        <f>IF(Derived_Metrics[[#This Row],[Discount]]&gt;0,"Discount Applied","No Discount")</f>
        <v>No Discount</v>
      </c>
      <c r="W1901" t="str">
        <f>IF(Derived_Metrics[[#This Row],[Discount]]&gt;0.3,"High Discount","Low Discount")</f>
        <v>Low Discount</v>
      </c>
      <c r="X1901" s="13">
        <f>SUMIFS(Derived_Metrics[Customer_Revenue_Share],Derived_Metrics[Customee_ Revenue _Rank],"&lt;="&amp;Derived_Metrics[[#This Row],[Customee_ Revenue _Rank]])</f>
        <v>0.85904989254055908</v>
      </c>
      <c r="Y1901" t="str">
        <f>IF(Derived_Metrics[[#This Row],[Cumulative_Revenue_%]]&lt;=0.8,"Top 80% Revenue","Remaining 20% Revenue")</f>
        <v>Remaining 20% Revenue</v>
      </c>
    </row>
    <row r="1902" spans="1:25" x14ac:dyDescent="0.25">
      <c r="A1902" t="s">
        <v>4858</v>
      </c>
      <c r="B1902" s="1">
        <v>42501</v>
      </c>
      <c r="C1902" t="s">
        <v>4054</v>
      </c>
      <c r="D1902" s="4">
        <f>SUMIFS(Derived_Metrics[Revenue],Derived_Metrics[Customer ID],Derived_Metrics[[#This Row],[Customer ID]])</f>
        <v>4715.7700000000004</v>
      </c>
      <c r="E1902" s="4">
        <f>SUMIFS(Derived_Metrics[Profit],Derived_Metrics[Customer ID],Derived_Metrics[[#This Row],[Customer ID]])</f>
        <v>168.6611</v>
      </c>
      <c r="F1902" s="5">
        <f>_xlfn.PERCENTRANK.INC(Derived_Metrics[Customer Revenue],Derived_Metrics[[#This Row],[Customer Revenue]])</f>
        <v>0.52800000000000002</v>
      </c>
      <c r="G1902" s="5" t="str" cm="1">
        <f t="array" ref="G1902">_xlfn.IFS(Derived_Metrics[[#This Row],[Customer Revenue Percentile]]&gt;=0.8,"High Value",Derived_Metrics[[#This Row],[Customer Revenue Percentile]]&gt;=0.4,"Medium Value",TRUE,"Low Value")</f>
        <v>Medium Value</v>
      </c>
      <c r="H1902" s="12">
        <f>_xlfn.RANK.EQ(Derived_Metrics[[#This Row],[Customer Revenue]],Derived_Metrics[Customer Revenue],0)</f>
        <v>998</v>
      </c>
      <c r="I1902" s="15">
        <f>Derived_Metrics[[#This Row],[Customer Revenue]]/SUM(Derived_Metrics[Customer Revenue])</f>
        <v>3.0269621397164317E-4</v>
      </c>
      <c r="J1902" t="s">
        <v>4324</v>
      </c>
      <c r="K1902" s="5">
        <f>SUMIFS(Derived_Metrics[Revenue],Derived_Metrics[Product ID],Derived_Metrics[[#This Row],[Product ID]])</f>
        <v>10050.304</v>
      </c>
      <c r="L1902" s="5">
        <f>SUMIFS(Derived_Metrics[Profit],Derived_Metrics[Product ID],Derived_Metrics[[#This Row],[Product ID]])</f>
        <v>-529.76</v>
      </c>
      <c r="M1902" s="5" t="str">
        <f>IF(AND(Derived_Metrics[[#This Row],[Product Revenue]]&gt;AVERAGE(Derived_Metrics[Product Revenue]),Derived_Metrics[[#This Row],[Product Profit]]&lt;0),"high sales Low Profit","Normal")</f>
        <v>Normal</v>
      </c>
      <c r="N1902">
        <v>756.8</v>
      </c>
      <c r="O1902">
        <v>5</v>
      </c>
      <c r="P1902">
        <v>0</v>
      </c>
      <c r="Q1902">
        <v>75.680000000000007</v>
      </c>
      <c r="R1902">
        <f>Derived_Metrics[[#This Row],[Selling Price]]*Derived_Metrics[[#This Row],[Quantity]]</f>
        <v>3784</v>
      </c>
      <c r="S1902" s="2">
        <f>IF(Derived_Metrics[[#This Row],[Revenue]]=0,0,Derived_Metrics[[#This Row],[Profit]]/Derived_Metrics[[#This Row],[Revenue]])</f>
        <v>0.02</v>
      </c>
      <c r="T1902" t="str">
        <f>IF(Derived_Metrics[[#This Row],[Profit]]&lt;0, "Loss","Profit")</f>
        <v>Profit</v>
      </c>
      <c r="U1902" s="5">
        <f>Derived_Metrics[[#This Row],[Selling Price]]*Derived_Metrics[[#This Row],[Quantity]]*Derived_Metrics[[#This Row],[Discount]]</f>
        <v>0</v>
      </c>
      <c r="V1902" t="str">
        <f>IF(Derived_Metrics[[#This Row],[Discount]]&gt;0,"Discount Applied","No Discount")</f>
        <v>No Discount</v>
      </c>
      <c r="W1902" t="str">
        <f>IF(Derived_Metrics[[#This Row],[Discount]]&gt;0.3,"High Discount","Low Discount")</f>
        <v>Low Discount</v>
      </c>
      <c r="X1902" s="13">
        <f>SUMIFS(Derived_Metrics[Customer_Revenue_Share],Derived_Metrics[Customee_ Revenue _Rank],"&lt;="&amp;Derived_Metrics[[#This Row],[Customee_ Revenue _Rank]])</f>
        <v>0.85904989254055908</v>
      </c>
      <c r="Y1902" t="str">
        <f>IF(Derived_Metrics[[#This Row],[Cumulative_Revenue_%]]&lt;=0.8,"Top 80% Revenue","Remaining 20% Revenue")</f>
        <v>Remaining 20% Revenue</v>
      </c>
    </row>
    <row r="1903" spans="1:25" x14ac:dyDescent="0.25">
      <c r="A1903" t="s">
        <v>4859</v>
      </c>
      <c r="B1903" s="1">
        <v>42440</v>
      </c>
      <c r="C1903" t="s">
        <v>2465</v>
      </c>
      <c r="D1903" s="4">
        <f>SUMIFS(Derived_Metrics[Revenue],Derived_Metrics[Customer ID],Derived_Metrics[[#This Row],[Customer ID]])</f>
        <v>3598.7649999999999</v>
      </c>
      <c r="E1903" s="4">
        <f>SUMIFS(Derived_Metrics[Profit],Derived_Metrics[Customer ID],Derived_Metrics[[#This Row],[Customer ID]])</f>
        <v>18.104199999999999</v>
      </c>
      <c r="F1903" s="5">
        <f>_xlfn.PERCENTRANK.INC(Derived_Metrics[Customer Revenue],Derived_Metrics[[#This Row],[Customer Revenue]])</f>
        <v>0.45200000000000001</v>
      </c>
      <c r="G1903" s="5" t="str" cm="1">
        <f t="array" ref="G1903">_xlfn.IFS(Derived_Metrics[[#This Row],[Customer Revenue Percentile]]&gt;=0.8,"High Value",Derived_Metrics[[#This Row],[Customer Revenue Percentile]]&gt;=0.4,"Medium Value",TRUE,"Low Value")</f>
        <v>Medium Value</v>
      </c>
      <c r="H1903" s="12">
        <f>_xlfn.RANK.EQ(Derived_Metrics[[#This Row],[Customer Revenue]],Derived_Metrics[Customer Revenue],0)</f>
        <v>1161</v>
      </c>
      <c r="I1903" s="15">
        <f>Derived_Metrics[[#This Row],[Customer Revenue]]/SUM(Derived_Metrics[Customer Revenue])</f>
        <v>2.3099780957800323E-4</v>
      </c>
      <c r="J1903" t="s">
        <v>508</v>
      </c>
      <c r="K1903" s="5">
        <f>SUMIFS(Derived_Metrics[Revenue],Derived_Metrics[Product ID],Derived_Metrics[[#This Row],[Product ID]])</f>
        <v>7973.4450000000006</v>
      </c>
      <c r="L1903" s="5">
        <f>SUMIFS(Derived_Metrics[Profit],Derived_Metrics[Product ID],Derived_Metrics[[#This Row],[Product ID]])</f>
        <v>117.059</v>
      </c>
      <c r="M1903" s="5" t="str">
        <f>IF(AND(Derived_Metrics[[#This Row],[Product Revenue]]&gt;AVERAGE(Derived_Metrics[Product Revenue]),Derived_Metrics[[#This Row],[Product Profit]]&lt;0),"high sales Low Profit","Normal")</f>
        <v>Normal</v>
      </c>
      <c r="N1903">
        <v>470.15499999999997</v>
      </c>
      <c r="O1903">
        <v>7</v>
      </c>
      <c r="P1903">
        <v>0.3</v>
      </c>
      <c r="Q1903">
        <v>-13.433</v>
      </c>
      <c r="R1903">
        <f>Derived_Metrics[[#This Row],[Selling Price]]*Derived_Metrics[[#This Row],[Quantity]]</f>
        <v>3291.085</v>
      </c>
      <c r="S1903" s="2">
        <f>IF(Derived_Metrics[[#This Row],[Revenue]]=0,0,Derived_Metrics[[#This Row],[Profit]]/Derived_Metrics[[#This Row],[Revenue]])</f>
        <v>-4.081632653061224E-3</v>
      </c>
      <c r="T1903" t="str">
        <f>IF(Derived_Metrics[[#This Row],[Profit]]&lt;0, "Loss","Profit")</f>
        <v>Loss</v>
      </c>
      <c r="U1903" s="5">
        <f>Derived_Metrics[[#This Row],[Selling Price]]*Derived_Metrics[[#This Row],[Quantity]]*Derived_Metrics[[#This Row],[Discount]]</f>
        <v>987.32549999999992</v>
      </c>
      <c r="V1903" t="str">
        <f>IF(Derived_Metrics[[#This Row],[Discount]]&gt;0,"Discount Applied","No Discount")</f>
        <v>Discount Applied</v>
      </c>
      <c r="W1903" t="str">
        <f>IF(Derived_Metrics[[#This Row],[Discount]]&gt;0.3,"High Discount","Low Discount")</f>
        <v>Low Discount</v>
      </c>
      <c r="X1903" s="13">
        <f>SUMIFS(Derived_Metrics[Customer_Revenue_Share],Derived_Metrics[Customee_ Revenue _Rank],"&lt;="&amp;Derived_Metrics[[#This Row],[Customee_ Revenue _Rank]])</f>
        <v>0.90173146447440744</v>
      </c>
      <c r="Y1903" t="str">
        <f>IF(Derived_Metrics[[#This Row],[Cumulative_Revenue_%]]&lt;=0.8,"Top 80% Revenue","Remaining 20% Revenue")</f>
        <v>Remaining 20% Revenue</v>
      </c>
    </row>
    <row r="1904" spans="1:25" x14ac:dyDescent="0.25">
      <c r="A1904" t="s">
        <v>4860</v>
      </c>
      <c r="B1904" s="1">
        <v>42818</v>
      </c>
      <c r="C1904" t="s">
        <v>2122</v>
      </c>
      <c r="D1904" s="4">
        <f>SUMIFS(Derived_Metrics[Revenue],Derived_Metrics[Customer ID],Derived_Metrics[[#This Row],[Customer ID]])</f>
        <v>2367.6779999999999</v>
      </c>
      <c r="E1904" s="4">
        <f>SUMIFS(Derived_Metrics[Profit],Derived_Metrics[Customer ID],Derived_Metrics[[#This Row],[Customer ID]])</f>
        <v>110.37320000000003</v>
      </c>
      <c r="F1904" s="5">
        <f>_xlfn.PERCENTRANK.INC(Derived_Metrics[Customer Revenue],Derived_Metrics[[#This Row],[Customer Revenue]])</f>
        <v>0.33200000000000002</v>
      </c>
      <c r="G1904" s="5" t="str" cm="1">
        <f t="array" ref="G1904">_xlfn.IFS(Derived_Metrics[[#This Row],[Customer Revenue Percentile]]&gt;=0.8,"High Value",Derived_Metrics[[#This Row],[Customer Revenue Percentile]]&gt;=0.4,"Medium Value",TRUE,"Low Value")</f>
        <v>Low Value</v>
      </c>
      <c r="H1904" s="12">
        <f>_xlfn.RANK.EQ(Derived_Metrics[[#This Row],[Customer Revenue]],Derived_Metrics[Customer Revenue],0)</f>
        <v>1412</v>
      </c>
      <c r="I1904" s="15">
        <f>Derived_Metrics[[#This Row],[Customer Revenue]]/SUM(Derived_Metrics[Customer Revenue])</f>
        <v>1.5197670083654462E-4</v>
      </c>
      <c r="J1904" t="s">
        <v>985</v>
      </c>
      <c r="K1904" s="5">
        <f>SUMIFS(Derived_Metrics[Revenue],Derived_Metrics[Product ID],Derived_Metrics[[#This Row],[Product ID]])</f>
        <v>15430.156000000001</v>
      </c>
      <c r="L1904" s="5">
        <f>SUMIFS(Derived_Metrics[Profit],Derived_Metrics[Product ID],Derived_Metrics[[#This Row],[Product ID]])</f>
        <v>573.72400000000005</v>
      </c>
      <c r="M1904" s="5" t="str">
        <f>IF(AND(Derived_Metrics[[#This Row],[Product Revenue]]&gt;AVERAGE(Derived_Metrics[Product Revenue]),Derived_Metrics[[#This Row],[Product Profit]]&lt;0),"high sales Low Profit","Normal")</f>
        <v>Normal</v>
      </c>
      <c r="N1904">
        <v>271.76400000000001</v>
      </c>
      <c r="O1904">
        <v>2</v>
      </c>
      <c r="P1904">
        <v>0.1</v>
      </c>
      <c r="Q1904">
        <v>60.392000000000003</v>
      </c>
      <c r="R1904">
        <f>Derived_Metrics[[#This Row],[Selling Price]]*Derived_Metrics[[#This Row],[Quantity]]</f>
        <v>543.52800000000002</v>
      </c>
      <c r="S1904" s="2">
        <f>IF(Derived_Metrics[[#This Row],[Revenue]]=0,0,Derived_Metrics[[#This Row],[Profit]]/Derived_Metrics[[#This Row],[Revenue]])</f>
        <v>0.11111111111111112</v>
      </c>
      <c r="T1904" t="str">
        <f>IF(Derived_Metrics[[#This Row],[Profit]]&lt;0, "Loss","Profit")</f>
        <v>Profit</v>
      </c>
      <c r="U1904" s="5">
        <f>Derived_Metrics[[#This Row],[Selling Price]]*Derived_Metrics[[#This Row],[Quantity]]*Derived_Metrics[[#This Row],[Discount]]</f>
        <v>54.352800000000002</v>
      </c>
      <c r="V1904" t="str">
        <f>IF(Derived_Metrics[[#This Row],[Discount]]&gt;0,"Discount Applied","No Discount")</f>
        <v>Discount Applied</v>
      </c>
      <c r="W1904" t="str">
        <f>IF(Derived_Metrics[[#This Row],[Discount]]&gt;0.3,"High Discount","Low Discount")</f>
        <v>Low Discount</v>
      </c>
      <c r="X1904" s="13">
        <f>SUMIFS(Derived_Metrics[Customer_Revenue_Share],Derived_Metrics[Customee_ Revenue _Rank],"&lt;="&amp;Derived_Metrics[[#This Row],[Customee_ Revenue _Rank]])</f>
        <v>0.95050666050702726</v>
      </c>
      <c r="Y1904" t="str">
        <f>IF(Derived_Metrics[[#This Row],[Cumulative_Revenue_%]]&lt;=0.8,"Top 80% Revenue","Remaining 20% Revenue")</f>
        <v>Remaining 20% Revenue</v>
      </c>
    </row>
    <row r="1905" spans="1:25" x14ac:dyDescent="0.25">
      <c r="A1905" t="s">
        <v>4861</v>
      </c>
      <c r="B1905" s="1">
        <v>42850</v>
      </c>
      <c r="C1905" t="s">
        <v>3395</v>
      </c>
      <c r="D1905" s="4">
        <f>SUMIFS(Derived_Metrics[Revenue],Derived_Metrics[Customer ID],Derived_Metrics[[#This Row],[Customer ID]])</f>
        <v>6136.7200000000012</v>
      </c>
      <c r="E1905" s="4">
        <f>SUMIFS(Derived_Metrics[Profit],Derived_Metrics[Customer ID],Derived_Metrics[[#This Row],[Customer ID]])</f>
        <v>-24.553100000000004</v>
      </c>
      <c r="F1905" s="5">
        <f>_xlfn.PERCENTRANK.INC(Derived_Metrics[Customer Revenue],Derived_Metrics[[#This Row],[Customer Revenue]])</f>
        <v>0.60599999999999998</v>
      </c>
      <c r="G1905" s="5" t="str" cm="1">
        <f t="array" ref="G1905">_xlfn.IFS(Derived_Metrics[[#This Row],[Customer Revenue Percentile]]&gt;=0.8,"High Value",Derived_Metrics[[#This Row],[Customer Revenue Percentile]]&gt;=0.4,"Medium Value",TRUE,"Low Value")</f>
        <v>Medium Value</v>
      </c>
      <c r="H1905" s="12">
        <f>_xlfn.RANK.EQ(Derived_Metrics[[#This Row],[Customer Revenue]],Derived_Metrics[Customer Revenue],0)</f>
        <v>833</v>
      </c>
      <c r="I1905" s="15">
        <f>Derived_Metrics[[#This Row],[Customer Revenue]]/SUM(Derived_Metrics[Customer Revenue])</f>
        <v>3.9390426382204016E-4</v>
      </c>
      <c r="J1905" t="s">
        <v>377</v>
      </c>
      <c r="K1905" s="5">
        <f>SUMIFS(Derived_Metrics[Revenue],Derived_Metrics[Product ID],Derived_Metrics[[#This Row],[Product ID]])</f>
        <v>6416.6466</v>
      </c>
      <c r="L1905" s="5">
        <f>SUMIFS(Derived_Metrics[Profit],Derived_Metrics[Product ID],Derived_Metrics[[#This Row],[Product ID]])</f>
        <v>-20.293000000000006</v>
      </c>
      <c r="M1905" s="5" t="str">
        <f>IF(AND(Derived_Metrics[[#This Row],[Product Revenue]]&gt;AVERAGE(Derived_Metrics[Product Revenue]),Derived_Metrics[[#This Row],[Product Profit]]&lt;0),"high sales Low Profit","Normal")</f>
        <v>Normal</v>
      </c>
      <c r="N1905">
        <v>344.98099999999999</v>
      </c>
      <c r="O1905">
        <v>7</v>
      </c>
      <c r="P1905">
        <v>0.15</v>
      </c>
      <c r="Q1905">
        <v>28.4102</v>
      </c>
      <c r="R1905">
        <f>Derived_Metrics[[#This Row],[Selling Price]]*Derived_Metrics[[#This Row],[Quantity]]</f>
        <v>2414.8670000000002</v>
      </c>
      <c r="S1905" s="2">
        <f>IF(Derived_Metrics[[#This Row],[Revenue]]=0,0,Derived_Metrics[[#This Row],[Profit]]/Derived_Metrics[[#This Row],[Revenue]])</f>
        <v>1.1764705882352939E-2</v>
      </c>
      <c r="T1905" t="str">
        <f>IF(Derived_Metrics[[#This Row],[Profit]]&lt;0, "Loss","Profit")</f>
        <v>Profit</v>
      </c>
      <c r="U1905" s="5">
        <f>Derived_Metrics[[#This Row],[Selling Price]]*Derived_Metrics[[#This Row],[Quantity]]*Derived_Metrics[[#This Row],[Discount]]</f>
        <v>362.23005000000001</v>
      </c>
      <c r="V1905" t="str">
        <f>IF(Derived_Metrics[[#This Row],[Discount]]&gt;0,"Discount Applied","No Discount")</f>
        <v>Discount Applied</v>
      </c>
      <c r="W1905" t="str">
        <f>IF(Derived_Metrics[[#This Row],[Discount]]&gt;0.3,"High Discount","Low Discount")</f>
        <v>Low Discount</v>
      </c>
      <c r="X1905" s="13">
        <f>SUMIFS(Derived_Metrics[Customer_Revenue_Share],Derived_Metrics[Customee_ Revenue _Rank],"&lt;="&amp;Derived_Metrics[[#This Row],[Customee_ Revenue _Rank]])</f>
        <v>0.80231350622046416</v>
      </c>
      <c r="Y1905" t="str">
        <f>IF(Derived_Metrics[[#This Row],[Cumulative_Revenue_%]]&lt;=0.8,"Top 80% Revenue","Remaining 20% Revenue")</f>
        <v>Remaining 20% Revenue</v>
      </c>
    </row>
    <row r="1906" spans="1:25" x14ac:dyDescent="0.25">
      <c r="A1906" t="s">
        <v>4862</v>
      </c>
      <c r="B1906" s="1">
        <v>43062</v>
      </c>
      <c r="C1906" t="s">
        <v>2755</v>
      </c>
      <c r="D1906" s="4">
        <f>SUMIFS(Derived_Metrics[Revenue],Derived_Metrics[Customer ID],Derived_Metrics[[#This Row],[Customer ID]])</f>
        <v>154.345</v>
      </c>
      <c r="E1906" s="4">
        <f>SUMIFS(Derived_Metrics[Profit],Derived_Metrics[Customer ID],Derived_Metrics[[#This Row],[Customer ID]])</f>
        <v>-24.659100000000002</v>
      </c>
      <c r="F1906" s="5">
        <f>_xlfn.PERCENTRANK.INC(Derived_Metrics[Customer Revenue],Derived_Metrics[[#This Row],[Customer Revenue]])</f>
        <v>2.9000000000000001E-2</v>
      </c>
      <c r="G1906" s="5" t="str" cm="1">
        <f t="array" ref="G1906">_xlfn.IFS(Derived_Metrics[[#This Row],[Customer Revenue Percentile]]&gt;=0.8,"High Value",Derived_Metrics[[#This Row],[Customer Revenue Percentile]]&gt;=0.4,"Medium Value",TRUE,"Low Value")</f>
        <v>Low Value</v>
      </c>
      <c r="H1906" s="12">
        <f>_xlfn.RANK.EQ(Derived_Metrics[[#This Row],[Customer Revenue]],Derived_Metrics[Customer Revenue],0)</f>
        <v>2058</v>
      </c>
      <c r="I1906" s="15">
        <f>Derived_Metrics[[#This Row],[Customer Revenue]]/SUM(Derived_Metrics[Customer Revenue])</f>
        <v>9.9071089441285853E-6</v>
      </c>
      <c r="J1906" t="s">
        <v>1451</v>
      </c>
      <c r="K1906" s="5">
        <f>SUMIFS(Derived_Metrics[Revenue],Derived_Metrics[Product ID],Derived_Metrics[[#This Row],[Product ID]])</f>
        <v>10186.290000000001</v>
      </c>
      <c r="L1906" s="5">
        <f>SUMIFS(Derived_Metrics[Profit],Derived_Metrics[Product ID],Derived_Metrics[[#This Row],[Product ID]])</f>
        <v>-328.59</v>
      </c>
      <c r="M1906" s="5" t="str">
        <f>IF(AND(Derived_Metrics[[#This Row],[Product Revenue]]&gt;AVERAGE(Derived_Metrics[Product Revenue]),Derived_Metrics[[#This Row],[Product Profit]]&lt;0),"high sales Low Profit","Normal")</f>
        <v>Normal</v>
      </c>
      <c r="N1906">
        <v>127.785</v>
      </c>
      <c r="O1906">
        <v>1</v>
      </c>
      <c r="P1906">
        <v>0.3</v>
      </c>
      <c r="Q1906">
        <v>-31.0335</v>
      </c>
      <c r="R1906">
        <f>Derived_Metrics[[#This Row],[Selling Price]]*Derived_Metrics[[#This Row],[Quantity]]</f>
        <v>127.785</v>
      </c>
      <c r="S1906" s="2">
        <f>IF(Derived_Metrics[[#This Row],[Revenue]]=0,0,Derived_Metrics[[#This Row],[Profit]]/Derived_Metrics[[#This Row],[Revenue]])</f>
        <v>-0.24285714285714285</v>
      </c>
      <c r="T1906" t="str">
        <f>IF(Derived_Metrics[[#This Row],[Profit]]&lt;0, "Loss","Profit")</f>
        <v>Loss</v>
      </c>
      <c r="U1906" s="5">
        <f>Derived_Metrics[[#This Row],[Selling Price]]*Derived_Metrics[[#This Row],[Quantity]]*Derived_Metrics[[#This Row],[Discount]]</f>
        <v>38.335499999999996</v>
      </c>
      <c r="V1906" t="str">
        <f>IF(Derived_Metrics[[#This Row],[Discount]]&gt;0,"Discount Applied","No Discount")</f>
        <v>Discount Applied</v>
      </c>
      <c r="W1906" t="str">
        <f>IF(Derived_Metrics[[#This Row],[Discount]]&gt;0.3,"High Discount","Low Discount")</f>
        <v>Low Discount</v>
      </c>
      <c r="X1906" s="13">
        <f>SUMIFS(Derived_Metrics[Customer_Revenue_Share],Derived_Metrics[Customee_ Revenue _Rank],"&lt;="&amp;Derived_Metrics[[#This Row],[Customee_ Revenue _Rank]])</f>
        <v>0.99970000139272341</v>
      </c>
      <c r="Y1906" t="str">
        <f>IF(Derived_Metrics[[#This Row],[Cumulative_Revenue_%]]&lt;=0.8,"Top 80% Revenue","Remaining 20% Revenue")</f>
        <v>Remaining 20% Revenue</v>
      </c>
    </row>
    <row r="1907" spans="1:25" x14ac:dyDescent="0.25">
      <c r="A1907" t="s">
        <v>4863</v>
      </c>
      <c r="B1907" s="1">
        <v>42524</v>
      </c>
      <c r="C1907" t="s">
        <v>186</v>
      </c>
      <c r="D1907" s="4">
        <f>SUMIFS(Derived_Metrics[Revenue],Derived_Metrics[Customer ID],Derived_Metrics[[#This Row],[Customer ID]])</f>
        <v>2148.3599999999997</v>
      </c>
      <c r="E1907" s="4">
        <f>SUMIFS(Derived_Metrics[Profit],Derived_Metrics[Customer ID],Derived_Metrics[[#This Row],[Customer ID]])</f>
        <v>-224.49690000000004</v>
      </c>
      <c r="F1907" s="5">
        <f>_xlfn.PERCENTRANK.INC(Derived_Metrics[Customer Revenue],Derived_Metrics[[#This Row],[Customer Revenue]])</f>
        <v>0.3</v>
      </c>
      <c r="G1907" s="5" t="str" cm="1">
        <f t="array" ref="G1907">_xlfn.IFS(Derived_Metrics[[#This Row],[Customer Revenue Percentile]]&gt;=0.8,"High Value",Derived_Metrics[[#This Row],[Customer Revenue Percentile]]&gt;=0.4,"Medium Value",TRUE,"Low Value")</f>
        <v>Low Value</v>
      </c>
      <c r="H1907" s="12">
        <f>_xlfn.RANK.EQ(Derived_Metrics[[#This Row],[Customer Revenue]],Derived_Metrics[Customer Revenue],0)</f>
        <v>1479</v>
      </c>
      <c r="I1907" s="15">
        <f>Derived_Metrics[[#This Row],[Customer Revenue]]/SUM(Derived_Metrics[Customer Revenue])</f>
        <v>1.3789909988148682E-4</v>
      </c>
      <c r="J1907" t="s">
        <v>233</v>
      </c>
      <c r="K1907" s="5">
        <f>SUMIFS(Derived_Metrics[Revenue],Derived_Metrics[Product ID],Derived_Metrics[[#This Row],[Product ID]])</f>
        <v>5343.7439999999997</v>
      </c>
      <c r="L1907" s="5">
        <f>SUMIFS(Derived_Metrics[Profit],Derived_Metrics[Product ID],Derived_Metrics[[#This Row],[Product ID]])</f>
        <v>-111.328</v>
      </c>
      <c r="M1907" s="5" t="str">
        <f>IF(AND(Derived_Metrics[[#This Row],[Product Revenue]]&gt;AVERAGE(Derived_Metrics[Product Revenue]),Derived_Metrics[[#This Row],[Product Profit]]&lt;0),"high sales Low Profit","Normal")</f>
        <v>Normal</v>
      </c>
      <c r="N1907">
        <v>159.04</v>
      </c>
      <c r="O1907">
        <v>5</v>
      </c>
      <c r="P1907">
        <v>0.6</v>
      </c>
      <c r="Q1907">
        <v>-194.82400000000001</v>
      </c>
      <c r="R1907">
        <f>Derived_Metrics[[#This Row],[Selling Price]]*Derived_Metrics[[#This Row],[Quantity]]</f>
        <v>795.19999999999993</v>
      </c>
      <c r="S1907" s="2">
        <f>IF(Derived_Metrics[[#This Row],[Revenue]]=0,0,Derived_Metrics[[#This Row],[Profit]]/Derived_Metrics[[#This Row],[Revenue]])</f>
        <v>-0.24500000000000002</v>
      </c>
      <c r="T1907" t="str">
        <f>IF(Derived_Metrics[[#This Row],[Profit]]&lt;0, "Loss","Profit")</f>
        <v>Loss</v>
      </c>
      <c r="U1907" s="5">
        <f>Derived_Metrics[[#This Row],[Selling Price]]*Derived_Metrics[[#This Row],[Quantity]]*Derived_Metrics[[#This Row],[Discount]]</f>
        <v>477.11999999999995</v>
      </c>
      <c r="V1907" t="str">
        <f>IF(Derived_Metrics[[#This Row],[Discount]]&gt;0,"Discount Applied","No Discount")</f>
        <v>Discount Applied</v>
      </c>
      <c r="W1907" t="str">
        <f>IF(Derived_Metrics[[#This Row],[Discount]]&gt;0.3,"High Discount","Low Discount")</f>
        <v>High Discount</v>
      </c>
      <c r="X1907" s="13">
        <f>SUMIFS(Derived_Metrics[Customer_Revenue_Share],Derived_Metrics[Customee_ Revenue _Rank],"&lt;="&amp;Derived_Metrics[[#This Row],[Customee_ Revenue _Rank]])</f>
        <v>0.960449006459556</v>
      </c>
      <c r="Y1907" t="str">
        <f>IF(Derived_Metrics[[#This Row],[Cumulative_Revenue_%]]&lt;=0.8,"Top 80% Revenue","Remaining 20% Revenue")</f>
        <v>Remaining 20% Revenue</v>
      </c>
    </row>
    <row r="1908" spans="1:25" x14ac:dyDescent="0.25">
      <c r="A1908" t="s">
        <v>4863</v>
      </c>
      <c r="B1908" s="1">
        <v>42524</v>
      </c>
      <c r="C1908" t="s">
        <v>186</v>
      </c>
      <c r="D1908" s="4">
        <f>SUMIFS(Derived_Metrics[Revenue],Derived_Metrics[Customer ID],Derived_Metrics[[#This Row],[Customer ID]])</f>
        <v>2148.3599999999997</v>
      </c>
      <c r="E1908" s="4">
        <f>SUMIFS(Derived_Metrics[Profit],Derived_Metrics[Customer ID],Derived_Metrics[[#This Row],[Customer ID]])</f>
        <v>-224.49690000000004</v>
      </c>
      <c r="F1908" s="5">
        <f>_xlfn.PERCENTRANK.INC(Derived_Metrics[Customer Revenue],Derived_Metrics[[#This Row],[Customer Revenue]])</f>
        <v>0.3</v>
      </c>
      <c r="G1908" s="5" t="str" cm="1">
        <f t="array" ref="G1908">_xlfn.IFS(Derived_Metrics[[#This Row],[Customer Revenue Percentile]]&gt;=0.8,"High Value",Derived_Metrics[[#This Row],[Customer Revenue Percentile]]&gt;=0.4,"Medium Value",TRUE,"Low Value")</f>
        <v>Low Value</v>
      </c>
      <c r="H1908" s="12">
        <f>_xlfn.RANK.EQ(Derived_Metrics[[#This Row],[Customer Revenue]],Derived_Metrics[Customer Revenue],0)</f>
        <v>1479</v>
      </c>
      <c r="I1908" s="15">
        <f>Derived_Metrics[[#This Row],[Customer Revenue]]/SUM(Derived_Metrics[Customer Revenue])</f>
        <v>1.3789909988148682E-4</v>
      </c>
      <c r="J1908" t="s">
        <v>2246</v>
      </c>
      <c r="K1908" s="5">
        <f>SUMIFS(Derived_Metrics[Revenue],Derived_Metrics[Product ID],Derived_Metrics[[#This Row],[Product ID]])</f>
        <v>3810.078</v>
      </c>
      <c r="L1908" s="5">
        <f>SUMIFS(Derived_Metrics[Profit],Derived_Metrics[Product ID],Derived_Metrics[[#This Row],[Product ID]])</f>
        <v>-586.83960000000002</v>
      </c>
      <c r="M1908" s="5" t="str">
        <f>IF(AND(Derived_Metrics[[#This Row],[Product Revenue]]&gt;AVERAGE(Derived_Metrics[Product Revenue]),Derived_Metrics[[#This Row],[Product Profit]]&lt;0),"high sales Low Profit","Normal")</f>
        <v>Normal</v>
      </c>
      <c r="N1908">
        <v>145.97999999999999</v>
      </c>
      <c r="O1908">
        <v>2</v>
      </c>
      <c r="P1908">
        <v>0.5</v>
      </c>
      <c r="Q1908">
        <v>-99.266400000000004</v>
      </c>
      <c r="R1908">
        <f>Derived_Metrics[[#This Row],[Selling Price]]*Derived_Metrics[[#This Row],[Quantity]]</f>
        <v>291.95999999999998</v>
      </c>
      <c r="S1908" s="2">
        <f>IF(Derived_Metrics[[#This Row],[Revenue]]=0,0,Derived_Metrics[[#This Row],[Profit]]/Derived_Metrics[[#This Row],[Revenue]])</f>
        <v>-0.34</v>
      </c>
      <c r="T1908" t="str">
        <f>IF(Derived_Metrics[[#This Row],[Profit]]&lt;0, "Loss","Profit")</f>
        <v>Loss</v>
      </c>
      <c r="U1908" s="5">
        <f>Derived_Metrics[[#This Row],[Selling Price]]*Derived_Metrics[[#This Row],[Quantity]]*Derived_Metrics[[#This Row],[Discount]]</f>
        <v>145.97999999999999</v>
      </c>
      <c r="V1908" t="str">
        <f>IF(Derived_Metrics[[#This Row],[Discount]]&gt;0,"Discount Applied","No Discount")</f>
        <v>Discount Applied</v>
      </c>
      <c r="W1908" t="str">
        <f>IF(Derived_Metrics[[#This Row],[Discount]]&gt;0.3,"High Discount","Low Discount")</f>
        <v>High Discount</v>
      </c>
      <c r="X1908" s="13">
        <f>SUMIFS(Derived_Metrics[Customer_Revenue_Share],Derived_Metrics[Customee_ Revenue _Rank],"&lt;="&amp;Derived_Metrics[[#This Row],[Customee_ Revenue _Rank]])</f>
        <v>0.960449006459556</v>
      </c>
      <c r="Y1908" t="str">
        <f>IF(Derived_Metrics[[#This Row],[Cumulative_Revenue_%]]&lt;=0.8,"Top 80% Revenue","Remaining 20% Revenue")</f>
        <v>Remaining 20% Revenue</v>
      </c>
    </row>
    <row r="1909" spans="1:25" x14ac:dyDescent="0.25">
      <c r="A1909" t="s">
        <v>4864</v>
      </c>
      <c r="B1909" s="1">
        <v>42075</v>
      </c>
      <c r="C1909" t="s">
        <v>4865</v>
      </c>
      <c r="D1909" s="4">
        <f>SUMIFS(Derived_Metrics[Revenue],Derived_Metrics[Customer ID],Derived_Metrics[[#This Row],[Customer ID]])</f>
        <v>233.85599999999999</v>
      </c>
      <c r="E1909" s="4">
        <f>SUMIFS(Derived_Metrics[Profit],Derived_Metrics[Customer ID],Derived_Metrics[[#This Row],[Customer ID]])</f>
        <v>12.667199999999999</v>
      </c>
      <c r="F1909" s="5">
        <f>_xlfn.PERCENTRANK.INC(Derived_Metrics[Customer Revenue],Derived_Metrics[[#This Row],[Customer Revenue]])</f>
        <v>4.7E-2</v>
      </c>
      <c r="G1909" s="5" t="str" cm="1">
        <f t="array" ref="G1909">_xlfn.IFS(Derived_Metrics[[#This Row],[Customer Revenue Percentile]]&gt;=0.8,"High Value",Derived_Metrics[[#This Row],[Customer Revenue Percentile]]&gt;=0.4,"Medium Value",TRUE,"Low Value")</f>
        <v>Low Value</v>
      </c>
      <c r="H1909" s="12">
        <f>_xlfn.RANK.EQ(Derived_Metrics[[#This Row],[Customer Revenue]],Derived_Metrics[Customer Revenue],0)</f>
        <v>2021</v>
      </c>
      <c r="I1909" s="15">
        <f>Derived_Metrics[[#This Row],[Customer Revenue]]/SUM(Derived_Metrics[Customer Revenue])</f>
        <v>1.501076723728099E-5</v>
      </c>
      <c r="J1909" t="s">
        <v>863</v>
      </c>
      <c r="K1909" s="5">
        <f>SUMIFS(Derived_Metrics[Revenue],Derived_Metrics[Product ID],Derived_Metrics[[#This Row],[Product ID]])</f>
        <v>1753.9199999999998</v>
      </c>
      <c r="L1909" s="5">
        <f>SUMIFS(Derived_Metrics[Profit],Derived_Metrics[Product ID],Derived_Metrics[[#This Row],[Product ID]])</f>
        <v>28.257600000000004</v>
      </c>
      <c r="M1909" s="5" t="str">
        <f>IF(AND(Derived_Metrics[[#This Row],[Product Revenue]]&gt;AVERAGE(Derived_Metrics[Product Revenue]),Derived_Metrics[[#This Row],[Product Profit]]&lt;0),"high sales Low Profit","Normal")</f>
        <v>Normal</v>
      </c>
      <c r="N1909">
        <v>77.951999999999998</v>
      </c>
      <c r="O1909">
        <v>3</v>
      </c>
      <c r="P1909">
        <v>0.2</v>
      </c>
      <c r="Q1909">
        <v>12.667199999999999</v>
      </c>
      <c r="R1909">
        <f>Derived_Metrics[[#This Row],[Selling Price]]*Derived_Metrics[[#This Row],[Quantity]]</f>
        <v>233.85599999999999</v>
      </c>
      <c r="S1909" s="2">
        <f>IF(Derived_Metrics[[#This Row],[Revenue]]=0,0,Derived_Metrics[[#This Row],[Profit]]/Derived_Metrics[[#This Row],[Revenue]])</f>
        <v>5.4166666666666669E-2</v>
      </c>
      <c r="T1909" t="str">
        <f>IF(Derived_Metrics[[#This Row],[Profit]]&lt;0, "Loss","Profit")</f>
        <v>Profit</v>
      </c>
      <c r="U1909" s="5">
        <f>Derived_Metrics[[#This Row],[Selling Price]]*Derived_Metrics[[#This Row],[Quantity]]*Derived_Metrics[[#This Row],[Discount]]</f>
        <v>46.7712</v>
      </c>
      <c r="V1909" t="str">
        <f>IF(Derived_Metrics[[#This Row],[Discount]]&gt;0,"Discount Applied","No Discount")</f>
        <v>Discount Applied</v>
      </c>
      <c r="W1909" t="str">
        <f>IF(Derived_Metrics[[#This Row],[Discount]]&gt;0.3,"High Discount","Low Discount")</f>
        <v>Low Discount</v>
      </c>
      <c r="X1909" s="13">
        <f>SUMIFS(Derived_Metrics[Customer_Revenue_Share],Derived_Metrics[Customee_ Revenue _Rank],"&lt;="&amp;Derived_Metrics[[#This Row],[Customee_ Revenue _Rank]])</f>
        <v>0.99920642340326826</v>
      </c>
      <c r="Y1909" t="str">
        <f>IF(Derived_Metrics[[#This Row],[Cumulative_Revenue_%]]&lt;=0.8,"Top 80% Revenue","Remaining 20% Revenue")</f>
        <v>Remaining 20% Revenue</v>
      </c>
    </row>
    <row r="1910" spans="1:25" x14ac:dyDescent="0.25">
      <c r="A1910" t="s">
        <v>4867</v>
      </c>
      <c r="B1910" s="1">
        <v>42362</v>
      </c>
      <c r="C1910" t="s">
        <v>2207</v>
      </c>
      <c r="D1910" s="4">
        <f>SUMIFS(Derived_Metrics[Revenue],Derived_Metrics[Customer ID],Derived_Metrics[[#This Row],[Customer ID]])</f>
        <v>10604.773599999999</v>
      </c>
      <c r="E1910" s="4">
        <f>SUMIFS(Derived_Metrics[Profit],Derived_Metrics[Customer ID],Derived_Metrics[[#This Row],[Customer ID]])</f>
        <v>-273.93610000000007</v>
      </c>
      <c r="F1910" s="5">
        <f>_xlfn.PERCENTRANK.INC(Derived_Metrics[Customer Revenue],Derived_Metrics[[#This Row],[Customer Revenue]])</f>
        <v>0.77300000000000002</v>
      </c>
      <c r="G1910" s="5" t="str" cm="1">
        <f t="array" ref="G1910">_xlfn.IFS(Derived_Metrics[[#This Row],[Customer Revenue Percentile]]&gt;=0.8,"High Value",Derived_Metrics[[#This Row],[Customer Revenue Percentile]]&gt;=0.4,"Medium Value",TRUE,"Low Value")</f>
        <v>Medium Value</v>
      </c>
      <c r="H1910" s="12">
        <f>_xlfn.RANK.EQ(Derived_Metrics[[#This Row],[Customer Revenue]],Derived_Metrics[Customer Revenue],0)</f>
        <v>475</v>
      </c>
      <c r="I1910" s="15">
        <f>Derived_Metrics[[#This Row],[Customer Revenue]]/SUM(Derived_Metrics[Customer Revenue])</f>
        <v>6.807000381160302E-4</v>
      </c>
      <c r="J1910" t="s">
        <v>2998</v>
      </c>
      <c r="K1910" s="5">
        <f>SUMIFS(Derived_Metrics[Revenue],Derived_Metrics[Product ID],Derived_Metrics[[#This Row],[Product ID]])</f>
        <v>124.872</v>
      </c>
      <c r="L1910" s="5">
        <f>SUMIFS(Derived_Metrics[Profit],Derived_Metrics[Product ID],Derived_Metrics[[#This Row],[Product ID]])</f>
        <v>13.116400000000001</v>
      </c>
      <c r="M1910" s="5" t="str">
        <f>IF(AND(Derived_Metrics[[#This Row],[Product Revenue]]&gt;AVERAGE(Derived_Metrics[Product Revenue]),Derived_Metrics[[#This Row],[Product Profit]]&lt;0),"high sales Low Profit","Normal")</f>
        <v>Normal</v>
      </c>
      <c r="N1910">
        <v>9.68</v>
      </c>
      <c r="O1910">
        <v>2</v>
      </c>
      <c r="P1910">
        <v>0</v>
      </c>
      <c r="Q1910">
        <v>3.7751999999999999</v>
      </c>
      <c r="R1910">
        <f>Derived_Metrics[[#This Row],[Selling Price]]*Derived_Metrics[[#This Row],[Quantity]]</f>
        <v>19.36</v>
      </c>
      <c r="S1910" s="2">
        <f>IF(Derived_Metrics[[#This Row],[Revenue]]=0,0,Derived_Metrics[[#This Row],[Profit]]/Derived_Metrics[[#This Row],[Revenue]])</f>
        <v>0.19500000000000001</v>
      </c>
      <c r="T1910" t="str">
        <f>IF(Derived_Metrics[[#This Row],[Profit]]&lt;0, "Loss","Profit")</f>
        <v>Profit</v>
      </c>
      <c r="U1910" s="5">
        <f>Derived_Metrics[[#This Row],[Selling Price]]*Derived_Metrics[[#This Row],[Quantity]]*Derived_Metrics[[#This Row],[Discount]]</f>
        <v>0</v>
      </c>
      <c r="V1910" t="str">
        <f>IF(Derived_Metrics[[#This Row],[Discount]]&gt;0,"Discount Applied","No Discount")</f>
        <v>No Discount</v>
      </c>
      <c r="W1910" t="str">
        <f>IF(Derived_Metrics[[#This Row],[Discount]]&gt;0.3,"High Discount","Low Discount")</f>
        <v>Low Discount</v>
      </c>
      <c r="X1910" s="13">
        <f>SUMIFS(Derived_Metrics[Customer_Revenue_Share],Derived_Metrics[Customee_ Revenue _Rank],"&lt;="&amp;Derived_Metrics[[#This Row],[Customee_ Revenue _Rank]])</f>
        <v>0.61433311885702824</v>
      </c>
      <c r="Y1910" t="str">
        <f>IF(Derived_Metrics[[#This Row],[Cumulative_Revenue_%]]&lt;=0.8,"Top 80% Revenue","Remaining 20% Revenue")</f>
        <v>Top 80% Revenue</v>
      </c>
    </row>
    <row r="1911" spans="1:25" x14ac:dyDescent="0.25">
      <c r="A1911" t="s">
        <v>4868</v>
      </c>
      <c r="B1911" s="1">
        <v>43024</v>
      </c>
      <c r="C1911" t="s">
        <v>4150</v>
      </c>
      <c r="D1911" s="4">
        <f>SUMIFS(Derived_Metrics[Revenue],Derived_Metrics[Customer ID],Derived_Metrics[[#This Row],[Customer ID]])</f>
        <v>14608.752</v>
      </c>
      <c r="E1911" s="4">
        <f>SUMIFS(Derived_Metrics[Profit],Derived_Metrics[Customer ID],Derived_Metrics[[#This Row],[Customer ID]])</f>
        <v>-1034.1218999999999</v>
      </c>
      <c r="F1911" s="5">
        <f>_xlfn.PERCENTRANK.INC(Derived_Metrics[Customer Revenue],Derived_Metrics[[#This Row],[Customer Revenue]])</f>
        <v>0.86599999999999999</v>
      </c>
      <c r="G1911" s="5" t="str" cm="1">
        <f t="array" ref="G1911">_xlfn.IFS(Derived_Metrics[[#This Row],[Customer Revenue Percentile]]&gt;=0.8,"High Value",Derived_Metrics[[#This Row],[Customer Revenue Percentile]]&gt;=0.4,"Medium Value",TRUE,"Low Value")</f>
        <v>High Value</v>
      </c>
      <c r="H1911" s="12">
        <f>_xlfn.RANK.EQ(Derived_Metrics[[#This Row],[Customer Revenue]],Derived_Metrics[Customer Revenue],0)</f>
        <v>279</v>
      </c>
      <c r="I1911" s="15">
        <f>Derived_Metrics[[#This Row],[Customer Revenue]]/SUM(Derived_Metrics[Customer Revenue])</f>
        <v>9.3770771713859447E-4</v>
      </c>
      <c r="J1911" t="s">
        <v>2143</v>
      </c>
      <c r="K1911" s="5">
        <f>SUMIFS(Derived_Metrics[Revenue],Derived_Metrics[Product ID],Derived_Metrics[[#This Row],[Product ID]])</f>
        <v>35272.71</v>
      </c>
      <c r="L1911" s="5">
        <f>SUMIFS(Derived_Metrics[Profit],Derived_Metrics[Product ID],Derived_Metrics[[#This Row],[Product ID]])</f>
        <v>-1201.0581</v>
      </c>
      <c r="M1911" s="5" t="str">
        <f>IF(AND(Derived_Metrics[[#This Row],[Product Revenue]]&gt;AVERAGE(Derived_Metrics[Product Revenue]),Derived_Metrics[[#This Row],[Product Profit]]&lt;0),"high sales Low Profit","Normal")</f>
        <v>high sales Low Profit</v>
      </c>
      <c r="N1911">
        <v>1875.258</v>
      </c>
      <c r="O1911">
        <v>7</v>
      </c>
      <c r="P1911">
        <v>0.4</v>
      </c>
      <c r="Q1911">
        <v>-968.88329999999996</v>
      </c>
      <c r="R1911">
        <f>Derived_Metrics[[#This Row],[Selling Price]]*Derived_Metrics[[#This Row],[Quantity]]</f>
        <v>13126.806</v>
      </c>
      <c r="S1911" s="2">
        <f>IF(Derived_Metrics[[#This Row],[Revenue]]=0,0,Derived_Metrics[[#This Row],[Profit]]/Derived_Metrics[[#This Row],[Revenue]])</f>
        <v>-7.3809523809523797E-2</v>
      </c>
      <c r="T1911" t="str">
        <f>IF(Derived_Metrics[[#This Row],[Profit]]&lt;0, "Loss","Profit")</f>
        <v>Loss</v>
      </c>
      <c r="U1911" s="5">
        <f>Derived_Metrics[[#This Row],[Selling Price]]*Derived_Metrics[[#This Row],[Quantity]]*Derived_Metrics[[#This Row],[Discount]]</f>
        <v>5250.7224000000006</v>
      </c>
      <c r="V1911" t="str">
        <f>IF(Derived_Metrics[[#This Row],[Discount]]&gt;0,"Discount Applied","No Discount")</f>
        <v>Discount Applied</v>
      </c>
      <c r="W1911" t="str">
        <f>IF(Derived_Metrics[[#This Row],[Discount]]&gt;0.3,"High Discount","Low Discount")</f>
        <v>High Discount</v>
      </c>
      <c r="X1911" s="13">
        <f>SUMIFS(Derived_Metrics[Customer_Revenue_Share],Derived_Metrics[Customee_ Revenue _Rank],"&lt;="&amp;Derived_Metrics[[#This Row],[Customee_ Revenue _Rank]])</f>
        <v>0.46191832348699802</v>
      </c>
      <c r="Y1911" t="str">
        <f>IF(Derived_Metrics[[#This Row],[Cumulative_Revenue_%]]&lt;=0.8,"Top 80% Revenue","Remaining 20% Revenue")</f>
        <v>Top 80% Revenue</v>
      </c>
    </row>
    <row r="1912" spans="1:25" x14ac:dyDescent="0.25">
      <c r="A1912" t="s">
        <v>4869</v>
      </c>
      <c r="B1912" s="1">
        <v>42868</v>
      </c>
      <c r="C1912" t="s">
        <v>1339</v>
      </c>
      <c r="D1912" s="4">
        <f>SUMIFS(Derived_Metrics[Revenue],Derived_Metrics[Customer ID],Derived_Metrics[[#This Row],[Customer ID]])</f>
        <v>3778.6380000000004</v>
      </c>
      <c r="E1912" s="4">
        <f>SUMIFS(Derived_Metrics[Profit],Derived_Metrics[Customer ID],Derived_Metrics[[#This Row],[Customer ID]])</f>
        <v>-130.86240000000001</v>
      </c>
      <c r="F1912" s="5">
        <f>_xlfn.PERCENTRANK.INC(Derived_Metrics[Customer Revenue],Derived_Metrics[[#This Row],[Customer Revenue]])</f>
        <v>0.46500000000000002</v>
      </c>
      <c r="G1912" s="5" t="str" cm="1">
        <f t="array" ref="G1912">_xlfn.IFS(Derived_Metrics[[#This Row],[Customer Revenue Percentile]]&gt;=0.8,"High Value",Derived_Metrics[[#This Row],[Customer Revenue Percentile]]&gt;=0.4,"Medium Value",TRUE,"Low Value")</f>
        <v>Medium Value</v>
      </c>
      <c r="H1912" s="12">
        <f>_xlfn.RANK.EQ(Derived_Metrics[[#This Row],[Customer Revenue]],Derived_Metrics[Customer Revenue],0)</f>
        <v>1130</v>
      </c>
      <c r="I1912" s="15">
        <f>Derived_Metrics[[#This Row],[Customer Revenue]]/SUM(Derived_Metrics[Customer Revenue])</f>
        <v>2.4254351178479481E-4</v>
      </c>
      <c r="J1912" t="s">
        <v>755</v>
      </c>
      <c r="K1912" s="5">
        <f>SUMIFS(Derived_Metrics[Revenue],Derived_Metrics[Product ID],Derived_Metrics[[#This Row],[Product ID]])</f>
        <v>7072.9199999999992</v>
      </c>
      <c r="L1912" s="5">
        <f>SUMIFS(Derived_Metrics[Profit],Derived_Metrics[Product ID],Derived_Metrics[[#This Row],[Product ID]])</f>
        <v>-130.98000000000002</v>
      </c>
      <c r="M1912" s="5" t="str">
        <f>IF(AND(Derived_Metrics[[#This Row],[Product Revenue]]&gt;AVERAGE(Derived_Metrics[Product Revenue]),Derived_Metrics[[#This Row],[Product Profit]]&lt;0),"high sales Low Profit","Normal")</f>
        <v>Normal</v>
      </c>
      <c r="N1912">
        <v>458.43</v>
      </c>
      <c r="O1912">
        <v>5</v>
      </c>
      <c r="P1912">
        <v>0.3</v>
      </c>
      <c r="Q1912">
        <v>-124.431</v>
      </c>
      <c r="R1912">
        <f>Derived_Metrics[[#This Row],[Selling Price]]*Derived_Metrics[[#This Row],[Quantity]]</f>
        <v>2292.15</v>
      </c>
      <c r="S1912" s="2">
        <f>IF(Derived_Metrics[[#This Row],[Revenue]]=0,0,Derived_Metrics[[#This Row],[Profit]]/Derived_Metrics[[#This Row],[Revenue]])</f>
        <v>-5.4285714285714284E-2</v>
      </c>
      <c r="T1912" t="str">
        <f>IF(Derived_Metrics[[#This Row],[Profit]]&lt;0, "Loss","Profit")</f>
        <v>Loss</v>
      </c>
      <c r="U1912" s="5">
        <f>Derived_Metrics[[#This Row],[Selling Price]]*Derived_Metrics[[#This Row],[Quantity]]*Derived_Metrics[[#This Row],[Discount]]</f>
        <v>687.64499999999998</v>
      </c>
      <c r="V1912" t="str">
        <f>IF(Derived_Metrics[[#This Row],[Discount]]&gt;0,"Discount Applied","No Discount")</f>
        <v>Discount Applied</v>
      </c>
      <c r="W1912" t="str">
        <f>IF(Derived_Metrics[[#This Row],[Discount]]&gt;0.3,"High Discount","Low Discount")</f>
        <v>Low Discount</v>
      </c>
      <c r="X1912" s="13">
        <f>SUMIFS(Derived_Metrics[Customer_Revenue_Share],Derived_Metrics[Customee_ Revenue _Rank],"&lt;="&amp;Derived_Metrics[[#This Row],[Customee_ Revenue _Rank]])</f>
        <v>0.89513190750980265</v>
      </c>
      <c r="Y1912" t="str">
        <f>IF(Derived_Metrics[[#This Row],[Cumulative_Revenue_%]]&lt;=0.8,"Top 80% Revenue","Remaining 20% Revenue")</f>
        <v>Remaining 20% Revenue</v>
      </c>
    </row>
    <row r="1913" spans="1:25" x14ac:dyDescent="0.25">
      <c r="A1913" t="s">
        <v>4870</v>
      </c>
      <c r="B1913" s="1">
        <v>43057</v>
      </c>
      <c r="C1913" t="s">
        <v>893</v>
      </c>
      <c r="D1913" s="4">
        <f>SUMIFS(Derived_Metrics[Revenue],Derived_Metrics[Customer ID],Derived_Metrics[[#This Row],[Customer ID]])</f>
        <v>1687.5740000000001</v>
      </c>
      <c r="E1913" s="4">
        <f>SUMIFS(Derived_Metrics[Profit],Derived_Metrics[Customer ID],Derived_Metrics[[#This Row],[Customer ID]])</f>
        <v>-202.4982</v>
      </c>
      <c r="F1913" s="5">
        <f>_xlfn.PERCENTRANK.INC(Derived_Metrics[Customer Revenue],Derived_Metrics[[#This Row],[Customer Revenue]])</f>
        <v>0.24199999999999999</v>
      </c>
      <c r="G1913" s="5" t="str" cm="1">
        <f t="array" ref="G1913">_xlfn.IFS(Derived_Metrics[[#This Row],[Customer Revenue Percentile]]&gt;=0.8,"High Value",Derived_Metrics[[#This Row],[Customer Revenue Percentile]]&gt;=0.4,"Medium Value",TRUE,"Low Value")</f>
        <v>Low Value</v>
      </c>
      <c r="H1913" s="12">
        <f>_xlfn.RANK.EQ(Derived_Metrics[[#This Row],[Customer Revenue]],Derived_Metrics[Customer Revenue],0)</f>
        <v>1605</v>
      </c>
      <c r="I1913" s="15">
        <f>Derived_Metrics[[#This Row],[Customer Revenue]]/SUM(Derived_Metrics[Customer Revenue])</f>
        <v>1.0832213203718199E-4</v>
      </c>
      <c r="J1913" t="s">
        <v>551</v>
      </c>
      <c r="K1913" s="5">
        <f>SUMIFS(Derived_Metrics[Revenue],Derived_Metrics[Product ID],Derived_Metrics[[#This Row],[Product ID]])</f>
        <v>208.35599999999999</v>
      </c>
      <c r="L1913" s="5">
        <f>SUMIFS(Derived_Metrics[Profit],Derived_Metrics[Product ID],Derived_Metrics[[#This Row],[Product ID]])</f>
        <v>14.55</v>
      </c>
      <c r="M1913" s="5" t="str">
        <f>IF(AND(Derived_Metrics[[#This Row],[Product Revenue]]&gt;AVERAGE(Derived_Metrics[Product Revenue]),Derived_Metrics[[#This Row],[Product Profit]]&lt;0),"high sales Low Profit","Normal")</f>
        <v>Normal</v>
      </c>
      <c r="N1913">
        <v>5.82</v>
      </c>
      <c r="O1913">
        <v>2</v>
      </c>
      <c r="P1913">
        <v>0</v>
      </c>
      <c r="Q1913">
        <v>2.7353999999999998</v>
      </c>
      <c r="R1913">
        <f>Derived_Metrics[[#This Row],[Selling Price]]*Derived_Metrics[[#This Row],[Quantity]]</f>
        <v>11.64</v>
      </c>
      <c r="S1913" s="2">
        <f>IF(Derived_Metrics[[#This Row],[Revenue]]=0,0,Derived_Metrics[[#This Row],[Profit]]/Derived_Metrics[[#This Row],[Revenue]])</f>
        <v>0.23499999999999999</v>
      </c>
      <c r="T1913" t="str">
        <f>IF(Derived_Metrics[[#This Row],[Profit]]&lt;0, "Loss","Profit")</f>
        <v>Profit</v>
      </c>
      <c r="U1913" s="5">
        <f>Derived_Metrics[[#This Row],[Selling Price]]*Derived_Metrics[[#This Row],[Quantity]]*Derived_Metrics[[#This Row],[Discount]]</f>
        <v>0</v>
      </c>
      <c r="V1913" t="str">
        <f>IF(Derived_Metrics[[#This Row],[Discount]]&gt;0,"Discount Applied","No Discount")</f>
        <v>No Discount</v>
      </c>
      <c r="W1913" t="str">
        <f>IF(Derived_Metrics[[#This Row],[Discount]]&gt;0.3,"High Discount","Low Discount")</f>
        <v>Low Discount</v>
      </c>
      <c r="X1913" s="13">
        <f>SUMIFS(Derived_Metrics[Customer_Revenue_Share],Derived_Metrics[Customee_ Revenue _Rank],"&lt;="&amp;Derived_Metrics[[#This Row],[Customee_ Revenue _Rank]])</f>
        <v>0.97552905644709298</v>
      </c>
      <c r="Y1913" t="str">
        <f>IF(Derived_Metrics[[#This Row],[Cumulative_Revenue_%]]&lt;=0.8,"Top 80% Revenue","Remaining 20% Revenue")</f>
        <v>Remaining 20% Revenue</v>
      </c>
    </row>
    <row r="1914" spans="1:25" x14ac:dyDescent="0.25">
      <c r="A1914" t="s">
        <v>4871</v>
      </c>
      <c r="B1914" s="1">
        <v>42421</v>
      </c>
      <c r="C1914" t="s">
        <v>1793</v>
      </c>
      <c r="D1914" s="4">
        <f>SUMIFS(Derived_Metrics[Revenue],Derived_Metrics[Customer ID],Derived_Metrics[[#This Row],[Customer ID]])</f>
        <v>3919.0319999999997</v>
      </c>
      <c r="E1914" s="4">
        <f>SUMIFS(Derived_Metrics[Profit],Derived_Metrics[Customer ID],Derived_Metrics[[#This Row],[Customer ID]])</f>
        <v>80.161000000000001</v>
      </c>
      <c r="F1914" s="5">
        <f>_xlfn.PERCENTRANK.INC(Derived_Metrics[Customer Revenue],Derived_Metrics[[#This Row],[Customer Revenue]])</f>
        <v>0.47799999999999998</v>
      </c>
      <c r="G1914" s="5" t="str" cm="1">
        <f t="array" ref="G1914">_xlfn.IFS(Derived_Metrics[[#This Row],[Customer Revenue Percentile]]&gt;=0.8,"High Value",Derived_Metrics[[#This Row],[Customer Revenue Percentile]]&gt;=0.4,"Medium Value",TRUE,"Low Value")</f>
        <v>Medium Value</v>
      </c>
      <c r="H1914" s="12">
        <f>_xlfn.RANK.EQ(Derived_Metrics[[#This Row],[Customer Revenue]],Derived_Metrics[Customer Revenue],0)</f>
        <v>1104</v>
      </c>
      <c r="I1914" s="15">
        <f>Derived_Metrics[[#This Row],[Customer Revenue]]/SUM(Derived_Metrics[Customer Revenue])</f>
        <v>2.5155513284865811E-4</v>
      </c>
      <c r="J1914" t="s">
        <v>393</v>
      </c>
      <c r="K1914" s="5">
        <f>SUMIFS(Derived_Metrics[Revenue],Derived_Metrics[Product ID],Derived_Metrics[[#This Row],[Product ID]])</f>
        <v>2141.7600000000002</v>
      </c>
      <c r="L1914" s="5">
        <f>SUMIFS(Derived_Metrics[Profit],Derived_Metrics[Product ID],Derived_Metrics[[#This Row],[Product ID]])</f>
        <v>197.10400000000001</v>
      </c>
      <c r="M1914" s="5" t="str">
        <f>IF(AND(Derived_Metrics[[#This Row],[Product Revenue]]&gt;AVERAGE(Derived_Metrics[Product Revenue]),Derived_Metrics[[#This Row],[Product Profit]]&lt;0),"high sales Low Profit","Normal")</f>
        <v>Normal</v>
      </c>
      <c r="N1914">
        <v>135.80000000000001</v>
      </c>
      <c r="O1914">
        <v>7</v>
      </c>
      <c r="P1914">
        <v>0</v>
      </c>
      <c r="Q1914">
        <v>66.542000000000002</v>
      </c>
      <c r="R1914">
        <f>Derived_Metrics[[#This Row],[Selling Price]]*Derived_Metrics[[#This Row],[Quantity]]</f>
        <v>950.60000000000014</v>
      </c>
      <c r="S1914" s="2">
        <f>IF(Derived_Metrics[[#This Row],[Revenue]]=0,0,Derived_Metrics[[#This Row],[Profit]]/Derived_Metrics[[#This Row],[Revenue]])</f>
        <v>6.9999999999999993E-2</v>
      </c>
      <c r="T1914" t="str">
        <f>IF(Derived_Metrics[[#This Row],[Profit]]&lt;0, "Loss","Profit")</f>
        <v>Profit</v>
      </c>
      <c r="U1914" s="5">
        <f>Derived_Metrics[[#This Row],[Selling Price]]*Derived_Metrics[[#This Row],[Quantity]]*Derived_Metrics[[#This Row],[Discount]]</f>
        <v>0</v>
      </c>
      <c r="V1914" t="str">
        <f>IF(Derived_Metrics[[#This Row],[Discount]]&gt;0,"Discount Applied","No Discount")</f>
        <v>No Discount</v>
      </c>
      <c r="W1914" t="str">
        <f>IF(Derived_Metrics[[#This Row],[Discount]]&gt;0.3,"High Discount","Low Discount")</f>
        <v>Low Discount</v>
      </c>
      <c r="X1914" s="13">
        <f>SUMIFS(Derived_Metrics[Customer_Revenue_Share],Derived_Metrics[Customee_ Revenue _Rank],"&lt;="&amp;Derived_Metrics[[#This Row],[Customee_ Revenue _Rank]])</f>
        <v>0.8885302622374216</v>
      </c>
      <c r="Y1914" t="str">
        <f>IF(Derived_Metrics[[#This Row],[Cumulative_Revenue_%]]&lt;=0.8,"Top 80% Revenue","Remaining 20% Revenue")</f>
        <v>Remaining 20% Revenue</v>
      </c>
    </row>
    <row r="1915" spans="1:25" x14ac:dyDescent="0.25">
      <c r="A1915" t="s">
        <v>4873</v>
      </c>
      <c r="B1915" s="1">
        <v>41989</v>
      </c>
      <c r="C1915" t="s">
        <v>908</v>
      </c>
      <c r="D1915" s="4">
        <f>SUMIFS(Derived_Metrics[Revenue],Derived_Metrics[Customer ID],Derived_Metrics[[#This Row],[Customer ID]])</f>
        <v>1824.652</v>
      </c>
      <c r="E1915" s="4">
        <f>SUMIFS(Derived_Metrics[Profit],Derived_Metrics[Customer ID],Derived_Metrics[[#This Row],[Customer ID]])</f>
        <v>134.87479999999999</v>
      </c>
      <c r="F1915" s="5">
        <f>_xlfn.PERCENTRANK.INC(Derived_Metrics[Customer Revenue],Derived_Metrics[[#This Row],[Customer Revenue]])</f>
        <v>0.26100000000000001</v>
      </c>
      <c r="G1915" s="5" t="str" cm="1">
        <f t="array" ref="G1915">_xlfn.IFS(Derived_Metrics[[#This Row],[Customer Revenue Percentile]]&gt;=0.8,"High Value",Derived_Metrics[[#This Row],[Customer Revenue Percentile]]&gt;=0.4,"Medium Value",TRUE,"Low Value")</f>
        <v>Low Value</v>
      </c>
      <c r="H1915" s="12">
        <f>_xlfn.RANK.EQ(Derived_Metrics[[#This Row],[Customer Revenue]],Derived_Metrics[Customer Revenue],0)</f>
        <v>1564</v>
      </c>
      <c r="I1915" s="15">
        <f>Derived_Metrics[[#This Row],[Customer Revenue]]/SUM(Derived_Metrics[Customer Revenue])</f>
        <v>1.1712090543342584E-4</v>
      </c>
      <c r="J1915" t="s">
        <v>1287</v>
      </c>
      <c r="K1915" s="5">
        <f>SUMIFS(Derived_Metrics[Revenue],Derived_Metrics[Product ID],Derived_Metrics[[#This Row],[Product ID]])</f>
        <v>1137.1559999999999</v>
      </c>
      <c r="L1915" s="5">
        <f>SUMIFS(Derived_Metrics[Profit],Derived_Metrics[Product ID],Derived_Metrics[[#This Row],[Product ID]])</f>
        <v>37.414200000000001</v>
      </c>
      <c r="M1915" s="5" t="str">
        <f>IF(AND(Derived_Metrics[[#This Row],[Product Revenue]]&gt;AVERAGE(Derived_Metrics[Product Revenue]),Derived_Metrics[[#This Row],[Product Profit]]&lt;0),"high sales Low Profit","Normal")</f>
        <v>Normal</v>
      </c>
      <c r="N1915">
        <v>29.46</v>
      </c>
      <c r="O1915">
        <v>6</v>
      </c>
      <c r="P1915">
        <v>0</v>
      </c>
      <c r="Q1915">
        <v>9.7218</v>
      </c>
      <c r="R1915">
        <f>Derived_Metrics[[#This Row],[Selling Price]]*Derived_Metrics[[#This Row],[Quantity]]</f>
        <v>176.76</v>
      </c>
      <c r="S1915" s="2">
        <f>IF(Derived_Metrics[[#This Row],[Revenue]]=0,0,Derived_Metrics[[#This Row],[Profit]]/Derived_Metrics[[#This Row],[Revenue]])</f>
        <v>5.5E-2</v>
      </c>
      <c r="T1915" t="str">
        <f>IF(Derived_Metrics[[#This Row],[Profit]]&lt;0, "Loss","Profit")</f>
        <v>Profit</v>
      </c>
      <c r="U1915" s="5">
        <f>Derived_Metrics[[#This Row],[Selling Price]]*Derived_Metrics[[#This Row],[Quantity]]*Derived_Metrics[[#This Row],[Discount]]</f>
        <v>0</v>
      </c>
      <c r="V1915" t="str">
        <f>IF(Derived_Metrics[[#This Row],[Discount]]&gt;0,"Discount Applied","No Discount")</f>
        <v>No Discount</v>
      </c>
      <c r="W1915" t="str">
        <f>IF(Derived_Metrics[[#This Row],[Discount]]&gt;0.3,"High Discount","Low Discount")</f>
        <v>Low Discount</v>
      </c>
      <c r="X1915" s="13">
        <f>SUMIFS(Derived_Metrics[Customer_Revenue_Share],Derived_Metrics[Customee_ Revenue _Rank],"&lt;="&amp;Derived_Metrics[[#This Row],[Customee_ Revenue _Rank]])</f>
        <v>0.9708983681372183</v>
      </c>
      <c r="Y1915" t="str">
        <f>IF(Derived_Metrics[[#This Row],[Cumulative_Revenue_%]]&lt;=0.8,"Top 80% Revenue","Remaining 20% Revenue")</f>
        <v>Remaining 20% Revenue</v>
      </c>
    </row>
    <row r="1916" spans="1:25" x14ac:dyDescent="0.25">
      <c r="A1916" t="s">
        <v>4874</v>
      </c>
      <c r="B1916" s="1">
        <v>42604</v>
      </c>
      <c r="C1916" t="s">
        <v>2699</v>
      </c>
      <c r="D1916" s="4">
        <f>SUMIFS(Derived_Metrics[Revenue],Derived_Metrics[Customer ID],Derived_Metrics[[#This Row],[Customer ID]])</f>
        <v>1402.5039999999999</v>
      </c>
      <c r="E1916" s="4">
        <f>SUMIFS(Derived_Metrics[Profit],Derived_Metrics[Customer ID],Derived_Metrics[[#This Row],[Customer ID]])</f>
        <v>102.55240000000001</v>
      </c>
      <c r="F1916" s="5">
        <f>_xlfn.PERCENTRANK.INC(Derived_Metrics[Customer Revenue],Derived_Metrics[[#This Row],[Customer Revenue]])</f>
        <v>0.20799999999999999</v>
      </c>
      <c r="G1916" s="5" t="str" cm="1">
        <f t="array" ref="G1916">_xlfn.IFS(Derived_Metrics[[#This Row],[Customer Revenue Percentile]]&gt;=0.8,"High Value",Derived_Metrics[[#This Row],[Customer Revenue Percentile]]&gt;=0.4,"Medium Value",TRUE,"Low Value")</f>
        <v>Low Value</v>
      </c>
      <c r="H1916" s="12">
        <f>_xlfn.RANK.EQ(Derived_Metrics[[#This Row],[Customer Revenue]],Derived_Metrics[Customer Revenue],0)</f>
        <v>1677</v>
      </c>
      <c r="I1916" s="15">
        <f>Derived_Metrics[[#This Row],[Customer Revenue]]/SUM(Derived_Metrics[Customer Revenue])</f>
        <v>9.0024036558204778E-5</v>
      </c>
      <c r="J1916" t="s">
        <v>721</v>
      </c>
      <c r="K1916" s="5">
        <f>SUMIFS(Derived_Metrics[Revenue],Derived_Metrics[Product ID],Derived_Metrics[[#This Row],[Product ID]])</f>
        <v>6964.9</v>
      </c>
      <c r="L1916" s="5">
        <f>SUMIFS(Derived_Metrics[Profit],Derived_Metrics[Product ID],Derived_Metrics[[#This Row],[Product ID]])</f>
        <v>288.42880000000002</v>
      </c>
      <c r="M1916" s="5" t="str">
        <f>IF(AND(Derived_Metrics[[#This Row],[Product Revenue]]&gt;AVERAGE(Derived_Metrics[Product Revenue]),Derived_Metrics[[#This Row],[Product Profit]]&lt;0),"high sales Low Profit","Normal")</f>
        <v>Normal</v>
      </c>
      <c r="N1916">
        <v>98.328000000000003</v>
      </c>
      <c r="O1916">
        <v>3</v>
      </c>
      <c r="P1916">
        <v>0.2</v>
      </c>
      <c r="Q1916">
        <v>9.8328000000000007</v>
      </c>
      <c r="R1916">
        <f>Derived_Metrics[[#This Row],[Selling Price]]*Derived_Metrics[[#This Row],[Quantity]]</f>
        <v>294.98400000000004</v>
      </c>
      <c r="S1916" s="2">
        <f>IF(Derived_Metrics[[#This Row],[Revenue]]=0,0,Derived_Metrics[[#This Row],[Profit]]/Derived_Metrics[[#This Row],[Revenue]])</f>
        <v>3.3333333333333333E-2</v>
      </c>
      <c r="T1916" t="str">
        <f>IF(Derived_Metrics[[#This Row],[Profit]]&lt;0, "Loss","Profit")</f>
        <v>Profit</v>
      </c>
      <c r="U1916" s="5">
        <f>Derived_Metrics[[#This Row],[Selling Price]]*Derived_Metrics[[#This Row],[Quantity]]*Derived_Metrics[[#This Row],[Discount]]</f>
        <v>58.996800000000007</v>
      </c>
      <c r="V1916" t="str">
        <f>IF(Derived_Metrics[[#This Row],[Discount]]&gt;0,"Discount Applied","No Discount")</f>
        <v>Discount Applied</v>
      </c>
      <c r="W1916" t="str">
        <f>IF(Derived_Metrics[[#This Row],[Discount]]&gt;0.3,"High Discount","Low Discount")</f>
        <v>Low Discount</v>
      </c>
      <c r="X1916" s="13">
        <f>SUMIFS(Derived_Metrics[Customer_Revenue_Share],Derived_Metrics[Customee_ Revenue _Rank],"&lt;="&amp;Derived_Metrics[[#This Row],[Customee_ Revenue _Rank]])</f>
        <v>0.98268882250338063</v>
      </c>
      <c r="Y1916" t="str">
        <f>IF(Derived_Metrics[[#This Row],[Cumulative_Revenue_%]]&lt;=0.8,"Top 80% Revenue","Remaining 20% Revenue")</f>
        <v>Remaining 20% Revenue</v>
      </c>
    </row>
    <row r="1917" spans="1:25" x14ac:dyDescent="0.25">
      <c r="A1917" t="s">
        <v>4875</v>
      </c>
      <c r="B1917" s="1">
        <v>42184</v>
      </c>
      <c r="C1917" t="s">
        <v>1614</v>
      </c>
      <c r="D1917" s="4">
        <f>SUMIFS(Derived_Metrics[Revenue],Derived_Metrics[Customer ID],Derived_Metrics[[#This Row],[Customer ID]])</f>
        <v>6206.4660000000003</v>
      </c>
      <c r="E1917" s="4">
        <f>SUMIFS(Derived_Metrics[Profit],Derived_Metrics[Customer ID],Derived_Metrics[[#This Row],[Customer ID]])</f>
        <v>-246.6935</v>
      </c>
      <c r="F1917" s="5">
        <f>_xlfn.PERCENTRANK.INC(Derived_Metrics[Customer Revenue],Derived_Metrics[[#This Row],[Customer Revenue]])</f>
        <v>0.60899999999999999</v>
      </c>
      <c r="G1917" s="5" t="str" cm="1">
        <f t="array" ref="G1917">_xlfn.IFS(Derived_Metrics[[#This Row],[Customer Revenue Percentile]]&gt;=0.8,"High Value",Derived_Metrics[[#This Row],[Customer Revenue Percentile]]&gt;=0.4,"Medium Value",TRUE,"Low Value")</f>
        <v>Medium Value</v>
      </c>
      <c r="H1917" s="12">
        <f>_xlfn.RANK.EQ(Derived_Metrics[[#This Row],[Customer Revenue]],Derived_Metrics[Customer Revenue],0)</f>
        <v>825</v>
      </c>
      <c r="I1917" s="15">
        <f>Derived_Metrics[[#This Row],[Customer Revenue]]/SUM(Derived_Metrics[Customer Revenue])</f>
        <v>3.9838112553066161E-4</v>
      </c>
      <c r="J1917" t="s">
        <v>755</v>
      </c>
      <c r="K1917" s="5">
        <f>SUMIFS(Derived_Metrics[Revenue],Derived_Metrics[Product ID],Derived_Metrics[[#This Row],[Product ID]])</f>
        <v>7072.9199999999992</v>
      </c>
      <c r="L1917" s="5">
        <f>SUMIFS(Derived_Metrics[Profit],Derived_Metrics[Product ID],Derived_Metrics[[#This Row],[Product ID]])</f>
        <v>-130.98000000000002</v>
      </c>
      <c r="M1917" s="5" t="str">
        <f>IF(AND(Derived_Metrics[[#This Row],[Product Revenue]]&gt;AVERAGE(Derived_Metrics[Product Revenue]),Derived_Metrics[[#This Row],[Product Profit]]&lt;0),"high sales Low Profit","Normal")</f>
        <v>Normal</v>
      </c>
      <c r="N1917">
        <v>117.88200000000001</v>
      </c>
      <c r="O1917">
        <v>1</v>
      </c>
      <c r="P1917">
        <v>0.1</v>
      </c>
      <c r="Q1917">
        <v>1.3098000000000001</v>
      </c>
      <c r="R1917">
        <f>Derived_Metrics[[#This Row],[Selling Price]]*Derived_Metrics[[#This Row],[Quantity]]</f>
        <v>117.88200000000001</v>
      </c>
      <c r="S1917" s="2">
        <f>IF(Derived_Metrics[[#This Row],[Revenue]]=0,0,Derived_Metrics[[#This Row],[Profit]]/Derived_Metrics[[#This Row],[Revenue]])</f>
        <v>1.1111111111111112E-2</v>
      </c>
      <c r="T1917" t="str">
        <f>IF(Derived_Metrics[[#This Row],[Profit]]&lt;0, "Loss","Profit")</f>
        <v>Profit</v>
      </c>
      <c r="U1917" s="5">
        <f>Derived_Metrics[[#This Row],[Selling Price]]*Derived_Metrics[[#This Row],[Quantity]]*Derived_Metrics[[#This Row],[Discount]]</f>
        <v>11.788200000000002</v>
      </c>
      <c r="V1917" t="str">
        <f>IF(Derived_Metrics[[#This Row],[Discount]]&gt;0,"Discount Applied","No Discount")</f>
        <v>Discount Applied</v>
      </c>
      <c r="W1917" t="str">
        <f>IF(Derived_Metrics[[#This Row],[Discount]]&gt;0.3,"High Discount","Low Discount")</f>
        <v>Low Discount</v>
      </c>
      <c r="X1917" s="13">
        <f>SUMIFS(Derived_Metrics[Customer_Revenue_Share],Derived_Metrics[Customee_ Revenue _Rank],"&lt;="&amp;Derived_Metrics[[#This Row],[Customee_ Revenue _Rank]])</f>
        <v>0.79954772665508356</v>
      </c>
      <c r="Y1917" t="str">
        <f>IF(Derived_Metrics[[#This Row],[Cumulative_Revenue_%]]&lt;=0.8,"Top 80% Revenue","Remaining 20% Revenue")</f>
        <v>Top 80% Revenue</v>
      </c>
    </row>
    <row r="1918" spans="1:25" x14ac:dyDescent="0.25">
      <c r="A1918" t="s">
        <v>4876</v>
      </c>
      <c r="B1918" s="1">
        <v>42547</v>
      </c>
      <c r="C1918" t="s">
        <v>4150</v>
      </c>
      <c r="D1918" s="4">
        <f>SUMIFS(Derived_Metrics[Revenue],Derived_Metrics[Customer ID],Derived_Metrics[[#This Row],[Customer ID]])</f>
        <v>14608.752</v>
      </c>
      <c r="E1918" s="4">
        <f>SUMIFS(Derived_Metrics[Profit],Derived_Metrics[Customer ID],Derived_Metrics[[#This Row],[Customer ID]])</f>
        <v>-1034.1218999999999</v>
      </c>
      <c r="F1918" s="5">
        <f>_xlfn.PERCENTRANK.INC(Derived_Metrics[Customer Revenue],Derived_Metrics[[#This Row],[Customer Revenue]])</f>
        <v>0.86599999999999999</v>
      </c>
      <c r="G1918" s="5" t="str" cm="1">
        <f t="array" ref="G1918">_xlfn.IFS(Derived_Metrics[[#This Row],[Customer Revenue Percentile]]&gt;=0.8,"High Value",Derived_Metrics[[#This Row],[Customer Revenue Percentile]]&gt;=0.4,"Medium Value",TRUE,"Low Value")</f>
        <v>High Value</v>
      </c>
      <c r="H1918" s="12">
        <f>_xlfn.RANK.EQ(Derived_Metrics[[#This Row],[Customer Revenue]],Derived_Metrics[Customer Revenue],0)</f>
        <v>279</v>
      </c>
      <c r="I1918" s="15">
        <f>Derived_Metrics[[#This Row],[Customer Revenue]]/SUM(Derived_Metrics[Customer Revenue])</f>
        <v>9.3770771713859447E-4</v>
      </c>
      <c r="J1918" t="s">
        <v>1493</v>
      </c>
      <c r="K1918" s="5">
        <f>SUMIFS(Derived_Metrics[Revenue],Derived_Metrics[Product ID],Derived_Metrics[[#This Row],[Product ID]])</f>
        <v>820.21600000000012</v>
      </c>
      <c r="L1918" s="5">
        <f>SUMIFS(Derived_Metrics[Profit],Derived_Metrics[Product ID],Derived_Metrics[[#This Row],[Product ID]])</f>
        <v>55.1004</v>
      </c>
      <c r="M1918" s="5" t="str">
        <f>IF(AND(Derived_Metrics[[#This Row],[Product Revenue]]&gt;AVERAGE(Derived_Metrics[Product Revenue]),Derived_Metrics[[#This Row],[Product Profit]]&lt;0),"high sales Low Profit","Normal")</f>
        <v>Normal</v>
      </c>
      <c r="N1918">
        <v>37.74</v>
      </c>
      <c r="O1918">
        <v>3</v>
      </c>
      <c r="P1918">
        <v>0</v>
      </c>
      <c r="Q1918">
        <v>12.8316</v>
      </c>
      <c r="R1918">
        <f>Derived_Metrics[[#This Row],[Selling Price]]*Derived_Metrics[[#This Row],[Quantity]]</f>
        <v>113.22</v>
      </c>
      <c r="S1918" s="2">
        <f>IF(Derived_Metrics[[#This Row],[Revenue]]=0,0,Derived_Metrics[[#This Row],[Profit]]/Derived_Metrics[[#This Row],[Revenue]])</f>
        <v>0.11333333333333333</v>
      </c>
      <c r="T1918" t="str">
        <f>IF(Derived_Metrics[[#This Row],[Profit]]&lt;0, "Loss","Profit")</f>
        <v>Profit</v>
      </c>
      <c r="U1918" s="5">
        <f>Derived_Metrics[[#This Row],[Selling Price]]*Derived_Metrics[[#This Row],[Quantity]]*Derived_Metrics[[#This Row],[Discount]]</f>
        <v>0</v>
      </c>
      <c r="V1918" t="str">
        <f>IF(Derived_Metrics[[#This Row],[Discount]]&gt;0,"Discount Applied","No Discount")</f>
        <v>No Discount</v>
      </c>
      <c r="W1918" t="str">
        <f>IF(Derived_Metrics[[#This Row],[Discount]]&gt;0.3,"High Discount","Low Discount")</f>
        <v>Low Discount</v>
      </c>
      <c r="X1918" s="13">
        <f>SUMIFS(Derived_Metrics[Customer_Revenue_Share],Derived_Metrics[Customee_ Revenue _Rank],"&lt;="&amp;Derived_Metrics[[#This Row],[Customee_ Revenue _Rank]])</f>
        <v>0.46191832348699802</v>
      </c>
      <c r="Y1918" t="str">
        <f>IF(Derived_Metrics[[#This Row],[Cumulative_Revenue_%]]&lt;=0.8,"Top 80% Revenue","Remaining 20% Revenue")</f>
        <v>Top 80% Revenue</v>
      </c>
    </row>
    <row r="1919" spans="1:25" x14ac:dyDescent="0.25">
      <c r="A1919" t="s">
        <v>4877</v>
      </c>
      <c r="B1919" s="1">
        <v>42630</v>
      </c>
      <c r="C1919" t="s">
        <v>163</v>
      </c>
      <c r="D1919" s="4">
        <f>SUMIFS(Derived_Metrics[Revenue],Derived_Metrics[Customer ID],Derived_Metrics[[#This Row],[Customer ID]])</f>
        <v>2516.384</v>
      </c>
      <c r="E1919" s="4">
        <f>SUMIFS(Derived_Metrics[Profit],Derived_Metrics[Customer ID],Derived_Metrics[[#This Row],[Customer ID]])</f>
        <v>112.94</v>
      </c>
      <c r="F1919" s="5">
        <f>_xlfn.PERCENTRANK.INC(Derived_Metrics[Customer Revenue],Derived_Metrics[[#This Row],[Customer Revenue]])</f>
        <v>0.34899999999999998</v>
      </c>
      <c r="G1919" s="5" t="str" cm="1">
        <f t="array" ref="G1919">_xlfn.IFS(Derived_Metrics[[#This Row],[Customer Revenue Percentile]]&gt;=0.8,"High Value",Derived_Metrics[[#This Row],[Customer Revenue Percentile]]&gt;=0.4,"Medium Value",TRUE,"Low Value")</f>
        <v>Low Value</v>
      </c>
      <c r="H1919" s="12">
        <f>_xlfn.RANK.EQ(Derived_Metrics[[#This Row],[Customer Revenue]],Derived_Metrics[Customer Revenue],0)</f>
        <v>1377</v>
      </c>
      <c r="I1919" s="15">
        <f>Derived_Metrics[[#This Row],[Customer Revenue]]/SUM(Derived_Metrics[Customer Revenue])</f>
        <v>1.6152185320717914E-4</v>
      </c>
      <c r="J1919" t="s">
        <v>918</v>
      </c>
      <c r="K1919" s="5">
        <f>SUMIFS(Derived_Metrics[Revenue],Derived_Metrics[Product ID],Derived_Metrics[[#This Row],[Product ID]])</f>
        <v>628.36800000000005</v>
      </c>
      <c r="L1919" s="5">
        <f>SUMIFS(Derived_Metrics[Profit],Derived_Metrics[Product ID],Derived_Metrics[[#This Row],[Product ID]])</f>
        <v>56.118400000000008</v>
      </c>
      <c r="M1919" s="5" t="str">
        <f>IF(AND(Derived_Metrics[[#This Row],[Product Revenue]]&gt;AVERAGE(Derived_Metrics[Product Revenue]),Derived_Metrics[[#This Row],[Product Profit]]&lt;0),"high sales Low Profit","Normal")</f>
        <v>Normal</v>
      </c>
      <c r="N1919">
        <v>14.82</v>
      </c>
      <c r="O1919">
        <v>3</v>
      </c>
      <c r="P1919">
        <v>0</v>
      </c>
      <c r="Q1919">
        <v>6.2244000000000002</v>
      </c>
      <c r="R1919">
        <f>Derived_Metrics[[#This Row],[Selling Price]]*Derived_Metrics[[#This Row],[Quantity]]</f>
        <v>44.46</v>
      </c>
      <c r="S1919" s="2">
        <f>IF(Derived_Metrics[[#This Row],[Revenue]]=0,0,Derived_Metrics[[#This Row],[Profit]]/Derived_Metrics[[#This Row],[Revenue]])</f>
        <v>0.14000000000000001</v>
      </c>
      <c r="T1919" t="str">
        <f>IF(Derived_Metrics[[#This Row],[Profit]]&lt;0, "Loss","Profit")</f>
        <v>Profit</v>
      </c>
      <c r="U1919" s="5">
        <f>Derived_Metrics[[#This Row],[Selling Price]]*Derived_Metrics[[#This Row],[Quantity]]*Derived_Metrics[[#This Row],[Discount]]</f>
        <v>0</v>
      </c>
      <c r="V1919" t="str">
        <f>IF(Derived_Metrics[[#This Row],[Discount]]&gt;0,"Discount Applied","No Discount")</f>
        <v>No Discount</v>
      </c>
      <c r="W1919" t="str">
        <f>IF(Derived_Metrics[[#This Row],[Discount]]&gt;0.3,"High Discount","Low Discount")</f>
        <v>Low Discount</v>
      </c>
      <c r="X1919" s="13">
        <f>SUMIFS(Derived_Metrics[Customer_Revenue_Share],Derived_Metrics[Customee_ Revenue _Rank],"&lt;="&amp;Derived_Metrics[[#This Row],[Customee_ Revenue _Rank]])</f>
        <v>0.94488803430474744</v>
      </c>
      <c r="Y1919" t="str">
        <f>IF(Derived_Metrics[[#This Row],[Cumulative_Revenue_%]]&lt;=0.8,"Top 80% Revenue","Remaining 20% Revenue")</f>
        <v>Remaining 20% Revenue</v>
      </c>
    </row>
    <row r="1920" spans="1:25" x14ac:dyDescent="0.25">
      <c r="A1920" t="s">
        <v>4877</v>
      </c>
      <c r="B1920" s="1">
        <v>42630</v>
      </c>
      <c r="C1920" t="s">
        <v>163</v>
      </c>
      <c r="D1920" s="4">
        <f>SUMIFS(Derived_Metrics[Revenue],Derived_Metrics[Customer ID],Derived_Metrics[[#This Row],[Customer ID]])</f>
        <v>2516.384</v>
      </c>
      <c r="E1920" s="4">
        <f>SUMIFS(Derived_Metrics[Profit],Derived_Metrics[Customer ID],Derived_Metrics[[#This Row],[Customer ID]])</f>
        <v>112.94</v>
      </c>
      <c r="F1920" s="5">
        <f>_xlfn.PERCENTRANK.INC(Derived_Metrics[Customer Revenue],Derived_Metrics[[#This Row],[Customer Revenue]])</f>
        <v>0.34899999999999998</v>
      </c>
      <c r="G1920" s="5" t="str" cm="1">
        <f t="array" ref="G1920">_xlfn.IFS(Derived_Metrics[[#This Row],[Customer Revenue Percentile]]&gt;=0.8,"High Value",Derived_Metrics[[#This Row],[Customer Revenue Percentile]]&gt;=0.4,"Medium Value",TRUE,"Low Value")</f>
        <v>Low Value</v>
      </c>
      <c r="H1920" s="12">
        <f>_xlfn.RANK.EQ(Derived_Metrics[[#This Row],[Customer Revenue]],Derived_Metrics[Customer Revenue],0)</f>
        <v>1377</v>
      </c>
      <c r="I1920" s="15">
        <f>Derived_Metrics[[#This Row],[Customer Revenue]]/SUM(Derived_Metrics[Customer Revenue])</f>
        <v>1.6152185320717914E-4</v>
      </c>
      <c r="J1920" t="s">
        <v>617</v>
      </c>
      <c r="K1920" s="5">
        <f>SUMIFS(Derived_Metrics[Revenue],Derived_Metrics[Product ID],Derived_Metrics[[#This Row],[Product ID]])</f>
        <v>9080.3719999999994</v>
      </c>
      <c r="L1920" s="5">
        <f>SUMIFS(Derived_Metrics[Profit],Derived_Metrics[Product ID],Derived_Metrics[[#This Row],[Product ID]])</f>
        <v>436.43790000000001</v>
      </c>
      <c r="M1920" s="5" t="str">
        <f>IF(AND(Derived_Metrics[[#This Row],[Product Revenue]]&gt;AVERAGE(Derived_Metrics[Product Revenue]),Derived_Metrics[[#This Row],[Product Profit]]&lt;0),"high sales Low Profit","Normal")</f>
        <v>Normal</v>
      </c>
      <c r="N1920">
        <v>191.82</v>
      </c>
      <c r="O1920">
        <v>3</v>
      </c>
      <c r="P1920">
        <v>0</v>
      </c>
      <c r="Q1920">
        <v>61.382399999999997</v>
      </c>
      <c r="R1920">
        <f>Derived_Metrics[[#This Row],[Selling Price]]*Derived_Metrics[[#This Row],[Quantity]]</f>
        <v>575.46</v>
      </c>
      <c r="S1920" s="2">
        <f>IF(Derived_Metrics[[#This Row],[Revenue]]=0,0,Derived_Metrics[[#This Row],[Profit]]/Derived_Metrics[[#This Row],[Revenue]])</f>
        <v>0.10666666666666666</v>
      </c>
      <c r="T1920" t="str">
        <f>IF(Derived_Metrics[[#This Row],[Profit]]&lt;0, "Loss","Profit")</f>
        <v>Profit</v>
      </c>
      <c r="U1920" s="5">
        <f>Derived_Metrics[[#This Row],[Selling Price]]*Derived_Metrics[[#This Row],[Quantity]]*Derived_Metrics[[#This Row],[Discount]]</f>
        <v>0</v>
      </c>
      <c r="V1920" t="str">
        <f>IF(Derived_Metrics[[#This Row],[Discount]]&gt;0,"Discount Applied","No Discount")</f>
        <v>No Discount</v>
      </c>
      <c r="W1920" t="str">
        <f>IF(Derived_Metrics[[#This Row],[Discount]]&gt;0.3,"High Discount","Low Discount")</f>
        <v>Low Discount</v>
      </c>
      <c r="X1920" s="13">
        <f>SUMIFS(Derived_Metrics[Customer_Revenue_Share],Derived_Metrics[Customee_ Revenue _Rank],"&lt;="&amp;Derived_Metrics[[#This Row],[Customee_ Revenue _Rank]])</f>
        <v>0.94488803430474744</v>
      </c>
      <c r="Y1920" t="str">
        <f>IF(Derived_Metrics[[#This Row],[Cumulative_Revenue_%]]&lt;=0.8,"Top 80% Revenue","Remaining 20% Revenue")</f>
        <v>Remaining 20% Revenue</v>
      </c>
    </row>
    <row r="1921" spans="1:25" x14ac:dyDescent="0.25">
      <c r="A1921" t="s">
        <v>4879</v>
      </c>
      <c r="B1921" s="1">
        <v>42744</v>
      </c>
      <c r="C1921" t="s">
        <v>1885</v>
      </c>
      <c r="D1921" s="4">
        <f>SUMIFS(Derived_Metrics[Revenue],Derived_Metrics[Customer ID],Derived_Metrics[[#This Row],[Customer ID]])</f>
        <v>10399.469999999999</v>
      </c>
      <c r="E1921" s="4">
        <f>SUMIFS(Derived_Metrics[Profit],Derived_Metrics[Customer ID],Derived_Metrics[[#This Row],[Customer ID]])</f>
        <v>677.55890000000011</v>
      </c>
      <c r="F1921" s="5">
        <f>_xlfn.PERCENTRANK.INC(Derived_Metrics[Customer Revenue],Derived_Metrics[[#This Row],[Customer Revenue]])</f>
        <v>0.76600000000000001</v>
      </c>
      <c r="G1921" s="5" t="str" cm="1">
        <f t="array" ref="G1921">_xlfn.IFS(Derived_Metrics[[#This Row],[Customer Revenue Percentile]]&gt;=0.8,"High Value",Derived_Metrics[[#This Row],[Customer Revenue Percentile]]&gt;=0.4,"Medium Value",TRUE,"Low Value")</f>
        <v>Medium Value</v>
      </c>
      <c r="H1921" s="12">
        <f>_xlfn.RANK.EQ(Derived_Metrics[[#This Row],[Customer Revenue]],Derived_Metrics[Customer Revenue],0)</f>
        <v>490</v>
      </c>
      <c r="I1921" s="15">
        <f>Derived_Metrics[[#This Row],[Customer Revenue]]/SUM(Derived_Metrics[Customer Revenue])</f>
        <v>6.6752199456540152E-4</v>
      </c>
      <c r="J1921" t="s">
        <v>340</v>
      </c>
      <c r="K1921" s="5">
        <f>SUMIFS(Derived_Metrics[Revenue],Derived_Metrics[Product ID],Derived_Metrics[[#This Row],[Product ID]])</f>
        <v>15000.323999999999</v>
      </c>
      <c r="L1921" s="5">
        <f>SUMIFS(Derived_Metrics[Profit],Derived_Metrics[Product ID],Derived_Metrics[[#This Row],[Product ID]])</f>
        <v>-479.21640000000002</v>
      </c>
      <c r="M1921" s="5" t="str">
        <f>IF(AND(Derived_Metrics[[#This Row],[Product Revenue]]&gt;AVERAGE(Derived_Metrics[Product Revenue]),Derived_Metrics[[#This Row],[Product Profit]]&lt;0),"high sales Low Profit","Normal")</f>
        <v>high sales Low Profit</v>
      </c>
      <c r="N1921">
        <v>283.56</v>
      </c>
      <c r="O1921">
        <v>4</v>
      </c>
      <c r="P1921">
        <v>0</v>
      </c>
      <c r="Q1921">
        <v>45.369599999999998</v>
      </c>
      <c r="R1921">
        <f>Derived_Metrics[[#This Row],[Selling Price]]*Derived_Metrics[[#This Row],[Quantity]]</f>
        <v>1134.24</v>
      </c>
      <c r="S1921" s="2">
        <f>IF(Derived_Metrics[[#This Row],[Revenue]]=0,0,Derived_Metrics[[#This Row],[Profit]]/Derived_Metrics[[#This Row],[Revenue]])</f>
        <v>0.04</v>
      </c>
      <c r="T1921" t="str">
        <f>IF(Derived_Metrics[[#This Row],[Profit]]&lt;0, "Loss","Profit")</f>
        <v>Profit</v>
      </c>
      <c r="U1921" s="5">
        <f>Derived_Metrics[[#This Row],[Selling Price]]*Derived_Metrics[[#This Row],[Quantity]]*Derived_Metrics[[#This Row],[Discount]]</f>
        <v>0</v>
      </c>
      <c r="V1921" t="str">
        <f>IF(Derived_Metrics[[#This Row],[Discount]]&gt;0,"Discount Applied","No Discount")</f>
        <v>No Discount</v>
      </c>
      <c r="W1921" t="str">
        <f>IF(Derived_Metrics[[#This Row],[Discount]]&gt;0.3,"High Discount","Low Discount")</f>
        <v>Low Discount</v>
      </c>
      <c r="X1921" s="13">
        <f>SUMIFS(Derived_Metrics[Customer_Revenue_Share],Derived_Metrics[Customee_ Revenue _Rank],"&lt;="&amp;Derived_Metrics[[#This Row],[Customee_ Revenue _Rank]])</f>
        <v>0.62374055139224605</v>
      </c>
      <c r="Y1921" t="str">
        <f>IF(Derived_Metrics[[#This Row],[Cumulative_Revenue_%]]&lt;=0.8,"Top 80% Revenue","Remaining 20% Revenue")</f>
        <v>Top 80% Revenue</v>
      </c>
    </row>
    <row r="1922" spans="1:25" x14ac:dyDescent="0.25">
      <c r="A1922" t="s">
        <v>4880</v>
      </c>
      <c r="B1922" s="1">
        <v>42908</v>
      </c>
      <c r="C1922" t="s">
        <v>760</v>
      </c>
      <c r="D1922" s="4">
        <f>SUMIFS(Derived_Metrics[Revenue],Derived_Metrics[Customer ID],Derived_Metrics[[#This Row],[Customer ID]])</f>
        <v>16191.808000000001</v>
      </c>
      <c r="E1922" s="4">
        <f>SUMIFS(Derived_Metrics[Profit],Derived_Metrics[Customer ID],Derived_Metrics[[#This Row],[Customer ID]])</f>
        <v>252.23859999999996</v>
      </c>
      <c r="F1922" s="5">
        <f>_xlfn.PERCENTRANK.INC(Derived_Metrics[Customer Revenue],Derived_Metrics[[#This Row],[Customer Revenue]])</f>
        <v>0.88400000000000001</v>
      </c>
      <c r="G1922" s="5" t="str" cm="1">
        <f t="array" ref="G1922">_xlfn.IFS(Derived_Metrics[[#This Row],[Customer Revenue Percentile]]&gt;=0.8,"High Value",Derived_Metrics[[#This Row],[Customer Revenue Percentile]]&gt;=0.4,"Medium Value",TRUE,"Low Value")</f>
        <v>High Value</v>
      </c>
      <c r="H1922" s="12">
        <f>_xlfn.RANK.EQ(Derived_Metrics[[#This Row],[Customer Revenue]],Derived_Metrics[Customer Revenue],0)</f>
        <v>239</v>
      </c>
      <c r="I1922" s="15">
        <f>Derived_Metrics[[#This Row],[Customer Revenue]]/SUM(Derived_Metrics[Customer Revenue])</f>
        <v>1.0393210396087518E-3</v>
      </c>
      <c r="J1922" t="s">
        <v>34</v>
      </c>
      <c r="K1922" s="5">
        <f>SUMIFS(Derived_Metrics[Revenue],Derived_Metrics[Product ID],Derived_Metrics[[#This Row],[Product ID]])</f>
        <v>58262.423999999999</v>
      </c>
      <c r="L1922" s="5">
        <f>SUMIFS(Derived_Metrics[Profit],Derived_Metrics[Product ID],Derived_Metrics[[#This Row],[Product ID]])</f>
        <v>1927.442</v>
      </c>
      <c r="M1922" s="5" t="str">
        <f>IF(AND(Derived_Metrics[[#This Row],[Product Revenue]]&gt;AVERAGE(Derived_Metrics[Product Revenue]),Derived_Metrics[[#This Row],[Product Profit]]&lt;0),"high sales Low Profit","Normal")</f>
        <v>Normal</v>
      </c>
      <c r="N1922">
        <v>487.96</v>
      </c>
      <c r="O1922">
        <v>2</v>
      </c>
      <c r="P1922">
        <v>0</v>
      </c>
      <c r="Q1922">
        <v>146.38800000000001</v>
      </c>
      <c r="R1922">
        <f>Derived_Metrics[[#This Row],[Selling Price]]*Derived_Metrics[[#This Row],[Quantity]]</f>
        <v>975.92</v>
      </c>
      <c r="S1922" s="2">
        <f>IF(Derived_Metrics[[#This Row],[Revenue]]=0,0,Derived_Metrics[[#This Row],[Profit]]/Derived_Metrics[[#This Row],[Revenue]])</f>
        <v>0.15000000000000002</v>
      </c>
      <c r="T1922" t="str">
        <f>IF(Derived_Metrics[[#This Row],[Profit]]&lt;0, "Loss","Profit")</f>
        <v>Profit</v>
      </c>
      <c r="U1922" s="5">
        <f>Derived_Metrics[[#This Row],[Selling Price]]*Derived_Metrics[[#This Row],[Quantity]]*Derived_Metrics[[#This Row],[Discount]]</f>
        <v>0</v>
      </c>
      <c r="V1922" t="str">
        <f>IF(Derived_Metrics[[#This Row],[Discount]]&gt;0,"Discount Applied","No Discount")</f>
        <v>No Discount</v>
      </c>
      <c r="W1922" t="str">
        <f>IF(Derived_Metrics[[#This Row],[Discount]]&gt;0.3,"High Discount","Low Discount")</f>
        <v>Low Discount</v>
      </c>
      <c r="X1922" s="13">
        <f>SUMIFS(Derived_Metrics[Customer_Revenue_Share],Derived_Metrics[Customee_ Revenue _Rank],"&lt;="&amp;Derived_Metrics[[#This Row],[Customee_ Revenue _Rank]])</f>
        <v>0.42437338324286505</v>
      </c>
      <c r="Y1922" t="str">
        <f>IF(Derived_Metrics[[#This Row],[Cumulative_Revenue_%]]&lt;=0.8,"Top 80% Revenue","Remaining 20% Revenue")</f>
        <v>Top 80% Revenue</v>
      </c>
    </row>
    <row r="1923" spans="1:25" x14ac:dyDescent="0.25">
      <c r="A1923" t="s">
        <v>4882</v>
      </c>
      <c r="B1923" s="1">
        <v>41901</v>
      </c>
      <c r="C1923" t="s">
        <v>4883</v>
      </c>
      <c r="D1923" s="4">
        <f>SUMIFS(Derived_Metrics[Revenue],Derived_Metrics[Customer ID],Derived_Metrics[[#This Row],[Customer ID]])</f>
        <v>73.915000000000006</v>
      </c>
      <c r="E1923" s="4">
        <f>SUMIFS(Derived_Metrics[Profit],Derived_Metrics[Customer ID],Derived_Metrics[[#This Row],[Customer ID]])</f>
        <v>-45.827300000000001</v>
      </c>
      <c r="F1923" s="5">
        <f>_xlfn.PERCENTRANK.INC(Derived_Metrics[Customer Revenue],Derived_Metrics[[#This Row],[Customer Revenue]])</f>
        <v>1.4E-2</v>
      </c>
      <c r="G1923" s="5" t="str" cm="1">
        <f t="array" ref="G1923">_xlfn.IFS(Derived_Metrics[[#This Row],[Customer Revenue Percentile]]&gt;=0.8,"High Value",Derived_Metrics[[#This Row],[Customer Revenue Percentile]]&gt;=0.4,"Medium Value",TRUE,"Low Value")</f>
        <v>Low Value</v>
      </c>
      <c r="H1923" s="12">
        <f>_xlfn.RANK.EQ(Derived_Metrics[[#This Row],[Customer Revenue]],Derived_Metrics[Customer Revenue],0)</f>
        <v>2091</v>
      </c>
      <c r="I1923" s="15">
        <f>Derived_Metrics[[#This Row],[Customer Revenue]]/SUM(Derived_Metrics[Customer Revenue])</f>
        <v>4.744461807024941E-6</v>
      </c>
      <c r="J1923" t="s">
        <v>1738</v>
      </c>
      <c r="K1923" s="5">
        <f>SUMIFS(Derived_Metrics[Revenue],Derived_Metrics[Product ID],Derived_Metrics[[#This Row],[Product ID]])</f>
        <v>6948.0099999999993</v>
      </c>
      <c r="L1923" s="5">
        <f>SUMIFS(Derived_Metrics[Profit],Derived_Metrics[Product ID],Derived_Metrics[[#This Row],[Product ID]])</f>
        <v>-115.3074</v>
      </c>
      <c r="M1923" s="5" t="str">
        <f>IF(AND(Derived_Metrics[[#This Row],[Product Revenue]]&gt;AVERAGE(Derived_Metrics[Product Revenue]),Derived_Metrics[[#This Row],[Product Profit]]&lt;0),"high sales Low Profit","Normal")</f>
        <v>Normal</v>
      </c>
      <c r="N1923">
        <v>73.915000000000006</v>
      </c>
      <c r="O1923">
        <v>1</v>
      </c>
      <c r="P1923">
        <v>0.5</v>
      </c>
      <c r="Q1923">
        <v>-45.827300000000001</v>
      </c>
      <c r="R1923">
        <f>Derived_Metrics[[#This Row],[Selling Price]]*Derived_Metrics[[#This Row],[Quantity]]</f>
        <v>73.915000000000006</v>
      </c>
      <c r="S1923" s="2">
        <f>IF(Derived_Metrics[[#This Row],[Revenue]]=0,0,Derived_Metrics[[#This Row],[Profit]]/Derived_Metrics[[#This Row],[Revenue]])</f>
        <v>-0.62</v>
      </c>
      <c r="T1923" t="str">
        <f>IF(Derived_Metrics[[#This Row],[Profit]]&lt;0, "Loss","Profit")</f>
        <v>Loss</v>
      </c>
      <c r="U1923" s="5">
        <f>Derived_Metrics[[#This Row],[Selling Price]]*Derived_Metrics[[#This Row],[Quantity]]*Derived_Metrics[[#This Row],[Discount]]</f>
        <v>36.957500000000003</v>
      </c>
      <c r="V1923" t="str">
        <f>IF(Derived_Metrics[[#This Row],[Discount]]&gt;0,"Discount Applied","No Discount")</f>
        <v>Discount Applied</v>
      </c>
      <c r="W1923" t="str">
        <f>IF(Derived_Metrics[[#This Row],[Discount]]&gt;0.3,"High Discount","Low Discount")</f>
        <v>High Discount</v>
      </c>
      <c r="X1923" s="13">
        <f>SUMIFS(Derived_Metrics[Customer_Revenue_Share],Derived_Metrics[Customee_ Revenue _Rank],"&lt;="&amp;Derived_Metrics[[#This Row],[Customee_ Revenue _Rank]])</f>
        <v>0.99991856599721129</v>
      </c>
      <c r="Y1923" t="str">
        <f>IF(Derived_Metrics[[#This Row],[Cumulative_Revenue_%]]&lt;=0.8,"Top 80% Revenue","Remaining 20% Revenue")</f>
        <v>Remaining 20% Revenue</v>
      </c>
    </row>
    <row r="1924" spans="1:25" x14ac:dyDescent="0.25">
      <c r="A1924" t="s">
        <v>4885</v>
      </c>
      <c r="B1924" s="1">
        <v>41910</v>
      </c>
      <c r="C1924" t="s">
        <v>4058</v>
      </c>
      <c r="D1924" s="4">
        <f>SUMIFS(Derived_Metrics[Revenue],Derived_Metrics[Customer ID],Derived_Metrics[[#This Row],[Customer ID]])</f>
        <v>2770.982</v>
      </c>
      <c r="E1924" s="4">
        <f>SUMIFS(Derived_Metrics[Profit],Derived_Metrics[Customer ID],Derived_Metrics[[#This Row],[Customer ID]])</f>
        <v>92.777500000000003</v>
      </c>
      <c r="F1924" s="5">
        <f>_xlfn.PERCENTRANK.INC(Derived_Metrics[Customer Revenue],Derived_Metrics[[#This Row],[Customer Revenue]])</f>
        <v>0.36799999999999999</v>
      </c>
      <c r="G1924" s="5" t="str" cm="1">
        <f t="array" ref="G1924">_xlfn.IFS(Derived_Metrics[[#This Row],[Customer Revenue Percentile]]&gt;=0.8,"High Value",Derived_Metrics[[#This Row],[Customer Revenue Percentile]]&gt;=0.4,"Medium Value",TRUE,"Low Value")</f>
        <v>Low Value</v>
      </c>
      <c r="H1924" s="12">
        <f>_xlfn.RANK.EQ(Derived_Metrics[[#This Row],[Customer Revenue]],Derived_Metrics[Customer Revenue],0)</f>
        <v>1337</v>
      </c>
      <c r="I1924" s="15">
        <f>Derived_Metrics[[#This Row],[Customer Revenue]]/SUM(Derived_Metrics[Customer Revenue])</f>
        <v>1.7786400956441294E-4</v>
      </c>
      <c r="J1924" t="s">
        <v>4258</v>
      </c>
      <c r="K1924" s="5">
        <f>SUMIFS(Derived_Metrics[Revenue],Derived_Metrics[Product ID],Derived_Metrics[[#This Row],[Product ID]])</f>
        <v>9101.3760000000002</v>
      </c>
      <c r="L1924" s="5">
        <f>SUMIFS(Derived_Metrics[Profit],Derived_Metrics[Product ID],Derived_Metrics[[#This Row],[Product ID]])</f>
        <v>244.3888</v>
      </c>
      <c r="M1924" s="5" t="str">
        <f>IF(AND(Derived_Metrics[[#This Row],[Product Revenue]]&gt;AVERAGE(Derived_Metrics[Product Revenue]),Derived_Metrics[[#This Row],[Product Profit]]&lt;0),"high sales Low Profit","Normal")</f>
        <v>Normal</v>
      </c>
      <c r="N1924">
        <v>337.08800000000002</v>
      </c>
      <c r="O1924">
        <v>4</v>
      </c>
      <c r="P1924">
        <v>0.2</v>
      </c>
      <c r="Q1924">
        <v>16.854399999999998</v>
      </c>
      <c r="R1924">
        <f>Derived_Metrics[[#This Row],[Selling Price]]*Derived_Metrics[[#This Row],[Quantity]]</f>
        <v>1348.3520000000001</v>
      </c>
      <c r="S1924" s="2">
        <f>IF(Derived_Metrics[[#This Row],[Revenue]]=0,0,Derived_Metrics[[#This Row],[Profit]]/Derived_Metrics[[#This Row],[Revenue]])</f>
        <v>1.2499999999999997E-2</v>
      </c>
      <c r="T1924" t="str">
        <f>IF(Derived_Metrics[[#This Row],[Profit]]&lt;0, "Loss","Profit")</f>
        <v>Profit</v>
      </c>
      <c r="U1924" s="5">
        <f>Derived_Metrics[[#This Row],[Selling Price]]*Derived_Metrics[[#This Row],[Quantity]]*Derived_Metrics[[#This Row],[Discount]]</f>
        <v>269.67040000000003</v>
      </c>
      <c r="V1924" t="str">
        <f>IF(Derived_Metrics[[#This Row],[Discount]]&gt;0,"Discount Applied","No Discount")</f>
        <v>Discount Applied</v>
      </c>
      <c r="W1924" t="str">
        <f>IF(Derived_Metrics[[#This Row],[Discount]]&gt;0.3,"High Discount","Low Discount")</f>
        <v>Low Discount</v>
      </c>
      <c r="X1924" s="13">
        <f>SUMIFS(Derived_Metrics[Customer_Revenue_Share],Derived_Metrics[Customee_ Revenue _Rank],"&lt;="&amp;Derived_Metrics[[#This Row],[Customee_ Revenue _Rank]])</f>
        <v>0.93815260727676653</v>
      </c>
      <c r="Y1924" t="str">
        <f>IF(Derived_Metrics[[#This Row],[Cumulative_Revenue_%]]&lt;=0.8,"Top 80% Revenue","Remaining 20% Revenue")</f>
        <v>Remaining 20% Revenue</v>
      </c>
    </row>
    <row r="1925" spans="1:25" x14ac:dyDescent="0.25">
      <c r="A1925" t="s">
        <v>4887</v>
      </c>
      <c r="B1925" s="1">
        <v>42046</v>
      </c>
      <c r="C1925" t="s">
        <v>3151</v>
      </c>
      <c r="D1925" s="4">
        <f>SUMIFS(Derived_Metrics[Revenue],Derived_Metrics[Customer ID],Derived_Metrics[[#This Row],[Customer ID]])</f>
        <v>29300.488000000001</v>
      </c>
      <c r="E1925" s="4">
        <f>SUMIFS(Derived_Metrics[Profit],Derived_Metrics[Customer ID],Derived_Metrics[[#This Row],[Customer ID]])</f>
        <v>541.08110000000011</v>
      </c>
      <c r="F1925" s="5">
        <f>_xlfn.PERCENTRANK.INC(Derived_Metrics[Customer Revenue],Derived_Metrics[[#This Row],[Customer Revenue]])</f>
        <v>0.96499999999999997</v>
      </c>
      <c r="G1925" s="5" t="str" cm="1">
        <f t="array" ref="G1925">_xlfn.IFS(Derived_Metrics[[#This Row],[Customer Revenue Percentile]]&gt;=0.8,"High Value",Derived_Metrics[[#This Row],[Customer Revenue Percentile]]&gt;=0.4,"Medium Value",TRUE,"Low Value")</f>
        <v>High Value</v>
      </c>
      <c r="H1925" s="12">
        <f>_xlfn.RANK.EQ(Derived_Metrics[[#This Row],[Customer Revenue]],Derived_Metrics[Customer Revenue],0)</f>
        <v>71</v>
      </c>
      <c r="I1925" s="15">
        <f>Derived_Metrics[[#This Row],[Customer Revenue]]/SUM(Derived_Metrics[Customer Revenue])</f>
        <v>1.8807420177662528E-3</v>
      </c>
      <c r="J1925" t="s">
        <v>4230</v>
      </c>
      <c r="K1925" s="5">
        <f>SUMIFS(Derived_Metrics[Revenue],Derived_Metrics[Product ID],Derived_Metrics[[#This Row],[Product ID]])</f>
        <v>40537.817999999999</v>
      </c>
      <c r="L1925" s="5">
        <f>SUMIFS(Derived_Metrics[Profit],Derived_Metrics[Product ID],Derived_Metrics[[#This Row],[Product ID]])</f>
        <v>1292.1264000000001</v>
      </c>
      <c r="M1925" s="5" t="str">
        <f>IF(AND(Derived_Metrics[[#This Row],[Product Revenue]]&gt;AVERAGE(Derived_Metrics[Product Revenue]),Derived_Metrics[[#This Row],[Product Profit]]&lt;0),"high sales Low Profit","Normal")</f>
        <v>Normal</v>
      </c>
      <c r="N1925">
        <v>2621.3220000000001</v>
      </c>
      <c r="O1925">
        <v>11</v>
      </c>
      <c r="P1925">
        <v>0.1</v>
      </c>
      <c r="Q1925">
        <v>553.39020000000005</v>
      </c>
      <c r="R1925">
        <f>Derived_Metrics[[#This Row],[Selling Price]]*Derived_Metrics[[#This Row],[Quantity]]</f>
        <v>28834.542000000001</v>
      </c>
      <c r="S1925" s="2">
        <f>IF(Derived_Metrics[[#This Row],[Revenue]]=0,0,Derived_Metrics[[#This Row],[Profit]]/Derived_Metrics[[#This Row],[Revenue]])</f>
        <v>1.9191919191919194E-2</v>
      </c>
      <c r="T1925" t="str">
        <f>IF(Derived_Metrics[[#This Row],[Profit]]&lt;0, "Loss","Profit")</f>
        <v>Profit</v>
      </c>
      <c r="U1925" s="5">
        <f>Derived_Metrics[[#This Row],[Selling Price]]*Derived_Metrics[[#This Row],[Quantity]]*Derived_Metrics[[#This Row],[Discount]]</f>
        <v>2883.4542000000001</v>
      </c>
      <c r="V1925" t="str">
        <f>IF(Derived_Metrics[[#This Row],[Discount]]&gt;0,"Discount Applied","No Discount")</f>
        <v>Discount Applied</v>
      </c>
      <c r="W1925" t="str">
        <f>IF(Derived_Metrics[[#This Row],[Discount]]&gt;0.3,"High Discount","Low Discount")</f>
        <v>Low Discount</v>
      </c>
      <c r="X1925" s="13">
        <f>SUMIFS(Derived_Metrics[Customer_Revenue_Share],Derived_Metrics[Customee_ Revenue _Rank],"&lt;="&amp;Derived_Metrics[[#This Row],[Customee_ Revenue _Rank]])</f>
        <v>0.18902352910212389</v>
      </c>
      <c r="Y1925" t="str">
        <f>IF(Derived_Metrics[[#This Row],[Cumulative_Revenue_%]]&lt;=0.8,"Top 80% Revenue","Remaining 20% Revenue")</f>
        <v>Top 80% Revenue</v>
      </c>
    </row>
    <row r="1926" spans="1:25" x14ac:dyDescent="0.25">
      <c r="A1926" t="s">
        <v>4888</v>
      </c>
      <c r="B1926" s="1">
        <v>42297</v>
      </c>
      <c r="C1926" t="s">
        <v>3455</v>
      </c>
      <c r="D1926" s="4">
        <f>SUMIFS(Derived_Metrics[Revenue],Derived_Metrics[Customer ID],Derived_Metrics[[#This Row],[Customer ID]])</f>
        <v>11736.168</v>
      </c>
      <c r="E1926" s="4">
        <f>SUMIFS(Derived_Metrics[Profit],Derived_Metrics[Customer ID],Derived_Metrics[[#This Row],[Customer ID]])</f>
        <v>109.0818</v>
      </c>
      <c r="F1926" s="5">
        <f>_xlfn.PERCENTRANK.INC(Derived_Metrics[Customer Revenue],Derived_Metrics[[#This Row],[Customer Revenue]])</f>
        <v>0.81599999999999995</v>
      </c>
      <c r="G1926" s="5" t="str" cm="1">
        <f t="array" ref="G1926">_xlfn.IFS(Derived_Metrics[[#This Row],[Customer Revenue Percentile]]&gt;=0.8,"High Value",Derived_Metrics[[#This Row],[Customer Revenue Percentile]]&gt;=0.4,"Medium Value",TRUE,"Low Value")</f>
        <v>High Value</v>
      </c>
      <c r="H1926" s="12">
        <f>_xlfn.RANK.EQ(Derived_Metrics[[#This Row],[Customer Revenue]],Derived_Metrics[Customer Revenue],0)</f>
        <v>386</v>
      </c>
      <c r="I1926" s="15">
        <f>Derived_Metrics[[#This Row],[Customer Revenue]]/SUM(Derived_Metrics[Customer Revenue])</f>
        <v>7.5332207044345907E-4</v>
      </c>
      <c r="J1926" t="s">
        <v>3418</v>
      </c>
      <c r="K1926" s="5">
        <f>SUMIFS(Derived_Metrics[Revenue],Derived_Metrics[Product ID],Derived_Metrics[[#This Row],[Product ID]])</f>
        <v>907.80000000000007</v>
      </c>
      <c r="L1926" s="5">
        <f>SUMIFS(Derived_Metrics[Profit],Derived_Metrics[Product ID],Derived_Metrics[[#This Row],[Product ID]])</f>
        <v>35.457599999999999</v>
      </c>
      <c r="M1926" s="5" t="str">
        <f>IF(AND(Derived_Metrics[[#This Row],[Product Revenue]]&gt;AVERAGE(Derived_Metrics[Product Revenue]),Derived_Metrics[[#This Row],[Product Profit]]&lt;0),"high sales Low Profit","Normal")</f>
        <v>Normal</v>
      </c>
      <c r="N1926">
        <v>74.760000000000005</v>
      </c>
      <c r="O1926">
        <v>7</v>
      </c>
      <c r="P1926">
        <v>0</v>
      </c>
      <c r="Q1926">
        <v>23.923200000000001</v>
      </c>
      <c r="R1926">
        <f>Derived_Metrics[[#This Row],[Selling Price]]*Derived_Metrics[[#This Row],[Quantity]]</f>
        <v>523.32000000000005</v>
      </c>
      <c r="S1926" s="2">
        <f>IF(Derived_Metrics[[#This Row],[Revenue]]=0,0,Derived_Metrics[[#This Row],[Profit]]/Derived_Metrics[[#This Row],[Revenue]])</f>
        <v>4.5714285714285714E-2</v>
      </c>
      <c r="T1926" t="str">
        <f>IF(Derived_Metrics[[#This Row],[Profit]]&lt;0, "Loss","Profit")</f>
        <v>Profit</v>
      </c>
      <c r="U1926" s="5">
        <f>Derived_Metrics[[#This Row],[Selling Price]]*Derived_Metrics[[#This Row],[Quantity]]*Derived_Metrics[[#This Row],[Discount]]</f>
        <v>0</v>
      </c>
      <c r="V1926" t="str">
        <f>IF(Derived_Metrics[[#This Row],[Discount]]&gt;0,"Discount Applied","No Discount")</f>
        <v>No Discount</v>
      </c>
      <c r="W1926" t="str">
        <f>IF(Derived_Metrics[[#This Row],[Discount]]&gt;0.3,"High Discount","Low Discount")</f>
        <v>Low Discount</v>
      </c>
      <c r="X1926" s="13">
        <f>SUMIFS(Derived_Metrics[Customer_Revenue_Share],Derived_Metrics[Customee_ Revenue _Rank],"&lt;="&amp;Derived_Metrics[[#This Row],[Customee_ Revenue _Rank]])</f>
        <v>0.54979251284697372</v>
      </c>
      <c r="Y1926" t="str">
        <f>IF(Derived_Metrics[[#This Row],[Cumulative_Revenue_%]]&lt;=0.8,"Top 80% Revenue","Remaining 20% Revenue")</f>
        <v>Top 80% Revenue</v>
      </c>
    </row>
    <row r="1927" spans="1:25" x14ac:dyDescent="0.25">
      <c r="A1927" t="s">
        <v>4888</v>
      </c>
      <c r="B1927" s="1">
        <v>42297</v>
      </c>
      <c r="C1927" t="s">
        <v>3455</v>
      </c>
      <c r="D1927" s="4">
        <f>SUMIFS(Derived_Metrics[Revenue],Derived_Metrics[Customer ID],Derived_Metrics[[#This Row],[Customer ID]])</f>
        <v>11736.168</v>
      </c>
      <c r="E1927" s="4">
        <f>SUMIFS(Derived_Metrics[Profit],Derived_Metrics[Customer ID],Derived_Metrics[[#This Row],[Customer ID]])</f>
        <v>109.0818</v>
      </c>
      <c r="F1927" s="5">
        <f>_xlfn.PERCENTRANK.INC(Derived_Metrics[Customer Revenue],Derived_Metrics[[#This Row],[Customer Revenue]])</f>
        <v>0.81599999999999995</v>
      </c>
      <c r="G1927" s="5" t="str" cm="1">
        <f t="array" ref="G1927">_xlfn.IFS(Derived_Metrics[[#This Row],[Customer Revenue Percentile]]&gt;=0.8,"High Value",Derived_Metrics[[#This Row],[Customer Revenue Percentile]]&gt;=0.4,"Medium Value",TRUE,"Low Value")</f>
        <v>High Value</v>
      </c>
      <c r="H1927" s="12">
        <f>_xlfn.RANK.EQ(Derived_Metrics[[#This Row],[Customer Revenue]],Derived_Metrics[Customer Revenue],0)</f>
        <v>386</v>
      </c>
      <c r="I1927" s="15">
        <f>Derived_Metrics[[#This Row],[Customer Revenue]]/SUM(Derived_Metrics[Customer Revenue])</f>
        <v>7.5332207044345907E-4</v>
      </c>
      <c r="J1927" t="s">
        <v>3770</v>
      </c>
      <c r="K1927" s="5">
        <f>SUMIFS(Derived_Metrics[Revenue],Derived_Metrics[Product ID],Derived_Metrics[[#This Row],[Product ID]])</f>
        <v>17782.830000000002</v>
      </c>
      <c r="L1927" s="5">
        <f>SUMIFS(Derived_Metrics[Profit],Derived_Metrics[Product ID],Derived_Metrics[[#This Row],[Product ID]])</f>
        <v>54.716400000000021</v>
      </c>
      <c r="M1927" s="5" t="str">
        <f>IF(AND(Derived_Metrics[[#This Row],[Product Revenue]]&gt;AVERAGE(Derived_Metrics[Product Revenue]),Derived_Metrics[[#This Row],[Product Profit]]&lt;0),"high sales Low Profit","Normal")</f>
        <v>Normal</v>
      </c>
      <c r="N1927">
        <v>364.77600000000001</v>
      </c>
      <c r="O1927">
        <v>3</v>
      </c>
      <c r="P1927">
        <v>0.2</v>
      </c>
      <c r="Q1927">
        <v>27.3582</v>
      </c>
      <c r="R1927">
        <f>Derived_Metrics[[#This Row],[Selling Price]]*Derived_Metrics[[#This Row],[Quantity]]</f>
        <v>1094.328</v>
      </c>
      <c r="S1927" s="2">
        <f>IF(Derived_Metrics[[#This Row],[Revenue]]=0,0,Derived_Metrics[[#This Row],[Profit]]/Derived_Metrics[[#This Row],[Revenue]])</f>
        <v>2.5000000000000001E-2</v>
      </c>
      <c r="T1927" t="str">
        <f>IF(Derived_Metrics[[#This Row],[Profit]]&lt;0, "Loss","Profit")</f>
        <v>Profit</v>
      </c>
      <c r="U1927" s="5">
        <f>Derived_Metrics[[#This Row],[Selling Price]]*Derived_Metrics[[#This Row],[Quantity]]*Derived_Metrics[[#This Row],[Discount]]</f>
        <v>218.8656</v>
      </c>
      <c r="V1927" t="str">
        <f>IF(Derived_Metrics[[#This Row],[Discount]]&gt;0,"Discount Applied","No Discount")</f>
        <v>Discount Applied</v>
      </c>
      <c r="W1927" t="str">
        <f>IF(Derived_Metrics[[#This Row],[Discount]]&gt;0.3,"High Discount","Low Discount")</f>
        <v>Low Discount</v>
      </c>
      <c r="X1927" s="13">
        <f>SUMIFS(Derived_Metrics[Customer_Revenue_Share],Derived_Metrics[Customee_ Revenue _Rank],"&lt;="&amp;Derived_Metrics[[#This Row],[Customee_ Revenue _Rank]])</f>
        <v>0.54979251284697372</v>
      </c>
      <c r="Y1927" t="str">
        <f>IF(Derived_Metrics[[#This Row],[Cumulative_Revenue_%]]&lt;=0.8,"Top 80% Revenue","Remaining 20% Revenue")</f>
        <v>Top 80% Revenue</v>
      </c>
    </row>
    <row r="1928" spans="1:25" x14ac:dyDescent="0.25">
      <c r="A1928" t="s">
        <v>4889</v>
      </c>
      <c r="B1928" s="1">
        <v>42535</v>
      </c>
      <c r="C1928" t="s">
        <v>772</v>
      </c>
      <c r="D1928" s="4">
        <f>SUMIFS(Derived_Metrics[Revenue],Derived_Metrics[Customer ID],Derived_Metrics[[#This Row],[Customer ID]])</f>
        <v>11363.212000000001</v>
      </c>
      <c r="E1928" s="4">
        <f>SUMIFS(Derived_Metrics[Profit],Derived_Metrics[Customer ID],Derived_Metrics[[#This Row],[Customer ID]])</f>
        <v>372.51679999999999</v>
      </c>
      <c r="F1928" s="5">
        <f>_xlfn.PERCENTRANK.INC(Derived_Metrics[Customer Revenue],Derived_Metrics[[#This Row],[Customer Revenue]])</f>
        <v>0.81200000000000006</v>
      </c>
      <c r="G1928" s="5" t="str" cm="1">
        <f t="array" ref="G1928">_xlfn.IFS(Derived_Metrics[[#This Row],[Customer Revenue Percentile]]&gt;=0.8,"High Value",Derived_Metrics[[#This Row],[Customer Revenue Percentile]]&gt;=0.4,"Medium Value",TRUE,"Low Value")</f>
        <v>High Value</v>
      </c>
      <c r="H1928" s="12">
        <f>_xlfn.RANK.EQ(Derived_Metrics[[#This Row],[Customer Revenue]],Derived_Metrics[Customer Revenue],0)</f>
        <v>395</v>
      </c>
      <c r="I1928" s="15">
        <f>Derived_Metrics[[#This Row],[Customer Revenue]]/SUM(Derived_Metrics[Customer Revenue])</f>
        <v>7.2938274151562591E-4</v>
      </c>
      <c r="J1928" t="s">
        <v>1327</v>
      </c>
      <c r="K1928" s="5">
        <f>SUMIFS(Derived_Metrics[Revenue],Derived_Metrics[Product ID],Derived_Metrics[[#This Row],[Product ID]])</f>
        <v>23211.466999999997</v>
      </c>
      <c r="L1928" s="5">
        <f>SUMIFS(Derived_Metrics[Profit],Derived_Metrics[Product ID],Derived_Metrics[[#This Row],[Product ID]])</f>
        <v>541.654</v>
      </c>
      <c r="M1928" s="5" t="str">
        <f>IF(AND(Derived_Metrics[[#This Row],[Product Revenue]]&gt;AVERAGE(Derived_Metrics[Product Revenue]),Derived_Metrics[[#This Row],[Product Profit]]&lt;0),"high sales Low Profit","Normal")</f>
        <v>Normal</v>
      </c>
      <c r="N1928">
        <v>1115.17</v>
      </c>
      <c r="O1928">
        <v>7</v>
      </c>
      <c r="P1928">
        <v>0</v>
      </c>
      <c r="Q1928">
        <v>334.55099999999999</v>
      </c>
      <c r="R1928">
        <f>Derived_Metrics[[#This Row],[Selling Price]]*Derived_Metrics[[#This Row],[Quantity]]</f>
        <v>7806.1900000000005</v>
      </c>
      <c r="S1928" s="2">
        <f>IF(Derived_Metrics[[#This Row],[Revenue]]=0,0,Derived_Metrics[[#This Row],[Profit]]/Derived_Metrics[[#This Row],[Revenue]])</f>
        <v>4.2857142857142851E-2</v>
      </c>
      <c r="T1928" t="str">
        <f>IF(Derived_Metrics[[#This Row],[Profit]]&lt;0, "Loss","Profit")</f>
        <v>Profit</v>
      </c>
      <c r="U1928" s="5">
        <f>Derived_Metrics[[#This Row],[Selling Price]]*Derived_Metrics[[#This Row],[Quantity]]*Derived_Metrics[[#This Row],[Discount]]</f>
        <v>0</v>
      </c>
      <c r="V1928" t="str">
        <f>IF(Derived_Metrics[[#This Row],[Discount]]&gt;0,"Discount Applied","No Discount")</f>
        <v>No Discount</v>
      </c>
      <c r="W1928" t="str">
        <f>IF(Derived_Metrics[[#This Row],[Discount]]&gt;0.3,"High Discount","Low Discount")</f>
        <v>Low Discount</v>
      </c>
      <c r="X1928" s="13">
        <f>SUMIFS(Derived_Metrics[Customer_Revenue_Share],Derived_Metrics[Customee_ Revenue _Rank],"&lt;="&amp;Derived_Metrics[[#This Row],[Customee_ Revenue _Rank]])</f>
        <v>0.5563923169356797</v>
      </c>
      <c r="Y1928" t="str">
        <f>IF(Derived_Metrics[[#This Row],[Cumulative_Revenue_%]]&lt;=0.8,"Top 80% Revenue","Remaining 20% Revenue")</f>
        <v>Top 80% Revenue</v>
      </c>
    </row>
    <row r="1929" spans="1:25" x14ac:dyDescent="0.25">
      <c r="A1929" t="s">
        <v>4890</v>
      </c>
      <c r="B1929" s="1">
        <v>42409</v>
      </c>
      <c r="C1929" t="s">
        <v>262</v>
      </c>
      <c r="D1929" s="4">
        <f>SUMIFS(Derived_Metrics[Revenue],Derived_Metrics[Customer ID],Derived_Metrics[[#This Row],[Customer ID]])</f>
        <v>16649.838</v>
      </c>
      <c r="E1929" s="4">
        <f>SUMIFS(Derived_Metrics[Profit],Derived_Metrics[Customer ID],Derived_Metrics[[#This Row],[Customer ID]])</f>
        <v>-7.0755000000000017</v>
      </c>
      <c r="F1929" s="5">
        <f>_xlfn.PERCENTRANK.INC(Derived_Metrics[Customer Revenue],Derived_Metrics[[#This Row],[Customer Revenue]])</f>
        <v>0.89100000000000001</v>
      </c>
      <c r="G1929" s="5" t="str" cm="1">
        <f t="array" ref="G1929">_xlfn.IFS(Derived_Metrics[[#This Row],[Customer Revenue Percentile]]&gt;=0.8,"High Value",Derived_Metrics[[#This Row],[Customer Revenue Percentile]]&gt;=0.4,"Medium Value",TRUE,"Low Value")</f>
        <v>High Value</v>
      </c>
      <c r="H1929" s="12">
        <f>_xlfn.RANK.EQ(Derived_Metrics[[#This Row],[Customer Revenue]],Derived_Metrics[Customer Revenue],0)</f>
        <v>228</v>
      </c>
      <c r="I1929" s="15">
        <f>Derived_Metrics[[#This Row],[Customer Revenue]]/SUM(Derived_Metrics[Customer Revenue])</f>
        <v>1.0687211051092812E-3</v>
      </c>
      <c r="J1929" t="s">
        <v>115</v>
      </c>
      <c r="K1929" s="5">
        <f>SUMIFS(Derived_Metrics[Revenue],Derived_Metrics[Product ID],Derived_Metrics[[#This Row],[Product ID]])</f>
        <v>4148.5389999999998</v>
      </c>
      <c r="L1929" s="5">
        <f>SUMIFS(Derived_Metrics[Profit],Derived_Metrics[Product ID],Derived_Metrics[[#This Row],[Product ID]])</f>
        <v>63.892900000000004</v>
      </c>
      <c r="M1929" s="5" t="str">
        <f>IF(AND(Derived_Metrics[[#This Row],[Product Revenue]]&gt;AVERAGE(Derived_Metrics[Product Revenue]),Derived_Metrics[[#This Row],[Product Profit]]&lt;0),"high sales Low Profit","Normal")</f>
        <v>Normal</v>
      </c>
      <c r="N1929">
        <v>215.976</v>
      </c>
      <c r="O1929">
        <v>3</v>
      </c>
      <c r="P1929">
        <v>0.2</v>
      </c>
      <c r="Q1929">
        <v>-2.6997</v>
      </c>
      <c r="R1929">
        <f>Derived_Metrics[[#This Row],[Selling Price]]*Derived_Metrics[[#This Row],[Quantity]]</f>
        <v>647.928</v>
      </c>
      <c r="S1929" s="2">
        <f>IF(Derived_Metrics[[#This Row],[Revenue]]=0,0,Derived_Metrics[[#This Row],[Profit]]/Derived_Metrics[[#This Row],[Revenue]])</f>
        <v>-4.1666666666666666E-3</v>
      </c>
      <c r="T1929" t="str">
        <f>IF(Derived_Metrics[[#This Row],[Profit]]&lt;0, "Loss","Profit")</f>
        <v>Loss</v>
      </c>
      <c r="U1929" s="5">
        <f>Derived_Metrics[[#This Row],[Selling Price]]*Derived_Metrics[[#This Row],[Quantity]]*Derived_Metrics[[#This Row],[Discount]]</f>
        <v>129.5856</v>
      </c>
      <c r="V1929" t="str">
        <f>IF(Derived_Metrics[[#This Row],[Discount]]&gt;0,"Discount Applied","No Discount")</f>
        <v>Discount Applied</v>
      </c>
      <c r="W1929" t="str">
        <f>IF(Derived_Metrics[[#This Row],[Discount]]&gt;0.3,"High Discount","Low Discount")</f>
        <v>Low Discount</v>
      </c>
      <c r="X1929" s="13">
        <f>SUMIFS(Derived_Metrics[Customer_Revenue_Share],Derived_Metrics[Customee_ Revenue _Rank],"&lt;="&amp;Derived_Metrics[[#This Row],[Customee_ Revenue _Rank]])</f>
        <v>0.40856763895335624</v>
      </c>
      <c r="Y1929" t="str">
        <f>IF(Derived_Metrics[[#This Row],[Cumulative_Revenue_%]]&lt;=0.8,"Top 80% Revenue","Remaining 20% Revenue")</f>
        <v>Top 80% Revenue</v>
      </c>
    </row>
    <row r="1930" spans="1:25" x14ac:dyDescent="0.25">
      <c r="A1930" t="s">
        <v>4891</v>
      </c>
      <c r="B1930" s="1">
        <v>42837</v>
      </c>
      <c r="C1930" t="s">
        <v>3078</v>
      </c>
      <c r="D1930" s="4">
        <f>SUMIFS(Derived_Metrics[Revenue],Derived_Metrics[Customer ID],Derived_Metrics[[#This Row],[Customer ID]])</f>
        <v>1163.1096000000002</v>
      </c>
      <c r="E1930" s="4">
        <f>SUMIFS(Derived_Metrics[Profit],Derived_Metrics[Customer ID],Derived_Metrics[[#This Row],[Customer ID]])</f>
        <v>-13.921500000000004</v>
      </c>
      <c r="F1930" s="5">
        <f>_xlfn.PERCENTRANK.INC(Derived_Metrics[Customer Revenue],Derived_Metrics[[#This Row],[Customer Revenue]])</f>
        <v>0.193</v>
      </c>
      <c r="G1930" s="5" t="str" cm="1">
        <f t="array" ref="G1930">_xlfn.IFS(Derived_Metrics[[#This Row],[Customer Revenue Percentile]]&gt;=0.8,"High Value",Derived_Metrics[[#This Row],[Customer Revenue Percentile]]&gt;=0.4,"Medium Value",TRUE,"Low Value")</f>
        <v>Low Value</v>
      </c>
      <c r="H1930" s="12">
        <f>_xlfn.RANK.EQ(Derived_Metrics[[#This Row],[Customer Revenue]],Derived_Metrics[Customer Revenue],0)</f>
        <v>1709</v>
      </c>
      <c r="I1930" s="15">
        <f>Derived_Metrics[[#This Row],[Customer Revenue]]/SUM(Derived_Metrics[Customer Revenue])</f>
        <v>7.4657770068106016E-5</v>
      </c>
      <c r="J1930" t="s">
        <v>412</v>
      </c>
      <c r="K1930" s="5">
        <f>SUMIFS(Derived_Metrics[Revenue],Derived_Metrics[Product ID],Derived_Metrics[[#This Row],[Product ID]])</f>
        <v>697.20200000000011</v>
      </c>
      <c r="L1930" s="5">
        <f>SUMIFS(Derived_Metrics[Profit],Derived_Metrics[Product ID],Derived_Metrics[[#This Row],[Product ID]])</f>
        <v>47.725700000000003</v>
      </c>
      <c r="M1930" s="5" t="str">
        <f>IF(AND(Derived_Metrics[[#This Row],[Product Revenue]]&gt;AVERAGE(Derived_Metrics[Product Revenue]),Derived_Metrics[[#This Row],[Product Profit]]&lt;0),"high sales Low Profit","Normal")</f>
        <v>Normal</v>
      </c>
      <c r="N1930">
        <v>11.352</v>
      </c>
      <c r="O1930">
        <v>3</v>
      </c>
      <c r="P1930">
        <v>0.2</v>
      </c>
      <c r="Q1930">
        <v>2.6960999999999999</v>
      </c>
      <c r="R1930">
        <f>Derived_Metrics[[#This Row],[Selling Price]]*Derived_Metrics[[#This Row],[Quantity]]</f>
        <v>34.055999999999997</v>
      </c>
      <c r="S1930" s="2">
        <f>IF(Derived_Metrics[[#This Row],[Revenue]]=0,0,Derived_Metrics[[#This Row],[Profit]]/Derived_Metrics[[#This Row],[Revenue]])</f>
        <v>7.9166666666666677E-2</v>
      </c>
      <c r="T1930" t="str">
        <f>IF(Derived_Metrics[[#This Row],[Profit]]&lt;0, "Loss","Profit")</f>
        <v>Profit</v>
      </c>
      <c r="U1930" s="5">
        <f>Derived_Metrics[[#This Row],[Selling Price]]*Derived_Metrics[[#This Row],[Quantity]]*Derived_Metrics[[#This Row],[Discount]]</f>
        <v>6.8111999999999995</v>
      </c>
      <c r="V1930" t="str">
        <f>IF(Derived_Metrics[[#This Row],[Discount]]&gt;0,"Discount Applied","No Discount")</f>
        <v>Discount Applied</v>
      </c>
      <c r="W1930" t="str">
        <f>IF(Derived_Metrics[[#This Row],[Discount]]&gt;0.3,"High Discount","Low Discount")</f>
        <v>Low Discount</v>
      </c>
      <c r="X1930" s="13">
        <f>SUMIFS(Derived_Metrics[Customer_Revenue_Share],Derived_Metrics[Customee_ Revenue _Rank],"&lt;="&amp;Derived_Metrics[[#This Row],[Customee_ Revenue _Rank]])</f>
        <v>0.98529537576096071</v>
      </c>
      <c r="Y1930" t="str">
        <f>IF(Derived_Metrics[[#This Row],[Cumulative_Revenue_%]]&lt;=0.8,"Top 80% Revenue","Remaining 20% Revenue")</f>
        <v>Remaining 20% Revenue</v>
      </c>
    </row>
    <row r="1931" spans="1:25" x14ac:dyDescent="0.25">
      <c r="A1931" t="s">
        <v>4892</v>
      </c>
      <c r="B1931" s="1">
        <v>42416</v>
      </c>
      <c r="C1931" t="s">
        <v>4682</v>
      </c>
      <c r="D1931" s="4">
        <f>SUMIFS(Derived_Metrics[Revenue],Derived_Metrics[Customer ID],Derived_Metrics[[#This Row],[Customer ID]])</f>
        <v>2401.8469999999998</v>
      </c>
      <c r="E1931" s="4">
        <f>SUMIFS(Derived_Metrics[Profit],Derived_Metrics[Customer ID],Derived_Metrics[[#This Row],[Customer ID]])</f>
        <v>-8.0408000000000044</v>
      </c>
      <c r="F1931" s="5">
        <f>_xlfn.PERCENTRANK.INC(Derived_Metrics[Customer Revenue],Derived_Metrics[[#This Row],[Customer Revenue]])</f>
        <v>0.33800000000000002</v>
      </c>
      <c r="G1931" s="5" t="str" cm="1">
        <f t="array" ref="G1931">_xlfn.IFS(Derived_Metrics[[#This Row],[Customer Revenue Percentile]]&gt;=0.8,"High Value",Derived_Metrics[[#This Row],[Customer Revenue Percentile]]&gt;=0.4,"Medium Value",TRUE,"Low Value")</f>
        <v>Low Value</v>
      </c>
      <c r="H1931" s="12">
        <f>_xlfn.RANK.EQ(Derived_Metrics[[#This Row],[Customer Revenue]],Derived_Metrics[Customer Revenue],0)</f>
        <v>1403</v>
      </c>
      <c r="I1931" s="15">
        <f>Derived_Metrics[[#This Row],[Customer Revenue]]/SUM(Derived_Metrics[Customer Revenue])</f>
        <v>1.5416994328373712E-4</v>
      </c>
      <c r="J1931" t="s">
        <v>233</v>
      </c>
      <c r="K1931" s="5">
        <f>SUMIFS(Derived_Metrics[Revenue],Derived_Metrics[Product ID],Derived_Metrics[[#This Row],[Product ID]])</f>
        <v>5343.7439999999997</v>
      </c>
      <c r="L1931" s="5">
        <f>SUMIFS(Derived_Metrics[Profit],Derived_Metrics[Product ID],Derived_Metrics[[#This Row],[Product ID]])</f>
        <v>-111.328</v>
      </c>
      <c r="M1931" s="5" t="str">
        <f>IF(AND(Derived_Metrics[[#This Row],[Product Revenue]]&gt;AVERAGE(Derived_Metrics[Product Revenue]),Derived_Metrics[[#This Row],[Product Profit]]&lt;0),"high sales Low Profit","Normal")</f>
        <v>Normal</v>
      </c>
      <c r="N1931">
        <v>318.08</v>
      </c>
      <c r="O1931">
        <v>4</v>
      </c>
      <c r="P1931">
        <v>0</v>
      </c>
      <c r="Q1931">
        <v>34.988799999999998</v>
      </c>
      <c r="R1931">
        <f>Derived_Metrics[[#This Row],[Selling Price]]*Derived_Metrics[[#This Row],[Quantity]]</f>
        <v>1272.32</v>
      </c>
      <c r="S1931" s="2">
        <f>IF(Derived_Metrics[[#This Row],[Revenue]]=0,0,Derived_Metrics[[#This Row],[Profit]]/Derived_Metrics[[#This Row],[Revenue]])</f>
        <v>2.75E-2</v>
      </c>
      <c r="T1931" t="str">
        <f>IF(Derived_Metrics[[#This Row],[Profit]]&lt;0, "Loss","Profit")</f>
        <v>Profit</v>
      </c>
      <c r="U1931" s="5">
        <f>Derived_Metrics[[#This Row],[Selling Price]]*Derived_Metrics[[#This Row],[Quantity]]*Derived_Metrics[[#This Row],[Discount]]</f>
        <v>0</v>
      </c>
      <c r="V1931" t="str">
        <f>IF(Derived_Metrics[[#This Row],[Discount]]&gt;0,"Discount Applied","No Discount")</f>
        <v>No Discount</v>
      </c>
      <c r="W1931" t="str">
        <f>IF(Derived_Metrics[[#This Row],[Discount]]&gt;0.3,"High Discount","Low Discount")</f>
        <v>Low Discount</v>
      </c>
      <c r="X1931" s="13">
        <f>SUMIFS(Derived_Metrics[Customer_Revenue_Share],Derived_Metrics[Customee_ Revenue _Rank],"&lt;="&amp;Derived_Metrics[[#This Row],[Customee_ Revenue _Rank]])</f>
        <v>0.94867765883028277</v>
      </c>
      <c r="Y1931" t="str">
        <f>IF(Derived_Metrics[[#This Row],[Cumulative_Revenue_%]]&lt;=0.8,"Top 80% Revenue","Remaining 20% Revenue")</f>
        <v>Remaining 20% Revenue</v>
      </c>
    </row>
    <row r="1932" spans="1:25" x14ac:dyDescent="0.25">
      <c r="A1932" t="s">
        <v>4894</v>
      </c>
      <c r="B1932" s="1">
        <v>42639</v>
      </c>
      <c r="C1932" t="s">
        <v>4895</v>
      </c>
      <c r="D1932" s="4">
        <f>SUMIFS(Derived_Metrics[Revenue],Derived_Metrics[Customer ID],Derived_Metrics[[#This Row],[Customer ID]])</f>
        <v>2274.8249999999998</v>
      </c>
      <c r="E1932" s="4">
        <f>SUMIFS(Derived_Metrics[Profit],Derived_Metrics[Customer ID],Derived_Metrics[[#This Row],[Customer ID]])</f>
        <v>-136.48949999999999</v>
      </c>
      <c r="F1932" s="5">
        <f>_xlfn.PERCENTRANK.INC(Derived_Metrics[Customer Revenue],Derived_Metrics[[#This Row],[Customer Revenue]])</f>
        <v>0.32100000000000001</v>
      </c>
      <c r="G1932" s="5" t="str" cm="1">
        <f t="array" ref="G1932">_xlfn.IFS(Derived_Metrics[[#This Row],[Customer Revenue Percentile]]&gt;=0.8,"High Value",Derived_Metrics[[#This Row],[Customer Revenue Percentile]]&gt;=0.4,"Medium Value",TRUE,"Low Value")</f>
        <v>Low Value</v>
      </c>
      <c r="H1932" s="12">
        <f>_xlfn.RANK.EQ(Derived_Metrics[[#This Row],[Customer Revenue]],Derived_Metrics[Customer Revenue],0)</f>
        <v>1439</v>
      </c>
      <c r="I1932" s="15">
        <f>Derived_Metrics[[#This Row],[Customer Revenue]]/SUM(Derived_Metrics[Customer Revenue])</f>
        <v>1.4601664520280739E-4</v>
      </c>
      <c r="J1932" t="s">
        <v>147</v>
      </c>
      <c r="K1932" s="5">
        <f>SUMIFS(Derived_Metrics[Revenue],Derived_Metrics[Product ID],Derived_Metrics[[#This Row],[Product ID]])</f>
        <v>38828.013000000006</v>
      </c>
      <c r="L1932" s="5">
        <f>SUMIFS(Derived_Metrics[Profit],Derived_Metrics[Product ID],Derived_Metrics[[#This Row],[Product ID]])</f>
        <v>-197.5848</v>
      </c>
      <c r="M1932" s="5" t="str">
        <f>IF(AND(Derived_Metrics[[#This Row],[Product Revenue]]&gt;AVERAGE(Derived_Metrics[Product Revenue]),Derived_Metrics[[#This Row],[Product Profit]]&lt;0),"high sales Low Profit","Normal")</f>
        <v>high sales Low Profit</v>
      </c>
      <c r="N1932">
        <v>454.96499999999997</v>
      </c>
      <c r="O1932">
        <v>5</v>
      </c>
      <c r="P1932">
        <v>0.3</v>
      </c>
      <c r="Q1932">
        <v>-136.48949999999999</v>
      </c>
      <c r="R1932">
        <f>Derived_Metrics[[#This Row],[Selling Price]]*Derived_Metrics[[#This Row],[Quantity]]</f>
        <v>2274.8249999999998</v>
      </c>
      <c r="S1932" s="2">
        <f>IF(Derived_Metrics[[#This Row],[Revenue]]=0,0,Derived_Metrics[[#This Row],[Profit]]/Derived_Metrics[[#This Row],[Revenue]])</f>
        <v>-6.0000000000000005E-2</v>
      </c>
      <c r="T1932" t="str">
        <f>IF(Derived_Metrics[[#This Row],[Profit]]&lt;0, "Loss","Profit")</f>
        <v>Loss</v>
      </c>
      <c r="U1932" s="5">
        <f>Derived_Metrics[[#This Row],[Selling Price]]*Derived_Metrics[[#This Row],[Quantity]]*Derived_Metrics[[#This Row],[Discount]]</f>
        <v>682.44749999999988</v>
      </c>
      <c r="V1932" t="str">
        <f>IF(Derived_Metrics[[#This Row],[Discount]]&gt;0,"Discount Applied","No Discount")</f>
        <v>Discount Applied</v>
      </c>
      <c r="W1932" t="str">
        <f>IF(Derived_Metrics[[#This Row],[Discount]]&gt;0.3,"High Discount","Low Discount")</f>
        <v>Low Discount</v>
      </c>
      <c r="X1932" s="13">
        <f>SUMIFS(Derived_Metrics[Customer_Revenue_Share],Derived_Metrics[Customee_ Revenue _Rank],"&lt;="&amp;Derived_Metrics[[#This Row],[Customee_ Revenue _Rank]])</f>
        <v>0.95392339788405356</v>
      </c>
      <c r="Y1932" t="str">
        <f>IF(Derived_Metrics[[#This Row],[Cumulative_Revenue_%]]&lt;=0.8,"Top 80% Revenue","Remaining 20% Revenue")</f>
        <v>Remaining 20% Revenue</v>
      </c>
    </row>
    <row r="1933" spans="1:25" x14ac:dyDescent="0.25">
      <c r="A1933" t="s">
        <v>4897</v>
      </c>
      <c r="B1933" s="1">
        <v>42183</v>
      </c>
      <c r="C1933" t="s">
        <v>2295</v>
      </c>
      <c r="D1933" s="4">
        <f>SUMIFS(Derived_Metrics[Revenue],Derived_Metrics[Customer ID],Derived_Metrics[[#This Row],[Customer ID]])</f>
        <v>4873.6059999999998</v>
      </c>
      <c r="E1933" s="4">
        <f>SUMIFS(Derived_Metrics[Profit],Derived_Metrics[Customer ID],Derived_Metrics[[#This Row],[Customer ID]])</f>
        <v>-395.9194</v>
      </c>
      <c r="F1933" s="5">
        <f>_xlfn.PERCENTRANK.INC(Derived_Metrics[Customer Revenue],Derived_Metrics[[#This Row],[Customer Revenue]])</f>
        <v>0.54100000000000004</v>
      </c>
      <c r="G1933" s="5" t="str" cm="1">
        <f t="array" ref="G1933">_xlfn.IFS(Derived_Metrics[[#This Row],[Customer Revenue Percentile]]&gt;=0.8,"High Value",Derived_Metrics[[#This Row],[Customer Revenue Percentile]]&gt;=0.4,"Medium Value",TRUE,"Low Value")</f>
        <v>Medium Value</v>
      </c>
      <c r="H1933" s="12">
        <f>_xlfn.RANK.EQ(Derived_Metrics[[#This Row],[Customer Revenue]],Derived_Metrics[Customer Revenue],0)</f>
        <v>972</v>
      </c>
      <c r="I1933" s="15">
        <f>Derived_Metrics[[#This Row],[Customer Revenue]]/SUM(Derived_Metrics[Customer Revenue])</f>
        <v>3.1282740349709246E-4</v>
      </c>
      <c r="J1933" t="s">
        <v>1835</v>
      </c>
      <c r="K1933" s="5">
        <f>SUMIFS(Derived_Metrics[Revenue],Derived_Metrics[Product ID],Derived_Metrics[[#This Row],[Product ID]])</f>
        <v>3960.1079999999997</v>
      </c>
      <c r="L1933" s="5">
        <f>SUMIFS(Derived_Metrics[Profit],Derived_Metrics[Product ID],Derived_Metrics[[#This Row],[Product ID]])</f>
        <v>-418.548</v>
      </c>
      <c r="M1933" s="5" t="str">
        <f>IF(AND(Derived_Metrics[[#This Row],[Product Revenue]]&gt;AVERAGE(Derived_Metrics[Product Revenue]),Derived_Metrics[[#This Row],[Product Profit]]&lt;0),"high sales Low Profit","Normal")</f>
        <v>Normal</v>
      </c>
      <c r="N1933">
        <v>482.94</v>
      </c>
      <c r="O1933">
        <v>6</v>
      </c>
      <c r="P1933">
        <v>0.5</v>
      </c>
      <c r="Q1933">
        <v>-376.69319999999999</v>
      </c>
      <c r="R1933">
        <f>Derived_Metrics[[#This Row],[Selling Price]]*Derived_Metrics[[#This Row],[Quantity]]</f>
        <v>2897.64</v>
      </c>
      <c r="S1933" s="2">
        <f>IF(Derived_Metrics[[#This Row],[Revenue]]=0,0,Derived_Metrics[[#This Row],[Profit]]/Derived_Metrics[[#This Row],[Revenue]])</f>
        <v>-0.13</v>
      </c>
      <c r="T1933" t="str">
        <f>IF(Derived_Metrics[[#This Row],[Profit]]&lt;0, "Loss","Profit")</f>
        <v>Loss</v>
      </c>
      <c r="U1933" s="5">
        <f>Derived_Metrics[[#This Row],[Selling Price]]*Derived_Metrics[[#This Row],[Quantity]]*Derived_Metrics[[#This Row],[Discount]]</f>
        <v>1448.82</v>
      </c>
      <c r="V1933" t="str">
        <f>IF(Derived_Metrics[[#This Row],[Discount]]&gt;0,"Discount Applied","No Discount")</f>
        <v>Discount Applied</v>
      </c>
      <c r="W1933" t="str">
        <f>IF(Derived_Metrics[[#This Row],[Discount]]&gt;0.3,"High Discount","Low Discount")</f>
        <v>High Discount</v>
      </c>
      <c r="X1933" s="13">
        <f>SUMIFS(Derived_Metrics[Customer_Revenue_Share],Derived_Metrics[Customee_ Revenue _Rank],"&lt;="&amp;Derived_Metrics[[#This Row],[Customee_ Revenue _Rank]])</f>
        <v>0.85110805585732174</v>
      </c>
      <c r="Y1933" t="str">
        <f>IF(Derived_Metrics[[#This Row],[Cumulative_Revenue_%]]&lt;=0.8,"Top 80% Revenue","Remaining 20% Revenue")</f>
        <v>Remaining 20% Revenue</v>
      </c>
    </row>
    <row r="1934" spans="1:25" x14ac:dyDescent="0.25">
      <c r="A1934" t="s">
        <v>4898</v>
      </c>
      <c r="B1934" s="1">
        <v>42196</v>
      </c>
      <c r="C1934" t="s">
        <v>1484</v>
      </c>
      <c r="D1934" s="4">
        <f>SUMIFS(Derived_Metrics[Revenue],Derived_Metrics[Customer ID],Derived_Metrics[[#This Row],[Customer ID]])</f>
        <v>6435.5749999999998</v>
      </c>
      <c r="E1934" s="4">
        <f>SUMIFS(Derived_Metrics[Profit],Derived_Metrics[Customer ID],Derived_Metrics[[#This Row],[Customer ID]])</f>
        <v>-75.204999999999998</v>
      </c>
      <c r="F1934" s="5">
        <f>_xlfn.PERCENTRANK.INC(Derived_Metrics[Customer Revenue],Derived_Metrics[[#This Row],[Customer Revenue]])</f>
        <v>0.623</v>
      </c>
      <c r="G1934" s="5" t="str" cm="1">
        <f t="array" ref="G1934">_xlfn.IFS(Derived_Metrics[[#This Row],[Customer Revenue Percentile]]&gt;=0.8,"High Value",Derived_Metrics[[#This Row],[Customer Revenue Percentile]]&gt;=0.4,"Medium Value",TRUE,"Low Value")</f>
        <v>Medium Value</v>
      </c>
      <c r="H1934" s="12">
        <f>_xlfn.RANK.EQ(Derived_Metrics[[#This Row],[Customer Revenue]],Derived_Metrics[Customer Revenue],0)</f>
        <v>797</v>
      </c>
      <c r="I1934" s="15">
        <f>Derived_Metrics[[#This Row],[Customer Revenue]]/SUM(Derived_Metrics[Customer Revenue])</f>
        <v>4.1308719196028585E-4</v>
      </c>
      <c r="J1934" t="s">
        <v>2843</v>
      </c>
      <c r="K1934" s="5">
        <f>SUMIFS(Derived_Metrics[Revenue],Derived_Metrics[Product ID],Derived_Metrics[[#This Row],[Product ID]])</f>
        <v>1740.9279999999999</v>
      </c>
      <c r="L1934" s="5">
        <f>SUMIFS(Derived_Metrics[Profit],Derived_Metrics[Product ID],Derived_Metrics[[#This Row],[Product ID]])</f>
        <v>-129.91999999999999</v>
      </c>
      <c r="M1934" s="5" t="str">
        <f>IF(AND(Derived_Metrics[[#This Row],[Product Revenue]]&gt;AVERAGE(Derived_Metrics[Product Revenue]),Derived_Metrics[[#This Row],[Product Profit]]&lt;0),"high sales Low Profit","Normal")</f>
        <v>Normal</v>
      </c>
      <c r="N1934">
        <v>64.959999999999994</v>
      </c>
      <c r="O1934">
        <v>5</v>
      </c>
      <c r="P1934">
        <v>0.6</v>
      </c>
      <c r="Q1934">
        <v>-84.447999999999993</v>
      </c>
      <c r="R1934">
        <f>Derived_Metrics[[#This Row],[Selling Price]]*Derived_Metrics[[#This Row],[Quantity]]</f>
        <v>324.79999999999995</v>
      </c>
      <c r="S1934" s="2">
        <f>IF(Derived_Metrics[[#This Row],[Revenue]]=0,0,Derived_Metrics[[#This Row],[Profit]]/Derived_Metrics[[#This Row],[Revenue]])</f>
        <v>-0.26</v>
      </c>
      <c r="T1934" t="str">
        <f>IF(Derived_Metrics[[#This Row],[Profit]]&lt;0, "Loss","Profit")</f>
        <v>Loss</v>
      </c>
      <c r="U1934" s="5">
        <f>Derived_Metrics[[#This Row],[Selling Price]]*Derived_Metrics[[#This Row],[Quantity]]*Derived_Metrics[[#This Row],[Discount]]</f>
        <v>194.87999999999997</v>
      </c>
      <c r="V1934" t="str">
        <f>IF(Derived_Metrics[[#This Row],[Discount]]&gt;0,"Discount Applied","No Discount")</f>
        <v>Discount Applied</v>
      </c>
      <c r="W1934" t="str">
        <f>IF(Derived_Metrics[[#This Row],[Discount]]&gt;0.3,"High Discount","Low Discount")</f>
        <v>High Discount</v>
      </c>
      <c r="X1934" s="13">
        <f>SUMIFS(Derived_Metrics[Customer_Revenue_Share],Derived_Metrics[Customee_ Revenue _Rank],"&lt;="&amp;Derived_Metrics[[#This Row],[Customee_ Revenue _Rank]])</f>
        <v>0.78736105340299589</v>
      </c>
      <c r="Y1934" t="str">
        <f>IF(Derived_Metrics[[#This Row],[Cumulative_Revenue_%]]&lt;=0.8,"Top 80% Revenue","Remaining 20% Revenue")</f>
        <v>Top 80% Revenue</v>
      </c>
    </row>
    <row r="1935" spans="1:25" x14ac:dyDescent="0.25">
      <c r="A1935" t="s">
        <v>4899</v>
      </c>
      <c r="B1935" s="1">
        <v>42754</v>
      </c>
      <c r="C1935" t="s">
        <v>2091</v>
      </c>
      <c r="D1935" s="4">
        <f>SUMIFS(Derived_Metrics[Revenue],Derived_Metrics[Customer ID],Derived_Metrics[[#This Row],[Customer ID]])</f>
        <v>3160.181</v>
      </c>
      <c r="E1935" s="4">
        <f>SUMIFS(Derived_Metrics[Profit],Derived_Metrics[Customer ID],Derived_Metrics[[#This Row],[Customer ID]])</f>
        <v>-47.479700000000001</v>
      </c>
      <c r="F1935" s="5">
        <f>_xlfn.PERCENTRANK.INC(Derived_Metrics[Customer Revenue],Derived_Metrics[[#This Row],[Customer Revenue]])</f>
        <v>0.40400000000000003</v>
      </c>
      <c r="G1935" s="5" t="str" cm="1">
        <f t="array" ref="G1935">_xlfn.IFS(Derived_Metrics[[#This Row],[Customer Revenue Percentile]]&gt;=0.8,"High Value",Derived_Metrics[[#This Row],[Customer Revenue Percentile]]&gt;=0.4,"Medium Value",TRUE,"Low Value")</f>
        <v>Medium Value</v>
      </c>
      <c r="H1935" s="12">
        <f>_xlfn.RANK.EQ(Derived_Metrics[[#This Row],[Customer Revenue]],Derived_Metrics[Customer Revenue],0)</f>
        <v>1262</v>
      </c>
      <c r="I1935" s="15">
        <f>Derived_Metrics[[#This Row],[Customer Revenue]]/SUM(Derived_Metrics[Customer Revenue])</f>
        <v>2.0284594544795891E-4</v>
      </c>
      <c r="J1935" t="s">
        <v>793</v>
      </c>
      <c r="K1935" s="5">
        <f>SUMIFS(Derived_Metrics[Revenue],Derived_Metrics[Product ID],Derived_Metrics[[#This Row],[Product ID]])</f>
        <v>3588.4079999999999</v>
      </c>
      <c r="L1935" s="5">
        <f>SUMIFS(Derived_Metrics[Profit],Derived_Metrics[Product ID],Derived_Metrics[[#This Row],[Product ID]])</f>
        <v>91.108800000000002</v>
      </c>
      <c r="M1935" s="5" t="str">
        <f>IF(AND(Derived_Metrics[[#This Row],[Product Revenue]]&gt;AVERAGE(Derived_Metrics[Product Revenue]),Derived_Metrics[[#This Row],[Product Profit]]&lt;0),"high sales Low Profit","Normal")</f>
        <v>Normal</v>
      </c>
      <c r="N1935">
        <v>31.968</v>
      </c>
      <c r="O1935">
        <v>2</v>
      </c>
      <c r="P1935">
        <v>0.2</v>
      </c>
      <c r="Q1935">
        <v>6.3936000000000002</v>
      </c>
      <c r="R1935">
        <f>Derived_Metrics[[#This Row],[Selling Price]]*Derived_Metrics[[#This Row],[Quantity]]</f>
        <v>63.936</v>
      </c>
      <c r="S1935" s="2">
        <f>IF(Derived_Metrics[[#This Row],[Revenue]]=0,0,Derived_Metrics[[#This Row],[Profit]]/Derived_Metrics[[#This Row],[Revenue]])</f>
        <v>0.1</v>
      </c>
      <c r="T1935" t="str">
        <f>IF(Derived_Metrics[[#This Row],[Profit]]&lt;0, "Loss","Profit")</f>
        <v>Profit</v>
      </c>
      <c r="U1935" s="5">
        <f>Derived_Metrics[[#This Row],[Selling Price]]*Derived_Metrics[[#This Row],[Quantity]]*Derived_Metrics[[#This Row],[Discount]]</f>
        <v>12.7872</v>
      </c>
      <c r="V1935" t="str">
        <f>IF(Derived_Metrics[[#This Row],[Discount]]&gt;0,"Discount Applied","No Discount")</f>
        <v>Discount Applied</v>
      </c>
      <c r="W1935" t="str">
        <f>IF(Derived_Metrics[[#This Row],[Discount]]&gt;0.3,"High Discount","Low Discount")</f>
        <v>Low Discount</v>
      </c>
      <c r="X1935" s="13">
        <f>SUMIFS(Derived_Metrics[Customer_Revenue_Share],Derived_Metrics[Customee_ Revenue _Rank],"&lt;="&amp;Derived_Metrics[[#This Row],[Customee_ Revenue _Rank]])</f>
        <v>0.92373039721825401</v>
      </c>
      <c r="Y1935" t="str">
        <f>IF(Derived_Metrics[[#This Row],[Cumulative_Revenue_%]]&lt;=0.8,"Top 80% Revenue","Remaining 20% Revenue")</f>
        <v>Remaining 20% Revenue</v>
      </c>
    </row>
    <row r="1936" spans="1:25" x14ac:dyDescent="0.25">
      <c r="A1936" t="s">
        <v>4899</v>
      </c>
      <c r="B1936" s="1">
        <v>42754</v>
      </c>
      <c r="C1936" t="s">
        <v>2091</v>
      </c>
      <c r="D1936" s="4">
        <f>SUMIFS(Derived_Metrics[Revenue],Derived_Metrics[Customer ID],Derived_Metrics[[#This Row],[Customer ID]])</f>
        <v>3160.181</v>
      </c>
      <c r="E1936" s="4">
        <f>SUMIFS(Derived_Metrics[Profit],Derived_Metrics[Customer ID],Derived_Metrics[[#This Row],[Customer ID]])</f>
        <v>-47.479700000000001</v>
      </c>
      <c r="F1936" s="5">
        <f>_xlfn.PERCENTRANK.INC(Derived_Metrics[Customer Revenue],Derived_Metrics[[#This Row],[Customer Revenue]])</f>
        <v>0.40400000000000003</v>
      </c>
      <c r="G1936" s="5" t="str" cm="1">
        <f t="array" ref="G1936">_xlfn.IFS(Derived_Metrics[[#This Row],[Customer Revenue Percentile]]&gt;=0.8,"High Value",Derived_Metrics[[#This Row],[Customer Revenue Percentile]]&gt;=0.4,"Medium Value",TRUE,"Low Value")</f>
        <v>Medium Value</v>
      </c>
      <c r="H1936" s="12">
        <f>_xlfn.RANK.EQ(Derived_Metrics[[#This Row],[Customer Revenue]],Derived_Metrics[Customer Revenue],0)</f>
        <v>1262</v>
      </c>
      <c r="I1936" s="15">
        <f>Derived_Metrics[[#This Row],[Customer Revenue]]/SUM(Derived_Metrics[Customer Revenue])</f>
        <v>2.0284594544795891E-4</v>
      </c>
      <c r="J1936" t="s">
        <v>1147</v>
      </c>
      <c r="K1936" s="5">
        <f>SUMIFS(Derived_Metrics[Revenue],Derived_Metrics[Product ID],Derived_Metrics[[#This Row],[Product ID]])</f>
        <v>21294.504000000001</v>
      </c>
      <c r="L1936" s="5">
        <f>SUMIFS(Derived_Metrics[Profit],Derived_Metrics[Product ID],Derived_Metrics[[#This Row],[Product ID]])</f>
        <v>697.14149999999995</v>
      </c>
      <c r="M1936" s="5" t="str">
        <f>IF(AND(Derived_Metrics[[#This Row],[Product Revenue]]&gt;AVERAGE(Derived_Metrics[Product Revenue]),Derived_Metrics[[#This Row],[Product Profit]]&lt;0),"high sales Low Profit","Normal")</f>
        <v>Normal</v>
      </c>
      <c r="N1936">
        <v>887.27099999999996</v>
      </c>
      <c r="O1936">
        <v>3</v>
      </c>
      <c r="P1936">
        <v>0.3</v>
      </c>
      <c r="Q1936">
        <v>-63.3765</v>
      </c>
      <c r="R1936">
        <f>Derived_Metrics[[#This Row],[Selling Price]]*Derived_Metrics[[#This Row],[Quantity]]</f>
        <v>2661.8130000000001</v>
      </c>
      <c r="S1936" s="2">
        <f>IF(Derived_Metrics[[#This Row],[Revenue]]=0,0,Derived_Metrics[[#This Row],[Profit]]/Derived_Metrics[[#This Row],[Revenue]])</f>
        <v>-2.3809523809523808E-2</v>
      </c>
      <c r="T1936" t="str">
        <f>IF(Derived_Metrics[[#This Row],[Profit]]&lt;0, "Loss","Profit")</f>
        <v>Loss</v>
      </c>
      <c r="U1936" s="5">
        <f>Derived_Metrics[[#This Row],[Selling Price]]*Derived_Metrics[[#This Row],[Quantity]]*Derived_Metrics[[#This Row],[Discount]]</f>
        <v>798.54390000000001</v>
      </c>
      <c r="V1936" t="str">
        <f>IF(Derived_Metrics[[#This Row],[Discount]]&gt;0,"Discount Applied","No Discount")</f>
        <v>Discount Applied</v>
      </c>
      <c r="W1936" t="str">
        <f>IF(Derived_Metrics[[#This Row],[Discount]]&gt;0.3,"High Discount","Low Discount")</f>
        <v>Low Discount</v>
      </c>
      <c r="X1936" s="13">
        <f>SUMIFS(Derived_Metrics[Customer_Revenue_Share],Derived_Metrics[Customee_ Revenue _Rank],"&lt;="&amp;Derived_Metrics[[#This Row],[Customee_ Revenue _Rank]])</f>
        <v>0.92373039721825401</v>
      </c>
      <c r="Y1936" t="str">
        <f>IF(Derived_Metrics[[#This Row],[Cumulative_Revenue_%]]&lt;=0.8,"Top 80% Revenue","Remaining 20% Revenue")</f>
        <v>Remaining 20% Revenue</v>
      </c>
    </row>
    <row r="1937" spans="1:25" x14ac:dyDescent="0.25">
      <c r="A1937" t="s">
        <v>4902</v>
      </c>
      <c r="B1937" s="1">
        <v>42600</v>
      </c>
      <c r="C1937" t="s">
        <v>3591</v>
      </c>
      <c r="D1937" s="4">
        <f>SUMIFS(Derived_Metrics[Revenue],Derived_Metrics[Customer ID],Derived_Metrics[[#This Row],[Customer ID]])</f>
        <v>2445.4740000000002</v>
      </c>
      <c r="E1937" s="4">
        <f>SUMIFS(Derived_Metrics[Profit],Derived_Metrics[Customer ID],Derived_Metrics[[#This Row],[Customer ID]])</f>
        <v>53.833799999999997</v>
      </c>
      <c r="F1937" s="5">
        <f>_xlfn.PERCENTRANK.INC(Derived_Metrics[Customer Revenue],Derived_Metrics[[#This Row],[Customer Revenue]])</f>
        <v>0.34100000000000003</v>
      </c>
      <c r="G1937" s="5" t="str" cm="1">
        <f t="array" ref="G1937">_xlfn.IFS(Derived_Metrics[[#This Row],[Customer Revenue Percentile]]&gt;=0.8,"High Value",Derived_Metrics[[#This Row],[Customer Revenue Percentile]]&gt;=0.4,"Medium Value",TRUE,"Low Value")</f>
        <v>Low Value</v>
      </c>
      <c r="H1937" s="12">
        <f>_xlfn.RANK.EQ(Derived_Metrics[[#This Row],[Customer Revenue]],Derived_Metrics[Customer Revenue],0)</f>
        <v>1392</v>
      </c>
      <c r="I1937" s="15">
        <f>Derived_Metrics[[#This Row],[Customer Revenue]]/SUM(Derived_Metrics[Customer Revenue])</f>
        <v>1.569702765754246E-4</v>
      </c>
      <c r="J1937" t="s">
        <v>1078</v>
      </c>
      <c r="K1937" s="5">
        <f>SUMIFS(Derived_Metrics[Revenue],Derived_Metrics[Product ID],Derived_Metrics[[#This Row],[Product ID]])</f>
        <v>1069.8240000000001</v>
      </c>
      <c r="L1937" s="5">
        <f>SUMIFS(Derived_Metrics[Profit],Derived_Metrics[Product ID],Derived_Metrics[[#This Row],[Product ID]])</f>
        <v>50.307200000000016</v>
      </c>
      <c r="M1937" s="5" t="str">
        <f>IF(AND(Derived_Metrics[[#This Row],[Product Revenue]]&gt;AVERAGE(Derived_Metrics[Product Revenue]),Derived_Metrics[[#This Row],[Product Profit]]&lt;0),"high sales Low Profit","Normal")</f>
        <v>Normal</v>
      </c>
      <c r="N1937">
        <v>9.5519999999999996</v>
      </c>
      <c r="O1937">
        <v>3</v>
      </c>
      <c r="P1937">
        <v>0.6</v>
      </c>
      <c r="Q1937">
        <v>-3.8208000000000002</v>
      </c>
      <c r="R1937">
        <f>Derived_Metrics[[#This Row],[Selling Price]]*Derived_Metrics[[#This Row],[Quantity]]</f>
        <v>28.655999999999999</v>
      </c>
      <c r="S1937" s="2">
        <f>IF(Derived_Metrics[[#This Row],[Revenue]]=0,0,Derived_Metrics[[#This Row],[Profit]]/Derived_Metrics[[#This Row],[Revenue]])</f>
        <v>-0.13333333333333336</v>
      </c>
      <c r="T1937" t="str">
        <f>IF(Derived_Metrics[[#This Row],[Profit]]&lt;0, "Loss","Profit")</f>
        <v>Loss</v>
      </c>
      <c r="U1937" s="5">
        <f>Derived_Metrics[[#This Row],[Selling Price]]*Derived_Metrics[[#This Row],[Quantity]]*Derived_Metrics[[#This Row],[Discount]]</f>
        <v>17.1936</v>
      </c>
      <c r="V1937" t="str">
        <f>IF(Derived_Metrics[[#This Row],[Discount]]&gt;0,"Discount Applied","No Discount")</f>
        <v>Discount Applied</v>
      </c>
      <c r="W1937" t="str">
        <f>IF(Derived_Metrics[[#This Row],[Discount]]&gt;0.3,"High Discount","Low Discount")</f>
        <v>High Discount</v>
      </c>
      <c r="X1937" s="13">
        <f>SUMIFS(Derived_Metrics[Customer_Revenue_Share],Derived_Metrics[Customee_ Revenue _Rank],"&lt;="&amp;Derived_Metrics[[#This Row],[Customee_ Revenue _Rank]])</f>
        <v>0.94759012291566413</v>
      </c>
      <c r="Y1937" t="str">
        <f>IF(Derived_Metrics[[#This Row],[Cumulative_Revenue_%]]&lt;=0.8,"Top 80% Revenue","Remaining 20% Revenue")</f>
        <v>Remaining 20% Revenue</v>
      </c>
    </row>
    <row r="1938" spans="1:25" x14ac:dyDescent="0.25">
      <c r="A1938" t="s">
        <v>4902</v>
      </c>
      <c r="B1938" s="1">
        <v>42600</v>
      </c>
      <c r="C1938" t="s">
        <v>3591</v>
      </c>
      <c r="D1938" s="4">
        <f>SUMIFS(Derived_Metrics[Revenue],Derived_Metrics[Customer ID],Derived_Metrics[[#This Row],[Customer ID]])</f>
        <v>2445.4740000000002</v>
      </c>
      <c r="E1938" s="4">
        <f>SUMIFS(Derived_Metrics[Profit],Derived_Metrics[Customer ID],Derived_Metrics[[#This Row],[Customer ID]])</f>
        <v>53.833799999999997</v>
      </c>
      <c r="F1938" s="5">
        <f>_xlfn.PERCENTRANK.INC(Derived_Metrics[Customer Revenue],Derived_Metrics[[#This Row],[Customer Revenue]])</f>
        <v>0.34100000000000003</v>
      </c>
      <c r="G1938" s="5" t="str" cm="1">
        <f t="array" ref="G1938">_xlfn.IFS(Derived_Metrics[[#This Row],[Customer Revenue Percentile]]&gt;=0.8,"High Value",Derived_Metrics[[#This Row],[Customer Revenue Percentile]]&gt;=0.4,"Medium Value",TRUE,"Low Value")</f>
        <v>Low Value</v>
      </c>
      <c r="H1938" s="12">
        <f>_xlfn.RANK.EQ(Derived_Metrics[[#This Row],[Customer Revenue]],Derived_Metrics[Customer Revenue],0)</f>
        <v>1392</v>
      </c>
      <c r="I1938" s="15">
        <f>Derived_Metrics[[#This Row],[Customer Revenue]]/SUM(Derived_Metrics[Customer Revenue])</f>
        <v>1.569702765754246E-4</v>
      </c>
      <c r="J1938" t="s">
        <v>2878</v>
      </c>
      <c r="K1938" s="5">
        <f>SUMIFS(Derived_Metrics[Revenue],Derived_Metrics[Product ID],Derived_Metrics[[#This Row],[Product ID]])</f>
        <v>484.96799999999996</v>
      </c>
      <c r="L1938" s="5">
        <f>SUMIFS(Derived_Metrics[Profit],Derived_Metrics[Product ID],Derived_Metrics[[#This Row],[Product ID]])</f>
        <v>26.72</v>
      </c>
      <c r="M1938" s="5" t="str">
        <f>IF(AND(Derived_Metrics[[#This Row],[Product Revenue]]&gt;AVERAGE(Derived_Metrics[Product Revenue]),Derived_Metrics[[#This Row],[Product Profit]]&lt;0),"high sales Low Profit","Normal")</f>
        <v>Normal</v>
      </c>
      <c r="N1938">
        <v>5.3440000000000003</v>
      </c>
      <c r="O1938">
        <v>4</v>
      </c>
      <c r="P1938">
        <v>0.6</v>
      </c>
      <c r="Q1938">
        <v>-2.1375999999999999</v>
      </c>
      <c r="R1938">
        <f>Derived_Metrics[[#This Row],[Selling Price]]*Derived_Metrics[[#This Row],[Quantity]]</f>
        <v>21.376000000000001</v>
      </c>
      <c r="S1938" s="2">
        <f>IF(Derived_Metrics[[#This Row],[Revenue]]=0,0,Derived_Metrics[[#This Row],[Profit]]/Derived_Metrics[[#This Row],[Revenue]])</f>
        <v>-9.9999999999999992E-2</v>
      </c>
      <c r="T1938" t="str">
        <f>IF(Derived_Metrics[[#This Row],[Profit]]&lt;0, "Loss","Profit")</f>
        <v>Loss</v>
      </c>
      <c r="U1938" s="5">
        <f>Derived_Metrics[[#This Row],[Selling Price]]*Derived_Metrics[[#This Row],[Quantity]]*Derived_Metrics[[#This Row],[Discount]]</f>
        <v>12.8256</v>
      </c>
      <c r="V1938" t="str">
        <f>IF(Derived_Metrics[[#This Row],[Discount]]&gt;0,"Discount Applied","No Discount")</f>
        <v>Discount Applied</v>
      </c>
      <c r="W1938" t="str">
        <f>IF(Derived_Metrics[[#This Row],[Discount]]&gt;0.3,"High Discount","Low Discount")</f>
        <v>High Discount</v>
      </c>
      <c r="X1938" s="13">
        <f>SUMIFS(Derived_Metrics[Customer_Revenue_Share],Derived_Metrics[Customee_ Revenue _Rank],"&lt;="&amp;Derived_Metrics[[#This Row],[Customee_ Revenue _Rank]])</f>
        <v>0.94759012291566413</v>
      </c>
      <c r="Y1938" t="str">
        <f>IF(Derived_Metrics[[#This Row],[Cumulative_Revenue_%]]&lt;=0.8,"Top 80% Revenue","Remaining 20% Revenue")</f>
        <v>Remaining 20% Revenue</v>
      </c>
    </row>
    <row r="1939" spans="1:25" x14ac:dyDescent="0.25">
      <c r="A1939" t="s">
        <v>4904</v>
      </c>
      <c r="B1939" s="1">
        <v>42453</v>
      </c>
      <c r="C1939" t="s">
        <v>4554</v>
      </c>
      <c r="D1939" s="4">
        <f>SUMIFS(Derived_Metrics[Revenue],Derived_Metrics[Customer ID],Derived_Metrics[[#This Row],[Customer ID]])</f>
        <v>1783.69</v>
      </c>
      <c r="E1939" s="4">
        <f>SUMIFS(Derived_Metrics[Profit],Derived_Metrics[Customer ID],Derived_Metrics[[#This Row],[Customer ID]])</f>
        <v>-193.51559999999998</v>
      </c>
      <c r="F1939" s="5">
        <f>_xlfn.PERCENTRANK.INC(Derived_Metrics[Customer Revenue],Derived_Metrics[[#This Row],[Customer Revenue]])</f>
        <v>0.254</v>
      </c>
      <c r="G1939" s="5" t="str" cm="1">
        <f t="array" ref="G1939">_xlfn.IFS(Derived_Metrics[[#This Row],[Customer Revenue Percentile]]&gt;=0.8,"High Value",Derived_Metrics[[#This Row],[Customer Revenue Percentile]]&gt;=0.4,"Medium Value",TRUE,"Low Value")</f>
        <v>Low Value</v>
      </c>
      <c r="H1939" s="12">
        <f>_xlfn.RANK.EQ(Derived_Metrics[[#This Row],[Customer Revenue]],Derived_Metrics[Customer Revenue],0)</f>
        <v>1580</v>
      </c>
      <c r="I1939" s="15">
        <f>Derived_Metrics[[#This Row],[Customer Revenue]]/SUM(Derived_Metrics[Customer Revenue])</f>
        <v>1.1449163337038917E-4</v>
      </c>
      <c r="J1939" t="s">
        <v>2329</v>
      </c>
      <c r="K1939" s="5">
        <f>SUMIFS(Derived_Metrics[Revenue],Derived_Metrics[Product ID],Derived_Metrics[[#This Row],[Product ID]])</f>
        <v>15023.254999999997</v>
      </c>
      <c r="L1939" s="5">
        <f>SUMIFS(Derived_Metrics[Profit],Derived_Metrics[Product ID],Derived_Metrics[[#This Row],[Product ID]])</f>
        <v>-170.83299999999997</v>
      </c>
      <c r="M1939" s="5" t="str">
        <f>IF(AND(Derived_Metrics[[#This Row],[Product Revenue]]&gt;AVERAGE(Derived_Metrics[Product Revenue]),Derived_Metrics[[#This Row],[Product Profit]]&lt;0),"high sales Low Profit","Normal")</f>
        <v>high sales Low Profit</v>
      </c>
      <c r="N1939">
        <v>301.47000000000003</v>
      </c>
      <c r="O1939">
        <v>3</v>
      </c>
      <c r="P1939">
        <v>0.5</v>
      </c>
      <c r="Q1939">
        <v>-241.17599999999999</v>
      </c>
      <c r="R1939">
        <f>Derived_Metrics[[#This Row],[Selling Price]]*Derived_Metrics[[#This Row],[Quantity]]</f>
        <v>904.41000000000008</v>
      </c>
      <c r="S1939" s="2">
        <f>IF(Derived_Metrics[[#This Row],[Revenue]]=0,0,Derived_Metrics[[#This Row],[Profit]]/Derived_Metrics[[#This Row],[Revenue]])</f>
        <v>-0.26666666666666661</v>
      </c>
      <c r="T1939" t="str">
        <f>IF(Derived_Metrics[[#This Row],[Profit]]&lt;0, "Loss","Profit")</f>
        <v>Loss</v>
      </c>
      <c r="U1939" s="5">
        <f>Derived_Metrics[[#This Row],[Selling Price]]*Derived_Metrics[[#This Row],[Quantity]]*Derived_Metrics[[#This Row],[Discount]]</f>
        <v>452.20500000000004</v>
      </c>
      <c r="V1939" t="str">
        <f>IF(Derived_Metrics[[#This Row],[Discount]]&gt;0,"Discount Applied","No Discount")</f>
        <v>Discount Applied</v>
      </c>
      <c r="W1939" t="str">
        <f>IF(Derived_Metrics[[#This Row],[Discount]]&gt;0.3,"High Discount","Low Discount")</f>
        <v>High Discount</v>
      </c>
      <c r="X1939" s="13">
        <f>SUMIFS(Derived_Metrics[Customer_Revenue_Share],Derived_Metrics[Customee_ Revenue _Rank],"&lt;="&amp;Derived_Metrics[[#This Row],[Customee_ Revenue _Rank]])</f>
        <v>0.97275401390013361</v>
      </c>
      <c r="Y1939" t="str">
        <f>IF(Derived_Metrics[[#This Row],[Cumulative_Revenue_%]]&lt;=0.8,"Top 80% Revenue","Remaining 20% Revenue")</f>
        <v>Remaining 20% Revenue</v>
      </c>
    </row>
    <row r="1940" spans="1:25" x14ac:dyDescent="0.25">
      <c r="A1940" t="s">
        <v>4906</v>
      </c>
      <c r="B1940" s="1">
        <v>42883</v>
      </c>
      <c r="C1940" t="s">
        <v>2482</v>
      </c>
      <c r="D1940" s="4">
        <f>SUMIFS(Derived_Metrics[Revenue],Derived_Metrics[Customer ID],Derived_Metrics[[#This Row],[Customer ID]])</f>
        <v>546.52</v>
      </c>
      <c r="E1940" s="4">
        <f>SUMIFS(Derived_Metrics[Profit],Derived_Metrics[Customer ID],Derived_Metrics[[#This Row],[Customer ID]])</f>
        <v>-38.8934</v>
      </c>
      <c r="F1940" s="5">
        <f>_xlfn.PERCENTRANK.INC(Derived_Metrics[Customer Revenue],Derived_Metrics[[#This Row],[Customer Revenue]])</f>
        <v>0.1</v>
      </c>
      <c r="G1940" s="5" t="str" cm="1">
        <f t="array" ref="G1940">_xlfn.IFS(Derived_Metrics[[#This Row],[Customer Revenue Percentile]]&gt;=0.8,"High Value",Derived_Metrics[[#This Row],[Customer Revenue Percentile]]&gt;=0.4,"Medium Value",TRUE,"Low Value")</f>
        <v>Low Value</v>
      </c>
      <c r="H1940" s="12">
        <f>_xlfn.RANK.EQ(Derived_Metrics[[#This Row],[Customer Revenue]],Derived_Metrics[Customer Revenue],0)</f>
        <v>1906</v>
      </c>
      <c r="I1940" s="15">
        <f>Derived_Metrics[[#This Row],[Customer Revenue]]/SUM(Derived_Metrics[Customer Revenue])</f>
        <v>3.5080068548674423E-5</v>
      </c>
      <c r="J1940" t="s">
        <v>1518</v>
      </c>
      <c r="K1940" s="5">
        <f>SUMIFS(Derived_Metrics[Revenue],Derived_Metrics[Product ID],Derived_Metrics[[#This Row],[Product ID]])</f>
        <v>5732.1120000000001</v>
      </c>
      <c r="L1940" s="5">
        <f>SUMIFS(Derived_Metrics[Profit],Derived_Metrics[Product ID],Derived_Metrics[[#This Row],[Product ID]])</f>
        <v>176.32469999999998</v>
      </c>
      <c r="M1940" s="5" t="str">
        <f>IF(AND(Derived_Metrics[[#This Row],[Product Revenue]]&gt;AVERAGE(Derived_Metrics[Product Revenue]),Derived_Metrics[[#This Row],[Product Profit]]&lt;0),"high sales Low Profit","Normal")</f>
        <v>Normal</v>
      </c>
      <c r="N1940">
        <v>27.46</v>
      </c>
      <c r="O1940">
        <v>2</v>
      </c>
      <c r="P1940">
        <v>0</v>
      </c>
      <c r="Q1940">
        <v>9.8856000000000002</v>
      </c>
      <c r="R1940">
        <f>Derived_Metrics[[#This Row],[Selling Price]]*Derived_Metrics[[#This Row],[Quantity]]</f>
        <v>54.92</v>
      </c>
      <c r="S1940" s="2">
        <f>IF(Derived_Metrics[[#This Row],[Revenue]]=0,0,Derived_Metrics[[#This Row],[Profit]]/Derived_Metrics[[#This Row],[Revenue]])</f>
        <v>0.18</v>
      </c>
      <c r="T1940" t="str">
        <f>IF(Derived_Metrics[[#This Row],[Profit]]&lt;0, "Loss","Profit")</f>
        <v>Profit</v>
      </c>
      <c r="U1940" s="5">
        <f>Derived_Metrics[[#This Row],[Selling Price]]*Derived_Metrics[[#This Row],[Quantity]]*Derived_Metrics[[#This Row],[Discount]]</f>
        <v>0</v>
      </c>
      <c r="V1940" t="str">
        <f>IF(Derived_Metrics[[#This Row],[Discount]]&gt;0,"Discount Applied","No Discount")</f>
        <v>No Discount</v>
      </c>
      <c r="W1940" t="str">
        <f>IF(Derived_Metrics[[#This Row],[Discount]]&gt;0.3,"High Discount","Low Discount")</f>
        <v>Low Discount</v>
      </c>
      <c r="X1940" s="13">
        <f>SUMIFS(Derived_Metrics[Customer_Revenue_Share],Derived_Metrics[Customee_ Revenue _Rank],"&lt;="&amp;Derived_Metrics[[#This Row],[Customee_ Revenue _Rank]])</f>
        <v>0.99634596976018575</v>
      </c>
      <c r="Y1940" t="str">
        <f>IF(Derived_Metrics[[#This Row],[Cumulative_Revenue_%]]&lt;=0.8,"Top 80% Revenue","Remaining 20% Revenue")</f>
        <v>Remaining 20% Revenue</v>
      </c>
    </row>
    <row r="1941" spans="1:25" x14ac:dyDescent="0.25">
      <c r="A1941" t="s">
        <v>4908</v>
      </c>
      <c r="B1941" s="1">
        <v>42377</v>
      </c>
      <c r="C1941" t="s">
        <v>4909</v>
      </c>
      <c r="D1941" s="4">
        <f>SUMIFS(Derived_Metrics[Revenue],Derived_Metrics[Customer ID],Derived_Metrics[[#This Row],[Customer ID]])</f>
        <v>38.624000000000002</v>
      </c>
      <c r="E1941" s="4">
        <f>SUMIFS(Derived_Metrics[Profit],Derived_Metrics[Customer ID],Derived_Metrics[[#This Row],[Customer ID]])</f>
        <v>3.1381999999999999</v>
      </c>
      <c r="F1941" s="5">
        <f>_xlfn.PERCENTRANK.INC(Derived_Metrics[Customer Revenue],Derived_Metrics[[#This Row],[Customer Revenue]])</f>
        <v>6.0000000000000001E-3</v>
      </c>
      <c r="G1941" s="5" t="str" cm="1">
        <f t="array" ref="G1941">_xlfn.IFS(Derived_Metrics[[#This Row],[Customer Revenue Percentile]]&gt;=0.8,"High Value",Derived_Metrics[[#This Row],[Customer Revenue Percentile]]&gt;=0.4,"Medium Value",TRUE,"Low Value")</f>
        <v>Low Value</v>
      </c>
      <c r="H1941" s="12">
        <f>_xlfn.RANK.EQ(Derived_Metrics[[#This Row],[Customer Revenue]],Derived_Metrics[Customer Revenue],0)</f>
        <v>2108</v>
      </c>
      <c r="I1941" s="15">
        <f>Derived_Metrics[[#This Row],[Customer Revenue]]/SUM(Derived_Metrics[Customer Revenue])</f>
        <v>2.479200335987706E-6</v>
      </c>
      <c r="J1941" t="s">
        <v>617</v>
      </c>
      <c r="K1941" s="5">
        <f>SUMIFS(Derived_Metrics[Revenue],Derived_Metrics[Product ID],Derived_Metrics[[#This Row],[Product ID]])</f>
        <v>9080.3719999999994</v>
      </c>
      <c r="L1941" s="5">
        <f>SUMIFS(Derived_Metrics[Profit],Derived_Metrics[Product ID],Derived_Metrics[[#This Row],[Product ID]])</f>
        <v>436.43790000000001</v>
      </c>
      <c r="M1941" s="5" t="str">
        <f>IF(AND(Derived_Metrics[[#This Row],[Product Revenue]]&gt;AVERAGE(Derived_Metrics[Product Revenue]),Derived_Metrics[[#This Row],[Product Profit]]&lt;0),"high sales Low Profit","Normal")</f>
        <v>Normal</v>
      </c>
      <c r="N1941">
        <v>19.312000000000001</v>
      </c>
      <c r="O1941">
        <v>2</v>
      </c>
      <c r="P1941">
        <v>0.2</v>
      </c>
      <c r="Q1941">
        <v>3.1381999999999999</v>
      </c>
      <c r="R1941">
        <f>Derived_Metrics[[#This Row],[Selling Price]]*Derived_Metrics[[#This Row],[Quantity]]</f>
        <v>38.624000000000002</v>
      </c>
      <c r="S1941" s="2">
        <f>IF(Derived_Metrics[[#This Row],[Revenue]]=0,0,Derived_Metrics[[#This Row],[Profit]]/Derived_Metrics[[#This Row],[Revenue]])</f>
        <v>8.1249999999999989E-2</v>
      </c>
      <c r="T1941" t="str">
        <f>IF(Derived_Metrics[[#This Row],[Profit]]&lt;0, "Loss","Profit")</f>
        <v>Profit</v>
      </c>
      <c r="U1941" s="5">
        <f>Derived_Metrics[[#This Row],[Selling Price]]*Derived_Metrics[[#This Row],[Quantity]]*Derived_Metrics[[#This Row],[Discount]]</f>
        <v>7.724800000000001</v>
      </c>
      <c r="V1941" t="str">
        <f>IF(Derived_Metrics[[#This Row],[Discount]]&gt;0,"Discount Applied","No Discount")</f>
        <v>Discount Applied</v>
      </c>
      <c r="W1941" t="str">
        <f>IF(Derived_Metrics[[#This Row],[Discount]]&gt;0.3,"High Discount","Low Discount")</f>
        <v>Low Discount</v>
      </c>
      <c r="X1941" s="13">
        <f>SUMIFS(Derived_Metrics[Customer_Revenue_Share],Derived_Metrics[Customee_ Revenue _Rank],"&lt;="&amp;Derived_Metrics[[#This Row],[Customee_ Revenue _Rank]])</f>
        <v>0.99998262364532908</v>
      </c>
      <c r="Y1941" t="str">
        <f>IF(Derived_Metrics[[#This Row],[Cumulative_Revenue_%]]&lt;=0.8,"Top 80% Revenue","Remaining 20% Revenue")</f>
        <v>Remaining 20% Revenue</v>
      </c>
    </row>
    <row r="1942" spans="1:25" x14ac:dyDescent="0.25">
      <c r="A1942" t="s">
        <v>4911</v>
      </c>
      <c r="B1942" s="1">
        <v>42594</v>
      </c>
      <c r="C1942" t="s">
        <v>1746</v>
      </c>
      <c r="D1942" s="4">
        <f>SUMIFS(Derived_Metrics[Revenue],Derived_Metrics[Customer ID],Derived_Metrics[[#This Row],[Customer ID]])</f>
        <v>10264.279000000002</v>
      </c>
      <c r="E1942" s="4">
        <f>SUMIFS(Derived_Metrics[Profit],Derived_Metrics[Customer ID],Derived_Metrics[[#This Row],[Customer ID]])</f>
        <v>67.504200000000012</v>
      </c>
      <c r="F1942" s="5">
        <f>_xlfn.PERCENTRANK.INC(Derived_Metrics[Customer Revenue],Derived_Metrics[[#This Row],[Customer Revenue]])</f>
        <v>0.76100000000000001</v>
      </c>
      <c r="G1942" s="5" t="str" cm="1">
        <f t="array" ref="G1942">_xlfn.IFS(Derived_Metrics[[#This Row],[Customer Revenue Percentile]]&gt;=0.8,"High Value",Derived_Metrics[[#This Row],[Customer Revenue Percentile]]&gt;=0.4,"Medium Value",TRUE,"Low Value")</f>
        <v>Medium Value</v>
      </c>
      <c r="H1942" s="12">
        <f>_xlfn.RANK.EQ(Derived_Metrics[[#This Row],[Customer Revenue]],Derived_Metrics[Customer Revenue],0)</f>
        <v>499</v>
      </c>
      <c r="I1942" s="15">
        <f>Derived_Metrics[[#This Row],[Customer Revenue]]/SUM(Derived_Metrics[Customer Revenue])</f>
        <v>6.588443440728967E-4</v>
      </c>
      <c r="J1942" t="s">
        <v>2313</v>
      </c>
      <c r="K1942" s="5">
        <f>SUMIFS(Derived_Metrics[Revenue],Derived_Metrics[Product ID],Derived_Metrics[[#This Row],[Product ID]])</f>
        <v>3641.1439999999998</v>
      </c>
      <c r="L1942" s="5">
        <f>SUMIFS(Derived_Metrics[Profit],Derived_Metrics[Product ID],Derived_Metrics[[#This Row],[Product ID]])</f>
        <v>-97.406400000000005</v>
      </c>
      <c r="M1942" s="5" t="str">
        <f>IF(AND(Derived_Metrics[[#This Row],[Product Revenue]]&gt;AVERAGE(Derived_Metrics[Product Revenue]),Derived_Metrics[[#This Row],[Product Profit]]&lt;0),"high sales Low Profit","Normal")</f>
        <v>Normal</v>
      </c>
      <c r="N1942">
        <v>405.86</v>
      </c>
      <c r="O1942">
        <v>7</v>
      </c>
      <c r="P1942">
        <v>0</v>
      </c>
      <c r="Q1942">
        <v>32.468800000000002</v>
      </c>
      <c r="R1942">
        <f>Derived_Metrics[[#This Row],[Selling Price]]*Derived_Metrics[[#This Row],[Quantity]]</f>
        <v>2841.02</v>
      </c>
      <c r="S1942" s="2">
        <f>IF(Derived_Metrics[[#This Row],[Revenue]]=0,0,Derived_Metrics[[#This Row],[Profit]]/Derived_Metrics[[#This Row],[Revenue]])</f>
        <v>1.1428571428571429E-2</v>
      </c>
      <c r="T1942" t="str">
        <f>IF(Derived_Metrics[[#This Row],[Profit]]&lt;0, "Loss","Profit")</f>
        <v>Profit</v>
      </c>
      <c r="U1942" s="5">
        <f>Derived_Metrics[[#This Row],[Selling Price]]*Derived_Metrics[[#This Row],[Quantity]]*Derived_Metrics[[#This Row],[Discount]]</f>
        <v>0</v>
      </c>
      <c r="V1942" t="str">
        <f>IF(Derived_Metrics[[#This Row],[Discount]]&gt;0,"Discount Applied","No Discount")</f>
        <v>No Discount</v>
      </c>
      <c r="W1942" t="str">
        <f>IF(Derived_Metrics[[#This Row],[Discount]]&gt;0.3,"High Discount","Low Discount")</f>
        <v>Low Discount</v>
      </c>
      <c r="X1942" s="13">
        <f>SUMIFS(Derived_Metrics[Customer_Revenue_Share],Derived_Metrics[Customee_ Revenue _Rank],"&lt;="&amp;Derived_Metrics[[#This Row],[Customee_ Revenue _Rank]])</f>
        <v>0.63100154134193309</v>
      </c>
      <c r="Y1942" t="str">
        <f>IF(Derived_Metrics[[#This Row],[Cumulative_Revenue_%]]&lt;=0.8,"Top 80% Revenue","Remaining 20% Revenue")</f>
        <v>Top 80% Revenue</v>
      </c>
    </row>
    <row r="1943" spans="1:25" x14ac:dyDescent="0.25">
      <c r="A1943" t="s">
        <v>4911</v>
      </c>
      <c r="B1943" s="1">
        <v>42594</v>
      </c>
      <c r="C1943" t="s">
        <v>1746</v>
      </c>
      <c r="D1943" s="4">
        <f>SUMIFS(Derived_Metrics[Revenue],Derived_Metrics[Customer ID],Derived_Metrics[[#This Row],[Customer ID]])</f>
        <v>10264.279000000002</v>
      </c>
      <c r="E1943" s="4">
        <f>SUMIFS(Derived_Metrics[Profit],Derived_Metrics[Customer ID],Derived_Metrics[[#This Row],[Customer ID]])</f>
        <v>67.504200000000012</v>
      </c>
      <c r="F1943" s="5">
        <f>_xlfn.PERCENTRANK.INC(Derived_Metrics[Customer Revenue],Derived_Metrics[[#This Row],[Customer Revenue]])</f>
        <v>0.76100000000000001</v>
      </c>
      <c r="G1943" s="5" t="str" cm="1">
        <f t="array" ref="G1943">_xlfn.IFS(Derived_Metrics[[#This Row],[Customer Revenue Percentile]]&gt;=0.8,"High Value",Derived_Metrics[[#This Row],[Customer Revenue Percentile]]&gt;=0.4,"Medium Value",TRUE,"Low Value")</f>
        <v>Medium Value</v>
      </c>
      <c r="H1943" s="12">
        <f>_xlfn.RANK.EQ(Derived_Metrics[[#This Row],[Customer Revenue]],Derived_Metrics[Customer Revenue],0)</f>
        <v>499</v>
      </c>
      <c r="I1943" s="15">
        <f>Derived_Metrics[[#This Row],[Customer Revenue]]/SUM(Derived_Metrics[Customer Revenue])</f>
        <v>6.588443440728967E-4</v>
      </c>
      <c r="J1943" t="s">
        <v>923</v>
      </c>
      <c r="K1943" s="5">
        <f>SUMIFS(Derived_Metrics[Revenue],Derived_Metrics[Product ID],Derived_Metrics[[#This Row],[Product ID]])</f>
        <v>31144.458000000002</v>
      </c>
      <c r="L1943" s="5">
        <f>SUMIFS(Derived_Metrics[Profit],Derived_Metrics[Product ID],Derived_Metrics[[#This Row],[Product ID]])</f>
        <v>1233.0847999999999</v>
      </c>
      <c r="M1943" s="5" t="str">
        <f>IF(AND(Derived_Metrics[[#This Row],[Product Revenue]]&gt;AVERAGE(Derived_Metrics[Product Revenue]),Derived_Metrics[[#This Row],[Product Profit]]&lt;0),"high sales Low Profit","Normal")</f>
        <v>Normal</v>
      </c>
      <c r="N1943">
        <v>680.01</v>
      </c>
      <c r="O1943">
        <v>3</v>
      </c>
      <c r="P1943">
        <v>0</v>
      </c>
      <c r="Q1943">
        <v>176.80260000000001</v>
      </c>
      <c r="R1943">
        <f>Derived_Metrics[[#This Row],[Selling Price]]*Derived_Metrics[[#This Row],[Quantity]]</f>
        <v>2040.03</v>
      </c>
      <c r="S1943" s="2">
        <f>IF(Derived_Metrics[[#This Row],[Revenue]]=0,0,Derived_Metrics[[#This Row],[Profit]]/Derived_Metrics[[#This Row],[Revenue]])</f>
        <v>8.666666666666667E-2</v>
      </c>
      <c r="T1943" t="str">
        <f>IF(Derived_Metrics[[#This Row],[Profit]]&lt;0, "Loss","Profit")</f>
        <v>Profit</v>
      </c>
      <c r="U1943" s="5">
        <f>Derived_Metrics[[#This Row],[Selling Price]]*Derived_Metrics[[#This Row],[Quantity]]*Derived_Metrics[[#This Row],[Discount]]</f>
        <v>0</v>
      </c>
      <c r="V1943" t="str">
        <f>IF(Derived_Metrics[[#This Row],[Discount]]&gt;0,"Discount Applied","No Discount")</f>
        <v>No Discount</v>
      </c>
      <c r="W1943" t="str">
        <f>IF(Derived_Metrics[[#This Row],[Discount]]&gt;0.3,"High Discount","Low Discount")</f>
        <v>Low Discount</v>
      </c>
      <c r="X1943" s="13">
        <f>SUMIFS(Derived_Metrics[Customer_Revenue_Share],Derived_Metrics[Customee_ Revenue _Rank],"&lt;="&amp;Derived_Metrics[[#This Row],[Customee_ Revenue _Rank]])</f>
        <v>0.63100154134193309</v>
      </c>
      <c r="Y1943" t="str">
        <f>IF(Derived_Metrics[[#This Row],[Cumulative_Revenue_%]]&lt;=0.8,"Top 80% Revenue","Remaining 20% Revenue")</f>
        <v>Top 80% Revenue</v>
      </c>
    </row>
    <row r="1944" spans="1:25" x14ac:dyDescent="0.25">
      <c r="A1944" t="s">
        <v>4913</v>
      </c>
      <c r="B1944" s="1">
        <v>42381</v>
      </c>
      <c r="C1944" t="s">
        <v>2895</v>
      </c>
      <c r="D1944" s="4">
        <f>SUMIFS(Derived_Metrics[Revenue],Derived_Metrics[Customer ID],Derived_Metrics[[#This Row],[Customer ID]])</f>
        <v>1565.6020000000003</v>
      </c>
      <c r="E1944" s="4">
        <f>SUMIFS(Derived_Metrics[Profit],Derived_Metrics[Customer ID],Derived_Metrics[[#This Row],[Customer ID]])</f>
        <v>48.405000000000001</v>
      </c>
      <c r="F1944" s="5">
        <f>_xlfn.PERCENTRANK.INC(Derived_Metrics[Customer Revenue],Derived_Metrics[[#This Row],[Customer Revenue]])</f>
        <v>0.224</v>
      </c>
      <c r="G1944" s="5" t="str" cm="1">
        <f t="array" ref="G1944">_xlfn.IFS(Derived_Metrics[[#This Row],[Customer Revenue Percentile]]&gt;=0.8,"High Value",Derived_Metrics[[#This Row],[Customer Revenue Percentile]]&gt;=0.4,"Medium Value",TRUE,"Low Value")</f>
        <v>Low Value</v>
      </c>
      <c r="H1944" s="12">
        <f>_xlfn.RANK.EQ(Derived_Metrics[[#This Row],[Customer Revenue]],Derived_Metrics[Customer Revenue],0)</f>
        <v>1641</v>
      </c>
      <c r="I1944" s="15">
        <f>Derived_Metrics[[#This Row],[Customer Revenue]]/SUM(Derived_Metrics[Customer Revenue])</f>
        <v>1.0049298375163176E-4</v>
      </c>
      <c r="J1944" t="s">
        <v>656</v>
      </c>
      <c r="K1944" s="5">
        <f>SUMIFS(Derived_Metrics[Revenue],Derived_Metrics[Product ID],Derived_Metrics[[#This Row],[Product ID]])</f>
        <v>527.34</v>
      </c>
      <c r="L1944" s="5">
        <f>SUMIFS(Derived_Metrics[Profit],Derived_Metrics[Product ID],Derived_Metrics[[#This Row],[Product ID]])</f>
        <v>8.7889999999999997</v>
      </c>
      <c r="M1944" s="5" t="str">
        <f>IF(AND(Derived_Metrics[[#This Row],[Product Revenue]]&gt;AVERAGE(Derived_Metrics[Product Revenue]),Derived_Metrics[[#This Row],[Product Profit]]&lt;0),"high sales Low Profit","Normal")</f>
        <v>Normal</v>
      </c>
      <c r="N1944">
        <v>31.96</v>
      </c>
      <c r="O1944">
        <v>2</v>
      </c>
      <c r="P1944">
        <v>0</v>
      </c>
      <c r="Q1944">
        <v>1.5980000000000001</v>
      </c>
      <c r="R1944">
        <f>Derived_Metrics[[#This Row],[Selling Price]]*Derived_Metrics[[#This Row],[Quantity]]</f>
        <v>63.92</v>
      </c>
      <c r="S1944" s="2">
        <f>IF(Derived_Metrics[[#This Row],[Revenue]]=0,0,Derived_Metrics[[#This Row],[Profit]]/Derived_Metrics[[#This Row],[Revenue]])</f>
        <v>2.5000000000000001E-2</v>
      </c>
      <c r="T1944" t="str">
        <f>IF(Derived_Metrics[[#This Row],[Profit]]&lt;0, "Loss","Profit")</f>
        <v>Profit</v>
      </c>
      <c r="U1944" s="5">
        <f>Derived_Metrics[[#This Row],[Selling Price]]*Derived_Metrics[[#This Row],[Quantity]]*Derived_Metrics[[#This Row],[Discount]]</f>
        <v>0</v>
      </c>
      <c r="V1944" t="str">
        <f>IF(Derived_Metrics[[#This Row],[Discount]]&gt;0,"Discount Applied","No Discount")</f>
        <v>No Discount</v>
      </c>
      <c r="W1944" t="str">
        <f>IF(Derived_Metrics[[#This Row],[Discount]]&gt;0.3,"High Discount","Low Discount")</f>
        <v>Low Discount</v>
      </c>
      <c r="X1944" s="13">
        <f>SUMIFS(Derived_Metrics[Customer_Revenue_Share],Derived_Metrics[Customee_ Revenue _Rank],"&lt;="&amp;Derived_Metrics[[#This Row],[Customee_ Revenue _Rank]])</f>
        <v>0.97946533752162057</v>
      </c>
      <c r="Y1944" t="str">
        <f>IF(Derived_Metrics[[#This Row],[Cumulative_Revenue_%]]&lt;=0.8,"Top 80% Revenue","Remaining 20% Revenue")</f>
        <v>Remaining 20% Revenue</v>
      </c>
    </row>
    <row r="1945" spans="1:25" x14ac:dyDescent="0.25">
      <c r="A1945" t="s">
        <v>4914</v>
      </c>
      <c r="B1945" s="1">
        <v>42924</v>
      </c>
      <c r="C1945" t="s">
        <v>450</v>
      </c>
      <c r="D1945" s="4">
        <f>SUMIFS(Derived_Metrics[Revenue],Derived_Metrics[Customer ID],Derived_Metrics[[#This Row],[Customer ID]])</f>
        <v>2591.1580000000004</v>
      </c>
      <c r="E1945" s="4">
        <f>SUMIFS(Derived_Metrics[Profit],Derived_Metrics[Customer ID],Derived_Metrics[[#This Row],[Customer ID]])</f>
        <v>36.5642</v>
      </c>
      <c r="F1945" s="5">
        <f>_xlfn.PERCENTRANK.INC(Derived_Metrics[Customer Revenue],Derived_Metrics[[#This Row],[Customer Revenue]])</f>
        <v>0.35699999999999998</v>
      </c>
      <c r="G1945" s="5" t="str" cm="1">
        <f t="array" ref="G1945">_xlfn.IFS(Derived_Metrics[[#This Row],[Customer Revenue Percentile]]&gt;=0.8,"High Value",Derived_Metrics[[#This Row],[Customer Revenue Percentile]]&gt;=0.4,"Medium Value",TRUE,"Low Value")</f>
        <v>Low Value</v>
      </c>
      <c r="H1945" s="12">
        <f>_xlfn.RANK.EQ(Derived_Metrics[[#This Row],[Customer Revenue]],Derived_Metrics[Customer Revenue],0)</f>
        <v>1361</v>
      </c>
      <c r="I1945" s="15">
        <f>Derived_Metrics[[#This Row],[Customer Revenue]]/SUM(Derived_Metrics[Customer Revenue])</f>
        <v>1.6632145257345778E-4</v>
      </c>
      <c r="J1945" t="s">
        <v>83</v>
      </c>
      <c r="K1945" s="5">
        <f>SUMIFS(Derived_Metrics[Revenue],Derived_Metrics[Product ID],Derived_Metrics[[#This Row],[Product ID]])</f>
        <v>7595.6839999999993</v>
      </c>
      <c r="L1945" s="5">
        <f>SUMIFS(Derived_Metrics[Profit],Derived_Metrics[Product ID],Derived_Metrics[[#This Row],[Product ID]])</f>
        <v>235.14070000000004</v>
      </c>
      <c r="M1945" s="5" t="str">
        <f>IF(AND(Derived_Metrics[[#This Row],[Product Revenue]]&gt;AVERAGE(Derived_Metrics[Product Revenue]),Derived_Metrics[[#This Row],[Product Profit]]&lt;0),"high sales Low Profit","Normal")</f>
        <v>Normal</v>
      </c>
      <c r="N1945">
        <v>51.75</v>
      </c>
      <c r="O1945">
        <v>1</v>
      </c>
      <c r="P1945">
        <v>0</v>
      </c>
      <c r="Q1945">
        <v>15.525</v>
      </c>
      <c r="R1945">
        <f>Derived_Metrics[[#This Row],[Selling Price]]*Derived_Metrics[[#This Row],[Quantity]]</f>
        <v>51.75</v>
      </c>
      <c r="S1945" s="2">
        <f>IF(Derived_Metrics[[#This Row],[Revenue]]=0,0,Derived_Metrics[[#This Row],[Profit]]/Derived_Metrics[[#This Row],[Revenue]])</f>
        <v>0.3</v>
      </c>
      <c r="T1945" t="str">
        <f>IF(Derived_Metrics[[#This Row],[Profit]]&lt;0, "Loss","Profit")</f>
        <v>Profit</v>
      </c>
      <c r="U1945" s="5">
        <f>Derived_Metrics[[#This Row],[Selling Price]]*Derived_Metrics[[#This Row],[Quantity]]*Derived_Metrics[[#This Row],[Discount]]</f>
        <v>0</v>
      </c>
      <c r="V1945" t="str">
        <f>IF(Derived_Metrics[[#This Row],[Discount]]&gt;0,"Discount Applied","No Discount")</f>
        <v>No Discount</v>
      </c>
      <c r="W1945" t="str">
        <f>IF(Derived_Metrics[[#This Row],[Discount]]&gt;0.3,"High Discount","Low Discount")</f>
        <v>Low Discount</v>
      </c>
      <c r="X1945" s="13">
        <f>SUMIFS(Derived_Metrics[Customer_Revenue_Share],Derived_Metrics[Customee_ Revenue _Rank],"&lt;="&amp;Derived_Metrics[[#This Row],[Customee_ Revenue _Rank]])</f>
        <v>0.94209750497176248</v>
      </c>
      <c r="Y1945" t="str">
        <f>IF(Derived_Metrics[[#This Row],[Cumulative_Revenue_%]]&lt;=0.8,"Top 80% Revenue","Remaining 20% Revenue")</f>
        <v>Remaining 20% Revenue</v>
      </c>
    </row>
    <row r="1946" spans="1:25" x14ac:dyDescent="0.25">
      <c r="A1946" t="s">
        <v>4914</v>
      </c>
      <c r="B1946" s="1">
        <v>42924</v>
      </c>
      <c r="C1946" t="s">
        <v>450</v>
      </c>
      <c r="D1946" s="4">
        <f>SUMIFS(Derived_Metrics[Revenue],Derived_Metrics[Customer ID],Derived_Metrics[[#This Row],[Customer ID]])</f>
        <v>2591.1580000000004</v>
      </c>
      <c r="E1946" s="4">
        <f>SUMIFS(Derived_Metrics[Profit],Derived_Metrics[Customer ID],Derived_Metrics[[#This Row],[Customer ID]])</f>
        <v>36.5642</v>
      </c>
      <c r="F1946" s="5">
        <f>_xlfn.PERCENTRANK.INC(Derived_Metrics[Customer Revenue],Derived_Metrics[[#This Row],[Customer Revenue]])</f>
        <v>0.35699999999999998</v>
      </c>
      <c r="G1946" s="5" t="str" cm="1">
        <f t="array" ref="G1946">_xlfn.IFS(Derived_Metrics[[#This Row],[Customer Revenue Percentile]]&gt;=0.8,"High Value",Derived_Metrics[[#This Row],[Customer Revenue Percentile]]&gt;=0.4,"Medium Value",TRUE,"Low Value")</f>
        <v>Low Value</v>
      </c>
      <c r="H1946" s="12">
        <f>_xlfn.RANK.EQ(Derived_Metrics[[#This Row],[Customer Revenue]],Derived_Metrics[Customer Revenue],0)</f>
        <v>1361</v>
      </c>
      <c r="I1946" s="15">
        <f>Derived_Metrics[[#This Row],[Customer Revenue]]/SUM(Derived_Metrics[Customer Revenue])</f>
        <v>1.6632145257345778E-4</v>
      </c>
      <c r="J1946" t="s">
        <v>4915</v>
      </c>
      <c r="K1946" s="5">
        <f>SUMIFS(Derived_Metrics[Revenue],Derived_Metrics[Product ID],Derived_Metrics[[#This Row],[Product ID]])</f>
        <v>207.184</v>
      </c>
      <c r="L1946" s="5">
        <f>SUMIFS(Derived_Metrics[Profit],Derived_Metrics[Product ID],Derived_Metrics[[#This Row],[Product ID]])</f>
        <v>25.898</v>
      </c>
      <c r="M1946" s="5" t="str">
        <f>IF(AND(Derived_Metrics[[#This Row],[Product Revenue]]&gt;AVERAGE(Derived_Metrics[Product Revenue]),Derived_Metrics[[#This Row],[Product Profit]]&lt;0),"high sales Low Profit","Normal")</f>
        <v>Normal</v>
      </c>
      <c r="N1946">
        <v>207.184</v>
      </c>
      <c r="O1946">
        <v>1</v>
      </c>
      <c r="P1946">
        <v>0.2</v>
      </c>
      <c r="Q1946">
        <v>25.898</v>
      </c>
      <c r="R1946">
        <f>Derived_Metrics[[#This Row],[Selling Price]]*Derived_Metrics[[#This Row],[Quantity]]</f>
        <v>207.184</v>
      </c>
      <c r="S1946" s="2">
        <f>IF(Derived_Metrics[[#This Row],[Revenue]]=0,0,Derived_Metrics[[#This Row],[Profit]]/Derived_Metrics[[#This Row],[Revenue]])</f>
        <v>0.125</v>
      </c>
      <c r="T1946" t="str">
        <f>IF(Derived_Metrics[[#This Row],[Profit]]&lt;0, "Loss","Profit")</f>
        <v>Profit</v>
      </c>
      <c r="U1946" s="5">
        <f>Derived_Metrics[[#This Row],[Selling Price]]*Derived_Metrics[[#This Row],[Quantity]]*Derived_Metrics[[#This Row],[Discount]]</f>
        <v>41.436800000000005</v>
      </c>
      <c r="V1946" t="str">
        <f>IF(Derived_Metrics[[#This Row],[Discount]]&gt;0,"Discount Applied","No Discount")</f>
        <v>Discount Applied</v>
      </c>
      <c r="W1946" t="str">
        <f>IF(Derived_Metrics[[#This Row],[Discount]]&gt;0.3,"High Discount","Low Discount")</f>
        <v>Low Discount</v>
      </c>
      <c r="X1946" s="13">
        <f>SUMIFS(Derived_Metrics[Customer_Revenue_Share],Derived_Metrics[Customee_ Revenue _Rank],"&lt;="&amp;Derived_Metrics[[#This Row],[Customee_ Revenue _Rank]])</f>
        <v>0.94209750497176248</v>
      </c>
      <c r="Y1946" t="str">
        <f>IF(Derived_Metrics[[#This Row],[Cumulative_Revenue_%]]&lt;=0.8,"Top 80% Revenue","Remaining 20% Revenue")</f>
        <v>Remaining 20% Revenue</v>
      </c>
    </row>
    <row r="1947" spans="1:25" x14ac:dyDescent="0.25">
      <c r="A1947" t="s">
        <v>4917</v>
      </c>
      <c r="B1947" s="1">
        <v>41917</v>
      </c>
      <c r="C1947" t="s">
        <v>1318</v>
      </c>
      <c r="D1947" s="4">
        <f>SUMIFS(Derived_Metrics[Revenue],Derived_Metrics[Customer ID],Derived_Metrics[[#This Row],[Customer ID]])</f>
        <v>3219.3220000000001</v>
      </c>
      <c r="E1947" s="4">
        <f>SUMIFS(Derived_Metrics[Profit],Derived_Metrics[Customer ID],Derived_Metrics[[#This Row],[Customer ID]])</f>
        <v>-104.36980000000001</v>
      </c>
      <c r="F1947" s="5">
        <f>_xlfn.PERCENTRANK.INC(Derived_Metrics[Customer Revenue],Derived_Metrics[[#This Row],[Customer Revenue]])</f>
        <v>0.41599999999999998</v>
      </c>
      <c r="G1947" s="5" t="str" cm="1">
        <f t="array" ref="G1947">_xlfn.IFS(Derived_Metrics[[#This Row],[Customer Revenue Percentile]]&gt;=0.8,"High Value",Derived_Metrics[[#This Row],[Customer Revenue Percentile]]&gt;=0.4,"Medium Value",TRUE,"Low Value")</f>
        <v>Medium Value</v>
      </c>
      <c r="H1947" s="12">
        <f>_xlfn.RANK.EQ(Derived_Metrics[[#This Row],[Customer Revenue]],Derived_Metrics[Customer Revenue],0)</f>
        <v>1234</v>
      </c>
      <c r="I1947" s="15">
        <f>Derived_Metrics[[#This Row],[Customer Revenue]]/SUM(Derived_Metrics[Customer Revenue])</f>
        <v>2.0664209258628349E-4</v>
      </c>
      <c r="J1947" t="s">
        <v>2696</v>
      </c>
      <c r="K1947" s="5">
        <f>SUMIFS(Derived_Metrics[Revenue],Derived_Metrics[Product ID],Derived_Metrics[[#This Row],[Product ID]])</f>
        <v>45258.18</v>
      </c>
      <c r="L1947" s="5">
        <f>SUMIFS(Derived_Metrics[Profit],Derived_Metrics[Product ID],Derived_Metrics[[#This Row],[Product ID]])</f>
        <v>1540.704</v>
      </c>
      <c r="M1947" s="5" t="str">
        <f>IF(AND(Derived_Metrics[[#This Row],[Product Revenue]]&gt;AVERAGE(Derived_Metrics[Product Revenue]),Derived_Metrics[[#This Row],[Product Profit]]&lt;0),"high sales Low Profit","Normal")</f>
        <v>Normal</v>
      </c>
      <c r="N1947">
        <v>256.78399999999999</v>
      </c>
      <c r="O1947">
        <v>1</v>
      </c>
      <c r="P1947">
        <v>0.2</v>
      </c>
      <c r="Q1947">
        <v>32.097999999999999</v>
      </c>
      <c r="R1947">
        <f>Derived_Metrics[[#This Row],[Selling Price]]*Derived_Metrics[[#This Row],[Quantity]]</f>
        <v>256.78399999999999</v>
      </c>
      <c r="S1947" s="2">
        <f>IF(Derived_Metrics[[#This Row],[Revenue]]=0,0,Derived_Metrics[[#This Row],[Profit]]/Derived_Metrics[[#This Row],[Revenue]])</f>
        <v>0.125</v>
      </c>
      <c r="T1947" t="str">
        <f>IF(Derived_Metrics[[#This Row],[Profit]]&lt;0, "Loss","Profit")</f>
        <v>Profit</v>
      </c>
      <c r="U1947" s="5">
        <f>Derived_Metrics[[#This Row],[Selling Price]]*Derived_Metrics[[#This Row],[Quantity]]*Derived_Metrics[[#This Row],[Discount]]</f>
        <v>51.3568</v>
      </c>
      <c r="V1947" t="str">
        <f>IF(Derived_Metrics[[#This Row],[Discount]]&gt;0,"Discount Applied","No Discount")</f>
        <v>Discount Applied</v>
      </c>
      <c r="W1947" t="str">
        <f>IF(Derived_Metrics[[#This Row],[Discount]]&gt;0.3,"High Discount","Low Discount")</f>
        <v>Low Discount</v>
      </c>
      <c r="X1947" s="13">
        <f>SUMIFS(Derived_Metrics[Customer_Revenue_Share],Derived_Metrics[Customee_ Revenue _Rank],"&lt;="&amp;Derived_Metrics[[#This Row],[Customee_ Revenue _Rank]])</f>
        <v>0.91820983272220957</v>
      </c>
      <c r="Y1947" t="str">
        <f>IF(Derived_Metrics[[#This Row],[Cumulative_Revenue_%]]&lt;=0.8,"Top 80% Revenue","Remaining 20% Revenue")</f>
        <v>Remaining 20% Revenue</v>
      </c>
    </row>
    <row r="1948" spans="1:25" x14ac:dyDescent="0.25">
      <c r="A1948" t="s">
        <v>4918</v>
      </c>
      <c r="B1948" s="1">
        <v>42660</v>
      </c>
      <c r="C1948" t="s">
        <v>3480</v>
      </c>
      <c r="D1948" s="4">
        <f>SUMIFS(Derived_Metrics[Revenue],Derived_Metrics[Customer ID],Derived_Metrics[[#This Row],[Customer ID]])</f>
        <v>2877.8970000000004</v>
      </c>
      <c r="E1948" s="4">
        <f>SUMIFS(Derived_Metrics[Profit],Derived_Metrics[Customer ID],Derived_Metrics[[#This Row],[Customer ID]])</f>
        <v>-307.69450000000001</v>
      </c>
      <c r="F1948" s="5">
        <f>_xlfn.PERCENTRANK.INC(Derived_Metrics[Customer Revenue],Derived_Metrics[[#This Row],[Customer Revenue]])</f>
        <v>0.376</v>
      </c>
      <c r="G1948" s="5" t="str" cm="1">
        <f t="array" ref="G1948">_xlfn.IFS(Derived_Metrics[[#This Row],[Customer Revenue Percentile]]&gt;=0.8,"High Value",Derived_Metrics[[#This Row],[Customer Revenue Percentile]]&gt;=0.4,"Medium Value",TRUE,"Low Value")</f>
        <v>Low Value</v>
      </c>
      <c r="H1948" s="12">
        <f>_xlfn.RANK.EQ(Derived_Metrics[[#This Row],[Customer Revenue]],Derived_Metrics[Customer Revenue],0)</f>
        <v>1319</v>
      </c>
      <c r="I1948" s="15">
        <f>Derived_Metrics[[#This Row],[Customer Revenue]]/SUM(Derived_Metrics[Customer Revenue])</f>
        <v>1.8472667795510595E-4</v>
      </c>
      <c r="J1948" t="s">
        <v>604</v>
      </c>
      <c r="K1948" s="5">
        <f>SUMIFS(Derived_Metrics[Revenue],Derived_Metrics[Product ID],Derived_Metrics[[#This Row],[Product ID]])</f>
        <v>10688.583000000001</v>
      </c>
      <c r="L1948" s="5">
        <f>SUMIFS(Derived_Metrics[Profit],Derived_Metrics[Product ID],Derived_Metrics[[#This Row],[Product ID]])</f>
        <v>-78.637</v>
      </c>
      <c r="M1948" s="5" t="str">
        <f>IF(AND(Derived_Metrics[[#This Row],[Product Revenue]]&gt;AVERAGE(Derived_Metrics[Product Revenue]),Derived_Metrics[[#This Row],[Product Profit]]&lt;0),"high sales Low Profit","Normal")</f>
        <v>Normal</v>
      </c>
      <c r="N1948">
        <v>120.98</v>
      </c>
      <c r="O1948">
        <v>1</v>
      </c>
      <c r="P1948">
        <v>0</v>
      </c>
      <c r="Q1948">
        <v>12.098000000000001</v>
      </c>
      <c r="R1948">
        <f>Derived_Metrics[[#This Row],[Selling Price]]*Derived_Metrics[[#This Row],[Quantity]]</f>
        <v>120.98</v>
      </c>
      <c r="S1948" s="2">
        <f>IF(Derived_Metrics[[#This Row],[Revenue]]=0,0,Derived_Metrics[[#This Row],[Profit]]/Derived_Metrics[[#This Row],[Revenue]])</f>
        <v>0.1</v>
      </c>
      <c r="T1948" t="str">
        <f>IF(Derived_Metrics[[#This Row],[Profit]]&lt;0, "Loss","Profit")</f>
        <v>Profit</v>
      </c>
      <c r="U1948" s="5">
        <f>Derived_Metrics[[#This Row],[Selling Price]]*Derived_Metrics[[#This Row],[Quantity]]*Derived_Metrics[[#This Row],[Discount]]</f>
        <v>0</v>
      </c>
      <c r="V1948" t="str">
        <f>IF(Derived_Metrics[[#This Row],[Discount]]&gt;0,"Discount Applied","No Discount")</f>
        <v>No Discount</v>
      </c>
      <c r="W1948" t="str">
        <f>IF(Derived_Metrics[[#This Row],[Discount]]&gt;0.3,"High Discount","Low Discount")</f>
        <v>Low Discount</v>
      </c>
      <c r="X1948" s="13">
        <f>SUMIFS(Derived_Metrics[Customer_Revenue_Share],Derived_Metrics[Customee_ Revenue _Rank],"&lt;="&amp;Derived_Metrics[[#This Row],[Customee_ Revenue _Rank]])</f>
        <v>0.93486548649093937</v>
      </c>
      <c r="Y1948" t="str">
        <f>IF(Derived_Metrics[[#This Row],[Cumulative_Revenue_%]]&lt;=0.8,"Top 80% Revenue","Remaining 20% Revenue")</f>
        <v>Remaining 20% Revenue</v>
      </c>
    </row>
    <row r="1949" spans="1:25" x14ac:dyDescent="0.25">
      <c r="A1949" t="s">
        <v>4920</v>
      </c>
      <c r="B1949" s="1">
        <v>41863</v>
      </c>
      <c r="C1949" t="s">
        <v>751</v>
      </c>
      <c r="D1949" s="4">
        <f>SUMIFS(Derived_Metrics[Revenue],Derived_Metrics[Customer ID],Derived_Metrics[[#This Row],[Customer ID]])</f>
        <v>8771.4</v>
      </c>
      <c r="E1949" s="4">
        <f>SUMIFS(Derived_Metrics[Profit],Derived_Metrics[Customer ID],Derived_Metrics[[#This Row],[Customer ID]])</f>
        <v>461.26220000000001</v>
      </c>
      <c r="F1949" s="5">
        <f>_xlfn.PERCENTRANK.INC(Derived_Metrics[Customer Revenue],Derived_Metrics[[#This Row],[Customer Revenue]])</f>
        <v>0.70799999999999996</v>
      </c>
      <c r="G1949" s="5" t="str" cm="1">
        <f t="array" ref="G1949">_xlfn.IFS(Derived_Metrics[[#This Row],[Customer Revenue Percentile]]&gt;=0.8,"High Value",Derived_Metrics[[#This Row],[Customer Revenue Percentile]]&gt;=0.4,"Medium Value",TRUE,"Low Value")</f>
        <v>Medium Value</v>
      </c>
      <c r="H1949" s="12">
        <f>_xlfn.RANK.EQ(Derived_Metrics[[#This Row],[Customer Revenue]],Derived_Metrics[Customer Revenue],0)</f>
        <v>617</v>
      </c>
      <c r="I1949" s="15">
        <f>Derived_Metrics[[#This Row],[Customer Revenue]]/SUM(Derived_Metrics[Customer Revenue])</f>
        <v>5.6301930993896447E-4</v>
      </c>
      <c r="J1949" t="s">
        <v>131</v>
      </c>
      <c r="K1949" s="5">
        <f>SUMIFS(Derived_Metrics[Revenue],Derived_Metrics[Product ID],Derived_Metrics[[#This Row],[Product ID]])</f>
        <v>1535.38</v>
      </c>
      <c r="L1949" s="5">
        <f>SUMIFS(Derived_Metrics[Profit],Derived_Metrics[Product ID],Derived_Metrics[[#This Row],[Product ID]])</f>
        <v>94.914399999999986</v>
      </c>
      <c r="M1949" s="5" t="str">
        <f>IF(AND(Derived_Metrics[[#This Row],[Product Revenue]]&gt;AVERAGE(Derived_Metrics[Product Revenue]),Derived_Metrics[[#This Row],[Product Profit]]&lt;0),"high sales Low Profit","Normal")</f>
        <v>Normal</v>
      </c>
      <c r="N1949">
        <v>39.880000000000003</v>
      </c>
      <c r="O1949">
        <v>2</v>
      </c>
      <c r="P1949">
        <v>0</v>
      </c>
      <c r="Q1949">
        <v>11.166399999999999</v>
      </c>
      <c r="R1949">
        <f>Derived_Metrics[[#This Row],[Selling Price]]*Derived_Metrics[[#This Row],[Quantity]]</f>
        <v>79.760000000000005</v>
      </c>
      <c r="S1949" s="2">
        <f>IF(Derived_Metrics[[#This Row],[Revenue]]=0,0,Derived_Metrics[[#This Row],[Profit]]/Derived_Metrics[[#This Row],[Revenue]])</f>
        <v>0.13999999999999999</v>
      </c>
      <c r="T1949" t="str">
        <f>IF(Derived_Metrics[[#This Row],[Profit]]&lt;0, "Loss","Profit")</f>
        <v>Profit</v>
      </c>
      <c r="U1949" s="5">
        <f>Derived_Metrics[[#This Row],[Selling Price]]*Derived_Metrics[[#This Row],[Quantity]]*Derived_Metrics[[#This Row],[Discount]]</f>
        <v>0</v>
      </c>
      <c r="V1949" t="str">
        <f>IF(Derived_Metrics[[#This Row],[Discount]]&gt;0,"Discount Applied","No Discount")</f>
        <v>No Discount</v>
      </c>
      <c r="W1949" t="str">
        <f>IF(Derived_Metrics[[#This Row],[Discount]]&gt;0.3,"High Discount","Low Discount")</f>
        <v>Low Discount</v>
      </c>
      <c r="X1949" s="13">
        <f>SUMIFS(Derived_Metrics[Customer_Revenue_Share],Derived_Metrics[Customee_ Revenue _Rank],"&lt;="&amp;Derived_Metrics[[#This Row],[Customee_ Revenue _Rank]])</f>
        <v>0.70173116374812461</v>
      </c>
      <c r="Y1949" t="str">
        <f>IF(Derived_Metrics[[#This Row],[Cumulative_Revenue_%]]&lt;=0.8,"Top 80% Revenue","Remaining 20% Revenue")</f>
        <v>Top 80% Revenue</v>
      </c>
    </row>
    <row r="1950" spans="1:25" x14ac:dyDescent="0.25">
      <c r="A1950" t="s">
        <v>4920</v>
      </c>
      <c r="B1950" s="1">
        <v>41863</v>
      </c>
      <c r="C1950" t="s">
        <v>751</v>
      </c>
      <c r="D1950" s="4">
        <f>SUMIFS(Derived_Metrics[Revenue],Derived_Metrics[Customer ID],Derived_Metrics[[#This Row],[Customer ID]])</f>
        <v>8771.4</v>
      </c>
      <c r="E1950" s="4">
        <f>SUMIFS(Derived_Metrics[Profit],Derived_Metrics[Customer ID],Derived_Metrics[[#This Row],[Customer ID]])</f>
        <v>461.26220000000001</v>
      </c>
      <c r="F1950" s="5">
        <f>_xlfn.PERCENTRANK.INC(Derived_Metrics[Customer Revenue],Derived_Metrics[[#This Row],[Customer Revenue]])</f>
        <v>0.70799999999999996</v>
      </c>
      <c r="G1950" s="5" t="str" cm="1">
        <f t="array" ref="G1950">_xlfn.IFS(Derived_Metrics[[#This Row],[Customer Revenue Percentile]]&gt;=0.8,"High Value",Derived_Metrics[[#This Row],[Customer Revenue Percentile]]&gt;=0.4,"Medium Value",TRUE,"Low Value")</f>
        <v>Medium Value</v>
      </c>
      <c r="H1950" s="12">
        <f>_xlfn.RANK.EQ(Derived_Metrics[[#This Row],[Customer Revenue]],Derived_Metrics[Customer Revenue],0)</f>
        <v>617</v>
      </c>
      <c r="I1950" s="15">
        <f>Derived_Metrics[[#This Row],[Customer Revenue]]/SUM(Derived_Metrics[Customer Revenue])</f>
        <v>5.6301930993896447E-4</v>
      </c>
      <c r="J1950" t="s">
        <v>1683</v>
      </c>
      <c r="K1950" s="5">
        <f>SUMIFS(Derived_Metrics[Revenue],Derived_Metrics[Product ID],Derived_Metrics[[#This Row],[Product ID]])</f>
        <v>3151.1200000000003</v>
      </c>
      <c r="L1950" s="5">
        <f>SUMIFS(Derived_Metrics[Profit],Derived_Metrics[Product ID],Derived_Metrics[[#This Row],[Product ID]])</f>
        <v>123.9264</v>
      </c>
      <c r="M1950" s="5" t="str">
        <f>IF(AND(Derived_Metrics[[#This Row],[Product Revenue]]&gt;AVERAGE(Derived_Metrics[Product Revenue]),Derived_Metrics[[#This Row],[Product Profit]]&lt;0),"high sales Low Profit","Normal")</f>
        <v>Normal</v>
      </c>
      <c r="N1950">
        <v>79.44</v>
      </c>
      <c r="O1950">
        <v>3</v>
      </c>
      <c r="P1950">
        <v>0</v>
      </c>
      <c r="Q1950">
        <v>28.598400000000002</v>
      </c>
      <c r="R1950">
        <f>Derived_Metrics[[#This Row],[Selling Price]]*Derived_Metrics[[#This Row],[Quantity]]</f>
        <v>238.32</v>
      </c>
      <c r="S1950" s="2">
        <f>IF(Derived_Metrics[[#This Row],[Revenue]]=0,0,Derived_Metrics[[#This Row],[Profit]]/Derived_Metrics[[#This Row],[Revenue]])</f>
        <v>0.12000000000000001</v>
      </c>
      <c r="T1950" t="str">
        <f>IF(Derived_Metrics[[#This Row],[Profit]]&lt;0, "Loss","Profit")</f>
        <v>Profit</v>
      </c>
      <c r="U1950" s="5">
        <f>Derived_Metrics[[#This Row],[Selling Price]]*Derived_Metrics[[#This Row],[Quantity]]*Derived_Metrics[[#This Row],[Discount]]</f>
        <v>0</v>
      </c>
      <c r="V1950" t="str">
        <f>IF(Derived_Metrics[[#This Row],[Discount]]&gt;0,"Discount Applied","No Discount")</f>
        <v>No Discount</v>
      </c>
      <c r="W1950" t="str">
        <f>IF(Derived_Metrics[[#This Row],[Discount]]&gt;0.3,"High Discount","Low Discount")</f>
        <v>Low Discount</v>
      </c>
      <c r="X1950" s="13">
        <f>SUMIFS(Derived_Metrics[Customer_Revenue_Share],Derived_Metrics[Customee_ Revenue _Rank],"&lt;="&amp;Derived_Metrics[[#This Row],[Customee_ Revenue _Rank]])</f>
        <v>0.70173116374812461</v>
      </c>
      <c r="Y1950" t="str">
        <f>IF(Derived_Metrics[[#This Row],[Cumulative_Revenue_%]]&lt;=0.8,"Top 80% Revenue","Remaining 20% Revenue")</f>
        <v>Top 80% Revenue</v>
      </c>
    </row>
    <row r="1951" spans="1:25" x14ac:dyDescent="0.25">
      <c r="A1951" t="s">
        <v>4921</v>
      </c>
      <c r="B1951" s="1">
        <v>42232</v>
      </c>
      <c r="C1951" t="s">
        <v>1742</v>
      </c>
      <c r="D1951" s="4">
        <f>SUMIFS(Derived_Metrics[Revenue],Derived_Metrics[Customer ID],Derived_Metrics[[#This Row],[Customer ID]])</f>
        <v>3712.7719999999999</v>
      </c>
      <c r="E1951" s="4">
        <f>SUMIFS(Derived_Metrics[Profit],Derived_Metrics[Customer ID],Derived_Metrics[[#This Row],[Customer ID]])</f>
        <v>-78.873699999999985</v>
      </c>
      <c r="F1951" s="5">
        <f>_xlfn.PERCENTRANK.INC(Derived_Metrics[Customer Revenue],Derived_Metrics[[#This Row],[Customer Revenue]])</f>
        <v>0.46200000000000002</v>
      </c>
      <c r="G1951" s="5" t="str" cm="1">
        <f t="array" ref="G1951">_xlfn.IFS(Derived_Metrics[[#This Row],[Customer Revenue Percentile]]&gt;=0.8,"High Value",Derived_Metrics[[#This Row],[Customer Revenue Percentile]]&gt;=0.4,"Medium Value",TRUE,"Low Value")</f>
        <v>Medium Value</v>
      </c>
      <c r="H1951" s="12">
        <f>_xlfn.RANK.EQ(Derived_Metrics[[#This Row],[Customer Revenue]],Derived_Metrics[Customer Revenue],0)</f>
        <v>1137</v>
      </c>
      <c r="I1951" s="15">
        <f>Derived_Metrics[[#This Row],[Customer Revenue]]/SUM(Derived_Metrics[Customer Revenue])</f>
        <v>2.3831569981994997E-4</v>
      </c>
      <c r="J1951" t="s">
        <v>2210</v>
      </c>
      <c r="K1951" s="5">
        <f>SUMIFS(Derived_Metrics[Revenue],Derived_Metrics[Product ID],Derived_Metrics[[#This Row],[Product ID]])</f>
        <v>16170.8508</v>
      </c>
      <c r="L1951" s="5">
        <f>SUMIFS(Derived_Metrics[Profit],Derived_Metrics[Product ID],Derived_Metrics[[#This Row],[Product ID]])</f>
        <v>-767.74360000000001</v>
      </c>
      <c r="M1951" s="5" t="str">
        <f>IF(AND(Derived_Metrics[[#This Row],[Product Revenue]]&gt;AVERAGE(Derived_Metrics[Product Revenue]),Derived_Metrics[[#This Row],[Product Profit]]&lt;0),"high sales Low Profit","Normal")</f>
        <v>high sales Low Profit</v>
      </c>
      <c r="N1951">
        <v>301.47000000000003</v>
      </c>
      <c r="O1951">
        <v>3</v>
      </c>
      <c r="P1951">
        <v>0.5</v>
      </c>
      <c r="Q1951">
        <v>-204.99959999999999</v>
      </c>
      <c r="R1951">
        <f>Derived_Metrics[[#This Row],[Selling Price]]*Derived_Metrics[[#This Row],[Quantity]]</f>
        <v>904.41000000000008</v>
      </c>
      <c r="S1951" s="2">
        <f>IF(Derived_Metrics[[#This Row],[Revenue]]=0,0,Derived_Metrics[[#This Row],[Profit]]/Derived_Metrics[[#This Row],[Revenue]])</f>
        <v>-0.22666666666666663</v>
      </c>
      <c r="T1951" t="str">
        <f>IF(Derived_Metrics[[#This Row],[Profit]]&lt;0, "Loss","Profit")</f>
        <v>Loss</v>
      </c>
      <c r="U1951" s="5">
        <f>Derived_Metrics[[#This Row],[Selling Price]]*Derived_Metrics[[#This Row],[Quantity]]*Derived_Metrics[[#This Row],[Discount]]</f>
        <v>452.20500000000004</v>
      </c>
      <c r="V1951" t="str">
        <f>IF(Derived_Metrics[[#This Row],[Discount]]&gt;0,"Discount Applied","No Discount")</f>
        <v>Discount Applied</v>
      </c>
      <c r="W1951" t="str">
        <f>IF(Derived_Metrics[[#This Row],[Discount]]&gt;0.3,"High Discount","Low Discount")</f>
        <v>High Discount</v>
      </c>
      <c r="X1951" s="13">
        <f>SUMIFS(Derived_Metrics[Customer_Revenue_Share],Derived_Metrics[Customee_ Revenue _Rank],"&lt;="&amp;Derived_Metrics[[#This Row],[Customee_ Revenue _Rank]])</f>
        <v>0.89680774962780363</v>
      </c>
      <c r="Y1951" t="str">
        <f>IF(Derived_Metrics[[#This Row],[Cumulative_Revenue_%]]&lt;=0.8,"Top 80% Revenue","Remaining 20% Revenue")</f>
        <v>Remaining 20% Revenue</v>
      </c>
    </row>
    <row r="1952" spans="1:25" x14ac:dyDescent="0.25">
      <c r="A1952" t="s">
        <v>4922</v>
      </c>
      <c r="B1952" s="1">
        <v>43021</v>
      </c>
      <c r="C1952" t="s">
        <v>2498</v>
      </c>
      <c r="D1952" s="4">
        <f>SUMIFS(Derived_Metrics[Revenue],Derived_Metrics[Customer ID],Derived_Metrics[[#This Row],[Customer ID]])</f>
        <v>11174.198</v>
      </c>
      <c r="E1952" s="4">
        <f>SUMIFS(Derived_Metrics[Profit],Derived_Metrics[Customer ID],Derived_Metrics[[#This Row],[Customer ID]])</f>
        <v>455.60649999999998</v>
      </c>
      <c r="F1952" s="5">
        <f>_xlfn.PERCENTRANK.INC(Derived_Metrics[Customer Revenue],Derived_Metrics[[#This Row],[Customer Revenue]])</f>
        <v>0.80100000000000005</v>
      </c>
      <c r="G1952" s="5" t="str" cm="1">
        <f t="array" ref="G1952">_xlfn.IFS(Derived_Metrics[[#This Row],[Customer Revenue Percentile]]&gt;=0.8,"High Value",Derived_Metrics[[#This Row],[Customer Revenue Percentile]]&gt;=0.4,"Medium Value",TRUE,"Low Value")</f>
        <v>High Value</v>
      </c>
      <c r="H1952" s="12">
        <f>_xlfn.RANK.EQ(Derived_Metrics[[#This Row],[Customer Revenue]],Derived_Metrics[Customer Revenue],0)</f>
        <v>418</v>
      </c>
      <c r="I1952" s="15">
        <f>Derived_Metrics[[#This Row],[Customer Revenue]]/SUM(Derived_Metrics[Customer Revenue])</f>
        <v>7.1725029608515824E-4</v>
      </c>
      <c r="J1952" t="s">
        <v>329</v>
      </c>
      <c r="K1952" s="5">
        <f>SUMIFS(Derived_Metrics[Revenue],Derived_Metrics[Product ID],Derived_Metrics[[#This Row],[Product ID]])</f>
        <v>78629.976500000004</v>
      </c>
      <c r="L1952" s="5">
        <f>SUMIFS(Derived_Metrics[Profit],Derived_Metrics[Product ID],Derived_Metrics[[#This Row],[Product ID]])</f>
        <v>-327.23309999999998</v>
      </c>
      <c r="M1952" s="5" t="str">
        <f>IF(AND(Derived_Metrics[[#This Row],[Product Revenue]]&gt;AVERAGE(Derived_Metrics[Product Revenue]),Derived_Metrics[[#This Row],[Product Profit]]&lt;0),"high sales Low Profit","Normal")</f>
        <v>high sales Low Profit</v>
      </c>
      <c r="N1952">
        <v>1504.52</v>
      </c>
      <c r="O1952">
        <v>4</v>
      </c>
      <c r="P1952">
        <v>0</v>
      </c>
      <c r="Q1952">
        <v>346.03960000000001</v>
      </c>
      <c r="R1952">
        <f>Derived_Metrics[[#This Row],[Selling Price]]*Derived_Metrics[[#This Row],[Quantity]]</f>
        <v>6018.08</v>
      </c>
      <c r="S1952" s="2">
        <f>IF(Derived_Metrics[[#This Row],[Revenue]]=0,0,Derived_Metrics[[#This Row],[Profit]]/Derived_Metrics[[#This Row],[Revenue]])</f>
        <v>5.7500000000000002E-2</v>
      </c>
      <c r="T1952" t="str">
        <f>IF(Derived_Metrics[[#This Row],[Profit]]&lt;0, "Loss","Profit")</f>
        <v>Profit</v>
      </c>
      <c r="U1952" s="5">
        <f>Derived_Metrics[[#This Row],[Selling Price]]*Derived_Metrics[[#This Row],[Quantity]]*Derived_Metrics[[#This Row],[Discount]]</f>
        <v>0</v>
      </c>
      <c r="V1952" t="str">
        <f>IF(Derived_Metrics[[#This Row],[Discount]]&gt;0,"Discount Applied","No Discount")</f>
        <v>No Discount</v>
      </c>
      <c r="W1952" t="str">
        <f>IF(Derived_Metrics[[#This Row],[Discount]]&gt;0.3,"High Discount","Low Discount")</f>
        <v>Low Discount</v>
      </c>
      <c r="X1952" s="13">
        <f>SUMIFS(Derived_Metrics[Customer_Revenue_Share],Derived_Metrics[Customee_ Revenue _Rank],"&lt;="&amp;Derived_Metrics[[#This Row],[Customee_ Revenue _Rank]])</f>
        <v>0.57299951973281016</v>
      </c>
      <c r="Y1952" t="str">
        <f>IF(Derived_Metrics[[#This Row],[Cumulative_Revenue_%]]&lt;=0.8,"Top 80% Revenue","Remaining 20% Revenue")</f>
        <v>Top 80% Revenue</v>
      </c>
    </row>
    <row r="1953" spans="1:25" x14ac:dyDescent="0.25">
      <c r="A1953" t="s">
        <v>4923</v>
      </c>
      <c r="B1953" s="1">
        <v>42409</v>
      </c>
      <c r="C1953" t="s">
        <v>718</v>
      </c>
      <c r="D1953" s="4">
        <f>SUMIFS(Derived_Metrics[Revenue],Derived_Metrics[Customer ID],Derived_Metrics[[#This Row],[Customer ID]])</f>
        <v>5851.8719999999994</v>
      </c>
      <c r="E1953" s="4">
        <f>SUMIFS(Derived_Metrics[Profit],Derived_Metrics[Customer ID],Derived_Metrics[[#This Row],[Customer ID]])</f>
        <v>176.6344</v>
      </c>
      <c r="F1953" s="5">
        <f>_xlfn.PERCENTRANK.INC(Derived_Metrics[Customer Revenue],Derived_Metrics[[#This Row],[Customer Revenue]])</f>
        <v>0.59199999999999997</v>
      </c>
      <c r="G1953" s="5" t="str" cm="1">
        <f t="array" ref="G1953">_xlfn.IFS(Derived_Metrics[[#This Row],[Customer Revenue Percentile]]&gt;=0.8,"High Value",Derived_Metrics[[#This Row],[Customer Revenue Percentile]]&gt;=0.4,"Medium Value",TRUE,"Low Value")</f>
        <v>Medium Value</v>
      </c>
      <c r="H1953" s="12">
        <f>_xlfn.RANK.EQ(Derived_Metrics[[#This Row],[Customer Revenue]],Derived_Metrics[Customer Revenue],0)</f>
        <v>862</v>
      </c>
      <c r="I1953" s="15">
        <f>Derived_Metrics[[#This Row],[Customer Revenue]]/SUM(Derived_Metrics[Customer Revenue])</f>
        <v>3.7562041809644387E-4</v>
      </c>
      <c r="J1953" t="s">
        <v>1871</v>
      </c>
      <c r="K1953" s="5">
        <f>SUMIFS(Derived_Metrics[Revenue],Derived_Metrics[Product ID],Derived_Metrics[[#This Row],[Product ID]])</f>
        <v>1514.88</v>
      </c>
      <c r="L1953" s="5">
        <f>SUMIFS(Derived_Metrics[Profit],Derived_Metrics[Product ID],Derived_Metrics[[#This Row],[Product ID]])</f>
        <v>74.797200000000004</v>
      </c>
      <c r="M1953" s="5" t="str">
        <f>IF(AND(Derived_Metrics[[#This Row],[Product Revenue]]&gt;AVERAGE(Derived_Metrics[Product Revenue]),Derived_Metrics[[#This Row],[Product Profit]]&lt;0),"high sales Low Profit","Normal")</f>
        <v>Normal</v>
      </c>
      <c r="N1953">
        <v>94.68</v>
      </c>
      <c r="O1953">
        <v>9</v>
      </c>
      <c r="P1953">
        <v>0</v>
      </c>
      <c r="Q1953">
        <v>31.244399999999999</v>
      </c>
      <c r="R1953">
        <f>Derived_Metrics[[#This Row],[Selling Price]]*Derived_Metrics[[#This Row],[Quantity]]</f>
        <v>852.12000000000012</v>
      </c>
      <c r="S1953" s="2">
        <f>IF(Derived_Metrics[[#This Row],[Revenue]]=0,0,Derived_Metrics[[#This Row],[Profit]]/Derived_Metrics[[#This Row],[Revenue]])</f>
        <v>3.666666666666666E-2</v>
      </c>
      <c r="T1953" t="str">
        <f>IF(Derived_Metrics[[#This Row],[Profit]]&lt;0, "Loss","Profit")</f>
        <v>Profit</v>
      </c>
      <c r="U1953" s="5">
        <f>Derived_Metrics[[#This Row],[Selling Price]]*Derived_Metrics[[#This Row],[Quantity]]*Derived_Metrics[[#This Row],[Discount]]</f>
        <v>0</v>
      </c>
      <c r="V1953" t="str">
        <f>IF(Derived_Metrics[[#This Row],[Discount]]&gt;0,"Discount Applied","No Discount")</f>
        <v>No Discount</v>
      </c>
      <c r="W1953" t="str">
        <f>IF(Derived_Metrics[[#This Row],[Discount]]&gt;0.3,"High Discount","Low Discount")</f>
        <v>Low Discount</v>
      </c>
      <c r="X1953" s="13">
        <f>SUMIFS(Derived_Metrics[Customer_Revenue_Share],Derived_Metrics[Customee_ Revenue _Rank],"&lt;="&amp;Derived_Metrics[[#This Row],[Customee_ Revenue _Rank]])</f>
        <v>0.81344863060402828</v>
      </c>
      <c r="Y1953" t="str">
        <f>IF(Derived_Metrics[[#This Row],[Cumulative_Revenue_%]]&lt;=0.8,"Top 80% Revenue","Remaining 20% Revenue")</f>
        <v>Remaining 20% Revenue</v>
      </c>
    </row>
    <row r="1954" spans="1:25" x14ac:dyDescent="0.25">
      <c r="A1954" t="s">
        <v>4923</v>
      </c>
      <c r="B1954" s="1">
        <v>42409</v>
      </c>
      <c r="C1954" t="s">
        <v>718</v>
      </c>
      <c r="D1954" s="4">
        <f>SUMIFS(Derived_Metrics[Revenue],Derived_Metrics[Customer ID],Derived_Metrics[[#This Row],[Customer ID]])</f>
        <v>5851.8719999999994</v>
      </c>
      <c r="E1954" s="4">
        <f>SUMIFS(Derived_Metrics[Profit],Derived_Metrics[Customer ID],Derived_Metrics[[#This Row],[Customer ID]])</f>
        <v>176.6344</v>
      </c>
      <c r="F1954" s="5">
        <f>_xlfn.PERCENTRANK.INC(Derived_Metrics[Customer Revenue],Derived_Metrics[[#This Row],[Customer Revenue]])</f>
        <v>0.59199999999999997</v>
      </c>
      <c r="G1954" s="5" t="str" cm="1">
        <f t="array" ref="G1954">_xlfn.IFS(Derived_Metrics[[#This Row],[Customer Revenue Percentile]]&gt;=0.8,"High Value",Derived_Metrics[[#This Row],[Customer Revenue Percentile]]&gt;=0.4,"Medium Value",TRUE,"Low Value")</f>
        <v>Medium Value</v>
      </c>
      <c r="H1954" s="12">
        <f>_xlfn.RANK.EQ(Derived_Metrics[[#This Row],[Customer Revenue]],Derived_Metrics[Customer Revenue],0)</f>
        <v>862</v>
      </c>
      <c r="I1954" s="15">
        <f>Derived_Metrics[[#This Row],[Customer Revenue]]/SUM(Derived_Metrics[Customer Revenue])</f>
        <v>3.7562041809644387E-4</v>
      </c>
      <c r="J1954" t="s">
        <v>57</v>
      </c>
      <c r="K1954" s="5">
        <f>SUMIFS(Derived_Metrics[Revenue],Derived_Metrics[Product ID],Derived_Metrics[[#This Row],[Product ID]])</f>
        <v>26422.155000000002</v>
      </c>
      <c r="L1954" s="5">
        <f>SUMIFS(Derived_Metrics[Profit],Derived_Metrics[Product ID],Derived_Metrics[[#This Row],[Product ID]])</f>
        <v>-450.24300000000011</v>
      </c>
      <c r="M1954" s="5" t="str">
        <f>IF(AND(Derived_Metrics[[#This Row],[Product Revenue]]&gt;AVERAGE(Derived_Metrics[Product Revenue]),Derived_Metrics[[#This Row],[Product Profit]]&lt;0),"high sales Low Profit","Normal")</f>
        <v>high sales Low Profit</v>
      </c>
      <c r="N1954">
        <v>568.72799999999995</v>
      </c>
      <c r="O1954">
        <v>3</v>
      </c>
      <c r="P1954">
        <v>0.2</v>
      </c>
      <c r="Q1954">
        <v>28.436399999999999</v>
      </c>
      <c r="R1954">
        <f>Derived_Metrics[[#This Row],[Selling Price]]*Derived_Metrics[[#This Row],[Quantity]]</f>
        <v>1706.1839999999997</v>
      </c>
      <c r="S1954" s="2">
        <f>IF(Derived_Metrics[[#This Row],[Revenue]]=0,0,Derived_Metrics[[#This Row],[Profit]]/Derived_Metrics[[#This Row],[Revenue]])</f>
        <v>1.666666666666667E-2</v>
      </c>
      <c r="T1954" t="str">
        <f>IF(Derived_Metrics[[#This Row],[Profit]]&lt;0, "Loss","Profit")</f>
        <v>Profit</v>
      </c>
      <c r="U1954" s="5">
        <f>Derived_Metrics[[#This Row],[Selling Price]]*Derived_Metrics[[#This Row],[Quantity]]*Derived_Metrics[[#This Row],[Discount]]</f>
        <v>341.23679999999996</v>
      </c>
      <c r="V1954" t="str">
        <f>IF(Derived_Metrics[[#This Row],[Discount]]&gt;0,"Discount Applied","No Discount")</f>
        <v>Discount Applied</v>
      </c>
      <c r="W1954" t="str">
        <f>IF(Derived_Metrics[[#This Row],[Discount]]&gt;0.3,"High Discount","Low Discount")</f>
        <v>Low Discount</v>
      </c>
      <c r="X1954" s="13">
        <f>SUMIFS(Derived_Metrics[Customer_Revenue_Share],Derived_Metrics[Customee_ Revenue _Rank],"&lt;="&amp;Derived_Metrics[[#This Row],[Customee_ Revenue _Rank]])</f>
        <v>0.81344863060402828</v>
      </c>
      <c r="Y1954" t="str">
        <f>IF(Derived_Metrics[[#This Row],[Cumulative_Revenue_%]]&lt;=0.8,"Top 80% Revenue","Remaining 20% Revenue")</f>
        <v>Remaining 20% Revenue</v>
      </c>
    </row>
    <row r="1955" spans="1:25" x14ac:dyDescent="0.25">
      <c r="A1955" t="s">
        <v>4924</v>
      </c>
      <c r="B1955" s="1">
        <v>43041</v>
      </c>
      <c r="C1955" t="s">
        <v>1999</v>
      </c>
      <c r="D1955" s="4">
        <f>SUMIFS(Derived_Metrics[Revenue],Derived_Metrics[Customer ID],Derived_Metrics[[#This Row],[Customer ID]])</f>
        <v>2672.1889999999999</v>
      </c>
      <c r="E1955" s="4">
        <f>SUMIFS(Derived_Metrics[Profit],Derived_Metrics[Customer ID],Derived_Metrics[[#This Row],[Customer ID]])</f>
        <v>114.03249999999998</v>
      </c>
      <c r="F1955" s="5">
        <f>_xlfn.PERCENTRANK.INC(Derived_Metrics[Customer Revenue],Derived_Metrics[[#This Row],[Customer Revenue]])</f>
        <v>0.36</v>
      </c>
      <c r="G1955" s="5" t="str" cm="1">
        <f t="array" ref="G1955">_xlfn.IFS(Derived_Metrics[[#This Row],[Customer Revenue Percentile]]&gt;=0.8,"High Value",Derived_Metrics[[#This Row],[Customer Revenue Percentile]]&gt;=0.4,"Medium Value",TRUE,"Low Value")</f>
        <v>Low Value</v>
      </c>
      <c r="H1955" s="12">
        <f>_xlfn.RANK.EQ(Derived_Metrics[[#This Row],[Customer Revenue]],Derived_Metrics[Customer Revenue],0)</f>
        <v>1353</v>
      </c>
      <c r="I1955" s="15">
        <f>Derived_Metrics[[#This Row],[Customer Revenue]]/SUM(Derived_Metrics[Customer Revenue])</f>
        <v>1.7152267674561545E-4</v>
      </c>
      <c r="J1955" t="s">
        <v>1071</v>
      </c>
      <c r="K1955" s="5">
        <f>SUMIFS(Derived_Metrics[Revenue],Derived_Metrics[Product ID],Derived_Metrics[[#This Row],[Product ID]])</f>
        <v>8706.5120000000006</v>
      </c>
      <c r="L1955" s="5">
        <f>SUMIFS(Derived_Metrics[Profit],Derived_Metrics[Product ID],Derived_Metrics[[#This Row],[Product ID]])</f>
        <v>-343.09560000000005</v>
      </c>
      <c r="M1955" s="5" t="str">
        <f>IF(AND(Derived_Metrics[[#This Row],[Product Revenue]]&gt;AVERAGE(Derived_Metrics[Product Revenue]),Derived_Metrics[[#This Row],[Product Profit]]&lt;0),"high sales Low Profit","Normal")</f>
        <v>Normal</v>
      </c>
      <c r="N1955">
        <v>147.56800000000001</v>
      </c>
      <c r="O1955">
        <v>2</v>
      </c>
      <c r="P1955">
        <v>0.2</v>
      </c>
      <c r="Q1955">
        <v>-3.6892</v>
      </c>
      <c r="R1955">
        <f>Derived_Metrics[[#This Row],[Selling Price]]*Derived_Metrics[[#This Row],[Quantity]]</f>
        <v>295.13600000000002</v>
      </c>
      <c r="S1955" s="2">
        <f>IF(Derived_Metrics[[#This Row],[Revenue]]=0,0,Derived_Metrics[[#This Row],[Profit]]/Derived_Metrics[[#This Row],[Revenue]])</f>
        <v>-1.2499999999999999E-2</v>
      </c>
      <c r="T1955" t="str">
        <f>IF(Derived_Metrics[[#This Row],[Profit]]&lt;0, "Loss","Profit")</f>
        <v>Loss</v>
      </c>
      <c r="U1955" s="5">
        <f>Derived_Metrics[[#This Row],[Selling Price]]*Derived_Metrics[[#This Row],[Quantity]]*Derived_Metrics[[#This Row],[Discount]]</f>
        <v>59.027200000000008</v>
      </c>
      <c r="V1955" t="str">
        <f>IF(Derived_Metrics[[#This Row],[Discount]]&gt;0,"Discount Applied","No Discount")</f>
        <v>Discount Applied</v>
      </c>
      <c r="W1955" t="str">
        <f>IF(Derived_Metrics[[#This Row],[Discount]]&gt;0.3,"High Discount","Low Discount")</f>
        <v>Low Discount</v>
      </c>
      <c r="X1955" s="13">
        <f>SUMIFS(Derived_Metrics[Customer_Revenue_Share],Derived_Metrics[Customee_ Revenue _Rank],"&lt;="&amp;Derived_Metrics[[#This Row],[Customee_ Revenue _Rank]])</f>
        <v>0.94092335905609392</v>
      </c>
      <c r="Y1955" t="str">
        <f>IF(Derived_Metrics[[#This Row],[Cumulative_Revenue_%]]&lt;=0.8,"Top 80% Revenue","Remaining 20% Revenue")</f>
        <v>Remaining 20% Revenue</v>
      </c>
    </row>
    <row r="1956" spans="1:25" x14ac:dyDescent="0.25">
      <c r="A1956" t="s">
        <v>4925</v>
      </c>
      <c r="B1956" s="1">
        <v>41889</v>
      </c>
      <c r="C1956" t="s">
        <v>873</v>
      </c>
      <c r="D1956" s="4">
        <f>SUMIFS(Derived_Metrics[Revenue],Derived_Metrics[Customer ID],Derived_Metrics[[#This Row],[Customer ID]])</f>
        <v>237.589</v>
      </c>
      <c r="E1956" s="4">
        <f>SUMIFS(Derived_Metrics[Profit],Derived_Metrics[Customer ID],Derived_Metrics[[#This Row],[Customer ID]])</f>
        <v>29.022199999999998</v>
      </c>
      <c r="F1956" s="5">
        <f>_xlfn.PERCENTRANK.INC(Derived_Metrics[Customer Revenue],Derived_Metrics[[#This Row],[Customer Revenue]])</f>
        <v>4.7E-2</v>
      </c>
      <c r="G1956" s="5" t="str" cm="1">
        <f t="array" ref="G1956">_xlfn.IFS(Derived_Metrics[[#This Row],[Customer Revenue Percentile]]&gt;=0.8,"High Value",Derived_Metrics[[#This Row],[Customer Revenue Percentile]]&gt;=0.4,"Medium Value",TRUE,"Low Value")</f>
        <v>Low Value</v>
      </c>
      <c r="H1956" s="12">
        <f>_xlfn.RANK.EQ(Derived_Metrics[[#This Row],[Customer Revenue]],Derived_Metrics[Customer Revenue],0)</f>
        <v>2018</v>
      </c>
      <c r="I1956" s="15">
        <f>Derived_Metrics[[#This Row],[Customer Revenue]]/SUM(Derived_Metrics[Customer Revenue])</f>
        <v>1.5250381333548651E-5</v>
      </c>
      <c r="J1956" t="s">
        <v>3114</v>
      </c>
      <c r="K1956" s="5">
        <f>SUMIFS(Derived_Metrics[Revenue],Derived_Metrics[Product ID],Derived_Metrics[[#This Row],[Product ID]])</f>
        <v>21820.884399999995</v>
      </c>
      <c r="L1956" s="5">
        <f>SUMIFS(Derived_Metrics[Profit],Derived_Metrics[Product ID],Derived_Metrics[[#This Row],[Product ID]])</f>
        <v>-208.65039999999999</v>
      </c>
      <c r="M1956" s="5" t="str">
        <f>IF(AND(Derived_Metrics[[#This Row],[Product Revenue]]&gt;AVERAGE(Derived_Metrics[Product Revenue]),Derived_Metrics[[#This Row],[Product Profit]]&lt;0),"high sales Low Profit","Normal")</f>
        <v>high sales Low Profit</v>
      </c>
      <c r="N1956">
        <v>119.833</v>
      </c>
      <c r="O1956">
        <v>1</v>
      </c>
      <c r="P1956">
        <v>0.15</v>
      </c>
      <c r="Q1956">
        <v>7.0490000000000004</v>
      </c>
      <c r="R1956">
        <f>Derived_Metrics[[#This Row],[Selling Price]]*Derived_Metrics[[#This Row],[Quantity]]</f>
        <v>119.833</v>
      </c>
      <c r="S1956" s="2">
        <f>IF(Derived_Metrics[[#This Row],[Revenue]]=0,0,Derived_Metrics[[#This Row],[Profit]]/Derived_Metrics[[#This Row],[Revenue]])</f>
        <v>5.8823529411764712E-2</v>
      </c>
      <c r="T1956" t="str">
        <f>IF(Derived_Metrics[[#This Row],[Profit]]&lt;0, "Loss","Profit")</f>
        <v>Profit</v>
      </c>
      <c r="U1956" s="5">
        <f>Derived_Metrics[[#This Row],[Selling Price]]*Derived_Metrics[[#This Row],[Quantity]]*Derived_Metrics[[#This Row],[Discount]]</f>
        <v>17.97495</v>
      </c>
      <c r="V1956" t="str">
        <f>IF(Derived_Metrics[[#This Row],[Discount]]&gt;0,"Discount Applied","No Discount")</f>
        <v>Discount Applied</v>
      </c>
      <c r="W1956" t="str">
        <f>IF(Derived_Metrics[[#This Row],[Discount]]&gt;0.3,"High Discount","Low Discount")</f>
        <v>Low Discount</v>
      </c>
      <c r="X1956" s="13">
        <f>SUMIFS(Derived_Metrics[Customer_Revenue_Share],Derived_Metrics[Customee_ Revenue _Rank],"&lt;="&amp;Derived_Metrics[[#This Row],[Customee_ Revenue _Rank]])</f>
        <v>0.99919141263603095</v>
      </c>
      <c r="Y1956" t="str">
        <f>IF(Derived_Metrics[[#This Row],[Cumulative_Revenue_%]]&lt;=0.8,"Top 80% Revenue","Remaining 20% Revenue")</f>
        <v>Remaining 20% Revenue</v>
      </c>
    </row>
    <row r="1957" spans="1:25" x14ac:dyDescent="0.25">
      <c r="A1957" t="s">
        <v>4926</v>
      </c>
      <c r="B1957" s="1">
        <v>41945</v>
      </c>
      <c r="C1957" t="s">
        <v>1001</v>
      </c>
      <c r="D1957" s="4">
        <f>SUMIFS(Derived_Metrics[Revenue],Derived_Metrics[Customer ID],Derived_Metrics[[#This Row],[Customer ID]])</f>
        <v>1700.9059999999999</v>
      </c>
      <c r="E1957" s="4">
        <f>SUMIFS(Derived_Metrics[Profit],Derived_Metrics[Customer ID],Derived_Metrics[[#This Row],[Customer ID]])</f>
        <v>71.122100000000003</v>
      </c>
      <c r="F1957" s="5">
        <f>_xlfn.PERCENTRANK.INC(Derived_Metrics[Customer Revenue],Derived_Metrics[[#This Row],[Customer Revenue]])</f>
        <v>0.24299999999999999</v>
      </c>
      <c r="G1957" s="5" t="str" cm="1">
        <f t="array" ref="G1957">_xlfn.IFS(Derived_Metrics[[#This Row],[Customer Revenue Percentile]]&gt;=0.8,"High Value",Derived_Metrics[[#This Row],[Customer Revenue Percentile]]&gt;=0.4,"Medium Value",TRUE,"Low Value")</f>
        <v>Low Value</v>
      </c>
      <c r="H1957" s="12">
        <f>_xlfn.RANK.EQ(Derived_Metrics[[#This Row],[Customer Revenue]],Derived_Metrics[Customer Revenue],0)</f>
        <v>1600</v>
      </c>
      <c r="I1957" s="15">
        <f>Derived_Metrics[[#This Row],[Customer Revenue]]/SUM(Derived_Metrics[Customer Revenue])</f>
        <v>1.0917788749698386E-4</v>
      </c>
      <c r="J1957" t="s">
        <v>139</v>
      </c>
      <c r="K1957" s="5">
        <f>SUMIFS(Derived_Metrics[Revenue],Derived_Metrics[Product ID],Derived_Metrics[[#This Row],[Product ID]])</f>
        <v>10599.241999999998</v>
      </c>
      <c r="L1957" s="5">
        <f>SUMIFS(Derived_Metrics[Profit],Derived_Metrics[Product ID],Derived_Metrics[[#This Row],[Product ID]])</f>
        <v>117.4863</v>
      </c>
      <c r="M1957" s="5" t="str">
        <f>IF(AND(Derived_Metrics[[#This Row],[Product Revenue]]&gt;AVERAGE(Derived_Metrics[Product Revenue]),Derived_Metrics[[#This Row],[Product Profit]]&lt;0),"high sales Low Profit","Normal")</f>
        <v>Normal</v>
      </c>
      <c r="N1957">
        <v>60.89</v>
      </c>
      <c r="O1957">
        <v>1</v>
      </c>
      <c r="P1957">
        <v>0</v>
      </c>
      <c r="Q1957">
        <v>15.2225</v>
      </c>
      <c r="R1957">
        <f>Derived_Metrics[[#This Row],[Selling Price]]*Derived_Metrics[[#This Row],[Quantity]]</f>
        <v>60.89</v>
      </c>
      <c r="S1957" s="2">
        <f>IF(Derived_Metrics[[#This Row],[Revenue]]=0,0,Derived_Metrics[[#This Row],[Profit]]/Derived_Metrics[[#This Row],[Revenue]])</f>
        <v>0.25</v>
      </c>
      <c r="T1957" t="str">
        <f>IF(Derived_Metrics[[#This Row],[Profit]]&lt;0, "Loss","Profit")</f>
        <v>Profit</v>
      </c>
      <c r="U1957" s="5">
        <f>Derived_Metrics[[#This Row],[Selling Price]]*Derived_Metrics[[#This Row],[Quantity]]*Derived_Metrics[[#This Row],[Discount]]</f>
        <v>0</v>
      </c>
      <c r="V1957" t="str">
        <f>IF(Derived_Metrics[[#This Row],[Discount]]&gt;0,"Discount Applied","No Discount")</f>
        <v>No Discount</v>
      </c>
      <c r="W1957" t="str">
        <f>IF(Derived_Metrics[[#This Row],[Discount]]&gt;0.3,"High Discount","Low Discount")</f>
        <v>Low Discount</v>
      </c>
      <c r="X1957" s="13">
        <f>SUMIFS(Derived_Metrics[Customer_Revenue_Share],Derived_Metrics[Customee_ Revenue _Rank],"&lt;="&amp;Derived_Metrics[[#This Row],[Customee_ Revenue _Rank]])</f>
        <v>0.97520409005098152</v>
      </c>
      <c r="Y1957" t="str">
        <f>IF(Derived_Metrics[[#This Row],[Cumulative_Revenue_%]]&lt;=0.8,"Top 80% Revenue","Remaining 20% Revenue")</f>
        <v>Remaining 20% Revenue</v>
      </c>
    </row>
    <row r="1958" spans="1:25" x14ac:dyDescent="0.25">
      <c r="A1958" t="s">
        <v>4926</v>
      </c>
      <c r="B1958" s="1">
        <v>41945</v>
      </c>
      <c r="C1958" t="s">
        <v>1001</v>
      </c>
      <c r="D1958" s="4">
        <f>SUMIFS(Derived_Metrics[Revenue],Derived_Metrics[Customer ID],Derived_Metrics[[#This Row],[Customer ID]])</f>
        <v>1700.9059999999999</v>
      </c>
      <c r="E1958" s="4">
        <f>SUMIFS(Derived_Metrics[Profit],Derived_Metrics[Customer ID],Derived_Metrics[[#This Row],[Customer ID]])</f>
        <v>71.122100000000003</v>
      </c>
      <c r="F1958" s="5">
        <f>_xlfn.PERCENTRANK.INC(Derived_Metrics[Customer Revenue],Derived_Metrics[[#This Row],[Customer Revenue]])</f>
        <v>0.24299999999999999</v>
      </c>
      <c r="G1958" s="5" t="str" cm="1">
        <f t="array" ref="G1958">_xlfn.IFS(Derived_Metrics[[#This Row],[Customer Revenue Percentile]]&gt;=0.8,"High Value",Derived_Metrics[[#This Row],[Customer Revenue Percentile]]&gt;=0.4,"Medium Value",TRUE,"Low Value")</f>
        <v>Low Value</v>
      </c>
      <c r="H1958" s="12">
        <f>_xlfn.RANK.EQ(Derived_Metrics[[#This Row],[Customer Revenue]],Derived_Metrics[Customer Revenue],0)</f>
        <v>1600</v>
      </c>
      <c r="I1958" s="15">
        <f>Derived_Metrics[[#This Row],[Customer Revenue]]/SUM(Derived_Metrics[Customer Revenue])</f>
        <v>1.0917788749698386E-4</v>
      </c>
      <c r="J1958" t="s">
        <v>2194</v>
      </c>
      <c r="K1958" s="5">
        <f>SUMIFS(Derived_Metrics[Revenue],Derived_Metrics[Product ID],Derived_Metrics[[#This Row],[Product ID]])</f>
        <v>10587.491999999998</v>
      </c>
      <c r="L1958" s="5">
        <f>SUMIFS(Derived_Metrics[Profit],Derived_Metrics[Product ID],Derived_Metrics[[#This Row],[Product ID]])</f>
        <v>-173.12879999999998</v>
      </c>
      <c r="M1958" s="5" t="str">
        <f>IF(AND(Derived_Metrics[[#This Row],[Product Revenue]]&gt;AVERAGE(Derived_Metrics[Product Revenue]),Derived_Metrics[[#This Row],[Product Profit]]&lt;0),"high sales Low Profit","Normal")</f>
        <v>Normal</v>
      </c>
      <c r="N1958">
        <v>332.94</v>
      </c>
      <c r="O1958">
        <v>3</v>
      </c>
      <c r="P1958">
        <v>0</v>
      </c>
      <c r="Q1958">
        <v>53.270400000000002</v>
      </c>
      <c r="R1958">
        <f>Derived_Metrics[[#This Row],[Selling Price]]*Derived_Metrics[[#This Row],[Quantity]]</f>
        <v>998.81999999999994</v>
      </c>
      <c r="S1958" s="2">
        <f>IF(Derived_Metrics[[#This Row],[Revenue]]=0,0,Derived_Metrics[[#This Row],[Profit]]/Derived_Metrics[[#This Row],[Revenue]])</f>
        <v>5.3333333333333337E-2</v>
      </c>
      <c r="T1958" t="str">
        <f>IF(Derived_Metrics[[#This Row],[Profit]]&lt;0, "Loss","Profit")</f>
        <v>Profit</v>
      </c>
      <c r="U1958" s="5">
        <f>Derived_Metrics[[#This Row],[Selling Price]]*Derived_Metrics[[#This Row],[Quantity]]*Derived_Metrics[[#This Row],[Discount]]</f>
        <v>0</v>
      </c>
      <c r="V1958" t="str">
        <f>IF(Derived_Metrics[[#This Row],[Discount]]&gt;0,"Discount Applied","No Discount")</f>
        <v>No Discount</v>
      </c>
      <c r="W1958" t="str">
        <f>IF(Derived_Metrics[[#This Row],[Discount]]&gt;0.3,"High Discount","Low Discount")</f>
        <v>Low Discount</v>
      </c>
      <c r="X1958" s="13">
        <f>SUMIFS(Derived_Metrics[Customer_Revenue_Share],Derived_Metrics[Customee_ Revenue _Rank],"&lt;="&amp;Derived_Metrics[[#This Row],[Customee_ Revenue _Rank]])</f>
        <v>0.97520409005098152</v>
      </c>
      <c r="Y1958" t="str">
        <f>IF(Derived_Metrics[[#This Row],[Cumulative_Revenue_%]]&lt;=0.8,"Top 80% Revenue","Remaining 20% Revenue")</f>
        <v>Remaining 20% Revenue</v>
      </c>
    </row>
    <row r="1959" spans="1:25" x14ac:dyDescent="0.25">
      <c r="A1959" t="s">
        <v>4927</v>
      </c>
      <c r="B1959" s="1">
        <v>42775</v>
      </c>
      <c r="C1959" t="s">
        <v>3782</v>
      </c>
      <c r="D1959" s="4">
        <f>SUMIFS(Derived_Metrics[Revenue],Derived_Metrics[Customer ID],Derived_Metrics[[#This Row],[Customer ID]])</f>
        <v>737.69600000000003</v>
      </c>
      <c r="E1959" s="4">
        <f>SUMIFS(Derived_Metrics[Profit],Derived_Metrics[Customer ID],Derived_Metrics[[#This Row],[Customer ID]])</f>
        <v>-5.2645</v>
      </c>
      <c r="F1959" s="5">
        <f>_xlfn.PERCENTRANK.INC(Derived_Metrics[Customer Revenue],Derived_Metrics[[#This Row],[Customer Revenue]])</f>
        <v>0.125</v>
      </c>
      <c r="G1959" s="5" t="str" cm="1">
        <f t="array" ref="G1959">_xlfn.IFS(Derived_Metrics[[#This Row],[Customer Revenue Percentile]]&gt;=0.8,"High Value",Derived_Metrics[[#This Row],[Customer Revenue Percentile]]&gt;=0.4,"Medium Value",TRUE,"Low Value")</f>
        <v>Low Value</v>
      </c>
      <c r="H1959" s="12">
        <f>_xlfn.RANK.EQ(Derived_Metrics[[#This Row],[Customer Revenue]],Derived_Metrics[Customer Revenue],0)</f>
        <v>1854</v>
      </c>
      <c r="I1959" s="15">
        <f>Derived_Metrics[[#This Row],[Customer Revenue]]/SUM(Derived_Metrics[Customer Revenue])</f>
        <v>4.7351288604411421E-5</v>
      </c>
      <c r="J1959" t="s">
        <v>115</v>
      </c>
      <c r="K1959" s="5">
        <f>SUMIFS(Derived_Metrics[Revenue],Derived_Metrics[Product ID],Derived_Metrics[[#This Row],[Product ID]])</f>
        <v>4148.5389999999998</v>
      </c>
      <c r="L1959" s="5">
        <f>SUMIFS(Derived_Metrics[Profit],Derived_Metrics[Product ID],Derived_Metrics[[#This Row],[Product ID]])</f>
        <v>63.892900000000004</v>
      </c>
      <c r="M1959" s="5" t="str">
        <f>IF(AND(Derived_Metrics[[#This Row],[Product Revenue]]&gt;AVERAGE(Derived_Metrics[Product Revenue]),Derived_Metrics[[#This Row],[Product Profit]]&lt;0),"high sales Low Profit","Normal")</f>
        <v>Normal</v>
      </c>
      <c r="N1959">
        <v>215.976</v>
      </c>
      <c r="O1959">
        <v>3</v>
      </c>
      <c r="P1959">
        <v>0.2</v>
      </c>
      <c r="Q1959">
        <v>-2.6997</v>
      </c>
      <c r="R1959">
        <f>Derived_Metrics[[#This Row],[Selling Price]]*Derived_Metrics[[#This Row],[Quantity]]</f>
        <v>647.928</v>
      </c>
      <c r="S1959" s="2">
        <f>IF(Derived_Metrics[[#This Row],[Revenue]]=0,0,Derived_Metrics[[#This Row],[Profit]]/Derived_Metrics[[#This Row],[Revenue]])</f>
        <v>-4.1666666666666666E-3</v>
      </c>
      <c r="T1959" t="str">
        <f>IF(Derived_Metrics[[#This Row],[Profit]]&lt;0, "Loss","Profit")</f>
        <v>Loss</v>
      </c>
      <c r="U1959" s="5">
        <f>Derived_Metrics[[#This Row],[Selling Price]]*Derived_Metrics[[#This Row],[Quantity]]*Derived_Metrics[[#This Row],[Discount]]</f>
        <v>129.5856</v>
      </c>
      <c r="V1959" t="str">
        <f>IF(Derived_Metrics[[#This Row],[Discount]]&gt;0,"Discount Applied","No Discount")</f>
        <v>Discount Applied</v>
      </c>
      <c r="W1959" t="str">
        <f>IF(Derived_Metrics[[#This Row],[Discount]]&gt;0.3,"High Discount","Low Discount")</f>
        <v>Low Discount</v>
      </c>
      <c r="X1959" s="13">
        <f>SUMIFS(Derived_Metrics[Customer_Revenue_Share],Derived_Metrics[Customee_ Revenue _Rank],"&lt;="&amp;Derived_Metrics[[#This Row],[Customee_ Revenue _Rank]])</f>
        <v>0.99413779434170679</v>
      </c>
      <c r="Y1959" t="str">
        <f>IF(Derived_Metrics[[#This Row],[Cumulative_Revenue_%]]&lt;=0.8,"Top 80% Revenue","Remaining 20% Revenue")</f>
        <v>Remaining 20% Revenue</v>
      </c>
    </row>
    <row r="1960" spans="1:25" x14ac:dyDescent="0.25">
      <c r="A1960" t="s">
        <v>4928</v>
      </c>
      <c r="B1960" s="1">
        <v>42257</v>
      </c>
      <c r="C1960" t="s">
        <v>4929</v>
      </c>
      <c r="D1960" s="4">
        <f>SUMIFS(Derived_Metrics[Revenue],Derived_Metrics[Customer ID],Derived_Metrics[[#This Row],[Customer ID]])</f>
        <v>1169.9100000000001</v>
      </c>
      <c r="E1960" s="4">
        <f>SUMIFS(Derived_Metrics[Profit],Derived_Metrics[Customer ID],Derived_Metrics[[#This Row],[Customer ID]])</f>
        <v>35.097299999999997</v>
      </c>
      <c r="F1960" s="5">
        <f>_xlfn.PERCENTRANK.INC(Derived_Metrics[Customer Revenue],Derived_Metrics[[#This Row],[Customer Revenue]])</f>
        <v>0.19400000000000001</v>
      </c>
      <c r="G1960" s="5" t="str" cm="1">
        <f t="array" ref="G1960">_xlfn.IFS(Derived_Metrics[[#This Row],[Customer Revenue Percentile]]&gt;=0.8,"High Value",Derived_Metrics[[#This Row],[Customer Revenue Percentile]]&gt;=0.4,"Medium Value",TRUE,"Low Value")</f>
        <v>Low Value</v>
      </c>
      <c r="H1960" s="12">
        <f>_xlfn.RANK.EQ(Derived_Metrics[[#This Row],[Customer Revenue]],Derived_Metrics[Customer Revenue],0)</f>
        <v>1708</v>
      </c>
      <c r="I1960" s="15">
        <f>Derived_Metrics[[#This Row],[Customer Revenue]]/SUM(Derived_Metrics[Customer Revenue])</f>
        <v>7.5094274675729532E-5</v>
      </c>
      <c r="J1960" t="s">
        <v>147</v>
      </c>
      <c r="K1960" s="5">
        <f>SUMIFS(Derived_Metrics[Revenue],Derived_Metrics[Product ID],Derived_Metrics[[#This Row],[Product ID]])</f>
        <v>38828.013000000006</v>
      </c>
      <c r="L1960" s="5">
        <f>SUMIFS(Derived_Metrics[Profit],Derived_Metrics[Product ID],Derived_Metrics[[#This Row],[Product ID]])</f>
        <v>-197.5848</v>
      </c>
      <c r="M1960" s="5" t="str">
        <f>IF(AND(Derived_Metrics[[#This Row],[Product Revenue]]&gt;AVERAGE(Derived_Metrics[Product Revenue]),Derived_Metrics[[#This Row],[Product Profit]]&lt;0),"high sales Low Profit","Normal")</f>
        <v>high sales Low Profit</v>
      </c>
      <c r="N1960">
        <v>389.97</v>
      </c>
      <c r="O1960">
        <v>3</v>
      </c>
      <c r="P1960">
        <v>0</v>
      </c>
      <c r="Q1960">
        <v>35.097299999999997</v>
      </c>
      <c r="R1960">
        <f>Derived_Metrics[[#This Row],[Selling Price]]*Derived_Metrics[[#This Row],[Quantity]]</f>
        <v>1169.9100000000001</v>
      </c>
      <c r="S1960" s="2">
        <f>IF(Derived_Metrics[[#This Row],[Revenue]]=0,0,Derived_Metrics[[#This Row],[Profit]]/Derived_Metrics[[#This Row],[Revenue]])</f>
        <v>2.9999999999999995E-2</v>
      </c>
      <c r="T1960" t="str">
        <f>IF(Derived_Metrics[[#This Row],[Profit]]&lt;0, "Loss","Profit")</f>
        <v>Profit</v>
      </c>
      <c r="U1960" s="5">
        <f>Derived_Metrics[[#This Row],[Selling Price]]*Derived_Metrics[[#This Row],[Quantity]]*Derived_Metrics[[#This Row],[Discount]]</f>
        <v>0</v>
      </c>
      <c r="V1960" t="str">
        <f>IF(Derived_Metrics[[#This Row],[Discount]]&gt;0,"Discount Applied","No Discount")</f>
        <v>No Discount</v>
      </c>
      <c r="W1960" t="str">
        <f>IF(Derived_Metrics[[#This Row],[Discount]]&gt;0.3,"High Discount","Low Discount")</f>
        <v>Low Discount</v>
      </c>
      <c r="X1960" s="13">
        <f>SUMIFS(Derived_Metrics[Customer_Revenue_Share],Derived_Metrics[Customee_ Revenue _Rank],"&lt;="&amp;Derived_Metrics[[#This Row],[Customee_ Revenue _Rank]])</f>
        <v>0.98507140245075642</v>
      </c>
      <c r="Y1960" t="str">
        <f>IF(Derived_Metrics[[#This Row],[Cumulative_Revenue_%]]&lt;=0.8,"Top 80% Revenue","Remaining 20% Revenue")</f>
        <v>Remaining 20% Revenue</v>
      </c>
    </row>
    <row r="1961" spans="1:25" x14ac:dyDescent="0.25">
      <c r="A1961" t="s">
        <v>4931</v>
      </c>
      <c r="B1961" s="1">
        <v>41853</v>
      </c>
      <c r="C1961" t="s">
        <v>426</v>
      </c>
      <c r="D1961" s="4">
        <f>SUMIFS(Derived_Metrics[Revenue],Derived_Metrics[Customer ID],Derived_Metrics[[#This Row],[Customer ID]])</f>
        <v>942.56399999999996</v>
      </c>
      <c r="E1961" s="4">
        <f>SUMIFS(Derived_Metrics[Profit],Derived_Metrics[Customer ID],Derived_Metrics[[#This Row],[Customer ID]])</f>
        <v>51.7652</v>
      </c>
      <c r="F1961" s="5">
        <f>_xlfn.PERCENTRANK.INC(Derived_Metrics[Customer Revenue],Derived_Metrics[[#This Row],[Customer Revenue]])</f>
        <v>0.152</v>
      </c>
      <c r="G1961" s="5" t="str" cm="1">
        <f t="array" ref="G1961">_xlfn.IFS(Derived_Metrics[[#This Row],[Customer Revenue Percentile]]&gt;=0.8,"High Value",Derived_Metrics[[#This Row],[Customer Revenue Percentile]]&gt;=0.4,"Medium Value",TRUE,"Low Value")</f>
        <v>Low Value</v>
      </c>
      <c r="H1961" s="12">
        <f>_xlfn.RANK.EQ(Derived_Metrics[[#This Row],[Customer Revenue]],Derived_Metrics[Customer Revenue],0)</f>
        <v>1795</v>
      </c>
      <c r="I1961" s="15">
        <f>Derived_Metrics[[#This Row],[Customer Revenue]]/SUM(Derived_Metrics[Customer Revenue])</f>
        <v>6.0501371828135775E-5</v>
      </c>
      <c r="J1961" t="s">
        <v>3406</v>
      </c>
      <c r="K1961" s="5">
        <f>SUMIFS(Derived_Metrics[Revenue],Derived_Metrics[Product ID],Derived_Metrics[[#This Row],[Product ID]])</f>
        <v>237.328</v>
      </c>
      <c r="L1961" s="5">
        <f>SUMIFS(Derived_Metrics[Profit],Derived_Metrics[Product ID],Derived_Metrics[[#This Row],[Product ID]])</f>
        <v>14.56</v>
      </c>
      <c r="M1961" s="5" t="str">
        <f>IF(AND(Derived_Metrics[[#This Row],[Product Revenue]]&gt;AVERAGE(Derived_Metrics[Product Revenue]),Derived_Metrics[[#This Row],[Product Profit]]&lt;0),"high sales Low Profit","Normal")</f>
        <v>Normal</v>
      </c>
      <c r="N1961">
        <v>14.56</v>
      </c>
      <c r="O1961">
        <v>2</v>
      </c>
      <c r="P1961">
        <v>0</v>
      </c>
      <c r="Q1961">
        <v>5.5327999999999999</v>
      </c>
      <c r="R1961">
        <f>Derived_Metrics[[#This Row],[Selling Price]]*Derived_Metrics[[#This Row],[Quantity]]</f>
        <v>29.12</v>
      </c>
      <c r="S1961" s="2">
        <f>IF(Derived_Metrics[[#This Row],[Revenue]]=0,0,Derived_Metrics[[#This Row],[Profit]]/Derived_Metrics[[#This Row],[Revenue]])</f>
        <v>0.19</v>
      </c>
      <c r="T1961" t="str">
        <f>IF(Derived_Metrics[[#This Row],[Profit]]&lt;0, "Loss","Profit")</f>
        <v>Profit</v>
      </c>
      <c r="U1961" s="5">
        <f>Derived_Metrics[[#This Row],[Selling Price]]*Derived_Metrics[[#This Row],[Quantity]]*Derived_Metrics[[#This Row],[Discount]]</f>
        <v>0</v>
      </c>
      <c r="V1961" t="str">
        <f>IF(Derived_Metrics[[#This Row],[Discount]]&gt;0,"Discount Applied","No Discount")</f>
        <v>No Discount</v>
      </c>
      <c r="W1961" t="str">
        <f>IF(Derived_Metrics[[#This Row],[Discount]]&gt;0.3,"High Discount","Low Discount")</f>
        <v>Low Discount</v>
      </c>
      <c r="X1961" s="13">
        <f>SUMIFS(Derived_Metrics[Customer_Revenue_Share],Derived_Metrics[Customee_ Revenue _Rank],"&lt;="&amp;Derived_Metrics[[#This Row],[Customee_ Revenue _Rank]])</f>
        <v>0.99108672526515251</v>
      </c>
      <c r="Y1961" t="str">
        <f>IF(Derived_Metrics[[#This Row],[Cumulative_Revenue_%]]&lt;=0.8,"Top 80% Revenue","Remaining 20% Revenue")</f>
        <v>Remaining 20% Revenue</v>
      </c>
    </row>
    <row r="1962" spans="1:25" x14ac:dyDescent="0.25">
      <c r="A1962" t="s">
        <v>4932</v>
      </c>
      <c r="B1962" s="1">
        <v>42272</v>
      </c>
      <c r="C1962" t="s">
        <v>708</v>
      </c>
      <c r="D1962" s="4">
        <f>SUMIFS(Derived_Metrics[Revenue],Derived_Metrics[Customer ID],Derived_Metrics[[#This Row],[Customer ID]])</f>
        <v>2899.2139999999999</v>
      </c>
      <c r="E1962" s="4">
        <f>SUMIFS(Derived_Metrics[Profit],Derived_Metrics[Customer ID],Derived_Metrics[[#This Row],[Customer ID]])</f>
        <v>108.20050000000002</v>
      </c>
      <c r="F1962" s="5">
        <f>_xlfn.PERCENTRANK.INC(Derived_Metrics[Customer Revenue],Derived_Metrics[[#This Row],[Customer Revenue]])</f>
        <v>0.378</v>
      </c>
      <c r="G1962" s="5" t="str" cm="1">
        <f t="array" ref="G1962">_xlfn.IFS(Derived_Metrics[[#This Row],[Customer Revenue Percentile]]&gt;=0.8,"High Value",Derived_Metrics[[#This Row],[Customer Revenue Percentile]]&gt;=0.4,"Medium Value",TRUE,"Low Value")</f>
        <v>Low Value</v>
      </c>
      <c r="H1962" s="12">
        <f>_xlfn.RANK.EQ(Derived_Metrics[[#This Row],[Customer Revenue]],Derived_Metrics[Customer Revenue],0)</f>
        <v>1312</v>
      </c>
      <c r="I1962" s="15">
        <f>Derived_Metrics[[#This Row],[Customer Revenue]]/SUM(Derived_Metrics[Customer Revenue])</f>
        <v>1.8609497522007718E-4</v>
      </c>
      <c r="J1962" t="s">
        <v>3799</v>
      </c>
      <c r="K1962" s="5">
        <f>SUMIFS(Derived_Metrics[Revenue],Derived_Metrics[Product ID],Derived_Metrics[[#This Row],[Product ID]])</f>
        <v>6975.5760000000009</v>
      </c>
      <c r="L1962" s="5">
        <f>SUMIFS(Derived_Metrics[Profit],Derived_Metrics[Product ID],Derived_Metrics[[#This Row],[Product ID]])</f>
        <v>-36.473600000000005</v>
      </c>
      <c r="M1962" s="5" t="str">
        <f>IF(AND(Derived_Metrics[[#This Row],[Product Revenue]]&gt;AVERAGE(Derived_Metrics[Product Revenue]),Derived_Metrics[[#This Row],[Product Profit]]&lt;0),"high sales Low Profit","Normal")</f>
        <v>Normal</v>
      </c>
      <c r="N1962">
        <v>102.58199999999999</v>
      </c>
      <c r="O1962">
        <v>1</v>
      </c>
      <c r="P1962">
        <v>0.1</v>
      </c>
      <c r="Q1962">
        <v>6.8388</v>
      </c>
      <c r="R1962">
        <f>Derived_Metrics[[#This Row],[Selling Price]]*Derived_Metrics[[#This Row],[Quantity]]</f>
        <v>102.58199999999999</v>
      </c>
      <c r="S1962" s="2">
        <f>IF(Derived_Metrics[[#This Row],[Revenue]]=0,0,Derived_Metrics[[#This Row],[Profit]]/Derived_Metrics[[#This Row],[Revenue]])</f>
        <v>6.6666666666666666E-2</v>
      </c>
      <c r="T1962" t="str">
        <f>IF(Derived_Metrics[[#This Row],[Profit]]&lt;0, "Loss","Profit")</f>
        <v>Profit</v>
      </c>
      <c r="U1962" s="5">
        <f>Derived_Metrics[[#This Row],[Selling Price]]*Derived_Metrics[[#This Row],[Quantity]]*Derived_Metrics[[#This Row],[Discount]]</f>
        <v>10.2582</v>
      </c>
      <c r="V1962" t="str">
        <f>IF(Derived_Metrics[[#This Row],[Discount]]&gt;0,"Discount Applied","No Discount")</f>
        <v>Discount Applied</v>
      </c>
      <c r="W1962" t="str">
        <f>IF(Derived_Metrics[[#This Row],[Discount]]&gt;0.3,"High Discount","Low Discount")</f>
        <v>Low Discount</v>
      </c>
      <c r="X1962" s="13">
        <f>SUMIFS(Derived_Metrics[Customer_Revenue_Share],Derived_Metrics[Customee_ Revenue _Rank],"&lt;="&amp;Derived_Metrics[[#This Row],[Customee_ Revenue _Rank]])</f>
        <v>0.93412657977911895</v>
      </c>
      <c r="Y1962" t="str">
        <f>IF(Derived_Metrics[[#This Row],[Cumulative_Revenue_%]]&lt;=0.8,"Top 80% Revenue","Remaining 20% Revenue")</f>
        <v>Remaining 20% Revenue</v>
      </c>
    </row>
    <row r="1963" spans="1:25" x14ac:dyDescent="0.25">
      <c r="A1963" t="s">
        <v>4933</v>
      </c>
      <c r="B1963" s="1">
        <v>42709</v>
      </c>
      <c r="C1963" t="s">
        <v>2207</v>
      </c>
      <c r="D1963" s="4">
        <f>SUMIFS(Derived_Metrics[Revenue],Derived_Metrics[Customer ID],Derived_Metrics[[#This Row],[Customer ID]])</f>
        <v>10604.773599999999</v>
      </c>
      <c r="E1963" s="4">
        <f>SUMIFS(Derived_Metrics[Profit],Derived_Metrics[Customer ID],Derived_Metrics[[#This Row],[Customer ID]])</f>
        <v>-273.93610000000007</v>
      </c>
      <c r="F1963" s="5">
        <f>_xlfn.PERCENTRANK.INC(Derived_Metrics[Customer Revenue],Derived_Metrics[[#This Row],[Customer Revenue]])</f>
        <v>0.77300000000000002</v>
      </c>
      <c r="G1963" s="5" t="str" cm="1">
        <f t="array" ref="G1963">_xlfn.IFS(Derived_Metrics[[#This Row],[Customer Revenue Percentile]]&gt;=0.8,"High Value",Derived_Metrics[[#This Row],[Customer Revenue Percentile]]&gt;=0.4,"Medium Value",TRUE,"Low Value")</f>
        <v>Medium Value</v>
      </c>
      <c r="H1963" s="12">
        <f>_xlfn.RANK.EQ(Derived_Metrics[[#This Row],[Customer Revenue]],Derived_Metrics[Customer Revenue],0)</f>
        <v>475</v>
      </c>
      <c r="I1963" s="15">
        <f>Derived_Metrics[[#This Row],[Customer Revenue]]/SUM(Derived_Metrics[Customer Revenue])</f>
        <v>6.807000381160302E-4</v>
      </c>
      <c r="J1963" t="s">
        <v>2878</v>
      </c>
      <c r="K1963" s="5">
        <f>SUMIFS(Derived_Metrics[Revenue],Derived_Metrics[Product ID],Derived_Metrics[[#This Row],[Product ID]])</f>
        <v>484.96799999999996</v>
      </c>
      <c r="L1963" s="5">
        <f>SUMIFS(Derived_Metrics[Profit],Derived_Metrics[Product ID],Derived_Metrics[[#This Row],[Product ID]])</f>
        <v>26.72</v>
      </c>
      <c r="M1963" s="5" t="str">
        <f>IF(AND(Derived_Metrics[[#This Row],[Product Revenue]]&gt;AVERAGE(Derived_Metrics[Product Revenue]),Derived_Metrics[[#This Row],[Product Profit]]&lt;0),"high sales Low Profit","Normal")</f>
        <v>Normal</v>
      </c>
      <c r="N1963">
        <v>10.02</v>
      </c>
      <c r="O1963">
        <v>3</v>
      </c>
      <c r="P1963">
        <v>0</v>
      </c>
      <c r="Q1963">
        <v>4.4088000000000003</v>
      </c>
      <c r="R1963">
        <f>Derived_Metrics[[#This Row],[Selling Price]]*Derived_Metrics[[#This Row],[Quantity]]</f>
        <v>30.06</v>
      </c>
      <c r="S1963" s="2">
        <f>IF(Derived_Metrics[[#This Row],[Revenue]]=0,0,Derived_Metrics[[#This Row],[Profit]]/Derived_Metrics[[#This Row],[Revenue]])</f>
        <v>0.1466666666666667</v>
      </c>
      <c r="T1963" t="str">
        <f>IF(Derived_Metrics[[#This Row],[Profit]]&lt;0, "Loss","Profit")</f>
        <v>Profit</v>
      </c>
      <c r="U1963" s="5">
        <f>Derived_Metrics[[#This Row],[Selling Price]]*Derived_Metrics[[#This Row],[Quantity]]*Derived_Metrics[[#This Row],[Discount]]</f>
        <v>0</v>
      </c>
      <c r="V1963" t="str">
        <f>IF(Derived_Metrics[[#This Row],[Discount]]&gt;0,"Discount Applied","No Discount")</f>
        <v>No Discount</v>
      </c>
      <c r="W1963" t="str">
        <f>IF(Derived_Metrics[[#This Row],[Discount]]&gt;0.3,"High Discount","Low Discount")</f>
        <v>Low Discount</v>
      </c>
      <c r="X1963" s="13">
        <f>SUMIFS(Derived_Metrics[Customer_Revenue_Share],Derived_Metrics[Customee_ Revenue _Rank],"&lt;="&amp;Derived_Metrics[[#This Row],[Customee_ Revenue _Rank]])</f>
        <v>0.61433311885702824</v>
      </c>
      <c r="Y1963" t="str">
        <f>IF(Derived_Metrics[[#This Row],[Cumulative_Revenue_%]]&lt;=0.8,"Top 80% Revenue","Remaining 20% Revenue")</f>
        <v>Top 80% Revenue</v>
      </c>
    </row>
    <row r="1964" spans="1:25" x14ac:dyDescent="0.25">
      <c r="A1964" t="s">
        <v>4934</v>
      </c>
      <c r="B1964" s="1">
        <v>42747</v>
      </c>
      <c r="C1964" t="s">
        <v>4331</v>
      </c>
      <c r="D1964" s="4">
        <f>SUMIFS(Derived_Metrics[Revenue],Derived_Metrics[Customer ID],Derived_Metrics[[#This Row],[Customer ID]])</f>
        <v>15185.632000000001</v>
      </c>
      <c r="E1964" s="4">
        <f>SUMIFS(Derived_Metrics[Profit],Derived_Metrics[Customer ID],Derived_Metrics[[#This Row],[Customer ID]])</f>
        <v>-12.622</v>
      </c>
      <c r="F1964" s="5">
        <f>_xlfn.PERCENTRANK.INC(Derived_Metrics[Customer Revenue],Derived_Metrics[[#This Row],[Customer Revenue]])</f>
        <v>0.873</v>
      </c>
      <c r="G1964" s="5" t="str" cm="1">
        <f t="array" ref="G1964">_xlfn.IFS(Derived_Metrics[[#This Row],[Customer Revenue Percentile]]&gt;=0.8,"High Value",Derived_Metrics[[#This Row],[Customer Revenue Percentile]]&gt;=0.4,"Medium Value",TRUE,"Low Value")</f>
        <v>High Value</v>
      </c>
      <c r="H1964" s="12">
        <f>_xlfn.RANK.EQ(Derived_Metrics[[#This Row],[Customer Revenue]],Derived_Metrics[Customer Revenue],0)</f>
        <v>267</v>
      </c>
      <c r="I1964" s="15">
        <f>Derived_Metrics[[#This Row],[Customer Revenue]]/SUM(Derived_Metrics[Customer Revenue])</f>
        <v>9.7473653574424359E-4</v>
      </c>
      <c r="J1964" t="s">
        <v>646</v>
      </c>
      <c r="K1964" s="5">
        <f>SUMIFS(Derived_Metrics[Revenue],Derived_Metrics[Product ID],Derived_Metrics[[#This Row],[Product ID]])</f>
        <v>31689.775999999998</v>
      </c>
      <c r="L1964" s="5">
        <f>SUMIFS(Derived_Metrics[Profit],Derived_Metrics[Product ID],Derived_Metrics[[#This Row],[Product ID]])</f>
        <v>926.18499999999995</v>
      </c>
      <c r="M1964" s="5" t="str">
        <f>IF(AND(Derived_Metrics[[#This Row],[Product Revenue]]&gt;AVERAGE(Derived_Metrics[Product Revenue]),Derived_Metrics[[#This Row],[Product Profit]]&lt;0),"high sales Low Profit","Normal")</f>
        <v>Normal</v>
      </c>
      <c r="N1964">
        <v>398.97199999999998</v>
      </c>
      <c r="O1964">
        <v>2</v>
      </c>
      <c r="P1964">
        <v>0.3</v>
      </c>
      <c r="Q1964">
        <v>-28.498000000000001</v>
      </c>
      <c r="R1964">
        <f>Derived_Metrics[[#This Row],[Selling Price]]*Derived_Metrics[[#This Row],[Quantity]]</f>
        <v>797.94399999999996</v>
      </c>
      <c r="S1964" s="2">
        <f>IF(Derived_Metrics[[#This Row],[Revenue]]=0,0,Derived_Metrics[[#This Row],[Profit]]/Derived_Metrics[[#This Row],[Revenue]])</f>
        <v>-3.5714285714285719E-2</v>
      </c>
      <c r="T1964" t="str">
        <f>IF(Derived_Metrics[[#This Row],[Profit]]&lt;0, "Loss","Profit")</f>
        <v>Loss</v>
      </c>
      <c r="U1964" s="5">
        <f>Derived_Metrics[[#This Row],[Selling Price]]*Derived_Metrics[[#This Row],[Quantity]]*Derived_Metrics[[#This Row],[Discount]]</f>
        <v>239.38319999999999</v>
      </c>
      <c r="V1964" t="str">
        <f>IF(Derived_Metrics[[#This Row],[Discount]]&gt;0,"Discount Applied","No Discount")</f>
        <v>Discount Applied</v>
      </c>
      <c r="W1964" t="str">
        <f>IF(Derived_Metrics[[#This Row],[Discount]]&gt;0.3,"High Discount","Low Discount")</f>
        <v>Low Discount</v>
      </c>
      <c r="X1964" s="13">
        <f>SUMIFS(Derived_Metrics[Customer_Revenue_Share],Derived_Metrics[Customee_ Revenue _Rank],"&lt;="&amp;Derived_Metrics[[#This Row],[Customee_ Revenue _Rank]])</f>
        <v>0.4496007247204189</v>
      </c>
      <c r="Y1964" t="str">
        <f>IF(Derived_Metrics[[#This Row],[Cumulative_Revenue_%]]&lt;=0.8,"Top 80% Revenue","Remaining 20% Revenue")</f>
        <v>Top 80% Revenue</v>
      </c>
    </row>
    <row r="1965" spans="1:25" x14ac:dyDescent="0.25">
      <c r="A1965" t="s">
        <v>4935</v>
      </c>
      <c r="B1965" s="1">
        <v>42633</v>
      </c>
      <c r="C1965" t="s">
        <v>4936</v>
      </c>
      <c r="D1965" s="4">
        <f>SUMIFS(Derived_Metrics[Revenue],Derived_Metrics[Customer ID],Derived_Metrics[[#This Row],[Customer ID]])</f>
        <v>327.76</v>
      </c>
      <c r="E1965" s="4">
        <f>SUMIFS(Derived_Metrics[Profit],Derived_Metrics[Customer ID],Derived_Metrics[[#This Row],[Customer ID]])</f>
        <v>40.97</v>
      </c>
      <c r="F1965" s="5">
        <f>_xlfn.PERCENTRANK.INC(Derived_Metrics[Customer Revenue],Derived_Metrics[[#This Row],[Customer Revenue]])</f>
        <v>6.0999999999999999E-2</v>
      </c>
      <c r="G1965" s="5" t="str" cm="1">
        <f t="array" ref="G1965">_xlfn.IFS(Derived_Metrics[[#This Row],[Customer Revenue Percentile]]&gt;=0.8,"High Value",Derived_Metrics[[#This Row],[Customer Revenue Percentile]]&gt;=0.4,"Medium Value",TRUE,"Low Value")</f>
        <v>Low Value</v>
      </c>
      <c r="H1965" s="12">
        <f>_xlfn.RANK.EQ(Derived_Metrics[[#This Row],[Customer Revenue]],Derived_Metrics[Customer Revenue],0)</f>
        <v>1990</v>
      </c>
      <c r="I1965" s="15">
        <f>Derived_Metrics[[#This Row],[Customer Revenue]]/SUM(Derived_Metrics[Customer Revenue])</f>
        <v>2.1038284541304124E-5</v>
      </c>
      <c r="J1965" t="s">
        <v>3244</v>
      </c>
      <c r="K1965" s="5">
        <f>SUMIFS(Derived_Metrics[Revenue],Derived_Metrics[Product ID],Derived_Metrics[[#This Row],[Product ID]])</f>
        <v>1327.4280000000001</v>
      </c>
      <c r="L1965" s="5">
        <f>SUMIFS(Derived_Metrics[Profit],Derived_Metrics[Product ID],Derived_Metrics[[#This Row],[Product ID]])</f>
        <v>-12.290999999999997</v>
      </c>
      <c r="M1965" s="5" t="str">
        <f>IF(AND(Derived_Metrics[[#This Row],[Product Revenue]]&gt;AVERAGE(Derived_Metrics[Product Revenue]),Derived_Metrics[[#This Row],[Product Profit]]&lt;0),"high sales Low Profit","Normal")</f>
        <v>Normal</v>
      </c>
      <c r="N1965">
        <v>163.88</v>
      </c>
      <c r="O1965">
        <v>2</v>
      </c>
      <c r="P1965">
        <v>0</v>
      </c>
      <c r="Q1965">
        <v>40.97</v>
      </c>
      <c r="R1965">
        <f>Derived_Metrics[[#This Row],[Selling Price]]*Derived_Metrics[[#This Row],[Quantity]]</f>
        <v>327.76</v>
      </c>
      <c r="S1965" s="2">
        <f>IF(Derived_Metrics[[#This Row],[Revenue]]=0,0,Derived_Metrics[[#This Row],[Profit]]/Derived_Metrics[[#This Row],[Revenue]])</f>
        <v>0.125</v>
      </c>
      <c r="T1965" t="str">
        <f>IF(Derived_Metrics[[#This Row],[Profit]]&lt;0, "Loss","Profit")</f>
        <v>Profit</v>
      </c>
      <c r="U1965" s="5">
        <f>Derived_Metrics[[#This Row],[Selling Price]]*Derived_Metrics[[#This Row],[Quantity]]*Derived_Metrics[[#This Row],[Discount]]</f>
        <v>0</v>
      </c>
      <c r="V1965" t="str">
        <f>IF(Derived_Metrics[[#This Row],[Discount]]&gt;0,"Discount Applied","No Discount")</f>
        <v>No Discount</v>
      </c>
      <c r="W1965" t="str">
        <f>IF(Derived_Metrics[[#This Row],[Discount]]&gt;0.3,"High Discount","Low Discount")</f>
        <v>Low Discount</v>
      </c>
      <c r="X1965" s="13">
        <f>SUMIFS(Derived_Metrics[Customer_Revenue_Share],Derived_Metrics[Customee_ Revenue _Rank],"&lt;="&amp;Derived_Metrics[[#This Row],[Customee_ Revenue _Rank]])</f>
        <v>0.99866056111734081</v>
      </c>
      <c r="Y1965" t="str">
        <f>IF(Derived_Metrics[[#This Row],[Cumulative_Revenue_%]]&lt;=0.8,"Top 80% Revenue","Remaining 20% Revenue")</f>
        <v>Remaining 20% Revenue</v>
      </c>
    </row>
    <row r="1966" spans="1:25" x14ac:dyDescent="0.25">
      <c r="A1966" t="s">
        <v>4938</v>
      </c>
      <c r="B1966" s="1">
        <v>41961</v>
      </c>
      <c r="C1966" t="s">
        <v>465</v>
      </c>
      <c r="D1966" s="4">
        <f>SUMIFS(Derived_Metrics[Revenue],Derived_Metrics[Customer ID],Derived_Metrics[[#This Row],[Customer ID]])</f>
        <v>5445.076</v>
      </c>
      <c r="E1966" s="4">
        <f>SUMIFS(Derived_Metrics[Profit],Derived_Metrics[Customer ID],Derived_Metrics[[#This Row],[Customer ID]])</f>
        <v>322.94539999999995</v>
      </c>
      <c r="F1966" s="5">
        <f>_xlfn.PERCENTRANK.INC(Derived_Metrics[Customer Revenue],Derived_Metrics[[#This Row],[Customer Revenue]])</f>
        <v>0.57299999999999995</v>
      </c>
      <c r="G1966" s="5" t="str" cm="1">
        <f t="array" ref="G1966">_xlfn.IFS(Derived_Metrics[[#This Row],[Customer Revenue Percentile]]&gt;=0.8,"High Value",Derived_Metrics[[#This Row],[Customer Revenue Percentile]]&gt;=0.4,"Medium Value",TRUE,"Low Value")</f>
        <v>Medium Value</v>
      </c>
      <c r="H1966" s="12">
        <f>_xlfn.RANK.EQ(Derived_Metrics[[#This Row],[Customer Revenue]],Derived_Metrics[Customer Revenue],0)</f>
        <v>904</v>
      </c>
      <c r="I1966" s="15">
        <f>Derived_Metrics[[#This Row],[Customer Revenue]]/SUM(Derived_Metrics[Customer Revenue])</f>
        <v>3.4950896459917652E-4</v>
      </c>
      <c r="J1966" t="s">
        <v>755</v>
      </c>
      <c r="K1966" s="5">
        <f>SUMIFS(Derived_Metrics[Revenue],Derived_Metrics[Product ID],Derived_Metrics[[#This Row],[Product ID]])</f>
        <v>7072.9199999999992</v>
      </c>
      <c r="L1966" s="5">
        <f>SUMIFS(Derived_Metrics[Profit],Derived_Metrics[Product ID],Derived_Metrics[[#This Row],[Product ID]])</f>
        <v>-130.98000000000002</v>
      </c>
      <c r="M1966" s="5" t="str">
        <f>IF(AND(Derived_Metrics[[#This Row],[Product Revenue]]&gt;AVERAGE(Derived_Metrics[Product Revenue]),Derived_Metrics[[#This Row],[Product Profit]]&lt;0),"high sales Low Profit","Normal")</f>
        <v>Normal</v>
      </c>
      <c r="N1966">
        <v>392.94</v>
      </c>
      <c r="O1966">
        <v>3</v>
      </c>
      <c r="P1966">
        <v>0</v>
      </c>
      <c r="Q1966">
        <v>43.223399999999998</v>
      </c>
      <c r="R1966">
        <f>Derived_Metrics[[#This Row],[Selling Price]]*Derived_Metrics[[#This Row],[Quantity]]</f>
        <v>1178.82</v>
      </c>
      <c r="S1966" s="2">
        <f>IF(Derived_Metrics[[#This Row],[Revenue]]=0,0,Derived_Metrics[[#This Row],[Profit]]/Derived_Metrics[[#This Row],[Revenue]])</f>
        <v>3.6666666666666667E-2</v>
      </c>
      <c r="T1966" t="str">
        <f>IF(Derived_Metrics[[#This Row],[Profit]]&lt;0, "Loss","Profit")</f>
        <v>Profit</v>
      </c>
      <c r="U1966" s="5">
        <f>Derived_Metrics[[#This Row],[Selling Price]]*Derived_Metrics[[#This Row],[Quantity]]*Derived_Metrics[[#This Row],[Discount]]</f>
        <v>0</v>
      </c>
      <c r="V1966" t="str">
        <f>IF(Derived_Metrics[[#This Row],[Discount]]&gt;0,"Discount Applied","No Discount")</f>
        <v>No Discount</v>
      </c>
      <c r="W1966" t="str">
        <f>IF(Derived_Metrics[[#This Row],[Discount]]&gt;0.3,"High Discount","Low Discount")</f>
        <v>Low Discount</v>
      </c>
      <c r="X1966" s="13">
        <f>SUMIFS(Derived_Metrics[Customer_Revenue_Share],Derived_Metrics[Customee_ Revenue _Rank],"&lt;="&amp;Derived_Metrics[[#This Row],[Customee_ Revenue _Rank]])</f>
        <v>0.8282074166279968</v>
      </c>
      <c r="Y1966" t="str">
        <f>IF(Derived_Metrics[[#This Row],[Cumulative_Revenue_%]]&lt;=0.8,"Top 80% Revenue","Remaining 20% Revenue")</f>
        <v>Remaining 20% Revenue</v>
      </c>
    </row>
    <row r="1967" spans="1:25" x14ac:dyDescent="0.25">
      <c r="A1967" t="s">
        <v>4939</v>
      </c>
      <c r="B1967" s="1">
        <v>42329</v>
      </c>
      <c r="C1967" t="s">
        <v>4940</v>
      </c>
      <c r="D1967" s="4">
        <f>SUMIFS(Derived_Metrics[Revenue],Derived_Metrics[Customer ID],Derived_Metrics[[#This Row],[Customer ID]])</f>
        <v>18.175999999999998</v>
      </c>
      <c r="E1967" s="4">
        <f>SUMIFS(Derived_Metrics[Profit],Derived_Metrics[Customer ID],Derived_Metrics[[#This Row],[Customer ID]])</f>
        <v>4.7712000000000003</v>
      </c>
      <c r="F1967" s="5">
        <f>_xlfn.PERCENTRANK.INC(Derived_Metrics[Customer Revenue],Derived_Metrics[[#This Row],[Customer Revenue]])</f>
        <v>1E-3</v>
      </c>
      <c r="G1967" s="5" t="str" cm="1">
        <f t="array" ref="G1967">_xlfn.IFS(Derived_Metrics[[#This Row],[Customer Revenue Percentile]]&gt;=0.8,"High Value",Derived_Metrics[[#This Row],[Customer Revenue Percentile]]&gt;=0.4,"Medium Value",TRUE,"Low Value")</f>
        <v>Low Value</v>
      </c>
      <c r="H1967" s="12">
        <f>_xlfn.RANK.EQ(Derived_Metrics[[#This Row],[Customer Revenue]],Derived_Metrics[Customer Revenue],0)</f>
        <v>2117</v>
      </c>
      <c r="I1967" s="15">
        <f>Derived_Metrics[[#This Row],[Customer Revenue]]/SUM(Derived_Metrics[Customer Revenue])</f>
        <v>1.166682511053038E-6</v>
      </c>
      <c r="J1967" t="s">
        <v>305</v>
      </c>
      <c r="K1967" s="5">
        <f>SUMIFS(Derived_Metrics[Revenue],Derived_Metrics[Product ID],Derived_Metrics[[#This Row],[Product ID]])</f>
        <v>990.59199999999998</v>
      </c>
      <c r="L1967" s="5">
        <f>SUMIFS(Derived_Metrics[Profit],Derived_Metrics[Product ID],Derived_Metrics[[#This Row],[Product ID]])</f>
        <v>94.515199999999993</v>
      </c>
      <c r="M1967" s="5" t="str">
        <f>IF(AND(Derived_Metrics[[#This Row],[Product Revenue]]&gt;AVERAGE(Derived_Metrics[Product Revenue]),Derived_Metrics[[#This Row],[Product Profit]]&lt;0),"high sales Low Profit","Normal")</f>
        <v>Normal</v>
      </c>
      <c r="N1967">
        <v>18.175999999999998</v>
      </c>
      <c r="O1967">
        <v>1</v>
      </c>
      <c r="P1967">
        <v>0.2</v>
      </c>
      <c r="Q1967">
        <v>4.7712000000000003</v>
      </c>
      <c r="R1967">
        <f>Derived_Metrics[[#This Row],[Selling Price]]*Derived_Metrics[[#This Row],[Quantity]]</f>
        <v>18.175999999999998</v>
      </c>
      <c r="S1967" s="2">
        <f>IF(Derived_Metrics[[#This Row],[Revenue]]=0,0,Derived_Metrics[[#This Row],[Profit]]/Derived_Metrics[[#This Row],[Revenue]])</f>
        <v>0.26250000000000007</v>
      </c>
      <c r="T1967" t="str">
        <f>IF(Derived_Metrics[[#This Row],[Profit]]&lt;0, "Loss","Profit")</f>
        <v>Profit</v>
      </c>
      <c r="U1967" s="5">
        <f>Derived_Metrics[[#This Row],[Selling Price]]*Derived_Metrics[[#This Row],[Quantity]]*Derived_Metrics[[#This Row],[Discount]]</f>
        <v>3.6351999999999998</v>
      </c>
      <c r="V1967" t="str">
        <f>IF(Derived_Metrics[[#This Row],[Discount]]&gt;0,"Discount Applied","No Discount")</f>
        <v>Discount Applied</v>
      </c>
      <c r="W1967" t="str">
        <f>IF(Derived_Metrics[[#This Row],[Discount]]&gt;0.3,"High Discount","Low Discount")</f>
        <v>Low Discount</v>
      </c>
      <c r="X1967" s="13">
        <f>SUMIFS(Derived_Metrics[Customer_Revenue_Share],Derived_Metrics[Customee_ Revenue _Rank],"&lt;="&amp;Derived_Metrics[[#This Row],[Customee_ Revenue _Rank]])</f>
        <v>0.99999850724205497</v>
      </c>
      <c r="Y1967" t="str">
        <f>IF(Derived_Metrics[[#This Row],[Cumulative_Revenue_%]]&lt;=0.8,"Top 80% Revenue","Remaining 20% Revenue")</f>
        <v>Remaining 20% Revenue</v>
      </c>
    </row>
    <row r="1968" spans="1:25" x14ac:dyDescent="0.25">
      <c r="A1968" t="s">
        <v>4942</v>
      </c>
      <c r="B1968" s="1">
        <v>42905</v>
      </c>
      <c r="C1968" t="s">
        <v>4000</v>
      </c>
      <c r="D1968" s="4">
        <f>SUMIFS(Derived_Metrics[Revenue],Derived_Metrics[Customer ID],Derived_Metrics[[#This Row],[Customer ID]])</f>
        <v>3826.5749999999998</v>
      </c>
      <c r="E1968" s="4">
        <f>SUMIFS(Derived_Metrics[Profit],Derived_Metrics[Customer ID],Derived_Metrics[[#This Row],[Customer ID]])</f>
        <v>-35.817900000000002</v>
      </c>
      <c r="F1968" s="5">
        <f>_xlfn.PERCENTRANK.INC(Derived_Metrics[Customer Revenue],Derived_Metrics[[#This Row],[Customer Revenue]])</f>
        <v>0.47299999999999998</v>
      </c>
      <c r="G1968" s="5" t="str" cm="1">
        <f t="array" ref="G1968">_xlfn.IFS(Derived_Metrics[[#This Row],[Customer Revenue Percentile]]&gt;=0.8,"High Value",Derived_Metrics[[#This Row],[Customer Revenue Percentile]]&gt;=0.4,"Medium Value",TRUE,"Low Value")</f>
        <v>Medium Value</v>
      </c>
      <c r="H1968" s="12">
        <f>_xlfn.RANK.EQ(Derived_Metrics[[#This Row],[Customer Revenue]],Derived_Metrics[Customer Revenue],0)</f>
        <v>1116</v>
      </c>
      <c r="I1968" s="15">
        <f>Derived_Metrics[[#This Row],[Customer Revenue]]/SUM(Derived_Metrics[Customer Revenue])</f>
        <v>2.4562049569392492E-4</v>
      </c>
      <c r="J1968" t="s">
        <v>795</v>
      </c>
      <c r="K1968" s="5">
        <f>SUMIFS(Derived_Metrics[Revenue],Derived_Metrics[Product ID],Derived_Metrics[[#This Row],[Product ID]])</f>
        <v>11328.199999999999</v>
      </c>
      <c r="L1968" s="5">
        <f>SUMIFS(Derived_Metrics[Profit],Derived_Metrics[Product ID],Derived_Metrics[[#This Row],[Product ID]])</f>
        <v>100.21100000000001</v>
      </c>
      <c r="M1968" s="5" t="str">
        <f>IF(AND(Derived_Metrics[[#This Row],[Product Revenue]]&gt;AVERAGE(Derived_Metrics[Product Revenue]),Derived_Metrics[[#This Row],[Product Profit]]&lt;0),"high sales Low Profit","Normal")</f>
        <v>Normal</v>
      </c>
      <c r="N1968">
        <v>457.48500000000001</v>
      </c>
      <c r="O1968">
        <v>3</v>
      </c>
      <c r="P1968">
        <v>0.3</v>
      </c>
      <c r="Q1968">
        <v>-84.961500000000001</v>
      </c>
      <c r="R1968">
        <f>Derived_Metrics[[#This Row],[Selling Price]]*Derived_Metrics[[#This Row],[Quantity]]</f>
        <v>1372.4549999999999</v>
      </c>
      <c r="S1968" s="2">
        <f>IF(Derived_Metrics[[#This Row],[Revenue]]=0,0,Derived_Metrics[[#This Row],[Profit]]/Derived_Metrics[[#This Row],[Revenue]])</f>
        <v>-6.1904761904761907E-2</v>
      </c>
      <c r="T1968" t="str">
        <f>IF(Derived_Metrics[[#This Row],[Profit]]&lt;0, "Loss","Profit")</f>
        <v>Loss</v>
      </c>
      <c r="U1968" s="5">
        <f>Derived_Metrics[[#This Row],[Selling Price]]*Derived_Metrics[[#This Row],[Quantity]]*Derived_Metrics[[#This Row],[Discount]]</f>
        <v>411.73649999999998</v>
      </c>
      <c r="V1968" t="str">
        <f>IF(Derived_Metrics[[#This Row],[Discount]]&gt;0,"Discount Applied","No Discount")</f>
        <v>Discount Applied</v>
      </c>
      <c r="W1968" t="str">
        <f>IF(Derived_Metrics[[#This Row],[Discount]]&gt;0.3,"High Discount","Low Discount")</f>
        <v>Low Discount</v>
      </c>
      <c r="X1968" s="13">
        <f>SUMIFS(Derived_Metrics[Customer_Revenue_Share],Derived_Metrics[Customee_ Revenue _Rank],"&lt;="&amp;Derived_Metrics[[#This Row],[Customee_ Revenue _Rank]])</f>
        <v>0.89124339865645907</v>
      </c>
      <c r="Y1968" t="str">
        <f>IF(Derived_Metrics[[#This Row],[Cumulative_Revenue_%]]&lt;=0.8,"Top 80% Revenue","Remaining 20% Revenue")</f>
        <v>Remaining 20% Revenue</v>
      </c>
    </row>
    <row r="1969" spans="1:25" x14ac:dyDescent="0.25">
      <c r="A1969" t="s">
        <v>4943</v>
      </c>
      <c r="B1969" s="1">
        <v>43069</v>
      </c>
      <c r="C1969" t="s">
        <v>2036</v>
      </c>
      <c r="D1969" s="4">
        <f>SUMIFS(Derived_Metrics[Revenue],Derived_Metrics[Customer ID],Derived_Metrics[[#This Row],[Customer ID]])</f>
        <v>7365.7440000000006</v>
      </c>
      <c r="E1969" s="4">
        <f>SUMIFS(Derived_Metrics[Profit],Derived_Metrics[Customer ID],Derived_Metrics[[#This Row],[Customer ID]])</f>
        <v>-52.475999999999992</v>
      </c>
      <c r="F1969" s="5">
        <f>_xlfn.PERCENTRANK.INC(Derived_Metrics[Customer Revenue],Derived_Metrics[[#This Row],[Customer Revenue]])</f>
        <v>0.66500000000000004</v>
      </c>
      <c r="G1969" s="5" t="str" cm="1">
        <f t="array" ref="G1969">_xlfn.IFS(Derived_Metrics[[#This Row],[Customer Revenue Percentile]]&gt;=0.8,"High Value",Derived_Metrics[[#This Row],[Customer Revenue Percentile]]&gt;=0.4,"Medium Value",TRUE,"Low Value")</f>
        <v>Medium Value</v>
      </c>
      <c r="H1969" s="12">
        <f>_xlfn.RANK.EQ(Derived_Metrics[[#This Row],[Customer Revenue]],Derived_Metrics[Customer Revenue],0)</f>
        <v>707</v>
      </c>
      <c r="I1969" s="15">
        <f>Derived_Metrics[[#This Row],[Customer Revenue]]/SUM(Derived_Metrics[Customer Revenue])</f>
        <v>4.7279295255798028E-4</v>
      </c>
      <c r="J1969" t="s">
        <v>1899</v>
      </c>
      <c r="K1969" s="5">
        <f>SUMIFS(Derived_Metrics[Revenue],Derived_Metrics[Product ID],Derived_Metrics[[#This Row],[Product ID]])</f>
        <v>18913.728000000003</v>
      </c>
      <c r="L1969" s="5">
        <f>SUMIFS(Derived_Metrics[Profit],Derived_Metrics[Product ID],Derived_Metrics[[#This Row],[Product ID]])</f>
        <v>41.116799999999998</v>
      </c>
      <c r="M1969" s="5" t="str">
        <f>IF(AND(Derived_Metrics[[#This Row],[Product Revenue]]&gt;AVERAGE(Derived_Metrics[Product Revenue]),Derived_Metrics[[#This Row],[Product Profit]]&lt;0),"high sales Low Profit","Normal")</f>
        <v>Normal</v>
      </c>
      <c r="N1969">
        <v>1079.316</v>
      </c>
      <c r="O1969">
        <v>6</v>
      </c>
      <c r="P1969">
        <v>0.3</v>
      </c>
      <c r="Q1969">
        <v>-15.418799999999999</v>
      </c>
      <c r="R1969">
        <f>Derived_Metrics[[#This Row],[Selling Price]]*Derived_Metrics[[#This Row],[Quantity]]</f>
        <v>6475.8960000000006</v>
      </c>
      <c r="S1969" s="2">
        <f>IF(Derived_Metrics[[#This Row],[Revenue]]=0,0,Derived_Metrics[[#This Row],[Profit]]/Derived_Metrics[[#This Row],[Revenue]])</f>
        <v>-2.3809523809523807E-3</v>
      </c>
      <c r="T1969" t="str">
        <f>IF(Derived_Metrics[[#This Row],[Profit]]&lt;0, "Loss","Profit")</f>
        <v>Loss</v>
      </c>
      <c r="U1969" s="5">
        <f>Derived_Metrics[[#This Row],[Selling Price]]*Derived_Metrics[[#This Row],[Quantity]]*Derived_Metrics[[#This Row],[Discount]]</f>
        <v>1942.7688000000001</v>
      </c>
      <c r="V1969" t="str">
        <f>IF(Derived_Metrics[[#This Row],[Discount]]&gt;0,"Discount Applied","No Discount")</f>
        <v>Discount Applied</v>
      </c>
      <c r="W1969" t="str">
        <f>IF(Derived_Metrics[[#This Row],[Discount]]&gt;0.3,"High Discount","Low Discount")</f>
        <v>Low Discount</v>
      </c>
      <c r="X1969" s="13">
        <f>SUMIFS(Derived_Metrics[Customer_Revenue_Share],Derived_Metrics[Customee_ Revenue _Rank],"&lt;="&amp;Derived_Metrics[[#This Row],[Customee_ Revenue _Rank]])</f>
        <v>0.74769351557146013</v>
      </c>
      <c r="Y1969" t="str">
        <f>IF(Derived_Metrics[[#This Row],[Cumulative_Revenue_%]]&lt;=0.8,"Top 80% Revenue","Remaining 20% Revenue")</f>
        <v>Top 80% Revenue</v>
      </c>
    </row>
    <row r="1970" spans="1:25" x14ac:dyDescent="0.25">
      <c r="A1970" t="s">
        <v>4944</v>
      </c>
      <c r="B1970" s="1">
        <v>42883</v>
      </c>
      <c r="C1970" t="s">
        <v>4945</v>
      </c>
      <c r="D1970" s="4">
        <f>SUMIFS(Derived_Metrics[Revenue],Derived_Metrics[Customer ID],Derived_Metrics[[#This Row],[Customer ID]])</f>
        <v>463.84</v>
      </c>
      <c r="E1970" s="4">
        <f>SUMIFS(Derived_Metrics[Profit],Derived_Metrics[Customer ID],Derived_Metrics[[#This Row],[Customer ID]])</f>
        <v>-64.937600000000003</v>
      </c>
      <c r="F1970" s="5">
        <f>_xlfn.PERCENTRANK.INC(Derived_Metrics[Customer Revenue],Derived_Metrics[[#This Row],[Customer Revenue]])</f>
        <v>8.4000000000000005E-2</v>
      </c>
      <c r="G1970" s="5" t="str" cm="1">
        <f t="array" ref="G1970">_xlfn.IFS(Derived_Metrics[[#This Row],[Customer Revenue Percentile]]&gt;=0.8,"High Value",Derived_Metrics[[#This Row],[Customer Revenue Percentile]]&gt;=0.4,"Medium Value",TRUE,"Low Value")</f>
        <v>Low Value</v>
      </c>
      <c r="H1970" s="12">
        <f>_xlfn.RANK.EQ(Derived_Metrics[[#This Row],[Customer Revenue]],Derived_Metrics[Customer Revenue],0)</f>
        <v>1941</v>
      </c>
      <c r="I1970" s="15">
        <f>Derived_Metrics[[#This Row],[Customer Revenue]]/SUM(Derived_Metrics[Customer Revenue])</f>
        <v>2.9772998235411597E-5</v>
      </c>
      <c r="J1970" t="s">
        <v>377</v>
      </c>
      <c r="K1970" s="5">
        <f>SUMIFS(Derived_Metrics[Revenue],Derived_Metrics[Product ID],Derived_Metrics[[#This Row],[Product ID]])</f>
        <v>6416.6466</v>
      </c>
      <c r="L1970" s="5">
        <f>SUMIFS(Derived_Metrics[Profit],Derived_Metrics[Product ID],Derived_Metrics[[#This Row],[Product ID]])</f>
        <v>-20.293000000000006</v>
      </c>
      <c r="M1970" s="5" t="str">
        <f>IF(AND(Derived_Metrics[[#This Row],[Product Revenue]]&gt;AVERAGE(Derived_Metrics[Product Revenue]),Derived_Metrics[[#This Row],[Product Profit]]&lt;0),"high sales Low Profit","Normal")</f>
        <v>Normal</v>
      </c>
      <c r="N1970">
        <v>115.96</v>
      </c>
      <c r="O1970">
        <v>4</v>
      </c>
      <c r="P1970">
        <v>0.5</v>
      </c>
      <c r="Q1970">
        <v>-64.937600000000003</v>
      </c>
      <c r="R1970">
        <f>Derived_Metrics[[#This Row],[Selling Price]]*Derived_Metrics[[#This Row],[Quantity]]</f>
        <v>463.84</v>
      </c>
      <c r="S1970" s="2">
        <f>IF(Derived_Metrics[[#This Row],[Revenue]]=0,0,Derived_Metrics[[#This Row],[Profit]]/Derived_Metrics[[#This Row],[Revenue]])</f>
        <v>-0.14000000000000001</v>
      </c>
      <c r="T1970" t="str">
        <f>IF(Derived_Metrics[[#This Row],[Profit]]&lt;0, "Loss","Profit")</f>
        <v>Loss</v>
      </c>
      <c r="U1970" s="5">
        <f>Derived_Metrics[[#This Row],[Selling Price]]*Derived_Metrics[[#This Row],[Quantity]]*Derived_Metrics[[#This Row],[Discount]]</f>
        <v>231.92</v>
      </c>
      <c r="V1970" t="str">
        <f>IF(Derived_Metrics[[#This Row],[Discount]]&gt;0,"Discount Applied","No Discount")</f>
        <v>Discount Applied</v>
      </c>
      <c r="W1970" t="str">
        <f>IF(Derived_Metrics[[#This Row],[Discount]]&gt;0.3,"High Discount","Low Discount")</f>
        <v>High Discount</v>
      </c>
      <c r="X1970" s="13">
        <f>SUMIFS(Derived_Metrics[Customer_Revenue_Share],Derived_Metrics[Customee_ Revenue _Rank],"&lt;="&amp;Derived_Metrics[[#This Row],[Customee_ Revenue _Rank]])</f>
        <v>0.99741640552143052</v>
      </c>
      <c r="Y1970" t="str">
        <f>IF(Derived_Metrics[[#This Row],[Cumulative_Revenue_%]]&lt;=0.8,"Top 80% Revenue","Remaining 20% Revenue")</f>
        <v>Remaining 20% Revenue</v>
      </c>
    </row>
    <row r="1971" spans="1:25" x14ac:dyDescent="0.25">
      <c r="A1971" t="s">
        <v>4947</v>
      </c>
      <c r="B1971" s="1">
        <v>42112</v>
      </c>
      <c r="C1971" t="s">
        <v>513</v>
      </c>
      <c r="D1971" s="4">
        <f>SUMIFS(Derived_Metrics[Revenue],Derived_Metrics[Customer ID],Derived_Metrics[[#This Row],[Customer ID]])</f>
        <v>6401.3459999999995</v>
      </c>
      <c r="E1971" s="4">
        <f>SUMIFS(Derived_Metrics[Profit],Derived_Metrics[Customer ID],Derived_Metrics[[#This Row],[Customer ID]])</f>
        <v>231.67019999999999</v>
      </c>
      <c r="F1971" s="5">
        <f>_xlfn.PERCENTRANK.INC(Derived_Metrics[Customer Revenue],Derived_Metrics[[#This Row],[Customer Revenue]])</f>
        <v>0.61799999999999999</v>
      </c>
      <c r="G1971" s="5" t="str" cm="1">
        <f t="array" ref="G1971">_xlfn.IFS(Derived_Metrics[[#This Row],[Customer Revenue Percentile]]&gt;=0.8,"High Value",Derived_Metrics[[#This Row],[Customer Revenue Percentile]]&gt;=0.4,"Medium Value",TRUE,"Low Value")</f>
        <v>Medium Value</v>
      </c>
      <c r="H1971" s="12">
        <f>_xlfn.RANK.EQ(Derived_Metrics[[#This Row],[Customer Revenue]],Derived_Metrics[Customer Revenue],0)</f>
        <v>806</v>
      </c>
      <c r="I1971" s="15">
        <f>Derived_Metrics[[#This Row],[Customer Revenue]]/SUM(Derived_Metrics[Customer Revenue])</f>
        <v>4.1089009822839576E-4</v>
      </c>
      <c r="J1971" t="s">
        <v>564</v>
      </c>
      <c r="K1971" s="5">
        <f>SUMIFS(Derived_Metrics[Revenue],Derived_Metrics[Product ID],Derived_Metrics[[#This Row],[Product ID]])</f>
        <v>10584.086000000001</v>
      </c>
      <c r="L1971" s="5">
        <f>SUMIFS(Derived_Metrics[Profit],Derived_Metrics[Product ID],Derived_Metrics[[#This Row],[Product ID]])</f>
        <v>-166.00900000000001</v>
      </c>
      <c r="M1971" s="5" t="str">
        <f>IF(AND(Derived_Metrics[[#This Row],[Product Revenue]]&gt;AVERAGE(Derived_Metrics[Product Revenue]),Derived_Metrics[[#This Row],[Product Profit]]&lt;0),"high sales Low Profit","Normal")</f>
        <v>Normal</v>
      </c>
      <c r="N1971">
        <v>56.686</v>
      </c>
      <c r="O1971">
        <v>1</v>
      </c>
      <c r="P1971">
        <v>0.3</v>
      </c>
      <c r="Q1971">
        <v>-20.245000000000001</v>
      </c>
      <c r="R1971">
        <f>Derived_Metrics[[#This Row],[Selling Price]]*Derived_Metrics[[#This Row],[Quantity]]</f>
        <v>56.686</v>
      </c>
      <c r="S1971" s="2">
        <f>IF(Derived_Metrics[[#This Row],[Revenue]]=0,0,Derived_Metrics[[#This Row],[Profit]]/Derived_Metrics[[#This Row],[Revenue]])</f>
        <v>-0.35714285714285715</v>
      </c>
      <c r="T1971" t="str">
        <f>IF(Derived_Metrics[[#This Row],[Profit]]&lt;0, "Loss","Profit")</f>
        <v>Loss</v>
      </c>
      <c r="U1971" s="5">
        <f>Derived_Metrics[[#This Row],[Selling Price]]*Derived_Metrics[[#This Row],[Quantity]]*Derived_Metrics[[#This Row],[Discount]]</f>
        <v>17.005800000000001</v>
      </c>
      <c r="V1971" t="str">
        <f>IF(Derived_Metrics[[#This Row],[Discount]]&gt;0,"Discount Applied","No Discount")</f>
        <v>Discount Applied</v>
      </c>
      <c r="W1971" t="str">
        <f>IF(Derived_Metrics[[#This Row],[Discount]]&gt;0.3,"High Discount","Low Discount")</f>
        <v>Low Discount</v>
      </c>
      <c r="X1971" s="13">
        <f>SUMIFS(Derived_Metrics[Customer_Revenue_Share],Derived_Metrics[Customee_ Revenue _Rank],"&lt;="&amp;Derived_Metrics[[#This Row],[Customee_ Revenue _Rank]])</f>
        <v>0.79147880284024885</v>
      </c>
      <c r="Y1971" t="str">
        <f>IF(Derived_Metrics[[#This Row],[Cumulative_Revenue_%]]&lt;=0.8,"Top 80% Revenue","Remaining 20% Revenue")</f>
        <v>Top 80% Revenue</v>
      </c>
    </row>
    <row r="1972" spans="1:25" x14ac:dyDescent="0.25">
      <c r="A1972" t="s">
        <v>4949</v>
      </c>
      <c r="B1972" s="1">
        <v>42936</v>
      </c>
      <c r="C1972" t="s">
        <v>772</v>
      </c>
      <c r="D1972" s="4">
        <f>SUMIFS(Derived_Metrics[Revenue],Derived_Metrics[Customer ID],Derived_Metrics[[#This Row],[Customer ID]])</f>
        <v>11363.212000000001</v>
      </c>
      <c r="E1972" s="4">
        <f>SUMIFS(Derived_Metrics[Profit],Derived_Metrics[Customer ID],Derived_Metrics[[#This Row],[Customer ID]])</f>
        <v>372.51679999999999</v>
      </c>
      <c r="F1972" s="5">
        <f>_xlfn.PERCENTRANK.INC(Derived_Metrics[Customer Revenue],Derived_Metrics[[#This Row],[Customer Revenue]])</f>
        <v>0.81200000000000006</v>
      </c>
      <c r="G1972" s="5" t="str" cm="1">
        <f t="array" ref="G1972">_xlfn.IFS(Derived_Metrics[[#This Row],[Customer Revenue Percentile]]&gt;=0.8,"High Value",Derived_Metrics[[#This Row],[Customer Revenue Percentile]]&gt;=0.4,"Medium Value",TRUE,"Low Value")</f>
        <v>High Value</v>
      </c>
      <c r="H1972" s="12">
        <f>_xlfn.RANK.EQ(Derived_Metrics[[#This Row],[Customer Revenue]],Derived_Metrics[Customer Revenue],0)</f>
        <v>395</v>
      </c>
      <c r="I1972" s="15">
        <f>Derived_Metrics[[#This Row],[Customer Revenue]]/SUM(Derived_Metrics[Customer Revenue])</f>
        <v>7.2938274151562591E-4</v>
      </c>
      <c r="J1972" t="s">
        <v>4950</v>
      </c>
      <c r="K1972" s="5">
        <f>SUMIFS(Derived_Metrics[Revenue],Derived_Metrics[Product ID],Derived_Metrics[[#This Row],[Product ID]])</f>
        <v>2947.7520000000004</v>
      </c>
      <c r="L1972" s="5">
        <f>SUMIFS(Derived_Metrics[Profit],Derived_Metrics[Product ID],Derived_Metrics[[#This Row],[Product ID]])</f>
        <v>47.309600000000003</v>
      </c>
      <c r="M1972" s="5" t="str">
        <f>IF(AND(Derived_Metrics[[#This Row],[Product Revenue]]&gt;AVERAGE(Derived_Metrics[Product Revenue]),Derived_Metrics[[#This Row],[Product Profit]]&lt;0),"high sales Low Profit","Normal")</f>
        <v>Normal</v>
      </c>
      <c r="N1972">
        <v>163.76400000000001</v>
      </c>
      <c r="O1972">
        <v>2</v>
      </c>
      <c r="P1972">
        <v>0.1</v>
      </c>
      <c r="Q1972">
        <v>25.474399999999999</v>
      </c>
      <c r="R1972">
        <f>Derived_Metrics[[#This Row],[Selling Price]]*Derived_Metrics[[#This Row],[Quantity]]</f>
        <v>327.52800000000002</v>
      </c>
      <c r="S1972" s="2">
        <f>IF(Derived_Metrics[[#This Row],[Revenue]]=0,0,Derived_Metrics[[#This Row],[Profit]]/Derived_Metrics[[#This Row],[Revenue]])</f>
        <v>7.7777777777777765E-2</v>
      </c>
      <c r="T1972" t="str">
        <f>IF(Derived_Metrics[[#This Row],[Profit]]&lt;0, "Loss","Profit")</f>
        <v>Profit</v>
      </c>
      <c r="U1972" s="5">
        <f>Derived_Metrics[[#This Row],[Selling Price]]*Derived_Metrics[[#This Row],[Quantity]]*Derived_Metrics[[#This Row],[Discount]]</f>
        <v>32.752800000000001</v>
      </c>
      <c r="V1972" t="str">
        <f>IF(Derived_Metrics[[#This Row],[Discount]]&gt;0,"Discount Applied","No Discount")</f>
        <v>Discount Applied</v>
      </c>
      <c r="W1972" t="str">
        <f>IF(Derived_Metrics[[#This Row],[Discount]]&gt;0.3,"High Discount","Low Discount")</f>
        <v>Low Discount</v>
      </c>
      <c r="X1972" s="13">
        <f>SUMIFS(Derived_Metrics[Customer_Revenue_Share],Derived_Metrics[Customee_ Revenue _Rank],"&lt;="&amp;Derived_Metrics[[#This Row],[Customee_ Revenue _Rank]])</f>
        <v>0.5563923169356797</v>
      </c>
      <c r="Y1972" t="str">
        <f>IF(Derived_Metrics[[#This Row],[Cumulative_Revenue_%]]&lt;=0.8,"Top 80% Revenue","Remaining 20% Revenue")</f>
        <v>Top 80% Revenue</v>
      </c>
    </row>
    <row r="1973" spans="1:25" x14ac:dyDescent="0.25">
      <c r="A1973" t="s">
        <v>4949</v>
      </c>
      <c r="B1973" s="1">
        <v>42936</v>
      </c>
      <c r="C1973" t="s">
        <v>772</v>
      </c>
      <c r="D1973" s="4">
        <f>SUMIFS(Derived_Metrics[Revenue],Derived_Metrics[Customer ID],Derived_Metrics[[#This Row],[Customer ID]])</f>
        <v>11363.212000000001</v>
      </c>
      <c r="E1973" s="4">
        <f>SUMIFS(Derived_Metrics[Profit],Derived_Metrics[Customer ID],Derived_Metrics[[#This Row],[Customer ID]])</f>
        <v>372.51679999999999</v>
      </c>
      <c r="F1973" s="5">
        <f>_xlfn.PERCENTRANK.INC(Derived_Metrics[Customer Revenue],Derived_Metrics[[#This Row],[Customer Revenue]])</f>
        <v>0.81200000000000006</v>
      </c>
      <c r="G1973" s="5" t="str" cm="1">
        <f t="array" ref="G1973">_xlfn.IFS(Derived_Metrics[[#This Row],[Customer Revenue Percentile]]&gt;=0.8,"High Value",Derived_Metrics[[#This Row],[Customer Revenue Percentile]]&gt;=0.4,"Medium Value",TRUE,"Low Value")</f>
        <v>High Value</v>
      </c>
      <c r="H1973" s="12">
        <f>_xlfn.RANK.EQ(Derived_Metrics[[#This Row],[Customer Revenue]],Derived_Metrics[Customer Revenue],0)</f>
        <v>395</v>
      </c>
      <c r="I1973" s="15">
        <f>Derived_Metrics[[#This Row],[Customer Revenue]]/SUM(Derived_Metrics[Customer Revenue])</f>
        <v>7.2938274151562591E-4</v>
      </c>
      <c r="J1973" t="s">
        <v>3880</v>
      </c>
      <c r="K1973" s="5">
        <f>SUMIFS(Derived_Metrics[Revenue],Derived_Metrics[Product ID],Derived_Metrics[[#This Row],[Product ID]])</f>
        <v>4312.924</v>
      </c>
      <c r="L1973" s="5">
        <f>SUMIFS(Derived_Metrics[Profit],Derived_Metrics[Product ID],Derived_Metrics[[#This Row],[Product ID]])</f>
        <v>124.6058</v>
      </c>
      <c r="M1973" s="5" t="str">
        <f>IF(AND(Derived_Metrics[[#This Row],[Product Revenue]]&gt;AVERAGE(Derived_Metrics[Product Revenue]),Derived_Metrics[[#This Row],[Product Profit]]&lt;0),"high sales Low Profit","Normal")</f>
        <v>Normal</v>
      </c>
      <c r="N1973">
        <v>183.92</v>
      </c>
      <c r="O1973">
        <v>4</v>
      </c>
      <c r="P1973">
        <v>0</v>
      </c>
      <c r="Q1973">
        <v>31.266400000000001</v>
      </c>
      <c r="R1973">
        <f>Derived_Metrics[[#This Row],[Selling Price]]*Derived_Metrics[[#This Row],[Quantity]]</f>
        <v>735.68</v>
      </c>
      <c r="S1973" s="2">
        <f>IF(Derived_Metrics[[#This Row],[Revenue]]=0,0,Derived_Metrics[[#This Row],[Profit]]/Derived_Metrics[[#This Row],[Revenue]])</f>
        <v>4.2500000000000003E-2</v>
      </c>
      <c r="T1973" t="str">
        <f>IF(Derived_Metrics[[#This Row],[Profit]]&lt;0, "Loss","Profit")</f>
        <v>Profit</v>
      </c>
      <c r="U1973" s="5">
        <f>Derived_Metrics[[#This Row],[Selling Price]]*Derived_Metrics[[#This Row],[Quantity]]*Derived_Metrics[[#This Row],[Discount]]</f>
        <v>0</v>
      </c>
      <c r="V1973" t="str">
        <f>IF(Derived_Metrics[[#This Row],[Discount]]&gt;0,"Discount Applied","No Discount")</f>
        <v>No Discount</v>
      </c>
      <c r="W1973" t="str">
        <f>IF(Derived_Metrics[[#This Row],[Discount]]&gt;0.3,"High Discount","Low Discount")</f>
        <v>Low Discount</v>
      </c>
      <c r="X1973" s="13">
        <f>SUMIFS(Derived_Metrics[Customer_Revenue_Share],Derived_Metrics[Customee_ Revenue _Rank],"&lt;="&amp;Derived_Metrics[[#This Row],[Customee_ Revenue _Rank]])</f>
        <v>0.5563923169356797</v>
      </c>
      <c r="Y1973" t="str">
        <f>IF(Derived_Metrics[[#This Row],[Cumulative_Revenue_%]]&lt;=0.8,"Top 80% Revenue","Remaining 20% Revenue")</f>
        <v>Top 80% Revenue</v>
      </c>
    </row>
    <row r="1974" spans="1:25" x14ac:dyDescent="0.25">
      <c r="A1974" t="s">
        <v>4952</v>
      </c>
      <c r="B1974" s="1">
        <v>42471</v>
      </c>
      <c r="C1974" t="s">
        <v>4953</v>
      </c>
      <c r="D1974" s="4">
        <f>SUMIFS(Derived_Metrics[Revenue],Derived_Metrics[Customer ID],Derived_Metrics[[#This Row],[Customer ID]])</f>
        <v>298.57599999999996</v>
      </c>
      <c r="E1974" s="4">
        <f>SUMIFS(Derived_Metrics[Profit],Derived_Metrics[Customer ID],Derived_Metrics[[#This Row],[Customer ID]])</f>
        <v>-89.980800000000002</v>
      </c>
      <c r="F1974" s="5">
        <f>_xlfn.PERCENTRANK.INC(Derived_Metrics[Customer Revenue],Derived_Metrics[[#This Row],[Customer Revenue]])</f>
        <v>5.6000000000000001E-2</v>
      </c>
      <c r="G1974" s="5" t="str" cm="1">
        <f t="array" ref="G1974">_xlfn.IFS(Derived_Metrics[[#This Row],[Customer Revenue Percentile]]&gt;=0.8,"High Value",Derived_Metrics[[#This Row],[Customer Revenue Percentile]]&gt;=0.4,"Medium Value",TRUE,"Low Value")</f>
        <v>Low Value</v>
      </c>
      <c r="H1974" s="12">
        <f>_xlfn.RANK.EQ(Derived_Metrics[[#This Row],[Customer Revenue]],Derived_Metrics[Customer Revenue],0)</f>
        <v>2001</v>
      </c>
      <c r="I1974" s="15">
        <f>Derived_Metrics[[#This Row],[Customer Revenue]]/SUM(Derived_Metrics[Customer Revenue])</f>
        <v>1.9165019664402062E-5</v>
      </c>
      <c r="J1974" t="s">
        <v>2618</v>
      </c>
      <c r="K1974" s="5">
        <f>SUMIFS(Derived_Metrics[Revenue],Derived_Metrics[Product ID],Derived_Metrics[[#This Row],[Product ID]])</f>
        <v>936.62400000000002</v>
      </c>
      <c r="L1974" s="5">
        <f>SUMIFS(Derived_Metrics[Profit],Derived_Metrics[Product ID],Derived_Metrics[[#This Row],[Product ID]])</f>
        <v>73.944000000000003</v>
      </c>
      <c r="M1974" s="5" t="str">
        <f>IF(AND(Derived_Metrics[[#This Row],[Product Revenue]]&gt;AVERAGE(Derived_Metrics[Product Revenue]),Derived_Metrics[[#This Row],[Product Profit]]&lt;0),"high sales Low Profit","Normal")</f>
        <v>Normal</v>
      </c>
      <c r="N1974">
        <v>11.375999999999999</v>
      </c>
      <c r="O1974">
        <v>3</v>
      </c>
      <c r="P1974">
        <v>0.6</v>
      </c>
      <c r="Q1974">
        <v>-5.6879999999999997</v>
      </c>
      <c r="R1974">
        <f>Derived_Metrics[[#This Row],[Selling Price]]*Derived_Metrics[[#This Row],[Quantity]]</f>
        <v>34.128</v>
      </c>
      <c r="S1974" s="2">
        <f>IF(Derived_Metrics[[#This Row],[Revenue]]=0,0,Derived_Metrics[[#This Row],[Profit]]/Derived_Metrics[[#This Row],[Revenue]])</f>
        <v>-0.16666666666666666</v>
      </c>
      <c r="T1974" t="str">
        <f>IF(Derived_Metrics[[#This Row],[Profit]]&lt;0, "Loss","Profit")</f>
        <v>Loss</v>
      </c>
      <c r="U1974" s="5">
        <f>Derived_Metrics[[#This Row],[Selling Price]]*Derived_Metrics[[#This Row],[Quantity]]*Derived_Metrics[[#This Row],[Discount]]</f>
        <v>20.476800000000001</v>
      </c>
      <c r="V1974" t="str">
        <f>IF(Derived_Metrics[[#This Row],[Discount]]&gt;0,"Discount Applied","No Discount")</f>
        <v>Discount Applied</v>
      </c>
      <c r="W1974" t="str">
        <f>IF(Derived_Metrics[[#This Row],[Discount]]&gt;0.3,"High Discount","Low Discount")</f>
        <v>High Discount</v>
      </c>
      <c r="X1974" s="13">
        <f>SUMIFS(Derived_Metrics[Customer_Revenue_Share],Derived_Metrics[Customee_ Revenue _Rank],"&lt;="&amp;Derived_Metrics[[#This Row],[Customee_ Revenue _Rank]])</f>
        <v>0.99889568795343087</v>
      </c>
      <c r="Y1974" t="str">
        <f>IF(Derived_Metrics[[#This Row],[Cumulative_Revenue_%]]&lt;=0.8,"Top 80% Revenue","Remaining 20% Revenue")</f>
        <v>Remaining 20% Revenue</v>
      </c>
    </row>
    <row r="1975" spans="1:25" x14ac:dyDescent="0.25">
      <c r="A1975" t="s">
        <v>4952</v>
      </c>
      <c r="B1975" s="1">
        <v>42471</v>
      </c>
      <c r="C1975" t="s">
        <v>4953</v>
      </c>
      <c r="D1975" s="4">
        <f>SUMIFS(Derived_Metrics[Revenue],Derived_Metrics[Customer ID],Derived_Metrics[[#This Row],[Customer ID]])</f>
        <v>298.57599999999996</v>
      </c>
      <c r="E1975" s="4">
        <f>SUMIFS(Derived_Metrics[Profit],Derived_Metrics[Customer ID],Derived_Metrics[[#This Row],[Customer ID]])</f>
        <v>-89.980800000000002</v>
      </c>
      <c r="F1975" s="5">
        <f>_xlfn.PERCENTRANK.INC(Derived_Metrics[Customer Revenue],Derived_Metrics[[#This Row],[Customer Revenue]])</f>
        <v>5.6000000000000001E-2</v>
      </c>
      <c r="G1975" s="5" t="str" cm="1">
        <f t="array" ref="G1975">_xlfn.IFS(Derived_Metrics[[#This Row],[Customer Revenue Percentile]]&gt;=0.8,"High Value",Derived_Metrics[[#This Row],[Customer Revenue Percentile]]&gt;=0.4,"Medium Value",TRUE,"Low Value")</f>
        <v>Low Value</v>
      </c>
      <c r="H1975" s="12">
        <f>_xlfn.RANK.EQ(Derived_Metrics[[#This Row],[Customer Revenue]],Derived_Metrics[Customer Revenue],0)</f>
        <v>2001</v>
      </c>
      <c r="I1975" s="15">
        <f>Derived_Metrics[[#This Row],[Customer Revenue]]/SUM(Derived_Metrics[Customer Revenue])</f>
        <v>1.9165019664402062E-5</v>
      </c>
      <c r="J1975" t="s">
        <v>668</v>
      </c>
      <c r="K1975" s="5">
        <f>SUMIFS(Derived_Metrics[Revenue],Derived_Metrics[Product ID],Derived_Metrics[[#This Row],[Product ID]])</f>
        <v>4784.8560000000007</v>
      </c>
      <c r="L1975" s="5">
        <f>SUMIFS(Derived_Metrics[Profit],Derived_Metrics[Product ID],Derived_Metrics[[#This Row],[Product ID]])</f>
        <v>-125.1996</v>
      </c>
      <c r="M1975" s="5" t="str">
        <f>IF(AND(Derived_Metrics[[#This Row],[Product Revenue]]&gt;AVERAGE(Derived_Metrics[Product Revenue]),Derived_Metrics[[#This Row],[Product Profit]]&lt;0),"high sales Low Profit","Normal")</f>
        <v>Normal</v>
      </c>
      <c r="N1975">
        <v>66.111999999999995</v>
      </c>
      <c r="O1975">
        <v>4</v>
      </c>
      <c r="P1975">
        <v>0.6</v>
      </c>
      <c r="Q1975">
        <v>-84.2928</v>
      </c>
      <c r="R1975">
        <f>Derived_Metrics[[#This Row],[Selling Price]]*Derived_Metrics[[#This Row],[Quantity]]</f>
        <v>264.44799999999998</v>
      </c>
      <c r="S1975" s="2">
        <f>IF(Derived_Metrics[[#This Row],[Revenue]]=0,0,Derived_Metrics[[#This Row],[Profit]]/Derived_Metrics[[#This Row],[Revenue]])</f>
        <v>-0.31875000000000003</v>
      </c>
      <c r="T1975" t="str">
        <f>IF(Derived_Metrics[[#This Row],[Profit]]&lt;0, "Loss","Profit")</f>
        <v>Loss</v>
      </c>
      <c r="U1975" s="5">
        <f>Derived_Metrics[[#This Row],[Selling Price]]*Derived_Metrics[[#This Row],[Quantity]]*Derived_Metrics[[#This Row],[Discount]]</f>
        <v>158.66879999999998</v>
      </c>
      <c r="V1975" t="str">
        <f>IF(Derived_Metrics[[#This Row],[Discount]]&gt;0,"Discount Applied","No Discount")</f>
        <v>Discount Applied</v>
      </c>
      <c r="W1975" t="str">
        <f>IF(Derived_Metrics[[#This Row],[Discount]]&gt;0.3,"High Discount","Low Discount")</f>
        <v>High Discount</v>
      </c>
      <c r="X1975" s="13">
        <f>SUMIFS(Derived_Metrics[Customer_Revenue_Share],Derived_Metrics[Customee_ Revenue _Rank],"&lt;="&amp;Derived_Metrics[[#This Row],[Customee_ Revenue _Rank]])</f>
        <v>0.99889568795343087</v>
      </c>
      <c r="Y1975" t="str">
        <f>IF(Derived_Metrics[[#This Row],[Cumulative_Revenue_%]]&lt;=0.8,"Top 80% Revenue","Remaining 20% Revenue")</f>
        <v>Remaining 20% Revenue</v>
      </c>
    </row>
    <row r="1976" spans="1:25" x14ac:dyDescent="0.25">
      <c r="A1976" t="s">
        <v>4955</v>
      </c>
      <c r="B1976" s="1">
        <v>43001</v>
      </c>
      <c r="C1976" t="s">
        <v>1890</v>
      </c>
      <c r="D1976" s="4">
        <f>SUMIFS(Derived_Metrics[Revenue],Derived_Metrics[Customer ID],Derived_Metrics[[#This Row],[Customer ID]])</f>
        <v>1227.5520000000001</v>
      </c>
      <c r="E1976" s="4">
        <f>SUMIFS(Derived_Metrics[Profit],Derived_Metrics[Customer ID],Derived_Metrics[[#This Row],[Customer ID]])</f>
        <v>68.013599999999997</v>
      </c>
      <c r="F1976" s="5">
        <f>_xlfn.PERCENTRANK.INC(Derived_Metrics[Customer Revenue],Derived_Metrics[[#This Row],[Customer Revenue]])</f>
        <v>0.19700000000000001</v>
      </c>
      <c r="G1976" s="5" t="str" cm="1">
        <f t="array" ref="G1976">_xlfn.IFS(Derived_Metrics[[#This Row],[Customer Revenue Percentile]]&gt;=0.8,"High Value",Derived_Metrics[[#This Row],[Customer Revenue Percentile]]&gt;=0.4,"Medium Value",TRUE,"Low Value")</f>
        <v>Low Value</v>
      </c>
      <c r="H1976" s="12">
        <f>_xlfn.RANK.EQ(Derived_Metrics[[#This Row],[Customer Revenue]],Derived_Metrics[Customer Revenue],0)</f>
        <v>1701</v>
      </c>
      <c r="I1976" s="15">
        <f>Derived_Metrics[[#This Row],[Customer Revenue]]/SUM(Derived_Metrics[Customer Revenue])</f>
        <v>7.8794203884692961E-5</v>
      </c>
      <c r="J1976" t="s">
        <v>1282</v>
      </c>
      <c r="K1976" s="5">
        <f>SUMIFS(Derived_Metrics[Revenue],Derived_Metrics[Product ID],Derived_Metrics[[#This Row],[Product ID]])</f>
        <v>47585.279999999999</v>
      </c>
      <c r="L1976" s="5">
        <f>SUMIFS(Derived_Metrics[Profit],Derived_Metrics[Product ID],Derived_Metrics[[#This Row],[Product ID]])</f>
        <v>773.2607999999999</v>
      </c>
      <c r="M1976" s="5" t="str">
        <f>IF(AND(Derived_Metrics[[#This Row],[Product Revenue]]&gt;AVERAGE(Derived_Metrics[Product Revenue]),Derived_Metrics[[#This Row],[Product Profit]]&lt;0),"high sales Low Profit","Normal")</f>
        <v>Normal</v>
      </c>
      <c r="N1976">
        <v>594.81600000000003</v>
      </c>
      <c r="O1976">
        <v>2</v>
      </c>
      <c r="P1976">
        <v>0.2</v>
      </c>
      <c r="Q1976">
        <v>59.4816</v>
      </c>
      <c r="R1976">
        <f>Derived_Metrics[[#This Row],[Selling Price]]*Derived_Metrics[[#This Row],[Quantity]]</f>
        <v>1189.6320000000001</v>
      </c>
      <c r="S1976" s="2">
        <f>IF(Derived_Metrics[[#This Row],[Revenue]]=0,0,Derived_Metrics[[#This Row],[Profit]]/Derived_Metrics[[#This Row],[Revenue]])</f>
        <v>4.9999999999999996E-2</v>
      </c>
      <c r="T1976" t="str">
        <f>IF(Derived_Metrics[[#This Row],[Profit]]&lt;0, "Loss","Profit")</f>
        <v>Profit</v>
      </c>
      <c r="U1976" s="5">
        <f>Derived_Metrics[[#This Row],[Selling Price]]*Derived_Metrics[[#This Row],[Quantity]]*Derived_Metrics[[#This Row],[Discount]]</f>
        <v>237.92640000000003</v>
      </c>
      <c r="V1976" t="str">
        <f>IF(Derived_Metrics[[#This Row],[Discount]]&gt;0,"Discount Applied","No Discount")</f>
        <v>Discount Applied</v>
      </c>
      <c r="W1976" t="str">
        <f>IF(Derived_Metrics[[#This Row],[Discount]]&gt;0.3,"High Discount","Low Discount")</f>
        <v>Low Discount</v>
      </c>
      <c r="X1976" s="13">
        <f>SUMIFS(Derived_Metrics[Customer_Revenue_Share],Derived_Metrics[Customee_ Revenue _Rank],"&lt;="&amp;Derived_Metrics[[#This Row],[Customee_ Revenue _Rank]])</f>
        <v>0.98461069213367991</v>
      </c>
      <c r="Y1976" t="str">
        <f>IF(Derived_Metrics[[#This Row],[Cumulative_Revenue_%]]&lt;=0.8,"Top 80% Revenue","Remaining 20% Revenue")</f>
        <v>Remaining 20% Revenue</v>
      </c>
    </row>
    <row r="1977" spans="1:25" x14ac:dyDescent="0.25">
      <c r="A1977" t="s">
        <v>4956</v>
      </c>
      <c r="B1977" s="1">
        <v>42925</v>
      </c>
      <c r="C1977" t="s">
        <v>2268</v>
      </c>
      <c r="D1977" s="4">
        <f>SUMIFS(Derived_Metrics[Revenue],Derived_Metrics[Customer ID],Derived_Metrics[[#This Row],[Customer ID]])</f>
        <v>759.00800000000004</v>
      </c>
      <c r="E1977" s="4">
        <f>SUMIFS(Derived_Metrics[Profit],Derived_Metrics[Customer ID],Derived_Metrics[[#This Row],[Customer ID]])</f>
        <v>4.8950000000000031</v>
      </c>
      <c r="F1977" s="5">
        <f>_xlfn.PERCENTRANK.INC(Derived_Metrics[Customer Revenue],Derived_Metrics[[#This Row],[Customer Revenue]])</f>
        <v>0.13</v>
      </c>
      <c r="G1977" s="5" t="str" cm="1">
        <f t="array" ref="G1977">_xlfn.IFS(Derived_Metrics[[#This Row],[Customer Revenue Percentile]]&gt;=0.8,"High Value",Derived_Metrics[[#This Row],[Customer Revenue Percentile]]&gt;=0.4,"Medium Value",TRUE,"Low Value")</f>
        <v>Low Value</v>
      </c>
      <c r="H1977" s="12">
        <f>_xlfn.RANK.EQ(Derived_Metrics[[#This Row],[Customer Revenue]],Derived_Metrics[Customer Revenue],0)</f>
        <v>1844</v>
      </c>
      <c r="I1977" s="15">
        <f>Derived_Metrics[[#This Row],[Customer Revenue]]/SUM(Derived_Metrics[Customer Revenue])</f>
        <v>4.8719264928991219E-5</v>
      </c>
      <c r="J1977" t="s">
        <v>3313</v>
      </c>
      <c r="K1977" s="5">
        <f>SUMIFS(Derived_Metrics[Revenue],Derived_Metrics[Product ID],Derived_Metrics[[#This Row],[Product ID]])</f>
        <v>655.77599999999995</v>
      </c>
      <c r="L1977" s="5">
        <f>SUMIFS(Derived_Metrics[Profit],Derived_Metrics[Product ID],Derived_Metrics[[#This Row],[Product ID]])</f>
        <v>84.805600000000013</v>
      </c>
      <c r="M1977" s="5" t="str">
        <f>IF(AND(Derived_Metrics[[#This Row],[Product Revenue]]&gt;AVERAGE(Derived_Metrics[Product Revenue]),Derived_Metrics[[#This Row],[Product Profit]]&lt;0),"high sales Low Profit","Normal")</f>
        <v>Normal</v>
      </c>
      <c r="N1977">
        <v>80.959999999999994</v>
      </c>
      <c r="O1977">
        <v>4</v>
      </c>
      <c r="P1977">
        <v>0</v>
      </c>
      <c r="Q1977">
        <v>34.812800000000003</v>
      </c>
      <c r="R1977">
        <f>Derived_Metrics[[#This Row],[Selling Price]]*Derived_Metrics[[#This Row],[Quantity]]</f>
        <v>323.83999999999997</v>
      </c>
      <c r="S1977" s="2">
        <f>IF(Derived_Metrics[[#This Row],[Revenue]]=0,0,Derived_Metrics[[#This Row],[Profit]]/Derived_Metrics[[#This Row],[Revenue]])</f>
        <v>0.10750000000000001</v>
      </c>
      <c r="T1977" t="str">
        <f>IF(Derived_Metrics[[#This Row],[Profit]]&lt;0, "Loss","Profit")</f>
        <v>Profit</v>
      </c>
      <c r="U1977" s="5">
        <f>Derived_Metrics[[#This Row],[Selling Price]]*Derived_Metrics[[#This Row],[Quantity]]*Derived_Metrics[[#This Row],[Discount]]</f>
        <v>0</v>
      </c>
      <c r="V1977" t="str">
        <f>IF(Derived_Metrics[[#This Row],[Discount]]&gt;0,"Discount Applied","No Discount")</f>
        <v>No Discount</v>
      </c>
      <c r="W1977" t="str">
        <f>IF(Derived_Metrics[[#This Row],[Discount]]&gt;0.3,"High Discount","Low Discount")</f>
        <v>Low Discount</v>
      </c>
      <c r="X1977" s="13">
        <f>SUMIFS(Derived_Metrics[Customer_Revenue_Share],Derived_Metrics[Customee_ Revenue _Rank],"&lt;="&amp;Derived_Metrics[[#This Row],[Customee_ Revenue _Rank]])</f>
        <v>0.99365807318473032</v>
      </c>
      <c r="Y1977" t="str">
        <f>IF(Derived_Metrics[[#This Row],[Cumulative_Revenue_%]]&lt;=0.8,"Top 80% Revenue","Remaining 20% Revenue")</f>
        <v>Remaining 20% Revenue</v>
      </c>
    </row>
    <row r="1978" spans="1:25" x14ac:dyDescent="0.25">
      <c r="A1978" t="s">
        <v>4957</v>
      </c>
      <c r="B1978" s="1">
        <v>42740</v>
      </c>
      <c r="C1978" t="s">
        <v>1746</v>
      </c>
      <c r="D1978" s="4">
        <f>SUMIFS(Derived_Metrics[Revenue],Derived_Metrics[Customer ID],Derived_Metrics[[#This Row],[Customer ID]])</f>
        <v>10264.279000000002</v>
      </c>
      <c r="E1978" s="4">
        <f>SUMIFS(Derived_Metrics[Profit],Derived_Metrics[Customer ID],Derived_Metrics[[#This Row],[Customer ID]])</f>
        <v>67.504200000000012</v>
      </c>
      <c r="F1978" s="5">
        <f>_xlfn.PERCENTRANK.INC(Derived_Metrics[Customer Revenue],Derived_Metrics[[#This Row],[Customer Revenue]])</f>
        <v>0.76100000000000001</v>
      </c>
      <c r="G1978" s="5" t="str" cm="1">
        <f t="array" ref="G1978">_xlfn.IFS(Derived_Metrics[[#This Row],[Customer Revenue Percentile]]&gt;=0.8,"High Value",Derived_Metrics[[#This Row],[Customer Revenue Percentile]]&gt;=0.4,"Medium Value",TRUE,"Low Value")</f>
        <v>Medium Value</v>
      </c>
      <c r="H1978" s="12">
        <f>_xlfn.RANK.EQ(Derived_Metrics[[#This Row],[Customer Revenue]],Derived_Metrics[Customer Revenue],0)</f>
        <v>499</v>
      </c>
      <c r="I1978" s="15">
        <f>Derived_Metrics[[#This Row],[Customer Revenue]]/SUM(Derived_Metrics[Customer Revenue])</f>
        <v>6.588443440728967E-4</v>
      </c>
      <c r="J1978" t="s">
        <v>30</v>
      </c>
      <c r="K1978" s="5">
        <f>SUMIFS(Derived_Metrics[Revenue],Derived_Metrics[Product ID],Derived_Metrics[[#This Row],[Product ID]])</f>
        <v>4512.2609999999995</v>
      </c>
      <c r="L1978" s="5">
        <f>SUMIFS(Derived_Metrics[Profit],Derived_Metrics[Product ID],Derived_Metrics[[#This Row],[Product ID]])</f>
        <v>-56.321399999999997</v>
      </c>
      <c r="M1978" s="5" t="str">
        <f>IF(AND(Derived_Metrics[[#This Row],[Product Revenue]]&gt;AVERAGE(Derived_Metrics[Product Revenue]),Derived_Metrics[[#This Row],[Product Profit]]&lt;0),"high sales Low Profit","Normal")</f>
        <v>Normal</v>
      </c>
      <c r="N1978">
        <v>314.35199999999998</v>
      </c>
      <c r="O1978">
        <v>3</v>
      </c>
      <c r="P1978">
        <v>0.2</v>
      </c>
      <c r="Q1978">
        <v>-15.717599999999999</v>
      </c>
      <c r="R1978">
        <f>Derived_Metrics[[#This Row],[Selling Price]]*Derived_Metrics[[#This Row],[Quantity]]</f>
        <v>943.05599999999993</v>
      </c>
      <c r="S1978" s="2">
        <f>IF(Derived_Metrics[[#This Row],[Revenue]]=0,0,Derived_Metrics[[#This Row],[Profit]]/Derived_Metrics[[#This Row],[Revenue]])</f>
        <v>-1.6666666666666666E-2</v>
      </c>
      <c r="T1978" t="str">
        <f>IF(Derived_Metrics[[#This Row],[Profit]]&lt;0, "Loss","Profit")</f>
        <v>Loss</v>
      </c>
      <c r="U1978" s="5">
        <f>Derived_Metrics[[#This Row],[Selling Price]]*Derived_Metrics[[#This Row],[Quantity]]*Derived_Metrics[[#This Row],[Discount]]</f>
        <v>188.6112</v>
      </c>
      <c r="V1978" t="str">
        <f>IF(Derived_Metrics[[#This Row],[Discount]]&gt;0,"Discount Applied","No Discount")</f>
        <v>Discount Applied</v>
      </c>
      <c r="W1978" t="str">
        <f>IF(Derived_Metrics[[#This Row],[Discount]]&gt;0.3,"High Discount","Low Discount")</f>
        <v>Low Discount</v>
      </c>
      <c r="X1978" s="13">
        <f>SUMIFS(Derived_Metrics[Customer_Revenue_Share],Derived_Metrics[Customee_ Revenue _Rank],"&lt;="&amp;Derived_Metrics[[#This Row],[Customee_ Revenue _Rank]])</f>
        <v>0.63100154134193309</v>
      </c>
      <c r="Y1978" t="str">
        <f>IF(Derived_Metrics[[#This Row],[Cumulative_Revenue_%]]&lt;=0.8,"Top 80% Revenue","Remaining 20% Revenue")</f>
        <v>Top 80% Revenue</v>
      </c>
    </row>
    <row r="1979" spans="1:25" x14ac:dyDescent="0.25">
      <c r="A1979" t="s">
        <v>4958</v>
      </c>
      <c r="B1979" s="1">
        <v>42783</v>
      </c>
      <c r="C1979" t="s">
        <v>853</v>
      </c>
      <c r="D1979" s="4">
        <f>SUMIFS(Derived_Metrics[Revenue],Derived_Metrics[Customer ID],Derived_Metrics[[#This Row],[Customer ID]])</f>
        <v>12476.567999999999</v>
      </c>
      <c r="E1979" s="4">
        <f>SUMIFS(Derived_Metrics[Profit],Derived_Metrics[Customer ID],Derived_Metrics[[#This Row],[Customer ID]])</f>
        <v>228.0076</v>
      </c>
      <c r="F1979" s="5">
        <f>_xlfn.PERCENTRANK.INC(Derived_Metrics[Customer Revenue],Derived_Metrics[[#This Row],[Customer Revenue]])</f>
        <v>0.83699999999999997</v>
      </c>
      <c r="G1979" s="5" t="str" cm="1">
        <f t="array" ref="G1979">_xlfn.IFS(Derived_Metrics[[#This Row],[Customer Revenue Percentile]]&gt;=0.8,"High Value",Derived_Metrics[[#This Row],[Customer Revenue Percentile]]&gt;=0.4,"Medium Value",TRUE,"Low Value")</f>
        <v>High Value</v>
      </c>
      <c r="H1979" s="12">
        <f>_xlfn.RANK.EQ(Derived_Metrics[[#This Row],[Customer Revenue]],Derived_Metrics[Customer Revenue],0)</f>
        <v>340</v>
      </c>
      <c r="I1979" s="15">
        <f>Derived_Metrics[[#This Row],[Customer Revenue]]/SUM(Derived_Metrics[Customer Revenue])</f>
        <v>8.0084692361157461E-4</v>
      </c>
      <c r="J1979" t="s">
        <v>3770</v>
      </c>
      <c r="K1979" s="5">
        <f>SUMIFS(Derived_Metrics[Revenue],Derived_Metrics[Product ID],Derived_Metrics[[#This Row],[Product ID]])</f>
        <v>17782.830000000002</v>
      </c>
      <c r="L1979" s="5">
        <f>SUMIFS(Derived_Metrics[Profit],Derived_Metrics[Product ID],Derived_Metrics[[#This Row],[Product ID]])</f>
        <v>54.716400000000021</v>
      </c>
      <c r="M1979" s="5" t="str">
        <f>IF(AND(Derived_Metrics[[#This Row],[Product Revenue]]&gt;AVERAGE(Derived_Metrics[Product Revenue]),Derived_Metrics[[#This Row],[Product Profit]]&lt;0),"high sales Low Profit","Normal")</f>
        <v>Normal</v>
      </c>
      <c r="N1979">
        <v>455.97</v>
      </c>
      <c r="O1979">
        <v>5</v>
      </c>
      <c r="P1979">
        <v>0.4</v>
      </c>
      <c r="Q1979">
        <v>-106.393</v>
      </c>
      <c r="R1979">
        <f>Derived_Metrics[[#This Row],[Selling Price]]*Derived_Metrics[[#This Row],[Quantity]]</f>
        <v>2279.8500000000004</v>
      </c>
      <c r="S1979" s="2">
        <f>IF(Derived_Metrics[[#This Row],[Revenue]]=0,0,Derived_Metrics[[#This Row],[Profit]]/Derived_Metrics[[#This Row],[Revenue]])</f>
        <v>-4.6666666666666662E-2</v>
      </c>
      <c r="T1979" t="str">
        <f>IF(Derived_Metrics[[#This Row],[Profit]]&lt;0, "Loss","Profit")</f>
        <v>Loss</v>
      </c>
      <c r="U1979" s="5">
        <f>Derived_Metrics[[#This Row],[Selling Price]]*Derived_Metrics[[#This Row],[Quantity]]*Derived_Metrics[[#This Row],[Discount]]</f>
        <v>911.94000000000017</v>
      </c>
      <c r="V1979" t="str">
        <f>IF(Derived_Metrics[[#This Row],[Discount]]&gt;0,"Discount Applied","No Discount")</f>
        <v>Discount Applied</v>
      </c>
      <c r="W1979" t="str">
        <f>IF(Derived_Metrics[[#This Row],[Discount]]&gt;0.3,"High Discount","Low Discount")</f>
        <v>High Discount</v>
      </c>
      <c r="X1979" s="13">
        <f>SUMIFS(Derived_Metrics[Customer_Revenue_Share],Derived_Metrics[Customee_ Revenue _Rank],"&lt;="&amp;Derived_Metrics[[#This Row],[Customee_ Revenue _Rank]])</f>
        <v>0.51492521431118177</v>
      </c>
      <c r="Y1979" t="str">
        <f>IF(Derived_Metrics[[#This Row],[Cumulative_Revenue_%]]&lt;=0.8,"Top 80% Revenue","Remaining 20% Revenue")</f>
        <v>Top 80% Revenue</v>
      </c>
    </row>
    <row r="1980" spans="1:25" x14ac:dyDescent="0.25">
      <c r="A1980" t="s">
        <v>4958</v>
      </c>
      <c r="B1980" s="1">
        <v>42783</v>
      </c>
      <c r="C1980" t="s">
        <v>853</v>
      </c>
      <c r="D1980" s="4">
        <f>SUMIFS(Derived_Metrics[Revenue],Derived_Metrics[Customer ID],Derived_Metrics[[#This Row],[Customer ID]])</f>
        <v>12476.567999999999</v>
      </c>
      <c r="E1980" s="4">
        <f>SUMIFS(Derived_Metrics[Profit],Derived_Metrics[Customer ID],Derived_Metrics[[#This Row],[Customer ID]])</f>
        <v>228.0076</v>
      </c>
      <c r="F1980" s="5">
        <f>_xlfn.PERCENTRANK.INC(Derived_Metrics[Customer Revenue],Derived_Metrics[[#This Row],[Customer Revenue]])</f>
        <v>0.83699999999999997</v>
      </c>
      <c r="G1980" s="5" t="str" cm="1">
        <f t="array" ref="G1980">_xlfn.IFS(Derived_Metrics[[#This Row],[Customer Revenue Percentile]]&gt;=0.8,"High Value",Derived_Metrics[[#This Row],[Customer Revenue Percentile]]&gt;=0.4,"Medium Value",TRUE,"Low Value")</f>
        <v>High Value</v>
      </c>
      <c r="H1980" s="12">
        <f>_xlfn.RANK.EQ(Derived_Metrics[[#This Row],[Customer Revenue]],Derived_Metrics[Customer Revenue],0)</f>
        <v>340</v>
      </c>
      <c r="I1980" s="15">
        <f>Derived_Metrics[[#This Row],[Customer Revenue]]/SUM(Derived_Metrics[Customer Revenue])</f>
        <v>8.0084692361157461E-4</v>
      </c>
      <c r="J1980" t="s">
        <v>1827</v>
      </c>
      <c r="K1980" s="5">
        <f>SUMIFS(Derived_Metrics[Revenue],Derived_Metrics[Product ID],Derived_Metrics[[#This Row],[Product ID]])</f>
        <v>3700.1759999999999</v>
      </c>
      <c r="L1980" s="5">
        <f>SUMIFS(Derived_Metrics[Profit],Derived_Metrics[Product ID],Derived_Metrics[[#This Row],[Product ID]])</f>
        <v>120.9528</v>
      </c>
      <c r="M1980" s="5" t="str">
        <f>IF(AND(Derived_Metrics[[#This Row],[Product Revenue]]&gt;AVERAGE(Derived_Metrics[Product Revenue]),Derived_Metrics[[#This Row],[Product Profit]]&lt;0),"high sales Low Profit","Normal")</f>
        <v>Normal</v>
      </c>
      <c r="N1980">
        <v>30.143999999999998</v>
      </c>
      <c r="O1980">
        <v>2</v>
      </c>
      <c r="P1980">
        <v>0.2</v>
      </c>
      <c r="Q1980">
        <v>8.2896000000000001</v>
      </c>
      <c r="R1980">
        <f>Derived_Metrics[[#This Row],[Selling Price]]*Derived_Metrics[[#This Row],[Quantity]]</f>
        <v>60.287999999999997</v>
      </c>
      <c r="S1980" s="2">
        <f>IF(Derived_Metrics[[#This Row],[Revenue]]=0,0,Derived_Metrics[[#This Row],[Profit]]/Derived_Metrics[[#This Row],[Revenue]])</f>
        <v>0.13750000000000001</v>
      </c>
      <c r="T1980" t="str">
        <f>IF(Derived_Metrics[[#This Row],[Profit]]&lt;0, "Loss","Profit")</f>
        <v>Profit</v>
      </c>
      <c r="U1980" s="5">
        <f>Derived_Metrics[[#This Row],[Selling Price]]*Derived_Metrics[[#This Row],[Quantity]]*Derived_Metrics[[#This Row],[Discount]]</f>
        <v>12.057600000000001</v>
      </c>
      <c r="V1980" t="str">
        <f>IF(Derived_Metrics[[#This Row],[Discount]]&gt;0,"Discount Applied","No Discount")</f>
        <v>Discount Applied</v>
      </c>
      <c r="W1980" t="str">
        <f>IF(Derived_Metrics[[#This Row],[Discount]]&gt;0.3,"High Discount","Low Discount")</f>
        <v>Low Discount</v>
      </c>
      <c r="X1980" s="13">
        <f>SUMIFS(Derived_Metrics[Customer_Revenue_Share],Derived_Metrics[Customee_ Revenue _Rank],"&lt;="&amp;Derived_Metrics[[#This Row],[Customee_ Revenue _Rank]])</f>
        <v>0.51492521431118177</v>
      </c>
      <c r="Y1980" t="str">
        <f>IF(Derived_Metrics[[#This Row],[Cumulative_Revenue_%]]&lt;=0.8,"Top 80% Revenue","Remaining 20% Revenue")</f>
        <v>Top 80% Revenue</v>
      </c>
    </row>
    <row r="1981" spans="1:25" x14ac:dyDescent="0.25">
      <c r="A1981" t="s">
        <v>4958</v>
      </c>
      <c r="B1981" s="1">
        <v>42783</v>
      </c>
      <c r="C1981" t="s">
        <v>853</v>
      </c>
      <c r="D1981" s="4">
        <f>SUMIFS(Derived_Metrics[Revenue],Derived_Metrics[Customer ID],Derived_Metrics[[#This Row],[Customer ID]])</f>
        <v>12476.567999999999</v>
      </c>
      <c r="E1981" s="4">
        <f>SUMIFS(Derived_Metrics[Profit],Derived_Metrics[Customer ID],Derived_Metrics[[#This Row],[Customer ID]])</f>
        <v>228.0076</v>
      </c>
      <c r="F1981" s="5">
        <f>_xlfn.PERCENTRANK.INC(Derived_Metrics[Customer Revenue],Derived_Metrics[[#This Row],[Customer Revenue]])</f>
        <v>0.83699999999999997</v>
      </c>
      <c r="G1981" s="5" t="str" cm="1">
        <f t="array" ref="G1981">_xlfn.IFS(Derived_Metrics[[#This Row],[Customer Revenue Percentile]]&gt;=0.8,"High Value",Derived_Metrics[[#This Row],[Customer Revenue Percentile]]&gt;=0.4,"Medium Value",TRUE,"Low Value")</f>
        <v>High Value</v>
      </c>
      <c r="H1981" s="12">
        <f>_xlfn.RANK.EQ(Derived_Metrics[[#This Row],[Customer Revenue]],Derived_Metrics[Customer Revenue],0)</f>
        <v>340</v>
      </c>
      <c r="I1981" s="15">
        <f>Derived_Metrics[[#This Row],[Customer Revenue]]/SUM(Derived_Metrics[Customer Revenue])</f>
        <v>8.0084692361157461E-4</v>
      </c>
      <c r="J1981" t="s">
        <v>1899</v>
      </c>
      <c r="K1981" s="5">
        <f>SUMIFS(Derived_Metrics[Revenue],Derived_Metrics[Product ID],Derived_Metrics[[#This Row],[Product ID]])</f>
        <v>18913.728000000003</v>
      </c>
      <c r="L1981" s="5">
        <f>SUMIFS(Derived_Metrics[Profit],Derived_Metrics[Product ID],Derived_Metrics[[#This Row],[Product ID]])</f>
        <v>41.116799999999998</v>
      </c>
      <c r="M1981" s="5" t="str">
        <f>IF(AND(Derived_Metrics[[#This Row],[Product Revenue]]&gt;AVERAGE(Derived_Metrics[Product Revenue]),Derived_Metrics[[#This Row],[Product Profit]]&lt;0),"high sales Low Profit","Normal")</f>
        <v>Normal</v>
      </c>
      <c r="N1981">
        <v>899.43</v>
      </c>
      <c r="O1981">
        <v>5</v>
      </c>
      <c r="P1981">
        <v>0.3</v>
      </c>
      <c r="Q1981">
        <v>-12.849</v>
      </c>
      <c r="R1981">
        <f>Derived_Metrics[[#This Row],[Selling Price]]*Derived_Metrics[[#This Row],[Quantity]]</f>
        <v>4497.1499999999996</v>
      </c>
      <c r="S1981" s="2">
        <f>IF(Derived_Metrics[[#This Row],[Revenue]]=0,0,Derived_Metrics[[#This Row],[Profit]]/Derived_Metrics[[#This Row],[Revenue]])</f>
        <v>-2.8571428571428576E-3</v>
      </c>
      <c r="T1981" t="str">
        <f>IF(Derived_Metrics[[#This Row],[Profit]]&lt;0, "Loss","Profit")</f>
        <v>Loss</v>
      </c>
      <c r="U1981" s="5">
        <f>Derived_Metrics[[#This Row],[Selling Price]]*Derived_Metrics[[#This Row],[Quantity]]*Derived_Metrics[[#This Row],[Discount]]</f>
        <v>1349.1449999999998</v>
      </c>
      <c r="V1981" t="str">
        <f>IF(Derived_Metrics[[#This Row],[Discount]]&gt;0,"Discount Applied","No Discount")</f>
        <v>Discount Applied</v>
      </c>
      <c r="W1981" t="str">
        <f>IF(Derived_Metrics[[#This Row],[Discount]]&gt;0.3,"High Discount","Low Discount")</f>
        <v>Low Discount</v>
      </c>
      <c r="X1981" s="13">
        <f>SUMIFS(Derived_Metrics[Customer_Revenue_Share],Derived_Metrics[Customee_ Revenue _Rank],"&lt;="&amp;Derived_Metrics[[#This Row],[Customee_ Revenue _Rank]])</f>
        <v>0.51492521431118177</v>
      </c>
      <c r="Y1981" t="str">
        <f>IF(Derived_Metrics[[#This Row],[Cumulative_Revenue_%]]&lt;=0.8,"Top 80% Revenue","Remaining 20% Revenue")</f>
        <v>Top 80% Revenue</v>
      </c>
    </row>
    <row r="1982" spans="1:25" x14ac:dyDescent="0.25">
      <c r="A1982" t="s">
        <v>4959</v>
      </c>
      <c r="B1982" s="1">
        <v>42726</v>
      </c>
      <c r="C1982" t="s">
        <v>3141</v>
      </c>
      <c r="D1982" s="4">
        <f>SUMIFS(Derived_Metrics[Revenue],Derived_Metrics[Customer ID],Derived_Metrics[[#This Row],[Customer ID]])</f>
        <v>10860.08</v>
      </c>
      <c r="E1982" s="4">
        <f>SUMIFS(Derived_Metrics[Profit],Derived_Metrics[Customer ID],Derived_Metrics[[#This Row],[Customer ID]])</f>
        <v>445.20220000000006</v>
      </c>
      <c r="F1982" s="5">
        <f>_xlfn.PERCENTRANK.INC(Derived_Metrics[Customer Revenue],Derived_Metrics[[#This Row],[Customer Revenue]])</f>
        <v>0.78</v>
      </c>
      <c r="G1982" s="5" t="str" cm="1">
        <f t="array" ref="G1982">_xlfn.IFS(Derived_Metrics[[#This Row],[Customer Revenue Percentile]]&gt;=0.8,"High Value",Derived_Metrics[[#This Row],[Customer Revenue Percentile]]&gt;=0.4,"Medium Value",TRUE,"Low Value")</f>
        <v>Medium Value</v>
      </c>
      <c r="H1982" s="12">
        <f>_xlfn.RANK.EQ(Derived_Metrics[[#This Row],[Customer Revenue]],Derived_Metrics[Customer Revenue],0)</f>
        <v>461</v>
      </c>
      <c r="I1982" s="15">
        <f>Derived_Metrics[[#This Row],[Customer Revenue]]/SUM(Derived_Metrics[Customer Revenue])</f>
        <v>6.9708766530792679E-4</v>
      </c>
      <c r="J1982" t="s">
        <v>4258</v>
      </c>
      <c r="K1982" s="5">
        <f>SUMIFS(Derived_Metrics[Revenue],Derived_Metrics[Product ID],Derived_Metrics[[#This Row],[Product ID]])</f>
        <v>9101.3760000000002</v>
      </c>
      <c r="L1982" s="5">
        <f>SUMIFS(Derived_Metrics[Profit],Derived_Metrics[Product ID],Derived_Metrics[[#This Row],[Product ID]])</f>
        <v>244.3888</v>
      </c>
      <c r="M1982" s="5" t="str">
        <f>IF(AND(Derived_Metrics[[#This Row],[Product Revenue]]&gt;AVERAGE(Derived_Metrics[Product Revenue]),Derived_Metrics[[#This Row],[Product Profit]]&lt;0),"high sales Low Profit","Normal")</f>
        <v>Normal</v>
      </c>
      <c r="N1982">
        <v>842.72</v>
      </c>
      <c r="O1982">
        <v>8</v>
      </c>
      <c r="P1982">
        <v>0</v>
      </c>
      <c r="Q1982">
        <v>202.25280000000001</v>
      </c>
      <c r="R1982">
        <f>Derived_Metrics[[#This Row],[Selling Price]]*Derived_Metrics[[#This Row],[Quantity]]</f>
        <v>6741.76</v>
      </c>
      <c r="S1982" s="2">
        <f>IF(Derived_Metrics[[#This Row],[Revenue]]=0,0,Derived_Metrics[[#This Row],[Profit]]/Derived_Metrics[[#This Row],[Revenue]])</f>
        <v>0.03</v>
      </c>
      <c r="T1982" t="str">
        <f>IF(Derived_Metrics[[#This Row],[Profit]]&lt;0, "Loss","Profit")</f>
        <v>Profit</v>
      </c>
      <c r="U1982" s="5">
        <f>Derived_Metrics[[#This Row],[Selling Price]]*Derived_Metrics[[#This Row],[Quantity]]*Derived_Metrics[[#This Row],[Discount]]</f>
        <v>0</v>
      </c>
      <c r="V1982" t="str">
        <f>IF(Derived_Metrics[[#This Row],[Discount]]&gt;0,"Discount Applied","No Discount")</f>
        <v>No Discount</v>
      </c>
      <c r="W1982" t="str">
        <f>IF(Derived_Metrics[[#This Row],[Discount]]&gt;0.3,"High Discount","Low Discount")</f>
        <v>Low Discount</v>
      </c>
      <c r="X1982" s="13">
        <f>SUMIFS(Derived_Metrics[Customer_Revenue_Share],Derived_Metrics[Customee_ Revenue _Rank],"&lt;="&amp;Derived_Metrics[[#This Row],[Customee_ Revenue _Rank]])</f>
        <v>0.60402891632319378</v>
      </c>
      <c r="Y1982" t="str">
        <f>IF(Derived_Metrics[[#This Row],[Cumulative_Revenue_%]]&lt;=0.8,"Top 80% Revenue","Remaining 20% Revenue")</f>
        <v>Top 80% Revenue</v>
      </c>
    </row>
    <row r="1983" spans="1:25" x14ac:dyDescent="0.25">
      <c r="A1983" t="s">
        <v>4959</v>
      </c>
      <c r="B1983" s="1">
        <v>42726</v>
      </c>
      <c r="C1983" t="s">
        <v>3141</v>
      </c>
      <c r="D1983" s="4">
        <f>SUMIFS(Derived_Metrics[Revenue],Derived_Metrics[Customer ID],Derived_Metrics[[#This Row],[Customer ID]])</f>
        <v>10860.08</v>
      </c>
      <c r="E1983" s="4">
        <f>SUMIFS(Derived_Metrics[Profit],Derived_Metrics[Customer ID],Derived_Metrics[[#This Row],[Customer ID]])</f>
        <v>445.20220000000006</v>
      </c>
      <c r="F1983" s="5">
        <f>_xlfn.PERCENTRANK.INC(Derived_Metrics[Customer Revenue],Derived_Metrics[[#This Row],[Customer Revenue]])</f>
        <v>0.78</v>
      </c>
      <c r="G1983" s="5" t="str" cm="1">
        <f t="array" ref="G1983">_xlfn.IFS(Derived_Metrics[[#This Row],[Customer Revenue Percentile]]&gt;=0.8,"High Value",Derived_Metrics[[#This Row],[Customer Revenue Percentile]]&gt;=0.4,"Medium Value",TRUE,"Low Value")</f>
        <v>Medium Value</v>
      </c>
      <c r="H1983" s="12">
        <f>_xlfn.RANK.EQ(Derived_Metrics[[#This Row],[Customer Revenue]],Derived_Metrics[Customer Revenue],0)</f>
        <v>461</v>
      </c>
      <c r="I1983" s="15">
        <f>Derived_Metrics[[#This Row],[Customer Revenue]]/SUM(Derived_Metrics[Customer Revenue])</f>
        <v>6.9708766530792679E-4</v>
      </c>
      <c r="J1983" t="s">
        <v>197</v>
      </c>
      <c r="K1983" s="5">
        <f>SUMIFS(Derived_Metrics[Revenue],Derived_Metrics[Product ID],Derived_Metrics[[#This Row],[Product ID]])</f>
        <v>671.36</v>
      </c>
      <c r="L1983" s="5">
        <f>SUMIFS(Derived_Metrics[Profit],Derived_Metrics[Product ID],Derived_Metrics[[#This Row],[Product ID]])</f>
        <v>65.457599999999999</v>
      </c>
      <c r="M1983" s="5" t="str">
        <f>IF(AND(Derived_Metrics[[#This Row],[Product Revenue]]&gt;AVERAGE(Derived_Metrics[Product Revenue]),Derived_Metrics[[#This Row],[Product Profit]]&lt;0),"high sales Low Profit","Normal")</f>
        <v>Normal</v>
      </c>
      <c r="N1983">
        <v>41.96</v>
      </c>
      <c r="O1983">
        <v>2</v>
      </c>
      <c r="P1983">
        <v>0</v>
      </c>
      <c r="Q1983">
        <v>10.909599999999999</v>
      </c>
      <c r="R1983">
        <f>Derived_Metrics[[#This Row],[Selling Price]]*Derived_Metrics[[#This Row],[Quantity]]</f>
        <v>83.92</v>
      </c>
      <c r="S1983" s="2">
        <f>IF(Derived_Metrics[[#This Row],[Revenue]]=0,0,Derived_Metrics[[#This Row],[Profit]]/Derived_Metrics[[#This Row],[Revenue]])</f>
        <v>0.12999999999999998</v>
      </c>
      <c r="T1983" t="str">
        <f>IF(Derived_Metrics[[#This Row],[Profit]]&lt;0, "Loss","Profit")</f>
        <v>Profit</v>
      </c>
      <c r="U1983" s="5">
        <f>Derived_Metrics[[#This Row],[Selling Price]]*Derived_Metrics[[#This Row],[Quantity]]*Derived_Metrics[[#This Row],[Discount]]</f>
        <v>0</v>
      </c>
      <c r="V1983" t="str">
        <f>IF(Derived_Metrics[[#This Row],[Discount]]&gt;0,"Discount Applied","No Discount")</f>
        <v>No Discount</v>
      </c>
      <c r="W1983" t="str">
        <f>IF(Derived_Metrics[[#This Row],[Discount]]&gt;0.3,"High Discount","Low Discount")</f>
        <v>Low Discount</v>
      </c>
      <c r="X1983" s="13">
        <f>SUMIFS(Derived_Metrics[Customer_Revenue_Share],Derived_Metrics[Customee_ Revenue _Rank],"&lt;="&amp;Derived_Metrics[[#This Row],[Customee_ Revenue _Rank]])</f>
        <v>0.60402891632319378</v>
      </c>
      <c r="Y1983" t="str">
        <f>IF(Derived_Metrics[[#This Row],[Cumulative_Revenue_%]]&lt;=0.8,"Top 80% Revenue","Remaining 20% Revenue")</f>
        <v>Top 80% Revenue</v>
      </c>
    </row>
    <row r="1984" spans="1:25" x14ac:dyDescent="0.25">
      <c r="A1984" t="s">
        <v>4961</v>
      </c>
      <c r="B1984" s="1">
        <v>42636</v>
      </c>
      <c r="C1984" t="s">
        <v>4962</v>
      </c>
      <c r="D1984" s="4">
        <f>SUMIFS(Derived_Metrics[Revenue],Derived_Metrics[Customer ID],Derived_Metrics[[#This Row],[Customer ID]])</f>
        <v>554.25600000000009</v>
      </c>
      <c r="E1984" s="4">
        <f>SUMIFS(Derived_Metrics[Profit],Derived_Metrics[Customer ID],Derived_Metrics[[#This Row],[Customer ID]])</f>
        <v>-20.784600000000001</v>
      </c>
      <c r="F1984" s="5">
        <f>_xlfn.PERCENTRANK.INC(Derived_Metrics[Customer Revenue],Derived_Metrics[[#This Row],[Customer Revenue]])</f>
        <v>0.10299999999999999</v>
      </c>
      <c r="G1984" s="5" t="str" cm="1">
        <f t="array" ref="G1984">_xlfn.IFS(Derived_Metrics[[#This Row],[Customer Revenue Percentile]]&gt;=0.8,"High Value",Derived_Metrics[[#This Row],[Customer Revenue Percentile]]&gt;=0.4,"Medium Value",TRUE,"Low Value")</f>
        <v>Low Value</v>
      </c>
      <c r="H1984" s="12">
        <f>_xlfn.RANK.EQ(Derived_Metrics[[#This Row],[Customer Revenue]],Derived_Metrics[Customer Revenue],0)</f>
        <v>1902</v>
      </c>
      <c r="I1984" s="15">
        <f>Derived_Metrics[[#This Row],[Customer Revenue]]/SUM(Derived_Metrics[Customer Revenue])</f>
        <v>3.5576627522348855E-5</v>
      </c>
      <c r="J1984" t="s">
        <v>537</v>
      </c>
      <c r="K1984" s="5">
        <f>SUMIFS(Derived_Metrics[Revenue],Derived_Metrics[Product ID],Derived_Metrics[[#This Row],[Product ID]])</f>
        <v>5804.2920000000004</v>
      </c>
      <c r="L1984" s="5">
        <f>SUMIFS(Derived_Metrics[Profit],Derived_Metrics[Product ID],Derived_Metrics[[#This Row],[Product ID]])</f>
        <v>-216.31380000000004</v>
      </c>
      <c r="M1984" s="5" t="str">
        <f>IF(AND(Derived_Metrics[[#This Row],[Product Revenue]]&gt;AVERAGE(Derived_Metrics[Product Revenue]),Derived_Metrics[[#This Row],[Product Profit]]&lt;0),"high sales Low Profit","Normal")</f>
        <v>Normal</v>
      </c>
      <c r="N1984">
        <v>184.75200000000001</v>
      </c>
      <c r="O1984">
        <v>3</v>
      </c>
      <c r="P1984">
        <v>0.2</v>
      </c>
      <c r="Q1984">
        <v>-20.784600000000001</v>
      </c>
      <c r="R1984">
        <f>Derived_Metrics[[#This Row],[Selling Price]]*Derived_Metrics[[#This Row],[Quantity]]</f>
        <v>554.25600000000009</v>
      </c>
      <c r="S1984" s="2">
        <f>IF(Derived_Metrics[[#This Row],[Revenue]]=0,0,Derived_Metrics[[#This Row],[Profit]]/Derived_Metrics[[#This Row],[Revenue]])</f>
        <v>-3.7499999999999999E-2</v>
      </c>
      <c r="T1984" t="str">
        <f>IF(Derived_Metrics[[#This Row],[Profit]]&lt;0, "Loss","Profit")</f>
        <v>Loss</v>
      </c>
      <c r="U1984" s="5">
        <f>Derived_Metrics[[#This Row],[Selling Price]]*Derived_Metrics[[#This Row],[Quantity]]*Derived_Metrics[[#This Row],[Discount]]</f>
        <v>110.85120000000002</v>
      </c>
      <c r="V1984" t="str">
        <f>IF(Derived_Metrics[[#This Row],[Discount]]&gt;0,"Discount Applied","No Discount")</f>
        <v>Discount Applied</v>
      </c>
      <c r="W1984" t="str">
        <f>IF(Derived_Metrics[[#This Row],[Discount]]&gt;0.3,"High Discount","Low Discount")</f>
        <v>Low Discount</v>
      </c>
      <c r="X1984" s="13">
        <f>SUMIFS(Derived_Metrics[Customer_Revenue_Share],Derived_Metrics[Customee_ Revenue _Rank],"&lt;="&amp;Derived_Metrics[[#This Row],[Customee_ Revenue _Rank]])</f>
        <v>0.9961343609224772</v>
      </c>
      <c r="Y1984" t="str">
        <f>IF(Derived_Metrics[[#This Row],[Cumulative_Revenue_%]]&lt;=0.8,"Top 80% Revenue","Remaining 20% Revenue")</f>
        <v>Remaining 20% Revenue</v>
      </c>
    </row>
    <row r="1985" spans="1:25" x14ac:dyDescent="0.25">
      <c r="A1985" t="s">
        <v>4964</v>
      </c>
      <c r="B1985" s="1">
        <v>43002</v>
      </c>
      <c r="C1985" t="s">
        <v>609</v>
      </c>
      <c r="D1985" s="4">
        <f>SUMIFS(Derived_Metrics[Revenue],Derived_Metrics[Customer ID],Derived_Metrics[[#This Row],[Customer ID]])</f>
        <v>5880.2239999999993</v>
      </c>
      <c r="E1985" s="4">
        <f>SUMIFS(Derived_Metrics[Profit],Derived_Metrics[Customer ID],Derived_Metrics[[#This Row],[Customer ID]])</f>
        <v>-134.20939999999999</v>
      </c>
      <c r="F1985" s="5">
        <f>_xlfn.PERCENTRANK.INC(Derived_Metrics[Customer Revenue],Derived_Metrics[[#This Row],[Customer Revenue]])</f>
        <v>0.59399999999999997</v>
      </c>
      <c r="G1985" s="5" t="str" cm="1">
        <f t="array" ref="G1985">_xlfn.IFS(Derived_Metrics[[#This Row],[Customer Revenue Percentile]]&gt;=0.8,"High Value",Derived_Metrics[[#This Row],[Customer Revenue Percentile]]&gt;=0.4,"Medium Value",TRUE,"Low Value")</f>
        <v>Medium Value</v>
      </c>
      <c r="H1985" s="12">
        <f>_xlfn.RANK.EQ(Derived_Metrics[[#This Row],[Customer Revenue]],Derived_Metrics[Customer Revenue],0)</f>
        <v>859</v>
      </c>
      <c r="I1985" s="15">
        <f>Derived_Metrics[[#This Row],[Customer Revenue]]/SUM(Derived_Metrics[Customer Revenue])</f>
        <v>3.7744027849220618E-4</v>
      </c>
      <c r="J1985" t="s">
        <v>1282</v>
      </c>
      <c r="K1985" s="5">
        <f>SUMIFS(Derived_Metrics[Revenue],Derived_Metrics[Product ID],Derived_Metrics[[#This Row],[Product ID]])</f>
        <v>47585.279999999999</v>
      </c>
      <c r="L1985" s="5">
        <f>SUMIFS(Derived_Metrics[Profit],Derived_Metrics[Product ID],Derived_Metrics[[#This Row],[Product ID]])</f>
        <v>773.2607999999999</v>
      </c>
      <c r="M1985" s="5" t="str">
        <f>IF(AND(Derived_Metrics[[#This Row],[Product Revenue]]&gt;AVERAGE(Derived_Metrics[Product Revenue]),Derived_Metrics[[#This Row],[Product Profit]]&lt;0),"high sales Low Profit","Normal")</f>
        <v>Normal</v>
      </c>
      <c r="N1985">
        <v>520.46400000000006</v>
      </c>
      <c r="O1985">
        <v>2</v>
      </c>
      <c r="P1985">
        <v>0.3</v>
      </c>
      <c r="Q1985">
        <v>-14.8704</v>
      </c>
      <c r="R1985">
        <f>Derived_Metrics[[#This Row],[Selling Price]]*Derived_Metrics[[#This Row],[Quantity]]</f>
        <v>1040.9280000000001</v>
      </c>
      <c r="S1985" s="2">
        <f>IF(Derived_Metrics[[#This Row],[Revenue]]=0,0,Derived_Metrics[[#This Row],[Profit]]/Derived_Metrics[[#This Row],[Revenue]])</f>
        <v>-1.4285714285714284E-2</v>
      </c>
      <c r="T1985" t="str">
        <f>IF(Derived_Metrics[[#This Row],[Profit]]&lt;0, "Loss","Profit")</f>
        <v>Loss</v>
      </c>
      <c r="U1985" s="5">
        <f>Derived_Metrics[[#This Row],[Selling Price]]*Derived_Metrics[[#This Row],[Quantity]]*Derived_Metrics[[#This Row],[Discount]]</f>
        <v>312.27840000000003</v>
      </c>
      <c r="V1985" t="str">
        <f>IF(Derived_Metrics[[#This Row],[Discount]]&gt;0,"Discount Applied","No Discount")</f>
        <v>Discount Applied</v>
      </c>
      <c r="W1985" t="str">
        <f>IF(Derived_Metrics[[#This Row],[Discount]]&gt;0.3,"High Discount","Low Discount")</f>
        <v>Low Discount</v>
      </c>
      <c r="X1985" s="13">
        <f>SUMIFS(Derived_Metrics[Customer_Revenue_Share],Derived_Metrics[Customee_ Revenue _Rank],"&lt;="&amp;Derived_Metrics[[#This Row],[Customee_ Revenue _Rank]])</f>
        <v>0.81194614893164241</v>
      </c>
      <c r="Y1985" t="str">
        <f>IF(Derived_Metrics[[#This Row],[Cumulative_Revenue_%]]&lt;=0.8,"Top 80% Revenue","Remaining 20% Revenue")</f>
        <v>Remaining 20% Revenue</v>
      </c>
    </row>
    <row r="1986" spans="1:25" x14ac:dyDescent="0.25">
      <c r="A1986" t="s">
        <v>4965</v>
      </c>
      <c r="B1986" s="1">
        <v>42394</v>
      </c>
      <c r="C1986" t="s">
        <v>242</v>
      </c>
      <c r="D1986" s="4">
        <f>SUMIFS(Derived_Metrics[Revenue],Derived_Metrics[Customer ID],Derived_Metrics[[#This Row],[Customer ID]])</f>
        <v>2940.2779999999998</v>
      </c>
      <c r="E1986" s="4">
        <f>SUMIFS(Derived_Metrics[Profit],Derived_Metrics[Customer ID],Derived_Metrics[[#This Row],[Customer ID]])</f>
        <v>44.254900000000013</v>
      </c>
      <c r="F1986" s="5">
        <f>_xlfn.PERCENTRANK.INC(Derived_Metrics[Customer Revenue],Derived_Metrics[[#This Row],[Customer Revenue]])</f>
        <v>0.38300000000000001</v>
      </c>
      <c r="G1986" s="5" t="str" cm="1">
        <f t="array" ref="G1986">_xlfn.IFS(Derived_Metrics[[#This Row],[Customer Revenue Percentile]]&gt;=0.8,"High Value",Derived_Metrics[[#This Row],[Customer Revenue Percentile]]&gt;=0.4,"Medium Value",TRUE,"Low Value")</f>
        <v>Low Value</v>
      </c>
      <c r="H1986" s="12">
        <f>_xlfn.RANK.EQ(Derived_Metrics[[#This Row],[Customer Revenue]],Derived_Metrics[Customer Revenue],0)</f>
        <v>1304</v>
      </c>
      <c r="I1986" s="15">
        <f>Derived_Metrics[[#This Row],[Customer Revenue]]/SUM(Derived_Metrics[Customer Revenue])</f>
        <v>1.8873079446709974E-4</v>
      </c>
      <c r="J1986" t="s">
        <v>895</v>
      </c>
      <c r="K1986" s="5">
        <f>SUMIFS(Derived_Metrics[Revenue],Derived_Metrics[Product ID],Derived_Metrics[[#This Row],[Product ID]])</f>
        <v>55615.938999999998</v>
      </c>
      <c r="L1986" s="5">
        <f>SUMIFS(Derived_Metrics[Profit],Derived_Metrics[Product ID],Derived_Metrics[[#This Row],[Product ID]])</f>
        <v>-189.97610000000006</v>
      </c>
      <c r="M1986" s="5" t="str">
        <f>IF(AND(Derived_Metrics[[#This Row],[Product Revenue]]&gt;AVERAGE(Derived_Metrics[Product Revenue]),Derived_Metrics[[#This Row],[Product Profit]]&lt;0),"high sales Low Profit","Normal")</f>
        <v>high sales Low Profit</v>
      </c>
      <c r="N1986">
        <v>313.72199999999998</v>
      </c>
      <c r="O1986">
        <v>3</v>
      </c>
      <c r="P1986">
        <v>0.4</v>
      </c>
      <c r="Q1986">
        <v>-99.345299999999995</v>
      </c>
      <c r="R1986">
        <f>Derived_Metrics[[#This Row],[Selling Price]]*Derived_Metrics[[#This Row],[Quantity]]</f>
        <v>941.16599999999994</v>
      </c>
      <c r="S1986" s="2">
        <f>IF(Derived_Metrics[[#This Row],[Revenue]]=0,0,Derived_Metrics[[#This Row],[Profit]]/Derived_Metrics[[#This Row],[Revenue]])</f>
        <v>-0.10555555555555556</v>
      </c>
      <c r="T1986" t="str">
        <f>IF(Derived_Metrics[[#This Row],[Profit]]&lt;0, "Loss","Profit")</f>
        <v>Loss</v>
      </c>
      <c r="U1986" s="5">
        <f>Derived_Metrics[[#This Row],[Selling Price]]*Derived_Metrics[[#This Row],[Quantity]]*Derived_Metrics[[#This Row],[Discount]]</f>
        <v>376.46640000000002</v>
      </c>
      <c r="V1986" t="str">
        <f>IF(Derived_Metrics[[#This Row],[Discount]]&gt;0,"Discount Applied","No Discount")</f>
        <v>Discount Applied</v>
      </c>
      <c r="W1986" t="str">
        <f>IF(Derived_Metrics[[#This Row],[Discount]]&gt;0.3,"High Discount","Low Discount")</f>
        <v>High Discount</v>
      </c>
      <c r="X1986" s="13">
        <f>SUMIFS(Derived_Metrics[Customer_Revenue_Share],Derived_Metrics[Customee_ Revenue _Rank],"&lt;="&amp;Derived_Metrics[[#This Row],[Customee_ Revenue _Rank]])</f>
        <v>0.93244856951620958</v>
      </c>
      <c r="Y1986" t="str">
        <f>IF(Derived_Metrics[[#This Row],[Cumulative_Revenue_%]]&lt;=0.8,"Top 80% Revenue","Remaining 20% Revenue")</f>
        <v>Remaining 20% Revenue</v>
      </c>
    </row>
    <row r="1987" spans="1:25" x14ac:dyDescent="0.25">
      <c r="A1987" t="s">
        <v>4965</v>
      </c>
      <c r="B1987" s="1">
        <v>42394</v>
      </c>
      <c r="C1987" t="s">
        <v>242</v>
      </c>
      <c r="D1987" s="4">
        <f>SUMIFS(Derived_Metrics[Revenue],Derived_Metrics[Customer ID],Derived_Metrics[[#This Row],[Customer ID]])</f>
        <v>2940.2779999999998</v>
      </c>
      <c r="E1987" s="4">
        <f>SUMIFS(Derived_Metrics[Profit],Derived_Metrics[Customer ID],Derived_Metrics[[#This Row],[Customer ID]])</f>
        <v>44.254900000000013</v>
      </c>
      <c r="F1987" s="5">
        <f>_xlfn.PERCENTRANK.INC(Derived_Metrics[Customer Revenue],Derived_Metrics[[#This Row],[Customer Revenue]])</f>
        <v>0.38300000000000001</v>
      </c>
      <c r="G1987" s="5" t="str" cm="1">
        <f t="array" ref="G1987">_xlfn.IFS(Derived_Metrics[[#This Row],[Customer Revenue Percentile]]&gt;=0.8,"High Value",Derived_Metrics[[#This Row],[Customer Revenue Percentile]]&gt;=0.4,"Medium Value",TRUE,"Low Value")</f>
        <v>Low Value</v>
      </c>
      <c r="H1987" s="12">
        <f>_xlfn.RANK.EQ(Derived_Metrics[[#This Row],[Customer Revenue]],Derived_Metrics[Customer Revenue],0)</f>
        <v>1304</v>
      </c>
      <c r="I1987" s="15">
        <f>Derived_Metrics[[#This Row],[Customer Revenue]]/SUM(Derived_Metrics[Customer Revenue])</f>
        <v>1.8873079446709974E-4</v>
      </c>
      <c r="J1987" t="s">
        <v>3880</v>
      </c>
      <c r="K1987" s="5">
        <f>SUMIFS(Derived_Metrics[Revenue],Derived_Metrics[Product ID],Derived_Metrics[[#This Row],[Product ID]])</f>
        <v>4312.924</v>
      </c>
      <c r="L1987" s="5">
        <f>SUMIFS(Derived_Metrics[Profit],Derived_Metrics[Product ID],Derived_Metrics[[#This Row],[Product ID]])</f>
        <v>124.6058</v>
      </c>
      <c r="M1987" s="5" t="str">
        <f>IF(AND(Derived_Metrics[[#This Row],[Product Revenue]]&gt;AVERAGE(Derived_Metrics[Product Revenue]),Derived_Metrics[[#This Row],[Product Profit]]&lt;0),"high sales Low Profit","Normal")</f>
        <v>Normal</v>
      </c>
      <c r="N1987">
        <v>45.98</v>
      </c>
      <c r="O1987">
        <v>1</v>
      </c>
      <c r="P1987">
        <v>0</v>
      </c>
      <c r="Q1987">
        <v>7.8166000000000002</v>
      </c>
      <c r="R1987">
        <f>Derived_Metrics[[#This Row],[Selling Price]]*Derived_Metrics[[#This Row],[Quantity]]</f>
        <v>45.98</v>
      </c>
      <c r="S1987" s="2">
        <f>IF(Derived_Metrics[[#This Row],[Revenue]]=0,0,Derived_Metrics[[#This Row],[Profit]]/Derived_Metrics[[#This Row],[Revenue]])</f>
        <v>0.17</v>
      </c>
      <c r="T1987" t="str">
        <f>IF(Derived_Metrics[[#This Row],[Profit]]&lt;0, "Loss","Profit")</f>
        <v>Profit</v>
      </c>
      <c r="U1987" s="5">
        <f>Derived_Metrics[[#This Row],[Selling Price]]*Derived_Metrics[[#This Row],[Quantity]]*Derived_Metrics[[#This Row],[Discount]]</f>
        <v>0</v>
      </c>
      <c r="V1987" t="str">
        <f>IF(Derived_Metrics[[#This Row],[Discount]]&gt;0,"Discount Applied","No Discount")</f>
        <v>No Discount</v>
      </c>
      <c r="W1987" t="str">
        <f>IF(Derived_Metrics[[#This Row],[Discount]]&gt;0.3,"High Discount","Low Discount")</f>
        <v>Low Discount</v>
      </c>
      <c r="X1987" s="13">
        <f>SUMIFS(Derived_Metrics[Customer_Revenue_Share],Derived_Metrics[Customee_ Revenue _Rank],"&lt;="&amp;Derived_Metrics[[#This Row],[Customee_ Revenue _Rank]])</f>
        <v>0.93244856951620958</v>
      </c>
      <c r="Y1987" t="str">
        <f>IF(Derived_Metrics[[#This Row],[Cumulative_Revenue_%]]&lt;=0.8,"Top 80% Revenue","Remaining 20% Revenue")</f>
        <v>Remaining 20% Revenue</v>
      </c>
    </row>
    <row r="1988" spans="1:25" x14ac:dyDescent="0.25">
      <c r="A1988" t="s">
        <v>4967</v>
      </c>
      <c r="B1988" s="1">
        <v>42815</v>
      </c>
      <c r="C1988" t="s">
        <v>135</v>
      </c>
      <c r="D1988" s="4">
        <f>SUMIFS(Derived_Metrics[Revenue],Derived_Metrics[Customer ID],Derived_Metrics[[#This Row],[Customer ID]])</f>
        <v>3246.7910000000002</v>
      </c>
      <c r="E1988" s="4">
        <f>SUMIFS(Derived_Metrics[Profit],Derived_Metrics[Customer ID],Derived_Metrics[[#This Row],[Customer ID]])</f>
        <v>93.568299999999994</v>
      </c>
      <c r="F1988" s="5">
        <f>_xlfn.PERCENTRANK.INC(Derived_Metrics[Customer Revenue],Derived_Metrics[[#This Row],[Customer Revenue]])</f>
        <v>0.41799999999999998</v>
      </c>
      <c r="G1988" s="5" t="str" cm="1">
        <f t="array" ref="G1988">_xlfn.IFS(Derived_Metrics[[#This Row],[Customer Revenue Percentile]]&gt;=0.8,"High Value",Derived_Metrics[[#This Row],[Customer Revenue Percentile]]&gt;=0.4,"Medium Value",TRUE,"Low Value")</f>
        <v>Medium Value</v>
      </c>
      <c r="H1988" s="12">
        <f>_xlfn.RANK.EQ(Derived_Metrics[[#This Row],[Customer Revenue]],Derived_Metrics[Customer Revenue],0)</f>
        <v>1229</v>
      </c>
      <c r="I1988" s="15">
        <f>Derived_Metrics[[#This Row],[Customer Revenue]]/SUM(Derived_Metrics[Customer Revenue])</f>
        <v>2.0840527490891312E-4</v>
      </c>
      <c r="J1988" t="s">
        <v>2039</v>
      </c>
      <c r="K1988" s="5">
        <f>SUMIFS(Derived_Metrics[Revenue],Derived_Metrics[Product ID],Derived_Metrics[[#This Row],[Product ID]])</f>
        <v>522.50400000000002</v>
      </c>
      <c r="L1988" s="5">
        <f>SUMIFS(Derived_Metrics[Profit],Derived_Metrics[Product ID],Derived_Metrics[[#This Row],[Product ID]])</f>
        <v>10.110600000000002</v>
      </c>
      <c r="M1988" s="5" t="str">
        <f>IF(AND(Derived_Metrics[[#This Row],[Product Revenue]]&gt;AVERAGE(Derived_Metrics[Product Revenue]),Derived_Metrics[[#This Row],[Product Profit]]&lt;0),"high sales Low Profit","Normal")</f>
        <v>Normal</v>
      </c>
      <c r="N1988">
        <v>22.14</v>
      </c>
      <c r="O1988">
        <v>3</v>
      </c>
      <c r="P1988">
        <v>0</v>
      </c>
      <c r="Q1988">
        <v>6.4206000000000003</v>
      </c>
      <c r="R1988">
        <f>Derived_Metrics[[#This Row],[Selling Price]]*Derived_Metrics[[#This Row],[Quantity]]</f>
        <v>66.42</v>
      </c>
      <c r="S1988" s="2">
        <f>IF(Derived_Metrics[[#This Row],[Revenue]]=0,0,Derived_Metrics[[#This Row],[Profit]]/Derived_Metrics[[#This Row],[Revenue]])</f>
        <v>9.6666666666666665E-2</v>
      </c>
      <c r="T1988" t="str">
        <f>IF(Derived_Metrics[[#This Row],[Profit]]&lt;0, "Loss","Profit")</f>
        <v>Profit</v>
      </c>
      <c r="U1988" s="5">
        <f>Derived_Metrics[[#This Row],[Selling Price]]*Derived_Metrics[[#This Row],[Quantity]]*Derived_Metrics[[#This Row],[Discount]]</f>
        <v>0</v>
      </c>
      <c r="V1988" t="str">
        <f>IF(Derived_Metrics[[#This Row],[Discount]]&gt;0,"Discount Applied","No Discount")</f>
        <v>No Discount</v>
      </c>
      <c r="W1988" t="str">
        <f>IF(Derived_Metrics[[#This Row],[Discount]]&gt;0.3,"High Discount","Low Discount")</f>
        <v>Low Discount</v>
      </c>
      <c r="X1988" s="13">
        <f>SUMIFS(Derived_Metrics[Customer_Revenue_Share],Derived_Metrics[Customee_ Revenue _Rank],"&lt;="&amp;Derived_Metrics[[#This Row],[Customee_ Revenue _Rank]])</f>
        <v>0.91738326435186457</v>
      </c>
      <c r="Y1988" t="str">
        <f>IF(Derived_Metrics[[#This Row],[Cumulative_Revenue_%]]&lt;=0.8,"Top 80% Revenue","Remaining 20% Revenue")</f>
        <v>Remaining 20% Revenue</v>
      </c>
    </row>
    <row r="1989" spans="1:25" x14ac:dyDescent="0.25">
      <c r="A1989" t="s">
        <v>4968</v>
      </c>
      <c r="B1989" s="1">
        <v>42927</v>
      </c>
      <c r="C1989" t="s">
        <v>4099</v>
      </c>
      <c r="D1989" s="4">
        <f>SUMIFS(Derived_Metrics[Revenue],Derived_Metrics[Customer ID],Derived_Metrics[[#This Row],[Customer ID]])</f>
        <v>4496.2120000000004</v>
      </c>
      <c r="E1989" s="4">
        <f>SUMIFS(Derived_Metrics[Profit],Derived_Metrics[Customer ID],Derived_Metrics[[#This Row],[Customer ID]])</f>
        <v>-172.72020000000003</v>
      </c>
      <c r="F1989" s="5">
        <f>_xlfn.PERCENTRANK.INC(Derived_Metrics[Customer Revenue],Derived_Metrics[[#This Row],[Customer Revenue]])</f>
        <v>0.51100000000000001</v>
      </c>
      <c r="G1989" s="5" t="str" cm="1">
        <f t="array" ref="G1989">_xlfn.IFS(Derived_Metrics[[#This Row],[Customer Revenue Percentile]]&gt;=0.8,"High Value",Derived_Metrics[[#This Row],[Customer Revenue Percentile]]&gt;=0.4,"Medium Value",TRUE,"Low Value")</f>
        <v>Medium Value</v>
      </c>
      <c r="H1989" s="12">
        <f>_xlfn.RANK.EQ(Derived_Metrics[[#This Row],[Customer Revenue]],Derived_Metrics[Customer Revenue],0)</f>
        <v>1032</v>
      </c>
      <c r="I1989" s="15">
        <f>Derived_Metrics[[#This Row],[Customer Revenue]]/SUM(Derived_Metrics[Customer Revenue])</f>
        <v>2.8860320787779507E-4</v>
      </c>
      <c r="J1989" t="s">
        <v>2591</v>
      </c>
      <c r="K1989" s="5">
        <f>SUMIFS(Derived_Metrics[Revenue],Derived_Metrics[Product ID],Derived_Metrics[[#This Row],[Product ID]])</f>
        <v>12802.293</v>
      </c>
      <c r="L1989" s="5">
        <f>SUMIFS(Derived_Metrics[Profit],Derived_Metrics[Product ID],Derived_Metrics[[#This Row],[Product ID]])</f>
        <v>49.134599999999992</v>
      </c>
      <c r="M1989" s="5" t="str">
        <f>IF(AND(Derived_Metrics[[#This Row],[Product Revenue]]&gt;AVERAGE(Derived_Metrics[Product Revenue]),Derived_Metrics[[#This Row],[Product Profit]]&lt;0),"high sales Low Profit","Normal")</f>
        <v>Normal</v>
      </c>
      <c r="N1989">
        <v>272.97000000000003</v>
      </c>
      <c r="O1989">
        <v>3</v>
      </c>
      <c r="P1989">
        <v>0</v>
      </c>
      <c r="Q1989">
        <v>43.675199999999997</v>
      </c>
      <c r="R1989">
        <f>Derived_Metrics[[#This Row],[Selling Price]]*Derived_Metrics[[#This Row],[Quantity]]</f>
        <v>818.91000000000008</v>
      </c>
      <c r="S1989" s="2">
        <f>IF(Derived_Metrics[[#This Row],[Revenue]]=0,0,Derived_Metrics[[#This Row],[Profit]]/Derived_Metrics[[#This Row],[Revenue]])</f>
        <v>5.3333333333333323E-2</v>
      </c>
      <c r="T1989" t="str">
        <f>IF(Derived_Metrics[[#This Row],[Profit]]&lt;0, "Loss","Profit")</f>
        <v>Profit</v>
      </c>
      <c r="U1989" s="5">
        <f>Derived_Metrics[[#This Row],[Selling Price]]*Derived_Metrics[[#This Row],[Quantity]]*Derived_Metrics[[#This Row],[Discount]]</f>
        <v>0</v>
      </c>
      <c r="V1989" t="str">
        <f>IF(Derived_Metrics[[#This Row],[Discount]]&gt;0,"Discount Applied","No Discount")</f>
        <v>No Discount</v>
      </c>
      <c r="W1989" t="str">
        <f>IF(Derived_Metrics[[#This Row],[Discount]]&gt;0.3,"High Discount","Low Discount")</f>
        <v>Low Discount</v>
      </c>
      <c r="X1989" s="13">
        <f>SUMIFS(Derived_Metrics[Customer_Revenue_Share],Derived_Metrics[Customee_ Revenue _Rank],"&lt;="&amp;Derived_Metrics[[#This Row],[Customee_ Revenue _Rank]])</f>
        <v>0.86952899768994052</v>
      </c>
      <c r="Y1989" t="str">
        <f>IF(Derived_Metrics[[#This Row],[Cumulative_Revenue_%]]&lt;=0.8,"Top 80% Revenue","Remaining 20% Revenue")</f>
        <v>Remaining 20% Revenue</v>
      </c>
    </row>
    <row r="1990" spans="1:25" x14ac:dyDescent="0.25">
      <c r="A1990" t="s">
        <v>4969</v>
      </c>
      <c r="B1990" s="1">
        <v>42153</v>
      </c>
      <c r="C1990" t="s">
        <v>4150</v>
      </c>
      <c r="D1990" s="4">
        <f>SUMIFS(Derived_Metrics[Revenue],Derived_Metrics[Customer ID],Derived_Metrics[[#This Row],[Customer ID]])</f>
        <v>14608.752</v>
      </c>
      <c r="E1990" s="4">
        <f>SUMIFS(Derived_Metrics[Profit],Derived_Metrics[Customer ID],Derived_Metrics[[#This Row],[Customer ID]])</f>
        <v>-1034.1218999999999</v>
      </c>
      <c r="F1990" s="5">
        <f>_xlfn.PERCENTRANK.INC(Derived_Metrics[Customer Revenue],Derived_Metrics[[#This Row],[Customer Revenue]])</f>
        <v>0.86599999999999999</v>
      </c>
      <c r="G1990" s="5" t="str" cm="1">
        <f t="array" ref="G1990">_xlfn.IFS(Derived_Metrics[[#This Row],[Customer Revenue Percentile]]&gt;=0.8,"High Value",Derived_Metrics[[#This Row],[Customer Revenue Percentile]]&gt;=0.4,"Medium Value",TRUE,"Low Value")</f>
        <v>High Value</v>
      </c>
      <c r="H1990" s="12">
        <f>_xlfn.RANK.EQ(Derived_Metrics[[#This Row],[Customer Revenue]],Derived_Metrics[Customer Revenue],0)</f>
        <v>279</v>
      </c>
      <c r="I1990" s="15">
        <f>Derived_Metrics[[#This Row],[Customer Revenue]]/SUM(Derived_Metrics[Customer Revenue])</f>
        <v>9.3770771713859447E-4</v>
      </c>
      <c r="J1990" t="s">
        <v>4491</v>
      </c>
      <c r="K1990" s="5">
        <f>SUMIFS(Derived_Metrics[Revenue],Derived_Metrics[Product ID],Derived_Metrics[[#This Row],[Product ID]])</f>
        <v>296.17200000000003</v>
      </c>
      <c r="L1990" s="5">
        <f>SUMIFS(Derived_Metrics[Profit],Derived_Metrics[Product ID],Derived_Metrics[[#This Row],[Product ID]])</f>
        <v>2.0784000000000002</v>
      </c>
      <c r="M1990" s="5" t="str">
        <f>IF(AND(Derived_Metrics[[#This Row],[Product Revenue]]&gt;AVERAGE(Derived_Metrics[Product Revenue]),Derived_Metrics[[#This Row],[Product Profit]]&lt;0),"high sales Low Profit","Normal")</f>
        <v>Normal</v>
      </c>
      <c r="N1990">
        <v>41.567999999999998</v>
      </c>
      <c r="O1990">
        <v>4</v>
      </c>
      <c r="P1990">
        <v>0.2</v>
      </c>
      <c r="Q1990">
        <v>-4.1567999999999996</v>
      </c>
      <c r="R1990">
        <f>Derived_Metrics[[#This Row],[Selling Price]]*Derived_Metrics[[#This Row],[Quantity]]</f>
        <v>166.27199999999999</v>
      </c>
      <c r="S1990" s="2">
        <f>IF(Derived_Metrics[[#This Row],[Revenue]]=0,0,Derived_Metrics[[#This Row],[Profit]]/Derived_Metrics[[#This Row],[Revenue]])</f>
        <v>-2.4999999999999998E-2</v>
      </c>
      <c r="T1990" t="str">
        <f>IF(Derived_Metrics[[#This Row],[Profit]]&lt;0, "Loss","Profit")</f>
        <v>Loss</v>
      </c>
      <c r="U1990" s="5">
        <f>Derived_Metrics[[#This Row],[Selling Price]]*Derived_Metrics[[#This Row],[Quantity]]*Derived_Metrics[[#This Row],[Discount]]</f>
        <v>33.254399999999997</v>
      </c>
      <c r="V1990" t="str">
        <f>IF(Derived_Metrics[[#This Row],[Discount]]&gt;0,"Discount Applied","No Discount")</f>
        <v>Discount Applied</v>
      </c>
      <c r="W1990" t="str">
        <f>IF(Derived_Metrics[[#This Row],[Discount]]&gt;0.3,"High Discount","Low Discount")</f>
        <v>Low Discount</v>
      </c>
      <c r="X1990" s="13">
        <f>SUMIFS(Derived_Metrics[Customer_Revenue_Share],Derived_Metrics[Customee_ Revenue _Rank],"&lt;="&amp;Derived_Metrics[[#This Row],[Customee_ Revenue _Rank]])</f>
        <v>0.46191832348699802</v>
      </c>
      <c r="Y1990" t="str">
        <f>IF(Derived_Metrics[[#This Row],[Cumulative_Revenue_%]]&lt;=0.8,"Top 80% Revenue","Remaining 20% Revenue")</f>
        <v>Top 80% Revenue</v>
      </c>
    </row>
    <row r="1991" spans="1:25" x14ac:dyDescent="0.25">
      <c r="A1991" t="s">
        <v>4969</v>
      </c>
      <c r="B1991" s="1">
        <v>42153</v>
      </c>
      <c r="C1991" t="s">
        <v>4150</v>
      </c>
      <c r="D1991" s="4">
        <f>SUMIFS(Derived_Metrics[Revenue],Derived_Metrics[Customer ID],Derived_Metrics[[#This Row],[Customer ID]])</f>
        <v>14608.752</v>
      </c>
      <c r="E1991" s="4">
        <f>SUMIFS(Derived_Metrics[Profit],Derived_Metrics[Customer ID],Derived_Metrics[[#This Row],[Customer ID]])</f>
        <v>-1034.1218999999999</v>
      </c>
      <c r="F1991" s="5">
        <f>_xlfn.PERCENTRANK.INC(Derived_Metrics[Customer Revenue],Derived_Metrics[[#This Row],[Customer Revenue]])</f>
        <v>0.86599999999999999</v>
      </c>
      <c r="G1991" s="5" t="str" cm="1">
        <f t="array" ref="G1991">_xlfn.IFS(Derived_Metrics[[#This Row],[Customer Revenue Percentile]]&gt;=0.8,"High Value",Derived_Metrics[[#This Row],[Customer Revenue Percentile]]&gt;=0.4,"Medium Value",TRUE,"Low Value")</f>
        <v>High Value</v>
      </c>
      <c r="H1991" s="12">
        <f>_xlfn.RANK.EQ(Derived_Metrics[[#This Row],[Customer Revenue]],Derived_Metrics[Customer Revenue],0)</f>
        <v>279</v>
      </c>
      <c r="I1991" s="15">
        <f>Derived_Metrics[[#This Row],[Customer Revenue]]/SUM(Derived_Metrics[Customer Revenue])</f>
        <v>9.3770771713859447E-4</v>
      </c>
      <c r="J1991" t="s">
        <v>167</v>
      </c>
      <c r="K1991" s="5">
        <f>SUMIFS(Derived_Metrics[Revenue],Derived_Metrics[Product ID],Derived_Metrics[[#This Row],[Product ID]])</f>
        <v>11851.93</v>
      </c>
      <c r="L1991" s="5">
        <f>SUMIFS(Derived_Metrics[Profit],Derived_Metrics[Product ID],Derived_Metrics[[#This Row],[Product ID]])</f>
        <v>-445.39099999999996</v>
      </c>
      <c r="M1991" s="5" t="str">
        <f>IF(AND(Derived_Metrics[[#This Row],[Product Revenue]]&gt;AVERAGE(Derived_Metrics[Product Revenue]),Derived_Metrics[[#This Row],[Product Profit]]&lt;0),"high sales Low Profit","Normal")</f>
        <v>Normal</v>
      </c>
      <c r="N1991">
        <v>317.05799999999999</v>
      </c>
      <c r="O1991">
        <v>3</v>
      </c>
      <c r="P1991">
        <v>0.3</v>
      </c>
      <c r="Q1991">
        <v>-86.058599999999998</v>
      </c>
      <c r="R1991">
        <f>Derived_Metrics[[#This Row],[Selling Price]]*Derived_Metrics[[#This Row],[Quantity]]</f>
        <v>951.17399999999998</v>
      </c>
      <c r="S1991" s="2">
        <f>IF(Derived_Metrics[[#This Row],[Revenue]]=0,0,Derived_Metrics[[#This Row],[Profit]]/Derived_Metrics[[#This Row],[Revenue]])</f>
        <v>-9.0476190476190474E-2</v>
      </c>
      <c r="T1991" t="str">
        <f>IF(Derived_Metrics[[#This Row],[Profit]]&lt;0, "Loss","Profit")</f>
        <v>Loss</v>
      </c>
      <c r="U1991" s="5">
        <f>Derived_Metrics[[#This Row],[Selling Price]]*Derived_Metrics[[#This Row],[Quantity]]*Derived_Metrics[[#This Row],[Discount]]</f>
        <v>285.35219999999998</v>
      </c>
      <c r="V1991" t="str">
        <f>IF(Derived_Metrics[[#This Row],[Discount]]&gt;0,"Discount Applied","No Discount")</f>
        <v>Discount Applied</v>
      </c>
      <c r="W1991" t="str">
        <f>IF(Derived_Metrics[[#This Row],[Discount]]&gt;0.3,"High Discount","Low Discount")</f>
        <v>Low Discount</v>
      </c>
      <c r="X1991" s="13">
        <f>SUMIFS(Derived_Metrics[Customer_Revenue_Share],Derived_Metrics[Customee_ Revenue _Rank],"&lt;="&amp;Derived_Metrics[[#This Row],[Customee_ Revenue _Rank]])</f>
        <v>0.46191832348699802</v>
      </c>
      <c r="Y1991" t="str">
        <f>IF(Derived_Metrics[[#This Row],[Cumulative_Revenue_%]]&lt;=0.8,"Top 80% Revenue","Remaining 20% Revenue")</f>
        <v>Top 80% Revenue</v>
      </c>
    </row>
    <row r="1992" spans="1:25" x14ac:dyDescent="0.25">
      <c r="A1992" t="s">
        <v>4971</v>
      </c>
      <c r="B1992" s="1">
        <v>41996</v>
      </c>
      <c r="C1992" t="s">
        <v>3365</v>
      </c>
      <c r="D1992" s="4">
        <f>SUMIFS(Derived_Metrics[Revenue],Derived_Metrics[Customer ID],Derived_Metrics[[#This Row],[Customer ID]])</f>
        <v>8326.0954999999994</v>
      </c>
      <c r="E1992" s="4">
        <f>SUMIFS(Derived_Metrics[Profit],Derived_Metrics[Customer ID],Derived_Metrics[[#This Row],[Customer ID]])</f>
        <v>82.072099999999992</v>
      </c>
      <c r="F1992" s="5">
        <f>_xlfn.PERCENTRANK.INC(Derived_Metrics[Customer Revenue],Derived_Metrics[[#This Row],[Customer Revenue]])</f>
        <v>0.69699999999999995</v>
      </c>
      <c r="G1992" s="5" t="str" cm="1">
        <f t="array" ref="G1992">_xlfn.IFS(Derived_Metrics[[#This Row],[Customer Revenue Percentile]]&gt;=0.8,"High Value",Derived_Metrics[[#This Row],[Customer Revenue Percentile]]&gt;=0.4,"Medium Value",TRUE,"Low Value")</f>
        <v>Medium Value</v>
      </c>
      <c r="H1992" s="12">
        <f>_xlfn.RANK.EQ(Derived_Metrics[[#This Row],[Customer Revenue]],Derived_Metrics[Customer Revenue],0)</f>
        <v>642</v>
      </c>
      <c r="I1992" s="15">
        <f>Derived_Metrics[[#This Row],[Customer Revenue]]/SUM(Derived_Metrics[Customer Revenue])</f>
        <v>5.3443606982875227E-4</v>
      </c>
      <c r="J1992" t="s">
        <v>275</v>
      </c>
      <c r="K1992" s="5">
        <f>SUMIFS(Derived_Metrics[Revenue],Derived_Metrics[Product ID],Derived_Metrics[[#This Row],[Product ID]])</f>
        <v>8859.2119999999995</v>
      </c>
      <c r="L1992" s="5">
        <f>SUMIFS(Derived_Metrics[Profit],Derived_Metrics[Product ID],Derived_Metrics[[#This Row],[Product ID]])</f>
        <v>80.97999999999999</v>
      </c>
      <c r="M1992" s="5" t="str">
        <f>IF(AND(Derived_Metrics[[#This Row],[Product Revenue]]&gt;AVERAGE(Derived_Metrics[Product Revenue]),Derived_Metrics[[#This Row],[Product Profit]]&lt;0),"high sales Low Profit","Normal")</f>
        <v>Normal</v>
      </c>
      <c r="N1992">
        <v>64.784000000000006</v>
      </c>
      <c r="O1992">
        <v>1</v>
      </c>
      <c r="P1992">
        <v>0.2</v>
      </c>
      <c r="Q1992">
        <v>6.4783999999999997</v>
      </c>
      <c r="R1992">
        <f>Derived_Metrics[[#This Row],[Selling Price]]*Derived_Metrics[[#This Row],[Quantity]]</f>
        <v>64.784000000000006</v>
      </c>
      <c r="S1992" s="2">
        <f>IF(Derived_Metrics[[#This Row],[Revenue]]=0,0,Derived_Metrics[[#This Row],[Profit]]/Derived_Metrics[[#This Row],[Revenue]])</f>
        <v>9.9999999999999992E-2</v>
      </c>
      <c r="T1992" t="str">
        <f>IF(Derived_Metrics[[#This Row],[Profit]]&lt;0, "Loss","Profit")</f>
        <v>Profit</v>
      </c>
      <c r="U1992" s="5">
        <f>Derived_Metrics[[#This Row],[Selling Price]]*Derived_Metrics[[#This Row],[Quantity]]*Derived_Metrics[[#This Row],[Discount]]</f>
        <v>12.956800000000001</v>
      </c>
      <c r="V1992" t="str">
        <f>IF(Derived_Metrics[[#This Row],[Discount]]&gt;0,"Discount Applied","No Discount")</f>
        <v>Discount Applied</v>
      </c>
      <c r="W1992" t="str">
        <f>IF(Derived_Metrics[[#This Row],[Discount]]&gt;0.3,"High Discount","Low Discount")</f>
        <v>Low Discount</v>
      </c>
      <c r="X1992" s="13">
        <f>SUMIFS(Derived_Metrics[Customer_Revenue_Share],Derived_Metrics[Customee_ Revenue _Rank],"&lt;="&amp;Derived_Metrics[[#This Row],[Customee_ Revenue _Rank]])</f>
        <v>0.7143339486702337</v>
      </c>
      <c r="Y1992" t="str">
        <f>IF(Derived_Metrics[[#This Row],[Cumulative_Revenue_%]]&lt;=0.8,"Top 80% Revenue","Remaining 20% Revenue")</f>
        <v>Top 80% Revenue</v>
      </c>
    </row>
    <row r="1993" spans="1:25" x14ac:dyDescent="0.25">
      <c r="A1993" t="s">
        <v>4972</v>
      </c>
      <c r="B1993" s="1">
        <v>42974</v>
      </c>
      <c r="C1993" t="s">
        <v>2332</v>
      </c>
      <c r="D1993" s="4">
        <f>SUMIFS(Derived_Metrics[Revenue],Derived_Metrics[Customer ID],Derived_Metrics[[#This Row],[Customer ID]])</f>
        <v>24955.187999999998</v>
      </c>
      <c r="E1993" s="4">
        <f>SUMIFS(Derived_Metrics[Profit],Derived_Metrics[Customer ID],Derived_Metrics[[#This Row],[Customer ID]])</f>
        <v>273.06420000000003</v>
      </c>
      <c r="F1993" s="5">
        <f>_xlfn.PERCENTRANK.INC(Derived_Metrics[Customer Revenue],Derived_Metrics[[#This Row],[Customer Revenue]])</f>
        <v>0.94699999999999995</v>
      </c>
      <c r="G1993" s="5" t="str" cm="1">
        <f t="array" ref="G1993">_xlfn.IFS(Derived_Metrics[[#This Row],[Customer Revenue Percentile]]&gt;=0.8,"High Value",Derived_Metrics[[#This Row],[Customer Revenue Percentile]]&gt;=0.4,"Medium Value",TRUE,"Low Value")</f>
        <v>High Value</v>
      </c>
      <c r="H1993" s="12">
        <f>_xlfn.RANK.EQ(Derived_Metrics[[#This Row],[Customer Revenue]],Derived_Metrics[Customer Revenue],0)</f>
        <v>111</v>
      </c>
      <c r="I1993" s="15">
        <f>Derived_Metrics[[#This Row],[Customer Revenue]]/SUM(Derived_Metrics[Customer Revenue])</f>
        <v>1.6018255611598064E-3</v>
      </c>
      <c r="J1993" t="s">
        <v>1827</v>
      </c>
      <c r="K1993" s="5">
        <f>SUMIFS(Derived_Metrics[Revenue],Derived_Metrics[Product ID],Derived_Metrics[[#This Row],[Product ID]])</f>
        <v>3700.1759999999999</v>
      </c>
      <c r="L1993" s="5">
        <f>SUMIFS(Derived_Metrics[Profit],Derived_Metrics[Product ID],Derived_Metrics[[#This Row],[Product ID]])</f>
        <v>120.9528</v>
      </c>
      <c r="M1993" s="5" t="str">
        <f>IF(AND(Derived_Metrics[[#This Row],[Product Revenue]]&gt;AVERAGE(Derived_Metrics[Product Revenue]),Derived_Metrics[[#This Row],[Product Profit]]&lt;0),"high sales Low Profit","Normal")</f>
        <v>Normal</v>
      </c>
      <c r="N1993">
        <v>120.57599999999999</v>
      </c>
      <c r="O1993">
        <v>8</v>
      </c>
      <c r="P1993">
        <v>0.2</v>
      </c>
      <c r="Q1993">
        <v>33.1584</v>
      </c>
      <c r="R1993">
        <f>Derived_Metrics[[#This Row],[Selling Price]]*Derived_Metrics[[#This Row],[Quantity]]</f>
        <v>964.60799999999995</v>
      </c>
      <c r="S1993" s="2">
        <f>IF(Derived_Metrics[[#This Row],[Revenue]]=0,0,Derived_Metrics[[#This Row],[Profit]]/Derived_Metrics[[#This Row],[Revenue]])</f>
        <v>3.4375000000000003E-2</v>
      </c>
      <c r="T1993" t="str">
        <f>IF(Derived_Metrics[[#This Row],[Profit]]&lt;0, "Loss","Profit")</f>
        <v>Profit</v>
      </c>
      <c r="U1993" s="5">
        <f>Derived_Metrics[[#This Row],[Selling Price]]*Derived_Metrics[[#This Row],[Quantity]]*Derived_Metrics[[#This Row],[Discount]]</f>
        <v>192.92160000000001</v>
      </c>
      <c r="V1993" t="str">
        <f>IF(Derived_Metrics[[#This Row],[Discount]]&gt;0,"Discount Applied","No Discount")</f>
        <v>Discount Applied</v>
      </c>
      <c r="W1993" t="str">
        <f>IF(Derived_Metrics[[#This Row],[Discount]]&gt;0.3,"High Discount","Low Discount")</f>
        <v>Low Discount</v>
      </c>
      <c r="X1993" s="13">
        <f>SUMIFS(Derived_Metrics[Customer_Revenue_Share],Derived_Metrics[Customee_ Revenue _Rank],"&lt;="&amp;Derived_Metrics[[#This Row],[Customee_ Revenue _Rank]])</f>
        <v>0.25559809947746609</v>
      </c>
      <c r="Y1993" t="str">
        <f>IF(Derived_Metrics[[#This Row],[Cumulative_Revenue_%]]&lt;=0.8,"Top 80% Revenue","Remaining 20% Revenue")</f>
        <v>Top 80% Revenue</v>
      </c>
    </row>
    <row r="1994" spans="1:25" x14ac:dyDescent="0.25">
      <c r="A1994" t="s">
        <v>4973</v>
      </c>
      <c r="B1994" s="1">
        <v>42302</v>
      </c>
      <c r="C1994" t="s">
        <v>1180</v>
      </c>
      <c r="D1994" s="4">
        <f>SUMIFS(Derived_Metrics[Revenue],Derived_Metrics[Customer ID],Derived_Metrics[[#This Row],[Customer ID]])</f>
        <v>7541.6080000000002</v>
      </c>
      <c r="E1994" s="4">
        <f>SUMIFS(Derived_Metrics[Profit],Derived_Metrics[Customer ID],Derived_Metrics[[#This Row],[Customer ID]])</f>
        <v>-2.0204000000000057</v>
      </c>
      <c r="F1994" s="5">
        <f>_xlfn.PERCENTRANK.INC(Derived_Metrics[Customer Revenue],Derived_Metrics[[#This Row],[Customer Revenue]])</f>
        <v>0.67200000000000004</v>
      </c>
      <c r="G1994" s="5" t="str" cm="1">
        <f t="array" ref="G1994">_xlfn.IFS(Derived_Metrics[[#This Row],[Customer Revenue Percentile]]&gt;=0.8,"High Value",Derived_Metrics[[#This Row],[Customer Revenue Percentile]]&gt;=0.4,"Medium Value",TRUE,"Low Value")</f>
        <v>Medium Value</v>
      </c>
      <c r="H1994" s="12">
        <f>_xlfn.RANK.EQ(Derived_Metrics[[#This Row],[Customer Revenue]],Derived_Metrics[Customer Revenue],0)</f>
        <v>694</v>
      </c>
      <c r="I1994" s="15">
        <f>Derived_Metrics[[#This Row],[Customer Revenue]]/SUM(Derived_Metrics[Customer Revenue])</f>
        <v>4.8408132475889532E-4</v>
      </c>
      <c r="J1994" t="s">
        <v>2591</v>
      </c>
      <c r="K1994" s="5">
        <f>SUMIFS(Derived_Metrics[Revenue],Derived_Metrics[Product ID],Derived_Metrics[[#This Row],[Product ID]])</f>
        <v>12802.293</v>
      </c>
      <c r="L1994" s="5">
        <f>SUMIFS(Derived_Metrics[Profit],Derived_Metrics[Product ID],Derived_Metrics[[#This Row],[Product ID]])</f>
        <v>49.134599999999992</v>
      </c>
      <c r="M1994" s="5" t="str">
        <f>IF(AND(Derived_Metrics[[#This Row],[Product Revenue]]&gt;AVERAGE(Derived_Metrics[Product Revenue]),Derived_Metrics[[#This Row],[Product Profit]]&lt;0),"high sales Low Profit","Normal")</f>
        <v>Normal</v>
      </c>
      <c r="N1994">
        <v>582.33600000000001</v>
      </c>
      <c r="O1994">
        <v>8</v>
      </c>
      <c r="P1994">
        <v>0.2</v>
      </c>
      <c r="Q1994">
        <v>-29.116800000000001</v>
      </c>
      <c r="R1994">
        <f>Derived_Metrics[[#This Row],[Selling Price]]*Derived_Metrics[[#This Row],[Quantity]]</f>
        <v>4658.6880000000001</v>
      </c>
      <c r="S1994" s="2">
        <f>IF(Derived_Metrics[[#This Row],[Revenue]]=0,0,Derived_Metrics[[#This Row],[Profit]]/Derived_Metrics[[#This Row],[Revenue]])</f>
        <v>-6.2500000000000003E-3</v>
      </c>
      <c r="T1994" t="str">
        <f>IF(Derived_Metrics[[#This Row],[Profit]]&lt;0, "Loss","Profit")</f>
        <v>Loss</v>
      </c>
      <c r="U1994" s="5">
        <f>Derived_Metrics[[#This Row],[Selling Price]]*Derived_Metrics[[#This Row],[Quantity]]*Derived_Metrics[[#This Row],[Discount]]</f>
        <v>931.73760000000004</v>
      </c>
      <c r="V1994" t="str">
        <f>IF(Derived_Metrics[[#This Row],[Discount]]&gt;0,"Discount Applied","No Discount")</f>
        <v>Discount Applied</v>
      </c>
      <c r="W1994" t="str">
        <f>IF(Derived_Metrics[[#This Row],[Discount]]&gt;0.3,"High Discount","Low Discount")</f>
        <v>Low Discount</v>
      </c>
      <c r="X1994" s="13">
        <f>SUMIFS(Derived_Metrics[Customer_Revenue_Share],Derived_Metrics[Customee_ Revenue _Rank],"&lt;="&amp;Derived_Metrics[[#This Row],[Customee_ Revenue _Rank]])</f>
        <v>0.74099897681150617</v>
      </c>
      <c r="Y1994" t="str">
        <f>IF(Derived_Metrics[[#This Row],[Cumulative_Revenue_%]]&lt;=0.8,"Top 80% Revenue","Remaining 20% Revenue")</f>
        <v>Top 80% Revenue</v>
      </c>
    </row>
    <row r="1995" spans="1:25" x14ac:dyDescent="0.25">
      <c r="A1995" t="s">
        <v>4974</v>
      </c>
      <c r="B1995" s="1">
        <v>41902</v>
      </c>
      <c r="C1995" t="s">
        <v>4975</v>
      </c>
      <c r="D1995" s="4">
        <f>SUMIFS(Derived_Metrics[Revenue],Derived_Metrics[Customer ID],Derived_Metrics[[#This Row],[Customer ID]])</f>
        <v>2866.7</v>
      </c>
      <c r="E1995" s="4">
        <f>SUMIFS(Derived_Metrics[Profit],Derived_Metrics[Customer ID],Derived_Metrics[[#This Row],[Customer ID]])</f>
        <v>130.37639999999999</v>
      </c>
      <c r="F1995" s="5">
        <f>_xlfn.PERCENTRANK.INC(Derived_Metrics[Customer Revenue],Derived_Metrics[[#This Row],[Customer Revenue]])</f>
        <v>0.373</v>
      </c>
      <c r="G1995" s="5" t="str" cm="1">
        <f t="array" ref="G1995">_xlfn.IFS(Derived_Metrics[[#This Row],[Customer Revenue Percentile]]&gt;=0.8,"High Value",Derived_Metrics[[#This Row],[Customer Revenue Percentile]]&gt;=0.4,"Medium Value",TRUE,"Low Value")</f>
        <v>Low Value</v>
      </c>
      <c r="H1995" s="12">
        <f>_xlfn.RANK.EQ(Derived_Metrics[[#This Row],[Customer Revenue]],Derived_Metrics[Customer Revenue],0)</f>
        <v>1329</v>
      </c>
      <c r="I1995" s="15">
        <f>Derived_Metrics[[#This Row],[Customer Revenue]]/SUM(Derived_Metrics[Customer Revenue])</f>
        <v>1.8400796404245952E-4</v>
      </c>
      <c r="J1995" t="s">
        <v>979</v>
      </c>
      <c r="K1995" s="5">
        <f>SUMIFS(Derived_Metrics[Revenue],Derived_Metrics[Product ID],Derived_Metrics[[#This Row],[Product ID]])</f>
        <v>22709.053</v>
      </c>
      <c r="L1995" s="5">
        <f>SUMIFS(Derived_Metrics[Profit],Derived_Metrics[Product ID],Derived_Metrics[[#This Row],[Product ID]])</f>
        <v>701.9799999999999</v>
      </c>
      <c r="M1995" s="5" t="str">
        <f>IF(AND(Derived_Metrics[[#This Row],[Product Revenue]]&gt;AVERAGE(Derived_Metrics[Product Revenue]),Derived_Metrics[[#This Row],[Product Profit]]&lt;0),"high sales Low Profit","Normal")</f>
        <v>Normal</v>
      </c>
      <c r="N1995">
        <v>631.78200000000004</v>
      </c>
      <c r="O1995">
        <v>2</v>
      </c>
      <c r="P1995">
        <v>0.1</v>
      </c>
      <c r="Q1995">
        <v>140.39599999999999</v>
      </c>
      <c r="R1995">
        <f>Derived_Metrics[[#This Row],[Selling Price]]*Derived_Metrics[[#This Row],[Quantity]]</f>
        <v>1263.5640000000001</v>
      </c>
      <c r="S1995" s="2">
        <f>IF(Derived_Metrics[[#This Row],[Revenue]]=0,0,Derived_Metrics[[#This Row],[Profit]]/Derived_Metrics[[#This Row],[Revenue]])</f>
        <v>0.11111111111111109</v>
      </c>
      <c r="T1995" t="str">
        <f>IF(Derived_Metrics[[#This Row],[Profit]]&lt;0, "Loss","Profit")</f>
        <v>Profit</v>
      </c>
      <c r="U1995" s="5">
        <f>Derived_Metrics[[#This Row],[Selling Price]]*Derived_Metrics[[#This Row],[Quantity]]*Derived_Metrics[[#This Row],[Discount]]</f>
        <v>126.35640000000001</v>
      </c>
      <c r="V1995" t="str">
        <f>IF(Derived_Metrics[[#This Row],[Discount]]&gt;0,"Discount Applied","No Discount")</f>
        <v>Discount Applied</v>
      </c>
      <c r="W1995" t="str">
        <f>IF(Derived_Metrics[[#This Row],[Discount]]&gt;0.3,"High Discount","Low Discount")</f>
        <v>Low Discount</v>
      </c>
      <c r="X1995" s="13">
        <f>SUMIFS(Derived_Metrics[Customer_Revenue_Share],Derived_Metrics[Customee_ Revenue _Rank],"&lt;="&amp;Derived_Metrics[[#This Row],[Customee_ Revenue _Rank]])</f>
        <v>0.93633903500190607</v>
      </c>
      <c r="Y1995" t="str">
        <f>IF(Derived_Metrics[[#This Row],[Cumulative_Revenue_%]]&lt;=0.8,"Top 80% Revenue","Remaining 20% Revenue")</f>
        <v>Remaining 20% Revenue</v>
      </c>
    </row>
    <row r="1996" spans="1:25" x14ac:dyDescent="0.25">
      <c r="A1996" t="s">
        <v>4974</v>
      </c>
      <c r="B1996" s="1">
        <v>41902</v>
      </c>
      <c r="C1996" t="s">
        <v>4975</v>
      </c>
      <c r="D1996" s="4">
        <f>SUMIFS(Derived_Metrics[Revenue],Derived_Metrics[Customer ID],Derived_Metrics[[#This Row],[Customer ID]])</f>
        <v>2866.7</v>
      </c>
      <c r="E1996" s="4">
        <f>SUMIFS(Derived_Metrics[Profit],Derived_Metrics[Customer ID],Derived_Metrics[[#This Row],[Customer ID]])</f>
        <v>130.37639999999999</v>
      </c>
      <c r="F1996" s="5">
        <f>_xlfn.PERCENTRANK.INC(Derived_Metrics[Customer Revenue],Derived_Metrics[[#This Row],[Customer Revenue]])</f>
        <v>0.373</v>
      </c>
      <c r="G1996" s="5" t="str" cm="1">
        <f t="array" ref="G1996">_xlfn.IFS(Derived_Metrics[[#This Row],[Customer Revenue Percentile]]&gt;=0.8,"High Value",Derived_Metrics[[#This Row],[Customer Revenue Percentile]]&gt;=0.4,"Medium Value",TRUE,"Low Value")</f>
        <v>Low Value</v>
      </c>
      <c r="H1996" s="12">
        <f>_xlfn.RANK.EQ(Derived_Metrics[[#This Row],[Customer Revenue]],Derived_Metrics[Customer Revenue],0)</f>
        <v>1329</v>
      </c>
      <c r="I1996" s="15">
        <f>Derived_Metrics[[#This Row],[Customer Revenue]]/SUM(Derived_Metrics[Customer Revenue])</f>
        <v>1.8400796404245952E-4</v>
      </c>
      <c r="J1996" t="s">
        <v>2014</v>
      </c>
      <c r="K1996" s="5">
        <f>SUMIFS(Derived_Metrics[Revenue],Derived_Metrics[Product ID],Derived_Metrics[[#This Row],[Product ID]])</f>
        <v>87267.103000000003</v>
      </c>
      <c r="L1996" s="5">
        <f>SUMIFS(Derived_Metrics[Profit],Derived_Metrics[Product ID],Derived_Metrics[[#This Row],[Product ID]])</f>
        <v>19.686399999999992</v>
      </c>
      <c r="M1996" s="5" t="str">
        <f>IF(AND(Derived_Metrics[[#This Row],[Product Revenue]]&gt;AVERAGE(Derived_Metrics[Product Revenue]),Derived_Metrics[[#This Row],[Product Profit]]&lt;0),"high sales Low Profit","Normal")</f>
        <v>Normal</v>
      </c>
      <c r="N1996">
        <v>801.56799999999998</v>
      </c>
      <c r="O1996">
        <v>2</v>
      </c>
      <c r="P1996">
        <v>0.2</v>
      </c>
      <c r="Q1996">
        <v>-10.019600000000001</v>
      </c>
      <c r="R1996">
        <f>Derived_Metrics[[#This Row],[Selling Price]]*Derived_Metrics[[#This Row],[Quantity]]</f>
        <v>1603.136</v>
      </c>
      <c r="S1996" s="2">
        <f>IF(Derived_Metrics[[#This Row],[Revenue]]=0,0,Derived_Metrics[[#This Row],[Profit]]/Derived_Metrics[[#This Row],[Revenue]])</f>
        <v>-6.2500000000000003E-3</v>
      </c>
      <c r="T1996" t="str">
        <f>IF(Derived_Metrics[[#This Row],[Profit]]&lt;0, "Loss","Profit")</f>
        <v>Loss</v>
      </c>
      <c r="U1996" s="5">
        <f>Derived_Metrics[[#This Row],[Selling Price]]*Derived_Metrics[[#This Row],[Quantity]]*Derived_Metrics[[#This Row],[Discount]]</f>
        <v>320.62720000000002</v>
      </c>
      <c r="V1996" t="str">
        <f>IF(Derived_Metrics[[#This Row],[Discount]]&gt;0,"Discount Applied","No Discount")</f>
        <v>Discount Applied</v>
      </c>
      <c r="W1996" t="str">
        <f>IF(Derived_Metrics[[#This Row],[Discount]]&gt;0.3,"High Discount","Low Discount")</f>
        <v>Low Discount</v>
      </c>
      <c r="X1996" s="13">
        <f>SUMIFS(Derived_Metrics[Customer_Revenue_Share],Derived_Metrics[Customee_ Revenue _Rank],"&lt;="&amp;Derived_Metrics[[#This Row],[Customee_ Revenue _Rank]])</f>
        <v>0.93633903500190607</v>
      </c>
      <c r="Y1996" t="str">
        <f>IF(Derived_Metrics[[#This Row],[Cumulative_Revenue_%]]&lt;=0.8,"Top 80% Revenue","Remaining 20% Revenue")</f>
        <v>Remaining 20% Revenue</v>
      </c>
    </row>
    <row r="1997" spans="1:25" x14ac:dyDescent="0.25">
      <c r="A1997" t="s">
        <v>4977</v>
      </c>
      <c r="B1997" s="1">
        <v>41814</v>
      </c>
      <c r="C1997" t="s">
        <v>691</v>
      </c>
      <c r="D1997" s="4">
        <f>SUMIFS(Derived_Metrics[Revenue],Derived_Metrics[Customer ID],Derived_Metrics[[#This Row],[Customer ID]])</f>
        <v>1573.72</v>
      </c>
      <c r="E1997" s="4">
        <f>SUMIFS(Derived_Metrics[Profit],Derived_Metrics[Customer ID],Derived_Metrics[[#This Row],[Customer ID]])</f>
        <v>28.484800000000003</v>
      </c>
      <c r="F1997" s="5">
        <f>_xlfn.PERCENTRANK.INC(Derived_Metrics[Customer Revenue],Derived_Metrics[[#This Row],[Customer Revenue]])</f>
        <v>0.22600000000000001</v>
      </c>
      <c r="G1997" s="5" t="str" cm="1">
        <f t="array" ref="G1997">_xlfn.IFS(Derived_Metrics[[#This Row],[Customer Revenue Percentile]]&gt;=0.8,"High Value",Derived_Metrics[[#This Row],[Customer Revenue Percentile]]&gt;=0.4,"Medium Value",TRUE,"Low Value")</f>
        <v>Low Value</v>
      </c>
      <c r="H1997" s="12">
        <f>_xlfn.RANK.EQ(Derived_Metrics[[#This Row],[Customer Revenue]],Derived_Metrics[Customer Revenue],0)</f>
        <v>1637</v>
      </c>
      <c r="I1997" s="15">
        <f>Derived_Metrics[[#This Row],[Customer Revenue]]/SUM(Derived_Metrics[Customer Revenue])</f>
        <v>1.0101406257121408E-4</v>
      </c>
      <c r="J1997" t="s">
        <v>2985</v>
      </c>
      <c r="K1997" s="5">
        <f>SUMIFS(Derived_Metrics[Revenue],Derived_Metrics[Product ID],Derived_Metrics[[#This Row],[Product ID]])</f>
        <v>526.524</v>
      </c>
      <c r="L1997" s="5">
        <f>SUMIFS(Derived_Metrics[Profit],Derived_Metrics[Product ID],Derived_Metrics[[#This Row],[Product ID]])</f>
        <v>32.734200000000001</v>
      </c>
      <c r="M1997" s="5" t="str">
        <f>IF(AND(Derived_Metrics[[#This Row],[Product Revenue]]&gt;AVERAGE(Derived_Metrics[Product Revenue]),Derived_Metrics[[#This Row],[Product Profit]]&lt;0),"high sales Low Profit","Normal")</f>
        <v>Normal</v>
      </c>
      <c r="N1997">
        <v>4.2720000000000002</v>
      </c>
      <c r="O1997">
        <v>2</v>
      </c>
      <c r="P1997">
        <v>0.2</v>
      </c>
      <c r="Q1997">
        <v>0.96120000000000005</v>
      </c>
      <c r="R1997">
        <f>Derived_Metrics[[#This Row],[Selling Price]]*Derived_Metrics[[#This Row],[Quantity]]</f>
        <v>8.5440000000000005</v>
      </c>
      <c r="S1997" s="2">
        <f>IF(Derived_Metrics[[#This Row],[Revenue]]=0,0,Derived_Metrics[[#This Row],[Profit]]/Derived_Metrics[[#This Row],[Revenue]])</f>
        <v>0.1125</v>
      </c>
      <c r="T1997" t="str">
        <f>IF(Derived_Metrics[[#This Row],[Profit]]&lt;0, "Loss","Profit")</f>
        <v>Profit</v>
      </c>
      <c r="U1997" s="5">
        <f>Derived_Metrics[[#This Row],[Selling Price]]*Derived_Metrics[[#This Row],[Quantity]]*Derived_Metrics[[#This Row],[Discount]]</f>
        <v>1.7088000000000001</v>
      </c>
      <c r="V1997" t="str">
        <f>IF(Derived_Metrics[[#This Row],[Discount]]&gt;0,"Discount Applied","No Discount")</f>
        <v>Discount Applied</v>
      </c>
      <c r="W1997" t="str">
        <f>IF(Derived_Metrics[[#This Row],[Discount]]&gt;0.3,"High Discount","Low Discount")</f>
        <v>Low Discount</v>
      </c>
      <c r="X1997" s="13">
        <f>SUMIFS(Derived_Metrics[Customer_Revenue_Share],Derived_Metrics[Customee_ Revenue _Rank],"&lt;="&amp;Derived_Metrics[[#This Row],[Customee_ Revenue _Rank]])</f>
        <v>0.97896287260286252</v>
      </c>
      <c r="Y1997" t="str">
        <f>IF(Derived_Metrics[[#This Row],[Cumulative_Revenue_%]]&lt;=0.8,"Top 80% Revenue","Remaining 20% Revenue")</f>
        <v>Remaining 20% Revenue</v>
      </c>
    </row>
    <row r="1998" spans="1:25" x14ac:dyDescent="0.25">
      <c r="A1998" t="s">
        <v>4978</v>
      </c>
      <c r="B1998" s="1">
        <v>42712</v>
      </c>
      <c r="C1998" t="s">
        <v>1324</v>
      </c>
      <c r="D1998" s="4">
        <f>SUMIFS(Derived_Metrics[Revenue],Derived_Metrics[Customer ID],Derived_Metrics[[#This Row],[Customer ID]])</f>
        <v>49101.523499999996</v>
      </c>
      <c r="E1998" s="4">
        <f>SUMIFS(Derived_Metrics[Profit],Derived_Metrics[Customer ID],Derived_Metrics[[#This Row],[Customer ID]])</f>
        <v>176.76139999999998</v>
      </c>
      <c r="F1998" s="5">
        <f>_xlfn.PERCENTRANK.INC(Derived_Metrics[Customer Revenue],Derived_Metrics[[#This Row],[Customer Revenue]])</f>
        <v>0.99099999999999999</v>
      </c>
      <c r="G1998" s="5" t="str" cm="1">
        <f t="array" ref="G1998">_xlfn.IFS(Derived_Metrics[[#This Row],[Customer Revenue Percentile]]&gt;=0.8,"High Value",Derived_Metrics[[#This Row],[Customer Revenue Percentile]]&gt;=0.4,"Medium Value",TRUE,"Low Value")</f>
        <v>High Value</v>
      </c>
      <c r="H1998" s="12">
        <f>_xlfn.RANK.EQ(Derived_Metrics[[#This Row],[Customer Revenue]],Derived_Metrics[Customer Revenue],0)</f>
        <v>17</v>
      </c>
      <c r="I1998" s="15">
        <f>Derived_Metrics[[#This Row],[Customer Revenue]]/SUM(Derived_Metrics[Customer Revenue])</f>
        <v>3.1517324347221476E-3</v>
      </c>
      <c r="J1998" t="s">
        <v>895</v>
      </c>
      <c r="K1998" s="5">
        <f>SUMIFS(Derived_Metrics[Revenue],Derived_Metrics[Product ID],Derived_Metrics[[#This Row],[Product ID]])</f>
        <v>55615.938999999998</v>
      </c>
      <c r="L1998" s="5">
        <f>SUMIFS(Derived_Metrics[Profit],Derived_Metrics[Product ID],Derived_Metrics[[#This Row],[Product ID]])</f>
        <v>-189.97610000000006</v>
      </c>
      <c r="M1998" s="5" t="str">
        <f>IF(AND(Derived_Metrics[[#This Row],[Product Revenue]]&gt;AVERAGE(Derived_Metrics[Product Revenue]),Derived_Metrics[[#This Row],[Product Profit]]&lt;0),"high sales Low Profit","Normal")</f>
        <v>high sales Low Profit</v>
      </c>
      <c r="N1998">
        <v>209.148</v>
      </c>
      <c r="O1998">
        <v>2</v>
      </c>
      <c r="P1998">
        <v>0.4</v>
      </c>
      <c r="Q1998">
        <v>-66.230199999999996</v>
      </c>
      <c r="R1998">
        <f>Derived_Metrics[[#This Row],[Selling Price]]*Derived_Metrics[[#This Row],[Quantity]]</f>
        <v>418.29599999999999</v>
      </c>
      <c r="S1998" s="2">
        <f>IF(Derived_Metrics[[#This Row],[Revenue]]=0,0,Derived_Metrics[[#This Row],[Profit]]/Derived_Metrics[[#This Row],[Revenue]])</f>
        <v>-0.15833333333333333</v>
      </c>
      <c r="T1998" t="str">
        <f>IF(Derived_Metrics[[#This Row],[Profit]]&lt;0, "Loss","Profit")</f>
        <v>Loss</v>
      </c>
      <c r="U1998" s="5">
        <f>Derived_Metrics[[#This Row],[Selling Price]]*Derived_Metrics[[#This Row],[Quantity]]*Derived_Metrics[[#This Row],[Discount]]</f>
        <v>167.3184</v>
      </c>
      <c r="V1998" t="str">
        <f>IF(Derived_Metrics[[#This Row],[Discount]]&gt;0,"Discount Applied","No Discount")</f>
        <v>Discount Applied</v>
      </c>
      <c r="W1998" t="str">
        <f>IF(Derived_Metrics[[#This Row],[Discount]]&gt;0.3,"High Discount","Low Discount")</f>
        <v>High Discount</v>
      </c>
      <c r="X1998" s="13">
        <f>SUMIFS(Derived_Metrics[Customer_Revenue_Share],Derived_Metrics[Customee_ Revenue _Rank],"&lt;="&amp;Derived_Metrics[[#This Row],[Customee_ Revenue _Rank]])</f>
        <v>6.7551884447558483E-2</v>
      </c>
      <c r="Y1998" t="str">
        <f>IF(Derived_Metrics[[#This Row],[Cumulative_Revenue_%]]&lt;=0.8,"Top 80% Revenue","Remaining 20% Revenue")</f>
        <v>Top 80% Revenue</v>
      </c>
    </row>
    <row r="1999" spans="1:25" x14ac:dyDescent="0.25">
      <c r="A1999" t="s">
        <v>4979</v>
      </c>
      <c r="B1999" s="1">
        <v>43000</v>
      </c>
      <c r="C1999" t="s">
        <v>1373</v>
      </c>
      <c r="D1999" s="4">
        <f>SUMIFS(Derived_Metrics[Revenue],Derived_Metrics[Customer ID],Derived_Metrics[[#This Row],[Customer ID]])</f>
        <v>4728.326</v>
      </c>
      <c r="E1999" s="4">
        <f>SUMIFS(Derived_Metrics[Profit],Derived_Metrics[Customer ID],Derived_Metrics[[#This Row],[Customer ID]])</f>
        <v>216.80790000000002</v>
      </c>
      <c r="F1999" s="5">
        <f>_xlfn.PERCENTRANK.INC(Derived_Metrics[Customer Revenue],Derived_Metrics[[#This Row],[Customer Revenue]])</f>
        <v>0.53</v>
      </c>
      <c r="G1999" s="5" t="str" cm="1">
        <f t="array" ref="G1999">_xlfn.IFS(Derived_Metrics[[#This Row],[Customer Revenue Percentile]]&gt;=0.8,"High Value",Derived_Metrics[[#This Row],[Customer Revenue Percentile]]&gt;=0.4,"Medium Value",TRUE,"Low Value")</f>
        <v>Medium Value</v>
      </c>
      <c r="H1999" s="12">
        <f>_xlfn.RANK.EQ(Derived_Metrics[[#This Row],[Customer Revenue]],Derived_Metrics[Customer Revenue],0)</f>
        <v>991</v>
      </c>
      <c r="I1999" s="15">
        <f>Derived_Metrics[[#This Row],[Customer Revenue]]/SUM(Derived_Metrics[Customer Revenue])</f>
        <v>3.0350215948268968E-4</v>
      </c>
      <c r="J1999" t="s">
        <v>617</v>
      </c>
      <c r="K1999" s="5">
        <f>SUMIFS(Derived_Metrics[Revenue],Derived_Metrics[Product ID],Derived_Metrics[[#This Row],[Product ID]])</f>
        <v>9080.3719999999994</v>
      </c>
      <c r="L1999" s="5">
        <f>SUMIFS(Derived_Metrics[Profit],Derived_Metrics[Product ID],Derived_Metrics[[#This Row],[Product ID]])</f>
        <v>436.43790000000001</v>
      </c>
      <c r="M1999" s="5" t="str">
        <f>IF(AND(Derived_Metrics[[#This Row],[Product Revenue]]&gt;AVERAGE(Derived_Metrics[Product Revenue]),Derived_Metrics[[#This Row],[Product Profit]]&lt;0),"high sales Low Profit","Normal")</f>
        <v>Normal</v>
      </c>
      <c r="N1999">
        <v>12.07</v>
      </c>
      <c r="O1999">
        <v>1</v>
      </c>
      <c r="P1999">
        <v>0</v>
      </c>
      <c r="Q1999">
        <v>3.9830999999999999</v>
      </c>
      <c r="R1999">
        <f>Derived_Metrics[[#This Row],[Selling Price]]*Derived_Metrics[[#This Row],[Quantity]]</f>
        <v>12.07</v>
      </c>
      <c r="S1999" s="2">
        <f>IF(Derived_Metrics[[#This Row],[Revenue]]=0,0,Derived_Metrics[[#This Row],[Profit]]/Derived_Metrics[[#This Row],[Revenue]])</f>
        <v>0.32999999999999996</v>
      </c>
      <c r="T1999" t="str">
        <f>IF(Derived_Metrics[[#This Row],[Profit]]&lt;0, "Loss","Profit")</f>
        <v>Profit</v>
      </c>
      <c r="U1999" s="5">
        <f>Derived_Metrics[[#This Row],[Selling Price]]*Derived_Metrics[[#This Row],[Quantity]]*Derived_Metrics[[#This Row],[Discount]]</f>
        <v>0</v>
      </c>
      <c r="V1999" t="str">
        <f>IF(Derived_Metrics[[#This Row],[Discount]]&gt;0,"Discount Applied","No Discount")</f>
        <v>No Discount</v>
      </c>
      <c r="W1999" t="str">
        <f>IF(Derived_Metrics[[#This Row],[Discount]]&gt;0.3,"High Discount","Low Discount")</f>
        <v>Low Discount</v>
      </c>
      <c r="X1999" s="13">
        <f>SUMIFS(Derived_Metrics[Customer_Revenue_Share],Derived_Metrics[Customee_ Revenue _Rank],"&lt;="&amp;Derived_Metrics[[#This Row],[Customee_ Revenue _Rank]])</f>
        <v>0.85814180389864425</v>
      </c>
      <c r="Y1999" t="str">
        <f>IF(Derived_Metrics[[#This Row],[Cumulative_Revenue_%]]&lt;=0.8,"Top 80% Revenue","Remaining 20% Revenue")</f>
        <v>Remaining 20% Revenue</v>
      </c>
    </row>
    <row r="2000" spans="1:25" x14ac:dyDescent="0.25">
      <c r="A2000" t="s">
        <v>4980</v>
      </c>
      <c r="B2000" s="1">
        <v>43020</v>
      </c>
      <c r="C2000" t="s">
        <v>2054</v>
      </c>
      <c r="D2000" s="4">
        <f>SUMIFS(Derived_Metrics[Revenue],Derived_Metrics[Customer ID],Derived_Metrics[[#This Row],[Customer ID]])</f>
        <v>10898.374</v>
      </c>
      <c r="E2000" s="4">
        <f>SUMIFS(Derived_Metrics[Profit],Derived_Metrics[Customer ID],Derived_Metrics[[#This Row],[Customer ID]])</f>
        <v>28.546599999999994</v>
      </c>
      <c r="F2000" s="5">
        <f>_xlfn.PERCENTRANK.INC(Derived_Metrics[Customer Revenue],Derived_Metrics[[#This Row],[Customer Revenue]])</f>
        <v>0.78400000000000003</v>
      </c>
      <c r="G2000" s="5" t="str" cm="1">
        <f t="array" ref="G2000">_xlfn.IFS(Derived_Metrics[[#This Row],[Customer Revenue Percentile]]&gt;=0.8,"High Value",Derived_Metrics[[#This Row],[Customer Revenue Percentile]]&gt;=0.4,"Medium Value",TRUE,"Low Value")</f>
        <v>Medium Value</v>
      </c>
      <c r="H2000" s="12">
        <f>_xlfn.RANK.EQ(Derived_Metrics[[#This Row],[Customer Revenue]],Derived_Metrics[Customer Revenue],0)</f>
        <v>453</v>
      </c>
      <c r="I2000" s="15">
        <f>Derived_Metrics[[#This Row],[Customer Revenue]]/SUM(Derived_Metrics[Customer Revenue])</f>
        <v>6.9954568357807781E-4</v>
      </c>
      <c r="J2000" t="s">
        <v>710</v>
      </c>
      <c r="K2000" s="5">
        <f>SUMIFS(Derived_Metrics[Revenue],Derived_Metrics[Product ID],Derived_Metrics[[#This Row],[Product ID]])</f>
        <v>1626.52</v>
      </c>
      <c r="L2000" s="5">
        <f>SUMIFS(Derived_Metrics[Profit],Derived_Metrics[Product ID],Derived_Metrics[[#This Row],[Product ID]])</f>
        <v>29.453200000000002</v>
      </c>
      <c r="M2000" s="5" t="str">
        <f>IF(AND(Derived_Metrics[[#This Row],[Product Revenue]]&gt;AVERAGE(Derived_Metrics[Product Revenue]),Derived_Metrics[[#This Row],[Product Profit]]&lt;0),"high sales Low Profit","Normal")</f>
        <v>Normal</v>
      </c>
      <c r="N2000">
        <v>87.92</v>
      </c>
      <c r="O2000">
        <v>5</v>
      </c>
      <c r="P2000">
        <v>0.2</v>
      </c>
      <c r="Q2000">
        <v>15.385999999999999</v>
      </c>
      <c r="R2000">
        <f>Derived_Metrics[[#This Row],[Selling Price]]*Derived_Metrics[[#This Row],[Quantity]]</f>
        <v>439.6</v>
      </c>
      <c r="S2000" s="2">
        <f>IF(Derived_Metrics[[#This Row],[Revenue]]=0,0,Derived_Metrics[[#This Row],[Profit]]/Derived_Metrics[[#This Row],[Revenue]])</f>
        <v>3.4999999999999996E-2</v>
      </c>
      <c r="T2000" t="str">
        <f>IF(Derived_Metrics[[#This Row],[Profit]]&lt;0, "Loss","Profit")</f>
        <v>Profit</v>
      </c>
      <c r="U2000" s="5">
        <f>Derived_Metrics[[#This Row],[Selling Price]]*Derived_Metrics[[#This Row],[Quantity]]*Derived_Metrics[[#This Row],[Discount]]</f>
        <v>87.920000000000016</v>
      </c>
      <c r="V2000" t="str">
        <f>IF(Derived_Metrics[[#This Row],[Discount]]&gt;0,"Discount Applied","No Discount")</f>
        <v>Discount Applied</v>
      </c>
      <c r="W2000" t="str">
        <f>IF(Derived_Metrics[[#This Row],[Discount]]&gt;0.3,"High Discount","Low Discount")</f>
        <v>Low Discount</v>
      </c>
      <c r="X2000" s="13">
        <f>SUMIFS(Derived_Metrics[Customer_Revenue_Share],Derived_Metrics[Customee_ Revenue _Rank],"&lt;="&amp;Derived_Metrics[[#This Row],[Customee_ Revenue _Rank]])</f>
        <v>0.59844957096540929</v>
      </c>
      <c r="Y2000" t="str">
        <f>IF(Derived_Metrics[[#This Row],[Cumulative_Revenue_%]]&lt;=0.8,"Top 80% Revenue","Remaining 20% Revenue")</f>
        <v>Top 80% Revenue</v>
      </c>
    </row>
    <row r="2001" spans="1:25" x14ac:dyDescent="0.25">
      <c r="A2001" t="s">
        <v>4981</v>
      </c>
      <c r="B2001" s="1">
        <v>42031</v>
      </c>
      <c r="C2001" t="s">
        <v>4331</v>
      </c>
      <c r="D2001" s="4">
        <f>SUMIFS(Derived_Metrics[Revenue],Derived_Metrics[Customer ID],Derived_Metrics[[#This Row],[Customer ID]])</f>
        <v>15185.632000000001</v>
      </c>
      <c r="E2001" s="4">
        <f>SUMIFS(Derived_Metrics[Profit],Derived_Metrics[Customer ID],Derived_Metrics[[#This Row],[Customer ID]])</f>
        <v>-12.622</v>
      </c>
      <c r="F2001" s="5">
        <f>_xlfn.PERCENTRANK.INC(Derived_Metrics[Customer Revenue],Derived_Metrics[[#This Row],[Customer Revenue]])</f>
        <v>0.873</v>
      </c>
      <c r="G2001" s="5" t="str" cm="1">
        <f t="array" ref="G2001">_xlfn.IFS(Derived_Metrics[[#This Row],[Customer Revenue Percentile]]&gt;=0.8,"High Value",Derived_Metrics[[#This Row],[Customer Revenue Percentile]]&gt;=0.4,"Medium Value",TRUE,"Low Value")</f>
        <v>High Value</v>
      </c>
      <c r="H2001" s="12">
        <f>_xlfn.RANK.EQ(Derived_Metrics[[#This Row],[Customer Revenue]],Derived_Metrics[Customer Revenue],0)</f>
        <v>267</v>
      </c>
      <c r="I2001" s="15">
        <f>Derived_Metrics[[#This Row],[Customer Revenue]]/SUM(Derived_Metrics[Customer Revenue])</f>
        <v>9.7473653574424359E-4</v>
      </c>
      <c r="J2001" t="s">
        <v>675</v>
      </c>
      <c r="K2001" s="5">
        <f>SUMIFS(Derived_Metrics[Revenue],Derived_Metrics[Product ID],Derived_Metrics[[#This Row],[Product ID]])</f>
        <v>124494.04800000001</v>
      </c>
      <c r="L2001" s="5">
        <f>SUMIFS(Derived_Metrics[Profit],Derived_Metrics[Product ID],Derived_Metrics[[#This Row],[Product ID]])</f>
        <v>5.6843418860808015E-14</v>
      </c>
      <c r="M2001" s="5" t="str">
        <f>IF(AND(Derived_Metrics[[#This Row],[Product Revenue]]&gt;AVERAGE(Derived_Metrics[Product Revenue]),Derived_Metrics[[#This Row],[Product Profit]]&lt;0),"high sales Low Profit","Normal")</f>
        <v>Normal</v>
      </c>
      <c r="N2001">
        <v>2803.92</v>
      </c>
      <c r="O2001">
        <v>5</v>
      </c>
      <c r="P2001">
        <v>0.2</v>
      </c>
      <c r="Q2001">
        <v>0</v>
      </c>
      <c r="R2001">
        <f>Derived_Metrics[[#This Row],[Selling Price]]*Derived_Metrics[[#This Row],[Quantity]]</f>
        <v>14019.6</v>
      </c>
      <c r="S2001" s="2">
        <f>IF(Derived_Metrics[[#This Row],[Revenue]]=0,0,Derived_Metrics[[#This Row],[Profit]]/Derived_Metrics[[#This Row],[Revenue]])</f>
        <v>0</v>
      </c>
      <c r="T2001" t="str">
        <f>IF(Derived_Metrics[[#This Row],[Profit]]&lt;0, "Loss","Profit")</f>
        <v>Profit</v>
      </c>
      <c r="U2001" s="5">
        <f>Derived_Metrics[[#This Row],[Selling Price]]*Derived_Metrics[[#This Row],[Quantity]]*Derived_Metrics[[#This Row],[Discount]]</f>
        <v>2803.92</v>
      </c>
      <c r="V2001" t="str">
        <f>IF(Derived_Metrics[[#This Row],[Discount]]&gt;0,"Discount Applied","No Discount")</f>
        <v>Discount Applied</v>
      </c>
      <c r="W2001" t="str">
        <f>IF(Derived_Metrics[[#This Row],[Discount]]&gt;0.3,"High Discount","Low Discount")</f>
        <v>Low Discount</v>
      </c>
      <c r="X2001" s="13">
        <f>SUMIFS(Derived_Metrics[Customer_Revenue_Share],Derived_Metrics[Customee_ Revenue _Rank],"&lt;="&amp;Derived_Metrics[[#This Row],[Customee_ Revenue _Rank]])</f>
        <v>0.4496007247204189</v>
      </c>
      <c r="Y2001" t="str">
        <f>IF(Derived_Metrics[[#This Row],[Cumulative_Revenue_%]]&lt;=0.8,"Top 80% Revenue","Remaining 20% Revenue")</f>
        <v>Top 80% Revenue</v>
      </c>
    </row>
    <row r="2002" spans="1:25" x14ac:dyDescent="0.25">
      <c r="A2002" t="s">
        <v>4982</v>
      </c>
      <c r="B2002" s="1">
        <v>42295</v>
      </c>
      <c r="C2002" t="s">
        <v>2976</v>
      </c>
      <c r="D2002" s="4">
        <f>SUMIFS(Derived_Metrics[Revenue],Derived_Metrics[Customer ID],Derived_Metrics[[#This Row],[Customer ID]])</f>
        <v>2269.299</v>
      </c>
      <c r="E2002" s="4">
        <f>SUMIFS(Derived_Metrics[Profit],Derived_Metrics[Customer ID],Derived_Metrics[[#This Row],[Customer ID]])</f>
        <v>29.420000000000005</v>
      </c>
      <c r="F2002" s="5">
        <f>_xlfn.PERCENTRANK.INC(Derived_Metrics[Customer Revenue],Derived_Metrics[[#This Row],[Customer Revenue]])</f>
        <v>0.31900000000000001</v>
      </c>
      <c r="G2002" s="5" t="str" cm="1">
        <f t="array" ref="G2002">_xlfn.IFS(Derived_Metrics[[#This Row],[Customer Revenue Percentile]]&gt;=0.8,"High Value",Derived_Metrics[[#This Row],[Customer Revenue Percentile]]&gt;=0.4,"Medium Value",TRUE,"Low Value")</f>
        <v>Low Value</v>
      </c>
      <c r="H2002" s="12">
        <f>_xlfn.RANK.EQ(Derived_Metrics[[#This Row],[Customer Revenue]],Derived_Metrics[Customer Revenue],0)</f>
        <v>1440</v>
      </c>
      <c r="I2002" s="15">
        <f>Derived_Metrics[[#This Row],[Customer Revenue]]/SUM(Derived_Metrics[Customer Revenue])</f>
        <v>1.4566194188216045E-4</v>
      </c>
      <c r="J2002" t="s">
        <v>342</v>
      </c>
      <c r="K2002" s="5">
        <f>SUMIFS(Derived_Metrics[Revenue],Derived_Metrics[Product ID],Derived_Metrics[[#This Row],[Product ID]])</f>
        <v>181.97999999999996</v>
      </c>
      <c r="L2002" s="5">
        <f>SUMIFS(Derived_Metrics[Profit],Derived_Metrics[Product ID],Derived_Metrics[[#This Row],[Product ID]])</f>
        <v>-4.8528000000000011</v>
      </c>
      <c r="M2002" s="5" t="str">
        <f>IF(AND(Derived_Metrics[[#This Row],[Product Revenue]]&gt;AVERAGE(Derived_Metrics[Product Revenue]),Derived_Metrics[[#This Row],[Product Profit]]&lt;0),"high sales Low Profit","Normal")</f>
        <v>Normal</v>
      </c>
      <c r="N2002">
        <v>10.11</v>
      </c>
      <c r="O2002">
        <v>3</v>
      </c>
      <c r="P2002">
        <v>0</v>
      </c>
      <c r="Q2002">
        <v>3.2351999999999999</v>
      </c>
      <c r="R2002">
        <f>Derived_Metrics[[#This Row],[Selling Price]]*Derived_Metrics[[#This Row],[Quantity]]</f>
        <v>30.33</v>
      </c>
      <c r="S2002" s="2">
        <f>IF(Derived_Metrics[[#This Row],[Revenue]]=0,0,Derived_Metrics[[#This Row],[Profit]]/Derived_Metrics[[#This Row],[Revenue]])</f>
        <v>0.10666666666666667</v>
      </c>
      <c r="T2002" t="str">
        <f>IF(Derived_Metrics[[#This Row],[Profit]]&lt;0, "Loss","Profit")</f>
        <v>Profit</v>
      </c>
      <c r="U2002" s="5">
        <f>Derived_Metrics[[#This Row],[Selling Price]]*Derived_Metrics[[#This Row],[Quantity]]*Derived_Metrics[[#This Row],[Discount]]</f>
        <v>0</v>
      </c>
      <c r="V2002" t="str">
        <f>IF(Derived_Metrics[[#This Row],[Discount]]&gt;0,"Discount Applied","No Discount")</f>
        <v>No Discount</v>
      </c>
      <c r="W2002" t="str">
        <f>IF(Derived_Metrics[[#This Row],[Discount]]&gt;0.3,"High Discount","Low Discount")</f>
        <v>Low Discount</v>
      </c>
      <c r="X2002" s="13">
        <f>SUMIFS(Derived_Metrics[Customer_Revenue_Share],Derived_Metrics[Customee_ Revenue _Rank],"&lt;="&amp;Derived_Metrics[[#This Row],[Customee_ Revenue _Rank]])</f>
        <v>0.95465170759346429</v>
      </c>
      <c r="Y2002" t="str">
        <f>IF(Derived_Metrics[[#This Row],[Cumulative_Revenue_%]]&lt;=0.8,"Top 80% Revenue","Remaining 20% Revenue")</f>
        <v>Remaining 20% Revenue</v>
      </c>
    </row>
    <row r="2003" spans="1:25" x14ac:dyDescent="0.25">
      <c r="A2003" t="s">
        <v>4984</v>
      </c>
      <c r="B2003" s="1">
        <v>41982</v>
      </c>
      <c r="C2003" t="s">
        <v>4513</v>
      </c>
      <c r="D2003" s="4">
        <f>SUMIFS(Derived_Metrics[Revenue],Derived_Metrics[Customer ID],Derived_Metrics[[#This Row],[Customer ID]])</f>
        <v>22779.576000000001</v>
      </c>
      <c r="E2003" s="4">
        <f>SUMIFS(Derived_Metrics[Profit],Derived_Metrics[Customer ID],Derived_Metrics[[#This Row],[Customer ID]])</f>
        <v>410.4144</v>
      </c>
      <c r="F2003" s="5">
        <f>_xlfn.PERCENTRANK.INC(Derived_Metrics[Customer Revenue],Derived_Metrics[[#This Row],[Customer Revenue]])</f>
        <v>0.93200000000000005</v>
      </c>
      <c r="G2003" s="5" t="str" cm="1">
        <f t="array" ref="G2003">_xlfn.IFS(Derived_Metrics[[#This Row],[Customer Revenue Percentile]]&gt;=0.8,"High Value",Derived_Metrics[[#This Row],[Customer Revenue Percentile]]&gt;=0.4,"Medium Value",TRUE,"Low Value")</f>
        <v>High Value</v>
      </c>
      <c r="H2003" s="12">
        <f>_xlfn.RANK.EQ(Derived_Metrics[[#This Row],[Customer Revenue]],Derived_Metrics[Customer Revenue],0)</f>
        <v>144</v>
      </c>
      <c r="I2003" s="15">
        <f>Derived_Metrics[[#This Row],[Customer Revenue]]/SUM(Derived_Metrics[Customer Revenue])</f>
        <v>1.4621772077686797E-3</v>
      </c>
      <c r="J2003" t="s">
        <v>675</v>
      </c>
      <c r="K2003" s="5">
        <f>SUMIFS(Derived_Metrics[Revenue],Derived_Metrics[Product ID],Derived_Metrics[[#This Row],[Product ID]])</f>
        <v>124494.04800000001</v>
      </c>
      <c r="L2003" s="5">
        <f>SUMIFS(Derived_Metrics[Profit],Derived_Metrics[Product ID],Derived_Metrics[[#This Row],[Product ID]])</f>
        <v>5.6843418860808015E-14</v>
      </c>
      <c r="M2003" s="5" t="str">
        <f>IF(AND(Derived_Metrics[[#This Row],[Product Revenue]]&gt;AVERAGE(Derived_Metrics[Product Revenue]),Derived_Metrics[[#This Row],[Product Profit]]&lt;0),"high sales Low Profit","Normal")</f>
        <v>Normal</v>
      </c>
      <c r="N2003">
        <v>3785.2919999999999</v>
      </c>
      <c r="O2003">
        <v>6</v>
      </c>
      <c r="P2003">
        <v>0.1</v>
      </c>
      <c r="Q2003">
        <v>420.58800000000002</v>
      </c>
      <c r="R2003">
        <f>Derived_Metrics[[#This Row],[Selling Price]]*Derived_Metrics[[#This Row],[Quantity]]</f>
        <v>22711.752</v>
      </c>
      <c r="S2003" s="2">
        <f>IF(Derived_Metrics[[#This Row],[Revenue]]=0,0,Derived_Metrics[[#This Row],[Profit]]/Derived_Metrics[[#This Row],[Revenue]])</f>
        <v>1.8518518518518517E-2</v>
      </c>
      <c r="T2003" t="str">
        <f>IF(Derived_Metrics[[#This Row],[Profit]]&lt;0, "Loss","Profit")</f>
        <v>Profit</v>
      </c>
      <c r="U2003" s="5">
        <f>Derived_Metrics[[#This Row],[Selling Price]]*Derived_Metrics[[#This Row],[Quantity]]*Derived_Metrics[[#This Row],[Discount]]</f>
        <v>2271.1752000000001</v>
      </c>
      <c r="V2003" t="str">
        <f>IF(Derived_Metrics[[#This Row],[Discount]]&gt;0,"Discount Applied","No Discount")</f>
        <v>Discount Applied</v>
      </c>
      <c r="W2003" t="str">
        <f>IF(Derived_Metrics[[#This Row],[Discount]]&gt;0.3,"High Discount","Low Discount")</f>
        <v>Low Discount</v>
      </c>
      <c r="X2003" s="13">
        <f>SUMIFS(Derived_Metrics[Customer_Revenue_Share],Derived_Metrics[Customee_ Revenue _Rank],"&lt;="&amp;Derived_Metrics[[#This Row],[Customee_ Revenue _Rank]])</f>
        <v>0.30541284494371451</v>
      </c>
      <c r="Y2003" t="str">
        <f>IF(Derived_Metrics[[#This Row],[Cumulative_Revenue_%]]&lt;=0.8,"Top 80% Revenue","Remaining 20% Revenue")</f>
        <v>Top 80% Revenue</v>
      </c>
    </row>
    <row r="2004" spans="1:25" x14ac:dyDescent="0.25">
      <c r="A2004" t="s">
        <v>4985</v>
      </c>
      <c r="B2004" s="1">
        <v>41970</v>
      </c>
      <c r="C2004" t="s">
        <v>3202</v>
      </c>
      <c r="D2004" s="4">
        <f>SUMIFS(Derived_Metrics[Revenue],Derived_Metrics[Customer ID],Derived_Metrics[[#This Row],[Customer ID]])</f>
        <v>16087.489000000001</v>
      </c>
      <c r="E2004" s="4">
        <f>SUMIFS(Derived_Metrics[Profit],Derived_Metrics[Customer ID],Derived_Metrics[[#This Row],[Customer ID]])</f>
        <v>446.76690000000002</v>
      </c>
      <c r="F2004" s="5">
        <f>_xlfn.PERCENTRANK.INC(Derived_Metrics[Customer Revenue],Derived_Metrics[[#This Row],[Customer Revenue]])</f>
        <v>0.88</v>
      </c>
      <c r="G2004" s="5" t="str" cm="1">
        <f t="array" ref="G2004">_xlfn.IFS(Derived_Metrics[[#This Row],[Customer Revenue Percentile]]&gt;=0.8,"High Value",Derived_Metrics[[#This Row],[Customer Revenue Percentile]]&gt;=0.4,"Medium Value",TRUE,"Low Value")</f>
        <v>High Value</v>
      </c>
      <c r="H2004" s="12">
        <f>_xlfn.RANK.EQ(Derived_Metrics[[#This Row],[Customer Revenue]],Derived_Metrics[Customer Revenue],0)</f>
        <v>250</v>
      </c>
      <c r="I2004" s="15">
        <f>Derived_Metrics[[#This Row],[Customer Revenue]]/SUM(Derived_Metrics[Customer Revenue])</f>
        <v>1.0326250034693074E-3</v>
      </c>
      <c r="J2004" t="s">
        <v>1315</v>
      </c>
      <c r="K2004" s="5">
        <f>SUMIFS(Derived_Metrics[Revenue],Derived_Metrics[Product ID],Derived_Metrics[[#This Row],[Product ID]])</f>
        <v>3158.42</v>
      </c>
      <c r="L2004" s="5">
        <f>SUMIFS(Derived_Metrics[Profit],Derived_Metrics[Product ID],Derived_Metrics[[#This Row],[Product ID]])</f>
        <v>135.93199999999999</v>
      </c>
      <c r="M2004" s="5" t="str">
        <f>IF(AND(Derived_Metrics[[#This Row],[Product Revenue]]&gt;AVERAGE(Derived_Metrics[Product Revenue]),Derived_Metrics[[#This Row],[Product Profit]]&lt;0),"high sales Low Profit","Normal")</f>
        <v>Normal</v>
      </c>
      <c r="N2004">
        <v>199.9</v>
      </c>
      <c r="O2004">
        <v>5</v>
      </c>
      <c r="P2004">
        <v>0</v>
      </c>
      <c r="Q2004">
        <v>39.979999999999997</v>
      </c>
      <c r="R2004">
        <f>Derived_Metrics[[#This Row],[Selling Price]]*Derived_Metrics[[#This Row],[Quantity]]</f>
        <v>999.5</v>
      </c>
      <c r="S2004" s="2">
        <f>IF(Derived_Metrics[[#This Row],[Revenue]]=0,0,Derived_Metrics[[#This Row],[Profit]]/Derived_Metrics[[#This Row],[Revenue]])</f>
        <v>3.9999999999999994E-2</v>
      </c>
      <c r="T2004" t="str">
        <f>IF(Derived_Metrics[[#This Row],[Profit]]&lt;0, "Loss","Profit")</f>
        <v>Profit</v>
      </c>
      <c r="U2004" s="5">
        <f>Derived_Metrics[[#This Row],[Selling Price]]*Derived_Metrics[[#This Row],[Quantity]]*Derived_Metrics[[#This Row],[Discount]]</f>
        <v>0</v>
      </c>
      <c r="V2004" t="str">
        <f>IF(Derived_Metrics[[#This Row],[Discount]]&gt;0,"Discount Applied","No Discount")</f>
        <v>No Discount</v>
      </c>
      <c r="W2004" t="str">
        <f>IF(Derived_Metrics[[#This Row],[Discount]]&gt;0.3,"High Discount","Low Discount")</f>
        <v>Low Discount</v>
      </c>
      <c r="X2004" s="13">
        <f>SUMIFS(Derived_Metrics[Customer_Revenue_Share],Derived_Metrics[Customee_ Revenue _Rank],"&lt;="&amp;Derived_Metrics[[#This Row],[Customee_ Revenue _Rank]])</f>
        <v>0.43368671837891404</v>
      </c>
      <c r="Y2004" t="str">
        <f>IF(Derived_Metrics[[#This Row],[Cumulative_Revenue_%]]&lt;=0.8,"Top 80% Revenue","Remaining 20% Revenue")</f>
        <v>Top 80% Revenue</v>
      </c>
    </row>
    <row r="2005" spans="1:25" x14ac:dyDescent="0.25">
      <c r="A2005" t="s">
        <v>4986</v>
      </c>
      <c r="B2005" s="1">
        <v>41948</v>
      </c>
      <c r="C2005" t="s">
        <v>295</v>
      </c>
      <c r="D2005" s="4">
        <f>SUMIFS(Derived_Metrics[Revenue],Derived_Metrics[Customer ID],Derived_Metrics[[#This Row],[Customer ID]])</f>
        <v>13459.162</v>
      </c>
      <c r="E2005" s="4">
        <f>SUMIFS(Derived_Metrics[Profit],Derived_Metrics[Customer ID],Derived_Metrics[[#This Row],[Customer ID]])</f>
        <v>-536.9298</v>
      </c>
      <c r="F2005" s="5">
        <f>_xlfn.PERCENTRANK.INC(Derived_Metrics[Customer Revenue],Derived_Metrics[[#This Row],[Customer Revenue]])</f>
        <v>0.85399999999999998</v>
      </c>
      <c r="G2005" s="5" t="str" cm="1">
        <f t="array" ref="G2005">_xlfn.IFS(Derived_Metrics[[#This Row],[Customer Revenue Percentile]]&gt;=0.8,"High Value",Derived_Metrics[[#This Row],[Customer Revenue Percentile]]&gt;=0.4,"Medium Value",TRUE,"Low Value")</f>
        <v>High Value</v>
      </c>
      <c r="H2005" s="12">
        <f>_xlfn.RANK.EQ(Derived_Metrics[[#This Row],[Customer Revenue]],Derived_Metrics[Customer Revenue],0)</f>
        <v>306</v>
      </c>
      <c r="I2005" s="15">
        <f>Derived_Metrics[[#This Row],[Customer Revenue]]/SUM(Derived_Metrics[Customer Revenue])</f>
        <v>8.6391774421377813E-4</v>
      </c>
      <c r="J2005" t="s">
        <v>525</v>
      </c>
      <c r="K2005" s="5">
        <f>SUMIFS(Derived_Metrics[Revenue],Derived_Metrics[Product ID],Derived_Metrics[[#This Row],[Product ID]])</f>
        <v>41197.32</v>
      </c>
      <c r="L2005" s="5">
        <f>SUMIFS(Derived_Metrics[Profit],Derived_Metrics[Product ID],Derived_Metrics[[#This Row],[Product ID]])</f>
        <v>814.41599999999994</v>
      </c>
      <c r="M2005" s="5" t="str">
        <f>IF(AND(Derived_Metrics[[#This Row],[Product Revenue]]&gt;AVERAGE(Derived_Metrics[Product Revenue]),Derived_Metrics[[#This Row],[Product Profit]]&lt;0),"high sales Low Profit","Normal")</f>
        <v>Normal</v>
      </c>
      <c r="N2005">
        <v>1212.96</v>
      </c>
      <c r="O2005">
        <v>8</v>
      </c>
      <c r="P2005">
        <v>0.3</v>
      </c>
      <c r="Q2005">
        <v>-69.311999999999998</v>
      </c>
      <c r="R2005">
        <f>Derived_Metrics[[#This Row],[Selling Price]]*Derived_Metrics[[#This Row],[Quantity]]</f>
        <v>9703.68</v>
      </c>
      <c r="S2005" s="2">
        <f>IF(Derived_Metrics[[#This Row],[Revenue]]=0,0,Derived_Metrics[[#This Row],[Profit]]/Derived_Metrics[[#This Row],[Revenue]])</f>
        <v>-7.1428571428571426E-3</v>
      </c>
      <c r="T2005" t="str">
        <f>IF(Derived_Metrics[[#This Row],[Profit]]&lt;0, "Loss","Profit")</f>
        <v>Loss</v>
      </c>
      <c r="U2005" s="5">
        <f>Derived_Metrics[[#This Row],[Selling Price]]*Derived_Metrics[[#This Row],[Quantity]]*Derived_Metrics[[#This Row],[Discount]]</f>
        <v>2911.1039999999998</v>
      </c>
      <c r="V2005" t="str">
        <f>IF(Derived_Metrics[[#This Row],[Discount]]&gt;0,"Discount Applied","No Discount")</f>
        <v>Discount Applied</v>
      </c>
      <c r="W2005" t="str">
        <f>IF(Derived_Metrics[[#This Row],[Discount]]&gt;0.3,"High Discount","Low Discount")</f>
        <v>Low Discount</v>
      </c>
      <c r="X2005" s="13">
        <f>SUMIFS(Derived_Metrics[Customer_Revenue_Share],Derived_Metrics[Customee_ Revenue _Rank],"&lt;="&amp;Derived_Metrics[[#This Row],[Customee_ Revenue _Rank]])</f>
        <v>0.4850302445927982</v>
      </c>
      <c r="Y2005" t="str">
        <f>IF(Derived_Metrics[[#This Row],[Cumulative_Revenue_%]]&lt;=0.8,"Top 80% Revenue","Remaining 20% Revenue")</f>
        <v>Top 80% Revenue</v>
      </c>
    </row>
    <row r="2006" spans="1:25" x14ac:dyDescent="0.25">
      <c r="A2006" t="s">
        <v>4987</v>
      </c>
      <c r="B2006" s="1">
        <v>42244</v>
      </c>
      <c r="C2006" t="s">
        <v>409</v>
      </c>
      <c r="D2006" s="4">
        <f>SUMIFS(Derived_Metrics[Revenue],Derived_Metrics[Customer ID],Derived_Metrics[[#This Row],[Customer ID]])</f>
        <v>2204.4970000000003</v>
      </c>
      <c r="E2006" s="4">
        <f>SUMIFS(Derived_Metrics[Profit],Derived_Metrics[Customer ID],Derived_Metrics[[#This Row],[Customer ID]])</f>
        <v>64.835700000000003</v>
      </c>
      <c r="F2006" s="5">
        <f>_xlfn.PERCENTRANK.INC(Derived_Metrics[Customer Revenue],Derived_Metrics[[#This Row],[Customer Revenue]])</f>
        <v>0.308</v>
      </c>
      <c r="G2006" s="5" t="str" cm="1">
        <f t="array" ref="G2006">_xlfn.IFS(Derived_Metrics[[#This Row],[Customer Revenue Percentile]]&gt;=0.8,"High Value",Derived_Metrics[[#This Row],[Customer Revenue Percentile]]&gt;=0.4,"Medium Value",TRUE,"Low Value")</f>
        <v>Low Value</v>
      </c>
      <c r="H2006" s="12">
        <f>_xlfn.RANK.EQ(Derived_Metrics[[#This Row],[Customer Revenue]],Derived_Metrics[Customer Revenue],0)</f>
        <v>1461</v>
      </c>
      <c r="I2006" s="15">
        <f>Derived_Metrics[[#This Row],[Customer Revenue]]/SUM(Derived_Metrics[Customer Revenue])</f>
        <v>1.4150242603261937E-4</v>
      </c>
      <c r="J2006" t="s">
        <v>1738</v>
      </c>
      <c r="K2006" s="5">
        <f>SUMIFS(Derived_Metrics[Revenue],Derived_Metrics[Product ID],Derived_Metrics[[#This Row],[Product ID]])</f>
        <v>6948.0099999999993</v>
      </c>
      <c r="L2006" s="5">
        <f>SUMIFS(Derived_Metrics[Profit],Derived_Metrics[Product ID],Derived_Metrics[[#This Row],[Product ID]])</f>
        <v>-115.3074</v>
      </c>
      <c r="M2006" s="5" t="str">
        <f>IF(AND(Derived_Metrics[[#This Row],[Product Revenue]]&gt;AVERAGE(Derived_Metrics[Product Revenue]),Derived_Metrics[[#This Row],[Product Profit]]&lt;0),"high sales Low Profit","Normal")</f>
        <v>Normal</v>
      </c>
      <c r="N2006">
        <v>103.48099999999999</v>
      </c>
      <c r="O2006">
        <v>1</v>
      </c>
      <c r="P2006">
        <v>0.3</v>
      </c>
      <c r="Q2006">
        <v>-16.261299999999999</v>
      </c>
      <c r="R2006">
        <f>Derived_Metrics[[#This Row],[Selling Price]]*Derived_Metrics[[#This Row],[Quantity]]</f>
        <v>103.48099999999999</v>
      </c>
      <c r="S2006" s="2">
        <f>IF(Derived_Metrics[[#This Row],[Revenue]]=0,0,Derived_Metrics[[#This Row],[Profit]]/Derived_Metrics[[#This Row],[Revenue]])</f>
        <v>-0.15714285714285714</v>
      </c>
      <c r="T2006" t="str">
        <f>IF(Derived_Metrics[[#This Row],[Profit]]&lt;0, "Loss","Profit")</f>
        <v>Loss</v>
      </c>
      <c r="U2006" s="5">
        <f>Derived_Metrics[[#This Row],[Selling Price]]*Derived_Metrics[[#This Row],[Quantity]]*Derived_Metrics[[#This Row],[Discount]]</f>
        <v>31.044299999999996</v>
      </c>
      <c r="V2006" t="str">
        <f>IF(Derived_Metrics[[#This Row],[Discount]]&gt;0,"Discount Applied","No Discount")</f>
        <v>Discount Applied</v>
      </c>
      <c r="W2006" t="str">
        <f>IF(Derived_Metrics[[#This Row],[Discount]]&gt;0.3,"High Discount","Low Discount")</f>
        <v>Low Discount</v>
      </c>
      <c r="X2006" s="13">
        <f>SUMIFS(Derived_Metrics[Customer_Revenue_Share],Derived_Metrics[Customee_ Revenue _Rank],"&lt;="&amp;Derived_Metrics[[#This Row],[Customee_ Revenue _Rank]])</f>
        <v>0.9577975763509522</v>
      </c>
      <c r="Y2006" t="str">
        <f>IF(Derived_Metrics[[#This Row],[Cumulative_Revenue_%]]&lt;=0.8,"Top 80% Revenue","Remaining 20% Revenue")</f>
        <v>Remaining 20% Revenue</v>
      </c>
    </row>
    <row r="2007" spans="1:25" x14ac:dyDescent="0.25">
      <c r="A2007" t="s">
        <v>4988</v>
      </c>
      <c r="B2007" s="1">
        <v>42882</v>
      </c>
      <c r="C2007" t="s">
        <v>3141</v>
      </c>
      <c r="D2007" s="4">
        <f>SUMIFS(Derived_Metrics[Revenue],Derived_Metrics[Customer ID],Derived_Metrics[[#This Row],[Customer ID]])</f>
        <v>10860.08</v>
      </c>
      <c r="E2007" s="4">
        <f>SUMIFS(Derived_Metrics[Profit],Derived_Metrics[Customer ID],Derived_Metrics[[#This Row],[Customer ID]])</f>
        <v>445.20220000000006</v>
      </c>
      <c r="F2007" s="5">
        <f>_xlfn.PERCENTRANK.INC(Derived_Metrics[Customer Revenue],Derived_Metrics[[#This Row],[Customer Revenue]])</f>
        <v>0.78</v>
      </c>
      <c r="G2007" s="5" t="str" cm="1">
        <f t="array" ref="G2007">_xlfn.IFS(Derived_Metrics[[#This Row],[Customer Revenue Percentile]]&gt;=0.8,"High Value",Derived_Metrics[[#This Row],[Customer Revenue Percentile]]&gt;=0.4,"Medium Value",TRUE,"Low Value")</f>
        <v>Medium Value</v>
      </c>
      <c r="H2007" s="12">
        <f>_xlfn.RANK.EQ(Derived_Metrics[[#This Row],[Customer Revenue]],Derived_Metrics[Customer Revenue],0)</f>
        <v>461</v>
      </c>
      <c r="I2007" s="15">
        <f>Derived_Metrics[[#This Row],[Customer Revenue]]/SUM(Derived_Metrics[Customer Revenue])</f>
        <v>6.9708766530792679E-4</v>
      </c>
      <c r="J2007" t="s">
        <v>93</v>
      </c>
      <c r="K2007" s="5">
        <f>SUMIFS(Derived_Metrics[Revenue],Derived_Metrics[Product ID],Derived_Metrics[[#This Row],[Product ID]])</f>
        <v>26346.959999999999</v>
      </c>
      <c r="L2007" s="5">
        <f>SUMIFS(Derived_Metrics[Profit],Derived_Metrics[Product ID],Derived_Metrics[[#This Row],[Product ID]])</f>
        <v>627.17220000000009</v>
      </c>
      <c r="M2007" s="5" t="str">
        <f>IF(AND(Derived_Metrics[[#This Row],[Product Revenue]]&gt;AVERAGE(Derived_Metrics[Product Revenue]),Derived_Metrics[[#This Row],[Product Profit]]&lt;0),"high sales Low Profit","Normal")</f>
        <v>Normal</v>
      </c>
      <c r="N2007">
        <v>477.3</v>
      </c>
      <c r="O2007">
        <v>5</v>
      </c>
      <c r="P2007">
        <v>0</v>
      </c>
      <c r="Q2007">
        <v>138.417</v>
      </c>
      <c r="R2007">
        <f>Derived_Metrics[[#This Row],[Selling Price]]*Derived_Metrics[[#This Row],[Quantity]]</f>
        <v>2386.5</v>
      </c>
      <c r="S2007" s="2">
        <f>IF(Derived_Metrics[[#This Row],[Revenue]]=0,0,Derived_Metrics[[#This Row],[Profit]]/Derived_Metrics[[#This Row],[Revenue]])</f>
        <v>5.8000000000000003E-2</v>
      </c>
      <c r="T2007" t="str">
        <f>IF(Derived_Metrics[[#This Row],[Profit]]&lt;0, "Loss","Profit")</f>
        <v>Profit</v>
      </c>
      <c r="U2007" s="5">
        <f>Derived_Metrics[[#This Row],[Selling Price]]*Derived_Metrics[[#This Row],[Quantity]]*Derived_Metrics[[#This Row],[Discount]]</f>
        <v>0</v>
      </c>
      <c r="V2007" t="str">
        <f>IF(Derived_Metrics[[#This Row],[Discount]]&gt;0,"Discount Applied","No Discount")</f>
        <v>No Discount</v>
      </c>
      <c r="W2007" t="str">
        <f>IF(Derived_Metrics[[#This Row],[Discount]]&gt;0.3,"High Discount","Low Discount")</f>
        <v>Low Discount</v>
      </c>
      <c r="X2007" s="13">
        <f>SUMIFS(Derived_Metrics[Customer_Revenue_Share],Derived_Metrics[Customee_ Revenue _Rank],"&lt;="&amp;Derived_Metrics[[#This Row],[Customee_ Revenue _Rank]])</f>
        <v>0.60402891632319378</v>
      </c>
      <c r="Y2007" t="str">
        <f>IF(Derived_Metrics[[#This Row],[Cumulative_Revenue_%]]&lt;=0.8,"Top 80% Revenue","Remaining 20% Revenue")</f>
        <v>Top 80% Revenue</v>
      </c>
    </row>
    <row r="2008" spans="1:25" x14ac:dyDescent="0.25">
      <c r="A2008" t="s">
        <v>4989</v>
      </c>
      <c r="B2008" s="1">
        <v>43064</v>
      </c>
      <c r="C2008" t="s">
        <v>4095</v>
      </c>
      <c r="D2008" s="4">
        <f>SUMIFS(Derived_Metrics[Revenue],Derived_Metrics[Customer ID],Derived_Metrics[[#This Row],[Customer ID]])</f>
        <v>1651.76</v>
      </c>
      <c r="E2008" s="4">
        <f>SUMIFS(Derived_Metrics[Profit],Derived_Metrics[Customer ID],Derived_Metrics[[#This Row],[Customer ID]])</f>
        <v>115.18480000000001</v>
      </c>
      <c r="F2008" s="5">
        <f>_xlfn.PERCENTRANK.INC(Derived_Metrics[Customer Revenue],Derived_Metrics[[#This Row],[Customer Revenue]])</f>
        <v>0.23799999999999999</v>
      </c>
      <c r="G2008" s="5" t="str" cm="1">
        <f t="array" ref="G2008">_xlfn.IFS(Derived_Metrics[[#This Row],[Customer Revenue Percentile]]&gt;=0.8,"High Value",Derived_Metrics[[#This Row],[Customer Revenue Percentile]]&gt;=0.4,"Medium Value",TRUE,"Low Value")</f>
        <v>Low Value</v>
      </c>
      <c r="H2008" s="12">
        <f>_xlfn.RANK.EQ(Derived_Metrics[[#This Row],[Customer Revenue]],Derived_Metrics[Customer Revenue],0)</f>
        <v>1614</v>
      </c>
      <c r="I2008" s="15">
        <f>Derived_Metrics[[#This Row],[Customer Revenue]]/SUM(Derived_Metrics[Customer Revenue])</f>
        <v>1.0602330020119753E-4</v>
      </c>
      <c r="J2008" t="s">
        <v>1760</v>
      </c>
      <c r="K2008" s="5">
        <f>SUMIFS(Derived_Metrics[Revenue],Derived_Metrics[Product ID],Derived_Metrics[[#This Row],[Product ID]])</f>
        <v>43310.931999999993</v>
      </c>
      <c r="L2008" s="5">
        <f>SUMIFS(Derived_Metrics[Profit],Derived_Metrics[Product ID],Derived_Metrics[[#This Row],[Product ID]])</f>
        <v>1305.6455999999998</v>
      </c>
      <c r="M2008" s="5" t="str">
        <f>IF(AND(Derived_Metrics[[#This Row],[Product Revenue]]&gt;AVERAGE(Derived_Metrics[Product Revenue]),Derived_Metrics[[#This Row],[Product Profit]]&lt;0),"high sales Low Profit","Normal")</f>
        <v>Normal</v>
      </c>
      <c r="N2008">
        <v>701.96</v>
      </c>
      <c r="O2008">
        <v>2</v>
      </c>
      <c r="P2008">
        <v>0</v>
      </c>
      <c r="Q2008">
        <v>168.47040000000001</v>
      </c>
      <c r="R2008">
        <f>Derived_Metrics[[#This Row],[Selling Price]]*Derived_Metrics[[#This Row],[Quantity]]</f>
        <v>1403.92</v>
      </c>
      <c r="S2008" s="2">
        <f>IF(Derived_Metrics[[#This Row],[Revenue]]=0,0,Derived_Metrics[[#This Row],[Profit]]/Derived_Metrics[[#This Row],[Revenue]])</f>
        <v>0.12</v>
      </c>
      <c r="T2008" t="str">
        <f>IF(Derived_Metrics[[#This Row],[Profit]]&lt;0, "Loss","Profit")</f>
        <v>Profit</v>
      </c>
      <c r="U2008" s="5">
        <f>Derived_Metrics[[#This Row],[Selling Price]]*Derived_Metrics[[#This Row],[Quantity]]*Derived_Metrics[[#This Row],[Discount]]</f>
        <v>0</v>
      </c>
      <c r="V2008" t="str">
        <f>IF(Derived_Metrics[[#This Row],[Discount]]&gt;0,"Discount Applied","No Discount")</f>
        <v>No Discount</v>
      </c>
      <c r="W2008" t="str">
        <f>IF(Derived_Metrics[[#This Row],[Discount]]&gt;0.3,"High Discount","Low Discount")</f>
        <v>Low Discount</v>
      </c>
      <c r="X2008" s="13">
        <f>SUMIFS(Derived_Metrics[Customer_Revenue_Share],Derived_Metrics[Customee_ Revenue _Rank],"&lt;="&amp;Derived_Metrics[[#This Row],[Customee_ Revenue _Rank]])</f>
        <v>0.97638096216271097</v>
      </c>
      <c r="Y2008" t="str">
        <f>IF(Derived_Metrics[[#This Row],[Cumulative_Revenue_%]]&lt;=0.8,"Top 80% Revenue","Remaining 20% Revenue")</f>
        <v>Remaining 20% Revenue</v>
      </c>
    </row>
    <row r="2009" spans="1:25" x14ac:dyDescent="0.25">
      <c r="A2009" t="s">
        <v>4990</v>
      </c>
      <c r="B2009" s="1">
        <v>42693</v>
      </c>
      <c r="C2009" t="s">
        <v>529</v>
      </c>
      <c r="D2009" s="4">
        <f>SUMIFS(Derived_Metrics[Revenue],Derived_Metrics[Customer ID],Derived_Metrics[[#This Row],[Customer ID]])</f>
        <v>230.12</v>
      </c>
      <c r="E2009" s="4">
        <f>SUMIFS(Derived_Metrics[Profit],Derived_Metrics[Customer ID],Derived_Metrics[[#This Row],[Customer ID]])</f>
        <v>-46.560400000000001</v>
      </c>
      <c r="F2009" s="5">
        <f>_xlfn.PERCENTRANK.INC(Derived_Metrics[Customer Revenue],Derived_Metrics[[#This Row],[Customer Revenue]])</f>
        <v>4.4999999999999998E-2</v>
      </c>
      <c r="G2009" s="5" t="str" cm="1">
        <f t="array" ref="G2009">_xlfn.IFS(Derived_Metrics[[#This Row],[Customer Revenue Percentile]]&gt;=0.8,"High Value",Derived_Metrics[[#This Row],[Customer Revenue Percentile]]&gt;=0.4,"Medium Value",TRUE,"Low Value")</f>
        <v>Low Value</v>
      </c>
      <c r="H2009" s="12">
        <f>_xlfn.RANK.EQ(Derived_Metrics[[#This Row],[Customer Revenue]],Derived_Metrics[Customer Revenue],0)</f>
        <v>2022</v>
      </c>
      <c r="I2009" s="15">
        <f>Derived_Metrics[[#This Row],[Customer Revenue]]/SUM(Derived_Metrics[Customer Revenue])</f>
        <v>1.4770960576778451E-5</v>
      </c>
      <c r="J2009" t="s">
        <v>656</v>
      </c>
      <c r="K2009" s="5">
        <f>SUMIFS(Derived_Metrics[Revenue],Derived_Metrics[Product ID],Derived_Metrics[[#This Row],[Product ID]])</f>
        <v>527.34</v>
      </c>
      <c r="L2009" s="5">
        <f>SUMIFS(Derived_Metrics[Profit],Derived_Metrics[Product ID],Derived_Metrics[[#This Row],[Product ID]])</f>
        <v>8.7889999999999997</v>
      </c>
      <c r="M2009" s="5" t="str">
        <f>IF(AND(Derived_Metrics[[#This Row],[Product Revenue]]&gt;AVERAGE(Derived_Metrics[Product Revenue]),Derived_Metrics[[#This Row],[Product Profit]]&lt;0),"high sales Low Profit","Normal")</f>
        <v>Normal</v>
      </c>
      <c r="N2009">
        <v>31.96</v>
      </c>
      <c r="O2009">
        <v>2</v>
      </c>
      <c r="P2009">
        <v>0</v>
      </c>
      <c r="Q2009">
        <v>1.5980000000000001</v>
      </c>
      <c r="R2009">
        <f>Derived_Metrics[[#This Row],[Selling Price]]*Derived_Metrics[[#This Row],[Quantity]]</f>
        <v>63.92</v>
      </c>
      <c r="S2009" s="2">
        <f>IF(Derived_Metrics[[#This Row],[Revenue]]=0,0,Derived_Metrics[[#This Row],[Profit]]/Derived_Metrics[[#This Row],[Revenue]])</f>
        <v>2.5000000000000001E-2</v>
      </c>
      <c r="T2009" t="str">
        <f>IF(Derived_Metrics[[#This Row],[Profit]]&lt;0, "Loss","Profit")</f>
        <v>Profit</v>
      </c>
      <c r="U2009" s="5">
        <f>Derived_Metrics[[#This Row],[Selling Price]]*Derived_Metrics[[#This Row],[Quantity]]*Derived_Metrics[[#This Row],[Discount]]</f>
        <v>0</v>
      </c>
      <c r="V2009" t="str">
        <f>IF(Derived_Metrics[[#This Row],[Discount]]&gt;0,"Discount Applied","No Discount")</f>
        <v>No Discount</v>
      </c>
      <c r="W2009" t="str">
        <f>IF(Derived_Metrics[[#This Row],[Discount]]&gt;0.3,"High Discount","Low Discount")</f>
        <v>Low Discount</v>
      </c>
      <c r="X2009" s="13">
        <f>SUMIFS(Derived_Metrics[Customer_Revenue_Share],Derived_Metrics[Customee_ Revenue _Rank],"&lt;="&amp;Derived_Metrics[[#This Row],[Customee_ Revenue _Rank]])</f>
        <v>0.99926550724557539</v>
      </c>
      <c r="Y2009" t="str">
        <f>IF(Derived_Metrics[[#This Row],[Cumulative_Revenue_%]]&lt;=0.8,"Top 80% Revenue","Remaining 20% Revenue")</f>
        <v>Remaining 20% Revenue</v>
      </c>
    </row>
    <row r="2010" spans="1:25" x14ac:dyDescent="0.25">
      <c r="A2010" t="s">
        <v>4991</v>
      </c>
      <c r="B2010" s="1">
        <v>42866</v>
      </c>
      <c r="C2010" t="s">
        <v>4992</v>
      </c>
      <c r="D2010" s="4">
        <f>SUMIFS(Derived_Metrics[Revenue],Derived_Metrics[Customer ID],Derived_Metrics[[#This Row],[Customer ID]])</f>
        <v>1096.248</v>
      </c>
      <c r="E2010" s="4">
        <f>SUMIFS(Derived_Metrics[Profit],Derived_Metrics[Customer ID],Derived_Metrics[[#This Row],[Customer ID]])</f>
        <v>-3.8667999999999978</v>
      </c>
      <c r="F2010" s="5">
        <f>_xlfn.PERCENTRANK.INC(Derived_Metrics[Customer Revenue],Derived_Metrics[[#This Row],[Customer Revenue]])</f>
        <v>0.18099999999999999</v>
      </c>
      <c r="G2010" s="5" t="str" cm="1">
        <f t="array" ref="G2010">_xlfn.IFS(Derived_Metrics[[#This Row],[Customer Revenue Percentile]]&gt;=0.8,"High Value",Derived_Metrics[[#This Row],[Customer Revenue Percentile]]&gt;=0.4,"Medium Value",TRUE,"Low Value")</f>
        <v>Low Value</v>
      </c>
      <c r="H2010" s="12">
        <f>_xlfn.RANK.EQ(Derived_Metrics[[#This Row],[Customer Revenue]],Derived_Metrics[Customer Revenue],0)</f>
        <v>1735</v>
      </c>
      <c r="I2010" s="15">
        <f>Derived_Metrics[[#This Row],[Customer Revenue]]/SUM(Derived_Metrics[Customer Revenue])</f>
        <v>7.0366052452512708E-5</v>
      </c>
      <c r="J2010" t="s">
        <v>3050</v>
      </c>
      <c r="K2010" s="5">
        <f>SUMIFS(Derived_Metrics[Revenue],Derived_Metrics[Product ID],Derived_Metrics[[#This Row],[Product ID]])</f>
        <v>2899.875</v>
      </c>
      <c r="L2010" s="5">
        <f>SUMIFS(Derived_Metrics[Profit],Derived_Metrics[Product ID],Derived_Metrics[[#This Row],[Product ID]])</f>
        <v>-357.97500000000002</v>
      </c>
      <c r="M2010" s="5" t="str">
        <f>IF(AND(Derived_Metrics[[#This Row],[Product Revenue]]&gt;AVERAGE(Derived_Metrics[Product Revenue]),Derived_Metrics[[#This Row],[Product Profit]]&lt;0),"high sales Low Profit","Normal")</f>
        <v>Normal</v>
      </c>
      <c r="N2010">
        <v>166.5</v>
      </c>
      <c r="O2010">
        <v>2</v>
      </c>
      <c r="P2010">
        <v>0.4</v>
      </c>
      <c r="Q2010">
        <v>-66.599999999999994</v>
      </c>
      <c r="R2010">
        <f>Derived_Metrics[[#This Row],[Selling Price]]*Derived_Metrics[[#This Row],[Quantity]]</f>
        <v>333</v>
      </c>
      <c r="S2010" s="2">
        <f>IF(Derived_Metrics[[#This Row],[Revenue]]=0,0,Derived_Metrics[[#This Row],[Profit]]/Derived_Metrics[[#This Row],[Revenue]])</f>
        <v>-0.19999999999999998</v>
      </c>
      <c r="T2010" t="str">
        <f>IF(Derived_Metrics[[#This Row],[Profit]]&lt;0, "Loss","Profit")</f>
        <v>Loss</v>
      </c>
      <c r="U2010" s="5">
        <f>Derived_Metrics[[#This Row],[Selling Price]]*Derived_Metrics[[#This Row],[Quantity]]*Derived_Metrics[[#This Row],[Discount]]</f>
        <v>133.20000000000002</v>
      </c>
      <c r="V2010" t="str">
        <f>IF(Derived_Metrics[[#This Row],[Discount]]&gt;0,"Discount Applied","No Discount")</f>
        <v>Discount Applied</v>
      </c>
      <c r="W2010" t="str">
        <f>IF(Derived_Metrics[[#This Row],[Discount]]&gt;0.3,"High Discount","Low Discount")</f>
        <v>High Discount</v>
      </c>
      <c r="X2010" s="13">
        <f>SUMIFS(Derived_Metrics[Customer_Revenue_Share],Derived_Metrics[Customee_ Revenue _Rank],"&lt;="&amp;Derived_Metrics[[#This Row],[Customee_ Revenue _Rank]])</f>
        <v>0.98717120585664231</v>
      </c>
      <c r="Y2010" t="str">
        <f>IF(Derived_Metrics[[#This Row],[Cumulative_Revenue_%]]&lt;=0.8,"Top 80% Revenue","Remaining 20% Revenue")</f>
        <v>Remaining 20% Revenue</v>
      </c>
    </row>
    <row r="2011" spans="1:25" x14ac:dyDescent="0.25">
      <c r="A2011" t="s">
        <v>4991</v>
      </c>
      <c r="B2011" s="1">
        <v>42866</v>
      </c>
      <c r="C2011" t="s">
        <v>4992</v>
      </c>
      <c r="D2011" s="4">
        <f>SUMIFS(Derived_Metrics[Revenue],Derived_Metrics[Customer ID],Derived_Metrics[[#This Row],[Customer ID]])</f>
        <v>1096.248</v>
      </c>
      <c r="E2011" s="4">
        <f>SUMIFS(Derived_Metrics[Profit],Derived_Metrics[Customer ID],Derived_Metrics[[#This Row],[Customer ID]])</f>
        <v>-3.8667999999999978</v>
      </c>
      <c r="F2011" s="5">
        <f>_xlfn.PERCENTRANK.INC(Derived_Metrics[Customer Revenue],Derived_Metrics[[#This Row],[Customer Revenue]])</f>
        <v>0.18099999999999999</v>
      </c>
      <c r="G2011" s="5" t="str" cm="1">
        <f t="array" ref="G2011">_xlfn.IFS(Derived_Metrics[[#This Row],[Customer Revenue Percentile]]&gt;=0.8,"High Value",Derived_Metrics[[#This Row],[Customer Revenue Percentile]]&gt;=0.4,"Medium Value",TRUE,"Low Value")</f>
        <v>Low Value</v>
      </c>
      <c r="H2011" s="12">
        <f>_xlfn.RANK.EQ(Derived_Metrics[[#This Row],[Customer Revenue]],Derived_Metrics[Customer Revenue],0)</f>
        <v>1735</v>
      </c>
      <c r="I2011" s="15">
        <f>Derived_Metrics[[#This Row],[Customer Revenue]]/SUM(Derived_Metrics[Customer Revenue])</f>
        <v>7.0366052452512708E-5</v>
      </c>
      <c r="J2011" t="s">
        <v>2605</v>
      </c>
      <c r="K2011" s="5">
        <f>SUMIFS(Derived_Metrics[Revenue],Derived_Metrics[Product ID],Derived_Metrics[[#This Row],[Product ID]])</f>
        <v>6085.8899999999994</v>
      </c>
      <c r="L2011" s="5">
        <f>SUMIFS(Derived_Metrics[Profit],Derived_Metrics[Product ID],Derived_Metrics[[#This Row],[Product ID]])</f>
        <v>254.82440000000005</v>
      </c>
      <c r="M2011" s="5" t="str">
        <f>IF(AND(Derived_Metrics[[#This Row],[Product Revenue]]&gt;AVERAGE(Derived_Metrics[Product Revenue]),Derived_Metrics[[#This Row],[Product Profit]]&lt;0),"high sales Low Profit","Normal")</f>
        <v>Normal</v>
      </c>
      <c r="N2011">
        <v>128.124</v>
      </c>
      <c r="O2011">
        <v>2</v>
      </c>
      <c r="P2011">
        <v>0.1</v>
      </c>
      <c r="Q2011">
        <v>24.2012</v>
      </c>
      <c r="R2011">
        <f>Derived_Metrics[[#This Row],[Selling Price]]*Derived_Metrics[[#This Row],[Quantity]]</f>
        <v>256.24799999999999</v>
      </c>
      <c r="S2011" s="2">
        <f>IF(Derived_Metrics[[#This Row],[Revenue]]=0,0,Derived_Metrics[[#This Row],[Profit]]/Derived_Metrics[[#This Row],[Revenue]])</f>
        <v>9.4444444444444442E-2</v>
      </c>
      <c r="T2011" t="str">
        <f>IF(Derived_Metrics[[#This Row],[Profit]]&lt;0, "Loss","Profit")</f>
        <v>Profit</v>
      </c>
      <c r="U2011" s="5">
        <f>Derived_Metrics[[#This Row],[Selling Price]]*Derived_Metrics[[#This Row],[Quantity]]*Derived_Metrics[[#This Row],[Discount]]</f>
        <v>25.6248</v>
      </c>
      <c r="V2011" t="str">
        <f>IF(Derived_Metrics[[#This Row],[Discount]]&gt;0,"Discount Applied","No Discount")</f>
        <v>Discount Applied</v>
      </c>
      <c r="W2011" t="str">
        <f>IF(Derived_Metrics[[#This Row],[Discount]]&gt;0.3,"High Discount","Low Discount")</f>
        <v>Low Discount</v>
      </c>
      <c r="X2011" s="13">
        <f>SUMIFS(Derived_Metrics[Customer_Revenue_Share],Derived_Metrics[Customee_ Revenue _Rank],"&lt;="&amp;Derived_Metrics[[#This Row],[Customee_ Revenue _Rank]])</f>
        <v>0.98717120585664231</v>
      </c>
      <c r="Y2011" t="str">
        <f>IF(Derived_Metrics[[#This Row],[Cumulative_Revenue_%]]&lt;=0.8,"Top 80% Revenue","Remaining 20% Revenue")</f>
        <v>Remaining 20% Revenue</v>
      </c>
    </row>
    <row r="2012" spans="1:25" x14ac:dyDescent="0.25">
      <c r="A2012" t="s">
        <v>4991</v>
      </c>
      <c r="B2012" s="1">
        <v>42866</v>
      </c>
      <c r="C2012" t="s">
        <v>4992</v>
      </c>
      <c r="D2012" s="4">
        <f>SUMIFS(Derived_Metrics[Revenue],Derived_Metrics[Customer ID],Derived_Metrics[[#This Row],[Customer ID]])</f>
        <v>1096.248</v>
      </c>
      <c r="E2012" s="4">
        <f>SUMIFS(Derived_Metrics[Profit],Derived_Metrics[Customer ID],Derived_Metrics[[#This Row],[Customer ID]])</f>
        <v>-3.8667999999999978</v>
      </c>
      <c r="F2012" s="5">
        <f>_xlfn.PERCENTRANK.INC(Derived_Metrics[Customer Revenue],Derived_Metrics[[#This Row],[Customer Revenue]])</f>
        <v>0.18099999999999999</v>
      </c>
      <c r="G2012" s="5" t="str" cm="1">
        <f t="array" ref="G2012">_xlfn.IFS(Derived_Metrics[[#This Row],[Customer Revenue Percentile]]&gt;=0.8,"High Value",Derived_Metrics[[#This Row],[Customer Revenue Percentile]]&gt;=0.4,"Medium Value",TRUE,"Low Value")</f>
        <v>Low Value</v>
      </c>
      <c r="H2012" s="12">
        <f>_xlfn.RANK.EQ(Derived_Metrics[[#This Row],[Customer Revenue]],Derived_Metrics[Customer Revenue],0)</f>
        <v>1735</v>
      </c>
      <c r="I2012" s="15">
        <f>Derived_Metrics[[#This Row],[Customer Revenue]]/SUM(Derived_Metrics[Customer Revenue])</f>
        <v>7.0366052452512708E-5</v>
      </c>
      <c r="J2012" t="s">
        <v>3808</v>
      </c>
      <c r="K2012" s="5">
        <f>SUMIFS(Derived_Metrics[Revenue],Derived_Metrics[Product ID],Derived_Metrics[[#This Row],[Product ID]])</f>
        <v>754.41599999999994</v>
      </c>
      <c r="L2012" s="5">
        <f>SUMIFS(Derived_Metrics[Profit],Derived_Metrics[Product ID],Derived_Metrics[[#This Row],[Product ID]])</f>
        <v>68.951999999999998</v>
      </c>
      <c r="M2012" s="5" t="str">
        <f>IF(AND(Derived_Metrics[[#This Row],[Product Revenue]]&gt;AVERAGE(Derived_Metrics[Product Revenue]),Derived_Metrics[[#This Row],[Product Profit]]&lt;0),"high sales Low Profit","Normal")</f>
        <v>Normal</v>
      </c>
      <c r="N2012">
        <v>101.4</v>
      </c>
      <c r="O2012">
        <v>5</v>
      </c>
      <c r="P2012">
        <v>0</v>
      </c>
      <c r="Q2012">
        <v>38.531999999999996</v>
      </c>
      <c r="R2012">
        <f>Derived_Metrics[[#This Row],[Selling Price]]*Derived_Metrics[[#This Row],[Quantity]]</f>
        <v>507</v>
      </c>
      <c r="S2012" s="2">
        <f>IF(Derived_Metrics[[#This Row],[Revenue]]=0,0,Derived_Metrics[[#This Row],[Profit]]/Derived_Metrics[[#This Row],[Revenue]])</f>
        <v>7.5999999999999998E-2</v>
      </c>
      <c r="T2012" t="str">
        <f>IF(Derived_Metrics[[#This Row],[Profit]]&lt;0, "Loss","Profit")</f>
        <v>Profit</v>
      </c>
      <c r="U2012" s="5">
        <f>Derived_Metrics[[#This Row],[Selling Price]]*Derived_Metrics[[#This Row],[Quantity]]*Derived_Metrics[[#This Row],[Discount]]</f>
        <v>0</v>
      </c>
      <c r="V2012" t="str">
        <f>IF(Derived_Metrics[[#This Row],[Discount]]&gt;0,"Discount Applied","No Discount")</f>
        <v>No Discount</v>
      </c>
      <c r="W2012" t="str">
        <f>IF(Derived_Metrics[[#This Row],[Discount]]&gt;0.3,"High Discount","Low Discount")</f>
        <v>Low Discount</v>
      </c>
      <c r="X2012" s="13">
        <f>SUMIFS(Derived_Metrics[Customer_Revenue_Share],Derived_Metrics[Customee_ Revenue _Rank],"&lt;="&amp;Derived_Metrics[[#This Row],[Customee_ Revenue _Rank]])</f>
        <v>0.98717120585664231</v>
      </c>
      <c r="Y2012" t="str">
        <f>IF(Derived_Metrics[[#This Row],[Cumulative_Revenue_%]]&lt;=0.8,"Top 80% Revenue","Remaining 20% Revenue")</f>
        <v>Remaining 20% Revenue</v>
      </c>
    </row>
    <row r="2013" spans="1:25" x14ac:dyDescent="0.25">
      <c r="A2013" t="s">
        <v>4994</v>
      </c>
      <c r="B2013" s="1">
        <v>42155</v>
      </c>
      <c r="C2013" t="s">
        <v>529</v>
      </c>
      <c r="D2013" s="4">
        <f>SUMIFS(Derived_Metrics[Revenue],Derived_Metrics[Customer ID],Derived_Metrics[[#This Row],[Customer ID]])</f>
        <v>230.12</v>
      </c>
      <c r="E2013" s="4">
        <f>SUMIFS(Derived_Metrics[Profit],Derived_Metrics[Customer ID],Derived_Metrics[[#This Row],[Customer ID]])</f>
        <v>-46.560400000000001</v>
      </c>
      <c r="F2013" s="5">
        <f>_xlfn.PERCENTRANK.INC(Derived_Metrics[Customer Revenue],Derived_Metrics[[#This Row],[Customer Revenue]])</f>
        <v>4.4999999999999998E-2</v>
      </c>
      <c r="G2013" s="5" t="str" cm="1">
        <f t="array" ref="G2013">_xlfn.IFS(Derived_Metrics[[#This Row],[Customer Revenue Percentile]]&gt;=0.8,"High Value",Derived_Metrics[[#This Row],[Customer Revenue Percentile]]&gt;=0.4,"Medium Value",TRUE,"Low Value")</f>
        <v>Low Value</v>
      </c>
      <c r="H2013" s="12">
        <f>_xlfn.RANK.EQ(Derived_Metrics[[#This Row],[Customer Revenue]],Derived_Metrics[Customer Revenue],0)</f>
        <v>2022</v>
      </c>
      <c r="I2013" s="15">
        <f>Derived_Metrics[[#This Row],[Customer Revenue]]/SUM(Derived_Metrics[Customer Revenue])</f>
        <v>1.4770960576778451E-5</v>
      </c>
      <c r="J2013" t="s">
        <v>2907</v>
      </c>
      <c r="K2013" s="5">
        <f>SUMIFS(Derived_Metrics[Revenue],Derived_Metrics[Product ID],Derived_Metrics[[#This Row],[Product ID]])</f>
        <v>360.92</v>
      </c>
      <c r="L2013" s="5">
        <f>SUMIFS(Derived_Metrics[Profit],Derived_Metrics[Product ID],Derived_Metrics[[#This Row],[Product ID]])</f>
        <v>-46.403999999999996</v>
      </c>
      <c r="M2013" s="5" t="str">
        <f>IF(AND(Derived_Metrics[[#This Row],[Product Revenue]]&gt;AVERAGE(Derived_Metrics[Product Revenue]),Derived_Metrics[[#This Row],[Product Profit]]&lt;0),"high sales Low Profit","Normal")</f>
        <v>Normal</v>
      </c>
      <c r="N2013">
        <v>51.56</v>
      </c>
      <c r="O2013">
        <v>2</v>
      </c>
      <c r="P2013">
        <v>0.6</v>
      </c>
      <c r="Q2013">
        <v>-61.872</v>
      </c>
      <c r="R2013">
        <f>Derived_Metrics[[#This Row],[Selling Price]]*Derived_Metrics[[#This Row],[Quantity]]</f>
        <v>103.12</v>
      </c>
      <c r="S2013" s="2">
        <f>IF(Derived_Metrics[[#This Row],[Revenue]]=0,0,Derived_Metrics[[#This Row],[Profit]]/Derived_Metrics[[#This Row],[Revenue]])</f>
        <v>-0.6</v>
      </c>
      <c r="T2013" t="str">
        <f>IF(Derived_Metrics[[#This Row],[Profit]]&lt;0, "Loss","Profit")</f>
        <v>Loss</v>
      </c>
      <c r="U2013" s="5">
        <f>Derived_Metrics[[#This Row],[Selling Price]]*Derived_Metrics[[#This Row],[Quantity]]*Derived_Metrics[[#This Row],[Discount]]</f>
        <v>61.872</v>
      </c>
      <c r="V2013" t="str">
        <f>IF(Derived_Metrics[[#This Row],[Discount]]&gt;0,"Discount Applied","No Discount")</f>
        <v>Discount Applied</v>
      </c>
      <c r="W2013" t="str">
        <f>IF(Derived_Metrics[[#This Row],[Discount]]&gt;0.3,"High Discount","Low Discount")</f>
        <v>High Discount</v>
      </c>
      <c r="X2013" s="13">
        <f>SUMIFS(Derived_Metrics[Customer_Revenue_Share],Derived_Metrics[Customee_ Revenue _Rank],"&lt;="&amp;Derived_Metrics[[#This Row],[Customee_ Revenue _Rank]])</f>
        <v>0.99926550724557539</v>
      </c>
      <c r="Y2013" t="str">
        <f>IF(Derived_Metrics[[#This Row],[Cumulative_Revenue_%]]&lt;=0.8,"Top 80% Revenue","Remaining 20% Revenue")</f>
        <v>Remaining 20% Revenue</v>
      </c>
    </row>
    <row r="2014" spans="1:25" x14ac:dyDescent="0.25">
      <c r="A2014" t="s">
        <v>4995</v>
      </c>
      <c r="B2014" s="1">
        <v>42412</v>
      </c>
      <c r="C2014" t="s">
        <v>3073</v>
      </c>
      <c r="D2014" s="4">
        <f>SUMIFS(Derived_Metrics[Revenue],Derived_Metrics[Customer ID],Derived_Metrics[[#This Row],[Customer ID]])</f>
        <v>13842.508</v>
      </c>
      <c r="E2014" s="4">
        <f>SUMIFS(Derived_Metrics[Profit],Derived_Metrics[Customer ID],Derived_Metrics[[#This Row],[Customer ID]])</f>
        <v>-311.48540000000003</v>
      </c>
      <c r="F2014" s="5">
        <f>_xlfn.PERCENTRANK.INC(Derived_Metrics[Customer Revenue],Derived_Metrics[[#This Row],[Customer Revenue]])</f>
        <v>0.86</v>
      </c>
      <c r="G2014" s="5" t="str" cm="1">
        <f t="array" ref="G2014">_xlfn.IFS(Derived_Metrics[[#This Row],[Customer Revenue Percentile]]&gt;=0.8,"High Value",Derived_Metrics[[#This Row],[Customer Revenue Percentile]]&gt;=0.4,"Medium Value",TRUE,"Low Value")</f>
        <v>High Value</v>
      </c>
      <c r="H2014" s="12">
        <f>_xlfn.RANK.EQ(Derived_Metrics[[#This Row],[Customer Revenue]],Derived_Metrics[Customer Revenue],0)</f>
        <v>293</v>
      </c>
      <c r="I2014" s="15">
        <f>Derived_Metrics[[#This Row],[Customer Revenue]]/SUM(Derived_Metrics[Customer Revenue])</f>
        <v>8.8852398727507528E-4</v>
      </c>
      <c r="J2014" t="s">
        <v>3442</v>
      </c>
      <c r="K2014" s="5">
        <f>SUMIFS(Derived_Metrics[Revenue],Derived_Metrics[Product ID],Derived_Metrics[[#This Row],[Product ID]])</f>
        <v>11337.028</v>
      </c>
      <c r="L2014" s="5">
        <f>SUMIFS(Derived_Metrics[Profit],Derived_Metrics[Product ID],Derived_Metrics[[#This Row],[Product ID]])</f>
        <v>-103.482</v>
      </c>
      <c r="M2014" s="5" t="str">
        <f>IF(AND(Derived_Metrics[[#This Row],[Product Revenue]]&gt;AVERAGE(Derived_Metrics[Product Revenue]),Derived_Metrics[[#This Row],[Product Profit]]&lt;0),"high sales Low Profit","Normal")</f>
        <v>Normal</v>
      </c>
      <c r="N2014">
        <v>781.86400000000003</v>
      </c>
      <c r="O2014">
        <v>10</v>
      </c>
      <c r="P2014">
        <v>0.32</v>
      </c>
      <c r="Q2014">
        <v>-137.976</v>
      </c>
      <c r="R2014">
        <f>Derived_Metrics[[#This Row],[Selling Price]]*Derived_Metrics[[#This Row],[Quantity]]</f>
        <v>7818.64</v>
      </c>
      <c r="S2014" s="2">
        <f>IF(Derived_Metrics[[#This Row],[Revenue]]=0,0,Derived_Metrics[[#This Row],[Profit]]/Derived_Metrics[[#This Row],[Revenue]])</f>
        <v>-1.7647058823529412E-2</v>
      </c>
      <c r="T2014" t="str">
        <f>IF(Derived_Metrics[[#This Row],[Profit]]&lt;0, "Loss","Profit")</f>
        <v>Loss</v>
      </c>
      <c r="U2014" s="5">
        <f>Derived_Metrics[[#This Row],[Selling Price]]*Derived_Metrics[[#This Row],[Quantity]]*Derived_Metrics[[#This Row],[Discount]]</f>
        <v>2501.9648000000002</v>
      </c>
      <c r="V2014" t="str">
        <f>IF(Derived_Metrics[[#This Row],[Discount]]&gt;0,"Discount Applied","No Discount")</f>
        <v>Discount Applied</v>
      </c>
      <c r="W2014" t="str">
        <f>IF(Derived_Metrics[[#This Row],[Discount]]&gt;0.3,"High Discount","Low Discount")</f>
        <v>High Discount</v>
      </c>
      <c r="X2014" s="13">
        <f>SUMIFS(Derived_Metrics[Customer_Revenue_Share],Derived_Metrics[Customee_ Revenue _Rank],"&lt;="&amp;Derived_Metrics[[#This Row],[Customee_ Revenue _Rank]])</f>
        <v>0.47370501688108885</v>
      </c>
      <c r="Y2014" t="str">
        <f>IF(Derived_Metrics[[#This Row],[Cumulative_Revenue_%]]&lt;=0.8,"Top 80% Revenue","Remaining 20% Revenue")</f>
        <v>Top 80% Revenue</v>
      </c>
    </row>
    <row r="2015" spans="1:25" x14ac:dyDescent="0.25">
      <c r="A2015" t="s">
        <v>4996</v>
      </c>
      <c r="B2015" s="1">
        <v>43079</v>
      </c>
      <c r="C2015" t="s">
        <v>521</v>
      </c>
      <c r="D2015" s="4">
        <f>SUMIFS(Derived_Metrics[Revenue],Derived_Metrics[Customer ID],Derived_Metrics[[#This Row],[Customer ID]])</f>
        <v>17832.73</v>
      </c>
      <c r="E2015" s="4">
        <f>SUMIFS(Derived_Metrics[Profit],Derived_Metrics[Customer ID],Derived_Metrics[[#This Row],[Customer ID]])</f>
        <v>211.71780000000001</v>
      </c>
      <c r="F2015" s="5">
        <f>_xlfn.PERCENTRANK.INC(Derived_Metrics[Customer Revenue],Derived_Metrics[[#This Row],[Customer Revenue]])</f>
        <v>0.89900000000000002</v>
      </c>
      <c r="G2015" s="5" t="str" cm="1">
        <f t="array" ref="G2015">_xlfn.IFS(Derived_Metrics[[#This Row],[Customer Revenue Percentile]]&gt;=0.8,"High Value",Derived_Metrics[[#This Row],[Customer Revenue Percentile]]&gt;=0.4,"Medium Value",TRUE,"Low Value")</f>
        <v>High Value</v>
      </c>
      <c r="H2015" s="12">
        <f>_xlfn.RANK.EQ(Derived_Metrics[[#This Row],[Customer Revenue]],Derived_Metrics[Customer Revenue],0)</f>
        <v>210</v>
      </c>
      <c r="I2015" s="15">
        <f>Derived_Metrics[[#This Row],[Customer Revenue]]/SUM(Derived_Metrics[Customer Revenue])</f>
        <v>1.14464866941741E-3</v>
      </c>
      <c r="J2015" t="s">
        <v>1262</v>
      </c>
      <c r="K2015" s="5">
        <f>SUMIFS(Derived_Metrics[Revenue],Derived_Metrics[Product ID],Derived_Metrics[[#This Row],[Product ID]])</f>
        <v>24977.856</v>
      </c>
      <c r="L2015" s="5">
        <f>SUMIFS(Derived_Metrics[Profit],Derived_Metrics[Product ID],Derived_Metrics[[#This Row],[Product ID]])</f>
        <v>-404.00640000000004</v>
      </c>
      <c r="M2015" s="5" t="str">
        <f>IF(AND(Derived_Metrics[[#This Row],[Product Revenue]]&gt;AVERAGE(Derived_Metrics[Product Revenue]),Derived_Metrics[[#This Row],[Product Profit]]&lt;0),"high sales Low Profit","Normal")</f>
        <v>high sales Low Profit</v>
      </c>
      <c r="N2015">
        <v>673.34400000000005</v>
      </c>
      <c r="O2015">
        <v>3</v>
      </c>
      <c r="P2015">
        <v>0.3</v>
      </c>
      <c r="Q2015">
        <v>-76.953599999999994</v>
      </c>
      <c r="R2015">
        <f>Derived_Metrics[[#This Row],[Selling Price]]*Derived_Metrics[[#This Row],[Quantity]]</f>
        <v>2020.0320000000002</v>
      </c>
      <c r="S2015" s="2">
        <f>IF(Derived_Metrics[[#This Row],[Revenue]]=0,0,Derived_Metrics[[#This Row],[Profit]]/Derived_Metrics[[#This Row],[Revenue]])</f>
        <v>-3.8095238095238092E-2</v>
      </c>
      <c r="T2015" t="str">
        <f>IF(Derived_Metrics[[#This Row],[Profit]]&lt;0, "Loss","Profit")</f>
        <v>Loss</v>
      </c>
      <c r="U2015" s="5">
        <f>Derived_Metrics[[#This Row],[Selling Price]]*Derived_Metrics[[#This Row],[Quantity]]*Derived_Metrics[[#This Row],[Discount]]</f>
        <v>606.00959999999998</v>
      </c>
      <c r="V2015" t="str">
        <f>IF(Derived_Metrics[[#This Row],[Discount]]&gt;0,"Discount Applied","No Discount")</f>
        <v>Discount Applied</v>
      </c>
      <c r="W2015" t="str">
        <f>IF(Derived_Metrics[[#This Row],[Discount]]&gt;0.3,"High Discount","Low Discount")</f>
        <v>Low Discount</v>
      </c>
      <c r="X2015" s="13">
        <f>SUMIFS(Derived_Metrics[Customer_Revenue_Share],Derived_Metrics[Customee_ Revenue _Rank],"&lt;="&amp;Derived_Metrics[[#This Row],[Customee_ Revenue _Rank]])</f>
        <v>0.39211102125952491</v>
      </c>
      <c r="Y2015" t="str">
        <f>IF(Derived_Metrics[[#This Row],[Cumulative_Revenue_%]]&lt;=0.8,"Top 80% Revenue","Remaining 20% Revenue")</f>
        <v>Top 80% Revenue</v>
      </c>
    </row>
    <row r="2016" spans="1:25" x14ac:dyDescent="0.25">
      <c r="A2016" t="s">
        <v>4998</v>
      </c>
      <c r="B2016" s="1">
        <v>42430</v>
      </c>
      <c r="C2016" t="s">
        <v>2366</v>
      </c>
      <c r="D2016" s="4">
        <f>SUMIFS(Derived_Metrics[Revenue],Derived_Metrics[Customer ID],Derived_Metrics[[#This Row],[Customer ID]])</f>
        <v>13586.491999999998</v>
      </c>
      <c r="E2016" s="4">
        <f>SUMIFS(Derived_Metrics[Profit],Derived_Metrics[Customer ID],Derived_Metrics[[#This Row],[Customer ID]])</f>
        <v>260.9196</v>
      </c>
      <c r="F2016" s="5">
        <f>_xlfn.PERCENTRANK.INC(Derived_Metrics[Customer Revenue],Derived_Metrics[[#This Row],[Customer Revenue]])</f>
        <v>0.85599999999999998</v>
      </c>
      <c r="G2016" s="5" t="str" cm="1">
        <f t="array" ref="G2016">_xlfn.IFS(Derived_Metrics[[#This Row],[Customer Revenue Percentile]]&gt;=0.8,"High Value",Derived_Metrics[[#This Row],[Customer Revenue Percentile]]&gt;=0.4,"Medium Value",TRUE,"Low Value")</f>
        <v>High Value</v>
      </c>
      <c r="H2016" s="12">
        <f>_xlfn.RANK.EQ(Derived_Metrics[[#This Row],[Customer Revenue]],Derived_Metrics[Customer Revenue],0)</f>
        <v>301</v>
      </c>
      <c r="I2016" s="15">
        <f>Derived_Metrics[[#This Row],[Customer Revenue]]/SUM(Derived_Metrics[Customer Revenue])</f>
        <v>8.7209081222282194E-4</v>
      </c>
      <c r="J2016" t="s">
        <v>481</v>
      </c>
      <c r="K2016" s="5">
        <f>SUMIFS(Derived_Metrics[Revenue],Derived_Metrics[Product ID],Derived_Metrics[[#This Row],[Product ID]])</f>
        <v>20832.202499999996</v>
      </c>
      <c r="L2016" s="5">
        <f>SUMIFS(Derived_Metrics[Profit],Derived_Metrics[Product ID],Derived_Metrics[[#This Row],[Product ID]])</f>
        <v>430.06950000000001</v>
      </c>
      <c r="M2016" s="5" t="str">
        <f>IF(AND(Derived_Metrics[[#This Row],[Product Revenue]]&gt;AVERAGE(Derived_Metrics[Product Revenue]),Derived_Metrics[[#This Row],[Product Profit]]&lt;0),"high sales Low Profit","Normal")</f>
        <v>Normal</v>
      </c>
      <c r="N2016">
        <v>1592.85</v>
      </c>
      <c r="O2016">
        <v>7</v>
      </c>
      <c r="P2016">
        <v>0</v>
      </c>
      <c r="Q2016">
        <v>350.42700000000002</v>
      </c>
      <c r="R2016">
        <f>Derived_Metrics[[#This Row],[Selling Price]]*Derived_Metrics[[#This Row],[Quantity]]</f>
        <v>11149.949999999999</v>
      </c>
      <c r="S2016" s="2">
        <f>IF(Derived_Metrics[[#This Row],[Revenue]]=0,0,Derived_Metrics[[#This Row],[Profit]]/Derived_Metrics[[#This Row],[Revenue]])</f>
        <v>3.1428571428571431E-2</v>
      </c>
      <c r="T2016" t="str">
        <f>IF(Derived_Metrics[[#This Row],[Profit]]&lt;0, "Loss","Profit")</f>
        <v>Profit</v>
      </c>
      <c r="U2016" s="5">
        <f>Derived_Metrics[[#This Row],[Selling Price]]*Derived_Metrics[[#This Row],[Quantity]]*Derived_Metrics[[#This Row],[Discount]]</f>
        <v>0</v>
      </c>
      <c r="V2016" t="str">
        <f>IF(Derived_Metrics[[#This Row],[Discount]]&gt;0,"Discount Applied","No Discount")</f>
        <v>No Discount</v>
      </c>
      <c r="W2016" t="str">
        <f>IF(Derived_Metrics[[#This Row],[Discount]]&gt;0.3,"High Discount","Low Discount")</f>
        <v>Low Discount</v>
      </c>
      <c r="X2016" s="13">
        <f>SUMIFS(Derived_Metrics[Customer_Revenue_Share],Derived_Metrics[Customee_ Revenue _Rank],"&lt;="&amp;Derived_Metrics[[#This Row],[Customee_ Revenue _Rank]])</f>
        <v>0.48157457361594314</v>
      </c>
      <c r="Y2016" t="str">
        <f>IF(Derived_Metrics[[#This Row],[Cumulative_Revenue_%]]&lt;=0.8,"Top 80% Revenue","Remaining 20% Revenue")</f>
        <v>Top 80% Revenue</v>
      </c>
    </row>
    <row r="2017" spans="1:25" x14ac:dyDescent="0.25">
      <c r="A2017" t="s">
        <v>5000</v>
      </c>
      <c r="B2017" s="1">
        <v>42516</v>
      </c>
      <c r="C2017" t="s">
        <v>5001</v>
      </c>
      <c r="D2017" s="4">
        <f>SUMIFS(Derived_Metrics[Revenue],Derived_Metrics[Customer ID],Derived_Metrics[[#This Row],[Customer ID]])</f>
        <v>80.820000000000007</v>
      </c>
      <c r="E2017" s="4">
        <f>SUMIFS(Derived_Metrics[Profit],Derived_Metrics[Customer ID],Derived_Metrics[[#This Row],[Customer ID]])</f>
        <v>11.3148</v>
      </c>
      <c r="F2017" s="5">
        <f>_xlfn.PERCENTRANK.INC(Derived_Metrics[Customer Revenue],Derived_Metrics[[#This Row],[Customer Revenue]])</f>
        <v>1.6E-2</v>
      </c>
      <c r="G2017" s="5" t="str" cm="1">
        <f t="array" ref="G2017">_xlfn.IFS(Derived_Metrics[[#This Row],[Customer Revenue Percentile]]&gt;=0.8,"High Value",Derived_Metrics[[#This Row],[Customer Revenue Percentile]]&gt;=0.4,"Medium Value",TRUE,"Low Value")</f>
        <v>Low Value</v>
      </c>
      <c r="H2017" s="12">
        <f>_xlfn.RANK.EQ(Derived_Metrics[[#This Row],[Customer Revenue]],Derived_Metrics[Customer Revenue],0)</f>
        <v>2086</v>
      </c>
      <c r="I2017" s="15">
        <f>Derived_Metrics[[#This Row],[Customer Revenue]]/SUM(Derived_Metrics[Customer Revenue])</f>
        <v>5.1876804876379043E-6</v>
      </c>
      <c r="J2017" t="s">
        <v>1720</v>
      </c>
      <c r="K2017" s="5">
        <f>SUMIFS(Derived_Metrics[Revenue],Derived_Metrics[Product ID],Derived_Metrics[[#This Row],[Product ID]])</f>
        <v>666.31600000000003</v>
      </c>
      <c r="L2017" s="5">
        <f>SUMIFS(Derived_Metrics[Profit],Derived_Metrics[Product ID],Derived_Metrics[[#This Row],[Product ID]])</f>
        <v>56.035199999999996</v>
      </c>
      <c r="M2017" s="5" t="str">
        <f>IF(AND(Derived_Metrics[[#This Row],[Product Revenue]]&gt;AVERAGE(Derived_Metrics[Product Revenue]),Derived_Metrics[[#This Row],[Product Profit]]&lt;0),"high sales Low Profit","Normal")</f>
        <v>Normal</v>
      </c>
      <c r="N2017">
        <v>26.94</v>
      </c>
      <c r="O2017">
        <v>3</v>
      </c>
      <c r="P2017">
        <v>0</v>
      </c>
      <c r="Q2017">
        <v>11.3148</v>
      </c>
      <c r="R2017">
        <f>Derived_Metrics[[#This Row],[Selling Price]]*Derived_Metrics[[#This Row],[Quantity]]</f>
        <v>80.820000000000007</v>
      </c>
      <c r="S2017" s="2">
        <f>IF(Derived_Metrics[[#This Row],[Revenue]]=0,0,Derived_Metrics[[#This Row],[Profit]]/Derived_Metrics[[#This Row],[Revenue]])</f>
        <v>0.13999999999999999</v>
      </c>
      <c r="T2017" t="str">
        <f>IF(Derived_Metrics[[#This Row],[Profit]]&lt;0, "Loss","Profit")</f>
        <v>Profit</v>
      </c>
      <c r="U2017" s="5">
        <f>Derived_Metrics[[#This Row],[Selling Price]]*Derived_Metrics[[#This Row],[Quantity]]*Derived_Metrics[[#This Row],[Discount]]</f>
        <v>0</v>
      </c>
      <c r="V2017" t="str">
        <f>IF(Derived_Metrics[[#This Row],[Discount]]&gt;0,"Discount Applied","No Discount")</f>
        <v>No Discount</v>
      </c>
      <c r="W2017" t="str">
        <f>IF(Derived_Metrics[[#This Row],[Discount]]&gt;0.3,"High Discount","Low Discount")</f>
        <v>Low Discount</v>
      </c>
      <c r="X2017" s="13">
        <f>SUMIFS(Derived_Metrics[Customer_Revenue_Share],Derived_Metrics[Customee_ Revenue _Rank],"&lt;="&amp;Derived_Metrics[[#This Row],[Customee_ Revenue _Rank]])</f>
        <v>0.99989421785441279</v>
      </c>
      <c r="Y2017" t="str">
        <f>IF(Derived_Metrics[[#This Row],[Cumulative_Revenue_%]]&lt;=0.8,"Top 80% Revenue","Remaining 20% Revenue")</f>
        <v>Remaining 20% Revenue</v>
      </c>
    </row>
    <row r="2018" spans="1:25" x14ac:dyDescent="0.25">
      <c r="A2018" t="s">
        <v>5003</v>
      </c>
      <c r="B2018" s="1">
        <v>42328</v>
      </c>
      <c r="C2018" t="s">
        <v>3621</v>
      </c>
      <c r="D2018" s="4">
        <f>SUMIFS(Derived_Metrics[Revenue],Derived_Metrics[Customer ID],Derived_Metrics[[#This Row],[Customer ID]])</f>
        <v>734.93999999999994</v>
      </c>
      <c r="E2018" s="4">
        <f>SUMIFS(Derived_Metrics[Profit],Derived_Metrics[Customer ID],Derived_Metrics[[#This Row],[Customer ID]])</f>
        <v>42.080399999999997</v>
      </c>
      <c r="F2018" s="5">
        <f>_xlfn.PERCENTRANK.INC(Derived_Metrics[Customer Revenue],Derived_Metrics[[#This Row],[Customer Revenue]])</f>
        <v>0.124</v>
      </c>
      <c r="G2018" s="5" t="str" cm="1">
        <f t="array" ref="G2018">_xlfn.IFS(Derived_Metrics[[#This Row],[Customer Revenue Percentile]]&gt;=0.8,"High Value",Derived_Metrics[[#This Row],[Customer Revenue Percentile]]&gt;=0.4,"Medium Value",TRUE,"Low Value")</f>
        <v>Low Value</v>
      </c>
      <c r="H2018" s="12">
        <f>_xlfn.RANK.EQ(Derived_Metrics[[#This Row],[Customer Revenue]],Derived_Metrics[Customer Revenue],0)</f>
        <v>1856</v>
      </c>
      <c r="I2018" s="15">
        <f>Derived_Metrics[[#This Row],[Customer Revenue]]/SUM(Derived_Metrics[Customer Revenue])</f>
        <v>4.717438626063599E-5</v>
      </c>
      <c r="J2018" t="s">
        <v>2542</v>
      </c>
      <c r="K2018" s="5">
        <f>SUMIFS(Derived_Metrics[Revenue],Derived_Metrics[Product ID],Derived_Metrics[[#This Row],[Product ID]])</f>
        <v>249.91199999999998</v>
      </c>
      <c r="L2018" s="5">
        <f>SUMIFS(Derived_Metrics[Profit],Derived_Metrics[Product ID],Derived_Metrics[[#This Row],[Product ID]])</f>
        <v>-11.213999999999997</v>
      </c>
      <c r="M2018" s="5" t="str">
        <f>IF(AND(Derived_Metrics[[#This Row],[Product Revenue]]&gt;AVERAGE(Derived_Metrics[Product Revenue]),Derived_Metrics[[#This Row],[Product Profit]]&lt;0),"high sales Low Profit","Normal")</f>
        <v>Normal</v>
      </c>
      <c r="N2018">
        <v>32.04</v>
      </c>
      <c r="O2018">
        <v>3</v>
      </c>
      <c r="P2018">
        <v>0</v>
      </c>
      <c r="Q2018">
        <v>8.01</v>
      </c>
      <c r="R2018">
        <f>Derived_Metrics[[#This Row],[Selling Price]]*Derived_Metrics[[#This Row],[Quantity]]</f>
        <v>96.12</v>
      </c>
      <c r="S2018" s="2">
        <f>IF(Derived_Metrics[[#This Row],[Revenue]]=0,0,Derived_Metrics[[#This Row],[Profit]]/Derived_Metrics[[#This Row],[Revenue]])</f>
        <v>8.3333333333333329E-2</v>
      </c>
      <c r="T2018" t="str">
        <f>IF(Derived_Metrics[[#This Row],[Profit]]&lt;0, "Loss","Profit")</f>
        <v>Profit</v>
      </c>
      <c r="U2018" s="5">
        <f>Derived_Metrics[[#This Row],[Selling Price]]*Derived_Metrics[[#This Row],[Quantity]]*Derived_Metrics[[#This Row],[Discount]]</f>
        <v>0</v>
      </c>
      <c r="V2018" t="str">
        <f>IF(Derived_Metrics[[#This Row],[Discount]]&gt;0,"Discount Applied","No Discount")</f>
        <v>No Discount</v>
      </c>
      <c r="W2018" t="str">
        <f>IF(Derived_Metrics[[#This Row],[Discount]]&gt;0.3,"High Discount","Low Discount")</f>
        <v>Low Discount</v>
      </c>
      <c r="X2018" s="13">
        <f>SUMIFS(Derived_Metrics[Customer_Revenue_Share],Derived_Metrics[Customee_ Revenue _Rank],"&lt;="&amp;Derived_Metrics[[#This Row],[Customee_ Revenue _Rank]])</f>
        <v>0.99423214311422814</v>
      </c>
      <c r="Y2018" t="str">
        <f>IF(Derived_Metrics[[#This Row],[Cumulative_Revenue_%]]&lt;=0.8,"Top 80% Revenue","Remaining 20% Revenue")</f>
        <v>Remaining 20% Revenue</v>
      </c>
    </row>
    <row r="2019" spans="1:25" x14ac:dyDescent="0.25">
      <c r="A2019" t="s">
        <v>5004</v>
      </c>
      <c r="B2019" s="1">
        <v>42885</v>
      </c>
      <c r="C2019" t="s">
        <v>2280</v>
      </c>
      <c r="D2019" s="4">
        <f>SUMIFS(Derived_Metrics[Revenue],Derived_Metrics[Customer ID],Derived_Metrics[[#This Row],[Customer ID]])</f>
        <v>3809.4844000000003</v>
      </c>
      <c r="E2019" s="4">
        <f>SUMIFS(Derived_Metrics[Profit],Derived_Metrics[Customer ID],Derived_Metrics[[#This Row],[Customer ID]])</f>
        <v>-170.422</v>
      </c>
      <c r="F2019" s="5">
        <f>_xlfn.PERCENTRANK.INC(Derived_Metrics[Customer Revenue],Derived_Metrics[[#This Row],[Customer Revenue]])</f>
        <v>0.47099999999999997</v>
      </c>
      <c r="G2019" s="5" t="str" cm="1">
        <f t="array" ref="G2019">_xlfn.IFS(Derived_Metrics[[#This Row],[Customer Revenue Percentile]]&gt;=0.8,"High Value",Derived_Metrics[[#This Row],[Customer Revenue Percentile]]&gt;=0.4,"Medium Value",TRUE,"Low Value")</f>
        <v>Medium Value</v>
      </c>
      <c r="H2019" s="12">
        <f>_xlfn.RANK.EQ(Derived_Metrics[[#This Row],[Customer Revenue]],Derived_Metrics[Customer Revenue],0)</f>
        <v>1119</v>
      </c>
      <c r="I2019" s="15">
        <f>Derived_Metrics[[#This Row],[Customer Revenue]]/SUM(Derived_Metrics[Customer Revenue])</f>
        <v>2.4452348292305107E-4</v>
      </c>
      <c r="J2019" t="s">
        <v>1169</v>
      </c>
      <c r="K2019" s="5">
        <f>SUMIFS(Derived_Metrics[Revenue],Derived_Metrics[Product ID],Derived_Metrics[[#This Row],[Product ID]])</f>
        <v>23696.155399999996</v>
      </c>
      <c r="L2019" s="5">
        <f>SUMIFS(Derived_Metrics[Profit],Derived_Metrics[Product ID],Derived_Metrics[[#This Row],[Product ID]])</f>
        <v>15.049000000000007</v>
      </c>
      <c r="M2019" s="5" t="str">
        <f>IF(AND(Derived_Metrics[[#This Row],[Product Revenue]]&gt;AVERAGE(Derived_Metrics[Product Revenue]),Derived_Metrics[[#This Row],[Product Profit]]&lt;0),"high sales Low Profit","Normal")</f>
        <v>Normal</v>
      </c>
      <c r="N2019">
        <v>204.66640000000001</v>
      </c>
      <c r="O2019">
        <v>1</v>
      </c>
      <c r="P2019">
        <v>0.32</v>
      </c>
      <c r="Q2019">
        <v>-6.0195999999999996</v>
      </c>
      <c r="R2019">
        <f>Derived_Metrics[[#This Row],[Selling Price]]*Derived_Metrics[[#This Row],[Quantity]]</f>
        <v>204.66640000000001</v>
      </c>
      <c r="S2019" s="2">
        <f>IF(Derived_Metrics[[#This Row],[Revenue]]=0,0,Derived_Metrics[[#This Row],[Profit]]/Derived_Metrics[[#This Row],[Revenue]])</f>
        <v>-2.9411764705882349E-2</v>
      </c>
      <c r="T2019" t="str">
        <f>IF(Derived_Metrics[[#This Row],[Profit]]&lt;0, "Loss","Profit")</f>
        <v>Loss</v>
      </c>
      <c r="U2019" s="5">
        <f>Derived_Metrics[[#This Row],[Selling Price]]*Derived_Metrics[[#This Row],[Quantity]]*Derived_Metrics[[#This Row],[Discount]]</f>
        <v>65.493248000000008</v>
      </c>
      <c r="V2019" t="str">
        <f>IF(Derived_Metrics[[#This Row],[Discount]]&gt;0,"Discount Applied","No Discount")</f>
        <v>Discount Applied</v>
      </c>
      <c r="W2019" t="str">
        <f>IF(Derived_Metrics[[#This Row],[Discount]]&gt;0.3,"High Discount","Low Discount")</f>
        <v>High Discount</v>
      </c>
      <c r="X2019" s="13">
        <f>SUMIFS(Derived_Metrics[Customer_Revenue_Share],Derived_Metrics[Customee_ Revenue _Rank],"&lt;="&amp;Derived_Metrics[[#This Row],[Customee_ Revenue _Rank]])</f>
        <v>0.89197696910522817</v>
      </c>
      <c r="Y2019" t="str">
        <f>IF(Derived_Metrics[[#This Row],[Cumulative_Revenue_%]]&lt;=0.8,"Top 80% Revenue","Remaining 20% Revenue")</f>
        <v>Remaining 20% Revenue</v>
      </c>
    </row>
    <row r="2020" spans="1:25" x14ac:dyDescent="0.25">
      <c r="A2020" t="s">
        <v>5005</v>
      </c>
      <c r="B2020" s="1">
        <v>42867</v>
      </c>
      <c r="C2020" t="s">
        <v>5006</v>
      </c>
      <c r="D2020" s="4">
        <f>SUMIFS(Derived_Metrics[Revenue],Derived_Metrics[Customer ID],Derived_Metrics[[#This Row],[Customer ID]])</f>
        <v>999.5</v>
      </c>
      <c r="E2020" s="4">
        <f>SUMIFS(Derived_Metrics[Profit],Derived_Metrics[Customer ID],Derived_Metrics[[#This Row],[Customer ID]])</f>
        <v>39.979999999999997</v>
      </c>
      <c r="F2020" s="5">
        <f>_xlfn.PERCENTRANK.INC(Derived_Metrics[Customer Revenue],Derived_Metrics[[#This Row],[Customer Revenue]])</f>
        <v>0.16900000000000001</v>
      </c>
      <c r="G2020" s="5" t="str" cm="1">
        <f t="array" ref="G2020">_xlfn.IFS(Derived_Metrics[[#This Row],[Customer Revenue Percentile]]&gt;=0.8,"High Value",Derived_Metrics[[#This Row],[Customer Revenue Percentile]]&gt;=0.4,"Medium Value",TRUE,"Low Value")</f>
        <v>Low Value</v>
      </c>
      <c r="H2020" s="12">
        <f>_xlfn.RANK.EQ(Derived_Metrics[[#This Row],[Customer Revenue]],Derived_Metrics[Customer Revenue],0)</f>
        <v>1762</v>
      </c>
      <c r="I2020" s="15">
        <f>Derived_Metrics[[#This Row],[Customer Revenue]]/SUM(Derived_Metrics[Customer Revenue])</f>
        <v>6.4155984253824356E-5</v>
      </c>
      <c r="J2020" t="s">
        <v>1315</v>
      </c>
      <c r="K2020" s="5">
        <f>SUMIFS(Derived_Metrics[Revenue],Derived_Metrics[Product ID],Derived_Metrics[[#This Row],[Product ID]])</f>
        <v>3158.42</v>
      </c>
      <c r="L2020" s="5">
        <f>SUMIFS(Derived_Metrics[Profit],Derived_Metrics[Product ID],Derived_Metrics[[#This Row],[Product ID]])</f>
        <v>135.93199999999999</v>
      </c>
      <c r="M2020" s="5" t="str">
        <f>IF(AND(Derived_Metrics[[#This Row],[Product Revenue]]&gt;AVERAGE(Derived_Metrics[Product Revenue]),Derived_Metrics[[#This Row],[Product Profit]]&lt;0),"high sales Low Profit","Normal")</f>
        <v>Normal</v>
      </c>
      <c r="N2020">
        <v>199.9</v>
      </c>
      <c r="O2020">
        <v>5</v>
      </c>
      <c r="P2020">
        <v>0</v>
      </c>
      <c r="Q2020">
        <v>39.979999999999997</v>
      </c>
      <c r="R2020">
        <f>Derived_Metrics[[#This Row],[Selling Price]]*Derived_Metrics[[#This Row],[Quantity]]</f>
        <v>999.5</v>
      </c>
      <c r="S2020" s="2">
        <f>IF(Derived_Metrics[[#This Row],[Revenue]]=0,0,Derived_Metrics[[#This Row],[Profit]]/Derived_Metrics[[#This Row],[Revenue]])</f>
        <v>3.9999999999999994E-2</v>
      </c>
      <c r="T2020" t="str">
        <f>IF(Derived_Metrics[[#This Row],[Profit]]&lt;0, "Loss","Profit")</f>
        <v>Profit</v>
      </c>
      <c r="U2020" s="5">
        <f>Derived_Metrics[[#This Row],[Selling Price]]*Derived_Metrics[[#This Row],[Quantity]]*Derived_Metrics[[#This Row],[Discount]]</f>
        <v>0</v>
      </c>
      <c r="V2020" t="str">
        <f>IF(Derived_Metrics[[#This Row],[Discount]]&gt;0,"Discount Applied","No Discount")</f>
        <v>No Discount</v>
      </c>
      <c r="W2020" t="str">
        <f>IF(Derived_Metrics[[#This Row],[Discount]]&gt;0.3,"High Discount","Low Discount")</f>
        <v>Low Discount</v>
      </c>
      <c r="X2020" s="13">
        <f>SUMIFS(Derived_Metrics[Customer_Revenue_Share],Derived_Metrics[Customee_ Revenue _Rank],"&lt;="&amp;Derived_Metrics[[#This Row],[Customee_ Revenue _Rank]])</f>
        <v>0.98884403424808531</v>
      </c>
      <c r="Y2020" t="str">
        <f>IF(Derived_Metrics[[#This Row],[Cumulative_Revenue_%]]&lt;=0.8,"Top 80% Revenue","Remaining 20% Revenue")</f>
        <v>Remaining 20% Revenue</v>
      </c>
    </row>
    <row r="2021" spans="1:25" x14ac:dyDescent="0.25">
      <c r="A2021" t="s">
        <v>5008</v>
      </c>
      <c r="B2021" s="1">
        <v>42670</v>
      </c>
      <c r="C2021" t="s">
        <v>3373</v>
      </c>
      <c r="D2021" s="4">
        <f>SUMIFS(Derived_Metrics[Revenue],Derived_Metrics[Customer ID],Derived_Metrics[[#This Row],[Customer ID]])</f>
        <v>6534.3159999999998</v>
      </c>
      <c r="E2021" s="4">
        <f>SUMIFS(Derived_Metrics[Profit],Derived_Metrics[Customer ID],Derived_Metrics[[#This Row],[Customer ID]])</f>
        <v>188.04479999999998</v>
      </c>
      <c r="F2021" s="5">
        <f>_xlfn.PERCENTRANK.INC(Derived_Metrics[Customer Revenue],Derived_Metrics[[#This Row],[Customer Revenue]])</f>
        <v>0.626</v>
      </c>
      <c r="G2021" s="5" t="str" cm="1">
        <f t="array" ref="G2021">_xlfn.IFS(Derived_Metrics[[#This Row],[Customer Revenue Percentile]]&gt;=0.8,"High Value",Derived_Metrics[[#This Row],[Customer Revenue Percentile]]&gt;=0.4,"Medium Value",TRUE,"Low Value")</f>
        <v>Medium Value</v>
      </c>
      <c r="H2021" s="12">
        <f>_xlfn.RANK.EQ(Derived_Metrics[[#This Row],[Customer Revenue]],Derived_Metrics[Customer Revenue],0)</f>
        <v>790</v>
      </c>
      <c r="I2021" s="15">
        <f>Derived_Metrics[[#This Row],[Customer Revenue]]/SUM(Derived_Metrics[Customer Revenue])</f>
        <v>4.194251869990121E-4</v>
      </c>
      <c r="J2021" t="s">
        <v>2093</v>
      </c>
      <c r="K2021" s="5">
        <f>SUMIFS(Derived_Metrics[Revenue],Derived_Metrics[Product ID],Derived_Metrics[[#This Row],[Product ID]])</f>
        <v>6686.1799999999994</v>
      </c>
      <c r="L2021" s="5">
        <f>SUMIFS(Derived_Metrics[Profit],Derived_Metrics[Product ID],Derived_Metrics[[#This Row],[Product ID]])</f>
        <v>115.7354</v>
      </c>
      <c r="M2021" s="5" t="str">
        <f>IF(AND(Derived_Metrics[[#This Row],[Product Revenue]]&gt;AVERAGE(Derived_Metrics[Product Revenue]),Derived_Metrics[[#This Row],[Product Profit]]&lt;0),"high sales Low Profit","Normal")</f>
        <v>Normal</v>
      </c>
      <c r="N2021">
        <v>427.64400000000001</v>
      </c>
      <c r="O2021">
        <v>14</v>
      </c>
      <c r="P2021">
        <v>0.1</v>
      </c>
      <c r="Q2021">
        <v>80.777199999999993</v>
      </c>
      <c r="R2021">
        <f>Derived_Metrics[[#This Row],[Selling Price]]*Derived_Metrics[[#This Row],[Quantity]]</f>
        <v>5987.0159999999996</v>
      </c>
      <c r="S2021" s="2">
        <f>IF(Derived_Metrics[[#This Row],[Revenue]]=0,0,Derived_Metrics[[#This Row],[Profit]]/Derived_Metrics[[#This Row],[Revenue]])</f>
        <v>1.3492063492063491E-2</v>
      </c>
      <c r="T2021" t="str">
        <f>IF(Derived_Metrics[[#This Row],[Profit]]&lt;0, "Loss","Profit")</f>
        <v>Profit</v>
      </c>
      <c r="U2021" s="5">
        <f>Derived_Metrics[[#This Row],[Selling Price]]*Derived_Metrics[[#This Row],[Quantity]]*Derived_Metrics[[#This Row],[Discount]]</f>
        <v>598.70159999999998</v>
      </c>
      <c r="V2021" t="str">
        <f>IF(Derived_Metrics[[#This Row],[Discount]]&gt;0,"Discount Applied","No Discount")</f>
        <v>Discount Applied</v>
      </c>
      <c r="W2021" t="str">
        <f>IF(Derived_Metrics[[#This Row],[Discount]]&gt;0.3,"High Discount","Low Discount")</f>
        <v>Low Discount</v>
      </c>
      <c r="X2021" s="13">
        <f>SUMIFS(Derived_Metrics[Customer_Revenue_Share],Derived_Metrics[Customee_ Revenue _Rank],"&lt;="&amp;Derived_Metrics[[#This Row],[Customee_ Revenue _Rank]])</f>
        <v>0.78445599026507284</v>
      </c>
      <c r="Y2021" t="str">
        <f>IF(Derived_Metrics[[#This Row],[Cumulative_Revenue_%]]&lt;=0.8,"Top 80% Revenue","Remaining 20% Revenue")</f>
        <v>Top 80% Revenue</v>
      </c>
    </row>
    <row r="2022" spans="1:25" x14ac:dyDescent="0.25">
      <c r="A2022" t="s">
        <v>5009</v>
      </c>
      <c r="B2022" s="1">
        <v>43075</v>
      </c>
      <c r="C2022" t="s">
        <v>1692</v>
      </c>
      <c r="D2022" s="4">
        <f>SUMIFS(Derived_Metrics[Revenue],Derived_Metrics[Customer ID],Derived_Metrics[[#This Row],[Customer ID]])</f>
        <v>13667.268</v>
      </c>
      <c r="E2022" s="4">
        <f>SUMIFS(Derived_Metrics[Profit],Derived_Metrics[Customer ID],Derived_Metrics[[#This Row],[Customer ID]])</f>
        <v>-150.19200000000004</v>
      </c>
      <c r="F2022" s="5">
        <f>_xlfn.PERCENTRANK.INC(Derived_Metrics[Customer Revenue],Derived_Metrics[[#This Row],[Customer Revenue]])</f>
        <v>0.85799999999999998</v>
      </c>
      <c r="G2022" s="5" t="str" cm="1">
        <f t="array" ref="G2022">_xlfn.IFS(Derived_Metrics[[#This Row],[Customer Revenue Percentile]]&gt;=0.8,"High Value",Derived_Metrics[[#This Row],[Customer Revenue Percentile]]&gt;=0.4,"Medium Value",TRUE,"Low Value")</f>
        <v>High Value</v>
      </c>
      <c r="H2022" s="12">
        <f>_xlfn.RANK.EQ(Derived_Metrics[[#This Row],[Customer Revenue]],Derived_Metrics[Customer Revenue],0)</f>
        <v>297</v>
      </c>
      <c r="I2022" s="15">
        <f>Derived_Metrics[[#This Row],[Customer Revenue]]/SUM(Derived_Metrics[Customer Revenue])</f>
        <v>8.7727566843501508E-4</v>
      </c>
      <c r="J2022" t="s">
        <v>2039</v>
      </c>
      <c r="K2022" s="5">
        <f>SUMIFS(Derived_Metrics[Revenue],Derived_Metrics[Product ID],Derived_Metrics[[#This Row],[Product ID]])</f>
        <v>522.50400000000002</v>
      </c>
      <c r="L2022" s="5">
        <f>SUMIFS(Derived_Metrics[Profit],Derived_Metrics[Product ID],Derived_Metrics[[#This Row],[Product ID]])</f>
        <v>10.110600000000002</v>
      </c>
      <c r="M2022" s="5" t="str">
        <f>IF(AND(Derived_Metrics[[#This Row],[Product Revenue]]&gt;AVERAGE(Derived_Metrics[Product Revenue]),Derived_Metrics[[#This Row],[Product Profit]]&lt;0),"high sales Low Profit","Normal")</f>
        <v>Normal</v>
      </c>
      <c r="N2022">
        <v>8.8559999999999999</v>
      </c>
      <c r="O2022">
        <v>3</v>
      </c>
      <c r="P2022">
        <v>0.6</v>
      </c>
      <c r="Q2022">
        <v>-6.8634000000000004</v>
      </c>
      <c r="R2022">
        <f>Derived_Metrics[[#This Row],[Selling Price]]*Derived_Metrics[[#This Row],[Quantity]]</f>
        <v>26.567999999999998</v>
      </c>
      <c r="S2022" s="2">
        <f>IF(Derived_Metrics[[#This Row],[Revenue]]=0,0,Derived_Metrics[[#This Row],[Profit]]/Derived_Metrics[[#This Row],[Revenue]])</f>
        <v>-0.25833333333333336</v>
      </c>
      <c r="T2022" t="str">
        <f>IF(Derived_Metrics[[#This Row],[Profit]]&lt;0, "Loss","Profit")</f>
        <v>Loss</v>
      </c>
      <c r="U2022" s="5">
        <f>Derived_Metrics[[#This Row],[Selling Price]]*Derived_Metrics[[#This Row],[Quantity]]*Derived_Metrics[[#This Row],[Discount]]</f>
        <v>15.940799999999998</v>
      </c>
      <c r="V2022" t="str">
        <f>IF(Derived_Metrics[[#This Row],[Discount]]&gt;0,"Discount Applied","No Discount")</f>
        <v>Discount Applied</v>
      </c>
      <c r="W2022" t="str">
        <f>IF(Derived_Metrics[[#This Row],[Discount]]&gt;0.3,"High Discount","Low Discount")</f>
        <v>High Discount</v>
      </c>
      <c r="X2022" s="13">
        <f>SUMIFS(Derived_Metrics[Customer_Revenue_Share],Derived_Metrics[Customee_ Revenue _Rank],"&lt;="&amp;Derived_Metrics[[#This Row],[Customee_ Revenue _Rank]])</f>
        <v>0.47721411955482895</v>
      </c>
      <c r="Y2022" t="str">
        <f>IF(Derived_Metrics[[#This Row],[Cumulative_Revenue_%]]&lt;=0.8,"Top 80% Revenue","Remaining 20% Revenue")</f>
        <v>Top 80% Revenue</v>
      </c>
    </row>
    <row r="2023" spans="1:25" x14ac:dyDescent="0.25">
      <c r="A2023" t="s">
        <v>5011</v>
      </c>
      <c r="B2023" s="1">
        <v>42638</v>
      </c>
      <c r="C2023" t="s">
        <v>2687</v>
      </c>
      <c r="D2023" s="4">
        <f>SUMIFS(Derived_Metrics[Revenue],Derived_Metrics[Customer ID],Derived_Metrics[[#This Row],[Customer ID]])</f>
        <v>1469.1959999999999</v>
      </c>
      <c r="E2023" s="4">
        <f>SUMIFS(Derived_Metrics[Profit],Derived_Metrics[Customer ID],Derived_Metrics[[#This Row],[Customer ID]])</f>
        <v>77.870699999999999</v>
      </c>
      <c r="F2023" s="5">
        <f>_xlfn.PERCENTRANK.INC(Derived_Metrics[Customer Revenue],Derived_Metrics[[#This Row],[Customer Revenue]])</f>
        <v>0.217</v>
      </c>
      <c r="G2023" s="5" t="str" cm="1">
        <f t="array" ref="G2023">_xlfn.IFS(Derived_Metrics[[#This Row],[Customer Revenue Percentile]]&gt;=0.8,"High Value",Derived_Metrics[[#This Row],[Customer Revenue Percentile]]&gt;=0.4,"Medium Value",TRUE,"Low Value")</f>
        <v>Low Value</v>
      </c>
      <c r="H2023" s="12">
        <f>_xlfn.RANK.EQ(Derived_Metrics[[#This Row],[Customer Revenue]],Derived_Metrics[Customer Revenue],0)</f>
        <v>1659</v>
      </c>
      <c r="I2023" s="15">
        <f>Derived_Metrics[[#This Row],[Customer Revenue]]/SUM(Derived_Metrics[Customer Revenue])</f>
        <v>9.4304867875719597E-5</v>
      </c>
      <c r="J2023" t="s">
        <v>281</v>
      </c>
      <c r="K2023" s="5">
        <f>SUMIFS(Derived_Metrics[Revenue],Derived_Metrics[Product ID],Derived_Metrics[[#This Row],[Product ID]])</f>
        <v>26566.659</v>
      </c>
      <c r="L2023" s="5">
        <f>SUMIFS(Derived_Metrics[Profit],Derived_Metrics[Product ID],Derived_Metrics[[#This Row],[Product ID]])</f>
        <v>-126.44100000000005</v>
      </c>
      <c r="M2023" s="5" t="str">
        <f>IF(AND(Derived_Metrics[[#This Row],[Product Revenue]]&gt;AVERAGE(Derived_Metrics[Product Revenue]),Derived_Metrics[[#This Row],[Product Profit]]&lt;0),"high sales Low Profit","Normal")</f>
        <v>high sales Low Profit</v>
      </c>
      <c r="N2023">
        <v>477.666</v>
      </c>
      <c r="O2023">
        <v>2</v>
      </c>
      <c r="P2023">
        <v>0.15</v>
      </c>
      <c r="Q2023">
        <v>84.293999999999997</v>
      </c>
      <c r="R2023">
        <f>Derived_Metrics[[#This Row],[Selling Price]]*Derived_Metrics[[#This Row],[Quantity]]</f>
        <v>955.33199999999999</v>
      </c>
      <c r="S2023" s="2">
        <f>IF(Derived_Metrics[[#This Row],[Revenue]]=0,0,Derived_Metrics[[#This Row],[Profit]]/Derived_Metrics[[#This Row],[Revenue]])</f>
        <v>8.8235294117647051E-2</v>
      </c>
      <c r="T2023" t="str">
        <f>IF(Derived_Metrics[[#This Row],[Profit]]&lt;0, "Loss","Profit")</f>
        <v>Profit</v>
      </c>
      <c r="U2023" s="5">
        <f>Derived_Metrics[[#This Row],[Selling Price]]*Derived_Metrics[[#This Row],[Quantity]]*Derived_Metrics[[#This Row],[Discount]]</f>
        <v>143.2998</v>
      </c>
      <c r="V2023" t="str">
        <f>IF(Derived_Metrics[[#This Row],[Discount]]&gt;0,"Discount Applied","No Discount")</f>
        <v>Discount Applied</v>
      </c>
      <c r="W2023" t="str">
        <f>IF(Derived_Metrics[[#This Row],[Discount]]&gt;0.3,"High Discount","Low Discount")</f>
        <v>Low Discount</v>
      </c>
      <c r="X2023" s="13">
        <f>SUMIFS(Derived_Metrics[Customer_Revenue_Share],Derived_Metrics[Customee_ Revenue _Rank],"&lt;="&amp;Derived_Metrics[[#This Row],[Customee_ Revenue _Rank]])</f>
        <v>0.98091911905712481</v>
      </c>
      <c r="Y2023" t="str">
        <f>IF(Derived_Metrics[[#This Row],[Cumulative_Revenue_%]]&lt;=0.8,"Top 80% Revenue","Remaining 20% Revenue")</f>
        <v>Remaining 20% Revenue</v>
      </c>
    </row>
    <row r="2024" spans="1:25" x14ac:dyDescent="0.25">
      <c r="A2024" t="s">
        <v>5012</v>
      </c>
      <c r="B2024" s="1">
        <v>42313</v>
      </c>
      <c r="C2024" t="s">
        <v>135</v>
      </c>
      <c r="D2024" s="4">
        <f>SUMIFS(Derived_Metrics[Revenue],Derived_Metrics[Customer ID],Derived_Metrics[[#This Row],[Customer ID]])</f>
        <v>3246.7910000000002</v>
      </c>
      <c r="E2024" s="4">
        <f>SUMIFS(Derived_Metrics[Profit],Derived_Metrics[Customer ID],Derived_Metrics[[#This Row],[Customer ID]])</f>
        <v>93.568299999999994</v>
      </c>
      <c r="F2024" s="5">
        <f>_xlfn.PERCENTRANK.INC(Derived_Metrics[Customer Revenue],Derived_Metrics[[#This Row],[Customer Revenue]])</f>
        <v>0.41799999999999998</v>
      </c>
      <c r="G2024" s="5" t="str" cm="1">
        <f t="array" ref="G2024">_xlfn.IFS(Derived_Metrics[[#This Row],[Customer Revenue Percentile]]&gt;=0.8,"High Value",Derived_Metrics[[#This Row],[Customer Revenue Percentile]]&gt;=0.4,"Medium Value",TRUE,"Low Value")</f>
        <v>Medium Value</v>
      </c>
      <c r="H2024" s="12">
        <f>_xlfn.RANK.EQ(Derived_Metrics[[#This Row],[Customer Revenue]],Derived_Metrics[Customer Revenue],0)</f>
        <v>1229</v>
      </c>
      <c r="I2024" s="15">
        <f>Derived_Metrics[[#This Row],[Customer Revenue]]/SUM(Derived_Metrics[Customer Revenue])</f>
        <v>2.0840527490891312E-4</v>
      </c>
      <c r="J2024" t="s">
        <v>1290</v>
      </c>
      <c r="K2024" s="5">
        <f>SUMIFS(Derived_Metrics[Revenue],Derived_Metrics[Product ID],Derived_Metrics[[#This Row],[Product ID]])</f>
        <v>5663.0559999999996</v>
      </c>
      <c r="L2024" s="5">
        <f>SUMIFS(Derived_Metrics[Profit],Derived_Metrics[Product ID],Derived_Metrics[[#This Row],[Product ID]])</f>
        <v>15.0832</v>
      </c>
      <c r="M2024" s="5" t="str">
        <f>IF(AND(Derived_Metrics[[#This Row],[Product Revenue]]&gt;AVERAGE(Derived_Metrics[Product Revenue]),Derived_Metrics[[#This Row],[Product Profit]]&lt;0),"high sales Low Profit","Normal")</f>
        <v>Normal</v>
      </c>
      <c r="N2024">
        <v>191.96799999999999</v>
      </c>
      <c r="O2024">
        <v>7</v>
      </c>
      <c r="P2024">
        <v>0.2</v>
      </c>
      <c r="Q2024">
        <v>16.7972</v>
      </c>
      <c r="R2024">
        <f>Derived_Metrics[[#This Row],[Selling Price]]*Derived_Metrics[[#This Row],[Quantity]]</f>
        <v>1343.7759999999998</v>
      </c>
      <c r="S2024" s="2">
        <f>IF(Derived_Metrics[[#This Row],[Revenue]]=0,0,Derived_Metrics[[#This Row],[Profit]]/Derived_Metrics[[#This Row],[Revenue]])</f>
        <v>1.2500000000000002E-2</v>
      </c>
      <c r="T2024" t="str">
        <f>IF(Derived_Metrics[[#This Row],[Profit]]&lt;0, "Loss","Profit")</f>
        <v>Profit</v>
      </c>
      <c r="U2024" s="5">
        <f>Derived_Metrics[[#This Row],[Selling Price]]*Derived_Metrics[[#This Row],[Quantity]]*Derived_Metrics[[#This Row],[Discount]]</f>
        <v>268.7552</v>
      </c>
      <c r="V2024" t="str">
        <f>IF(Derived_Metrics[[#This Row],[Discount]]&gt;0,"Discount Applied","No Discount")</f>
        <v>Discount Applied</v>
      </c>
      <c r="W2024" t="str">
        <f>IF(Derived_Metrics[[#This Row],[Discount]]&gt;0.3,"High Discount","Low Discount")</f>
        <v>Low Discount</v>
      </c>
      <c r="X2024" s="13">
        <f>SUMIFS(Derived_Metrics[Customer_Revenue_Share],Derived_Metrics[Customee_ Revenue _Rank],"&lt;="&amp;Derived_Metrics[[#This Row],[Customee_ Revenue _Rank]])</f>
        <v>0.91738326435186457</v>
      </c>
      <c r="Y2024" t="str">
        <f>IF(Derived_Metrics[[#This Row],[Cumulative_Revenue_%]]&lt;=0.8,"Top 80% Revenue","Remaining 20% Revenue")</f>
        <v>Remaining 20% Revenue</v>
      </c>
    </row>
    <row r="2025" spans="1:25" x14ac:dyDescent="0.25">
      <c r="A2025" t="s">
        <v>5014</v>
      </c>
      <c r="B2025" s="1">
        <v>42163</v>
      </c>
      <c r="C2025" t="s">
        <v>5015</v>
      </c>
      <c r="D2025" s="4">
        <f>SUMIFS(Derived_Metrics[Revenue],Derived_Metrics[Customer ID],Derived_Metrics[[#This Row],[Customer ID]])</f>
        <v>1107.5976000000001</v>
      </c>
      <c r="E2025" s="4">
        <f>SUMIFS(Derived_Metrics[Profit],Derived_Metrics[Customer ID],Derived_Metrics[[#This Row],[Customer ID]])</f>
        <v>-114.01739999999999</v>
      </c>
      <c r="F2025" s="5">
        <f>_xlfn.PERCENTRANK.INC(Derived_Metrics[Customer Revenue],Derived_Metrics[[#This Row],[Customer Revenue]])</f>
        <v>0.185</v>
      </c>
      <c r="G2025" s="5" t="str" cm="1">
        <f t="array" ref="G2025">_xlfn.IFS(Derived_Metrics[[#This Row],[Customer Revenue Percentile]]&gt;=0.8,"High Value",Derived_Metrics[[#This Row],[Customer Revenue Percentile]]&gt;=0.4,"Medium Value",TRUE,"Low Value")</f>
        <v>Low Value</v>
      </c>
      <c r="H2025" s="12">
        <f>_xlfn.RANK.EQ(Derived_Metrics[[#This Row],[Customer Revenue]],Derived_Metrics[Customer Revenue],0)</f>
        <v>1727</v>
      </c>
      <c r="I2025" s="15">
        <f>Derived_Metrics[[#This Row],[Customer Revenue]]/SUM(Derived_Metrics[Customer Revenue])</f>
        <v>7.1094561465906612E-5</v>
      </c>
      <c r="J2025" t="s">
        <v>1715</v>
      </c>
      <c r="K2025" s="5">
        <f>SUMIFS(Derived_Metrics[Revenue],Derived_Metrics[Product ID],Derived_Metrics[[#This Row],[Product ID]])</f>
        <v>5834.7951999999996</v>
      </c>
      <c r="L2025" s="5">
        <f>SUMIFS(Derived_Metrics[Profit],Derived_Metrics[Product ID],Derived_Metrics[[#This Row],[Product ID]])</f>
        <v>-285.94839999999999</v>
      </c>
      <c r="M2025" s="5" t="str">
        <f>IF(AND(Derived_Metrics[[#This Row],[Product Revenue]]&gt;AVERAGE(Derived_Metrics[Product Revenue]),Derived_Metrics[[#This Row],[Product Profit]]&lt;0),"high sales Low Profit","Normal")</f>
        <v>Normal</v>
      </c>
      <c r="N2025">
        <v>369.19920000000002</v>
      </c>
      <c r="O2025">
        <v>3</v>
      </c>
      <c r="P2025">
        <v>0.32</v>
      </c>
      <c r="Q2025">
        <v>-114.01739999999999</v>
      </c>
      <c r="R2025">
        <f>Derived_Metrics[[#This Row],[Selling Price]]*Derived_Metrics[[#This Row],[Quantity]]</f>
        <v>1107.5976000000001</v>
      </c>
      <c r="S2025" s="2">
        <f>IF(Derived_Metrics[[#This Row],[Revenue]]=0,0,Derived_Metrics[[#This Row],[Profit]]/Derived_Metrics[[#This Row],[Revenue]])</f>
        <v>-0.10294117647058823</v>
      </c>
      <c r="T2025" t="str">
        <f>IF(Derived_Metrics[[#This Row],[Profit]]&lt;0, "Loss","Profit")</f>
        <v>Loss</v>
      </c>
      <c r="U2025" s="5">
        <f>Derived_Metrics[[#This Row],[Selling Price]]*Derived_Metrics[[#This Row],[Quantity]]*Derived_Metrics[[#This Row],[Discount]]</f>
        <v>354.43123200000002</v>
      </c>
      <c r="V2025" t="str">
        <f>IF(Derived_Metrics[[#This Row],[Discount]]&gt;0,"Discount Applied","No Discount")</f>
        <v>Discount Applied</v>
      </c>
      <c r="W2025" t="str">
        <f>IF(Derived_Metrics[[#This Row],[Discount]]&gt;0.3,"High Discount","Low Discount")</f>
        <v>High Discount</v>
      </c>
      <c r="X2025" s="13">
        <f>SUMIFS(Derived_Metrics[Customer_Revenue_Share],Derived_Metrics[Customee_ Revenue _Rank],"&lt;="&amp;Derived_Metrics[[#This Row],[Customee_ Revenue _Rank]])</f>
        <v>0.98646406839229239</v>
      </c>
      <c r="Y2025" t="str">
        <f>IF(Derived_Metrics[[#This Row],[Cumulative_Revenue_%]]&lt;=0.8,"Top 80% Revenue","Remaining 20% Revenue")</f>
        <v>Remaining 20% Revenue</v>
      </c>
    </row>
    <row r="2026" spans="1:25" x14ac:dyDescent="0.25">
      <c r="A2026" t="s">
        <v>5017</v>
      </c>
      <c r="B2026" s="1">
        <v>42635</v>
      </c>
      <c r="C2026" t="s">
        <v>2780</v>
      </c>
      <c r="D2026" s="4">
        <f>SUMIFS(Derived_Metrics[Revenue],Derived_Metrics[Customer ID],Derived_Metrics[[#This Row],[Customer ID]])</f>
        <v>2121.482</v>
      </c>
      <c r="E2026" s="4">
        <f>SUMIFS(Derived_Metrics[Profit],Derived_Metrics[Customer ID],Derived_Metrics[[#This Row],[Customer ID]])</f>
        <v>-32.887999999999991</v>
      </c>
      <c r="F2026" s="5">
        <f>_xlfn.PERCENTRANK.INC(Derived_Metrics[Customer Revenue],Derived_Metrics[[#This Row],[Customer Revenue]])</f>
        <v>0.29199999999999998</v>
      </c>
      <c r="G2026" s="5" t="str" cm="1">
        <f t="array" ref="G2026">_xlfn.IFS(Derived_Metrics[[#This Row],[Customer Revenue Percentile]]&gt;=0.8,"High Value",Derived_Metrics[[#This Row],[Customer Revenue Percentile]]&gt;=0.4,"Medium Value",TRUE,"Low Value")</f>
        <v>Low Value</v>
      </c>
      <c r="H2026" s="12">
        <f>_xlfn.RANK.EQ(Derived_Metrics[[#This Row],[Customer Revenue]],Derived_Metrics[Customer Revenue],0)</f>
        <v>1495</v>
      </c>
      <c r="I2026" s="15">
        <f>Derived_Metrics[[#This Row],[Customer Revenue]]/SUM(Derived_Metrics[Customer Revenue])</f>
        <v>1.3617385271312836E-4</v>
      </c>
      <c r="J2026" t="s">
        <v>542</v>
      </c>
      <c r="K2026" s="5">
        <f>SUMIFS(Derived_Metrics[Revenue],Derived_Metrics[Product ID],Derived_Metrics[[#This Row],[Product ID]])</f>
        <v>1324.6480000000001</v>
      </c>
      <c r="L2026" s="5">
        <f>SUMIFS(Derived_Metrics[Profit],Derived_Metrics[Product ID],Derived_Metrics[[#This Row],[Product ID]])</f>
        <v>56.212000000000003</v>
      </c>
      <c r="M2026" s="5" t="str">
        <f>IF(AND(Derived_Metrics[[#This Row],[Product Revenue]]&gt;AVERAGE(Derived_Metrics[Product Revenue]),Derived_Metrics[[#This Row],[Product Profit]]&lt;0),"high sales Low Profit","Normal")</f>
        <v>Normal</v>
      </c>
      <c r="N2026">
        <v>68.432000000000002</v>
      </c>
      <c r="O2026">
        <v>7</v>
      </c>
      <c r="P2026">
        <v>0.2</v>
      </c>
      <c r="Q2026">
        <v>8.5540000000000003</v>
      </c>
      <c r="R2026">
        <f>Derived_Metrics[[#This Row],[Selling Price]]*Derived_Metrics[[#This Row],[Quantity]]</f>
        <v>479.024</v>
      </c>
      <c r="S2026" s="2">
        <f>IF(Derived_Metrics[[#This Row],[Revenue]]=0,0,Derived_Metrics[[#This Row],[Profit]]/Derived_Metrics[[#This Row],[Revenue]])</f>
        <v>1.7857142857142856E-2</v>
      </c>
      <c r="T2026" t="str">
        <f>IF(Derived_Metrics[[#This Row],[Profit]]&lt;0, "Loss","Profit")</f>
        <v>Profit</v>
      </c>
      <c r="U2026" s="5">
        <f>Derived_Metrics[[#This Row],[Selling Price]]*Derived_Metrics[[#This Row],[Quantity]]*Derived_Metrics[[#This Row],[Discount]]</f>
        <v>95.8048</v>
      </c>
      <c r="V2026" t="str">
        <f>IF(Derived_Metrics[[#This Row],[Discount]]&gt;0,"Discount Applied","No Discount")</f>
        <v>Discount Applied</v>
      </c>
      <c r="W2026" t="str">
        <f>IF(Derived_Metrics[[#This Row],[Discount]]&gt;0.3,"High Discount","Low Discount")</f>
        <v>Low Discount</v>
      </c>
      <c r="X2026" s="13">
        <f>SUMIFS(Derived_Metrics[Customer_Revenue_Share],Derived_Metrics[Customee_ Revenue _Rank],"&lt;="&amp;Derived_Metrics[[#This Row],[Customee_ Revenue _Rank]])</f>
        <v>0.96249345734673308</v>
      </c>
      <c r="Y2026" t="str">
        <f>IF(Derived_Metrics[[#This Row],[Cumulative_Revenue_%]]&lt;=0.8,"Top 80% Revenue","Remaining 20% Revenue")</f>
        <v>Remaining 20% Revenue</v>
      </c>
    </row>
    <row r="2027" spans="1:25" x14ac:dyDescent="0.25">
      <c r="A2027" t="s">
        <v>5018</v>
      </c>
      <c r="B2027" s="1">
        <v>42336</v>
      </c>
      <c r="C2027" t="s">
        <v>3511</v>
      </c>
      <c r="D2027" s="4">
        <f>SUMIFS(Derived_Metrics[Revenue],Derived_Metrics[Customer ID],Derived_Metrics[[#This Row],[Customer ID]])</f>
        <v>2124.6379999999999</v>
      </c>
      <c r="E2027" s="4">
        <f>SUMIFS(Derived_Metrics[Profit],Derived_Metrics[Customer ID],Derived_Metrics[[#This Row],[Customer ID]])</f>
        <v>-17.321400000000001</v>
      </c>
      <c r="F2027" s="5">
        <f>_xlfn.PERCENTRANK.INC(Derived_Metrics[Customer Revenue],Derived_Metrics[[#This Row],[Customer Revenue]])</f>
        <v>0.29499999999999998</v>
      </c>
      <c r="G2027" s="5" t="str" cm="1">
        <f t="array" ref="G2027">_xlfn.IFS(Derived_Metrics[[#This Row],[Customer Revenue Percentile]]&gt;=0.8,"High Value",Derived_Metrics[[#This Row],[Customer Revenue Percentile]]&gt;=0.4,"Medium Value",TRUE,"Low Value")</f>
        <v>Low Value</v>
      </c>
      <c r="H2027" s="12">
        <f>_xlfn.RANK.EQ(Derived_Metrics[[#This Row],[Customer Revenue]],Derived_Metrics[Customer Revenue],0)</f>
        <v>1491</v>
      </c>
      <c r="I2027" s="15">
        <f>Derived_Metrics[[#This Row],[Customer Revenue]]/SUM(Derived_Metrics[Customer Revenue])</f>
        <v>1.36376430288221E-4</v>
      </c>
      <c r="J2027" t="s">
        <v>175</v>
      </c>
      <c r="K2027" s="5">
        <f>SUMIFS(Derived_Metrics[Revenue],Derived_Metrics[Product ID],Derived_Metrics[[#This Row],[Product ID]])</f>
        <v>1468.6280000000002</v>
      </c>
      <c r="L2027" s="5">
        <f>SUMIFS(Derived_Metrics[Profit],Derived_Metrics[Product ID],Derived_Metrics[[#This Row],[Product ID]])</f>
        <v>71.11999999999999</v>
      </c>
      <c r="M2027" s="5" t="str">
        <f>IF(AND(Derived_Metrics[[#This Row],[Product Revenue]]&gt;AVERAGE(Derived_Metrics[Product Revenue]),Derived_Metrics[[#This Row],[Product Profit]]&lt;0),"high sales Low Profit","Normal")</f>
        <v>Normal</v>
      </c>
      <c r="N2027">
        <v>71.12</v>
      </c>
      <c r="O2027">
        <v>5</v>
      </c>
      <c r="P2027">
        <v>0.2</v>
      </c>
      <c r="Q2027">
        <v>9.7789999999999999</v>
      </c>
      <c r="R2027">
        <f>Derived_Metrics[[#This Row],[Selling Price]]*Derived_Metrics[[#This Row],[Quantity]]</f>
        <v>355.6</v>
      </c>
      <c r="S2027" s="2">
        <f>IF(Derived_Metrics[[#This Row],[Revenue]]=0,0,Derived_Metrics[[#This Row],[Profit]]/Derived_Metrics[[#This Row],[Revenue]])</f>
        <v>2.7499999999999997E-2</v>
      </c>
      <c r="T2027" t="str">
        <f>IF(Derived_Metrics[[#This Row],[Profit]]&lt;0, "Loss","Profit")</f>
        <v>Profit</v>
      </c>
      <c r="U2027" s="5">
        <f>Derived_Metrics[[#This Row],[Selling Price]]*Derived_Metrics[[#This Row],[Quantity]]*Derived_Metrics[[#This Row],[Discount]]</f>
        <v>71.12</v>
      </c>
      <c r="V2027" t="str">
        <f>IF(Derived_Metrics[[#This Row],[Discount]]&gt;0,"Discount Applied","No Discount")</f>
        <v>Discount Applied</v>
      </c>
      <c r="W2027" t="str">
        <f>IF(Derived_Metrics[[#This Row],[Discount]]&gt;0.3,"High Discount","Low Discount")</f>
        <v>Low Discount</v>
      </c>
      <c r="X2027" s="13">
        <f>SUMIFS(Derived_Metrics[Customer_Revenue_Share],Derived_Metrics[Customee_ Revenue _Rank],"&lt;="&amp;Derived_Metrics[[#This Row],[Customee_ Revenue _Rank]])</f>
        <v>0.96167641423045425</v>
      </c>
      <c r="Y2027" t="str">
        <f>IF(Derived_Metrics[[#This Row],[Cumulative_Revenue_%]]&lt;=0.8,"Top 80% Revenue","Remaining 20% Revenue")</f>
        <v>Remaining 20% Revenue</v>
      </c>
    </row>
    <row r="2028" spans="1:25" x14ac:dyDescent="0.25">
      <c r="A2028" t="s">
        <v>5019</v>
      </c>
      <c r="B2028" s="1">
        <v>41929</v>
      </c>
      <c r="C2028" t="s">
        <v>5021</v>
      </c>
      <c r="D2028" s="4">
        <f>SUMIFS(Derived_Metrics[Revenue],Derived_Metrics[Customer ID],Derived_Metrics[[#This Row],[Customer ID]])</f>
        <v>10.624000000000001</v>
      </c>
      <c r="E2028" s="4">
        <f>SUMIFS(Derived_Metrics[Profit],Derived_Metrics[Customer ID],Derived_Metrics[[#This Row],[Customer ID]])</f>
        <v>-1.5935999999999999</v>
      </c>
      <c r="F2028" s="5">
        <f>_xlfn.PERCENTRANK.INC(Derived_Metrics[Customer Revenue],Derived_Metrics[[#This Row],[Customer Revenue]])</f>
        <v>1E-3</v>
      </c>
      <c r="G2028" s="5" t="str" cm="1">
        <f t="array" ref="G2028">_xlfn.IFS(Derived_Metrics[[#This Row],[Customer Revenue Percentile]]&gt;=0.8,"High Value",Derived_Metrics[[#This Row],[Customer Revenue Percentile]]&gt;=0.4,"Medium Value",TRUE,"Low Value")</f>
        <v>Low Value</v>
      </c>
      <c r="H2028" s="12">
        <f>_xlfn.RANK.EQ(Derived_Metrics[[#This Row],[Customer Revenue]],Derived_Metrics[Customer Revenue],0)</f>
        <v>2118</v>
      </c>
      <c r="I2028" s="15">
        <f>Derived_Metrics[[#This Row],[Customer Revenue]]/SUM(Derived_Metrics[Customer Revenue])</f>
        <v>6.819341437845223E-7</v>
      </c>
      <c r="J2028" t="s">
        <v>2757</v>
      </c>
      <c r="K2028" s="5">
        <f>SUMIFS(Derived_Metrics[Revenue],Derived_Metrics[Product ID],Derived_Metrics[[#This Row],[Product ID]])</f>
        <v>232.4</v>
      </c>
      <c r="L2028" s="5">
        <f>SUMIFS(Derived_Metrics[Profit],Derived_Metrics[Product ID],Derived_Metrics[[#This Row],[Product ID]])</f>
        <v>25.763200000000001</v>
      </c>
      <c r="M2028" s="5" t="str">
        <f>IF(AND(Derived_Metrics[[#This Row],[Product Revenue]]&gt;AVERAGE(Derived_Metrics[Product Revenue]),Derived_Metrics[[#This Row],[Product Profit]]&lt;0),"high sales Low Profit","Normal")</f>
        <v>Normal</v>
      </c>
      <c r="N2028">
        <v>5.3120000000000003</v>
      </c>
      <c r="O2028">
        <v>2</v>
      </c>
      <c r="P2028">
        <v>0.6</v>
      </c>
      <c r="Q2028">
        <v>-1.5935999999999999</v>
      </c>
      <c r="R2028">
        <f>Derived_Metrics[[#This Row],[Selling Price]]*Derived_Metrics[[#This Row],[Quantity]]</f>
        <v>10.624000000000001</v>
      </c>
      <c r="S2028" s="2">
        <f>IF(Derived_Metrics[[#This Row],[Revenue]]=0,0,Derived_Metrics[[#This Row],[Profit]]/Derived_Metrics[[#This Row],[Revenue]])</f>
        <v>-0.15</v>
      </c>
      <c r="T2028" t="str">
        <f>IF(Derived_Metrics[[#This Row],[Profit]]&lt;0, "Loss","Profit")</f>
        <v>Loss</v>
      </c>
      <c r="U2028" s="5">
        <f>Derived_Metrics[[#This Row],[Selling Price]]*Derived_Metrics[[#This Row],[Quantity]]*Derived_Metrics[[#This Row],[Discount]]</f>
        <v>6.3744000000000005</v>
      </c>
      <c r="V2028" t="str">
        <f>IF(Derived_Metrics[[#This Row],[Discount]]&gt;0,"Discount Applied","No Discount")</f>
        <v>Discount Applied</v>
      </c>
      <c r="W2028" t="str">
        <f>IF(Derived_Metrics[[#This Row],[Discount]]&gt;0.3,"High Discount","Low Discount")</f>
        <v>High Discount</v>
      </c>
      <c r="X2028" s="13">
        <f>SUMIFS(Derived_Metrics[Customer_Revenue_Share],Derived_Metrics[Customee_ Revenue _Rank],"&lt;="&amp;Derived_Metrics[[#This Row],[Customee_ Revenue _Rank]])</f>
        <v>0.99999918917619879</v>
      </c>
      <c r="Y2028" t="str">
        <f>IF(Derived_Metrics[[#This Row],[Cumulative_Revenue_%]]&lt;=0.8,"Top 80% Revenue","Remaining 20% Revenue")</f>
        <v>Remaining 20% Revenue</v>
      </c>
    </row>
    <row r="2029" spans="1:25" x14ac:dyDescent="0.25">
      <c r="A2029" t="s">
        <v>5023</v>
      </c>
      <c r="B2029" s="1">
        <v>42434</v>
      </c>
      <c r="C2029" t="s">
        <v>5024</v>
      </c>
      <c r="D2029" s="4">
        <f>SUMIFS(Derived_Metrics[Revenue],Derived_Metrics[Customer ID],Derived_Metrics[[#This Row],[Customer ID]])</f>
        <v>103.93600000000001</v>
      </c>
      <c r="E2029" s="4">
        <f>SUMIFS(Derived_Metrics[Profit],Derived_Metrics[Customer ID],Derived_Metrics[[#This Row],[Customer ID]])</f>
        <v>10.393599999999999</v>
      </c>
      <c r="F2029" s="5">
        <f>_xlfn.PERCENTRANK.INC(Derived_Metrics[Customer Revenue],Derived_Metrics[[#This Row],[Customer Revenue]])</f>
        <v>2.1000000000000001E-2</v>
      </c>
      <c r="G2029" s="5" t="str" cm="1">
        <f t="array" ref="G2029">_xlfn.IFS(Derived_Metrics[[#This Row],[Customer Revenue Percentile]]&gt;=0.8,"High Value",Derived_Metrics[[#This Row],[Customer Revenue Percentile]]&gt;=0.4,"Medium Value",TRUE,"Low Value")</f>
        <v>Low Value</v>
      </c>
      <c r="H2029" s="12">
        <f>_xlfn.RANK.EQ(Derived_Metrics[[#This Row],[Customer Revenue]],Derived_Metrics[Customer Revenue],0)</f>
        <v>2075</v>
      </c>
      <c r="I2029" s="15">
        <f>Derived_Metrics[[#This Row],[Customer Revenue]]/SUM(Derived_Metrics[Customer Revenue])</f>
        <v>6.6714521054582184E-6</v>
      </c>
      <c r="J2029" t="s">
        <v>2432</v>
      </c>
      <c r="K2029" s="5">
        <f>SUMIFS(Derived_Metrics[Revenue],Derived_Metrics[Product ID],Derived_Metrics[[#This Row],[Product ID]])</f>
        <v>2663.36</v>
      </c>
      <c r="L2029" s="5">
        <f>SUMIFS(Derived_Metrics[Profit],Derived_Metrics[Product ID],Derived_Metrics[[#This Row],[Product ID]])</f>
        <v>179.28960000000001</v>
      </c>
      <c r="M2029" s="5" t="str">
        <f>IF(AND(Derived_Metrics[[#This Row],[Product Revenue]]&gt;AVERAGE(Derived_Metrics[Product Revenue]),Derived_Metrics[[#This Row],[Product Profit]]&lt;0),"high sales Low Profit","Normal")</f>
        <v>Normal</v>
      </c>
      <c r="N2029">
        <v>51.968000000000004</v>
      </c>
      <c r="O2029">
        <v>2</v>
      </c>
      <c r="P2029">
        <v>0.2</v>
      </c>
      <c r="Q2029">
        <v>10.393599999999999</v>
      </c>
      <c r="R2029">
        <f>Derived_Metrics[[#This Row],[Selling Price]]*Derived_Metrics[[#This Row],[Quantity]]</f>
        <v>103.93600000000001</v>
      </c>
      <c r="S2029" s="2">
        <f>IF(Derived_Metrics[[#This Row],[Revenue]]=0,0,Derived_Metrics[[#This Row],[Profit]]/Derived_Metrics[[#This Row],[Revenue]])</f>
        <v>9.9999999999999992E-2</v>
      </c>
      <c r="T2029" t="str">
        <f>IF(Derived_Metrics[[#This Row],[Profit]]&lt;0, "Loss","Profit")</f>
        <v>Profit</v>
      </c>
      <c r="U2029" s="5">
        <f>Derived_Metrics[[#This Row],[Selling Price]]*Derived_Metrics[[#This Row],[Quantity]]*Derived_Metrics[[#This Row],[Discount]]</f>
        <v>20.787200000000002</v>
      </c>
      <c r="V2029" t="str">
        <f>IF(Derived_Metrics[[#This Row],[Discount]]&gt;0,"Discount Applied","No Discount")</f>
        <v>Discount Applied</v>
      </c>
      <c r="W2029" t="str">
        <f>IF(Derived_Metrics[[#This Row],[Discount]]&gt;0.3,"High Discount","Low Discount")</f>
        <v>Low Discount</v>
      </c>
      <c r="X2029" s="13">
        <f>SUMIFS(Derived_Metrics[Customer_Revenue_Share],Derived_Metrics[Customee_ Revenue _Rank],"&lt;="&amp;Derived_Metrics[[#This Row],[Customee_ Revenue _Rank]])</f>
        <v>0.99983050974889409</v>
      </c>
      <c r="Y2029" t="str">
        <f>IF(Derived_Metrics[[#This Row],[Cumulative_Revenue_%]]&lt;=0.8,"Top 80% Revenue","Remaining 20% Revenue")</f>
        <v>Remaining 20% Revenue</v>
      </c>
    </row>
    <row r="2030" spans="1:25" x14ac:dyDescent="0.25">
      <c r="A2030" t="s">
        <v>5026</v>
      </c>
      <c r="B2030" s="1">
        <v>41729</v>
      </c>
      <c r="C2030" t="s">
        <v>3821</v>
      </c>
      <c r="D2030" s="4">
        <f>SUMIFS(Derived_Metrics[Revenue],Derived_Metrics[Customer ID],Derived_Metrics[[#This Row],[Customer ID]])</f>
        <v>9976.3559999999998</v>
      </c>
      <c r="E2030" s="4">
        <f>SUMIFS(Derived_Metrics[Profit],Derived_Metrics[Customer ID],Derived_Metrics[[#This Row],[Customer ID]])</f>
        <v>228.7578</v>
      </c>
      <c r="F2030" s="5">
        <f>_xlfn.PERCENTRANK.INC(Derived_Metrics[Customer Revenue],Derived_Metrics[[#This Row],[Customer Revenue]])</f>
        <v>0.747</v>
      </c>
      <c r="G2030" s="5" t="str" cm="1">
        <f t="array" ref="G2030">_xlfn.IFS(Derived_Metrics[[#This Row],[Customer Revenue Percentile]]&gt;=0.8,"High Value",Derived_Metrics[[#This Row],[Customer Revenue Percentile]]&gt;=0.4,"Medium Value",TRUE,"Low Value")</f>
        <v>Medium Value</v>
      </c>
      <c r="H2030" s="12">
        <f>_xlfn.RANK.EQ(Derived_Metrics[[#This Row],[Customer Revenue]],Derived_Metrics[Customer Revenue],0)</f>
        <v>535</v>
      </c>
      <c r="I2030" s="15">
        <f>Derived_Metrics[[#This Row],[Customer Revenue]]/SUM(Derived_Metrics[Customer Revenue])</f>
        <v>6.4036312000654942E-4</v>
      </c>
      <c r="J2030" t="s">
        <v>353</v>
      </c>
      <c r="K2030" s="5">
        <f>SUMIFS(Derived_Metrics[Revenue],Derived_Metrics[Product ID],Derived_Metrics[[#This Row],[Product ID]])</f>
        <v>26609.752</v>
      </c>
      <c r="L2030" s="5">
        <f>SUMIFS(Derived_Metrics[Profit],Derived_Metrics[Product ID],Derived_Metrics[[#This Row],[Product ID]])</f>
        <v>267.30340000000001</v>
      </c>
      <c r="M2030" s="5" t="str">
        <f>IF(AND(Derived_Metrics[[#This Row],[Product Revenue]]&gt;AVERAGE(Derived_Metrics[Product Revenue]),Derived_Metrics[[#This Row],[Product Profit]]&lt;0),"high sales Low Profit","Normal")</f>
        <v>Normal</v>
      </c>
      <c r="N2030">
        <v>1125.4880000000001</v>
      </c>
      <c r="O2030">
        <v>7</v>
      </c>
      <c r="P2030">
        <v>0.2</v>
      </c>
      <c r="Q2030">
        <v>98.480199999999996</v>
      </c>
      <c r="R2030">
        <f>Derived_Metrics[[#This Row],[Selling Price]]*Derived_Metrics[[#This Row],[Quantity]]</f>
        <v>7878.4160000000002</v>
      </c>
      <c r="S2030" s="2">
        <f>IF(Derived_Metrics[[#This Row],[Revenue]]=0,0,Derived_Metrics[[#This Row],[Profit]]/Derived_Metrics[[#This Row],[Revenue]])</f>
        <v>1.2499999999999999E-2</v>
      </c>
      <c r="T2030" t="str">
        <f>IF(Derived_Metrics[[#This Row],[Profit]]&lt;0, "Loss","Profit")</f>
        <v>Profit</v>
      </c>
      <c r="U2030" s="5">
        <f>Derived_Metrics[[#This Row],[Selling Price]]*Derived_Metrics[[#This Row],[Quantity]]*Derived_Metrics[[#This Row],[Discount]]</f>
        <v>1575.6832000000002</v>
      </c>
      <c r="V2030" t="str">
        <f>IF(Derived_Metrics[[#This Row],[Discount]]&gt;0,"Discount Applied","No Discount")</f>
        <v>Discount Applied</v>
      </c>
      <c r="W2030" t="str">
        <f>IF(Derived_Metrics[[#This Row],[Discount]]&gt;0.3,"High Discount","Low Discount")</f>
        <v>Low Discount</v>
      </c>
      <c r="X2030" s="13">
        <f>SUMIFS(Derived_Metrics[Customer_Revenue_Share],Derived_Metrics[Customee_ Revenue _Rank],"&lt;="&amp;Derived_Metrics[[#This Row],[Customee_ Revenue _Rank]])</f>
        <v>0.65107862391730575</v>
      </c>
      <c r="Y2030" t="str">
        <f>IF(Derived_Metrics[[#This Row],[Cumulative_Revenue_%]]&lt;=0.8,"Top 80% Revenue","Remaining 20% Revenue")</f>
        <v>Top 80% Revenue</v>
      </c>
    </row>
    <row r="2031" spans="1:25" x14ac:dyDescent="0.25">
      <c r="A2031" t="s">
        <v>5028</v>
      </c>
      <c r="B2031" s="1">
        <v>42229</v>
      </c>
      <c r="C2031" t="s">
        <v>62</v>
      </c>
      <c r="D2031" s="4">
        <f>SUMIFS(Derived_Metrics[Revenue],Derived_Metrics[Customer ID],Derived_Metrics[[#This Row],[Customer ID]])</f>
        <v>1511.924</v>
      </c>
      <c r="E2031" s="4">
        <f>SUMIFS(Derived_Metrics[Profit],Derived_Metrics[Customer ID],Derived_Metrics[[#This Row],[Customer ID]])</f>
        <v>85.865200000000002</v>
      </c>
      <c r="F2031" s="5">
        <f>_xlfn.PERCENTRANK.INC(Derived_Metrics[Customer Revenue],Derived_Metrics[[#This Row],[Customer Revenue]])</f>
        <v>0.218</v>
      </c>
      <c r="G2031" s="5" t="str" cm="1">
        <f t="array" ref="G2031">_xlfn.IFS(Derived_Metrics[[#This Row],[Customer Revenue Percentile]]&gt;=0.8,"High Value",Derived_Metrics[[#This Row],[Customer Revenue Percentile]]&gt;=0.4,"Medium Value",TRUE,"Low Value")</f>
        <v>Low Value</v>
      </c>
      <c r="H2031" s="12">
        <f>_xlfn.RANK.EQ(Derived_Metrics[[#This Row],[Customer Revenue]],Derived_Metrics[Customer Revenue],0)</f>
        <v>1655</v>
      </c>
      <c r="I2031" s="15">
        <f>Derived_Metrics[[#This Row],[Customer Revenue]]/SUM(Derived_Metrics[Customer Revenue])</f>
        <v>9.7047496085021648E-5</v>
      </c>
      <c r="J2031" t="s">
        <v>1871</v>
      </c>
      <c r="K2031" s="5">
        <f>SUMIFS(Derived_Metrics[Revenue],Derived_Metrics[Product ID],Derived_Metrics[[#This Row],[Product ID]])</f>
        <v>1514.88</v>
      </c>
      <c r="L2031" s="5">
        <f>SUMIFS(Derived_Metrics[Profit],Derived_Metrics[Product ID],Derived_Metrics[[#This Row],[Product ID]])</f>
        <v>74.797200000000004</v>
      </c>
      <c r="M2031" s="5" t="str">
        <f>IF(AND(Derived_Metrics[[#This Row],[Product Revenue]]&gt;AVERAGE(Derived_Metrics[Product Revenue]),Derived_Metrics[[#This Row],[Product Profit]]&lt;0),"high sales Low Profit","Normal")</f>
        <v>Normal</v>
      </c>
      <c r="N2031">
        <v>31.56</v>
      </c>
      <c r="O2031">
        <v>3</v>
      </c>
      <c r="P2031">
        <v>0</v>
      </c>
      <c r="Q2031">
        <v>10.4148</v>
      </c>
      <c r="R2031">
        <f>Derived_Metrics[[#This Row],[Selling Price]]*Derived_Metrics[[#This Row],[Quantity]]</f>
        <v>94.679999999999993</v>
      </c>
      <c r="S2031" s="2">
        <f>IF(Derived_Metrics[[#This Row],[Revenue]]=0,0,Derived_Metrics[[#This Row],[Profit]]/Derived_Metrics[[#This Row],[Revenue]])</f>
        <v>0.11</v>
      </c>
      <c r="T2031" t="str">
        <f>IF(Derived_Metrics[[#This Row],[Profit]]&lt;0, "Loss","Profit")</f>
        <v>Profit</v>
      </c>
      <c r="U2031" s="5">
        <f>Derived_Metrics[[#This Row],[Selling Price]]*Derived_Metrics[[#This Row],[Quantity]]*Derived_Metrics[[#This Row],[Discount]]</f>
        <v>0</v>
      </c>
      <c r="V2031" t="str">
        <f>IF(Derived_Metrics[[#This Row],[Discount]]&gt;0,"Discount Applied","No Discount")</f>
        <v>No Discount</v>
      </c>
      <c r="W2031" t="str">
        <f>IF(Derived_Metrics[[#This Row],[Discount]]&gt;0.3,"High Discount","Low Discount")</f>
        <v>Low Discount</v>
      </c>
      <c r="X2031" s="13">
        <f>SUMIFS(Derived_Metrics[Customer_Revenue_Share],Derived_Metrics[Customee_ Revenue _Rank],"&lt;="&amp;Derived_Metrics[[#This Row],[Customee_ Revenue _Rank]])</f>
        <v>0.98063610663086631</v>
      </c>
      <c r="Y2031" t="str">
        <f>IF(Derived_Metrics[[#This Row],[Cumulative_Revenue_%]]&lt;=0.8,"Top 80% Revenue","Remaining 20% Revenue")</f>
        <v>Remaining 20% Revenue</v>
      </c>
    </row>
    <row r="2032" spans="1:25" x14ac:dyDescent="0.25">
      <c r="A2032" t="s">
        <v>5029</v>
      </c>
      <c r="B2032" s="1">
        <v>42150</v>
      </c>
      <c r="C2032" t="s">
        <v>4217</v>
      </c>
      <c r="D2032" s="4">
        <f>SUMIFS(Derived_Metrics[Revenue],Derived_Metrics[Customer ID],Derived_Metrics[[#This Row],[Customer ID]])</f>
        <v>4310.1239999999998</v>
      </c>
      <c r="E2032" s="4">
        <f>SUMIFS(Derived_Metrics[Profit],Derived_Metrics[Customer ID],Derived_Metrics[[#This Row],[Customer ID]])</f>
        <v>12.080799999999996</v>
      </c>
      <c r="F2032" s="5">
        <f>_xlfn.PERCENTRANK.INC(Derived_Metrics[Customer Revenue],Derived_Metrics[[#This Row],[Customer Revenue]])</f>
        <v>0.501</v>
      </c>
      <c r="G2032" s="5" t="str" cm="1">
        <f t="array" ref="G2032">_xlfn.IFS(Derived_Metrics[[#This Row],[Customer Revenue Percentile]]&gt;=0.8,"High Value",Derived_Metrics[[#This Row],[Customer Revenue Percentile]]&gt;=0.4,"Medium Value",TRUE,"Low Value")</f>
        <v>Medium Value</v>
      </c>
      <c r="H2032" s="12">
        <f>_xlfn.RANK.EQ(Derived_Metrics[[#This Row],[Customer Revenue]],Derived_Metrics[Customer Revenue],0)</f>
        <v>1053</v>
      </c>
      <c r="I2032" s="15">
        <f>Derived_Metrics[[#This Row],[Customer Revenue]]/SUM(Derived_Metrics[Customer Revenue])</f>
        <v>2.7665857676441264E-4</v>
      </c>
      <c r="J2032" t="s">
        <v>167</v>
      </c>
      <c r="K2032" s="5">
        <f>SUMIFS(Derived_Metrics[Revenue],Derived_Metrics[Product ID],Derived_Metrics[[#This Row],[Product ID]])</f>
        <v>11851.93</v>
      </c>
      <c r="L2032" s="5">
        <f>SUMIFS(Derived_Metrics[Profit],Derived_Metrics[Product ID],Derived_Metrics[[#This Row],[Product ID]])</f>
        <v>-445.39099999999996</v>
      </c>
      <c r="M2032" s="5" t="str">
        <f>IF(AND(Derived_Metrics[[#This Row],[Product Revenue]]&gt;AVERAGE(Derived_Metrics[Product Revenue]),Derived_Metrics[[#This Row],[Product Profit]]&lt;0),"high sales Low Profit","Normal")</f>
        <v>Normal</v>
      </c>
      <c r="N2032">
        <v>105.68600000000001</v>
      </c>
      <c r="O2032">
        <v>1</v>
      </c>
      <c r="P2032">
        <v>0.3</v>
      </c>
      <c r="Q2032">
        <v>-28.686199999999999</v>
      </c>
      <c r="R2032">
        <f>Derived_Metrics[[#This Row],[Selling Price]]*Derived_Metrics[[#This Row],[Quantity]]</f>
        <v>105.68600000000001</v>
      </c>
      <c r="S2032" s="2">
        <f>IF(Derived_Metrics[[#This Row],[Revenue]]=0,0,Derived_Metrics[[#This Row],[Profit]]/Derived_Metrics[[#This Row],[Revenue]])</f>
        <v>-0.27142857142857141</v>
      </c>
      <c r="T2032" t="str">
        <f>IF(Derived_Metrics[[#This Row],[Profit]]&lt;0, "Loss","Profit")</f>
        <v>Loss</v>
      </c>
      <c r="U2032" s="5">
        <f>Derived_Metrics[[#This Row],[Selling Price]]*Derived_Metrics[[#This Row],[Quantity]]*Derived_Metrics[[#This Row],[Discount]]</f>
        <v>31.7058</v>
      </c>
      <c r="V2032" t="str">
        <f>IF(Derived_Metrics[[#This Row],[Discount]]&gt;0,"Discount Applied","No Discount")</f>
        <v>Discount Applied</v>
      </c>
      <c r="W2032" t="str">
        <f>IF(Derived_Metrics[[#This Row],[Discount]]&gt;0.3,"High Discount","Low Discount")</f>
        <v>Low Discount</v>
      </c>
      <c r="X2032" s="13">
        <f>SUMIFS(Derived_Metrics[Customer_Revenue_Share],Derived_Metrics[Customee_ Revenue _Rank],"&lt;="&amp;Derived_Metrics[[#This Row],[Customee_ Revenue _Rank]])</f>
        <v>0.87565729477004883</v>
      </c>
      <c r="Y2032" t="str">
        <f>IF(Derived_Metrics[[#This Row],[Cumulative_Revenue_%]]&lt;=0.8,"Top 80% Revenue","Remaining 20% Revenue")</f>
        <v>Remaining 20% Revenue</v>
      </c>
    </row>
    <row r="2033" spans="1:25" x14ac:dyDescent="0.25">
      <c r="A2033" t="s">
        <v>5029</v>
      </c>
      <c r="B2033" s="1">
        <v>42150</v>
      </c>
      <c r="C2033" t="s">
        <v>4217</v>
      </c>
      <c r="D2033" s="4">
        <f>SUMIFS(Derived_Metrics[Revenue],Derived_Metrics[Customer ID],Derived_Metrics[[#This Row],[Customer ID]])</f>
        <v>4310.1239999999998</v>
      </c>
      <c r="E2033" s="4">
        <f>SUMIFS(Derived_Metrics[Profit],Derived_Metrics[Customer ID],Derived_Metrics[[#This Row],[Customer ID]])</f>
        <v>12.080799999999996</v>
      </c>
      <c r="F2033" s="5">
        <f>_xlfn.PERCENTRANK.INC(Derived_Metrics[Customer Revenue],Derived_Metrics[[#This Row],[Customer Revenue]])</f>
        <v>0.501</v>
      </c>
      <c r="G2033" s="5" t="str" cm="1">
        <f t="array" ref="G2033">_xlfn.IFS(Derived_Metrics[[#This Row],[Customer Revenue Percentile]]&gt;=0.8,"High Value",Derived_Metrics[[#This Row],[Customer Revenue Percentile]]&gt;=0.4,"Medium Value",TRUE,"Low Value")</f>
        <v>Medium Value</v>
      </c>
      <c r="H2033" s="12">
        <f>_xlfn.RANK.EQ(Derived_Metrics[[#This Row],[Customer Revenue]],Derived_Metrics[Customer Revenue],0)</f>
        <v>1053</v>
      </c>
      <c r="I2033" s="15">
        <f>Derived_Metrics[[#This Row],[Customer Revenue]]/SUM(Derived_Metrics[Customer Revenue])</f>
        <v>2.7665857676441264E-4</v>
      </c>
      <c r="J2033" t="s">
        <v>1795</v>
      </c>
      <c r="K2033" s="5">
        <f>SUMIFS(Derived_Metrics[Revenue],Derived_Metrics[Product ID],Derived_Metrics[[#This Row],[Product ID]])</f>
        <v>4682.8760000000002</v>
      </c>
      <c r="L2033" s="5">
        <f>SUMIFS(Derived_Metrics[Profit],Derived_Metrics[Product ID],Derived_Metrics[[#This Row],[Product ID]])</f>
        <v>125.0166</v>
      </c>
      <c r="M2033" s="5" t="str">
        <f>IF(AND(Derived_Metrics[[#This Row],[Product Revenue]]&gt;AVERAGE(Derived_Metrics[Product Revenue]),Derived_Metrics[[#This Row],[Product Profit]]&lt;0),"high sales Low Profit","Normal")</f>
        <v>Normal</v>
      </c>
      <c r="N2033">
        <v>104.93</v>
      </c>
      <c r="O2033">
        <v>5</v>
      </c>
      <c r="P2033">
        <v>0.3</v>
      </c>
      <c r="Q2033">
        <v>-4.4969999999999999</v>
      </c>
      <c r="R2033">
        <f>Derived_Metrics[[#This Row],[Selling Price]]*Derived_Metrics[[#This Row],[Quantity]]</f>
        <v>524.65000000000009</v>
      </c>
      <c r="S2033" s="2">
        <f>IF(Derived_Metrics[[#This Row],[Revenue]]=0,0,Derived_Metrics[[#This Row],[Profit]]/Derived_Metrics[[#This Row],[Revenue]])</f>
        <v>-8.5714285714285701E-3</v>
      </c>
      <c r="T2033" t="str">
        <f>IF(Derived_Metrics[[#This Row],[Profit]]&lt;0, "Loss","Profit")</f>
        <v>Loss</v>
      </c>
      <c r="U2033" s="5">
        <f>Derived_Metrics[[#This Row],[Selling Price]]*Derived_Metrics[[#This Row],[Quantity]]*Derived_Metrics[[#This Row],[Discount]]</f>
        <v>157.39500000000001</v>
      </c>
      <c r="V2033" t="str">
        <f>IF(Derived_Metrics[[#This Row],[Discount]]&gt;0,"Discount Applied","No Discount")</f>
        <v>Discount Applied</v>
      </c>
      <c r="W2033" t="str">
        <f>IF(Derived_Metrics[[#This Row],[Discount]]&gt;0.3,"High Discount","Low Discount")</f>
        <v>Low Discount</v>
      </c>
      <c r="X2033" s="13">
        <f>SUMIFS(Derived_Metrics[Customer_Revenue_Share],Derived_Metrics[Customee_ Revenue _Rank],"&lt;="&amp;Derived_Metrics[[#This Row],[Customee_ Revenue _Rank]])</f>
        <v>0.87565729477004883</v>
      </c>
      <c r="Y2033" t="str">
        <f>IF(Derived_Metrics[[#This Row],[Cumulative_Revenue_%]]&lt;=0.8,"Top 80% Revenue","Remaining 20% Revenue")</f>
        <v>Remaining 20% Revenue</v>
      </c>
    </row>
    <row r="2034" spans="1:25" x14ac:dyDescent="0.25">
      <c r="A2034" t="s">
        <v>5031</v>
      </c>
      <c r="B2034" s="1">
        <v>42992</v>
      </c>
      <c r="C2034" t="s">
        <v>3829</v>
      </c>
      <c r="D2034" s="4">
        <f>SUMIFS(Derived_Metrics[Revenue],Derived_Metrics[Customer ID],Derived_Metrics[[#This Row],[Customer ID]])</f>
        <v>3772.2239999999997</v>
      </c>
      <c r="E2034" s="4">
        <f>SUMIFS(Derived_Metrics[Profit],Derived_Metrics[Customer ID],Derived_Metrics[[#This Row],[Customer ID]])</f>
        <v>-96.925200000000004</v>
      </c>
      <c r="F2034" s="5">
        <f>_xlfn.PERCENTRANK.INC(Derived_Metrics[Customer Revenue],Derived_Metrics[[#This Row],[Customer Revenue]])</f>
        <v>0.46400000000000002</v>
      </c>
      <c r="G2034" s="5" t="str" cm="1">
        <f t="array" ref="G2034">_xlfn.IFS(Derived_Metrics[[#This Row],[Customer Revenue Percentile]]&gt;=0.8,"High Value",Derived_Metrics[[#This Row],[Customer Revenue Percentile]]&gt;=0.4,"Medium Value",TRUE,"Low Value")</f>
        <v>Medium Value</v>
      </c>
      <c r="H2034" s="12">
        <f>_xlfn.RANK.EQ(Derived_Metrics[[#This Row],[Customer Revenue]],Derived_Metrics[Customer Revenue],0)</f>
        <v>1135</v>
      </c>
      <c r="I2034" s="15">
        <f>Derived_Metrics[[#This Row],[Customer Revenue]]/SUM(Derived_Metrics[Customer Revenue])</f>
        <v>2.4213180945062364E-4</v>
      </c>
      <c r="J2034" t="s">
        <v>3063</v>
      </c>
      <c r="K2034" s="5">
        <f>SUMIFS(Derived_Metrics[Revenue],Derived_Metrics[Product ID],Derived_Metrics[[#This Row],[Product ID]])</f>
        <v>16045.05</v>
      </c>
      <c r="L2034" s="5">
        <f>SUMIFS(Derived_Metrics[Profit],Derived_Metrics[Product ID],Derived_Metrics[[#This Row],[Product ID]])</f>
        <v>-491.17499999999995</v>
      </c>
      <c r="M2034" s="5" t="str">
        <f>IF(AND(Derived_Metrics[[#This Row],[Product Revenue]]&gt;AVERAGE(Derived_Metrics[Product Revenue]),Derived_Metrics[[#This Row],[Product Profit]]&lt;0),"high sales Low Profit","Normal")</f>
        <v>high sales Low Profit</v>
      </c>
      <c r="N2034">
        <v>589.41</v>
      </c>
      <c r="O2034">
        <v>5</v>
      </c>
      <c r="P2034">
        <v>0.1</v>
      </c>
      <c r="Q2034">
        <v>-6.5490000000000004</v>
      </c>
      <c r="R2034">
        <f>Derived_Metrics[[#This Row],[Selling Price]]*Derived_Metrics[[#This Row],[Quantity]]</f>
        <v>2947.0499999999997</v>
      </c>
      <c r="S2034" s="2">
        <f>IF(Derived_Metrics[[#This Row],[Revenue]]=0,0,Derived_Metrics[[#This Row],[Profit]]/Derived_Metrics[[#This Row],[Revenue]])</f>
        <v>-2.2222222222222227E-3</v>
      </c>
      <c r="T2034" t="str">
        <f>IF(Derived_Metrics[[#This Row],[Profit]]&lt;0, "Loss","Profit")</f>
        <v>Loss</v>
      </c>
      <c r="U2034" s="5">
        <f>Derived_Metrics[[#This Row],[Selling Price]]*Derived_Metrics[[#This Row],[Quantity]]*Derived_Metrics[[#This Row],[Discount]]</f>
        <v>294.70499999999998</v>
      </c>
      <c r="V2034" t="str">
        <f>IF(Derived_Metrics[[#This Row],[Discount]]&gt;0,"Discount Applied","No Discount")</f>
        <v>Discount Applied</v>
      </c>
      <c r="W2034" t="str">
        <f>IF(Derived_Metrics[[#This Row],[Discount]]&gt;0.3,"High Discount","Low Discount")</f>
        <v>Low Discount</v>
      </c>
      <c r="X2034" s="13">
        <f>SUMIFS(Derived_Metrics[Customer_Revenue_Share],Derived_Metrics[Customee_ Revenue _Rank],"&lt;="&amp;Derived_Metrics[[#This Row],[Customee_ Revenue _Rank]])</f>
        <v>0.89561617112870395</v>
      </c>
      <c r="Y2034" t="str">
        <f>IF(Derived_Metrics[[#This Row],[Cumulative_Revenue_%]]&lt;=0.8,"Top 80% Revenue","Remaining 20% Revenue")</f>
        <v>Remaining 20% Revenue</v>
      </c>
    </row>
    <row r="2035" spans="1:25" x14ac:dyDescent="0.25">
      <c r="A2035" t="s">
        <v>5032</v>
      </c>
      <c r="B2035" s="1">
        <v>42911</v>
      </c>
      <c r="C2035" t="s">
        <v>4826</v>
      </c>
      <c r="D2035" s="4">
        <f>SUMIFS(Derived_Metrics[Revenue],Derived_Metrics[Customer ID],Derived_Metrics[[#This Row],[Customer ID]])</f>
        <v>2867.9340000000002</v>
      </c>
      <c r="E2035" s="4">
        <f>SUMIFS(Derived_Metrics[Profit],Derived_Metrics[Customer ID],Derived_Metrics[[#This Row],[Customer ID]])</f>
        <v>-75.499799999999993</v>
      </c>
      <c r="F2035" s="5">
        <f>_xlfn.PERCENTRANK.INC(Derived_Metrics[Customer Revenue],Derived_Metrics[[#This Row],[Customer Revenue]])</f>
        <v>0.374</v>
      </c>
      <c r="G2035" s="5" t="str" cm="1">
        <f t="array" ref="G2035">_xlfn.IFS(Derived_Metrics[[#This Row],[Customer Revenue Percentile]]&gt;=0.8,"High Value",Derived_Metrics[[#This Row],[Customer Revenue Percentile]]&gt;=0.4,"Medium Value",TRUE,"Low Value")</f>
        <v>Low Value</v>
      </c>
      <c r="H2035" s="12">
        <f>_xlfn.RANK.EQ(Derived_Metrics[[#This Row],[Customer Revenue]],Derived_Metrics[Customer Revenue],0)</f>
        <v>1327</v>
      </c>
      <c r="I2035" s="15">
        <f>Derived_Metrics[[#This Row],[Customer Revenue]]/SUM(Derived_Metrics[Customer Revenue])</f>
        <v>1.8408717213107305E-4</v>
      </c>
      <c r="J2035" t="s">
        <v>2014</v>
      </c>
      <c r="K2035" s="5">
        <f>SUMIFS(Derived_Metrics[Revenue],Derived_Metrics[Product ID],Derived_Metrics[[#This Row],[Product ID]])</f>
        <v>87267.103000000003</v>
      </c>
      <c r="L2035" s="5">
        <f>SUMIFS(Derived_Metrics[Profit],Derived_Metrics[Product ID],Derived_Metrics[[#This Row],[Product ID]])</f>
        <v>19.686399999999992</v>
      </c>
      <c r="M2035" s="5" t="str">
        <f>IF(AND(Derived_Metrics[[#This Row],[Product Revenue]]&gt;AVERAGE(Derived_Metrics[Product Revenue]),Derived_Metrics[[#This Row],[Product Profit]]&lt;0),"high sales Low Profit","Normal")</f>
        <v>Normal</v>
      </c>
      <c r="N2035">
        <v>400.78399999999999</v>
      </c>
      <c r="O2035">
        <v>1</v>
      </c>
      <c r="P2035">
        <v>0.2</v>
      </c>
      <c r="Q2035">
        <v>-5.0098000000000003</v>
      </c>
      <c r="R2035">
        <f>Derived_Metrics[[#This Row],[Selling Price]]*Derived_Metrics[[#This Row],[Quantity]]</f>
        <v>400.78399999999999</v>
      </c>
      <c r="S2035" s="2">
        <f>IF(Derived_Metrics[[#This Row],[Revenue]]=0,0,Derived_Metrics[[#This Row],[Profit]]/Derived_Metrics[[#This Row],[Revenue]])</f>
        <v>-1.2500000000000001E-2</v>
      </c>
      <c r="T2035" t="str">
        <f>IF(Derived_Metrics[[#This Row],[Profit]]&lt;0, "Loss","Profit")</f>
        <v>Loss</v>
      </c>
      <c r="U2035" s="5">
        <f>Derived_Metrics[[#This Row],[Selling Price]]*Derived_Metrics[[#This Row],[Quantity]]*Derived_Metrics[[#This Row],[Discount]]</f>
        <v>80.156800000000004</v>
      </c>
      <c r="V2035" t="str">
        <f>IF(Derived_Metrics[[#This Row],[Discount]]&gt;0,"Discount Applied","No Discount")</f>
        <v>Discount Applied</v>
      </c>
      <c r="W2035" t="str">
        <f>IF(Derived_Metrics[[#This Row],[Discount]]&gt;0.3,"High Discount","Low Discount")</f>
        <v>Low Discount</v>
      </c>
      <c r="X2035" s="13">
        <f>SUMIFS(Derived_Metrics[Customer_Revenue_Share],Derived_Metrics[Customee_ Revenue _Rank],"&lt;="&amp;Derived_Metrics[[#This Row],[Customee_ Revenue _Rank]])</f>
        <v>0.93597101907382108</v>
      </c>
      <c r="Y2035" t="str">
        <f>IF(Derived_Metrics[[#This Row],[Cumulative_Revenue_%]]&lt;=0.8,"Top 80% Revenue","Remaining 20% Revenue")</f>
        <v>Remaining 20% Revenue</v>
      </c>
    </row>
    <row r="2036" spans="1:25" x14ac:dyDescent="0.25">
      <c r="A2036" t="s">
        <v>5033</v>
      </c>
      <c r="B2036" s="1">
        <v>42579</v>
      </c>
      <c r="C2036" t="s">
        <v>5034</v>
      </c>
      <c r="D2036" s="4">
        <f>SUMIFS(Derived_Metrics[Revenue],Derived_Metrics[Customer ID],Derived_Metrics[[#This Row],[Customer ID]])</f>
        <v>1637.1000000000001</v>
      </c>
      <c r="E2036" s="4">
        <f>SUMIFS(Derived_Metrics[Profit],Derived_Metrics[Customer ID],Derived_Metrics[[#This Row],[Customer ID]])</f>
        <v>-388.28</v>
      </c>
      <c r="F2036" s="5">
        <f>_xlfn.PERCENTRANK.INC(Derived_Metrics[Customer Revenue],Derived_Metrics[[#This Row],[Customer Revenue]])</f>
        <v>0.23599999999999999</v>
      </c>
      <c r="G2036" s="5" t="str" cm="1">
        <f t="array" ref="G2036">_xlfn.IFS(Derived_Metrics[[#This Row],[Customer Revenue Percentile]]&gt;=0.8,"High Value",Derived_Metrics[[#This Row],[Customer Revenue Percentile]]&gt;=0.4,"Medium Value",TRUE,"Low Value")</f>
        <v>Low Value</v>
      </c>
      <c r="H2036" s="12">
        <f>_xlfn.RANK.EQ(Derived_Metrics[[#This Row],[Customer Revenue]],Derived_Metrics[Customer Revenue],0)</f>
        <v>1618</v>
      </c>
      <c r="I2036" s="15">
        <f>Derived_Metrics[[#This Row],[Customer Revenue]]/SUM(Derived_Metrics[Customer Revenue])</f>
        <v>1.0508230297342259E-4</v>
      </c>
      <c r="J2036" t="s">
        <v>1320</v>
      </c>
      <c r="K2036" s="5">
        <f>SUMIFS(Derived_Metrics[Revenue],Derived_Metrics[Product ID],Derived_Metrics[[#This Row],[Product ID]])</f>
        <v>891.67</v>
      </c>
      <c r="L2036" s="5">
        <f>SUMIFS(Derived_Metrics[Profit],Derived_Metrics[Product ID],Derived_Metrics[[#This Row],[Product ID]])</f>
        <v>55.821999999999996</v>
      </c>
      <c r="M2036" s="5" t="str">
        <f>IF(AND(Derived_Metrics[[#This Row],[Product Revenue]]&gt;AVERAGE(Derived_Metrics[Product Revenue]),Derived_Metrics[[#This Row],[Product Profit]]&lt;0),"high sales Low Profit","Normal")</f>
        <v>Normal</v>
      </c>
      <c r="N2036">
        <v>24.7</v>
      </c>
      <c r="O2036">
        <v>5</v>
      </c>
      <c r="P2036">
        <v>0.6</v>
      </c>
      <c r="Q2036">
        <v>-9.8800000000000008</v>
      </c>
      <c r="R2036">
        <f>Derived_Metrics[[#This Row],[Selling Price]]*Derived_Metrics[[#This Row],[Quantity]]</f>
        <v>123.5</v>
      </c>
      <c r="S2036" s="2">
        <f>IF(Derived_Metrics[[#This Row],[Revenue]]=0,0,Derived_Metrics[[#This Row],[Profit]]/Derived_Metrics[[#This Row],[Revenue]])</f>
        <v>-0.08</v>
      </c>
      <c r="T2036" t="str">
        <f>IF(Derived_Metrics[[#This Row],[Profit]]&lt;0, "Loss","Profit")</f>
        <v>Loss</v>
      </c>
      <c r="U2036" s="5">
        <f>Derived_Metrics[[#This Row],[Selling Price]]*Derived_Metrics[[#This Row],[Quantity]]*Derived_Metrics[[#This Row],[Discount]]</f>
        <v>74.099999999999994</v>
      </c>
      <c r="V2036" t="str">
        <f>IF(Derived_Metrics[[#This Row],[Discount]]&gt;0,"Discount Applied","No Discount")</f>
        <v>Discount Applied</v>
      </c>
      <c r="W2036" t="str">
        <f>IF(Derived_Metrics[[#This Row],[Discount]]&gt;0.3,"High Discount","Low Discount")</f>
        <v>High Discount</v>
      </c>
      <c r="X2036" s="13">
        <f>SUMIFS(Derived_Metrics[Customer_Revenue_Share],Derived_Metrics[Customee_ Revenue _Rank],"&lt;="&amp;Derived_Metrics[[#This Row],[Customee_ Revenue _Rank]])</f>
        <v>0.9768030018585151</v>
      </c>
      <c r="Y2036" t="str">
        <f>IF(Derived_Metrics[[#This Row],[Cumulative_Revenue_%]]&lt;=0.8,"Top 80% Revenue","Remaining 20% Revenue")</f>
        <v>Remaining 20% Revenue</v>
      </c>
    </row>
    <row r="2037" spans="1:25" x14ac:dyDescent="0.25">
      <c r="A2037" t="s">
        <v>5033</v>
      </c>
      <c r="B2037" s="1">
        <v>42579</v>
      </c>
      <c r="C2037" t="s">
        <v>5034</v>
      </c>
      <c r="D2037" s="4">
        <f>SUMIFS(Derived_Metrics[Revenue],Derived_Metrics[Customer ID],Derived_Metrics[[#This Row],[Customer ID]])</f>
        <v>1637.1000000000001</v>
      </c>
      <c r="E2037" s="4">
        <f>SUMIFS(Derived_Metrics[Profit],Derived_Metrics[Customer ID],Derived_Metrics[[#This Row],[Customer ID]])</f>
        <v>-388.28</v>
      </c>
      <c r="F2037" s="5">
        <f>_xlfn.PERCENTRANK.INC(Derived_Metrics[Customer Revenue],Derived_Metrics[[#This Row],[Customer Revenue]])</f>
        <v>0.23599999999999999</v>
      </c>
      <c r="G2037" s="5" t="str" cm="1">
        <f t="array" ref="G2037">_xlfn.IFS(Derived_Metrics[[#This Row],[Customer Revenue Percentile]]&gt;=0.8,"High Value",Derived_Metrics[[#This Row],[Customer Revenue Percentile]]&gt;=0.4,"Medium Value",TRUE,"Low Value")</f>
        <v>Low Value</v>
      </c>
      <c r="H2037" s="12">
        <f>_xlfn.RANK.EQ(Derived_Metrics[[#This Row],[Customer Revenue]],Derived_Metrics[Customer Revenue],0)</f>
        <v>1618</v>
      </c>
      <c r="I2037" s="15">
        <f>Derived_Metrics[[#This Row],[Customer Revenue]]/SUM(Derived_Metrics[Customer Revenue])</f>
        <v>1.0508230297342259E-4</v>
      </c>
      <c r="J2037" t="s">
        <v>4324</v>
      </c>
      <c r="K2037" s="5">
        <f>SUMIFS(Derived_Metrics[Revenue],Derived_Metrics[Product ID],Derived_Metrics[[#This Row],[Product ID]])</f>
        <v>10050.304</v>
      </c>
      <c r="L2037" s="5">
        <f>SUMIFS(Derived_Metrics[Profit],Derived_Metrics[Product ID],Derived_Metrics[[#This Row],[Product ID]])</f>
        <v>-529.76</v>
      </c>
      <c r="M2037" s="5" t="str">
        <f>IF(AND(Derived_Metrics[[#This Row],[Product Revenue]]&gt;AVERAGE(Derived_Metrics[Product Revenue]),Derived_Metrics[[#This Row],[Product Profit]]&lt;0),"high sales Low Profit","Normal")</f>
        <v>Normal</v>
      </c>
      <c r="N2037">
        <v>302.72000000000003</v>
      </c>
      <c r="O2037">
        <v>5</v>
      </c>
      <c r="P2037">
        <v>0.6</v>
      </c>
      <c r="Q2037">
        <v>-378.4</v>
      </c>
      <c r="R2037">
        <f>Derived_Metrics[[#This Row],[Selling Price]]*Derived_Metrics[[#This Row],[Quantity]]</f>
        <v>1513.6000000000001</v>
      </c>
      <c r="S2037" s="2">
        <f>IF(Derived_Metrics[[#This Row],[Revenue]]=0,0,Derived_Metrics[[#This Row],[Profit]]/Derived_Metrics[[#This Row],[Revenue]])</f>
        <v>-0.24999999999999997</v>
      </c>
      <c r="T2037" t="str">
        <f>IF(Derived_Metrics[[#This Row],[Profit]]&lt;0, "Loss","Profit")</f>
        <v>Loss</v>
      </c>
      <c r="U2037" s="5">
        <f>Derived_Metrics[[#This Row],[Selling Price]]*Derived_Metrics[[#This Row],[Quantity]]*Derived_Metrics[[#This Row],[Discount]]</f>
        <v>908.16000000000008</v>
      </c>
      <c r="V2037" t="str">
        <f>IF(Derived_Metrics[[#This Row],[Discount]]&gt;0,"Discount Applied","No Discount")</f>
        <v>Discount Applied</v>
      </c>
      <c r="W2037" t="str">
        <f>IF(Derived_Metrics[[#This Row],[Discount]]&gt;0.3,"High Discount","Low Discount")</f>
        <v>High Discount</v>
      </c>
      <c r="X2037" s="13">
        <f>SUMIFS(Derived_Metrics[Customer_Revenue_Share],Derived_Metrics[Customee_ Revenue _Rank],"&lt;="&amp;Derived_Metrics[[#This Row],[Customee_ Revenue _Rank]])</f>
        <v>0.9768030018585151</v>
      </c>
      <c r="Y2037" t="str">
        <f>IF(Derived_Metrics[[#This Row],[Cumulative_Revenue_%]]&lt;=0.8,"Top 80% Revenue","Remaining 20% Revenue")</f>
        <v>Remaining 20% Revenue</v>
      </c>
    </row>
    <row r="2038" spans="1:25" x14ac:dyDescent="0.25">
      <c r="A2038" t="s">
        <v>5036</v>
      </c>
      <c r="B2038" s="1">
        <v>42266</v>
      </c>
      <c r="C2038" t="s">
        <v>5037</v>
      </c>
      <c r="D2038" s="4">
        <f>SUMIFS(Derived_Metrics[Revenue],Derived_Metrics[Customer ID],Derived_Metrics[[#This Row],[Customer ID]])</f>
        <v>182.52</v>
      </c>
      <c r="E2038" s="4">
        <f>SUMIFS(Derived_Metrics[Profit],Derived_Metrics[Customer ID],Derived_Metrics[[#This Row],[Customer ID]])</f>
        <v>19.468800000000002</v>
      </c>
      <c r="F2038" s="5">
        <f>_xlfn.PERCENTRANK.INC(Derived_Metrics[Customer Revenue],Derived_Metrics[[#This Row],[Customer Revenue]])</f>
        <v>3.2000000000000001E-2</v>
      </c>
      <c r="G2038" s="5" t="str" cm="1">
        <f t="array" ref="G2038">_xlfn.IFS(Derived_Metrics[[#This Row],[Customer Revenue Percentile]]&gt;=0.8,"High Value",Derived_Metrics[[#This Row],[Customer Revenue Percentile]]&gt;=0.4,"Medium Value",TRUE,"Low Value")</f>
        <v>Low Value</v>
      </c>
      <c r="H2038" s="12">
        <f>_xlfn.RANK.EQ(Derived_Metrics[[#This Row],[Customer Revenue]],Derived_Metrics[Customer Revenue],0)</f>
        <v>2052</v>
      </c>
      <c r="I2038" s="15">
        <f>Derived_Metrics[[#This Row],[Customer Revenue]]/SUM(Derived_Metrics[Customer Revenue])</f>
        <v>1.1715608050033041E-5</v>
      </c>
      <c r="J2038" t="s">
        <v>2746</v>
      </c>
      <c r="K2038" s="5">
        <f>SUMIFS(Derived_Metrics[Revenue],Derived_Metrics[Product ID],Derived_Metrics[[#This Row],[Product ID]])</f>
        <v>592.17600000000004</v>
      </c>
      <c r="L2038" s="5">
        <f>SUMIFS(Derived_Metrics[Profit],Derived_Metrics[Product ID],Derived_Metrics[[#This Row],[Product ID]])</f>
        <v>59.217600000000004</v>
      </c>
      <c r="M2038" s="5" t="str">
        <f>IF(AND(Derived_Metrics[[#This Row],[Product Revenue]]&gt;AVERAGE(Derived_Metrics[Product Revenue]),Derived_Metrics[[#This Row],[Product Profit]]&lt;0),"high sales Low Profit","Normal")</f>
        <v>Normal</v>
      </c>
      <c r="N2038">
        <v>60.84</v>
      </c>
      <c r="O2038">
        <v>3</v>
      </c>
      <c r="P2038">
        <v>0</v>
      </c>
      <c r="Q2038">
        <v>19.468800000000002</v>
      </c>
      <c r="R2038">
        <f>Derived_Metrics[[#This Row],[Selling Price]]*Derived_Metrics[[#This Row],[Quantity]]</f>
        <v>182.52</v>
      </c>
      <c r="S2038" s="2">
        <f>IF(Derived_Metrics[[#This Row],[Revenue]]=0,0,Derived_Metrics[[#This Row],[Profit]]/Derived_Metrics[[#This Row],[Revenue]])</f>
        <v>0.10666666666666667</v>
      </c>
      <c r="T2038" t="str">
        <f>IF(Derived_Metrics[[#This Row],[Profit]]&lt;0, "Loss","Profit")</f>
        <v>Profit</v>
      </c>
      <c r="U2038" s="5">
        <f>Derived_Metrics[[#This Row],[Selling Price]]*Derived_Metrics[[#This Row],[Quantity]]*Derived_Metrics[[#This Row],[Discount]]</f>
        <v>0</v>
      </c>
      <c r="V2038" t="str">
        <f>IF(Derived_Metrics[[#This Row],[Discount]]&gt;0,"Discount Applied","No Discount")</f>
        <v>No Discount</v>
      </c>
      <c r="W2038" t="str">
        <f>IF(Derived_Metrics[[#This Row],[Discount]]&gt;0.3,"High Discount","Low Discount")</f>
        <v>Low Discount</v>
      </c>
      <c r="X2038" s="13">
        <f>SUMIFS(Derived_Metrics[Customer_Revenue_Share],Derived_Metrics[Customee_ Revenue _Rank],"&lt;="&amp;Derived_Metrics[[#This Row],[Customee_ Revenue _Rank]])</f>
        <v>0.99963598048586155</v>
      </c>
      <c r="Y2038" t="str">
        <f>IF(Derived_Metrics[[#This Row],[Cumulative_Revenue_%]]&lt;=0.8,"Top 80% Revenue","Remaining 20% Revenue")</f>
        <v>Remaining 20% Revenue</v>
      </c>
    </row>
    <row r="2039" spans="1:25" x14ac:dyDescent="0.25">
      <c r="A2039" t="s">
        <v>5039</v>
      </c>
      <c r="B2039" s="1">
        <v>42538</v>
      </c>
      <c r="C2039" t="s">
        <v>2521</v>
      </c>
      <c r="D2039" s="4">
        <f>SUMIFS(Derived_Metrics[Revenue],Derived_Metrics[Customer ID],Derived_Metrics[[#This Row],[Customer ID]])</f>
        <v>1723.806</v>
      </c>
      <c r="E2039" s="4">
        <f>SUMIFS(Derived_Metrics[Profit],Derived_Metrics[Customer ID],Derived_Metrics[[#This Row],[Customer ID]])</f>
        <v>-194.9598</v>
      </c>
      <c r="F2039" s="5">
        <f>_xlfn.PERCENTRANK.INC(Derived_Metrics[Customer Revenue],Derived_Metrics[[#This Row],[Customer Revenue]])</f>
        <v>0.247</v>
      </c>
      <c r="G2039" s="5" t="str" cm="1">
        <f t="array" ref="G2039">_xlfn.IFS(Derived_Metrics[[#This Row],[Customer Revenue Percentile]]&gt;=0.8,"High Value",Derived_Metrics[[#This Row],[Customer Revenue Percentile]]&gt;=0.4,"Medium Value",TRUE,"Low Value")</f>
        <v>Low Value</v>
      </c>
      <c r="H2039" s="12">
        <f>_xlfn.RANK.EQ(Derived_Metrics[[#This Row],[Customer Revenue]],Derived_Metrics[Customer Revenue],0)</f>
        <v>1595</v>
      </c>
      <c r="I2039" s="15">
        <f>Derived_Metrics[[#This Row],[Customer Revenue]]/SUM(Derived_Metrics[Customer Revenue])</f>
        <v>1.106477944898929E-4</v>
      </c>
      <c r="J2039" t="s">
        <v>1563</v>
      </c>
      <c r="K2039" s="5">
        <f>SUMIFS(Derived_Metrics[Revenue],Derived_Metrics[Product ID],Derived_Metrics[[#This Row],[Product ID]])</f>
        <v>16205.237999999999</v>
      </c>
      <c r="L2039" s="5">
        <f>SUMIFS(Derived_Metrics[Profit],Derived_Metrics[Product ID],Derived_Metrics[[#This Row],[Product ID]])</f>
        <v>-401.99040000000002</v>
      </c>
      <c r="M2039" s="5" t="str">
        <f>IF(AND(Derived_Metrics[[#This Row],[Product Revenue]]&gt;AVERAGE(Derived_Metrics[Product Revenue]),Derived_Metrics[[#This Row],[Product Profit]]&lt;0),"high sales Low Profit","Normal")</f>
        <v>high sales Low Profit</v>
      </c>
      <c r="N2039">
        <v>376.86599999999999</v>
      </c>
      <c r="O2039">
        <v>3</v>
      </c>
      <c r="P2039">
        <v>0.4</v>
      </c>
      <c r="Q2039">
        <v>-213.5574</v>
      </c>
      <c r="R2039">
        <f>Derived_Metrics[[#This Row],[Selling Price]]*Derived_Metrics[[#This Row],[Quantity]]</f>
        <v>1130.598</v>
      </c>
      <c r="S2039" s="2">
        <f>IF(Derived_Metrics[[#This Row],[Revenue]]=0,0,Derived_Metrics[[#This Row],[Profit]]/Derived_Metrics[[#This Row],[Revenue]])</f>
        <v>-0.18888888888888888</v>
      </c>
      <c r="T2039" t="str">
        <f>IF(Derived_Metrics[[#This Row],[Profit]]&lt;0, "Loss","Profit")</f>
        <v>Loss</v>
      </c>
      <c r="U2039" s="5">
        <f>Derived_Metrics[[#This Row],[Selling Price]]*Derived_Metrics[[#This Row],[Quantity]]*Derived_Metrics[[#This Row],[Discount]]</f>
        <v>452.23919999999998</v>
      </c>
      <c r="V2039" t="str">
        <f>IF(Derived_Metrics[[#This Row],[Discount]]&gt;0,"Discount Applied","No Discount")</f>
        <v>Discount Applied</v>
      </c>
      <c r="W2039" t="str">
        <f>IF(Derived_Metrics[[#This Row],[Discount]]&gt;0.3,"High Discount","Low Discount")</f>
        <v>High Discount</v>
      </c>
      <c r="X2039" s="13">
        <f>SUMIFS(Derived_Metrics[Customer_Revenue_Share],Derived_Metrics[Customee_ Revenue _Rank],"&lt;="&amp;Derived_Metrics[[#This Row],[Customee_ Revenue _Rank]])</f>
        <v>0.97443760197867091</v>
      </c>
      <c r="Y2039" t="str">
        <f>IF(Derived_Metrics[[#This Row],[Cumulative_Revenue_%]]&lt;=0.8,"Top 80% Revenue","Remaining 20% Revenue")</f>
        <v>Remaining 20% Revenue</v>
      </c>
    </row>
    <row r="2040" spans="1:25" x14ac:dyDescent="0.25">
      <c r="A2040" t="s">
        <v>5041</v>
      </c>
      <c r="B2040" s="1">
        <v>42506</v>
      </c>
      <c r="C2040" t="s">
        <v>561</v>
      </c>
      <c r="D2040" s="4">
        <f>SUMIFS(Derived_Metrics[Revenue],Derived_Metrics[Customer ID],Derived_Metrics[[#This Row],[Customer ID]])</f>
        <v>7502.9219999999987</v>
      </c>
      <c r="E2040" s="4">
        <f>SUMIFS(Derived_Metrics[Profit],Derived_Metrics[Customer ID],Derived_Metrics[[#This Row],[Customer ID]])</f>
        <v>96.241299999999995</v>
      </c>
      <c r="F2040" s="5">
        <f>_xlfn.PERCENTRANK.INC(Derived_Metrics[Customer Revenue],Derived_Metrics[[#This Row],[Customer Revenue]])</f>
        <v>0.66800000000000004</v>
      </c>
      <c r="G2040" s="5" t="str" cm="1">
        <f t="array" ref="G2040">_xlfn.IFS(Derived_Metrics[[#This Row],[Customer Revenue Percentile]]&gt;=0.8,"High Value",Derived_Metrics[[#This Row],[Customer Revenue Percentile]]&gt;=0.4,"Medium Value",TRUE,"Low Value")</f>
        <v>Medium Value</v>
      </c>
      <c r="H2040" s="12">
        <f>_xlfn.RANK.EQ(Derived_Metrics[[#This Row],[Customer Revenue]],Derived_Metrics[Customer Revenue],0)</f>
        <v>697</v>
      </c>
      <c r="I2040" s="15">
        <f>Derived_Metrics[[#This Row],[Customer Revenue]]/SUM(Derived_Metrics[Customer Revenue])</f>
        <v>4.8159814476205333E-4</v>
      </c>
      <c r="J2040" t="s">
        <v>2579</v>
      </c>
      <c r="K2040" s="5">
        <f>SUMIFS(Derived_Metrics[Revenue],Derived_Metrics[Product ID],Derived_Metrics[[#This Row],[Product ID]])</f>
        <v>2658.6959999999999</v>
      </c>
      <c r="L2040" s="5">
        <f>SUMIFS(Derived_Metrics[Profit],Derived_Metrics[Product ID],Derived_Metrics[[#This Row],[Product ID]])</f>
        <v>-222.73650000000001</v>
      </c>
      <c r="M2040" s="5" t="str">
        <f>IF(AND(Derived_Metrics[[#This Row],[Product Revenue]]&gt;AVERAGE(Derived_Metrics[Product Revenue]),Derived_Metrics[[#This Row],[Product Profit]]&lt;0),"high sales Low Profit","Normal")</f>
        <v>Normal</v>
      </c>
      <c r="N2040">
        <v>282.83999999999997</v>
      </c>
      <c r="O2040">
        <v>4</v>
      </c>
      <c r="P2040">
        <v>0</v>
      </c>
      <c r="Q2040">
        <v>19.7988</v>
      </c>
      <c r="R2040">
        <f>Derived_Metrics[[#This Row],[Selling Price]]*Derived_Metrics[[#This Row],[Quantity]]</f>
        <v>1131.3599999999999</v>
      </c>
      <c r="S2040" s="2">
        <f>IF(Derived_Metrics[[#This Row],[Revenue]]=0,0,Derived_Metrics[[#This Row],[Profit]]/Derived_Metrics[[#This Row],[Revenue]])</f>
        <v>1.7500000000000002E-2</v>
      </c>
      <c r="T2040" t="str">
        <f>IF(Derived_Metrics[[#This Row],[Profit]]&lt;0, "Loss","Profit")</f>
        <v>Profit</v>
      </c>
      <c r="U2040" s="5">
        <f>Derived_Metrics[[#This Row],[Selling Price]]*Derived_Metrics[[#This Row],[Quantity]]*Derived_Metrics[[#This Row],[Discount]]</f>
        <v>0</v>
      </c>
      <c r="V2040" t="str">
        <f>IF(Derived_Metrics[[#This Row],[Discount]]&gt;0,"Discount Applied","No Discount")</f>
        <v>No Discount</v>
      </c>
      <c r="W2040" t="str">
        <f>IF(Derived_Metrics[[#This Row],[Discount]]&gt;0.3,"High Discount","Low Discount")</f>
        <v>Low Discount</v>
      </c>
      <c r="X2040" s="13">
        <f>SUMIFS(Derived_Metrics[Customer_Revenue_Share],Derived_Metrics[Customee_ Revenue _Rank],"&lt;="&amp;Derived_Metrics[[#This Row],[Customee_ Revenue _Rank]])</f>
        <v>0.74485176196960257</v>
      </c>
      <c r="Y2040" t="str">
        <f>IF(Derived_Metrics[[#This Row],[Cumulative_Revenue_%]]&lt;=0.8,"Top 80% Revenue","Remaining 20% Revenue")</f>
        <v>Top 80% Revenue</v>
      </c>
    </row>
    <row r="2041" spans="1:25" x14ac:dyDescent="0.25">
      <c r="A2041" t="s">
        <v>5043</v>
      </c>
      <c r="B2041" s="1">
        <v>42915</v>
      </c>
      <c r="C2041" t="s">
        <v>4041</v>
      </c>
      <c r="D2041" s="4">
        <f>SUMIFS(Derived_Metrics[Revenue],Derived_Metrics[Customer ID],Derived_Metrics[[#This Row],[Customer ID]])</f>
        <v>3555.8595999999998</v>
      </c>
      <c r="E2041" s="4">
        <f>SUMIFS(Derived_Metrics[Profit],Derived_Metrics[Customer ID],Derived_Metrics[[#This Row],[Customer ID]])</f>
        <v>32.48820000000002</v>
      </c>
      <c r="F2041" s="5">
        <f>_xlfn.PERCENTRANK.INC(Derived_Metrics[Customer Revenue],Derived_Metrics[[#This Row],[Customer Revenue]])</f>
        <v>0.44900000000000001</v>
      </c>
      <c r="G2041" s="5" t="str" cm="1">
        <f t="array" ref="G2041">_xlfn.IFS(Derived_Metrics[[#This Row],[Customer Revenue Percentile]]&gt;=0.8,"High Value",Derived_Metrics[[#This Row],[Customer Revenue Percentile]]&gt;=0.4,"Medium Value",TRUE,"Low Value")</f>
        <v>Medium Value</v>
      </c>
      <c r="H2041" s="12">
        <f>_xlfn.RANK.EQ(Derived_Metrics[[#This Row],[Customer Revenue]],Derived_Metrics[Customer Revenue],0)</f>
        <v>1167</v>
      </c>
      <c r="I2041" s="15">
        <f>Derived_Metrics[[#This Row],[Customer Revenue]]/SUM(Derived_Metrics[Customer Revenue])</f>
        <v>2.2824379440361197E-4</v>
      </c>
      <c r="J2041" t="s">
        <v>1931</v>
      </c>
      <c r="K2041" s="5">
        <f>SUMIFS(Derived_Metrics[Revenue],Derived_Metrics[Product ID],Derived_Metrics[[#This Row],[Product ID]])</f>
        <v>11809.638000000003</v>
      </c>
      <c r="L2041" s="5">
        <f>SUMIFS(Derived_Metrics[Profit],Derived_Metrics[Product ID],Derived_Metrics[[#This Row],[Product ID]])</f>
        <v>100.97460000000001</v>
      </c>
      <c r="M2041" s="5" t="str">
        <f>IF(AND(Derived_Metrics[[#This Row],[Product Revenue]]&gt;AVERAGE(Derived_Metrics[Product Revenue]),Derived_Metrics[[#This Row],[Product Profit]]&lt;0),"high sales Low Profit","Normal")</f>
        <v>Normal</v>
      </c>
      <c r="N2041">
        <v>307.31400000000002</v>
      </c>
      <c r="O2041">
        <v>3</v>
      </c>
      <c r="P2041">
        <v>0.3</v>
      </c>
      <c r="Q2041">
        <v>-39.511800000000001</v>
      </c>
      <c r="R2041">
        <f>Derived_Metrics[[#This Row],[Selling Price]]*Derived_Metrics[[#This Row],[Quantity]]</f>
        <v>921.94200000000001</v>
      </c>
      <c r="S2041" s="2">
        <f>IF(Derived_Metrics[[#This Row],[Revenue]]=0,0,Derived_Metrics[[#This Row],[Profit]]/Derived_Metrics[[#This Row],[Revenue]])</f>
        <v>-4.2857142857142858E-2</v>
      </c>
      <c r="T2041" t="str">
        <f>IF(Derived_Metrics[[#This Row],[Profit]]&lt;0, "Loss","Profit")</f>
        <v>Loss</v>
      </c>
      <c r="U2041" s="5">
        <f>Derived_Metrics[[#This Row],[Selling Price]]*Derived_Metrics[[#This Row],[Quantity]]*Derived_Metrics[[#This Row],[Discount]]</f>
        <v>276.58260000000001</v>
      </c>
      <c r="V2041" t="str">
        <f>IF(Derived_Metrics[[#This Row],[Discount]]&gt;0,"Discount Applied","No Discount")</f>
        <v>Discount Applied</v>
      </c>
      <c r="W2041" t="str">
        <f>IF(Derived_Metrics[[#This Row],[Discount]]&gt;0.3,"High Discount","Low Discount")</f>
        <v>Low Discount</v>
      </c>
      <c r="X2041" s="13">
        <f>SUMIFS(Derived_Metrics[Customer_Revenue_Share],Derived_Metrics[Customee_ Revenue _Rank],"&lt;="&amp;Derived_Metrics[[#This Row],[Customee_ Revenue _Rank]])</f>
        <v>0.90333672222346406</v>
      </c>
      <c r="Y2041" t="str">
        <f>IF(Derived_Metrics[[#This Row],[Cumulative_Revenue_%]]&lt;=0.8,"Top 80% Revenue","Remaining 20% Revenue")</f>
        <v>Remaining 20% Revenue</v>
      </c>
    </row>
    <row r="2042" spans="1:25" x14ac:dyDescent="0.25">
      <c r="A2042" t="s">
        <v>5043</v>
      </c>
      <c r="B2042" s="1">
        <v>42915</v>
      </c>
      <c r="C2042" t="s">
        <v>4041</v>
      </c>
      <c r="D2042" s="4">
        <f>SUMIFS(Derived_Metrics[Revenue],Derived_Metrics[Customer ID],Derived_Metrics[[#This Row],[Customer ID]])</f>
        <v>3555.8595999999998</v>
      </c>
      <c r="E2042" s="4">
        <f>SUMIFS(Derived_Metrics[Profit],Derived_Metrics[Customer ID],Derived_Metrics[[#This Row],[Customer ID]])</f>
        <v>32.48820000000002</v>
      </c>
      <c r="F2042" s="5">
        <f>_xlfn.PERCENTRANK.INC(Derived_Metrics[Customer Revenue],Derived_Metrics[[#This Row],[Customer Revenue]])</f>
        <v>0.44900000000000001</v>
      </c>
      <c r="G2042" s="5" t="str" cm="1">
        <f t="array" ref="G2042">_xlfn.IFS(Derived_Metrics[[#This Row],[Customer Revenue Percentile]]&gt;=0.8,"High Value",Derived_Metrics[[#This Row],[Customer Revenue Percentile]]&gt;=0.4,"Medium Value",TRUE,"Low Value")</f>
        <v>Medium Value</v>
      </c>
      <c r="H2042" s="12">
        <f>_xlfn.RANK.EQ(Derived_Metrics[[#This Row],[Customer Revenue]],Derived_Metrics[Customer Revenue],0)</f>
        <v>1167</v>
      </c>
      <c r="I2042" s="15">
        <f>Derived_Metrics[[#This Row],[Customer Revenue]]/SUM(Derived_Metrics[Customer Revenue])</f>
        <v>2.2824379440361197E-4</v>
      </c>
      <c r="J2042" t="s">
        <v>2210</v>
      </c>
      <c r="K2042" s="5">
        <f>SUMIFS(Derived_Metrics[Revenue],Derived_Metrics[Product ID],Derived_Metrics[[#This Row],[Product ID]])</f>
        <v>16170.8508</v>
      </c>
      <c r="L2042" s="5">
        <f>SUMIFS(Derived_Metrics[Profit],Derived_Metrics[Product ID],Derived_Metrics[[#This Row],[Product ID]])</f>
        <v>-767.74360000000001</v>
      </c>
      <c r="M2042" s="5" t="str">
        <f>IF(AND(Derived_Metrics[[#This Row],[Product Revenue]]&gt;AVERAGE(Derived_Metrics[Product Revenue]),Derived_Metrics[[#This Row],[Product Profit]]&lt;0),"high sales Low Profit","Normal")</f>
        <v>high sales Low Profit</v>
      </c>
      <c r="N2042">
        <v>409.99919999999997</v>
      </c>
      <c r="O2042">
        <v>3</v>
      </c>
      <c r="P2042">
        <v>0.32</v>
      </c>
      <c r="Q2042">
        <v>-96.470399999999998</v>
      </c>
      <c r="R2042">
        <f>Derived_Metrics[[#This Row],[Selling Price]]*Derived_Metrics[[#This Row],[Quantity]]</f>
        <v>1229.9975999999999</v>
      </c>
      <c r="S2042" s="2">
        <f>IF(Derived_Metrics[[#This Row],[Revenue]]=0,0,Derived_Metrics[[#This Row],[Profit]]/Derived_Metrics[[#This Row],[Revenue]])</f>
        <v>-7.8431372549019607E-2</v>
      </c>
      <c r="T2042" t="str">
        <f>IF(Derived_Metrics[[#This Row],[Profit]]&lt;0, "Loss","Profit")</f>
        <v>Loss</v>
      </c>
      <c r="U2042" s="5">
        <f>Derived_Metrics[[#This Row],[Selling Price]]*Derived_Metrics[[#This Row],[Quantity]]*Derived_Metrics[[#This Row],[Discount]]</f>
        <v>393.59923199999997</v>
      </c>
      <c r="V2042" t="str">
        <f>IF(Derived_Metrics[[#This Row],[Discount]]&gt;0,"Discount Applied","No Discount")</f>
        <v>Discount Applied</v>
      </c>
      <c r="W2042" t="str">
        <f>IF(Derived_Metrics[[#This Row],[Discount]]&gt;0.3,"High Discount","Low Discount")</f>
        <v>High Discount</v>
      </c>
      <c r="X2042" s="13">
        <f>SUMIFS(Derived_Metrics[Customer_Revenue_Share],Derived_Metrics[Customee_ Revenue _Rank],"&lt;="&amp;Derived_Metrics[[#This Row],[Customee_ Revenue _Rank]])</f>
        <v>0.90333672222346406</v>
      </c>
      <c r="Y2042" t="str">
        <f>IF(Derived_Metrics[[#This Row],[Cumulative_Revenue_%]]&lt;=0.8,"Top 80% Revenue","Remaining 20% Revenue")</f>
        <v>Remaining 20% Revenue</v>
      </c>
    </row>
    <row r="2043" spans="1:25" x14ac:dyDescent="0.25">
      <c r="A2043" t="s">
        <v>5044</v>
      </c>
      <c r="B2043" s="1">
        <v>41926</v>
      </c>
      <c r="C2043" t="s">
        <v>4431</v>
      </c>
      <c r="D2043" s="4">
        <f>SUMIFS(Derived_Metrics[Revenue],Derived_Metrics[Customer ID],Derived_Metrics[[#This Row],[Customer ID]])</f>
        <v>15545.97</v>
      </c>
      <c r="E2043" s="4">
        <f>SUMIFS(Derived_Metrics[Profit],Derived_Metrics[Customer ID],Derived_Metrics[[#This Row],[Customer ID]])</f>
        <v>318.32819999999998</v>
      </c>
      <c r="F2043" s="5">
        <f>_xlfn.PERCENTRANK.INC(Derived_Metrics[Customer Revenue],Derived_Metrics[[#This Row],[Customer Revenue]])</f>
        <v>0.877</v>
      </c>
      <c r="G2043" s="5" t="str" cm="1">
        <f t="array" ref="G2043">_xlfn.IFS(Derived_Metrics[[#This Row],[Customer Revenue Percentile]]&gt;=0.8,"High Value",Derived_Metrics[[#This Row],[Customer Revenue Percentile]]&gt;=0.4,"Medium Value",TRUE,"Low Value")</f>
        <v>High Value</v>
      </c>
      <c r="H2043" s="12">
        <f>_xlfn.RANK.EQ(Derived_Metrics[[#This Row],[Customer Revenue]],Derived_Metrics[Customer Revenue],0)</f>
        <v>259</v>
      </c>
      <c r="I2043" s="15">
        <f>Derived_Metrics[[#This Row],[Customer Revenue]]/SUM(Derived_Metrics[Customer Revenue])</f>
        <v>9.9786593950017591E-4</v>
      </c>
      <c r="J2043" t="s">
        <v>3447</v>
      </c>
      <c r="K2043" s="5">
        <f>SUMIFS(Derived_Metrics[Revenue],Derived_Metrics[Product ID],Derived_Metrics[[#This Row],[Product ID]])</f>
        <v>16975.923999999999</v>
      </c>
      <c r="L2043" s="5">
        <f>SUMIFS(Derived_Metrics[Profit],Derived_Metrics[Product ID],Derived_Metrics[[#This Row],[Product ID]])</f>
        <v>231.65440000000001</v>
      </c>
      <c r="M2043" s="5" t="str">
        <f>IF(AND(Derived_Metrics[[#This Row],[Product Revenue]]&gt;AVERAGE(Derived_Metrics[Product Revenue]),Derived_Metrics[[#This Row],[Product Profit]]&lt;0),"high sales Low Profit","Normal")</f>
        <v>Normal</v>
      </c>
      <c r="N2043">
        <v>1628.82</v>
      </c>
      <c r="O2043">
        <v>9</v>
      </c>
      <c r="P2043">
        <v>0</v>
      </c>
      <c r="Q2043">
        <v>260.6112</v>
      </c>
      <c r="R2043">
        <f>Derived_Metrics[[#This Row],[Selling Price]]*Derived_Metrics[[#This Row],[Quantity]]</f>
        <v>14659.38</v>
      </c>
      <c r="S2043" s="2">
        <f>IF(Derived_Metrics[[#This Row],[Revenue]]=0,0,Derived_Metrics[[#This Row],[Profit]]/Derived_Metrics[[#This Row],[Revenue]])</f>
        <v>1.7777777777777778E-2</v>
      </c>
      <c r="T2043" t="str">
        <f>IF(Derived_Metrics[[#This Row],[Profit]]&lt;0, "Loss","Profit")</f>
        <v>Profit</v>
      </c>
      <c r="U2043" s="5">
        <f>Derived_Metrics[[#This Row],[Selling Price]]*Derived_Metrics[[#This Row],[Quantity]]*Derived_Metrics[[#This Row],[Discount]]</f>
        <v>0</v>
      </c>
      <c r="V2043" t="str">
        <f>IF(Derived_Metrics[[#This Row],[Discount]]&gt;0,"Discount Applied","No Discount")</f>
        <v>No Discount</v>
      </c>
      <c r="W2043" t="str">
        <f>IF(Derived_Metrics[[#This Row],[Discount]]&gt;0.3,"High Discount","Low Discount")</f>
        <v>Low Discount</v>
      </c>
      <c r="X2043" s="13">
        <f>SUMIFS(Derived_Metrics[Customer_Revenue_Share],Derived_Metrics[Customee_ Revenue _Rank],"&lt;="&amp;Derived_Metrics[[#This Row],[Customee_ Revenue _Rank]])</f>
        <v>0.44074731340492268</v>
      </c>
      <c r="Y2043" t="str">
        <f>IF(Derived_Metrics[[#This Row],[Cumulative_Revenue_%]]&lt;=0.8,"Top 80% Revenue","Remaining 20% Revenue")</f>
        <v>Top 80% Revenue</v>
      </c>
    </row>
    <row r="2044" spans="1:25" x14ac:dyDescent="0.25">
      <c r="A2044" t="s">
        <v>5045</v>
      </c>
      <c r="B2044" s="1">
        <v>41961</v>
      </c>
      <c r="C2044" t="s">
        <v>879</v>
      </c>
      <c r="D2044" s="4">
        <f>SUMIFS(Derived_Metrics[Revenue],Derived_Metrics[Customer ID],Derived_Metrics[[#This Row],[Customer ID]])</f>
        <v>8912.7999999999993</v>
      </c>
      <c r="E2044" s="4">
        <f>SUMIFS(Derived_Metrics[Profit],Derived_Metrics[Customer ID],Derived_Metrics[[#This Row],[Customer ID]])</f>
        <v>126.7676</v>
      </c>
      <c r="F2044" s="5">
        <f>_xlfn.PERCENTRANK.INC(Derived_Metrics[Customer Revenue],Derived_Metrics[[#This Row],[Customer Revenue]])</f>
        <v>0.71099999999999997</v>
      </c>
      <c r="G2044" s="5" t="str" cm="1">
        <f t="array" ref="G2044">_xlfn.IFS(Derived_Metrics[[#This Row],[Customer Revenue Percentile]]&gt;=0.8,"High Value",Derived_Metrics[[#This Row],[Customer Revenue Percentile]]&gt;=0.4,"Medium Value",TRUE,"Low Value")</f>
        <v>Medium Value</v>
      </c>
      <c r="H2044" s="12">
        <f>_xlfn.RANK.EQ(Derived_Metrics[[#This Row],[Customer Revenue]],Derived_Metrics[Customer Revenue],0)</f>
        <v>609</v>
      </c>
      <c r="I2044" s="15">
        <f>Derived_Metrics[[#This Row],[Customer Revenue]]/SUM(Derived_Metrics[Customer Revenue])</f>
        <v>5.7209550420959053E-4</v>
      </c>
      <c r="J2044" t="s">
        <v>803</v>
      </c>
      <c r="K2044" s="5">
        <f>SUMIFS(Derived_Metrics[Revenue],Derived_Metrics[Product ID],Derived_Metrics[[#This Row],[Product ID]])</f>
        <v>3617.3019999999997</v>
      </c>
      <c r="L2044" s="5">
        <f>SUMIFS(Derived_Metrics[Profit],Derived_Metrics[Product ID],Derived_Metrics[[#This Row],[Product ID]])</f>
        <v>247.57199999999997</v>
      </c>
      <c r="M2044" s="5" t="str">
        <f>IF(AND(Derived_Metrics[[#This Row],[Product Revenue]]&gt;AVERAGE(Derived_Metrics[Product Revenue]),Derived_Metrics[[#This Row],[Product Profit]]&lt;0),"high sales Low Profit","Normal")</f>
        <v>Normal</v>
      </c>
      <c r="N2044">
        <v>137.54</v>
      </c>
      <c r="O2044">
        <v>2</v>
      </c>
      <c r="P2044">
        <v>0</v>
      </c>
      <c r="Q2044">
        <v>55.015999999999998</v>
      </c>
      <c r="R2044">
        <f>Derived_Metrics[[#This Row],[Selling Price]]*Derived_Metrics[[#This Row],[Quantity]]</f>
        <v>275.08</v>
      </c>
      <c r="S2044" s="2">
        <f>IF(Derived_Metrics[[#This Row],[Revenue]]=0,0,Derived_Metrics[[#This Row],[Profit]]/Derived_Metrics[[#This Row],[Revenue]])</f>
        <v>0.2</v>
      </c>
      <c r="T2044" t="str">
        <f>IF(Derived_Metrics[[#This Row],[Profit]]&lt;0, "Loss","Profit")</f>
        <v>Profit</v>
      </c>
      <c r="U2044" s="5">
        <f>Derived_Metrics[[#This Row],[Selling Price]]*Derived_Metrics[[#This Row],[Quantity]]*Derived_Metrics[[#This Row],[Discount]]</f>
        <v>0</v>
      </c>
      <c r="V2044" t="str">
        <f>IF(Derived_Metrics[[#This Row],[Discount]]&gt;0,"Discount Applied","No Discount")</f>
        <v>No Discount</v>
      </c>
      <c r="W2044" t="str">
        <f>IF(Derived_Metrics[[#This Row],[Discount]]&gt;0.3,"High Discount","Low Discount")</f>
        <v>Low Discount</v>
      </c>
      <c r="X2044" s="13">
        <f>SUMIFS(Derived_Metrics[Customer_Revenue_Share],Derived_Metrics[Customee_ Revenue _Rank],"&lt;="&amp;Derived_Metrics[[#This Row],[Customee_ Revenue _Rank]])</f>
        <v>0.69722228682331688</v>
      </c>
      <c r="Y2044" t="str">
        <f>IF(Derived_Metrics[[#This Row],[Cumulative_Revenue_%]]&lt;=0.8,"Top 80% Revenue","Remaining 20% Revenue")</f>
        <v>Top 80% Revenue</v>
      </c>
    </row>
    <row r="2045" spans="1:25" x14ac:dyDescent="0.25">
      <c r="A2045" t="s">
        <v>5045</v>
      </c>
      <c r="B2045" s="1">
        <v>41961</v>
      </c>
      <c r="C2045" t="s">
        <v>879</v>
      </c>
      <c r="D2045" s="4">
        <f>SUMIFS(Derived_Metrics[Revenue],Derived_Metrics[Customer ID],Derived_Metrics[[#This Row],[Customer ID]])</f>
        <v>8912.7999999999993</v>
      </c>
      <c r="E2045" s="4">
        <f>SUMIFS(Derived_Metrics[Profit],Derived_Metrics[Customer ID],Derived_Metrics[[#This Row],[Customer ID]])</f>
        <v>126.7676</v>
      </c>
      <c r="F2045" s="5">
        <f>_xlfn.PERCENTRANK.INC(Derived_Metrics[Customer Revenue],Derived_Metrics[[#This Row],[Customer Revenue]])</f>
        <v>0.71099999999999997</v>
      </c>
      <c r="G2045" s="5" t="str" cm="1">
        <f t="array" ref="G2045">_xlfn.IFS(Derived_Metrics[[#This Row],[Customer Revenue Percentile]]&gt;=0.8,"High Value",Derived_Metrics[[#This Row],[Customer Revenue Percentile]]&gt;=0.4,"Medium Value",TRUE,"Low Value")</f>
        <v>Medium Value</v>
      </c>
      <c r="H2045" s="12">
        <f>_xlfn.RANK.EQ(Derived_Metrics[[#This Row],[Customer Revenue]],Derived_Metrics[Customer Revenue],0)</f>
        <v>609</v>
      </c>
      <c r="I2045" s="15">
        <f>Derived_Metrics[[#This Row],[Customer Revenue]]/SUM(Derived_Metrics[Customer Revenue])</f>
        <v>5.7209550420959053E-4</v>
      </c>
      <c r="J2045" t="s">
        <v>1451</v>
      </c>
      <c r="K2045" s="5">
        <f>SUMIFS(Derived_Metrics[Revenue],Derived_Metrics[Product ID],Derived_Metrics[[#This Row],[Product ID]])</f>
        <v>10186.290000000001</v>
      </c>
      <c r="L2045" s="5">
        <f>SUMIFS(Derived_Metrics[Profit],Derived_Metrics[Product ID],Derived_Metrics[[#This Row],[Product ID]])</f>
        <v>-328.59</v>
      </c>
      <c r="M2045" s="5" t="str">
        <f>IF(AND(Derived_Metrics[[#This Row],[Product Revenue]]&gt;AVERAGE(Derived_Metrics[Product Revenue]),Derived_Metrics[[#This Row],[Product Profit]]&lt;0),"high sales Low Profit","Normal")</f>
        <v>Normal</v>
      </c>
      <c r="N2045">
        <v>730.2</v>
      </c>
      <c r="O2045">
        <v>4</v>
      </c>
      <c r="P2045">
        <v>0</v>
      </c>
      <c r="Q2045">
        <v>94.926000000000002</v>
      </c>
      <c r="R2045">
        <f>Derived_Metrics[[#This Row],[Selling Price]]*Derived_Metrics[[#This Row],[Quantity]]</f>
        <v>2920.8</v>
      </c>
      <c r="S2045" s="2">
        <f>IF(Derived_Metrics[[#This Row],[Revenue]]=0,0,Derived_Metrics[[#This Row],[Profit]]/Derived_Metrics[[#This Row],[Revenue]])</f>
        <v>3.2500000000000001E-2</v>
      </c>
      <c r="T2045" t="str">
        <f>IF(Derived_Metrics[[#This Row],[Profit]]&lt;0, "Loss","Profit")</f>
        <v>Profit</v>
      </c>
      <c r="U2045" s="5">
        <f>Derived_Metrics[[#This Row],[Selling Price]]*Derived_Metrics[[#This Row],[Quantity]]*Derived_Metrics[[#This Row],[Discount]]</f>
        <v>0</v>
      </c>
      <c r="V2045" t="str">
        <f>IF(Derived_Metrics[[#This Row],[Discount]]&gt;0,"Discount Applied","No Discount")</f>
        <v>No Discount</v>
      </c>
      <c r="W2045" t="str">
        <f>IF(Derived_Metrics[[#This Row],[Discount]]&gt;0.3,"High Discount","Low Discount")</f>
        <v>Low Discount</v>
      </c>
      <c r="X2045" s="13">
        <f>SUMIFS(Derived_Metrics[Customer_Revenue_Share],Derived_Metrics[Customee_ Revenue _Rank],"&lt;="&amp;Derived_Metrics[[#This Row],[Customee_ Revenue _Rank]])</f>
        <v>0.69722228682331688</v>
      </c>
      <c r="Y2045" t="str">
        <f>IF(Derived_Metrics[[#This Row],[Cumulative_Revenue_%]]&lt;=0.8,"Top 80% Revenue","Remaining 20% Revenue")</f>
        <v>Top 80% Revenue</v>
      </c>
    </row>
    <row r="2046" spans="1:25" x14ac:dyDescent="0.25">
      <c r="A2046" t="s">
        <v>5046</v>
      </c>
      <c r="B2046" s="1">
        <v>42032</v>
      </c>
      <c r="C2046" t="s">
        <v>5048</v>
      </c>
      <c r="D2046" s="4">
        <f>SUMIFS(Derived_Metrics[Revenue],Derived_Metrics[Customer ID],Derived_Metrics[[#This Row],[Customer ID]])</f>
        <v>55869.372000000003</v>
      </c>
      <c r="E2046" s="4">
        <f>SUMIFS(Derived_Metrics[Profit],Derived_Metrics[Customer ID],Derived_Metrics[[#This Row],[Customer ID]])</f>
        <v>-1862.3124</v>
      </c>
      <c r="F2046" s="5">
        <f>_xlfn.PERCENTRANK.INC(Derived_Metrics[Customer Revenue],Derived_Metrics[[#This Row],[Customer Revenue]])</f>
        <v>1</v>
      </c>
      <c r="G2046" s="5" t="str" cm="1">
        <f t="array" ref="G2046">_xlfn.IFS(Derived_Metrics[[#This Row],[Customer Revenue Percentile]]&gt;=0.8,"High Value",Derived_Metrics[[#This Row],[Customer Revenue Percentile]]&gt;=0.4,"Medium Value",TRUE,"Low Value")</f>
        <v>High Value</v>
      </c>
      <c r="H2046" s="12">
        <f>_xlfn.RANK.EQ(Derived_Metrics[[#This Row],[Customer Revenue]],Derived_Metrics[Customer Revenue],0)</f>
        <v>1</v>
      </c>
      <c r="I2046" s="15">
        <f>Derived_Metrics[[#This Row],[Customer Revenue]]/SUM(Derived_Metrics[Customer Revenue])</f>
        <v>3.5861476241151134E-3</v>
      </c>
      <c r="J2046" t="s">
        <v>857</v>
      </c>
      <c r="K2046" s="5">
        <f>SUMIFS(Derived_Metrics[Revenue],Derived_Metrics[Product ID],Derived_Metrics[[#This Row],[Product ID]])</f>
        <v>81324.648000000001</v>
      </c>
      <c r="L2046" s="5">
        <f>SUMIFS(Derived_Metrics[Profit],Derived_Metrics[Product ID],Derived_Metrics[[#This Row],[Product ID]])</f>
        <v>-2876.1156000000001</v>
      </c>
      <c r="M2046" s="5" t="str">
        <f>IF(AND(Derived_Metrics[[#This Row],[Product Revenue]]&gt;AVERAGE(Derived_Metrics[Product Revenue]),Derived_Metrics[[#This Row],[Product Profit]]&lt;0),"high sales Low Profit","Normal")</f>
        <v>high sales Low Profit</v>
      </c>
      <c r="N2046">
        <v>4297.6440000000002</v>
      </c>
      <c r="O2046">
        <v>13</v>
      </c>
      <c r="P2046">
        <v>0.4</v>
      </c>
      <c r="Q2046">
        <v>-1862.3124</v>
      </c>
      <c r="R2046">
        <f>Derived_Metrics[[#This Row],[Selling Price]]*Derived_Metrics[[#This Row],[Quantity]]</f>
        <v>55869.372000000003</v>
      </c>
      <c r="S2046" s="2">
        <f>IF(Derived_Metrics[[#This Row],[Revenue]]=0,0,Derived_Metrics[[#This Row],[Profit]]/Derived_Metrics[[#This Row],[Revenue]])</f>
        <v>-3.3333333333333333E-2</v>
      </c>
      <c r="T2046" t="str">
        <f>IF(Derived_Metrics[[#This Row],[Profit]]&lt;0, "Loss","Profit")</f>
        <v>Loss</v>
      </c>
      <c r="U2046" s="5">
        <f>Derived_Metrics[[#This Row],[Selling Price]]*Derived_Metrics[[#This Row],[Quantity]]*Derived_Metrics[[#This Row],[Discount]]</f>
        <v>22347.748800000001</v>
      </c>
      <c r="V2046" t="str">
        <f>IF(Derived_Metrics[[#This Row],[Discount]]&gt;0,"Discount Applied","No Discount")</f>
        <v>Discount Applied</v>
      </c>
      <c r="W2046" t="str">
        <f>IF(Derived_Metrics[[#This Row],[Discount]]&gt;0.3,"High Discount","Low Discount")</f>
        <v>High Discount</v>
      </c>
      <c r="X2046" s="13">
        <f>SUMIFS(Derived_Metrics[Customer_Revenue_Share],Derived_Metrics[Customee_ Revenue _Rank],"&lt;="&amp;Derived_Metrics[[#This Row],[Customee_ Revenue _Rank]])</f>
        <v>3.5861476241151134E-3</v>
      </c>
      <c r="Y2046" t="str">
        <f>IF(Derived_Metrics[[#This Row],[Cumulative_Revenue_%]]&lt;=0.8,"Top 80% Revenue","Remaining 20% Revenue")</f>
        <v>Top 80% Revenue</v>
      </c>
    </row>
    <row r="2047" spans="1:25" x14ac:dyDescent="0.25">
      <c r="A2047" t="s">
        <v>5050</v>
      </c>
      <c r="B2047" s="1">
        <v>41823</v>
      </c>
      <c r="C2047" t="s">
        <v>4603</v>
      </c>
      <c r="D2047" s="4">
        <f>SUMIFS(Derived_Metrics[Revenue],Derived_Metrics[Customer ID],Derived_Metrics[[#This Row],[Customer ID]])</f>
        <v>10972.5344</v>
      </c>
      <c r="E2047" s="4">
        <f>SUMIFS(Derived_Metrics[Profit],Derived_Metrics[Customer ID],Derived_Metrics[[#This Row],[Customer ID]])</f>
        <v>44.660399999999996</v>
      </c>
      <c r="F2047" s="5">
        <f>_xlfn.PERCENTRANK.INC(Derived_Metrics[Customer Revenue],Derived_Metrics[[#This Row],[Customer Revenue]])</f>
        <v>0.79</v>
      </c>
      <c r="G2047" s="5" t="str" cm="1">
        <f t="array" ref="G2047">_xlfn.IFS(Derived_Metrics[[#This Row],[Customer Revenue Percentile]]&gt;=0.8,"High Value",Derived_Metrics[[#This Row],[Customer Revenue Percentile]]&gt;=0.4,"Medium Value",TRUE,"Low Value")</f>
        <v>Medium Value</v>
      </c>
      <c r="H2047" s="12">
        <f>_xlfn.RANK.EQ(Derived_Metrics[[#This Row],[Customer Revenue]],Derived_Metrics[Customer Revenue],0)</f>
        <v>442</v>
      </c>
      <c r="I2047" s="15">
        <f>Derived_Metrics[[#This Row],[Customer Revenue]]/SUM(Derived_Metrics[Customer Revenue])</f>
        <v>7.043058971395159E-4</v>
      </c>
      <c r="J2047" t="s">
        <v>4950</v>
      </c>
      <c r="K2047" s="5">
        <f>SUMIFS(Derived_Metrics[Revenue],Derived_Metrics[Product ID],Derived_Metrics[[#This Row],[Product ID]])</f>
        <v>2947.7520000000004</v>
      </c>
      <c r="L2047" s="5">
        <f>SUMIFS(Derived_Metrics[Profit],Derived_Metrics[Product ID],Derived_Metrics[[#This Row],[Product ID]])</f>
        <v>47.309600000000003</v>
      </c>
      <c r="M2047" s="5" t="str">
        <f>IF(AND(Derived_Metrics[[#This Row],[Product Revenue]]&gt;AVERAGE(Derived_Metrics[Product Revenue]),Derived_Metrics[[#This Row],[Product Profit]]&lt;0),"high sales Low Profit","Normal")</f>
        <v>Normal</v>
      </c>
      <c r="N2047">
        <v>436.70400000000001</v>
      </c>
      <c r="O2047">
        <v>6</v>
      </c>
      <c r="P2047">
        <v>0.2</v>
      </c>
      <c r="Q2047">
        <v>21.8352</v>
      </c>
      <c r="R2047">
        <f>Derived_Metrics[[#This Row],[Selling Price]]*Derived_Metrics[[#This Row],[Quantity]]</f>
        <v>2620.2240000000002</v>
      </c>
      <c r="S2047" s="2">
        <f>IF(Derived_Metrics[[#This Row],[Revenue]]=0,0,Derived_Metrics[[#This Row],[Profit]]/Derived_Metrics[[#This Row],[Revenue]])</f>
        <v>8.3333333333333332E-3</v>
      </c>
      <c r="T2047" t="str">
        <f>IF(Derived_Metrics[[#This Row],[Profit]]&lt;0, "Loss","Profit")</f>
        <v>Profit</v>
      </c>
      <c r="U2047" s="5">
        <f>Derived_Metrics[[#This Row],[Selling Price]]*Derived_Metrics[[#This Row],[Quantity]]*Derived_Metrics[[#This Row],[Discount]]</f>
        <v>524.04480000000001</v>
      </c>
      <c r="V2047" t="str">
        <f>IF(Derived_Metrics[[#This Row],[Discount]]&gt;0,"Discount Applied","No Discount")</f>
        <v>Discount Applied</v>
      </c>
      <c r="W2047" t="str">
        <f>IF(Derived_Metrics[[#This Row],[Discount]]&gt;0.3,"High Discount","Low Discount")</f>
        <v>Low Discount</v>
      </c>
      <c r="X2047" s="13">
        <f>SUMIFS(Derived_Metrics[Customer_Revenue_Share],Derived_Metrics[Customee_ Revenue _Rank],"&lt;="&amp;Derived_Metrics[[#This Row],[Customee_ Revenue _Rank]])</f>
        <v>0.58933922042105724</v>
      </c>
      <c r="Y2047" t="str">
        <f>IF(Derived_Metrics[[#This Row],[Cumulative_Revenue_%]]&lt;=0.8,"Top 80% Revenue","Remaining 20% Revenue")</f>
        <v>Top 80% Revenue</v>
      </c>
    </row>
    <row r="2048" spans="1:25" x14ac:dyDescent="0.25">
      <c r="A2048" t="s">
        <v>5050</v>
      </c>
      <c r="B2048" s="1">
        <v>41823</v>
      </c>
      <c r="C2048" t="s">
        <v>4603</v>
      </c>
      <c r="D2048" s="4">
        <f>SUMIFS(Derived_Metrics[Revenue],Derived_Metrics[Customer ID],Derived_Metrics[[#This Row],[Customer ID]])</f>
        <v>10972.5344</v>
      </c>
      <c r="E2048" s="4">
        <f>SUMIFS(Derived_Metrics[Profit],Derived_Metrics[Customer ID],Derived_Metrics[[#This Row],[Customer ID]])</f>
        <v>44.660399999999996</v>
      </c>
      <c r="F2048" s="5">
        <f>_xlfn.PERCENTRANK.INC(Derived_Metrics[Customer Revenue],Derived_Metrics[[#This Row],[Customer Revenue]])</f>
        <v>0.79</v>
      </c>
      <c r="G2048" s="5" t="str" cm="1">
        <f t="array" ref="G2048">_xlfn.IFS(Derived_Metrics[[#This Row],[Customer Revenue Percentile]]&gt;=0.8,"High Value",Derived_Metrics[[#This Row],[Customer Revenue Percentile]]&gt;=0.4,"Medium Value",TRUE,"Low Value")</f>
        <v>Medium Value</v>
      </c>
      <c r="H2048" s="12">
        <f>_xlfn.RANK.EQ(Derived_Metrics[[#This Row],[Customer Revenue]],Derived_Metrics[Customer Revenue],0)</f>
        <v>442</v>
      </c>
      <c r="I2048" s="15">
        <f>Derived_Metrics[[#This Row],[Customer Revenue]]/SUM(Derived_Metrics[Customer Revenue])</f>
        <v>7.043058971395159E-4</v>
      </c>
      <c r="J2048" t="s">
        <v>2765</v>
      </c>
      <c r="K2048" s="5">
        <f>SUMIFS(Derived_Metrics[Revenue],Derived_Metrics[Product ID],Derived_Metrics[[#This Row],[Product ID]])</f>
        <v>29526.137999999999</v>
      </c>
      <c r="L2048" s="5">
        <f>SUMIFS(Derived_Metrics[Profit],Derived_Metrics[Product ID],Derived_Metrics[[#This Row],[Product ID]])</f>
        <v>854.78320000000008</v>
      </c>
      <c r="M2048" s="5" t="str">
        <f>IF(AND(Derived_Metrics[[#This Row],[Product Revenue]]&gt;AVERAGE(Derived_Metrics[Product Revenue]),Derived_Metrics[[#This Row],[Product Profit]]&lt;0),"high sales Low Profit","Normal")</f>
        <v>Normal</v>
      </c>
      <c r="N2048">
        <v>481.56799999999998</v>
      </c>
      <c r="O2048">
        <v>2</v>
      </c>
      <c r="P2048">
        <v>0.2</v>
      </c>
      <c r="Q2048">
        <v>54.176400000000001</v>
      </c>
      <c r="R2048">
        <f>Derived_Metrics[[#This Row],[Selling Price]]*Derived_Metrics[[#This Row],[Quantity]]</f>
        <v>963.13599999999997</v>
      </c>
      <c r="S2048" s="2">
        <f>IF(Derived_Metrics[[#This Row],[Revenue]]=0,0,Derived_Metrics[[#This Row],[Profit]]/Derived_Metrics[[#This Row],[Revenue]])</f>
        <v>5.6250000000000001E-2</v>
      </c>
      <c r="T2048" t="str">
        <f>IF(Derived_Metrics[[#This Row],[Profit]]&lt;0, "Loss","Profit")</f>
        <v>Profit</v>
      </c>
      <c r="U2048" s="5">
        <f>Derived_Metrics[[#This Row],[Selling Price]]*Derived_Metrics[[#This Row],[Quantity]]*Derived_Metrics[[#This Row],[Discount]]</f>
        <v>192.62720000000002</v>
      </c>
      <c r="V2048" t="str">
        <f>IF(Derived_Metrics[[#This Row],[Discount]]&gt;0,"Discount Applied","No Discount")</f>
        <v>Discount Applied</v>
      </c>
      <c r="W2048" t="str">
        <f>IF(Derived_Metrics[[#This Row],[Discount]]&gt;0.3,"High Discount","Low Discount")</f>
        <v>Low Discount</v>
      </c>
      <c r="X2048" s="13">
        <f>SUMIFS(Derived_Metrics[Customer_Revenue_Share],Derived_Metrics[Customee_ Revenue _Rank],"&lt;="&amp;Derived_Metrics[[#This Row],[Customee_ Revenue _Rank]])</f>
        <v>0.58933922042105724</v>
      </c>
      <c r="Y2048" t="str">
        <f>IF(Derived_Metrics[[#This Row],[Cumulative_Revenue_%]]&lt;=0.8,"Top 80% Revenue","Remaining 20% Revenue")</f>
        <v>Top 80% Revenue</v>
      </c>
    </row>
    <row r="2049" spans="1:25" x14ac:dyDescent="0.25">
      <c r="A2049" t="s">
        <v>5051</v>
      </c>
      <c r="B2049" s="1">
        <v>42700</v>
      </c>
      <c r="C2049" t="s">
        <v>1995</v>
      </c>
      <c r="D2049" s="4">
        <f>SUMIFS(Derived_Metrics[Revenue],Derived_Metrics[Customer ID],Derived_Metrics[[#This Row],[Customer ID]])</f>
        <v>33539.658000000003</v>
      </c>
      <c r="E2049" s="4">
        <f>SUMIFS(Derived_Metrics[Profit],Derived_Metrics[Customer ID],Derived_Metrics[[#This Row],[Customer ID]])</f>
        <v>487.73419999999999</v>
      </c>
      <c r="F2049" s="5">
        <f>_xlfn.PERCENTRANK.INC(Derived_Metrics[Customer Revenue],Derived_Metrics[[#This Row],[Customer Revenue]])</f>
        <v>0.97499999999999998</v>
      </c>
      <c r="G2049" s="5" t="str" cm="1">
        <f t="array" ref="G2049">_xlfn.IFS(Derived_Metrics[[#This Row],[Customer Revenue Percentile]]&gt;=0.8,"High Value",Derived_Metrics[[#This Row],[Customer Revenue Percentile]]&gt;=0.4,"Medium Value",TRUE,"Low Value")</f>
        <v>High Value</v>
      </c>
      <c r="H2049" s="12">
        <f>_xlfn.RANK.EQ(Derived_Metrics[[#This Row],[Customer Revenue]],Derived_Metrics[Customer Revenue],0)</f>
        <v>49</v>
      </c>
      <c r="I2049" s="15">
        <f>Derived_Metrics[[#This Row],[Customer Revenue]]/SUM(Derived_Metrics[Customer Revenue])</f>
        <v>2.1528461936234661E-3</v>
      </c>
      <c r="J2049" t="s">
        <v>2014</v>
      </c>
      <c r="K2049" s="5">
        <f>SUMIFS(Derived_Metrics[Revenue],Derived_Metrics[Product ID],Derived_Metrics[[#This Row],[Product ID]])</f>
        <v>87267.103000000003</v>
      </c>
      <c r="L2049" s="5">
        <f>SUMIFS(Derived_Metrics[Profit],Derived_Metrics[Product ID],Derived_Metrics[[#This Row],[Product ID]])</f>
        <v>19.686399999999992</v>
      </c>
      <c r="M2049" s="5" t="str">
        <f>IF(AND(Derived_Metrics[[#This Row],[Product Revenue]]&gt;AVERAGE(Derived_Metrics[Product Revenue]),Derived_Metrics[[#This Row],[Product Profit]]&lt;0),"high sales Low Profit","Normal")</f>
        <v>Normal</v>
      </c>
      <c r="N2049">
        <v>3406.6640000000002</v>
      </c>
      <c r="O2049">
        <v>8</v>
      </c>
      <c r="P2049">
        <v>0.15</v>
      </c>
      <c r="Q2049">
        <v>160.31360000000001</v>
      </c>
      <c r="R2049">
        <f>Derived_Metrics[[#This Row],[Selling Price]]*Derived_Metrics[[#This Row],[Quantity]]</f>
        <v>27253.312000000002</v>
      </c>
      <c r="S2049" s="2">
        <f>IF(Derived_Metrics[[#This Row],[Revenue]]=0,0,Derived_Metrics[[#This Row],[Profit]]/Derived_Metrics[[#This Row],[Revenue]])</f>
        <v>5.8823529411764705E-3</v>
      </c>
      <c r="T2049" t="str">
        <f>IF(Derived_Metrics[[#This Row],[Profit]]&lt;0, "Loss","Profit")</f>
        <v>Profit</v>
      </c>
      <c r="U2049" s="5">
        <f>Derived_Metrics[[#This Row],[Selling Price]]*Derived_Metrics[[#This Row],[Quantity]]*Derived_Metrics[[#This Row],[Discount]]</f>
        <v>4087.9967999999999</v>
      </c>
      <c r="V2049" t="str">
        <f>IF(Derived_Metrics[[#This Row],[Discount]]&gt;0,"Discount Applied","No Discount")</f>
        <v>Discount Applied</v>
      </c>
      <c r="W2049" t="str">
        <f>IF(Derived_Metrics[[#This Row],[Discount]]&gt;0.3,"High Discount","Low Discount")</f>
        <v>Low Discount</v>
      </c>
      <c r="X2049" s="13">
        <f>SUMIFS(Derived_Metrics[Customer_Revenue_Share],Derived_Metrics[Customee_ Revenue _Rank],"&lt;="&amp;Derived_Metrics[[#This Row],[Customee_ Revenue _Rank]])</f>
        <v>0.14776113906374108</v>
      </c>
      <c r="Y2049" t="str">
        <f>IF(Derived_Metrics[[#This Row],[Cumulative_Revenue_%]]&lt;=0.8,"Top 80% Revenue","Remaining 20% Revenue")</f>
        <v>Top 80% Revenue</v>
      </c>
    </row>
    <row r="2050" spans="1:25" x14ac:dyDescent="0.25">
      <c r="A2050" t="s">
        <v>5051</v>
      </c>
      <c r="B2050" s="1">
        <v>42700</v>
      </c>
      <c r="C2050" t="s">
        <v>1995</v>
      </c>
      <c r="D2050" s="4">
        <f>SUMIFS(Derived_Metrics[Revenue],Derived_Metrics[Customer ID],Derived_Metrics[[#This Row],[Customer ID]])</f>
        <v>33539.658000000003</v>
      </c>
      <c r="E2050" s="4">
        <f>SUMIFS(Derived_Metrics[Profit],Derived_Metrics[Customer ID],Derived_Metrics[[#This Row],[Customer ID]])</f>
        <v>487.73419999999999</v>
      </c>
      <c r="F2050" s="5">
        <f>_xlfn.PERCENTRANK.INC(Derived_Metrics[Customer Revenue],Derived_Metrics[[#This Row],[Customer Revenue]])</f>
        <v>0.97499999999999998</v>
      </c>
      <c r="G2050" s="5" t="str" cm="1">
        <f t="array" ref="G2050">_xlfn.IFS(Derived_Metrics[[#This Row],[Customer Revenue Percentile]]&gt;=0.8,"High Value",Derived_Metrics[[#This Row],[Customer Revenue Percentile]]&gt;=0.4,"Medium Value",TRUE,"Low Value")</f>
        <v>High Value</v>
      </c>
      <c r="H2050" s="12">
        <f>_xlfn.RANK.EQ(Derived_Metrics[[#This Row],[Customer Revenue]],Derived_Metrics[Customer Revenue],0)</f>
        <v>49</v>
      </c>
      <c r="I2050" s="15">
        <f>Derived_Metrics[[#This Row],[Customer Revenue]]/SUM(Derived_Metrics[Customer Revenue])</f>
        <v>2.1528461936234661E-3</v>
      </c>
      <c r="J2050" t="s">
        <v>1658</v>
      </c>
      <c r="K2050" s="5">
        <f>SUMIFS(Derived_Metrics[Revenue],Derived_Metrics[Product ID],Derived_Metrics[[#This Row],[Product ID]])</f>
        <v>12304.52</v>
      </c>
      <c r="L2050" s="5">
        <f>SUMIFS(Derived_Metrics[Profit],Derived_Metrics[Product ID],Derived_Metrics[[#This Row],[Product ID]])</f>
        <v>1260.221</v>
      </c>
      <c r="M2050" s="5" t="str">
        <f>IF(AND(Derived_Metrics[[#This Row],[Product Revenue]]&gt;AVERAGE(Derived_Metrics[Product Revenue]),Derived_Metrics[[#This Row],[Product Profit]]&lt;0),"high sales Low Profit","Normal")</f>
        <v>Normal</v>
      </c>
      <c r="N2050">
        <v>595.38</v>
      </c>
      <c r="O2050">
        <v>6</v>
      </c>
      <c r="P2050">
        <v>0</v>
      </c>
      <c r="Q2050">
        <v>297.69</v>
      </c>
      <c r="R2050">
        <f>Derived_Metrics[[#This Row],[Selling Price]]*Derived_Metrics[[#This Row],[Quantity]]</f>
        <v>3572.2799999999997</v>
      </c>
      <c r="S2050" s="2">
        <f>IF(Derived_Metrics[[#This Row],[Revenue]]=0,0,Derived_Metrics[[#This Row],[Profit]]/Derived_Metrics[[#This Row],[Revenue]])</f>
        <v>8.3333333333333343E-2</v>
      </c>
      <c r="T2050" t="str">
        <f>IF(Derived_Metrics[[#This Row],[Profit]]&lt;0, "Loss","Profit")</f>
        <v>Profit</v>
      </c>
      <c r="U2050" s="5">
        <f>Derived_Metrics[[#This Row],[Selling Price]]*Derived_Metrics[[#This Row],[Quantity]]*Derived_Metrics[[#This Row],[Discount]]</f>
        <v>0</v>
      </c>
      <c r="V2050" t="str">
        <f>IF(Derived_Metrics[[#This Row],[Discount]]&gt;0,"Discount Applied","No Discount")</f>
        <v>No Discount</v>
      </c>
      <c r="W2050" t="str">
        <f>IF(Derived_Metrics[[#This Row],[Discount]]&gt;0.3,"High Discount","Low Discount")</f>
        <v>Low Discount</v>
      </c>
      <c r="X2050" s="13">
        <f>SUMIFS(Derived_Metrics[Customer_Revenue_Share],Derived_Metrics[Customee_ Revenue _Rank],"&lt;="&amp;Derived_Metrics[[#This Row],[Customee_ Revenue _Rank]])</f>
        <v>0.14776113906374108</v>
      </c>
      <c r="Y2050" t="str">
        <f>IF(Derived_Metrics[[#This Row],[Cumulative_Revenue_%]]&lt;=0.8,"Top 80% Revenue","Remaining 20% Revenue")</f>
        <v>Top 80% Revenue</v>
      </c>
    </row>
    <row r="2051" spans="1:25" x14ac:dyDescent="0.25">
      <c r="A2051" t="s">
        <v>5052</v>
      </c>
      <c r="B2051" s="1">
        <v>41904</v>
      </c>
      <c r="C2051" t="s">
        <v>1929</v>
      </c>
      <c r="D2051" s="4">
        <f>SUMIFS(Derived_Metrics[Revenue],Derived_Metrics[Customer ID],Derived_Metrics[[#This Row],[Customer ID]])</f>
        <v>10555.763999999999</v>
      </c>
      <c r="E2051" s="4">
        <f>SUMIFS(Derived_Metrics[Profit],Derived_Metrics[Customer ID],Derived_Metrics[[#This Row],[Customer ID]])</f>
        <v>291.96299999999997</v>
      </c>
      <c r="F2051" s="5">
        <f>_xlfn.PERCENTRANK.INC(Derived_Metrics[Customer Revenue],Derived_Metrics[[#This Row],[Customer Revenue]])</f>
        <v>0.77100000000000002</v>
      </c>
      <c r="G2051" s="5" t="str" cm="1">
        <f t="array" ref="G2051">_xlfn.IFS(Derived_Metrics[[#This Row],[Customer Revenue Percentile]]&gt;=0.8,"High Value",Derived_Metrics[[#This Row],[Customer Revenue Percentile]]&gt;=0.4,"Medium Value",TRUE,"Low Value")</f>
        <v>Medium Value</v>
      </c>
      <c r="H2051" s="12">
        <f>_xlfn.RANK.EQ(Derived_Metrics[[#This Row],[Customer Revenue]],Derived_Metrics[Customer Revenue],0)</f>
        <v>482</v>
      </c>
      <c r="I2051" s="15">
        <f>Derived_Metrics[[#This Row],[Customer Revenue]]/SUM(Derived_Metrics[Customer Revenue])</f>
        <v>6.7755420607412307E-4</v>
      </c>
      <c r="J2051" t="s">
        <v>2432</v>
      </c>
      <c r="K2051" s="5">
        <f>SUMIFS(Derived_Metrics[Revenue],Derived_Metrics[Product ID],Derived_Metrics[[#This Row],[Product ID]])</f>
        <v>2663.36</v>
      </c>
      <c r="L2051" s="5">
        <f>SUMIFS(Derived_Metrics[Profit],Derived_Metrics[Product ID],Derived_Metrics[[#This Row],[Product ID]])</f>
        <v>179.28960000000001</v>
      </c>
      <c r="M2051" s="5" t="str">
        <f>IF(AND(Derived_Metrics[[#This Row],[Product Revenue]]&gt;AVERAGE(Derived_Metrics[Product Revenue]),Derived_Metrics[[#This Row],[Product Profit]]&lt;0),"high sales Low Profit","Normal")</f>
        <v>Normal</v>
      </c>
      <c r="N2051">
        <v>97.44</v>
      </c>
      <c r="O2051">
        <v>3</v>
      </c>
      <c r="P2051">
        <v>0</v>
      </c>
      <c r="Q2051">
        <v>35.078400000000002</v>
      </c>
      <c r="R2051">
        <f>Derived_Metrics[[#This Row],[Selling Price]]*Derived_Metrics[[#This Row],[Quantity]]</f>
        <v>292.32</v>
      </c>
      <c r="S2051" s="2">
        <f>IF(Derived_Metrics[[#This Row],[Revenue]]=0,0,Derived_Metrics[[#This Row],[Profit]]/Derived_Metrics[[#This Row],[Revenue]])</f>
        <v>0.12000000000000001</v>
      </c>
      <c r="T2051" t="str">
        <f>IF(Derived_Metrics[[#This Row],[Profit]]&lt;0, "Loss","Profit")</f>
        <v>Profit</v>
      </c>
      <c r="U2051" s="5">
        <f>Derived_Metrics[[#This Row],[Selling Price]]*Derived_Metrics[[#This Row],[Quantity]]*Derived_Metrics[[#This Row],[Discount]]</f>
        <v>0</v>
      </c>
      <c r="V2051" t="str">
        <f>IF(Derived_Metrics[[#This Row],[Discount]]&gt;0,"Discount Applied","No Discount")</f>
        <v>No Discount</v>
      </c>
      <c r="W2051" t="str">
        <f>IF(Derived_Metrics[[#This Row],[Discount]]&gt;0.3,"High Discount","Low Discount")</f>
        <v>Low Discount</v>
      </c>
      <c r="X2051" s="13">
        <f>SUMIFS(Derived_Metrics[Customer_Revenue_Share],Derived_Metrics[Customee_ Revenue _Rank],"&lt;="&amp;Derived_Metrics[[#This Row],[Customee_ Revenue _Rank]])</f>
        <v>0.61772088988739871</v>
      </c>
      <c r="Y2051" t="str">
        <f>IF(Derived_Metrics[[#This Row],[Cumulative_Revenue_%]]&lt;=0.8,"Top 80% Revenue","Remaining 20% Revenue")</f>
        <v>Top 80% Revenue</v>
      </c>
    </row>
    <row r="2052" spans="1:25" x14ac:dyDescent="0.25">
      <c r="A2052" t="s">
        <v>5052</v>
      </c>
      <c r="B2052" s="1">
        <v>41904</v>
      </c>
      <c r="C2052" t="s">
        <v>1929</v>
      </c>
      <c r="D2052" s="4">
        <f>SUMIFS(Derived_Metrics[Revenue],Derived_Metrics[Customer ID],Derived_Metrics[[#This Row],[Customer ID]])</f>
        <v>10555.763999999999</v>
      </c>
      <c r="E2052" s="4">
        <f>SUMIFS(Derived_Metrics[Profit],Derived_Metrics[Customer ID],Derived_Metrics[[#This Row],[Customer ID]])</f>
        <v>291.96299999999997</v>
      </c>
      <c r="F2052" s="5">
        <f>_xlfn.PERCENTRANK.INC(Derived_Metrics[Customer Revenue],Derived_Metrics[[#This Row],[Customer Revenue]])</f>
        <v>0.77100000000000002</v>
      </c>
      <c r="G2052" s="5" t="str" cm="1">
        <f t="array" ref="G2052">_xlfn.IFS(Derived_Metrics[[#This Row],[Customer Revenue Percentile]]&gt;=0.8,"High Value",Derived_Metrics[[#This Row],[Customer Revenue Percentile]]&gt;=0.4,"Medium Value",TRUE,"Low Value")</f>
        <v>Medium Value</v>
      </c>
      <c r="H2052" s="12">
        <f>_xlfn.RANK.EQ(Derived_Metrics[[#This Row],[Customer Revenue]],Derived_Metrics[Customer Revenue],0)</f>
        <v>482</v>
      </c>
      <c r="I2052" s="15">
        <f>Derived_Metrics[[#This Row],[Customer Revenue]]/SUM(Derived_Metrics[Customer Revenue])</f>
        <v>6.7755420607412307E-4</v>
      </c>
      <c r="J2052" t="s">
        <v>3028</v>
      </c>
      <c r="K2052" s="5">
        <f>SUMIFS(Derived_Metrics[Revenue],Derived_Metrics[Product ID],Derived_Metrics[[#This Row],[Product ID]])</f>
        <v>31358.904000000002</v>
      </c>
      <c r="L2052" s="5">
        <f>SUMIFS(Derived_Metrics[Profit],Derived_Metrics[Product ID],Derived_Metrics[[#This Row],[Product ID]])</f>
        <v>342.88739999999996</v>
      </c>
      <c r="M2052" s="5" t="str">
        <f>IF(AND(Derived_Metrics[[#This Row],[Product Revenue]]&gt;AVERAGE(Derived_Metrics[Product Revenue]),Derived_Metrics[[#This Row],[Product Profit]]&lt;0),"high sales Low Profit","Normal")</f>
        <v>Normal</v>
      </c>
      <c r="N2052">
        <v>579.52800000000002</v>
      </c>
      <c r="O2052">
        <v>4</v>
      </c>
      <c r="P2052">
        <v>0.1</v>
      </c>
      <c r="Q2052">
        <v>83.709599999999995</v>
      </c>
      <c r="R2052">
        <f>Derived_Metrics[[#This Row],[Selling Price]]*Derived_Metrics[[#This Row],[Quantity]]</f>
        <v>2318.1120000000001</v>
      </c>
      <c r="S2052" s="2">
        <f>IF(Derived_Metrics[[#This Row],[Revenue]]=0,0,Derived_Metrics[[#This Row],[Profit]]/Derived_Metrics[[#This Row],[Revenue]])</f>
        <v>3.6111111111111108E-2</v>
      </c>
      <c r="T2052" t="str">
        <f>IF(Derived_Metrics[[#This Row],[Profit]]&lt;0, "Loss","Profit")</f>
        <v>Profit</v>
      </c>
      <c r="U2052" s="5">
        <f>Derived_Metrics[[#This Row],[Selling Price]]*Derived_Metrics[[#This Row],[Quantity]]*Derived_Metrics[[#This Row],[Discount]]</f>
        <v>231.81120000000001</v>
      </c>
      <c r="V2052" t="str">
        <f>IF(Derived_Metrics[[#This Row],[Discount]]&gt;0,"Discount Applied","No Discount")</f>
        <v>Discount Applied</v>
      </c>
      <c r="W2052" t="str">
        <f>IF(Derived_Metrics[[#This Row],[Discount]]&gt;0.3,"High Discount","Low Discount")</f>
        <v>Low Discount</v>
      </c>
      <c r="X2052" s="13">
        <f>SUMIFS(Derived_Metrics[Customer_Revenue_Share],Derived_Metrics[Customee_ Revenue _Rank],"&lt;="&amp;Derived_Metrics[[#This Row],[Customee_ Revenue _Rank]])</f>
        <v>0.61772088988739871</v>
      </c>
      <c r="Y2052" t="str">
        <f>IF(Derived_Metrics[[#This Row],[Cumulative_Revenue_%]]&lt;=0.8,"Top 80% Revenue","Remaining 20% Revenue")</f>
        <v>Top 80% Revenue</v>
      </c>
    </row>
    <row r="2053" spans="1:25" x14ac:dyDescent="0.25">
      <c r="A2053" t="s">
        <v>5054</v>
      </c>
      <c r="B2053" s="1">
        <v>43055</v>
      </c>
      <c r="C2053" t="s">
        <v>238</v>
      </c>
      <c r="D2053" s="4">
        <f>SUMIFS(Derived_Metrics[Revenue],Derived_Metrics[Customer ID],Derived_Metrics[[#This Row],[Customer ID]])</f>
        <v>10142.768</v>
      </c>
      <c r="E2053" s="4">
        <f>SUMIFS(Derived_Metrics[Profit],Derived_Metrics[Customer ID],Derived_Metrics[[#This Row],[Customer ID]])</f>
        <v>-152.83079999999998</v>
      </c>
      <c r="F2053" s="5">
        <f>_xlfn.PERCENTRANK.INC(Derived_Metrics[Customer Revenue],Derived_Metrics[[#This Row],[Customer Revenue]])</f>
        <v>0.755</v>
      </c>
      <c r="G2053" s="5" t="str" cm="1">
        <f t="array" ref="G2053">_xlfn.IFS(Derived_Metrics[[#This Row],[Customer Revenue Percentile]]&gt;=0.8,"High Value",Derived_Metrics[[#This Row],[Customer Revenue Percentile]]&gt;=0.4,"Medium Value",TRUE,"Low Value")</f>
        <v>Medium Value</v>
      </c>
      <c r="H2053" s="12">
        <f>_xlfn.RANK.EQ(Derived_Metrics[[#This Row],[Customer Revenue]],Derived_Metrics[Customer Revenue],0)</f>
        <v>511</v>
      </c>
      <c r="I2053" s="15">
        <f>Derived_Metrics[[#This Row],[Customer Revenue]]/SUM(Derived_Metrics[Customer Revenue])</f>
        <v>6.5104478649143929E-4</v>
      </c>
      <c r="J2053" t="s">
        <v>1315</v>
      </c>
      <c r="K2053" s="5">
        <f>SUMIFS(Derived_Metrics[Revenue],Derived_Metrics[Product ID],Derived_Metrics[[#This Row],[Product ID]])</f>
        <v>3158.42</v>
      </c>
      <c r="L2053" s="5">
        <f>SUMIFS(Derived_Metrics[Profit],Derived_Metrics[Product ID],Derived_Metrics[[#This Row],[Product ID]])</f>
        <v>135.93199999999999</v>
      </c>
      <c r="M2053" s="5" t="str">
        <f>IF(AND(Derived_Metrics[[#This Row],[Product Revenue]]&gt;AVERAGE(Derived_Metrics[Product Revenue]),Derived_Metrics[[#This Row],[Product Profit]]&lt;0),"high sales Low Profit","Normal")</f>
        <v>Normal</v>
      </c>
      <c r="N2053">
        <v>119.94</v>
      </c>
      <c r="O2053">
        <v>3</v>
      </c>
      <c r="P2053">
        <v>0</v>
      </c>
      <c r="Q2053">
        <v>23.988</v>
      </c>
      <c r="R2053">
        <f>Derived_Metrics[[#This Row],[Selling Price]]*Derived_Metrics[[#This Row],[Quantity]]</f>
        <v>359.82</v>
      </c>
      <c r="S2053" s="2">
        <f>IF(Derived_Metrics[[#This Row],[Revenue]]=0,0,Derived_Metrics[[#This Row],[Profit]]/Derived_Metrics[[#This Row],[Revenue]])</f>
        <v>6.6666666666666666E-2</v>
      </c>
      <c r="T2053" t="str">
        <f>IF(Derived_Metrics[[#This Row],[Profit]]&lt;0, "Loss","Profit")</f>
        <v>Profit</v>
      </c>
      <c r="U2053" s="5">
        <f>Derived_Metrics[[#This Row],[Selling Price]]*Derived_Metrics[[#This Row],[Quantity]]*Derived_Metrics[[#This Row],[Discount]]</f>
        <v>0</v>
      </c>
      <c r="V2053" t="str">
        <f>IF(Derived_Metrics[[#This Row],[Discount]]&gt;0,"Discount Applied","No Discount")</f>
        <v>No Discount</v>
      </c>
      <c r="W2053" t="str">
        <f>IF(Derived_Metrics[[#This Row],[Discount]]&gt;0.3,"High Discount","Low Discount")</f>
        <v>Low Discount</v>
      </c>
      <c r="X2053" s="13">
        <f>SUMIFS(Derived_Metrics[Customer_Revenue_Share],Derived_Metrics[Customee_ Revenue _Rank],"&lt;="&amp;Derived_Metrics[[#This Row],[Customee_ Revenue _Rank]])</f>
        <v>0.63948627174085315</v>
      </c>
      <c r="Y2053" t="str">
        <f>IF(Derived_Metrics[[#This Row],[Cumulative_Revenue_%]]&lt;=0.8,"Top 80% Revenue","Remaining 20% Revenue")</f>
        <v>Top 80% Revenue</v>
      </c>
    </row>
    <row r="2054" spans="1:25" x14ac:dyDescent="0.25">
      <c r="A2054" t="s">
        <v>5054</v>
      </c>
      <c r="B2054" s="1">
        <v>43055</v>
      </c>
      <c r="C2054" t="s">
        <v>238</v>
      </c>
      <c r="D2054" s="4">
        <f>SUMIFS(Derived_Metrics[Revenue],Derived_Metrics[Customer ID],Derived_Metrics[[#This Row],[Customer ID]])</f>
        <v>10142.768</v>
      </c>
      <c r="E2054" s="4">
        <f>SUMIFS(Derived_Metrics[Profit],Derived_Metrics[Customer ID],Derived_Metrics[[#This Row],[Customer ID]])</f>
        <v>-152.83079999999998</v>
      </c>
      <c r="F2054" s="5">
        <f>_xlfn.PERCENTRANK.INC(Derived_Metrics[Customer Revenue],Derived_Metrics[[#This Row],[Customer Revenue]])</f>
        <v>0.755</v>
      </c>
      <c r="G2054" s="5" t="str" cm="1">
        <f t="array" ref="G2054">_xlfn.IFS(Derived_Metrics[[#This Row],[Customer Revenue Percentile]]&gt;=0.8,"High Value",Derived_Metrics[[#This Row],[Customer Revenue Percentile]]&gt;=0.4,"Medium Value",TRUE,"Low Value")</f>
        <v>Medium Value</v>
      </c>
      <c r="H2054" s="12">
        <f>_xlfn.RANK.EQ(Derived_Metrics[[#This Row],[Customer Revenue]],Derived_Metrics[Customer Revenue],0)</f>
        <v>511</v>
      </c>
      <c r="I2054" s="15">
        <f>Derived_Metrics[[#This Row],[Customer Revenue]]/SUM(Derived_Metrics[Customer Revenue])</f>
        <v>6.5104478649143929E-4</v>
      </c>
      <c r="J2054" t="s">
        <v>2344</v>
      </c>
      <c r="K2054" s="5">
        <f>SUMIFS(Derived_Metrics[Revenue],Derived_Metrics[Product ID],Derived_Metrics[[#This Row],[Product ID]])</f>
        <v>131.65199999999999</v>
      </c>
      <c r="L2054" s="5">
        <f>SUMIFS(Derived_Metrics[Profit],Derived_Metrics[Product ID],Derived_Metrics[[#This Row],[Product ID]])</f>
        <v>17.056799999999999</v>
      </c>
      <c r="M2054" s="5" t="str">
        <f>IF(AND(Derived_Metrics[[#This Row],[Product Revenue]]&gt;AVERAGE(Derived_Metrics[Product Revenue]),Derived_Metrics[[#This Row],[Product Profit]]&lt;0),"high sales Low Profit","Normal")</f>
        <v>Normal</v>
      </c>
      <c r="N2054">
        <v>12.42</v>
      </c>
      <c r="O2054">
        <v>3</v>
      </c>
      <c r="P2054">
        <v>0</v>
      </c>
      <c r="Q2054">
        <v>4.4711999999999996</v>
      </c>
      <c r="R2054">
        <f>Derived_Metrics[[#This Row],[Selling Price]]*Derived_Metrics[[#This Row],[Quantity]]</f>
        <v>37.26</v>
      </c>
      <c r="S2054" s="2">
        <f>IF(Derived_Metrics[[#This Row],[Revenue]]=0,0,Derived_Metrics[[#This Row],[Profit]]/Derived_Metrics[[#This Row],[Revenue]])</f>
        <v>0.12</v>
      </c>
      <c r="T2054" t="str">
        <f>IF(Derived_Metrics[[#This Row],[Profit]]&lt;0, "Loss","Profit")</f>
        <v>Profit</v>
      </c>
      <c r="U2054" s="5">
        <f>Derived_Metrics[[#This Row],[Selling Price]]*Derived_Metrics[[#This Row],[Quantity]]*Derived_Metrics[[#This Row],[Discount]]</f>
        <v>0</v>
      </c>
      <c r="V2054" t="str">
        <f>IF(Derived_Metrics[[#This Row],[Discount]]&gt;0,"Discount Applied","No Discount")</f>
        <v>No Discount</v>
      </c>
      <c r="W2054" t="str">
        <f>IF(Derived_Metrics[[#This Row],[Discount]]&gt;0.3,"High Discount","Low Discount")</f>
        <v>Low Discount</v>
      </c>
      <c r="X2054" s="13">
        <f>SUMIFS(Derived_Metrics[Customer_Revenue_Share],Derived_Metrics[Customee_ Revenue _Rank],"&lt;="&amp;Derived_Metrics[[#This Row],[Customee_ Revenue _Rank]])</f>
        <v>0.63948627174085315</v>
      </c>
      <c r="Y2054" t="str">
        <f>IF(Derived_Metrics[[#This Row],[Cumulative_Revenue_%]]&lt;=0.8,"Top 80% Revenue","Remaining 20% Revenue")</f>
        <v>Top 80% Revenue</v>
      </c>
    </row>
    <row r="2055" spans="1:25" x14ac:dyDescent="0.25">
      <c r="A2055" t="s">
        <v>5055</v>
      </c>
      <c r="B2055" s="1">
        <v>42526</v>
      </c>
      <c r="C2055" t="s">
        <v>4533</v>
      </c>
      <c r="D2055" s="4">
        <f>SUMIFS(Derived_Metrics[Revenue],Derived_Metrics[Customer ID],Derived_Metrics[[#This Row],[Customer ID]])</f>
        <v>664.01599999999996</v>
      </c>
      <c r="E2055" s="4">
        <f>SUMIFS(Derived_Metrics[Profit],Derived_Metrics[Customer ID],Derived_Metrics[[#This Row],[Customer ID]])</f>
        <v>-7.1823999999999995</v>
      </c>
      <c r="F2055" s="5">
        <f>_xlfn.PERCENTRANK.INC(Derived_Metrics[Customer Revenue],Derived_Metrics[[#This Row],[Customer Revenue]])</f>
        <v>0.114</v>
      </c>
      <c r="G2055" s="5" t="str" cm="1">
        <f t="array" ref="G2055">_xlfn.IFS(Derived_Metrics[[#This Row],[Customer Revenue Percentile]]&gt;=0.8,"High Value",Derived_Metrics[[#This Row],[Customer Revenue Percentile]]&gt;=0.4,"Medium Value",TRUE,"Low Value")</f>
        <v>Low Value</v>
      </c>
      <c r="H2055" s="12">
        <f>_xlfn.RANK.EQ(Derived_Metrics[[#This Row],[Customer Revenue]],Derived_Metrics[Customer Revenue],0)</f>
        <v>1877</v>
      </c>
      <c r="I2055" s="15">
        <f>Derived_Metrics[[#This Row],[Customer Revenue]]/SUM(Derived_Metrics[Customer Revenue])</f>
        <v>4.2621910995785329E-5</v>
      </c>
      <c r="J2055" t="s">
        <v>1841</v>
      </c>
      <c r="K2055" s="5">
        <f>SUMIFS(Derived_Metrics[Revenue],Derived_Metrics[Product ID],Derived_Metrics[[#This Row],[Product ID]])</f>
        <v>241.28</v>
      </c>
      <c r="L2055" s="5">
        <f>SUMIFS(Derived_Metrics[Profit],Derived_Metrics[Product ID],Derived_Metrics[[#This Row],[Product ID]])</f>
        <v>18.512</v>
      </c>
      <c r="M2055" s="5" t="str">
        <f>IF(AND(Derived_Metrics[[#This Row],[Product Revenue]]&gt;AVERAGE(Derived_Metrics[Product Revenue]),Derived_Metrics[[#This Row],[Product Profit]]&lt;0),"high sales Low Profit","Normal")</f>
        <v>Normal</v>
      </c>
      <c r="N2055">
        <v>41.6</v>
      </c>
      <c r="O2055">
        <v>4</v>
      </c>
      <c r="P2055">
        <v>0</v>
      </c>
      <c r="Q2055">
        <v>14.144</v>
      </c>
      <c r="R2055">
        <f>Derived_Metrics[[#This Row],[Selling Price]]*Derived_Metrics[[#This Row],[Quantity]]</f>
        <v>166.4</v>
      </c>
      <c r="S2055" s="2">
        <f>IF(Derived_Metrics[[#This Row],[Revenue]]=0,0,Derived_Metrics[[#This Row],[Profit]]/Derived_Metrics[[#This Row],[Revenue]])</f>
        <v>8.4999999999999992E-2</v>
      </c>
      <c r="T2055" t="str">
        <f>IF(Derived_Metrics[[#This Row],[Profit]]&lt;0, "Loss","Profit")</f>
        <v>Profit</v>
      </c>
      <c r="U2055" s="5">
        <f>Derived_Metrics[[#This Row],[Selling Price]]*Derived_Metrics[[#This Row],[Quantity]]*Derived_Metrics[[#This Row],[Discount]]</f>
        <v>0</v>
      </c>
      <c r="V2055" t="str">
        <f>IF(Derived_Metrics[[#This Row],[Discount]]&gt;0,"Discount Applied","No Discount")</f>
        <v>No Discount</v>
      </c>
      <c r="W2055" t="str">
        <f>IF(Derived_Metrics[[#This Row],[Discount]]&gt;0.3,"High Discount","Low Discount")</f>
        <v>Low Discount</v>
      </c>
      <c r="X2055" s="13">
        <f>SUMIFS(Derived_Metrics[Customer_Revenue_Share],Derived_Metrics[Customee_ Revenue _Rank],"&lt;="&amp;Derived_Metrics[[#This Row],[Customee_ Revenue _Rank]])</f>
        <v>0.9951800459522181</v>
      </c>
      <c r="Y2055" t="str">
        <f>IF(Derived_Metrics[[#This Row],[Cumulative_Revenue_%]]&lt;=0.8,"Top 80% Revenue","Remaining 20% Revenue")</f>
        <v>Remaining 20% Revenue</v>
      </c>
    </row>
    <row r="2056" spans="1:25" x14ac:dyDescent="0.25">
      <c r="A2056" t="s">
        <v>5056</v>
      </c>
      <c r="B2056" s="1">
        <v>43082</v>
      </c>
      <c r="C2056" t="s">
        <v>2441</v>
      </c>
      <c r="D2056" s="4">
        <f>SUMIFS(Derived_Metrics[Revenue],Derived_Metrics[Customer ID],Derived_Metrics[[#This Row],[Customer ID]])</f>
        <v>18331.9856</v>
      </c>
      <c r="E2056" s="4">
        <f>SUMIFS(Derived_Metrics[Profit],Derived_Metrics[Customer ID],Derived_Metrics[[#This Row],[Customer ID]])</f>
        <v>-458.83899999999994</v>
      </c>
      <c r="F2056" s="5">
        <f>_xlfn.PERCENTRANK.INC(Derived_Metrics[Customer Revenue],Derived_Metrics[[#This Row],[Customer Revenue]])</f>
        <v>0.90900000000000003</v>
      </c>
      <c r="G2056" s="5" t="str" cm="1">
        <f t="array" ref="G2056">_xlfn.IFS(Derived_Metrics[[#This Row],[Customer Revenue Percentile]]&gt;=0.8,"High Value",Derived_Metrics[[#This Row],[Customer Revenue Percentile]]&gt;=0.4,"Medium Value",TRUE,"Low Value")</f>
        <v>High Value</v>
      </c>
      <c r="H2056" s="12">
        <f>_xlfn.RANK.EQ(Derived_Metrics[[#This Row],[Customer Revenue]],Derived_Metrics[Customer Revenue],0)</f>
        <v>187</v>
      </c>
      <c r="I2056" s="15">
        <f>Derived_Metrics[[#This Row],[Customer Revenue]]/SUM(Derived_Metrics[Customer Revenue])</f>
        <v>1.1766949269584142E-3</v>
      </c>
      <c r="J2056" t="s">
        <v>1518</v>
      </c>
      <c r="K2056" s="5">
        <f>SUMIFS(Derived_Metrics[Revenue],Derived_Metrics[Product ID],Derived_Metrics[[#This Row],[Product ID]])</f>
        <v>5732.1120000000001</v>
      </c>
      <c r="L2056" s="5">
        <f>SUMIFS(Derived_Metrics[Profit],Derived_Metrics[Product ID],Derived_Metrics[[#This Row],[Product ID]])</f>
        <v>176.32469999999998</v>
      </c>
      <c r="M2056" s="5" t="str">
        <f>IF(AND(Derived_Metrics[[#This Row],[Product Revenue]]&gt;AVERAGE(Derived_Metrics[Product Revenue]),Derived_Metrics[[#This Row],[Product Profit]]&lt;0),"high sales Low Profit","Normal")</f>
        <v>Normal</v>
      </c>
      <c r="N2056">
        <v>201.04</v>
      </c>
      <c r="O2056">
        <v>8</v>
      </c>
      <c r="P2056">
        <v>0</v>
      </c>
      <c r="Q2056">
        <v>54.280799999999999</v>
      </c>
      <c r="R2056">
        <f>Derived_Metrics[[#This Row],[Selling Price]]*Derived_Metrics[[#This Row],[Quantity]]</f>
        <v>1608.32</v>
      </c>
      <c r="S2056" s="2">
        <f>IF(Derived_Metrics[[#This Row],[Revenue]]=0,0,Derived_Metrics[[#This Row],[Profit]]/Derived_Metrics[[#This Row],[Revenue]])</f>
        <v>3.3750000000000002E-2</v>
      </c>
      <c r="T2056" t="str">
        <f>IF(Derived_Metrics[[#This Row],[Profit]]&lt;0, "Loss","Profit")</f>
        <v>Profit</v>
      </c>
      <c r="U2056" s="5">
        <f>Derived_Metrics[[#This Row],[Selling Price]]*Derived_Metrics[[#This Row],[Quantity]]*Derived_Metrics[[#This Row],[Discount]]</f>
        <v>0</v>
      </c>
      <c r="V2056" t="str">
        <f>IF(Derived_Metrics[[#This Row],[Discount]]&gt;0,"Discount Applied","No Discount")</f>
        <v>No Discount</v>
      </c>
      <c r="W2056" t="str">
        <f>IF(Derived_Metrics[[#This Row],[Discount]]&gt;0.3,"High Discount","Low Discount")</f>
        <v>Low Discount</v>
      </c>
      <c r="X2056" s="13">
        <f>SUMIFS(Derived_Metrics[Customer_Revenue_Share],Derived_Metrics[Customee_ Revenue _Rank],"&lt;="&amp;Derived_Metrics[[#This Row],[Customee_ Revenue _Rank]])</f>
        <v>0.36544236222332188</v>
      </c>
      <c r="Y2056" t="str">
        <f>IF(Derived_Metrics[[#This Row],[Cumulative_Revenue_%]]&lt;=0.8,"Top 80% Revenue","Remaining 20% Revenue")</f>
        <v>Top 80% Revenue</v>
      </c>
    </row>
    <row r="2057" spans="1:25" x14ac:dyDescent="0.25">
      <c r="A2057" t="s">
        <v>5057</v>
      </c>
      <c r="B2057" s="1">
        <v>42321</v>
      </c>
      <c r="C2057" t="s">
        <v>438</v>
      </c>
      <c r="D2057" s="4">
        <f>SUMIFS(Derived_Metrics[Revenue],Derived_Metrics[Customer ID],Derived_Metrics[[#This Row],[Customer ID]])</f>
        <v>7947.9745999999996</v>
      </c>
      <c r="E2057" s="4">
        <f>SUMIFS(Derived_Metrics[Profit],Derived_Metrics[Customer ID],Derived_Metrics[[#This Row],[Customer ID]])</f>
        <v>-371.18960000000004</v>
      </c>
      <c r="F2057" s="5">
        <f>_xlfn.PERCENTRANK.INC(Derived_Metrics[Customer Revenue],Derived_Metrics[[#This Row],[Customer Revenue]])</f>
        <v>0.68799999999999994</v>
      </c>
      <c r="G2057" s="5" t="str" cm="1">
        <f t="array" ref="G2057">_xlfn.IFS(Derived_Metrics[[#This Row],[Customer Revenue Percentile]]&gt;=0.8,"High Value",Derived_Metrics[[#This Row],[Customer Revenue Percentile]]&gt;=0.4,"Medium Value",TRUE,"Low Value")</f>
        <v>Medium Value</v>
      </c>
      <c r="H2057" s="12">
        <f>_xlfn.RANK.EQ(Derived_Metrics[[#This Row],[Customer Revenue]],Derived_Metrics[Customer Revenue],0)</f>
        <v>657</v>
      </c>
      <c r="I2057" s="15">
        <f>Derived_Metrics[[#This Row],[Customer Revenue]]/SUM(Derived_Metrics[Customer Revenue])</f>
        <v>5.1016521589534363E-4</v>
      </c>
      <c r="J2057" t="s">
        <v>1169</v>
      </c>
      <c r="K2057" s="5">
        <f>SUMIFS(Derived_Metrics[Revenue],Derived_Metrics[Product ID],Derived_Metrics[[#This Row],[Product ID]])</f>
        <v>23696.155399999996</v>
      </c>
      <c r="L2057" s="5">
        <f>SUMIFS(Derived_Metrics[Profit],Derived_Metrics[Product ID],Derived_Metrics[[#This Row],[Product ID]])</f>
        <v>15.049000000000007</v>
      </c>
      <c r="M2057" s="5" t="str">
        <f>IF(AND(Derived_Metrics[[#This Row],[Product Revenue]]&gt;AVERAGE(Derived_Metrics[Product Revenue]),Derived_Metrics[[#This Row],[Product Profit]]&lt;0),"high sales Low Profit","Normal")</f>
        <v>Normal</v>
      </c>
      <c r="N2057">
        <v>613.99919999999997</v>
      </c>
      <c r="O2057">
        <v>3</v>
      </c>
      <c r="P2057">
        <v>0.32</v>
      </c>
      <c r="Q2057">
        <v>-18.058800000000002</v>
      </c>
      <c r="R2057">
        <f>Derived_Metrics[[#This Row],[Selling Price]]*Derived_Metrics[[#This Row],[Quantity]]</f>
        <v>1841.9975999999999</v>
      </c>
      <c r="S2057" s="2">
        <f>IF(Derived_Metrics[[#This Row],[Revenue]]=0,0,Derived_Metrics[[#This Row],[Profit]]/Derived_Metrics[[#This Row],[Revenue]])</f>
        <v>-9.8039215686274526E-3</v>
      </c>
      <c r="T2057" t="str">
        <f>IF(Derived_Metrics[[#This Row],[Profit]]&lt;0, "Loss","Profit")</f>
        <v>Loss</v>
      </c>
      <c r="U2057" s="5">
        <f>Derived_Metrics[[#This Row],[Selling Price]]*Derived_Metrics[[#This Row],[Quantity]]*Derived_Metrics[[#This Row],[Discount]]</f>
        <v>589.43923199999995</v>
      </c>
      <c r="V2057" t="str">
        <f>IF(Derived_Metrics[[#This Row],[Discount]]&gt;0,"Discount Applied","No Discount")</f>
        <v>Discount Applied</v>
      </c>
      <c r="W2057" t="str">
        <f>IF(Derived_Metrics[[#This Row],[Discount]]&gt;0.3,"High Discount","Low Discount")</f>
        <v>High Discount</v>
      </c>
      <c r="X2057" s="13">
        <f>SUMIFS(Derived_Metrics[Customer_Revenue_Share],Derived_Metrics[Customee_ Revenue _Rank],"&lt;="&amp;Derived_Metrics[[#This Row],[Customee_ Revenue _Rank]])</f>
        <v>0.72365444321615946</v>
      </c>
      <c r="Y2057" t="str">
        <f>IF(Derived_Metrics[[#This Row],[Cumulative_Revenue_%]]&lt;=0.8,"Top 80% Revenue","Remaining 20% Revenue")</f>
        <v>Top 80% Revenue</v>
      </c>
    </row>
    <row r="2058" spans="1:25" x14ac:dyDescent="0.25">
      <c r="A2058" t="s">
        <v>5058</v>
      </c>
      <c r="B2058" s="1">
        <v>42677</v>
      </c>
      <c r="C2058" t="s">
        <v>5059</v>
      </c>
      <c r="D2058" s="4">
        <f>SUMIFS(Derived_Metrics[Revenue],Derived_Metrics[Customer ID],Derived_Metrics[[#This Row],[Customer ID]])</f>
        <v>121.34399999999999</v>
      </c>
      <c r="E2058" s="4">
        <f>SUMIFS(Derived_Metrics[Profit],Derived_Metrics[Customer ID],Derived_Metrics[[#This Row],[Customer ID]])</f>
        <v>9.48</v>
      </c>
      <c r="F2058" s="5">
        <f>_xlfn.PERCENTRANK.INC(Derived_Metrics[Customer Revenue],Derived_Metrics[[#This Row],[Customer Revenue]])</f>
        <v>2.4E-2</v>
      </c>
      <c r="G2058" s="5" t="str" cm="1">
        <f t="array" ref="G2058">_xlfn.IFS(Derived_Metrics[[#This Row],[Customer Revenue Percentile]]&gt;=0.8,"High Value",Derived_Metrics[[#This Row],[Customer Revenue Percentile]]&gt;=0.4,"Medium Value",TRUE,"Low Value")</f>
        <v>Low Value</v>
      </c>
      <c r="H2058" s="12">
        <f>_xlfn.RANK.EQ(Derived_Metrics[[#This Row],[Customer Revenue]],Derived_Metrics[Customer Revenue],0)</f>
        <v>2069</v>
      </c>
      <c r="I2058" s="15">
        <f>Derived_Metrics[[#This Row],[Customer Revenue]]/SUM(Derived_Metrics[Customer Revenue])</f>
        <v>7.7888381723822548E-6</v>
      </c>
      <c r="J2058" t="s">
        <v>1892</v>
      </c>
      <c r="K2058" s="5">
        <f>SUMIFS(Derived_Metrics[Revenue],Derived_Metrics[Product ID],Derived_Metrics[[#This Row],[Product ID]])</f>
        <v>646.53599999999994</v>
      </c>
      <c r="L2058" s="5">
        <f>SUMIFS(Derived_Metrics[Profit],Derived_Metrics[Product ID],Derived_Metrics[[#This Row],[Product ID]])</f>
        <v>48.822000000000003</v>
      </c>
      <c r="M2058" s="5" t="str">
        <f>IF(AND(Derived_Metrics[[#This Row],[Product Revenue]]&gt;AVERAGE(Derived_Metrics[Product Revenue]),Derived_Metrics[[#This Row],[Product Profit]]&lt;0),"high sales Low Profit","Normal")</f>
        <v>Normal</v>
      </c>
      <c r="N2058">
        <v>30.335999999999999</v>
      </c>
      <c r="O2058">
        <v>4</v>
      </c>
      <c r="P2058">
        <v>0.2</v>
      </c>
      <c r="Q2058">
        <v>9.48</v>
      </c>
      <c r="R2058">
        <f>Derived_Metrics[[#This Row],[Selling Price]]*Derived_Metrics[[#This Row],[Quantity]]</f>
        <v>121.34399999999999</v>
      </c>
      <c r="S2058" s="2">
        <f>IF(Derived_Metrics[[#This Row],[Revenue]]=0,0,Derived_Metrics[[#This Row],[Profit]]/Derived_Metrics[[#This Row],[Revenue]])</f>
        <v>7.8125000000000014E-2</v>
      </c>
      <c r="T2058" t="str">
        <f>IF(Derived_Metrics[[#This Row],[Profit]]&lt;0, "Loss","Profit")</f>
        <v>Profit</v>
      </c>
      <c r="U2058" s="5">
        <f>Derived_Metrics[[#This Row],[Selling Price]]*Derived_Metrics[[#This Row],[Quantity]]*Derived_Metrics[[#This Row],[Discount]]</f>
        <v>24.268799999999999</v>
      </c>
      <c r="V2058" t="str">
        <f>IF(Derived_Metrics[[#This Row],[Discount]]&gt;0,"Discount Applied","No Discount")</f>
        <v>Discount Applied</v>
      </c>
      <c r="W2058" t="str">
        <f>IF(Derived_Metrics[[#This Row],[Discount]]&gt;0.3,"High Discount","Low Discount")</f>
        <v>Low Discount</v>
      </c>
      <c r="X2058" s="13">
        <f>SUMIFS(Derived_Metrics[Customer_Revenue_Share],Derived_Metrics[Customee_ Revenue _Rank],"&lt;="&amp;Derived_Metrics[[#This Row],[Customee_ Revenue _Rank]])</f>
        <v>0.99978796165418837</v>
      </c>
      <c r="Y2058" t="str">
        <f>IF(Derived_Metrics[[#This Row],[Cumulative_Revenue_%]]&lt;=0.8,"Top 80% Revenue","Remaining 20% Revenue")</f>
        <v>Remaining 20% Revenue</v>
      </c>
    </row>
    <row r="2059" spans="1:25" x14ac:dyDescent="0.25">
      <c r="A2059" t="s">
        <v>5061</v>
      </c>
      <c r="B2059" s="1">
        <v>42664</v>
      </c>
      <c r="C2059" t="s">
        <v>708</v>
      </c>
      <c r="D2059" s="4">
        <f>SUMIFS(Derived_Metrics[Revenue],Derived_Metrics[Customer ID],Derived_Metrics[[#This Row],[Customer ID]])</f>
        <v>2899.2139999999999</v>
      </c>
      <c r="E2059" s="4">
        <f>SUMIFS(Derived_Metrics[Profit],Derived_Metrics[Customer ID],Derived_Metrics[[#This Row],[Customer ID]])</f>
        <v>108.20050000000002</v>
      </c>
      <c r="F2059" s="5">
        <f>_xlfn.PERCENTRANK.INC(Derived_Metrics[Customer Revenue],Derived_Metrics[[#This Row],[Customer Revenue]])</f>
        <v>0.378</v>
      </c>
      <c r="G2059" s="5" t="str" cm="1">
        <f t="array" ref="G2059">_xlfn.IFS(Derived_Metrics[[#This Row],[Customer Revenue Percentile]]&gt;=0.8,"High Value",Derived_Metrics[[#This Row],[Customer Revenue Percentile]]&gt;=0.4,"Medium Value",TRUE,"Low Value")</f>
        <v>Low Value</v>
      </c>
      <c r="H2059" s="12">
        <f>_xlfn.RANK.EQ(Derived_Metrics[[#This Row],[Customer Revenue]],Derived_Metrics[Customer Revenue],0)</f>
        <v>1312</v>
      </c>
      <c r="I2059" s="15">
        <f>Derived_Metrics[[#This Row],[Customer Revenue]]/SUM(Derived_Metrics[Customer Revenue])</f>
        <v>1.8609497522007718E-4</v>
      </c>
      <c r="J2059" t="s">
        <v>3574</v>
      </c>
      <c r="K2059" s="5">
        <f>SUMIFS(Derived_Metrics[Revenue],Derived_Metrics[Product ID],Derived_Metrics[[#This Row],[Product ID]])</f>
        <v>7879.5090000000009</v>
      </c>
      <c r="L2059" s="5">
        <f>SUMIFS(Derived_Metrics[Profit],Derived_Metrics[Product ID],Derived_Metrics[[#This Row],[Product ID]])</f>
        <v>413.649</v>
      </c>
      <c r="M2059" s="5" t="str">
        <f>IF(AND(Derived_Metrics[[#This Row],[Product Revenue]]&gt;AVERAGE(Derived_Metrics[Product Revenue]),Derived_Metrics[[#This Row],[Product Profit]]&lt;0),"high sales Low Profit","Normal")</f>
        <v>Normal</v>
      </c>
      <c r="N2059">
        <v>242.136</v>
      </c>
      <c r="O2059">
        <v>3</v>
      </c>
      <c r="P2059">
        <v>0.2</v>
      </c>
      <c r="Q2059">
        <v>12.1068</v>
      </c>
      <c r="R2059">
        <f>Derived_Metrics[[#This Row],[Selling Price]]*Derived_Metrics[[#This Row],[Quantity]]</f>
        <v>726.40800000000002</v>
      </c>
      <c r="S2059" s="2">
        <f>IF(Derived_Metrics[[#This Row],[Revenue]]=0,0,Derived_Metrics[[#This Row],[Profit]]/Derived_Metrics[[#This Row],[Revenue]])</f>
        <v>1.6666666666666666E-2</v>
      </c>
      <c r="T2059" t="str">
        <f>IF(Derived_Metrics[[#This Row],[Profit]]&lt;0, "Loss","Profit")</f>
        <v>Profit</v>
      </c>
      <c r="U2059" s="5">
        <f>Derived_Metrics[[#This Row],[Selling Price]]*Derived_Metrics[[#This Row],[Quantity]]*Derived_Metrics[[#This Row],[Discount]]</f>
        <v>145.2816</v>
      </c>
      <c r="V2059" t="str">
        <f>IF(Derived_Metrics[[#This Row],[Discount]]&gt;0,"Discount Applied","No Discount")</f>
        <v>Discount Applied</v>
      </c>
      <c r="W2059" t="str">
        <f>IF(Derived_Metrics[[#This Row],[Discount]]&gt;0.3,"High Discount","Low Discount")</f>
        <v>Low Discount</v>
      </c>
      <c r="X2059" s="13">
        <f>SUMIFS(Derived_Metrics[Customer_Revenue_Share],Derived_Metrics[Customee_ Revenue _Rank],"&lt;="&amp;Derived_Metrics[[#This Row],[Customee_ Revenue _Rank]])</f>
        <v>0.93412657977911895</v>
      </c>
      <c r="Y2059" t="str">
        <f>IF(Derived_Metrics[[#This Row],[Cumulative_Revenue_%]]&lt;=0.8,"Top 80% Revenue","Remaining 20% Revenue")</f>
        <v>Remaining 20% Revenue</v>
      </c>
    </row>
    <row r="2060" spans="1:25" x14ac:dyDescent="0.25">
      <c r="A2060" t="s">
        <v>5061</v>
      </c>
      <c r="B2060" s="1">
        <v>42664</v>
      </c>
      <c r="C2060" t="s">
        <v>708</v>
      </c>
      <c r="D2060" s="4">
        <f>SUMIFS(Derived_Metrics[Revenue],Derived_Metrics[Customer ID],Derived_Metrics[[#This Row],[Customer ID]])</f>
        <v>2899.2139999999999</v>
      </c>
      <c r="E2060" s="4">
        <f>SUMIFS(Derived_Metrics[Profit],Derived_Metrics[Customer ID],Derived_Metrics[[#This Row],[Customer ID]])</f>
        <v>108.20050000000002</v>
      </c>
      <c r="F2060" s="5">
        <f>_xlfn.PERCENTRANK.INC(Derived_Metrics[Customer Revenue],Derived_Metrics[[#This Row],[Customer Revenue]])</f>
        <v>0.378</v>
      </c>
      <c r="G2060" s="5" t="str" cm="1">
        <f t="array" ref="G2060">_xlfn.IFS(Derived_Metrics[[#This Row],[Customer Revenue Percentile]]&gt;=0.8,"High Value",Derived_Metrics[[#This Row],[Customer Revenue Percentile]]&gt;=0.4,"Medium Value",TRUE,"Low Value")</f>
        <v>Low Value</v>
      </c>
      <c r="H2060" s="12">
        <f>_xlfn.RANK.EQ(Derived_Metrics[[#This Row],[Customer Revenue]],Derived_Metrics[Customer Revenue],0)</f>
        <v>1312</v>
      </c>
      <c r="I2060" s="15">
        <f>Derived_Metrics[[#This Row],[Customer Revenue]]/SUM(Derived_Metrics[Customer Revenue])</f>
        <v>1.8609497522007718E-4</v>
      </c>
      <c r="J2060" t="s">
        <v>3159</v>
      </c>
      <c r="K2060" s="5">
        <f>SUMIFS(Derived_Metrics[Revenue],Derived_Metrics[Product ID],Derived_Metrics[[#This Row],[Product ID]])</f>
        <v>528.94000000000005</v>
      </c>
      <c r="L2060" s="5">
        <f>SUMIFS(Derived_Metrics[Profit],Derived_Metrics[Product ID],Derived_Metrics[[#This Row],[Product ID]])</f>
        <v>41.915999999999997</v>
      </c>
      <c r="M2060" s="5" t="str">
        <f>IF(AND(Derived_Metrics[[#This Row],[Product Revenue]]&gt;AVERAGE(Derived_Metrics[Product Revenue]),Derived_Metrics[[#This Row],[Product Profit]]&lt;0),"high sales Low Profit","Normal")</f>
        <v>Normal</v>
      </c>
      <c r="N2060">
        <v>19.96</v>
      </c>
      <c r="O2060">
        <v>2</v>
      </c>
      <c r="P2060">
        <v>0</v>
      </c>
      <c r="Q2060">
        <v>5.5888</v>
      </c>
      <c r="R2060">
        <f>Derived_Metrics[[#This Row],[Selling Price]]*Derived_Metrics[[#This Row],[Quantity]]</f>
        <v>39.92</v>
      </c>
      <c r="S2060" s="2">
        <f>IF(Derived_Metrics[[#This Row],[Revenue]]=0,0,Derived_Metrics[[#This Row],[Profit]]/Derived_Metrics[[#This Row],[Revenue]])</f>
        <v>0.13999999999999999</v>
      </c>
      <c r="T2060" t="str">
        <f>IF(Derived_Metrics[[#This Row],[Profit]]&lt;0, "Loss","Profit")</f>
        <v>Profit</v>
      </c>
      <c r="U2060" s="5">
        <f>Derived_Metrics[[#This Row],[Selling Price]]*Derived_Metrics[[#This Row],[Quantity]]*Derived_Metrics[[#This Row],[Discount]]</f>
        <v>0</v>
      </c>
      <c r="V2060" t="str">
        <f>IF(Derived_Metrics[[#This Row],[Discount]]&gt;0,"Discount Applied","No Discount")</f>
        <v>No Discount</v>
      </c>
      <c r="W2060" t="str">
        <f>IF(Derived_Metrics[[#This Row],[Discount]]&gt;0.3,"High Discount","Low Discount")</f>
        <v>Low Discount</v>
      </c>
      <c r="X2060" s="13">
        <f>SUMIFS(Derived_Metrics[Customer_Revenue_Share],Derived_Metrics[Customee_ Revenue _Rank],"&lt;="&amp;Derived_Metrics[[#This Row],[Customee_ Revenue _Rank]])</f>
        <v>0.93412657977911895</v>
      </c>
      <c r="Y2060" t="str">
        <f>IF(Derived_Metrics[[#This Row],[Cumulative_Revenue_%]]&lt;=0.8,"Top 80% Revenue","Remaining 20% Revenue")</f>
        <v>Remaining 20% Revenue</v>
      </c>
    </row>
    <row r="2061" spans="1:25" x14ac:dyDescent="0.25">
      <c r="A2061" t="s">
        <v>5062</v>
      </c>
      <c r="B2061" s="1">
        <v>41770</v>
      </c>
      <c r="C2061" t="s">
        <v>1635</v>
      </c>
      <c r="D2061" s="4">
        <f>SUMIFS(Derived_Metrics[Revenue],Derived_Metrics[Customer ID],Derived_Metrics[[#This Row],[Customer ID]])</f>
        <v>4547.2440000000006</v>
      </c>
      <c r="E2061" s="4">
        <f>SUMIFS(Derived_Metrics[Profit],Derived_Metrics[Customer ID],Derived_Metrics[[#This Row],[Customer ID]])</f>
        <v>-210.81779999999998</v>
      </c>
      <c r="F2061" s="5">
        <f>_xlfn.PERCENTRANK.INC(Derived_Metrics[Customer Revenue],Derived_Metrics[[#This Row],[Customer Revenue]])</f>
        <v>0.52300000000000002</v>
      </c>
      <c r="G2061" s="5" t="str" cm="1">
        <f t="array" ref="G2061">_xlfn.IFS(Derived_Metrics[[#This Row],[Customer Revenue Percentile]]&gt;=0.8,"High Value",Derived_Metrics[[#This Row],[Customer Revenue Percentile]]&gt;=0.4,"Medium Value",TRUE,"Low Value")</f>
        <v>Medium Value</v>
      </c>
      <c r="H2061" s="12">
        <f>_xlfn.RANK.EQ(Derived_Metrics[[#This Row],[Customer Revenue]],Derived_Metrics[Customer Revenue],0)</f>
        <v>1009</v>
      </c>
      <c r="I2061" s="15">
        <f>Derived_Metrics[[#This Row],[Customer Revenue]]/SUM(Derived_Metrics[Customer Revenue])</f>
        <v>2.9187885388924195E-4</v>
      </c>
      <c r="J2061" t="s">
        <v>2168</v>
      </c>
      <c r="K2061" s="5">
        <f>SUMIFS(Derived_Metrics[Revenue],Derived_Metrics[Product ID],Derived_Metrics[[#This Row],[Product ID]])</f>
        <v>16243.099999999999</v>
      </c>
      <c r="L2061" s="5">
        <f>SUMIFS(Derived_Metrics[Profit],Derived_Metrics[Product ID],Derived_Metrics[[#This Row],[Product ID]])</f>
        <v>-530.0379999999999</v>
      </c>
      <c r="M2061" s="5" t="str">
        <f>IF(AND(Derived_Metrics[[#This Row],[Product Revenue]]&gt;AVERAGE(Derived_Metrics[Product Revenue]),Derived_Metrics[[#This Row],[Product Profit]]&lt;0),"high sales Low Profit","Normal")</f>
        <v>high sales Low Profit</v>
      </c>
      <c r="N2061">
        <v>273.56799999999998</v>
      </c>
      <c r="O2061">
        <v>2</v>
      </c>
      <c r="P2061">
        <v>0.2</v>
      </c>
      <c r="Q2061">
        <v>-34.195999999999998</v>
      </c>
      <c r="R2061">
        <f>Derived_Metrics[[#This Row],[Selling Price]]*Derived_Metrics[[#This Row],[Quantity]]</f>
        <v>547.13599999999997</v>
      </c>
      <c r="S2061" s="2">
        <f>IF(Derived_Metrics[[#This Row],[Revenue]]=0,0,Derived_Metrics[[#This Row],[Profit]]/Derived_Metrics[[#This Row],[Revenue]])</f>
        <v>-6.25E-2</v>
      </c>
      <c r="T2061" t="str">
        <f>IF(Derived_Metrics[[#This Row],[Profit]]&lt;0, "Loss","Profit")</f>
        <v>Loss</v>
      </c>
      <c r="U2061" s="5">
        <f>Derived_Metrics[[#This Row],[Selling Price]]*Derived_Metrics[[#This Row],[Quantity]]*Derived_Metrics[[#This Row],[Discount]]</f>
        <v>109.4272</v>
      </c>
      <c r="V2061" t="str">
        <f>IF(Derived_Metrics[[#This Row],[Discount]]&gt;0,"Discount Applied","No Discount")</f>
        <v>Discount Applied</v>
      </c>
      <c r="W2061" t="str">
        <f>IF(Derived_Metrics[[#This Row],[Discount]]&gt;0.3,"High Discount","Low Discount")</f>
        <v>Low Discount</v>
      </c>
      <c r="X2061" s="13">
        <f>SUMIFS(Derived_Metrics[Customer_Revenue_Share],Derived_Metrics[Customee_ Revenue _Rank],"&lt;="&amp;Derived_Metrics[[#This Row],[Customee_ Revenue _Rank]])</f>
        <v>0.86259140454528638</v>
      </c>
      <c r="Y2061" t="str">
        <f>IF(Derived_Metrics[[#This Row],[Cumulative_Revenue_%]]&lt;=0.8,"Top 80% Revenue","Remaining 20% Revenue")</f>
        <v>Remaining 20% Revenue</v>
      </c>
    </row>
    <row r="2062" spans="1:25" x14ac:dyDescent="0.25">
      <c r="A2062" t="s">
        <v>5063</v>
      </c>
      <c r="B2062" s="1">
        <v>42635</v>
      </c>
      <c r="C2062" t="s">
        <v>3641</v>
      </c>
      <c r="D2062" s="4">
        <f>SUMIFS(Derived_Metrics[Revenue],Derived_Metrics[Customer ID],Derived_Metrics[[#This Row],[Customer ID]])</f>
        <v>2025.92</v>
      </c>
      <c r="E2062" s="4">
        <f>SUMIFS(Derived_Metrics[Profit],Derived_Metrics[Customer ID],Derived_Metrics[[#This Row],[Customer ID]])</f>
        <v>51.319999999999993</v>
      </c>
      <c r="F2062" s="5">
        <f>_xlfn.PERCENTRANK.INC(Derived_Metrics[Customer Revenue],Derived_Metrics[[#This Row],[Customer Revenue]])</f>
        <v>0.28000000000000003</v>
      </c>
      <c r="G2062" s="5" t="str" cm="1">
        <f t="array" ref="G2062">_xlfn.IFS(Derived_Metrics[[#This Row],[Customer Revenue Percentile]]&gt;=0.8,"High Value",Derived_Metrics[[#This Row],[Customer Revenue Percentile]]&gt;=0.4,"Medium Value",TRUE,"Low Value")</f>
        <v>Low Value</v>
      </c>
      <c r="H2062" s="12">
        <f>_xlfn.RANK.EQ(Derived_Metrics[[#This Row],[Customer Revenue]],Derived_Metrics[Customer Revenue],0)</f>
        <v>1526</v>
      </c>
      <c r="I2062" s="15">
        <f>Derived_Metrics[[#This Row],[Customer Revenue]]/SUM(Derived_Metrics[Customer Revenue])</f>
        <v>1.3003991157529551E-4</v>
      </c>
      <c r="J2062" t="s">
        <v>2618</v>
      </c>
      <c r="K2062" s="5">
        <f>SUMIFS(Derived_Metrics[Revenue],Derived_Metrics[Product ID],Derived_Metrics[[#This Row],[Product ID]])</f>
        <v>936.62400000000002</v>
      </c>
      <c r="L2062" s="5">
        <f>SUMIFS(Derived_Metrics[Profit],Derived_Metrics[Product ID],Derived_Metrics[[#This Row],[Product ID]])</f>
        <v>73.944000000000003</v>
      </c>
      <c r="M2062" s="5" t="str">
        <f>IF(AND(Derived_Metrics[[#This Row],[Product Revenue]]&gt;AVERAGE(Derived_Metrics[Product Revenue]),Derived_Metrics[[#This Row],[Product Profit]]&lt;0),"high sales Low Profit","Normal")</f>
        <v>Normal</v>
      </c>
      <c r="N2062">
        <v>18.96</v>
      </c>
      <c r="O2062">
        <v>2</v>
      </c>
      <c r="P2062">
        <v>0</v>
      </c>
      <c r="Q2062">
        <v>7.5839999999999996</v>
      </c>
      <c r="R2062">
        <f>Derived_Metrics[[#This Row],[Selling Price]]*Derived_Metrics[[#This Row],[Quantity]]</f>
        <v>37.92</v>
      </c>
      <c r="S2062" s="2">
        <f>IF(Derived_Metrics[[#This Row],[Revenue]]=0,0,Derived_Metrics[[#This Row],[Profit]]/Derived_Metrics[[#This Row],[Revenue]])</f>
        <v>0.19999999999999998</v>
      </c>
      <c r="T2062" t="str">
        <f>IF(Derived_Metrics[[#This Row],[Profit]]&lt;0, "Loss","Profit")</f>
        <v>Profit</v>
      </c>
      <c r="U2062" s="5">
        <f>Derived_Metrics[[#This Row],[Selling Price]]*Derived_Metrics[[#This Row],[Quantity]]*Derived_Metrics[[#This Row],[Discount]]</f>
        <v>0</v>
      </c>
      <c r="V2062" t="str">
        <f>IF(Derived_Metrics[[#This Row],[Discount]]&gt;0,"Discount Applied","No Discount")</f>
        <v>No Discount</v>
      </c>
      <c r="W2062" t="str">
        <f>IF(Derived_Metrics[[#This Row],[Discount]]&gt;0.3,"High Discount","Low Discount")</f>
        <v>Low Discount</v>
      </c>
      <c r="X2062" s="13">
        <f>SUMIFS(Derived_Metrics[Customer_Revenue_Share],Derived_Metrics[Customee_ Revenue _Rank],"&lt;="&amp;Derived_Metrics[[#This Row],[Customee_ Revenue _Rank]])</f>
        <v>0.96609536474877122</v>
      </c>
      <c r="Y2062" t="str">
        <f>IF(Derived_Metrics[[#This Row],[Cumulative_Revenue_%]]&lt;=0.8,"Top 80% Revenue","Remaining 20% Revenue")</f>
        <v>Remaining 20% Revenue</v>
      </c>
    </row>
    <row r="2063" spans="1:25" x14ac:dyDescent="0.25">
      <c r="A2063" t="s">
        <v>5064</v>
      </c>
      <c r="B2063" s="1">
        <v>42416</v>
      </c>
      <c r="C2063" t="s">
        <v>2626</v>
      </c>
      <c r="D2063" s="4">
        <f>SUMIFS(Derived_Metrics[Revenue],Derived_Metrics[Customer ID],Derived_Metrics[[#This Row],[Customer ID]])</f>
        <v>2060.732</v>
      </c>
      <c r="E2063" s="4">
        <f>SUMIFS(Derived_Metrics[Profit],Derived_Metrics[Customer ID],Derived_Metrics[[#This Row],[Customer ID]])</f>
        <v>103.6426</v>
      </c>
      <c r="F2063" s="5">
        <f>_xlfn.PERCENTRANK.INC(Derived_Metrics[Customer Revenue],Derived_Metrics[[#This Row],[Customer Revenue]])</f>
        <v>0.28199999999999997</v>
      </c>
      <c r="G2063" s="5" t="str" cm="1">
        <f t="array" ref="G2063">_xlfn.IFS(Derived_Metrics[[#This Row],[Customer Revenue Percentile]]&gt;=0.8,"High Value",Derived_Metrics[[#This Row],[Customer Revenue Percentile]]&gt;=0.4,"Medium Value",TRUE,"Low Value")</f>
        <v>Low Value</v>
      </c>
      <c r="H2063" s="12">
        <f>_xlfn.RANK.EQ(Derived_Metrics[[#This Row],[Customer Revenue]],Derived_Metrics[Customer Revenue],0)</f>
        <v>1520</v>
      </c>
      <c r="I2063" s="15">
        <f>Derived_Metrics[[#This Row],[Customer Revenue]]/SUM(Derived_Metrics[Customer Revenue])</f>
        <v>1.3227442695683039E-4</v>
      </c>
      <c r="J2063" t="s">
        <v>3539</v>
      </c>
      <c r="K2063" s="5">
        <f>SUMIFS(Derived_Metrics[Revenue],Derived_Metrics[Product ID],Derived_Metrics[[#This Row],[Product ID]])</f>
        <v>3290.6559999999999</v>
      </c>
      <c r="L2063" s="5">
        <f>SUMIFS(Derived_Metrics[Profit],Derived_Metrics[Product ID],Derived_Metrics[[#This Row],[Product ID]])</f>
        <v>12.097999999999999</v>
      </c>
      <c r="M2063" s="5" t="str">
        <f>IF(AND(Derived_Metrics[[#This Row],[Product Revenue]]&gt;AVERAGE(Derived_Metrics[Product Revenue]),Derived_Metrics[[#This Row],[Product Profit]]&lt;0),"high sales Low Profit","Normal")</f>
        <v>Normal</v>
      </c>
      <c r="N2063">
        <v>326.64600000000002</v>
      </c>
      <c r="O2063">
        <v>3</v>
      </c>
      <c r="P2063">
        <v>0.1</v>
      </c>
      <c r="Q2063">
        <v>39.923400000000001</v>
      </c>
      <c r="R2063">
        <f>Derived_Metrics[[#This Row],[Selling Price]]*Derived_Metrics[[#This Row],[Quantity]]</f>
        <v>979.9380000000001</v>
      </c>
      <c r="S2063" s="2">
        <f>IF(Derived_Metrics[[#This Row],[Revenue]]=0,0,Derived_Metrics[[#This Row],[Profit]]/Derived_Metrics[[#This Row],[Revenue]])</f>
        <v>4.0740740740740737E-2</v>
      </c>
      <c r="T2063" t="str">
        <f>IF(Derived_Metrics[[#This Row],[Profit]]&lt;0, "Loss","Profit")</f>
        <v>Profit</v>
      </c>
      <c r="U2063" s="5">
        <f>Derived_Metrics[[#This Row],[Selling Price]]*Derived_Metrics[[#This Row],[Quantity]]*Derived_Metrics[[#This Row],[Discount]]</f>
        <v>97.993800000000022</v>
      </c>
      <c r="V2063" t="str">
        <f>IF(Derived_Metrics[[#This Row],[Discount]]&gt;0,"Discount Applied","No Discount")</f>
        <v>Discount Applied</v>
      </c>
      <c r="W2063" t="str">
        <f>IF(Derived_Metrics[[#This Row],[Discount]]&gt;0.3,"High Discount","Low Discount")</f>
        <v>Low Discount</v>
      </c>
      <c r="X2063" s="13">
        <f>SUMIFS(Derived_Metrics[Customer_Revenue_Share],Derived_Metrics[Customee_ Revenue _Rank],"&lt;="&amp;Derived_Metrics[[#This Row],[Customee_ Revenue _Rank]])</f>
        <v>0.96544465297003002</v>
      </c>
      <c r="Y2063" t="str">
        <f>IF(Derived_Metrics[[#This Row],[Cumulative_Revenue_%]]&lt;=0.8,"Top 80% Revenue","Remaining 20% Revenue")</f>
        <v>Remaining 20% Revenue</v>
      </c>
    </row>
    <row r="2064" spans="1:25" x14ac:dyDescent="0.25">
      <c r="A2064" t="s">
        <v>5065</v>
      </c>
      <c r="B2064" s="1">
        <v>41871</v>
      </c>
      <c r="C2064" t="s">
        <v>3252</v>
      </c>
      <c r="D2064" s="4">
        <f>SUMIFS(Derived_Metrics[Revenue],Derived_Metrics[Customer ID],Derived_Metrics[[#This Row],[Customer ID]])</f>
        <v>10364.432000000001</v>
      </c>
      <c r="E2064" s="4">
        <f>SUMIFS(Derived_Metrics[Profit],Derived_Metrics[Customer ID],Derived_Metrics[[#This Row],[Customer ID]])</f>
        <v>230.24560000000002</v>
      </c>
      <c r="F2064" s="5">
        <f>_xlfn.PERCENTRANK.INC(Derived_Metrics[Customer Revenue],Derived_Metrics[[#This Row],[Customer Revenue]])</f>
        <v>0.76600000000000001</v>
      </c>
      <c r="G2064" s="5" t="str" cm="1">
        <f t="array" ref="G2064">_xlfn.IFS(Derived_Metrics[[#This Row],[Customer Revenue Percentile]]&gt;=0.8,"High Value",Derived_Metrics[[#This Row],[Customer Revenue Percentile]]&gt;=0.4,"Medium Value",TRUE,"Low Value")</f>
        <v>Medium Value</v>
      </c>
      <c r="H2064" s="12">
        <f>_xlfn.RANK.EQ(Derived_Metrics[[#This Row],[Customer Revenue]],Derived_Metrics[Customer Revenue],0)</f>
        <v>496</v>
      </c>
      <c r="I2064" s="15">
        <f>Derived_Metrics[[#This Row],[Customer Revenue]]/SUM(Derived_Metrics[Customer Revenue])</f>
        <v>6.6527297267817245E-4</v>
      </c>
      <c r="J2064" t="s">
        <v>2633</v>
      </c>
      <c r="K2064" s="5">
        <f>SUMIFS(Derived_Metrics[Revenue],Derived_Metrics[Product ID],Derived_Metrics[[#This Row],[Product ID]])</f>
        <v>8454.0560000000005</v>
      </c>
      <c r="L2064" s="5">
        <f>SUMIFS(Derived_Metrics[Profit],Derived_Metrics[Product ID],Derived_Metrics[[#This Row],[Product ID]])</f>
        <v>170.85120000000001</v>
      </c>
      <c r="M2064" s="5" t="str">
        <f>IF(AND(Derived_Metrics[[#This Row],[Product Revenue]]&gt;AVERAGE(Derived_Metrics[Product Revenue]),Derived_Metrics[[#This Row],[Product Profit]]&lt;0),"high sales Low Profit","Normal")</f>
        <v>Normal</v>
      </c>
      <c r="N2064">
        <v>500.24</v>
      </c>
      <c r="O2064">
        <v>13</v>
      </c>
      <c r="P2064">
        <v>0</v>
      </c>
      <c r="Q2064">
        <v>145.06960000000001</v>
      </c>
      <c r="R2064">
        <f>Derived_Metrics[[#This Row],[Selling Price]]*Derived_Metrics[[#This Row],[Quantity]]</f>
        <v>6503.12</v>
      </c>
      <c r="S2064" s="2">
        <f>IF(Derived_Metrics[[#This Row],[Revenue]]=0,0,Derived_Metrics[[#This Row],[Profit]]/Derived_Metrics[[#This Row],[Revenue]])</f>
        <v>2.230769230769231E-2</v>
      </c>
      <c r="T2064" t="str">
        <f>IF(Derived_Metrics[[#This Row],[Profit]]&lt;0, "Loss","Profit")</f>
        <v>Profit</v>
      </c>
      <c r="U2064" s="5">
        <f>Derived_Metrics[[#This Row],[Selling Price]]*Derived_Metrics[[#This Row],[Quantity]]*Derived_Metrics[[#This Row],[Discount]]</f>
        <v>0</v>
      </c>
      <c r="V2064" t="str">
        <f>IF(Derived_Metrics[[#This Row],[Discount]]&gt;0,"Discount Applied","No Discount")</f>
        <v>No Discount</v>
      </c>
      <c r="W2064" t="str">
        <f>IF(Derived_Metrics[[#This Row],[Discount]]&gt;0.3,"High Discount","Low Discount")</f>
        <v>Low Discount</v>
      </c>
      <c r="X2064" s="13">
        <f>SUMIFS(Derived_Metrics[Customer_Revenue_Share],Derived_Metrics[Customee_ Revenue _Rank],"&lt;="&amp;Derived_Metrics[[#This Row],[Customee_ Revenue _Rank]])</f>
        <v>0.62507109733760235</v>
      </c>
      <c r="Y2064" t="str">
        <f>IF(Derived_Metrics[[#This Row],[Cumulative_Revenue_%]]&lt;=0.8,"Top 80% Revenue","Remaining 20% Revenue")</f>
        <v>Top 80% Revenue</v>
      </c>
    </row>
    <row r="2065" spans="1:25" x14ac:dyDescent="0.25">
      <c r="A2065" t="s">
        <v>5066</v>
      </c>
      <c r="B2065" s="1">
        <v>42227</v>
      </c>
      <c r="C2065" t="s">
        <v>5067</v>
      </c>
      <c r="D2065" s="4">
        <f>SUMIFS(Derived_Metrics[Revenue],Derived_Metrics[Customer ID],Derived_Metrics[[#This Row],[Customer ID]])</f>
        <v>22024.5</v>
      </c>
      <c r="E2065" s="4">
        <f>SUMIFS(Derived_Metrics[Profit],Derived_Metrics[Customer ID],Derived_Metrics[[#This Row],[Customer ID]])</f>
        <v>1013.127</v>
      </c>
      <c r="F2065" s="5">
        <f>_xlfn.PERCENTRANK.INC(Derived_Metrics[Customer Revenue],Derived_Metrics[[#This Row],[Customer Revenue]])</f>
        <v>0.92800000000000005</v>
      </c>
      <c r="G2065" s="5" t="str" cm="1">
        <f t="array" ref="G2065">_xlfn.IFS(Derived_Metrics[[#This Row],[Customer Revenue Percentile]]&gt;=0.8,"High Value",Derived_Metrics[[#This Row],[Customer Revenue Percentile]]&gt;=0.4,"Medium Value",TRUE,"Low Value")</f>
        <v>High Value</v>
      </c>
      <c r="H2065" s="12">
        <f>_xlfn.RANK.EQ(Derived_Metrics[[#This Row],[Customer Revenue]],Derived_Metrics[Customer Revenue],0)</f>
        <v>152</v>
      </c>
      <c r="I2065" s="15">
        <f>Derived_Metrics[[#This Row],[Customer Revenue]]/SUM(Derived_Metrics[Customer Revenue])</f>
        <v>1.4137103303635365E-3</v>
      </c>
      <c r="J2065" t="s">
        <v>81</v>
      </c>
      <c r="K2065" s="5">
        <f>SUMIFS(Derived_Metrics[Revenue],Derived_Metrics[Product ID],Derived_Metrics[[#This Row],[Product ID]])</f>
        <v>81561.128399999987</v>
      </c>
      <c r="L2065" s="5">
        <f>SUMIFS(Derived_Metrics[Profit],Derived_Metrics[Product ID],Derived_Metrics[[#This Row],[Product ID]])</f>
        <v>-669.54480000000035</v>
      </c>
      <c r="M2065" s="5" t="str">
        <f>IF(AND(Derived_Metrics[[#This Row],[Product Revenue]]&gt;AVERAGE(Derived_Metrics[Product Revenue]),Derived_Metrics[[#This Row],[Product Profit]]&lt;0),"high sales Low Profit","Normal")</f>
        <v>high sales Low Profit</v>
      </c>
      <c r="N2065">
        <v>4404.8999999999996</v>
      </c>
      <c r="O2065">
        <v>5</v>
      </c>
      <c r="P2065">
        <v>0</v>
      </c>
      <c r="Q2065">
        <v>1013.127</v>
      </c>
      <c r="R2065">
        <f>Derived_Metrics[[#This Row],[Selling Price]]*Derived_Metrics[[#This Row],[Quantity]]</f>
        <v>22024.5</v>
      </c>
      <c r="S2065" s="2">
        <f>IF(Derived_Metrics[[#This Row],[Revenue]]=0,0,Derived_Metrics[[#This Row],[Profit]]/Derived_Metrics[[#This Row],[Revenue]])</f>
        <v>4.5999999999999999E-2</v>
      </c>
      <c r="T2065" t="str">
        <f>IF(Derived_Metrics[[#This Row],[Profit]]&lt;0, "Loss","Profit")</f>
        <v>Profit</v>
      </c>
      <c r="U2065" s="5">
        <f>Derived_Metrics[[#This Row],[Selling Price]]*Derived_Metrics[[#This Row],[Quantity]]*Derived_Metrics[[#This Row],[Discount]]</f>
        <v>0</v>
      </c>
      <c r="V2065" t="str">
        <f>IF(Derived_Metrics[[#This Row],[Discount]]&gt;0,"Discount Applied","No Discount")</f>
        <v>No Discount</v>
      </c>
      <c r="W2065" t="str">
        <f>IF(Derived_Metrics[[#This Row],[Discount]]&gt;0.3,"High Discount","Low Discount")</f>
        <v>Low Discount</v>
      </c>
      <c r="X2065" s="13">
        <f>SUMIFS(Derived_Metrics[Customer_Revenue_Share],Derived_Metrics[Customee_ Revenue _Rank],"&lt;="&amp;Derived_Metrics[[#This Row],[Customee_ Revenue _Rank]])</f>
        <v>0.31550632461504752</v>
      </c>
      <c r="Y2065" t="str">
        <f>IF(Derived_Metrics[[#This Row],[Cumulative_Revenue_%]]&lt;=0.8,"Top 80% Revenue","Remaining 20% Revenue")</f>
        <v>Top 80% Revenue</v>
      </c>
    </row>
    <row r="2066" spans="1:25" x14ac:dyDescent="0.25">
      <c r="A2066" t="s">
        <v>5069</v>
      </c>
      <c r="B2066" s="1">
        <v>43063</v>
      </c>
      <c r="C2066" t="s">
        <v>1419</v>
      </c>
      <c r="D2066" s="4">
        <f>SUMIFS(Derived_Metrics[Revenue],Derived_Metrics[Customer ID],Derived_Metrics[[#This Row],[Customer ID]])</f>
        <v>8602.2179999999989</v>
      </c>
      <c r="E2066" s="4">
        <f>SUMIFS(Derived_Metrics[Profit],Derived_Metrics[Customer ID],Derived_Metrics[[#This Row],[Customer ID]])</f>
        <v>-145.73529999999997</v>
      </c>
      <c r="F2066" s="5">
        <f>_xlfn.PERCENTRANK.INC(Derived_Metrics[Customer Revenue],Derived_Metrics[[#This Row],[Customer Revenue]])</f>
        <v>0.70099999999999996</v>
      </c>
      <c r="G2066" s="5" t="str" cm="1">
        <f t="array" ref="G2066">_xlfn.IFS(Derived_Metrics[[#This Row],[Customer Revenue Percentile]]&gt;=0.8,"High Value",Derived_Metrics[[#This Row],[Customer Revenue Percentile]]&gt;=0.4,"Medium Value",TRUE,"Low Value")</f>
        <v>Medium Value</v>
      </c>
      <c r="H2066" s="12">
        <f>_xlfn.RANK.EQ(Derived_Metrics[[#This Row],[Customer Revenue]],Derived_Metrics[Customer Revenue],0)</f>
        <v>627</v>
      </c>
      <c r="I2066" s="15">
        <f>Derived_Metrics[[#This Row],[Customer Revenue]]/SUM(Derived_Metrics[Customer Revenue])</f>
        <v>5.52159842477203E-4</v>
      </c>
      <c r="J2066" t="s">
        <v>481</v>
      </c>
      <c r="K2066" s="5">
        <f>SUMIFS(Derived_Metrics[Revenue],Derived_Metrics[Product ID],Derived_Metrics[[#This Row],[Product ID]])</f>
        <v>20832.202499999996</v>
      </c>
      <c r="L2066" s="5">
        <f>SUMIFS(Derived_Metrics[Profit],Derived_Metrics[Product ID],Derived_Metrics[[#This Row],[Product ID]])</f>
        <v>430.06950000000001</v>
      </c>
      <c r="M2066" s="5" t="str">
        <f>IF(AND(Derived_Metrics[[#This Row],[Product Revenue]]&gt;AVERAGE(Derived_Metrics[Product Revenue]),Derived_Metrics[[#This Row],[Product Profit]]&lt;0),"high sales Low Profit","Normal")</f>
        <v>Normal</v>
      </c>
      <c r="N2066">
        <v>364.08</v>
      </c>
      <c r="O2066">
        <v>2</v>
      </c>
      <c r="P2066">
        <v>0.2</v>
      </c>
      <c r="Q2066">
        <v>9.1020000000000003</v>
      </c>
      <c r="R2066">
        <f>Derived_Metrics[[#This Row],[Selling Price]]*Derived_Metrics[[#This Row],[Quantity]]</f>
        <v>728.16</v>
      </c>
      <c r="S2066" s="2">
        <f>IF(Derived_Metrics[[#This Row],[Revenue]]=0,0,Derived_Metrics[[#This Row],[Profit]]/Derived_Metrics[[#This Row],[Revenue]])</f>
        <v>1.2500000000000001E-2</v>
      </c>
      <c r="T2066" t="str">
        <f>IF(Derived_Metrics[[#This Row],[Profit]]&lt;0, "Loss","Profit")</f>
        <v>Profit</v>
      </c>
      <c r="U2066" s="5">
        <f>Derived_Metrics[[#This Row],[Selling Price]]*Derived_Metrics[[#This Row],[Quantity]]*Derived_Metrics[[#This Row],[Discount]]</f>
        <v>145.63200000000001</v>
      </c>
      <c r="V2066" t="str">
        <f>IF(Derived_Metrics[[#This Row],[Discount]]&gt;0,"Discount Applied","No Discount")</f>
        <v>Discount Applied</v>
      </c>
      <c r="W2066" t="str">
        <f>IF(Derived_Metrics[[#This Row],[Discount]]&gt;0.3,"High Discount","Low Discount")</f>
        <v>Low Discount</v>
      </c>
      <c r="X2066" s="13">
        <f>SUMIFS(Derived_Metrics[Customer_Revenue_Share],Derived_Metrics[Customee_ Revenue _Rank],"&lt;="&amp;Derived_Metrics[[#This Row],[Customee_ Revenue _Rank]])</f>
        <v>0.70895491408555689</v>
      </c>
      <c r="Y2066" t="str">
        <f>IF(Derived_Metrics[[#This Row],[Cumulative_Revenue_%]]&lt;=0.8,"Top 80% Revenue","Remaining 20% Revenue")</f>
        <v>Top 80% Revenue</v>
      </c>
    </row>
    <row r="2067" spans="1:25" x14ac:dyDescent="0.25">
      <c r="A2067" t="s">
        <v>5069</v>
      </c>
      <c r="B2067" s="1">
        <v>43063</v>
      </c>
      <c r="C2067" t="s">
        <v>1419</v>
      </c>
      <c r="D2067" s="4">
        <f>SUMIFS(Derived_Metrics[Revenue],Derived_Metrics[Customer ID],Derived_Metrics[[#This Row],[Customer ID]])</f>
        <v>8602.2179999999989</v>
      </c>
      <c r="E2067" s="4">
        <f>SUMIFS(Derived_Metrics[Profit],Derived_Metrics[Customer ID],Derived_Metrics[[#This Row],[Customer ID]])</f>
        <v>-145.73529999999997</v>
      </c>
      <c r="F2067" s="5">
        <f>_xlfn.PERCENTRANK.INC(Derived_Metrics[Customer Revenue],Derived_Metrics[[#This Row],[Customer Revenue]])</f>
        <v>0.70099999999999996</v>
      </c>
      <c r="G2067" s="5" t="str" cm="1">
        <f t="array" ref="G2067">_xlfn.IFS(Derived_Metrics[[#This Row],[Customer Revenue Percentile]]&gt;=0.8,"High Value",Derived_Metrics[[#This Row],[Customer Revenue Percentile]]&gt;=0.4,"Medium Value",TRUE,"Low Value")</f>
        <v>Medium Value</v>
      </c>
      <c r="H2067" s="12">
        <f>_xlfn.RANK.EQ(Derived_Metrics[[#This Row],[Customer Revenue]],Derived_Metrics[Customer Revenue],0)</f>
        <v>627</v>
      </c>
      <c r="I2067" s="15">
        <f>Derived_Metrics[[#This Row],[Customer Revenue]]/SUM(Derived_Metrics[Customer Revenue])</f>
        <v>5.52159842477203E-4</v>
      </c>
      <c r="J2067" t="s">
        <v>1467</v>
      </c>
      <c r="K2067" s="5">
        <f>SUMIFS(Derived_Metrics[Revenue],Derived_Metrics[Product ID],Derived_Metrics[[#This Row],[Product ID]])</f>
        <v>1746.0989999999999</v>
      </c>
      <c r="L2067" s="5">
        <f>SUMIFS(Derived_Metrics[Profit],Derived_Metrics[Product ID],Derived_Metrics[[#This Row],[Product ID]])</f>
        <v>-148.39619999999996</v>
      </c>
      <c r="M2067" s="5" t="str">
        <f>IF(AND(Derived_Metrics[[#This Row],[Product Revenue]]&gt;AVERAGE(Derived_Metrics[Product Revenue]),Derived_Metrics[[#This Row],[Product Profit]]&lt;0),"high sales Low Profit","Normal")</f>
        <v>Normal</v>
      </c>
      <c r="N2067">
        <v>71.087999999999994</v>
      </c>
      <c r="O2067">
        <v>2</v>
      </c>
      <c r="P2067">
        <v>0.2</v>
      </c>
      <c r="Q2067">
        <v>-1.7771999999999999</v>
      </c>
      <c r="R2067">
        <f>Derived_Metrics[[#This Row],[Selling Price]]*Derived_Metrics[[#This Row],[Quantity]]</f>
        <v>142.17599999999999</v>
      </c>
      <c r="S2067" s="2">
        <f>IF(Derived_Metrics[[#This Row],[Revenue]]=0,0,Derived_Metrics[[#This Row],[Profit]]/Derived_Metrics[[#This Row],[Revenue]])</f>
        <v>-1.2500000000000001E-2</v>
      </c>
      <c r="T2067" t="str">
        <f>IF(Derived_Metrics[[#This Row],[Profit]]&lt;0, "Loss","Profit")</f>
        <v>Loss</v>
      </c>
      <c r="U2067" s="5">
        <f>Derived_Metrics[[#This Row],[Selling Price]]*Derived_Metrics[[#This Row],[Quantity]]*Derived_Metrics[[#This Row],[Discount]]</f>
        <v>28.435199999999998</v>
      </c>
      <c r="V2067" t="str">
        <f>IF(Derived_Metrics[[#This Row],[Discount]]&gt;0,"Discount Applied","No Discount")</f>
        <v>Discount Applied</v>
      </c>
      <c r="W2067" t="str">
        <f>IF(Derived_Metrics[[#This Row],[Discount]]&gt;0.3,"High Discount","Low Discount")</f>
        <v>Low Discount</v>
      </c>
      <c r="X2067" s="13">
        <f>SUMIFS(Derived_Metrics[Customer_Revenue_Share],Derived_Metrics[Customee_ Revenue _Rank],"&lt;="&amp;Derived_Metrics[[#This Row],[Customee_ Revenue _Rank]])</f>
        <v>0.70895491408555689</v>
      </c>
      <c r="Y2067" t="str">
        <f>IF(Derived_Metrics[[#This Row],[Cumulative_Revenue_%]]&lt;=0.8,"Top 80% Revenue","Remaining 20% Revenue")</f>
        <v>Top 80% Revenue</v>
      </c>
    </row>
    <row r="2068" spans="1:25" x14ac:dyDescent="0.25">
      <c r="A2068" t="s">
        <v>5070</v>
      </c>
      <c r="B2068" s="1">
        <v>41954</v>
      </c>
      <c r="C2068" t="s">
        <v>49</v>
      </c>
      <c r="D2068" s="4">
        <f>SUMIFS(Derived_Metrics[Revenue],Derived_Metrics[Customer ID],Derived_Metrics[[#This Row],[Customer ID]])</f>
        <v>18911.419999999998</v>
      </c>
      <c r="E2068" s="4">
        <f>SUMIFS(Derived_Metrics[Profit],Derived_Metrics[Customer ID],Derived_Metrics[[#This Row],[Customer ID]])</f>
        <v>34.519199999999991</v>
      </c>
      <c r="F2068" s="5">
        <f>_xlfn.PERCENTRANK.INC(Derived_Metrics[Customer Revenue],Derived_Metrics[[#This Row],[Customer Revenue]])</f>
        <v>0.91700000000000004</v>
      </c>
      <c r="G2068" s="5" t="str" cm="1">
        <f t="array" ref="G2068">_xlfn.IFS(Derived_Metrics[[#This Row],[Customer Revenue Percentile]]&gt;=0.8,"High Value",Derived_Metrics[[#This Row],[Customer Revenue Percentile]]&gt;=0.4,"Medium Value",TRUE,"Low Value")</f>
        <v>High Value</v>
      </c>
      <c r="H2068" s="12">
        <f>_xlfn.RANK.EQ(Derived_Metrics[[#This Row],[Customer Revenue]],Derived_Metrics[Customer Revenue],0)</f>
        <v>173</v>
      </c>
      <c r="I2068" s="15">
        <f>Derived_Metrics[[#This Row],[Customer Revenue]]/SUM(Derived_Metrics[Customer Revenue])</f>
        <v>1.2138877075912546E-3</v>
      </c>
      <c r="J2068" t="s">
        <v>3305</v>
      </c>
      <c r="K2068" s="5">
        <f>SUMIFS(Derived_Metrics[Revenue],Derived_Metrics[Product ID],Derived_Metrics[[#This Row],[Product ID]])</f>
        <v>779.86399999999992</v>
      </c>
      <c r="L2068" s="5">
        <f>SUMIFS(Derived_Metrics[Profit],Derived_Metrics[Product ID],Derived_Metrics[[#This Row],[Product ID]])</f>
        <v>7.6888000000000005</v>
      </c>
      <c r="M2068" s="5" t="str">
        <f>IF(AND(Derived_Metrics[[#This Row],[Product Revenue]]&gt;AVERAGE(Derived_Metrics[Product Revenue]),Derived_Metrics[[#This Row],[Product Profit]]&lt;0),"high sales Low Profit","Normal")</f>
        <v>Normal</v>
      </c>
      <c r="N2068">
        <v>10.984</v>
      </c>
      <c r="O2068">
        <v>2</v>
      </c>
      <c r="P2068">
        <v>0.6</v>
      </c>
      <c r="Q2068">
        <v>-7.9634</v>
      </c>
      <c r="R2068">
        <f>Derived_Metrics[[#This Row],[Selling Price]]*Derived_Metrics[[#This Row],[Quantity]]</f>
        <v>21.968</v>
      </c>
      <c r="S2068" s="2">
        <f>IF(Derived_Metrics[[#This Row],[Revenue]]=0,0,Derived_Metrics[[#This Row],[Profit]]/Derived_Metrics[[#This Row],[Revenue]])</f>
        <v>-0.36249999999999999</v>
      </c>
      <c r="T2068" t="str">
        <f>IF(Derived_Metrics[[#This Row],[Profit]]&lt;0, "Loss","Profit")</f>
        <v>Loss</v>
      </c>
      <c r="U2068" s="5">
        <f>Derived_Metrics[[#This Row],[Selling Price]]*Derived_Metrics[[#This Row],[Quantity]]*Derived_Metrics[[#This Row],[Discount]]</f>
        <v>13.1808</v>
      </c>
      <c r="V2068" t="str">
        <f>IF(Derived_Metrics[[#This Row],[Discount]]&gt;0,"Discount Applied","No Discount")</f>
        <v>Discount Applied</v>
      </c>
      <c r="W2068" t="str">
        <f>IF(Derived_Metrics[[#This Row],[Discount]]&gt;0.3,"High Discount","Low Discount")</f>
        <v>High Discount</v>
      </c>
      <c r="X2068" s="13">
        <f>SUMIFS(Derived_Metrics[Customer_Revenue_Share],Derived_Metrics[Customee_ Revenue _Rank],"&lt;="&amp;Derived_Metrics[[#This Row],[Customee_ Revenue _Rank]])</f>
        <v>0.34641705140315587</v>
      </c>
      <c r="Y2068" t="str">
        <f>IF(Derived_Metrics[[#This Row],[Cumulative_Revenue_%]]&lt;=0.8,"Top 80% Revenue","Remaining 20% Revenue")</f>
        <v>Top 80% Revenue</v>
      </c>
    </row>
    <row r="2069" spans="1:25" x14ac:dyDescent="0.25">
      <c r="A2069" t="s">
        <v>5070</v>
      </c>
      <c r="B2069" s="1">
        <v>41954</v>
      </c>
      <c r="C2069" t="s">
        <v>49</v>
      </c>
      <c r="D2069" s="4">
        <f>SUMIFS(Derived_Metrics[Revenue],Derived_Metrics[Customer ID],Derived_Metrics[[#This Row],[Customer ID]])</f>
        <v>18911.419999999998</v>
      </c>
      <c r="E2069" s="4">
        <f>SUMIFS(Derived_Metrics[Profit],Derived_Metrics[Customer ID],Derived_Metrics[[#This Row],[Customer ID]])</f>
        <v>34.519199999999991</v>
      </c>
      <c r="F2069" s="5">
        <f>_xlfn.PERCENTRANK.INC(Derived_Metrics[Customer Revenue],Derived_Metrics[[#This Row],[Customer Revenue]])</f>
        <v>0.91700000000000004</v>
      </c>
      <c r="G2069" s="5" t="str" cm="1">
        <f t="array" ref="G2069">_xlfn.IFS(Derived_Metrics[[#This Row],[Customer Revenue Percentile]]&gt;=0.8,"High Value",Derived_Metrics[[#This Row],[Customer Revenue Percentile]]&gt;=0.4,"Medium Value",TRUE,"Low Value")</f>
        <v>High Value</v>
      </c>
      <c r="H2069" s="12">
        <f>_xlfn.RANK.EQ(Derived_Metrics[[#This Row],[Customer Revenue]],Derived_Metrics[Customer Revenue],0)</f>
        <v>173</v>
      </c>
      <c r="I2069" s="15">
        <f>Derived_Metrics[[#This Row],[Customer Revenue]]/SUM(Derived_Metrics[Customer Revenue])</f>
        <v>1.2138877075912546E-3</v>
      </c>
      <c r="J2069" t="s">
        <v>646</v>
      </c>
      <c r="K2069" s="5">
        <f>SUMIFS(Derived_Metrics[Revenue],Derived_Metrics[Product ID],Derived_Metrics[[#This Row],[Product ID]])</f>
        <v>31689.775999999998</v>
      </c>
      <c r="L2069" s="5">
        <f>SUMIFS(Derived_Metrics[Profit],Derived_Metrics[Product ID],Derived_Metrics[[#This Row],[Product ID]])</f>
        <v>926.18499999999995</v>
      </c>
      <c r="M2069" s="5" t="str">
        <f>IF(AND(Derived_Metrics[[#This Row],[Product Revenue]]&gt;AVERAGE(Derived_Metrics[Product Revenue]),Derived_Metrics[[#This Row],[Product Profit]]&lt;0),"high sales Low Profit","Normal")</f>
        <v>Normal</v>
      </c>
      <c r="N2069">
        <v>797.94399999999996</v>
      </c>
      <c r="O2069">
        <v>4</v>
      </c>
      <c r="P2069">
        <v>0.3</v>
      </c>
      <c r="Q2069">
        <v>-56.996000000000002</v>
      </c>
      <c r="R2069">
        <f>Derived_Metrics[[#This Row],[Selling Price]]*Derived_Metrics[[#This Row],[Quantity]]</f>
        <v>3191.7759999999998</v>
      </c>
      <c r="S2069" s="2">
        <f>IF(Derived_Metrics[[#This Row],[Revenue]]=0,0,Derived_Metrics[[#This Row],[Profit]]/Derived_Metrics[[#This Row],[Revenue]])</f>
        <v>-1.785714285714286E-2</v>
      </c>
      <c r="T2069" t="str">
        <f>IF(Derived_Metrics[[#This Row],[Profit]]&lt;0, "Loss","Profit")</f>
        <v>Loss</v>
      </c>
      <c r="U2069" s="5">
        <f>Derived_Metrics[[#This Row],[Selling Price]]*Derived_Metrics[[#This Row],[Quantity]]*Derived_Metrics[[#This Row],[Discount]]</f>
        <v>957.53279999999995</v>
      </c>
      <c r="V2069" t="str">
        <f>IF(Derived_Metrics[[#This Row],[Discount]]&gt;0,"Discount Applied","No Discount")</f>
        <v>Discount Applied</v>
      </c>
      <c r="W2069" t="str">
        <f>IF(Derived_Metrics[[#This Row],[Discount]]&gt;0.3,"High Discount","Low Discount")</f>
        <v>Low Discount</v>
      </c>
      <c r="X2069" s="13">
        <f>SUMIFS(Derived_Metrics[Customer_Revenue_Share],Derived_Metrics[Customee_ Revenue _Rank],"&lt;="&amp;Derived_Metrics[[#This Row],[Customee_ Revenue _Rank]])</f>
        <v>0.34641705140315587</v>
      </c>
      <c r="Y2069" t="str">
        <f>IF(Derived_Metrics[[#This Row],[Cumulative_Revenue_%]]&lt;=0.8,"Top 80% Revenue","Remaining 20% Revenue")</f>
        <v>Top 80% Revenue</v>
      </c>
    </row>
    <row r="2070" spans="1:25" x14ac:dyDescent="0.25">
      <c r="A2070" t="s">
        <v>5071</v>
      </c>
      <c r="B2070" s="1">
        <v>42821</v>
      </c>
      <c r="C2070" t="s">
        <v>186</v>
      </c>
      <c r="D2070" s="4">
        <f>SUMIFS(Derived_Metrics[Revenue],Derived_Metrics[Customer ID],Derived_Metrics[[#This Row],[Customer ID]])</f>
        <v>2148.3599999999997</v>
      </c>
      <c r="E2070" s="4">
        <f>SUMIFS(Derived_Metrics[Profit],Derived_Metrics[Customer ID],Derived_Metrics[[#This Row],[Customer ID]])</f>
        <v>-224.49690000000004</v>
      </c>
      <c r="F2070" s="5">
        <f>_xlfn.PERCENTRANK.INC(Derived_Metrics[Customer Revenue],Derived_Metrics[[#This Row],[Customer Revenue]])</f>
        <v>0.3</v>
      </c>
      <c r="G2070" s="5" t="str" cm="1">
        <f t="array" ref="G2070">_xlfn.IFS(Derived_Metrics[[#This Row],[Customer Revenue Percentile]]&gt;=0.8,"High Value",Derived_Metrics[[#This Row],[Customer Revenue Percentile]]&gt;=0.4,"Medium Value",TRUE,"Low Value")</f>
        <v>Low Value</v>
      </c>
      <c r="H2070" s="12">
        <f>_xlfn.RANK.EQ(Derived_Metrics[[#This Row],[Customer Revenue]],Derived_Metrics[Customer Revenue],0)</f>
        <v>1479</v>
      </c>
      <c r="I2070" s="15">
        <f>Derived_Metrics[[#This Row],[Customer Revenue]]/SUM(Derived_Metrics[Customer Revenue])</f>
        <v>1.3789909988148682E-4</v>
      </c>
      <c r="J2070" t="s">
        <v>400</v>
      </c>
      <c r="K2070" s="5">
        <f>SUMIFS(Derived_Metrics[Revenue],Derived_Metrics[Product ID],Derived_Metrics[[#This Row],[Product ID]])</f>
        <v>15108.872500000001</v>
      </c>
      <c r="L2070" s="5">
        <f>SUMIFS(Derived_Metrics[Profit],Derived_Metrics[Product ID],Derived_Metrics[[#This Row],[Product ID]])</f>
        <v>-795.97250000000008</v>
      </c>
      <c r="M2070" s="5" t="str">
        <f>IF(AND(Derived_Metrics[[#This Row],[Product Revenue]]&gt;AVERAGE(Derived_Metrics[Product Revenue]),Derived_Metrics[[#This Row],[Product Profit]]&lt;0),"high sales Low Profit","Normal")</f>
        <v>high sales Low Profit</v>
      </c>
      <c r="N2070">
        <v>292.10000000000002</v>
      </c>
      <c r="O2070">
        <v>2</v>
      </c>
      <c r="P2070">
        <v>0</v>
      </c>
      <c r="Q2070">
        <v>58.42</v>
      </c>
      <c r="R2070">
        <f>Derived_Metrics[[#This Row],[Selling Price]]*Derived_Metrics[[#This Row],[Quantity]]</f>
        <v>584.20000000000005</v>
      </c>
      <c r="S2070" s="2">
        <f>IF(Derived_Metrics[[#This Row],[Revenue]]=0,0,Derived_Metrics[[#This Row],[Profit]]/Derived_Metrics[[#This Row],[Revenue]])</f>
        <v>9.9999999999999992E-2</v>
      </c>
      <c r="T2070" t="str">
        <f>IF(Derived_Metrics[[#This Row],[Profit]]&lt;0, "Loss","Profit")</f>
        <v>Profit</v>
      </c>
      <c r="U2070" s="5">
        <f>Derived_Metrics[[#This Row],[Selling Price]]*Derived_Metrics[[#This Row],[Quantity]]*Derived_Metrics[[#This Row],[Discount]]</f>
        <v>0</v>
      </c>
      <c r="V2070" t="str">
        <f>IF(Derived_Metrics[[#This Row],[Discount]]&gt;0,"Discount Applied","No Discount")</f>
        <v>No Discount</v>
      </c>
      <c r="W2070" t="str">
        <f>IF(Derived_Metrics[[#This Row],[Discount]]&gt;0.3,"High Discount","Low Discount")</f>
        <v>Low Discount</v>
      </c>
      <c r="X2070" s="13">
        <f>SUMIFS(Derived_Metrics[Customer_Revenue_Share],Derived_Metrics[Customee_ Revenue _Rank],"&lt;="&amp;Derived_Metrics[[#This Row],[Customee_ Revenue _Rank]])</f>
        <v>0.960449006459556</v>
      </c>
      <c r="Y2070" t="str">
        <f>IF(Derived_Metrics[[#This Row],[Cumulative_Revenue_%]]&lt;=0.8,"Top 80% Revenue","Remaining 20% Revenue")</f>
        <v>Remaining 20% Revenue</v>
      </c>
    </row>
    <row r="2071" spans="1:25" x14ac:dyDescent="0.25">
      <c r="A2071" t="s">
        <v>5072</v>
      </c>
      <c r="B2071" s="1">
        <v>42674</v>
      </c>
      <c r="C2071" t="s">
        <v>738</v>
      </c>
      <c r="D2071" s="4">
        <f>SUMIFS(Derived_Metrics[Revenue],Derived_Metrics[Customer ID],Derived_Metrics[[#This Row],[Customer ID]])</f>
        <v>7667.3919999999998</v>
      </c>
      <c r="E2071" s="4">
        <f>SUMIFS(Derived_Metrics[Profit],Derived_Metrics[Customer ID],Derived_Metrics[[#This Row],[Customer ID]])</f>
        <v>147.34479999999999</v>
      </c>
      <c r="F2071" s="5">
        <f>_xlfn.PERCENTRANK.INC(Derived_Metrics[Customer Revenue],Derived_Metrics[[#This Row],[Customer Revenue]])</f>
        <v>0.67500000000000004</v>
      </c>
      <c r="G2071" s="5" t="str" cm="1">
        <f t="array" ref="G2071">_xlfn.IFS(Derived_Metrics[[#This Row],[Customer Revenue Percentile]]&gt;=0.8,"High Value",Derived_Metrics[[#This Row],[Customer Revenue Percentile]]&gt;=0.4,"Medium Value",TRUE,"Low Value")</f>
        <v>Medium Value</v>
      </c>
      <c r="H2071" s="12">
        <f>_xlfn.RANK.EQ(Derived_Metrics[[#This Row],[Customer Revenue]],Derived_Metrics[Customer Revenue],0)</f>
        <v>687</v>
      </c>
      <c r="I2071" s="15">
        <f>Derived_Metrics[[#This Row],[Customer Revenue]]/SUM(Derived_Metrics[Customer Revenue])</f>
        <v>4.9215515799889834E-4</v>
      </c>
      <c r="J2071" t="s">
        <v>1760</v>
      </c>
      <c r="K2071" s="5">
        <f>SUMIFS(Derived_Metrics[Revenue],Derived_Metrics[Product ID],Derived_Metrics[[#This Row],[Product ID]])</f>
        <v>43310.931999999993</v>
      </c>
      <c r="L2071" s="5">
        <f>SUMIFS(Derived_Metrics[Profit],Derived_Metrics[Product ID],Derived_Metrics[[#This Row],[Product ID]])</f>
        <v>1305.6455999999998</v>
      </c>
      <c r="M2071" s="5" t="str">
        <f>IF(AND(Derived_Metrics[[#This Row],[Product Revenue]]&gt;AVERAGE(Derived_Metrics[Product Revenue]),Derived_Metrics[[#This Row],[Product Profit]]&lt;0),"high sales Low Profit","Normal")</f>
        <v>Normal</v>
      </c>
      <c r="N2071">
        <v>1403.92</v>
      </c>
      <c r="O2071">
        <v>5</v>
      </c>
      <c r="P2071">
        <v>0.2</v>
      </c>
      <c r="Q2071">
        <v>70.195999999999998</v>
      </c>
      <c r="R2071">
        <f>Derived_Metrics[[#This Row],[Selling Price]]*Derived_Metrics[[#This Row],[Quantity]]</f>
        <v>7019.6</v>
      </c>
      <c r="S2071" s="2">
        <f>IF(Derived_Metrics[[#This Row],[Revenue]]=0,0,Derived_Metrics[[#This Row],[Profit]]/Derived_Metrics[[#This Row],[Revenue]])</f>
        <v>9.9999999999999985E-3</v>
      </c>
      <c r="T2071" t="str">
        <f>IF(Derived_Metrics[[#This Row],[Profit]]&lt;0, "Loss","Profit")</f>
        <v>Profit</v>
      </c>
      <c r="U2071" s="5">
        <f>Derived_Metrics[[#This Row],[Selling Price]]*Derived_Metrics[[#This Row],[Quantity]]*Derived_Metrics[[#This Row],[Discount]]</f>
        <v>1403.92</v>
      </c>
      <c r="V2071" t="str">
        <f>IF(Derived_Metrics[[#This Row],[Discount]]&gt;0,"Discount Applied","No Discount")</f>
        <v>Discount Applied</v>
      </c>
      <c r="W2071" t="str">
        <f>IF(Derived_Metrics[[#This Row],[Discount]]&gt;0.3,"High Discount","Low Discount")</f>
        <v>Low Discount</v>
      </c>
      <c r="X2071" s="13">
        <f>SUMIFS(Derived_Metrics[Customer_Revenue_Share],Derived_Metrics[Customee_ Revenue _Rank],"&lt;="&amp;Derived_Metrics[[#This Row],[Customee_ Revenue _Rank]])</f>
        <v>0.73758967517403384</v>
      </c>
      <c r="Y2071" t="str">
        <f>IF(Derived_Metrics[[#This Row],[Cumulative_Revenue_%]]&lt;=0.8,"Top 80% Revenue","Remaining 20% Revenue")</f>
        <v>Top 80% Revenue</v>
      </c>
    </row>
    <row r="2072" spans="1:25" x14ac:dyDescent="0.25">
      <c r="A2072" t="s">
        <v>5073</v>
      </c>
      <c r="B2072" s="1">
        <v>42698</v>
      </c>
      <c r="C2072" t="s">
        <v>1045</v>
      </c>
      <c r="D2072" s="4">
        <f>SUMIFS(Derived_Metrics[Revenue],Derived_Metrics[Customer ID],Derived_Metrics[[#This Row],[Customer ID]])</f>
        <v>2109.96</v>
      </c>
      <c r="E2072" s="4">
        <f>SUMIFS(Derived_Metrics[Profit],Derived_Metrics[Customer ID],Derived_Metrics[[#This Row],[Customer ID]])</f>
        <v>43.613599999999998</v>
      </c>
      <c r="F2072" s="5">
        <f>_xlfn.PERCENTRANK.INC(Derived_Metrics[Customer Revenue],Derived_Metrics[[#This Row],[Customer Revenue]])</f>
        <v>0.29099999999999998</v>
      </c>
      <c r="G2072" s="5" t="str" cm="1">
        <f t="array" ref="G2072">_xlfn.IFS(Derived_Metrics[[#This Row],[Customer Revenue Percentile]]&gt;=0.8,"High Value",Derived_Metrics[[#This Row],[Customer Revenue Percentile]]&gt;=0.4,"Medium Value",TRUE,"Low Value")</f>
        <v>Low Value</v>
      </c>
      <c r="H2072" s="12">
        <f>_xlfn.RANK.EQ(Derived_Metrics[[#This Row],[Customer Revenue]],Derived_Metrics[Customer Revenue],0)</f>
        <v>1501</v>
      </c>
      <c r="I2072" s="15">
        <f>Derived_Metrics[[#This Row],[Customer Revenue]]/SUM(Derived_Metrics[Customer Revenue])</f>
        <v>1.3543427767503678E-4</v>
      </c>
      <c r="J2072" t="s">
        <v>875</v>
      </c>
      <c r="K2072" s="5">
        <f>SUMIFS(Derived_Metrics[Revenue],Derived_Metrics[Product ID],Derived_Metrics[[#This Row],[Product ID]])</f>
        <v>1784.5800000000002</v>
      </c>
      <c r="L2072" s="5">
        <f>SUMIFS(Derived_Metrics[Profit],Derived_Metrics[Product ID],Derived_Metrics[[#This Row],[Product ID]])</f>
        <v>27.193599999999996</v>
      </c>
      <c r="M2072" s="5" t="str">
        <f>IF(AND(Derived_Metrics[[#This Row],[Product Revenue]]&gt;AVERAGE(Derived_Metrics[Product Revenue]),Derived_Metrics[[#This Row],[Product Profit]]&lt;0),"high sales Low Profit","Normal")</f>
        <v>Normal</v>
      </c>
      <c r="N2072">
        <v>339.92</v>
      </c>
      <c r="O2072">
        <v>5</v>
      </c>
      <c r="P2072">
        <v>0.2</v>
      </c>
      <c r="Q2072">
        <v>8.4979999999999993</v>
      </c>
      <c r="R2072">
        <f>Derived_Metrics[[#This Row],[Selling Price]]*Derived_Metrics[[#This Row],[Quantity]]</f>
        <v>1699.6000000000001</v>
      </c>
      <c r="S2072" s="2">
        <f>IF(Derived_Metrics[[#This Row],[Revenue]]=0,0,Derived_Metrics[[#This Row],[Profit]]/Derived_Metrics[[#This Row],[Revenue]])</f>
        <v>4.9999999999999992E-3</v>
      </c>
      <c r="T2072" t="str">
        <f>IF(Derived_Metrics[[#This Row],[Profit]]&lt;0, "Loss","Profit")</f>
        <v>Profit</v>
      </c>
      <c r="U2072" s="5">
        <f>Derived_Metrics[[#This Row],[Selling Price]]*Derived_Metrics[[#This Row],[Quantity]]*Derived_Metrics[[#This Row],[Discount]]</f>
        <v>339.92000000000007</v>
      </c>
      <c r="V2072" t="str">
        <f>IF(Derived_Metrics[[#This Row],[Discount]]&gt;0,"Discount Applied","No Discount")</f>
        <v>Discount Applied</v>
      </c>
      <c r="W2072" t="str">
        <f>IF(Derived_Metrics[[#This Row],[Discount]]&gt;0.3,"High Discount","Low Discount")</f>
        <v>Low Discount</v>
      </c>
      <c r="X2072" s="13">
        <f>SUMIFS(Derived_Metrics[Customer_Revenue_Share],Derived_Metrics[Customee_ Revenue _Rank],"&lt;="&amp;Derived_Metrics[[#This Row],[Customee_ Revenue _Rank]])</f>
        <v>0.96303519445743324</v>
      </c>
      <c r="Y2072" t="str">
        <f>IF(Derived_Metrics[[#This Row],[Cumulative_Revenue_%]]&lt;=0.8,"Top 80% Revenue","Remaining 20% Revenue")</f>
        <v>Remaining 20% Revenue</v>
      </c>
    </row>
    <row r="2073" spans="1:25" x14ac:dyDescent="0.25">
      <c r="A2073" t="s">
        <v>5074</v>
      </c>
      <c r="B2073" s="1">
        <v>41846</v>
      </c>
      <c r="C2073" t="s">
        <v>1868</v>
      </c>
      <c r="D2073" s="4">
        <f>SUMIFS(Derived_Metrics[Revenue],Derived_Metrics[Customer ID],Derived_Metrics[[#This Row],[Customer ID]])</f>
        <v>3067.4650000000001</v>
      </c>
      <c r="E2073" s="4">
        <f>SUMIFS(Derived_Metrics[Profit],Derived_Metrics[Customer ID],Derived_Metrics[[#This Row],[Customer ID]])</f>
        <v>54.956700000000005</v>
      </c>
      <c r="F2073" s="5">
        <f>_xlfn.PERCENTRANK.INC(Derived_Metrics[Customer Revenue],Derived_Metrics[[#This Row],[Customer Revenue]])</f>
        <v>0.39800000000000002</v>
      </c>
      <c r="G2073" s="5" t="str" cm="1">
        <f t="array" ref="G2073">_xlfn.IFS(Derived_Metrics[[#This Row],[Customer Revenue Percentile]]&gt;=0.8,"High Value",Derived_Metrics[[#This Row],[Customer Revenue Percentile]]&gt;=0.4,"Medium Value",TRUE,"Low Value")</f>
        <v>Low Value</v>
      </c>
      <c r="H2073" s="12">
        <f>_xlfn.RANK.EQ(Derived_Metrics[[#This Row],[Customer Revenue]],Derived_Metrics[Customer Revenue],0)</f>
        <v>1273</v>
      </c>
      <c r="I2073" s="15">
        <f>Derived_Metrics[[#This Row],[Customer Revenue]]/SUM(Derived_Metrics[Customer Revenue])</f>
        <v>1.9689468358094782E-4</v>
      </c>
      <c r="J2073" t="s">
        <v>2684</v>
      </c>
      <c r="K2073" s="5">
        <f>SUMIFS(Derived_Metrics[Revenue],Derived_Metrics[Product ID],Derived_Metrics[[#This Row],[Product ID]])</f>
        <v>475.30799999999999</v>
      </c>
      <c r="L2073" s="5">
        <f>SUMIFS(Derived_Metrics[Profit],Derived_Metrics[Product ID],Derived_Metrics[[#This Row],[Product ID]])</f>
        <v>27.701999999999998</v>
      </c>
      <c r="M2073" s="5" t="str">
        <f>IF(AND(Derived_Metrics[[#This Row],[Product Revenue]]&gt;AVERAGE(Derived_Metrics[Product Revenue]),Derived_Metrics[[#This Row],[Product Profit]]&lt;0),"high sales Low Profit","Normal")</f>
        <v>Normal</v>
      </c>
      <c r="N2073">
        <v>17.495999999999999</v>
      </c>
      <c r="O2073">
        <v>3</v>
      </c>
      <c r="P2073">
        <v>0.6</v>
      </c>
      <c r="Q2073">
        <v>-10.0602</v>
      </c>
      <c r="R2073">
        <f>Derived_Metrics[[#This Row],[Selling Price]]*Derived_Metrics[[#This Row],[Quantity]]</f>
        <v>52.488</v>
      </c>
      <c r="S2073" s="2">
        <f>IF(Derived_Metrics[[#This Row],[Revenue]]=0,0,Derived_Metrics[[#This Row],[Profit]]/Derived_Metrics[[#This Row],[Revenue]])</f>
        <v>-0.19166666666666668</v>
      </c>
      <c r="T2073" t="str">
        <f>IF(Derived_Metrics[[#This Row],[Profit]]&lt;0, "Loss","Profit")</f>
        <v>Loss</v>
      </c>
      <c r="U2073" s="5">
        <f>Derived_Metrics[[#This Row],[Selling Price]]*Derived_Metrics[[#This Row],[Quantity]]*Derived_Metrics[[#This Row],[Discount]]</f>
        <v>31.492799999999999</v>
      </c>
      <c r="V2073" t="str">
        <f>IF(Derived_Metrics[[#This Row],[Discount]]&gt;0,"Discount Applied","No Discount")</f>
        <v>Discount Applied</v>
      </c>
      <c r="W2073" t="str">
        <f>IF(Derived_Metrics[[#This Row],[Discount]]&gt;0.3,"High Discount","Low Discount")</f>
        <v>High Discount</v>
      </c>
      <c r="X2073" s="13">
        <f>SUMIFS(Derived_Metrics[Customer_Revenue_Share],Derived_Metrics[Customee_ Revenue _Rank],"&lt;="&amp;Derived_Metrics[[#This Row],[Customee_ Revenue _Rank]])</f>
        <v>0.92613412482665658</v>
      </c>
      <c r="Y2073" t="str">
        <f>IF(Derived_Metrics[[#This Row],[Cumulative_Revenue_%]]&lt;=0.8,"Top 80% Revenue","Remaining 20% Revenue")</f>
        <v>Remaining 20% Revenue</v>
      </c>
    </row>
    <row r="2074" spans="1:25" x14ac:dyDescent="0.25">
      <c r="A2074" t="s">
        <v>5075</v>
      </c>
      <c r="B2074" s="1">
        <v>42155</v>
      </c>
      <c r="C2074" t="s">
        <v>2160</v>
      </c>
      <c r="D2074" s="4">
        <f>SUMIFS(Derived_Metrics[Revenue],Derived_Metrics[Customer ID],Derived_Metrics[[#This Row],[Customer ID]])</f>
        <v>628.99199999999985</v>
      </c>
      <c r="E2074" s="4">
        <f>SUMIFS(Derived_Metrics[Profit],Derived_Metrics[Customer ID],Derived_Metrics[[#This Row],[Customer ID]])</f>
        <v>18.759599999999999</v>
      </c>
      <c r="F2074" s="5">
        <f>_xlfn.PERCENTRANK.INC(Derived_Metrics[Customer Revenue],Derived_Metrics[[#This Row],[Customer Revenue]])</f>
        <v>0.108</v>
      </c>
      <c r="G2074" s="5" t="str" cm="1">
        <f t="array" ref="G2074">_xlfn.IFS(Derived_Metrics[[#This Row],[Customer Revenue Percentile]]&gt;=0.8,"High Value",Derived_Metrics[[#This Row],[Customer Revenue Percentile]]&gt;=0.4,"Medium Value",TRUE,"Low Value")</f>
        <v>Low Value</v>
      </c>
      <c r="H2074" s="12">
        <f>_xlfn.RANK.EQ(Derived_Metrics[[#This Row],[Customer Revenue]],Derived_Metrics[Customer Revenue],0)</f>
        <v>1888</v>
      </c>
      <c r="I2074" s="15">
        <f>Derived_Metrics[[#This Row],[Customer Revenue]]/SUM(Derived_Metrics[Customer Revenue])</f>
        <v>4.0373787741652312E-5</v>
      </c>
      <c r="J2074" t="s">
        <v>2344</v>
      </c>
      <c r="K2074" s="5">
        <f>SUMIFS(Derived_Metrics[Revenue],Derived_Metrics[Product ID],Derived_Metrics[[#This Row],[Product ID]])</f>
        <v>131.65199999999999</v>
      </c>
      <c r="L2074" s="5">
        <f>SUMIFS(Derived_Metrics[Profit],Derived_Metrics[Product ID],Derived_Metrics[[#This Row],[Product ID]])</f>
        <v>17.056799999999999</v>
      </c>
      <c r="M2074" s="5" t="str">
        <f>IF(AND(Derived_Metrics[[#This Row],[Product Revenue]]&gt;AVERAGE(Derived_Metrics[Product Revenue]),Derived_Metrics[[#This Row],[Product Profit]]&lt;0),"high sales Low Profit","Normal")</f>
        <v>Normal</v>
      </c>
      <c r="N2074">
        <v>8.2799999999999994</v>
      </c>
      <c r="O2074">
        <v>2</v>
      </c>
      <c r="P2074">
        <v>0</v>
      </c>
      <c r="Q2074">
        <v>2.9807999999999999</v>
      </c>
      <c r="R2074">
        <f>Derived_Metrics[[#This Row],[Selling Price]]*Derived_Metrics[[#This Row],[Quantity]]</f>
        <v>16.559999999999999</v>
      </c>
      <c r="S2074" s="2">
        <f>IF(Derived_Metrics[[#This Row],[Revenue]]=0,0,Derived_Metrics[[#This Row],[Profit]]/Derived_Metrics[[#This Row],[Revenue]])</f>
        <v>0.18000000000000002</v>
      </c>
      <c r="T2074" t="str">
        <f>IF(Derived_Metrics[[#This Row],[Profit]]&lt;0, "Loss","Profit")</f>
        <v>Profit</v>
      </c>
      <c r="U2074" s="5">
        <f>Derived_Metrics[[#This Row],[Selling Price]]*Derived_Metrics[[#This Row],[Quantity]]*Derived_Metrics[[#This Row],[Discount]]</f>
        <v>0</v>
      </c>
      <c r="V2074" t="str">
        <f>IF(Derived_Metrics[[#This Row],[Discount]]&gt;0,"Discount Applied","No Discount")</f>
        <v>No Discount</v>
      </c>
      <c r="W2074" t="str">
        <f>IF(Derived_Metrics[[#This Row],[Discount]]&gt;0.3,"High Discount","Low Discount")</f>
        <v>Low Discount</v>
      </c>
      <c r="X2074" s="13">
        <f>SUMIFS(Derived_Metrics[Customer_Revenue_Share],Derived_Metrics[Customee_ Revenue _Rank],"&lt;="&amp;Derived_Metrics[[#This Row],[Customee_ Revenue _Rank]])</f>
        <v>0.99567193999311454</v>
      </c>
      <c r="Y2074" t="str">
        <f>IF(Derived_Metrics[[#This Row],[Cumulative_Revenue_%]]&lt;=0.8,"Top 80% Revenue","Remaining 20% Revenue")</f>
        <v>Remaining 20% Revenue</v>
      </c>
    </row>
    <row r="2075" spans="1:25" x14ac:dyDescent="0.25">
      <c r="A2075" t="s">
        <v>5076</v>
      </c>
      <c r="B2075" s="1">
        <v>41770</v>
      </c>
      <c r="C2075" t="s">
        <v>5077</v>
      </c>
      <c r="D2075" s="4">
        <f>SUMIFS(Derived_Metrics[Revenue],Derived_Metrics[Customer ID],Derived_Metrics[[#This Row],[Customer ID]])</f>
        <v>749.5</v>
      </c>
      <c r="E2075" s="4">
        <f>SUMIFS(Derived_Metrics[Profit],Derived_Metrics[Customer ID],Derived_Metrics[[#This Row],[Customer ID]])</f>
        <v>40.472999999999999</v>
      </c>
      <c r="F2075" s="5">
        <f>_xlfn.PERCENTRANK.INC(Derived_Metrics[Customer Revenue],Derived_Metrics[[#This Row],[Customer Revenue]])</f>
        <v>0.126</v>
      </c>
      <c r="G2075" s="5" t="str" cm="1">
        <f t="array" ref="G2075">_xlfn.IFS(Derived_Metrics[[#This Row],[Customer Revenue Percentile]]&gt;=0.8,"High Value",Derived_Metrics[[#This Row],[Customer Revenue Percentile]]&gt;=0.4,"Medium Value",TRUE,"Low Value")</f>
        <v>Low Value</v>
      </c>
      <c r="H2075" s="12">
        <f>_xlfn.RANK.EQ(Derived_Metrics[[#This Row],[Customer Revenue]],Derived_Metrics[Customer Revenue],0)</f>
        <v>1853</v>
      </c>
      <c r="I2075" s="15">
        <f>Derived_Metrics[[#This Row],[Customer Revenue]]/SUM(Derived_Metrics[Customer Revenue])</f>
        <v>4.8108964680581654E-5</v>
      </c>
      <c r="J2075" t="s">
        <v>1795</v>
      </c>
      <c r="K2075" s="5">
        <f>SUMIFS(Derived_Metrics[Revenue],Derived_Metrics[Product ID],Derived_Metrics[[#This Row],[Product ID]])</f>
        <v>4682.8760000000002</v>
      </c>
      <c r="L2075" s="5">
        <f>SUMIFS(Derived_Metrics[Profit],Derived_Metrics[Product ID],Derived_Metrics[[#This Row],[Product ID]])</f>
        <v>125.0166</v>
      </c>
      <c r="M2075" s="5" t="str">
        <f>IF(AND(Derived_Metrics[[#This Row],[Product Revenue]]&gt;AVERAGE(Derived_Metrics[Product Revenue]),Derived_Metrics[[#This Row],[Product Profit]]&lt;0),"high sales Low Profit","Normal")</f>
        <v>Normal</v>
      </c>
      <c r="N2075">
        <v>149.9</v>
      </c>
      <c r="O2075">
        <v>5</v>
      </c>
      <c r="P2075">
        <v>0</v>
      </c>
      <c r="Q2075">
        <v>40.472999999999999</v>
      </c>
      <c r="R2075">
        <f>Derived_Metrics[[#This Row],[Selling Price]]*Derived_Metrics[[#This Row],[Quantity]]</f>
        <v>749.5</v>
      </c>
      <c r="S2075" s="2">
        <f>IF(Derived_Metrics[[#This Row],[Revenue]]=0,0,Derived_Metrics[[#This Row],[Profit]]/Derived_Metrics[[#This Row],[Revenue]])</f>
        <v>5.3999999999999999E-2</v>
      </c>
      <c r="T2075" t="str">
        <f>IF(Derived_Metrics[[#This Row],[Profit]]&lt;0, "Loss","Profit")</f>
        <v>Profit</v>
      </c>
      <c r="U2075" s="5">
        <f>Derived_Metrics[[#This Row],[Selling Price]]*Derived_Metrics[[#This Row],[Quantity]]*Derived_Metrics[[#This Row],[Discount]]</f>
        <v>0</v>
      </c>
      <c r="V2075" t="str">
        <f>IF(Derived_Metrics[[#This Row],[Discount]]&gt;0,"Discount Applied","No Discount")</f>
        <v>No Discount</v>
      </c>
      <c r="W2075" t="str">
        <f>IF(Derived_Metrics[[#This Row],[Discount]]&gt;0.3,"High Discount","Low Discount")</f>
        <v>Low Discount</v>
      </c>
      <c r="X2075" s="13">
        <f>SUMIFS(Derived_Metrics[Customer_Revenue_Share],Derived_Metrics[Customee_ Revenue _Rank],"&lt;="&amp;Derived_Metrics[[#This Row],[Customee_ Revenue _Rank]])</f>
        <v>0.9940430917644979</v>
      </c>
      <c r="Y2075" t="str">
        <f>IF(Derived_Metrics[[#This Row],[Cumulative_Revenue_%]]&lt;=0.8,"Top 80% Revenue","Remaining 20% Revenue")</f>
        <v>Remaining 20% Revenue</v>
      </c>
    </row>
    <row r="2076" spans="1:25" x14ac:dyDescent="0.25">
      <c r="A2076" t="s">
        <v>5079</v>
      </c>
      <c r="B2076" s="1">
        <v>42821</v>
      </c>
      <c r="C2076" t="s">
        <v>1584</v>
      </c>
      <c r="D2076" s="4">
        <f>SUMIFS(Derived_Metrics[Revenue],Derived_Metrics[Customer ID],Derived_Metrics[[#This Row],[Customer ID]])</f>
        <v>27574.05</v>
      </c>
      <c r="E2076" s="4">
        <f>SUMIFS(Derived_Metrics[Profit],Derived_Metrics[Customer ID],Derived_Metrics[[#This Row],[Customer ID]])</f>
        <v>-494.91059999999999</v>
      </c>
      <c r="F2076" s="5">
        <f>_xlfn.PERCENTRANK.INC(Derived_Metrics[Customer Revenue],Derived_Metrics[[#This Row],[Customer Revenue]])</f>
        <v>0.95499999999999996</v>
      </c>
      <c r="G2076" s="5" t="str" cm="1">
        <f t="array" ref="G2076">_xlfn.IFS(Derived_Metrics[[#This Row],[Customer Revenue Percentile]]&gt;=0.8,"High Value",Derived_Metrics[[#This Row],[Customer Revenue Percentile]]&gt;=0.4,"Medium Value",TRUE,"Low Value")</f>
        <v>High Value</v>
      </c>
      <c r="H2076" s="12">
        <f>_xlfn.RANK.EQ(Derived_Metrics[[#This Row],[Customer Revenue]],Derived_Metrics[Customer Revenue],0)</f>
        <v>87</v>
      </c>
      <c r="I2076" s="15">
        <f>Derived_Metrics[[#This Row],[Customer Revenue]]/SUM(Derived_Metrics[Customer Revenue])</f>
        <v>1.7699252802542927E-3</v>
      </c>
      <c r="J2076" t="s">
        <v>1169</v>
      </c>
      <c r="K2076" s="5">
        <f>SUMIFS(Derived_Metrics[Revenue],Derived_Metrics[Product ID],Derived_Metrics[[#This Row],[Product ID]])</f>
        <v>23696.155399999996</v>
      </c>
      <c r="L2076" s="5">
        <f>SUMIFS(Derived_Metrics[Profit],Derived_Metrics[Product ID],Derived_Metrics[[#This Row],[Product ID]])</f>
        <v>15.049000000000007</v>
      </c>
      <c r="M2076" s="5" t="str">
        <f>IF(AND(Derived_Metrics[[#This Row],[Product Revenue]]&gt;AVERAGE(Derived_Metrics[Product Revenue]),Derived_Metrics[[#This Row],[Product Profit]]&lt;0),"high sales Low Profit","Normal")</f>
        <v>Normal</v>
      </c>
      <c r="N2076">
        <v>1023.332</v>
      </c>
      <c r="O2076">
        <v>5</v>
      </c>
      <c r="P2076">
        <v>0.32</v>
      </c>
      <c r="Q2076">
        <v>-30.097999999999999</v>
      </c>
      <c r="R2076">
        <f>Derived_Metrics[[#This Row],[Selling Price]]*Derived_Metrics[[#This Row],[Quantity]]</f>
        <v>5116.66</v>
      </c>
      <c r="S2076" s="2">
        <f>IF(Derived_Metrics[[#This Row],[Revenue]]=0,0,Derived_Metrics[[#This Row],[Profit]]/Derived_Metrics[[#This Row],[Revenue]])</f>
        <v>-5.8823529411764705E-3</v>
      </c>
      <c r="T2076" t="str">
        <f>IF(Derived_Metrics[[#This Row],[Profit]]&lt;0, "Loss","Profit")</f>
        <v>Loss</v>
      </c>
      <c r="U2076" s="5">
        <f>Derived_Metrics[[#This Row],[Selling Price]]*Derived_Metrics[[#This Row],[Quantity]]*Derived_Metrics[[#This Row],[Discount]]</f>
        <v>1637.3312000000001</v>
      </c>
      <c r="V2076" t="str">
        <f>IF(Derived_Metrics[[#This Row],[Discount]]&gt;0,"Discount Applied","No Discount")</f>
        <v>Discount Applied</v>
      </c>
      <c r="W2076" t="str">
        <f>IF(Derived_Metrics[[#This Row],[Discount]]&gt;0.3,"High Discount","Low Discount")</f>
        <v>High Discount</v>
      </c>
      <c r="X2076" s="13">
        <f>SUMIFS(Derived_Metrics[Customer_Revenue_Share],Derived_Metrics[Customee_ Revenue _Rank],"&lt;="&amp;Derived_Metrics[[#This Row],[Customee_ Revenue _Rank]])</f>
        <v>0.22695024366798333</v>
      </c>
      <c r="Y2076" t="str">
        <f>IF(Derived_Metrics[[#This Row],[Cumulative_Revenue_%]]&lt;=0.8,"Top 80% Revenue","Remaining 20% Revenue")</f>
        <v>Top 80% Revenue</v>
      </c>
    </row>
    <row r="2077" spans="1:25" x14ac:dyDescent="0.25">
      <c r="A2077" t="s">
        <v>5079</v>
      </c>
      <c r="B2077" s="1">
        <v>42821</v>
      </c>
      <c r="C2077" t="s">
        <v>1584</v>
      </c>
      <c r="D2077" s="4">
        <f>SUMIFS(Derived_Metrics[Revenue],Derived_Metrics[Customer ID],Derived_Metrics[[#This Row],[Customer ID]])</f>
        <v>27574.05</v>
      </c>
      <c r="E2077" s="4">
        <f>SUMIFS(Derived_Metrics[Profit],Derived_Metrics[Customer ID],Derived_Metrics[[#This Row],[Customer ID]])</f>
        <v>-494.91059999999999</v>
      </c>
      <c r="F2077" s="5">
        <f>_xlfn.PERCENTRANK.INC(Derived_Metrics[Customer Revenue],Derived_Metrics[[#This Row],[Customer Revenue]])</f>
        <v>0.95499999999999996</v>
      </c>
      <c r="G2077" s="5" t="str" cm="1">
        <f t="array" ref="G2077">_xlfn.IFS(Derived_Metrics[[#This Row],[Customer Revenue Percentile]]&gt;=0.8,"High Value",Derived_Metrics[[#This Row],[Customer Revenue Percentile]]&gt;=0.4,"Medium Value",TRUE,"Low Value")</f>
        <v>High Value</v>
      </c>
      <c r="H2077" s="12">
        <f>_xlfn.RANK.EQ(Derived_Metrics[[#This Row],[Customer Revenue]],Derived_Metrics[Customer Revenue],0)</f>
        <v>87</v>
      </c>
      <c r="I2077" s="15">
        <f>Derived_Metrics[[#This Row],[Customer Revenue]]/SUM(Derived_Metrics[Customer Revenue])</f>
        <v>1.7699252802542927E-3</v>
      </c>
      <c r="J2077" t="s">
        <v>219</v>
      </c>
      <c r="K2077" s="5">
        <f>SUMIFS(Derived_Metrics[Revenue],Derived_Metrics[Product ID],Derived_Metrics[[#This Row],[Product ID]])</f>
        <v>50818.646000000001</v>
      </c>
      <c r="L2077" s="5">
        <f>SUMIFS(Derived_Metrics[Profit],Derived_Metrics[Product ID],Derived_Metrics[[#This Row],[Product ID]])</f>
        <v>1558.5909999999999</v>
      </c>
      <c r="M2077" s="5" t="str">
        <f>IF(AND(Derived_Metrics[[#This Row],[Product Revenue]]&gt;AVERAGE(Derived_Metrics[Product Revenue]),Derived_Metrics[[#This Row],[Product Profit]]&lt;0),"high sales Low Profit","Normal")</f>
        <v>Normal</v>
      </c>
      <c r="N2077">
        <v>600.55799999999999</v>
      </c>
      <c r="O2077">
        <v>3</v>
      </c>
      <c r="P2077">
        <v>0.3</v>
      </c>
      <c r="Q2077">
        <v>-8.5793999999999997</v>
      </c>
      <c r="R2077">
        <f>Derived_Metrics[[#This Row],[Selling Price]]*Derived_Metrics[[#This Row],[Quantity]]</f>
        <v>1801.674</v>
      </c>
      <c r="S2077" s="2">
        <f>IF(Derived_Metrics[[#This Row],[Revenue]]=0,0,Derived_Metrics[[#This Row],[Profit]]/Derived_Metrics[[#This Row],[Revenue]])</f>
        <v>-4.7619047619047615E-3</v>
      </c>
      <c r="T2077" t="str">
        <f>IF(Derived_Metrics[[#This Row],[Profit]]&lt;0, "Loss","Profit")</f>
        <v>Loss</v>
      </c>
      <c r="U2077" s="5">
        <f>Derived_Metrics[[#This Row],[Selling Price]]*Derived_Metrics[[#This Row],[Quantity]]*Derived_Metrics[[#This Row],[Discount]]</f>
        <v>540.50220000000002</v>
      </c>
      <c r="V2077" t="str">
        <f>IF(Derived_Metrics[[#This Row],[Discount]]&gt;0,"Discount Applied","No Discount")</f>
        <v>Discount Applied</v>
      </c>
      <c r="W2077" t="str">
        <f>IF(Derived_Metrics[[#This Row],[Discount]]&gt;0.3,"High Discount","Low Discount")</f>
        <v>Low Discount</v>
      </c>
      <c r="X2077" s="13">
        <f>SUMIFS(Derived_Metrics[Customer_Revenue_Share],Derived_Metrics[Customee_ Revenue _Rank],"&lt;="&amp;Derived_Metrics[[#This Row],[Customee_ Revenue _Rank]])</f>
        <v>0.22695024366798333</v>
      </c>
      <c r="Y2077" t="str">
        <f>IF(Derived_Metrics[[#This Row],[Cumulative_Revenue_%]]&lt;=0.8,"Top 80% Revenue","Remaining 20% Revenue")</f>
        <v>Top 80% Revenue</v>
      </c>
    </row>
    <row r="2078" spans="1:25" x14ac:dyDescent="0.25">
      <c r="A2078" t="s">
        <v>5079</v>
      </c>
      <c r="B2078" s="1">
        <v>42821</v>
      </c>
      <c r="C2078" t="s">
        <v>1584</v>
      </c>
      <c r="D2078" s="4">
        <f>SUMIFS(Derived_Metrics[Revenue],Derived_Metrics[Customer ID],Derived_Metrics[[#This Row],[Customer ID]])</f>
        <v>27574.05</v>
      </c>
      <c r="E2078" s="4">
        <f>SUMIFS(Derived_Metrics[Profit],Derived_Metrics[Customer ID],Derived_Metrics[[#This Row],[Customer ID]])</f>
        <v>-494.91059999999999</v>
      </c>
      <c r="F2078" s="5">
        <f>_xlfn.PERCENTRANK.INC(Derived_Metrics[Customer Revenue],Derived_Metrics[[#This Row],[Customer Revenue]])</f>
        <v>0.95499999999999996</v>
      </c>
      <c r="G2078" s="5" t="str" cm="1">
        <f t="array" ref="G2078">_xlfn.IFS(Derived_Metrics[[#This Row],[Customer Revenue Percentile]]&gt;=0.8,"High Value",Derived_Metrics[[#This Row],[Customer Revenue Percentile]]&gt;=0.4,"Medium Value",TRUE,"Low Value")</f>
        <v>High Value</v>
      </c>
      <c r="H2078" s="12">
        <f>_xlfn.RANK.EQ(Derived_Metrics[[#This Row],[Customer Revenue]],Derived_Metrics[Customer Revenue],0)</f>
        <v>87</v>
      </c>
      <c r="I2078" s="15">
        <f>Derived_Metrics[[#This Row],[Customer Revenue]]/SUM(Derived_Metrics[Customer Revenue])</f>
        <v>1.7699252802542927E-3</v>
      </c>
      <c r="J2078" t="s">
        <v>2190</v>
      </c>
      <c r="K2078" s="5">
        <f>SUMIFS(Derived_Metrics[Revenue],Derived_Metrics[Product ID],Derived_Metrics[[#This Row],[Product ID]])</f>
        <v>5884.7100000000009</v>
      </c>
      <c r="L2078" s="5">
        <f>SUMIFS(Derived_Metrics[Profit],Derived_Metrics[Product ID],Derived_Metrics[[#This Row],[Product ID]])</f>
        <v>-114.6764</v>
      </c>
      <c r="M2078" s="5" t="str">
        <f>IF(AND(Derived_Metrics[[#This Row],[Product Revenue]]&gt;AVERAGE(Derived_Metrics[Product Revenue]),Derived_Metrics[[#This Row],[Product Profit]]&lt;0),"high sales Low Profit","Normal")</f>
        <v>Normal</v>
      </c>
      <c r="N2078">
        <v>211.24600000000001</v>
      </c>
      <c r="O2078">
        <v>2</v>
      </c>
      <c r="P2078">
        <v>0.3</v>
      </c>
      <c r="Q2078">
        <v>-66.391599999999997</v>
      </c>
      <c r="R2078">
        <f>Derived_Metrics[[#This Row],[Selling Price]]*Derived_Metrics[[#This Row],[Quantity]]</f>
        <v>422.49200000000002</v>
      </c>
      <c r="S2078" s="2">
        <f>IF(Derived_Metrics[[#This Row],[Revenue]]=0,0,Derived_Metrics[[#This Row],[Profit]]/Derived_Metrics[[#This Row],[Revenue]])</f>
        <v>-0.15714285714285714</v>
      </c>
      <c r="T2078" t="str">
        <f>IF(Derived_Metrics[[#This Row],[Profit]]&lt;0, "Loss","Profit")</f>
        <v>Loss</v>
      </c>
      <c r="U2078" s="5">
        <f>Derived_Metrics[[#This Row],[Selling Price]]*Derived_Metrics[[#This Row],[Quantity]]*Derived_Metrics[[#This Row],[Discount]]</f>
        <v>126.74760000000001</v>
      </c>
      <c r="V2078" t="str">
        <f>IF(Derived_Metrics[[#This Row],[Discount]]&gt;0,"Discount Applied","No Discount")</f>
        <v>Discount Applied</v>
      </c>
      <c r="W2078" t="str">
        <f>IF(Derived_Metrics[[#This Row],[Discount]]&gt;0.3,"High Discount","Low Discount")</f>
        <v>Low Discount</v>
      </c>
      <c r="X2078" s="13">
        <f>SUMIFS(Derived_Metrics[Customer_Revenue_Share],Derived_Metrics[Customee_ Revenue _Rank],"&lt;="&amp;Derived_Metrics[[#This Row],[Customee_ Revenue _Rank]])</f>
        <v>0.22695024366798333</v>
      </c>
      <c r="Y2078" t="str">
        <f>IF(Derived_Metrics[[#This Row],[Cumulative_Revenue_%]]&lt;=0.8,"Top 80% Revenue","Remaining 20% Revenue")</f>
        <v>Top 80% Revenue</v>
      </c>
    </row>
    <row r="2079" spans="1:25" x14ac:dyDescent="0.25">
      <c r="A2079" t="s">
        <v>5080</v>
      </c>
      <c r="B2079" s="1">
        <v>41780</v>
      </c>
      <c r="C2079" t="s">
        <v>1076</v>
      </c>
      <c r="D2079" s="4">
        <f>SUMIFS(Derived_Metrics[Revenue],Derived_Metrics[Customer ID],Derived_Metrics[[#This Row],[Customer ID]])</f>
        <v>11057.382</v>
      </c>
      <c r="E2079" s="4">
        <f>SUMIFS(Derived_Metrics[Profit],Derived_Metrics[Customer ID],Derived_Metrics[[#This Row],[Customer ID]])</f>
        <v>457.33679999999998</v>
      </c>
      <c r="F2079" s="5">
        <f>_xlfn.PERCENTRANK.INC(Derived_Metrics[Customer Revenue],Derived_Metrics[[#This Row],[Customer Revenue]])</f>
        <v>0.79200000000000004</v>
      </c>
      <c r="G2079" s="5" t="str" cm="1">
        <f t="array" ref="G2079">_xlfn.IFS(Derived_Metrics[[#This Row],[Customer Revenue Percentile]]&gt;=0.8,"High Value",Derived_Metrics[[#This Row],[Customer Revenue Percentile]]&gt;=0.4,"Medium Value",TRUE,"Low Value")</f>
        <v>Medium Value</v>
      </c>
      <c r="H2079" s="12">
        <f>_xlfn.RANK.EQ(Derived_Metrics[[#This Row],[Customer Revenue]],Derived_Metrics[Customer Revenue],0)</f>
        <v>437</v>
      </c>
      <c r="I2079" s="15">
        <f>Derived_Metrics[[#This Row],[Customer Revenue]]/SUM(Derived_Metrics[Customer Revenue])</f>
        <v>7.0975210153128654E-4</v>
      </c>
      <c r="J2079" t="s">
        <v>537</v>
      </c>
      <c r="K2079" s="5">
        <f>SUMIFS(Derived_Metrics[Revenue],Derived_Metrics[Product ID],Derived_Metrics[[#This Row],[Product ID]])</f>
        <v>5804.2920000000004</v>
      </c>
      <c r="L2079" s="5">
        <f>SUMIFS(Derived_Metrics[Profit],Derived_Metrics[Product ID],Derived_Metrics[[#This Row],[Product ID]])</f>
        <v>-216.31380000000004</v>
      </c>
      <c r="M2079" s="5" t="str">
        <f>IF(AND(Derived_Metrics[[#This Row],[Product Revenue]]&gt;AVERAGE(Derived_Metrics[Product Revenue]),Derived_Metrics[[#This Row],[Product Profit]]&lt;0),"high sales Low Profit","Normal")</f>
        <v>Normal</v>
      </c>
      <c r="N2079">
        <v>107.77200000000001</v>
      </c>
      <c r="O2079">
        <v>2</v>
      </c>
      <c r="P2079">
        <v>0.3</v>
      </c>
      <c r="Q2079">
        <v>-29.252400000000002</v>
      </c>
      <c r="R2079">
        <f>Derived_Metrics[[#This Row],[Selling Price]]*Derived_Metrics[[#This Row],[Quantity]]</f>
        <v>215.54400000000001</v>
      </c>
      <c r="S2079" s="2">
        <f>IF(Derived_Metrics[[#This Row],[Revenue]]=0,0,Derived_Metrics[[#This Row],[Profit]]/Derived_Metrics[[#This Row],[Revenue]])</f>
        <v>-0.1357142857142857</v>
      </c>
      <c r="T2079" t="str">
        <f>IF(Derived_Metrics[[#This Row],[Profit]]&lt;0, "Loss","Profit")</f>
        <v>Loss</v>
      </c>
      <c r="U2079" s="5">
        <f>Derived_Metrics[[#This Row],[Selling Price]]*Derived_Metrics[[#This Row],[Quantity]]*Derived_Metrics[[#This Row],[Discount]]</f>
        <v>64.663200000000003</v>
      </c>
      <c r="V2079" t="str">
        <f>IF(Derived_Metrics[[#This Row],[Discount]]&gt;0,"Discount Applied","No Discount")</f>
        <v>Discount Applied</v>
      </c>
      <c r="W2079" t="str">
        <f>IF(Derived_Metrics[[#This Row],[Discount]]&gt;0.3,"High Discount","Low Discount")</f>
        <v>Low Discount</v>
      </c>
      <c r="X2079" s="13">
        <f>SUMIFS(Derived_Metrics[Customer_Revenue_Share],Derived_Metrics[Customee_ Revenue _Rank],"&lt;="&amp;Derived_Metrics[[#This Row],[Customee_ Revenue _Rank]])</f>
        <v>0.58652199683249906</v>
      </c>
      <c r="Y2079" t="str">
        <f>IF(Derived_Metrics[[#This Row],[Cumulative_Revenue_%]]&lt;=0.8,"Top 80% Revenue","Remaining 20% Revenue")</f>
        <v>Top 80% Revenue</v>
      </c>
    </row>
    <row r="2080" spans="1:25" x14ac:dyDescent="0.25">
      <c r="A2080" t="s">
        <v>5082</v>
      </c>
      <c r="B2080" s="1">
        <v>42203</v>
      </c>
      <c r="C2080" t="s">
        <v>974</v>
      </c>
      <c r="D2080" s="4">
        <f>SUMIFS(Derived_Metrics[Revenue],Derived_Metrics[Customer ID],Derived_Metrics[[#This Row],[Customer ID]])</f>
        <v>207.89999999999998</v>
      </c>
      <c r="E2080" s="4">
        <f>SUMIFS(Derived_Metrics[Profit],Derived_Metrics[Customer ID],Derived_Metrics[[#This Row],[Customer ID]])</f>
        <v>-1.6454999999999984</v>
      </c>
      <c r="F2080" s="5">
        <f>_xlfn.PERCENTRANK.INC(Derived_Metrics[Customer Revenue],Derived_Metrics[[#This Row],[Customer Revenue]])</f>
        <v>3.7999999999999999E-2</v>
      </c>
      <c r="G2080" s="5" t="str" cm="1">
        <f t="array" ref="G2080">_xlfn.IFS(Derived_Metrics[[#This Row],[Customer Revenue Percentile]]&gt;=0.8,"High Value",Derived_Metrics[[#This Row],[Customer Revenue Percentile]]&gt;=0.4,"Medium Value",TRUE,"Low Value")</f>
        <v>Low Value</v>
      </c>
      <c r="H2080" s="12">
        <f>_xlfn.RANK.EQ(Derived_Metrics[[#This Row],[Customer Revenue]],Derived_Metrics[Customer Revenue],0)</f>
        <v>2037</v>
      </c>
      <c r="I2080" s="15">
        <f>Derived_Metrics[[#This Row],[Customer Revenue]]/SUM(Derived_Metrics[Customer Revenue])</f>
        <v>1.3344701477108638E-5</v>
      </c>
      <c r="J2080" t="s">
        <v>2039</v>
      </c>
      <c r="K2080" s="5">
        <f>SUMIFS(Derived_Metrics[Revenue],Derived_Metrics[Product ID],Derived_Metrics[[#This Row],[Product ID]])</f>
        <v>522.50400000000002</v>
      </c>
      <c r="L2080" s="5">
        <f>SUMIFS(Derived_Metrics[Profit],Derived_Metrics[Product ID],Derived_Metrics[[#This Row],[Product ID]])</f>
        <v>10.110600000000002</v>
      </c>
      <c r="M2080" s="5" t="str">
        <f>IF(AND(Derived_Metrics[[#This Row],[Product Revenue]]&gt;AVERAGE(Derived_Metrics[Product Revenue]),Derived_Metrics[[#This Row],[Product Profit]]&lt;0),"high sales Low Profit","Normal")</f>
        <v>Normal</v>
      </c>
      <c r="N2080">
        <v>7.38</v>
      </c>
      <c r="O2080">
        <v>1</v>
      </c>
      <c r="P2080">
        <v>0</v>
      </c>
      <c r="Q2080">
        <v>2.1402000000000001</v>
      </c>
      <c r="R2080">
        <f>Derived_Metrics[[#This Row],[Selling Price]]*Derived_Metrics[[#This Row],[Quantity]]</f>
        <v>7.38</v>
      </c>
      <c r="S2080" s="2">
        <f>IF(Derived_Metrics[[#This Row],[Revenue]]=0,0,Derived_Metrics[[#This Row],[Profit]]/Derived_Metrics[[#This Row],[Revenue]])</f>
        <v>0.29000000000000004</v>
      </c>
      <c r="T2080" t="str">
        <f>IF(Derived_Metrics[[#This Row],[Profit]]&lt;0, "Loss","Profit")</f>
        <v>Profit</v>
      </c>
      <c r="U2080" s="5">
        <f>Derived_Metrics[[#This Row],[Selling Price]]*Derived_Metrics[[#This Row],[Quantity]]*Derived_Metrics[[#This Row],[Discount]]</f>
        <v>0</v>
      </c>
      <c r="V2080" t="str">
        <f>IF(Derived_Metrics[[#This Row],[Discount]]&gt;0,"Discount Applied","No Discount")</f>
        <v>No Discount</v>
      </c>
      <c r="W2080" t="str">
        <f>IF(Derived_Metrics[[#This Row],[Discount]]&gt;0.3,"High Discount","Low Discount")</f>
        <v>Low Discount</v>
      </c>
      <c r="X2080" s="13">
        <f>SUMIFS(Derived_Metrics[Customer_Revenue_Share],Derived_Metrics[Customee_ Revenue _Rank],"&lt;="&amp;Derived_Metrics[[#This Row],[Customee_ Revenue _Rank]])</f>
        <v>0.99947545849034991</v>
      </c>
      <c r="Y2080" t="str">
        <f>IF(Derived_Metrics[[#This Row],[Cumulative_Revenue_%]]&lt;=0.8,"Top 80% Revenue","Remaining 20% Revenue")</f>
        <v>Remaining 20% Revenue</v>
      </c>
    </row>
    <row r="2081" spans="1:25" x14ac:dyDescent="0.25">
      <c r="A2081" t="s">
        <v>5084</v>
      </c>
      <c r="B2081" s="1">
        <v>42664</v>
      </c>
      <c r="C2081" t="s">
        <v>2310</v>
      </c>
      <c r="D2081" s="4">
        <f>SUMIFS(Derived_Metrics[Revenue],Derived_Metrics[Customer ID],Derived_Metrics[[#This Row],[Customer ID]])</f>
        <v>929.77399999999989</v>
      </c>
      <c r="E2081" s="4">
        <f>SUMIFS(Derived_Metrics[Profit],Derived_Metrics[Customer ID],Derived_Metrics[[#This Row],[Customer ID]])</f>
        <v>-1.8805999999999976</v>
      </c>
      <c r="F2081" s="5">
        <f>_xlfn.PERCENTRANK.INC(Derived_Metrics[Customer Revenue],Derived_Metrics[[#This Row],[Customer Revenue]])</f>
        <v>0.14899999999999999</v>
      </c>
      <c r="G2081" s="5" t="str" cm="1">
        <f t="array" ref="G2081">_xlfn.IFS(Derived_Metrics[[#This Row],[Customer Revenue Percentile]]&gt;=0.8,"High Value",Derived_Metrics[[#This Row],[Customer Revenue Percentile]]&gt;=0.4,"Medium Value",TRUE,"Low Value")</f>
        <v>Low Value</v>
      </c>
      <c r="H2081" s="12">
        <f>_xlfn.RANK.EQ(Derived_Metrics[[#This Row],[Customer Revenue]],Derived_Metrics[Customer Revenue],0)</f>
        <v>1801</v>
      </c>
      <c r="I2081" s="15">
        <f>Derived_Metrics[[#This Row],[Customer Revenue]]/SUM(Derived_Metrics[Customer Revenue])</f>
        <v>5.9680406306768671E-5</v>
      </c>
      <c r="J2081" t="s">
        <v>1801</v>
      </c>
      <c r="K2081" s="5">
        <f>SUMIFS(Derived_Metrics[Revenue],Derived_Metrics[Product ID],Derived_Metrics[[#This Row],[Product ID]])</f>
        <v>1651.84</v>
      </c>
      <c r="L2081" s="5">
        <f>SUMIFS(Derived_Metrics[Profit],Derived_Metrics[Product ID],Derived_Metrics[[#This Row],[Product ID]])</f>
        <v>162.05119999999999</v>
      </c>
      <c r="M2081" s="5" t="str">
        <f>IF(AND(Derived_Metrics[[#This Row],[Product Revenue]]&gt;AVERAGE(Derived_Metrics[Product Revenue]),Derived_Metrics[[#This Row],[Product Profit]]&lt;0),"high sales Low Profit","Normal")</f>
        <v>Normal</v>
      </c>
      <c r="N2081">
        <v>45.567999999999998</v>
      </c>
      <c r="O2081">
        <v>2</v>
      </c>
      <c r="P2081">
        <v>0.2</v>
      </c>
      <c r="Q2081">
        <v>9.6831999999999994</v>
      </c>
      <c r="R2081">
        <f>Derived_Metrics[[#This Row],[Selling Price]]*Derived_Metrics[[#This Row],[Quantity]]</f>
        <v>91.135999999999996</v>
      </c>
      <c r="S2081" s="2">
        <f>IF(Derived_Metrics[[#This Row],[Revenue]]=0,0,Derived_Metrics[[#This Row],[Profit]]/Derived_Metrics[[#This Row],[Revenue]])</f>
        <v>0.10625</v>
      </c>
      <c r="T2081" t="str">
        <f>IF(Derived_Metrics[[#This Row],[Profit]]&lt;0, "Loss","Profit")</f>
        <v>Profit</v>
      </c>
      <c r="U2081" s="5">
        <f>Derived_Metrics[[#This Row],[Selling Price]]*Derived_Metrics[[#This Row],[Quantity]]*Derived_Metrics[[#This Row],[Discount]]</f>
        <v>18.2272</v>
      </c>
      <c r="V2081" t="str">
        <f>IF(Derived_Metrics[[#This Row],[Discount]]&gt;0,"Discount Applied","No Discount")</f>
        <v>Discount Applied</v>
      </c>
      <c r="W2081" t="str">
        <f>IF(Derived_Metrics[[#This Row],[Discount]]&gt;0.3,"High Discount","Low Discount")</f>
        <v>Low Discount</v>
      </c>
      <c r="X2081" s="13">
        <f>SUMIFS(Derived_Metrics[Customer_Revenue_Share],Derived_Metrics[Customee_ Revenue _Rank],"&lt;="&amp;Derived_Metrics[[#This Row],[Customee_ Revenue _Rank]])</f>
        <v>0.99144566730973771</v>
      </c>
      <c r="Y2081" t="str">
        <f>IF(Derived_Metrics[[#This Row],[Cumulative_Revenue_%]]&lt;=0.8,"Top 80% Revenue","Remaining 20% Revenue")</f>
        <v>Remaining 20% Revenue</v>
      </c>
    </row>
    <row r="2082" spans="1:25" x14ac:dyDescent="0.25">
      <c r="A2082" t="s">
        <v>5085</v>
      </c>
      <c r="B2082" s="1">
        <v>42943</v>
      </c>
      <c r="C2082" t="s">
        <v>1742</v>
      </c>
      <c r="D2082" s="4">
        <f>SUMIFS(Derived_Metrics[Revenue],Derived_Metrics[Customer ID],Derived_Metrics[[#This Row],[Customer ID]])</f>
        <v>3712.7719999999999</v>
      </c>
      <c r="E2082" s="4">
        <f>SUMIFS(Derived_Metrics[Profit],Derived_Metrics[Customer ID],Derived_Metrics[[#This Row],[Customer ID]])</f>
        <v>-78.873699999999985</v>
      </c>
      <c r="F2082" s="5">
        <f>_xlfn.PERCENTRANK.INC(Derived_Metrics[Customer Revenue],Derived_Metrics[[#This Row],[Customer Revenue]])</f>
        <v>0.46200000000000002</v>
      </c>
      <c r="G2082" s="5" t="str" cm="1">
        <f t="array" ref="G2082">_xlfn.IFS(Derived_Metrics[[#This Row],[Customer Revenue Percentile]]&gt;=0.8,"High Value",Derived_Metrics[[#This Row],[Customer Revenue Percentile]]&gt;=0.4,"Medium Value",TRUE,"Low Value")</f>
        <v>Medium Value</v>
      </c>
      <c r="H2082" s="12">
        <f>_xlfn.RANK.EQ(Derived_Metrics[[#This Row],[Customer Revenue]],Derived_Metrics[Customer Revenue],0)</f>
        <v>1137</v>
      </c>
      <c r="I2082" s="15">
        <f>Derived_Metrics[[#This Row],[Customer Revenue]]/SUM(Derived_Metrics[Customer Revenue])</f>
        <v>2.3831569981994997E-4</v>
      </c>
      <c r="J2082" t="s">
        <v>139</v>
      </c>
      <c r="K2082" s="5">
        <f>SUMIFS(Derived_Metrics[Revenue],Derived_Metrics[Product ID],Derived_Metrics[[#This Row],[Product ID]])</f>
        <v>10599.241999999998</v>
      </c>
      <c r="L2082" s="5">
        <f>SUMIFS(Derived_Metrics[Profit],Derived_Metrics[Product ID],Derived_Metrics[[#This Row],[Product ID]])</f>
        <v>117.4863</v>
      </c>
      <c r="M2082" s="5" t="str">
        <f>IF(AND(Derived_Metrics[[#This Row],[Product Revenue]]&gt;AVERAGE(Derived_Metrics[Product Revenue]),Derived_Metrics[[#This Row],[Product Profit]]&lt;0),"high sales Low Profit","Normal")</f>
        <v>Normal</v>
      </c>
      <c r="N2082">
        <v>194.84800000000001</v>
      </c>
      <c r="O2082">
        <v>4</v>
      </c>
      <c r="P2082">
        <v>0.2</v>
      </c>
      <c r="Q2082">
        <v>12.178000000000001</v>
      </c>
      <c r="R2082">
        <f>Derived_Metrics[[#This Row],[Selling Price]]*Derived_Metrics[[#This Row],[Quantity]]</f>
        <v>779.39200000000005</v>
      </c>
      <c r="S2082" s="2">
        <f>IF(Derived_Metrics[[#This Row],[Revenue]]=0,0,Derived_Metrics[[#This Row],[Profit]]/Derived_Metrics[[#This Row],[Revenue]])</f>
        <v>1.5625E-2</v>
      </c>
      <c r="T2082" t="str">
        <f>IF(Derived_Metrics[[#This Row],[Profit]]&lt;0, "Loss","Profit")</f>
        <v>Profit</v>
      </c>
      <c r="U2082" s="5">
        <f>Derived_Metrics[[#This Row],[Selling Price]]*Derived_Metrics[[#This Row],[Quantity]]*Derived_Metrics[[#This Row],[Discount]]</f>
        <v>155.87840000000003</v>
      </c>
      <c r="V2082" t="str">
        <f>IF(Derived_Metrics[[#This Row],[Discount]]&gt;0,"Discount Applied","No Discount")</f>
        <v>Discount Applied</v>
      </c>
      <c r="W2082" t="str">
        <f>IF(Derived_Metrics[[#This Row],[Discount]]&gt;0.3,"High Discount","Low Discount")</f>
        <v>Low Discount</v>
      </c>
      <c r="X2082" s="13">
        <f>SUMIFS(Derived_Metrics[Customer_Revenue_Share],Derived_Metrics[Customee_ Revenue _Rank],"&lt;="&amp;Derived_Metrics[[#This Row],[Customee_ Revenue _Rank]])</f>
        <v>0.89680774962780363</v>
      </c>
      <c r="Y2082" t="str">
        <f>IF(Derived_Metrics[[#This Row],[Cumulative_Revenue_%]]&lt;=0.8,"Top 80% Revenue","Remaining 20% Revenue")</f>
        <v>Remaining 20% Revenue</v>
      </c>
    </row>
    <row r="2083" spans="1:25" x14ac:dyDescent="0.25">
      <c r="A2083" t="s">
        <v>5086</v>
      </c>
      <c r="B2083" s="1">
        <v>42222</v>
      </c>
      <c r="C2083" t="s">
        <v>3718</v>
      </c>
      <c r="D2083" s="4">
        <f>SUMIFS(Derived_Metrics[Revenue],Derived_Metrics[Customer ID],Derived_Metrics[[#This Row],[Customer ID]])</f>
        <v>6335.0630000000001</v>
      </c>
      <c r="E2083" s="4">
        <f>SUMIFS(Derived_Metrics[Profit],Derived_Metrics[Customer ID],Derived_Metrics[[#This Row],[Customer ID]])</f>
        <v>45.194100000000006</v>
      </c>
      <c r="F2083" s="5">
        <f>_xlfn.PERCENTRANK.INC(Derived_Metrics[Customer Revenue],Derived_Metrics[[#This Row],[Customer Revenue]])</f>
        <v>0.61399999999999999</v>
      </c>
      <c r="G2083" s="5" t="str" cm="1">
        <f t="array" ref="G2083">_xlfn.IFS(Derived_Metrics[[#This Row],[Customer Revenue Percentile]]&gt;=0.8,"High Value",Derived_Metrics[[#This Row],[Customer Revenue Percentile]]&gt;=0.4,"Medium Value",TRUE,"Low Value")</f>
        <v>Medium Value</v>
      </c>
      <c r="H2083" s="12">
        <f>_xlfn.RANK.EQ(Derived_Metrics[[#This Row],[Customer Revenue]],Derived_Metrics[Customer Revenue],0)</f>
        <v>816</v>
      </c>
      <c r="I2083" s="15">
        <f>Derived_Metrics[[#This Row],[Customer Revenue]]/SUM(Derived_Metrics[Customer Revenue])</f>
        <v>4.066355198349028E-4</v>
      </c>
      <c r="J2083" t="s">
        <v>2503</v>
      </c>
      <c r="K2083" s="5">
        <f>SUMIFS(Derived_Metrics[Revenue],Derived_Metrics[Product ID],Derived_Metrics[[#This Row],[Product ID]])</f>
        <v>5449.866</v>
      </c>
      <c r="L2083" s="5">
        <f>SUMIFS(Derived_Metrics[Profit],Derived_Metrics[Product ID],Derived_Metrics[[#This Row],[Product ID]])</f>
        <v>311.77440000000001</v>
      </c>
      <c r="M2083" s="5" t="str">
        <f>IF(AND(Derived_Metrics[[#This Row],[Product Revenue]]&gt;AVERAGE(Derived_Metrics[Product Revenue]),Derived_Metrics[[#This Row],[Product Profit]]&lt;0),"high sales Low Profit","Normal")</f>
        <v>Normal</v>
      </c>
      <c r="N2083">
        <v>173.208</v>
      </c>
      <c r="O2083">
        <v>7</v>
      </c>
      <c r="P2083">
        <v>0.2</v>
      </c>
      <c r="Q2083">
        <v>45.467100000000002</v>
      </c>
      <c r="R2083">
        <f>Derived_Metrics[[#This Row],[Selling Price]]*Derived_Metrics[[#This Row],[Quantity]]</f>
        <v>1212.4559999999999</v>
      </c>
      <c r="S2083" s="2">
        <f>IF(Derived_Metrics[[#This Row],[Revenue]]=0,0,Derived_Metrics[[#This Row],[Profit]]/Derived_Metrics[[#This Row],[Revenue]])</f>
        <v>3.7500000000000006E-2</v>
      </c>
      <c r="T2083" t="str">
        <f>IF(Derived_Metrics[[#This Row],[Profit]]&lt;0, "Loss","Profit")</f>
        <v>Profit</v>
      </c>
      <c r="U2083" s="5">
        <f>Derived_Metrics[[#This Row],[Selling Price]]*Derived_Metrics[[#This Row],[Quantity]]*Derived_Metrics[[#This Row],[Discount]]</f>
        <v>242.49119999999999</v>
      </c>
      <c r="V2083" t="str">
        <f>IF(Derived_Metrics[[#This Row],[Discount]]&gt;0,"Discount Applied","No Discount")</f>
        <v>Discount Applied</v>
      </c>
      <c r="W2083" t="str">
        <f>IF(Derived_Metrics[[#This Row],[Discount]]&gt;0.3,"High Discount","Low Discount")</f>
        <v>Low Discount</v>
      </c>
      <c r="X2083" s="13">
        <f>SUMIFS(Derived_Metrics[Customer_Revenue_Share],Derived_Metrics[Customee_ Revenue _Rank],"&lt;="&amp;Derived_Metrics[[#This Row],[Customee_ Revenue _Rank]])</f>
        <v>0.7951507915564241</v>
      </c>
      <c r="Y2083" t="str">
        <f>IF(Derived_Metrics[[#This Row],[Cumulative_Revenue_%]]&lt;=0.8,"Top 80% Revenue","Remaining 20% Revenue")</f>
        <v>Top 80% Revenue</v>
      </c>
    </row>
    <row r="2084" spans="1:25" x14ac:dyDescent="0.25">
      <c r="A2084" t="s">
        <v>5087</v>
      </c>
      <c r="B2084" s="1">
        <v>41866</v>
      </c>
      <c r="C2084" t="s">
        <v>1241</v>
      </c>
      <c r="D2084" s="4">
        <f>SUMIFS(Derived_Metrics[Revenue],Derived_Metrics[Customer ID],Derived_Metrics[[#This Row],[Customer ID]])</f>
        <v>3387.3270000000002</v>
      </c>
      <c r="E2084" s="4">
        <f>SUMIFS(Derived_Metrics[Profit],Derived_Metrics[Customer ID],Derived_Metrics[[#This Row],[Customer ID]])</f>
        <v>78.185000000000002</v>
      </c>
      <c r="F2084" s="5">
        <f>_xlfn.PERCENTRANK.INC(Derived_Metrics[Customer Revenue],Derived_Metrics[[#This Row],[Customer Revenue]])</f>
        <v>0.42599999999999999</v>
      </c>
      <c r="G2084" s="5" t="str" cm="1">
        <f t="array" ref="G2084">_xlfn.IFS(Derived_Metrics[[#This Row],[Customer Revenue Percentile]]&gt;=0.8,"High Value",Derived_Metrics[[#This Row],[Customer Revenue Percentile]]&gt;=0.4,"Medium Value",TRUE,"Low Value")</f>
        <v>Medium Value</v>
      </c>
      <c r="H2084" s="12">
        <f>_xlfn.RANK.EQ(Derived_Metrics[[#This Row],[Customer Revenue]],Derived_Metrics[Customer Revenue],0)</f>
        <v>1213</v>
      </c>
      <c r="I2084" s="15">
        <f>Derived_Metrics[[#This Row],[Customer Revenue]]/SUM(Derived_Metrics[Customer Revenue])</f>
        <v>2.1742601067989406E-4</v>
      </c>
      <c r="J2084" t="s">
        <v>1965</v>
      </c>
      <c r="K2084" s="5">
        <f>SUMIFS(Derived_Metrics[Revenue],Derived_Metrics[Product ID],Derived_Metrics[[#This Row],[Product ID]])</f>
        <v>10012.916000000001</v>
      </c>
      <c r="L2084" s="5">
        <f>SUMIFS(Derived_Metrics[Profit],Derived_Metrics[Product ID],Derived_Metrics[[#This Row],[Product ID]])</f>
        <v>-131.107</v>
      </c>
      <c r="M2084" s="5" t="str">
        <f>IF(AND(Derived_Metrics[[#This Row],[Product Revenue]]&gt;AVERAGE(Derived_Metrics[Product Revenue]),Derived_Metrics[[#This Row],[Product Profit]]&lt;0),"high sales Low Profit","Normal")</f>
        <v>Normal</v>
      </c>
      <c r="N2084">
        <v>195.136</v>
      </c>
      <c r="O2084">
        <v>4</v>
      </c>
      <c r="P2084">
        <v>0.2</v>
      </c>
      <c r="Q2084">
        <v>-12.196</v>
      </c>
      <c r="R2084">
        <f>Derived_Metrics[[#This Row],[Selling Price]]*Derived_Metrics[[#This Row],[Quantity]]</f>
        <v>780.54399999999998</v>
      </c>
      <c r="S2084" s="2">
        <f>IF(Derived_Metrics[[#This Row],[Revenue]]=0,0,Derived_Metrics[[#This Row],[Profit]]/Derived_Metrics[[#This Row],[Revenue]])</f>
        <v>-1.5625E-2</v>
      </c>
      <c r="T2084" t="str">
        <f>IF(Derived_Metrics[[#This Row],[Profit]]&lt;0, "Loss","Profit")</f>
        <v>Loss</v>
      </c>
      <c r="U2084" s="5">
        <f>Derived_Metrics[[#This Row],[Selling Price]]*Derived_Metrics[[#This Row],[Quantity]]*Derived_Metrics[[#This Row],[Discount]]</f>
        <v>156.1088</v>
      </c>
      <c r="V2084" t="str">
        <f>IF(Derived_Metrics[[#This Row],[Discount]]&gt;0,"Discount Applied","No Discount")</f>
        <v>Discount Applied</v>
      </c>
      <c r="W2084" t="str">
        <f>IF(Derived_Metrics[[#This Row],[Discount]]&gt;0.3,"High Discount","Low Discount")</f>
        <v>Low Discount</v>
      </c>
      <c r="X2084" s="13">
        <f>SUMIFS(Derived_Metrics[Customer_Revenue_Share],Derived_Metrics[Customee_ Revenue _Rank],"&lt;="&amp;Derived_Metrics[[#This Row],[Customee_ Revenue _Rank]])</f>
        <v>0.91400554010369617</v>
      </c>
      <c r="Y2084" t="str">
        <f>IF(Derived_Metrics[[#This Row],[Cumulative_Revenue_%]]&lt;=0.8,"Top 80% Revenue","Remaining 20% Revenue")</f>
        <v>Remaining 20% Revenue</v>
      </c>
    </row>
    <row r="2085" spans="1:25" x14ac:dyDescent="0.25">
      <c r="A2085" t="s">
        <v>5088</v>
      </c>
      <c r="B2085" s="1">
        <v>42932</v>
      </c>
      <c r="C2085" t="s">
        <v>521</v>
      </c>
      <c r="D2085" s="4">
        <f>SUMIFS(Derived_Metrics[Revenue],Derived_Metrics[Customer ID],Derived_Metrics[[#This Row],[Customer ID]])</f>
        <v>17832.73</v>
      </c>
      <c r="E2085" s="4">
        <f>SUMIFS(Derived_Metrics[Profit],Derived_Metrics[Customer ID],Derived_Metrics[[#This Row],[Customer ID]])</f>
        <v>211.71780000000001</v>
      </c>
      <c r="F2085" s="5">
        <f>_xlfn.PERCENTRANK.INC(Derived_Metrics[Customer Revenue],Derived_Metrics[[#This Row],[Customer Revenue]])</f>
        <v>0.89900000000000002</v>
      </c>
      <c r="G2085" s="5" t="str" cm="1">
        <f t="array" ref="G2085">_xlfn.IFS(Derived_Metrics[[#This Row],[Customer Revenue Percentile]]&gt;=0.8,"High Value",Derived_Metrics[[#This Row],[Customer Revenue Percentile]]&gt;=0.4,"Medium Value",TRUE,"Low Value")</f>
        <v>High Value</v>
      </c>
      <c r="H2085" s="12">
        <f>_xlfn.RANK.EQ(Derived_Metrics[[#This Row],[Customer Revenue]],Derived_Metrics[Customer Revenue],0)</f>
        <v>210</v>
      </c>
      <c r="I2085" s="15">
        <f>Derived_Metrics[[#This Row],[Customer Revenue]]/SUM(Derived_Metrics[Customer Revenue])</f>
        <v>1.14464866941741E-3</v>
      </c>
      <c r="J2085" t="s">
        <v>104</v>
      </c>
      <c r="K2085" s="5">
        <f>SUMIFS(Derived_Metrics[Revenue],Derived_Metrics[Product ID],Derived_Metrics[[#This Row],[Product ID]])</f>
        <v>17307.972000000002</v>
      </c>
      <c r="L2085" s="5">
        <f>SUMIFS(Derived_Metrics[Profit],Derived_Metrics[Product ID],Derived_Metrics[[#This Row],[Product ID]])</f>
        <v>499.851</v>
      </c>
      <c r="M2085" s="5" t="str">
        <f>IF(AND(Derived_Metrics[[#This Row],[Product Revenue]]&gt;AVERAGE(Derived_Metrics[Product Revenue]),Derived_Metrics[[#This Row],[Product Profit]]&lt;0),"high sales Low Profit","Normal")</f>
        <v>Normal</v>
      </c>
      <c r="N2085">
        <v>242.352</v>
      </c>
      <c r="O2085">
        <v>3</v>
      </c>
      <c r="P2085">
        <v>0.2</v>
      </c>
      <c r="Q2085">
        <v>15.147</v>
      </c>
      <c r="R2085">
        <f>Derived_Metrics[[#This Row],[Selling Price]]*Derived_Metrics[[#This Row],[Quantity]]</f>
        <v>727.05600000000004</v>
      </c>
      <c r="S2085" s="2">
        <f>IF(Derived_Metrics[[#This Row],[Revenue]]=0,0,Derived_Metrics[[#This Row],[Profit]]/Derived_Metrics[[#This Row],[Revenue]])</f>
        <v>2.0833333333333332E-2</v>
      </c>
      <c r="T2085" t="str">
        <f>IF(Derived_Metrics[[#This Row],[Profit]]&lt;0, "Loss","Profit")</f>
        <v>Profit</v>
      </c>
      <c r="U2085" s="5">
        <f>Derived_Metrics[[#This Row],[Selling Price]]*Derived_Metrics[[#This Row],[Quantity]]*Derived_Metrics[[#This Row],[Discount]]</f>
        <v>145.41120000000001</v>
      </c>
      <c r="V2085" t="str">
        <f>IF(Derived_Metrics[[#This Row],[Discount]]&gt;0,"Discount Applied","No Discount")</f>
        <v>Discount Applied</v>
      </c>
      <c r="W2085" t="str">
        <f>IF(Derived_Metrics[[#This Row],[Discount]]&gt;0.3,"High Discount","Low Discount")</f>
        <v>Low Discount</v>
      </c>
      <c r="X2085" s="13">
        <f>SUMIFS(Derived_Metrics[Customer_Revenue_Share],Derived_Metrics[Customee_ Revenue _Rank],"&lt;="&amp;Derived_Metrics[[#This Row],[Customee_ Revenue _Rank]])</f>
        <v>0.39211102125952491</v>
      </c>
      <c r="Y2085" t="str">
        <f>IF(Derived_Metrics[[#This Row],[Cumulative_Revenue_%]]&lt;=0.8,"Top 80% Revenue","Remaining 20% Revenue")</f>
        <v>Top 80% Revenue</v>
      </c>
    </row>
    <row r="2086" spans="1:25" x14ac:dyDescent="0.25">
      <c r="A2086" t="s">
        <v>5089</v>
      </c>
      <c r="B2086" s="1">
        <v>41989</v>
      </c>
      <c r="C2086" t="s">
        <v>4331</v>
      </c>
      <c r="D2086" s="4">
        <f>SUMIFS(Derived_Metrics[Revenue],Derived_Metrics[Customer ID],Derived_Metrics[[#This Row],[Customer ID]])</f>
        <v>15185.632000000001</v>
      </c>
      <c r="E2086" s="4">
        <f>SUMIFS(Derived_Metrics[Profit],Derived_Metrics[Customer ID],Derived_Metrics[[#This Row],[Customer ID]])</f>
        <v>-12.622</v>
      </c>
      <c r="F2086" s="5">
        <f>_xlfn.PERCENTRANK.INC(Derived_Metrics[Customer Revenue],Derived_Metrics[[#This Row],[Customer Revenue]])</f>
        <v>0.873</v>
      </c>
      <c r="G2086" s="5" t="str" cm="1">
        <f t="array" ref="G2086">_xlfn.IFS(Derived_Metrics[[#This Row],[Customer Revenue Percentile]]&gt;=0.8,"High Value",Derived_Metrics[[#This Row],[Customer Revenue Percentile]]&gt;=0.4,"Medium Value",TRUE,"Low Value")</f>
        <v>High Value</v>
      </c>
      <c r="H2086" s="12">
        <f>_xlfn.RANK.EQ(Derived_Metrics[[#This Row],[Customer Revenue]],Derived_Metrics[Customer Revenue],0)</f>
        <v>267</v>
      </c>
      <c r="I2086" s="15">
        <f>Derived_Metrics[[#This Row],[Customer Revenue]]/SUM(Derived_Metrics[Customer Revenue])</f>
        <v>9.7473653574424359E-4</v>
      </c>
      <c r="J2086" t="s">
        <v>113</v>
      </c>
      <c r="K2086" s="5">
        <f>SUMIFS(Derived_Metrics[Revenue],Derived_Metrics[Product ID],Derived_Metrics[[#This Row],[Product ID]])</f>
        <v>865.48000000000025</v>
      </c>
      <c r="L2086" s="5">
        <f>SUMIFS(Derived_Metrics[Profit],Derived_Metrics[Product ID],Derived_Metrics[[#This Row],[Product ID]])</f>
        <v>44.721600000000009</v>
      </c>
      <c r="M2086" s="5" t="str">
        <f>IF(AND(Derived_Metrics[[#This Row],[Product Revenue]]&gt;AVERAGE(Derived_Metrics[Product Revenue]),Derived_Metrics[[#This Row],[Product Profit]]&lt;0),"high sales Low Profit","Normal")</f>
        <v>Normal</v>
      </c>
      <c r="N2086">
        <v>8.6240000000000006</v>
      </c>
      <c r="O2086">
        <v>7</v>
      </c>
      <c r="P2086">
        <v>0.6</v>
      </c>
      <c r="Q2086">
        <v>-2.5872000000000002</v>
      </c>
      <c r="R2086">
        <f>Derived_Metrics[[#This Row],[Selling Price]]*Derived_Metrics[[#This Row],[Quantity]]</f>
        <v>60.368000000000002</v>
      </c>
      <c r="S2086" s="2">
        <f>IF(Derived_Metrics[[#This Row],[Revenue]]=0,0,Derived_Metrics[[#This Row],[Profit]]/Derived_Metrics[[#This Row],[Revenue]])</f>
        <v>-4.2857142857142858E-2</v>
      </c>
      <c r="T2086" t="str">
        <f>IF(Derived_Metrics[[#This Row],[Profit]]&lt;0, "Loss","Profit")</f>
        <v>Loss</v>
      </c>
      <c r="U2086" s="5">
        <f>Derived_Metrics[[#This Row],[Selling Price]]*Derived_Metrics[[#This Row],[Quantity]]*Derived_Metrics[[#This Row],[Discount]]</f>
        <v>36.220799999999997</v>
      </c>
      <c r="V2086" t="str">
        <f>IF(Derived_Metrics[[#This Row],[Discount]]&gt;0,"Discount Applied","No Discount")</f>
        <v>Discount Applied</v>
      </c>
      <c r="W2086" t="str">
        <f>IF(Derived_Metrics[[#This Row],[Discount]]&gt;0.3,"High Discount","Low Discount")</f>
        <v>High Discount</v>
      </c>
      <c r="X2086" s="13">
        <f>SUMIFS(Derived_Metrics[Customer_Revenue_Share],Derived_Metrics[Customee_ Revenue _Rank],"&lt;="&amp;Derived_Metrics[[#This Row],[Customee_ Revenue _Rank]])</f>
        <v>0.4496007247204189</v>
      </c>
      <c r="Y2086" t="str">
        <f>IF(Derived_Metrics[[#This Row],[Cumulative_Revenue_%]]&lt;=0.8,"Top 80% Revenue","Remaining 20% Revenue")</f>
        <v>Top 80% Revenue</v>
      </c>
    </row>
    <row r="2087" spans="1:25" x14ac:dyDescent="0.25">
      <c r="A2087" t="s">
        <v>5091</v>
      </c>
      <c r="B2087" s="1">
        <v>42653</v>
      </c>
      <c r="C2087" t="s">
        <v>2054</v>
      </c>
      <c r="D2087" s="4">
        <f>SUMIFS(Derived_Metrics[Revenue],Derived_Metrics[Customer ID],Derived_Metrics[[#This Row],[Customer ID]])</f>
        <v>10898.374</v>
      </c>
      <c r="E2087" s="4">
        <f>SUMIFS(Derived_Metrics[Profit],Derived_Metrics[Customer ID],Derived_Metrics[[#This Row],[Customer ID]])</f>
        <v>28.546599999999994</v>
      </c>
      <c r="F2087" s="5">
        <f>_xlfn.PERCENTRANK.INC(Derived_Metrics[Customer Revenue],Derived_Metrics[[#This Row],[Customer Revenue]])</f>
        <v>0.78400000000000003</v>
      </c>
      <c r="G2087" s="5" t="str" cm="1">
        <f t="array" ref="G2087">_xlfn.IFS(Derived_Metrics[[#This Row],[Customer Revenue Percentile]]&gt;=0.8,"High Value",Derived_Metrics[[#This Row],[Customer Revenue Percentile]]&gt;=0.4,"Medium Value",TRUE,"Low Value")</f>
        <v>Medium Value</v>
      </c>
      <c r="H2087" s="12">
        <f>_xlfn.RANK.EQ(Derived_Metrics[[#This Row],[Customer Revenue]],Derived_Metrics[Customer Revenue],0)</f>
        <v>453</v>
      </c>
      <c r="I2087" s="15">
        <f>Derived_Metrics[[#This Row],[Customer Revenue]]/SUM(Derived_Metrics[Customer Revenue])</f>
        <v>6.9954568357807781E-4</v>
      </c>
      <c r="J2087" t="s">
        <v>2600</v>
      </c>
      <c r="K2087" s="5">
        <f>SUMIFS(Derived_Metrics[Revenue],Derived_Metrics[Product ID],Derived_Metrics[[#This Row],[Product ID]])</f>
        <v>589.75</v>
      </c>
      <c r="L2087" s="5">
        <f>SUMIFS(Derived_Metrics[Profit],Derived_Metrics[Product ID],Derived_Metrics[[#This Row],[Product ID]])</f>
        <v>47.6</v>
      </c>
      <c r="M2087" s="5" t="str">
        <f>IF(AND(Derived_Metrics[[#This Row],[Product Revenue]]&gt;AVERAGE(Derived_Metrics[Product Revenue]),Derived_Metrics[[#This Row],[Product Profit]]&lt;0),"high sales Low Profit","Normal")</f>
        <v>Normal</v>
      </c>
      <c r="N2087">
        <v>14</v>
      </c>
      <c r="O2087">
        <v>4</v>
      </c>
      <c r="P2087">
        <v>0.6</v>
      </c>
      <c r="Q2087">
        <v>-6.3</v>
      </c>
      <c r="R2087">
        <f>Derived_Metrics[[#This Row],[Selling Price]]*Derived_Metrics[[#This Row],[Quantity]]</f>
        <v>56</v>
      </c>
      <c r="S2087" s="2">
        <f>IF(Derived_Metrics[[#This Row],[Revenue]]=0,0,Derived_Metrics[[#This Row],[Profit]]/Derived_Metrics[[#This Row],[Revenue]])</f>
        <v>-0.1125</v>
      </c>
      <c r="T2087" t="str">
        <f>IF(Derived_Metrics[[#This Row],[Profit]]&lt;0, "Loss","Profit")</f>
        <v>Loss</v>
      </c>
      <c r="U2087" s="5">
        <f>Derived_Metrics[[#This Row],[Selling Price]]*Derived_Metrics[[#This Row],[Quantity]]*Derived_Metrics[[#This Row],[Discount]]</f>
        <v>33.6</v>
      </c>
      <c r="V2087" t="str">
        <f>IF(Derived_Metrics[[#This Row],[Discount]]&gt;0,"Discount Applied","No Discount")</f>
        <v>Discount Applied</v>
      </c>
      <c r="W2087" t="str">
        <f>IF(Derived_Metrics[[#This Row],[Discount]]&gt;0.3,"High Discount","Low Discount")</f>
        <v>High Discount</v>
      </c>
      <c r="X2087" s="13">
        <f>SUMIFS(Derived_Metrics[Customer_Revenue_Share],Derived_Metrics[Customee_ Revenue _Rank],"&lt;="&amp;Derived_Metrics[[#This Row],[Customee_ Revenue _Rank]])</f>
        <v>0.59844957096540929</v>
      </c>
      <c r="Y2087" t="str">
        <f>IF(Derived_Metrics[[#This Row],[Cumulative_Revenue_%]]&lt;=0.8,"Top 80% Revenue","Remaining 20% Revenue")</f>
        <v>Top 80% Revenue</v>
      </c>
    </row>
    <row r="2088" spans="1:25" x14ac:dyDescent="0.25">
      <c r="A2088" t="s">
        <v>5092</v>
      </c>
      <c r="B2088" s="1">
        <v>42638</v>
      </c>
      <c r="C2088" t="s">
        <v>2422</v>
      </c>
      <c r="D2088" s="4">
        <f>SUMIFS(Derived_Metrics[Revenue],Derived_Metrics[Customer ID],Derived_Metrics[[#This Row],[Customer ID]])</f>
        <v>3631.4320000000002</v>
      </c>
      <c r="E2088" s="4">
        <f>SUMIFS(Derived_Metrics[Profit],Derived_Metrics[Customer ID],Derived_Metrics[[#This Row],[Customer ID]])</f>
        <v>76.121300000000005</v>
      </c>
      <c r="F2088" s="5">
        <f>_xlfn.PERCENTRANK.INC(Derived_Metrics[Customer Revenue],Derived_Metrics[[#This Row],[Customer Revenue]])</f>
        <v>0.45500000000000002</v>
      </c>
      <c r="G2088" s="5" t="str" cm="1">
        <f t="array" ref="G2088">_xlfn.IFS(Derived_Metrics[[#This Row],[Customer Revenue Percentile]]&gt;=0.8,"High Value",Derived_Metrics[[#This Row],[Customer Revenue Percentile]]&gt;=0.4,"Medium Value",TRUE,"Low Value")</f>
        <v>Medium Value</v>
      </c>
      <c r="H2088" s="12">
        <f>_xlfn.RANK.EQ(Derived_Metrics[[#This Row],[Customer Revenue]],Derived_Metrics[Customer Revenue],0)</f>
        <v>1153</v>
      </c>
      <c r="I2088" s="15">
        <f>Derived_Metrics[[#This Row],[Customer Revenue]]/SUM(Derived_Metrics[Customer Revenue])</f>
        <v>2.3309464153159972E-4</v>
      </c>
      <c r="J2088" t="s">
        <v>985</v>
      </c>
      <c r="K2088" s="5">
        <f>SUMIFS(Derived_Metrics[Revenue],Derived_Metrics[Product ID],Derived_Metrics[[#This Row],[Product ID]])</f>
        <v>15430.156000000001</v>
      </c>
      <c r="L2088" s="5">
        <f>SUMIFS(Derived_Metrics[Profit],Derived_Metrics[Product ID],Derived_Metrics[[#This Row],[Product ID]])</f>
        <v>573.72400000000005</v>
      </c>
      <c r="M2088" s="5" t="str">
        <f>IF(AND(Derived_Metrics[[#This Row],[Product Revenue]]&gt;AVERAGE(Derived_Metrics[Product Revenue]),Derived_Metrics[[#This Row],[Product Profit]]&lt;0),"high sales Low Profit","Normal")</f>
        <v>Normal</v>
      </c>
      <c r="N2088">
        <v>483.13600000000002</v>
      </c>
      <c r="O2088">
        <v>4</v>
      </c>
      <c r="P2088">
        <v>0.2</v>
      </c>
      <c r="Q2088">
        <v>60.392000000000003</v>
      </c>
      <c r="R2088">
        <f>Derived_Metrics[[#This Row],[Selling Price]]*Derived_Metrics[[#This Row],[Quantity]]</f>
        <v>1932.5440000000001</v>
      </c>
      <c r="S2088" s="2">
        <f>IF(Derived_Metrics[[#This Row],[Revenue]]=0,0,Derived_Metrics[[#This Row],[Profit]]/Derived_Metrics[[#This Row],[Revenue]])</f>
        <v>3.125E-2</v>
      </c>
      <c r="T2088" t="str">
        <f>IF(Derived_Metrics[[#This Row],[Profit]]&lt;0, "Loss","Profit")</f>
        <v>Profit</v>
      </c>
      <c r="U2088" s="5">
        <f>Derived_Metrics[[#This Row],[Selling Price]]*Derived_Metrics[[#This Row],[Quantity]]*Derived_Metrics[[#This Row],[Discount]]</f>
        <v>386.50880000000006</v>
      </c>
      <c r="V2088" t="str">
        <f>IF(Derived_Metrics[[#This Row],[Discount]]&gt;0,"Discount Applied","No Discount")</f>
        <v>Discount Applied</v>
      </c>
      <c r="W2088" t="str">
        <f>IF(Derived_Metrics[[#This Row],[Discount]]&gt;0.3,"High Discount","Low Discount")</f>
        <v>Low Discount</v>
      </c>
      <c r="X2088" s="13">
        <f>SUMIFS(Derived_Metrics[Customer_Revenue_Share],Derived_Metrics[Customee_ Revenue _Rank],"&lt;="&amp;Derived_Metrics[[#This Row],[Customee_ Revenue _Rank]])</f>
        <v>0.90010980274303654</v>
      </c>
      <c r="Y2088" t="str">
        <f>IF(Derived_Metrics[[#This Row],[Cumulative_Revenue_%]]&lt;=0.8,"Top 80% Revenue","Remaining 20% Revenue")</f>
        <v>Remaining 20% Revenue</v>
      </c>
    </row>
    <row r="2089" spans="1:25" x14ac:dyDescent="0.25">
      <c r="A2089" t="s">
        <v>5093</v>
      </c>
      <c r="B2089" s="1">
        <v>41704</v>
      </c>
      <c r="C2089" t="s">
        <v>3646</v>
      </c>
      <c r="D2089" s="4">
        <f>SUMIFS(Derived_Metrics[Revenue],Derived_Metrics[Customer ID],Derived_Metrics[[#This Row],[Customer ID]])</f>
        <v>1160.4180000000001</v>
      </c>
      <c r="E2089" s="4">
        <f>SUMIFS(Derived_Metrics[Profit],Derived_Metrics[Customer ID],Derived_Metrics[[#This Row],[Customer ID]])</f>
        <v>-11.861499999999999</v>
      </c>
      <c r="F2089" s="5">
        <f>_xlfn.PERCENTRANK.INC(Derived_Metrics[Customer Revenue],Derived_Metrics[[#This Row],[Customer Revenue]])</f>
        <v>0.192</v>
      </c>
      <c r="G2089" s="5" t="str" cm="1">
        <f t="array" ref="G2089">_xlfn.IFS(Derived_Metrics[[#This Row],[Customer Revenue Percentile]]&gt;=0.8,"High Value",Derived_Metrics[[#This Row],[Customer Revenue Percentile]]&gt;=0.4,"Medium Value",TRUE,"Low Value")</f>
        <v>Low Value</v>
      </c>
      <c r="H2089" s="12">
        <f>_xlfn.RANK.EQ(Derived_Metrics[[#This Row],[Customer Revenue]],Derived_Metrics[Customer Revenue],0)</f>
        <v>1712</v>
      </c>
      <c r="I2089" s="15">
        <f>Derived_Metrics[[#This Row],[Customer Revenue]]/SUM(Derived_Metrics[Customer Revenue])</f>
        <v>7.4485001436572652E-5</v>
      </c>
      <c r="J2089" t="s">
        <v>710</v>
      </c>
      <c r="K2089" s="5">
        <f>SUMIFS(Derived_Metrics[Revenue],Derived_Metrics[Product ID],Derived_Metrics[[#This Row],[Product ID]])</f>
        <v>1626.52</v>
      </c>
      <c r="L2089" s="5">
        <f>SUMIFS(Derived_Metrics[Profit],Derived_Metrics[Product ID],Derived_Metrics[[#This Row],[Product ID]])</f>
        <v>29.453200000000002</v>
      </c>
      <c r="M2089" s="5" t="str">
        <f>IF(AND(Derived_Metrics[[#This Row],[Product Revenue]]&gt;AVERAGE(Derived_Metrics[Product Revenue]),Derived_Metrics[[#This Row],[Product Profit]]&lt;0),"high sales Low Profit","Normal")</f>
        <v>Normal</v>
      </c>
      <c r="N2089">
        <v>61.543999999999997</v>
      </c>
      <c r="O2089">
        <v>7</v>
      </c>
      <c r="P2089">
        <v>0.6</v>
      </c>
      <c r="Q2089">
        <v>-40.003599999999999</v>
      </c>
      <c r="R2089">
        <f>Derived_Metrics[[#This Row],[Selling Price]]*Derived_Metrics[[#This Row],[Quantity]]</f>
        <v>430.80799999999999</v>
      </c>
      <c r="S2089" s="2">
        <f>IF(Derived_Metrics[[#This Row],[Revenue]]=0,0,Derived_Metrics[[#This Row],[Profit]]/Derived_Metrics[[#This Row],[Revenue]])</f>
        <v>-9.285714285714286E-2</v>
      </c>
      <c r="T2089" t="str">
        <f>IF(Derived_Metrics[[#This Row],[Profit]]&lt;0, "Loss","Profit")</f>
        <v>Loss</v>
      </c>
      <c r="U2089" s="5">
        <f>Derived_Metrics[[#This Row],[Selling Price]]*Derived_Metrics[[#This Row],[Quantity]]*Derived_Metrics[[#This Row],[Discount]]</f>
        <v>258.48480000000001</v>
      </c>
      <c r="V2089" t="str">
        <f>IF(Derived_Metrics[[#This Row],[Discount]]&gt;0,"Discount Applied","No Discount")</f>
        <v>Discount Applied</v>
      </c>
      <c r="W2089" t="str">
        <f>IF(Derived_Metrics[[#This Row],[Discount]]&gt;0.3,"High Discount","Low Discount")</f>
        <v>High Discount</v>
      </c>
      <c r="X2089" s="13">
        <f>SUMIFS(Derived_Metrics[Customer_Revenue_Share],Derived_Metrics[Customee_ Revenue _Rank],"&lt;="&amp;Derived_Metrics[[#This Row],[Customee_ Revenue _Rank]])</f>
        <v>0.98544434576383388</v>
      </c>
      <c r="Y2089" t="str">
        <f>IF(Derived_Metrics[[#This Row],[Cumulative_Revenue_%]]&lt;=0.8,"Top 80% Revenue","Remaining 20% Revenue")</f>
        <v>Remaining 20% Revenue</v>
      </c>
    </row>
    <row r="2090" spans="1:25" x14ac:dyDescent="0.25">
      <c r="A2090" t="s">
        <v>5094</v>
      </c>
      <c r="B2090" s="1">
        <v>42775</v>
      </c>
      <c r="C2090" t="s">
        <v>3728</v>
      </c>
      <c r="D2090" s="4">
        <f>SUMIFS(Derived_Metrics[Revenue],Derived_Metrics[Customer ID],Derived_Metrics[[#This Row],[Customer ID]])</f>
        <v>6017.6170000000002</v>
      </c>
      <c r="E2090" s="4">
        <f>SUMIFS(Derived_Metrics[Profit],Derived_Metrics[Customer ID],Derived_Metrics[[#This Row],[Customer ID]])</f>
        <v>121.8058</v>
      </c>
      <c r="F2090" s="5">
        <f>_xlfn.PERCENTRANK.INC(Derived_Metrics[Customer Revenue],Derived_Metrics[[#This Row],[Customer Revenue]])</f>
        <v>0.6</v>
      </c>
      <c r="G2090" s="5" t="str" cm="1">
        <f t="array" ref="G2090">_xlfn.IFS(Derived_Metrics[[#This Row],[Customer Revenue Percentile]]&gt;=0.8,"High Value",Derived_Metrics[[#This Row],[Customer Revenue Percentile]]&gt;=0.4,"Medium Value",TRUE,"Low Value")</f>
        <v>Medium Value</v>
      </c>
      <c r="H2090" s="12">
        <f>_xlfn.RANK.EQ(Derived_Metrics[[#This Row],[Customer Revenue]],Derived_Metrics[Customer Revenue],0)</f>
        <v>847</v>
      </c>
      <c r="I2090" s="15">
        <f>Derived_Metrics[[#This Row],[Customer Revenue]]/SUM(Derived_Metrics[Customer Revenue])</f>
        <v>3.8625927113311234E-4</v>
      </c>
      <c r="J2090" t="s">
        <v>1088</v>
      </c>
      <c r="K2090" s="5">
        <f>SUMIFS(Derived_Metrics[Revenue],Derived_Metrics[Product ID],Derived_Metrics[[#This Row],[Product ID]])</f>
        <v>4398.8999999999996</v>
      </c>
      <c r="L2090" s="5">
        <f>SUMIFS(Derived_Metrics[Profit],Derived_Metrics[Product ID],Derived_Metrics[[#This Row],[Product ID]])</f>
        <v>345.774</v>
      </c>
      <c r="M2090" s="5" t="str">
        <f>IF(AND(Derived_Metrics[[#This Row],[Product Revenue]]&gt;AVERAGE(Derived_Metrics[Product Revenue]),Derived_Metrics[[#This Row],[Product Profit]]&lt;0),"high sales Low Profit","Normal")</f>
        <v>Normal</v>
      </c>
      <c r="N2090">
        <v>511.5</v>
      </c>
      <c r="O2090">
        <v>5</v>
      </c>
      <c r="P2090">
        <v>0</v>
      </c>
      <c r="Q2090">
        <v>132.99</v>
      </c>
      <c r="R2090">
        <f>Derived_Metrics[[#This Row],[Selling Price]]*Derived_Metrics[[#This Row],[Quantity]]</f>
        <v>2557.5</v>
      </c>
      <c r="S2090" s="2">
        <f>IF(Derived_Metrics[[#This Row],[Revenue]]=0,0,Derived_Metrics[[#This Row],[Profit]]/Derived_Metrics[[#This Row],[Revenue]])</f>
        <v>5.2000000000000005E-2</v>
      </c>
      <c r="T2090" t="str">
        <f>IF(Derived_Metrics[[#This Row],[Profit]]&lt;0, "Loss","Profit")</f>
        <v>Profit</v>
      </c>
      <c r="U2090" s="5">
        <f>Derived_Metrics[[#This Row],[Selling Price]]*Derived_Metrics[[#This Row],[Quantity]]*Derived_Metrics[[#This Row],[Discount]]</f>
        <v>0</v>
      </c>
      <c r="V2090" t="str">
        <f>IF(Derived_Metrics[[#This Row],[Discount]]&gt;0,"Discount Applied","No Discount")</f>
        <v>No Discount</v>
      </c>
      <c r="W2090" t="str">
        <f>IF(Derived_Metrics[[#This Row],[Discount]]&gt;0.3,"High Discount","Low Discount")</f>
        <v>Low Discount</v>
      </c>
      <c r="X2090" s="13">
        <f>SUMIFS(Derived_Metrics[Customer_Revenue_Share],Derived_Metrics[Customee_ Revenue _Rank],"&lt;="&amp;Derived_Metrics[[#This Row],[Customee_ Revenue _Rank]])</f>
        <v>0.80736812591299811</v>
      </c>
      <c r="Y2090" t="str">
        <f>IF(Derived_Metrics[[#This Row],[Cumulative_Revenue_%]]&lt;=0.8,"Top 80% Revenue","Remaining 20% Revenue")</f>
        <v>Remaining 20% Revenue</v>
      </c>
    </row>
    <row r="2091" spans="1:25" x14ac:dyDescent="0.25">
      <c r="A2091" t="s">
        <v>5095</v>
      </c>
      <c r="B2091" s="1">
        <v>42405</v>
      </c>
      <c r="C2091" t="s">
        <v>1897</v>
      </c>
      <c r="D2091" s="4">
        <f>SUMIFS(Derived_Metrics[Revenue],Derived_Metrics[Customer ID],Derived_Metrics[[#This Row],[Customer ID]])</f>
        <v>5620.4279999999999</v>
      </c>
      <c r="E2091" s="4">
        <f>SUMIFS(Derived_Metrics[Profit],Derived_Metrics[Customer ID],Derived_Metrics[[#This Row],[Customer ID]])</f>
        <v>332.3322</v>
      </c>
      <c r="F2091" s="5">
        <f>_xlfn.PERCENTRANK.INC(Derived_Metrics[Customer Revenue],Derived_Metrics[[#This Row],[Customer Revenue]])</f>
        <v>0.58199999999999996</v>
      </c>
      <c r="G2091" s="5" t="str" cm="1">
        <f t="array" ref="G2091">_xlfn.IFS(Derived_Metrics[[#This Row],[Customer Revenue Percentile]]&gt;=0.8,"High Value",Derived_Metrics[[#This Row],[Customer Revenue Percentile]]&gt;=0.4,"Medium Value",TRUE,"Low Value")</f>
        <v>Medium Value</v>
      </c>
      <c r="H2091" s="12">
        <f>_xlfn.RANK.EQ(Derived_Metrics[[#This Row],[Customer Revenue]],Derived_Metrics[Customer Revenue],0)</f>
        <v>882</v>
      </c>
      <c r="I2091" s="15">
        <f>Derived_Metrics[[#This Row],[Customer Revenue]]/SUM(Derived_Metrics[Customer Revenue])</f>
        <v>3.6076447250400556E-4</v>
      </c>
      <c r="J2091" t="s">
        <v>768</v>
      </c>
      <c r="K2091" s="5">
        <f>SUMIFS(Derived_Metrics[Revenue],Derived_Metrics[Product ID],Derived_Metrics[[#This Row],[Product ID]])</f>
        <v>457.18399999999997</v>
      </c>
      <c r="L2091" s="5">
        <f>SUMIFS(Derived_Metrics[Profit],Derived_Metrics[Product ID],Derived_Metrics[[#This Row],[Product ID]])</f>
        <v>39.18719999999999</v>
      </c>
      <c r="M2091" s="5" t="str">
        <f>IF(AND(Derived_Metrics[[#This Row],[Product Revenue]]&gt;AVERAGE(Derived_Metrics[Product Revenue]),Derived_Metrics[[#This Row],[Product Profit]]&lt;0),"high sales Low Profit","Normal")</f>
        <v>Normal</v>
      </c>
      <c r="N2091">
        <v>12.56</v>
      </c>
      <c r="O2091">
        <v>2</v>
      </c>
      <c r="P2091">
        <v>0</v>
      </c>
      <c r="Q2091">
        <v>4.0191999999999997</v>
      </c>
      <c r="R2091">
        <f>Derived_Metrics[[#This Row],[Selling Price]]*Derived_Metrics[[#This Row],[Quantity]]</f>
        <v>25.12</v>
      </c>
      <c r="S2091" s="2">
        <f>IF(Derived_Metrics[[#This Row],[Revenue]]=0,0,Derived_Metrics[[#This Row],[Profit]]/Derived_Metrics[[#This Row],[Revenue]])</f>
        <v>0.15999999999999998</v>
      </c>
      <c r="T2091" t="str">
        <f>IF(Derived_Metrics[[#This Row],[Profit]]&lt;0, "Loss","Profit")</f>
        <v>Profit</v>
      </c>
      <c r="U2091" s="5">
        <f>Derived_Metrics[[#This Row],[Selling Price]]*Derived_Metrics[[#This Row],[Quantity]]*Derived_Metrics[[#This Row],[Discount]]</f>
        <v>0</v>
      </c>
      <c r="V2091" t="str">
        <f>IF(Derived_Metrics[[#This Row],[Discount]]&gt;0,"Discount Applied","No Discount")</f>
        <v>No Discount</v>
      </c>
      <c r="W2091" t="str">
        <f>IF(Derived_Metrics[[#This Row],[Discount]]&gt;0.3,"High Discount","Low Discount")</f>
        <v>Low Discount</v>
      </c>
      <c r="X2091" s="13">
        <f>SUMIFS(Derived_Metrics[Customer_Revenue_Share],Derived_Metrics[Customee_ Revenue _Rank],"&lt;="&amp;Derived_Metrics[[#This Row],[Customee_ Revenue _Rank]])</f>
        <v>0.82148995553502746</v>
      </c>
      <c r="Y2091" t="str">
        <f>IF(Derived_Metrics[[#This Row],[Cumulative_Revenue_%]]&lt;=0.8,"Top 80% Revenue","Remaining 20% Revenue")</f>
        <v>Remaining 20% Revenue</v>
      </c>
    </row>
    <row r="2092" spans="1:25" x14ac:dyDescent="0.25">
      <c r="A2092" t="s">
        <v>5095</v>
      </c>
      <c r="B2092" s="1">
        <v>42405</v>
      </c>
      <c r="C2092" t="s">
        <v>1897</v>
      </c>
      <c r="D2092" s="4">
        <f>SUMIFS(Derived_Metrics[Revenue],Derived_Metrics[Customer ID],Derived_Metrics[[#This Row],[Customer ID]])</f>
        <v>5620.4279999999999</v>
      </c>
      <c r="E2092" s="4">
        <f>SUMIFS(Derived_Metrics[Profit],Derived_Metrics[Customer ID],Derived_Metrics[[#This Row],[Customer ID]])</f>
        <v>332.3322</v>
      </c>
      <c r="F2092" s="5">
        <f>_xlfn.PERCENTRANK.INC(Derived_Metrics[Customer Revenue],Derived_Metrics[[#This Row],[Customer Revenue]])</f>
        <v>0.58199999999999996</v>
      </c>
      <c r="G2092" s="5" t="str" cm="1">
        <f t="array" ref="G2092">_xlfn.IFS(Derived_Metrics[[#This Row],[Customer Revenue Percentile]]&gt;=0.8,"High Value",Derived_Metrics[[#This Row],[Customer Revenue Percentile]]&gt;=0.4,"Medium Value",TRUE,"Low Value")</f>
        <v>Medium Value</v>
      </c>
      <c r="H2092" s="12">
        <f>_xlfn.RANK.EQ(Derived_Metrics[[#This Row],[Customer Revenue]],Derived_Metrics[Customer Revenue],0)</f>
        <v>882</v>
      </c>
      <c r="I2092" s="15">
        <f>Derived_Metrics[[#This Row],[Customer Revenue]]/SUM(Derived_Metrics[Customer Revenue])</f>
        <v>3.6076447250400556E-4</v>
      </c>
      <c r="J2092" t="s">
        <v>850</v>
      </c>
      <c r="K2092" s="5">
        <f>SUMIFS(Derived_Metrics[Revenue],Derived_Metrics[Product ID],Derived_Metrics[[#This Row],[Product ID]])</f>
        <v>4826.456000000001</v>
      </c>
      <c r="L2092" s="5">
        <f>SUMIFS(Derived_Metrics[Profit],Derived_Metrics[Product ID],Derived_Metrics[[#This Row],[Product ID]])</f>
        <v>340.51420000000002</v>
      </c>
      <c r="M2092" s="5" t="str">
        <f>IF(AND(Derived_Metrics[[#This Row],[Product Revenue]]&gt;AVERAGE(Derived_Metrics[Product Revenue]),Derived_Metrics[[#This Row],[Product Profit]]&lt;0),"high sales Low Profit","Normal")</f>
        <v>Normal</v>
      </c>
      <c r="N2092">
        <v>214.7</v>
      </c>
      <c r="O2092">
        <v>5</v>
      </c>
      <c r="P2092">
        <v>0</v>
      </c>
      <c r="Q2092">
        <v>83.733000000000004</v>
      </c>
      <c r="R2092">
        <f>Derived_Metrics[[#This Row],[Selling Price]]*Derived_Metrics[[#This Row],[Quantity]]</f>
        <v>1073.5</v>
      </c>
      <c r="S2092" s="2">
        <f>IF(Derived_Metrics[[#This Row],[Revenue]]=0,0,Derived_Metrics[[#This Row],[Profit]]/Derived_Metrics[[#This Row],[Revenue]])</f>
        <v>7.8E-2</v>
      </c>
      <c r="T2092" t="str">
        <f>IF(Derived_Metrics[[#This Row],[Profit]]&lt;0, "Loss","Profit")</f>
        <v>Profit</v>
      </c>
      <c r="U2092" s="5">
        <f>Derived_Metrics[[#This Row],[Selling Price]]*Derived_Metrics[[#This Row],[Quantity]]*Derived_Metrics[[#This Row],[Discount]]</f>
        <v>0</v>
      </c>
      <c r="V2092" t="str">
        <f>IF(Derived_Metrics[[#This Row],[Discount]]&gt;0,"Discount Applied","No Discount")</f>
        <v>No Discount</v>
      </c>
      <c r="W2092" t="str">
        <f>IF(Derived_Metrics[[#This Row],[Discount]]&gt;0.3,"High Discount","Low Discount")</f>
        <v>Low Discount</v>
      </c>
      <c r="X2092" s="13">
        <f>SUMIFS(Derived_Metrics[Customer_Revenue_Share],Derived_Metrics[Customee_ Revenue _Rank],"&lt;="&amp;Derived_Metrics[[#This Row],[Customee_ Revenue _Rank]])</f>
        <v>0.82148995553502746</v>
      </c>
      <c r="Y2092" t="str">
        <f>IF(Derived_Metrics[[#This Row],[Cumulative_Revenue_%]]&lt;=0.8,"Top 80% Revenue","Remaining 20% Revenue")</f>
        <v>Remaining 20% Revenue</v>
      </c>
    </row>
    <row r="2093" spans="1:25" x14ac:dyDescent="0.25">
      <c r="A2093" t="s">
        <v>5096</v>
      </c>
      <c r="B2093" s="1">
        <v>42905</v>
      </c>
      <c r="C2093" t="s">
        <v>3209</v>
      </c>
      <c r="D2093" s="4">
        <f>SUMIFS(Derived_Metrics[Revenue],Derived_Metrics[Customer ID],Derived_Metrics[[#This Row],[Customer ID]])</f>
        <v>1376.8779999999999</v>
      </c>
      <c r="E2093" s="4">
        <f>SUMIFS(Derived_Metrics[Profit],Derived_Metrics[Customer ID],Derived_Metrics[[#This Row],[Customer ID]])</f>
        <v>103.5718</v>
      </c>
      <c r="F2093" s="5">
        <f>_xlfn.PERCENTRANK.INC(Derived_Metrics[Customer Revenue],Derived_Metrics[[#This Row],[Customer Revenue]])</f>
        <v>0.20599999999999999</v>
      </c>
      <c r="G2093" s="5" t="str" cm="1">
        <f t="array" ref="G2093">_xlfn.IFS(Derived_Metrics[[#This Row],[Customer Revenue Percentile]]&gt;=0.8,"High Value",Derived_Metrics[[#This Row],[Customer Revenue Percentile]]&gt;=0.4,"Medium Value",TRUE,"Low Value")</f>
        <v>Low Value</v>
      </c>
      <c r="H2093" s="12">
        <f>_xlfn.RANK.EQ(Derived_Metrics[[#This Row],[Customer Revenue]],Derived_Metrics[Customer Revenue],0)</f>
        <v>1681</v>
      </c>
      <c r="I2093" s="15">
        <f>Derived_Metrics[[#This Row],[Customer Revenue]]/SUM(Derived_Metrics[Customer Revenue])</f>
        <v>8.8379152863869107E-5</v>
      </c>
      <c r="J2093" t="s">
        <v>3105</v>
      </c>
      <c r="K2093" s="5">
        <f>SUMIFS(Derived_Metrics[Revenue],Derived_Metrics[Product ID],Derived_Metrics[[#This Row],[Product ID]])</f>
        <v>629</v>
      </c>
      <c r="L2093" s="5">
        <f>SUMIFS(Derived_Metrics[Profit],Derived_Metrics[Product ID],Derived_Metrics[[#This Row],[Product ID]])</f>
        <v>39.752799999999993</v>
      </c>
      <c r="M2093" s="5" t="str">
        <f>IF(AND(Derived_Metrics[[#This Row],[Product Revenue]]&gt;AVERAGE(Derived_Metrics[Product Revenue]),Derived_Metrics[[#This Row],[Product Profit]]&lt;0),"high sales Low Profit","Normal")</f>
        <v>Normal</v>
      </c>
      <c r="N2093">
        <v>50.32</v>
      </c>
      <c r="O2093">
        <v>4</v>
      </c>
      <c r="P2093">
        <v>0</v>
      </c>
      <c r="Q2093">
        <v>21.134399999999999</v>
      </c>
      <c r="R2093">
        <f>Derived_Metrics[[#This Row],[Selling Price]]*Derived_Metrics[[#This Row],[Quantity]]</f>
        <v>201.28</v>
      </c>
      <c r="S2093" s="2">
        <f>IF(Derived_Metrics[[#This Row],[Revenue]]=0,0,Derived_Metrics[[#This Row],[Profit]]/Derived_Metrics[[#This Row],[Revenue]])</f>
        <v>0.105</v>
      </c>
      <c r="T2093" t="str">
        <f>IF(Derived_Metrics[[#This Row],[Profit]]&lt;0, "Loss","Profit")</f>
        <v>Profit</v>
      </c>
      <c r="U2093" s="5">
        <f>Derived_Metrics[[#This Row],[Selling Price]]*Derived_Metrics[[#This Row],[Quantity]]*Derived_Metrics[[#This Row],[Discount]]</f>
        <v>0</v>
      </c>
      <c r="V2093" t="str">
        <f>IF(Derived_Metrics[[#This Row],[Discount]]&gt;0,"Discount Applied","No Discount")</f>
        <v>No Discount</v>
      </c>
      <c r="W2093" t="str">
        <f>IF(Derived_Metrics[[#This Row],[Discount]]&gt;0.3,"High Discount","Low Discount")</f>
        <v>Low Discount</v>
      </c>
      <c r="X2093" s="13">
        <f>SUMIFS(Derived_Metrics[Customer_Revenue_Share],Derived_Metrics[Customee_ Revenue _Rank],"&lt;="&amp;Derived_Metrics[[#This Row],[Customee_ Revenue _Rank]])</f>
        <v>0.98304237826956387</v>
      </c>
      <c r="Y2093" t="str">
        <f>IF(Derived_Metrics[[#This Row],[Cumulative_Revenue_%]]&lt;=0.8,"Top 80% Revenue","Remaining 20% Revenue")</f>
        <v>Remaining 20% Revenue</v>
      </c>
    </row>
    <row r="2094" spans="1:25" x14ac:dyDescent="0.25">
      <c r="A2094" t="s">
        <v>5097</v>
      </c>
      <c r="B2094" s="1">
        <v>42089</v>
      </c>
      <c r="C2094" t="s">
        <v>701</v>
      </c>
      <c r="D2094" s="4">
        <f>SUMIFS(Derived_Metrics[Revenue],Derived_Metrics[Customer ID],Derived_Metrics[[#This Row],[Customer ID]])</f>
        <v>28786.18</v>
      </c>
      <c r="E2094" s="4">
        <f>SUMIFS(Derived_Metrics[Profit],Derived_Metrics[Customer ID],Derived_Metrics[[#This Row],[Customer ID]])</f>
        <v>568.36979999999994</v>
      </c>
      <c r="F2094" s="5">
        <f>_xlfn.PERCENTRANK.INC(Derived_Metrics[Customer Revenue],Derived_Metrics[[#This Row],[Customer Revenue]])</f>
        <v>0.96399999999999997</v>
      </c>
      <c r="G2094" s="5" t="str" cm="1">
        <f t="array" ref="G2094">_xlfn.IFS(Derived_Metrics[[#This Row],[Customer Revenue Percentile]]&gt;=0.8,"High Value",Derived_Metrics[[#This Row],[Customer Revenue Percentile]]&gt;=0.4,"Medium Value",TRUE,"Low Value")</f>
        <v>High Value</v>
      </c>
      <c r="H2094" s="12">
        <f>_xlfn.RANK.EQ(Derived_Metrics[[#This Row],[Customer Revenue]],Derived_Metrics[Customer Revenue],0)</f>
        <v>75</v>
      </c>
      <c r="I2094" s="15">
        <f>Derived_Metrics[[#This Row],[Customer Revenue]]/SUM(Derived_Metrics[Customer Revenue])</f>
        <v>1.8477295755955515E-3</v>
      </c>
      <c r="J2094" t="s">
        <v>578</v>
      </c>
      <c r="K2094" s="5">
        <f>SUMIFS(Derived_Metrics[Revenue],Derived_Metrics[Product ID],Derived_Metrics[[#This Row],[Product ID]])</f>
        <v>57989.506999999998</v>
      </c>
      <c r="L2094" s="5">
        <f>SUMIFS(Derived_Metrics[Profit],Derived_Metrics[Product ID],Derived_Metrics[[#This Row],[Product ID]])</f>
        <v>-1934.3975999999998</v>
      </c>
      <c r="M2094" s="5" t="str">
        <f>IF(AND(Derived_Metrics[[#This Row],[Product Revenue]]&gt;AVERAGE(Derived_Metrics[Product Revenue]),Derived_Metrics[[#This Row],[Product Profit]]&lt;0),"high sales Low Profit","Normal")</f>
        <v>high sales Low Profit</v>
      </c>
      <c r="N2094">
        <v>3393.68</v>
      </c>
      <c r="O2094">
        <v>8</v>
      </c>
      <c r="P2094">
        <v>0</v>
      </c>
      <c r="Q2094">
        <v>610.86239999999998</v>
      </c>
      <c r="R2094">
        <f>Derived_Metrics[[#This Row],[Selling Price]]*Derived_Metrics[[#This Row],[Quantity]]</f>
        <v>27149.439999999999</v>
      </c>
      <c r="S2094" s="2">
        <f>IF(Derived_Metrics[[#This Row],[Revenue]]=0,0,Derived_Metrics[[#This Row],[Profit]]/Derived_Metrics[[#This Row],[Revenue]])</f>
        <v>2.2499999999999999E-2</v>
      </c>
      <c r="T2094" t="str">
        <f>IF(Derived_Metrics[[#This Row],[Profit]]&lt;0, "Loss","Profit")</f>
        <v>Profit</v>
      </c>
      <c r="U2094" s="5">
        <f>Derived_Metrics[[#This Row],[Selling Price]]*Derived_Metrics[[#This Row],[Quantity]]*Derived_Metrics[[#This Row],[Discount]]</f>
        <v>0</v>
      </c>
      <c r="V2094" t="str">
        <f>IF(Derived_Metrics[[#This Row],[Discount]]&gt;0,"Discount Applied","No Discount")</f>
        <v>No Discount</v>
      </c>
      <c r="W2094" t="str">
        <f>IF(Derived_Metrics[[#This Row],[Discount]]&gt;0.3,"High Discount","Low Discount")</f>
        <v>Low Discount</v>
      </c>
      <c r="X2094" s="13">
        <f>SUMIFS(Derived_Metrics[Customer_Revenue_Share],Derived_Metrics[Customee_ Revenue _Rank],"&lt;="&amp;Derived_Metrics[[#This Row],[Customee_ Revenue _Rank]])</f>
        <v>0.19456671782891052</v>
      </c>
      <c r="Y2094" t="str">
        <f>IF(Derived_Metrics[[#This Row],[Cumulative_Revenue_%]]&lt;=0.8,"Top 80% Revenue","Remaining 20% Revenue")</f>
        <v>Top 80% Revenue</v>
      </c>
    </row>
    <row r="2095" spans="1:25" x14ac:dyDescent="0.25">
      <c r="A2095" t="s">
        <v>5098</v>
      </c>
      <c r="B2095" s="1">
        <v>42749</v>
      </c>
      <c r="C2095" t="s">
        <v>3579</v>
      </c>
      <c r="D2095" s="4">
        <f>SUMIFS(Derived_Metrics[Revenue],Derived_Metrics[Customer ID],Derived_Metrics[[#This Row],[Customer ID]])</f>
        <v>3474.92</v>
      </c>
      <c r="E2095" s="4">
        <f>SUMIFS(Derived_Metrics[Profit],Derived_Metrics[Customer ID],Derived_Metrics[[#This Row],[Customer ID]])</f>
        <v>56.650000000000006</v>
      </c>
      <c r="F2095" s="5">
        <f>_xlfn.PERCENTRANK.INC(Derived_Metrics[Customer Revenue],Derived_Metrics[[#This Row],[Customer Revenue]])</f>
        <v>0.438</v>
      </c>
      <c r="G2095" s="5" t="str" cm="1">
        <f t="array" ref="G2095">_xlfn.IFS(Derived_Metrics[[#This Row],[Customer Revenue Percentile]]&gt;=0.8,"High Value",Derived_Metrics[[#This Row],[Customer Revenue Percentile]]&gt;=0.4,"Medium Value",TRUE,"Low Value")</f>
        <v>Medium Value</v>
      </c>
      <c r="H2095" s="12">
        <f>_xlfn.RANK.EQ(Derived_Metrics[[#This Row],[Customer Revenue]],Derived_Metrics[Customer Revenue],0)</f>
        <v>1191</v>
      </c>
      <c r="I2095" s="15">
        <f>Derived_Metrics[[#This Row],[Customer Revenue]]/SUM(Derived_Metrics[Customer Revenue])</f>
        <v>2.2304843702181026E-4</v>
      </c>
      <c r="J2095" t="s">
        <v>1892</v>
      </c>
      <c r="K2095" s="5">
        <f>SUMIFS(Derived_Metrics[Revenue],Derived_Metrics[Product ID],Derived_Metrics[[#This Row],[Product ID]])</f>
        <v>646.53599999999994</v>
      </c>
      <c r="L2095" s="5">
        <f>SUMIFS(Derived_Metrics[Profit],Derived_Metrics[Product ID],Derived_Metrics[[#This Row],[Product ID]])</f>
        <v>48.822000000000003</v>
      </c>
      <c r="M2095" s="5" t="str">
        <f>IF(AND(Derived_Metrics[[#This Row],[Product Revenue]]&gt;AVERAGE(Derived_Metrics[Product Revenue]),Derived_Metrics[[#This Row],[Product Profit]]&lt;0),"high sales Low Profit","Normal")</f>
        <v>Normal</v>
      </c>
      <c r="N2095">
        <v>18.96</v>
      </c>
      <c r="O2095">
        <v>2</v>
      </c>
      <c r="P2095">
        <v>0</v>
      </c>
      <c r="Q2095">
        <v>8.532</v>
      </c>
      <c r="R2095">
        <f>Derived_Metrics[[#This Row],[Selling Price]]*Derived_Metrics[[#This Row],[Quantity]]</f>
        <v>37.92</v>
      </c>
      <c r="S2095" s="2">
        <f>IF(Derived_Metrics[[#This Row],[Revenue]]=0,0,Derived_Metrics[[#This Row],[Profit]]/Derived_Metrics[[#This Row],[Revenue]])</f>
        <v>0.22499999999999998</v>
      </c>
      <c r="T2095" t="str">
        <f>IF(Derived_Metrics[[#This Row],[Profit]]&lt;0, "Loss","Profit")</f>
        <v>Profit</v>
      </c>
      <c r="U2095" s="5">
        <f>Derived_Metrics[[#This Row],[Selling Price]]*Derived_Metrics[[#This Row],[Quantity]]*Derived_Metrics[[#This Row],[Discount]]</f>
        <v>0</v>
      </c>
      <c r="V2095" t="str">
        <f>IF(Derived_Metrics[[#This Row],[Discount]]&gt;0,"Discount Applied","No Discount")</f>
        <v>No Discount</v>
      </c>
      <c r="W2095" t="str">
        <f>IF(Derived_Metrics[[#This Row],[Discount]]&gt;0.3,"High Discount","Low Discount")</f>
        <v>Low Discount</v>
      </c>
      <c r="X2095" s="13">
        <f>SUMIFS(Derived_Metrics[Customer_Revenue_Share],Derived_Metrics[Customee_ Revenue _Rank],"&lt;="&amp;Derived_Metrics[[#This Row],[Customee_ Revenue _Rank]])</f>
        <v>0.90853379567353876</v>
      </c>
      <c r="Y2095" t="str">
        <f>IF(Derived_Metrics[[#This Row],[Cumulative_Revenue_%]]&lt;=0.8,"Top 80% Revenue","Remaining 20% Revenue")</f>
        <v>Remaining 20% Revenue</v>
      </c>
    </row>
    <row r="2096" spans="1:25" x14ac:dyDescent="0.25">
      <c r="A2096" t="s">
        <v>5100</v>
      </c>
      <c r="B2096" s="1">
        <v>41650</v>
      </c>
      <c r="C2096" t="s">
        <v>1793</v>
      </c>
      <c r="D2096" s="4">
        <f>SUMIFS(Derived_Metrics[Revenue],Derived_Metrics[Customer ID],Derived_Metrics[[#This Row],[Customer ID]])</f>
        <v>3919.0319999999997</v>
      </c>
      <c r="E2096" s="4">
        <f>SUMIFS(Derived_Metrics[Profit],Derived_Metrics[Customer ID],Derived_Metrics[[#This Row],[Customer ID]])</f>
        <v>80.161000000000001</v>
      </c>
      <c r="F2096" s="5">
        <f>_xlfn.PERCENTRANK.INC(Derived_Metrics[Customer Revenue],Derived_Metrics[[#This Row],[Customer Revenue]])</f>
        <v>0.47799999999999998</v>
      </c>
      <c r="G2096" s="5" t="str" cm="1">
        <f t="array" ref="G2096">_xlfn.IFS(Derived_Metrics[[#This Row],[Customer Revenue Percentile]]&gt;=0.8,"High Value",Derived_Metrics[[#This Row],[Customer Revenue Percentile]]&gt;=0.4,"Medium Value",TRUE,"Low Value")</f>
        <v>Medium Value</v>
      </c>
      <c r="H2096" s="12">
        <f>_xlfn.RANK.EQ(Derived_Metrics[[#This Row],[Customer Revenue]],Derived_Metrics[Customer Revenue],0)</f>
        <v>1104</v>
      </c>
      <c r="I2096" s="15">
        <f>Derived_Metrics[[#This Row],[Customer Revenue]]/SUM(Derived_Metrics[Customer Revenue])</f>
        <v>2.5155513284865811E-4</v>
      </c>
      <c r="J2096" t="s">
        <v>850</v>
      </c>
      <c r="K2096" s="5">
        <f>SUMIFS(Derived_Metrics[Revenue],Derived_Metrics[Product ID],Derived_Metrics[[#This Row],[Product ID]])</f>
        <v>4826.456000000001</v>
      </c>
      <c r="L2096" s="5">
        <f>SUMIFS(Derived_Metrics[Profit],Derived_Metrics[Product ID],Derived_Metrics[[#This Row],[Product ID]])</f>
        <v>340.51420000000002</v>
      </c>
      <c r="M2096" s="5" t="str">
        <f>IF(AND(Derived_Metrics[[#This Row],[Product Revenue]]&gt;AVERAGE(Derived_Metrics[Product Revenue]),Derived_Metrics[[#This Row],[Product Profit]]&lt;0),"high sales Low Profit","Normal")</f>
        <v>Normal</v>
      </c>
      <c r="N2096">
        <v>68.703999999999994</v>
      </c>
      <c r="O2096">
        <v>2</v>
      </c>
      <c r="P2096">
        <v>0.2</v>
      </c>
      <c r="Q2096">
        <v>16.3172</v>
      </c>
      <c r="R2096">
        <f>Derived_Metrics[[#This Row],[Selling Price]]*Derived_Metrics[[#This Row],[Quantity]]</f>
        <v>137.40799999999999</v>
      </c>
      <c r="S2096" s="2">
        <f>IF(Derived_Metrics[[#This Row],[Revenue]]=0,0,Derived_Metrics[[#This Row],[Profit]]/Derived_Metrics[[#This Row],[Revenue]])</f>
        <v>0.11875000000000001</v>
      </c>
      <c r="T2096" t="str">
        <f>IF(Derived_Metrics[[#This Row],[Profit]]&lt;0, "Loss","Profit")</f>
        <v>Profit</v>
      </c>
      <c r="U2096" s="5">
        <f>Derived_Metrics[[#This Row],[Selling Price]]*Derived_Metrics[[#This Row],[Quantity]]*Derived_Metrics[[#This Row],[Discount]]</f>
        <v>27.4816</v>
      </c>
      <c r="V2096" t="str">
        <f>IF(Derived_Metrics[[#This Row],[Discount]]&gt;0,"Discount Applied","No Discount")</f>
        <v>Discount Applied</v>
      </c>
      <c r="W2096" t="str">
        <f>IF(Derived_Metrics[[#This Row],[Discount]]&gt;0.3,"High Discount","Low Discount")</f>
        <v>Low Discount</v>
      </c>
      <c r="X2096" s="13">
        <f>SUMIFS(Derived_Metrics[Customer_Revenue_Share],Derived_Metrics[Customee_ Revenue _Rank],"&lt;="&amp;Derived_Metrics[[#This Row],[Customee_ Revenue _Rank]])</f>
        <v>0.8885302622374216</v>
      </c>
      <c r="Y2096" t="str">
        <f>IF(Derived_Metrics[[#This Row],[Cumulative_Revenue_%]]&lt;=0.8,"Top 80% Revenue","Remaining 20% Revenue")</f>
        <v>Remaining 20% Revenue</v>
      </c>
    </row>
    <row r="2097" spans="1:25" x14ac:dyDescent="0.25">
      <c r="A2097" t="s">
        <v>5102</v>
      </c>
      <c r="B2097" s="1">
        <v>42603</v>
      </c>
      <c r="C2097" t="s">
        <v>830</v>
      </c>
      <c r="D2097" s="4">
        <f>SUMIFS(Derived_Metrics[Revenue],Derived_Metrics[Customer ID],Derived_Metrics[[#This Row],[Customer ID]])</f>
        <v>5121.9539999999997</v>
      </c>
      <c r="E2097" s="4">
        <f>SUMIFS(Derived_Metrics[Profit],Derived_Metrics[Customer ID],Derived_Metrics[[#This Row],[Customer ID]])</f>
        <v>49.814300000000003</v>
      </c>
      <c r="F2097" s="5">
        <f>_xlfn.PERCENTRANK.INC(Derived_Metrics[Customer Revenue],Derived_Metrics[[#This Row],[Customer Revenue]])</f>
        <v>0.55000000000000004</v>
      </c>
      <c r="G2097" s="5" t="str" cm="1">
        <f t="array" ref="G2097">_xlfn.IFS(Derived_Metrics[[#This Row],[Customer Revenue Percentile]]&gt;=0.8,"High Value",Derived_Metrics[[#This Row],[Customer Revenue Percentile]]&gt;=0.4,"Medium Value",TRUE,"Low Value")</f>
        <v>Medium Value</v>
      </c>
      <c r="H2097" s="12">
        <f>_xlfn.RANK.EQ(Derived_Metrics[[#This Row],[Customer Revenue]],Derived_Metrics[Customer Revenue],0)</f>
        <v>953</v>
      </c>
      <c r="I2097" s="15">
        <f>Derived_Metrics[[#This Row],[Customer Revenue]]/SUM(Derived_Metrics[Customer Revenue])</f>
        <v>3.2876838436499519E-4</v>
      </c>
      <c r="J2097" t="s">
        <v>1432</v>
      </c>
      <c r="K2097" s="5">
        <f>SUMIFS(Derived_Metrics[Revenue],Derived_Metrics[Product ID],Derived_Metrics[[#This Row],[Product ID]])</f>
        <v>6914.48</v>
      </c>
      <c r="L2097" s="5">
        <f>SUMIFS(Derived_Metrics[Profit],Derived_Metrics[Product ID],Derived_Metrics[[#This Row],[Product ID]])</f>
        <v>54.588000000000001</v>
      </c>
      <c r="M2097" s="5" t="str">
        <f>IF(AND(Derived_Metrics[[#This Row],[Product Revenue]]&gt;AVERAGE(Derived_Metrics[Product Revenue]),Derived_Metrics[[#This Row],[Product Profit]]&lt;0),"high sales Low Profit","Normal")</f>
        <v>Normal</v>
      </c>
      <c r="N2097">
        <v>573.17399999999998</v>
      </c>
      <c r="O2097">
        <v>7</v>
      </c>
      <c r="P2097">
        <v>0.1</v>
      </c>
      <c r="Q2097">
        <v>63.686</v>
      </c>
      <c r="R2097">
        <f>Derived_Metrics[[#This Row],[Selling Price]]*Derived_Metrics[[#This Row],[Quantity]]</f>
        <v>4012.2179999999998</v>
      </c>
      <c r="S2097" s="2">
        <f>IF(Derived_Metrics[[#This Row],[Revenue]]=0,0,Derived_Metrics[[#This Row],[Profit]]/Derived_Metrics[[#This Row],[Revenue]])</f>
        <v>1.5873015873015872E-2</v>
      </c>
      <c r="T2097" t="str">
        <f>IF(Derived_Metrics[[#This Row],[Profit]]&lt;0, "Loss","Profit")</f>
        <v>Profit</v>
      </c>
      <c r="U2097" s="5">
        <f>Derived_Metrics[[#This Row],[Selling Price]]*Derived_Metrics[[#This Row],[Quantity]]*Derived_Metrics[[#This Row],[Discount]]</f>
        <v>401.22180000000003</v>
      </c>
      <c r="V2097" t="str">
        <f>IF(Derived_Metrics[[#This Row],[Discount]]&gt;0,"Discount Applied","No Discount")</f>
        <v>Discount Applied</v>
      </c>
      <c r="W2097" t="str">
        <f>IF(Derived_Metrics[[#This Row],[Discount]]&gt;0.3,"High Discount","Low Discount")</f>
        <v>Low Discount</v>
      </c>
      <c r="X2097" s="13">
        <f>SUMIFS(Derived_Metrics[Customer_Revenue_Share],Derived_Metrics[Customee_ Revenue _Rank],"&lt;="&amp;Derived_Metrics[[#This Row],[Customee_ Revenue _Rank]])</f>
        <v>0.84469917015697915</v>
      </c>
      <c r="Y2097" t="str">
        <f>IF(Derived_Metrics[[#This Row],[Cumulative_Revenue_%]]&lt;=0.8,"Top 80% Revenue","Remaining 20% Revenue")</f>
        <v>Remaining 20% Revenue</v>
      </c>
    </row>
    <row r="2098" spans="1:25" x14ac:dyDescent="0.25">
      <c r="A2098" t="s">
        <v>5104</v>
      </c>
      <c r="B2098" s="1">
        <v>42576</v>
      </c>
      <c r="C2098" t="s">
        <v>2395</v>
      </c>
      <c r="D2098" s="4">
        <f>SUMIFS(Derived_Metrics[Revenue],Derived_Metrics[Customer ID],Derived_Metrics[[#This Row],[Customer ID]])</f>
        <v>7306.7874999999995</v>
      </c>
      <c r="E2098" s="4">
        <f>SUMIFS(Derived_Metrics[Profit],Derived_Metrics[Customer ID],Derived_Metrics[[#This Row],[Customer ID]])</f>
        <v>168.2714</v>
      </c>
      <c r="F2098" s="5">
        <f>_xlfn.PERCENTRANK.INC(Derived_Metrics[Customer Revenue],Derived_Metrics[[#This Row],[Customer Revenue]])</f>
        <v>0.65700000000000003</v>
      </c>
      <c r="G2098" s="5" t="str" cm="1">
        <f t="array" ref="G2098">_xlfn.IFS(Derived_Metrics[[#This Row],[Customer Revenue Percentile]]&gt;=0.8,"High Value",Derived_Metrics[[#This Row],[Customer Revenue Percentile]]&gt;=0.4,"Medium Value",TRUE,"Low Value")</f>
        <v>Medium Value</v>
      </c>
      <c r="H2098" s="12">
        <f>_xlfn.RANK.EQ(Derived_Metrics[[#This Row],[Customer Revenue]],Derived_Metrics[Customer Revenue],0)</f>
        <v>722</v>
      </c>
      <c r="I2098" s="15">
        <f>Derived_Metrics[[#This Row],[Customer Revenue]]/SUM(Derived_Metrics[Customer Revenue])</f>
        <v>4.690086481201007E-4</v>
      </c>
      <c r="J2098" t="s">
        <v>3574</v>
      </c>
      <c r="K2098" s="5">
        <f>SUMIFS(Derived_Metrics[Revenue],Derived_Metrics[Product ID],Derived_Metrics[[#This Row],[Product ID]])</f>
        <v>7879.5090000000009</v>
      </c>
      <c r="L2098" s="5">
        <f>SUMIFS(Derived_Metrics[Profit],Derived_Metrics[Product ID],Derived_Metrics[[#This Row],[Product ID]])</f>
        <v>413.649</v>
      </c>
      <c r="M2098" s="5" t="str">
        <f>IF(AND(Derived_Metrics[[#This Row],[Product Revenue]]&gt;AVERAGE(Derived_Metrics[Product Revenue]),Derived_Metrics[[#This Row],[Product Profit]]&lt;0),"high sales Low Profit","Normal")</f>
        <v>Normal</v>
      </c>
      <c r="N2098">
        <v>403.56</v>
      </c>
      <c r="O2098">
        <v>4</v>
      </c>
      <c r="P2098">
        <v>0</v>
      </c>
      <c r="Q2098">
        <v>96.854399999999998</v>
      </c>
      <c r="R2098">
        <f>Derived_Metrics[[#This Row],[Selling Price]]*Derived_Metrics[[#This Row],[Quantity]]</f>
        <v>1614.24</v>
      </c>
      <c r="S2098" s="2">
        <f>IF(Derived_Metrics[[#This Row],[Revenue]]=0,0,Derived_Metrics[[#This Row],[Profit]]/Derived_Metrics[[#This Row],[Revenue]])</f>
        <v>0.06</v>
      </c>
      <c r="T2098" t="str">
        <f>IF(Derived_Metrics[[#This Row],[Profit]]&lt;0, "Loss","Profit")</f>
        <v>Profit</v>
      </c>
      <c r="U2098" s="5">
        <f>Derived_Metrics[[#This Row],[Selling Price]]*Derived_Metrics[[#This Row],[Quantity]]*Derived_Metrics[[#This Row],[Discount]]</f>
        <v>0</v>
      </c>
      <c r="V2098" t="str">
        <f>IF(Derived_Metrics[[#This Row],[Discount]]&gt;0,"Discount Applied","No Discount")</f>
        <v>No Discount</v>
      </c>
      <c r="W2098" t="str">
        <f>IF(Derived_Metrics[[#This Row],[Discount]]&gt;0.3,"High Discount","Low Discount")</f>
        <v>Low Discount</v>
      </c>
      <c r="X2098" s="13">
        <f>SUMIFS(Derived_Metrics[Customer_Revenue_Share],Derived_Metrics[Customee_ Revenue _Rank],"&lt;="&amp;Derived_Metrics[[#This Row],[Customee_ Revenue _Rank]])</f>
        <v>0.75568471817600213</v>
      </c>
      <c r="Y2098" t="str">
        <f>IF(Derived_Metrics[[#This Row],[Cumulative_Revenue_%]]&lt;=0.8,"Top 80% Revenue","Remaining 20% Revenue")</f>
        <v>Top 80% Revenue</v>
      </c>
    </row>
    <row r="2099" spans="1:25" x14ac:dyDescent="0.25">
      <c r="A2099" t="s">
        <v>5104</v>
      </c>
      <c r="B2099" s="1">
        <v>42576</v>
      </c>
      <c r="C2099" t="s">
        <v>2395</v>
      </c>
      <c r="D2099" s="4">
        <f>SUMIFS(Derived_Metrics[Revenue],Derived_Metrics[Customer ID],Derived_Metrics[[#This Row],[Customer ID]])</f>
        <v>7306.7874999999995</v>
      </c>
      <c r="E2099" s="4">
        <f>SUMIFS(Derived_Metrics[Profit],Derived_Metrics[Customer ID],Derived_Metrics[[#This Row],[Customer ID]])</f>
        <v>168.2714</v>
      </c>
      <c r="F2099" s="5">
        <f>_xlfn.PERCENTRANK.INC(Derived_Metrics[Customer Revenue],Derived_Metrics[[#This Row],[Customer Revenue]])</f>
        <v>0.65700000000000003</v>
      </c>
      <c r="G2099" s="5" t="str" cm="1">
        <f t="array" ref="G2099">_xlfn.IFS(Derived_Metrics[[#This Row],[Customer Revenue Percentile]]&gt;=0.8,"High Value",Derived_Metrics[[#This Row],[Customer Revenue Percentile]]&gt;=0.4,"Medium Value",TRUE,"Low Value")</f>
        <v>Medium Value</v>
      </c>
      <c r="H2099" s="12">
        <f>_xlfn.RANK.EQ(Derived_Metrics[[#This Row],[Customer Revenue]],Derived_Metrics[Customer Revenue],0)</f>
        <v>722</v>
      </c>
      <c r="I2099" s="15">
        <f>Derived_Metrics[[#This Row],[Customer Revenue]]/SUM(Derived_Metrics[Customer Revenue])</f>
        <v>4.690086481201007E-4</v>
      </c>
      <c r="J2099" t="s">
        <v>416</v>
      </c>
      <c r="K2099" s="5">
        <f>SUMIFS(Derived_Metrics[Revenue],Derived_Metrics[Product ID],Derived_Metrics[[#This Row],[Product ID]])</f>
        <v>1024.3519999999999</v>
      </c>
      <c r="L2099" s="5">
        <f>SUMIFS(Derived_Metrics[Profit],Derived_Metrics[Product ID],Derived_Metrics[[#This Row],[Product ID]])</f>
        <v>-7.6160000000000032</v>
      </c>
      <c r="M2099" s="5" t="str">
        <f>IF(AND(Derived_Metrics[[#This Row],[Product Revenue]]&gt;AVERAGE(Derived_Metrics[Product Revenue]),Derived_Metrics[[#This Row],[Product Profit]]&lt;0),"high sales Low Profit","Normal")</f>
        <v>Normal</v>
      </c>
      <c r="N2099">
        <v>95.2</v>
      </c>
      <c r="O2099">
        <v>5</v>
      </c>
      <c r="P2099">
        <v>0</v>
      </c>
      <c r="Q2099">
        <v>27.608000000000001</v>
      </c>
      <c r="R2099">
        <f>Derived_Metrics[[#This Row],[Selling Price]]*Derived_Metrics[[#This Row],[Quantity]]</f>
        <v>476</v>
      </c>
      <c r="S2099" s="2">
        <f>IF(Derived_Metrics[[#This Row],[Revenue]]=0,0,Derived_Metrics[[#This Row],[Profit]]/Derived_Metrics[[#This Row],[Revenue]])</f>
        <v>5.8000000000000003E-2</v>
      </c>
      <c r="T2099" t="str">
        <f>IF(Derived_Metrics[[#This Row],[Profit]]&lt;0, "Loss","Profit")</f>
        <v>Profit</v>
      </c>
      <c r="U2099" s="5">
        <f>Derived_Metrics[[#This Row],[Selling Price]]*Derived_Metrics[[#This Row],[Quantity]]*Derived_Metrics[[#This Row],[Discount]]</f>
        <v>0</v>
      </c>
      <c r="V2099" t="str">
        <f>IF(Derived_Metrics[[#This Row],[Discount]]&gt;0,"Discount Applied","No Discount")</f>
        <v>No Discount</v>
      </c>
      <c r="W2099" t="str">
        <f>IF(Derived_Metrics[[#This Row],[Discount]]&gt;0.3,"High Discount","Low Discount")</f>
        <v>Low Discount</v>
      </c>
      <c r="X2099" s="13">
        <f>SUMIFS(Derived_Metrics[Customer_Revenue_Share],Derived_Metrics[Customee_ Revenue _Rank],"&lt;="&amp;Derived_Metrics[[#This Row],[Customee_ Revenue _Rank]])</f>
        <v>0.75568471817600213</v>
      </c>
      <c r="Y2099" t="str">
        <f>IF(Derived_Metrics[[#This Row],[Cumulative_Revenue_%]]&lt;=0.8,"Top 80% Revenue","Remaining 20% Revenue")</f>
        <v>Top 80% Revenue</v>
      </c>
    </row>
    <row r="2100" spans="1:25" x14ac:dyDescent="0.25">
      <c r="A2100" t="s">
        <v>5105</v>
      </c>
      <c r="B2100" s="1">
        <v>42527</v>
      </c>
      <c r="C2100" t="s">
        <v>4669</v>
      </c>
      <c r="D2100" s="4">
        <f>SUMIFS(Derived_Metrics[Revenue],Derived_Metrics[Customer ID],Derived_Metrics[[#This Row],[Customer ID]])</f>
        <v>1633.615</v>
      </c>
      <c r="E2100" s="4">
        <f>SUMIFS(Derived_Metrics[Profit],Derived_Metrics[Customer ID],Derived_Metrics[[#This Row],[Customer ID]])</f>
        <v>-12.201000000000001</v>
      </c>
      <c r="F2100" s="5">
        <f>_xlfn.PERCENTRANK.INC(Derived_Metrics[Customer Revenue],Derived_Metrics[[#This Row],[Customer Revenue]])</f>
        <v>0.23300000000000001</v>
      </c>
      <c r="G2100" s="5" t="str" cm="1">
        <f t="array" ref="G2100">_xlfn.IFS(Derived_Metrics[[#This Row],[Customer Revenue Percentile]]&gt;=0.8,"High Value",Derived_Metrics[[#This Row],[Customer Revenue Percentile]]&gt;=0.4,"Medium Value",TRUE,"Low Value")</f>
        <v>Low Value</v>
      </c>
      <c r="H2100" s="12">
        <f>_xlfn.RANK.EQ(Derived_Metrics[[#This Row],[Customer Revenue]],Derived_Metrics[Customer Revenue],0)</f>
        <v>1623</v>
      </c>
      <c r="I2100" s="15">
        <f>Derived_Metrics[[#This Row],[Customer Revenue]]/SUM(Derived_Metrics[Customer Revenue])</f>
        <v>1.0485860752057157E-4</v>
      </c>
      <c r="J2100" t="s">
        <v>903</v>
      </c>
      <c r="K2100" s="5">
        <f>SUMIFS(Derived_Metrics[Revenue],Derived_Metrics[Product ID],Derived_Metrics[[#This Row],[Product ID]])</f>
        <v>10064.739999999998</v>
      </c>
      <c r="L2100" s="5">
        <f>SUMIFS(Derived_Metrics[Profit],Derived_Metrics[Product ID],Derived_Metrics[[#This Row],[Product ID]])</f>
        <v>314.76599999999996</v>
      </c>
      <c r="M2100" s="5" t="str">
        <f>IF(AND(Derived_Metrics[[#This Row],[Product Revenue]]&gt;AVERAGE(Derived_Metrics[Product Revenue]),Derived_Metrics[[#This Row],[Product Profit]]&lt;0),"high sales Low Profit","Normal")</f>
        <v>Normal</v>
      </c>
      <c r="N2100">
        <v>466.32</v>
      </c>
      <c r="O2100">
        <v>3</v>
      </c>
      <c r="P2100">
        <v>0.2</v>
      </c>
      <c r="Q2100">
        <v>34.973999999999997</v>
      </c>
      <c r="R2100">
        <f>Derived_Metrics[[#This Row],[Selling Price]]*Derived_Metrics[[#This Row],[Quantity]]</f>
        <v>1398.96</v>
      </c>
      <c r="S2100" s="2">
        <f>IF(Derived_Metrics[[#This Row],[Revenue]]=0,0,Derived_Metrics[[#This Row],[Profit]]/Derived_Metrics[[#This Row],[Revenue]])</f>
        <v>2.4999999999999998E-2</v>
      </c>
      <c r="T2100" t="str">
        <f>IF(Derived_Metrics[[#This Row],[Profit]]&lt;0, "Loss","Profit")</f>
        <v>Profit</v>
      </c>
      <c r="U2100" s="5">
        <f>Derived_Metrics[[#This Row],[Selling Price]]*Derived_Metrics[[#This Row],[Quantity]]*Derived_Metrics[[#This Row],[Discount]]</f>
        <v>279.79200000000003</v>
      </c>
      <c r="V2100" t="str">
        <f>IF(Derived_Metrics[[#This Row],[Discount]]&gt;0,"Discount Applied","No Discount")</f>
        <v>Discount Applied</v>
      </c>
      <c r="W2100" t="str">
        <f>IF(Derived_Metrics[[#This Row],[Discount]]&gt;0.3,"High Discount","Low Discount")</f>
        <v>Low Discount</v>
      </c>
      <c r="X2100" s="13">
        <f>SUMIFS(Derived_Metrics[Customer_Revenue_Share],Derived_Metrics[Customee_ Revenue _Rank],"&lt;="&amp;Derived_Metrics[[#This Row],[Customee_ Revenue _Rank]])</f>
        <v>0.97743226268755945</v>
      </c>
      <c r="Y2100" t="str">
        <f>IF(Derived_Metrics[[#This Row],[Cumulative_Revenue_%]]&lt;=0.8,"Top 80% Revenue","Remaining 20% Revenue")</f>
        <v>Remaining 20% Revenue</v>
      </c>
    </row>
    <row r="2101" spans="1:25" x14ac:dyDescent="0.25">
      <c r="A2101" t="s">
        <v>5105</v>
      </c>
      <c r="B2101" s="1">
        <v>42527</v>
      </c>
      <c r="C2101" t="s">
        <v>4669</v>
      </c>
      <c r="D2101" s="4">
        <f>SUMIFS(Derived_Metrics[Revenue],Derived_Metrics[Customer ID],Derived_Metrics[[#This Row],[Customer ID]])</f>
        <v>1633.615</v>
      </c>
      <c r="E2101" s="4">
        <f>SUMIFS(Derived_Metrics[Profit],Derived_Metrics[Customer ID],Derived_Metrics[[#This Row],[Customer ID]])</f>
        <v>-12.201000000000001</v>
      </c>
      <c r="F2101" s="5">
        <f>_xlfn.PERCENTRANK.INC(Derived_Metrics[Customer Revenue],Derived_Metrics[[#This Row],[Customer Revenue]])</f>
        <v>0.23300000000000001</v>
      </c>
      <c r="G2101" s="5" t="str" cm="1">
        <f t="array" ref="G2101">_xlfn.IFS(Derived_Metrics[[#This Row],[Customer Revenue Percentile]]&gt;=0.8,"High Value",Derived_Metrics[[#This Row],[Customer Revenue Percentile]]&gt;=0.4,"Medium Value",TRUE,"Low Value")</f>
        <v>Low Value</v>
      </c>
      <c r="H2101" s="12">
        <f>_xlfn.RANK.EQ(Derived_Metrics[[#This Row],[Customer Revenue]],Derived_Metrics[Customer Revenue],0)</f>
        <v>1623</v>
      </c>
      <c r="I2101" s="15">
        <f>Derived_Metrics[[#This Row],[Customer Revenue]]/SUM(Derived_Metrics[Customer Revenue])</f>
        <v>1.0485860752057157E-4</v>
      </c>
      <c r="J2101" t="s">
        <v>3522</v>
      </c>
      <c r="K2101" s="5">
        <f>SUMIFS(Derived_Metrics[Revenue],Derived_Metrics[Product ID],Derived_Metrics[[#This Row],[Product ID]])</f>
        <v>4813.7800000000007</v>
      </c>
      <c r="L2101" s="5">
        <f>SUMIFS(Derived_Metrics[Profit],Derived_Metrics[Product ID],Derived_Metrics[[#This Row],[Product ID]])</f>
        <v>123.96</v>
      </c>
      <c r="M2101" s="5" t="str">
        <f>IF(AND(Derived_Metrics[[#This Row],[Product Revenue]]&gt;AVERAGE(Derived_Metrics[Product Revenue]),Derived_Metrics[[#This Row],[Product Profit]]&lt;0),"high sales Low Profit","Normal")</f>
        <v>Normal</v>
      </c>
      <c r="N2101">
        <v>82.64</v>
      </c>
      <c r="O2101">
        <v>2</v>
      </c>
      <c r="P2101">
        <v>0.2</v>
      </c>
      <c r="Q2101">
        <v>0</v>
      </c>
      <c r="R2101">
        <f>Derived_Metrics[[#This Row],[Selling Price]]*Derived_Metrics[[#This Row],[Quantity]]</f>
        <v>165.28</v>
      </c>
      <c r="S2101" s="2">
        <f>IF(Derived_Metrics[[#This Row],[Revenue]]=0,0,Derived_Metrics[[#This Row],[Profit]]/Derived_Metrics[[#This Row],[Revenue]])</f>
        <v>0</v>
      </c>
      <c r="T2101" t="str">
        <f>IF(Derived_Metrics[[#This Row],[Profit]]&lt;0, "Loss","Profit")</f>
        <v>Profit</v>
      </c>
      <c r="U2101" s="5">
        <f>Derived_Metrics[[#This Row],[Selling Price]]*Derived_Metrics[[#This Row],[Quantity]]*Derived_Metrics[[#This Row],[Discount]]</f>
        <v>33.056000000000004</v>
      </c>
      <c r="V2101" t="str">
        <f>IF(Derived_Metrics[[#This Row],[Discount]]&gt;0,"Discount Applied","No Discount")</f>
        <v>Discount Applied</v>
      </c>
      <c r="W2101" t="str">
        <f>IF(Derived_Metrics[[#This Row],[Discount]]&gt;0.3,"High Discount","Low Discount")</f>
        <v>Low Discount</v>
      </c>
      <c r="X2101" s="13">
        <f>SUMIFS(Derived_Metrics[Customer_Revenue_Share],Derived_Metrics[Customee_ Revenue _Rank],"&lt;="&amp;Derived_Metrics[[#This Row],[Customee_ Revenue _Rank]])</f>
        <v>0.97743226268755945</v>
      </c>
      <c r="Y2101" t="str">
        <f>IF(Derived_Metrics[[#This Row],[Cumulative_Revenue_%]]&lt;=0.8,"Top 80% Revenue","Remaining 20% Revenue")</f>
        <v>Remaining 20% Revenue</v>
      </c>
    </row>
    <row r="2102" spans="1:25" x14ac:dyDescent="0.25">
      <c r="A2102" t="s">
        <v>5106</v>
      </c>
      <c r="B2102" s="1">
        <v>41726</v>
      </c>
      <c r="C2102" t="s">
        <v>1591</v>
      </c>
      <c r="D2102" s="4">
        <f>SUMIFS(Derived_Metrics[Revenue],Derived_Metrics[Customer ID],Derived_Metrics[[#This Row],[Customer ID]])</f>
        <v>7054.204999999999</v>
      </c>
      <c r="E2102" s="4">
        <f>SUMIFS(Derived_Metrics[Profit],Derived_Metrics[Customer ID],Derived_Metrics[[#This Row],[Customer ID]])</f>
        <v>-234.44989999999999</v>
      </c>
      <c r="F2102" s="5">
        <f>_xlfn.PERCENTRANK.INC(Derived_Metrics[Customer Revenue],Derived_Metrics[[#This Row],[Customer Revenue]])</f>
        <v>0.64700000000000002</v>
      </c>
      <c r="G2102" s="5" t="str" cm="1">
        <f t="array" ref="G2102">_xlfn.IFS(Derived_Metrics[[#This Row],[Customer Revenue Percentile]]&gt;=0.8,"High Value",Derived_Metrics[[#This Row],[Customer Revenue Percentile]]&gt;=0.4,"Medium Value",TRUE,"Low Value")</f>
        <v>Medium Value</v>
      </c>
      <c r="H2102" s="12">
        <f>_xlfn.RANK.EQ(Derived_Metrics[[#This Row],[Customer Revenue]],Derived_Metrics[Customer Revenue],0)</f>
        <v>742</v>
      </c>
      <c r="I2102" s="15">
        <f>Derived_Metrics[[#This Row],[Customer Revenue]]/SUM(Derived_Metrics[Customer Revenue])</f>
        <v>4.5279586283466638E-4</v>
      </c>
      <c r="J2102" t="s">
        <v>857</v>
      </c>
      <c r="K2102" s="5">
        <f>SUMIFS(Derived_Metrics[Revenue],Derived_Metrics[Product ID],Derived_Metrics[[#This Row],[Product ID]])</f>
        <v>81324.648000000001</v>
      </c>
      <c r="L2102" s="5">
        <f>SUMIFS(Derived_Metrics[Profit],Derived_Metrics[Product ID],Derived_Metrics[[#This Row],[Product ID]])</f>
        <v>-2876.1156000000001</v>
      </c>
      <c r="M2102" s="5" t="str">
        <f>IF(AND(Derived_Metrics[[#This Row],[Product Revenue]]&gt;AVERAGE(Derived_Metrics[Product Revenue]),Derived_Metrics[[#This Row],[Product Profit]]&lt;0),"high sales Low Profit","Normal")</f>
        <v>high sales Low Profit</v>
      </c>
      <c r="N2102">
        <v>330.58800000000002</v>
      </c>
      <c r="O2102">
        <v>1</v>
      </c>
      <c r="P2102">
        <v>0.4</v>
      </c>
      <c r="Q2102">
        <v>-143.25479999999999</v>
      </c>
      <c r="R2102">
        <f>Derived_Metrics[[#This Row],[Selling Price]]*Derived_Metrics[[#This Row],[Quantity]]</f>
        <v>330.58800000000002</v>
      </c>
      <c r="S2102" s="2">
        <f>IF(Derived_Metrics[[#This Row],[Revenue]]=0,0,Derived_Metrics[[#This Row],[Profit]]/Derived_Metrics[[#This Row],[Revenue]])</f>
        <v>-0.43333333333333329</v>
      </c>
      <c r="T2102" t="str">
        <f>IF(Derived_Metrics[[#This Row],[Profit]]&lt;0, "Loss","Profit")</f>
        <v>Loss</v>
      </c>
      <c r="U2102" s="5">
        <f>Derived_Metrics[[#This Row],[Selling Price]]*Derived_Metrics[[#This Row],[Quantity]]*Derived_Metrics[[#This Row],[Discount]]</f>
        <v>132.23520000000002</v>
      </c>
      <c r="V2102" t="str">
        <f>IF(Derived_Metrics[[#This Row],[Discount]]&gt;0,"Discount Applied","No Discount")</f>
        <v>Discount Applied</v>
      </c>
      <c r="W2102" t="str">
        <f>IF(Derived_Metrics[[#This Row],[Discount]]&gt;0.3,"High Discount","Low Discount")</f>
        <v>High Discount</v>
      </c>
      <c r="X2102" s="13">
        <f>SUMIFS(Derived_Metrics[Customer_Revenue_Share],Derived_Metrics[Customee_ Revenue _Rank],"&lt;="&amp;Derived_Metrics[[#This Row],[Customee_ Revenue _Rank]])</f>
        <v>0.76572488483420664</v>
      </c>
      <c r="Y2102" t="str">
        <f>IF(Derived_Metrics[[#This Row],[Cumulative_Revenue_%]]&lt;=0.8,"Top 80% Revenue","Remaining 20% Revenue")</f>
        <v>Top 80% Revenue</v>
      </c>
    </row>
    <row r="2103" spans="1:25" x14ac:dyDescent="0.25">
      <c r="A2103" t="s">
        <v>5107</v>
      </c>
      <c r="B2103" s="1">
        <v>42968</v>
      </c>
      <c r="C2103" t="s">
        <v>5108</v>
      </c>
      <c r="D2103" s="4">
        <f>SUMIFS(Derived_Metrics[Revenue],Derived_Metrics[Customer ID],Derived_Metrics[[#This Row],[Customer ID]])</f>
        <v>68.256</v>
      </c>
      <c r="E2103" s="4">
        <f>SUMIFS(Derived_Metrics[Profit],Derived_Metrics[Customer ID],Derived_Metrics[[#This Row],[Customer ID]])</f>
        <v>7.11</v>
      </c>
      <c r="F2103" s="5">
        <f>_xlfn.PERCENTRANK.INC(Derived_Metrics[Customer Revenue],Derived_Metrics[[#This Row],[Customer Revenue]])</f>
        <v>1.2E-2</v>
      </c>
      <c r="G2103" s="5" t="str" cm="1">
        <f t="array" ref="G2103">_xlfn.IFS(Derived_Metrics[[#This Row],[Customer Revenue Percentile]]&gt;=0.8,"High Value",Derived_Metrics[[#This Row],[Customer Revenue Percentile]]&gt;=0.4,"Medium Value",TRUE,"Low Value")</f>
        <v>Low Value</v>
      </c>
      <c r="H2103" s="12">
        <f>_xlfn.RANK.EQ(Derived_Metrics[[#This Row],[Customer Revenue]],Derived_Metrics[Customer Revenue],0)</f>
        <v>2095</v>
      </c>
      <c r="I2103" s="15">
        <f>Derived_Metrics[[#This Row],[Customer Revenue]]/SUM(Derived_Metrics[Customer Revenue])</f>
        <v>4.381221471965018E-6</v>
      </c>
      <c r="J2103" t="s">
        <v>1892</v>
      </c>
      <c r="K2103" s="5">
        <f>SUMIFS(Derived_Metrics[Revenue],Derived_Metrics[Product ID],Derived_Metrics[[#This Row],[Product ID]])</f>
        <v>646.53599999999994</v>
      </c>
      <c r="L2103" s="5">
        <f>SUMIFS(Derived_Metrics[Profit],Derived_Metrics[Product ID],Derived_Metrics[[#This Row],[Product ID]])</f>
        <v>48.822000000000003</v>
      </c>
      <c r="M2103" s="5" t="str">
        <f>IF(AND(Derived_Metrics[[#This Row],[Product Revenue]]&gt;AVERAGE(Derived_Metrics[Product Revenue]),Derived_Metrics[[#This Row],[Product Profit]]&lt;0),"high sales Low Profit","Normal")</f>
        <v>Normal</v>
      </c>
      <c r="N2103">
        <v>22.751999999999999</v>
      </c>
      <c r="O2103">
        <v>3</v>
      </c>
      <c r="P2103">
        <v>0.2</v>
      </c>
      <c r="Q2103">
        <v>7.11</v>
      </c>
      <c r="R2103">
        <f>Derived_Metrics[[#This Row],[Selling Price]]*Derived_Metrics[[#This Row],[Quantity]]</f>
        <v>68.256</v>
      </c>
      <c r="S2103" s="2">
        <f>IF(Derived_Metrics[[#This Row],[Revenue]]=0,0,Derived_Metrics[[#This Row],[Profit]]/Derived_Metrics[[#This Row],[Revenue]])</f>
        <v>0.10416666666666667</v>
      </c>
      <c r="T2103" t="str">
        <f>IF(Derived_Metrics[[#This Row],[Profit]]&lt;0, "Loss","Profit")</f>
        <v>Profit</v>
      </c>
      <c r="U2103" s="5">
        <f>Derived_Metrics[[#This Row],[Selling Price]]*Derived_Metrics[[#This Row],[Quantity]]*Derived_Metrics[[#This Row],[Discount]]</f>
        <v>13.651200000000001</v>
      </c>
      <c r="V2103" t="str">
        <f>IF(Derived_Metrics[[#This Row],[Discount]]&gt;0,"Discount Applied","No Discount")</f>
        <v>Discount Applied</v>
      </c>
      <c r="W2103" t="str">
        <f>IF(Derived_Metrics[[#This Row],[Discount]]&gt;0.3,"High Discount","Low Discount")</f>
        <v>Low Discount</v>
      </c>
      <c r="X2103" s="13">
        <f>SUMIFS(Derived_Metrics[Customer_Revenue_Share],Derived_Metrics[Customee_ Revenue _Rank],"&lt;="&amp;Derived_Metrics[[#This Row],[Customee_ Revenue _Rank]])</f>
        <v>0.99993653455109621</v>
      </c>
      <c r="Y2103" t="str">
        <f>IF(Derived_Metrics[[#This Row],[Cumulative_Revenue_%]]&lt;=0.8,"Top 80% Revenue","Remaining 20% Revenue")</f>
        <v>Remaining 20% Revenue</v>
      </c>
    </row>
    <row r="2104" spans="1:25" x14ac:dyDescent="0.25">
      <c r="A2104" t="s">
        <v>5110</v>
      </c>
      <c r="B2104" s="1">
        <v>41984</v>
      </c>
      <c r="C2104" t="s">
        <v>109</v>
      </c>
      <c r="D2104" s="4">
        <f>SUMIFS(Derived_Metrics[Revenue],Derived_Metrics[Customer ID],Derived_Metrics[[#This Row],[Customer ID]])</f>
        <v>502.49399999999997</v>
      </c>
      <c r="E2104" s="4">
        <f>SUMIFS(Derived_Metrics[Profit],Derived_Metrics[Customer ID],Derived_Metrics[[#This Row],[Customer ID]])</f>
        <v>-30.703299999999999</v>
      </c>
      <c r="F2104" s="5">
        <f>_xlfn.PERCENTRANK.INC(Derived_Metrics[Customer Revenue],Derived_Metrics[[#This Row],[Customer Revenue]])</f>
        <v>9.1999999999999998E-2</v>
      </c>
      <c r="G2104" s="5" t="str" cm="1">
        <f t="array" ref="G2104">_xlfn.IFS(Derived_Metrics[[#This Row],[Customer Revenue Percentile]]&gt;=0.8,"High Value",Derived_Metrics[[#This Row],[Customer Revenue Percentile]]&gt;=0.4,"Medium Value",TRUE,"Low Value")</f>
        <v>Low Value</v>
      </c>
      <c r="H2104" s="12">
        <f>_xlfn.RANK.EQ(Derived_Metrics[[#This Row],[Customer Revenue]],Derived_Metrics[Customer Revenue],0)</f>
        <v>1922</v>
      </c>
      <c r="I2104" s="15">
        <f>Derived_Metrics[[#This Row],[Customer Revenue]]/SUM(Derived_Metrics[Customer Revenue])</f>
        <v>3.2254124213748092E-5</v>
      </c>
      <c r="J2104" t="s">
        <v>2342</v>
      </c>
      <c r="K2104" s="5">
        <f>SUMIFS(Derived_Metrics[Revenue],Derived_Metrics[Product ID],Derived_Metrics[[#This Row],[Product ID]])</f>
        <v>942.30000000000007</v>
      </c>
      <c r="L2104" s="5">
        <f>SUMIFS(Derived_Metrics[Profit],Derived_Metrics[Product ID],Derived_Metrics[[#This Row],[Product ID]])</f>
        <v>3.1410000000000018</v>
      </c>
      <c r="M2104" s="5" t="str">
        <f>IF(AND(Derived_Metrics[[#This Row],[Product Revenue]]&gt;AVERAGE(Derived_Metrics[Product Revenue]),Derived_Metrics[[#This Row],[Product Profit]]&lt;0),"high sales Low Profit","Normal")</f>
        <v>Normal</v>
      </c>
      <c r="N2104">
        <v>25.128</v>
      </c>
      <c r="O2104">
        <v>3</v>
      </c>
      <c r="P2104">
        <v>0.6</v>
      </c>
      <c r="Q2104">
        <v>-6.9101999999999997</v>
      </c>
      <c r="R2104">
        <f>Derived_Metrics[[#This Row],[Selling Price]]*Derived_Metrics[[#This Row],[Quantity]]</f>
        <v>75.384</v>
      </c>
      <c r="S2104" s="2">
        <f>IF(Derived_Metrics[[#This Row],[Revenue]]=0,0,Derived_Metrics[[#This Row],[Profit]]/Derived_Metrics[[#This Row],[Revenue]])</f>
        <v>-9.166666666666666E-2</v>
      </c>
      <c r="T2104" t="str">
        <f>IF(Derived_Metrics[[#This Row],[Profit]]&lt;0, "Loss","Profit")</f>
        <v>Loss</v>
      </c>
      <c r="U2104" s="5">
        <f>Derived_Metrics[[#This Row],[Selling Price]]*Derived_Metrics[[#This Row],[Quantity]]*Derived_Metrics[[#This Row],[Discount]]</f>
        <v>45.230399999999996</v>
      </c>
      <c r="V2104" t="str">
        <f>IF(Derived_Metrics[[#This Row],[Discount]]&gt;0,"Discount Applied","No Discount")</f>
        <v>Discount Applied</v>
      </c>
      <c r="W2104" t="str">
        <f>IF(Derived_Metrics[[#This Row],[Discount]]&gt;0.3,"High Discount","Low Discount")</f>
        <v>High Discount</v>
      </c>
      <c r="X2104" s="13">
        <f>SUMIFS(Derived_Metrics[Customer_Revenue_Share],Derived_Metrics[Customee_ Revenue _Rank],"&lt;="&amp;Derived_Metrics[[#This Row],[Customee_ Revenue _Rank]])</f>
        <v>0.99691675396614399</v>
      </c>
      <c r="Y2104" t="str">
        <f>IF(Derived_Metrics[[#This Row],[Cumulative_Revenue_%]]&lt;=0.8,"Top 80% Revenue","Remaining 20% Revenue")</f>
        <v>Remaining 20% Revenue</v>
      </c>
    </row>
    <row r="2105" spans="1:25" x14ac:dyDescent="0.25">
      <c r="A2105" t="s">
        <v>5111</v>
      </c>
      <c r="B2105" s="1">
        <v>42260</v>
      </c>
      <c r="C2105" t="s">
        <v>2306</v>
      </c>
      <c r="D2105" s="4">
        <f>SUMIFS(Derived_Metrics[Revenue],Derived_Metrics[Customer ID],Derived_Metrics[[#This Row],[Customer ID]])</f>
        <v>5030.2960000000003</v>
      </c>
      <c r="E2105" s="4">
        <f>SUMIFS(Derived_Metrics[Profit],Derived_Metrics[Customer ID],Derived_Metrics[[#This Row],[Customer ID]])</f>
        <v>186.4821</v>
      </c>
      <c r="F2105" s="5">
        <f>_xlfn.PERCENTRANK.INC(Derived_Metrics[Customer Revenue],Derived_Metrics[[#This Row],[Customer Revenue]])</f>
        <v>0.54400000000000004</v>
      </c>
      <c r="G2105" s="5" t="str" cm="1">
        <f t="array" ref="G2105">_xlfn.IFS(Derived_Metrics[[#This Row],[Customer Revenue Percentile]]&gt;=0.8,"High Value",Derived_Metrics[[#This Row],[Customer Revenue Percentile]]&gt;=0.4,"Medium Value",TRUE,"Low Value")</f>
        <v>Medium Value</v>
      </c>
      <c r="H2105" s="12">
        <f>_xlfn.RANK.EQ(Derived_Metrics[[#This Row],[Customer Revenue]],Derived_Metrics[Customer Revenue],0)</f>
        <v>962</v>
      </c>
      <c r="I2105" s="15">
        <f>Derived_Metrics[[#This Row],[Customer Revenue]]/SUM(Derived_Metrics[Customer Revenue])</f>
        <v>3.2288503348481808E-4</v>
      </c>
      <c r="J2105" t="s">
        <v>1827</v>
      </c>
      <c r="K2105" s="5">
        <f>SUMIFS(Derived_Metrics[Revenue],Derived_Metrics[Product ID],Derived_Metrics[[#This Row],[Product ID]])</f>
        <v>3700.1759999999999</v>
      </c>
      <c r="L2105" s="5">
        <f>SUMIFS(Derived_Metrics[Profit],Derived_Metrics[Product ID],Derived_Metrics[[#This Row],[Product ID]])</f>
        <v>120.9528</v>
      </c>
      <c r="M2105" s="5" t="str">
        <f>IF(AND(Derived_Metrics[[#This Row],[Product Revenue]]&gt;AVERAGE(Derived_Metrics[Product Revenue]),Derived_Metrics[[#This Row],[Product Profit]]&lt;0),"high sales Low Profit","Normal")</f>
        <v>Normal</v>
      </c>
      <c r="N2105">
        <v>131.88</v>
      </c>
      <c r="O2105">
        <v>7</v>
      </c>
      <c r="P2105">
        <v>0</v>
      </c>
      <c r="Q2105">
        <v>55.389600000000002</v>
      </c>
      <c r="R2105">
        <f>Derived_Metrics[[#This Row],[Selling Price]]*Derived_Metrics[[#This Row],[Quantity]]</f>
        <v>923.16</v>
      </c>
      <c r="S2105" s="2">
        <f>IF(Derived_Metrics[[#This Row],[Revenue]]=0,0,Derived_Metrics[[#This Row],[Profit]]/Derived_Metrics[[#This Row],[Revenue]])</f>
        <v>6.0000000000000005E-2</v>
      </c>
      <c r="T2105" t="str">
        <f>IF(Derived_Metrics[[#This Row],[Profit]]&lt;0, "Loss","Profit")</f>
        <v>Profit</v>
      </c>
      <c r="U2105" s="5">
        <f>Derived_Metrics[[#This Row],[Selling Price]]*Derived_Metrics[[#This Row],[Quantity]]*Derived_Metrics[[#This Row],[Discount]]</f>
        <v>0</v>
      </c>
      <c r="V2105" t="str">
        <f>IF(Derived_Metrics[[#This Row],[Discount]]&gt;0,"Discount Applied","No Discount")</f>
        <v>No Discount</v>
      </c>
      <c r="W2105" t="str">
        <f>IF(Derived_Metrics[[#This Row],[Discount]]&gt;0.3,"High Discount","Low Discount")</f>
        <v>Low Discount</v>
      </c>
      <c r="X2105" s="13">
        <f>SUMIFS(Derived_Metrics[Customer_Revenue_Share],Derived_Metrics[Customee_ Revenue _Rank],"&lt;="&amp;Derived_Metrics[[#This Row],[Customee_ Revenue _Rank]])</f>
        <v>0.84858361005101401</v>
      </c>
      <c r="Y2105" t="str">
        <f>IF(Derived_Metrics[[#This Row],[Cumulative_Revenue_%]]&lt;=0.8,"Top 80% Revenue","Remaining 20% Revenue")</f>
        <v>Remaining 20% Revenue</v>
      </c>
    </row>
    <row r="2106" spans="1:25" x14ac:dyDescent="0.25">
      <c r="A2106" t="s">
        <v>5111</v>
      </c>
      <c r="B2106" s="1">
        <v>42260</v>
      </c>
      <c r="C2106" t="s">
        <v>2306</v>
      </c>
      <c r="D2106" s="4">
        <f>SUMIFS(Derived_Metrics[Revenue],Derived_Metrics[Customer ID],Derived_Metrics[[#This Row],[Customer ID]])</f>
        <v>5030.2960000000003</v>
      </c>
      <c r="E2106" s="4">
        <f>SUMIFS(Derived_Metrics[Profit],Derived_Metrics[Customer ID],Derived_Metrics[[#This Row],[Customer ID]])</f>
        <v>186.4821</v>
      </c>
      <c r="F2106" s="5">
        <f>_xlfn.PERCENTRANK.INC(Derived_Metrics[Customer Revenue],Derived_Metrics[[#This Row],[Customer Revenue]])</f>
        <v>0.54400000000000004</v>
      </c>
      <c r="G2106" s="5" t="str" cm="1">
        <f t="array" ref="G2106">_xlfn.IFS(Derived_Metrics[[#This Row],[Customer Revenue Percentile]]&gt;=0.8,"High Value",Derived_Metrics[[#This Row],[Customer Revenue Percentile]]&gt;=0.4,"Medium Value",TRUE,"Low Value")</f>
        <v>Medium Value</v>
      </c>
      <c r="H2106" s="12">
        <f>_xlfn.RANK.EQ(Derived_Metrics[[#This Row],[Customer Revenue]],Derived_Metrics[Customer Revenue],0)</f>
        <v>962</v>
      </c>
      <c r="I2106" s="15">
        <f>Derived_Metrics[[#This Row],[Customer Revenue]]/SUM(Derived_Metrics[Customer Revenue])</f>
        <v>3.2288503348481808E-4</v>
      </c>
      <c r="J2106" t="s">
        <v>1882</v>
      </c>
      <c r="K2106" s="5">
        <f>SUMIFS(Derived_Metrics[Revenue],Derived_Metrics[Product ID],Derived_Metrics[[#This Row],[Product ID]])</f>
        <v>9150.93</v>
      </c>
      <c r="L2106" s="5">
        <f>SUMIFS(Derived_Metrics[Profit],Derived_Metrics[Product ID],Derived_Metrics[[#This Row],[Product ID]])</f>
        <v>514.36599999999999</v>
      </c>
      <c r="M2106" s="5" t="str">
        <f>IF(AND(Derived_Metrics[[#This Row],[Product Revenue]]&gt;AVERAGE(Derived_Metrics[Product Revenue]),Derived_Metrics[[#This Row],[Product Profit]]&lt;0),"high sales Low Profit","Normal")</f>
        <v>Normal</v>
      </c>
      <c r="N2106">
        <v>717.72</v>
      </c>
      <c r="O2106">
        <v>3</v>
      </c>
      <c r="P2106">
        <v>0.2</v>
      </c>
      <c r="Q2106">
        <v>71.772000000000006</v>
      </c>
      <c r="R2106">
        <f>Derived_Metrics[[#This Row],[Selling Price]]*Derived_Metrics[[#This Row],[Quantity]]</f>
        <v>2153.16</v>
      </c>
      <c r="S2106" s="2">
        <f>IF(Derived_Metrics[[#This Row],[Revenue]]=0,0,Derived_Metrics[[#This Row],[Profit]]/Derived_Metrics[[#This Row],[Revenue]])</f>
        <v>3.333333333333334E-2</v>
      </c>
      <c r="T2106" t="str">
        <f>IF(Derived_Metrics[[#This Row],[Profit]]&lt;0, "Loss","Profit")</f>
        <v>Profit</v>
      </c>
      <c r="U2106" s="5">
        <f>Derived_Metrics[[#This Row],[Selling Price]]*Derived_Metrics[[#This Row],[Quantity]]*Derived_Metrics[[#This Row],[Discount]]</f>
        <v>430.63200000000001</v>
      </c>
      <c r="V2106" t="str">
        <f>IF(Derived_Metrics[[#This Row],[Discount]]&gt;0,"Discount Applied","No Discount")</f>
        <v>Discount Applied</v>
      </c>
      <c r="W2106" t="str">
        <f>IF(Derived_Metrics[[#This Row],[Discount]]&gt;0.3,"High Discount","Low Discount")</f>
        <v>Low Discount</v>
      </c>
      <c r="X2106" s="13">
        <f>SUMIFS(Derived_Metrics[Customer_Revenue_Share],Derived_Metrics[Customee_ Revenue _Rank],"&lt;="&amp;Derived_Metrics[[#This Row],[Customee_ Revenue _Rank]])</f>
        <v>0.84858361005101401</v>
      </c>
      <c r="Y2106" t="str">
        <f>IF(Derived_Metrics[[#This Row],[Cumulative_Revenue_%]]&lt;=0.8,"Top 80% Revenue","Remaining 20% Revenue")</f>
        <v>Remaining 20% Revenue</v>
      </c>
    </row>
    <row r="2107" spans="1:25" x14ac:dyDescent="0.25">
      <c r="A2107" t="s">
        <v>5111</v>
      </c>
      <c r="B2107" s="1">
        <v>42260</v>
      </c>
      <c r="C2107" t="s">
        <v>2306</v>
      </c>
      <c r="D2107" s="4">
        <f>SUMIFS(Derived_Metrics[Revenue],Derived_Metrics[Customer ID],Derived_Metrics[[#This Row],[Customer ID]])</f>
        <v>5030.2960000000003</v>
      </c>
      <c r="E2107" s="4">
        <f>SUMIFS(Derived_Metrics[Profit],Derived_Metrics[Customer ID],Derived_Metrics[[#This Row],[Customer ID]])</f>
        <v>186.4821</v>
      </c>
      <c r="F2107" s="5">
        <f>_xlfn.PERCENTRANK.INC(Derived_Metrics[Customer Revenue],Derived_Metrics[[#This Row],[Customer Revenue]])</f>
        <v>0.54400000000000004</v>
      </c>
      <c r="G2107" s="5" t="str" cm="1">
        <f t="array" ref="G2107">_xlfn.IFS(Derived_Metrics[[#This Row],[Customer Revenue Percentile]]&gt;=0.8,"High Value",Derived_Metrics[[#This Row],[Customer Revenue Percentile]]&gt;=0.4,"Medium Value",TRUE,"Low Value")</f>
        <v>Medium Value</v>
      </c>
      <c r="H2107" s="12">
        <f>_xlfn.RANK.EQ(Derived_Metrics[[#This Row],[Customer Revenue]],Derived_Metrics[Customer Revenue],0)</f>
        <v>962</v>
      </c>
      <c r="I2107" s="15">
        <f>Derived_Metrics[[#This Row],[Customer Revenue]]/SUM(Derived_Metrics[Customer Revenue])</f>
        <v>3.2288503348481808E-4</v>
      </c>
      <c r="J2107" t="s">
        <v>2715</v>
      </c>
      <c r="K2107" s="5">
        <f>SUMIFS(Derived_Metrics[Revenue],Derived_Metrics[Product ID],Derived_Metrics[[#This Row],[Product ID]])</f>
        <v>1409.98</v>
      </c>
      <c r="L2107" s="5">
        <f>SUMIFS(Derived_Metrics[Profit],Derived_Metrics[Product ID],Derived_Metrics[[#This Row],[Product ID]])</f>
        <v>39.811199999999999</v>
      </c>
      <c r="M2107" s="5" t="str">
        <f>IF(AND(Derived_Metrics[[#This Row],[Product Revenue]]&gt;AVERAGE(Derived_Metrics[Product Revenue]),Derived_Metrics[[#This Row],[Product Profit]]&lt;0),"high sales Low Profit","Normal")</f>
        <v>Normal</v>
      </c>
      <c r="N2107">
        <v>207.35</v>
      </c>
      <c r="O2107">
        <v>5</v>
      </c>
      <c r="P2107">
        <v>0</v>
      </c>
      <c r="Q2107">
        <v>24.882000000000001</v>
      </c>
      <c r="R2107">
        <f>Derived_Metrics[[#This Row],[Selling Price]]*Derived_Metrics[[#This Row],[Quantity]]</f>
        <v>1036.75</v>
      </c>
      <c r="S2107" s="2">
        <f>IF(Derived_Metrics[[#This Row],[Revenue]]=0,0,Derived_Metrics[[#This Row],[Profit]]/Derived_Metrics[[#This Row],[Revenue]])</f>
        <v>2.4E-2</v>
      </c>
      <c r="T2107" t="str">
        <f>IF(Derived_Metrics[[#This Row],[Profit]]&lt;0, "Loss","Profit")</f>
        <v>Profit</v>
      </c>
      <c r="U2107" s="5">
        <f>Derived_Metrics[[#This Row],[Selling Price]]*Derived_Metrics[[#This Row],[Quantity]]*Derived_Metrics[[#This Row],[Discount]]</f>
        <v>0</v>
      </c>
      <c r="V2107" t="str">
        <f>IF(Derived_Metrics[[#This Row],[Discount]]&gt;0,"Discount Applied","No Discount")</f>
        <v>No Discount</v>
      </c>
      <c r="W2107" t="str">
        <f>IF(Derived_Metrics[[#This Row],[Discount]]&gt;0.3,"High Discount","Low Discount")</f>
        <v>Low Discount</v>
      </c>
      <c r="X2107" s="13">
        <f>SUMIFS(Derived_Metrics[Customer_Revenue_Share],Derived_Metrics[Customee_ Revenue _Rank],"&lt;="&amp;Derived_Metrics[[#This Row],[Customee_ Revenue _Rank]])</f>
        <v>0.84858361005101401</v>
      </c>
      <c r="Y2107" t="str">
        <f>IF(Derived_Metrics[[#This Row],[Cumulative_Revenue_%]]&lt;=0.8,"Top 80% Revenue","Remaining 20% Revenue")</f>
        <v>Remaining 20% Revenue</v>
      </c>
    </row>
    <row r="2108" spans="1:25" x14ac:dyDescent="0.25">
      <c r="A2108" t="s">
        <v>5111</v>
      </c>
      <c r="B2108" s="1">
        <v>42260</v>
      </c>
      <c r="C2108" t="s">
        <v>2306</v>
      </c>
      <c r="D2108" s="4">
        <f>SUMIFS(Derived_Metrics[Revenue],Derived_Metrics[Customer ID],Derived_Metrics[[#This Row],[Customer ID]])</f>
        <v>5030.2960000000003</v>
      </c>
      <c r="E2108" s="4">
        <f>SUMIFS(Derived_Metrics[Profit],Derived_Metrics[Customer ID],Derived_Metrics[[#This Row],[Customer ID]])</f>
        <v>186.4821</v>
      </c>
      <c r="F2108" s="5">
        <f>_xlfn.PERCENTRANK.INC(Derived_Metrics[Customer Revenue],Derived_Metrics[[#This Row],[Customer Revenue]])</f>
        <v>0.54400000000000004</v>
      </c>
      <c r="G2108" s="5" t="str" cm="1">
        <f t="array" ref="G2108">_xlfn.IFS(Derived_Metrics[[#This Row],[Customer Revenue Percentile]]&gt;=0.8,"High Value",Derived_Metrics[[#This Row],[Customer Revenue Percentile]]&gt;=0.4,"Medium Value",TRUE,"Low Value")</f>
        <v>Medium Value</v>
      </c>
      <c r="H2108" s="12">
        <f>_xlfn.RANK.EQ(Derived_Metrics[[#This Row],[Customer Revenue]],Derived_Metrics[Customer Revenue],0)</f>
        <v>962</v>
      </c>
      <c r="I2108" s="15">
        <f>Derived_Metrics[[#This Row],[Customer Revenue]]/SUM(Derived_Metrics[Customer Revenue])</f>
        <v>3.2288503348481808E-4</v>
      </c>
      <c r="J2108" t="s">
        <v>1416</v>
      </c>
      <c r="K2108" s="5">
        <f>SUMIFS(Derived_Metrics[Revenue],Derived_Metrics[Product ID],Derived_Metrics[[#This Row],[Product ID]])</f>
        <v>3186.46</v>
      </c>
      <c r="L2108" s="5">
        <f>SUMIFS(Derived_Metrics[Profit],Derived_Metrics[Product ID],Derived_Metrics[[#This Row],[Product ID]])</f>
        <v>144.73080000000002</v>
      </c>
      <c r="M2108" s="5" t="str">
        <f>IF(AND(Derived_Metrics[[#This Row],[Product Revenue]]&gt;AVERAGE(Derived_Metrics[Product Revenue]),Derived_Metrics[[#This Row],[Product Profit]]&lt;0),"high sales Low Profit","Normal")</f>
        <v>Normal</v>
      </c>
      <c r="N2108">
        <v>44.67</v>
      </c>
      <c r="O2108">
        <v>3</v>
      </c>
      <c r="P2108">
        <v>0</v>
      </c>
      <c r="Q2108">
        <v>12.0609</v>
      </c>
      <c r="R2108">
        <f>Derived_Metrics[[#This Row],[Selling Price]]*Derived_Metrics[[#This Row],[Quantity]]</f>
        <v>134.01</v>
      </c>
      <c r="S2108" s="2">
        <f>IF(Derived_Metrics[[#This Row],[Revenue]]=0,0,Derived_Metrics[[#This Row],[Profit]]/Derived_Metrics[[#This Row],[Revenue]])</f>
        <v>9.0000000000000011E-2</v>
      </c>
      <c r="T2108" t="str">
        <f>IF(Derived_Metrics[[#This Row],[Profit]]&lt;0, "Loss","Profit")</f>
        <v>Profit</v>
      </c>
      <c r="U2108" s="5">
        <f>Derived_Metrics[[#This Row],[Selling Price]]*Derived_Metrics[[#This Row],[Quantity]]*Derived_Metrics[[#This Row],[Discount]]</f>
        <v>0</v>
      </c>
      <c r="V2108" t="str">
        <f>IF(Derived_Metrics[[#This Row],[Discount]]&gt;0,"Discount Applied","No Discount")</f>
        <v>No Discount</v>
      </c>
      <c r="W2108" t="str">
        <f>IF(Derived_Metrics[[#This Row],[Discount]]&gt;0.3,"High Discount","Low Discount")</f>
        <v>Low Discount</v>
      </c>
      <c r="X2108" s="13">
        <f>SUMIFS(Derived_Metrics[Customer_Revenue_Share],Derived_Metrics[Customee_ Revenue _Rank],"&lt;="&amp;Derived_Metrics[[#This Row],[Customee_ Revenue _Rank]])</f>
        <v>0.84858361005101401</v>
      </c>
      <c r="Y2108" t="str">
        <f>IF(Derived_Metrics[[#This Row],[Cumulative_Revenue_%]]&lt;=0.8,"Top 80% Revenue","Remaining 20% Revenue")</f>
        <v>Remaining 20% Revenue</v>
      </c>
    </row>
    <row r="2109" spans="1:25" x14ac:dyDescent="0.25">
      <c r="A2109" t="s">
        <v>5112</v>
      </c>
      <c r="B2109" s="1">
        <v>42287</v>
      </c>
      <c r="C2109" t="s">
        <v>4099</v>
      </c>
      <c r="D2109" s="4">
        <f>SUMIFS(Derived_Metrics[Revenue],Derived_Metrics[Customer ID],Derived_Metrics[[#This Row],[Customer ID]])</f>
        <v>4496.2120000000004</v>
      </c>
      <c r="E2109" s="4">
        <f>SUMIFS(Derived_Metrics[Profit],Derived_Metrics[Customer ID],Derived_Metrics[[#This Row],[Customer ID]])</f>
        <v>-172.72020000000003</v>
      </c>
      <c r="F2109" s="5">
        <f>_xlfn.PERCENTRANK.INC(Derived_Metrics[Customer Revenue],Derived_Metrics[[#This Row],[Customer Revenue]])</f>
        <v>0.51100000000000001</v>
      </c>
      <c r="G2109" s="5" t="str" cm="1">
        <f t="array" ref="G2109">_xlfn.IFS(Derived_Metrics[[#This Row],[Customer Revenue Percentile]]&gt;=0.8,"High Value",Derived_Metrics[[#This Row],[Customer Revenue Percentile]]&gt;=0.4,"Medium Value",TRUE,"Low Value")</f>
        <v>Medium Value</v>
      </c>
      <c r="H2109" s="12">
        <f>_xlfn.RANK.EQ(Derived_Metrics[[#This Row],[Customer Revenue]],Derived_Metrics[Customer Revenue],0)</f>
        <v>1032</v>
      </c>
      <c r="I2109" s="15">
        <f>Derived_Metrics[[#This Row],[Customer Revenue]]/SUM(Derived_Metrics[Customer Revenue])</f>
        <v>2.8860320787779507E-4</v>
      </c>
      <c r="J2109" t="s">
        <v>2190</v>
      </c>
      <c r="K2109" s="5">
        <f>SUMIFS(Derived_Metrics[Revenue],Derived_Metrics[Product ID],Derived_Metrics[[#This Row],[Product ID]])</f>
        <v>5884.7100000000009</v>
      </c>
      <c r="L2109" s="5">
        <f>SUMIFS(Derived_Metrics[Profit],Derived_Metrics[Product ID],Derived_Metrics[[#This Row],[Product ID]])</f>
        <v>-114.6764</v>
      </c>
      <c r="M2109" s="5" t="str">
        <f>IF(AND(Derived_Metrics[[#This Row],[Product Revenue]]&gt;AVERAGE(Derived_Metrics[Product Revenue]),Derived_Metrics[[#This Row],[Product Profit]]&lt;0),"high sales Low Profit","Normal")</f>
        <v>Normal</v>
      </c>
      <c r="N2109">
        <v>362.13600000000002</v>
      </c>
      <c r="O2109">
        <v>3</v>
      </c>
      <c r="P2109">
        <v>0.2</v>
      </c>
      <c r="Q2109">
        <v>-54.320399999999999</v>
      </c>
      <c r="R2109">
        <f>Derived_Metrics[[#This Row],[Selling Price]]*Derived_Metrics[[#This Row],[Quantity]]</f>
        <v>1086.4080000000001</v>
      </c>
      <c r="S2109" s="2">
        <f>IF(Derived_Metrics[[#This Row],[Revenue]]=0,0,Derived_Metrics[[#This Row],[Profit]]/Derived_Metrics[[#This Row],[Revenue]])</f>
        <v>-4.9999999999999996E-2</v>
      </c>
      <c r="T2109" t="str">
        <f>IF(Derived_Metrics[[#This Row],[Profit]]&lt;0, "Loss","Profit")</f>
        <v>Loss</v>
      </c>
      <c r="U2109" s="5">
        <f>Derived_Metrics[[#This Row],[Selling Price]]*Derived_Metrics[[#This Row],[Quantity]]*Derived_Metrics[[#This Row],[Discount]]</f>
        <v>217.28160000000003</v>
      </c>
      <c r="V2109" t="str">
        <f>IF(Derived_Metrics[[#This Row],[Discount]]&gt;0,"Discount Applied","No Discount")</f>
        <v>Discount Applied</v>
      </c>
      <c r="W2109" t="str">
        <f>IF(Derived_Metrics[[#This Row],[Discount]]&gt;0.3,"High Discount","Low Discount")</f>
        <v>Low Discount</v>
      </c>
      <c r="X2109" s="13">
        <f>SUMIFS(Derived_Metrics[Customer_Revenue_Share],Derived_Metrics[Customee_ Revenue _Rank],"&lt;="&amp;Derived_Metrics[[#This Row],[Customee_ Revenue _Rank]])</f>
        <v>0.86952899768994052</v>
      </c>
      <c r="Y2109" t="str">
        <f>IF(Derived_Metrics[[#This Row],[Cumulative_Revenue_%]]&lt;=0.8,"Top 80% Revenue","Remaining 20% Revenue")</f>
        <v>Remaining 20% Revenue</v>
      </c>
    </row>
    <row r="2110" spans="1:25" x14ac:dyDescent="0.25">
      <c r="A2110" t="s">
        <v>5114</v>
      </c>
      <c r="B2110" s="1">
        <v>42764</v>
      </c>
      <c r="C2110" t="s">
        <v>2327</v>
      </c>
      <c r="D2110" s="4">
        <f>SUMIFS(Derived_Metrics[Revenue],Derived_Metrics[Customer ID],Derived_Metrics[[#This Row],[Customer ID]])</f>
        <v>9892.7499999999982</v>
      </c>
      <c r="E2110" s="4">
        <f>SUMIFS(Derived_Metrics[Profit],Derived_Metrics[Customer ID],Derived_Metrics[[#This Row],[Customer ID]])</f>
        <v>145.3081</v>
      </c>
      <c r="F2110" s="5">
        <f>_xlfn.PERCENTRANK.INC(Derived_Metrics[Customer Revenue],Derived_Metrics[[#This Row],[Customer Revenue]])</f>
        <v>0.74199999999999999</v>
      </c>
      <c r="G2110" s="5" t="str" cm="1">
        <f t="array" ref="G2110">_xlfn.IFS(Derived_Metrics[[#This Row],[Customer Revenue Percentile]]&gt;=0.8,"High Value",Derived_Metrics[[#This Row],[Customer Revenue Percentile]]&gt;=0.4,"Medium Value",TRUE,"Low Value")</f>
        <v>Medium Value</v>
      </c>
      <c r="H2110" s="12">
        <f>_xlfn.RANK.EQ(Derived_Metrics[[#This Row],[Customer Revenue]],Derived_Metrics[Customer Revenue],0)</f>
        <v>545</v>
      </c>
      <c r="I2110" s="15">
        <f>Derived_Metrics[[#This Row],[Customer Revenue]]/SUM(Derived_Metrics[Customer Revenue])</f>
        <v>6.3499661153278728E-4</v>
      </c>
      <c r="J2110" t="s">
        <v>734</v>
      </c>
      <c r="K2110" s="5">
        <f>SUMIFS(Derived_Metrics[Revenue],Derived_Metrics[Product ID],Derived_Metrics[[#This Row],[Product ID]])</f>
        <v>881.67800000000011</v>
      </c>
      <c r="L2110" s="5">
        <f>SUMIFS(Derived_Metrics[Profit],Derived_Metrics[Product ID],Derived_Metrics[[#This Row],[Product ID]])</f>
        <v>52.483199999999997</v>
      </c>
      <c r="M2110" s="5" t="str">
        <f>IF(AND(Derived_Metrics[[#This Row],[Product Revenue]]&gt;AVERAGE(Derived_Metrics[Product Revenue]),Derived_Metrics[[#This Row],[Product Profit]]&lt;0),"high sales Low Profit","Normal")</f>
        <v>Normal</v>
      </c>
      <c r="N2110">
        <v>14.91</v>
      </c>
      <c r="O2110">
        <v>3</v>
      </c>
      <c r="P2110">
        <v>0</v>
      </c>
      <c r="Q2110">
        <v>4.6220999999999997</v>
      </c>
      <c r="R2110">
        <f>Derived_Metrics[[#This Row],[Selling Price]]*Derived_Metrics[[#This Row],[Quantity]]</f>
        <v>44.730000000000004</v>
      </c>
      <c r="S2110" s="2">
        <f>IF(Derived_Metrics[[#This Row],[Revenue]]=0,0,Derived_Metrics[[#This Row],[Profit]]/Derived_Metrics[[#This Row],[Revenue]])</f>
        <v>0.10333333333333332</v>
      </c>
      <c r="T2110" t="str">
        <f>IF(Derived_Metrics[[#This Row],[Profit]]&lt;0, "Loss","Profit")</f>
        <v>Profit</v>
      </c>
      <c r="U2110" s="5">
        <f>Derived_Metrics[[#This Row],[Selling Price]]*Derived_Metrics[[#This Row],[Quantity]]*Derived_Metrics[[#This Row],[Discount]]</f>
        <v>0</v>
      </c>
      <c r="V2110" t="str">
        <f>IF(Derived_Metrics[[#This Row],[Discount]]&gt;0,"Discount Applied","No Discount")</f>
        <v>No Discount</v>
      </c>
      <c r="W2110" t="str">
        <f>IF(Derived_Metrics[[#This Row],[Discount]]&gt;0.3,"High Discount","Low Discount")</f>
        <v>Low Discount</v>
      </c>
      <c r="X2110" s="13">
        <f>SUMIFS(Derived_Metrics[Customer_Revenue_Share],Derived_Metrics[Customee_ Revenue _Rank],"&lt;="&amp;Derived_Metrics[[#This Row],[Customee_ Revenue _Rank]])</f>
        <v>0.65679706124621839</v>
      </c>
      <c r="Y2110" t="str">
        <f>IF(Derived_Metrics[[#This Row],[Cumulative_Revenue_%]]&lt;=0.8,"Top 80% Revenue","Remaining 20% Revenue")</f>
        <v>Top 80% Revenue</v>
      </c>
    </row>
    <row r="2111" spans="1:25" x14ac:dyDescent="0.25">
      <c r="A2111" t="s">
        <v>5116</v>
      </c>
      <c r="B2111" s="1">
        <v>42444</v>
      </c>
      <c r="C2111" t="s">
        <v>3073</v>
      </c>
      <c r="D2111" s="4">
        <f>SUMIFS(Derived_Metrics[Revenue],Derived_Metrics[Customer ID],Derived_Metrics[[#This Row],[Customer ID]])</f>
        <v>13842.508</v>
      </c>
      <c r="E2111" s="4">
        <f>SUMIFS(Derived_Metrics[Profit],Derived_Metrics[Customer ID],Derived_Metrics[[#This Row],[Customer ID]])</f>
        <v>-311.48540000000003</v>
      </c>
      <c r="F2111" s="5">
        <f>_xlfn.PERCENTRANK.INC(Derived_Metrics[Customer Revenue],Derived_Metrics[[#This Row],[Customer Revenue]])</f>
        <v>0.86</v>
      </c>
      <c r="G2111" s="5" t="str" cm="1">
        <f t="array" ref="G2111">_xlfn.IFS(Derived_Metrics[[#This Row],[Customer Revenue Percentile]]&gt;=0.8,"High Value",Derived_Metrics[[#This Row],[Customer Revenue Percentile]]&gt;=0.4,"Medium Value",TRUE,"Low Value")</f>
        <v>High Value</v>
      </c>
      <c r="H2111" s="12">
        <f>_xlfn.RANK.EQ(Derived_Metrics[[#This Row],[Customer Revenue]],Derived_Metrics[Customer Revenue],0)</f>
        <v>293</v>
      </c>
      <c r="I2111" s="15">
        <f>Derived_Metrics[[#This Row],[Customer Revenue]]/SUM(Derived_Metrics[Customer Revenue])</f>
        <v>8.8852398727507528E-4</v>
      </c>
      <c r="J2111" t="s">
        <v>167</v>
      </c>
      <c r="K2111" s="5">
        <f>SUMIFS(Derived_Metrics[Revenue],Derived_Metrics[Product ID],Derived_Metrics[[#This Row],[Product ID]])</f>
        <v>11851.93</v>
      </c>
      <c r="L2111" s="5">
        <f>SUMIFS(Derived_Metrics[Profit],Derived_Metrics[Product ID],Derived_Metrics[[#This Row],[Product ID]])</f>
        <v>-445.39099999999996</v>
      </c>
      <c r="M2111" s="5" t="str">
        <f>IF(AND(Derived_Metrics[[#This Row],[Product Revenue]]&gt;AVERAGE(Derived_Metrics[Product Revenue]),Derived_Metrics[[#This Row],[Product Profit]]&lt;0),"high sales Low Profit","Normal")</f>
        <v>Normal</v>
      </c>
      <c r="N2111">
        <v>528.42999999999995</v>
      </c>
      <c r="O2111">
        <v>5</v>
      </c>
      <c r="P2111">
        <v>0.3</v>
      </c>
      <c r="Q2111">
        <v>-143.43100000000001</v>
      </c>
      <c r="R2111">
        <f>Derived_Metrics[[#This Row],[Selling Price]]*Derived_Metrics[[#This Row],[Quantity]]</f>
        <v>2642.1499999999996</v>
      </c>
      <c r="S2111" s="2">
        <f>IF(Derived_Metrics[[#This Row],[Revenue]]=0,0,Derived_Metrics[[#This Row],[Profit]]/Derived_Metrics[[#This Row],[Revenue]])</f>
        <v>-5.4285714285714298E-2</v>
      </c>
      <c r="T2111" t="str">
        <f>IF(Derived_Metrics[[#This Row],[Profit]]&lt;0, "Loss","Profit")</f>
        <v>Loss</v>
      </c>
      <c r="U2111" s="5">
        <f>Derived_Metrics[[#This Row],[Selling Price]]*Derived_Metrics[[#This Row],[Quantity]]*Derived_Metrics[[#This Row],[Discount]]</f>
        <v>792.64499999999987</v>
      </c>
      <c r="V2111" t="str">
        <f>IF(Derived_Metrics[[#This Row],[Discount]]&gt;0,"Discount Applied","No Discount")</f>
        <v>Discount Applied</v>
      </c>
      <c r="W2111" t="str">
        <f>IF(Derived_Metrics[[#This Row],[Discount]]&gt;0.3,"High Discount","Low Discount")</f>
        <v>Low Discount</v>
      </c>
      <c r="X2111" s="13">
        <f>SUMIFS(Derived_Metrics[Customer_Revenue_Share],Derived_Metrics[Customee_ Revenue _Rank],"&lt;="&amp;Derived_Metrics[[#This Row],[Customee_ Revenue _Rank]])</f>
        <v>0.47370501688108885</v>
      </c>
      <c r="Y2111" t="str">
        <f>IF(Derived_Metrics[[#This Row],[Cumulative_Revenue_%]]&lt;=0.8,"Top 80% Revenue","Remaining 20% Revenue")</f>
        <v>Top 80% Revenue</v>
      </c>
    </row>
    <row r="2112" spans="1:25" x14ac:dyDescent="0.25">
      <c r="A2112" t="s">
        <v>5118</v>
      </c>
      <c r="B2112" s="1">
        <v>42469</v>
      </c>
      <c r="C2112" t="s">
        <v>5119</v>
      </c>
      <c r="D2112" s="4">
        <f>SUMIFS(Derived_Metrics[Revenue],Derived_Metrics[Customer ID],Derived_Metrics[[#This Row],[Customer ID]])</f>
        <v>72.81</v>
      </c>
      <c r="E2112" s="4">
        <f>SUMIFS(Derived_Metrics[Profit],Derived_Metrics[Customer ID],Derived_Metrics[[#This Row],[Customer ID]])</f>
        <v>8.7371999999999996</v>
      </c>
      <c r="F2112" s="5">
        <f>_xlfn.PERCENTRANK.INC(Derived_Metrics[Customer Revenue],Derived_Metrics[[#This Row],[Customer Revenue]])</f>
        <v>1.2999999999999999E-2</v>
      </c>
      <c r="G2112" s="5" t="str" cm="1">
        <f t="array" ref="G2112">_xlfn.IFS(Derived_Metrics[[#This Row],[Customer Revenue Percentile]]&gt;=0.8,"High Value",Derived_Metrics[[#This Row],[Customer Revenue Percentile]]&gt;=0.4,"Medium Value",TRUE,"Low Value")</f>
        <v>Low Value</v>
      </c>
      <c r="H2112" s="12">
        <f>_xlfn.RANK.EQ(Derived_Metrics[[#This Row],[Customer Revenue]],Derived_Metrics[Customer Revenue],0)</f>
        <v>2092</v>
      </c>
      <c r="I2112" s="15">
        <f>Derived_Metrics[[#This Row],[Customer Revenue]]/SUM(Derived_Metrics[Customer Revenue])</f>
        <v>4.6735339805112075E-6</v>
      </c>
      <c r="J2112" t="s">
        <v>154</v>
      </c>
      <c r="K2112" s="5">
        <f>SUMIFS(Derived_Metrics[Revenue],Derived_Metrics[Product ID],Derived_Metrics[[#This Row],[Product ID]])</f>
        <v>755.60599999999999</v>
      </c>
      <c r="L2112" s="5">
        <f>SUMIFS(Derived_Metrics[Profit],Derived_Metrics[Product ID],Derived_Metrics[[#This Row],[Product ID]])</f>
        <v>26.211599999999997</v>
      </c>
      <c r="M2112" s="5" t="str">
        <f>IF(AND(Derived_Metrics[[#This Row],[Product Revenue]]&gt;AVERAGE(Derived_Metrics[Product Revenue]),Derived_Metrics[[#This Row],[Product Profit]]&lt;0),"high sales Low Profit","Normal")</f>
        <v>Normal</v>
      </c>
      <c r="N2112">
        <v>24.27</v>
      </c>
      <c r="O2112">
        <v>3</v>
      </c>
      <c r="P2112">
        <v>0</v>
      </c>
      <c r="Q2112">
        <v>8.7371999999999996</v>
      </c>
      <c r="R2112">
        <f>Derived_Metrics[[#This Row],[Selling Price]]*Derived_Metrics[[#This Row],[Quantity]]</f>
        <v>72.81</v>
      </c>
      <c r="S2112" s="2">
        <f>IF(Derived_Metrics[[#This Row],[Revenue]]=0,0,Derived_Metrics[[#This Row],[Profit]]/Derived_Metrics[[#This Row],[Revenue]])</f>
        <v>0.12</v>
      </c>
      <c r="T2112" t="str">
        <f>IF(Derived_Metrics[[#This Row],[Profit]]&lt;0, "Loss","Profit")</f>
        <v>Profit</v>
      </c>
      <c r="U2112" s="5">
        <f>Derived_Metrics[[#This Row],[Selling Price]]*Derived_Metrics[[#This Row],[Quantity]]*Derived_Metrics[[#This Row],[Discount]]</f>
        <v>0</v>
      </c>
      <c r="V2112" t="str">
        <f>IF(Derived_Metrics[[#This Row],[Discount]]&gt;0,"Discount Applied","No Discount")</f>
        <v>No Discount</v>
      </c>
      <c r="W2112" t="str">
        <f>IF(Derived_Metrics[[#This Row],[Discount]]&gt;0.3,"High Discount","Low Discount")</f>
        <v>Low Discount</v>
      </c>
      <c r="X2112" s="13">
        <f>SUMIFS(Derived_Metrics[Customer_Revenue_Share],Derived_Metrics[Customee_ Revenue _Rank],"&lt;="&amp;Derived_Metrics[[#This Row],[Customee_ Revenue _Rank]])</f>
        <v>0.99992323953119178</v>
      </c>
      <c r="Y2112" t="str">
        <f>IF(Derived_Metrics[[#This Row],[Cumulative_Revenue_%]]&lt;=0.8,"Top 80% Revenue","Remaining 20% Revenue")</f>
        <v>Remaining 20% Revenue</v>
      </c>
    </row>
    <row r="2113" spans="1:25" x14ac:dyDescent="0.25">
      <c r="A2113" t="s">
        <v>5121</v>
      </c>
      <c r="B2113" s="1">
        <v>42321</v>
      </c>
      <c r="C2113" t="s">
        <v>492</v>
      </c>
      <c r="D2113" s="4">
        <f>SUMIFS(Derived_Metrics[Revenue],Derived_Metrics[Customer ID],Derived_Metrics[[#This Row],[Customer ID]])</f>
        <v>27549.929</v>
      </c>
      <c r="E2113" s="4">
        <f>SUMIFS(Derived_Metrics[Profit],Derived_Metrics[Customer ID],Derived_Metrics[[#This Row],[Customer ID]])</f>
        <v>-120.67989999999999</v>
      </c>
      <c r="F2113" s="5">
        <f>_xlfn.PERCENTRANK.INC(Derived_Metrics[Customer Revenue],Derived_Metrics[[#This Row],[Customer Revenue]])</f>
        <v>0.95299999999999996</v>
      </c>
      <c r="G2113" s="5" t="str" cm="1">
        <f t="array" ref="G2113">_xlfn.IFS(Derived_Metrics[[#This Row],[Customer Revenue Percentile]]&gt;=0.8,"High Value",Derived_Metrics[[#This Row],[Customer Revenue Percentile]]&gt;=0.4,"Medium Value",TRUE,"Low Value")</f>
        <v>High Value</v>
      </c>
      <c r="H2113" s="12">
        <f>_xlfn.RANK.EQ(Derived_Metrics[[#This Row],[Customer Revenue]],Derived_Metrics[Customer Revenue],0)</f>
        <v>96</v>
      </c>
      <c r="I2113" s="15">
        <f>Derived_Metrics[[#This Row],[Customer Revenue]]/SUM(Derived_Metrics[Customer Revenue])</f>
        <v>1.768376999617788E-3</v>
      </c>
      <c r="J2113" t="s">
        <v>2329</v>
      </c>
      <c r="K2113" s="5">
        <f>SUMIFS(Derived_Metrics[Revenue],Derived_Metrics[Product ID],Derived_Metrics[[#This Row],[Product ID]])</f>
        <v>15023.254999999997</v>
      </c>
      <c r="L2113" s="5">
        <f>SUMIFS(Derived_Metrics[Profit],Derived_Metrics[Product ID],Derived_Metrics[[#This Row],[Product ID]])</f>
        <v>-170.83299999999997</v>
      </c>
      <c r="M2113" s="5" t="str">
        <f>IF(AND(Derived_Metrics[[#This Row],[Product Revenue]]&gt;AVERAGE(Derived_Metrics[Product Revenue]),Derived_Metrics[[#This Row],[Product Profit]]&lt;0),"high sales Low Profit","Normal")</f>
        <v>high sales Low Profit</v>
      </c>
      <c r="N2113">
        <v>683.33199999999999</v>
      </c>
      <c r="O2113">
        <v>4</v>
      </c>
      <c r="P2113">
        <v>0.15</v>
      </c>
      <c r="Q2113">
        <v>-40.195999999999998</v>
      </c>
      <c r="R2113">
        <f>Derived_Metrics[[#This Row],[Selling Price]]*Derived_Metrics[[#This Row],[Quantity]]</f>
        <v>2733.328</v>
      </c>
      <c r="S2113" s="2">
        <f>IF(Derived_Metrics[[#This Row],[Revenue]]=0,0,Derived_Metrics[[#This Row],[Profit]]/Derived_Metrics[[#This Row],[Revenue]])</f>
        <v>-1.4705882352941176E-2</v>
      </c>
      <c r="T2113" t="str">
        <f>IF(Derived_Metrics[[#This Row],[Profit]]&lt;0, "Loss","Profit")</f>
        <v>Loss</v>
      </c>
      <c r="U2113" s="5">
        <f>Derived_Metrics[[#This Row],[Selling Price]]*Derived_Metrics[[#This Row],[Quantity]]*Derived_Metrics[[#This Row],[Discount]]</f>
        <v>409.99919999999997</v>
      </c>
      <c r="V2113" t="str">
        <f>IF(Derived_Metrics[[#This Row],[Discount]]&gt;0,"Discount Applied","No Discount")</f>
        <v>Discount Applied</v>
      </c>
      <c r="W2113" t="str">
        <f>IF(Derived_Metrics[[#This Row],[Discount]]&gt;0.3,"High Discount","Low Discount")</f>
        <v>Low Discount</v>
      </c>
      <c r="X2113" s="13">
        <f>SUMIFS(Derived_Metrics[Customer_Revenue_Share],Derived_Metrics[Customee_ Revenue _Rank],"&lt;="&amp;Derived_Metrics[[#This Row],[Customee_ Revenue _Rank]])</f>
        <v>0.23579212866607227</v>
      </c>
      <c r="Y2113" t="str">
        <f>IF(Derived_Metrics[[#This Row],[Cumulative_Revenue_%]]&lt;=0.8,"Top 80% Revenue","Remaining 20% Revenue")</f>
        <v>Top 80% Revenue</v>
      </c>
    </row>
    <row r="2114" spans="1:25" x14ac:dyDescent="0.25">
      <c r="A2114" t="s">
        <v>5123</v>
      </c>
      <c r="B2114" s="1">
        <v>42435</v>
      </c>
      <c r="C2114" t="s">
        <v>2181</v>
      </c>
      <c r="D2114" s="4">
        <f>SUMIFS(Derived_Metrics[Revenue],Derived_Metrics[Customer ID],Derived_Metrics[[#This Row],[Customer ID]])</f>
        <v>17328.425999999999</v>
      </c>
      <c r="E2114" s="4">
        <f>SUMIFS(Derived_Metrics[Profit],Derived_Metrics[Customer ID],Derived_Metrics[[#This Row],[Customer ID]])</f>
        <v>-1125.8010999999999</v>
      </c>
      <c r="F2114" s="5">
        <f>_xlfn.PERCENTRANK.INC(Derived_Metrics[Customer Revenue],Derived_Metrics[[#This Row],[Customer Revenue]])</f>
        <v>0.89700000000000002</v>
      </c>
      <c r="G2114" s="5" t="str" cm="1">
        <f t="array" ref="G2114">_xlfn.IFS(Derived_Metrics[[#This Row],[Customer Revenue Percentile]]&gt;=0.8,"High Value",Derived_Metrics[[#This Row],[Customer Revenue Percentile]]&gt;=0.4,"Medium Value",TRUE,"Low Value")</f>
        <v>High Value</v>
      </c>
      <c r="H2114" s="12">
        <f>_xlfn.RANK.EQ(Derived_Metrics[[#This Row],[Customer Revenue]],Derived_Metrics[Customer Revenue],0)</f>
        <v>216</v>
      </c>
      <c r="I2114" s="15">
        <f>Derived_Metrics[[#This Row],[Customer Revenue]]/SUM(Derived_Metrics[Customer Revenue])</f>
        <v>1.1122783647819516E-3</v>
      </c>
      <c r="J2114" t="s">
        <v>1467</v>
      </c>
      <c r="K2114" s="5">
        <f>SUMIFS(Derived_Metrics[Revenue],Derived_Metrics[Product ID],Derived_Metrics[[#This Row],[Product ID]])</f>
        <v>1746.0989999999999</v>
      </c>
      <c r="L2114" s="5">
        <f>SUMIFS(Derived_Metrics[Profit],Derived_Metrics[Product ID],Derived_Metrics[[#This Row],[Product ID]])</f>
        <v>-148.39619999999996</v>
      </c>
      <c r="M2114" s="5" t="str">
        <f>IF(AND(Derived_Metrics[[#This Row],[Product Revenue]]&gt;AVERAGE(Derived_Metrics[Product Revenue]),Derived_Metrics[[#This Row],[Product Profit]]&lt;0),"high sales Low Profit","Normal")</f>
        <v>Normal</v>
      </c>
      <c r="N2114">
        <v>71.087999999999994</v>
      </c>
      <c r="O2114">
        <v>2</v>
      </c>
      <c r="P2114">
        <v>0.2</v>
      </c>
      <c r="Q2114">
        <v>-1.7771999999999999</v>
      </c>
      <c r="R2114">
        <f>Derived_Metrics[[#This Row],[Selling Price]]*Derived_Metrics[[#This Row],[Quantity]]</f>
        <v>142.17599999999999</v>
      </c>
      <c r="S2114" s="2">
        <f>IF(Derived_Metrics[[#This Row],[Revenue]]=0,0,Derived_Metrics[[#This Row],[Profit]]/Derived_Metrics[[#This Row],[Revenue]])</f>
        <v>-1.2500000000000001E-2</v>
      </c>
      <c r="T2114" t="str">
        <f>IF(Derived_Metrics[[#This Row],[Profit]]&lt;0, "Loss","Profit")</f>
        <v>Loss</v>
      </c>
      <c r="U2114" s="5">
        <f>Derived_Metrics[[#This Row],[Selling Price]]*Derived_Metrics[[#This Row],[Quantity]]*Derived_Metrics[[#This Row],[Discount]]</f>
        <v>28.435199999999998</v>
      </c>
      <c r="V2114" t="str">
        <f>IF(Derived_Metrics[[#This Row],[Discount]]&gt;0,"Discount Applied","No Discount")</f>
        <v>Discount Applied</v>
      </c>
      <c r="W2114" t="str">
        <f>IF(Derived_Metrics[[#This Row],[Discount]]&gt;0.3,"High Discount","Low Discount")</f>
        <v>Low Discount</v>
      </c>
      <c r="X2114" s="13">
        <f>SUMIFS(Derived_Metrics[Customer_Revenue_Share],Derived_Metrics[Customee_ Revenue _Rank],"&lt;="&amp;Derived_Metrics[[#This Row],[Customee_ Revenue _Rank]])</f>
        <v>0.39656013471865265</v>
      </c>
      <c r="Y2114" t="str">
        <f>IF(Derived_Metrics[[#This Row],[Cumulative_Revenue_%]]&lt;=0.8,"Top 80% Revenue","Remaining 20% Revenue")</f>
        <v>Top 80% Revenue</v>
      </c>
    </row>
    <row r="2115" spans="1:25" x14ac:dyDescent="0.25">
      <c r="A2115" t="s">
        <v>5124</v>
      </c>
      <c r="B2115" s="1">
        <v>42716</v>
      </c>
      <c r="C2115" t="s">
        <v>1212</v>
      </c>
      <c r="D2115" s="4">
        <f>SUMIFS(Derived_Metrics[Revenue],Derived_Metrics[Customer ID],Derived_Metrics[[#This Row],[Customer ID]])</f>
        <v>6067.2700000000013</v>
      </c>
      <c r="E2115" s="4">
        <f>SUMIFS(Derived_Metrics[Profit],Derived_Metrics[Customer ID],Derived_Metrics[[#This Row],[Customer ID]])</f>
        <v>-324.255</v>
      </c>
      <c r="F2115" s="5">
        <f>_xlfn.PERCENTRANK.INC(Derived_Metrics[Customer Revenue],Derived_Metrics[[#This Row],[Customer Revenue]])</f>
        <v>0.60099999999999998</v>
      </c>
      <c r="G2115" s="5" t="str" cm="1">
        <f t="array" ref="G2115">_xlfn.IFS(Derived_Metrics[[#This Row],[Customer Revenue Percentile]]&gt;=0.8,"High Value",Derived_Metrics[[#This Row],[Customer Revenue Percentile]]&gt;=0.4,"Medium Value",TRUE,"Low Value")</f>
        <v>Medium Value</v>
      </c>
      <c r="H2115" s="12">
        <f>_xlfn.RANK.EQ(Derived_Metrics[[#This Row],[Customer Revenue]],Derived_Metrics[Customer Revenue],0)</f>
        <v>839</v>
      </c>
      <c r="I2115" s="15">
        <f>Derived_Metrics[[#This Row],[Customer Revenue]]/SUM(Derived_Metrics[Customer Revenue])</f>
        <v>3.8944640178459333E-4</v>
      </c>
      <c r="J2115" t="s">
        <v>617</v>
      </c>
      <c r="K2115" s="5">
        <f>SUMIFS(Derived_Metrics[Revenue],Derived_Metrics[Product ID],Derived_Metrics[[#This Row],[Product ID]])</f>
        <v>9080.3719999999994</v>
      </c>
      <c r="L2115" s="5">
        <f>SUMIFS(Derived_Metrics[Profit],Derived_Metrics[Product ID],Derived_Metrics[[#This Row],[Product ID]])</f>
        <v>436.43790000000001</v>
      </c>
      <c r="M2115" s="5" t="str">
        <f>IF(AND(Derived_Metrics[[#This Row],[Product Revenue]]&gt;AVERAGE(Derived_Metrics[Product Revenue]),Derived_Metrics[[#This Row],[Product Profit]]&lt;0),"high sales Low Profit","Normal")</f>
        <v>Normal</v>
      </c>
      <c r="N2115">
        <v>60.35</v>
      </c>
      <c r="O2115">
        <v>5</v>
      </c>
      <c r="P2115">
        <v>0</v>
      </c>
      <c r="Q2115">
        <v>19.915500000000002</v>
      </c>
      <c r="R2115">
        <f>Derived_Metrics[[#This Row],[Selling Price]]*Derived_Metrics[[#This Row],[Quantity]]</f>
        <v>301.75</v>
      </c>
      <c r="S2115" s="2">
        <f>IF(Derived_Metrics[[#This Row],[Revenue]]=0,0,Derived_Metrics[[#This Row],[Profit]]/Derived_Metrics[[#This Row],[Revenue]])</f>
        <v>6.6000000000000003E-2</v>
      </c>
      <c r="T2115" t="str">
        <f>IF(Derived_Metrics[[#This Row],[Profit]]&lt;0, "Loss","Profit")</f>
        <v>Profit</v>
      </c>
      <c r="U2115" s="5">
        <f>Derived_Metrics[[#This Row],[Selling Price]]*Derived_Metrics[[#This Row],[Quantity]]*Derived_Metrics[[#This Row],[Discount]]</f>
        <v>0</v>
      </c>
      <c r="V2115" t="str">
        <f>IF(Derived_Metrics[[#This Row],[Discount]]&gt;0,"Discount Applied","No Discount")</f>
        <v>No Discount</v>
      </c>
      <c r="W2115" t="str">
        <f>IF(Derived_Metrics[[#This Row],[Discount]]&gt;0.3,"High Discount","Low Discount")</f>
        <v>Low Discount</v>
      </c>
      <c r="X2115" s="13">
        <f>SUMIFS(Derived_Metrics[Customer_Revenue_Share],Derived_Metrics[Customee_ Revenue _Rank],"&lt;="&amp;Derived_Metrics[[#This Row],[Customee_ Revenue _Rank]])</f>
        <v>0.80582230323057547</v>
      </c>
      <c r="Y2115" t="str">
        <f>IF(Derived_Metrics[[#This Row],[Cumulative_Revenue_%]]&lt;=0.8,"Top 80% Revenue","Remaining 20% Revenue")</f>
        <v>Remaining 20% Revenue</v>
      </c>
    </row>
    <row r="2116" spans="1:25" x14ac:dyDescent="0.25">
      <c r="A2116" t="s">
        <v>5125</v>
      </c>
      <c r="B2116" s="1">
        <v>42741</v>
      </c>
      <c r="C2116" t="s">
        <v>951</v>
      </c>
      <c r="D2116" s="4">
        <f>SUMIFS(Derived_Metrics[Revenue],Derived_Metrics[Customer ID],Derived_Metrics[[#This Row],[Customer ID]])</f>
        <v>20110.986000000001</v>
      </c>
      <c r="E2116" s="4">
        <f>SUMIFS(Derived_Metrics[Profit],Derived_Metrics[Customer ID],Derived_Metrics[[#This Row],[Customer ID]])</f>
        <v>509.87369999999999</v>
      </c>
      <c r="F2116" s="5">
        <f>_xlfn.PERCENTRANK.INC(Derived_Metrics[Customer Revenue],Derived_Metrics[[#This Row],[Customer Revenue]])</f>
        <v>0.92</v>
      </c>
      <c r="G2116" s="5" t="str" cm="1">
        <f t="array" ref="G2116">_xlfn.IFS(Derived_Metrics[[#This Row],[Customer Revenue Percentile]]&gt;=0.8,"High Value",Derived_Metrics[[#This Row],[Customer Revenue Percentile]]&gt;=0.4,"Medium Value",TRUE,"Low Value")</f>
        <v>High Value</v>
      </c>
      <c r="H2116" s="12">
        <f>_xlfn.RANK.EQ(Derived_Metrics[[#This Row],[Customer Revenue]],Derived_Metrics[Customer Revenue],0)</f>
        <v>167</v>
      </c>
      <c r="I2116" s="15">
        <f>Derived_Metrics[[#This Row],[Customer Revenue]]/SUM(Derived_Metrics[Customer Revenue])</f>
        <v>1.2908855439168407E-3</v>
      </c>
      <c r="J2116" t="s">
        <v>910</v>
      </c>
      <c r="K2116" s="5">
        <f>SUMIFS(Derived_Metrics[Revenue],Derived_Metrics[Product ID],Derived_Metrics[[#This Row],[Product ID]])</f>
        <v>21826.639999999999</v>
      </c>
      <c r="L2116" s="5">
        <f>SUMIFS(Derived_Metrics[Profit],Derived_Metrics[Product ID],Derived_Metrics[[#This Row],[Product ID]])</f>
        <v>1052.8144</v>
      </c>
      <c r="M2116" s="5" t="str">
        <f>IF(AND(Derived_Metrics[[#This Row],[Product Revenue]]&gt;AVERAGE(Derived_Metrics[Product Revenue]),Derived_Metrics[[#This Row],[Product Profit]]&lt;0),"high sales Low Profit","Normal")</f>
        <v>Normal</v>
      </c>
      <c r="N2116">
        <v>1925.88</v>
      </c>
      <c r="O2116">
        <v>6</v>
      </c>
      <c r="P2116">
        <v>0</v>
      </c>
      <c r="Q2116">
        <v>539.24639999999999</v>
      </c>
      <c r="R2116">
        <f>Derived_Metrics[[#This Row],[Selling Price]]*Derived_Metrics[[#This Row],[Quantity]]</f>
        <v>11555.28</v>
      </c>
      <c r="S2116" s="2">
        <f>IF(Derived_Metrics[[#This Row],[Revenue]]=0,0,Derived_Metrics[[#This Row],[Profit]]/Derived_Metrics[[#This Row],[Revenue]])</f>
        <v>4.6666666666666662E-2</v>
      </c>
      <c r="T2116" t="str">
        <f>IF(Derived_Metrics[[#This Row],[Profit]]&lt;0, "Loss","Profit")</f>
        <v>Profit</v>
      </c>
      <c r="U2116" s="5">
        <f>Derived_Metrics[[#This Row],[Selling Price]]*Derived_Metrics[[#This Row],[Quantity]]*Derived_Metrics[[#This Row],[Discount]]</f>
        <v>0</v>
      </c>
      <c r="V2116" t="str">
        <f>IF(Derived_Metrics[[#This Row],[Discount]]&gt;0,"Discount Applied","No Discount")</f>
        <v>No Discount</v>
      </c>
      <c r="W2116" t="str">
        <f>IF(Derived_Metrics[[#This Row],[Discount]]&gt;0.3,"High Discount","Low Discount")</f>
        <v>Low Discount</v>
      </c>
      <c r="X2116" s="13">
        <f>SUMIFS(Derived_Metrics[Customer_Revenue_Share],Derived_Metrics[Customee_ Revenue _Rank],"&lt;="&amp;Derived_Metrics[[#This Row],[Customee_ Revenue _Rank]])</f>
        <v>0.33902486166331885</v>
      </c>
      <c r="Y2116" t="str">
        <f>IF(Derived_Metrics[[#This Row],[Cumulative_Revenue_%]]&lt;=0.8,"Top 80% Revenue","Remaining 20% Revenue")</f>
        <v>Top 80% Revenue</v>
      </c>
    </row>
    <row r="2117" spans="1:25" x14ac:dyDescent="0.25">
      <c r="A2117" t="s">
        <v>5127</v>
      </c>
      <c r="B2117" s="1">
        <v>42352</v>
      </c>
      <c r="C2117" t="s">
        <v>3775</v>
      </c>
      <c r="D2117" s="4">
        <f>SUMIFS(Derived_Metrics[Revenue],Derived_Metrics[Customer ID],Derived_Metrics[[#This Row],[Customer ID]])</f>
        <v>4348.9472000000005</v>
      </c>
      <c r="E2117" s="4">
        <f>SUMIFS(Derived_Metrics[Profit],Derived_Metrics[Customer ID],Derived_Metrics[[#This Row],[Customer ID]])</f>
        <v>81.554100000000005</v>
      </c>
      <c r="F2117" s="5">
        <f>_xlfn.PERCENTRANK.INC(Derived_Metrics[Customer Revenue],Derived_Metrics[[#This Row],[Customer Revenue]])</f>
        <v>0.50600000000000001</v>
      </c>
      <c r="G2117" s="5" t="str" cm="1">
        <f t="array" ref="G2117">_xlfn.IFS(Derived_Metrics[[#This Row],[Customer Revenue Percentile]]&gt;=0.8,"High Value",Derived_Metrics[[#This Row],[Customer Revenue Percentile]]&gt;=0.4,"Medium Value",TRUE,"Low Value")</f>
        <v>Medium Value</v>
      </c>
      <c r="H2117" s="12">
        <f>_xlfn.RANK.EQ(Derived_Metrics[[#This Row],[Customer Revenue]],Derived_Metrics[Customer Revenue],0)</f>
        <v>1043</v>
      </c>
      <c r="I2117" s="15">
        <f>Derived_Metrics[[#This Row],[Customer Revenue]]/SUM(Derived_Metrics[Customer Revenue])</f>
        <v>2.791505633655964E-4</v>
      </c>
      <c r="J2117" t="s">
        <v>1474</v>
      </c>
      <c r="K2117" s="5">
        <f>SUMIFS(Derived_Metrics[Revenue],Derived_Metrics[Product ID],Derived_Metrics[[#This Row],[Product ID]])</f>
        <v>5744.9279999999999</v>
      </c>
      <c r="L2117" s="5">
        <f>SUMIFS(Derived_Metrics[Profit],Derived_Metrics[Product ID],Derived_Metrics[[#This Row],[Product ID]])</f>
        <v>-143.62319999999997</v>
      </c>
      <c r="M2117" s="5" t="str">
        <f>IF(AND(Derived_Metrics[[#This Row],[Product Revenue]]&gt;AVERAGE(Derived_Metrics[Product Revenue]),Derived_Metrics[[#This Row],[Product Profit]]&lt;0),"high sales Low Profit","Normal")</f>
        <v>Normal</v>
      </c>
      <c r="N2117">
        <v>273.56799999999998</v>
      </c>
      <c r="O2117">
        <v>2</v>
      </c>
      <c r="P2117">
        <v>0.2</v>
      </c>
      <c r="Q2117">
        <v>10.258800000000001</v>
      </c>
      <c r="R2117">
        <f>Derived_Metrics[[#This Row],[Selling Price]]*Derived_Metrics[[#This Row],[Quantity]]</f>
        <v>547.13599999999997</v>
      </c>
      <c r="S2117" s="2">
        <f>IF(Derived_Metrics[[#This Row],[Revenue]]=0,0,Derived_Metrics[[#This Row],[Profit]]/Derived_Metrics[[#This Row],[Revenue]])</f>
        <v>1.8750000000000003E-2</v>
      </c>
      <c r="T2117" t="str">
        <f>IF(Derived_Metrics[[#This Row],[Profit]]&lt;0, "Loss","Profit")</f>
        <v>Profit</v>
      </c>
      <c r="U2117" s="5">
        <f>Derived_Metrics[[#This Row],[Selling Price]]*Derived_Metrics[[#This Row],[Quantity]]*Derived_Metrics[[#This Row],[Discount]]</f>
        <v>109.4272</v>
      </c>
      <c r="V2117" t="str">
        <f>IF(Derived_Metrics[[#This Row],[Discount]]&gt;0,"Discount Applied","No Discount")</f>
        <v>Discount Applied</v>
      </c>
      <c r="W2117" t="str">
        <f>IF(Derived_Metrics[[#This Row],[Discount]]&gt;0.3,"High Discount","Low Discount")</f>
        <v>Low Discount</v>
      </c>
      <c r="X2117" s="13">
        <f>SUMIFS(Derived_Metrics[Customer_Revenue_Share],Derived_Metrics[Customee_ Revenue _Rank],"&lt;="&amp;Derived_Metrics[[#This Row],[Customee_ Revenue _Rank]])</f>
        <v>0.87261401640595893</v>
      </c>
      <c r="Y2117" t="str">
        <f>IF(Derived_Metrics[[#This Row],[Cumulative_Revenue_%]]&lt;=0.8,"Top 80% Revenue","Remaining 20% Revenue")</f>
        <v>Remaining 20% Revenue</v>
      </c>
    </row>
    <row r="2118" spans="1:25" x14ac:dyDescent="0.25">
      <c r="A2118" t="s">
        <v>5128</v>
      </c>
      <c r="B2118" s="1">
        <v>42082</v>
      </c>
      <c r="C2118" t="s">
        <v>1547</v>
      </c>
      <c r="D2118" s="4">
        <f>SUMIFS(Derived_Metrics[Revenue],Derived_Metrics[Customer ID],Derived_Metrics[[#This Row],[Customer ID]])</f>
        <v>2705.5824000000002</v>
      </c>
      <c r="E2118" s="4">
        <f>SUMIFS(Derived_Metrics[Profit],Derived_Metrics[Customer ID],Derived_Metrics[[#This Row],[Customer ID]])</f>
        <v>37.6768</v>
      </c>
      <c r="F2118" s="5">
        <f>_xlfn.PERCENTRANK.INC(Derived_Metrics[Customer Revenue],Derived_Metrics[[#This Row],[Customer Revenue]])</f>
        <v>0.36499999999999999</v>
      </c>
      <c r="G2118" s="5" t="str" cm="1">
        <f t="array" ref="G2118">_xlfn.IFS(Derived_Metrics[[#This Row],[Customer Revenue Percentile]]&gt;=0.8,"High Value",Derived_Metrics[[#This Row],[Customer Revenue Percentile]]&gt;=0.4,"Medium Value",TRUE,"Low Value")</f>
        <v>Low Value</v>
      </c>
      <c r="H2118" s="12">
        <f>_xlfn.RANK.EQ(Derived_Metrics[[#This Row],[Customer Revenue]],Derived_Metrics[Customer Revenue],0)</f>
        <v>1345</v>
      </c>
      <c r="I2118" s="15">
        <f>Derived_Metrics[[#This Row],[Customer Revenue]]/SUM(Derived_Metrics[Customer Revenue])</f>
        <v>1.73666134919284E-4</v>
      </c>
      <c r="J2118" t="s">
        <v>3114</v>
      </c>
      <c r="K2118" s="5">
        <f>SUMIFS(Derived_Metrics[Revenue],Derived_Metrics[Product ID],Derived_Metrics[[#This Row],[Product ID]])</f>
        <v>21820.884399999995</v>
      </c>
      <c r="L2118" s="5">
        <f>SUMIFS(Derived_Metrics[Profit],Derived_Metrics[Product ID],Derived_Metrics[[#This Row],[Product ID]])</f>
        <v>-208.65039999999999</v>
      </c>
      <c r="M2118" s="5" t="str">
        <f>IF(AND(Derived_Metrics[[#This Row],[Product Revenue]]&gt;AVERAGE(Derived_Metrics[Product Revenue]),Derived_Metrics[[#This Row],[Product Profit]]&lt;0),"high sales Low Profit","Normal")</f>
        <v>high sales Low Profit</v>
      </c>
      <c r="N2118">
        <v>383.46559999999999</v>
      </c>
      <c r="O2118">
        <v>4</v>
      </c>
      <c r="P2118">
        <v>0.32</v>
      </c>
      <c r="Q2118">
        <v>-67.670400000000001</v>
      </c>
      <c r="R2118">
        <f>Derived_Metrics[[#This Row],[Selling Price]]*Derived_Metrics[[#This Row],[Quantity]]</f>
        <v>1533.8624</v>
      </c>
      <c r="S2118" s="2">
        <f>IF(Derived_Metrics[[#This Row],[Revenue]]=0,0,Derived_Metrics[[#This Row],[Profit]]/Derived_Metrics[[#This Row],[Revenue]])</f>
        <v>-4.4117647058823532E-2</v>
      </c>
      <c r="T2118" t="str">
        <f>IF(Derived_Metrics[[#This Row],[Profit]]&lt;0, "Loss","Profit")</f>
        <v>Loss</v>
      </c>
      <c r="U2118" s="5">
        <f>Derived_Metrics[[#This Row],[Selling Price]]*Derived_Metrics[[#This Row],[Quantity]]*Derived_Metrics[[#This Row],[Discount]]</f>
        <v>490.83596799999998</v>
      </c>
      <c r="V2118" t="str">
        <f>IF(Derived_Metrics[[#This Row],[Discount]]&gt;0,"Discount Applied","No Discount")</f>
        <v>Discount Applied</v>
      </c>
      <c r="W2118" t="str">
        <f>IF(Derived_Metrics[[#This Row],[Discount]]&gt;0.3,"High Discount","Low Discount")</f>
        <v>High Discount</v>
      </c>
      <c r="X2118" s="13">
        <f>SUMIFS(Derived_Metrics[Customer_Revenue_Share],Derived_Metrics[Customee_ Revenue _Rank],"&lt;="&amp;Derived_Metrics[[#This Row],[Customee_ Revenue _Rank]])</f>
        <v>0.93937842672650507</v>
      </c>
      <c r="Y2118" t="str">
        <f>IF(Derived_Metrics[[#This Row],[Cumulative_Revenue_%]]&lt;=0.8,"Top 80% Revenue","Remaining 20% Revenue")</f>
        <v>Remaining 20% Revenue</v>
      </c>
    </row>
    <row r="2119" spans="1:25" x14ac:dyDescent="0.25">
      <c r="A2119" t="s">
        <v>5130</v>
      </c>
      <c r="B2119" s="1">
        <v>42502</v>
      </c>
      <c r="C2119" t="s">
        <v>4716</v>
      </c>
      <c r="D2119" s="4">
        <f>SUMIFS(Derived_Metrics[Revenue],Derived_Metrics[Customer ID],Derived_Metrics[[#This Row],[Customer ID]])</f>
        <v>928.79</v>
      </c>
      <c r="E2119" s="4">
        <f>SUMIFS(Derived_Metrics[Profit],Derived_Metrics[Customer ID],Derived_Metrics[[#This Row],[Customer ID]])</f>
        <v>44.490299999999998</v>
      </c>
      <c r="F2119" s="5">
        <f>_xlfn.PERCENTRANK.INC(Derived_Metrics[Customer Revenue],Derived_Metrics[[#This Row],[Customer Revenue]])</f>
        <v>0.14699999999999999</v>
      </c>
      <c r="G2119" s="5" t="str" cm="1">
        <f t="array" ref="G2119">_xlfn.IFS(Derived_Metrics[[#This Row],[Customer Revenue Percentile]]&gt;=0.8,"High Value",Derived_Metrics[[#This Row],[Customer Revenue Percentile]]&gt;=0.4,"Medium Value",TRUE,"Low Value")</f>
        <v>Low Value</v>
      </c>
      <c r="H2119" s="12">
        <f>_xlfn.RANK.EQ(Derived_Metrics[[#This Row],[Customer Revenue]],Derived_Metrics[Customer Revenue],0)</f>
        <v>1805</v>
      </c>
      <c r="I2119" s="15">
        <f>Derived_Metrics[[#This Row],[Customer Revenue]]/SUM(Derived_Metrics[Customer Revenue])</f>
        <v>5.9617245237728395E-5</v>
      </c>
      <c r="J2119" t="s">
        <v>405</v>
      </c>
      <c r="K2119" s="5">
        <f>SUMIFS(Derived_Metrics[Revenue],Derived_Metrics[Product ID],Derived_Metrics[[#This Row],[Product ID]])</f>
        <v>565.48</v>
      </c>
      <c r="L2119" s="5">
        <f>SUMIFS(Derived_Metrics[Profit],Derived_Metrics[Product ID],Derived_Metrics[[#This Row],[Product ID]])</f>
        <v>78.256</v>
      </c>
      <c r="M2119" s="5" t="str">
        <f>IF(AND(Derived_Metrics[[#This Row],[Product Revenue]]&gt;AVERAGE(Derived_Metrics[Product Revenue]),Derived_Metrics[[#This Row],[Product Profit]]&lt;0),"high sales Low Profit","Normal")</f>
        <v>Normal</v>
      </c>
      <c r="N2119">
        <v>13.4</v>
      </c>
      <c r="O2119">
        <v>1</v>
      </c>
      <c r="P2119">
        <v>0</v>
      </c>
      <c r="Q2119">
        <v>6.4320000000000004</v>
      </c>
      <c r="R2119">
        <f>Derived_Metrics[[#This Row],[Selling Price]]*Derived_Metrics[[#This Row],[Quantity]]</f>
        <v>13.4</v>
      </c>
      <c r="S2119" s="2">
        <f>IF(Derived_Metrics[[#This Row],[Revenue]]=0,0,Derived_Metrics[[#This Row],[Profit]]/Derived_Metrics[[#This Row],[Revenue]])</f>
        <v>0.48000000000000004</v>
      </c>
      <c r="T2119" t="str">
        <f>IF(Derived_Metrics[[#This Row],[Profit]]&lt;0, "Loss","Profit")</f>
        <v>Profit</v>
      </c>
      <c r="U2119" s="5">
        <f>Derived_Metrics[[#This Row],[Selling Price]]*Derived_Metrics[[#This Row],[Quantity]]*Derived_Metrics[[#This Row],[Discount]]</f>
        <v>0</v>
      </c>
      <c r="V2119" t="str">
        <f>IF(Derived_Metrics[[#This Row],[Discount]]&gt;0,"Discount Applied","No Discount")</f>
        <v>No Discount</v>
      </c>
      <c r="W2119" t="str">
        <f>IF(Derived_Metrics[[#This Row],[Discount]]&gt;0.3,"High Discount","Low Discount")</f>
        <v>Low Discount</v>
      </c>
      <c r="X2119" s="13">
        <f>SUMIFS(Derived_Metrics[Customer_Revenue_Share],Derived_Metrics[Customee_ Revenue _Rank],"&lt;="&amp;Derived_Metrics[[#This Row],[Customee_ Revenue _Rank]])</f>
        <v>0.99168413629068863</v>
      </c>
      <c r="Y2119" t="str">
        <f>IF(Derived_Metrics[[#This Row],[Cumulative_Revenue_%]]&lt;=0.8,"Top 80% Revenue","Remaining 20% Revenue")</f>
        <v>Remaining 20% Revenue</v>
      </c>
    </row>
    <row r="2120" spans="1:25" x14ac:dyDescent="0.25">
      <c r="A2120" t="s">
        <v>5131</v>
      </c>
      <c r="B2120" s="1">
        <v>42164</v>
      </c>
      <c r="C2120" t="s">
        <v>2251</v>
      </c>
      <c r="D2120" s="4">
        <f>SUMIFS(Derived_Metrics[Revenue],Derived_Metrics[Customer ID],Derived_Metrics[[#This Row],[Customer ID]])</f>
        <v>552.38</v>
      </c>
      <c r="E2120" s="4">
        <f>SUMIFS(Derived_Metrics[Profit],Derived_Metrics[Customer ID],Derived_Metrics[[#This Row],[Customer ID]])</f>
        <v>47.058</v>
      </c>
      <c r="F2120" s="5">
        <f>_xlfn.PERCENTRANK.INC(Derived_Metrics[Customer Revenue],Derived_Metrics[[#This Row],[Customer Revenue]])</f>
        <v>0.10100000000000001</v>
      </c>
      <c r="G2120" s="5" t="str" cm="1">
        <f t="array" ref="G2120">_xlfn.IFS(Derived_Metrics[[#This Row],[Customer Revenue Percentile]]&gt;=0.8,"High Value",Derived_Metrics[[#This Row],[Customer Revenue Percentile]]&gt;=0.4,"Medium Value",TRUE,"Low Value")</f>
        <v>Low Value</v>
      </c>
      <c r="H2120" s="12">
        <f>_xlfn.RANK.EQ(Derived_Metrics[[#This Row],[Customer Revenue]],Derived_Metrics[Customer Revenue],0)</f>
        <v>1903</v>
      </c>
      <c r="I2120" s="15">
        <f>Derived_Metrics[[#This Row],[Customer Revenue]]/SUM(Derived_Metrics[Customer Revenue])</f>
        <v>3.5456210687471234E-5</v>
      </c>
      <c r="J2120" t="s">
        <v>1479</v>
      </c>
      <c r="K2120" s="5">
        <f>SUMIFS(Derived_Metrics[Revenue],Derived_Metrics[Product ID],Derived_Metrics[[#This Row],[Product ID]])</f>
        <v>15308.739</v>
      </c>
      <c r="L2120" s="5">
        <f>SUMIFS(Derived_Metrics[Profit],Derived_Metrics[Product ID],Derived_Metrics[[#This Row],[Product ID]])</f>
        <v>-226.12739999999997</v>
      </c>
      <c r="M2120" s="5" t="str">
        <f>IF(AND(Derived_Metrics[[#This Row],[Product Revenue]]&gt;AVERAGE(Derived_Metrics[Product Revenue]),Derived_Metrics[[#This Row],[Product Profit]]&lt;0),"high sales Low Profit","Normal")</f>
        <v>high sales Low Profit</v>
      </c>
      <c r="N2120">
        <v>85.98</v>
      </c>
      <c r="O2120">
        <v>1</v>
      </c>
      <c r="P2120">
        <v>0</v>
      </c>
      <c r="Q2120">
        <v>22.354800000000001</v>
      </c>
      <c r="R2120">
        <f>Derived_Metrics[[#This Row],[Selling Price]]*Derived_Metrics[[#This Row],[Quantity]]</f>
        <v>85.98</v>
      </c>
      <c r="S2120" s="2">
        <f>IF(Derived_Metrics[[#This Row],[Revenue]]=0,0,Derived_Metrics[[#This Row],[Profit]]/Derived_Metrics[[#This Row],[Revenue]])</f>
        <v>0.26</v>
      </c>
      <c r="T2120" t="str">
        <f>IF(Derived_Metrics[[#This Row],[Profit]]&lt;0, "Loss","Profit")</f>
        <v>Profit</v>
      </c>
      <c r="U2120" s="5">
        <f>Derived_Metrics[[#This Row],[Selling Price]]*Derived_Metrics[[#This Row],[Quantity]]*Derived_Metrics[[#This Row],[Discount]]</f>
        <v>0</v>
      </c>
      <c r="V2120" t="str">
        <f>IF(Derived_Metrics[[#This Row],[Discount]]&gt;0,"Discount Applied","No Discount")</f>
        <v>No Discount</v>
      </c>
      <c r="W2120" t="str">
        <f>IF(Derived_Metrics[[#This Row],[Discount]]&gt;0.3,"High Discount","Low Discount")</f>
        <v>Low Discount</v>
      </c>
      <c r="X2120" s="13">
        <f>SUMIFS(Derived_Metrics[Customer_Revenue_Share],Derived_Metrics[Customee_ Revenue _Rank],"&lt;="&amp;Derived_Metrics[[#This Row],[Customee_ Revenue _Rank]])</f>
        <v>0.99624072955453957</v>
      </c>
      <c r="Y2120" t="str">
        <f>IF(Derived_Metrics[[#This Row],[Cumulative_Revenue_%]]&lt;=0.8,"Top 80% Revenue","Remaining 20% Revenue")</f>
        <v>Remaining 20% Revenue</v>
      </c>
    </row>
    <row r="2121" spans="1:25" x14ac:dyDescent="0.25">
      <c r="A2121" t="s">
        <v>5132</v>
      </c>
      <c r="B2121" s="1">
        <v>41660</v>
      </c>
      <c r="C2121" t="s">
        <v>2390</v>
      </c>
      <c r="D2121" s="4">
        <f>SUMIFS(Derived_Metrics[Revenue],Derived_Metrics[Customer ID],Derived_Metrics[[#This Row],[Customer ID]])</f>
        <v>5703.3539999999994</v>
      </c>
      <c r="E2121" s="4">
        <f>SUMIFS(Derived_Metrics[Profit],Derived_Metrics[Customer ID],Derived_Metrics[[#This Row],[Customer ID]])</f>
        <v>283.30529999999999</v>
      </c>
      <c r="F2121" s="5">
        <f>_xlfn.PERCENTRANK.INC(Derived_Metrics[Customer Revenue],Derived_Metrics[[#This Row],[Customer Revenue]])</f>
        <v>0.58599999999999997</v>
      </c>
      <c r="G2121" s="5" t="str" cm="1">
        <f t="array" ref="G2121">_xlfn.IFS(Derived_Metrics[[#This Row],[Customer Revenue Percentile]]&gt;=0.8,"High Value",Derived_Metrics[[#This Row],[Customer Revenue Percentile]]&gt;=0.4,"Medium Value",TRUE,"Low Value")</f>
        <v>Medium Value</v>
      </c>
      <c r="H2121" s="12">
        <f>_xlfn.RANK.EQ(Derived_Metrics[[#This Row],[Customer Revenue]],Derived_Metrics[Customer Revenue],0)</f>
        <v>875</v>
      </c>
      <c r="I2121" s="15">
        <f>Derived_Metrics[[#This Row],[Customer Revenue]]/SUM(Derived_Metrics[Customer Revenue])</f>
        <v>3.660873330845284E-4</v>
      </c>
      <c r="J2121" t="s">
        <v>1871</v>
      </c>
      <c r="K2121" s="5">
        <f>SUMIFS(Derived_Metrics[Revenue],Derived_Metrics[Product ID],Derived_Metrics[[#This Row],[Product ID]])</f>
        <v>1514.88</v>
      </c>
      <c r="L2121" s="5">
        <f>SUMIFS(Derived_Metrics[Profit],Derived_Metrics[Product ID],Derived_Metrics[[#This Row],[Product ID]])</f>
        <v>74.797200000000004</v>
      </c>
      <c r="M2121" s="5" t="str">
        <f>IF(AND(Derived_Metrics[[#This Row],[Product Revenue]]&gt;AVERAGE(Derived_Metrics[Product Revenue]),Derived_Metrics[[#This Row],[Product Profit]]&lt;0),"high sales Low Profit","Normal")</f>
        <v>Normal</v>
      </c>
      <c r="N2121">
        <v>25.248000000000001</v>
      </c>
      <c r="O2121">
        <v>3</v>
      </c>
      <c r="P2121">
        <v>0.2</v>
      </c>
      <c r="Q2121">
        <v>4.1028000000000002</v>
      </c>
      <c r="R2121">
        <f>Derived_Metrics[[#This Row],[Selling Price]]*Derived_Metrics[[#This Row],[Quantity]]</f>
        <v>75.744</v>
      </c>
      <c r="S2121" s="2">
        <f>IF(Derived_Metrics[[#This Row],[Revenue]]=0,0,Derived_Metrics[[#This Row],[Profit]]/Derived_Metrics[[#This Row],[Revenue]])</f>
        <v>5.4166666666666669E-2</v>
      </c>
      <c r="T2121" t="str">
        <f>IF(Derived_Metrics[[#This Row],[Profit]]&lt;0, "Loss","Profit")</f>
        <v>Profit</v>
      </c>
      <c r="U2121" s="5">
        <f>Derived_Metrics[[#This Row],[Selling Price]]*Derived_Metrics[[#This Row],[Quantity]]*Derived_Metrics[[#This Row],[Discount]]</f>
        <v>15.148800000000001</v>
      </c>
      <c r="V2121" t="str">
        <f>IF(Derived_Metrics[[#This Row],[Discount]]&gt;0,"Discount Applied","No Discount")</f>
        <v>Discount Applied</v>
      </c>
      <c r="W2121" t="str">
        <f>IF(Derived_Metrics[[#This Row],[Discount]]&gt;0.3,"High Discount","Low Discount")</f>
        <v>Low Discount</v>
      </c>
      <c r="X2121" s="13">
        <f>SUMIFS(Derived_Metrics[Customer_Revenue_Share],Derived_Metrics[Customee_ Revenue _Rank],"&lt;="&amp;Derived_Metrics[[#This Row],[Customee_ Revenue _Rank]])</f>
        <v>0.81823220593006574</v>
      </c>
      <c r="Y2121" t="str">
        <f>IF(Derived_Metrics[[#This Row],[Cumulative_Revenue_%]]&lt;=0.8,"Top 80% Revenue","Remaining 20% Revenue")</f>
        <v>Remaining 20% Revenue</v>
      </c>
    </row>
    <row r="2122" spans="1:25" x14ac:dyDescent="0.25">
      <c r="A2122" t="s">
        <v>5135</v>
      </c>
      <c r="B2122" s="1">
        <v>42792</v>
      </c>
      <c r="C2122" t="s">
        <v>259</v>
      </c>
      <c r="D2122" s="4">
        <f>SUMIFS(Derived_Metrics[Revenue],Derived_Metrics[Customer ID],Derived_Metrics[[#This Row],[Customer ID]])</f>
        <v>2866.1519999999996</v>
      </c>
      <c r="E2122" s="4">
        <f>SUMIFS(Derived_Metrics[Profit],Derived_Metrics[Customer ID],Derived_Metrics[[#This Row],[Customer ID]])</f>
        <v>-252.63339999999999</v>
      </c>
      <c r="F2122" s="5">
        <f>_xlfn.PERCENTRANK.INC(Derived_Metrics[Customer Revenue],Derived_Metrics[[#This Row],[Customer Revenue]])</f>
        <v>0.371</v>
      </c>
      <c r="G2122" s="5" t="str" cm="1">
        <f t="array" ref="G2122">_xlfn.IFS(Derived_Metrics[[#This Row],[Customer Revenue Percentile]]&gt;=0.8,"High Value",Derived_Metrics[[#This Row],[Customer Revenue Percentile]]&gt;=0.4,"Medium Value",TRUE,"Low Value")</f>
        <v>Low Value</v>
      </c>
      <c r="H2122" s="12">
        <f>_xlfn.RANK.EQ(Derived_Metrics[[#This Row],[Customer Revenue]],Derived_Metrics[Customer Revenue],0)</f>
        <v>1331</v>
      </c>
      <c r="I2122" s="15">
        <f>Derived_Metrics[[#This Row],[Customer Revenue]]/SUM(Derived_Metrics[Customer Revenue])</f>
        <v>1.8397278897555497E-4</v>
      </c>
      <c r="J2122" t="s">
        <v>3880</v>
      </c>
      <c r="K2122" s="5">
        <f>SUMIFS(Derived_Metrics[Revenue],Derived_Metrics[Product ID],Derived_Metrics[[#This Row],[Product ID]])</f>
        <v>4312.924</v>
      </c>
      <c r="L2122" s="5">
        <f>SUMIFS(Derived_Metrics[Profit],Derived_Metrics[Product ID],Derived_Metrics[[#This Row],[Product ID]])</f>
        <v>124.6058</v>
      </c>
      <c r="M2122" s="5" t="str">
        <f>IF(AND(Derived_Metrics[[#This Row],[Product Revenue]]&gt;AVERAGE(Derived_Metrics[Product Revenue]),Derived_Metrics[[#This Row],[Product Profit]]&lt;0),"high sales Low Profit","Normal")</f>
        <v>Normal</v>
      </c>
      <c r="N2122">
        <v>91.96</v>
      </c>
      <c r="O2122">
        <v>2</v>
      </c>
      <c r="P2122">
        <v>0</v>
      </c>
      <c r="Q2122">
        <v>15.6332</v>
      </c>
      <c r="R2122">
        <f>Derived_Metrics[[#This Row],[Selling Price]]*Derived_Metrics[[#This Row],[Quantity]]</f>
        <v>183.92</v>
      </c>
      <c r="S2122" s="2">
        <f>IF(Derived_Metrics[[#This Row],[Revenue]]=0,0,Derived_Metrics[[#This Row],[Profit]]/Derived_Metrics[[#This Row],[Revenue]])</f>
        <v>8.5000000000000006E-2</v>
      </c>
      <c r="T2122" t="str">
        <f>IF(Derived_Metrics[[#This Row],[Profit]]&lt;0, "Loss","Profit")</f>
        <v>Profit</v>
      </c>
      <c r="U2122" s="5">
        <f>Derived_Metrics[[#This Row],[Selling Price]]*Derived_Metrics[[#This Row],[Quantity]]*Derived_Metrics[[#This Row],[Discount]]</f>
        <v>0</v>
      </c>
      <c r="V2122" t="str">
        <f>IF(Derived_Metrics[[#This Row],[Discount]]&gt;0,"Discount Applied","No Discount")</f>
        <v>No Discount</v>
      </c>
      <c r="W2122" t="str">
        <f>IF(Derived_Metrics[[#This Row],[Discount]]&gt;0.3,"High Discount","Low Discount")</f>
        <v>Low Discount</v>
      </c>
      <c r="X2122" s="13">
        <f>SUMIFS(Derived_Metrics[Customer_Revenue_Share],Derived_Metrics[Customee_ Revenue _Rank],"&lt;="&amp;Derived_Metrics[[#This Row],[Customee_ Revenue _Rank]])</f>
        <v>0.93707492615780819</v>
      </c>
      <c r="Y2122" t="str">
        <f>IF(Derived_Metrics[[#This Row],[Cumulative_Revenue_%]]&lt;=0.8,"Top 80% Revenue","Remaining 20% Revenue")</f>
        <v>Remaining 20% Revenue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950DA-2D34-4498-89CC-BFBEB3B6BB1C}">
  <dimension ref="A1:S2122"/>
  <sheetViews>
    <sheetView topLeftCell="K1" workbookViewId="0">
      <selection activeCell="P3" sqref="P3"/>
    </sheetView>
  </sheetViews>
  <sheetFormatPr defaultRowHeight="15" x14ac:dyDescent="0.25"/>
  <cols>
    <col min="1" max="1" width="14.85546875" bestFit="1" customWidth="1"/>
    <col min="2" max="2" width="13.140625" bestFit="1" customWidth="1"/>
    <col min="3" max="3" width="12" bestFit="1" customWidth="1"/>
    <col min="4" max="4" width="14.42578125" bestFit="1" customWidth="1"/>
    <col min="5" max="5" width="14.7109375" bestFit="1" customWidth="1"/>
    <col min="6" max="6" width="22.7109375" bestFit="1" customWidth="1"/>
    <col min="7" max="7" width="11.7109375" bestFit="1" customWidth="1"/>
    <col min="8" max="8" width="12.42578125" bestFit="1" customWidth="1"/>
    <col min="9" max="9" width="16.42578125" bestFit="1" customWidth="1"/>
    <col min="10" max="10" width="18.7109375" bestFit="1" customWidth="1"/>
    <col min="11" max="11" width="14.140625" bestFit="1" customWidth="1"/>
    <col min="12" max="12" width="9.5703125" bestFit="1" customWidth="1"/>
    <col min="13" max="13" width="16.5703125" bestFit="1" customWidth="1"/>
    <col min="14" max="14" width="11.42578125" bestFit="1" customWidth="1"/>
    <col min="15" max="15" width="15.7109375" bestFit="1" customWidth="1"/>
    <col min="16" max="16" width="14.42578125" bestFit="1" customWidth="1"/>
    <col min="17" max="17" width="11" bestFit="1" customWidth="1"/>
    <col min="18" max="18" width="11.42578125" bestFit="1" customWidth="1"/>
    <col min="19" max="19" width="10.7109375" bestFit="1" customWidth="1"/>
  </cols>
  <sheetData>
    <row r="1" spans="1:19" x14ac:dyDescent="0.25">
      <c r="A1" t="s">
        <v>1</v>
      </c>
      <c r="B1" t="s">
        <v>2</v>
      </c>
      <c r="C1" t="s">
        <v>3</v>
      </c>
      <c r="D1" t="s">
        <v>4</v>
      </c>
      <c r="E1" t="s">
        <v>5</v>
      </c>
      <c r="F1" t="s">
        <v>6</v>
      </c>
      <c r="G1" t="s">
        <v>7</v>
      </c>
      <c r="H1" t="s">
        <v>8</v>
      </c>
      <c r="I1" t="s">
        <v>9</v>
      </c>
      <c r="J1" t="s">
        <v>10</v>
      </c>
      <c r="K1" t="s">
        <v>11</v>
      </c>
      <c r="L1" t="s">
        <v>12</v>
      </c>
      <c r="M1" t="s">
        <v>13</v>
      </c>
      <c r="N1" t="s">
        <v>14</v>
      </c>
      <c r="O1" t="s">
        <v>15</v>
      </c>
      <c r="P1" t="s">
        <v>5608</v>
      </c>
      <c r="Q1" t="s">
        <v>18</v>
      </c>
      <c r="R1" t="s">
        <v>19</v>
      </c>
      <c r="S1" t="s">
        <v>20</v>
      </c>
    </row>
    <row r="2" spans="1:19" x14ac:dyDescent="0.25">
      <c r="A2" t="s">
        <v>21</v>
      </c>
      <c r="B2" s="1">
        <v>42593</v>
      </c>
      <c r="C2" s="1">
        <v>42685</v>
      </c>
      <c r="D2" t="s">
        <v>22</v>
      </c>
      <c r="E2" t="s">
        <v>23</v>
      </c>
      <c r="F2" t="s">
        <v>24</v>
      </c>
      <c r="G2" t="s">
        <v>25</v>
      </c>
      <c r="H2" t="s">
        <v>26</v>
      </c>
      <c r="I2" t="s">
        <v>27</v>
      </c>
      <c r="J2" t="s">
        <v>28</v>
      </c>
      <c r="K2" t="s">
        <v>5136</v>
      </c>
      <c r="L2" t="s">
        <v>29</v>
      </c>
      <c r="M2" t="s">
        <v>30</v>
      </c>
      <c r="N2" t="s">
        <v>31</v>
      </c>
      <c r="O2" t="s">
        <v>32</v>
      </c>
      <c r="P2" s="4">
        <v>261.95999999999998</v>
      </c>
      <c r="Q2">
        <v>2</v>
      </c>
      <c r="R2">
        <v>0</v>
      </c>
      <c r="S2" s="4">
        <v>41.913600000000002</v>
      </c>
    </row>
    <row r="3" spans="1:19" x14ac:dyDescent="0.25">
      <c r="A3" t="s">
        <v>21</v>
      </c>
      <c r="B3" s="1">
        <v>42593</v>
      </c>
      <c r="C3" s="1">
        <v>42685</v>
      </c>
      <c r="D3" t="s">
        <v>22</v>
      </c>
      <c r="E3" t="s">
        <v>23</v>
      </c>
      <c r="F3" t="s">
        <v>24</v>
      </c>
      <c r="G3" t="s">
        <v>25</v>
      </c>
      <c r="H3" t="s">
        <v>26</v>
      </c>
      <c r="I3" t="s">
        <v>27</v>
      </c>
      <c r="J3" t="s">
        <v>28</v>
      </c>
      <c r="K3" t="s">
        <v>5136</v>
      </c>
      <c r="L3" t="s">
        <v>29</v>
      </c>
      <c r="M3" t="s">
        <v>34</v>
      </c>
      <c r="N3" t="s">
        <v>31</v>
      </c>
      <c r="O3" t="s">
        <v>35</v>
      </c>
      <c r="P3" s="4">
        <v>731.94</v>
      </c>
      <c r="Q3">
        <v>3</v>
      </c>
      <c r="R3">
        <v>0</v>
      </c>
      <c r="S3" s="4">
        <v>219.58199999999999</v>
      </c>
    </row>
    <row r="4" spans="1:19" x14ac:dyDescent="0.25">
      <c r="A4" t="s">
        <v>37</v>
      </c>
      <c r="B4" s="1">
        <v>42318</v>
      </c>
      <c r="C4" s="1">
        <v>42295</v>
      </c>
      <c r="D4" t="s">
        <v>39</v>
      </c>
      <c r="E4" t="s">
        <v>40</v>
      </c>
      <c r="F4" t="s">
        <v>41</v>
      </c>
      <c r="G4" t="s">
        <v>25</v>
      </c>
      <c r="H4" t="s">
        <v>26</v>
      </c>
      <c r="I4" t="s">
        <v>42</v>
      </c>
      <c r="J4" t="s">
        <v>43</v>
      </c>
      <c r="K4" t="s">
        <v>5137</v>
      </c>
      <c r="L4" t="s">
        <v>29</v>
      </c>
      <c r="M4" t="s">
        <v>44</v>
      </c>
      <c r="N4" t="s">
        <v>31</v>
      </c>
      <c r="O4" t="s">
        <v>45</v>
      </c>
      <c r="P4" s="4">
        <v>957.57749999999999</v>
      </c>
      <c r="Q4">
        <v>5</v>
      </c>
      <c r="R4">
        <v>0.45</v>
      </c>
      <c r="S4" s="4">
        <v>-383.03100000000001</v>
      </c>
    </row>
    <row r="5" spans="1:19" x14ac:dyDescent="0.25">
      <c r="A5" t="s">
        <v>47</v>
      </c>
      <c r="B5" s="1">
        <v>41888</v>
      </c>
      <c r="C5" s="1">
        <v>41804</v>
      </c>
      <c r="D5" t="s">
        <v>39</v>
      </c>
      <c r="E5" t="s">
        <v>49</v>
      </c>
      <c r="F5" t="s">
        <v>50</v>
      </c>
      <c r="G5" t="s">
        <v>25</v>
      </c>
      <c r="H5" t="s">
        <v>26</v>
      </c>
      <c r="I5" t="s">
        <v>51</v>
      </c>
      <c r="J5" t="s">
        <v>52</v>
      </c>
      <c r="K5" t="s">
        <v>5138</v>
      </c>
      <c r="L5" t="s">
        <v>53</v>
      </c>
      <c r="M5" t="s">
        <v>54</v>
      </c>
      <c r="N5" t="s">
        <v>31</v>
      </c>
      <c r="O5" t="s">
        <v>55</v>
      </c>
      <c r="P5" s="4">
        <v>48.86</v>
      </c>
      <c r="Q5">
        <v>7</v>
      </c>
      <c r="R5">
        <v>0</v>
      </c>
      <c r="S5" s="4">
        <v>14.1694</v>
      </c>
    </row>
    <row r="6" spans="1:19" x14ac:dyDescent="0.25">
      <c r="A6" t="s">
        <v>47</v>
      </c>
      <c r="B6" s="1">
        <v>41888</v>
      </c>
      <c r="C6" s="1">
        <v>41804</v>
      </c>
      <c r="D6" t="s">
        <v>39</v>
      </c>
      <c r="E6" t="s">
        <v>49</v>
      </c>
      <c r="F6" t="s">
        <v>50</v>
      </c>
      <c r="G6" t="s">
        <v>25</v>
      </c>
      <c r="H6" t="s">
        <v>26</v>
      </c>
      <c r="I6" t="s">
        <v>51</v>
      </c>
      <c r="J6" t="s">
        <v>52</v>
      </c>
      <c r="K6" t="s">
        <v>5138</v>
      </c>
      <c r="L6" t="s">
        <v>53</v>
      </c>
      <c r="M6" t="s">
        <v>57</v>
      </c>
      <c r="N6" t="s">
        <v>31</v>
      </c>
      <c r="O6" t="s">
        <v>45</v>
      </c>
      <c r="P6" s="4">
        <v>1706.184</v>
      </c>
      <c r="Q6">
        <v>9</v>
      </c>
      <c r="R6">
        <v>0.2</v>
      </c>
      <c r="S6" s="4">
        <v>85.309200000000004</v>
      </c>
    </row>
    <row r="7" spans="1:19" x14ac:dyDescent="0.25">
      <c r="A7" t="s">
        <v>59</v>
      </c>
      <c r="B7" s="1">
        <v>42932</v>
      </c>
      <c r="C7" s="1">
        <v>42934</v>
      </c>
      <c r="D7" t="s">
        <v>22</v>
      </c>
      <c r="E7" t="s">
        <v>62</v>
      </c>
      <c r="F7" t="s">
        <v>63</v>
      </c>
      <c r="G7" t="s">
        <v>25</v>
      </c>
      <c r="H7" t="s">
        <v>26</v>
      </c>
      <c r="I7" t="s">
        <v>64</v>
      </c>
      <c r="J7" t="s">
        <v>65</v>
      </c>
      <c r="K7" t="s">
        <v>5139</v>
      </c>
      <c r="L7" t="s">
        <v>66</v>
      </c>
      <c r="M7" t="s">
        <v>67</v>
      </c>
      <c r="N7" t="s">
        <v>31</v>
      </c>
      <c r="O7" t="s">
        <v>35</v>
      </c>
      <c r="P7" s="4">
        <v>71.372</v>
      </c>
      <c r="Q7">
        <v>2</v>
      </c>
      <c r="R7">
        <v>0.3</v>
      </c>
      <c r="S7" s="4">
        <v>-1.0196000000000001</v>
      </c>
    </row>
    <row r="8" spans="1:19" x14ac:dyDescent="0.25">
      <c r="A8" t="s">
        <v>69</v>
      </c>
      <c r="B8" s="1">
        <v>42272</v>
      </c>
      <c r="C8" s="1">
        <v>42277</v>
      </c>
      <c r="D8" t="s">
        <v>39</v>
      </c>
      <c r="E8" t="s">
        <v>72</v>
      </c>
      <c r="F8" t="s">
        <v>73</v>
      </c>
      <c r="G8" t="s">
        <v>25</v>
      </c>
      <c r="H8" t="s">
        <v>26</v>
      </c>
      <c r="I8" t="s">
        <v>74</v>
      </c>
      <c r="J8" t="s">
        <v>75</v>
      </c>
      <c r="K8" t="s">
        <v>5140</v>
      </c>
      <c r="L8" t="s">
        <v>53</v>
      </c>
      <c r="M8" t="s">
        <v>44</v>
      </c>
      <c r="N8" t="s">
        <v>31</v>
      </c>
      <c r="O8" t="s">
        <v>45</v>
      </c>
      <c r="P8" s="4">
        <v>1044.6300000000001</v>
      </c>
      <c r="Q8">
        <v>3</v>
      </c>
      <c r="R8">
        <v>0</v>
      </c>
      <c r="S8" s="4">
        <v>240.26490000000001</v>
      </c>
    </row>
    <row r="9" spans="1:19" x14ac:dyDescent="0.25">
      <c r="A9" t="s">
        <v>76</v>
      </c>
      <c r="B9" s="1">
        <v>42264</v>
      </c>
      <c r="C9" s="1">
        <v>42268</v>
      </c>
      <c r="D9" t="s">
        <v>39</v>
      </c>
      <c r="E9" t="s">
        <v>79</v>
      </c>
      <c r="F9" t="s">
        <v>80</v>
      </c>
      <c r="G9" t="s">
        <v>25</v>
      </c>
      <c r="H9" t="s">
        <v>26</v>
      </c>
      <c r="I9" t="s">
        <v>64</v>
      </c>
      <c r="J9" t="s">
        <v>65</v>
      </c>
      <c r="K9" t="s">
        <v>5139</v>
      </c>
      <c r="L9" t="s">
        <v>66</v>
      </c>
      <c r="M9" t="s">
        <v>81</v>
      </c>
      <c r="N9" t="s">
        <v>31</v>
      </c>
      <c r="O9" t="s">
        <v>32</v>
      </c>
      <c r="P9" s="4">
        <v>3083.43</v>
      </c>
      <c r="Q9">
        <v>7</v>
      </c>
      <c r="R9">
        <v>0.5</v>
      </c>
      <c r="S9" s="4">
        <v>-1665.0522000000001</v>
      </c>
    </row>
    <row r="10" spans="1:19" x14ac:dyDescent="0.25">
      <c r="A10" t="s">
        <v>76</v>
      </c>
      <c r="B10" s="1">
        <v>42264</v>
      </c>
      <c r="C10" s="1">
        <v>42268</v>
      </c>
      <c r="D10" t="s">
        <v>39</v>
      </c>
      <c r="E10" t="s">
        <v>79</v>
      </c>
      <c r="F10" t="s">
        <v>80</v>
      </c>
      <c r="G10" t="s">
        <v>25</v>
      </c>
      <c r="H10" t="s">
        <v>26</v>
      </c>
      <c r="I10" t="s">
        <v>64</v>
      </c>
      <c r="J10" t="s">
        <v>65</v>
      </c>
      <c r="K10" t="s">
        <v>5139</v>
      </c>
      <c r="L10" t="s">
        <v>66</v>
      </c>
      <c r="M10" t="s">
        <v>83</v>
      </c>
      <c r="N10" t="s">
        <v>31</v>
      </c>
      <c r="O10" t="s">
        <v>55</v>
      </c>
      <c r="P10" s="4">
        <v>124.2</v>
      </c>
      <c r="Q10">
        <v>3</v>
      </c>
      <c r="R10">
        <v>0.2</v>
      </c>
      <c r="S10" s="4">
        <v>15.525</v>
      </c>
    </row>
    <row r="11" spans="1:19" x14ac:dyDescent="0.25">
      <c r="A11" t="s">
        <v>85</v>
      </c>
      <c r="B11" s="1">
        <v>42594</v>
      </c>
      <c r="C11" s="1">
        <v>42655</v>
      </c>
      <c r="D11" t="s">
        <v>86</v>
      </c>
      <c r="E11" t="s">
        <v>87</v>
      </c>
      <c r="F11" t="s">
        <v>88</v>
      </c>
      <c r="G11" t="s">
        <v>89</v>
      </c>
      <c r="H11" t="s">
        <v>26</v>
      </c>
      <c r="I11" t="s">
        <v>90</v>
      </c>
      <c r="J11" t="s">
        <v>91</v>
      </c>
      <c r="K11" t="s">
        <v>5141</v>
      </c>
      <c r="L11" t="s">
        <v>92</v>
      </c>
      <c r="M11" t="s">
        <v>93</v>
      </c>
      <c r="N11" t="s">
        <v>31</v>
      </c>
      <c r="O11" t="s">
        <v>55</v>
      </c>
      <c r="P11" s="4">
        <v>190.92</v>
      </c>
      <c r="Q11">
        <v>5</v>
      </c>
      <c r="R11">
        <v>0.6</v>
      </c>
      <c r="S11" s="4">
        <v>-147.96299999999999</v>
      </c>
    </row>
    <row r="12" spans="1:19" x14ac:dyDescent="0.25">
      <c r="A12" t="s">
        <v>95</v>
      </c>
      <c r="B12" s="1">
        <v>42365</v>
      </c>
      <c r="C12" s="1">
        <v>42369</v>
      </c>
      <c r="D12" t="s">
        <v>39</v>
      </c>
      <c r="E12" t="s">
        <v>98</v>
      </c>
      <c r="F12" t="s">
        <v>99</v>
      </c>
      <c r="G12" t="s">
        <v>100</v>
      </c>
      <c r="H12" t="s">
        <v>26</v>
      </c>
      <c r="I12" t="s">
        <v>101</v>
      </c>
      <c r="J12" t="s">
        <v>91</v>
      </c>
      <c r="K12" t="s">
        <v>5142</v>
      </c>
      <c r="L12" t="s">
        <v>92</v>
      </c>
      <c r="M12" t="s">
        <v>102</v>
      </c>
      <c r="N12" t="s">
        <v>31</v>
      </c>
      <c r="O12" t="s">
        <v>32</v>
      </c>
      <c r="P12" s="4">
        <v>532.39919999999995</v>
      </c>
      <c r="Q12">
        <v>3</v>
      </c>
      <c r="R12">
        <v>0.32</v>
      </c>
      <c r="S12" s="4">
        <v>-46.976399999999998</v>
      </c>
    </row>
    <row r="13" spans="1:19" x14ac:dyDescent="0.25">
      <c r="A13" t="s">
        <v>95</v>
      </c>
      <c r="B13" s="1">
        <v>42365</v>
      </c>
      <c r="C13" s="1">
        <v>42369</v>
      </c>
      <c r="D13" t="s">
        <v>39</v>
      </c>
      <c r="E13" t="s">
        <v>98</v>
      </c>
      <c r="F13" t="s">
        <v>99</v>
      </c>
      <c r="G13" t="s">
        <v>100</v>
      </c>
      <c r="H13" t="s">
        <v>26</v>
      </c>
      <c r="I13" t="s">
        <v>101</v>
      </c>
      <c r="J13" t="s">
        <v>91</v>
      </c>
      <c r="K13" t="s">
        <v>5142</v>
      </c>
      <c r="L13" t="s">
        <v>92</v>
      </c>
      <c r="M13" t="s">
        <v>104</v>
      </c>
      <c r="N13" t="s">
        <v>31</v>
      </c>
      <c r="O13" t="s">
        <v>35</v>
      </c>
      <c r="P13" s="4">
        <v>212.05799999999999</v>
      </c>
      <c r="Q13">
        <v>3</v>
      </c>
      <c r="R13">
        <v>0.3</v>
      </c>
      <c r="S13" s="4">
        <v>-15.147</v>
      </c>
    </row>
    <row r="14" spans="1:19" x14ac:dyDescent="0.25">
      <c r="A14" t="s">
        <v>106</v>
      </c>
      <c r="B14" s="1">
        <v>42112</v>
      </c>
      <c r="C14" s="1">
        <v>42116</v>
      </c>
      <c r="D14" t="s">
        <v>39</v>
      </c>
      <c r="E14" t="s">
        <v>109</v>
      </c>
      <c r="F14" t="s">
        <v>110</v>
      </c>
      <c r="G14" t="s">
        <v>25</v>
      </c>
      <c r="H14" t="s">
        <v>26</v>
      </c>
      <c r="I14" t="s">
        <v>111</v>
      </c>
      <c r="J14" t="s">
        <v>112</v>
      </c>
      <c r="K14" t="s">
        <v>5143</v>
      </c>
      <c r="L14" t="s">
        <v>92</v>
      </c>
      <c r="M14" t="s">
        <v>113</v>
      </c>
      <c r="N14" t="s">
        <v>31</v>
      </c>
      <c r="O14" t="s">
        <v>55</v>
      </c>
      <c r="P14" s="4">
        <v>6.16</v>
      </c>
      <c r="Q14">
        <v>2</v>
      </c>
      <c r="R14">
        <v>0</v>
      </c>
      <c r="S14" s="4">
        <v>2.9567999999999999</v>
      </c>
    </row>
    <row r="15" spans="1:19" x14ac:dyDescent="0.25">
      <c r="A15" t="s">
        <v>106</v>
      </c>
      <c r="B15" s="1">
        <v>42112</v>
      </c>
      <c r="C15" s="1">
        <v>42116</v>
      </c>
      <c r="D15" t="s">
        <v>39</v>
      </c>
      <c r="E15" t="s">
        <v>109</v>
      </c>
      <c r="F15" t="s">
        <v>110</v>
      </c>
      <c r="G15" t="s">
        <v>25</v>
      </c>
      <c r="H15" t="s">
        <v>26</v>
      </c>
      <c r="I15" t="s">
        <v>111</v>
      </c>
      <c r="J15" t="s">
        <v>112</v>
      </c>
      <c r="K15" t="s">
        <v>5143</v>
      </c>
      <c r="L15" t="s">
        <v>92</v>
      </c>
      <c r="M15" t="s">
        <v>115</v>
      </c>
      <c r="N15" t="s">
        <v>31</v>
      </c>
      <c r="O15" t="s">
        <v>35</v>
      </c>
      <c r="P15" s="4">
        <v>89.99</v>
      </c>
      <c r="Q15">
        <v>1</v>
      </c>
      <c r="R15">
        <v>0</v>
      </c>
      <c r="S15" s="4">
        <v>17.098099999999999</v>
      </c>
    </row>
    <row r="16" spans="1:19" x14ac:dyDescent="0.25">
      <c r="A16" t="s">
        <v>117</v>
      </c>
      <c r="B16" s="1">
        <v>42538</v>
      </c>
      <c r="C16" s="1">
        <v>42539</v>
      </c>
      <c r="D16" t="s">
        <v>86</v>
      </c>
      <c r="E16" t="s">
        <v>120</v>
      </c>
      <c r="F16" t="s">
        <v>121</v>
      </c>
      <c r="G16" t="s">
        <v>25</v>
      </c>
      <c r="H16" t="s">
        <v>26</v>
      </c>
      <c r="I16" t="s">
        <v>122</v>
      </c>
      <c r="J16" t="s">
        <v>123</v>
      </c>
      <c r="K16" t="s">
        <v>5144</v>
      </c>
      <c r="L16" t="s">
        <v>66</v>
      </c>
      <c r="M16" t="s">
        <v>124</v>
      </c>
      <c r="N16" t="s">
        <v>31</v>
      </c>
      <c r="O16" t="s">
        <v>35</v>
      </c>
      <c r="P16" s="4">
        <v>319.41000000000003</v>
      </c>
      <c r="Q16">
        <v>5</v>
      </c>
      <c r="R16">
        <v>0.1</v>
      </c>
      <c r="S16" s="4">
        <v>7.0979999999999999</v>
      </c>
    </row>
    <row r="17" spans="1:19" x14ac:dyDescent="0.25">
      <c r="A17" t="s">
        <v>126</v>
      </c>
      <c r="B17" s="1">
        <v>42332</v>
      </c>
      <c r="C17" s="1">
        <v>42338</v>
      </c>
      <c r="D17" t="s">
        <v>39</v>
      </c>
      <c r="E17" t="s">
        <v>129</v>
      </c>
      <c r="F17" t="s">
        <v>130</v>
      </c>
      <c r="G17" t="s">
        <v>25</v>
      </c>
      <c r="H17" t="s">
        <v>26</v>
      </c>
      <c r="I17" t="s">
        <v>51</v>
      </c>
      <c r="J17" t="s">
        <v>52</v>
      </c>
      <c r="K17" t="s">
        <v>5145</v>
      </c>
      <c r="L17" t="s">
        <v>53</v>
      </c>
      <c r="M17" t="s">
        <v>131</v>
      </c>
      <c r="N17" t="s">
        <v>31</v>
      </c>
      <c r="O17" t="s">
        <v>55</v>
      </c>
      <c r="P17" s="4">
        <v>79.760000000000005</v>
      </c>
      <c r="Q17">
        <v>4</v>
      </c>
      <c r="R17">
        <v>0</v>
      </c>
      <c r="S17" s="4">
        <v>22.332799999999999</v>
      </c>
    </row>
    <row r="18" spans="1:19" x14ac:dyDescent="0.25">
      <c r="A18" t="s">
        <v>133</v>
      </c>
      <c r="B18" s="1">
        <v>42124</v>
      </c>
      <c r="C18" s="1">
        <v>42129</v>
      </c>
      <c r="D18" t="s">
        <v>39</v>
      </c>
      <c r="E18" t="s">
        <v>135</v>
      </c>
      <c r="F18" t="s">
        <v>136</v>
      </c>
      <c r="G18" t="s">
        <v>100</v>
      </c>
      <c r="H18" t="s">
        <v>26</v>
      </c>
      <c r="I18" t="s">
        <v>137</v>
      </c>
      <c r="J18" t="s">
        <v>138</v>
      </c>
      <c r="K18" t="s">
        <v>5146</v>
      </c>
      <c r="L18" t="s">
        <v>92</v>
      </c>
      <c r="M18" t="s">
        <v>139</v>
      </c>
      <c r="N18" t="s">
        <v>31</v>
      </c>
      <c r="O18" t="s">
        <v>35</v>
      </c>
      <c r="P18" s="4">
        <v>213.11500000000001</v>
      </c>
      <c r="Q18">
        <v>5</v>
      </c>
      <c r="R18">
        <v>0.3</v>
      </c>
      <c r="S18" s="4">
        <v>-15.2225</v>
      </c>
    </row>
    <row r="19" spans="1:19" x14ac:dyDescent="0.25">
      <c r="A19" t="s">
        <v>141</v>
      </c>
      <c r="B19" s="1">
        <v>42120</v>
      </c>
      <c r="C19" s="1">
        <v>42040</v>
      </c>
      <c r="D19" t="s">
        <v>39</v>
      </c>
      <c r="E19" t="s">
        <v>143</v>
      </c>
      <c r="F19" t="s">
        <v>144</v>
      </c>
      <c r="G19" t="s">
        <v>25</v>
      </c>
      <c r="H19" t="s">
        <v>26</v>
      </c>
      <c r="I19" t="s">
        <v>145</v>
      </c>
      <c r="J19" t="s">
        <v>146</v>
      </c>
      <c r="K19" t="s">
        <v>5147</v>
      </c>
      <c r="L19" t="s">
        <v>29</v>
      </c>
      <c r="M19" t="s">
        <v>147</v>
      </c>
      <c r="N19" t="s">
        <v>31</v>
      </c>
      <c r="O19" t="s">
        <v>35</v>
      </c>
      <c r="P19" s="4">
        <v>831.93600000000004</v>
      </c>
      <c r="Q19">
        <v>8</v>
      </c>
      <c r="R19">
        <v>0.2</v>
      </c>
      <c r="S19" s="4">
        <v>-114.3912</v>
      </c>
    </row>
    <row r="20" spans="1:19" x14ac:dyDescent="0.25">
      <c r="A20" t="s">
        <v>141</v>
      </c>
      <c r="B20" s="1">
        <v>42120</v>
      </c>
      <c r="C20" s="1">
        <v>42040</v>
      </c>
      <c r="D20" t="s">
        <v>39</v>
      </c>
      <c r="E20" t="s">
        <v>143</v>
      </c>
      <c r="F20" t="s">
        <v>144</v>
      </c>
      <c r="G20" t="s">
        <v>25</v>
      </c>
      <c r="H20" t="s">
        <v>26</v>
      </c>
      <c r="I20" t="s">
        <v>145</v>
      </c>
      <c r="J20" t="s">
        <v>146</v>
      </c>
      <c r="K20" t="s">
        <v>5147</v>
      </c>
      <c r="L20" t="s">
        <v>29</v>
      </c>
      <c r="M20" t="s">
        <v>149</v>
      </c>
      <c r="N20" t="s">
        <v>31</v>
      </c>
      <c r="O20" t="s">
        <v>55</v>
      </c>
      <c r="P20" s="4">
        <v>97.04</v>
      </c>
      <c r="Q20">
        <v>2</v>
      </c>
      <c r="R20">
        <v>0.2</v>
      </c>
      <c r="S20" s="4">
        <v>1.2130000000000001</v>
      </c>
    </row>
    <row r="21" spans="1:19" x14ac:dyDescent="0.25">
      <c r="A21" t="s">
        <v>151</v>
      </c>
      <c r="B21" s="1">
        <v>42990</v>
      </c>
      <c r="C21" s="1">
        <v>43051</v>
      </c>
      <c r="D21" t="s">
        <v>86</v>
      </c>
      <c r="E21" t="s">
        <v>152</v>
      </c>
      <c r="F21" t="s">
        <v>153</v>
      </c>
      <c r="G21" t="s">
        <v>89</v>
      </c>
      <c r="H21" t="s">
        <v>26</v>
      </c>
      <c r="I21" t="s">
        <v>101</v>
      </c>
      <c r="J21" t="s">
        <v>91</v>
      </c>
      <c r="K21" t="s">
        <v>5142</v>
      </c>
      <c r="L21" t="s">
        <v>92</v>
      </c>
      <c r="M21" t="s">
        <v>154</v>
      </c>
      <c r="N21" t="s">
        <v>31</v>
      </c>
      <c r="O21" t="s">
        <v>55</v>
      </c>
      <c r="P21" s="4">
        <v>9.7080000000000002</v>
      </c>
      <c r="Q21">
        <v>3</v>
      </c>
      <c r="R21">
        <v>0.6</v>
      </c>
      <c r="S21" s="4">
        <v>-5.8247999999999998</v>
      </c>
    </row>
    <row r="22" spans="1:19" x14ac:dyDescent="0.25">
      <c r="A22" t="s">
        <v>156</v>
      </c>
      <c r="B22" s="1">
        <v>41969</v>
      </c>
      <c r="C22" s="1">
        <v>41651</v>
      </c>
      <c r="D22" t="s">
        <v>22</v>
      </c>
      <c r="E22" t="s">
        <v>143</v>
      </c>
      <c r="F22" t="s">
        <v>144</v>
      </c>
      <c r="G22" t="s">
        <v>25</v>
      </c>
      <c r="H22" t="s">
        <v>26</v>
      </c>
      <c r="I22" t="s">
        <v>101</v>
      </c>
      <c r="J22" t="s">
        <v>91</v>
      </c>
      <c r="K22" t="s">
        <v>5148</v>
      </c>
      <c r="L22" t="s">
        <v>92</v>
      </c>
      <c r="M22" t="s">
        <v>158</v>
      </c>
      <c r="N22" t="s">
        <v>31</v>
      </c>
      <c r="O22" t="s">
        <v>55</v>
      </c>
      <c r="P22" s="4">
        <v>19.3</v>
      </c>
      <c r="Q22">
        <v>5</v>
      </c>
      <c r="R22">
        <v>0.6</v>
      </c>
      <c r="S22" s="4">
        <v>-14.475</v>
      </c>
    </row>
    <row r="23" spans="1:19" x14ac:dyDescent="0.25">
      <c r="A23" t="s">
        <v>160</v>
      </c>
      <c r="B23" s="1">
        <v>42883</v>
      </c>
      <c r="C23" s="1">
        <v>42885</v>
      </c>
      <c r="D23" t="s">
        <v>22</v>
      </c>
      <c r="E23" t="s">
        <v>163</v>
      </c>
      <c r="F23" t="s">
        <v>164</v>
      </c>
      <c r="G23" t="s">
        <v>25</v>
      </c>
      <c r="H23" t="s">
        <v>26</v>
      </c>
      <c r="I23" t="s">
        <v>165</v>
      </c>
      <c r="J23" t="s">
        <v>166</v>
      </c>
      <c r="K23" t="s">
        <v>5149</v>
      </c>
      <c r="L23" t="s">
        <v>29</v>
      </c>
      <c r="M23" t="s">
        <v>167</v>
      </c>
      <c r="N23" t="s">
        <v>31</v>
      </c>
      <c r="O23" t="s">
        <v>35</v>
      </c>
      <c r="P23" s="4">
        <v>301.95999999999998</v>
      </c>
      <c r="Q23">
        <v>2</v>
      </c>
      <c r="R23">
        <v>0</v>
      </c>
      <c r="S23" s="4">
        <v>33.215600000000002</v>
      </c>
    </row>
    <row r="24" spans="1:19" x14ac:dyDescent="0.25">
      <c r="A24" t="s">
        <v>169</v>
      </c>
      <c r="B24" s="1">
        <v>42035</v>
      </c>
      <c r="C24" s="1">
        <v>42126</v>
      </c>
      <c r="D24" t="s">
        <v>22</v>
      </c>
      <c r="E24" t="s">
        <v>171</v>
      </c>
      <c r="F24" t="s">
        <v>172</v>
      </c>
      <c r="G24" t="s">
        <v>25</v>
      </c>
      <c r="H24" t="s">
        <v>26</v>
      </c>
      <c r="I24" t="s">
        <v>173</v>
      </c>
      <c r="J24" t="s">
        <v>174</v>
      </c>
      <c r="K24" t="s">
        <v>5150</v>
      </c>
      <c r="L24" t="s">
        <v>92</v>
      </c>
      <c r="M24" t="s">
        <v>175</v>
      </c>
      <c r="N24" t="s">
        <v>31</v>
      </c>
      <c r="O24" t="s">
        <v>55</v>
      </c>
      <c r="P24" s="4">
        <v>53.34</v>
      </c>
      <c r="Q24">
        <v>3</v>
      </c>
      <c r="R24">
        <v>0</v>
      </c>
      <c r="S24" s="4">
        <v>16.535399999999999</v>
      </c>
    </row>
    <row r="25" spans="1:19" x14ac:dyDescent="0.25">
      <c r="A25" t="s">
        <v>177</v>
      </c>
      <c r="B25" s="1">
        <v>42989</v>
      </c>
      <c r="C25" s="1">
        <v>43050</v>
      </c>
      <c r="D25" t="s">
        <v>22</v>
      </c>
      <c r="E25" t="s">
        <v>178</v>
      </c>
      <c r="F25" t="s">
        <v>179</v>
      </c>
      <c r="G25" t="s">
        <v>100</v>
      </c>
      <c r="H25" t="s">
        <v>26</v>
      </c>
      <c r="I25" t="s">
        <v>180</v>
      </c>
      <c r="J25" t="s">
        <v>123</v>
      </c>
      <c r="K25" t="s">
        <v>5151</v>
      </c>
      <c r="L25" t="s">
        <v>66</v>
      </c>
      <c r="M25" t="s">
        <v>181</v>
      </c>
      <c r="N25" t="s">
        <v>31</v>
      </c>
      <c r="O25" t="s">
        <v>55</v>
      </c>
      <c r="P25" s="4">
        <v>96.53</v>
      </c>
      <c r="Q25">
        <v>7</v>
      </c>
      <c r="R25">
        <v>0</v>
      </c>
      <c r="S25" s="4">
        <v>40.5426</v>
      </c>
    </row>
    <row r="26" spans="1:19" x14ac:dyDescent="0.25">
      <c r="A26" t="s">
        <v>183</v>
      </c>
      <c r="B26" s="1">
        <v>42321</v>
      </c>
      <c r="C26" s="1">
        <v>42325</v>
      </c>
      <c r="D26" t="s">
        <v>39</v>
      </c>
      <c r="E26" t="s">
        <v>186</v>
      </c>
      <c r="F26" t="s">
        <v>187</v>
      </c>
      <c r="G26" t="s">
        <v>25</v>
      </c>
      <c r="H26" t="s">
        <v>26</v>
      </c>
      <c r="I26" t="s">
        <v>188</v>
      </c>
      <c r="J26" t="s">
        <v>189</v>
      </c>
      <c r="K26" t="s">
        <v>5152</v>
      </c>
      <c r="L26" t="s">
        <v>53</v>
      </c>
      <c r="M26" t="s">
        <v>190</v>
      </c>
      <c r="N26" t="s">
        <v>31</v>
      </c>
      <c r="O26" t="s">
        <v>55</v>
      </c>
      <c r="P26" s="4">
        <v>102.36</v>
      </c>
      <c r="Q26">
        <v>3</v>
      </c>
      <c r="R26">
        <v>0.2</v>
      </c>
      <c r="S26" s="4">
        <v>-3.8384999999999998</v>
      </c>
    </row>
    <row r="27" spans="1:19" x14ac:dyDescent="0.25">
      <c r="A27" t="s">
        <v>192</v>
      </c>
      <c r="B27" s="1">
        <v>43094</v>
      </c>
      <c r="C27" s="1">
        <v>43099</v>
      </c>
      <c r="D27" t="s">
        <v>39</v>
      </c>
      <c r="E27" t="s">
        <v>195</v>
      </c>
      <c r="F27" t="s">
        <v>196</v>
      </c>
      <c r="G27" t="s">
        <v>89</v>
      </c>
      <c r="H27" t="s">
        <v>26</v>
      </c>
      <c r="I27" t="s">
        <v>180</v>
      </c>
      <c r="J27" t="s">
        <v>123</v>
      </c>
      <c r="K27" t="s">
        <v>5153</v>
      </c>
      <c r="L27" t="s">
        <v>66</v>
      </c>
      <c r="M27" t="s">
        <v>197</v>
      </c>
      <c r="N27" t="s">
        <v>31</v>
      </c>
      <c r="O27" t="s">
        <v>55</v>
      </c>
      <c r="P27" s="4">
        <v>41.96</v>
      </c>
      <c r="Q27">
        <v>2</v>
      </c>
      <c r="R27">
        <v>0</v>
      </c>
      <c r="S27" s="4">
        <v>10.909599999999999</v>
      </c>
    </row>
    <row r="28" spans="1:19" x14ac:dyDescent="0.25">
      <c r="A28" t="s">
        <v>199</v>
      </c>
      <c r="B28" s="1">
        <v>42038</v>
      </c>
      <c r="C28" s="1">
        <v>42158</v>
      </c>
      <c r="D28" t="s">
        <v>39</v>
      </c>
      <c r="E28" t="s">
        <v>200</v>
      </c>
      <c r="F28" t="s">
        <v>201</v>
      </c>
      <c r="G28" t="s">
        <v>25</v>
      </c>
      <c r="H28" t="s">
        <v>26</v>
      </c>
      <c r="I28" t="s">
        <v>202</v>
      </c>
      <c r="J28" t="s">
        <v>203</v>
      </c>
      <c r="K28" t="s">
        <v>5154</v>
      </c>
      <c r="L28" t="s">
        <v>53</v>
      </c>
      <c r="M28" t="s">
        <v>204</v>
      </c>
      <c r="N28" t="s">
        <v>31</v>
      </c>
      <c r="O28" t="s">
        <v>45</v>
      </c>
      <c r="P28" s="4">
        <v>787.53</v>
      </c>
      <c r="Q28">
        <v>3</v>
      </c>
      <c r="R28">
        <v>0</v>
      </c>
      <c r="S28" s="4">
        <v>165.38130000000001</v>
      </c>
    </row>
    <row r="29" spans="1:19" x14ac:dyDescent="0.25">
      <c r="A29" t="s">
        <v>206</v>
      </c>
      <c r="B29" s="1">
        <v>42710</v>
      </c>
      <c r="C29" s="1">
        <v>42536</v>
      </c>
      <c r="D29" t="s">
        <v>86</v>
      </c>
      <c r="E29" t="s">
        <v>208</v>
      </c>
      <c r="F29" t="s">
        <v>209</v>
      </c>
      <c r="G29" t="s">
        <v>25</v>
      </c>
      <c r="H29" t="s">
        <v>26</v>
      </c>
      <c r="I29" t="s">
        <v>210</v>
      </c>
      <c r="J29" t="s">
        <v>211</v>
      </c>
      <c r="K29" t="s">
        <v>5155</v>
      </c>
      <c r="L29" t="s">
        <v>66</v>
      </c>
      <c r="M29" t="s">
        <v>212</v>
      </c>
      <c r="N29" t="s">
        <v>31</v>
      </c>
      <c r="O29" t="s">
        <v>55</v>
      </c>
      <c r="P29" s="4">
        <v>47.04</v>
      </c>
      <c r="Q29">
        <v>3</v>
      </c>
      <c r="R29">
        <v>0</v>
      </c>
      <c r="S29" s="4">
        <v>18.345600000000001</v>
      </c>
    </row>
    <row r="30" spans="1:19" x14ac:dyDescent="0.25">
      <c r="A30" t="s">
        <v>214</v>
      </c>
      <c r="B30" s="1">
        <v>41999</v>
      </c>
      <c r="C30" s="1">
        <v>42001</v>
      </c>
      <c r="D30" t="s">
        <v>22</v>
      </c>
      <c r="E30" t="s">
        <v>217</v>
      </c>
      <c r="F30" t="s">
        <v>218</v>
      </c>
      <c r="G30" t="s">
        <v>100</v>
      </c>
      <c r="H30" t="s">
        <v>26</v>
      </c>
      <c r="I30" t="s">
        <v>101</v>
      </c>
      <c r="J30" t="s">
        <v>91</v>
      </c>
      <c r="K30" t="s">
        <v>5142</v>
      </c>
      <c r="L30" t="s">
        <v>92</v>
      </c>
      <c r="M30" t="s">
        <v>219</v>
      </c>
      <c r="N30" t="s">
        <v>31</v>
      </c>
      <c r="O30" t="s">
        <v>35</v>
      </c>
      <c r="P30" s="4">
        <v>600.55799999999999</v>
      </c>
      <c r="Q30">
        <v>3</v>
      </c>
      <c r="R30">
        <v>0.3</v>
      </c>
      <c r="S30" s="4">
        <v>-8.5793999999999997</v>
      </c>
    </row>
    <row r="31" spans="1:19" x14ac:dyDescent="0.25">
      <c r="A31" t="s">
        <v>221</v>
      </c>
      <c r="B31" s="1">
        <v>41902</v>
      </c>
      <c r="C31" s="1">
        <v>41907</v>
      </c>
      <c r="D31" t="s">
        <v>39</v>
      </c>
      <c r="E31" t="s">
        <v>224</v>
      </c>
      <c r="F31" t="s">
        <v>225</v>
      </c>
      <c r="G31" t="s">
        <v>25</v>
      </c>
      <c r="H31" t="s">
        <v>26</v>
      </c>
      <c r="I31" t="s">
        <v>226</v>
      </c>
      <c r="J31" t="s">
        <v>138</v>
      </c>
      <c r="K31" t="s">
        <v>5156</v>
      </c>
      <c r="L31" t="s">
        <v>92</v>
      </c>
      <c r="M31" t="s">
        <v>227</v>
      </c>
      <c r="N31" t="s">
        <v>31</v>
      </c>
      <c r="O31" t="s">
        <v>45</v>
      </c>
      <c r="P31" s="4">
        <v>617.70000000000005</v>
      </c>
      <c r="Q31">
        <v>6</v>
      </c>
      <c r="R31">
        <v>0.5</v>
      </c>
      <c r="S31" s="4">
        <v>-407.68200000000002</v>
      </c>
    </row>
    <row r="32" spans="1:19" x14ac:dyDescent="0.25">
      <c r="A32" t="s">
        <v>229</v>
      </c>
      <c r="B32" s="1">
        <v>42532</v>
      </c>
      <c r="C32" s="1">
        <v>42654</v>
      </c>
      <c r="D32" t="s">
        <v>22</v>
      </c>
      <c r="E32" t="s">
        <v>230</v>
      </c>
      <c r="F32" t="s">
        <v>231</v>
      </c>
      <c r="G32" t="s">
        <v>100</v>
      </c>
      <c r="H32" t="s">
        <v>26</v>
      </c>
      <c r="I32" t="s">
        <v>51</v>
      </c>
      <c r="J32" t="s">
        <v>52</v>
      </c>
      <c r="K32" t="s">
        <v>5145</v>
      </c>
      <c r="L32" t="s">
        <v>53</v>
      </c>
      <c r="M32" t="s">
        <v>139</v>
      </c>
      <c r="N32" t="s">
        <v>31</v>
      </c>
      <c r="O32" t="s">
        <v>35</v>
      </c>
      <c r="P32" s="4">
        <v>81.424000000000007</v>
      </c>
      <c r="Q32">
        <v>2</v>
      </c>
      <c r="R32">
        <v>0.2</v>
      </c>
      <c r="S32" s="4">
        <v>-9.1601999999999997</v>
      </c>
    </row>
    <row r="33" spans="1:19" x14ac:dyDescent="0.25">
      <c r="A33" t="s">
        <v>229</v>
      </c>
      <c r="B33" s="1">
        <v>42532</v>
      </c>
      <c r="C33" s="1">
        <v>42654</v>
      </c>
      <c r="D33" t="s">
        <v>22</v>
      </c>
      <c r="E33" t="s">
        <v>230</v>
      </c>
      <c r="F33" t="s">
        <v>231</v>
      </c>
      <c r="G33" t="s">
        <v>100</v>
      </c>
      <c r="H33" t="s">
        <v>26</v>
      </c>
      <c r="I33" t="s">
        <v>51</v>
      </c>
      <c r="J33" t="s">
        <v>52</v>
      </c>
      <c r="K33" t="s">
        <v>5145</v>
      </c>
      <c r="L33" t="s">
        <v>53</v>
      </c>
      <c r="M33" t="s">
        <v>233</v>
      </c>
      <c r="N33" t="s">
        <v>31</v>
      </c>
      <c r="O33" t="s">
        <v>55</v>
      </c>
      <c r="P33" s="4">
        <v>238.56</v>
      </c>
      <c r="Q33">
        <v>3</v>
      </c>
      <c r="R33">
        <v>0</v>
      </c>
      <c r="S33" s="4">
        <v>26.241599999999998</v>
      </c>
    </row>
    <row r="34" spans="1:19" x14ac:dyDescent="0.25">
      <c r="A34" t="s">
        <v>235</v>
      </c>
      <c r="B34" s="1">
        <v>42656</v>
      </c>
      <c r="C34" s="1">
        <v>42662</v>
      </c>
      <c r="D34" t="s">
        <v>39</v>
      </c>
      <c r="E34" t="s">
        <v>238</v>
      </c>
      <c r="F34" t="s">
        <v>239</v>
      </c>
      <c r="G34" t="s">
        <v>25</v>
      </c>
      <c r="H34" t="s">
        <v>26</v>
      </c>
      <c r="I34" t="s">
        <v>240</v>
      </c>
      <c r="J34" t="s">
        <v>52</v>
      </c>
      <c r="K34" t="s">
        <v>5157</v>
      </c>
      <c r="L34" t="s">
        <v>53</v>
      </c>
      <c r="M34" t="s">
        <v>113</v>
      </c>
      <c r="N34" t="s">
        <v>31</v>
      </c>
      <c r="O34" t="s">
        <v>55</v>
      </c>
      <c r="P34" s="4">
        <v>43.12</v>
      </c>
      <c r="Q34">
        <v>14</v>
      </c>
      <c r="R34">
        <v>0</v>
      </c>
      <c r="S34" s="4">
        <v>20.697600000000001</v>
      </c>
    </row>
    <row r="35" spans="1:19" x14ac:dyDescent="0.25">
      <c r="A35" t="s">
        <v>241</v>
      </c>
      <c r="B35" s="1">
        <v>42499</v>
      </c>
      <c r="C35" s="1">
        <v>42560</v>
      </c>
      <c r="D35" t="s">
        <v>22</v>
      </c>
      <c r="E35" t="s">
        <v>242</v>
      </c>
      <c r="F35" t="s">
        <v>243</v>
      </c>
      <c r="G35" t="s">
        <v>89</v>
      </c>
      <c r="H35" t="s">
        <v>26</v>
      </c>
      <c r="I35" t="s">
        <v>64</v>
      </c>
      <c r="J35" t="s">
        <v>65</v>
      </c>
      <c r="K35" t="s">
        <v>5139</v>
      </c>
      <c r="L35" t="s">
        <v>66</v>
      </c>
      <c r="M35" t="s">
        <v>83</v>
      </c>
      <c r="N35" t="s">
        <v>31</v>
      </c>
      <c r="O35" t="s">
        <v>55</v>
      </c>
      <c r="P35" s="4">
        <v>82.8</v>
      </c>
      <c r="Q35">
        <v>2</v>
      </c>
      <c r="R35">
        <v>0.2</v>
      </c>
      <c r="S35" s="4">
        <v>10.35</v>
      </c>
    </row>
    <row r="36" spans="1:19" x14ac:dyDescent="0.25">
      <c r="A36" t="s">
        <v>244</v>
      </c>
      <c r="B36" s="1">
        <v>41934</v>
      </c>
      <c r="C36" s="1">
        <v>41940</v>
      </c>
      <c r="D36" t="s">
        <v>39</v>
      </c>
      <c r="E36" t="s">
        <v>247</v>
      </c>
      <c r="F36" t="s">
        <v>248</v>
      </c>
      <c r="G36" t="s">
        <v>100</v>
      </c>
      <c r="H36" t="s">
        <v>26</v>
      </c>
      <c r="I36" t="s">
        <v>249</v>
      </c>
      <c r="J36" t="s">
        <v>250</v>
      </c>
      <c r="K36" t="s">
        <v>5158</v>
      </c>
      <c r="L36" t="s">
        <v>66</v>
      </c>
      <c r="M36" t="s">
        <v>251</v>
      </c>
      <c r="N36" t="s">
        <v>31</v>
      </c>
      <c r="O36" t="s">
        <v>55</v>
      </c>
      <c r="P36" s="4">
        <v>93.888000000000005</v>
      </c>
      <c r="Q36">
        <v>4</v>
      </c>
      <c r="R36">
        <v>0.2</v>
      </c>
      <c r="S36" s="4">
        <v>12.909599999999999</v>
      </c>
    </row>
    <row r="37" spans="1:19" x14ac:dyDescent="0.25">
      <c r="A37" t="s">
        <v>253</v>
      </c>
      <c r="B37" s="1">
        <v>42502</v>
      </c>
      <c r="C37" s="1">
        <v>42625</v>
      </c>
      <c r="D37" t="s">
        <v>39</v>
      </c>
      <c r="E37" t="s">
        <v>254</v>
      </c>
      <c r="F37" t="s">
        <v>255</v>
      </c>
      <c r="G37" t="s">
        <v>89</v>
      </c>
      <c r="H37" t="s">
        <v>26</v>
      </c>
      <c r="I37" t="s">
        <v>256</v>
      </c>
      <c r="J37" t="s">
        <v>257</v>
      </c>
      <c r="K37" t="s">
        <v>5159</v>
      </c>
      <c r="L37" t="s">
        <v>92</v>
      </c>
      <c r="M37" t="s">
        <v>34</v>
      </c>
      <c r="N37" t="s">
        <v>31</v>
      </c>
      <c r="O37" t="s">
        <v>35</v>
      </c>
      <c r="P37" s="4">
        <v>1951.84</v>
      </c>
      <c r="Q37">
        <v>8</v>
      </c>
      <c r="R37">
        <v>0</v>
      </c>
      <c r="S37" s="4">
        <v>585.55200000000002</v>
      </c>
    </row>
    <row r="38" spans="1:19" x14ac:dyDescent="0.25">
      <c r="A38" t="s">
        <v>258</v>
      </c>
      <c r="B38" s="1">
        <v>41642</v>
      </c>
      <c r="C38" s="1">
        <v>41793</v>
      </c>
      <c r="D38" t="s">
        <v>22</v>
      </c>
      <c r="E38" t="s">
        <v>259</v>
      </c>
      <c r="F38" t="s">
        <v>260</v>
      </c>
      <c r="G38" t="s">
        <v>25</v>
      </c>
      <c r="H38" t="s">
        <v>26</v>
      </c>
      <c r="I38" t="s">
        <v>202</v>
      </c>
      <c r="J38" t="s">
        <v>203</v>
      </c>
      <c r="K38" t="s">
        <v>5160</v>
      </c>
      <c r="L38" t="s">
        <v>53</v>
      </c>
      <c r="M38" t="s">
        <v>219</v>
      </c>
      <c r="N38" t="s">
        <v>31</v>
      </c>
      <c r="O38" t="s">
        <v>35</v>
      </c>
      <c r="P38" s="4">
        <v>457.56799999999998</v>
      </c>
      <c r="Q38">
        <v>2</v>
      </c>
      <c r="R38">
        <v>0.2</v>
      </c>
      <c r="S38" s="4">
        <v>51.476399999999998</v>
      </c>
    </row>
    <row r="39" spans="1:19" x14ac:dyDescent="0.25">
      <c r="A39" t="s">
        <v>261</v>
      </c>
      <c r="B39" s="1">
        <v>41860</v>
      </c>
      <c r="C39" s="1">
        <v>41982</v>
      </c>
      <c r="D39" t="s">
        <v>39</v>
      </c>
      <c r="E39" t="s">
        <v>262</v>
      </c>
      <c r="F39" t="s">
        <v>263</v>
      </c>
      <c r="G39" t="s">
        <v>25</v>
      </c>
      <c r="H39" t="s">
        <v>26</v>
      </c>
      <c r="I39" t="s">
        <v>264</v>
      </c>
      <c r="J39" t="s">
        <v>91</v>
      </c>
      <c r="K39" t="s">
        <v>5161</v>
      </c>
      <c r="L39" t="s">
        <v>92</v>
      </c>
      <c r="M39" t="s">
        <v>265</v>
      </c>
      <c r="N39" t="s">
        <v>31</v>
      </c>
      <c r="O39" t="s">
        <v>35</v>
      </c>
      <c r="P39" s="4">
        <v>1740.06</v>
      </c>
      <c r="Q39">
        <v>9</v>
      </c>
      <c r="R39">
        <v>0.3</v>
      </c>
      <c r="S39" s="4">
        <v>-24.858000000000001</v>
      </c>
    </row>
    <row r="40" spans="1:19" x14ac:dyDescent="0.25">
      <c r="A40" t="s">
        <v>267</v>
      </c>
      <c r="B40" s="1">
        <v>41767</v>
      </c>
      <c r="C40" s="1">
        <v>41890</v>
      </c>
      <c r="D40" t="s">
        <v>39</v>
      </c>
      <c r="E40" t="s">
        <v>268</v>
      </c>
      <c r="F40" t="s">
        <v>269</v>
      </c>
      <c r="G40" t="s">
        <v>25</v>
      </c>
      <c r="H40" t="s">
        <v>26</v>
      </c>
      <c r="I40" t="s">
        <v>51</v>
      </c>
      <c r="J40" t="s">
        <v>52</v>
      </c>
      <c r="K40" t="s">
        <v>5145</v>
      </c>
      <c r="L40" t="s">
        <v>53</v>
      </c>
      <c r="M40" t="s">
        <v>270</v>
      </c>
      <c r="N40" t="s">
        <v>31</v>
      </c>
      <c r="O40" t="s">
        <v>35</v>
      </c>
      <c r="P40" s="4">
        <v>340.14400000000001</v>
      </c>
      <c r="Q40">
        <v>7</v>
      </c>
      <c r="R40">
        <v>0.2</v>
      </c>
      <c r="S40" s="4">
        <v>21.259</v>
      </c>
    </row>
    <row r="41" spans="1:19" x14ac:dyDescent="0.25">
      <c r="A41" t="s">
        <v>272</v>
      </c>
      <c r="B41" s="1">
        <v>42329</v>
      </c>
      <c r="C41" s="1">
        <v>42331</v>
      </c>
      <c r="D41" t="s">
        <v>22</v>
      </c>
      <c r="E41" t="s">
        <v>143</v>
      </c>
      <c r="F41" t="s">
        <v>144</v>
      </c>
      <c r="G41" t="s">
        <v>25</v>
      </c>
      <c r="H41" t="s">
        <v>26</v>
      </c>
      <c r="I41" t="s">
        <v>249</v>
      </c>
      <c r="J41" t="s">
        <v>250</v>
      </c>
      <c r="K41" t="s">
        <v>5158</v>
      </c>
      <c r="L41" t="s">
        <v>66</v>
      </c>
      <c r="M41" t="s">
        <v>275</v>
      </c>
      <c r="N41" t="s">
        <v>31</v>
      </c>
      <c r="O41" t="s">
        <v>35</v>
      </c>
      <c r="P41" s="4">
        <v>396.80200000000002</v>
      </c>
      <c r="Q41">
        <v>7</v>
      </c>
      <c r="R41">
        <v>0.3</v>
      </c>
      <c r="S41" s="4">
        <v>-11.337199999999999</v>
      </c>
    </row>
    <row r="42" spans="1:19" x14ac:dyDescent="0.25">
      <c r="A42" t="s">
        <v>277</v>
      </c>
      <c r="B42" s="1">
        <v>42348</v>
      </c>
      <c r="C42" s="1">
        <v>42291</v>
      </c>
      <c r="D42" t="s">
        <v>86</v>
      </c>
      <c r="E42" t="s">
        <v>279</v>
      </c>
      <c r="F42" t="s">
        <v>280</v>
      </c>
      <c r="G42" t="s">
        <v>100</v>
      </c>
      <c r="H42" t="s">
        <v>26</v>
      </c>
      <c r="I42" t="s">
        <v>180</v>
      </c>
      <c r="J42" t="s">
        <v>123</v>
      </c>
      <c r="K42" t="s">
        <v>5153</v>
      </c>
      <c r="L42" t="s">
        <v>66</v>
      </c>
      <c r="M42" t="s">
        <v>281</v>
      </c>
      <c r="N42" t="s">
        <v>31</v>
      </c>
      <c r="O42" t="s">
        <v>32</v>
      </c>
      <c r="P42" s="4">
        <v>899.13599999999997</v>
      </c>
      <c r="Q42">
        <v>4</v>
      </c>
      <c r="R42">
        <v>0.2</v>
      </c>
      <c r="S42" s="4">
        <v>112.392</v>
      </c>
    </row>
    <row r="43" spans="1:19" x14ac:dyDescent="0.25">
      <c r="A43" t="s">
        <v>277</v>
      </c>
      <c r="B43" s="1">
        <v>42348</v>
      </c>
      <c r="C43" s="1">
        <v>42291</v>
      </c>
      <c r="D43" t="s">
        <v>86</v>
      </c>
      <c r="E43" t="s">
        <v>279</v>
      </c>
      <c r="F43" t="s">
        <v>280</v>
      </c>
      <c r="G43" t="s">
        <v>100</v>
      </c>
      <c r="H43" t="s">
        <v>26</v>
      </c>
      <c r="I43" t="s">
        <v>180</v>
      </c>
      <c r="J43" t="s">
        <v>123</v>
      </c>
      <c r="K43" t="s">
        <v>5153</v>
      </c>
      <c r="L43" t="s">
        <v>66</v>
      </c>
      <c r="M43" t="s">
        <v>102</v>
      </c>
      <c r="N43" t="s">
        <v>31</v>
      </c>
      <c r="O43" t="s">
        <v>32</v>
      </c>
      <c r="P43" s="4">
        <v>626.35199999999998</v>
      </c>
      <c r="Q43">
        <v>3</v>
      </c>
      <c r="R43">
        <v>0.2</v>
      </c>
      <c r="S43" s="4">
        <v>46.976399999999998</v>
      </c>
    </row>
    <row r="44" spans="1:19" x14ac:dyDescent="0.25">
      <c r="A44" t="s">
        <v>283</v>
      </c>
      <c r="B44" s="1">
        <v>41706</v>
      </c>
      <c r="C44" s="1">
        <v>41767</v>
      </c>
      <c r="D44" t="s">
        <v>86</v>
      </c>
      <c r="E44" t="s">
        <v>284</v>
      </c>
      <c r="F44" t="s">
        <v>285</v>
      </c>
      <c r="G44" t="s">
        <v>25</v>
      </c>
      <c r="H44" t="s">
        <v>26</v>
      </c>
      <c r="I44" t="s">
        <v>286</v>
      </c>
      <c r="J44" t="s">
        <v>189</v>
      </c>
      <c r="K44" t="s">
        <v>5162</v>
      </c>
      <c r="L44" t="s">
        <v>53</v>
      </c>
      <c r="M44" t="s">
        <v>287</v>
      </c>
      <c r="N44" t="s">
        <v>31</v>
      </c>
      <c r="O44" t="s">
        <v>45</v>
      </c>
      <c r="P44" s="4">
        <v>218.75</v>
      </c>
      <c r="Q44">
        <v>2</v>
      </c>
      <c r="R44">
        <v>0.5</v>
      </c>
      <c r="S44" s="4">
        <v>-161.875</v>
      </c>
    </row>
    <row r="45" spans="1:19" x14ac:dyDescent="0.25">
      <c r="A45" t="s">
        <v>289</v>
      </c>
      <c r="B45" s="1">
        <v>42800</v>
      </c>
      <c r="C45" s="1">
        <v>42922</v>
      </c>
      <c r="D45" t="s">
        <v>39</v>
      </c>
      <c r="E45" t="s">
        <v>290</v>
      </c>
      <c r="F45" t="s">
        <v>291</v>
      </c>
      <c r="G45" t="s">
        <v>89</v>
      </c>
      <c r="H45" t="s">
        <v>26</v>
      </c>
      <c r="I45" t="s">
        <v>256</v>
      </c>
      <c r="J45" t="s">
        <v>146</v>
      </c>
      <c r="K45" t="s">
        <v>5163</v>
      </c>
      <c r="L45" t="s">
        <v>29</v>
      </c>
      <c r="M45" t="s">
        <v>292</v>
      </c>
      <c r="N45" t="s">
        <v>31</v>
      </c>
      <c r="O45" t="s">
        <v>55</v>
      </c>
      <c r="P45" s="4">
        <v>35.167999999999999</v>
      </c>
      <c r="Q45">
        <v>7</v>
      </c>
      <c r="R45">
        <v>0.2</v>
      </c>
      <c r="S45" s="4">
        <v>9.6712000000000007</v>
      </c>
    </row>
    <row r="46" spans="1:19" x14ac:dyDescent="0.25">
      <c r="A46" t="s">
        <v>294</v>
      </c>
      <c r="B46" s="1">
        <v>42036</v>
      </c>
      <c r="C46" s="1">
        <v>42248</v>
      </c>
      <c r="D46" t="s">
        <v>39</v>
      </c>
      <c r="E46" t="s">
        <v>295</v>
      </c>
      <c r="F46" t="s">
        <v>296</v>
      </c>
      <c r="G46" t="s">
        <v>89</v>
      </c>
      <c r="H46" t="s">
        <v>26</v>
      </c>
      <c r="I46" t="s">
        <v>297</v>
      </c>
      <c r="J46" t="s">
        <v>250</v>
      </c>
      <c r="K46" t="s">
        <v>5164</v>
      </c>
      <c r="L46" t="s">
        <v>66</v>
      </c>
      <c r="M46" t="s">
        <v>298</v>
      </c>
      <c r="N46" t="s">
        <v>31</v>
      </c>
      <c r="O46" t="s">
        <v>32</v>
      </c>
      <c r="P46" s="4">
        <v>452.45</v>
      </c>
      <c r="Q46">
        <v>5</v>
      </c>
      <c r="R46">
        <v>0.5</v>
      </c>
      <c r="S46" s="4">
        <v>-244.32300000000001</v>
      </c>
    </row>
    <row r="47" spans="1:19" x14ac:dyDescent="0.25">
      <c r="A47" t="s">
        <v>300</v>
      </c>
      <c r="B47" s="1">
        <v>42362</v>
      </c>
      <c r="C47" s="1">
        <v>42365</v>
      </c>
      <c r="D47" t="s">
        <v>86</v>
      </c>
      <c r="E47" t="s">
        <v>302</v>
      </c>
      <c r="F47" t="s">
        <v>303</v>
      </c>
      <c r="G47" t="s">
        <v>25</v>
      </c>
      <c r="H47" t="s">
        <v>26</v>
      </c>
      <c r="I47" t="s">
        <v>304</v>
      </c>
      <c r="J47" t="s">
        <v>250</v>
      </c>
      <c r="K47" t="s">
        <v>5165</v>
      </c>
      <c r="L47" t="s">
        <v>66</v>
      </c>
      <c r="M47" t="s">
        <v>305</v>
      </c>
      <c r="N47" t="s">
        <v>31</v>
      </c>
      <c r="O47" t="s">
        <v>55</v>
      </c>
      <c r="P47" s="4">
        <v>72.703999999999994</v>
      </c>
      <c r="Q47">
        <v>4</v>
      </c>
      <c r="R47">
        <v>0.2</v>
      </c>
      <c r="S47" s="4">
        <v>19.084800000000001</v>
      </c>
    </row>
    <row r="48" spans="1:19" x14ac:dyDescent="0.25">
      <c r="A48" t="s">
        <v>307</v>
      </c>
      <c r="B48" s="1">
        <v>42255</v>
      </c>
      <c r="C48" s="1">
        <v>42232</v>
      </c>
      <c r="D48" t="s">
        <v>39</v>
      </c>
      <c r="E48" t="s">
        <v>309</v>
      </c>
      <c r="F48" t="s">
        <v>310</v>
      </c>
      <c r="G48" t="s">
        <v>89</v>
      </c>
      <c r="H48" t="s">
        <v>26</v>
      </c>
      <c r="I48" t="s">
        <v>311</v>
      </c>
      <c r="J48" t="s">
        <v>312</v>
      </c>
      <c r="K48" t="s">
        <v>5166</v>
      </c>
      <c r="L48" t="s">
        <v>92</v>
      </c>
      <c r="M48" t="s">
        <v>313</v>
      </c>
      <c r="N48" t="s">
        <v>31</v>
      </c>
      <c r="O48" t="s">
        <v>45</v>
      </c>
      <c r="P48" s="4">
        <v>622.45000000000005</v>
      </c>
      <c r="Q48">
        <v>5</v>
      </c>
      <c r="R48">
        <v>0</v>
      </c>
      <c r="S48" s="4">
        <v>136.93899999999999</v>
      </c>
    </row>
    <row r="49" spans="1:19" x14ac:dyDescent="0.25">
      <c r="A49" t="s">
        <v>315</v>
      </c>
      <c r="B49" s="1">
        <v>42063</v>
      </c>
      <c r="C49" s="1">
        <v>42097</v>
      </c>
      <c r="D49" t="s">
        <v>39</v>
      </c>
      <c r="E49" t="s">
        <v>317</v>
      </c>
      <c r="F49" t="s">
        <v>318</v>
      </c>
      <c r="G49" t="s">
        <v>25</v>
      </c>
      <c r="H49" t="s">
        <v>26</v>
      </c>
      <c r="I49" t="s">
        <v>165</v>
      </c>
      <c r="J49" t="s">
        <v>146</v>
      </c>
      <c r="K49" t="s">
        <v>5167</v>
      </c>
      <c r="L49" t="s">
        <v>29</v>
      </c>
      <c r="M49" t="s">
        <v>319</v>
      </c>
      <c r="N49" t="s">
        <v>31</v>
      </c>
      <c r="O49" t="s">
        <v>35</v>
      </c>
      <c r="P49" s="4">
        <v>161.56800000000001</v>
      </c>
      <c r="Q49">
        <v>2</v>
      </c>
      <c r="R49">
        <v>0.2</v>
      </c>
      <c r="S49" s="4">
        <v>-28.2744</v>
      </c>
    </row>
    <row r="50" spans="1:19" x14ac:dyDescent="0.25">
      <c r="A50" t="s">
        <v>315</v>
      </c>
      <c r="B50" s="1">
        <v>42063</v>
      </c>
      <c r="C50" s="1">
        <v>42097</v>
      </c>
      <c r="D50" t="s">
        <v>39</v>
      </c>
      <c r="E50" t="s">
        <v>317</v>
      </c>
      <c r="F50" t="s">
        <v>318</v>
      </c>
      <c r="G50" t="s">
        <v>25</v>
      </c>
      <c r="H50" t="s">
        <v>26</v>
      </c>
      <c r="I50" t="s">
        <v>165</v>
      </c>
      <c r="J50" t="s">
        <v>146</v>
      </c>
      <c r="K50" t="s">
        <v>5167</v>
      </c>
      <c r="L50" t="s">
        <v>29</v>
      </c>
      <c r="M50" t="s">
        <v>321</v>
      </c>
      <c r="N50" t="s">
        <v>31</v>
      </c>
      <c r="O50" t="s">
        <v>35</v>
      </c>
      <c r="P50" s="4">
        <v>389.69600000000003</v>
      </c>
      <c r="Q50">
        <v>8</v>
      </c>
      <c r="R50">
        <v>0.2</v>
      </c>
      <c r="S50" s="4">
        <v>43.840800000000002</v>
      </c>
    </row>
    <row r="51" spans="1:19" x14ac:dyDescent="0.25">
      <c r="A51" t="s">
        <v>323</v>
      </c>
      <c r="B51" s="1">
        <v>42920</v>
      </c>
      <c r="C51" s="1">
        <v>43073</v>
      </c>
      <c r="D51" t="s">
        <v>39</v>
      </c>
      <c r="E51" t="s">
        <v>324</v>
      </c>
      <c r="F51" t="s">
        <v>325</v>
      </c>
      <c r="G51" t="s">
        <v>100</v>
      </c>
      <c r="H51" t="s">
        <v>26</v>
      </c>
      <c r="I51" t="s">
        <v>326</v>
      </c>
      <c r="J51" t="s">
        <v>43</v>
      </c>
      <c r="K51" t="s">
        <v>5168</v>
      </c>
      <c r="L51" t="s">
        <v>29</v>
      </c>
      <c r="M51" t="s">
        <v>327</v>
      </c>
      <c r="N51" t="s">
        <v>31</v>
      </c>
      <c r="O51" t="s">
        <v>45</v>
      </c>
      <c r="P51" s="4">
        <v>233.86</v>
      </c>
      <c r="Q51">
        <v>2</v>
      </c>
      <c r="R51">
        <v>0.45</v>
      </c>
      <c r="S51" s="4">
        <v>-102.048</v>
      </c>
    </row>
    <row r="52" spans="1:19" x14ac:dyDescent="0.25">
      <c r="A52" t="s">
        <v>323</v>
      </c>
      <c r="B52" s="1">
        <v>42920</v>
      </c>
      <c r="C52" s="1">
        <v>43073</v>
      </c>
      <c r="D52" t="s">
        <v>39</v>
      </c>
      <c r="E52" t="s">
        <v>324</v>
      </c>
      <c r="F52" t="s">
        <v>325</v>
      </c>
      <c r="G52" t="s">
        <v>100</v>
      </c>
      <c r="H52" t="s">
        <v>26</v>
      </c>
      <c r="I52" t="s">
        <v>326</v>
      </c>
      <c r="J52" t="s">
        <v>43</v>
      </c>
      <c r="K52" t="s">
        <v>5168</v>
      </c>
      <c r="L52" t="s">
        <v>29</v>
      </c>
      <c r="M52" t="s">
        <v>329</v>
      </c>
      <c r="N52" t="s">
        <v>31</v>
      </c>
      <c r="O52" t="s">
        <v>45</v>
      </c>
      <c r="P52" s="4">
        <v>620.61450000000002</v>
      </c>
      <c r="Q52">
        <v>3</v>
      </c>
      <c r="R52">
        <v>0.45</v>
      </c>
      <c r="S52" s="4">
        <v>-248.2458</v>
      </c>
    </row>
    <row r="53" spans="1:19" x14ac:dyDescent="0.25">
      <c r="A53" t="s">
        <v>323</v>
      </c>
      <c r="B53" s="1">
        <v>42920</v>
      </c>
      <c r="C53" s="1">
        <v>43073</v>
      </c>
      <c r="D53" t="s">
        <v>39</v>
      </c>
      <c r="E53" t="s">
        <v>324</v>
      </c>
      <c r="F53" t="s">
        <v>325</v>
      </c>
      <c r="G53" t="s">
        <v>100</v>
      </c>
      <c r="H53" t="s">
        <v>26</v>
      </c>
      <c r="I53" t="s">
        <v>326</v>
      </c>
      <c r="J53" t="s">
        <v>43</v>
      </c>
      <c r="K53" t="s">
        <v>5168</v>
      </c>
      <c r="L53" t="s">
        <v>29</v>
      </c>
      <c r="M53" t="s">
        <v>331</v>
      </c>
      <c r="N53" t="s">
        <v>31</v>
      </c>
      <c r="O53" t="s">
        <v>55</v>
      </c>
      <c r="P53" s="4">
        <v>258.072</v>
      </c>
      <c r="Q53">
        <v>3</v>
      </c>
      <c r="R53">
        <v>0.2</v>
      </c>
      <c r="S53" s="4">
        <v>0</v>
      </c>
    </row>
    <row r="54" spans="1:19" x14ac:dyDescent="0.25">
      <c r="A54" t="s">
        <v>333</v>
      </c>
      <c r="B54" s="1">
        <v>42466</v>
      </c>
      <c r="C54" s="1">
        <v>42619</v>
      </c>
      <c r="D54" t="s">
        <v>22</v>
      </c>
      <c r="E54" t="s">
        <v>334</v>
      </c>
      <c r="F54" t="s">
        <v>335</v>
      </c>
      <c r="G54" t="s">
        <v>25</v>
      </c>
      <c r="H54" t="s">
        <v>26</v>
      </c>
      <c r="I54" t="s">
        <v>137</v>
      </c>
      <c r="J54" t="s">
        <v>138</v>
      </c>
      <c r="K54" t="s">
        <v>5146</v>
      </c>
      <c r="L54" t="s">
        <v>92</v>
      </c>
      <c r="M54" t="s">
        <v>336</v>
      </c>
      <c r="N54" t="s">
        <v>31</v>
      </c>
      <c r="O54" t="s">
        <v>55</v>
      </c>
      <c r="P54" s="4">
        <v>419.68</v>
      </c>
      <c r="Q54">
        <v>5</v>
      </c>
      <c r="R54">
        <v>0.6</v>
      </c>
      <c r="S54" s="4">
        <v>-356.72800000000001</v>
      </c>
    </row>
    <row r="55" spans="1:19" x14ac:dyDescent="0.25">
      <c r="A55" t="s">
        <v>333</v>
      </c>
      <c r="B55" s="1">
        <v>42466</v>
      </c>
      <c r="C55" s="1">
        <v>42619</v>
      </c>
      <c r="D55" t="s">
        <v>22</v>
      </c>
      <c r="E55" t="s">
        <v>334</v>
      </c>
      <c r="F55" t="s">
        <v>335</v>
      </c>
      <c r="G55" t="s">
        <v>25</v>
      </c>
      <c r="H55" t="s">
        <v>26</v>
      </c>
      <c r="I55" t="s">
        <v>137</v>
      </c>
      <c r="J55" t="s">
        <v>138</v>
      </c>
      <c r="K55" t="s">
        <v>5146</v>
      </c>
      <c r="L55" t="s">
        <v>92</v>
      </c>
      <c r="M55" t="s">
        <v>338</v>
      </c>
      <c r="N55" t="s">
        <v>31</v>
      </c>
      <c r="O55" t="s">
        <v>55</v>
      </c>
      <c r="P55" s="4">
        <v>11.688000000000001</v>
      </c>
      <c r="Q55">
        <v>3</v>
      </c>
      <c r="R55">
        <v>0.6</v>
      </c>
      <c r="S55" s="4">
        <v>-4.6752000000000002</v>
      </c>
    </row>
    <row r="56" spans="1:19" x14ac:dyDescent="0.25">
      <c r="A56" t="s">
        <v>333</v>
      </c>
      <c r="B56" s="1">
        <v>42466</v>
      </c>
      <c r="C56" s="1">
        <v>42619</v>
      </c>
      <c r="D56" t="s">
        <v>22</v>
      </c>
      <c r="E56" t="s">
        <v>334</v>
      </c>
      <c r="F56" t="s">
        <v>335</v>
      </c>
      <c r="G56" t="s">
        <v>25</v>
      </c>
      <c r="H56" t="s">
        <v>26</v>
      </c>
      <c r="I56" t="s">
        <v>137</v>
      </c>
      <c r="J56" t="s">
        <v>138</v>
      </c>
      <c r="K56" t="s">
        <v>5146</v>
      </c>
      <c r="L56" t="s">
        <v>92</v>
      </c>
      <c r="M56" t="s">
        <v>340</v>
      </c>
      <c r="N56" t="s">
        <v>31</v>
      </c>
      <c r="O56" t="s">
        <v>45</v>
      </c>
      <c r="P56" s="4">
        <v>177.22499999999999</v>
      </c>
      <c r="Q56">
        <v>5</v>
      </c>
      <c r="R56">
        <v>0.5</v>
      </c>
      <c r="S56" s="4">
        <v>-120.51300000000001</v>
      </c>
    </row>
    <row r="57" spans="1:19" x14ac:dyDescent="0.25">
      <c r="A57" t="s">
        <v>333</v>
      </c>
      <c r="B57" s="1">
        <v>42466</v>
      </c>
      <c r="C57" s="1">
        <v>42619</v>
      </c>
      <c r="D57" t="s">
        <v>22</v>
      </c>
      <c r="E57" t="s">
        <v>334</v>
      </c>
      <c r="F57" t="s">
        <v>335</v>
      </c>
      <c r="G57" t="s">
        <v>25</v>
      </c>
      <c r="H57" t="s">
        <v>26</v>
      </c>
      <c r="I57" t="s">
        <v>137</v>
      </c>
      <c r="J57" t="s">
        <v>138</v>
      </c>
      <c r="K57" t="s">
        <v>5146</v>
      </c>
      <c r="L57" t="s">
        <v>92</v>
      </c>
      <c r="M57" t="s">
        <v>342</v>
      </c>
      <c r="N57" t="s">
        <v>31</v>
      </c>
      <c r="O57" t="s">
        <v>55</v>
      </c>
      <c r="P57" s="4">
        <v>4.0439999999999996</v>
      </c>
      <c r="Q57">
        <v>3</v>
      </c>
      <c r="R57">
        <v>0.6</v>
      </c>
      <c r="S57" s="4">
        <v>-2.8308</v>
      </c>
    </row>
    <row r="58" spans="1:19" x14ac:dyDescent="0.25">
      <c r="A58" t="s">
        <v>344</v>
      </c>
      <c r="B58" s="1">
        <v>41645</v>
      </c>
      <c r="C58" s="1">
        <v>41796</v>
      </c>
      <c r="D58" t="s">
        <v>22</v>
      </c>
      <c r="E58" t="s">
        <v>345</v>
      </c>
      <c r="F58" t="s">
        <v>346</v>
      </c>
      <c r="G58" t="s">
        <v>100</v>
      </c>
      <c r="H58" t="s">
        <v>26</v>
      </c>
      <c r="I58" t="s">
        <v>347</v>
      </c>
      <c r="J58" t="s">
        <v>174</v>
      </c>
      <c r="K58" t="s">
        <v>5169</v>
      </c>
      <c r="L58" t="s">
        <v>92</v>
      </c>
      <c r="M58" t="s">
        <v>219</v>
      </c>
      <c r="N58" t="s">
        <v>31</v>
      </c>
      <c r="O58" t="s">
        <v>35</v>
      </c>
      <c r="P58" s="4">
        <v>2001.86</v>
      </c>
      <c r="Q58">
        <v>7</v>
      </c>
      <c r="R58">
        <v>0</v>
      </c>
      <c r="S58" s="4">
        <v>580.5394</v>
      </c>
    </row>
    <row r="59" spans="1:19" x14ac:dyDescent="0.25">
      <c r="A59" t="s">
        <v>348</v>
      </c>
      <c r="B59" s="1">
        <v>42655</v>
      </c>
      <c r="C59" s="1">
        <v>42719</v>
      </c>
      <c r="D59" t="s">
        <v>22</v>
      </c>
      <c r="E59" t="s">
        <v>350</v>
      </c>
      <c r="F59" t="s">
        <v>351</v>
      </c>
      <c r="G59" t="s">
        <v>25</v>
      </c>
      <c r="H59" t="s">
        <v>26</v>
      </c>
      <c r="I59" t="s">
        <v>352</v>
      </c>
      <c r="J59" t="s">
        <v>52</v>
      </c>
      <c r="K59" t="s">
        <v>5170</v>
      </c>
      <c r="L59" t="s">
        <v>53</v>
      </c>
      <c r="M59" t="s">
        <v>353</v>
      </c>
      <c r="N59" t="s">
        <v>31</v>
      </c>
      <c r="O59" t="s">
        <v>35</v>
      </c>
      <c r="P59" s="4">
        <v>321.56799999999998</v>
      </c>
      <c r="Q59">
        <v>2</v>
      </c>
      <c r="R59">
        <v>0.2</v>
      </c>
      <c r="S59" s="4">
        <v>28.1372</v>
      </c>
    </row>
    <row r="60" spans="1:19" x14ac:dyDescent="0.25">
      <c r="A60" t="s">
        <v>355</v>
      </c>
      <c r="B60" s="1">
        <v>42336</v>
      </c>
      <c r="C60" s="1">
        <v>42106</v>
      </c>
      <c r="D60" t="s">
        <v>39</v>
      </c>
      <c r="E60" t="s">
        <v>357</v>
      </c>
      <c r="F60" t="s">
        <v>358</v>
      </c>
      <c r="G60" t="s">
        <v>89</v>
      </c>
      <c r="H60" t="s">
        <v>26</v>
      </c>
      <c r="I60" t="s">
        <v>137</v>
      </c>
      <c r="J60" t="s">
        <v>138</v>
      </c>
      <c r="K60" t="s">
        <v>5171</v>
      </c>
      <c r="L60" t="s">
        <v>92</v>
      </c>
      <c r="M60" t="s">
        <v>342</v>
      </c>
      <c r="N60" t="s">
        <v>31</v>
      </c>
      <c r="O60" t="s">
        <v>55</v>
      </c>
      <c r="P60" s="4">
        <v>12.132</v>
      </c>
      <c r="Q60">
        <v>9</v>
      </c>
      <c r="R60">
        <v>0.6</v>
      </c>
      <c r="S60" s="4">
        <v>-8.4923999999999999</v>
      </c>
    </row>
    <row r="61" spans="1:19" x14ac:dyDescent="0.25">
      <c r="A61" t="s">
        <v>359</v>
      </c>
      <c r="B61" s="1">
        <v>42215</v>
      </c>
      <c r="C61" s="1">
        <v>42216</v>
      </c>
      <c r="D61" t="s">
        <v>86</v>
      </c>
      <c r="E61" t="s">
        <v>362</v>
      </c>
      <c r="F61" t="s">
        <v>363</v>
      </c>
      <c r="G61" t="s">
        <v>25</v>
      </c>
      <c r="H61" t="s">
        <v>26</v>
      </c>
      <c r="I61" t="s">
        <v>352</v>
      </c>
      <c r="J61" t="s">
        <v>52</v>
      </c>
      <c r="K61" t="s">
        <v>5170</v>
      </c>
      <c r="L61" t="s">
        <v>53</v>
      </c>
      <c r="M61" t="s">
        <v>364</v>
      </c>
      <c r="N61" t="s">
        <v>31</v>
      </c>
      <c r="O61" t="s">
        <v>55</v>
      </c>
      <c r="P61" s="4">
        <v>5.28</v>
      </c>
      <c r="Q61">
        <v>3</v>
      </c>
      <c r="R61">
        <v>0</v>
      </c>
      <c r="S61" s="4">
        <v>2.3231999999999999</v>
      </c>
    </row>
    <row r="62" spans="1:19" x14ac:dyDescent="0.25">
      <c r="A62" t="s">
        <v>366</v>
      </c>
      <c r="B62" s="1">
        <v>42046</v>
      </c>
      <c r="C62" s="1">
        <v>42166</v>
      </c>
      <c r="D62" t="s">
        <v>39</v>
      </c>
      <c r="E62" t="s">
        <v>367</v>
      </c>
      <c r="F62" t="s">
        <v>368</v>
      </c>
      <c r="G62" t="s">
        <v>25</v>
      </c>
      <c r="H62" t="s">
        <v>26</v>
      </c>
      <c r="I62" t="s">
        <v>51</v>
      </c>
      <c r="J62" t="s">
        <v>52</v>
      </c>
      <c r="K62" t="s">
        <v>5145</v>
      </c>
      <c r="L62" t="s">
        <v>53</v>
      </c>
      <c r="M62" t="s">
        <v>369</v>
      </c>
      <c r="N62" t="s">
        <v>31</v>
      </c>
      <c r="O62" t="s">
        <v>45</v>
      </c>
      <c r="P62" s="4">
        <v>1038.8399999999999</v>
      </c>
      <c r="Q62">
        <v>5</v>
      </c>
      <c r="R62">
        <v>0.2</v>
      </c>
      <c r="S62" s="4">
        <v>51.942</v>
      </c>
    </row>
    <row r="63" spans="1:19" x14ac:dyDescent="0.25">
      <c r="A63" t="s">
        <v>371</v>
      </c>
      <c r="B63" s="1">
        <v>42694</v>
      </c>
      <c r="C63" s="1">
        <v>42698</v>
      </c>
      <c r="D63" t="s">
        <v>22</v>
      </c>
      <c r="E63" t="s">
        <v>374</v>
      </c>
      <c r="F63" t="s">
        <v>375</v>
      </c>
      <c r="G63" t="s">
        <v>100</v>
      </c>
      <c r="H63" t="s">
        <v>26</v>
      </c>
      <c r="I63" t="s">
        <v>376</v>
      </c>
      <c r="J63" t="s">
        <v>250</v>
      </c>
      <c r="K63" t="s">
        <v>5172</v>
      </c>
      <c r="L63" t="s">
        <v>66</v>
      </c>
      <c r="M63" t="s">
        <v>377</v>
      </c>
      <c r="N63" t="s">
        <v>31</v>
      </c>
      <c r="O63" t="s">
        <v>32</v>
      </c>
      <c r="P63" s="4">
        <v>86.97</v>
      </c>
      <c r="Q63">
        <v>3</v>
      </c>
      <c r="R63">
        <v>0.5</v>
      </c>
      <c r="S63" s="4">
        <v>-48.703200000000002</v>
      </c>
    </row>
    <row r="64" spans="1:19" x14ac:dyDescent="0.25">
      <c r="A64" t="s">
        <v>379</v>
      </c>
      <c r="B64" s="1">
        <v>41999</v>
      </c>
      <c r="C64" s="1">
        <v>42001</v>
      </c>
      <c r="D64" t="s">
        <v>86</v>
      </c>
      <c r="E64" t="s">
        <v>380</v>
      </c>
      <c r="F64" t="s">
        <v>381</v>
      </c>
      <c r="G64" t="s">
        <v>89</v>
      </c>
      <c r="H64" t="s">
        <v>26</v>
      </c>
      <c r="I64" t="s">
        <v>382</v>
      </c>
      <c r="J64" t="s">
        <v>189</v>
      </c>
      <c r="K64" t="s">
        <v>5173</v>
      </c>
      <c r="L64" t="s">
        <v>53</v>
      </c>
      <c r="M64" t="s">
        <v>383</v>
      </c>
      <c r="N64" t="s">
        <v>31</v>
      </c>
      <c r="O64" t="s">
        <v>55</v>
      </c>
      <c r="P64" s="4">
        <v>300.416</v>
      </c>
      <c r="Q64">
        <v>8</v>
      </c>
      <c r="R64">
        <v>0.2</v>
      </c>
      <c r="S64" s="4">
        <v>78.859200000000001</v>
      </c>
    </row>
    <row r="65" spans="1:19" x14ac:dyDescent="0.25">
      <c r="A65" t="s">
        <v>379</v>
      </c>
      <c r="B65" s="1">
        <v>41999</v>
      </c>
      <c r="C65" s="1">
        <v>42001</v>
      </c>
      <c r="D65" t="s">
        <v>86</v>
      </c>
      <c r="E65" t="s">
        <v>380</v>
      </c>
      <c r="F65" t="s">
        <v>381</v>
      </c>
      <c r="G65" t="s">
        <v>89</v>
      </c>
      <c r="H65" t="s">
        <v>26</v>
      </c>
      <c r="I65" t="s">
        <v>382</v>
      </c>
      <c r="J65" t="s">
        <v>189</v>
      </c>
      <c r="K65" t="s">
        <v>5173</v>
      </c>
      <c r="L65" t="s">
        <v>53</v>
      </c>
      <c r="M65" t="s">
        <v>385</v>
      </c>
      <c r="N65" t="s">
        <v>31</v>
      </c>
      <c r="O65" t="s">
        <v>35</v>
      </c>
      <c r="P65" s="4">
        <v>230.352</v>
      </c>
      <c r="Q65">
        <v>3</v>
      </c>
      <c r="R65">
        <v>0.2</v>
      </c>
      <c r="S65" s="4">
        <v>20.155799999999999</v>
      </c>
    </row>
    <row r="66" spans="1:19" x14ac:dyDescent="0.25">
      <c r="A66" t="s">
        <v>379</v>
      </c>
      <c r="B66" s="1">
        <v>41999</v>
      </c>
      <c r="C66" s="1">
        <v>42001</v>
      </c>
      <c r="D66" t="s">
        <v>86</v>
      </c>
      <c r="E66" t="s">
        <v>380</v>
      </c>
      <c r="F66" t="s">
        <v>381</v>
      </c>
      <c r="G66" t="s">
        <v>89</v>
      </c>
      <c r="H66" t="s">
        <v>26</v>
      </c>
      <c r="I66" t="s">
        <v>382</v>
      </c>
      <c r="J66" t="s">
        <v>189</v>
      </c>
      <c r="K66" t="s">
        <v>5173</v>
      </c>
      <c r="L66" t="s">
        <v>53</v>
      </c>
      <c r="M66" t="s">
        <v>387</v>
      </c>
      <c r="N66" t="s">
        <v>31</v>
      </c>
      <c r="O66" t="s">
        <v>55</v>
      </c>
      <c r="P66" s="4">
        <v>218.352</v>
      </c>
      <c r="Q66">
        <v>3</v>
      </c>
      <c r="R66">
        <v>0.2</v>
      </c>
      <c r="S66" s="4">
        <v>-24.564599999999999</v>
      </c>
    </row>
    <row r="67" spans="1:19" x14ac:dyDescent="0.25">
      <c r="A67" t="s">
        <v>389</v>
      </c>
      <c r="B67" s="1">
        <v>42671</v>
      </c>
      <c r="C67" s="1">
        <v>42440</v>
      </c>
      <c r="D67" t="s">
        <v>39</v>
      </c>
      <c r="E67" t="s">
        <v>242</v>
      </c>
      <c r="F67" t="s">
        <v>243</v>
      </c>
      <c r="G67" t="s">
        <v>89</v>
      </c>
      <c r="H67" t="s">
        <v>26</v>
      </c>
      <c r="I67" t="s">
        <v>391</v>
      </c>
      <c r="J67" t="s">
        <v>392</v>
      </c>
      <c r="K67" t="s">
        <v>5174</v>
      </c>
      <c r="L67" t="s">
        <v>66</v>
      </c>
      <c r="M67" t="s">
        <v>393</v>
      </c>
      <c r="N67" t="s">
        <v>31</v>
      </c>
      <c r="O67" t="s">
        <v>55</v>
      </c>
      <c r="P67" s="4">
        <v>77.599999999999994</v>
      </c>
      <c r="Q67">
        <v>4</v>
      </c>
      <c r="R67">
        <v>0</v>
      </c>
      <c r="S67" s="4">
        <v>38.024000000000001</v>
      </c>
    </row>
    <row r="68" spans="1:19" x14ac:dyDescent="0.25">
      <c r="A68" t="s">
        <v>395</v>
      </c>
      <c r="B68" s="1">
        <v>43058</v>
      </c>
      <c r="C68" s="1">
        <v>43062</v>
      </c>
      <c r="D68" t="s">
        <v>39</v>
      </c>
      <c r="E68" t="s">
        <v>398</v>
      </c>
      <c r="F68" t="s">
        <v>399</v>
      </c>
      <c r="G68" t="s">
        <v>25</v>
      </c>
      <c r="H68" t="s">
        <v>26</v>
      </c>
      <c r="I68" t="s">
        <v>137</v>
      </c>
      <c r="J68" t="s">
        <v>138</v>
      </c>
      <c r="K68" t="s">
        <v>5171</v>
      </c>
      <c r="L68" t="s">
        <v>92</v>
      </c>
      <c r="M68" t="s">
        <v>400</v>
      </c>
      <c r="N68" t="s">
        <v>31</v>
      </c>
      <c r="O68" t="s">
        <v>45</v>
      </c>
      <c r="P68" s="4">
        <v>219.07499999999999</v>
      </c>
      <c r="Q68">
        <v>3</v>
      </c>
      <c r="R68">
        <v>0.5</v>
      </c>
      <c r="S68" s="4">
        <v>-131.44499999999999</v>
      </c>
    </row>
    <row r="69" spans="1:19" x14ac:dyDescent="0.25">
      <c r="A69" t="s">
        <v>402</v>
      </c>
      <c r="B69" s="1">
        <v>42099</v>
      </c>
      <c r="C69" s="1">
        <v>42252</v>
      </c>
      <c r="D69" t="s">
        <v>22</v>
      </c>
      <c r="E69" t="s">
        <v>403</v>
      </c>
      <c r="F69" t="s">
        <v>404</v>
      </c>
      <c r="G69" t="s">
        <v>89</v>
      </c>
      <c r="H69" t="s">
        <v>26</v>
      </c>
      <c r="I69" t="s">
        <v>180</v>
      </c>
      <c r="J69" t="s">
        <v>123</v>
      </c>
      <c r="K69" t="s">
        <v>5175</v>
      </c>
      <c r="L69" t="s">
        <v>66</v>
      </c>
      <c r="M69" t="s">
        <v>405</v>
      </c>
      <c r="N69" t="s">
        <v>31</v>
      </c>
      <c r="O69" t="s">
        <v>55</v>
      </c>
      <c r="P69" s="4">
        <v>26.8</v>
      </c>
      <c r="Q69">
        <v>2</v>
      </c>
      <c r="R69">
        <v>0</v>
      </c>
      <c r="S69" s="4">
        <v>12.864000000000001</v>
      </c>
    </row>
    <row r="70" spans="1:19" x14ac:dyDescent="0.25">
      <c r="A70" t="s">
        <v>407</v>
      </c>
      <c r="B70" s="1">
        <v>42713</v>
      </c>
      <c r="C70" s="1">
        <v>42627</v>
      </c>
      <c r="D70" t="s">
        <v>22</v>
      </c>
      <c r="E70" t="s">
        <v>409</v>
      </c>
      <c r="F70" t="s">
        <v>410</v>
      </c>
      <c r="G70" t="s">
        <v>89</v>
      </c>
      <c r="H70" t="s">
        <v>26</v>
      </c>
      <c r="I70" t="s">
        <v>411</v>
      </c>
      <c r="J70" t="s">
        <v>189</v>
      </c>
      <c r="K70" t="s">
        <v>5176</v>
      </c>
      <c r="L70" t="s">
        <v>53</v>
      </c>
      <c r="M70" t="s">
        <v>412</v>
      </c>
      <c r="N70" t="s">
        <v>31</v>
      </c>
      <c r="O70" t="s">
        <v>55</v>
      </c>
      <c r="P70" s="4">
        <v>15.135999999999999</v>
      </c>
      <c r="Q70">
        <v>4</v>
      </c>
      <c r="R70">
        <v>0.2</v>
      </c>
      <c r="S70" s="4">
        <v>3.5948000000000002</v>
      </c>
    </row>
    <row r="71" spans="1:19" x14ac:dyDescent="0.25">
      <c r="A71" t="s">
        <v>407</v>
      </c>
      <c r="B71" s="1">
        <v>42713</v>
      </c>
      <c r="C71" s="1">
        <v>42627</v>
      </c>
      <c r="D71" t="s">
        <v>22</v>
      </c>
      <c r="E71" t="s">
        <v>409</v>
      </c>
      <c r="F71" t="s">
        <v>410</v>
      </c>
      <c r="G71" t="s">
        <v>89</v>
      </c>
      <c r="H71" t="s">
        <v>26</v>
      </c>
      <c r="I71" t="s">
        <v>411</v>
      </c>
      <c r="J71" t="s">
        <v>189</v>
      </c>
      <c r="K71" t="s">
        <v>5176</v>
      </c>
      <c r="L71" t="s">
        <v>53</v>
      </c>
      <c r="M71" t="s">
        <v>414</v>
      </c>
      <c r="N71" t="s">
        <v>31</v>
      </c>
      <c r="O71" t="s">
        <v>35</v>
      </c>
      <c r="P71" s="4">
        <v>466.76799999999997</v>
      </c>
      <c r="Q71">
        <v>2</v>
      </c>
      <c r="R71">
        <v>0.2</v>
      </c>
      <c r="S71" s="4">
        <v>52.511400000000002</v>
      </c>
    </row>
    <row r="72" spans="1:19" x14ac:dyDescent="0.25">
      <c r="A72" t="s">
        <v>407</v>
      </c>
      <c r="B72" s="1">
        <v>42713</v>
      </c>
      <c r="C72" s="1">
        <v>42627</v>
      </c>
      <c r="D72" t="s">
        <v>22</v>
      </c>
      <c r="E72" t="s">
        <v>409</v>
      </c>
      <c r="F72" t="s">
        <v>410</v>
      </c>
      <c r="G72" t="s">
        <v>89</v>
      </c>
      <c r="H72" t="s">
        <v>26</v>
      </c>
      <c r="I72" t="s">
        <v>411</v>
      </c>
      <c r="J72" t="s">
        <v>189</v>
      </c>
      <c r="K72" t="s">
        <v>5176</v>
      </c>
      <c r="L72" t="s">
        <v>53</v>
      </c>
      <c r="M72" t="s">
        <v>416</v>
      </c>
      <c r="N72" t="s">
        <v>31</v>
      </c>
      <c r="O72" t="s">
        <v>55</v>
      </c>
      <c r="P72" s="4">
        <v>15.231999999999999</v>
      </c>
      <c r="Q72">
        <v>1</v>
      </c>
      <c r="R72">
        <v>0.2</v>
      </c>
      <c r="S72" s="4">
        <v>1.7136</v>
      </c>
    </row>
    <row r="73" spans="1:19" x14ac:dyDescent="0.25">
      <c r="A73" t="s">
        <v>418</v>
      </c>
      <c r="B73" s="1">
        <v>41909</v>
      </c>
      <c r="C73" s="1">
        <v>41708</v>
      </c>
      <c r="D73" t="s">
        <v>39</v>
      </c>
      <c r="E73" t="s">
        <v>420</v>
      </c>
      <c r="F73" t="s">
        <v>421</v>
      </c>
      <c r="G73" t="s">
        <v>89</v>
      </c>
      <c r="H73" t="s">
        <v>26</v>
      </c>
      <c r="I73" t="s">
        <v>422</v>
      </c>
      <c r="J73" t="s">
        <v>392</v>
      </c>
      <c r="K73" t="s">
        <v>5177</v>
      </c>
      <c r="L73" t="s">
        <v>66</v>
      </c>
      <c r="M73" t="s">
        <v>423</v>
      </c>
      <c r="N73" t="s">
        <v>31</v>
      </c>
      <c r="O73" t="s">
        <v>55</v>
      </c>
      <c r="P73" s="4">
        <v>87.54</v>
      </c>
      <c r="Q73">
        <v>3</v>
      </c>
      <c r="R73">
        <v>0</v>
      </c>
      <c r="S73" s="4">
        <v>37.642200000000003</v>
      </c>
    </row>
    <row r="74" spans="1:19" x14ac:dyDescent="0.25">
      <c r="A74" t="s">
        <v>425</v>
      </c>
      <c r="B74" s="1">
        <v>41740</v>
      </c>
      <c r="C74" s="1">
        <v>41893</v>
      </c>
      <c r="D74" t="s">
        <v>39</v>
      </c>
      <c r="E74" t="s">
        <v>426</v>
      </c>
      <c r="F74" t="s">
        <v>427</v>
      </c>
      <c r="G74" t="s">
        <v>100</v>
      </c>
      <c r="H74" t="s">
        <v>26</v>
      </c>
      <c r="I74" t="s">
        <v>180</v>
      </c>
      <c r="J74" t="s">
        <v>123</v>
      </c>
      <c r="K74" t="s">
        <v>5175</v>
      </c>
      <c r="L74" t="s">
        <v>66</v>
      </c>
      <c r="M74" t="s">
        <v>428</v>
      </c>
      <c r="N74" t="s">
        <v>31</v>
      </c>
      <c r="O74" t="s">
        <v>35</v>
      </c>
      <c r="P74" s="4">
        <v>135.88200000000001</v>
      </c>
      <c r="Q74">
        <v>1</v>
      </c>
      <c r="R74">
        <v>0.1</v>
      </c>
      <c r="S74" s="4">
        <v>24.1568</v>
      </c>
    </row>
    <row r="75" spans="1:19" x14ac:dyDescent="0.25">
      <c r="A75" t="s">
        <v>430</v>
      </c>
      <c r="B75" s="1">
        <v>42805</v>
      </c>
      <c r="C75" s="1">
        <v>42866</v>
      </c>
      <c r="D75" t="s">
        <v>22</v>
      </c>
      <c r="E75" t="s">
        <v>431</v>
      </c>
      <c r="F75" t="s">
        <v>432</v>
      </c>
      <c r="G75" t="s">
        <v>89</v>
      </c>
      <c r="H75" t="s">
        <v>26</v>
      </c>
      <c r="I75" t="s">
        <v>433</v>
      </c>
      <c r="J75" t="s">
        <v>146</v>
      </c>
      <c r="K75" t="s">
        <v>5178</v>
      </c>
      <c r="L75" t="s">
        <v>29</v>
      </c>
      <c r="M75" t="s">
        <v>434</v>
      </c>
      <c r="N75" t="s">
        <v>31</v>
      </c>
      <c r="O75" t="s">
        <v>55</v>
      </c>
      <c r="P75" s="4">
        <v>15.992000000000001</v>
      </c>
      <c r="Q75">
        <v>1</v>
      </c>
      <c r="R75">
        <v>0.2</v>
      </c>
      <c r="S75" s="4">
        <v>0.99950000000000006</v>
      </c>
    </row>
    <row r="76" spans="1:19" x14ac:dyDescent="0.25">
      <c r="A76" t="s">
        <v>436</v>
      </c>
      <c r="B76" s="1">
        <v>42612</v>
      </c>
      <c r="C76" s="1">
        <v>42378</v>
      </c>
      <c r="D76" t="s">
        <v>86</v>
      </c>
      <c r="E76" t="s">
        <v>438</v>
      </c>
      <c r="F76" t="s">
        <v>439</v>
      </c>
      <c r="G76" t="s">
        <v>25</v>
      </c>
      <c r="H76" t="s">
        <v>26</v>
      </c>
      <c r="I76" t="s">
        <v>64</v>
      </c>
      <c r="J76" t="s">
        <v>65</v>
      </c>
      <c r="K76" t="s">
        <v>5179</v>
      </c>
      <c r="L76" t="s">
        <v>66</v>
      </c>
      <c r="M76" t="s">
        <v>440</v>
      </c>
      <c r="N76" t="s">
        <v>31</v>
      </c>
      <c r="O76" t="s">
        <v>35</v>
      </c>
      <c r="P76" s="4">
        <v>786.74400000000003</v>
      </c>
      <c r="Q76">
        <v>4</v>
      </c>
      <c r="R76">
        <v>0.3</v>
      </c>
      <c r="S76" s="4">
        <v>-258.5016</v>
      </c>
    </row>
    <row r="77" spans="1:19" x14ac:dyDescent="0.25">
      <c r="A77" t="s">
        <v>442</v>
      </c>
      <c r="B77" s="1">
        <v>41980</v>
      </c>
      <c r="C77" s="1">
        <v>41837</v>
      </c>
      <c r="D77" t="s">
        <v>39</v>
      </c>
      <c r="E77" t="s">
        <v>444</v>
      </c>
      <c r="F77" t="s">
        <v>445</v>
      </c>
      <c r="G77" t="s">
        <v>89</v>
      </c>
      <c r="H77" t="s">
        <v>26</v>
      </c>
      <c r="I77" t="s">
        <v>352</v>
      </c>
      <c r="J77" t="s">
        <v>52</v>
      </c>
      <c r="K77" t="s">
        <v>5180</v>
      </c>
      <c r="L77" t="s">
        <v>53</v>
      </c>
      <c r="M77" t="s">
        <v>446</v>
      </c>
      <c r="N77" t="s">
        <v>31</v>
      </c>
      <c r="O77" t="s">
        <v>45</v>
      </c>
      <c r="P77" s="4">
        <v>698.35199999999998</v>
      </c>
      <c r="Q77">
        <v>3</v>
      </c>
      <c r="R77">
        <v>0.2</v>
      </c>
      <c r="S77" s="4">
        <v>-17.4588</v>
      </c>
    </row>
    <row r="78" spans="1:19" x14ac:dyDescent="0.25">
      <c r="A78" t="s">
        <v>448</v>
      </c>
      <c r="B78" s="1">
        <v>42586</v>
      </c>
      <c r="C78" s="1">
        <v>42473</v>
      </c>
      <c r="D78" t="s">
        <v>39</v>
      </c>
      <c r="E78" t="s">
        <v>450</v>
      </c>
      <c r="F78" t="s">
        <v>451</v>
      </c>
      <c r="G78" t="s">
        <v>25</v>
      </c>
      <c r="H78" t="s">
        <v>26</v>
      </c>
      <c r="I78" t="s">
        <v>180</v>
      </c>
      <c r="J78" t="s">
        <v>123</v>
      </c>
      <c r="K78" t="s">
        <v>5153</v>
      </c>
      <c r="L78" t="s">
        <v>66</v>
      </c>
      <c r="M78" t="s">
        <v>452</v>
      </c>
      <c r="N78" t="s">
        <v>31</v>
      </c>
      <c r="O78" t="s">
        <v>32</v>
      </c>
      <c r="P78" s="4">
        <v>388.70400000000001</v>
      </c>
      <c r="Q78">
        <v>6</v>
      </c>
      <c r="R78">
        <v>0.2</v>
      </c>
      <c r="S78" s="4">
        <v>-4.8587999999999996</v>
      </c>
    </row>
    <row r="79" spans="1:19" x14ac:dyDescent="0.25">
      <c r="A79" t="s">
        <v>454</v>
      </c>
      <c r="B79" s="1">
        <v>43003</v>
      </c>
      <c r="C79" s="1">
        <v>42745</v>
      </c>
      <c r="D79" t="s">
        <v>39</v>
      </c>
      <c r="E79" t="s">
        <v>456</v>
      </c>
      <c r="F79" t="s">
        <v>457</v>
      </c>
      <c r="G79" t="s">
        <v>25</v>
      </c>
      <c r="H79" t="s">
        <v>26</v>
      </c>
      <c r="I79" t="s">
        <v>180</v>
      </c>
      <c r="J79" t="s">
        <v>123</v>
      </c>
      <c r="K79" t="s">
        <v>5151</v>
      </c>
      <c r="L79" t="s">
        <v>66</v>
      </c>
      <c r="M79" t="s">
        <v>458</v>
      </c>
      <c r="N79" t="s">
        <v>31</v>
      </c>
      <c r="O79" t="s">
        <v>35</v>
      </c>
      <c r="P79" s="4">
        <v>488.64600000000002</v>
      </c>
      <c r="Q79">
        <v>3</v>
      </c>
      <c r="R79">
        <v>0.1</v>
      </c>
      <c r="S79" s="4">
        <v>86.870400000000004</v>
      </c>
    </row>
    <row r="80" spans="1:19" x14ac:dyDescent="0.25">
      <c r="A80" t="s">
        <v>454</v>
      </c>
      <c r="B80" s="1">
        <v>43003</v>
      </c>
      <c r="C80" s="1">
        <v>42745</v>
      </c>
      <c r="D80" t="s">
        <v>39</v>
      </c>
      <c r="E80" t="s">
        <v>456</v>
      </c>
      <c r="F80" t="s">
        <v>457</v>
      </c>
      <c r="G80" t="s">
        <v>25</v>
      </c>
      <c r="H80" t="s">
        <v>26</v>
      </c>
      <c r="I80" t="s">
        <v>180</v>
      </c>
      <c r="J80" t="s">
        <v>123</v>
      </c>
      <c r="K80" t="s">
        <v>5151</v>
      </c>
      <c r="L80" t="s">
        <v>66</v>
      </c>
      <c r="M80" t="s">
        <v>460</v>
      </c>
      <c r="N80" t="s">
        <v>31</v>
      </c>
      <c r="O80" t="s">
        <v>55</v>
      </c>
      <c r="P80" s="4">
        <v>47.12</v>
      </c>
      <c r="Q80">
        <v>8</v>
      </c>
      <c r="R80">
        <v>0</v>
      </c>
      <c r="S80" s="4">
        <v>20.732800000000001</v>
      </c>
    </row>
    <row r="81" spans="1:19" x14ac:dyDescent="0.25">
      <c r="A81" t="s">
        <v>462</v>
      </c>
      <c r="B81" s="1">
        <v>42664</v>
      </c>
      <c r="C81" s="1">
        <v>42664</v>
      </c>
      <c r="D81" t="s">
        <v>464</v>
      </c>
      <c r="E81" t="s">
        <v>465</v>
      </c>
      <c r="F81" t="s">
        <v>466</v>
      </c>
      <c r="G81" t="s">
        <v>89</v>
      </c>
      <c r="H81" t="s">
        <v>26</v>
      </c>
      <c r="I81" t="s">
        <v>467</v>
      </c>
      <c r="J81" t="s">
        <v>468</v>
      </c>
      <c r="K81" t="s">
        <v>5181</v>
      </c>
      <c r="L81" t="s">
        <v>66</v>
      </c>
      <c r="M81" t="s">
        <v>102</v>
      </c>
      <c r="N81" t="s">
        <v>31</v>
      </c>
      <c r="O81" t="s">
        <v>32</v>
      </c>
      <c r="P81" s="4">
        <v>1043.92</v>
      </c>
      <c r="Q81">
        <v>4</v>
      </c>
      <c r="R81">
        <v>0</v>
      </c>
      <c r="S81" s="4">
        <v>271.41919999999999</v>
      </c>
    </row>
    <row r="82" spans="1:19" x14ac:dyDescent="0.25">
      <c r="A82" t="s">
        <v>469</v>
      </c>
      <c r="B82" s="1">
        <v>42974</v>
      </c>
      <c r="C82" s="1">
        <v>42744</v>
      </c>
      <c r="D82" t="s">
        <v>39</v>
      </c>
      <c r="E82" t="s">
        <v>471</v>
      </c>
      <c r="F82" t="s">
        <v>472</v>
      </c>
      <c r="G82" t="s">
        <v>89</v>
      </c>
      <c r="H82" t="s">
        <v>26</v>
      </c>
      <c r="I82" t="s">
        <v>256</v>
      </c>
      <c r="J82" t="s">
        <v>473</v>
      </c>
      <c r="K82" t="s">
        <v>5182</v>
      </c>
      <c r="L82" t="s">
        <v>66</v>
      </c>
      <c r="M82" t="s">
        <v>474</v>
      </c>
      <c r="N82" t="s">
        <v>31</v>
      </c>
      <c r="O82" t="s">
        <v>45</v>
      </c>
      <c r="P82" s="4">
        <v>1488.424</v>
      </c>
      <c r="Q82">
        <v>7</v>
      </c>
      <c r="R82">
        <v>0.3</v>
      </c>
      <c r="S82" s="4">
        <v>-297.6848</v>
      </c>
    </row>
    <row r="83" spans="1:19" x14ac:dyDescent="0.25">
      <c r="A83" t="s">
        <v>476</v>
      </c>
      <c r="B83" s="1">
        <v>42335</v>
      </c>
      <c r="C83" s="1">
        <v>42047</v>
      </c>
      <c r="D83" t="s">
        <v>39</v>
      </c>
      <c r="E83" t="s">
        <v>478</v>
      </c>
      <c r="F83" t="s">
        <v>479</v>
      </c>
      <c r="G83" t="s">
        <v>25</v>
      </c>
      <c r="H83" t="s">
        <v>26</v>
      </c>
      <c r="I83" t="s">
        <v>480</v>
      </c>
      <c r="J83" t="s">
        <v>43</v>
      </c>
      <c r="K83" t="s">
        <v>5183</v>
      </c>
      <c r="L83" t="s">
        <v>29</v>
      </c>
      <c r="M83" t="s">
        <v>481</v>
      </c>
      <c r="N83" t="s">
        <v>31</v>
      </c>
      <c r="O83" t="s">
        <v>45</v>
      </c>
      <c r="P83" s="4">
        <v>375.45749999999998</v>
      </c>
      <c r="Q83">
        <v>3</v>
      </c>
      <c r="R83">
        <v>0.45</v>
      </c>
      <c r="S83" s="4">
        <v>-157.0095</v>
      </c>
    </row>
    <row r="84" spans="1:19" x14ac:dyDescent="0.25">
      <c r="A84" t="s">
        <v>483</v>
      </c>
      <c r="B84" s="1">
        <v>42075</v>
      </c>
      <c r="C84" s="1">
        <v>42197</v>
      </c>
      <c r="D84" t="s">
        <v>39</v>
      </c>
      <c r="E84" t="s">
        <v>484</v>
      </c>
      <c r="F84" t="s">
        <v>485</v>
      </c>
      <c r="G84" t="s">
        <v>89</v>
      </c>
      <c r="H84" t="s">
        <v>26</v>
      </c>
      <c r="I84" t="s">
        <v>64</v>
      </c>
      <c r="J84" t="s">
        <v>65</v>
      </c>
      <c r="K84" t="s">
        <v>5139</v>
      </c>
      <c r="L84" t="s">
        <v>66</v>
      </c>
      <c r="M84" t="s">
        <v>486</v>
      </c>
      <c r="N84" t="s">
        <v>31</v>
      </c>
      <c r="O84" t="s">
        <v>55</v>
      </c>
      <c r="P84" s="4">
        <v>2.96</v>
      </c>
      <c r="Q84">
        <v>1</v>
      </c>
      <c r="R84">
        <v>0.2</v>
      </c>
      <c r="S84" s="4">
        <v>0.77700000000000002</v>
      </c>
    </row>
    <row r="85" spans="1:19" x14ac:dyDescent="0.25">
      <c r="A85" t="s">
        <v>488</v>
      </c>
      <c r="B85" s="1">
        <v>42591</v>
      </c>
      <c r="C85" s="1">
        <v>42652</v>
      </c>
      <c r="D85" t="s">
        <v>22</v>
      </c>
      <c r="E85" t="s">
        <v>489</v>
      </c>
      <c r="F85" t="s">
        <v>490</v>
      </c>
      <c r="G85" t="s">
        <v>25</v>
      </c>
      <c r="H85" t="s">
        <v>26</v>
      </c>
      <c r="I85" t="s">
        <v>101</v>
      </c>
      <c r="J85" t="s">
        <v>91</v>
      </c>
      <c r="K85" t="s">
        <v>5184</v>
      </c>
      <c r="L85" t="s">
        <v>92</v>
      </c>
      <c r="M85" t="s">
        <v>81</v>
      </c>
      <c r="N85" t="s">
        <v>31</v>
      </c>
      <c r="O85" t="s">
        <v>32</v>
      </c>
      <c r="P85" s="4">
        <v>2396.2656000000002</v>
      </c>
      <c r="Q85">
        <v>4</v>
      </c>
      <c r="R85">
        <v>0.32</v>
      </c>
      <c r="S85" s="4">
        <v>-317.15280000000001</v>
      </c>
    </row>
    <row r="86" spans="1:19" x14ac:dyDescent="0.25">
      <c r="A86" t="s">
        <v>491</v>
      </c>
      <c r="B86" s="1">
        <v>42959</v>
      </c>
      <c r="C86" s="1">
        <v>43081</v>
      </c>
      <c r="D86" t="s">
        <v>39</v>
      </c>
      <c r="E86" t="s">
        <v>492</v>
      </c>
      <c r="F86" t="s">
        <v>493</v>
      </c>
      <c r="G86" t="s">
        <v>25</v>
      </c>
      <c r="H86" t="s">
        <v>26</v>
      </c>
      <c r="I86" t="s">
        <v>352</v>
      </c>
      <c r="J86" t="s">
        <v>52</v>
      </c>
      <c r="K86" t="s">
        <v>5185</v>
      </c>
      <c r="L86" t="s">
        <v>53</v>
      </c>
      <c r="M86" t="s">
        <v>494</v>
      </c>
      <c r="N86" t="s">
        <v>31</v>
      </c>
      <c r="O86" t="s">
        <v>45</v>
      </c>
      <c r="P86" s="4">
        <v>1004.024</v>
      </c>
      <c r="Q86">
        <v>7</v>
      </c>
      <c r="R86">
        <v>0.2</v>
      </c>
      <c r="S86" s="4">
        <v>-112.95269999999999</v>
      </c>
    </row>
    <row r="87" spans="1:19" x14ac:dyDescent="0.25">
      <c r="A87" t="s">
        <v>491</v>
      </c>
      <c r="B87" s="1">
        <v>42959</v>
      </c>
      <c r="C87" s="1">
        <v>43081</v>
      </c>
      <c r="D87" t="s">
        <v>39</v>
      </c>
      <c r="E87" t="s">
        <v>492</v>
      </c>
      <c r="F87" t="s">
        <v>493</v>
      </c>
      <c r="G87" t="s">
        <v>25</v>
      </c>
      <c r="H87" t="s">
        <v>26</v>
      </c>
      <c r="I87" t="s">
        <v>352</v>
      </c>
      <c r="J87" t="s">
        <v>52</v>
      </c>
      <c r="K87" t="s">
        <v>5185</v>
      </c>
      <c r="L87" t="s">
        <v>53</v>
      </c>
      <c r="M87" t="s">
        <v>496</v>
      </c>
      <c r="N87" t="s">
        <v>31</v>
      </c>
      <c r="O87" t="s">
        <v>32</v>
      </c>
      <c r="P87" s="4">
        <v>1336.829</v>
      </c>
      <c r="Q87">
        <v>13</v>
      </c>
      <c r="R87">
        <v>0.15</v>
      </c>
      <c r="S87" s="4">
        <v>31.454799999999999</v>
      </c>
    </row>
    <row r="88" spans="1:19" x14ac:dyDescent="0.25">
      <c r="A88" t="s">
        <v>491</v>
      </c>
      <c r="B88" s="1">
        <v>42959</v>
      </c>
      <c r="C88" s="1">
        <v>43081</v>
      </c>
      <c r="D88" t="s">
        <v>39</v>
      </c>
      <c r="E88" t="s">
        <v>492</v>
      </c>
      <c r="F88" t="s">
        <v>493</v>
      </c>
      <c r="G88" t="s">
        <v>25</v>
      </c>
      <c r="H88" t="s">
        <v>26</v>
      </c>
      <c r="I88" t="s">
        <v>352</v>
      </c>
      <c r="J88" t="s">
        <v>52</v>
      </c>
      <c r="K88" t="s">
        <v>5185</v>
      </c>
      <c r="L88" t="s">
        <v>53</v>
      </c>
      <c r="M88" t="s">
        <v>498</v>
      </c>
      <c r="N88" t="s">
        <v>31</v>
      </c>
      <c r="O88" t="s">
        <v>35</v>
      </c>
      <c r="P88" s="4">
        <v>113.568</v>
      </c>
      <c r="Q88">
        <v>2</v>
      </c>
      <c r="R88">
        <v>0.2</v>
      </c>
      <c r="S88" s="4">
        <v>-18.454799999999999</v>
      </c>
    </row>
    <row r="89" spans="1:19" x14ac:dyDescent="0.25">
      <c r="A89" t="s">
        <v>500</v>
      </c>
      <c r="B89" s="1">
        <v>42805</v>
      </c>
      <c r="C89" s="1">
        <v>42927</v>
      </c>
      <c r="D89" t="s">
        <v>39</v>
      </c>
      <c r="E89" t="s">
        <v>501</v>
      </c>
      <c r="F89" t="s">
        <v>502</v>
      </c>
      <c r="G89" t="s">
        <v>89</v>
      </c>
      <c r="H89" t="s">
        <v>26</v>
      </c>
      <c r="I89" t="s">
        <v>202</v>
      </c>
      <c r="J89" t="s">
        <v>203</v>
      </c>
      <c r="K89" t="s">
        <v>5186</v>
      </c>
      <c r="L89" t="s">
        <v>53</v>
      </c>
      <c r="M89" t="s">
        <v>385</v>
      </c>
      <c r="N89" t="s">
        <v>31</v>
      </c>
      <c r="O89" t="s">
        <v>35</v>
      </c>
      <c r="P89" s="4">
        <v>307.13600000000002</v>
      </c>
      <c r="Q89">
        <v>4</v>
      </c>
      <c r="R89">
        <v>0.2</v>
      </c>
      <c r="S89" s="4">
        <v>26.874400000000001</v>
      </c>
    </row>
    <row r="90" spans="1:19" x14ac:dyDescent="0.25">
      <c r="A90" t="s">
        <v>503</v>
      </c>
      <c r="B90" s="1">
        <v>42474</v>
      </c>
      <c r="C90" s="1">
        <v>42478</v>
      </c>
      <c r="D90" t="s">
        <v>39</v>
      </c>
      <c r="E90" t="s">
        <v>506</v>
      </c>
      <c r="F90" t="s">
        <v>507</v>
      </c>
      <c r="G90" t="s">
        <v>25</v>
      </c>
      <c r="H90" t="s">
        <v>26</v>
      </c>
      <c r="I90" t="s">
        <v>51</v>
      </c>
      <c r="J90" t="s">
        <v>52</v>
      </c>
      <c r="K90" t="s">
        <v>5145</v>
      </c>
      <c r="L90" t="s">
        <v>53</v>
      </c>
      <c r="M90" t="s">
        <v>508</v>
      </c>
      <c r="N90" t="s">
        <v>31</v>
      </c>
      <c r="O90" t="s">
        <v>35</v>
      </c>
      <c r="P90" s="4">
        <v>383.8</v>
      </c>
      <c r="Q90">
        <v>5</v>
      </c>
      <c r="R90">
        <v>0.2</v>
      </c>
      <c r="S90" s="4">
        <v>38.380000000000003</v>
      </c>
    </row>
    <row r="91" spans="1:19" x14ac:dyDescent="0.25">
      <c r="A91" t="s">
        <v>510</v>
      </c>
      <c r="B91" s="1">
        <v>43027</v>
      </c>
      <c r="C91" s="1">
        <v>43031</v>
      </c>
      <c r="D91" t="s">
        <v>39</v>
      </c>
      <c r="E91" t="s">
        <v>513</v>
      </c>
      <c r="F91" t="s">
        <v>514</v>
      </c>
      <c r="G91" t="s">
        <v>89</v>
      </c>
      <c r="H91" t="s">
        <v>26</v>
      </c>
      <c r="I91" t="s">
        <v>515</v>
      </c>
      <c r="J91" t="s">
        <v>473</v>
      </c>
      <c r="K91" t="s">
        <v>5187</v>
      </c>
      <c r="L91" t="s">
        <v>66</v>
      </c>
      <c r="M91" t="s">
        <v>516</v>
      </c>
      <c r="N91" t="s">
        <v>31</v>
      </c>
      <c r="O91" t="s">
        <v>55</v>
      </c>
      <c r="P91" s="4">
        <v>56.56</v>
      </c>
      <c r="Q91">
        <v>4</v>
      </c>
      <c r="R91">
        <v>0</v>
      </c>
      <c r="S91" s="4">
        <v>14.7056</v>
      </c>
    </row>
    <row r="92" spans="1:19" x14ac:dyDescent="0.25">
      <c r="A92" t="s">
        <v>518</v>
      </c>
      <c r="B92" s="1">
        <v>42968</v>
      </c>
      <c r="C92" s="1">
        <v>42970</v>
      </c>
      <c r="D92" t="s">
        <v>22</v>
      </c>
      <c r="E92" t="s">
        <v>521</v>
      </c>
      <c r="F92" t="s">
        <v>522</v>
      </c>
      <c r="G92" t="s">
        <v>25</v>
      </c>
      <c r="H92" t="s">
        <v>26</v>
      </c>
      <c r="I92" t="s">
        <v>523</v>
      </c>
      <c r="J92" t="s">
        <v>524</v>
      </c>
      <c r="K92" t="s">
        <v>5188</v>
      </c>
      <c r="L92" t="s">
        <v>29</v>
      </c>
      <c r="M92" t="s">
        <v>525</v>
      </c>
      <c r="N92" t="s">
        <v>31</v>
      </c>
      <c r="O92" t="s">
        <v>35</v>
      </c>
      <c r="P92" s="4">
        <v>866.4</v>
      </c>
      <c r="Q92">
        <v>4</v>
      </c>
      <c r="R92">
        <v>0</v>
      </c>
      <c r="S92" s="4">
        <v>225.26400000000001</v>
      </c>
    </row>
    <row r="93" spans="1:19" x14ac:dyDescent="0.25">
      <c r="A93" t="s">
        <v>527</v>
      </c>
      <c r="B93" s="1">
        <v>43062</v>
      </c>
      <c r="C93" s="1">
        <v>43065</v>
      </c>
      <c r="D93" t="s">
        <v>22</v>
      </c>
      <c r="E93" t="s">
        <v>529</v>
      </c>
      <c r="F93" t="s">
        <v>530</v>
      </c>
      <c r="G93" t="s">
        <v>89</v>
      </c>
      <c r="H93" t="s">
        <v>26</v>
      </c>
      <c r="I93" t="s">
        <v>531</v>
      </c>
      <c r="J93" t="s">
        <v>312</v>
      </c>
      <c r="K93" t="s">
        <v>5189</v>
      </c>
      <c r="L93" t="s">
        <v>92</v>
      </c>
      <c r="M93" t="s">
        <v>532</v>
      </c>
      <c r="N93" t="s">
        <v>31</v>
      </c>
      <c r="O93" t="s">
        <v>55</v>
      </c>
      <c r="P93" s="4">
        <v>28.4</v>
      </c>
      <c r="Q93">
        <v>2</v>
      </c>
      <c r="R93">
        <v>0</v>
      </c>
      <c r="S93" s="4">
        <v>11.076000000000001</v>
      </c>
    </row>
    <row r="94" spans="1:19" x14ac:dyDescent="0.25">
      <c r="A94" t="s">
        <v>534</v>
      </c>
      <c r="B94" s="1">
        <v>42755</v>
      </c>
      <c r="C94" s="1">
        <v>42758</v>
      </c>
      <c r="D94" t="s">
        <v>22</v>
      </c>
      <c r="E94" t="s">
        <v>195</v>
      </c>
      <c r="F94" t="s">
        <v>196</v>
      </c>
      <c r="G94" t="s">
        <v>89</v>
      </c>
      <c r="H94" t="s">
        <v>26</v>
      </c>
      <c r="I94" t="s">
        <v>180</v>
      </c>
      <c r="J94" t="s">
        <v>123</v>
      </c>
      <c r="K94" t="s">
        <v>5175</v>
      </c>
      <c r="L94" t="s">
        <v>66</v>
      </c>
      <c r="M94" t="s">
        <v>537</v>
      </c>
      <c r="N94" t="s">
        <v>31</v>
      </c>
      <c r="O94" t="s">
        <v>35</v>
      </c>
      <c r="P94" s="4">
        <v>207.846</v>
      </c>
      <c r="Q94">
        <v>3</v>
      </c>
      <c r="R94">
        <v>0.1</v>
      </c>
      <c r="S94" s="4">
        <v>2.3094000000000001</v>
      </c>
    </row>
    <row r="95" spans="1:19" x14ac:dyDescent="0.25">
      <c r="A95" t="s">
        <v>539</v>
      </c>
      <c r="B95" s="1">
        <v>42499</v>
      </c>
      <c r="C95" s="1">
        <v>42560</v>
      </c>
      <c r="D95" t="s">
        <v>22</v>
      </c>
      <c r="E95" t="s">
        <v>540</v>
      </c>
      <c r="F95" t="s">
        <v>541</v>
      </c>
      <c r="G95" t="s">
        <v>25</v>
      </c>
      <c r="H95" t="s">
        <v>26</v>
      </c>
      <c r="I95" t="s">
        <v>311</v>
      </c>
      <c r="J95" t="s">
        <v>312</v>
      </c>
      <c r="K95" t="s">
        <v>5166</v>
      </c>
      <c r="L95" t="s">
        <v>92</v>
      </c>
      <c r="M95" t="s">
        <v>542</v>
      </c>
      <c r="N95" t="s">
        <v>31</v>
      </c>
      <c r="O95" t="s">
        <v>55</v>
      </c>
      <c r="P95" s="4">
        <v>12.22</v>
      </c>
      <c r="Q95">
        <v>1</v>
      </c>
      <c r="R95">
        <v>0</v>
      </c>
      <c r="S95" s="4">
        <v>3.6659999999999999</v>
      </c>
    </row>
    <row r="96" spans="1:19" x14ac:dyDescent="0.25">
      <c r="A96" t="s">
        <v>539</v>
      </c>
      <c r="B96" s="1">
        <v>42499</v>
      </c>
      <c r="C96" s="1">
        <v>42560</v>
      </c>
      <c r="D96" t="s">
        <v>22</v>
      </c>
      <c r="E96" t="s">
        <v>540</v>
      </c>
      <c r="F96" t="s">
        <v>541</v>
      </c>
      <c r="G96" t="s">
        <v>25</v>
      </c>
      <c r="H96" t="s">
        <v>26</v>
      </c>
      <c r="I96" t="s">
        <v>311</v>
      </c>
      <c r="J96" t="s">
        <v>312</v>
      </c>
      <c r="K96" t="s">
        <v>5166</v>
      </c>
      <c r="L96" t="s">
        <v>92</v>
      </c>
      <c r="M96" t="s">
        <v>544</v>
      </c>
      <c r="N96" t="s">
        <v>31</v>
      </c>
      <c r="O96" t="s">
        <v>35</v>
      </c>
      <c r="P96" s="4">
        <v>242.94</v>
      </c>
      <c r="Q96">
        <v>3</v>
      </c>
      <c r="R96">
        <v>0</v>
      </c>
      <c r="S96" s="4">
        <v>29.152799999999999</v>
      </c>
    </row>
    <row r="97" spans="1:19" x14ac:dyDescent="0.25">
      <c r="A97" t="s">
        <v>546</v>
      </c>
      <c r="B97" s="1">
        <v>42814</v>
      </c>
      <c r="C97" s="1">
        <v>42819</v>
      </c>
      <c r="D97" t="s">
        <v>22</v>
      </c>
      <c r="E97" t="s">
        <v>549</v>
      </c>
      <c r="F97" t="s">
        <v>550</v>
      </c>
      <c r="G97" t="s">
        <v>25</v>
      </c>
      <c r="H97" t="s">
        <v>26</v>
      </c>
      <c r="I97" t="s">
        <v>376</v>
      </c>
      <c r="J97" t="s">
        <v>112</v>
      </c>
      <c r="K97" t="s">
        <v>5190</v>
      </c>
      <c r="L97" t="s">
        <v>92</v>
      </c>
      <c r="M97" t="s">
        <v>551</v>
      </c>
      <c r="N97" t="s">
        <v>31</v>
      </c>
      <c r="O97" t="s">
        <v>55</v>
      </c>
      <c r="P97" s="4">
        <v>2.91</v>
      </c>
      <c r="Q97">
        <v>1</v>
      </c>
      <c r="R97">
        <v>0</v>
      </c>
      <c r="S97" s="4">
        <v>1.3676999999999999</v>
      </c>
    </row>
    <row r="98" spans="1:19" x14ac:dyDescent="0.25">
      <c r="A98" t="s">
        <v>553</v>
      </c>
      <c r="B98" s="1">
        <v>43028</v>
      </c>
      <c r="C98" s="1">
        <v>43032</v>
      </c>
      <c r="D98" t="s">
        <v>39</v>
      </c>
      <c r="E98" t="s">
        <v>556</v>
      </c>
      <c r="F98" t="s">
        <v>557</v>
      </c>
      <c r="G98" t="s">
        <v>89</v>
      </c>
      <c r="H98" t="s">
        <v>26</v>
      </c>
      <c r="I98" t="s">
        <v>558</v>
      </c>
      <c r="J98" t="s">
        <v>250</v>
      </c>
      <c r="K98" t="s">
        <v>5191</v>
      </c>
      <c r="L98" t="s">
        <v>66</v>
      </c>
      <c r="M98" t="s">
        <v>57</v>
      </c>
      <c r="N98" t="s">
        <v>31</v>
      </c>
      <c r="O98" t="s">
        <v>45</v>
      </c>
      <c r="P98" s="4">
        <v>284.36399999999998</v>
      </c>
      <c r="Q98">
        <v>2</v>
      </c>
      <c r="R98">
        <v>0.4</v>
      </c>
      <c r="S98" s="4">
        <v>-75.830399999999997</v>
      </c>
    </row>
    <row r="99" spans="1:19" x14ac:dyDescent="0.25">
      <c r="A99" t="s">
        <v>559</v>
      </c>
      <c r="B99" s="1">
        <v>41975</v>
      </c>
      <c r="C99" s="1">
        <v>41688</v>
      </c>
      <c r="D99" t="s">
        <v>39</v>
      </c>
      <c r="E99" t="s">
        <v>561</v>
      </c>
      <c r="F99" t="s">
        <v>562</v>
      </c>
      <c r="G99" t="s">
        <v>25</v>
      </c>
      <c r="H99" t="s">
        <v>26</v>
      </c>
      <c r="I99" t="s">
        <v>563</v>
      </c>
      <c r="J99" t="s">
        <v>52</v>
      </c>
      <c r="K99" t="s">
        <v>5192</v>
      </c>
      <c r="L99" t="s">
        <v>53</v>
      </c>
      <c r="M99" t="s">
        <v>564</v>
      </c>
      <c r="N99" t="s">
        <v>31</v>
      </c>
      <c r="O99" t="s">
        <v>35</v>
      </c>
      <c r="P99" s="4">
        <v>129.56800000000001</v>
      </c>
      <c r="Q99">
        <v>2</v>
      </c>
      <c r="R99">
        <v>0.2</v>
      </c>
      <c r="S99" s="4">
        <v>-24.294</v>
      </c>
    </row>
    <row r="100" spans="1:19" x14ac:dyDescent="0.25">
      <c r="A100" t="s">
        <v>566</v>
      </c>
      <c r="B100" s="1">
        <v>42639</v>
      </c>
      <c r="C100" s="1">
        <v>42379</v>
      </c>
      <c r="D100" t="s">
        <v>39</v>
      </c>
      <c r="E100" t="s">
        <v>521</v>
      </c>
      <c r="F100" t="s">
        <v>522</v>
      </c>
      <c r="G100" t="s">
        <v>25</v>
      </c>
      <c r="H100" t="s">
        <v>26</v>
      </c>
      <c r="I100" t="s">
        <v>568</v>
      </c>
      <c r="J100" t="s">
        <v>138</v>
      </c>
      <c r="K100" t="s">
        <v>5193</v>
      </c>
      <c r="L100" t="s">
        <v>92</v>
      </c>
      <c r="M100" t="s">
        <v>569</v>
      </c>
      <c r="N100" t="s">
        <v>31</v>
      </c>
      <c r="O100" t="s">
        <v>35</v>
      </c>
      <c r="P100" s="4">
        <v>747.55799999999999</v>
      </c>
      <c r="Q100">
        <v>3</v>
      </c>
      <c r="R100">
        <v>0.3</v>
      </c>
      <c r="S100" s="4">
        <v>-96.114599999999996</v>
      </c>
    </row>
    <row r="101" spans="1:19" x14ac:dyDescent="0.25">
      <c r="A101" t="s">
        <v>571</v>
      </c>
      <c r="B101" s="1">
        <v>42482</v>
      </c>
      <c r="C101" s="1">
        <v>42489</v>
      </c>
      <c r="D101" t="s">
        <v>39</v>
      </c>
      <c r="E101" t="s">
        <v>574</v>
      </c>
      <c r="F101" t="s">
        <v>575</v>
      </c>
      <c r="G101" t="s">
        <v>100</v>
      </c>
      <c r="H101" t="s">
        <v>26</v>
      </c>
      <c r="I101" t="s">
        <v>576</v>
      </c>
      <c r="J101" t="s">
        <v>577</v>
      </c>
      <c r="K101" t="s">
        <v>5194</v>
      </c>
      <c r="L101" t="s">
        <v>53</v>
      </c>
      <c r="M101" t="s">
        <v>460</v>
      </c>
      <c r="N101" t="s">
        <v>31</v>
      </c>
      <c r="O101" t="s">
        <v>55</v>
      </c>
      <c r="P101" s="4">
        <v>23.56</v>
      </c>
      <c r="Q101">
        <v>5</v>
      </c>
      <c r="R101">
        <v>0.2</v>
      </c>
      <c r="S101" s="4">
        <v>7.0679999999999996</v>
      </c>
    </row>
    <row r="102" spans="1:19" x14ac:dyDescent="0.25">
      <c r="A102" t="s">
        <v>571</v>
      </c>
      <c r="B102" s="1">
        <v>42482</v>
      </c>
      <c r="C102" s="1">
        <v>42489</v>
      </c>
      <c r="D102" t="s">
        <v>39</v>
      </c>
      <c r="E102" t="s">
        <v>574</v>
      </c>
      <c r="F102" t="s">
        <v>575</v>
      </c>
      <c r="G102" t="s">
        <v>100</v>
      </c>
      <c r="H102" t="s">
        <v>26</v>
      </c>
      <c r="I102" t="s">
        <v>576</v>
      </c>
      <c r="J102" t="s">
        <v>577</v>
      </c>
      <c r="K102" t="s">
        <v>5194</v>
      </c>
      <c r="L102" t="s">
        <v>53</v>
      </c>
      <c r="M102" t="s">
        <v>578</v>
      </c>
      <c r="N102" t="s">
        <v>31</v>
      </c>
      <c r="O102" t="s">
        <v>45</v>
      </c>
      <c r="P102" s="4">
        <v>1272.6300000000001</v>
      </c>
      <c r="Q102">
        <v>6</v>
      </c>
      <c r="R102">
        <v>0.5</v>
      </c>
      <c r="S102" s="4">
        <v>-814.48320000000001</v>
      </c>
    </row>
    <row r="103" spans="1:19" x14ac:dyDescent="0.25">
      <c r="A103" t="s">
        <v>580</v>
      </c>
      <c r="B103" s="1">
        <v>42021</v>
      </c>
      <c r="C103" s="1">
        <v>42028</v>
      </c>
      <c r="D103" t="s">
        <v>39</v>
      </c>
      <c r="E103" t="s">
        <v>583</v>
      </c>
      <c r="F103" t="s">
        <v>584</v>
      </c>
      <c r="G103" t="s">
        <v>100</v>
      </c>
      <c r="H103" t="s">
        <v>26</v>
      </c>
      <c r="I103" t="s">
        <v>585</v>
      </c>
      <c r="J103" t="s">
        <v>138</v>
      </c>
      <c r="K103" t="s">
        <v>5195</v>
      </c>
      <c r="L103" t="s">
        <v>92</v>
      </c>
      <c r="M103" t="s">
        <v>387</v>
      </c>
      <c r="N103" t="s">
        <v>31</v>
      </c>
      <c r="O103" t="s">
        <v>55</v>
      </c>
      <c r="P103" s="4">
        <v>254.744</v>
      </c>
      <c r="Q103">
        <v>7</v>
      </c>
      <c r="R103">
        <v>0.6</v>
      </c>
      <c r="S103" s="4">
        <v>-312.06139999999999</v>
      </c>
    </row>
    <row r="104" spans="1:19" x14ac:dyDescent="0.25">
      <c r="A104" t="s">
        <v>586</v>
      </c>
      <c r="B104" s="1">
        <v>42825</v>
      </c>
      <c r="C104" s="1">
        <v>42829</v>
      </c>
      <c r="D104" t="s">
        <v>39</v>
      </c>
      <c r="E104" t="s">
        <v>309</v>
      </c>
      <c r="F104" t="s">
        <v>310</v>
      </c>
      <c r="G104" t="s">
        <v>89</v>
      </c>
      <c r="H104" t="s">
        <v>26</v>
      </c>
      <c r="I104" t="s">
        <v>588</v>
      </c>
      <c r="J104" t="s">
        <v>91</v>
      </c>
      <c r="K104" t="s">
        <v>5196</v>
      </c>
      <c r="L104" t="s">
        <v>92</v>
      </c>
      <c r="M104" t="s">
        <v>589</v>
      </c>
      <c r="N104" t="s">
        <v>31</v>
      </c>
      <c r="O104" t="s">
        <v>32</v>
      </c>
      <c r="P104" s="4">
        <v>205.33279999999999</v>
      </c>
      <c r="Q104">
        <v>2</v>
      </c>
      <c r="R104">
        <v>0.32</v>
      </c>
      <c r="S104" s="4">
        <v>-36.235199999999999</v>
      </c>
    </row>
    <row r="105" spans="1:19" x14ac:dyDescent="0.25">
      <c r="A105" t="s">
        <v>591</v>
      </c>
      <c r="B105" s="1">
        <v>41893</v>
      </c>
      <c r="C105" s="1">
        <v>41954</v>
      </c>
      <c r="D105" t="s">
        <v>22</v>
      </c>
      <c r="E105" t="s">
        <v>592</v>
      </c>
      <c r="F105" t="s">
        <v>593</v>
      </c>
      <c r="G105" t="s">
        <v>25</v>
      </c>
      <c r="H105" t="s">
        <v>26</v>
      </c>
      <c r="I105" t="s">
        <v>352</v>
      </c>
      <c r="J105" t="s">
        <v>52</v>
      </c>
      <c r="K105" t="s">
        <v>5185</v>
      </c>
      <c r="L105" t="s">
        <v>53</v>
      </c>
      <c r="M105" t="s">
        <v>594</v>
      </c>
      <c r="N105" t="s">
        <v>31</v>
      </c>
      <c r="O105" t="s">
        <v>32</v>
      </c>
      <c r="P105" s="4">
        <v>222.666</v>
      </c>
      <c r="Q105">
        <v>2</v>
      </c>
      <c r="R105">
        <v>0.15</v>
      </c>
      <c r="S105" s="4">
        <v>10.478400000000001</v>
      </c>
    </row>
    <row r="106" spans="1:19" x14ac:dyDescent="0.25">
      <c r="A106" t="s">
        <v>596</v>
      </c>
      <c r="B106" s="1">
        <v>42670</v>
      </c>
      <c r="C106" s="1">
        <v>42411</v>
      </c>
      <c r="D106" t="s">
        <v>39</v>
      </c>
      <c r="E106" t="s">
        <v>598</v>
      </c>
      <c r="F106" t="s">
        <v>599</v>
      </c>
      <c r="G106" t="s">
        <v>25</v>
      </c>
      <c r="H106" t="s">
        <v>26</v>
      </c>
      <c r="I106" t="s">
        <v>122</v>
      </c>
      <c r="J106" t="s">
        <v>123</v>
      </c>
      <c r="K106" t="s">
        <v>5144</v>
      </c>
      <c r="L106" t="s">
        <v>66</v>
      </c>
      <c r="M106" t="s">
        <v>405</v>
      </c>
      <c r="N106" t="s">
        <v>31</v>
      </c>
      <c r="O106" t="s">
        <v>55</v>
      </c>
      <c r="P106" s="4">
        <v>40.200000000000003</v>
      </c>
      <c r="Q106">
        <v>3</v>
      </c>
      <c r="R106">
        <v>0</v>
      </c>
      <c r="S106" s="4">
        <v>19.295999999999999</v>
      </c>
    </row>
    <row r="107" spans="1:19" x14ac:dyDescent="0.25">
      <c r="A107" t="s">
        <v>600</v>
      </c>
      <c r="B107" s="1">
        <v>43014</v>
      </c>
      <c r="C107" s="1">
        <v>42899</v>
      </c>
      <c r="D107" t="s">
        <v>86</v>
      </c>
      <c r="E107" t="s">
        <v>602</v>
      </c>
      <c r="F107" t="s">
        <v>603</v>
      </c>
      <c r="G107" t="s">
        <v>100</v>
      </c>
      <c r="H107" t="s">
        <v>26</v>
      </c>
      <c r="I107" t="s">
        <v>51</v>
      </c>
      <c r="J107" t="s">
        <v>52</v>
      </c>
      <c r="K107" t="s">
        <v>5197</v>
      </c>
      <c r="L107" t="s">
        <v>53</v>
      </c>
      <c r="M107" t="s">
        <v>604</v>
      </c>
      <c r="N107" t="s">
        <v>31</v>
      </c>
      <c r="O107" t="s">
        <v>32</v>
      </c>
      <c r="P107" s="4">
        <v>514.16499999999996</v>
      </c>
      <c r="Q107">
        <v>5</v>
      </c>
      <c r="R107">
        <v>0.15</v>
      </c>
      <c r="S107" s="4">
        <v>-30.245000000000001</v>
      </c>
    </row>
    <row r="108" spans="1:19" x14ac:dyDescent="0.25">
      <c r="A108" t="s">
        <v>606</v>
      </c>
      <c r="B108" s="1">
        <v>42447</v>
      </c>
      <c r="C108" s="1">
        <v>42450</v>
      </c>
      <c r="D108" t="s">
        <v>22</v>
      </c>
      <c r="E108" t="s">
        <v>609</v>
      </c>
      <c r="F108" t="s">
        <v>610</v>
      </c>
      <c r="G108" t="s">
        <v>25</v>
      </c>
      <c r="H108" t="s">
        <v>26</v>
      </c>
      <c r="I108" t="s">
        <v>145</v>
      </c>
      <c r="J108" t="s">
        <v>146</v>
      </c>
      <c r="K108" t="s">
        <v>5147</v>
      </c>
      <c r="L108" t="s">
        <v>29</v>
      </c>
      <c r="M108" t="s">
        <v>611</v>
      </c>
      <c r="N108" t="s">
        <v>31</v>
      </c>
      <c r="O108" t="s">
        <v>45</v>
      </c>
      <c r="P108" s="4">
        <v>189.88200000000001</v>
      </c>
      <c r="Q108">
        <v>3</v>
      </c>
      <c r="R108">
        <v>0.4</v>
      </c>
      <c r="S108" s="4">
        <v>-94.941000000000003</v>
      </c>
    </row>
    <row r="109" spans="1:19" x14ac:dyDescent="0.25">
      <c r="A109" t="s">
        <v>613</v>
      </c>
      <c r="B109" s="1">
        <v>42576</v>
      </c>
      <c r="C109" s="1">
        <v>42582</v>
      </c>
      <c r="D109" t="s">
        <v>39</v>
      </c>
      <c r="E109" t="s">
        <v>561</v>
      </c>
      <c r="F109" t="s">
        <v>562</v>
      </c>
      <c r="G109" t="s">
        <v>25</v>
      </c>
      <c r="H109" t="s">
        <v>26</v>
      </c>
      <c r="I109" t="s">
        <v>616</v>
      </c>
      <c r="J109" t="s">
        <v>52</v>
      </c>
      <c r="K109" t="s">
        <v>5198</v>
      </c>
      <c r="L109" t="s">
        <v>53</v>
      </c>
      <c r="M109" t="s">
        <v>617</v>
      </c>
      <c r="N109" t="s">
        <v>31</v>
      </c>
      <c r="O109" t="s">
        <v>55</v>
      </c>
      <c r="P109" s="4">
        <v>255.76</v>
      </c>
      <c r="Q109">
        <v>4</v>
      </c>
      <c r="R109">
        <v>0</v>
      </c>
      <c r="S109" s="4">
        <v>81.843199999999996</v>
      </c>
    </row>
    <row r="110" spans="1:19" x14ac:dyDescent="0.25">
      <c r="A110" t="s">
        <v>613</v>
      </c>
      <c r="B110" s="1">
        <v>42576</v>
      </c>
      <c r="C110" s="1">
        <v>42582</v>
      </c>
      <c r="D110" t="s">
        <v>39</v>
      </c>
      <c r="E110" t="s">
        <v>561</v>
      </c>
      <c r="F110" t="s">
        <v>562</v>
      </c>
      <c r="G110" t="s">
        <v>25</v>
      </c>
      <c r="H110" t="s">
        <v>26</v>
      </c>
      <c r="I110" t="s">
        <v>616</v>
      </c>
      <c r="J110" t="s">
        <v>52</v>
      </c>
      <c r="K110" t="s">
        <v>5198</v>
      </c>
      <c r="L110" t="s">
        <v>53</v>
      </c>
      <c r="M110" t="s">
        <v>428</v>
      </c>
      <c r="N110" t="s">
        <v>31</v>
      </c>
      <c r="O110" t="s">
        <v>35</v>
      </c>
      <c r="P110" s="4">
        <v>241.56800000000001</v>
      </c>
      <c r="Q110">
        <v>2</v>
      </c>
      <c r="R110">
        <v>0.2</v>
      </c>
      <c r="S110" s="4">
        <v>18.117599999999999</v>
      </c>
    </row>
    <row r="111" spans="1:19" x14ac:dyDescent="0.25">
      <c r="A111" t="s">
        <v>613</v>
      </c>
      <c r="B111" s="1">
        <v>42576</v>
      </c>
      <c r="C111" s="1">
        <v>42582</v>
      </c>
      <c r="D111" t="s">
        <v>39</v>
      </c>
      <c r="E111" t="s">
        <v>561</v>
      </c>
      <c r="F111" t="s">
        <v>562</v>
      </c>
      <c r="G111" t="s">
        <v>25</v>
      </c>
      <c r="H111" t="s">
        <v>26</v>
      </c>
      <c r="I111" t="s">
        <v>616</v>
      </c>
      <c r="J111" t="s">
        <v>52</v>
      </c>
      <c r="K111" t="s">
        <v>5198</v>
      </c>
      <c r="L111" t="s">
        <v>53</v>
      </c>
      <c r="M111" t="s">
        <v>619</v>
      </c>
      <c r="N111" t="s">
        <v>31</v>
      </c>
      <c r="O111" t="s">
        <v>55</v>
      </c>
      <c r="P111" s="4">
        <v>69.3</v>
      </c>
      <c r="Q111">
        <v>9</v>
      </c>
      <c r="R111">
        <v>0</v>
      </c>
      <c r="S111" s="4">
        <v>22.869</v>
      </c>
    </row>
    <row r="112" spans="1:19" x14ac:dyDescent="0.25">
      <c r="A112" t="s">
        <v>621</v>
      </c>
      <c r="B112" s="1">
        <v>42520</v>
      </c>
      <c r="C112" s="1">
        <v>42466</v>
      </c>
      <c r="D112" t="s">
        <v>39</v>
      </c>
      <c r="E112" t="s">
        <v>623</v>
      </c>
      <c r="F112" t="s">
        <v>624</v>
      </c>
      <c r="G112" t="s">
        <v>89</v>
      </c>
      <c r="H112" t="s">
        <v>26</v>
      </c>
      <c r="I112" t="s">
        <v>625</v>
      </c>
      <c r="J112" t="s">
        <v>189</v>
      </c>
      <c r="K112" t="s">
        <v>5199</v>
      </c>
      <c r="L112" t="s">
        <v>53</v>
      </c>
      <c r="M112" t="s">
        <v>626</v>
      </c>
      <c r="N112" t="s">
        <v>31</v>
      </c>
      <c r="O112" t="s">
        <v>35</v>
      </c>
      <c r="P112" s="4">
        <v>801.56799999999998</v>
      </c>
      <c r="Q112">
        <v>2</v>
      </c>
      <c r="R112">
        <v>0.2</v>
      </c>
      <c r="S112" s="4">
        <v>50.097999999999999</v>
      </c>
    </row>
    <row r="113" spans="1:19" x14ac:dyDescent="0.25">
      <c r="A113" t="s">
        <v>628</v>
      </c>
      <c r="B113" s="1">
        <v>43065</v>
      </c>
      <c r="C113" s="1">
        <v>43066</v>
      </c>
      <c r="D113" t="s">
        <v>86</v>
      </c>
      <c r="E113" t="s">
        <v>630</v>
      </c>
      <c r="F113" t="s">
        <v>631</v>
      </c>
      <c r="G113" t="s">
        <v>25</v>
      </c>
      <c r="H113" t="s">
        <v>26</v>
      </c>
      <c r="I113" t="s">
        <v>632</v>
      </c>
      <c r="J113" t="s">
        <v>633</v>
      </c>
      <c r="K113" t="s">
        <v>5200</v>
      </c>
      <c r="L113" t="s">
        <v>92</v>
      </c>
      <c r="M113" t="s">
        <v>634</v>
      </c>
      <c r="N113" t="s">
        <v>31</v>
      </c>
      <c r="O113" t="s">
        <v>55</v>
      </c>
      <c r="P113" s="4">
        <v>126.3</v>
      </c>
      <c r="Q113">
        <v>3</v>
      </c>
      <c r="R113">
        <v>0</v>
      </c>
      <c r="S113" s="4">
        <v>40.415999999999997</v>
      </c>
    </row>
    <row r="114" spans="1:19" x14ac:dyDescent="0.25">
      <c r="A114" t="s">
        <v>636</v>
      </c>
      <c r="B114" s="1">
        <v>42758</v>
      </c>
      <c r="C114" s="1">
        <v>42760</v>
      </c>
      <c r="D114" t="s">
        <v>86</v>
      </c>
      <c r="E114" t="s">
        <v>638</v>
      </c>
      <c r="F114" t="s">
        <v>639</v>
      </c>
      <c r="G114" t="s">
        <v>89</v>
      </c>
      <c r="H114" t="s">
        <v>26</v>
      </c>
      <c r="I114" t="s">
        <v>311</v>
      </c>
      <c r="J114" t="s">
        <v>312</v>
      </c>
      <c r="K114" t="s">
        <v>5201</v>
      </c>
      <c r="L114" t="s">
        <v>92</v>
      </c>
      <c r="M114" t="s">
        <v>611</v>
      </c>
      <c r="N114" t="s">
        <v>31</v>
      </c>
      <c r="O114" t="s">
        <v>45</v>
      </c>
      <c r="P114" s="4">
        <v>210.98</v>
      </c>
      <c r="Q114">
        <v>2</v>
      </c>
      <c r="R114">
        <v>0</v>
      </c>
      <c r="S114" s="4">
        <v>21.097999999999999</v>
      </c>
    </row>
    <row r="115" spans="1:19" x14ac:dyDescent="0.25">
      <c r="A115" t="s">
        <v>640</v>
      </c>
      <c r="B115" s="1">
        <v>43029</v>
      </c>
      <c r="C115" s="1">
        <v>43034</v>
      </c>
      <c r="D115" t="s">
        <v>39</v>
      </c>
      <c r="E115" t="s">
        <v>643</v>
      </c>
      <c r="F115" t="s">
        <v>644</v>
      </c>
      <c r="G115" t="s">
        <v>100</v>
      </c>
      <c r="H115" t="s">
        <v>26</v>
      </c>
      <c r="I115" t="s">
        <v>645</v>
      </c>
      <c r="J115" t="s">
        <v>43</v>
      </c>
      <c r="K115" t="s">
        <v>5202</v>
      </c>
      <c r="L115" t="s">
        <v>29</v>
      </c>
      <c r="M115" t="s">
        <v>646</v>
      </c>
      <c r="N115" t="s">
        <v>31</v>
      </c>
      <c r="O115" t="s">
        <v>35</v>
      </c>
      <c r="P115" s="4">
        <v>683.952</v>
      </c>
      <c r="Q115">
        <v>3</v>
      </c>
      <c r="R115">
        <v>0.2</v>
      </c>
      <c r="S115" s="4">
        <v>42.747</v>
      </c>
    </row>
    <row r="116" spans="1:19" x14ac:dyDescent="0.25">
      <c r="A116" t="s">
        <v>640</v>
      </c>
      <c r="B116" s="1">
        <v>43029</v>
      </c>
      <c r="C116" s="1">
        <v>43034</v>
      </c>
      <c r="D116" t="s">
        <v>39</v>
      </c>
      <c r="E116" t="s">
        <v>643</v>
      </c>
      <c r="F116" t="s">
        <v>644</v>
      </c>
      <c r="G116" t="s">
        <v>100</v>
      </c>
      <c r="H116" t="s">
        <v>26</v>
      </c>
      <c r="I116" t="s">
        <v>645</v>
      </c>
      <c r="J116" t="s">
        <v>43</v>
      </c>
      <c r="K116" t="s">
        <v>5202</v>
      </c>
      <c r="L116" t="s">
        <v>29</v>
      </c>
      <c r="M116" t="s">
        <v>416</v>
      </c>
      <c r="N116" t="s">
        <v>31</v>
      </c>
      <c r="O116" t="s">
        <v>55</v>
      </c>
      <c r="P116" s="4">
        <v>45.695999999999998</v>
      </c>
      <c r="Q116">
        <v>3</v>
      </c>
      <c r="R116">
        <v>0.2</v>
      </c>
      <c r="S116" s="4">
        <v>5.1407999999999996</v>
      </c>
    </row>
    <row r="117" spans="1:19" x14ac:dyDescent="0.25">
      <c r="A117" t="s">
        <v>648</v>
      </c>
      <c r="B117" s="1">
        <v>42196</v>
      </c>
      <c r="C117" s="1">
        <v>42258</v>
      </c>
      <c r="D117" t="s">
        <v>22</v>
      </c>
      <c r="E117" t="s">
        <v>649</v>
      </c>
      <c r="F117" t="s">
        <v>650</v>
      </c>
      <c r="G117" t="s">
        <v>89</v>
      </c>
      <c r="H117" t="s">
        <v>26</v>
      </c>
      <c r="I117" t="s">
        <v>51</v>
      </c>
      <c r="J117" t="s">
        <v>52</v>
      </c>
      <c r="K117" t="s">
        <v>5203</v>
      </c>
      <c r="L117" t="s">
        <v>53</v>
      </c>
      <c r="M117" t="s">
        <v>651</v>
      </c>
      <c r="N117" t="s">
        <v>31</v>
      </c>
      <c r="O117" t="s">
        <v>35</v>
      </c>
      <c r="P117" s="4">
        <v>190.72</v>
      </c>
      <c r="Q117">
        <v>1</v>
      </c>
      <c r="R117">
        <v>0.2</v>
      </c>
      <c r="S117" s="4">
        <v>11.92</v>
      </c>
    </row>
    <row r="118" spans="1:19" x14ac:dyDescent="0.25">
      <c r="A118" t="s">
        <v>653</v>
      </c>
      <c r="B118" s="1">
        <v>42925</v>
      </c>
      <c r="C118" s="1">
        <v>43048</v>
      </c>
      <c r="D118" t="s">
        <v>39</v>
      </c>
      <c r="E118" t="s">
        <v>654</v>
      </c>
      <c r="F118" t="s">
        <v>655</v>
      </c>
      <c r="G118" t="s">
        <v>25</v>
      </c>
      <c r="H118" t="s">
        <v>26</v>
      </c>
      <c r="I118" t="s">
        <v>51</v>
      </c>
      <c r="J118" t="s">
        <v>52</v>
      </c>
      <c r="K118" t="s">
        <v>5138</v>
      </c>
      <c r="L118" t="s">
        <v>53</v>
      </c>
      <c r="M118" t="s">
        <v>656</v>
      </c>
      <c r="N118" t="s">
        <v>31</v>
      </c>
      <c r="O118" t="s">
        <v>55</v>
      </c>
      <c r="P118" s="4">
        <v>47.94</v>
      </c>
      <c r="Q118">
        <v>3</v>
      </c>
      <c r="R118">
        <v>0</v>
      </c>
      <c r="S118" s="4">
        <v>2.3969999999999998</v>
      </c>
    </row>
    <row r="119" spans="1:19" x14ac:dyDescent="0.25">
      <c r="A119" t="s">
        <v>658</v>
      </c>
      <c r="B119" s="1">
        <v>42197</v>
      </c>
      <c r="C119" s="1">
        <v>42320</v>
      </c>
      <c r="D119" t="s">
        <v>39</v>
      </c>
      <c r="E119" t="s">
        <v>659</v>
      </c>
      <c r="F119" t="s">
        <v>660</v>
      </c>
      <c r="G119" t="s">
        <v>25</v>
      </c>
      <c r="H119" t="s">
        <v>26</v>
      </c>
      <c r="I119" t="s">
        <v>27</v>
      </c>
      <c r="J119" t="s">
        <v>28</v>
      </c>
      <c r="K119" t="s">
        <v>5136</v>
      </c>
      <c r="L119" t="s">
        <v>29</v>
      </c>
      <c r="M119" t="s">
        <v>661</v>
      </c>
      <c r="N119" t="s">
        <v>31</v>
      </c>
      <c r="O119" t="s">
        <v>35</v>
      </c>
      <c r="P119" s="4">
        <v>283.92</v>
      </c>
      <c r="Q119">
        <v>4</v>
      </c>
      <c r="R119">
        <v>0</v>
      </c>
      <c r="S119" s="4">
        <v>70.98</v>
      </c>
    </row>
    <row r="120" spans="1:19" x14ac:dyDescent="0.25">
      <c r="A120" t="s">
        <v>663</v>
      </c>
      <c r="B120" s="1">
        <v>41948</v>
      </c>
      <c r="C120" s="1">
        <v>41775</v>
      </c>
      <c r="D120" t="s">
        <v>39</v>
      </c>
      <c r="E120" t="s">
        <v>665</v>
      </c>
      <c r="F120" t="s">
        <v>666</v>
      </c>
      <c r="G120" t="s">
        <v>25</v>
      </c>
      <c r="H120" t="s">
        <v>26</v>
      </c>
      <c r="I120" t="s">
        <v>667</v>
      </c>
      <c r="J120" t="s">
        <v>91</v>
      </c>
      <c r="K120" t="s">
        <v>5204</v>
      </c>
      <c r="L120" t="s">
        <v>92</v>
      </c>
      <c r="M120" t="s">
        <v>668</v>
      </c>
      <c r="N120" t="s">
        <v>31</v>
      </c>
      <c r="O120" t="s">
        <v>55</v>
      </c>
      <c r="P120" s="4">
        <v>66.111999999999995</v>
      </c>
      <c r="Q120">
        <v>4</v>
      </c>
      <c r="R120">
        <v>0.6</v>
      </c>
      <c r="S120" s="4">
        <v>-84.2928</v>
      </c>
    </row>
    <row r="121" spans="1:19" x14ac:dyDescent="0.25">
      <c r="A121" t="s">
        <v>670</v>
      </c>
      <c r="B121" s="1">
        <v>42475</v>
      </c>
      <c r="C121" s="1">
        <v>42477</v>
      </c>
      <c r="D121" t="s">
        <v>22</v>
      </c>
      <c r="E121" t="s">
        <v>673</v>
      </c>
      <c r="F121" t="s">
        <v>674</v>
      </c>
      <c r="G121" t="s">
        <v>25</v>
      </c>
      <c r="H121" t="s">
        <v>26</v>
      </c>
      <c r="I121" t="s">
        <v>352</v>
      </c>
      <c r="J121" t="s">
        <v>52</v>
      </c>
      <c r="K121" t="s">
        <v>5185</v>
      </c>
      <c r="L121" t="s">
        <v>53</v>
      </c>
      <c r="M121" t="s">
        <v>675</v>
      </c>
      <c r="N121" t="s">
        <v>31</v>
      </c>
      <c r="O121" t="s">
        <v>35</v>
      </c>
      <c r="P121" s="4">
        <v>1121.568</v>
      </c>
      <c r="Q121">
        <v>2</v>
      </c>
      <c r="R121">
        <v>0.2</v>
      </c>
      <c r="S121" s="4">
        <v>0</v>
      </c>
    </row>
    <row r="122" spans="1:19" x14ac:dyDescent="0.25">
      <c r="A122" t="s">
        <v>677</v>
      </c>
      <c r="B122" s="1">
        <v>43048</v>
      </c>
      <c r="C122" s="1">
        <v>43078</v>
      </c>
      <c r="D122" t="s">
        <v>86</v>
      </c>
      <c r="E122" t="s">
        <v>678</v>
      </c>
      <c r="F122" t="s">
        <v>679</v>
      </c>
      <c r="G122" t="s">
        <v>25</v>
      </c>
      <c r="H122" t="s">
        <v>26</v>
      </c>
      <c r="I122" t="s">
        <v>680</v>
      </c>
      <c r="J122" t="s">
        <v>43</v>
      </c>
      <c r="K122" t="s">
        <v>5205</v>
      </c>
      <c r="L122" t="s">
        <v>29</v>
      </c>
      <c r="M122" t="s">
        <v>681</v>
      </c>
      <c r="N122" t="s">
        <v>31</v>
      </c>
      <c r="O122" t="s">
        <v>55</v>
      </c>
      <c r="P122" s="4">
        <v>34.503999999999998</v>
      </c>
      <c r="Q122">
        <v>1</v>
      </c>
      <c r="R122">
        <v>0.2</v>
      </c>
      <c r="S122" s="4">
        <v>6.0381999999999998</v>
      </c>
    </row>
    <row r="123" spans="1:19" x14ac:dyDescent="0.25">
      <c r="A123" t="s">
        <v>683</v>
      </c>
      <c r="B123" s="1">
        <v>42649</v>
      </c>
      <c r="C123" s="1">
        <v>42536</v>
      </c>
      <c r="D123" t="s">
        <v>39</v>
      </c>
      <c r="E123" t="s">
        <v>684</v>
      </c>
      <c r="F123" t="s">
        <v>685</v>
      </c>
      <c r="G123" t="s">
        <v>25</v>
      </c>
      <c r="H123" t="s">
        <v>26</v>
      </c>
      <c r="I123" t="s">
        <v>51</v>
      </c>
      <c r="J123" t="s">
        <v>52</v>
      </c>
      <c r="K123" t="s">
        <v>5197</v>
      </c>
      <c r="L123" t="s">
        <v>53</v>
      </c>
      <c r="M123" t="s">
        <v>686</v>
      </c>
      <c r="N123" t="s">
        <v>31</v>
      </c>
      <c r="O123" t="s">
        <v>45</v>
      </c>
      <c r="P123" s="4">
        <v>1335.68</v>
      </c>
      <c r="Q123">
        <v>4</v>
      </c>
      <c r="R123">
        <v>0.2</v>
      </c>
      <c r="S123" s="4">
        <v>-217.048</v>
      </c>
    </row>
    <row r="124" spans="1:19" x14ac:dyDescent="0.25">
      <c r="A124" t="s">
        <v>688</v>
      </c>
      <c r="B124" s="1">
        <v>43059</v>
      </c>
      <c r="C124" s="1">
        <v>43061</v>
      </c>
      <c r="D124" t="s">
        <v>22</v>
      </c>
      <c r="E124" t="s">
        <v>691</v>
      </c>
      <c r="F124" t="s">
        <v>692</v>
      </c>
      <c r="G124" t="s">
        <v>25</v>
      </c>
      <c r="H124" t="s">
        <v>26</v>
      </c>
      <c r="I124" t="s">
        <v>352</v>
      </c>
      <c r="J124" t="s">
        <v>52</v>
      </c>
      <c r="K124" t="s">
        <v>5185</v>
      </c>
      <c r="L124" t="s">
        <v>53</v>
      </c>
      <c r="M124" t="s">
        <v>532</v>
      </c>
      <c r="N124" t="s">
        <v>31</v>
      </c>
      <c r="O124" t="s">
        <v>55</v>
      </c>
      <c r="P124" s="4">
        <v>42.6</v>
      </c>
      <c r="Q124">
        <v>3</v>
      </c>
      <c r="R124">
        <v>0</v>
      </c>
      <c r="S124" s="4">
        <v>16.614000000000001</v>
      </c>
    </row>
    <row r="125" spans="1:19" x14ac:dyDescent="0.25">
      <c r="A125" t="s">
        <v>693</v>
      </c>
      <c r="B125" s="1">
        <v>41896</v>
      </c>
      <c r="C125" s="1">
        <v>41900</v>
      </c>
      <c r="D125" t="s">
        <v>22</v>
      </c>
      <c r="E125" t="s">
        <v>696</v>
      </c>
      <c r="F125" t="s">
        <v>697</v>
      </c>
      <c r="G125" t="s">
        <v>25</v>
      </c>
      <c r="H125" t="s">
        <v>26</v>
      </c>
      <c r="I125" t="s">
        <v>326</v>
      </c>
      <c r="J125" t="s">
        <v>43</v>
      </c>
      <c r="K125" t="s">
        <v>5168</v>
      </c>
      <c r="L125" t="s">
        <v>29</v>
      </c>
      <c r="M125" t="s">
        <v>698</v>
      </c>
      <c r="N125" t="s">
        <v>31</v>
      </c>
      <c r="O125" t="s">
        <v>55</v>
      </c>
      <c r="P125" s="4">
        <v>13.128</v>
      </c>
      <c r="Q125">
        <v>3</v>
      </c>
      <c r="R125">
        <v>0.2</v>
      </c>
      <c r="S125" s="4">
        <v>3.7743000000000002</v>
      </c>
    </row>
    <row r="126" spans="1:19" x14ac:dyDescent="0.25">
      <c r="A126" t="s">
        <v>700</v>
      </c>
      <c r="B126" s="1">
        <v>42745</v>
      </c>
      <c r="C126" s="1">
        <v>42957</v>
      </c>
      <c r="D126" t="s">
        <v>39</v>
      </c>
      <c r="E126" t="s">
        <v>701</v>
      </c>
      <c r="F126" t="s">
        <v>702</v>
      </c>
      <c r="G126" t="s">
        <v>89</v>
      </c>
      <c r="H126" t="s">
        <v>26</v>
      </c>
      <c r="I126" t="s">
        <v>202</v>
      </c>
      <c r="J126" t="s">
        <v>203</v>
      </c>
      <c r="K126" t="s">
        <v>5186</v>
      </c>
      <c r="L126" t="s">
        <v>53</v>
      </c>
      <c r="M126" t="s">
        <v>703</v>
      </c>
      <c r="N126" t="s">
        <v>31</v>
      </c>
      <c r="O126" t="s">
        <v>35</v>
      </c>
      <c r="P126" s="4">
        <v>451.15199999999999</v>
      </c>
      <c r="Q126">
        <v>3</v>
      </c>
      <c r="R126">
        <v>0.2</v>
      </c>
      <c r="S126" s="4">
        <v>0</v>
      </c>
    </row>
    <row r="127" spans="1:19" x14ac:dyDescent="0.25">
      <c r="A127" t="s">
        <v>705</v>
      </c>
      <c r="B127" s="1">
        <v>42936</v>
      </c>
      <c r="C127" s="1">
        <v>42942</v>
      </c>
      <c r="D127" t="s">
        <v>39</v>
      </c>
      <c r="E127" t="s">
        <v>708</v>
      </c>
      <c r="F127" t="s">
        <v>709</v>
      </c>
      <c r="G127" t="s">
        <v>25</v>
      </c>
      <c r="H127" t="s">
        <v>26</v>
      </c>
      <c r="I127" t="s">
        <v>137</v>
      </c>
      <c r="J127" t="s">
        <v>138</v>
      </c>
      <c r="K127" t="s">
        <v>5146</v>
      </c>
      <c r="L127" t="s">
        <v>92</v>
      </c>
      <c r="M127" t="s">
        <v>710</v>
      </c>
      <c r="N127" t="s">
        <v>31</v>
      </c>
      <c r="O127" t="s">
        <v>55</v>
      </c>
      <c r="P127" s="4">
        <v>8.7919999999999998</v>
      </c>
      <c r="Q127">
        <v>1</v>
      </c>
      <c r="R127">
        <v>0.6</v>
      </c>
      <c r="S127" s="4">
        <v>-5.7148000000000003</v>
      </c>
    </row>
    <row r="128" spans="1:19" x14ac:dyDescent="0.25">
      <c r="A128" t="s">
        <v>712</v>
      </c>
      <c r="B128" s="1">
        <v>42070</v>
      </c>
      <c r="C128" s="1">
        <v>42254</v>
      </c>
      <c r="D128" t="s">
        <v>39</v>
      </c>
      <c r="E128" t="s">
        <v>713</v>
      </c>
      <c r="F128" t="s">
        <v>714</v>
      </c>
      <c r="G128" t="s">
        <v>25</v>
      </c>
      <c r="H128" t="s">
        <v>26</v>
      </c>
      <c r="I128" t="s">
        <v>715</v>
      </c>
      <c r="J128" t="s">
        <v>28</v>
      </c>
      <c r="K128" t="s">
        <v>5206</v>
      </c>
      <c r="L128" t="s">
        <v>29</v>
      </c>
      <c r="M128" t="s">
        <v>498</v>
      </c>
      <c r="N128" t="s">
        <v>31</v>
      </c>
      <c r="O128" t="s">
        <v>35</v>
      </c>
      <c r="P128" s="4">
        <v>70.98</v>
      </c>
      <c r="Q128">
        <v>1</v>
      </c>
      <c r="R128">
        <v>0</v>
      </c>
      <c r="S128" s="4">
        <v>4.9686000000000003</v>
      </c>
    </row>
    <row r="129" spans="1:19" x14ac:dyDescent="0.25">
      <c r="A129" t="s">
        <v>716</v>
      </c>
      <c r="B129" s="1">
        <v>41859</v>
      </c>
      <c r="C129" s="1">
        <v>41866</v>
      </c>
      <c r="D129" t="s">
        <v>39</v>
      </c>
      <c r="E129" t="s">
        <v>718</v>
      </c>
      <c r="F129" t="s">
        <v>719</v>
      </c>
      <c r="G129" t="s">
        <v>25</v>
      </c>
      <c r="H129" t="s">
        <v>26</v>
      </c>
      <c r="I129" t="s">
        <v>720</v>
      </c>
      <c r="J129" t="s">
        <v>52</v>
      </c>
      <c r="K129" t="s">
        <v>5207</v>
      </c>
      <c r="L129" t="s">
        <v>53</v>
      </c>
      <c r="M129" t="s">
        <v>721</v>
      </c>
      <c r="N129" t="s">
        <v>31</v>
      </c>
      <c r="O129" t="s">
        <v>55</v>
      </c>
      <c r="P129" s="4">
        <v>327.76</v>
      </c>
      <c r="Q129">
        <v>8</v>
      </c>
      <c r="R129">
        <v>0</v>
      </c>
      <c r="S129" s="4">
        <v>91.772800000000004</v>
      </c>
    </row>
    <row r="130" spans="1:19" x14ac:dyDescent="0.25">
      <c r="A130" t="s">
        <v>723</v>
      </c>
      <c r="B130" s="1">
        <v>41713</v>
      </c>
      <c r="C130" s="1">
        <v>41717</v>
      </c>
      <c r="D130" t="s">
        <v>39</v>
      </c>
      <c r="E130" t="s">
        <v>726</v>
      </c>
      <c r="F130" t="s">
        <v>727</v>
      </c>
      <c r="G130" t="s">
        <v>25</v>
      </c>
      <c r="H130" t="s">
        <v>26</v>
      </c>
      <c r="I130" t="s">
        <v>326</v>
      </c>
      <c r="J130" t="s">
        <v>43</v>
      </c>
      <c r="K130" t="s">
        <v>5168</v>
      </c>
      <c r="L130" t="s">
        <v>29</v>
      </c>
      <c r="M130" t="s">
        <v>416</v>
      </c>
      <c r="N130" t="s">
        <v>31</v>
      </c>
      <c r="O130" t="s">
        <v>55</v>
      </c>
      <c r="P130" s="4">
        <v>45.695999999999998</v>
      </c>
      <c r="Q130">
        <v>3</v>
      </c>
      <c r="R130">
        <v>0.2</v>
      </c>
      <c r="S130" s="4">
        <v>5.1407999999999996</v>
      </c>
    </row>
    <row r="131" spans="1:19" x14ac:dyDescent="0.25">
      <c r="A131" t="s">
        <v>728</v>
      </c>
      <c r="B131" s="1">
        <v>42965</v>
      </c>
      <c r="C131" s="1">
        <v>42970</v>
      </c>
      <c r="D131" t="s">
        <v>22</v>
      </c>
      <c r="E131" t="s">
        <v>730</v>
      </c>
      <c r="F131" t="s">
        <v>731</v>
      </c>
      <c r="G131" t="s">
        <v>89</v>
      </c>
      <c r="H131" t="s">
        <v>26</v>
      </c>
      <c r="I131" t="s">
        <v>180</v>
      </c>
      <c r="J131" t="s">
        <v>123</v>
      </c>
      <c r="K131" t="s">
        <v>5208</v>
      </c>
      <c r="L131" t="s">
        <v>66</v>
      </c>
      <c r="M131" t="s">
        <v>732</v>
      </c>
      <c r="N131" t="s">
        <v>31</v>
      </c>
      <c r="O131" t="s">
        <v>55</v>
      </c>
      <c r="P131" s="4">
        <v>40.479999999999997</v>
      </c>
      <c r="Q131">
        <v>2</v>
      </c>
      <c r="R131">
        <v>0</v>
      </c>
      <c r="S131" s="4">
        <v>15.7872</v>
      </c>
    </row>
    <row r="132" spans="1:19" x14ac:dyDescent="0.25">
      <c r="A132" t="s">
        <v>728</v>
      </c>
      <c r="B132" s="1">
        <v>42965</v>
      </c>
      <c r="C132" s="1">
        <v>42970</v>
      </c>
      <c r="D132" t="s">
        <v>22</v>
      </c>
      <c r="E132" t="s">
        <v>730</v>
      </c>
      <c r="F132" t="s">
        <v>731</v>
      </c>
      <c r="G132" t="s">
        <v>89</v>
      </c>
      <c r="H132" t="s">
        <v>26</v>
      </c>
      <c r="I132" t="s">
        <v>180</v>
      </c>
      <c r="J132" t="s">
        <v>123</v>
      </c>
      <c r="K132" t="s">
        <v>5208</v>
      </c>
      <c r="L132" t="s">
        <v>66</v>
      </c>
      <c r="M132" t="s">
        <v>734</v>
      </c>
      <c r="N132" t="s">
        <v>31</v>
      </c>
      <c r="O132" t="s">
        <v>55</v>
      </c>
      <c r="P132" s="4">
        <v>9.94</v>
      </c>
      <c r="Q132">
        <v>2</v>
      </c>
      <c r="R132">
        <v>0</v>
      </c>
      <c r="S132" s="4">
        <v>3.0813999999999999</v>
      </c>
    </row>
    <row r="133" spans="1:19" x14ac:dyDescent="0.25">
      <c r="A133" t="s">
        <v>728</v>
      </c>
      <c r="B133" s="1">
        <v>42965</v>
      </c>
      <c r="C133" s="1">
        <v>42970</v>
      </c>
      <c r="D133" t="s">
        <v>22</v>
      </c>
      <c r="E133" t="s">
        <v>730</v>
      </c>
      <c r="F133" t="s">
        <v>731</v>
      </c>
      <c r="G133" t="s">
        <v>89</v>
      </c>
      <c r="H133" t="s">
        <v>26</v>
      </c>
      <c r="I133" t="s">
        <v>180</v>
      </c>
      <c r="J133" t="s">
        <v>123</v>
      </c>
      <c r="K133" t="s">
        <v>5208</v>
      </c>
      <c r="L133" t="s">
        <v>66</v>
      </c>
      <c r="M133" t="s">
        <v>251</v>
      </c>
      <c r="N133" t="s">
        <v>31</v>
      </c>
      <c r="O133" t="s">
        <v>55</v>
      </c>
      <c r="P133" s="4">
        <v>88.02</v>
      </c>
      <c r="Q133">
        <v>3</v>
      </c>
      <c r="R133">
        <v>0</v>
      </c>
      <c r="S133" s="4">
        <v>27.286200000000001</v>
      </c>
    </row>
    <row r="134" spans="1:19" x14ac:dyDescent="0.25">
      <c r="A134" t="s">
        <v>736</v>
      </c>
      <c r="B134" s="1">
        <v>42337</v>
      </c>
      <c r="C134" s="1">
        <v>42075</v>
      </c>
      <c r="D134" t="s">
        <v>39</v>
      </c>
      <c r="E134" t="s">
        <v>738</v>
      </c>
      <c r="F134" t="s">
        <v>739</v>
      </c>
      <c r="G134" t="s">
        <v>89</v>
      </c>
      <c r="H134" t="s">
        <v>26</v>
      </c>
      <c r="I134" t="s">
        <v>740</v>
      </c>
      <c r="J134" t="s">
        <v>312</v>
      </c>
      <c r="K134" t="s">
        <v>5209</v>
      </c>
      <c r="L134" t="s">
        <v>92</v>
      </c>
      <c r="M134" t="s">
        <v>741</v>
      </c>
      <c r="N134" t="s">
        <v>31</v>
      </c>
      <c r="O134" t="s">
        <v>35</v>
      </c>
      <c r="P134" s="4">
        <v>301.95999999999998</v>
      </c>
      <c r="Q134">
        <v>2</v>
      </c>
      <c r="R134">
        <v>0</v>
      </c>
      <c r="S134" s="4">
        <v>87.568399999999997</v>
      </c>
    </row>
    <row r="135" spans="1:19" x14ac:dyDescent="0.25">
      <c r="A135" t="s">
        <v>743</v>
      </c>
      <c r="B135" s="1">
        <v>42993</v>
      </c>
      <c r="C135" s="1">
        <v>42997</v>
      </c>
      <c r="D135" t="s">
        <v>39</v>
      </c>
      <c r="E135" t="s">
        <v>746</v>
      </c>
      <c r="F135" t="s">
        <v>747</v>
      </c>
      <c r="G135" t="s">
        <v>100</v>
      </c>
      <c r="H135" t="s">
        <v>26</v>
      </c>
      <c r="I135" t="s">
        <v>180</v>
      </c>
      <c r="J135" t="s">
        <v>123</v>
      </c>
      <c r="K135" t="s">
        <v>5151</v>
      </c>
      <c r="L135" t="s">
        <v>66</v>
      </c>
      <c r="M135" t="s">
        <v>748</v>
      </c>
      <c r="N135" t="s">
        <v>31</v>
      </c>
      <c r="O135" t="s">
        <v>55</v>
      </c>
      <c r="P135" s="4">
        <v>35.56</v>
      </c>
      <c r="Q135">
        <v>7</v>
      </c>
      <c r="R135">
        <v>0</v>
      </c>
      <c r="S135" s="4">
        <v>12.090400000000001</v>
      </c>
    </row>
    <row r="136" spans="1:19" x14ac:dyDescent="0.25">
      <c r="A136" t="s">
        <v>750</v>
      </c>
      <c r="B136" s="1">
        <v>42104</v>
      </c>
      <c r="C136" s="1">
        <v>42257</v>
      </c>
      <c r="D136" t="s">
        <v>22</v>
      </c>
      <c r="E136" t="s">
        <v>751</v>
      </c>
      <c r="F136" t="s">
        <v>752</v>
      </c>
      <c r="G136" t="s">
        <v>89</v>
      </c>
      <c r="H136" t="s">
        <v>26</v>
      </c>
      <c r="I136" t="s">
        <v>753</v>
      </c>
      <c r="J136" t="s">
        <v>754</v>
      </c>
      <c r="K136" t="s">
        <v>5210</v>
      </c>
      <c r="L136" t="s">
        <v>29</v>
      </c>
      <c r="M136" t="s">
        <v>755</v>
      </c>
      <c r="N136" t="s">
        <v>31</v>
      </c>
      <c r="O136" t="s">
        <v>35</v>
      </c>
      <c r="P136" s="4">
        <v>392.94</v>
      </c>
      <c r="Q136">
        <v>3</v>
      </c>
      <c r="R136">
        <v>0</v>
      </c>
      <c r="S136" s="4">
        <v>43.223399999999998</v>
      </c>
    </row>
    <row r="137" spans="1:19" x14ac:dyDescent="0.25">
      <c r="A137" t="s">
        <v>757</v>
      </c>
      <c r="B137" s="1">
        <v>42510</v>
      </c>
      <c r="C137" s="1">
        <v>42515</v>
      </c>
      <c r="D137" t="s">
        <v>39</v>
      </c>
      <c r="E137" t="s">
        <v>760</v>
      </c>
      <c r="F137" t="s">
        <v>761</v>
      </c>
      <c r="G137" t="s">
        <v>100</v>
      </c>
      <c r="H137" t="s">
        <v>26</v>
      </c>
      <c r="I137" t="s">
        <v>762</v>
      </c>
      <c r="J137" t="s">
        <v>52</v>
      </c>
      <c r="K137" t="s">
        <v>5211</v>
      </c>
      <c r="L137" t="s">
        <v>53</v>
      </c>
      <c r="M137" t="s">
        <v>336</v>
      </c>
      <c r="N137" t="s">
        <v>31</v>
      </c>
      <c r="O137" t="s">
        <v>55</v>
      </c>
      <c r="P137" s="4">
        <v>1049.2</v>
      </c>
      <c r="Q137">
        <v>5</v>
      </c>
      <c r="R137">
        <v>0</v>
      </c>
      <c r="S137" s="4">
        <v>272.79199999999997</v>
      </c>
    </row>
    <row r="138" spans="1:19" x14ac:dyDescent="0.25">
      <c r="A138" t="s">
        <v>763</v>
      </c>
      <c r="B138" s="1">
        <v>42722</v>
      </c>
      <c r="C138" s="1">
        <v>42726</v>
      </c>
      <c r="D138" t="s">
        <v>39</v>
      </c>
      <c r="E138" t="s">
        <v>766</v>
      </c>
      <c r="F138" t="s">
        <v>767</v>
      </c>
      <c r="G138" t="s">
        <v>89</v>
      </c>
      <c r="H138" t="s">
        <v>26</v>
      </c>
      <c r="I138" t="s">
        <v>173</v>
      </c>
      <c r="J138" t="s">
        <v>174</v>
      </c>
      <c r="K138" t="s">
        <v>5150</v>
      </c>
      <c r="L138" t="s">
        <v>92</v>
      </c>
      <c r="M138" t="s">
        <v>768</v>
      </c>
      <c r="N138" t="s">
        <v>31</v>
      </c>
      <c r="O138" t="s">
        <v>55</v>
      </c>
      <c r="P138" s="4">
        <v>18.84</v>
      </c>
      <c r="Q138">
        <v>3</v>
      </c>
      <c r="R138">
        <v>0</v>
      </c>
      <c r="S138" s="4">
        <v>6.0288000000000004</v>
      </c>
    </row>
    <row r="139" spans="1:19" x14ac:dyDescent="0.25">
      <c r="A139" t="s">
        <v>770</v>
      </c>
      <c r="B139" s="1">
        <v>42686</v>
      </c>
      <c r="C139" s="1">
        <v>42720</v>
      </c>
      <c r="D139" t="s">
        <v>22</v>
      </c>
      <c r="E139" t="s">
        <v>772</v>
      </c>
      <c r="F139" t="s">
        <v>773</v>
      </c>
      <c r="G139" t="s">
        <v>89</v>
      </c>
      <c r="H139" t="s">
        <v>26</v>
      </c>
      <c r="I139" t="s">
        <v>774</v>
      </c>
      <c r="J139" t="s">
        <v>203</v>
      </c>
      <c r="K139" t="s">
        <v>5212</v>
      </c>
      <c r="L139" t="s">
        <v>53</v>
      </c>
      <c r="M139" t="s">
        <v>486</v>
      </c>
      <c r="N139" t="s">
        <v>31</v>
      </c>
      <c r="O139" t="s">
        <v>55</v>
      </c>
      <c r="P139" s="4">
        <v>14.8</v>
      </c>
      <c r="Q139">
        <v>4</v>
      </c>
      <c r="R139">
        <v>0</v>
      </c>
      <c r="S139" s="4">
        <v>6.0679999999999996</v>
      </c>
    </row>
    <row r="140" spans="1:19" x14ac:dyDescent="0.25">
      <c r="A140" t="s">
        <v>775</v>
      </c>
      <c r="B140" s="1">
        <v>42632</v>
      </c>
      <c r="C140" s="1">
        <v>42632</v>
      </c>
      <c r="D140" t="s">
        <v>464</v>
      </c>
      <c r="E140" t="s">
        <v>777</v>
      </c>
      <c r="F140" t="s">
        <v>778</v>
      </c>
      <c r="G140" t="s">
        <v>100</v>
      </c>
      <c r="H140" t="s">
        <v>26</v>
      </c>
      <c r="I140" t="s">
        <v>188</v>
      </c>
      <c r="J140" t="s">
        <v>138</v>
      </c>
      <c r="K140" t="s">
        <v>5213</v>
      </c>
      <c r="L140" t="s">
        <v>92</v>
      </c>
      <c r="M140" t="s">
        <v>626</v>
      </c>
      <c r="N140" t="s">
        <v>31</v>
      </c>
      <c r="O140" t="s">
        <v>35</v>
      </c>
      <c r="P140" s="4">
        <v>701.37199999999996</v>
      </c>
      <c r="Q140">
        <v>2</v>
      </c>
      <c r="R140">
        <v>0.3</v>
      </c>
      <c r="S140" s="4">
        <v>-50.097999999999999</v>
      </c>
    </row>
    <row r="141" spans="1:19" x14ac:dyDescent="0.25">
      <c r="A141" t="s">
        <v>779</v>
      </c>
      <c r="B141" s="1">
        <v>42240</v>
      </c>
      <c r="C141" s="1">
        <v>42244</v>
      </c>
      <c r="D141" t="s">
        <v>39</v>
      </c>
      <c r="E141" t="s">
        <v>782</v>
      </c>
      <c r="F141" t="s">
        <v>783</v>
      </c>
      <c r="G141" t="s">
        <v>25</v>
      </c>
      <c r="H141" t="s">
        <v>26</v>
      </c>
      <c r="I141" t="s">
        <v>784</v>
      </c>
      <c r="J141" t="s">
        <v>91</v>
      </c>
      <c r="K141" t="s">
        <v>5214</v>
      </c>
      <c r="L141" t="s">
        <v>92</v>
      </c>
      <c r="M141" t="s">
        <v>204</v>
      </c>
      <c r="N141" t="s">
        <v>31</v>
      </c>
      <c r="O141" t="s">
        <v>45</v>
      </c>
      <c r="P141" s="4">
        <v>918.78499999999997</v>
      </c>
      <c r="Q141">
        <v>5</v>
      </c>
      <c r="R141">
        <v>0.3</v>
      </c>
      <c r="S141" s="4">
        <v>-118.12949999999999</v>
      </c>
    </row>
    <row r="142" spans="1:19" x14ac:dyDescent="0.25">
      <c r="A142" t="s">
        <v>785</v>
      </c>
      <c r="B142" s="1">
        <v>41997</v>
      </c>
      <c r="C142" s="1">
        <v>41999</v>
      </c>
      <c r="D142" t="s">
        <v>86</v>
      </c>
      <c r="E142" t="s">
        <v>787</v>
      </c>
      <c r="F142" t="s">
        <v>788</v>
      </c>
      <c r="G142" t="s">
        <v>25</v>
      </c>
      <c r="H142" t="s">
        <v>26</v>
      </c>
      <c r="I142" t="s">
        <v>789</v>
      </c>
      <c r="J142" t="s">
        <v>250</v>
      </c>
      <c r="K142" t="s">
        <v>5215</v>
      </c>
      <c r="L142" t="s">
        <v>66</v>
      </c>
      <c r="M142" t="s">
        <v>790</v>
      </c>
      <c r="N142" t="s">
        <v>31</v>
      </c>
      <c r="O142" t="s">
        <v>55</v>
      </c>
      <c r="P142" s="4">
        <v>30.36</v>
      </c>
      <c r="Q142">
        <v>5</v>
      </c>
      <c r="R142">
        <v>0.2</v>
      </c>
      <c r="S142" s="4">
        <v>8.7285000000000004</v>
      </c>
    </row>
    <row r="143" spans="1:19" x14ac:dyDescent="0.25">
      <c r="A143" t="s">
        <v>792</v>
      </c>
      <c r="B143" s="1">
        <v>42984</v>
      </c>
      <c r="C143" s="1">
        <v>42899</v>
      </c>
      <c r="D143" t="s">
        <v>39</v>
      </c>
      <c r="E143" t="s">
        <v>746</v>
      </c>
      <c r="F143" t="s">
        <v>747</v>
      </c>
      <c r="G143" t="s">
        <v>100</v>
      </c>
      <c r="H143" t="s">
        <v>26</v>
      </c>
      <c r="I143" t="s">
        <v>137</v>
      </c>
      <c r="J143" t="s">
        <v>138</v>
      </c>
      <c r="K143" t="s">
        <v>5216</v>
      </c>
      <c r="L143" t="s">
        <v>92</v>
      </c>
      <c r="M143" t="s">
        <v>793</v>
      </c>
      <c r="N143" t="s">
        <v>31</v>
      </c>
      <c r="O143" t="s">
        <v>55</v>
      </c>
      <c r="P143" s="4">
        <v>23.975999999999999</v>
      </c>
      <c r="Q143">
        <v>3</v>
      </c>
      <c r="R143">
        <v>0.6</v>
      </c>
      <c r="S143" s="4">
        <v>-14.3856</v>
      </c>
    </row>
    <row r="144" spans="1:19" x14ac:dyDescent="0.25">
      <c r="A144" t="s">
        <v>792</v>
      </c>
      <c r="B144" s="1">
        <v>42984</v>
      </c>
      <c r="C144" s="1">
        <v>42899</v>
      </c>
      <c r="D144" t="s">
        <v>39</v>
      </c>
      <c r="E144" t="s">
        <v>746</v>
      </c>
      <c r="F144" t="s">
        <v>747</v>
      </c>
      <c r="G144" t="s">
        <v>100</v>
      </c>
      <c r="H144" t="s">
        <v>26</v>
      </c>
      <c r="I144" t="s">
        <v>137</v>
      </c>
      <c r="J144" t="s">
        <v>138</v>
      </c>
      <c r="K144" t="s">
        <v>5216</v>
      </c>
      <c r="L144" t="s">
        <v>92</v>
      </c>
      <c r="M144" t="s">
        <v>795</v>
      </c>
      <c r="N144" t="s">
        <v>31</v>
      </c>
      <c r="O144" t="s">
        <v>45</v>
      </c>
      <c r="P144" s="4">
        <v>108.925</v>
      </c>
      <c r="Q144">
        <v>1</v>
      </c>
      <c r="R144">
        <v>0.5</v>
      </c>
      <c r="S144" s="4">
        <v>-71.890500000000003</v>
      </c>
    </row>
    <row r="145" spans="1:19" x14ac:dyDescent="0.25">
      <c r="A145" t="s">
        <v>797</v>
      </c>
      <c r="B145" s="1">
        <v>42812</v>
      </c>
      <c r="C145" s="1">
        <v>42817</v>
      </c>
      <c r="D145" t="s">
        <v>39</v>
      </c>
      <c r="E145" t="s">
        <v>800</v>
      </c>
      <c r="F145" t="s">
        <v>801</v>
      </c>
      <c r="G145" t="s">
        <v>25</v>
      </c>
      <c r="H145" t="s">
        <v>26</v>
      </c>
      <c r="I145" t="s">
        <v>802</v>
      </c>
      <c r="J145" t="s">
        <v>91</v>
      </c>
      <c r="K145" t="s">
        <v>5217</v>
      </c>
      <c r="L145" t="s">
        <v>92</v>
      </c>
      <c r="M145" t="s">
        <v>803</v>
      </c>
      <c r="N145" t="s">
        <v>31</v>
      </c>
      <c r="O145" t="s">
        <v>55</v>
      </c>
      <c r="P145" s="4">
        <v>82.524000000000001</v>
      </c>
      <c r="Q145">
        <v>3</v>
      </c>
      <c r="R145">
        <v>0.6</v>
      </c>
      <c r="S145" s="4">
        <v>-41.262</v>
      </c>
    </row>
    <row r="146" spans="1:19" x14ac:dyDescent="0.25">
      <c r="A146" t="s">
        <v>805</v>
      </c>
      <c r="B146" s="1">
        <v>43094</v>
      </c>
      <c r="C146" s="1">
        <v>43098</v>
      </c>
      <c r="D146" t="s">
        <v>39</v>
      </c>
      <c r="E146" t="s">
        <v>807</v>
      </c>
      <c r="F146" t="s">
        <v>808</v>
      </c>
      <c r="G146" t="s">
        <v>25</v>
      </c>
      <c r="H146" t="s">
        <v>26</v>
      </c>
      <c r="I146" t="s">
        <v>180</v>
      </c>
      <c r="J146" t="s">
        <v>123</v>
      </c>
      <c r="K146" t="s">
        <v>5153</v>
      </c>
      <c r="L146" t="s">
        <v>66</v>
      </c>
      <c r="M146" t="s">
        <v>809</v>
      </c>
      <c r="N146" t="s">
        <v>31</v>
      </c>
      <c r="O146" t="s">
        <v>32</v>
      </c>
      <c r="P146" s="4">
        <v>191.98400000000001</v>
      </c>
      <c r="Q146">
        <v>2</v>
      </c>
      <c r="R146">
        <v>0.2</v>
      </c>
      <c r="S146" s="4">
        <v>4.7995999999999999</v>
      </c>
    </row>
    <row r="147" spans="1:19" x14ac:dyDescent="0.25">
      <c r="A147" t="s">
        <v>811</v>
      </c>
      <c r="B147" s="1">
        <v>41811</v>
      </c>
      <c r="C147" s="1">
        <v>41813</v>
      </c>
      <c r="D147" t="s">
        <v>22</v>
      </c>
      <c r="E147" t="s">
        <v>814</v>
      </c>
      <c r="F147" t="s">
        <v>815</v>
      </c>
      <c r="G147" t="s">
        <v>25</v>
      </c>
      <c r="H147" t="s">
        <v>26</v>
      </c>
      <c r="I147" t="s">
        <v>816</v>
      </c>
      <c r="J147" t="s">
        <v>817</v>
      </c>
      <c r="K147" t="s">
        <v>5218</v>
      </c>
      <c r="L147" t="s">
        <v>29</v>
      </c>
      <c r="M147" t="s">
        <v>818</v>
      </c>
      <c r="N147" t="s">
        <v>31</v>
      </c>
      <c r="O147" t="s">
        <v>55</v>
      </c>
      <c r="P147" s="4">
        <v>104.01</v>
      </c>
      <c r="Q147">
        <v>1</v>
      </c>
      <c r="R147">
        <v>0</v>
      </c>
      <c r="S147" s="4">
        <v>14.561400000000001</v>
      </c>
    </row>
    <row r="148" spans="1:19" x14ac:dyDescent="0.25">
      <c r="A148" t="s">
        <v>820</v>
      </c>
      <c r="B148" s="1">
        <v>42775</v>
      </c>
      <c r="C148" s="1">
        <v>42956</v>
      </c>
      <c r="D148" t="s">
        <v>39</v>
      </c>
      <c r="E148" t="s">
        <v>821</v>
      </c>
      <c r="F148" t="s">
        <v>822</v>
      </c>
      <c r="G148" t="s">
        <v>89</v>
      </c>
      <c r="H148" t="s">
        <v>26</v>
      </c>
      <c r="I148" t="s">
        <v>789</v>
      </c>
      <c r="J148" t="s">
        <v>250</v>
      </c>
      <c r="K148" t="s">
        <v>5215</v>
      </c>
      <c r="L148" t="s">
        <v>66</v>
      </c>
      <c r="M148" t="s">
        <v>292</v>
      </c>
      <c r="N148" t="s">
        <v>31</v>
      </c>
      <c r="O148" t="s">
        <v>55</v>
      </c>
      <c r="P148" s="4">
        <v>15.071999999999999</v>
      </c>
      <c r="Q148">
        <v>3</v>
      </c>
      <c r="R148">
        <v>0.2</v>
      </c>
      <c r="S148" s="4">
        <v>4.1448</v>
      </c>
    </row>
    <row r="149" spans="1:19" x14ac:dyDescent="0.25">
      <c r="A149" t="s">
        <v>823</v>
      </c>
      <c r="B149" s="1">
        <v>42471</v>
      </c>
      <c r="C149" s="1">
        <v>42593</v>
      </c>
      <c r="D149" t="s">
        <v>22</v>
      </c>
      <c r="E149" t="s">
        <v>824</v>
      </c>
      <c r="F149" t="s">
        <v>825</v>
      </c>
      <c r="G149" t="s">
        <v>89</v>
      </c>
      <c r="H149" t="s">
        <v>26</v>
      </c>
      <c r="I149" t="s">
        <v>202</v>
      </c>
      <c r="J149" t="s">
        <v>203</v>
      </c>
      <c r="K149" t="s">
        <v>5154</v>
      </c>
      <c r="L149" t="s">
        <v>53</v>
      </c>
      <c r="M149" t="s">
        <v>826</v>
      </c>
      <c r="N149" t="s">
        <v>31</v>
      </c>
      <c r="O149" t="s">
        <v>55</v>
      </c>
      <c r="P149" s="4">
        <v>209.88</v>
      </c>
      <c r="Q149">
        <v>3</v>
      </c>
      <c r="R149">
        <v>0</v>
      </c>
      <c r="S149" s="4">
        <v>35.679600000000001</v>
      </c>
    </row>
    <row r="150" spans="1:19" x14ac:dyDescent="0.25">
      <c r="A150" t="s">
        <v>828</v>
      </c>
      <c r="B150" s="1">
        <v>42251</v>
      </c>
      <c r="C150" s="1">
        <v>42108</v>
      </c>
      <c r="D150" t="s">
        <v>39</v>
      </c>
      <c r="E150" t="s">
        <v>830</v>
      </c>
      <c r="F150" t="s">
        <v>831</v>
      </c>
      <c r="G150" t="s">
        <v>25</v>
      </c>
      <c r="H150" t="s">
        <v>26</v>
      </c>
      <c r="I150" t="s">
        <v>832</v>
      </c>
      <c r="J150" t="s">
        <v>52</v>
      </c>
      <c r="K150" t="s">
        <v>5219</v>
      </c>
      <c r="L150" t="s">
        <v>53</v>
      </c>
      <c r="M150" t="s">
        <v>833</v>
      </c>
      <c r="N150" t="s">
        <v>31</v>
      </c>
      <c r="O150" t="s">
        <v>45</v>
      </c>
      <c r="P150" s="4">
        <v>369.91199999999998</v>
      </c>
      <c r="Q150">
        <v>3</v>
      </c>
      <c r="R150">
        <v>0.2</v>
      </c>
      <c r="S150" s="4">
        <v>-13.871700000000001</v>
      </c>
    </row>
    <row r="151" spans="1:19" x14ac:dyDescent="0.25">
      <c r="A151" t="s">
        <v>835</v>
      </c>
      <c r="B151" s="1">
        <v>41682</v>
      </c>
      <c r="C151" s="1">
        <v>41741</v>
      </c>
      <c r="D151" t="s">
        <v>86</v>
      </c>
      <c r="E151" t="s">
        <v>836</v>
      </c>
      <c r="F151" t="s">
        <v>837</v>
      </c>
      <c r="G151" t="s">
        <v>25</v>
      </c>
      <c r="H151" t="s">
        <v>26</v>
      </c>
      <c r="I151" t="s">
        <v>180</v>
      </c>
      <c r="J151" t="s">
        <v>123</v>
      </c>
      <c r="K151" t="s">
        <v>5153</v>
      </c>
      <c r="L151" t="s">
        <v>66</v>
      </c>
      <c r="M151" t="s">
        <v>838</v>
      </c>
      <c r="N151" t="s">
        <v>31</v>
      </c>
      <c r="O151" t="s">
        <v>32</v>
      </c>
      <c r="P151" s="4">
        <v>883.92</v>
      </c>
      <c r="Q151">
        <v>5</v>
      </c>
      <c r="R151">
        <v>0.2</v>
      </c>
      <c r="S151" s="4">
        <v>-110.49</v>
      </c>
    </row>
    <row r="152" spans="1:19" x14ac:dyDescent="0.25">
      <c r="A152" t="s">
        <v>840</v>
      </c>
      <c r="B152" s="1">
        <v>41944</v>
      </c>
      <c r="C152" s="1">
        <v>41653</v>
      </c>
      <c r="D152" t="s">
        <v>86</v>
      </c>
      <c r="E152" t="s">
        <v>842</v>
      </c>
      <c r="F152" t="s">
        <v>843</v>
      </c>
      <c r="G152" t="s">
        <v>25</v>
      </c>
      <c r="H152" t="s">
        <v>26</v>
      </c>
      <c r="I152" t="s">
        <v>844</v>
      </c>
      <c r="J152" t="s">
        <v>211</v>
      </c>
      <c r="K152" t="s">
        <v>5220</v>
      </c>
      <c r="L152" t="s">
        <v>66</v>
      </c>
      <c r="M152" t="s">
        <v>734</v>
      </c>
      <c r="N152" t="s">
        <v>31</v>
      </c>
      <c r="O152" t="s">
        <v>55</v>
      </c>
      <c r="P152" s="4">
        <v>9.94</v>
      </c>
      <c r="Q152">
        <v>2</v>
      </c>
      <c r="R152">
        <v>0</v>
      </c>
      <c r="S152" s="4">
        <v>3.0813999999999999</v>
      </c>
    </row>
    <row r="153" spans="1:19" x14ac:dyDescent="0.25">
      <c r="A153" t="s">
        <v>845</v>
      </c>
      <c r="B153" s="1">
        <v>43002</v>
      </c>
      <c r="C153" s="1">
        <v>43007</v>
      </c>
      <c r="D153" t="s">
        <v>39</v>
      </c>
      <c r="E153" t="s">
        <v>848</v>
      </c>
      <c r="F153" t="s">
        <v>849</v>
      </c>
      <c r="G153" t="s">
        <v>25</v>
      </c>
      <c r="H153" t="s">
        <v>26</v>
      </c>
      <c r="I153" t="s">
        <v>249</v>
      </c>
      <c r="J153" t="s">
        <v>250</v>
      </c>
      <c r="K153" t="s">
        <v>5158</v>
      </c>
      <c r="L153" t="s">
        <v>66</v>
      </c>
      <c r="M153" t="s">
        <v>850</v>
      </c>
      <c r="N153" t="s">
        <v>31</v>
      </c>
      <c r="O153" t="s">
        <v>55</v>
      </c>
      <c r="P153" s="4">
        <v>103.056</v>
      </c>
      <c r="Q153">
        <v>3</v>
      </c>
      <c r="R153">
        <v>0.2</v>
      </c>
      <c r="S153" s="4">
        <v>24.4758</v>
      </c>
    </row>
    <row r="154" spans="1:19" x14ac:dyDescent="0.25">
      <c r="A154" t="s">
        <v>852</v>
      </c>
      <c r="B154" s="1">
        <v>41676</v>
      </c>
      <c r="C154" s="1">
        <v>41826</v>
      </c>
      <c r="D154" t="s">
        <v>39</v>
      </c>
      <c r="E154" t="s">
        <v>853</v>
      </c>
      <c r="F154" t="s">
        <v>854</v>
      </c>
      <c r="G154" t="s">
        <v>100</v>
      </c>
      <c r="H154" t="s">
        <v>26</v>
      </c>
      <c r="I154" t="s">
        <v>74</v>
      </c>
      <c r="J154" t="s">
        <v>75</v>
      </c>
      <c r="K154" t="s">
        <v>5140</v>
      </c>
      <c r="L154" t="s">
        <v>53</v>
      </c>
      <c r="M154" t="s">
        <v>542</v>
      </c>
      <c r="N154" t="s">
        <v>31</v>
      </c>
      <c r="O154" t="s">
        <v>55</v>
      </c>
      <c r="P154" s="4">
        <v>73.319999999999993</v>
      </c>
      <c r="Q154">
        <v>6</v>
      </c>
      <c r="R154">
        <v>0</v>
      </c>
      <c r="S154" s="4">
        <v>21.995999999999999</v>
      </c>
    </row>
    <row r="155" spans="1:19" x14ac:dyDescent="0.25">
      <c r="A155" t="s">
        <v>855</v>
      </c>
      <c r="B155" s="1">
        <v>42719</v>
      </c>
      <c r="C155" s="1">
        <v>42723</v>
      </c>
      <c r="D155" t="s">
        <v>39</v>
      </c>
      <c r="E155" t="s">
        <v>513</v>
      </c>
      <c r="F155" t="s">
        <v>514</v>
      </c>
      <c r="G155" t="s">
        <v>89</v>
      </c>
      <c r="H155" t="s">
        <v>26</v>
      </c>
      <c r="I155" t="s">
        <v>311</v>
      </c>
      <c r="J155" t="s">
        <v>312</v>
      </c>
      <c r="K155" t="s">
        <v>5221</v>
      </c>
      <c r="L155" t="s">
        <v>92</v>
      </c>
      <c r="M155" t="s">
        <v>857</v>
      </c>
      <c r="N155" t="s">
        <v>31</v>
      </c>
      <c r="O155" t="s">
        <v>45</v>
      </c>
      <c r="P155" s="4">
        <v>1652.94</v>
      </c>
      <c r="Q155">
        <v>3</v>
      </c>
      <c r="R155">
        <v>0</v>
      </c>
      <c r="S155" s="4">
        <v>231.41159999999999</v>
      </c>
    </row>
    <row r="156" spans="1:19" x14ac:dyDescent="0.25">
      <c r="A156" t="s">
        <v>859</v>
      </c>
      <c r="B156" s="1">
        <v>41830</v>
      </c>
      <c r="C156" s="1">
        <v>41925</v>
      </c>
      <c r="D156" t="s">
        <v>39</v>
      </c>
      <c r="E156" t="s">
        <v>861</v>
      </c>
      <c r="F156" t="s">
        <v>862</v>
      </c>
      <c r="G156" t="s">
        <v>100</v>
      </c>
      <c r="H156" t="s">
        <v>26</v>
      </c>
      <c r="I156" t="s">
        <v>64</v>
      </c>
      <c r="J156" t="s">
        <v>65</v>
      </c>
      <c r="K156" t="s">
        <v>5139</v>
      </c>
      <c r="L156" t="s">
        <v>66</v>
      </c>
      <c r="M156" t="s">
        <v>863</v>
      </c>
      <c r="N156" t="s">
        <v>31</v>
      </c>
      <c r="O156" t="s">
        <v>55</v>
      </c>
      <c r="P156" s="4">
        <v>129.91999999999999</v>
      </c>
      <c r="Q156">
        <v>5</v>
      </c>
      <c r="R156">
        <v>0.2</v>
      </c>
      <c r="S156" s="4">
        <v>21.111999999999998</v>
      </c>
    </row>
    <row r="157" spans="1:19" x14ac:dyDescent="0.25">
      <c r="A157" t="s">
        <v>865</v>
      </c>
      <c r="B157" s="1">
        <v>42441</v>
      </c>
      <c r="C157" s="1">
        <v>42533</v>
      </c>
      <c r="D157" t="s">
        <v>86</v>
      </c>
      <c r="E157" t="s">
        <v>866</v>
      </c>
      <c r="F157" t="s">
        <v>867</v>
      </c>
      <c r="G157" t="s">
        <v>25</v>
      </c>
      <c r="H157" t="s">
        <v>26</v>
      </c>
      <c r="I157" t="s">
        <v>868</v>
      </c>
      <c r="J157" t="s">
        <v>123</v>
      </c>
      <c r="K157" t="s">
        <v>5222</v>
      </c>
      <c r="L157" t="s">
        <v>66</v>
      </c>
      <c r="M157" t="s">
        <v>869</v>
      </c>
      <c r="N157" t="s">
        <v>31</v>
      </c>
      <c r="O157" t="s">
        <v>45</v>
      </c>
      <c r="P157" s="4">
        <v>400.03199999999998</v>
      </c>
      <c r="Q157">
        <v>2</v>
      </c>
      <c r="R157">
        <v>0.4</v>
      </c>
      <c r="S157" s="4">
        <v>-153.34559999999999</v>
      </c>
    </row>
    <row r="158" spans="1:19" x14ac:dyDescent="0.25">
      <c r="A158" t="s">
        <v>865</v>
      </c>
      <c r="B158" s="1">
        <v>42441</v>
      </c>
      <c r="C158" s="1">
        <v>42533</v>
      </c>
      <c r="D158" t="s">
        <v>86</v>
      </c>
      <c r="E158" t="s">
        <v>866</v>
      </c>
      <c r="F158" t="s">
        <v>867</v>
      </c>
      <c r="G158" t="s">
        <v>25</v>
      </c>
      <c r="H158" t="s">
        <v>26</v>
      </c>
      <c r="I158" t="s">
        <v>868</v>
      </c>
      <c r="J158" t="s">
        <v>123</v>
      </c>
      <c r="K158" t="s">
        <v>5222</v>
      </c>
      <c r="L158" t="s">
        <v>66</v>
      </c>
      <c r="M158" t="s">
        <v>353</v>
      </c>
      <c r="N158" t="s">
        <v>31</v>
      </c>
      <c r="O158" t="s">
        <v>35</v>
      </c>
      <c r="P158" s="4">
        <v>542.64599999999996</v>
      </c>
      <c r="Q158">
        <v>3</v>
      </c>
      <c r="R158">
        <v>0.1</v>
      </c>
      <c r="S158" s="4">
        <v>102.49979999999999</v>
      </c>
    </row>
    <row r="159" spans="1:19" x14ac:dyDescent="0.25">
      <c r="A159" t="s">
        <v>871</v>
      </c>
      <c r="B159" s="1">
        <v>42756</v>
      </c>
      <c r="C159" s="1">
        <v>42760</v>
      </c>
      <c r="D159" t="s">
        <v>39</v>
      </c>
      <c r="E159" t="s">
        <v>873</v>
      </c>
      <c r="F159" t="s">
        <v>874</v>
      </c>
      <c r="G159" t="s">
        <v>100</v>
      </c>
      <c r="H159" t="s">
        <v>26</v>
      </c>
      <c r="I159" t="s">
        <v>202</v>
      </c>
      <c r="J159" t="s">
        <v>203</v>
      </c>
      <c r="K159" t="s">
        <v>5160</v>
      </c>
      <c r="L159" t="s">
        <v>53</v>
      </c>
      <c r="M159" t="s">
        <v>875</v>
      </c>
      <c r="N159" t="s">
        <v>31</v>
      </c>
      <c r="O159" t="s">
        <v>32</v>
      </c>
      <c r="P159" s="4">
        <v>84.98</v>
      </c>
      <c r="Q159">
        <v>1</v>
      </c>
      <c r="R159">
        <v>0</v>
      </c>
      <c r="S159" s="4">
        <v>18.695599999999999</v>
      </c>
    </row>
    <row r="160" spans="1:19" x14ac:dyDescent="0.25">
      <c r="A160" t="s">
        <v>877</v>
      </c>
      <c r="B160" s="1">
        <v>41786</v>
      </c>
      <c r="C160" s="1">
        <v>41786</v>
      </c>
      <c r="D160" t="s">
        <v>464</v>
      </c>
      <c r="E160" t="s">
        <v>879</v>
      </c>
      <c r="F160" t="s">
        <v>880</v>
      </c>
      <c r="G160" t="s">
        <v>89</v>
      </c>
      <c r="H160" t="s">
        <v>26</v>
      </c>
      <c r="I160" t="s">
        <v>720</v>
      </c>
      <c r="J160" t="s">
        <v>52</v>
      </c>
      <c r="K160" t="s">
        <v>5223</v>
      </c>
      <c r="L160" t="s">
        <v>53</v>
      </c>
      <c r="M160" t="s">
        <v>340</v>
      </c>
      <c r="N160" t="s">
        <v>31</v>
      </c>
      <c r="O160" t="s">
        <v>45</v>
      </c>
      <c r="P160" s="4">
        <v>567.12</v>
      </c>
      <c r="Q160">
        <v>10</v>
      </c>
      <c r="R160">
        <v>0.2</v>
      </c>
      <c r="S160" s="4">
        <v>-28.356000000000002</v>
      </c>
    </row>
    <row r="161" spans="1:19" x14ac:dyDescent="0.25">
      <c r="A161" t="s">
        <v>881</v>
      </c>
      <c r="B161" s="1">
        <v>42776</v>
      </c>
      <c r="C161" s="1">
        <v>42896</v>
      </c>
      <c r="D161" t="s">
        <v>39</v>
      </c>
      <c r="E161" t="s">
        <v>882</v>
      </c>
      <c r="F161" t="s">
        <v>883</v>
      </c>
      <c r="G161" t="s">
        <v>25</v>
      </c>
      <c r="H161" t="s">
        <v>26</v>
      </c>
      <c r="I161" t="s">
        <v>884</v>
      </c>
      <c r="J161" t="s">
        <v>312</v>
      </c>
      <c r="K161" t="s">
        <v>5224</v>
      </c>
      <c r="L161" t="s">
        <v>92</v>
      </c>
      <c r="M161" t="s">
        <v>885</v>
      </c>
      <c r="N161" t="s">
        <v>31</v>
      </c>
      <c r="O161" t="s">
        <v>55</v>
      </c>
      <c r="P161" s="4">
        <v>157.74</v>
      </c>
      <c r="Q161">
        <v>11</v>
      </c>
      <c r="R161">
        <v>0</v>
      </c>
      <c r="S161" s="4">
        <v>56.7864</v>
      </c>
    </row>
    <row r="162" spans="1:19" x14ac:dyDescent="0.25">
      <c r="A162" t="s">
        <v>887</v>
      </c>
      <c r="B162" s="1">
        <v>42197</v>
      </c>
      <c r="C162" s="1">
        <v>42350</v>
      </c>
      <c r="D162" t="s">
        <v>39</v>
      </c>
      <c r="E162" t="s">
        <v>888</v>
      </c>
      <c r="F162" t="s">
        <v>889</v>
      </c>
      <c r="G162" t="s">
        <v>25</v>
      </c>
      <c r="H162" t="s">
        <v>26</v>
      </c>
      <c r="I162" t="s">
        <v>51</v>
      </c>
      <c r="J162" t="s">
        <v>52</v>
      </c>
      <c r="K162" t="s">
        <v>5203</v>
      </c>
      <c r="L162" t="s">
        <v>53</v>
      </c>
      <c r="M162" t="s">
        <v>793</v>
      </c>
      <c r="N162" t="s">
        <v>31</v>
      </c>
      <c r="O162" t="s">
        <v>55</v>
      </c>
      <c r="P162" s="4">
        <v>79.92</v>
      </c>
      <c r="Q162">
        <v>4</v>
      </c>
      <c r="R162">
        <v>0</v>
      </c>
      <c r="S162" s="4">
        <v>28.7712</v>
      </c>
    </row>
    <row r="163" spans="1:19" x14ac:dyDescent="0.25">
      <c r="A163" t="s">
        <v>890</v>
      </c>
      <c r="B163" s="1">
        <v>42631</v>
      </c>
      <c r="C163" s="1">
        <v>42635</v>
      </c>
      <c r="D163" t="s">
        <v>39</v>
      </c>
      <c r="E163" t="s">
        <v>893</v>
      </c>
      <c r="F163" t="s">
        <v>894</v>
      </c>
      <c r="G163" t="s">
        <v>89</v>
      </c>
      <c r="H163" t="s">
        <v>26</v>
      </c>
      <c r="I163" t="s">
        <v>680</v>
      </c>
      <c r="J163" t="s">
        <v>43</v>
      </c>
      <c r="K163" t="s">
        <v>5205</v>
      </c>
      <c r="L163" t="s">
        <v>29</v>
      </c>
      <c r="M163" t="s">
        <v>895</v>
      </c>
      <c r="N163" t="s">
        <v>31</v>
      </c>
      <c r="O163" t="s">
        <v>45</v>
      </c>
      <c r="P163" s="4">
        <v>383.43799999999999</v>
      </c>
      <c r="Q163">
        <v>4</v>
      </c>
      <c r="R163">
        <v>0.45</v>
      </c>
      <c r="S163" s="4">
        <v>-167.3184</v>
      </c>
    </row>
    <row r="164" spans="1:19" x14ac:dyDescent="0.25">
      <c r="A164" t="s">
        <v>897</v>
      </c>
      <c r="B164" s="1">
        <v>41773</v>
      </c>
      <c r="C164" s="1">
        <v>41779</v>
      </c>
      <c r="D164" t="s">
        <v>39</v>
      </c>
      <c r="E164" t="s">
        <v>900</v>
      </c>
      <c r="F164" t="s">
        <v>901</v>
      </c>
      <c r="G164" t="s">
        <v>89</v>
      </c>
      <c r="H164" t="s">
        <v>26</v>
      </c>
      <c r="I164" t="s">
        <v>902</v>
      </c>
      <c r="J164" t="s">
        <v>43</v>
      </c>
      <c r="K164" t="s">
        <v>5225</v>
      </c>
      <c r="L164" t="s">
        <v>29</v>
      </c>
      <c r="M164" t="s">
        <v>903</v>
      </c>
      <c r="N164" t="s">
        <v>31</v>
      </c>
      <c r="O164" t="s">
        <v>55</v>
      </c>
      <c r="P164" s="4">
        <v>310.88</v>
      </c>
      <c r="Q164">
        <v>2</v>
      </c>
      <c r="R164">
        <v>0.2</v>
      </c>
      <c r="S164" s="4">
        <v>23.315999999999999</v>
      </c>
    </row>
    <row r="165" spans="1:19" x14ac:dyDescent="0.25">
      <c r="A165" t="s">
        <v>905</v>
      </c>
      <c r="B165" s="1">
        <v>42509</v>
      </c>
      <c r="C165" s="1">
        <v>42514</v>
      </c>
      <c r="D165" t="s">
        <v>39</v>
      </c>
      <c r="E165" t="s">
        <v>908</v>
      </c>
      <c r="F165" t="s">
        <v>909</v>
      </c>
      <c r="G165" t="s">
        <v>25</v>
      </c>
      <c r="H165" t="s">
        <v>26</v>
      </c>
      <c r="I165" t="s">
        <v>784</v>
      </c>
      <c r="J165" t="s">
        <v>817</v>
      </c>
      <c r="K165" t="s">
        <v>5226</v>
      </c>
      <c r="L165" t="s">
        <v>29</v>
      </c>
      <c r="M165" t="s">
        <v>910</v>
      </c>
      <c r="N165" t="s">
        <v>31</v>
      </c>
      <c r="O165" t="s">
        <v>35</v>
      </c>
      <c r="P165" s="4">
        <v>641.96</v>
      </c>
      <c r="Q165">
        <v>2</v>
      </c>
      <c r="R165">
        <v>0</v>
      </c>
      <c r="S165" s="4">
        <v>179.74879999999999</v>
      </c>
    </row>
    <row r="166" spans="1:19" x14ac:dyDescent="0.25">
      <c r="A166" t="s">
        <v>912</v>
      </c>
      <c r="B166" s="1">
        <v>42765</v>
      </c>
      <c r="C166" s="1">
        <v>42857</v>
      </c>
      <c r="D166" t="s">
        <v>39</v>
      </c>
      <c r="E166" t="s">
        <v>914</v>
      </c>
      <c r="F166" t="s">
        <v>915</v>
      </c>
      <c r="G166" t="s">
        <v>89</v>
      </c>
      <c r="H166" t="s">
        <v>26</v>
      </c>
      <c r="I166" t="s">
        <v>916</v>
      </c>
      <c r="J166" t="s">
        <v>917</v>
      </c>
      <c r="K166" t="s">
        <v>5227</v>
      </c>
      <c r="L166" t="s">
        <v>92</v>
      </c>
      <c r="M166" t="s">
        <v>918</v>
      </c>
      <c r="N166" t="s">
        <v>31</v>
      </c>
      <c r="O166" t="s">
        <v>55</v>
      </c>
      <c r="P166" s="4">
        <v>34.58</v>
      </c>
      <c r="Q166">
        <v>7</v>
      </c>
      <c r="R166">
        <v>0</v>
      </c>
      <c r="S166" s="4">
        <v>14.5236</v>
      </c>
    </row>
    <row r="167" spans="1:19" x14ac:dyDescent="0.25">
      <c r="A167" t="s">
        <v>920</v>
      </c>
      <c r="B167" s="1">
        <v>42237</v>
      </c>
      <c r="C167" s="1">
        <v>42239</v>
      </c>
      <c r="D167" t="s">
        <v>86</v>
      </c>
      <c r="E167" t="s">
        <v>374</v>
      </c>
      <c r="F167" t="s">
        <v>375</v>
      </c>
      <c r="G167" t="s">
        <v>100</v>
      </c>
      <c r="H167" t="s">
        <v>26</v>
      </c>
      <c r="I167" t="s">
        <v>352</v>
      </c>
      <c r="J167" t="s">
        <v>52</v>
      </c>
      <c r="K167" t="s">
        <v>5185</v>
      </c>
      <c r="L167" t="s">
        <v>53</v>
      </c>
      <c r="M167" t="s">
        <v>923</v>
      </c>
      <c r="N167" t="s">
        <v>31</v>
      </c>
      <c r="O167" t="s">
        <v>35</v>
      </c>
      <c r="P167" s="4">
        <v>544.00800000000004</v>
      </c>
      <c r="Q167">
        <v>3</v>
      </c>
      <c r="R167">
        <v>0.2</v>
      </c>
      <c r="S167" s="4">
        <v>40.800600000000003</v>
      </c>
    </row>
    <row r="168" spans="1:19" x14ac:dyDescent="0.25">
      <c r="A168" t="s">
        <v>925</v>
      </c>
      <c r="B168" s="1">
        <v>42073</v>
      </c>
      <c r="C168" s="1">
        <v>42165</v>
      </c>
      <c r="D168" t="s">
        <v>22</v>
      </c>
      <c r="E168" t="s">
        <v>926</v>
      </c>
      <c r="F168" t="s">
        <v>927</v>
      </c>
      <c r="G168" t="s">
        <v>25</v>
      </c>
      <c r="H168" t="s">
        <v>26</v>
      </c>
      <c r="I168" t="s">
        <v>376</v>
      </c>
      <c r="J168" t="s">
        <v>250</v>
      </c>
      <c r="K168" t="s">
        <v>5172</v>
      </c>
      <c r="L168" t="s">
        <v>66</v>
      </c>
      <c r="M168" t="s">
        <v>928</v>
      </c>
      <c r="N168" t="s">
        <v>31</v>
      </c>
      <c r="O168" t="s">
        <v>32</v>
      </c>
      <c r="P168" s="4">
        <v>35.49</v>
      </c>
      <c r="Q168">
        <v>1</v>
      </c>
      <c r="R168">
        <v>0.5</v>
      </c>
      <c r="S168" s="4">
        <v>-15.615600000000001</v>
      </c>
    </row>
    <row r="169" spans="1:19" x14ac:dyDescent="0.25">
      <c r="A169" t="s">
        <v>930</v>
      </c>
      <c r="B169" s="1">
        <v>42350</v>
      </c>
      <c r="C169" s="1">
        <v>42354</v>
      </c>
      <c r="D169" t="s">
        <v>39</v>
      </c>
      <c r="E169" t="s">
        <v>932</v>
      </c>
      <c r="F169" t="s">
        <v>933</v>
      </c>
      <c r="G169" t="s">
        <v>25</v>
      </c>
      <c r="H169" t="s">
        <v>26</v>
      </c>
      <c r="I169" t="s">
        <v>934</v>
      </c>
      <c r="J169" t="s">
        <v>52</v>
      </c>
      <c r="K169" t="s">
        <v>5228</v>
      </c>
      <c r="L169" t="s">
        <v>53</v>
      </c>
      <c r="M169" t="s">
        <v>935</v>
      </c>
      <c r="N169" t="s">
        <v>31</v>
      </c>
      <c r="O169" t="s">
        <v>35</v>
      </c>
      <c r="P169" s="4">
        <v>348.928</v>
      </c>
      <c r="Q169">
        <v>2</v>
      </c>
      <c r="R169">
        <v>0.2</v>
      </c>
      <c r="S169" s="4">
        <v>34.892800000000001</v>
      </c>
    </row>
    <row r="170" spans="1:19" x14ac:dyDescent="0.25">
      <c r="A170" t="s">
        <v>937</v>
      </c>
      <c r="B170" s="1">
        <v>42181</v>
      </c>
      <c r="C170" s="1">
        <v>42185</v>
      </c>
      <c r="D170" t="s">
        <v>39</v>
      </c>
      <c r="E170" t="s">
        <v>940</v>
      </c>
      <c r="F170" t="s">
        <v>941</v>
      </c>
      <c r="G170" t="s">
        <v>25</v>
      </c>
      <c r="H170" t="s">
        <v>26</v>
      </c>
      <c r="I170" t="s">
        <v>715</v>
      </c>
      <c r="J170" t="s">
        <v>817</v>
      </c>
      <c r="K170" t="s">
        <v>5229</v>
      </c>
      <c r="L170" t="s">
        <v>29</v>
      </c>
      <c r="M170" t="s">
        <v>942</v>
      </c>
      <c r="N170" t="s">
        <v>31</v>
      </c>
      <c r="O170" t="s">
        <v>35</v>
      </c>
      <c r="P170" s="4">
        <v>332.94</v>
      </c>
      <c r="Q170">
        <v>3</v>
      </c>
      <c r="R170">
        <v>0</v>
      </c>
      <c r="S170" s="4">
        <v>79.905600000000007</v>
      </c>
    </row>
    <row r="171" spans="1:19" x14ac:dyDescent="0.25">
      <c r="A171" t="s">
        <v>944</v>
      </c>
      <c r="B171" s="1">
        <v>42335</v>
      </c>
      <c r="C171" s="1">
        <v>42075</v>
      </c>
      <c r="D171" t="s">
        <v>39</v>
      </c>
      <c r="E171" t="s">
        <v>945</v>
      </c>
      <c r="F171" t="s">
        <v>946</v>
      </c>
      <c r="G171" t="s">
        <v>25</v>
      </c>
      <c r="H171" t="s">
        <v>26</v>
      </c>
      <c r="I171" t="s">
        <v>947</v>
      </c>
      <c r="J171" t="s">
        <v>52</v>
      </c>
      <c r="K171" t="s">
        <v>5230</v>
      </c>
      <c r="L171" t="s">
        <v>53</v>
      </c>
      <c r="M171" t="s">
        <v>661</v>
      </c>
      <c r="N171" t="s">
        <v>31</v>
      </c>
      <c r="O171" t="s">
        <v>35</v>
      </c>
      <c r="P171" s="4">
        <v>283.92</v>
      </c>
      <c r="Q171">
        <v>5</v>
      </c>
      <c r="R171">
        <v>0.2</v>
      </c>
      <c r="S171" s="4">
        <v>17.745000000000001</v>
      </c>
    </row>
    <row r="172" spans="1:19" x14ac:dyDescent="0.25">
      <c r="A172" t="s">
        <v>948</v>
      </c>
      <c r="B172" s="1">
        <v>42786</v>
      </c>
      <c r="C172" s="1">
        <v>42789</v>
      </c>
      <c r="D172" t="s">
        <v>86</v>
      </c>
      <c r="E172" t="s">
        <v>951</v>
      </c>
      <c r="F172" t="s">
        <v>952</v>
      </c>
      <c r="G172" t="s">
        <v>89</v>
      </c>
      <c r="H172" t="s">
        <v>26</v>
      </c>
      <c r="I172" t="s">
        <v>720</v>
      </c>
      <c r="J172" t="s">
        <v>52</v>
      </c>
      <c r="K172" t="s">
        <v>5223</v>
      </c>
      <c r="L172" t="s">
        <v>53</v>
      </c>
      <c r="M172" t="s">
        <v>953</v>
      </c>
      <c r="N172" t="s">
        <v>31</v>
      </c>
      <c r="O172" t="s">
        <v>55</v>
      </c>
      <c r="P172" s="4">
        <v>22.23</v>
      </c>
      <c r="Q172">
        <v>1</v>
      </c>
      <c r="R172">
        <v>0</v>
      </c>
      <c r="S172" s="4">
        <v>7.3358999999999996</v>
      </c>
    </row>
    <row r="173" spans="1:19" x14ac:dyDescent="0.25">
      <c r="A173" t="s">
        <v>955</v>
      </c>
      <c r="B173" s="1">
        <v>42847</v>
      </c>
      <c r="C173" s="1">
        <v>42849</v>
      </c>
      <c r="D173" t="s">
        <v>86</v>
      </c>
      <c r="E173" t="s">
        <v>958</v>
      </c>
      <c r="F173" t="s">
        <v>959</v>
      </c>
      <c r="G173" t="s">
        <v>25</v>
      </c>
      <c r="H173" t="s">
        <v>26</v>
      </c>
      <c r="I173" t="s">
        <v>352</v>
      </c>
      <c r="J173" t="s">
        <v>52</v>
      </c>
      <c r="K173" t="s">
        <v>5180</v>
      </c>
      <c r="L173" t="s">
        <v>53</v>
      </c>
      <c r="M173" t="s">
        <v>960</v>
      </c>
      <c r="N173" t="s">
        <v>31</v>
      </c>
      <c r="O173" t="s">
        <v>55</v>
      </c>
      <c r="P173" s="4">
        <v>18.28</v>
      </c>
      <c r="Q173">
        <v>2</v>
      </c>
      <c r="R173">
        <v>0</v>
      </c>
      <c r="S173" s="4">
        <v>6.2152000000000003</v>
      </c>
    </row>
    <row r="174" spans="1:19" x14ac:dyDescent="0.25">
      <c r="A174" t="s">
        <v>962</v>
      </c>
      <c r="B174" s="1">
        <v>42065</v>
      </c>
      <c r="C174" s="1">
        <v>42126</v>
      </c>
      <c r="D174" t="s">
        <v>86</v>
      </c>
      <c r="E174" t="s">
        <v>963</v>
      </c>
      <c r="F174" t="s">
        <v>964</v>
      </c>
      <c r="G174" t="s">
        <v>25</v>
      </c>
      <c r="H174" t="s">
        <v>26</v>
      </c>
      <c r="I174" t="s">
        <v>965</v>
      </c>
      <c r="J174" t="s">
        <v>966</v>
      </c>
      <c r="K174" t="s">
        <v>5231</v>
      </c>
      <c r="L174" t="s">
        <v>92</v>
      </c>
      <c r="M174" t="s">
        <v>532</v>
      </c>
      <c r="N174" t="s">
        <v>31</v>
      </c>
      <c r="O174" t="s">
        <v>55</v>
      </c>
      <c r="P174" s="4">
        <v>28.4</v>
      </c>
      <c r="Q174">
        <v>2</v>
      </c>
      <c r="R174">
        <v>0</v>
      </c>
      <c r="S174" s="4">
        <v>11.076000000000001</v>
      </c>
    </row>
    <row r="175" spans="1:19" x14ac:dyDescent="0.25">
      <c r="A175" t="s">
        <v>967</v>
      </c>
      <c r="B175" s="1">
        <v>41925</v>
      </c>
      <c r="C175" s="1">
        <v>41927</v>
      </c>
      <c r="D175" t="s">
        <v>86</v>
      </c>
      <c r="E175" t="s">
        <v>969</v>
      </c>
      <c r="F175" t="s">
        <v>970</v>
      </c>
      <c r="G175" t="s">
        <v>25</v>
      </c>
      <c r="H175" t="s">
        <v>26</v>
      </c>
      <c r="I175" t="s">
        <v>971</v>
      </c>
      <c r="J175" t="s">
        <v>203</v>
      </c>
      <c r="K175" t="s">
        <v>5232</v>
      </c>
      <c r="L175" t="s">
        <v>53</v>
      </c>
      <c r="M175" t="s">
        <v>369</v>
      </c>
      <c r="N175" t="s">
        <v>31</v>
      </c>
      <c r="O175" t="s">
        <v>45</v>
      </c>
      <c r="P175" s="4">
        <v>1298.55</v>
      </c>
      <c r="Q175">
        <v>5</v>
      </c>
      <c r="R175">
        <v>0</v>
      </c>
      <c r="S175" s="4">
        <v>311.65199999999999</v>
      </c>
    </row>
    <row r="176" spans="1:19" x14ac:dyDescent="0.25">
      <c r="A176" t="s">
        <v>972</v>
      </c>
      <c r="B176" s="1">
        <v>42869</v>
      </c>
      <c r="C176" s="1">
        <v>42869</v>
      </c>
      <c r="D176" t="s">
        <v>464</v>
      </c>
      <c r="E176" t="s">
        <v>974</v>
      </c>
      <c r="F176" t="s">
        <v>975</v>
      </c>
      <c r="G176" t="s">
        <v>25</v>
      </c>
      <c r="H176" t="s">
        <v>26</v>
      </c>
      <c r="I176" t="s">
        <v>976</v>
      </c>
      <c r="J176" t="s">
        <v>52</v>
      </c>
      <c r="K176" t="s">
        <v>5233</v>
      </c>
      <c r="L176" t="s">
        <v>53</v>
      </c>
      <c r="M176" t="s">
        <v>960</v>
      </c>
      <c r="N176" t="s">
        <v>31</v>
      </c>
      <c r="O176" t="s">
        <v>55</v>
      </c>
      <c r="P176" s="4">
        <v>18.28</v>
      </c>
      <c r="Q176">
        <v>2</v>
      </c>
      <c r="R176">
        <v>0</v>
      </c>
      <c r="S176" s="4">
        <v>6.2152000000000003</v>
      </c>
    </row>
    <row r="177" spans="1:19" x14ac:dyDescent="0.25">
      <c r="A177" t="s">
        <v>977</v>
      </c>
      <c r="B177" s="1">
        <v>41818</v>
      </c>
      <c r="C177" s="1">
        <v>41677</v>
      </c>
      <c r="D177" t="s">
        <v>39</v>
      </c>
      <c r="E177" t="s">
        <v>696</v>
      </c>
      <c r="F177" t="s">
        <v>697</v>
      </c>
      <c r="G177" t="s">
        <v>25</v>
      </c>
      <c r="H177" t="s">
        <v>26</v>
      </c>
      <c r="I177" t="s">
        <v>64</v>
      </c>
      <c r="J177" t="s">
        <v>65</v>
      </c>
      <c r="K177" t="s">
        <v>5139</v>
      </c>
      <c r="L177" t="s">
        <v>66</v>
      </c>
      <c r="M177" t="s">
        <v>979</v>
      </c>
      <c r="N177" t="s">
        <v>31</v>
      </c>
      <c r="O177" t="s">
        <v>35</v>
      </c>
      <c r="P177" s="4">
        <v>1228.4649999999999</v>
      </c>
      <c r="Q177">
        <v>5</v>
      </c>
      <c r="R177">
        <v>0.3</v>
      </c>
      <c r="S177" s="4">
        <v>0</v>
      </c>
    </row>
    <row r="178" spans="1:19" x14ac:dyDescent="0.25">
      <c r="A178" t="s">
        <v>981</v>
      </c>
      <c r="B178" s="1">
        <v>42902</v>
      </c>
      <c r="C178" s="1">
        <v>42907</v>
      </c>
      <c r="D178" t="s">
        <v>22</v>
      </c>
      <c r="E178" t="s">
        <v>143</v>
      </c>
      <c r="F178" t="s">
        <v>144</v>
      </c>
      <c r="G178" t="s">
        <v>25</v>
      </c>
      <c r="H178" t="s">
        <v>26</v>
      </c>
      <c r="I178" t="s">
        <v>984</v>
      </c>
      <c r="J178" t="s">
        <v>28</v>
      </c>
      <c r="K178" t="s">
        <v>5234</v>
      </c>
      <c r="L178" t="s">
        <v>29</v>
      </c>
      <c r="M178" t="s">
        <v>985</v>
      </c>
      <c r="N178" t="s">
        <v>31</v>
      </c>
      <c r="O178" t="s">
        <v>35</v>
      </c>
      <c r="P178" s="4">
        <v>301.95999999999998</v>
      </c>
      <c r="Q178">
        <v>2</v>
      </c>
      <c r="R178">
        <v>0</v>
      </c>
      <c r="S178" s="4">
        <v>90.587999999999994</v>
      </c>
    </row>
    <row r="179" spans="1:19" x14ac:dyDescent="0.25">
      <c r="A179" t="s">
        <v>987</v>
      </c>
      <c r="B179" s="1">
        <v>42328</v>
      </c>
      <c r="C179" s="1">
        <v>42333</v>
      </c>
      <c r="D179" t="s">
        <v>39</v>
      </c>
      <c r="E179" t="s">
        <v>990</v>
      </c>
      <c r="F179" t="s">
        <v>991</v>
      </c>
      <c r="G179" t="s">
        <v>89</v>
      </c>
      <c r="H179" t="s">
        <v>26</v>
      </c>
      <c r="I179" t="s">
        <v>180</v>
      </c>
      <c r="J179" t="s">
        <v>123</v>
      </c>
      <c r="K179" t="s">
        <v>5153</v>
      </c>
      <c r="L179" t="s">
        <v>66</v>
      </c>
      <c r="M179" t="s">
        <v>992</v>
      </c>
      <c r="N179" t="s">
        <v>31</v>
      </c>
      <c r="O179" t="s">
        <v>32</v>
      </c>
      <c r="P179" s="4">
        <v>186.048</v>
      </c>
      <c r="Q179">
        <v>4</v>
      </c>
      <c r="R179">
        <v>0.2</v>
      </c>
      <c r="S179" s="4">
        <v>9.3024000000000004</v>
      </c>
    </row>
    <row r="180" spans="1:19" x14ac:dyDescent="0.25">
      <c r="A180" t="s">
        <v>994</v>
      </c>
      <c r="B180" s="1">
        <v>42290</v>
      </c>
      <c r="C180" s="1">
        <v>42294</v>
      </c>
      <c r="D180" t="s">
        <v>39</v>
      </c>
      <c r="E180" t="s">
        <v>997</v>
      </c>
      <c r="F180" t="s">
        <v>998</v>
      </c>
      <c r="G180" t="s">
        <v>25</v>
      </c>
      <c r="H180" t="s">
        <v>26</v>
      </c>
      <c r="I180" t="s">
        <v>999</v>
      </c>
      <c r="J180" t="s">
        <v>28</v>
      </c>
      <c r="K180" t="s">
        <v>5235</v>
      </c>
      <c r="L180" t="s">
        <v>29</v>
      </c>
      <c r="M180" t="s">
        <v>385</v>
      </c>
      <c r="N180" t="s">
        <v>31</v>
      </c>
      <c r="O180" t="s">
        <v>35</v>
      </c>
      <c r="P180" s="4">
        <v>287.94</v>
      </c>
      <c r="Q180">
        <v>3</v>
      </c>
      <c r="R180">
        <v>0</v>
      </c>
      <c r="S180" s="4">
        <v>77.743799999999993</v>
      </c>
    </row>
    <row r="181" spans="1:19" x14ac:dyDescent="0.25">
      <c r="A181" t="s">
        <v>1000</v>
      </c>
      <c r="B181" s="1">
        <v>42736</v>
      </c>
      <c r="C181" s="1">
        <v>42887</v>
      </c>
      <c r="D181" t="s">
        <v>39</v>
      </c>
      <c r="E181" t="s">
        <v>1001</v>
      </c>
      <c r="F181" t="s">
        <v>1002</v>
      </c>
      <c r="G181" t="s">
        <v>25</v>
      </c>
      <c r="H181" t="s">
        <v>26</v>
      </c>
      <c r="I181" t="s">
        <v>1003</v>
      </c>
      <c r="J181" t="s">
        <v>250</v>
      </c>
      <c r="K181" t="s">
        <v>5236</v>
      </c>
      <c r="L181" t="s">
        <v>66</v>
      </c>
      <c r="M181" t="s">
        <v>1004</v>
      </c>
      <c r="N181" t="s">
        <v>31</v>
      </c>
      <c r="O181" t="s">
        <v>55</v>
      </c>
      <c r="P181" s="4">
        <v>48.896000000000001</v>
      </c>
      <c r="Q181">
        <v>4</v>
      </c>
      <c r="R181">
        <v>0.2</v>
      </c>
      <c r="S181" s="4">
        <v>8.5568000000000008</v>
      </c>
    </row>
    <row r="182" spans="1:19" x14ac:dyDescent="0.25">
      <c r="A182" t="s">
        <v>1006</v>
      </c>
      <c r="B182" s="1">
        <v>42419</v>
      </c>
      <c r="C182" s="1">
        <v>42424</v>
      </c>
      <c r="D182" t="s">
        <v>39</v>
      </c>
      <c r="E182" t="s">
        <v>1009</v>
      </c>
      <c r="F182" t="s">
        <v>1010</v>
      </c>
      <c r="G182" t="s">
        <v>25</v>
      </c>
      <c r="H182" t="s">
        <v>26</v>
      </c>
      <c r="I182" t="s">
        <v>180</v>
      </c>
      <c r="J182" t="s">
        <v>123</v>
      </c>
      <c r="K182" t="s">
        <v>5153</v>
      </c>
      <c r="L182" t="s">
        <v>66</v>
      </c>
      <c r="M182" t="s">
        <v>953</v>
      </c>
      <c r="N182" t="s">
        <v>31</v>
      </c>
      <c r="O182" t="s">
        <v>55</v>
      </c>
      <c r="P182" s="4">
        <v>44.46</v>
      </c>
      <c r="Q182">
        <v>2</v>
      </c>
      <c r="R182">
        <v>0</v>
      </c>
      <c r="S182" s="4">
        <v>14.671799999999999</v>
      </c>
    </row>
    <row r="183" spans="1:19" x14ac:dyDescent="0.25">
      <c r="A183" t="s">
        <v>1011</v>
      </c>
      <c r="B183" s="1">
        <v>41913</v>
      </c>
      <c r="C183" s="1">
        <v>41654</v>
      </c>
      <c r="D183" t="s">
        <v>39</v>
      </c>
      <c r="E183" t="s">
        <v>1013</v>
      </c>
      <c r="F183" t="s">
        <v>1014</v>
      </c>
      <c r="G183" t="s">
        <v>89</v>
      </c>
      <c r="H183" t="s">
        <v>26</v>
      </c>
      <c r="I183" t="s">
        <v>1015</v>
      </c>
      <c r="J183" t="s">
        <v>817</v>
      </c>
      <c r="K183" t="s">
        <v>5237</v>
      </c>
      <c r="L183" t="s">
        <v>29</v>
      </c>
      <c r="M183" t="s">
        <v>1016</v>
      </c>
      <c r="N183" t="s">
        <v>31</v>
      </c>
      <c r="O183" t="s">
        <v>55</v>
      </c>
      <c r="P183" s="4">
        <v>51.94</v>
      </c>
      <c r="Q183">
        <v>1</v>
      </c>
      <c r="R183">
        <v>0</v>
      </c>
      <c r="S183" s="4">
        <v>21.295400000000001</v>
      </c>
    </row>
    <row r="184" spans="1:19" x14ac:dyDescent="0.25">
      <c r="A184" t="s">
        <v>1018</v>
      </c>
      <c r="B184" s="1">
        <v>42386</v>
      </c>
      <c r="C184" s="1">
        <v>42390</v>
      </c>
      <c r="D184" t="s">
        <v>39</v>
      </c>
      <c r="E184" t="s">
        <v>1021</v>
      </c>
      <c r="F184" t="s">
        <v>1022</v>
      </c>
      <c r="G184" t="s">
        <v>100</v>
      </c>
      <c r="H184" t="s">
        <v>26</v>
      </c>
      <c r="I184" t="s">
        <v>563</v>
      </c>
      <c r="J184" t="s">
        <v>1023</v>
      </c>
      <c r="K184" t="s">
        <v>5238</v>
      </c>
      <c r="L184" t="s">
        <v>66</v>
      </c>
      <c r="M184" t="s">
        <v>331</v>
      </c>
      <c r="N184" t="s">
        <v>31</v>
      </c>
      <c r="O184" t="s">
        <v>55</v>
      </c>
      <c r="P184" s="4">
        <v>322.58999999999997</v>
      </c>
      <c r="Q184">
        <v>3</v>
      </c>
      <c r="R184">
        <v>0</v>
      </c>
      <c r="S184" s="4">
        <v>64.518000000000001</v>
      </c>
    </row>
    <row r="185" spans="1:19" x14ac:dyDescent="0.25">
      <c r="A185" t="s">
        <v>1024</v>
      </c>
      <c r="B185" s="1">
        <v>43069</v>
      </c>
      <c r="C185" s="1">
        <v>42778</v>
      </c>
      <c r="D185" t="s">
        <v>22</v>
      </c>
      <c r="E185" t="s">
        <v>1026</v>
      </c>
      <c r="F185" t="s">
        <v>1027</v>
      </c>
      <c r="G185" t="s">
        <v>100</v>
      </c>
      <c r="H185" t="s">
        <v>26</v>
      </c>
      <c r="I185" t="s">
        <v>180</v>
      </c>
      <c r="J185" t="s">
        <v>123</v>
      </c>
      <c r="K185" t="s">
        <v>5175</v>
      </c>
      <c r="L185" t="s">
        <v>66</v>
      </c>
      <c r="M185" t="s">
        <v>265</v>
      </c>
      <c r="N185" t="s">
        <v>31</v>
      </c>
      <c r="O185" t="s">
        <v>35</v>
      </c>
      <c r="P185" s="4">
        <v>1242.9000000000001</v>
      </c>
      <c r="Q185">
        <v>5</v>
      </c>
      <c r="R185">
        <v>0.1</v>
      </c>
      <c r="S185" s="4">
        <v>262.39</v>
      </c>
    </row>
    <row r="186" spans="1:19" x14ac:dyDescent="0.25">
      <c r="A186" t="s">
        <v>1028</v>
      </c>
      <c r="B186" s="1">
        <v>42665</v>
      </c>
      <c r="C186" s="1">
        <v>42667</v>
      </c>
      <c r="D186" t="s">
        <v>86</v>
      </c>
      <c r="E186" t="s">
        <v>1031</v>
      </c>
      <c r="F186" t="s">
        <v>1032</v>
      </c>
      <c r="G186" t="s">
        <v>100</v>
      </c>
      <c r="H186" t="s">
        <v>26</v>
      </c>
      <c r="I186" t="s">
        <v>311</v>
      </c>
      <c r="J186" t="s">
        <v>312</v>
      </c>
      <c r="K186" t="s">
        <v>5166</v>
      </c>
      <c r="L186" t="s">
        <v>92</v>
      </c>
      <c r="M186" t="s">
        <v>768</v>
      </c>
      <c r="N186" t="s">
        <v>31</v>
      </c>
      <c r="O186" t="s">
        <v>55</v>
      </c>
      <c r="P186" s="4">
        <v>31.4</v>
      </c>
      <c r="Q186">
        <v>5</v>
      </c>
      <c r="R186">
        <v>0</v>
      </c>
      <c r="S186" s="4">
        <v>10.048</v>
      </c>
    </row>
    <row r="187" spans="1:19" x14ac:dyDescent="0.25">
      <c r="A187" t="s">
        <v>1033</v>
      </c>
      <c r="B187" s="1">
        <v>41758</v>
      </c>
      <c r="C187" s="1">
        <v>41734</v>
      </c>
      <c r="D187" t="s">
        <v>39</v>
      </c>
      <c r="E187" t="s">
        <v>1035</v>
      </c>
      <c r="F187" t="s">
        <v>1036</v>
      </c>
      <c r="G187" t="s">
        <v>25</v>
      </c>
      <c r="H187" t="s">
        <v>26</v>
      </c>
      <c r="I187" t="s">
        <v>1037</v>
      </c>
      <c r="J187" t="s">
        <v>123</v>
      </c>
      <c r="K187" t="s">
        <v>5239</v>
      </c>
      <c r="L187" t="s">
        <v>66</v>
      </c>
      <c r="M187" t="s">
        <v>1038</v>
      </c>
      <c r="N187" t="s">
        <v>31</v>
      </c>
      <c r="O187" t="s">
        <v>55</v>
      </c>
      <c r="P187" s="4">
        <v>17.46</v>
      </c>
      <c r="Q187">
        <v>2</v>
      </c>
      <c r="R187">
        <v>0</v>
      </c>
      <c r="S187" s="4">
        <v>5.9363999999999999</v>
      </c>
    </row>
    <row r="188" spans="1:19" x14ac:dyDescent="0.25">
      <c r="A188" t="s">
        <v>1040</v>
      </c>
      <c r="B188" s="1">
        <v>43099</v>
      </c>
      <c r="C188" s="1">
        <v>43160</v>
      </c>
      <c r="D188" t="s">
        <v>39</v>
      </c>
      <c r="E188" t="s">
        <v>163</v>
      </c>
      <c r="F188" t="s">
        <v>164</v>
      </c>
      <c r="G188" t="s">
        <v>25</v>
      </c>
      <c r="H188" t="s">
        <v>26</v>
      </c>
      <c r="I188" t="s">
        <v>180</v>
      </c>
      <c r="J188" t="s">
        <v>123</v>
      </c>
      <c r="K188" t="s">
        <v>5151</v>
      </c>
      <c r="L188" t="s">
        <v>66</v>
      </c>
      <c r="M188" t="s">
        <v>1041</v>
      </c>
      <c r="N188" t="s">
        <v>31</v>
      </c>
      <c r="O188" t="s">
        <v>32</v>
      </c>
      <c r="P188" s="4">
        <v>323.13600000000002</v>
      </c>
      <c r="Q188">
        <v>4</v>
      </c>
      <c r="R188">
        <v>0.2</v>
      </c>
      <c r="S188" s="4">
        <v>12.117599999999999</v>
      </c>
    </row>
    <row r="189" spans="1:19" x14ac:dyDescent="0.25">
      <c r="A189" t="s">
        <v>1043</v>
      </c>
      <c r="B189" s="1">
        <v>42155</v>
      </c>
      <c r="C189" s="1">
        <v>42191</v>
      </c>
      <c r="D189" t="s">
        <v>39</v>
      </c>
      <c r="E189" t="s">
        <v>1045</v>
      </c>
      <c r="F189" t="s">
        <v>1046</v>
      </c>
      <c r="G189" t="s">
        <v>100</v>
      </c>
      <c r="H189" t="s">
        <v>26</v>
      </c>
      <c r="I189" t="s">
        <v>1047</v>
      </c>
      <c r="J189" t="s">
        <v>468</v>
      </c>
      <c r="K189" t="s">
        <v>5240</v>
      </c>
      <c r="L189" t="s">
        <v>66</v>
      </c>
      <c r="M189" t="s">
        <v>486</v>
      </c>
      <c r="N189" t="s">
        <v>31</v>
      </c>
      <c r="O189" t="s">
        <v>55</v>
      </c>
      <c r="P189" s="4">
        <v>22.2</v>
      </c>
      <c r="Q189">
        <v>6</v>
      </c>
      <c r="R189">
        <v>0</v>
      </c>
      <c r="S189" s="4">
        <v>9.1020000000000003</v>
      </c>
    </row>
    <row r="190" spans="1:19" x14ac:dyDescent="0.25">
      <c r="A190" t="s">
        <v>1048</v>
      </c>
      <c r="B190" s="1">
        <v>43066</v>
      </c>
      <c r="C190" s="1">
        <v>43068</v>
      </c>
      <c r="D190" t="s">
        <v>86</v>
      </c>
      <c r="E190" t="s">
        <v>990</v>
      </c>
      <c r="F190" t="s">
        <v>991</v>
      </c>
      <c r="G190" t="s">
        <v>89</v>
      </c>
      <c r="H190" t="s">
        <v>26</v>
      </c>
      <c r="I190" t="s">
        <v>1050</v>
      </c>
      <c r="J190" t="s">
        <v>257</v>
      </c>
      <c r="K190" t="s">
        <v>5241</v>
      </c>
      <c r="L190" t="s">
        <v>92</v>
      </c>
      <c r="M190" t="s">
        <v>383</v>
      </c>
      <c r="N190" t="s">
        <v>31</v>
      </c>
      <c r="O190" t="s">
        <v>55</v>
      </c>
      <c r="P190" s="4">
        <v>46.94</v>
      </c>
      <c r="Q190">
        <v>1</v>
      </c>
      <c r="R190">
        <v>0</v>
      </c>
      <c r="S190" s="4">
        <v>19.2454</v>
      </c>
    </row>
    <row r="191" spans="1:19" x14ac:dyDescent="0.25">
      <c r="A191" t="s">
        <v>1051</v>
      </c>
      <c r="B191" s="1">
        <v>41805</v>
      </c>
      <c r="C191" s="1">
        <v>41811</v>
      </c>
      <c r="D191" t="s">
        <v>39</v>
      </c>
      <c r="E191" t="s">
        <v>380</v>
      </c>
      <c r="F191" t="s">
        <v>381</v>
      </c>
      <c r="G191" t="s">
        <v>89</v>
      </c>
      <c r="H191" t="s">
        <v>26</v>
      </c>
      <c r="I191" t="s">
        <v>264</v>
      </c>
      <c r="J191" t="s">
        <v>91</v>
      </c>
      <c r="K191" t="s">
        <v>5161</v>
      </c>
      <c r="L191" t="s">
        <v>92</v>
      </c>
      <c r="M191" t="s">
        <v>1053</v>
      </c>
      <c r="N191" t="s">
        <v>31</v>
      </c>
      <c r="O191" t="s">
        <v>45</v>
      </c>
      <c r="P191" s="4">
        <v>99.918000000000006</v>
      </c>
      <c r="Q191">
        <v>2</v>
      </c>
      <c r="R191">
        <v>0.3</v>
      </c>
      <c r="S191" s="4">
        <v>-18.5562</v>
      </c>
    </row>
    <row r="192" spans="1:19" x14ac:dyDescent="0.25">
      <c r="A192" t="s">
        <v>1051</v>
      </c>
      <c r="B192" s="1">
        <v>41805</v>
      </c>
      <c r="C192" s="1">
        <v>41811</v>
      </c>
      <c r="D192" t="s">
        <v>39</v>
      </c>
      <c r="E192" t="s">
        <v>380</v>
      </c>
      <c r="F192" t="s">
        <v>381</v>
      </c>
      <c r="G192" t="s">
        <v>89</v>
      </c>
      <c r="H192" t="s">
        <v>26</v>
      </c>
      <c r="I192" t="s">
        <v>264</v>
      </c>
      <c r="J192" t="s">
        <v>91</v>
      </c>
      <c r="K192" t="s">
        <v>5161</v>
      </c>
      <c r="L192" t="s">
        <v>92</v>
      </c>
      <c r="M192" t="s">
        <v>646</v>
      </c>
      <c r="N192" t="s">
        <v>31</v>
      </c>
      <c r="O192" t="s">
        <v>35</v>
      </c>
      <c r="P192" s="4">
        <v>797.94399999999996</v>
      </c>
      <c r="Q192">
        <v>4</v>
      </c>
      <c r="R192">
        <v>0.3</v>
      </c>
      <c r="S192" s="4">
        <v>-56.996000000000002</v>
      </c>
    </row>
    <row r="193" spans="1:19" x14ac:dyDescent="0.25">
      <c r="A193" t="s">
        <v>1055</v>
      </c>
      <c r="B193" s="1">
        <v>42717</v>
      </c>
      <c r="C193" s="1">
        <v>42724</v>
      </c>
      <c r="D193" t="s">
        <v>39</v>
      </c>
      <c r="E193" t="s">
        <v>1058</v>
      </c>
      <c r="F193" t="s">
        <v>1059</v>
      </c>
      <c r="G193" t="s">
        <v>89</v>
      </c>
      <c r="H193" t="s">
        <v>26</v>
      </c>
      <c r="I193" t="s">
        <v>1060</v>
      </c>
      <c r="J193" t="s">
        <v>52</v>
      </c>
      <c r="K193" t="s">
        <v>5242</v>
      </c>
      <c r="L193" t="s">
        <v>53</v>
      </c>
      <c r="M193" t="s">
        <v>44</v>
      </c>
      <c r="N193" t="s">
        <v>31</v>
      </c>
      <c r="O193" t="s">
        <v>45</v>
      </c>
      <c r="P193" s="4">
        <v>1114.2719999999999</v>
      </c>
      <c r="Q193">
        <v>4</v>
      </c>
      <c r="R193">
        <v>0.2</v>
      </c>
      <c r="S193" s="4">
        <v>41.785200000000003</v>
      </c>
    </row>
    <row r="194" spans="1:19" x14ac:dyDescent="0.25">
      <c r="A194" t="s">
        <v>1061</v>
      </c>
      <c r="B194" s="1">
        <v>42211</v>
      </c>
      <c r="C194" s="1">
        <v>42213</v>
      </c>
      <c r="D194" t="s">
        <v>86</v>
      </c>
      <c r="E194" t="s">
        <v>696</v>
      </c>
      <c r="F194" t="s">
        <v>697</v>
      </c>
      <c r="G194" t="s">
        <v>25</v>
      </c>
      <c r="H194" t="s">
        <v>26</v>
      </c>
      <c r="I194" t="s">
        <v>1064</v>
      </c>
      <c r="J194" t="s">
        <v>577</v>
      </c>
      <c r="K194" t="s">
        <v>5243</v>
      </c>
      <c r="L194" t="s">
        <v>53</v>
      </c>
      <c r="M194" t="s">
        <v>1065</v>
      </c>
      <c r="N194" t="s">
        <v>31</v>
      </c>
      <c r="O194" t="s">
        <v>45</v>
      </c>
      <c r="P194" s="4">
        <v>393.16500000000002</v>
      </c>
      <c r="Q194">
        <v>3</v>
      </c>
      <c r="R194">
        <v>0.5</v>
      </c>
      <c r="S194" s="4">
        <v>-204.44579999999999</v>
      </c>
    </row>
    <row r="195" spans="1:19" x14ac:dyDescent="0.25">
      <c r="A195" t="s">
        <v>1067</v>
      </c>
      <c r="B195" s="1">
        <v>43067</v>
      </c>
      <c r="C195" s="1">
        <v>42778</v>
      </c>
      <c r="D195" t="s">
        <v>39</v>
      </c>
      <c r="E195" t="s">
        <v>1069</v>
      </c>
      <c r="F195" t="s">
        <v>1070</v>
      </c>
      <c r="G195" t="s">
        <v>100</v>
      </c>
      <c r="H195" t="s">
        <v>26</v>
      </c>
      <c r="I195" t="s">
        <v>64</v>
      </c>
      <c r="J195" t="s">
        <v>65</v>
      </c>
      <c r="K195" t="s">
        <v>5244</v>
      </c>
      <c r="L195" t="s">
        <v>66</v>
      </c>
      <c r="M195" t="s">
        <v>1071</v>
      </c>
      <c r="N195" t="s">
        <v>31</v>
      </c>
      <c r="O195" t="s">
        <v>55</v>
      </c>
      <c r="P195" s="4">
        <v>516.48800000000006</v>
      </c>
      <c r="Q195">
        <v>7</v>
      </c>
      <c r="R195">
        <v>0.2</v>
      </c>
      <c r="S195" s="4">
        <v>-12.9122</v>
      </c>
    </row>
    <row r="196" spans="1:19" x14ac:dyDescent="0.25">
      <c r="A196" t="s">
        <v>1067</v>
      </c>
      <c r="B196" s="1">
        <v>43067</v>
      </c>
      <c r="C196" s="1">
        <v>42778</v>
      </c>
      <c r="D196" t="s">
        <v>39</v>
      </c>
      <c r="E196" t="s">
        <v>1069</v>
      </c>
      <c r="F196" t="s">
        <v>1070</v>
      </c>
      <c r="G196" t="s">
        <v>100</v>
      </c>
      <c r="H196" t="s">
        <v>26</v>
      </c>
      <c r="I196" t="s">
        <v>64</v>
      </c>
      <c r="J196" t="s">
        <v>65</v>
      </c>
      <c r="K196" t="s">
        <v>5244</v>
      </c>
      <c r="L196" t="s">
        <v>66</v>
      </c>
      <c r="M196" t="s">
        <v>336</v>
      </c>
      <c r="N196" t="s">
        <v>31</v>
      </c>
      <c r="O196" t="s">
        <v>55</v>
      </c>
      <c r="P196" s="4">
        <v>1007.232</v>
      </c>
      <c r="Q196">
        <v>6</v>
      </c>
      <c r="R196">
        <v>0.2</v>
      </c>
      <c r="S196" s="4">
        <v>75.542400000000001</v>
      </c>
    </row>
    <row r="197" spans="1:19" x14ac:dyDescent="0.25">
      <c r="A197" t="s">
        <v>1067</v>
      </c>
      <c r="B197" s="1">
        <v>43067</v>
      </c>
      <c r="C197" s="1">
        <v>42778</v>
      </c>
      <c r="D197" t="s">
        <v>39</v>
      </c>
      <c r="E197" t="s">
        <v>1069</v>
      </c>
      <c r="F197" t="s">
        <v>1070</v>
      </c>
      <c r="G197" t="s">
        <v>100</v>
      </c>
      <c r="H197" t="s">
        <v>26</v>
      </c>
      <c r="I197" t="s">
        <v>64</v>
      </c>
      <c r="J197" t="s">
        <v>65</v>
      </c>
      <c r="K197" t="s">
        <v>5244</v>
      </c>
      <c r="L197" t="s">
        <v>66</v>
      </c>
      <c r="M197" t="s">
        <v>1073</v>
      </c>
      <c r="N197" t="s">
        <v>31</v>
      </c>
      <c r="O197" t="s">
        <v>45</v>
      </c>
      <c r="P197" s="4">
        <v>2065.3200000000002</v>
      </c>
      <c r="Q197">
        <v>12</v>
      </c>
      <c r="R197">
        <v>0.4</v>
      </c>
      <c r="S197" s="4">
        <v>-619.596</v>
      </c>
    </row>
    <row r="198" spans="1:19" x14ac:dyDescent="0.25">
      <c r="A198" t="s">
        <v>1075</v>
      </c>
      <c r="B198" s="1">
        <v>42798</v>
      </c>
      <c r="C198" s="1">
        <v>42920</v>
      </c>
      <c r="D198" t="s">
        <v>39</v>
      </c>
      <c r="E198" t="s">
        <v>1076</v>
      </c>
      <c r="F198" t="s">
        <v>1077</v>
      </c>
      <c r="G198" t="s">
        <v>25</v>
      </c>
      <c r="H198" t="s">
        <v>26</v>
      </c>
      <c r="I198" t="s">
        <v>64</v>
      </c>
      <c r="J198" t="s">
        <v>65</v>
      </c>
      <c r="K198" t="s">
        <v>5179</v>
      </c>
      <c r="L198" t="s">
        <v>66</v>
      </c>
      <c r="M198" t="s">
        <v>1078</v>
      </c>
      <c r="N198" t="s">
        <v>31</v>
      </c>
      <c r="O198" t="s">
        <v>55</v>
      </c>
      <c r="P198" s="4">
        <v>25.472000000000001</v>
      </c>
      <c r="Q198">
        <v>4</v>
      </c>
      <c r="R198">
        <v>0.2</v>
      </c>
      <c r="S198" s="4">
        <v>7.6416000000000004</v>
      </c>
    </row>
    <row r="199" spans="1:19" x14ac:dyDescent="0.25">
      <c r="A199" t="s">
        <v>1079</v>
      </c>
      <c r="B199" s="1">
        <v>43097</v>
      </c>
      <c r="C199" s="1">
        <v>43101</v>
      </c>
      <c r="D199" t="s">
        <v>39</v>
      </c>
      <c r="E199" t="s">
        <v>1081</v>
      </c>
      <c r="F199" t="s">
        <v>1082</v>
      </c>
      <c r="G199" t="s">
        <v>25</v>
      </c>
      <c r="H199" t="s">
        <v>26</v>
      </c>
      <c r="I199" t="s">
        <v>1083</v>
      </c>
      <c r="J199" t="s">
        <v>91</v>
      </c>
      <c r="K199" t="s">
        <v>5245</v>
      </c>
      <c r="L199" t="s">
        <v>92</v>
      </c>
      <c r="M199" t="s">
        <v>377</v>
      </c>
      <c r="N199" t="s">
        <v>31</v>
      </c>
      <c r="O199" t="s">
        <v>32</v>
      </c>
      <c r="P199" s="4">
        <v>78.852800000000002</v>
      </c>
      <c r="Q199">
        <v>2</v>
      </c>
      <c r="R199">
        <v>0.32</v>
      </c>
      <c r="S199" s="4">
        <v>-11.596</v>
      </c>
    </row>
    <row r="200" spans="1:19" x14ac:dyDescent="0.25">
      <c r="A200" t="s">
        <v>1084</v>
      </c>
      <c r="B200" s="1">
        <v>42269</v>
      </c>
      <c r="C200" s="1">
        <v>42269</v>
      </c>
      <c r="D200" t="s">
        <v>464</v>
      </c>
      <c r="E200" t="s">
        <v>1086</v>
      </c>
      <c r="F200" t="s">
        <v>1087</v>
      </c>
      <c r="G200" t="s">
        <v>25</v>
      </c>
      <c r="H200" t="s">
        <v>26</v>
      </c>
      <c r="I200" t="s">
        <v>868</v>
      </c>
      <c r="J200" t="s">
        <v>52</v>
      </c>
      <c r="K200" t="s">
        <v>5246</v>
      </c>
      <c r="L200" t="s">
        <v>53</v>
      </c>
      <c r="M200" t="s">
        <v>1088</v>
      </c>
      <c r="N200" t="s">
        <v>31</v>
      </c>
      <c r="O200" t="s">
        <v>55</v>
      </c>
      <c r="P200" s="4">
        <v>204.6</v>
      </c>
      <c r="Q200">
        <v>2</v>
      </c>
      <c r="R200">
        <v>0</v>
      </c>
      <c r="S200" s="4">
        <v>53.195999999999998</v>
      </c>
    </row>
    <row r="201" spans="1:19" x14ac:dyDescent="0.25">
      <c r="A201" t="s">
        <v>1090</v>
      </c>
      <c r="B201" s="1">
        <v>43053</v>
      </c>
      <c r="C201" s="1">
        <v>43058</v>
      </c>
      <c r="D201" t="s">
        <v>39</v>
      </c>
      <c r="E201" t="s">
        <v>1092</v>
      </c>
      <c r="F201" t="s">
        <v>1093</v>
      </c>
      <c r="G201" t="s">
        <v>89</v>
      </c>
      <c r="H201" t="s">
        <v>26</v>
      </c>
      <c r="I201" t="s">
        <v>352</v>
      </c>
      <c r="J201" t="s">
        <v>52</v>
      </c>
      <c r="K201" t="s">
        <v>5185</v>
      </c>
      <c r="L201" t="s">
        <v>53</v>
      </c>
      <c r="M201" t="s">
        <v>353</v>
      </c>
      <c r="N201" t="s">
        <v>31</v>
      </c>
      <c r="O201" t="s">
        <v>35</v>
      </c>
      <c r="P201" s="4">
        <v>321.56799999999998</v>
      </c>
      <c r="Q201">
        <v>2</v>
      </c>
      <c r="R201">
        <v>0.2</v>
      </c>
      <c r="S201" s="4">
        <v>28.1372</v>
      </c>
    </row>
    <row r="202" spans="1:19" x14ac:dyDescent="0.25">
      <c r="A202" t="s">
        <v>1094</v>
      </c>
      <c r="B202" s="1">
        <v>41655</v>
      </c>
      <c r="C202" s="1">
        <v>41657</v>
      </c>
      <c r="D202" t="s">
        <v>22</v>
      </c>
      <c r="E202" t="s">
        <v>1097</v>
      </c>
      <c r="F202" t="s">
        <v>1098</v>
      </c>
      <c r="G202" t="s">
        <v>25</v>
      </c>
      <c r="H202" t="s">
        <v>26</v>
      </c>
      <c r="I202" t="s">
        <v>64</v>
      </c>
      <c r="J202" t="s">
        <v>65</v>
      </c>
      <c r="K202" t="s">
        <v>5247</v>
      </c>
      <c r="L202" t="s">
        <v>66</v>
      </c>
      <c r="M202" t="s">
        <v>1099</v>
      </c>
      <c r="N202" t="s">
        <v>31</v>
      </c>
      <c r="O202" t="s">
        <v>55</v>
      </c>
      <c r="P202" s="4">
        <v>127.104</v>
      </c>
      <c r="Q202">
        <v>6</v>
      </c>
      <c r="R202">
        <v>0.2</v>
      </c>
      <c r="S202" s="4">
        <v>28.598400000000002</v>
      </c>
    </row>
    <row r="203" spans="1:19" x14ac:dyDescent="0.25">
      <c r="A203" t="s">
        <v>1101</v>
      </c>
      <c r="B203" s="1">
        <v>42439</v>
      </c>
      <c r="C203" s="1">
        <v>42592</v>
      </c>
      <c r="D203" t="s">
        <v>39</v>
      </c>
      <c r="E203" t="s">
        <v>72</v>
      </c>
      <c r="F203" t="s">
        <v>73</v>
      </c>
      <c r="G203" t="s">
        <v>25</v>
      </c>
      <c r="H203" t="s">
        <v>26</v>
      </c>
      <c r="I203" t="s">
        <v>180</v>
      </c>
      <c r="J203" t="s">
        <v>123</v>
      </c>
      <c r="K203" t="s">
        <v>5153</v>
      </c>
      <c r="L203" t="s">
        <v>66</v>
      </c>
      <c r="M203" t="s">
        <v>942</v>
      </c>
      <c r="N203" t="s">
        <v>31</v>
      </c>
      <c r="O203" t="s">
        <v>35</v>
      </c>
      <c r="P203" s="4">
        <v>599.29200000000003</v>
      </c>
      <c r="Q203">
        <v>6</v>
      </c>
      <c r="R203">
        <v>0.1</v>
      </c>
      <c r="S203" s="4">
        <v>93.223200000000006</v>
      </c>
    </row>
    <row r="204" spans="1:19" x14ac:dyDescent="0.25">
      <c r="A204" t="s">
        <v>1102</v>
      </c>
      <c r="B204" s="1">
        <v>41954</v>
      </c>
      <c r="C204" s="1">
        <v>41957</v>
      </c>
      <c r="D204" t="s">
        <v>22</v>
      </c>
      <c r="E204" t="s">
        <v>1104</v>
      </c>
      <c r="F204" t="s">
        <v>1105</v>
      </c>
      <c r="G204" t="s">
        <v>25</v>
      </c>
      <c r="H204" t="s">
        <v>26</v>
      </c>
      <c r="I204" t="s">
        <v>999</v>
      </c>
      <c r="J204" t="s">
        <v>189</v>
      </c>
      <c r="K204" t="s">
        <v>5248</v>
      </c>
      <c r="L204" t="s">
        <v>53</v>
      </c>
      <c r="M204" t="s">
        <v>985</v>
      </c>
      <c r="N204" t="s">
        <v>31</v>
      </c>
      <c r="O204" t="s">
        <v>35</v>
      </c>
      <c r="P204" s="4">
        <v>603.91999999999996</v>
      </c>
      <c r="Q204">
        <v>5</v>
      </c>
      <c r="R204">
        <v>0.2</v>
      </c>
      <c r="S204" s="4">
        <v>75.489999999999995</v>
      </c>
    </row>
    <row r="205" spans="1:19" x14ac:dyDescent="0.25">
      <c r="A205" t="s">
        <v>1106</v>
      </c>
      <c r="B205" s="1">
        <v>42876</v>
      </c>
      <c r="C205" s="1">
        <v>42881</v>
      </c>
      <c r="D205" t="s">
        <v>39</v>
      </c>
      <c r="E205" t="s">
        <v>1109</v>
      </c>
      <c r="F205" t="s">
        <v>1110</v>
      </c>
      <c r="G205" t="s">
        <v>89</v>
      </c>
      <c r="H205" t="s">
        <v>26</v>
      </c>
      <c r="I205" t="s">
        <v>1111</v>
      </c>
      <c r="J205" t="s">
        <v>123</v>
      </c>
      <c r="K205" t="s">
        <v>5249</v>
      </c>
      <c r="L205" t="s">
        <v>66</v>
      </c>
      <c r="M205" t="s">
        <v>818</v>
      </c>
      <c r="N205" t="s">
        <v>31</v>
      </c>
      <c r="O205" t="s">
        <v>55</v>
      </c>
      <c r="P205" s="4">
        <v>520.04999999999995</v>
      </c>
      <c r="Q205">
        <v>5</v>
      </c>
      <c r="R205">
        <v>0</v>
      </c>
      <c r="S205" s="4">
        <v>72.807000000000002</v>
      </c>
    </row>
    <row r="206" spans="1:19" x14ac:dyDescent="0.25">
      <c r="A206" t="s">
        <v>1112</v>
      </c>
      <c r="B206" s="1">
        <v>42092</v>
      </c>
      <c r="C206" s="1">
        <v>42094</v>
      </c>
      <c r="D206" t="s">
        <v>22</v>
      </c>
      <c r="E206" t="s">
        <v>1115</v>
      </c>
      <c r="F206" t="s">
        <v>1116</v>
      </c>
      <c r="G206" t="s">
        <v>100</v>
      </c>
      <c r="H206" t="s">
        <v>26</v>
      </c>
      <c r="I206" t="s">
        <v>680</v>
      </c>
      <c r="J206" t="s">
        <v>43</v>
      </c>
      <c r="K206" t="s">
        <v>5205</v>
      </c>
      <c r="L206" t="s">
        <v>29</v>
      </c>
      <c r="M206" t="s">
        <v>414</v>
      </c>
      <c r="N206" t="s">
        <v>31</v>
      </c>
      <c r="O206" t="s">
        <v>35</v>
      </c>
      <c r="P206" s="4">
        <v>1166.92</v>
      </c>
      <c r="Q206">
        <v>5</v>
      </c>
      <c r="R206">
        <v>0.2</v>
      </c>
      <c r="S206" s="4">
        <v>131.27850000000001</v>
      </c>
    </row>
    <row r="207" spans="1:19" x14ac:dyDescent="0.25">
      <c r="A207" t="s">
        <v>1117</v>
      </c>
      <c r="B207" s="1">
        <v>42305</v>
      </c>
      <c r="C207" s="1">
        <v>42074</v>
      </c>
      <c r="D207" t="s">
        <v>39</v>
      </c>
      <c r="E207" t="s">
        <v>1119</v>
      </c>
      <c r="F207" t="s">
        <v>1120</v>
      </c>
      <c r="G207" t="s">
        <v>25</v>
      </c>
      <c r="H207" t="s">
        <v>26</v>
      </c>
      <c r="I207" t="s">
        <v>27</v>
      </c>
      <c r="J207" t="s">
        <v>28</v>
      </c>
      <c r="K207" t="s">
        <v>5136</v>
      </c>
      <c r="L207" t="s">
        <v>29</v>
      </c>
      <c r="M207" t="s">
        <v>1121</v>
      </c>
      <c r="N207" t="s">
        <v>31</v>
      </c>
      <c r="O207" t="s">
        <v>55</v>
      </c>
      <c r="P207" s="4">
        <v>24.1</v>
      </c>
      <c r="Q207">
        <v>5</v>
      </c>
      <c r="R207">
        <v>0</v>
      </c>
      <c r="S207" s="4">
        <v>9.1579999999999995</v>
      </c>
    </row>
    <row r="208" spans="1:19" x14ac:dyDescent="0.25">
      <c r="A208" t="s">
        <v>1117</v>
      </c>
      <c r="B208" s="1">
        <v>42305</v>
      </c>
      <c r="C208" s="1">
        <v>42074</v>
      </c>
      <c r="D208" t="s">
        <v>39</v>
      </c>
      <c r="E208" t="s">
        <v>1119</v>
      </c>
      <c r="F208" t="s">
        <v>1120</v>
      </c>
      <c r="G208" t="s">
        <v>25</v>
      </c>
      <c r="H208" t="s">
        <v>26</v>
      </c>
      <c r="I208" t="s">
        <v>27</v>
      </c>
      <c r="J208" t="s">
        <v>28</v>
      </c>
      <c r="K208" t="s">
        <v>5136</v>
      </c>
      <c r="L208" t="s">
        <v>29</v>
      </c>
      <c r="M208" t="s">
        <v>412</v>
      </c>
      <c r="N208" t="s">
        <v>31</v>
      </c>
      <c r="O208" t="s">
        <v>55</v>
      </c>
      <c r="P208" s="4">
        <v>33.11</v>
      </c>
      <c r="Q208">
        <v>7</v>
      </c>
      <c r="R208">
        <v>0</v>
      </c>
      <c r="S208" s="4">
        <v>12.9129</v>
      </c>
    </row>
    <row r="209" spans="1:19" x14ac:dyDescent="0.25">
      <c r="A209" t="s">
        <v>1123</v>
      </c>
      <c r="B209" s="1">
        <v>42216</v>
      </c>
      <c r="C209" s="1">
        <v>42216</v>
      </c>
      <c r="D209" t="s">
        <v>464</v>
      </c>
      <c r="E209" t="s">
        <v>1124</v>
      </c>
      <c r="F209" t="s">
        <v>1125</v>
      </c>
      <c r="G209" t="s">
        <v>25</v>
      </c>
      <c r="H209" t="s">
        <v>26</v>
      </c>
      <c r="I209" t="s">
        <v>180</v>
      </c>
      <c r="J209" t="s">
        <v>123</v>
      </c>
      <c r="K209" t="s">
        <v>5175</v>
      </c>
      <c r="L209" t="s">
        <v>66</v>
      </c>
      <c r="M209" t="s">
        <v>369</v>
      </c>
      <c r="N209" t="s">
        <v>31</v>
      </c>
      <c r="O209" t="s">
        <v>45</v>
      </c>
      <c r="P209" s="4">
        <v>1090.7819999999999</v>
      </c>
      <c r="Q209">
        <v>7</v>
      </c>
      <c r="R209">
        <v>0.4</v>
      </c>
      <c r="S209" s="4">
        <v>-290.87520000000001</v>
      </c>
    </row>
    <row r="210" spans="1:19" x14ac:dyDescent="0.25">
      <c r="A210" t="s">
        <v>1126</v>
      </c>
      <c r="B210" s="1">
        <v>41967</v>
      </c>
      <c r="C210" s="1">
        <v>41969</v>
      </c>
      <c r="D210" t="s">
        <v>86</v>
      </c>
      <c r="E210" t="s">
        <v>1128</v>
      </c>
      <c r="F210" t="s">
        <v>1129</v>
      </c>
      <c r="G210" t="s">
        <v>25</v>
      </c>
      <c r="H210" t="s">
        <v>26</v>
      </c>
      <c r="I210" t="s">
        <v>720</v>
      </c>
      <c r="J210" t="s">
        <v>52</v>
      </c>
      <c r="K210" t="s">
        <v>5250</v>
      </c>
      <c r="L210" t="s">
        <v>53</v>
      </c>
      <c r="M210" t="s">
        <v>1130</v>
      </c>
      <c r="N210" t="s">
        <v>31</v>
      </c>
      <c r="O210" t="s">
        <v>55</v>
      </c>
      <c r="P210" s="4">
        <v>151.72</v>
      </c>
      <c r="Q210">
        <v>4</v>
      </c>
      <c r="R210">
        <v>0</v>
      </c>
      <c r="S210" s="4">
        <v>27.3096</v>
      </c>
    </row>
    <row r="211" spans="1:19" x14ac:dyDescent="0.25">
      <c r="A211" t="s">
        <v>1132</v>
      </c>
      <c r="B211" s="1">
        <v>42903</v>
      </c>
      <c r="C211" s="1">
        <v>42907</v>
      </c>
      <c r="D211" t="s">
        <v>22</v>
      </c>
      <c r="E211" t="s">
        <v>224</v>
      </c>
      <c r="F211" t="s">
        <v>225</v>
      </c>
      <c r="G211" t="s">
        <v>25</v>
      </c>
      <c r="H211" t="s">
        <v>26</v>
      </c>
      <c r="I211" t="s">
        <v>1134</v>
      </c>
      <c r="J211" t="s">
        <v>203</v>
      </c>
      <c r="K211" t="s">
        <v>5251</v>
      </c>
      <c r="L211" t="s">
        <v>53</v>
      </c>
      <c r="M211" t="s">
        <v>83</v>
      </c>
      <c r="N211" t="s">
        <v>31</v>
      </c>
      <c r="O211" t="s">
        <v>55</v>
      </c>
      <c r="P211" s="4">
        <v>155.25</v>
      </c>
      <c r="Q211">
        <v>3</v>
      </c>
      <c r="R211">
        <v>0</v>
      </c>
      <c r="S211" s="4">
        <v>46.575000000000003</v>
      </c>
    </row>
    <row r="212" spans="1:19" x14ac:dyDescent="0.25">
      <c r="A212" t="s">
        <v>1135</v>
      </c>
      <c r="B212" s="1">
        <v>42359</v>
      </c>
      <c r="C212" s="1">
        <v>42362</v>
      </c>
      <c r="D212" t="s">
        <v>22</v>
      </c>
      <c r="E212" t="s">
        <v>1137</v>
      </c>
      <c r="F212" t="s">
        <v>1138</v>
      </c>
      <c r="G212" t="s">
        <v>25</v>
      </c>
      <c r="H212" t="s">
        <v>26</v>
      </c>
      <c r="I212" t="s">
        <v>202</v>
      </c>
      <c r="J212" t="s">
        <v>203</v>
      </c>
      <c r="K212" t="s">
        <v>5154</v>
      </c>
      <c r="L212" t="s">
        <v>53</v>
      </c>
      <c r="M212" t="s">
        <v>313</v>
      </c>
      <c r="N212" t="s">
        <v>31</v>
      </c>
      <c r="O212" t="s">
        <v>45</v>
      </c>
      <c r="P212" s="4">
        <v>1618.37</v>
      </c>
      <c r="Q212">
        <v>13</v>
      </c>
      <c r="R212">
        <v>0</v>
      </c>
      <c r="S212" s="4">
        <v>356.04140000000001</v>
      </c>
    </row>
    <row r="213" spans="1:19" x14ac:dyDescent="0.25">
      <c r="A213" t="s">
        <v>1139</v>
      </c>
      <c r="B213" s="1">
        <v>42162</v>
      </c>
      <c r="C213" s="1">
        <v>42284</v>
      </c>
      <c r="D213" t="s">
        <v>39</v>
      </c>
      <c r="E213" t="s">
        <v>1140</v>
      </c>
      <c r="F213" t="s">
        <v>1141</v>
      </c>
      <c r="G213" t="s">
        <v>89</v>
      </c>
      <c r="H213" t="s">
        <v>26</v>
      </c>
      <c r="I213" t="s">
        <v>180</v>
      </c>
      <c r="J213" t="s">
        <v>123</v>
      </c>
      <c r="K213" t="s">
        <v>5208</v>
      </c>
      <c r="L213" t="s">
        <v>66</v>
      </c>
      <c r="M213" t="s">
        <v>1142</v>
      </c>
      <c r="N213" t="s">
        <v>31</v>
      </c>
      <c r="O213" t="s">
        <v>55</v>
      </c>
      <c r="P213" s="4">
        <v>13.96</v>
      </c>
      <c r="Q213">
        <v>2</v>
      </c>
      <c r="R213">
        <v>0</v>
      </c>
      <c r="S213" s="4">
        <v>6.7008000000000001</v>
      </c>
    </row>
    <row r="214" spans="1:19" x14ac:dyDescent="0.25">
      <c r="A214" t="s">
        <v>1139</v>
      </c>
      <c r="B214" s="1">
        <v>42162</v>
      </c>
      <c r="C214" s="1">
        <v>42284</v>
      </c>
      <c r="D214" t="s">
        <v>39</v>
      </c>
      <c r="E214" t="s">
        <v>1140</v>
      </c>
      <c r="F214" t="s">
        <v>1141</v>
      </c>
      <c r="G214" t="s">
        <v>89</v>
      </c>
      <c r="H214" t="s">
        <v>26</v>
      </c>
      <c r="I214" t="s">
        <v>180</v>
      </c>
      <c r="J214" t="s">
        <v>123</v>
      </c>
      <c r="K214" t="s">
        <v>5208</v>
      </c>
      <c r="L214" t="s">
        <v>66</v>
      </c>
      <c r="M214" t="s">
        <v>1016</v>
      </c>
      <c r="N214" t="s">
        <v>31</v>
      </c>
      <c r="O214" t="s">
        <v>55</v>
      </c>
      <c r="P214" s="4">
        <v>155.82</v>
      </c>
      <c r="Q214">
        <v>3</v>
      </c>
      <c r="R214">
        <v>0</v>
      </c>
      <c r="S214" s="4">
        <v>63.886200000000002</v>
      </c>
    </row>
    <row r="215" spans="1:19" x14ac:dyDescent="0.25">
      <c r="A215" t="s">
        <v>1144</v>
      </c>
      <c r="B215" s="1">
        <v>42121</v>
      </c>
      <c r="C215" s="1">
        <v>42068</v>
      </c>
      <c r="D215" t="s">
        <v>39</v>
      </c>
      <c r="E215" t="s">
        <v>1009</v>
      </c>
      <c r="F215" t="s">
        <v>1010</v>
      </c>
      <c r="G215" t="s">
        <v>25</v>
      </c>
      <c r="H215" t="s">
        <v>26</v>
      </c>
      <c r="I215" t="s">
        <v>203</v>
      </c>
      <c r="J215" t="s">
        <v>1146</v>
      </c>
      <c r="K215" t="s">
        <v>5252</v>
      </c>
      <c r="L215" t="s">
        <v>66</v>
      </c>
      <c r="M215" t="s">
        <v>1147</v>
      </c>
      <c r="N215" t="s">
        <v>31</v>
      </c>
      <c r="O215" t="s">
        <v>35</v>
      </c>
      <c r="P215" s="4">
        <v>1267.53</v>
      </c>
      <c r="Q215">
        <v>3</v>
      </c>
      <c r="R215">
        <v>0</v>
      </c>
      <c r="S215" s="4">
        <v>316.88249999999999</v>
      </c>
    </row>
    <row r="216" spans="1:19" x14ac:dyDescent="0.25">
      <c r="A216" t="s">
        <v>1149</v>
      </c>
      <c r="B216" s="1">
        <v>41950</v>
      </c>
      <c r="C216" s="1">
        <v>41835</v>
      </c>
      <c r="D216" t="s">
        <v>39</v>
      </c>
      <c r="E216" t="s">
        <v>1151</v>
      </c>
      <c r="F216" t="s">
        <v>1152</v>
      </c>
      <c r="G216" t="s">
        <v>89</v>
      </c>
      <c r="H216" t="s">
        <v>26</v>
      </c>
      <c r="I216" t="s">
        <v>422</v>
      </c>
      <c r="J216" t="s">
        <v>392</v>
      </c>
      <c r="K216" t="s">
        <v>5177</v>
      </c>
      <c r="L216" t="s">
        <v>66</v>
      </c>
      <c r="M216" t="s">
        <v>646</v>
      </c>
      <c r="N216" t="s">
        <v>31</v>
      </c>
      <c r="O216" t="s">
        <v>35</v>
      </c>
      <c r="P216" s="4">
        <v>854.94</v>
      </c>
      <c r="Q216">
        <v>3</v>
      </c>
      <c r="R216">
        <v>0</v>
      </c>
      <c r="S216" s="4">
        <v>213.73500000000001</v>
      </c>
    </row>
    <row r="217" spans="1:19" x14ac:dyDescent="0.25">
      <c r="A217" t="s">
        <v>1149</v>
      </c>
      <c r="B217" s="1">
        <v>41950</v>
      </c>
      <c r="C217" s="1">
        <v>41835</v>
      </c>
      <c r="D217" t="s">
        <v>39</v>
      </c>
      <c r="E217" t="s">
        <v>1151</v>
      </c>
      <c r="F217" t="s">
        <v>1152</v>
      </c>
      <c r="G217" t="s">
        <v>89</v>
      </c>
      <c r="H217" t="s">
        <v>26</v>
      </c>
      <c r="I217" t="s">
        <v>422</v>
      </c>
      <c r="J217" t="s">
        <v>392</v>
      </c>
      <c r="K217" t="s">
        <v>5177</v>
      </c>
      <c r="L217" t="s">
        <v>66</v>
      </c>
      <c r="M217" t="s">
        <v>181</v>
      </c>
      <c r="N217" t="s">
        <v>31</v>
      </c>
      <c r="O217" t="s">
        <v>55</v>
      </c>
      <c r="P217" s="4">
        <v>124.11</v>
      </c>
      <c r="Q217">
        <v>9</v>
      </c>
      <c r="R217">
        <v>0</v>
      </c>
      <c r="S217" s="4">
        <v>52.126199999999997</v>
      </c>
    </row>
    <row r="218" spans="1:19" x14ac:dyDescent="0.25">
      <c r="A218" t="s">
        <v>1153</v>
      </c>
      <c r="B218" s="1">
        <v>42482</v>
      </c>
      <c r="C218" s="1">
        <v>42486</v>
      </c>
      <c r="D218" t="s">
        <v>39</v>
      </c>
      <c r="E218" t="s">
        <v>1155</v>
      </c>
      <c r="F218" t="s">
        <v>1156</v>
      </c>
      <c r="G218" t="s">
        <v>100</v>
      </c>
      <c r="H218" t="s">
        <v>26</v>
      </c>
      <c r="I218" t="s">
        <v>1157</v>
      </c>
      <c r="J218" t="s">
        <v>633</v>
      </c>
      <c r="K218" t="s">
        <v>5253</v>
      </c>
      <c r="L218" t="s">
        <v>92</v>
      </c>
      <c r="M218" t="s">
        <v>1158</v>
      </c>
      <c r="N218" t="s">
        <v>31</v>
      </c>
      <c r="O218" t="s">
        <v>55</v>
      </c>
      <c r="P218" s="4">
        <v>86.62</v>
      </c>
      <c r="Q218">
        <v>2</v>
      </c>
      <c r="R218">
        <v>0</v>
      </c>
      <c r="S218" s="4">
        <v>8.6620000000000008</v>
      </c>
    </row>
    <row r="219" spans="1:19" x14ac:dyDescent="0.25">
      <c r="A219" t="s">
        <v>1160</v>
      </c>
      <c r="B219" s="1">
        <v>42449</v>
      </c>
      <c r="C219" s="1">
        <v>42453</v>
      </c>
      <c r="D219" t="s">
        <v>39</v>
      </c>
      <c r="E219" t="s">
        <v>1163</v>
      </c>
      <c r="F219" t="s">
        <v>1164</v>
      </c>
      <c r="G219" t="s">
        <v>100</v>
      </c>
      <c r="H219" t="s">
        <v>26</v>
      </c>
      <c r="I219" t="s">
        <v>1165</v>
      </c>
      <c r="J219" t="s">
        <v>633</v>
      </c>
      <c r="K219" t="s">
        <v>5254</v>
      </c>
      <c r="L219" t="s">
        <v>92</v>
      </c>
      <c r="M219" t="s">
        <v>895</v>
      </c>
      <c r="N219" t="s">
        <v>31</v>
      </c>
      <c r="O219" t="s">
        <v>45</v>
      </c>
      <c r="P219" s="4">
        <v>697.16</v>
      </c>
      <c r="Q219">
        <v>4</v>
      </c>
      <c r="R219">
        <v>0</v>
      </c>
      <c r="S219" s="4">
        <v>146.40360000000001</v>
      </c>
    </row>
    <row r="220" spans="1:19" x14ac:dyDescent="0.25">
      <c r="A220" t="s">
        <v>1166</v>
      </c>
      <c r="B220" s="1">
        <v>42530</v>
      </c>
      <c r="C220" s="1">
        <v>42622</v>
      </c>
      <c r="D220" t="s">
        <v>22</v>
      </c>
      <c r="E220" t="s">
        <v>1167</v>
      </c>
      <c r="F220" t="s">
        <v>1168</v>
      </c>
      <c r="G220" t="s">
        <v>25</v>
      </c>
      <c r="H220" t="s">
        <v>26</v>
      </c>
      <c r="I220" t="s">
        <v>180</v>
      </c>
      <c r="J220" t="s">
        <v>123</v>
      </c>
      <c r="K220" t="s">
        <v>5153</v>
      </c>
      <c r="L220" t="s">
        <v>66</v>
      </c>
      <c r="M220" t="s">
        <v>1169</v>
      </c>
      <c r="N220" t="s">
        <v>31</v>
      </c>
      <c r="O220" t="s">
        <v>32</v>
      </c>
      <c r="P220" s="4">
        <v>722.35199999999998</v>
      </c>
      <c r="Q220">
        <v>3</v>
      </c>
      <c r="R220">
        <v>0.2</v>
      </c>
      <c r="S220" s="4">
        <v>90.293999999999997</v>
      </c>
    </row>
    <row r="221" spans="1:19" x14ac:dyDescent="0.25">
      <c r="A221" t="s">
        <v>1171</v>
      </c>
      <c r="B221" s="1">
        <v>43079</v>
      </c>
      <c r="C221" s="1">
        <v>43024</v>
      </c>
      <c r="D221" t="s">
        <v>39</v>
      </c>
      <c r="E221" t="s">
        <v>98</v>
      </c>
      <c r="F221" t="s">
        <v>99</v>
      </c>
      <c r="G221" t="s">
        <v>100</v>
      </c>
      <c r="H221" t="s">
        <v>26</v>
      </c>
      <c r="I221" t="s">
        <v>1173</v>
      </c>
      <c r="J221" t="s">
        <v>138</v>
      </c>
      <c r="K221" t="s">
        <v>5255</v>
      </c>
      <c r="L221" t="s">
        <v>92</v>
      </c>
      <c r="M221" t="s">
        <v>1174</v>
      </c>
      <c r="N221" t="s">
        <v>31</v>
      </c>
      <c r="O221" t="s">
        <v>35</v>
      </c>
      <c r="P221" s="4">
        <v>254.60400000000001</v>
      </c>
      <c r="Q221">
        <v>14</v>
      </c>
      <c r="R221">
        <v>0.3</v>
      </c>
      <c r="S221" s="4">
        <v>-18.186</v>
      </c>
    </row>
    <row r="222" spans="1:19" x14ac:dyDescent="0.25">
      <c r="A222" t="s">
        <v>1176</v>
      </c>
      <c r="B222" s="1">
        <v>42585</v>
      </c>
      <c r="C222" s="1">
        <v>42442</v>
      </c>
      <c r="D222" t="s">
        <v>39</v>
      </c>
      <c r="E222" t="s">
        <v>969</v>
      </c>
      <c r="F222" t="s">
        <v>970</v>
      </c>
      <c r="G222" t="s">
        <v>25</v>
      </c>
      <c r="H222" t="s">
        <v>26</v>
      </c>
      <c r="I222" t="s">
        <v>1178</v>
      </c>
      <c r="J222" t="s">
        <v>43</v>
      </c>
      <c r="K222" t="s">
        <v>5256</v>
      </c>
      <c r="L222" t="s">
        <v>29</v>
      </c>
      <c r="M222" t="s">
        <v>190</v>
      </c>
      <c r="N222" t="s">
        <v>31</v>
      </c>
      <c r="O222" t="s">
        <v>55</v>
      </c>
      <c r="P222" s="4">
        <v>102.36</v>
      </c>
      <c r="Q222">
        <v>3</v>
      </c>
      <c r="R222">
        <v>0.2</v>
      </c>
      <c r="S222" s="4">
        <v>-3.8384999999999998</v>
      </c>
    </row>
    <row r="223" spans="1:19" x14ac:dyDescent="0.25">
      <c r="A223" t="s">
        <v>1179</v>
      </c>
      <c r="B223" s="1">
        <v>42070</v>
      </c>
      <c r="C223" s="1">
        <v>42131</v>
      </c>
      <c r="D223" t="s">
        <v>86</v>
      </c>
      <c r="E223" t="s">
        <v>1180</v>
      </c>
      <c r="F223" t="s">
        <v>1181</v>
      </c>
      <c r="G223" t="s">
        <v>89</v>
      </c>
      <c r="H223" t="s">
        <v>26</v>
      </c>
      <c r="I223" t="s">
        <v>64</v>
      </c>
      <c r="J223" t="s">
        <v>65</v>
      </c>
      <c r="K223" t="s">
        <v>5247</v>
      </c>
      <c r="L223" t="s">
        <v>66</v>
      </c>
      <c r="M223" t="s">
        <v>1182</v>
      </c>
      <c r="N223" t="s">
        <v>31</v>
      </c>
      <c r="O223" t="s">
        <v>55</v>
      </c>
      <c r="P223" s="4">
        <v>168.464</v>
      </c>
      <c r="Q223">
        <v>2</v>
      </c>
      <c r="R223">
        <v>0.2</v>
      </c>
      <c r="S223" s="4">
        <v>-29.481200000000001</v>
      </c>
    </row>
    <row r="224" spans="1:19" x14ac:dyDescent="0.25">
      <c r="A224" t="s">
        <v>1179</v>
      </c>
      <c r="B224" s="1">
        <v>42070</v>
      </c>
      <c r="C224" s="1">
        <v>42131</v>
      </c>
      <c r="D224" t="s">
        <v>86</v>
      </c>
      <c r="E224" t="s">
        <v>1180</v>
      </c>
      <c r="F224" t="s">
        <v>1181</v>
      </c>
      <c r="G224" t="s">
        <v>89</v>
      </c>
      <c r="H224" t="s">
        <v>26</v>
      </c>
      <c r="I224" t="s">
        <v>64</v>
      </c>
      <c r="J224" t="s">
        <v>65</v>
      </c>
      <c r="K224" t="s">
        <v>5247</v>
      </c>
      <c r="L224" t="s">
        <v>66</v>
      </c>
      <c r="M224" t="s">
        <v>1184</v>
      </c>
      <c r="N224" t="s">
        <v>31</v>
      </c>
      <c r="O224" t="s">
        <v>55</v>
      </c>
      <c r="P224" s="4">
        <v>282.88799999999998</v>
      </c>
      <c r="Q224">
        <v>9</v>
      </c>
      <c r="R224">
        <v>0.2</v>
      </c>
      <c r="S224" s="4">
        <v>56.577599999999997</v>
      </c>
    </row>
    <row r="225" spans="1:19" x14ac:dyDescent="0.25">
      <c r="A225" t="s">
        <v>1186</v>
      </c>
      <c r="B225" s="1">
        <v>42098</v>
      </c>
      <c r="C225" s="1">
        <v>42220</v>
      </c>
      <c r="D225" t="s">
        <v>39</v>
      </c>
      <c r="E225" t="s">
        <v>1187</v>
      </c>
      <c r="F225" t="s">
        <v>1188</v>
      </c>
      <c r="G225" t="s">
        <v>100</v>
      </c>
      <c r="H225" t="s">
        <v>26</v>
      </c>
      <c r="I225" t="s">
        <v>180</v>
      </c>
      <c r="J225" t="s">
        <v>123</v>
      </c>
      <c r="K225" t="s">
        <v>5151</v>
      </c>
      <c r="L225" t="s">
        <v>66</v>
      </c>
      <c r="M225" t="s">
        <v>1189</v>
      </c>
      <c r="N225" t="s">
        <v>31</v>
      </c>
      <c r="O225" t="s">
        <v>55</v>
      </c>
      <c r="P225" s="4">
        <v>108.4</v>
      </c>
      <c r="Q225">
        <v>2</v>
      </c>
      <c r="R225">
        <v>0</v>
      </c>
      <c r="S225" s="4">
        <v>22.763999999999999</v>
      </c>
    </row>
    <row r="226" spans="1:19" x14ac:dyDescent="0.25">
      <c r="A226" t="s">
        <v>1191</v>
      </c>
      <c r="B226" s="1">
        <v>42086</v>
      </c>
      <c r="C226" s="1">
        <v>42092</v>
      </c>
      <c r="D226" t="s">
        <v>39</v>
      </c>
      <c r="E226" t="s">
        <v>1193</v>
      </c>
      <c r="F226" t="s">
        <v>1194</v>
      </c>
      <c r="G226" t="s">
        <v>25</v>
      </c>
      <c r="H226" t="s">
        <v>26</v>
      </c>
      <c r="I226" t="s">
        <v>101</v>
      </c>
      <c r="J226" t="s">
        <v>91</v>
      </c>
      <c r="K226" t="s">
        <v>5257</v>
      </c>
      <c r="L226" t="s">
        <v>92</v>
      </c>
      <c r="M226" t="s">
        <v>537</v>
      </c>
      <c r="N226" t="s">
        <v>31</v>
      </c>
      <c r="O226" t="s">
        <v>35</v>
      </c>
      <c r="P226" s="4">
        <v>107.77200000000001</v>
      </c>
      <c r="Q226">
        <v>2</v>
      </c>
      <c r="R226">
        <v>0.3</v>
      </c>
      <c r="S226" s="4">
        <v>-29.252400000000002</v>
      </c>
    </row>
    <row r="227" spans="1:19" x14ac:dyDescent="0.25">
      <c r="A227" t="s">
        <v>1195</v>
      </c>
      <c r="B227" s="1">
        <v>42379</v>
      </c>
      <c r="C227" s="1">
        <v>42410</v>
      </c>
      <c r="D227" t="s">
        <v>86</v>
      </c>
      <c r="E227" t="s">
        <v>1196</v>
      </c>
      <c r="F227" t="s">
        <v>1197</v>
      </c>
      <c r="G227" t="s">
        <v>25</v>
      </c>
      <c r="H227" t="s">
        <v>26</v>
      </c>
      <c r="I227" t="s">
        <v>352</v>
      </c>
      <c r="J227" t="s">
        <v>52</v>
      </c>
      <c r="K227" t="s">
        <v>5180</v>
      </c>
      <c r="L227" t="s">
        <v>53</v>
      </c>
      <c r="M227" t="s">
        <v>139</v>
      </c>
      <c r="N227" t="s">
        <v>31</v>
      </c>
      <c r="O227" t="s">
        <v>35</v>
      </c>
      <c r="P227" s="4">
        <v>194.84800000000001</v>
      </c>
      <c r="Q227">
        <v>4</v>
      </c>
      <c r="R227">
        <v>0.2</v>
      </c>
      <c r="S227" s="4">
        <v>12.178000000000001</v>
      </c>
    </row>
    <row r="228" spans="1:19" x14ac:dyDescent="0.25">
      <c r="A228" t="s">
        <v>1198</v>
      </c>
      <c r="B228" s="1">
        <v>42337</v>
      </c>
      <c r="C228" s="1">
        <v>42106</v>
      </c>
      <c r="D228" t="s">
        <v>39</v>
      </c>
      <c r="E228" t="s">
        <v>1199</v>
      </c>
      <c r="F228" t="s">
        <v>1200</v>
      </c>
      <c r="G228" t="s">
        <v>89</v>
      </c>
      <c r="H228" t="s">
        <v>26</v>
      </c>
      <c r="I228" t="s">
        <v>311</v>
      </c>
      <c r="J228" t="s">
        <v>312</v>
      </c>
      <c r="K228" t="s">
        <v>5166</v>
      </c>
      <c r="L228" t="s">
        <v>92</v>
      </c>
      <c r="M228" t="s">
        <v>1201</v>
      </c>
      <c r="N228" t="s">
        <v>31</v>
      </c>
      <c r="O228" t="s">
        <v>35</v>
      </c>
      <c r="P228" s="4">
        <v>1106.9100000000001</v>
      </c>
      <c r="Q228">
        <v>9</v>
      </c>
      <c r="R228">
        <v>0</v>
      </c>
      <c r="S228" s="4">
        <v>121.76009999999999</v>
      </c>
    </row>
    <row r="229" spans="1:19" x14ac:dyDescent="0.25">
      <c r="A229" t="s">
        <v>1203</v>
      </c>
      <c r="B229" s="1">
        <v>42372</v>
      </c>
      <c r="C229" s="1">
        <v>42493</v>
      </c>
      <c r="D229" t="s">
        <v>39</v>
      </c>
      <c r="E229" t="s">
        <v>1204</v>
      </c>
      <c r="F229" t="s">
        <v>1205</v>
      </c>
      <c r="G229" t="s">
        <v>25</v>
      </c>
      <c r="H229" t="s">
        <v>26</v>
      </c>
      <c r="I229" t="s">
        <v>1206</v>
      </c>
      <c r="J229" t="s">
        <v>123</v>
      </c>
      <c r="K229" t="s">
        <v>5258</v>
      </c>
      <c r="L229" t="s">
        <v>66</v>
      </c>
      <c r="M229" t="s">
        <v>895</v>
      </c>
      <c r="N229" t="s">
        <v>31</v>
      </c>
      <c r="O229" t="s">
        <v>45</v>
      </c>
      <c r="P229" s="4">
        <v>836.59199999999998</v>
      </c>
      <c r="Q229">
        <v>8</v>
      </c>
      <c r="R229">
        <v>0.4</v>
      </c>
      <c r="S229" s="4">
        <v>-264.92079999999999</v>
      </c>
    </row>
    <row r="230" spans="1:19" x14ac:dyDescent="0.25">
      <c r="A230" t="s">
        <v>1207</v>
      </c>
      <c r="B230" s="1">
        <v>42831</v>
      </c>
      <c r="C230" s="1">
        <v>43014</v>
      </c>
      <c r="D230" t="s">
        <v>39</v>
      </c>
      <c r="E230" t="s">
        <v>1092</v>
      </c>
      <c r="F230" t="s">
        <v>1093</v>
      </c>
      <c r="G230" t="s">
        <v>89</v>
      </c>
      <c r="H230" t="s">
        <v>26</v>
      </c>
      <c r="I230" t="s">
        <v>1208</v>
      </c>
      <c r="J230" t="s">
        <v>1209</v>
      </c>
      <c r="K230" t="s">
        <v>5259</v>
      </c>
      <c r="L230" t="s">
        <v>29</v>
      </c>
      <c r="M230" t="s">
        <v>434</v>
      </c>
      <c r="N230" t="s">
        <v>31</v>
      </c>
      <c r="O230" t="s">
        <v>55</v>
      </c>
      <c r="P230" s="4">
        <v>31.984000000000002</v>
      </c>
      <c r="Q230">
        <v>2</v>
      </c>
      <c r="R230">
        <v>0.2</v>
      </c>
      <c r="S230" s="4">
        <v>1.9990000000000001</v>
      </c>
    </row>
    <row r="231" spans="1:19" x14ac:dyDescent="0.25">
      <c r="A231" t="s">
        <v>1210</v>
      </c>
      <c r="B231" s="1">
        <v>41815</v>
      </c>
      <c r="C231" s="1">
        <v>41818</v>
      </c>
      <c r="D231" t="s">
        <v>86</v>
      </c>
      <c r="E231" t="s">
        <v>1212</v>
      </c>
      <c r="F231" t="s">
        <v>1213</v>
      </c>
      <c r="G231" t="s">
        <v>89</v>
      </c>
      <c r="H231" t="s">
        <v>26</v>
      </c>
      <c r="I231" t="s">
        <v>51</v>
      </c>
      <c r="J231" t="s">
        <v>52</v>
      </c>
      <c r="K231" t="s">
        <v>5260</v>
      </c>
      <c r="L231" t="s">
        <v>53</v>
      </c>
      <c r="M231" t="s">
        <v>1214</v>
      </c>
      <c r="N231" t="s">
        <v>31</v>
      </c>
      <c r="O231" t="s">
        <v>45</v>
      </c>
      <c r="P231" s="4">
        <v>447.84</v>
      </c>
      <c r="Q231">
        <v>5</v>
      </c>
      <c r="R231">
        <v>0.2</v>
      </c>
      <c r="S231" s="4">
        <v>11.196</v>
      </c>
    </row>
    <row r="232" spans="1:19" x14ac:dyDescent="0.25">
      <c r="A232" t="s">
        <v>1216</v>
      </c>
      <c r="B232" s="1">
        <v>42535</v>
      </c>
      <c r="C232" s="1">
        <v>42538</v>
      </c>
      <c r="D232" t="s">
        <v>86</v>
      </c>
      <c r="E232" t="s">
        <v>1218</v>
      </c>
      <c r="F232" t="s">
        <v>1219</v>
      </c>
      <c r="G232" t="s">
        <v>100</v>
      </c>
      <c r="H232" t="s">
        <v>26</v>
      </c>
      <c r="I232" t="s">
        <v>352</v>
      </c>
      <c r="J232" t="s">
        <v>52</v>
      </c>
      <c r="K232" t="s">
        <v>5180</v>
      </c>
      <c r="L232" t="s">
        <v>53</v>
      </c>
      <c r="M232" t="s">
        <v>551</v>
      </c>
      <c r="N232" t="s">
        <v>31</v>
      </c>
      <c r="O232" t="s">
        <v>55</v>
      </c>
      <c r="P232" s="4">
        <v>8.73</v>
      </c>
      <c r="Q232">
        <v>3</v>
      </c>
      <c r="R232">
        <v>0</v>
      </c>
      <c r="S232" s="4">
        <v>4.1031000000000004</v>
      </c>
    </row>
    <row r="233" spans="1:19" x14ac:dyDescent="0.25">
      <c r="A233" t="s">
        <v>1220</v>
      </c>
      <c r="B233" s="1">
        <v>42693</v>
      </c>
      <c r="C233" s="1">
        <v>42698</v>
      </c>
      <c r="D233" t="s">
        <v>39</v>
      </c>
      <c r="E233" t="s">
        <v>1222</v>
      </c>
      <c r="F233" t="s">
        <v>1223</v>
      </c>
      <c r="G233" t="s">
        <v>25</v>
      </c>
      <c r="H233" t="s">
        <v>26</v>
      </c>
      <c r="I233" t="s">
        <v>101</v>
      </c>
      <c r="J233" t="s">
        <v>91</v>
      </c>
      <c r="K233" t="s">
        <v>5142</v>
      </c>
      <c r="L233" t="s">
        <v>92</v>
      </c>
      <c r="M233" t="s">
        <v>551</v>
      </c>
      <c r="N233" t="s">
        <v>31</v>
      </c>
      <c r="O233" t="s">
        <v>55</v>
      </c>
      <c r="P233" s="4">
        <v>2.3279999999999998</v>
      </c>
      <c r="Q233">
        <v>2</v>
      </c>
      <c r="R233">
        <v>0.6</v>
      </c>
      <c r="S233" s="4">
        <v>-0.75660000000000005</v>
      </c>
    </row>
    <row r="234" spans="1:19" x14ac:dyDescent="0.25">
      <c r="A234" t="s">
        <v>1224</v>
      </c>
      <c r="B234" s="1">
        <v>43087</v>
      </c>
      <c r="C234" s="1">
        <v>43092</v>
      </c>
      <c r="D234" t="s">
        <v>22</v>
      </c>
      <c r="E234" t="s">
        <v>1227</v>
      </c>
      <c r="F234" t="s">
        <v>1228</v>
      </c>
      <c r="G234" t="s">
        <v>25</v>
      </c>
      <c r="H234" t="s">
        <v>26</v>
      </c>
      <c r="I234" t="s">
        <v>1229</v>
      </c>
      <c r="J234" t="s">
        <v>52</v>
      </c>
      <c r="K234" t="s">
        <v>5207</v>
      </c>
      <c r="L234" t="s">
        <v>53</v>
      </c>
      <c r="M234" t="s">
        <v>1230</v>
      </c>
      <c r="N234" t="s">
        <v>31</v>
      </c>
      <c r="O234" t="s">
        <v>32</v>
      </c>
      <c r="P234" s="4">
        <v>119.833</v>
      </c>
      <c r="Q234">
        <v>1</v>
      </c>
      <c r="R234">
        <v>0.15</v>
      </c>
      <c r="S234" s="4">
        <v>-12.6882</v>
      </c>
    </row>
    <row r="235" spans="1:19" x14ac:dyDescent="0.25">
      <c r="A235" t="s">
        <v>1232</v>
      </c>
      <c r="B235" s="1">
        <v>41659</v>
      </c>
      <c r="C235" s="1">
        <v>41665</v>
      </c>
      <c r="D235" t="s">
        <v>39</v>
      </c>
      <c r="E235" t="s">
        <v>1235</v>
      </c>
      <c r="F235" t="s">
        <v>1236</v>
      </c>
      <c r="G235" t="s">
        <v>25</v>
      </c>
      <c r="H235" t="s">
        <v>26</v>
      </c>
      <c r="I235" t="s">
        <v>1237</v>
      </c>
      <c r="J235" t="s">
        <v>1238</v>
      </c>
      <c r="K235" t="s">
        <v>5261</v>
      </c>
      <c r="L235" t="s">
        <v>29</v>
      </c>
      <c r="M235" t="s">
        <v>158</v>
      </c>
      <c r="N235" t="s">
        <v>31</v>
      </c>
      <c r="O235" t="s">
        <v>55</v>
      </c>
      <c r="P235" s="4">
        <v>38.6</v>
      </c>
      <c r="Q235">
        <v>4</v>
      </c>
      <c r="R235">
        <v>0</v>
      </c>
      <c r="S235" s="4">
        <v>11.58</v>
      </c>
    </row>
    <row r="236" spans="1:19" x14ac:dyDescent="0.25">
      <c r="A236" t="s">
        <v>1232</v>
      </c>
      <c r="B236" s="1">
        <v>41659</v>
      </c>
      <c r="C236" s="1">
        <v>41665</v>
      </c>
      <c r="D236" t="s">
        <v>39</v>
      </c>
      <c r="E236" t="s">
        <v>1235</v>
      </c>
      <c r="F236" t="s">
        <v>1236</v>
      </c>
      <c r="G236" t="s">
        <v>25</v>
      </c>
      <c r="H236" t="s">
        <v>26</v>
      </c>
      <c r="I236" t="s">
        <v>1237</v>
      </c>
      <c r="J236" t="s">
        <v>1238</v>
      </c>
      <c r="K236" t="s">
        <v>5261</v>
      </c>
      <c r="L236" t="s">
        <v>29</v>
      </c>
      <c r="M236" t="s">
        <v>569</v>
      </c>
      <c r="N236" t="s">
        <v>31</v>
      </c>
      <c r="O236" t="s">
        <v>35</v>
      </c>
      <c r="P236" s="4">
        <v>1067.94</v>
      </c>
      <c r="Q236">
        <v>3</v>
      </c>
      <c r="R236">
        <v>0</v>
      </c>
      <c r="S236" s="4">
        <v>224.26740000000001</v>
      </c>
    </row>
    <row r="237" spans="1:19" x14ac:dyDescent="0.25">
      <c r="A237" t="s">
        <v>1239</v>
      </c>
      <c r="B237" s="1">
        <v>42708</v>
      </c>
      <c r="C237" s="1">
        <v>42476</v>
      </c>
      <c r="D237" t="s">
        <v>39</v>
      </c>
      <c r="E237" t="s">
        <v>1241</v>
      </c>
      <c r="F237" t="s">
        <v>1242</v>
      </c>
      <c r="G237" t="s">
        <v>25</v>
      </c>
      <c r="H237" t="s">
        <v>26</v>
      </c>
      <c r="I237" t="s">
        <v>1015</v>
      </c>
      <c r="J237" t="s">
        <v>817</v>
      </c>
      <c r="K237" t="s">
        <v>5237</v>
      </c>
      <c r="L237" t="s">
        <v>29</v>
      </c>
      <c r="M237" t="s">
        <v>1243</v>
      </c>
      <c r="N237" t="s">
        <v>31</v>
      </c>
      <c r="O237" t="s">
        <v>45</v>
      </c>
      <c r="P237" s="4">
        <v>343.92</v>
      </c>
      <c r="Q237">
        <v>4</v>
      </c>
      <c r="R237">
        <v>0</v>
      </c>
      <c r="S237" s="4">
        <v>75.662400000000005</v>
      </c>
    </row>
    <row r="238" spans="1:19" x14ac:dyDescent="0.25">
      <c r="A238" t="s">
        <v>1245</v>
      </c>
      <c r="B238" s="1">
        <v>41911</v>
      </c>
      <c r="C238" s="1">
        <v>41708</v>
      </c>
      <c r="D238" t="s">
        <v>39</v>
      </c>
      <c r="E238" t="s">
        <v>1247</v>
      </c>
      <c r="F238" t="s">
        <v>1248</v>
      </c>
      <c r="G238" t="s">
        <v>25</v>
      </c>
      <c r="H238" t="s">
        <v>26</v>
      </c>
      <c r="I238" t="s">
        <v>51</v>
      </c>
      <c r="J238" t="s">
        <v>52</v>
      </c>
      <c r="K238" t="s">
        <v>5197</v>
      </c>
      <c r="L238" t="s">
        <v>53</v>
      </c>
      <c r="M238" t="s">
        <v>1088</v>
      </c>
      <c r="N238" t="s">
        <v>31</v>
      </c>
      <c r="O238" t="s">
        <v>55</v>
      </c>
      <c r="P238" s="4">
        <v>204.6</v>
      </c>
      <c r="Q238">
        <v>2</v>
      </c>
      <c r="R238">
        <v>0</v>
      </c>
      <c r="S238" s="4">
        <v>53.195999999999998</v>
      </c>
    </row>
    <row r="239" spans="1:19" x14ac:dyDescent="0.25">
      <c r="A239" t="s">
        <v>1249</v>
      </c>
      <c r="B239" s="1">
        <v>42221</v>
      </c>
      <c r="C239" s="1">
        <v>42138</v>
      </c>
      <c r="D239" t="s">
        <v>39</v>
      </c>
      <c r="E239" t="s">
        <v>1251</v>
      </c>
      <c r="F239" t="s">
        <v>1252</v>
      </c>
      <c r="G239" t="s">
        <v>89</v>
      </c>
      <c r="H239" t="s">
        <v>26</v>
      </c>
      <c r="I239" t="s">
        <v>1253</v>
      </c>
      <c r="J239" t="s">
        <v>250</v>
      </c>
      <c r="K239" t="s">
        <v>5262</v>
      </c>
      <c r="L239" t="s">
        <v>66</v>
      </c>
      <c r="M239" t="s">
        <v>1254</v>
      </c>
      <c r="N239" t="s">
        <v>31</v>
      </c>
      <c r="O239" t="s">
        <v>55</v>
      </c>
      <c r="P239" s="4">
        <v>8.3520000000000003</v>
      </c>
      <c r="Q239">
        <v>6</v>
      </c>
      <c r="R239">
        <v>0.2</v>
      </c>
      <c r="S239" s="4">
        <v>1.2527999999999999</v>
      </c>
    </row>
    <row r="240" spans="1:19" x14ac:dyDescent="0.25">
      <c r="A240" t="s">
        <v>1256</v>
      </c>
      <c r="B240" s="1">
        <v>41993</v>
      </c>
      <c r="C240" s="1">
        <v>41994</v>
      </c>
      <c r="D240" t="s">
        <v>86</v>
      </c>
      <c r="E240" t="s">
        <v>1259</v>
      </c>
      <c r="F240" t="s">
        <v>1260</v>
      </c>
      <c r="G240" t="s">
        <v>100</v>
      </c>
      <c r="H240" t="s">
        <v>26</v>
      </c>
      <c r="I240" t="s">
        <v>1261</v>
      </c>
      <c r="J240" t="s">
        <v>817</v>
      </c>
      <c r="K240" t="s">
        <v>5263</v>
      </c>
      <c r="L240" t="s">
        <v>29</v>
      </c>
      <c r="M240" t="s">
        <v>1262</v>
      </c>
      <c r="N240" t="s">
        <v>31</v>
      </c>
      <c r="O240" t="s">
        <v>45</v>
      </c>
      <c r="P240" s="4">
        <v>2244.48</v>
      </c>
      <c r="Q240">
        <v>7</v>
      </c>
      <c r="R240">
        <v>0</v>
      </c>
      <c r="S240" s="4">
        <v>493.78559999999999</v>
      </c>
    </row>
    <row r="241" spans="1:19" x14ac:dyDescent="0.25">
      <c r="A241" t="s">
        <v>1256</v>
      </c>
      <c r="B241" s="1">
        <v>41993</v>
      </c>
      <c r="C241" s="1">
        <v>41994</v>
      </c>
      <c r="D241" t="s">
        <v>86</v>
      </c>
      <c r="E241" t="s">
        <v>1259</v>
      </c>
      <c r="F241" t="s">
        <v>1260</v>
      </c>
      <c r="G241" t="s">
        <v>100</v>
      </c>
      <c r="H241" t="s">
        <v>26</v>
      </c>
      <c r="I241" t="s">
        <v>1261</v>
      </c>
      <c r="J241" t="s">
        <v>817</v>
      </c>
      <c r="K241" t="s">
        <v>5263</v>
      </c>
      <c r="L241" t="s">
        <v>29</v>
      </c>
      <c r="M241" t="s">
        <v>481</v>
      </c>
      <c r="N241" t="s">
        <v>31</v>
      </c>
      <c r="O241" t="s">
        <v>45</v>
      </c>
      <c r="P241" s="4">
        <v>455.1</v>
      </c>
      <c r="Q241">
        <v>2</v>
      </c>
      <c r="R241">
        <v>0</v>
      </c>
      <c r="S241" s="4">
        <v>100.122</v>
      </c>
    </row>
    <row r="242" spans="1:19" x14ac:dyDescent="0.25">
      <c r="A242" t="s">
        <v>1264</v>
      </c>
      <c r="B242" s="1">
        <v>42407</v>
      </c>
      <c r="C242" s="1">
        <v>42558</v>
      </c>
      <c r="D242" t="s">
        <v>22</v>
      </c>
      <c r="E242" t="s">
        <v>1265</v>
      </c>
      <c r="F242" t="s">
        <v>1266</v>
      </c>
      <c r="G242" t="s">
        <v>89</v>
      </c>
      <c r="H242" t="s">
        <v>26</v>
      </c>
      <c r="I242" t="s">
        <v>51</v>
      </c>
      <c r="J242" t="s">
        <v>52</v>
      </c>
      <c r="K242" t="s">
        <v>5145</v>
      </c>
      <c r="L242" t="s">
        <v>53</v>
      </c>
      <c r="M242" t="s">
        <v>1267</v>
      </c>
      <c r="N242" t="s">
        <v>31</v>
      </c>
      <c r="O242" t="s">
        <v>35</v>
      </c>
      <c r="P242" s="4">
        <v>195.184</v>
      </c>
      <c r="Q242">
        <v>1</v>
      </c>
      <c r="R242">
        <v>0.2</v>
      </c>
      <c r="S242" s="4">
        <v>19.5184</v>
      </c>
    </row>
    <row r="243" spans="1:19" x14ac:dyDescent="0.25">
      <c r="A243" t="s">
        <v>1269</v>
      </c>
      <c r="B243" s="1">
        <v>42959</v>
      </c>
      <c r="C243" s="1">
        <v>43020</v>
      </c>
      <c r="D243" t="s">
        <v>22</v>
      </c>
      <c r="E243" t="s">
        <v>1097</v>
      </c>
      <c r="F243" t="s">
        <v>1098</v>
      </c>
      <c r="G243" t="s">
        <v>25</v>
      </c>
      <c r="H243" t="s">
        <v>26</v>
      </c>
      <c r="I243" t="s">
        <v>180</v>
      </c>
      <c r="J243" t="s">
        <v>123</v>
      </c>
      <c r="K243" t="s">
        <v>5153</v>
      </c>
      <c r="L243" t="s">
        <v>66</v>
      </c>
      <c r="M243" t="s">
        <v>1270</v>
      </c>
      <c r="N243" t="s">
        <v>31</v>
      </c>
      <c r="O243" t="s">
        <v>55</v>
      </c>
      <c r="P243" s="4">
        <v>109.48</v>
      </c>
      <c r="Q243">
        <v>2</v>
      </c>
      <c r="R243">
        <v>0</v>
      </c>
      <c r="S243" s="4">
        <v>33.938800000000001</v>
      </c>
    </row>
    <row r="244" spans="1:19" x14ac:dyDescent="0.25">
      <c r="A244" t="s">
        <v>1272</v>
      </c>
      <c r="B244" s="1">
        <v>42381</v>
      </c>
      <c r="C244" s="1">
        <v>42502</v>
      </c>
      <c r="D244" t="s">
        <v>39</v>
      </c>
      <c r="E244" t="s">
        <v>143</v>
      </c>
      <c r="F244" t="s">
        <v>144</v>
      </c>
      <c r="G244" t="s">
        <v>25</v>
      </c>
      <c r="H244" t="s">
        <v>26</v>
      </c>
      <c r="I244" t="s">
        <v>1273</v>
      </c>
      <c r="J244" t="s">
        <v>1274</v>
      </c>
      <c r="K244" t="s">
        <v>5264</v>
      </c>
      <c r="L244" t="s">
        <v>66</v>
      </c>
      <c r="M244" t="s">
        <v>1275</v>
      </c>
      <c r="N244" t="s">
        <v>31</v>
      </c>
      <c r="O244" t="s">
        <v>35</v>
      </c>
      <c r="P244" s="4">
        <v>172.5</v>
      </c>
      <c r="Q244">
        <v>2</v>
      </c>
      <c r="R244">
        <v>0</v>
      </c>
      <c r="S244" s="4">
        <v>51.75</v>
      </c>
    </row>
    <row r="245" spans="1:19" x14ac:dyDescent="0.25">
      <c r="A245" t="s">
        <v>1277</v>
      </c>
      <c r="B245" s="1">
        <v>42792</v>
      </c>
      <c r="C245" s="1">
        <v>42794</v>
      </c>
      <c r="D245" t="s">
        <v>22</v>
      </c>
      <c r="E245" t="s">
        <v>1280</v>
      </c>
      <c r="F245" t="s">
        <v>1281</v>
      </c>
      <c r="G245" t="s">
        <v>100</v>
      </c>
      <c r="H245" t="s">
        <v>26</v>
      </c>
      <c r="I245" t="s">
        <v>51</v>
      </c>
      <c r="J245" t="s">
        <v>52</v>
      </c>
      <c r="K245" t="s">
        <v>5203</v>
      </c>
      <c r="L245" t="s">
        <v>53</v>
      </c>
      <c r="M245" t="s">
        <v>1282</v>
      </c>
      <c r="N245" t="s">
        <v>31</v>
      </c>
      <c r="O245" t="s">
        <v>35</v>
      </c>
      <c r="P245" s="4">
        <v>892.22400000000005</v>
      </c>
      <c r="Q245">
        <v>3</v>
      </c>
      <c r="R245">
        <v>0.2</v>
      </c>
      <c r="S245" s="4">
        <v>89.222399999999993</v>
      </c>
    </row>
    <row r="246" spans="1:19" x14ac:dyDescent="0.25">
      <c r="A246" t="s">
        <v>1284</v>
      </c>
      <c r="B246" s="1">
        <v>42262</v>
      </c>
      <c r="C246" s="1">
        <v>42262</v>
      </c>
      <c r="D246" t="s">
        <v>464</v>
      </c>
      <c r="E246" t="s">
        <v>730</v>
      </c>
      <c r="F246" t="s">
        <v>731</v>
      </c>
      <c r="G246" t="s">
        <v>89</v>
      </c>
      <c r="H246" t="s">
        <v>26</v>
      </c>
      <c r="I246" t="s">
        <v>1286</v>
      </c>
      <c r="J246" t="s">
        <v>43</v>
      </c>
      <c r="K246" t="s">
        <v>5265</v>
      </c>
      <c r="L246" t="s">
        <v>29</v>
      </c>
      <c r="M246" t="s">
        <v>1287</v>
      </c>
      <c r="N246" t="s">
        <v>31</v>
      </c>
      <c r="O246" t="s">
        <v>55</v>
      </c>
      <c r="P246" s="4">
        <v>15.712</v>
      </c>
      <c r="Q246">
        <v>4</v>
      </c>
      <c r="R246">
        <v>0.2</v>
      </c>
      <c r="S246" s="4">
        <v>2.5531999999999999</v>
      </c>
    </row>
    <row r="247" spans="1:19" x14ac:dyDescent="0.25">
      <c r="A247" t="s">
        <v>1284</v>
      </c>
      <c r="B247" s="1">
        <v>42262</v>
      </c>
      <c r="C247" s="1">
        <v>42262</v>
      </c>
      <c r="D247" t="s">
        <v>464</v>
      </c>
      <c r="E247" t="s">
        <v>730</v>
      </c>
      <c r="F247" t="s">
        <v>731</v>
      </c>
      <c r="G247" t="s">
        <v>89</v>
      </c>
      <c r="H247" t="s">
        <v>26</v>
      </c>
      <c r="I247" t="s">
        <v>1286</v>
      </c>
      <c r="J247" t="s">
        <v>43</v>
      </c>
      <c r="K247" t="s">
        <v>5265</v>
      </c>
      <c r="L247" t="s">
        <v>29</v>
      </c>
      <c r="M247" t="s">
        <v>826</v>
      </c>
      <c r="N247" t="s">
        <v>31</v>
      </c>
      <c r="O247" t="s">
        <v>55</v>
      </c>
      <c r="P247" s="4">
        <v>55.968000000000004</v>
      </c>
      <c r="Q247">
        <v>1</v>
      </c>
      <c r="R247">
        <v>0.2</v>
      </c>
      <c r="S247" s="4">
        <v>-2.0988000000000002</v>
      </c>
    </row>
    <row r="248" spans="1:19" x14ac:dyDescent="0.25">
      <c r="A248" t="s">
        <v>1289</v>
      </c>
      <c r="B248" s="1">
        <v>42586</v>
      </c>
      <c r="C248" s="1">
        <v>42708</v>
      </c>
      <c r="D248" t="s">
        <v>39</v>
      </c>
      <c r="E248" t="s">
        <v>969</v>
      </c>
      <c r="F248" t="s">
        <v>970</v>
      </c>
      <c r="G248" t="s">
        <v>25</v>
      </c>
      <c r="H248" t="s">
        <v>26</v>
      </c>
      <c r="I248" t="s">
        <v>101</v>
      </c>
      <c r="J248" t="s">
        <v>91</v>
      </c>
      <c r="K248" t="s">
        <v>5142</v>
      </c>
      <c r="L248" t="s">
        <v>92</v>
      </c>
      <c r="M248" t="s">
        <v>1290</v>
      </c>
      <c r="N248" t="s">
        <v>31</v>
      </c>
      <c r="O248" t="s">
        <v>35</v>
      </c>
      <c r="P248" s="4">
        <v>95.983999999999995</v>
      </c>
      <c r="Q248">
        <v>4</v>
      </c>
      <c r="R248">
        <v>0.3</v>
      </c>
      <c r="S248" s="4">
        <v>-4.1135999999999999</v>
      </c>
    </row>
    <row r="249" spans="1:19" x14ac:dyDescent="0.25">
      <c r="A249" t="s">
        <v>1292</v>
      </c>
      <c r="B249" s="1">
        <v>42569</v>
      </c>
      <c r="C249" s="1">
        <v>42575</v>
      </c>
      <c r="D249" t="s">
        <v>39</v>
      </c>
      <c r="E249" t="s">
        <v>1295</v>
      </c>
      <c r="F249" t="s">
        <v>1296</v>
      </c>
      <c r="G249" t="s">
        <v>89</v>
      </c>
      <c r="H249" t="s">
        <v>26</v>
      </c>
      <c r="I249" t="s">
        <v>286</v>
      </c>
      <c r="J249" t="s">
        <v>189</v>
      </c>
      <c r="K249" t="s">
        <v>5162</v>
      </c>
      <c r="L249" t="s">
        <v>53</v>
      </c>
      <c r="M249" t="s">
        <v>923</v>
      </c>
      <c r="N249" t="s">
        <v>31</v>
      </c>
      <c r="O249" t="s">
        <v>35</v>
      </c>
      <c r="P249" s="4">
        <v>544.00800000000004</v>
      </c>
      <c r="Q249">
        <v>3</v>
      </c>
      <c r="R249">
        <v>0.2</v>
      </c>
      <c r="S249" s="4">
        <v>40.800600000000003</v>
      </c>
    </row>
    <row r="250" spans="1:19" x14ac:dyDescent="0.25">
      <c r="A250" t="s">
        <v>1292</v>
      </c>
      <c r="B250" s="1">
        <v>42569</v>
      </c>
      <c r="C250" s="1">
        <v>42575</v>
      </c>
      <c r="D250" t="s">
        <v>39</v>
      </c>
      <c r="E250" t="s">
        <v>1295</v>
      </c>
      <c r="F250" t="s">
        <v>1296</v>
      </c>
      <c r="G250" t="s">
        <v>89</v>
      </c>
      <c r="H250" t="s">
        <v>26</v>
      </c>
      <c r="I250" t="s">
        <v>286</v>
      </c>
      <c r="J250" t="s">
        <v>189</v>
      </c>
      <c r="K250" t="s">
        <v>5162</v>
      </c>
      <c r="L250" t="s">
        <v>53</v>
      </c>
      <c r="M250" t="s">
        <v>569</v>
      </c>
      <c r="N250" t="s">
        <v>31</v>
      </c>
      <c r="O250" t="s">
        <v>35</v>
      </c>
      <c r="P250" s="4">
        <v>854.35199999999998</v>
      </c>
      <c r="Q250">
        <v>3</v>
      </c>
      <c r="R250">
        <v>0.2</v>
      </c>
      <c r="S250" s="4">
        <v>10.679399999999999</v>
      </c>
    </row>
    <row r="251" spans="1:19" x14ac:dyDescent="0.25">
      <c r="A251" t="s">
        <v>1297</v>
      </c>
      <c r="B251" s="1">
        <v>42565</v>
      </c>
      <c r="C251" s="1">
        <v>42569</v>
      </c>
      <c r="D251" t="s">
        <v>22</v>
      </c>
      <c r="E251" t="s">
        <v>1299</v>
      </c>
      <c r="F251" t="s">
        <v>1300</v>
      </c>
      <c r="G251" t="s">
        <v>89</v>
      </c>
      <c r="H251" t="s">
        <v>26</v>
      </c>
      <c r="I251" t="s">
        <v>180</v>
      </c>
      <c r="J251" t="s">
        <v>123</v>
      </c>
      <c r="K251" t="s">
        <v>5151</v>
      </c>
      <c r="L251" t="s">
        <v>66</v>
      </c>
      <c r="M251" t="s">
        <v>298</v>
      </c>
      <c r="N251" t="s">
        <v>31</v>
      </c>
      <c r="O251" t="s">
        <v>32</v>
      </c>
      <c r="P251" s="4">
        <v>579.13599999999997</v>
      </c>
      <c r="Q251">
        <v>4</v>
      </c>
      <c r="R251">
        <v>0.2</v>
      </c>
      <c r="S251" s="4">
        <v>21.717600000000001</v>
      </c>
    </row>
    <row r="252" spans="1:19" x14ac:dyDescent="0.25">
      <c r="A252" t="s">
        <v>1301</v>
      </c>
      <c r="B252" s="1">
        <v>42987</v>
      </c>
      <c r="C252" s="1">
        <v>42991</v>
      </c>
      <c r="D252" t="s">
        <v>39</v>
      </c>
      <c r="E252" t="s">
        <v>1303</v>
      </c>
      <c r="F252" t="s">
        <v>1304</v>
      </c>
      <c r="G252" t="s">
        <v>89</v>
      </c>
      <c r="H252" t="s">
        <v>26</v>
      </c>
      <c r="I252" t="s">
        <v>64</v>
      </c>
      <c r="J252" t="s">
        <v>65</v>
      </c>
      <c r="K252" t="s">
        <v>5247</v>
      </c>
      <c r="L252" t="s">
        <v>66</v>
      </c>
      <c r="M252" t="s">
        <v>319</v>
      </c>
      <c r="N252" t="s">
        <v>31</v>
      </c>
      <c r="O252" t="s">
        <v>35</v>
      </c>
      <c r="P252" s="4">
        <v>141.37200000000001</v>
      </c>
      <c r="Q252">
        <v>2</v>
      </c>
      <c r="R252">
        <v>0.3</v>
      </c>
      <c r="S252" s="4">
        <v>-48.470399999999998</v>
      </c>
    </row>
    <row r="253" spans="1:19" x14ac:dyDescent="0.25">
      <c r="A253" t="s">
        <v>1301</v>
      </c>
      <c r="B253" s="1">
        <v>42987</v>
      </c>
      <c r="C253" s="1">
        <v>42991</v>
      </c>
      <c r="D253" t="s">
        <v>39</v>
      </c>
      <c r="E253" t="s">
        <v>1303</v>
      </c>
      <c r="F253" t="s">
        <v>1304</v>
      </c>
      <c r="G253" t="s">
        <v>89</v>
      </c>
      <c r="H253" t="s">
        <v>26</v>
      </c>
      <c r="I253" t="s">
        <v>64</v>
      </c>
      <c r="J253" t="s">
        <v>65</v>
      </c>
      <c r="K253" t="s">
        <v>5247</v>
      </c>
      <c r="L253" t="s">
        <v>66</v>
      </c>
      <c r="M253" t="s">
        <v>1305</v>
      </c>
      <c r="N253" t="s">
        <v>31</v>
      </c>
      <c r="O253" t="s">
        <v>55</v>
      </c>
      <c r="P253" s="4">
        <v>17.024000000000001</v>
      </c>
      <c r="Q253">
        <v>2</v>
      </c>
      <c r="R253">
        <v>0.2</v>
      </c>
      <c r="S253" s="4">
        <v>1.7023999999999999</v>
      </c>
    </row>
    <row r="254" spans="1:19" x14ac:dyDescent="0.25">
      <c r="A254" t="s">
        <v>1307</v>
      </c>
      <c r="B254" s="1">
        <v>42472</v>
      </c>
      <c r="C254" s="1">
        <v>42502</v>
      </c>
      <c r="D254" t="s">
        <v>86</v>
      </c>
      <c r="E254" t="s">
        <v>262</v>
      </c>
      <c r="F254" t="s">
        <v>263</v>
      </c>
      <c r="G254" t="s">
        <v>25</v>
      </c>
      <c r="H254" t="s">
        <v>26</v>
      </c>
      <c r="I254" t="s">
        <v>180</v>
      </c>
      <c r="J254" t="s">
        <v>123</v>
      </c>
      <c r="K254" t="s">
        <v>5175</v>
      </c>
      <c r="L254" t="s">
        <v>66</v>
      </c>
      <c r="M254" t="s">
        <v>1130</v>
      </c>
      <c r="N254" t="s">
        <v>31</v>
      </c>
      <c r="O254" t="s">
        <v>55</v>
      </c>
      <c r="P254" s="4">
        <v>113.79</v>
      </c>
      <c r="Q254">
        <v>3</v>
      </c>
      <c r="R254">
        <v>0</v>
      </c>
      <c r="S254" s="4">
        <v>20.482199999999999</v>
      </c>
    </row>
    <row r="255" spans="1:19" x14ac:dyDescent="0.25">
      <c r="A255" t="s">
        <v>1308</v>
      </c>
      <c r="B255" s="1">
        <v>42897</v>
      </c>
      <c r="C255" s="1">
        <v>43050</v>
      </c>
      <c r="D255" t="s">
        <v>39</v>
      </c>
      <c r="E255" t="s">
        <v>969</v>
      </c>
      <c r="F255" t="s">
        <v>970</v>
      </c>
      <c r="G255" t="s">
        <v>25</v>
      </c>
      <c r="H255" t="s">
        <v>26</v>
      </c>
      <c r="I255" t="s">
        <v>51</v>
      </c>
      <c r="J255" t="s">
        <v>52</v>
      </c>
      <c r="K255" t="s">
        <v>5197</v>
      </c>
      <c r="L255" t="s">
        <v>53</v>
      </c>
      <c r="M255" t="s">
        <v>1038</v>
      </c>
      <c r="N255" t="s">
        <v>31</v>
      </c>
      <c r="O255" t="s">
        <v>55</v>
      </c>
      <c r="P255" s="4">
        <v>8.73</v>
      </c>
      <c r="Q255">
        <v>1</v>
      </c>
      <c r="R255">
        <v>0</v>
      </c>
      <c r="S255" s="4">
        <v>2.9681999999999999</v>
      </c>
    </row>
    <row r="256" spans="1:19" x14ac:dyDescent="0.25">
      <c r="A256" t="s">
        <v>1309</v>
      </c>
      <c r="B256" s="1">
        <v>42671</v>
      </c>
      <c r="C256" s="1">
        <v>42671</v>
      </c>
      <c r="D256" t="s">
        <v>464</v>
      </c>
      <c r="E256" t="s">
        <v>1310</v>
      </c>
      <c r="F256" t="s">
        <v>1311</v>
      </c>
      <c r="G256" t="s">
        <v>25</v>
      </c>
      <c r="H256" t="s">
        <v>26</v>
      </c>
      <c r="I256" t="s">
        <v>1312</v>
      </c>
      <c r="J256" t="s">
        <v>43</v>
      </c>
      <c r="K256" t="s">
        <v>5266</v>
      </c>
      <c r="L256" t="s">
        <v>29</v>
      </c>
      <c r="M256" t="s">
        <v>1313</v>
      </c>
      <c r="N256" t="s">
        <v>31</v>
      </c>
      <c r="O256" t="s">
        <v>55</v>
      </c>
      <c r="P256" s="4">
        <v>47.951999999999998</v>
      </c>
      <c r="Q256">
        <v>3</v>
      </c>
      <c r="R256">
        <v>0.2</v>
      </c>
      <c r="S256" s="4">
        <v>13.786199999999999</v>
      </c>
    </row>
    <row r="257" spans="1:19" x14ac:dyDescent="0.25">
      <c r="A257" t="s">
        <v>1309</v>
      </c>
      <c r="B257" s="1">
        <v>42671</v>
      </c>
      <c r="C257" s="1">
        <v>42671</v>
      </c>
      <c r="D257" t="s">
        <v>464</v>
      </c>
      <c r="E257" t="s">
        <v>1310</v>
      </c>
      <c r="F257" t="s">
        <v>1311</v>
      </c>
      <c r="G257" t="s">
        <v>25</v>
      </c>
      <c r="H257" t="s">
        <v>26</v>
      </c>
      <c r="I257" t="s">
        <v>1312</v>
      </c>
      <c r="J257" t="s">
        <v>43</v>
      </c>
      <c r="K257" t="s">
        <v>5266</v>
      </c>
      <c r="L257" t="s">
        <v>29</v>
      </c>
      <c r="M257" t="s">
        <v>1315</v>
      </c>
      <c r="N257" t="s">
        <v>31</v>
      </c>
      <c r="O257" t="s">
        <v>55</v>
      </c>
      <c r="P257" s="4">
        <v>63.968000000000004</v>
      </c>
      <c r="Q257">
        <v>2</v>
      </c>
      <c r="R257">
        <v>0.2</v>
      </c>
      <c r="S257" s="4">
        <v>0</v>
      </c>
    </row>
    <row r="258" spans="1:19" x14ac:dyDescent="0.25">
      <c r="A258" t="s">
        <v>1309</v>
      </c>
      <c r="B258" s="1">
        <v>42671</v>
      </c>
      <c r="C258" s="1">
        <v>42671</v>
      </c>
      <c r="D258" t="s">
        <v>464</v>
      </c>
      <c r="E258" t="s">
        <v>1310</v>
      </c>
      <c r="F258" t="s">
        <v>1311</v>
      </c>
      <c r="G258" t="s">
        <v>25</v>
      </c>
      <c r="H258" t="s">
        <v>26</v>
      </c>
      <c r="I258" t="s">
        <v>1312</v>
      </c>
      <c r="J258" t="s">
        <v>43</v>
      </c>
      <c r="K258" t="s">
        <v>5266</v>
      </c>
      <c r="L258" t="s">
        <v>29</v>
      </c>
      <c r="M258" t="s">
        <v>803</v>
      </c>
      <c r="N258" t="s">
        <v>31</v>
      </c>
      <c r="O258" t="s">
        <v>55</v>
      </c>
      <c r="P258" s="4">
        <v>165.048</v>
      </c>
      <c r="Q258">
        <v>3</v>
      </c>
      <c r="R258">
        <v>0.2</v>
      </c>
      <c r="S258" s="4">
        <v>41.262</v>
      </c>
    </row>
    <row r="259" spans="1:19" x14ac:dyDescent="0.25">
      <c r="A259" t="s">
        <v>1317</v>
      </c>
      <c r="B259" s="1">
        <v>41951</v>
      </c>
      <c r="C259" s="1">
        <v>41866</v>
      </c>
      <c r="D259" t="s">
        <v>39</v>
      </c>
      <c r="E259" t="s">
        <v>1318</v>
      </c>
      <c r="F259" t="s">
        <v>1319</v>
      </c>
      <c r="G259" t="s">
        <v>25</v>
      </c>
      <c r="H259" t="s">
        <v>26</v>
      </c>
      <c r="I259" t="s">
        <v>202</v>
      </c>
      <c r="J259" t="s">
        <v>203</v>
      </c>
      <c r="K259" t="s">
        <v>5186</v>
      </c>
      <c r="L259" t="s">
        <v>53</v>
      </c>
      <c r="M259" t="s">
        <v>1320</v>
      </c>
      <c r="N259" t="s">
        <v>31</v>
      </c>
      <c r="O259" t="s">
        <v>55</v>
      </c>
      <c r="P259" s="4">
        <v>12.35</v>
      </c>
      <c r="Q259">
        <v>1</v>
      </c>
      <c r="R259">
        <v>0</v>
      </c>
      <c r="S259" s="4">
        <v>5.4340000000000002</v>
      </c>
    </row>
    <row r="260" spans="1:19" x14ac:dyDescent="0.25">
      <c r="A260" t="s">
        <v>1322</v>
      </c>
      <c r="B260" s="1">
        <v>41985</v>
      </c>
      <c r="C260" s="1">
        <v>41987</v>
      </c>
      <c r="D260" t="s">
        <v>22</v>
      </c>
      <c r="E260" t="s">
        <v>1324</v>
      </c>
      <c r="F260" t="s">
        <v>1325</v>
      </c>
      <c r="G260" t="s">
        <v>25</v>
      </c>
      <c r="H260" t="s">
        <v>26</v>
      </c>
      <c r="I260" t="s">
        <v>1326</v>
      </c>
      <c r="J260" t="s">
        <v>52</v>
      </c>
      <c r="K260" t="s">
        <v>5267</v>
      </c>
      <c r="L260" t="s">
        <v>53</v>
      </c>
      <c r="M260" t="s">
        <v>1327</v>
      </c>
      <c r="N260" t="s">
        <v>31</v>
      </c>
      <c r="O260" t="s">
        <v>45</v>
      </c>
      <c r="P260" s="4">
        <v>764.68799999999999</v>
      </c>
      <c r="Q260">
        <v>6</v>
      </c>
      <c r="R260">
        <v>0.2</v>
      </c>
      <c r="S260" s="4">
        <v>95.585999999999999</v>
      </c>
    </row>
    <row r="261" spans="1:19" x14ac:dyDescent="0.25">
      <c r="A261" t="s">
        <v>1322</v>
      </c>
      <c r="B261" s="1">
        <v>41985</v>
      </c>
      <c r="C261" s="1">
        <v>41987</v>
      </c>
      <c r="D261" t="s">
        <v>22</v>
      </c>
      <c r="E261" t="s">
        <v>1324</v>
      </c>
      <c r="F261" t="s">
        <v>1325</v>
      </c>
      <c r="G261" t="s">
        <v>25</v>
      </c>
      <c r="H261" t="s">
        <v>26</v>
      </c>
      <c r="I261" t="s">
        <v>1326</v>
      </c>
      <c r="J261" t="s">
        <v>52</v>
      </c>
      <c r="K261" t="s">
        <v>5267</v>
      </c>
      <c r="L261" t="s">
        <v>53</v>
      </c>
      <c r="M261" t="s">
        <v>329</v>
      </c>
      <c r="N261" t="s">
        <v>31</v>
      </c>
      <c r="O261" t="s">
        <v>45</v>
      </c>
      <c r="P261" s="4">
        <v>3610.848</v>
      </c>
      <c r="Q261">
        <v>12</v>
      </c>
      <c r="R261">
        <v>0.2</v>
      </c>
      <c r="S261" s="4">
        <v>135.4068</v>
      </c>
    </row>
    <row r="262" spans="1:19" x14ac:dyDescent="0.25">
      <c r="A262" t="s">
        <v>1322</v>
      </c>
      <c r="B262" s="1">
        <v>41985</v>
      </c>
      <c r="C262" s="1">
        <v>41987</v>
      </c>
      <c r="D262" t="s">
        <v>22</v>
      </c>
      <c r="E262" t="s">
        <v>1324</v>
      </c>
      <c r="F262" t="s">
        <v>1325</v>
      </c>
      <c r="G262" t="s">
        <v>25</v>
      </c>
      <c r="H262" t="s">
        <v>26</v>
      </c>
      <c r="I262" t="s">
        <v>1326</v>
      </c>
      <c r="J262" t="s">
        <v>52</v>
      </c>
      <c r="K262" t="s">
        <v>5267</v>
      </c>
      <c r="L262" t="s">
        <v>53</v>
      </c>
      <c r="M262" t="s">
        <v>1329</v>
      </c>
      <c r="N262" t="s">
        <v>31</v>
      </c>
      <c r="O262" t="s">
        <v>32</v>
      </c>
      <c r="P262" s="4">
        <v>254.97450000000001</v>
      </c>
      <c r="Q262">
        <v>3</v>
      </c>
      <c r="R262">
        <v>0.15</v>
      </c>
      <c r="S262" s="4">
        <v>11.998799999999999</v>
      </c>
    </row>
    <row r="263" spans="1:19" x14ac:dyDescent="0.25">
      <c r="A263" t="s">
        <v>1331</v>
      </c>
      <c r="B263" s="1">
        <v>43087</v>
      </c>
      <c r="C263" s="1">
        <v>43093</v>
      </c>
      <c r="D263" t="s">
        <v>39</v>
      </c>
      <c r="E263" t="s">
        <v>1333</v>
      </c>
      <c r="F263" t="s">
        <v>1334</v>
      </c>
      <c r="G263" t="s">
        <v>25</v>
      </c>
      <c r="H263" t="s">
        <v>26</v>
      </c>
      <c r="I263" t="s">
        <v>180</v>
      </c>
      <c r="J263" t="s">
        <v>123</v>
      </c>
      <c r="K263" t="s">
        <v>5151</v>
      </c>
      <c r="L263" t="s">
        <v>66</v>
      </c>
      <c r="M263" t="s">
        <v>1335</v>
      </c>
      <c r="N263" t="s">
        <v>31</v>
      </c>
      <c r="O263" t="s">
        <v>35</v>
      </c>
      <c r="P263" s="4">
        <v>1141.9380000000001</v>
      </c>
      <c r="Q263">
        <v>9</v>
      </c>
      <c r="R263">
        <v>0.1</v>
      </c>
      <c r="S263" s="4">
        <v>139.5702</v>
      </c>
    </row>
    <row r="264" spans="1:19" x14ac:dyDescent="0.25">
      <c r="A264" t="s">
        <v>1337</v>
      </c>
      <c r="B264" s="1">
        <v>43011</v>
      </c>
      <c r="C264" s="1">
        <v>42808</v>
      </c>
      <c r="D264" t="s">
        <v>39</v>
      </c>
      <c r="E264" t="s">
        <v>1339</v>
      </c>
      <c r="F264" t="s">
        <v>1340</v>
      </c>
      <c r="G264" t="s">
        <v>100</v>
      </c>
      <c r="H264" t="s">
        <v>26</v>
      </c>
      <c r="I264" t="s">
        <v>1341</v>
      </c>
      <c r="J264" t="s">
        <v>65</v>
      </c>
      <c r="K264" t="s">
        <v>5268</v>
      </c>
      <c r="L264" t="s">
        <v>66</v>
      </c>
      <c r="M264" t="s">
        <v>1342</v>
      </c>
      <c r="N264" t="s">
        <v>31</v>
      </c>
      <c r="O264" t="s">
        <v>55</v>
      </c>
      <c r="P264" s="4">
        <v>6.6959999999999997</v>
      </c>
      <c r="Q264">
        <v>1</v>
      </c>
      <c r="R264">
        <v>0.2</v>
      </c>
      <c r="S264" s="4">
        <v>0.50219999999999998</v>
      </c>
    </row>
    <row r="265" spans="1:19" x14ac:dyDescent="0.25">
      <c r="A265" t="s">
        <v>1337</v>
      </c>
      <c r="B265" s="1">
        <v>43011</v>
      </c>
      <c r="C265" s="1">
        <v>42808</v>
      </c>
      <c r="D265" t="s">
        <v>39</v>
      </c>
      <c r="E265" t="s">
        <v>1339</v>
      </c>
      <c r="F265" t="s">
        <v>1340</v>
      </c>
      <c r="G265" t="s">
        <v>100</v>
      </c>
      <c r="H265" t="s">
        <v>26</v>
      </c>
      <c r="I265" t="s">
        <v>1341</v>
      </c>
      <c r="J265" t="s">
        <v>65</v>
      </c>
      <c r="K265" t="s">
        <v>5268</v>
      </c>
      <c r="L265" t="s">
        <v>66</v>
      </c>
      <c r="M265" t="s">
        <v>1344</v>
      </c>
      <c r="N265" t="s">
        <v>31</v>
      </c>
      <c r="O265" t="s">
        <v>55</v>
      </c>
      <c r="P265" s="4">
        <v>43.872</v>
      </c>
      <c r="Q265">
        <v>2</v>
      </c>
      <c r="R265">
        <v>0.2</v>
      </c>
      <c r="S265" s="4">
        <v>11.516400000000001</v>
      </c>
    </row>
    <row r="266" spans="1:19" x14ac:dyDescent="0.25">
      <c r="A266" t="s">
        <v>1346</v>
      </c>
      <c r="B266" s="1">
        <v>42379</v>
      </c>
      <c r="C266" s="1">
        <v>42410</v>
      </c>
      <c r="D266" t="s">
        <v>86</v>
      </c>
      <c r="E266" t="s">
        <v>1347</v>
      </c>
      <c r="F266" t="s">
        <v>1348</v>
      </c>
      <c r="G266" t="s">
        <v>25</v>
      </c>
      <c r="H266" t="s">
        <v>26</v>
      </c>
      <c r="I266" t="s">
        <v>1349</v>
      </c>
      <c r="J266" t="s">
        <v>112</v>
      </c>
      <c r="K266" t="s">
        <v>5269</v>
      </c>
      <c r="L266" t="s">
        <v>92</v>
      </c>
      <c r="M266" t="s">
        <v>1342</v>
      </c>
      <c r="N266" t="s">
        <v>31</v>
      </c>
      <c r="O266" t="s">
        <v>55</v>
      </c>
      <c r="P266" s="4">
        <v>41.85</v>
      </c>
      <c r="Q266">
        <v>5</v>
      </c>
      <c r="R266">
        <v>0</v>
      </c>
      <c r="S266" s="4">
        <v>10.881</v>
      </c>
    </row>
    <row r="267" spans="1:19" x14ac:dyDescent="0.25">
      <c r="A267" t="s">
        <v>1350</v>
      </c>
      <c r="B267" s="1">
        <v>41997</v>
      </c>
      <c r="C267" s="1">
        <v>42002</v>
      </c>
      <c r="D267" t="s">
        <v>39</v>
      </c>
      <c r="E267" t="s">
        <v>1352</v>
      </c>
      <c r="F267" t="s">
        <v>1353</v>
      </c>
      <c r="G267" t="s">
        <v>89</v>
      </c>
      <c r="H267" t="s">
        <v>26</v>
      </c>
      <c r="I267" t="s">
        <v>51</v>
      </c>
      <c r="J267" t="s">
        <v>52</v>
      </c>
      <c r="K267" t="s">
        <v>5197</v>
      </c>
      <c r="L267" t="s">
        <v>53</v>
      </c>
      <c r="M267" t="s">
        <v>139</v>
      </c>
      <c r="N267" t="s">
        <v>31</v>
      </c>
      <c r="O267" t="s">
        <v>35</v>
      </c>
      <c r="P267" s="4">
        <v>292.27199999999999</v>
      </c>
      <c r="Q267">
        <v>6</v>
      </c>
      <c r="R267">
        <v>0.2</v>
      </c>
      <c r="S267" s="4">
        <v>18.266999999999999</v>
      </c>
    </row>
    <row r="268" spans="1:19" x14ac:dyDescent="0.25">
      <c r="A268" t="s">
        <v>1354</v>
      </c>
      <c r="B268" s="1">
        <v>43001</v>
      </c>
      <c r="C268" s="1">
        <v>43005</v>
      </c>
      <c r="D268" t="s">
        <v>39</v>
      </c>
      <c r="E268" t="s">
        <v>1357</v>
      </c>
      <c r="F268" t="s">
        <v>1358</v>
      </c>
      <c r="G268" t="s">
        <v>89</v>
      </c>
      <c r="H268" t="s">
        <v>26</v>
      </c>
      <c r="I268" t="s">
        <v>999</v>
      </c>
      <c r="J268" t="s">
        <v>189</v>
      </c>
      <c r="K268" t="s">
        <v>5248</v>
      </c>
      <c r="L268" t="s">
        <v>53</v>
      </c>
      <c r="M268" t="s">
        <v>542</v>
      </c>
      <c r="N268" t="s">
        <v>31</v>
      </c>
      <c r="O268" t="s">
        <v>55</v>
      </c>
      <c r="P268" s="4">
        <v>29.327999999999999</v>
      </c>
      <c r="Q268">
        <v>3</v>
      </c>
      <c r="R268">
        <v>0.2</v>
      </c>
      <c r="S268" s="4">
        <v>3.6659999999999999</v>
      </c>
    </row>
    <row r="269" spans="1:19" x14ac:dyDescent="0.25">
      <c r="A269" t="s">
        <v>1359</v>
      </c>
      <c r="B269" s="1">
        <v>42516</v>
      </c>
      <c r="C269" s="1">
        <v>42516</v>
      </c>
      <c r="D269" t="s">
        <v>464</v>
      </c>
      <c r="E269" t="s">
        <v>1361</v>
      </c>
      <c r="F269" t="s">
        <v>1362</v>
      </c>
      <c r="G269" t="s">
        <v>25</v>
      </c>
      <c r="H269" t="s">
        <v>26</v>
      </c>
      <c r="I269" t="s">
        <v>667</v>
      </c>
      <c r="J269" t="s">
        <v>91</v>
      </c>
      <c r="K269" t="s">
        <v>5204</v>
      </c>
      <c r="L269" t="s">
        <v>92</v>
      </c>
      <c r="M269" t="s">
        <v>1363</v>
      </c>
      <c r="N269" t="s">
        <v>31</v>
      </c>
      <c r="O269" t="s">
        <v>35</v>
      </c>
      <c r="P269" s="4">
        <v>388.43</v>
      </c>
      <c r="Q269">
        <v>5</v>
      </c>
      <c r="R269">
        <v>0.3</v>
      </c>
      <c r="S269" s="4">
        <v>-88.784000000000006</v>
      </c>
    </row>
    <row r="270" spans="1:19" x14ac:dyDescent="0.25">
      <c r="A270" t="s">
        <v>1365</v>
      </c>
      <c r="B270" s="1">
        <v>42696</v>
      </c>
      <c r="C270" s="1">
        <v>42700</v>
      </c>
      <c r="D270" t="s">
        <v>39</v>
      </c>
      <c r="E270" t="s">
        <v>1368</v>
      </c>
      <c r="F270" t="s">
        <v>1369</v>
      </c>
      <c r="G270" t="s">
        <v>89</v>
      </c>
      <c r="H270" t="s">
        <v>26</v>
      </c>
      <c r="I270" t="s">
        <v>180</v>
      </c>
      <c r="J270" t="s">
        <v>123</v>
      </c>
      <c r="K270" t="s">
        <v>5151</v>
      </c>
      <c r="L270" t="s">
        <v>66</v>
      </c>
      <c r="M270" t="s">
        <v>131</v>
      </c>
      <c r="N270" t="s">
        <v>31</v>
      </c>
      <c r="O270" t="s">
        <v>55</v>
      </c>
      <c r="P270" s="4">
        <v>39.880000000000003</v>
      </c>
      <c r="Q270">
        <v>2</v>
      </c>
      <c r="R270">
        <v>0</v>
      </c>
      <c r="S270" s="4">
        <v>11.166399999999999</v>
      </c>
    </row>
    <row r="271" spans="1:19" x14ac:dyDescent="0.25">
      <c r="A271" t="s">
        <v>1370</v>
      </c>
      <c r="B271" s="1">
        <v>42727</v>
      </c>
      <c r="C271" s="1">
        <v>42729</v>
      </c>
      <c r="D271" t="s">
        <v>22</v>
      </c>
      <c r="E271" t="s">
        <v>1373</v>
      </c>
      <c r="F271" t="s">
        <v>1374</v>
      </c>
      <c r="G271" t="s">
        <v>25</v>
      </c>
      <c r="H271" t="s">
        <v>26</v>
      </c>
      <c r="I271" t="s">
        <v>1015</v>
      </c>
      <c r="J271" t="s">
        <v>817</v>
      </c>
      <c r="K271" t="s">
        <v>5237</v>
      </c>
      <c r="L271" t="s">
        <v>29</v>
      </c>
      <c r="M271" t="s">
        <v>93</v>
      </c>
      <c r="N271" t="s">
        <v>31</v>
      </c>
      <c r="O271" t="s">
        <v>55</v>
      </c>
      <c r="P271" s="4">
        <v>572.76</v>
      </c>
      <c r="Q271">
        <v>6</v>
      </c>
      <c r="R271">
        <v>0</v>
      </c>
      <c r="S271" s="4">
        <v>166.10040000000001</v>
      </c>
    </row>
    <row r="272" spans="1:19" x14ac:dyDescent="0.25">
      <c r="A272" t="s">
        <v>1370</v>
      </c>
      <c r="B272" s="1">
        <v>42727</v>
      </c>
      <c r="C272" s="1">
        <v>42729</v>
      </c>
      <c r="D272" t="s">
        <v>22</v>
      </c>
      <c r="E272" t="s">
        <v>1373</v>
      </c>
      <c r="F272" t="s">
        <v>1374</v>
      </c>
      <c r="G272" t="s">
        <v>25</v>
      </c>
      <c r="H272" t="s">
        <v>26</v>
      </c>
      <c r="I272" t="s">
        <v>1015</v>
      </c>
      <c r="J272" t="s">
        <v>817</v>
      </c>
      <c r="K272" t="s">
        <v>5237</v>
      </c>
      <c r="L272" t="s">
        <v>29</v>
      </c>
      <c r="M272" t="s">
        <v>93</v>
      </c>
      <c r="N272" t="s">
        <v>31</v>
      </c>
      <c r="O272" t="s">
        <v>55</v>
      </c>
      <c r="P272" s="4">
        <v>286.38</v>
      </c>
      <c r="Q272">
        <v>3</v>
      </c>
      <c r="R272">
        <v>0</v>
      </c>
      <c r="S272" s="4">
        <v>83.050200000000004</v>
      </c>
    </row>
    <row r="273" spans="1:19" x14ac:dyDescent="0.25">
      <c r="A273" t="s">
        <v>1375</v>
      </c>
      <c r="B273" s="1">
        <v>42266</v>
      </c>
      <c r="C273" s="1">
        <v>42271</v>
      </c>
      <c r="D273" t="s">
        <v>22</v>
      </c>
      <c r="E273" t="s">
        <v>1378</v>
      </c>
      <c r="F273" t="s">
        <v>1379</v>
      </c>
      <c r="G273" t="s">
        <v>100</v>
      </c>
      <c r="H273" t="s">
        <v>26</v>
      </c>
      <c r="I273" t="s">
        <v>784</v>
      </c>
      <c r="J273" t="s">
        <v>817</v>
      </c>
      <c r="K273" t="s">
        <v>5226</v>
      </c>
      <c r="L273" t="s">
        <v>29</v>
      </c>
      <c r="M273" t="s">
        <v>1380</v>
      </c>
      <c r="N273" t="s">
        <v>31</v>
      </c>
      <c r="O273" t="s">
        <v>32</v>
      </c>
      <c r="P273" s="4">
        <v>61.96</v>
      </c>
      <c r="Q273">
        <v>2</v>
      </c>
      <c r="R273">
        <v>0</v>
      </c>
      <c r="S273" s="4">
        <v>4.3372000000000002</v>
      </c>
    </row>
    <row r="274" spans="1:19" x14ac:dyDescent="0.25">
      <c r="A274" t="s">
        <v>1382</v>
      </c>
      <c r="B274" s="1">
        <v>42801</v>
      </c>
      <c r="C274" s="1">
        <v>42923</v>
      </c>
      <c r="D274" t="s">
        <v>39</v>
      </c>
      <c r="E274" t="s">
        <v>1383</v>
      </c>
      <c r="F274" t="s">
        <v>1384</v>
      </c>
      <c r="G274" t="s">
        <v>25</v>
      </c>
      <c r="H274" t="s">
        <v>26</v>
      </c>
      <c r="I274" t="s">
        <v>376</v>
      </c>
      <c r="J274" t="s">
        <v>754</v>
      </c>
      <c r="K274" t="s">
        <v>5270</v>
      </c>
      <c r="L274" t="s">
        <v>29</v>
      </c>
      <c r="M274" t="s">
        <v>1385</v>
      </c>
      <c r="N274" t="s">
        <v>31</v>
      </c>
      <c r="O274" t="s">
        <v>55</v>
      </c>
      <c r="P274" s="4">
        <v>23.99</v>
      </c>
      <c r="Q274">
        <v>1</v>
      </c>
      <c r="R274">
        <v>0</v>
      </c>
      <c r="S274" s="4">
        <v>5.5176999999999996</v>
      </c>
    </row>
    <row r="275" spans="1:19" x14ac:dyDescent="0.25">
      <c r="A275" t="s">
        <v>1387</v>
      </c>
      <c r="B275" s="1">
        <v>42541</v>
      </c>
      <c r="C275" s="1">
        <v>42542</v>
      </c>
      <c r="D275" t="s">
        <v>86</v>
      </c>
      <c r="E275" t="s">
        <v>1390</v>
      </c>
      <c r="F275" t="s">
        <v>1391</v>
      </c>
      <c r="G275" t="s">
        <v>25</v>
      </c>
      <c r="H275" t="s">
        <v>26</v>
      </c>
      <c r="I275" t="s">
        <v>1392</v>
      </c>
      <c r="J275" t="s">
        <v>52</v>
      </c>
      <c r="K275" t="s">
        <v>5271</v>
      </c>
      <c r="L275" t="s">
        <v>53</v>
      </c>
      <c r="M275" t="s">
        <v>1393</v>
      </c>
      <c r="N275" t="s">
        <v>31</v>
      </c>
      <c r="O275" t="s">
        <v>35</v>
      </c>
      <c r="P275" s="4">
        <v>161.56800000000001</v>
      </c>
      <c r="Q275">
        <v>2</v>
      </c>
      <c r="R275">
        <v>0.2</v>
      </c>
      <c r="S275" s="4">
        <v>-8.0784000000000002</v>
      </c>
    </row>
    <row r="276" spans="1:19" x14ac:dyDescent="0.25">
      <c r="A276" t="s">
        <v>1395</v>
      </c>
      <c r="B276" s="1">
        <v>42637</v>
      </c>
      <c r="C276" s="1">
        <v>42379</v>
      </c>
      <c r="D276" t="s">
        <v>39</v>
      </c>
      <c r="E276" t="s">
        <v>540</v>
      </c>
      <c r="F276" t="s">
        <v>541</v>
      </c>
      <c r="G276" t="s">
        <v>25</v>
      </c>
      <c r="H276" t="s">
        <v>26</v>
      </c>
      <c r="I276" t="s">
        <v>376</v>
      </c>
      <c r="J276" t="s">
        <v>250</v>
      </c>
      <c r="K276" t="s">
        <v>5172</v>
      </c>
      <c r="L276" t="s">
        <v>66</v>
      </c>
      <c r="M276" t="s">
        <v>942</v>
      </c>
      <c r="N276" t="s">
        <v>31</v>
      </c>
      <c r="O276" t="s">
        <v>35</v>
      </c>
      <c r="P276" s="4">
        <v>155.37200000000001</v>
      </c>
      <c r="Q276">
        <v>2</v>
      </c>
      <c r="R276">
        <v>0.3</v>
      </c>
      <c r="S276" s="4">
        <v>-13.317600000000001</v>
      </c>
    </row>
    <row r="277" spans="1:19" x14ac:dyDescent="0.25">
      <c r="A277" t="s">
        <v>1397</v>
      </c>
      <c r="B277" s="1">
        <v>42722</v>
      </c>
      <c r="C277" s="1">
        <v>42727</v>
      </c>
      <c r="D277" t="s">
        <v>39</v>
      </c>
      <c r="E277" t="s">
        <v>1398</v>
      </c>
      <c r="F277" t="s">
        <v>1399</v>
      </c>
      <c r="G277" t="s">
        <v>89</v>
      </c>
      <c r="H277" t="s">
        <v>26</v>
      </c>
      <c r="I277" t="s">
        <v>51</v>
      </c>
      <c r="J277" t="s">
        <v>52</v>
      </c>
      <c r="K277" t="s">
        <v>5138</v>
      </c>
      <c r="L277" t="s">
        <v>53</v>
      </c>
      <c r="M277" t="s">
        <v>1400</v>
      </c>
      <c r="N277" t="s">
        <v>31</v>
      </c>
      <c r="O277" t="s">
        <v>55</v>
      </c>
      <c r="P277" s="4">
        <v>183.84</v>
      </c>
      <c r="Q277">
        <v>8</v>
      </c>
      <c r="R277">
        <v>0</v>
      </c>
      <c r="S277" s="4">
        <v>62.505600000000001</v>
      </c>
    </row>
    <row r="278" spans="1:19" x14ac:dyDescent="0.25">
      <c r="A278" t="s">
        <v>1402</v>
      </c>
      <c r="B278" s="1">
        <v>42169</v>
      </c>
      <c r="C278" s="1">
        <v>42173</v>
      </c>
      <c r="D278" t="s">
        <v>39</v>
      </c>
      <c r="E278" t="s">
        <v>217</v>
      </c>
      <c r="F278" t="s">
        <v>218</v>
      </c>
      <c r="G278" t="s">
        <v>100</v>
      </c>
      <c r="H278" t="s">
        <v>26</v>
      </c>
      <c r="I278" t="s">
        <v>64</v>
      </c>
      <c r="J278" t="s">
        <v>65</v>
      </c>
      <c r="K278" t="s">
        <v>5244</v>
      </c>
      <c r="L278" t="s">
        <v>66</v>
      </c>
      <c r="M278" t="s">
        <v>1305</v>
      </c>
      <c r="N278" t="s">
        <v>31</v>
      </c>
      <c r="O278" t="s">
        <v>55</v>
      </c>
      <c r="P278" s="4">
        <v>51.072000000000003</v>
      </c>
      <c r="Q278">
        <v>6</v>
      </c>
      <c r="R278">
        <v>0.2</v>
      </c>
      <c r="S278" s="4">
        <v>5.1071999999999997</v>
      </c>
    </row>
    <row r="279" spans="1:19" x14ac:dyDescent="0.25">
      <c r="A279" t="s">
        <v>1405</v>
      </c>
      <c r="B279" s="1">
        <v>42513</v>
      </c>
      <c r="C279" s="1">
        <v>42517</v>
      </c>
      <c r="D279" t="s">
        <v>39</v>
      </c>
      <c r="E279" t="s">
        <v>1408</v>
      </c>
      <c r="F279" t="s">
        <v>1409</v>
      </c>
      <c r="G279" t="s">
        <v>25</v>
      </c>
      <c r="H279" t="s">
        <v>26</v>
      </c>
      <c r="I279" t="s">
        <v>352</v>
      </c>
      <c r="J279" t="s">
        <v>52</v>
      </c>
      <c r="K279" t="s">
        <v>5170</v>
      </c>
      <c r="L279" t="s">
        <v>53</v>
      </c>
      <c r="M279" t="s">
        <v>1320</v>
      </c>
      <c r="N279" t="s">
        <v>31</v>
      </c>
      <c r="O279" t="s">
        <v>55</v>
      </c>
      <c r="P279" s="4">
        <v>37.049999999999997</v>
      </c>
      <c r="Q279">
        <v>3</v>
      </c>
      <c r="R279">
        <v>0</v>
      </c>
      <c r="S279" s="4">
        <v>16.302</v>
      </c>
    </row>
    <row r="280" spans="1:19" x14ac:dyDescent="0.25">
      <c r="A280" t="s">
        <v>1410</v>
      </c>
      <c r="B280" s="1">
        <v>42770</v>
      </c>
      <c r="C280" s="1">
        <v>42920</v>
      </c>
      <c r="D280" t="s">
        <v>39</v>
      </c>
      <c r="E280" t="s">
        <v>1411</v>
      </c>
      <c r="F280" t="s">
        <v>1412</v>
      </c>
      <c r="G280" t="s">
        <v>25</v>
      </c>
      <c r="H280" t="s">
        <v>26</v>
      </c>
      <c r="I280" t="s">
        <v>51</v>
      </c>
      <c r="J280" t="s">
        <v>52</v>
      </c>
      <c r="K280" t="s">
        <v>5272</v>
      </c>
      <c r="L280" t="s">
        <v>53</v>
      </c>
      <c r="M280" t="s">
        <v>1342</v>
      </c>
      <c r="N280" t="s">
        <v>31</v>
      </c>
      <c r="O280" t="s">
        <v>55</v>
      </c>
      <c r="P280" s="4">
        <v>25.11</v>
      </c>
      <c r="Q280">
        <v>3</v>
      </c>
      <c r="R280">
        <v>0</v>
      </c>
      <c r="S280" s="4">
        <v>6.5286</v>
      </c>
    </row>
    <row r="281" spans="1:19" x14ac:dyDescent="0.25">
      <c r="A281" t="s">
        <v>1413</v>
      </c>
      <c r="B281" s="1">
        <v>42825</v>
      </c>
      <c r="C281" s="1">
        <v>42770</v>
      </c>
      <c r="D281" t="s">
        <v>22</v>
      </c>
      <c r="E281" t="s">
        <v>1414</v>
      </c>
      <c r="F281" t="s">
        <v>1415</v>
      </c>
      <c r="G281" t="s">
        <v>25</v>
      </c>
      <c r="H281" t="s">
        <v>26</v>
      </c>
      <c r="I281" t="s">
        <v>180</v>
      </c>
      <c r="J281" t="s">
        <v>123</v>
      </c>
      <c r="K281" t="s">
        <v>5208</v>
      </c>
      <c r="L281" t="s">
        <v>66</v>
      </c>
      <c r="M281" t="s">
        <v>1416</v>
      </c>
      <c r="N281" t="s">
        <v>31</v>
      </c>
      <c r="O281" t="s">
        <v>55</v>
      </c>
      <c r="P281" s="4">
        <v>29.78</v>
      </c>
      <c r="Q281">
        <v>2</v>
      </c>
      <c r="R281">
        <v>0</v>
      </c>
      <c r="S281" s="4">
        <v>8.0405999999999995</v>
      </c>
    </row>
    <row r="282" spans="1:19" x14ac:dyDescent="0.25">
      <c r="A282" t="s">
        <v>1418</v>
      </c>
      <c r="B282" s="1">
        <v>41708</v>
      </c>
      <c r="C282" s="1">
        <v>41861</v>
      </c>
      <c r="D282" t="s">
        <v>22</v>
      </c>
      <c r="E282" t="s">
        <v>1419</v>
      </c>
      <c r="F282" t="s">
        <v>1420</v>
      </c>
      <c r="G282" t="s">
        <v>25</v>
      </c>
      <c r="H282" t="s">
        <v>26</v>
      </c>
      <c r="I282" t="s">
        <v>1421</v>
      </c>
      <c r="J282" t="s">
        <v>138</v>
      </c>
      <c r="K282" t="s">
        <v>5273</v>
      </c>
      <c r="L282" t="s">
        <v>92</v>
      </c>
      <c r="M282" t="s">
        <v>1201</v>
      </c>
      <c r="N282" t="s">
        <v>31</v>
      </c>
      <c r="O282" t="s">
        <v>35</v>
      </c>
      <c r="P282" s="4">
        <v>258.279</v>
      </c>
      <c r="Q282">
        <v>3</v>
      </c>
      <c r="R282">
        <v>0.3</v>
      </c>
      <c r="S282" s="4">
        <v>-70.104299999999995</v>
      </c>
    </row>
    <row r="283" spans="1:19" x14ac:dyDescent="0.25">
      <c r="A283" t="s">
        <v>1422</v>
      </c>
      <c r="B283" s="1">
        <v>42830</v>
      </c>
      <c r="C283" s="1">
        <v>42983</v>
      </c>
      <c r="D283" t="s">
        <v>39</v>
      </c>
      <c r="E283" t="s">
        <v>1092</v>
      </c>
      <c r="F283" t="s">
        <v>1093</v>
      </c>
      <c r="G283" t="s">
        <v>89</v>
      </c>
      <c r="H283" t="s">
        <v>26</v>
      </c>
      <c r="I283" t="s">
        <v>352</v>
      </c>
      <c r="J283" t="s">
        <v>52</v>
      </c>
      <c r="K283" t="s">
        <v>5170</v>
      </c>
      <c r="L283" t="s">
        <v>53</v>
      </c>
      <c r="M283" t="s">
        <v>329</v>
      </c>
      <c r="N283" t="s">
        <v>31</v>
      </c>
      <c r="O283" t="s">
        <v>45</v>
      </c>
      <c r="P283" s="4">
        <v>300.904</v>
      </c>
      <c r="Q283">
        <v>1</v>
      </c>
      <c r="R283">
        <v>0.2</v>
      </c>
      <c r="S283" s="4">
        <v>11.283899999999999</v>
      </c>
    </row>
    <row r="284" spans="1:19" x14ac:dyDescent="0.25">
      <c r="A284" t="s">
        <v>1423</v>
      </c>
      <c r="B284" s="1">
        <v>42851</v>
      </c>
      <c r="C284" s="1">
        <v>42852</v>
      </c>
      <c r="D284" t="s">
        <v>86</v>
      </c>
      <c r="E284" t="s">
        <v>1426</v>
      </c>
      <c r="F284" t="s">
        <v>1427</v>
      </c>
      <c r="G284" t="s">
        <v>25</v>
      </c>
      <c r="H284" t="s">
        <v>26</v>
      </c>
      <c r="I284" t="s">
        <v>667</v>
      </c>
      <c r="J284" t="s">
        <v>91</v>
      </c>
      <c r="K284" t="s">
        <v>5204</v>
      </c>
      <c r="L284" t="s">
        <v>92</v>
      </c>
      <c r="M284" t="s">
        <v>734</v>
      </c>
      <c r="N284" t="s">
        <v>31</v>
      </c>
      <c r="O284" t="s">
        <v>55</v>
      </c>
      <c r="P284" s="4">
        <v>1.988</v>
      </c>
      <c r="Q284">
        <v>1</v>
      </c>
      <c r="R284">
        <v>0.6</v>
      </c>
      <c r="S284" s="4">
        <v>-1.4413</v>
      </c>
    </row>
    <row r="285" spans="1:19" x14ac:dyDescent="0.25">
      <c r="A285" t="s">
        <v>1428</v>
      </c>
      <c r="B285" s="1">
        <v>41908</v>
      </c>
      <c r="C285" s="1">
        <v>41649</v>
      </c>
      <c r="D285" t="s">
        <v>22</v>
      </c>
      <c r="E285" t="s">
        <v>1430</v>
      </c>
      <c r="F285" t="s">
        <v>1431</v>
      </c>
      <c r="G285" t="s">
        <v>25</v>
      </c>
      <c r="H285" t="s">
        <v>26</v>
      </c>
      <c r="I285" t="s">
        <v>51</v>
      </c>
      <c r="J285" t="s">
        <v>52</v>
      </c>
      <c r="K285" t="s">
        <v>5260</v>
      </c>
      <c r="L285" t="s">
        <v>53</v>
      </c>
      <c r="M285" t="s">
        <v>1432</v>
      </c>
      <c r="N285" t="s">
        <v>31</v>
      </c>
      <c r="O285" t="s">
        <v>35</v>
      </c>
      <c r="P285" s="4">
        <v>145.56800000000001</v>
      </c>
      <c r="Q285">
        <v>2</v>
      </c>
      <c r="R285">
        <v>0.2</v>
      </c>
      <c r="S285" s="4">
        <v>0</v>
      </c>
    </row>
    <row r="286" spans="1:19" x14ac:dyDescent="0.25">
      <c r="A286" t="s">
        <v>1434</v>
      </c>
      <c r="B286" s="1">
        <v>43019</v>
      </c>
      <c r="C286" s="1">
        <v>43050</v>
      </c>
      <c r="D286" t="s">
        <v>86</v>
      </c>
      <c r="E286" t="s">
        <v>1435</v>
      </c>
      <c r="F286" t="s">
        <v>1436</v>
      </c>
      <c r="G286" t="s">
        <v>89</v>
      </c>
      <c r="H286" t="s">
        <v>26</v>
      </c>
      <c r="I286" t="s">
        <v>1437</v>
      </c>
      <c r="J286" t="s">
        <v>577</v>
      </c>
      <c r="K286" t="s">
        <v>5274</v>
      </c>
      <c r="L286" t="s">
        <v>53</v>
      </c>
      <c r="M286" t="s">
        <v>440</v>
      </c>
      <c r="N286" t="s">
        <v>31</v>
      </c>
      <c r="O286" t="s">
        <v>35</v>
      </c>
      <c r="P286" s="4">
        <v>899.13599999999997</v>
      </c>
      <c r="Q286">
        <v>4</v>
      </c>
      <c r="R286">
        <v>0.2</v>
      </c>
      <c r="S286" s="4">
        <v>-146.1096</v>
      </c>
    </row>
    <row r="287" spans="1:19" x14ac:dyDescent="0.25">
      <c r="A287" t="s">
        <v>1438</v>
      </c>
      <c r="B287" s="1">
        <v>42954</v>
      </c>
      <c r="C287" s="1">
        <v>43046</v>
      </c>
      <c r="D287" t="s">
        <v>86</v>
      </c>
      <c r="E287" t="s">
        <v>1439</v>
      </c>
      <c r="F287" t="s">
        <v>1440</v>
      </c>
      <c r="G287" t="s">
        <v>100</v>
      </c>
      <c r="H287" t="s">
        <v>26</v>
      </c>
      <c r="I287" t="s">
        <v>1441</v>
      </c>
      <c r="J287" t="s">
        <v>52</v>
      </c>
      <c r="K287" t="s">
        <v>5275</v>
      </c>
      <c r="L287" t="s">
        <v>53</v>
      </c>
      <c r="M287" t="s">
        <v>423</v>
      </c>
      <c r="N287" t="s">
        <v>31</v>
      </c>
      <c r="O287" t="s">
        <v>55</v>
      </c>
      <c r="P287" s="4">
        <v>145.9</v>
      </c>
      <c r="Q287">
        <v>5</v>
      </c>
      <c r="R287">
        <v>0</v>
      </c>
      <c r="S287" s="4">
        <v>62.737000000000002</v>
      </c>
    </row>
    <row r="288" spans="1:19" x14ac:dyDescent="0.25">
      <c r="A288" t="s">
        <v>1442</v>
      </c>
      <c r="B288" s="1">
        <v>42362</v>
      </c>
      <c r="C288" s="1">
        <v>42366</v>
      </c>
      <c r="D288" t="s">
        <v>39</v>
      </c>
      <c r="E288" t="s">
        <v>1444</v>
      </c>
      <c r="F288" t="s">
        <v>1445</v>
      </c>
      <c r="G288" t="s">
        <v>25</v>
      </c>
      <c r="H288" t="s">
        <v>26</v>
      </c>
      <c r="I288" t="s">
        <v>382</v>
      </c>
      <c r="J288" t="s">
        <v>189</v>
      </c>
      <c r="K288" t="s">
        <v>5173</v>
      </c>
      <c r="L288" t="s">
        <v>53</v>
      </c>
      <c r="M288" t="s">
        <v>281</v>
      </c>
      <c r="N288" t="s">
        <v>31</v>
      </c>
      <c r="O288" t="s">
        <v>32</v>
      </c>
      <c r="P288" s="4">
        <v>590.05799999999999</v>
      </c>
      <c r="Q288">
        <v>7</v>
      </c>
      <c r="R288">
        <v>0.7</v>
      </c>
      <c r="S288" s="4">
        <v>-786.74400000000003</v>
      </c>
    </row>
    <row r="289" spans="1:19" x14ac:dyDescent="0.25">
      <c r="A289" t="s">
        <v>1446</v>
      </c>
      <c r="B289" s="1">
        <v>42261</v>
      </c>
      <c r="C289" s="1">
        <v>42266</v>
      </c>
      <c r="D289" t="s">
        <v>39</v>
      </c>
      <c r="E289" t="s">
        <v>1448</v>
      </c>
      <c r="F289" t="s">
        <v>1449</v>
      </c>
      <c r="G289" t="s">
        <v>25</v>
      </c>
      <c r="H289" t="s">
        <v>26</v>
      </c>
      <c r="I289" t="s">
        <v>1450</v>
      </c>
      <c r="J289" t="s">
        <v>75</v>
      </c>
      <c r="K289" t="s">
        <v>5276</v>
      </c>
      <c r="L289" t="s">
        <v>53</v>
      </c>
      <c r="M289" t="s">
        <v>1451</v>
      </c>
      <c r="N289" t="s">
        <v>31</v>
      </c>
      <c r="O289" t="s">
        <v>45</v>
      </c>
      <c r="P289" s="4">
        <v>912.75</v>
      </c>
      <c r="Q289">
        <v>5</v>
      </c>
      <c r="R289">
        <v>0</v>
      </c>
      <c r="S289" s="4">
        <v>118.6575</v>
      </c>
    </row>
    <row r="290" spans="1:19" x14ac:dyDescent="0.25">
      <c r="A290" t="s">
        <v>1453</v>
      </c>
      <c r="B290" s="1">
        <v>42438</v>
      </c>
      <c r="C290" s="1">
        <v>42622</v>
      </c>
      <c r="D290" t="s">
        <v>39</v>
      </c>
      <c r="E290" t="s">
        <v>1454</v>
      </c>
      <c r="F290" t="s">
        <v>1455</v>
      </c>
      <c r="G290" t="s">
        <v>100</v>
      </c>
      <c r="H290" t="s">
        <v>26</v>
      </c>
      <c r="I290" t="s">
        <v>188</v>
      </c>
      <c r="J290" t="s">
        <v>138</v>
      </c>
      <c r="K290" t="s">
        <v>5213</v>
      </c>
      <c r="L290" t="s">
        <v>92</v>
      </c>
      <c r="M290" t="s">
        <v>826</v>
      </c>
      <c r="N290" t="s">
        <v>31</v>
      </c>
      <c r="O290" t="s">
        <v>55</v>
      </c>
      <c r="P290" s="4">
        <v>83.951999999999998</v>
      </c>
      <c r="Q290">
        <v>3</v>
      </c>
      <c r="R290">
        <v>0.6</v>
      </c>
      <c r="S290" s="4">
        <v>-90.248400000000004</v>
      </c>
    </row>
    <row r="291" spans="1:19" x14ac:dyDescent="0.25">
      <c r="A291" t="s">
        <v>1456</v>
      </c>
      <c r="B291" s="1">
        <v>42492</v>
      </c>
      <c r="C291" s="1">
        <v>42492</v>
      </c>
      <c r="D291" t="s">
        <v>464</v>
      </c>
      <c r="E291" t="s">
        <v>1457</v>
      </c>
      <c r="F291" t="s">
        <v>1458</v>
      </c>
      <c r="G291" t="s">
        <v>100</v>
      </c>
      <c r="H291" t="s">
        <v>26</v>
      </c>
      <c r="I291" t="s">
        <v>1459</v>
      </c>
      <c r="J291" t="s">
        <v>754</v>
      </c>
      <c r="K291" t="s">
        <v>5277</v>
      </c>
      <c r="L291" t="s">
        <v>29</v>
      </c>
      <c r="M291" t="s">
        <v>383</v>
      </c>
      <c r="N291" t="s">
        <v>31</v>
      </c>
      <c r="O291" t="s">
        <v>55</v>
      </c>
      <c r="P291" s="4">
        <v>18.84</v>
      </c>
      <c r="Q291">
        <v>3</v>
      </c>
      <c r="R291">
        <v>0</v>
      </c>
      <c r="S291" s="4">
        <v>7.1592000000000002</v>
      </c>
    </row>
    <row r="292" spans="1:19" x14ac:dyDescent="0.25">
      <c r="A292" t="s">
        <v>1456</v>
      </c>
      <c r="B292" s="1">
        <v>42492</v>
      </c>
      <c r="C292" s="1">
        <v>42492</v>
      </c>
      <c r="D292" t="s">
        <v>464</v>
      </c>
      <c r="E292" t="s">
        <v>1457</v>
      </c>
      <c r="F292" t="s">
        <v>1458</v>
      </c>
      <c r="G292" t="s">
        <v>100</v>
      </c>
      <c r="H292" t="s">
        <v>26</v>
      </c>
      <c r="I292" t="s">
        <v>1459</v>
      </c>
      <c r="J292" t="s">
        <v>754</v>
      </c>
      <c r="K292" t="s">
        <v>5277</v>
      </c>
      <c r="L292" t="s">
        <v>29</v>
      </c>
      <c r="M292" t="s">
        <v>809</v>
      </c>
      <c r="N292" t="s">
        <v>31</v>
      </c>
      <c r="O292" t="s">
        <v>32</v>
      </c>
      <c r="P292" s="4">
        <v>239.98</v>
      </c>
      <c r="Q292">
        <v>2</v>
      </c>
      <c r="R292">
        <v>0</v>
      </c>
      <c r="S292" s="4">
        <v>52.7956</v>
      </c>
    </row>
    <row r="293" spans="1:19" x14ac:dyDescent="0.25">
      <c r="A293" t="s">
        <v>1461</v>
      </c>
      <c r="B293" s="1">
        <v>42988</v>
      </c>
      <c r="C293" s="1">
        <v>43022</v>
      </c>
      <c r="D293" t="s">
        <v>39</v>
      </c>
      <c r="E293" t="s">
        <v>1463</v>
      </c>
      <c r="F293" t="s">
        <v>1464</v>
      </c>
      <c r="G293" t="s">
        <v>89</v>
      </c>
      <c r="H293" t="s">
        <v>26</v>
      </c>
      <c r="I293" t="s">
        <v>188</v>
      </c>
      <c r="J293" t="s">
        <v>138</v>
      </c>
      <c r="K293" t="s">
        <v>5213</v>
      </c>
      <c r="L293" t="s">
        <v>92</v>
      </c>
      <c r="M293" t="s">
        <v>1465</v>
      </c>
      <c r="N293" t="s">
        <v>31</v>
      </c>
      <c r="O293" t="s">
        <v>45</v>
      </c>
      <c r="P293" s="4">
        <v>652.45000000000005</v>
      </c>
      <c r="Q293">
        <v>5</v>
      </c>
      <c r="R293">
        <v>0.5</v>
      </c>
      <c r="S293" s="4">
        <v>-430.61700000000002</v>
      </c>
    </row>
    <row r="294" spans="1:19" x14ac:dyDescent="0.25">
      <c r="A294" t="s">
        <v>1461</v>
      </c>
      <c r="B294" s="1">
        <v>42988</v>
      </c>
      <c r="C294" s="1">
        <v>43022</v>
      </c>
      <c r="D294" t="s">
        <v>39</v>
      </c>
      <c r="E294" t="s">
        <v>1463</v>
      </c>
      <c r="F294" t="s">
        <v>1464</v>
      </c>
      <c r="G294" t="s">
        <v>89</v>
      </c>
      <c r="H294" t="s">
        <v>26</v>
      </c>
      <c r="I294" t="s">
        <v>188</v>
      </c>
      <c r="J294" t="s">
        <v>138</v>
      </c>
      <c r="K294" t="s">
        <v>5213</v>
      </c>
      <c r="L294" t="s">
        <v>92</v>
      </c>
      <c r="M294" t="s">
        <v>1467</v>
      </c>
      <c r="N294" t="s">
        <v>31</v>
      </c>
      <c r="O294" t="s">
        <v>45</v>
      </c>
      <c r="P294" s="4">
        <v>66.644999999999996</v>
      </c>
      <c r="Q294">
        <v>3</v>
      </c>
      <c r="R294">
        <v>0.5</v>
      </c>
      <c r="S294" s="4">
        <v>-42.652799999999999</v>
      </c>
    </row>
    <row r="295" spans="1:19" x14ac:dyDescent="0.25">
      <c r="A295" t="s">
        <v>1469</v>
      </c>
      <c r="B295" s="1">
        <v>42479</v>
      </c>
      <c r="C295" s="1">
        <v>42485</v>
      </c>
      <c r="D295" t="s">
        <v>39</v>
      </c>
      <c r="E295" t="s">
        <v>1472</v>
      </c>
      <c r="F295" t="s">
        <v>1473</v>
      </c>
      <c r="G295" t="s">
        <v>100</v>
      </c>
      <c r="H295" t="s">
        <v>26</v>
      </c>
      <c r="I295" t="s">
        <v>376</v>
      </c>
      <c r="J295" t="s">
        <v>250</v>
      </c>
      <c r="K295" t="s">
        <v>5172</v>
      </c>
      <c r="L295" t="s">
        <v>66</v>
      </c>
      <c r="M295" t="s">
        <v>1474</v>
      </c>
      <c r="N295" t="s">
        <v>31</v>
      </c>
      <c r="O295" t="s">
        <v>45</v>
      </c>
      <c r="P295" s="4">
        <v>205.17599999999999</v>
      </c>
      <c r="Q295">
        <v>2</v>
      </c>
      <c r="R295">
        <v>0.4</v>
      </c>
      <c r="S295" s="4">
        <v>-58.133200000000002</v>
      </c>
    </row>
    <row r="296" spans="1:19" x14ac:dyDescent="0.25">
      <c r="A296" t="s">
        <v>1476</v>
      </c>
      <c r="B296" s="1">
        <v>41794</v>
      </c>
      <c r="C296" s="1">
        <v>41855</v>
      </c>
      <c r="D296" t="s">
        <v>86</v>
      </c>
      <c r="E296" t="s">
        <v>1477</v>
      </c>
      <c r="F296" t="s">
        <v>1478</v>
      </c>
      <c r="G296" t="s">
        <v>100</v>
      </c>
      <c r="H296" t="s">
        <v>26</v>
      </c>
      <c r="I296" t="s">
        <v>64</v>
      </c>
      <c r="J296" t="s">
        <v>65</v>
      </c>
      <c r="K296" t="s">
        <v>5179</v>
      </c>
      <c r="L296" t="s">
        <v>66</v>
      </c>
      <c r="M296" t="s">
        <v>1479</v>
      </c>
      <c r="N296" t="s">
        <v>31</v>
      </c>
      <c r="O296" t="s">
        <v>45</v>
      </c>
      <c r="P296" s="4">
        <v>154.76400000000001</v>
      </c>
      <c r="Q296">
        <v>3</v>
      </c>
      <c r="R296">
        <v>0.4</v>
      </c>
      <c r="S296" s="4">
        <v>-36.111600000000003</v>
      </c>
    </row>
    <row r="297" spans="1:19" x14ac:dyDescent="0.25">
      <c r="A297" t="s">
        <v>1480</v>
      </c>
      <c r="B297" s="1">
        <v>42409</v>
      </c>
      <c r="C297" s="1">
        <v>42530</v>
      </c>
      <c r="D297" t="s">
        <v>39</v>
      </c>
      <c r="E297" t="s">
        <v>1204</v>
      </c>
      <c r="F297" t="s">
        <v>1205</v>
      </c>
      <c r="G297" t="s">
        <v>25</v>
      </c>
      <c r="H297" t="s">
        <v>26</v>
      </c>
      <c r="I297" t="s">
        <v>180</v>
      </c>
      <c r="J297" t="s">
        <v>123</v>
      </c>
      <c r="K297" t="s">
        <v>5175</v>
      </c>
      <c r="L297" t="s">
        <v>66</v>
      </c>
      <c r="M297" t="s">
        <v>434</v>
      </c>
      <c r="N297" t="s">
        <v>31</v>
      </c>
      <c r="O297" t="s">
        <v>55</v>
      </c>
      <c r="P297" s="4">
        <v>39.979999999999997</v>
      </c>
      <c r="Q297">
        <v>2</v>
      </c>
      <c r="R297">
        <v>0</v>
      </c>
      <c r="S297" s="4">
        <v>9.9949999999999992</v>
      </c>
    </row>
    <row r="298" spans="1:19" x14ac:dyDescent="0.25">
      <c r="A298" t="s">
        <v>1481</v>
      </c>
      <c r="B298" s="1">
        <v>42638</v>
      </c>
      <c r="C298" s="1">
        <v>42643</v>
      </c>
      <c r="D298" t="s">
        <v>39</v>
      </c>
      <c r="E298" t="s">
        <v>1484</v>
      </c>
      <c r="F298" t="s">
        <v>1485</v>
      </c>
      <c r="G298" t="s">
        <v>25</v>
      </c>
      <c r="H298" t="s">
        <v>26</v>
      </c>
      <c r="I298" t="s">
        <v>576</v>
      </c>
      <c r="J298" t="s">
        <v>577</v>
      </c>
      <c r="K298" t="s">
        <v>5194</v>
      </c>
      <c r="L298" t="s">
        <v>53</v>
      </c>
      <c r="M298" t="s">
        <v>1065</v>
      </c>
      <c r="N298" t="s">
        <v>31</v>
      </c>
      <c r="O298" t="s">
        <v>45</v>
      </c>
      <c r="P298" s="4">
        <v>393.16500000000002</v>
      </c>
      <c r="Q298">
        <v>3</v>
      </c>
      <c r="R298">
        <v>0.5</v>
      </c>
      <c r="S298" s="4">
        <v>-204.44579999999999</v>
      </c>
    </row>
    <row r="299" spans="1:19" x14ac:dyDescent="0.25">
      <c r="A299" t="s">
        <v>1486</v>
      </c>
      <c r="B299" s="1">
        <v>42620</v>
      </c>
      <c r="C299" s="1">
        <v>42564</v>
      </c>
      <c r="D299" t="s">
        <v>39</v>
      </c>
      <c r="E299" t="s">
        <v>242</v>
      </c>
      <c r="F299" t="s">
        <v>243</v>
      </c>
      <c r="G299" t="s">
        <v>89</v>
      </c>
      <c r="H299" t="s">
        <v>26</v>
      </c>
      <c r="I299" t="s">
        <v>180</v>
      </c>
      <c r="J299" t="s">
        <v>123</v>
      </c>
      <c r="K299" t="s">
        <v>5153</v>
      </c>
      <c r="L299" t="s">
        <v>66</v>
      </c>
      <c r="M299" t="s">
        <v>923</v>
      </c>
      <c r="N299" t="s">
        <v>31</v>
      </c>
      <c r="O299" t="s">
        <v>35</v>
      </c>
      <c r="P299" s="4">
        <v>408.00599999999997</v>
      </c>
      <c r="Q299">
        <v>2</v>
      </c>
      <c r="R299">
        <v>0.1</v>
      </c>
      <c r="S299" s="4">
        <v>72.534400000000005</v>
      </c>
    </row>
    <row r="300" spans="1:19" x14ac:dyDescent="0.25">
      <c r="A300" t="s">
        <v>1486</v>
      </c>
      <c r="B300" s="1">
        <v>42620</v>
      </c>
      <c r="C300" s="1">
        <v>42564</v>
      </c>
      <c r="D300" t="s">
        <v>39</v>
      </c>
      <c r="E300" t="s">
        <v>242</v>
      </c>
      <c r="F300" t="s">
        <v>243</v>
      </c>
      <c r="G300" t="s">
        <v>89</v>
      </c>
      <c r="H300" t="s">
        <v>26</v>
      </c>
      <c r="I300" t="s">
        <v>180</v>
      </c>
      <c r="J300" t="s">
        <v>123</v>
      </c>
      <c r="K300" t="s">
        <v>5153</v>
      </c>
      <c r="L300" t="s">
        <v>66</v>
      </c>
      <c r="M300" t="s">
        <v>668</v>
      </c>
      <c r="N300" t="s">
        <v>31</v>
      </c>
      <c r="O300" t="s">
        <v>55</v>
      </c>
      <c r="P300" s="4">
        <v>165.28</v>
      </c>
      <c r="Q300">
        <v>4</v>
      </c>
      <c r="R300">
        <v>0</v>
      </c>
      <c r="S300" s="4">
        <v>14.8752</v>
      </c>
    </row>
    <row r="301" spans="1:19" x14ac:dyDescent="0.25">
      <c r="A301" t="s">
        <v>1488</v>
      </c>
      <c r="B301" s="1">
        <v>42763</v>
      </c>
      <c r="C301" s="1">
        <v>42766</v>
      </c>
      <c r="D301" t="s">
        <v>22</v>
      </c>
      <c r="E301" t="s">
        <v>1491</v>
      </c>
      <c r="F301" t="s">
        <v>1492</v>
      </c>
      <c r="G301" t="s">
        <v>100</v>
      </c>
      <c r="H301" t="s">
        <v>26</v>
      </c>
      <c r="I301" t="s">
        <v>616</v>
      </c>
      <c r="J301" t="s">
        <v>52</v>
      </c>
      <c r="K301" t="s">
        <v>5198</v>
      </c>
      <c r="L301" t="s">
        <v>53</v>
      </c>
      <c r="M301" t="s">
        <v>1493</v>
      </c>
      <c r="N301" t="s">
        <v>31</v>
      </c>
      <c r="O301" t="s">
        <v>55</v>
      </c>
      <c r="P301" s="4">
        <v>37.74</v>
      </c>
      <c r="Q301">
        <v>3</v>
      </c>
      <c r="R301">
        <v>0</v>
      </c>
      <c r="S301" s="4">
        <v>12.8316</v>
      </c>
    </row>
    <row r="302" spans="1:19" x14ac:dyDescent="0.25">
      <c r="A302" t="s">
        <v>1495</v>
      </c>
      <c r="B302" s="1">
        <v>42268</v>
      </c>
      <c r="C302" s="1">
        <v>42271</v>
      </c>
      <c r="D302" t="s">
        <v>86</v>
      </c>
      <c r="E302" t="s">
        <v>1496</v>
      </c>
      <c r="F302" t="s">
        <v>1497</v>
      </c>
      <c r="G302" t="s">
        <v>89</v>
      </c>
      <c r="H302" t="s">
        <v>26</v>
      </c>
      <c r="I302" t="s">
        <v>101</v>
      </c>
      <c r="J302" t="s">
        <v>91</v>
      </c>
      <c r="K302" t="s">
        <v>5142</v>
      </c>
      <c r="L302" t="s">
        <v>92</v>
      </c>
      <c r="M302" t="s">
        <v>113</v>
      </c>
      <c r="N302" t="s">
        <v>31</v>
      </c>
      <c r="O302" t="s">
        <v>55</v>
      </c>
      <c r="P302" s="4">
        <v>4.9279999999999999</v>
      </c>
      <c r="Q302">
        <v>4</v>
      </c>
      <c r="R302">
        <v>0.6</v>
      </c>
      <c r="S302" s="4">
        <v>-1.4783999999999999</v>
      </c>
    </row>
    <row r="303" spans="1:19" x14ac:dyDescent="0.25">
      <c r="A303" t="s">
        <v>1498</v>
      </c>
      <c r="B303" s="1">
        <v>41992</v>
      </c>
      <c r="C303" s="1">
        <v>41994</v>
      </c>
      <c r="D303" t="s">
        <v>22</v>
      </c>
      <c r="E303" t="s">
        <v>1500</v>
      </c>
      <c r="F303" t="s">
        <v>1501</v>
      </c>
      <c r="G303" t="s">
        <v>25</v>
      </c>
      <c r="H303" t="s">
        <v>26</v>
      </c>
      <c r="I303" t="s">
        <v>984</v>
      </c>
      <c r="J303" t="s">
        <v>1502</v>
      </c>
      <c r="K303" t="s">
        <v>5278</v>
      </c>
      <c r="L303" t="s">
        <v>29</v>
      </c>
      <c r="M303" t="s">
        <v>147</v>
      </c>
      <c r="N303" t="s">
        <v>31</v>
      </c>
      <c r="O303" t="s">
        <v>35</v>
      </c>
      <c r="P303" s="4">
        <v>1819.86</v>
      </c>
      <c r="Q303">
        <v>14</v>
      </c>
      <c r="R303">
        <v>0</v>
      </c>
      <c r="S303" s="4">
        <v>163.78739999999999</v>
      </c>
    </row>
    <row r="304" spans="1:19" x14ac:dyDescent="0.25">
      <c r="A304" t="s">
        <v>1503</v>
      </c>
      <c r="B304" s="1">
        <v>42292</v>
      </c>
      <c r="C304" s="1">
        <v>42292</v>
      </c>
      <c r="D304" t="s">
        <v>464</v>
      </c>
      <c r="E304" t="s">
        <v>143</v>
      </c>
      <c r="F304" t="s">
        <v>144</v>
      </c>
      <c r="G304" t="s">
        <v>25</v>
      </c>
      <c r="H304" t="s">
        <v>26</v>
      </c>
      <c r="I304" t="s">
        <v>588</v>
      </c>
      <c r="J304" t="s">
        <v>91</v>
      </c>
      <c r="K304" t="s">
        <v>5196</v>
      </c>
      <c r="L304" t="s">
        <v>92</v>
      </c>
      <c r="M304" t="s">
        <v>675</v>
      </c>
      <c r="N304" t="s">
        <v>31</v>
      </c>
      <c r="O304" t="s">
        <v>35</v>
      </c>
      <c r="P304" s="4">
        <v>2453.4299999999998</v>
      </c>
      <c r="Q304">
        <v>5</v>
      </c>
      <c r="R304">
        <v>0.3</v>
      </c>
      <c r="S304" s="4">
        <v>-350.49</v>
      </c>
    </row>
    <row r="305" spans="1:19" x14ac:dyDescent="0.25">
      <c r="A305" t="s">
        <v>1505</v>
      </c>
      <c r="B305" s="1">
        <v>42899</v>
      </c>
      <c r="C305" s="1">
        <v>42902</v>
      </c>
      <c r="D305" t="s">
        <v>86</v>
      </c>
      <c r="E305" t="s">
        <v>1477</v>
      </c>
      <c r="F305" t="s">
        <v>1478</v>
      </c>
      <c r="G305" t="s">
        <v>100</v>
      </c>
      <c r="H305" t="s">
        <v>26</v>
      </c>
      <c r="I305" t="s">
        <v>137</v>
      </c>
      <c r="J305" t="s">
        <v>138</v>
      </c>
      <c r="K305" t="s">
        <v>5216</v>
      </c>
      <c r="L305" t="s">
        <v>92</v>
      </c>
      <c r="M305" t="s">
        <v>1506</v>
      </c>
      <c r="N305" t="s">
        <v>31</v>
      </c>
      <c r="O305" t="s">
        <v>35</v>
      </c>
      <c r="P305" s="4">
        <v>470.30200000000002</v>
      </c>
      <c r="Q305">
        <v>7</v>
      </c>
      <c r="R305">
        <v>0.3</v>
      </c>
      <c r="S305" s="4">
        <v>-87.341800000000006</v>
      </c>
    </row>
    <row r="306" spans="1:19" x14ac:dyDescent="0.25">
      <c r="A306" t="s">
        <v>1508</v>
      </c>
      <c r="B306" s="1">
        <v>43075</v>
      </c>
      <c r="C306" s="1">
        <v>42905</v>
      </c>
      <c r="D306" t="s">
        <v>39</v>
      </c>
      <c r="E306" t="s">
        <v>1510</v>
      </c>
      <c r="F306" t="s">
        <v>1511</v>
      </c>
      <c r="G306" t="s">
        <v>100</v>
      </c>
      <c r="H306" t="s">
        <v>26</v>
      </c>
      <c r="I306" t="s">
        <v>376</v>
      </c>
      <c r="J306" t="s">
        <v>754</v>
      </c>
      <c r="K306" t="s">
        <v>5270</v>
      </c>
      <c r="L306" t="s">
        <v>29</v>
      </c>
      <c r="M306" t="s">
        <v>1512</v>
      </c>
      <c r="N306" t="s">
        <v>31</v>
      </c>
      <c r="O306" t="s">
        <v>45</v>
      </c>
      <c r="P306" s="4">
        <v>452.94</v>
      </c>
      <c r="Q306">
        <v>3</v>
      </c>
      <c r="R306">
        <v>0</v>
      </c>
      <c r="S306" s="4">
        <v>67.941000000000003</v>
      </c>
    </row>
    <row r="307" spans="1:19" x14ac:dyDescent="0.25">
      <c r="A307" t="s">
        <v>1514</v>
      </c>
      <c r="B307" s="1">
        <v>41734</v>
      </c>
      <c r="C307" s="1">
        <v>41734</v>
      </c>
      <c r="D307" t="s">
        <v>464</v>
      </c>
      <c r="E307" t="s">
        <v>1515</v>
      </c>
      <c r="F307" t="s">
        <v>1516</v>
      </c>
      <c r="G307" t="s">
        <v>25</v>
      </c>
      <c r="H307" t="s">
        <v>26</v>
      </c>
      <c r="I307" t="s">
        <v>1517</v>
      </c>
      <c r="J307" t="s">
        <v>468</v>
      </c>
      <c r="K307" t="s">
        <v>5279</v>
      </c>
      <c r="L307" t="s">
        <v>66</v>
      </c>
      <c r="M307" t="s">
        <v>1518</v>
      </c>
      <c r="N307" t="s">
        <v>31</v>
      </c>
      <c r="O307" t="s">
        <v>55</v>
      </c>
      <c r="P307" s="4">
        <v>27.46</v>
      </c>
      <c r="Q307">
        <v>2</v>
      </c>
      <c r="R307">
        <v>0</v>
      </c>
      <c r="S307" s="4">
        <v>9.8856000000000002</v>
      </c>
    </row>
    <row r="308" spans="1:19" x14ac:dyDescent="0.25">
      <c r="A308" t="s">
        <v>1520</v>
      </c>
      <c r="B308" s="1">
        <v>42677</v>
      </c>
      <c r="C308" s="1">
        <v>42444</v>
      </c>
      <c r="D308" t="s">
        <v>39</v>
      </c>
      <c r="E308" t="s">
        <v>1522</v>
      </c>
      <c r="F308" t="s">
        <v>1523</v>
      </c>
      <c r="G308" t="s">
        <v>25</v>
      </c>
      <c r="H308" t="s">
        <v>26</v>
      </c>
      <c r="I308" t="s">
        <v>1524</v>
      </c>
      <c r="J308" t="s">
        <v>392</v>
      </c>
      <c r="K308" t="s">
        <v>5280</v>
      </c>
      <c r="L308" t="s">
        <v>66</v>
      </c>
      <c r="M308" t="s">
        <v>895</v>
      </c>
      <c r="N308" t="s">
        <v>31</v>
      </c>
      <c r="O308" t="s">
        <v>45</v>
      </c>
      <c r="P308" s="4">
        <v>244.006</v>
      </c>
      <c r="Q308">
        <v>2</v>
      </c>
      <c r="R308">
        <v>0.3</v>
      </c>
      <c r="S308" s="4">
        <v>-31.372199999999999</v>
      </c>
    </row>
    <row r="309" spans="1:19" x14ac:dyDescent="0.25">
      <c r="A309" t="s">
        <v>1525</v>
      </c>
      <c r="B309" s="1">
        <v>42608</v>
      </c>
      <c r="C309" s="1">
        <v>42610</v>
      </c>
      <c r="D309" t="s">
        <v>86</v>
      </c>
      <c r="E309" t="s">
        <v>1528</v>
      </c>
      <c r="F309" t="s">
        <v>1529</v>
      </c>
      <c r="G309" t="s">
        <v>89</v>
      </c>
      <c r="H309" t="s">
        <v>26</v>
      </c>
      <c r="I309" t="s">
        <v>1392</v>
      </c>
      <c r="J309" t="s">
        <v>91</v>
      </c>
      <c r="K309" t="s">
        <v>5281</v>
      </c>
      <c r="L309" t="s">
        <v>92</v>
      </c>
      <c r="M309" t="s">
        <v>1267</v>
      </c>
      <c r="N309" t="s">
        <v>31</v>
      </c>
      <c r="O309" t="s">
        <v>35</v>
      </c>
      <c r="P309" s="4">
        <v>1024.7159999999999</v>
      </c>
      <c r="Q309">
        <v>6</v>
      </c>
      <c r="R309">
        <v>0.3</v>
      </c>
      <c r="S309" s="4">
        <v>-29.2776</v>
      </c>
    </row>
    <row r="310" spans="1:19" x14ac:dyDescent="0.25">
      <c r="A310" t="s">
        <v>1530</v>
      </c>
      <c r="B310" s="1">
        <v>41859</v>
      </c>
      <c r="C310" s="1">
        <v>41865</v>
      </c>
      <c r="D310" t="s">
        <v>39</v>
      </c>
      <c r="E310" t="s">
        <v>1532</v>
      </c>
      <c r="F310" t="s">
        <v>1533</v>
      </c>
      <c r="G310" t="s">
        <v>25</v>
      </c>
      <c r="H310" t="s">
        <v>26</v>
      </c>
      <c r="I310" t="s">
        <v>1534</v>
      </c>
      <c r="J310" t="s">
        <v>577</v>
      </c>
      <c r="K310" t="s">
        <v>5282</v>
      </c>
      <c r="L310" t="s">
        <v>53</v>
      </c>
      <c r="M310" t="s">
        <v>1130</v>
      </c>
      <c r="N310" t="s">
        <v>31</v>
      </c>
      <c r="O310" t="s">
        <v>55</v>
      </c>
      <c r="P310" s="4">
        <v>121.376</v>
      </c>
      <c r="Q310">
        <v>4</v>
      </c>
      <c r="R310">
        <v>0.2</v>
      </c>
      <c r="S310" s="4">
        <v>-3.0344000000000002</v>
      </c>
    </row>
    <row r="311" spans="1:19" x14ac:dyDescent="0.25">
      <c r="A311" t="s">
        <v>1535</v>
      </c>
      <c r="B311" s="1">
        <v>42990</v>
      </c>
      <c r="C311" s="1">
        <v>43082</v>
      </c>
      <c r="D311" t="s">
        <v>39</v>
      </c>
      <c r="E311" t="s">
        <v>1537</v>
      </c>
      <c r="F311" t="s">
        <v>1538</v>
      </c>
      <c r="G311" t="s">
        <v>89</v>
      </c>
      <c r="H311" t="s">
        <v>26</v>
      </c>
      <c r="I311" t="s">
        <v>311</v>
      </c>
      <c r="J311" t="s">
        <v>312</v>
      </c>
      <c r="K311" t="s">
        <v>5201</v>
      </c>
      <c r="L311" t="s">
        <v>92</v>
      </c>
      <c r="M311" t="s">
        <v>1539</v>
      </c>
      <c r="N311" t="s">
        <v>31</v>
      </c>
      <c r="O311" t="s">
        <v>35</v>
      </c>
      <c r="P311" s="4">
        <v>872.94</v>
      </c>
      <c r="Q311">
        <v>3</v>
      </c>
      <c r="R311">
        <v>0</v>
      </c>
      <c r="S311" s="4">
        <v>226.96440000000001</v>
      </c>
    </row>
    <row r="312" spans="1:19" x14ac:dyDescent="0.25">
      <c r="A312" t="s">
        <v>1541</v>
      </c>
      <c r="B312" s="1">
        <v>42016</v>
      </c>
      <c r="C312" s="1">
        <v>42047</v>
      </c>
      <c r="D312" t="s">
        <v>464</v>
      </c>
      <c r="E312" t="s">
        <v>1542</v>
      </c>
      <c r="F312" t="s">
        <v>1543</v>
      </c>
      <c r="G312" t="s">
        <v>25</v>
      </c>
      <c r="H312" t="s">
        <v>26</v>
      </c>
      <c r="I312" t="s">
        <v>101</v>
      </c>
      <c r="J312" t="s">
        <v>91</v>
      </c>
      <c r="K312" t="s">
        <v>5184</v>
      </c>
      <c r="L312" t="s">
        <v>92</v>
      </c>
      <c r="M312" t="s">
        <v>1544</v>
      </c>
      <c r="N312" t="s">
        <v>31</v>
      </c>
      <c r="O312" t="s">
        <v>55</v>
      </c>
      <c r="P312" s="4">
        <v>6.6879999999999997</v>
      </c>
      <c r="Q312">
        <v>4</v>
      </c>
      <c r="R312">
        <v>0.6</v>
      </c>
      <c r="S312" s="4">
        <v>-4.0128000000000004</v>
      </c>
    </row>
    <row r="313" spans="1:19" x14ac:dyDescent="0.25">
      <c r="A313" t="s">
        <v>1546</v>
      </c>
      <c r="B313" s="1">
        <v>42074</v>
      </c>
      <c r="C313" s="1">
        <v>42196</v>
      </c>
      <c r="D313" t="s">
        <v>39</v>
      </c>
      <c r="E313" t="s">
        <v>1547</v>
      </c>
      <c r="F313" t="s">
        <v>1548</v>
      </c>
      <c r="G313" t="s">
        <v>100</v>
      </c>
      <c r="H313" t="s">
        <v>26</v>
      </c>
      <c r="I313" t="s">
        <v>51</v>
      </c>
      <c r="J313" t="s">
        <v>52</v>
      </c>
      <c r="K313" t="s">
        <v>5272</v>
      </c>
      <c r="L313" t="s">
        <v>53</v>
      </c>
      <c r="M313" t="s">
        <v>532</v>
      </c>
      <c r="N313" t="s">
        <v>31</v>
      </c>
      <c r="O313" t="s">
        <v>55</v>
      </c>
      <c r="P313" s="4">
        <v>42.6</v>
      </c>
      <c r="Q313">
        <v>3</v>
      </c>
      <c r="R313">
        <v>0</v>
      </c>
      <c r="S313" s="4">
        <v>16.614000000000001</v>
      </c>
    </row>
    <row r="314" spans="1:19" x14ac:dyDescent="0.25">
      <c r="A314" t="s">
        <v>1549</v>
      </c>
      <c r="B314" s="1">
        <v>43063</v>
      </c>
      <c r="C314" s="1">
        <v>43067</v>
      </c>
      <c r="D314" t="s">
        <v>39</v>
      </c>
      <c r="E314" t="s">
        <v>1551</v>
      </c>
      <c r="F314" t="s">
        <v>1552</v>
      </c>
      <c r="G314" t="s">
        <v>89</v>
      </c>
      <c r="H314" t="s">
        <v>26</v>
      </c>
      <c r="I314" t="s">
        <v>180</v>
      </c>
      <c r="J314" t="s">
        <v>123</v>
      </c>
      <c r="K314" t="s">
        <v>5153</v>
      </c>
      <c r="L314" t="s">
        <v>66</v>
      </c>
      <c r="M314" t="s">
        <v>458</v>
      </c>
      <c r="N314" t="s">
        <v>31</v>
      </c>
      <c r="O314" t="s">
        <v>35</v>
      </c>
      <c r="P314" s="4">
        <v>977.29200000000003</v>
      </c>
      <c r="Q314">
        <v>6</v>
      </c>
      <c r="R314">
        <v>0.1</v>
      </c>
      <c r="S314" s="4">
        <v>173.74080000000001</v>
      </c>
    </row>
    <row r="315" spans="1:19" x14ac:dyDescent="0.25">
      <c r="A315" t="s">
        <v>1553</v>
      </c>
      <c r="B315" s="1">
        <v>43038</v>
      </c>
      <c r="C315" s="1">
        <v>42805</v>
      </c>
      <c r="D315" t="s">
        <v>39</v>
      </c>
      <c r="E315" t="s">
        <v>1555</v>
      </c>
      <c r="F315" t="s">
        <v>1556</v>
      </c>
      <c r="G315" t="s">
        <v>89</v>
      </c>
      <c r="H315" t="s">
        <v>26</v>
      </c>
      <c r="I315" t="s">
        <v>774</v>
      </c>
      <c r="J315" t="s">
        <v>203</v>
      </c>
      <c r="K315" t="s">
        <v>5212</v>
      </c>
      <c r="L315" t="s">
        <v>53</v>
      </c>
      <c r="M315" t="s">
        <v>1121</v>
      </c>
      <c r="N315" t="s">
        <v>31</v>
      </c>
      <c r="O315" t="s">
        <v>55</v>
      </c>
      <c r="P315" s="4">
        <v>9.64</v>
      </c>
      <c r="Q315">
        <v>2</v>
      </c>
      <c r="R315">
        <v>0</v>
      </c>
      <c r="S315" s="4">
        <v>3.6631999999999998</v>
      </c>
    </row>
    <row r="316" spans="1:19" x14ac:dyDescent="0.25">
      <c r="A316" t="s">
        <v>1557</v>
      </c>
      <c r="B316" s="1">
        <v>42698</v>
      </c>
      <c r="C316" s="1">
        <v>42381</v>
      </c>
      <c r="D316" t="s">
        <v>39</v>
      </c>
      <c r="E316" t="s">
        <v>1558</v>
      </c>
      <c r="F316" t="s">
        <v>1559</v>
      </c>
      <c r="G316" t="s">
        <v>100</v>
      </c>
      <c r="H316" t="s">
        <v>26</v>
      </c>
      <c r="I316" t="s">
        <v>51</v>
      </c>
      <c r="J316" t="s">
        <v>52</v>
      </c>
      <c r="K316" t="s">
        <v>5197</v>
      </c>
      <c r="L316" t="s">
        <v>53</v>
      </c>
      <c r="M316" t="s">
        <v>734</v>
      </c>
      <c r="N316" t="s">
        <v>31</v>
      </c>
      <c r="O316" t="s">
        <v>55</v>
      </c>
      <c r="P316" s="4">
        <v>9.94</v>
      </c>
      <c r="Q316">
        <v>2</v>
      </c>
      <c r="R316">
        <v>0</v>
      </c>
      <c r="S316" s="4">
        <v>3.0813999999999999</v>
      </c>
    </row>
    <row r="317" spans="1:19" x14ac:dyDescent="0.25">
      <c r="A317" t="s">
        <v>1560</v>
      </c>
      <c r="B317" s="1">
        <v>42012</v>
      </c>
      <c r="C317" s="1">
        <v>42193</v>
      </c>
      <c r="D317" t="s">
        <v>39</v>
      </c>
      <c r="E317" t="s">
        <v>1561</v>
      </c>
      <c r="F317" t="s">
        <v>1562</v>
      </c>
      <c r="G317" t="s">
        <v>100</v>
      </c>
      <c r="H317" t="s">
        <v>26</v>
      </c>
      <c r="I317" t="s">
        <v>51</v>
      </c>
      <c r="J317" t="s">
        <v>52</v>
      </c>
      <c r="K317" t="s">
        <v>5145</v>
      </c>
      <c r="L317" t="s">
        <v>53</v>
      </c>
      <c r="M317" t="s">
        <v>1563</v>
      </c>
      <c r="N317" t="s">
        <v>31</v>
      </c>
      <c r="O317" t="s">
        <v>45</v>
      </c>
      <c r="P317" s="4">
        <v>1004.976</v>
      </c>
      <c r="Q317">
        <v>6</v>
      </c>
      <c r="R317">
        <v>0.2</v>
      </c>
      <c r="S317" s="4">
        <v>-175.8708</v>
      </c>
    </row>
    <row r="318" spans="1:19" x14ac:dyDescent="0.25">
      <c r="A318" t="s">
        <v>1565</v>
      </c>
      <c r="B318" s="1">
        <v>43078</v>
      </c>
      <c r="C318" s="1">
        <v>42993</v>
      </c>
      <c r="D318" t="s">
        <v>86</v>
      </c>
      <c r="E318" t="s">
        <v>1566</v>
      </c>
      <c r="F318" t="s">
        <v>1567</v>
      </c>
      <c r="G318" t="s">
        <v>25</v>
      </c>
      <c r="H318" t="s">
        <v>26</v>
      </c>
      <c r="I318" t="s">
        <v>51</v>
      </c>
      <c r="J318" t="s">
        <v>52</v>
      </c>
      <c r="K318" t="s">
        <v>5203</v>
      </c>
      <c r="L318" t="s">
        <v>53</v>
      </c>
      <c r="M318" t="s">
        <v>1544</v>
      </c>
      <c r="N318" t="s">
        <v>31</v>
      </c>
      <c r="O318" t="s">
        <v>55</v>
      </c>
      <c r="P318" s="4">
        <v>8.36</v>
      </c>
      <c r="Q318">
        <v>2</v>
      </c>
      <c r="R318">
        <v>0</v>
      </c>
      <c r="S318" s="4">
        <v>3.0095999999999998</v>
      </c>
    </row>
    <row r="319" spans="1:19" x14ac:dyDescent="0.25">
      <c r="A319" t="s">
        <v>1568</v>
      </c>
      <c r="B319" s="1">
        <v>43051</v>
      </c>
      <c r="C319" s="1">
        <v>43086</v>
      </c>
      <c r="D319" t="s">
        <v>39</v>
      </c>
      <c r="E319" t="s">
        <v>1570</v>
      </c>
      <c r="F319" t="s">
        <v>1571</v>
      </c>
      <c r="G319" t="s">
        <v>25</v>
      </c>
      <c r="H319" t="s">
        <v>26</v>
      </c>
      <c r="I319" t="s">
        <v>64</v>
      </c>
      <c r="J319" t="s">
        <v>65</v>
      </c>
      <c r="K319" t="s">
        <v>5244</v>
      </c>
      <c r="L319" t="s">
        <v>66</v>
      </c>
      <c r="M319" t="s">
        <v>1432</v>
      </c>
      <c r="N319" t="s">
        <v>31</v>
      </c>
      <c r="O319" t="s">
        <v>35</v>
      </c>
      <c r="P319" s="4">
        <v>63.686</v>
      </c>
      <c r="Q319">
        <v>1</v>
      </c>
      <c r="R319">
        <v>0.3</v>
      </c>
      <c r="S319" s="4">
        <v>-9.0980000000000008</v>
      </c>
    </row>
    <row r="320" spans="1:19" x14ac:dyDescent="0.25">
      <c r="A320" t="s">
        <v>1572</v>
      </c>
      <c r="B320" s="1">
        <v>43020</v>
      </c>
      <c r="C320" s="1">
        <v>43083</v>
      </c>
      <c r="D320" t="s">
        <v>22</v>
      </c>
      <c r="E320" t="s">
        <v>1574</v>
      </c>
      <c r="F320" t="s">
        <v>1575</v>
      </c>
      <c r="G320" t="s">
        <v>25</v>
      </c>
      <c r="H320" t="s">
        <v>26</v>
      </c>
      <c r="I320" t="s">
        <v>1576</v>
      </c>
      <c r="J320" t="s">
        <v>1577</v>
      </c>
      <c r="K320" t="s">
        <v>5283</v>
      </c>
      <c r="L320" t="s">
        <v>53</v>
      </c>
      <c r="M320" t="s">
        <v>686</v>
      </c>
      <c r="N320" t="s">
        <v>31</v>
      </c>
      <c r="O320" t="s">
        <v>45</v>
      </c>
      <c r="P320" s="4">
        <v>1669.6</v>
      </c>
      <c r="Q320">
        <v>4</v>
      </c>
      <c r="R320">
        <v>0</v>
      </c>
      <c r="S320" s="4">
        <v>116.872</v>
      </c>
    </row>
    <row r="321" spans="1:19" x14ac:dyDescent="0.25">
      <c r="A321" t="s">
        <v>1578</v>
      </c>
      <c r="B321" s="1">
        <v>42167</v>
      </c>
      <c r="C321" s="1">
        <v>42320</v>
      </c>
      <c r="D321" t="s">
        <v>39</v>
      </c>
      <c r="E321" t="s">
        <v>1579</v>
      </c>
      <c r="F321" t="s">
        <v>1580</v>
      </c>
      <c r="G321" t="s">
        <v>25</v>
      </c>
      <c r="H321" t="s">
        <v>26</v>
      </c>
      <c r="I321" t="s">
        <v>1437</v>
      </c>
      <c r="J321" t="s">
        <v>577</v>
      </c>
      <c r="K321" t="s">
        <v>5274</v>
      </c>
      <c r="L321" t="s">
        <v>53</v>
      </c>
      <c r="M321" t="s">
        <v>850</v>
      </c>
      <c r="N321" t="s">
        <v>31</v>
      </c>
      <c r="O321" t="s">
        <v>55</v>
      </c>
      <c r="P321" s="4">
        <v>206.11199999999999</v>
      </c>
      <c r="Q321">
        <v>6</v>
      </c>
      <c r="R321">
        <v>0.2</v>
      </c>
      <c r="S321" s="4">
        <v>48.951599999999999</v>
      </c>
    </row>
    <row r="322" spans="1:19" x14ac:dyDescent="0.25">
      <c r="A322" t="s">
        <v>1581</v>
      </c>
      <c r="B322" s="1">
        <v>42573</v>
      </c>
      <c r="C322" s="1">
        <v>42578</v>
      </c>
      <c r="D322" t="s">
        <v>39</v>
      </c>
      <c r="E322" t="s">
        <v>1584</v>
      </c>
      <c r="F322" t="s">
        <v>1585</v>
      </c>
      <c r="G322" t="s">
        <v>25</v>
      </c>
      <c r="H322" t="s">
        <v>26</v>
      </c>
      <c r="I322" t="s">
        <v>1586</v>
      </c>
      <c r="J322" t="s">
        <v>65</v>
      </c>
      <c r="K322" t="s">
        <v>5284</v>
      </c>
      <c r="L322" t="s">
        <v>66</v>
      </c>
      <c r="M322" t="s">
        <v>1587</v>
      </c>
      <c r="N322" t="s">
        <v>31</v>
      </c>
      <c r="O322" t="s">
        <v>55</v>
      </c>
      <c r="P322" s="4">
        <v>11.648</v>
      </c>
      <c r="Q322">
        <v>2</v>
      </c>
      <c r="R322">
        <v>0.2</v>
      </c>
      <c r="S322" s="4">
        <v>3.3488000000000002</v>
      </c>
    </row>
    <row r="323" spans="1:19" x14ac:dyDescent="0.25">
      <c r="A323" t="s">
        <v>1589</v>
      </c>
      <c r="B323" s="1">
        <v>43010</v>
      </c>
      <c r="C323" s="1">
        <v>42780</v>
      </c>
      <c r="D323" t="s">
        <v>39</v>
      </c>
      <c r="E323" t="s">
        <v>1591</v>
      </c>
      <c r="F323" t="s">
        <v>1592</v>
      </c>
      <c r="G323" t="s">
        <v>100</v>
      </c>
      <c r="H323" t="s">
        <v>26</v>
      </c>
      <c r="I323" t="s">
        <v>1593</v>
      </c>
      <c r="J323" t="s">
        <v>52</v>
      </c>
      <c r="K323" t="s">
        <v>5285</v>
      </c>
      <c r="L323" t="s">
        <v>53</v>
      </c>
      <c r="M323" t="s">
        <v>809</v>
      </c>
      <c r="N323" t="s">
        <v>31</v>
      </c>
      <c r="O323" t="s">
        <v>32</v>
      </c>
      <c r="P323" s="4">
        <v>203.983</v>
      </c>
      <c r="Q323">
        <v>2</v>
      </c>
      <c r="R323">
        <v>0.15</v>
      </c>
      <c r="S323" s="4">
        <v>16.7986</v>
      </c>
    </row>
    <row r="324" spans="1:19" x14ac:dyDescent="0.25">
      <c r="A324" t="s">
        <v>1594</v>
      </c>
      <c r="B324" s="1">
        <v>42993</v>
      </c>
      <c r="C324" s="1">
        <v>42995</v>
      </c>
      <c r="D324" t="s">
        <v>22</v>
      </c>
      <c r="E324" t="s">
        <v>1596</v>
      </c>
      <c r="F324" t="s">
        <v>1597</v>
      </c>
      <c r="G324" t="s">
        <v>25</v>
      </c>
      <c r="H324" t="s">
        <v>26</v>
      </c>
      <c r="I324" t="s">
        <v>1598</v>
      </c>
      <c r="J324" t="s">
        <v>473</v>
      </c>
      <c r="K324" t="s">
        <v>5286</v>
      </c>
      <c r="L324" t="s">
        <v>66</v>
      </c>
      <c r="M324" t="s">
        <v>102</v>
      </c>
      <c r="N324" t="s">
        <v>31</v>
      </c>
      <c r="O324" t="s">
        <v>32</v>
      </c>
      <c r="P324" s="4">
        <v>782.94</v>
      </c>
      <c r="Q324">
        <v>3</v>
      </c>
      <c r="R324">
        <v>0</v>
      </c>
      <c r="S324" s="4">
        <v>203.56440000000001</v>
      </c>
    </row>
    <row r="325" spans="1:19" x14ac:dyDescent="0.25">
      <c r="A325" t="s">
        <v>1599</v>
      </c>
      <c r="B325" s="1">
        <v>41946</v>
      </c>
      <c r="C325" s="1">
        <v>41714</v>
      </c>
      <c r="D325" t="s">
        <v>22</v>
      </c>
      <c r="E325" t="s">
        <v>1601</v>
      </c>
      <c r="F325" t="s">
        <v>1602</v>
      </c>
      <c r="G325" t="s">
        <v>25</v>
      </c>
      <c r="H325" t="s">
        <v>26</v>
      </c>
      <c r="I325" t="s">
        <v>376</v>
      </c>
      <c r="J325" t="s">
        <v>250</v>
      </c>
      <c r="K325" t="s">
        <v>5172</v>
      </c>
      <c r="L325" t="s">
        <v>66</v>
      </c>
      <c r="M325" t="s">
        <v>1603</v>
      </c>
      <c r="N325" t="s">
        <v>31</v>
      </c>
      <c r="O325" t="s">
        <v>55</v>
      </c>
      <c r="P325" s="4">
        <v>8.32</v>
      </c>
      <c r="Q325">
        <v>5</v>
      </c>
      <c r="R325">
        <v>0.2</v>
      </c>
      <c r="S325" s="4">
        <v>2.2879999999999998</v>
      </c>
    </row>
    <row r="326" spans="1:19" x14ac:dyDescent="0.25">
      <c r="A326" t="s">
        <v>1604</v>
      </c>
      <c r="B326" s="1">
        <v>42004</v>
      </c>
      <c r="C326" s="1">
        <v>42095</v>
      </c>
      <c r="D326" t="s">
        <v>22</v>
      </c>
      <c r="E326" t="s">
        <v>1606</v>
      </c>
      <c r="F326" t="s">
        <v>1607</v>
      </c>
      <c r="G326" t="s">
        <v>89</v>
      </c>
      <c r="H326" t="s">
        <v>26</v>
      </c>
      <c r="I326" t="s">
        <v>1608</v>
      </c>
      <c r="J326" t="s">
        <v>123</v>
      </c>
      <c r="K326" t="s">
        <v>5287</v>
      </c>
      <c r="L326" t="s">
        <v>66</v>
      </c>
      <c r="M326" t="s">
        <v>281</v>
      </c>
      <c r="N326" t="s">
        <v>31</v>
      </c>
      <c r="O326" t="s">
        <v>32</v>
      </c>
      <c r="P326" s="4">
        <v>1573.4880000000001</v>
      </c>
      <c r="Q326">
        <v>7</v>
      </c>
      <c r="R326">
        <v>0.2</v>
      </c>
      <c r="S326" s="4">
        <v>196.68600000000001</v>
      </c>
    </row>
    <row r="327" spans="1:19" x14ac:dyDescent="0.25">
      <c r="A327" t="s">
        <v>1609</v>
      </c>
      <c r="B327" s="1">
        <v>42079</v>
      </c>
      <c r="C327" s="1">
        <v>42081</v>
      </c>
      <c r="D327" t="s">
        <v>22</v>
      </c>
      <c r="E327" t="s">
        <v>598</v>
      </c>
      <c r="F327" t="s">
        <v>599</v>
      </c>
      <c r="G327" t="s">
        <v>25</v>
      </c>
      <c r="H327" t="s">
        <v>26</v>
      </c>
      <c r="I327" t="s">
        <v>202</v>
      </c>
      <c r="J327" t="s">
        <v>203</v>
      </c>
      <c r="K327" t="s">
        <v>5154</v>
      </c>
      <c r="L327" t="s">
        <v>53</v>
      </c>
      <c r="M327" t="s">
        <v>1479</v>
      </c>
      <c r="N327" t="s">
        <v>31</v>
      </c>
      <c r="O327" t="s">
        <v>45</v>
      </c>
      <c r="P327" s="4">
        <v>171.96</v>
      </c>
      <c r="Q327">
        <v>2</v>
      </c>
      <c r="R327">
        <v>0</v>
      </c>
      <c r="S327" s="4">
        <v>44.709600000000002</v>
      </c>
    </row>
    <row r="328" spans="1:19" x14ac:dyDescent="0.25">
      <c r="A328" t="s">
        <v>1612</v>
      </c>
      <c r="B328" s="1">
        <v>42916</v>
      </c>
      <c r="C328" s="1">
        <v>42916</v>
      </c>
      <c r="D328" t="s">
        <v>464</v>
      </c>
      <c r="E328" t="s">
        <v>1614</v>
      </c>
      <c r="F328" t="s">
        <v>1615</v>
      </c>
      <c r="G328" t="s">
        <v>25</v>
      </c>
      <c r="H328" t="s">
        <v>26</v>
      </c>
      <c r="I328" t="s">
        <v>180</v>
      </c>
      <c r="J328" t="s">
        <v>123</v>
      </c>
      <c r="K328" t="s">
        <v>5208</v>
      </c>
      <c r="L328" t="s">
        <v>66</v>
      </c>
      <c r="M328" t="s">
        <v>44</v>
      </c>
      <c r="N328" t="s">
        <v>31</v>
      </c>
      <c r="O328" t="s">
        <v>45</v>
      </c>
      <c r="P328" s="4">
        <v>1044.6300000000001</v>
      </c>
      <c r="Q328">
        <v>5</v>
      </c>
      <c r="R328">
        <v>0.4</v>
      </c>
      <c r="S328" s="4">
        <v>-295.9785</v>
      </c>
    </row>
    <row r="329" spans="1:19" x14ac:dyDescent="0.25">
      <c r="A329" t="s">
        <v>1616</v>
      </c>
      <c r="B329" s="1">
        <v>41966</v>
      </c>
      <c r="C329" s="1">
        <v>41968</v>
      </c>
      <c r="D329" t="s">
        <v>86</v>
      </c>
      <c r="E329" t="s">
        <v>561</v>
      </c>
      <c r="F329" t="s">
        <v>562</v>
      </c>
      <c r="G329" t="s">
        <v>25</v>
      </c>
      <c r="H329" t="s">
        <v>26</v>
      </c>
      <c r="I329" t="s">
        <v>51</v>
      </c>
      <c r="J329" t="s">
        <v>52</v>
      </c>
      <c r="K329" t="s">
        <v>5145</v>
      </c>
      <c r="L329" t="s">
        <v>53</v>
      </c>
      <c r="M329" t="s">
        <v>167</v>
      </c>
      <c r="N329" t="s">
        <v>31</v>
      </c>
      <c r="O329" t="s">
        <v>35</v>
      </c>
      <c r="P329" s="4">
        <v>603.91999999999996</v>
      </c>
      <c r="Q329">
        <v>5</v>
      </c>
      <c r="R329">
        <v>0.2</v>
      </c>
      <c r="S329" s="4">
        <v>-67.941000000000003</v>
      </c>
    </row>
    <row r="330" spans="1:19" x14ac:dyDescent="0.25">
      <c r="A330" t="s">
        <v>1616</v>
      </c>
      <c r="B330" s="1">
        <v>41966</v>
      </c>
      <c r="C330" s="1">
        <v>41968</v>
      </c>
      <c r="D330" t="s">
        <v>86</v>
      </c>
      <c r="E330" t="s">
        <v>561</v>
      </c>
      <c r="F330" t="s">
        <v>562</v>
      </c>
      <c r="G330" t="s">
        <v>25</v>
      </c>
      <c r="H330" t="s">
        <v>26</v>
      </c>
      <c r="I330" t="s">
        <v>51</v>
      </c>
      <c r="J330" t="s">
        <v>52</v>
      </c>
      <c r="K330" t="s">
        <v>5145</v>
      </c>
      <c r="L330" t="s">
        <v>53</v>
      </c>
      <c r="M330" t="s">
        <v>651</v>
      </c>
      <c r="N330" t="s">
        <v>31</v>
      </c>
      <c r="O330" t="s">
        <v>35</v>
      </c>
      <c r="P330" s="4">
        <v>381.44</v>
      </c>
      <c r="Q330">
        <v>2</v>
      </c>
      <c r="R330">
        <v>0.2</v>
      </c>
      <c r="S330" s="4">
        <v>23.84</v>
      </c>
    </row>
    <row r="331" spans="1:19" x14ac:dyDescent="0.25">
      <c r="A331" t="s">
        <v>1619</v>
      </c>
      <c r="B331" s="1">
        <v>41988</v>
      </c>
      <c r="C331" s="1">
        <v>41991</v>
      </c>
      <c r="D331" t="s">
        <v>86</v>
      </c>
      <c r="E331" t="s">
        <v>1622</v>
      </c>
      <c r="F331" t="s">
        <v>1623</v>
      </c>
      <c r="G331" t="s">
        <v>25</v>
      </c>
      <c r="H331" t="s">
        <v>26</v>
      </c>
      <c r="I331" t="s">
        <v>1624</v>
      </c>
      <c r="J331" t="s">
        <v>91</v>
      </c>
      <c r="K331" t="s">
        <v>5288</v>
      </c>
      <c r="L331" t="s">
        <v>92</v>
      </c>
      <c r="M331" t="s">
        <v>935</v>
      </c>
      <c r="N331" t="s">
        <v>31</v>
      </c>
      <c r="O331" t="s">
        <v>35</v>
      </c>
      <c r="P331" s="4">
        <v>763.28</v>
      </c>
      <c r="Q331">
        <v>5</v>
      </c>
      <c r="R331">
        <v>0.3</v>
      </c>
      <c r="S331" s="4">
        <v>-21.808</v>
      </c>
    </row>
    <row r="332" spans="1:19" x14ac:dyDescent="0.25">
      <c r="A332" t="s">
        <v>1625</v>
      </c>
      <c r="B332" s="1">
        <v>42255</v>
      </c>
      <c r="C332" s="1">
        <v>42346</v>
      </c>
      <c r="D332" t="s">
        <v>86</v>
      </c>
      <c r="E332" t="s">
        <v>814</v>
      </c>
      <c r="F332" t="s">
        <v>815</v>
      </c>
      <c r="G332" t="s">
        <v>25</v>
      </c>
      <c r="H332" t="s">
        <v>26</v>
      </c>
      <c r="I332" t="s">
        <v>180</v>
      </c>
      <c r="J332" t="s">
        <v>123</v>
      </c>
      <c r="K332" t="s">
        <v>5175</v>
      </c>
      <c r="L332" t="s">
        <v>66</v>
      </c>
      <c r="M332" t="s">
        <v>340</v>
      </c>
      <c r="N332" t="s">
        <v>31</v>
      </c>
      <c r="O332" t="s">
        <v>45</v>
      </c>
      <c r="P332" s="4">
        <v>382.80599999999998</v>
      </c>
      <c r="Q332">
        <v>9</v>
      </c>
      <c r="R332">
        <v>0.4</v>
      </c>
      <c r="S332" s="4">
        <v>-153.1224</v>
      </c>
    </row>
    <row r="333" spans="1:19" x14ac:dyDescent="0.25">
      <c r="A333" t="s">
        <v>1625</v>
      </c>
      <c r="B333" s="1">
        <v>42255</v>
      </c>
      <c r="C333" s="1">
        <v>42346</v>
      </c>
      <c r="D333" t="s">
        <v>86</v>
      </c>
      <c r="E333" t="s">
        <v>814</v>
      </c>
      <c r="F333" t="s">
        <v>815</v>
      </c>
      <c r="G333" t="s">
        <v>25</v>
      </c>
      <c r="H333" t="s">
        <v>26</v>
      </c>
      <c r="I333" t="s">
        <v>180</v>
      </c>
      <c r="J333" t="s">
        <v>123</v>
      </c>
      <c r="K333" t="s">
        <v>5175</v>
      </c>
      <c r="L333" t="s">
        <v>66</v>
      </c>
      <c r="M333" t="s">
        <v>212</v>
      </c>
      <c r="N333" t="s">
        <v>31</v>
      </c>
      <c r="O333" t="s">
        <v>55</v>
      </c>
      <c r="P333" s="4">
        <v>47.04</v>
      </c>
      <c r="Q333">
        <v>3</v>
      </c>
      <c r="R333">
        <v>0</v>
      </c>
      <c r="S333" s="4">
        <v>18.345600000000001</v>
      </c>
    </row>
    <row r="334" spans="1:19" x14ac:dyDescent="0.25">
      <c r="A334" t="s">
        <v>1625</v>
      </c>
      <c r="B334" s="1">
        <v>42255</v>
      </c>
      <c r="C334" s="1">
        <v>42346</v>
      </c>
      <c r="D334" t="s">
        <v>86</v>
      </c>
      <c r="E334" t="s">
        <v>814</v>
      </c>
      <c r="F334" t="s">
        <v>815</v>
      </c>
      <c r="G334" t="s">
        <v>25</v>
      </c>
      <c r="H334" t="s">
        <v>26</v>
      </c>
      <c r="I334" t="s">
        <v>180</v>
      </c>
      <c r="J334" t="s">
        <v>123</v>
      </c>
      <c r="K334" t="s">
        <v>5175</v>
      </c>
      <c r="L334" t="s">
        <v>66</v>
      </c>
      <c r="M334" t="s">
        <v>113</v>
      </c>
      <c r="N334" t="s">
        <v>31</v>
      </c>
      <c r="O334" t="s">
        <v>55</v>
      </c>
      <c r="P334" s="4">
        <v>6.16</v>
      </c>
      <c r="Q334">
        <v>2</v>
      </c>
      <c r="R334">
        <v>0</v>
      </c>
      <c r="S334" s="4">
        <v>2.9567999999999999</v>
      </c>
    </row>
    <row r="335" spans="1:19" x14ac:dyDescent="0.25">
      <c r="A335" t="s">
        <v>1626</v>
      </c>
      <c r="B335" s="1">
        <v>42087</v>
      </c>
      <c r="C335" s="1">
        <v>42090</v>
      </c>
      <c r="D335" t="s">
        <v>86</v>
      </c>
      <c r="E335" t="s">
        <v>1629</v>
      </c>
      <c r="F335" t="s">
        <v>1630</v>
      </c>
      <c r="G335" t="s">
        <v>100</v>
      </c>
      <c r="H335" t="s">
        <v>26</v>
      </c>
      <c r="I335" t="s">
        <v>1631</v>
      </c>
      <c r="J335" t="s">
        <v>138</v>
      </c>
      <c r="K335" t="s">
        <v>5289</v>
      </c>
      <c r="L335" t="s">
        <v>92</v>
      </c>
      <c r="M335" t="s">
        <v>1632</v>
      </c>
      <c r="N335" t="s">
        <v>31</v>
      </c>
      <c r="O335" t="s">
        <v>32</v>
      </c>
      <c r="P335" s="4">
        <v>359.05799999999999</v>
      </c>
      <c r="Q335">
        <v>3</v>
      </c>
      <c r="R335">
        <v>0.3</v>
      </c>
      <c r="S335" s="4">
        <v>-35.905799999999999</v>
      </c>
    </row>
    <row r="336" spans="1:19" x14ac:dyDescent="0.25">
      <c r="A336" t="s">
        <v>1634</v>
      </c>
      <c r="B336" s="1">
        <v>42952</v>
      </c>
      <c r="C336" s="1">
        <v>43074</v>
      </c>
      <c r="D336" t="s">
        <v>39</v>
      </c>
      <c r="E336" t="s">
        <v>1635</v>
      </c>
      <c r="F336" t="s">
        <v>1636</v>
      </c>
      <c r="G336" t="s">
        <v>25</v>
      </c>
      <c r="H336" t="s">
        <v>26</v>
      </c>
      <c r="I336" t="s">
        <v>376</v>
      </c>
      <c r="J336" t="s">
        <v>250</v>
      </c>
      <c r="K336" t="s">
        <v>5172</v>
      </c>
      <c r="L336" t="s">
        <v>66</v>
      </c>
      <c r="M336" t="s">
        <v>1290</v>
      </c>
      <c r="N336" t="s">
        <v>31</v>
      </c>
      <c r="O336" t="s">
        <v>35</v>
      </c>
      <c r="P336" s="4">
        <v>47.991999999999997</v>
      </c>
      <c r="Q336">
        <v>2</v>
      </c>
      <c r="R336">
        <v>0.3</v>
      </c>
      <c r="S336" s="4">
        <v>-2.0568</v>
      </c>
    </row>
    <row r="337" spans="1:19" x14ac:dyDescent="0.25">
      <c r="A337" t="s">
        <v>1637</v>
      </c>
      <c r="B337" s="1">
        <v>43024</v>
      </c>
      <c r="C337" s="1">
        <v>43026</v>
      </c>
      <c r="D337" t="s">
        <v>86</v>
      </c>
      <c r="E337" t="s">
        <v>623</v>
      </c>
      <c r="F337" t="s">
        <v>624</v>
      </c>
      <c r="G337" t="s">
        <v>89</v>
      </c>
      <c r="H337" t="s">
        <v>26</v>
      </c>
      <c r="I337" t="s">
        <v>180</v>
      </c>
      <c r="J337" t="s">
        <v>123</v>
      </c>
      <c r="K337" t="s">
        <v>5208</v>
      </c>
      <c r="L337" t="s">
        <v>66</v>
      </c>
      <c r="M337" t="s">
        <v>634</v>
      </c>
      <c r="N337" t="s">
        <v>31</v>
      </c>
      <c r="O337" t="s">
        <v>55</v>
      </c>
      <c r="P337" s="4">
        <v>547.29999999999995</v>
      </c>
      <c r="Q337">
        <v>13</v>
      </c>
      <c r="R337">
        <v>0</v>
      </c>
      <c r="S337" s="4">
        <v>175.136</v>
      </c>
    </row>
    <row r="338" spans="1:19" x14ac:dyDescent="0.25">
      <c r="A338" t="s">
        <v>1639</v>
      </c>
      <c r="B338" s="1">
        <v>43058</v>
      </c>
      <c r="C338" s="1">
        <v>43060</v>
      </c>
      <c r="D338" t="s">
        <v>22</v>
      </c>
      <c r="E338" t="s">
        <v>1641</v>
      </c>
      <c r="F338" t="s">
        <v>1642</v>
      </c>
      <c r="G338" t="s">
        <v>25</v>
      </c>
      <c r="H338" t="s">
        <v>26</v>
      </c>
      <c r="I338" t="s">
        <v>1643</v>
      </c>
      <c r="J338" t="s">
        <v>91</v>
      </c>
      <c r="K338" t="s">
        <v>5290</v>
      </c>
      <c r="L338" t="s">
        <v>92</v>
      </c>
      <c r="M338" t="s">
        <v>434</v>
      </c>
      <c r="N338" t="s">
        <v>31</v>
      </c>
      <c r="O338" t="s">
        <v>55</v>
      </c>
      <c r="P338" s="4">
        <v>15.992000000000001</v>
      </c>
      <c r="Q338">
        <v>2</v>
      </c>
      <c r="R338">
        <v>0.6</v>
      </c>
      <c r="S338" s="4">
        <v>-13.993</v>
      </c>
    </row>
    <row r="339" spans="1:19" x14ac:dyDescent="0.25">
      <c r="A339" t="s">
        <v>1644</v>
      </c>
      <c r="B339" s="1">
        <v>42587</v>
      </c>
      <c r="C339" s="1">
        <v>42503</v>
      </c>
      <c r="D339" t="s">
        <v>22</v>
      </c>
      <c r="E339" t="s">
        <v>1265</v>
      </c>
      <c r="F339" t="s">
        <v>1266</v>
      </c>
      <c r="G339" t="s">
        <v>89</v>
      </c>
      <c r="H339" t="s">
        <v>26</v>
      </c>
      <c r="I339" t="s">
        <v>844</v>
      </c>
      <c r="J339" t="s">
        <v>211</v>
      </c>
      <c r="K339" t="s">
        <v>5220</v>
      </c>
      <c r="L339" t="s">
        <v>66</v>
      </c>
      <c r="M339" t="s">
        <v>1646</v>
      </c>
      <c r="N339" t="s">
        <v>31</v>
      </c>
      <c r="O339" t="s">
        <v>55</v>
      </c>
      <c r="P339" s="4">
        <v>211.96</v>
      </c>
      <c r="Q339">
        <v>2</v>
      </c>
      <c r="R339">
        <v>0</v>
      </c>
      <c r="S339" s="4">
        <v>42.392000000000003</v>
      </c>
    </row>
    <row r="340" spans="1:19" x14ac:dyDescent="0.25">
      <c r="A340" t="s">
        <v>1648</v>
      </c>
      <c r="B340" s="1">
        <v>41785</v>
      </c>
      <c r="C340" s="1">
        <v>41789</v>
      </c>
      <c r="D340" t="s">
        <v>39</v>
      </c>
      <c r="E340" t="s">
        <v>1651</v>
      </c>
      <c r="F340" t="s">
        <v>1652</v>
      </c>
      <c r="G340" t="s">
        <v>89</v>
      </c>
      <c r="H340" t="s">
        <v>26</v>
      </c>
      <c r="I340" t="s">
        <v>51</v>
      </c>
      <c r="J340" t="s">
        <v>52</v>
      </c>
      <c r="K340" t="s">
        <v>5272</v>
      </c>
      <c r="L340" t="s">
        <v>53</v>
      </c>
      <c r="M340" t="s">
        <v>1632</v>
      </c>
      <c r="N340" t="s">
        <v>31</v>
      </c>
      <c r="O340" t="s">
        <v>32</v>
      </c>
      <c r="P340" s="4">
        <v>290.666</v>
      </c>
      <c r="Q340">
        <v>2</v>
      </c>
      <c r="R340">
        <v>0.15</v>
      </c>
      <c r="S340" s="4">
        <v>27.3568</v>
      </c>
    </row>
    <row r="341" spans="1:19" x14ac:dyDescent="0.25">
      <c r="A341" t="s">
        <v>1653</v>
      </c>
      <c r="B341" s="1">
        <v>42954</v>
      </c>
      <c r="C341" s="1">
        <v>42931</v>
      </c>
      <c r="D341" t="s">
        <v>39</v>
      </c>
      <c r="E341" t="s">
        <v>1655</v>
      </c>
      <c r="F341" t="s">
        <v>1656</v>
      </c>
      <c r="G341" t="s">
        <v>25</v>
      </c>
      <c r="H341" t="s">
        <v>26</v>
      </c>
      <c r="I341" t="s">
        <v>1657</v>
      </c>
      <c r="J341" t="s">
        <v>203</v>
      </c>
      <c r="K341" t="s">
        <v>5291</v>
      </c>
      <c r="L341" t="s">
        <v>53</v>
      </c>
      <c r="M341" t="s">
        <v>1658</v>
      </c>
      <c r="N341" t="s">
        <v>31</v>
      </c>
      <c r="O341" t="s">
        <v>55</v>
      </c>
      <c r="P341" s="4">
        <v>198.46</v>
      </c>
      <c r="Q341">
        <v>2</v>
      </c>
      <c r="R341">
        <v>0</v>
      </c>
      <c r="S341" s="4">
        <v>99.23</v>
      </c>
    </row>
    <row r="342" spans="1:19" x14ac:dyDescent="0.25">
      <c r="A342" t="s">
        <v>1660</v>
      </c>
      <c r="B342" s="1">
        <v>42271</v>
      </c>
      <c r="C342" s="1">
        <v>42277</v>
      </c>
      <c r="D342" t="s">
        <v>39</v>
      </c>
      <c r="E342" t="s">
        <v>1661</v>
      </c>
      <c r="F342" t="s">
        <v>1662</v>
      </c>
      <c r="G342" t="s">
        <v>25</v>
      </c>
      <c r="H342" t="s">
        <v>26</v>
      </c>
      <c r="I342" t="s">
        <v>1663</v>
      </c>
      <c r="J342" t="s">
        <v>1664</v>
      </c>
      <c r="K342" t="s">
        <v>5292</v>
      </c>
      <c r="L342" t="s">
        <v>29</v>
      </c>
      <c r="M342" t="s">
        <v>1275</v>
      </c>
      <c r="N342" t="s">
        <v>31</v>
      </c>
      <c r="O342" t="s">
        <v>35</v>
      </c>
      <c r="P342" s="4">
        <v>517.5</v>
      </c>
      <c r="Q342">
        <v>6</v>
      </c>
      <c r="R342">
        <v>0</v>
      </c>
      <c r="S342" s="4">
        <v>155.25</v>
      </c>
    </row>
    <row r="343" spans="1:19" x14ac:dyDescent="0.25">
      <c r="A343" t="s">
        <v>1665</v>
      </c>
      <c r="B343" s="1">
        <v>42907</v>
      </c>
      <c r="C343" s="1">
        <v>42911</v>
      </c>
      <c r="D343" t="s">
        <v>22</v>
      </c>
      <c r="E343" t="s">
        <v>726</v>
      </c>
      <c r="F343" t="s">
        <v>727</v>
      </c>
      <c r="G343" t="s">
        <v>25</v>
      </c>
      <c r="H343" t="s">
        <v>26</v>
      </c>
      <c r="I343" t="s">
        <v>789</v>
      </c>
      <c r="J343" t="s">
        <v>250</v>
      </c>
      <c r="K343" t="s">
        <v>5215</v>
      </c>
      <c r="L343" t="s">
        <v>66</v>
      </c>
      <c r="M343" t="s">
        <v>1667</v>
      </c>
      <c r="N343" t="s">
        <v>31</v>
      </c>
      <c r="O343" t="s">
        <v>55</v>
      </c>
      <c r="P343" s="4">
        <v>17.920000000000002</v>
      </c>
      <c r="Q343">
        <v>5</v>
      </c>
      <c r="R343">
        <v>0.2</v>
      </c>
      <c r="S343" s="4">
        <v>2.464</v>
      </c>
    </row>
    <row r="344" spans="1:19" x14ac:dyDescent="0.25">
      <c r="A344" t="s">
        <v>1669</v>
      </c>
      <c r="B344" s="1">
        <v>42516</v>
      </c>
      <c r="C344" s="1">
        <v>42375</v>
      </c>
      <c r="D344" t="s">
        <v>39</v>
      </c>
      <c r="E344" t="s">
        <v>1670</v>
      </c>
      <c r="F344" t="s">
        <v>1671</v>
      </c>
      <c r="G344" t="s">
        <v>25</v>
      </c>
      <c r="H344" t="s">
        <v>26</v>
      </c>
      <c r="I344" t="s">
        <v>203</v>
      </c>
      <c r="J344" t="s">
        <v>1146</v>
      </c>
      <c r="K344" t="s">
        <v>5252</v>
      </c>
      <c r="L344" t="s">
        <v>66</v>
      </c>
      <c r="M344" t="s">
        <v>181</v>
      </c>
      <c r="N344" t="s">
        <v>31</v>
      </c>
      <c r="O344" t="s">
        <v>55</v>
      </c>
      <c r="P344" s="4">
        <v>41.37</v>
      </c>
      <c r="Q344">
        <v>3</v>
      </c>
      <c r="R344">
        <v>0</v>
      </c>
      <c r="S344" s="4">
        <v>17.375399999999999</v>
      </c>
    </row>
    <row r="345" spans="1:19" x14ac:dyDescent="0.25">
      <c r="A345" t="s">
        <v>1672</v>
      </c>
      <c r="B345" s="1">
        <v>41978</v>
      </c>
      <c r="C345" s="1">
        <v>41774</v>
      </c>
      <c r="D345" t="s">
        <v>86</v>
      </c>
      <c r="E345" t="s">
        <v>1235</v>
      </c>
      <c r="F345" t="s">
        <v>1236</v>
      </c>
      <c r="G345" t="s">
        <v>25</v>
      </c>
      <c r="H345" t="s">
        <v>26</v>
      </c>
      <c r="I345" t="s">
        <v>1050</v>
      </c>
      <c r="J345" t="s">
        <v>257</v>
      </c>
      <c r="K345" t="s">
        <v>5241</v>
      </c>
      <c r="L345" t="s">
        <v>92</v>
      </c>
      <c r="M345" t="s">
        <v>734</v>
      </c>
      <c r="N345" t="s">
        <v>31</v>
      </c>
      <c r="O345" t="s">
        <v>55</v>
      </c>
      <c r="P345" s="4">
        <v>34.79</v>
      </c>
      <c r="Q345">
        <v>7</v>
      </c>
      <c r="R345">
        <v>0</v>
      </c>
      <c r="S345" s="4">
        <v>10.7849</v>
      </c>
    </row>
    <row r="346" spans="1:19" x14ac:dyDescent="0.25">
      <c r="A346" t="s">
        <v>1674</v>
      </c>
      <c r="B346" s="1">
        <v>42278</v>
      </c>
      <c r="C346" s="1">
        <v>42019</v>
      </c>
      <c r="D346" t="s">
        <v>39</v>
      </c>
      <c r="E346" t="s">
        <v>1676</v>
      </c>
      <c r="F346" t="s">
        <v>1677</v>
      </c>
      <c r="G346" t="s">
        <v>25</v>
      </c>
      <c r="H346" t="s">
        <v>26</v>
      </c>
      <c r="I346" t="s">
        <v>180</v>
      </c>
      <c r="J346" t="s">
        <v>123</v>
      </c>
      <c r="K346" t="s">
        <v>5208</v>
      </c>
      <c r="L346" t="s">
        <v>66</v>
      </c>
      <c r="M346" t="s">
        <v>578</v>
      </c>
      <c r="N346" t="s">
        <v>31</v>
      </c>
      <c r="O346" t="s">
        <v>45</v>
      </c>
      <c r="P346" s="4">
        <v>1018.104</v>
      </c>
      <c r="Q346">
        <v>4</v>
      </c>
      <c r="R346">
        <v>0.4</v>
      </c>
      <c r="S346" s="4">
        <v>-373.3048</v>
      </c>
    </row>
    <row r="347" spans="1:19" x14ac:dyDescent="0.25">
      <c r="A347" t="s">
        <v>1678</v>
      </c>
      <c r="B347" s="1">
        <v>42264</v>
      </c>
      <c r="C347" s="1">
        <v>42268</v>
      </c>
      <c r="D347" t="s">
        <v>39</v>
      </c>
      <c r="E347" t="s">
        <v>738</v>
      </c>
      <c r="F347" t="s">
        <v>739</v>
      </c>
      <c r="G347" t="s">
        <v>89</v>
      </c>
      <c r="H347" t="s">
        <v>26</v>
      </c>
      <c r="I347" t="s">
        <v>101</v>
      </c>
      <c r="J347" t="s">
        <v>91</v>
      </c>
      <c r="K347" t="s">
        <v>5142</v>
      </c>
      <c r="L347" t="s">
        <v>92</v>
      </c>
      <c r="M347" t="s">
        <v>1344</v>
      </c>
      <c r="N347" t="s">
        <v>31</v>
      </c>
      <c r="O347" t="s">
        <v>55</v>
      </c>
      <c r="P347" s="4">
        <v>21.936</v>
      </c>
      <c r="Q347">
        <v>2</v>
      </c>
      <c r="R347">
        <v>0.6</v>
      </c>
      <c r="S347" s="4">
        <v>-10.419600000000001</v>
      </c>
    </row>
    <row r="348" spans="1:19" x14ac:dyDescent="0.25">
      <c r="A348" t="s">
        <v>1679</v>
      </c>
      <c r="B348" s="1">
        <v>41829</v>
      </c>
      <c r="C348" s="1">
        <v>41895</v>
      </c>
      <c r="D348" t="s">
        <v>39</v>
      </c>
      <c r="E348" t="s">
        <v>1681</v>
      </c>
      <c r="F348" t="s">
        <v>1682</v>
      </c>
      <c r="G348" t="s">
        <v>89</v>
      </c>
      <c r="H348" t="s">
        <v>26</v>
      </c>
      <c r="I348" t="s">
        <v>64</v>
      </c>
      <c r="J348" t="s">
        <v>65</v>
      </c>
      <c r="K348" t="s">
        <v>5247</v>
      </c>
      <c r="L348" t="s">
        <v>66</v>
      </c>
      <c r="M348" t="s">
        <v>1683</v>
      </c>
      <c r="N348" t="s">
        <v>31</v>
      </c>
      <c r="O348" t="s">
        <v>55</v>
      </c>
      <c r="P348" s="4">
        <v>42.368000000000002</v>
      </c>
      <c r="Q348">
        <v>2</v>
      </c>
      <c r="R348">
        <v>0.2</v>
      </c>
      <c r="S348" s="4">
        <v>8.4735999999999994</v>
      </c>
    </row>
    <row r="349" spans="1:19" x14ac:dyDescent="0.25">
      <c r="A349" t="s">
        <v>1685</v>
      </c>
      <c r="B349" s="1">
        <v>42562</v>
      </c>
      <c r="C349" s="1">
        <v>42715</v>
      </c>
      <c r="D349" t="s">
        <v>39</v>
      </c>
      <c r="E349" t="s">
        <v>1251</v>
      </c>
      <c r="F349" t="s">
        <v>1252</v>
      </c>
      <c r="G349" t="s">
        <v>89</v>
      </c>
      <c r="H349" t="s">
        <v>26</v>
      </c>
      <c r="I349" t="s">
        <v>352</v>
      </c>
      <c r="J349" t="s">
        <v>52</v>
      </c>
      <c r="K349" t="s">
        <v>5185</v>
      </c>
      <c r="L349" t="s">
        <v>53</v>
      </c>
      <c r="M349" t="s">
        <v>918</v>
      </c>
      <c r="N349" t="s">
        <v>31</v>
      </c>
      <c r="O349" t="s">
        <v>55</v>
      </c>
      <c r="P349" s="4">
        <v>14.82</v>
      </c>
      <c r="Q349">
        <v>3</v>
      </c>
      <c r="R349">
        <v>0</v>
      </c>
      <c r="S349" s="4">
        <v>6.2244000000000002</v>
      </c>
    </row>
    <row r="350" spans="1:19" x14ac:dyDescent="0.25">
      <c r="A350" t="s">
        <v>1686</v>
      </c>
      <c r="B350" s="1">
        <v>43020</v>
      </c>
      <c r="C350" s="1">
        <v>43081</v>
      </c>
      <c r="D350" t="s">
        <v>86</v>
      </c>
      <c r="E350" t="s">
        <v>1687</v>
      </c>
      <c r="F350" t="s">
        <v>1688</v>
      </c>
      <c r="G350" t="s">
        <v>25</v>
      </c>
      <c r="H350" t="s">
        <v>26</v>
      </c>
      <c r="I350" t="s">
        <v>64</v>
      </c>
      <c r="J350" t="s">
        <v>65</v>
      </c>
      <c r="K350" t="s">
        <v>5139</v>
      </c>
      <c r="L350" t="s">
        <v>66</v>
      </c>
      <c r="M350" t="s">
        <v>903</v>
      </c>
      <c r="N350" t="s">
        <v>31</v>
      </c>
      <c r="O350" t="s">
        <v>55</v>
      </c>
      <c r="P350" s="4">
        <v>310.88</v>
      </c>
      <c r="Q350">
        <v>2</v>
      </c>
      <c r="R350">
        <v>0.2</v>
      </c>
      <c r="S350" s="4">
        <v>23.315999999999999</v>
      </c>
    </row>
    <row r="351" spans="1:19" x14ac:dyDescent="0.25">
      <c r="A351" t="s">
        <v>1689</v>
      </c>
      <c r="B351" s="1">
        <v>41867</v>
      </c>
      <c r="C351" s="1">
        <v>41871</v>
      </c>
      <c r="D351" t="s">
        <v>39</v>
      </c>
      <c r="E351" t="s">
        <v>1692</v>
      </c>
      <c r="F351" t="s">
        <v>1693</v>
      </c>
      <c r="G351" t="s">
        <v>25</v>
      </c>
      <c r="H351" t="s">
        <v>26</v>
      </c>
      <c r="I351" t="s">
        <v>64</v>
      </c>
      <c r="J351" t="s">
        <v>65</v>
      </c>
      <c r="K351" t="s">
        <v>5179</v>
      </c>
      <c r="L351" t="s">
        <v>66</v>
      </c>
      <c r="M351" t="s">
        <v>57</v>
      </c>
      <c r="N351" t="s">
        <v>31</v>
      </c>
      <c r="O351" t="s">
        <v>45</v>
      </c>
      <c r="P351" s="4">
        <v>853.09199999999998</v>
      </c>
      <c r="Q351">
        <v>6</v>
      </c>
      <c r="R351">
        <v>0.4</v>
      </c>
      <c r="S351" s="4">
        <v>-227.49119999999999</v>
      </c>
    </row>
    <row r="352" spans="1:19" x14ac:dyDescent="0.25">
      <c r="A352" t="s">
        <v>1694</v>
      </c>
      <c r="B352" s="1">
        <v>42443</v>
      </c>
      <c r="C352" s="1">
        <v>42448</v>
      </c>
      <c r="D352" t="s">
        <v>39</v>
      </c>
      <c r="E352" t="s">
        <v>1697</v>
      </c>
      <c r="F352" t="s">
        <v>1698</v>
      </c>
      <c r="G352" t="s">
        <v>25</v>
      </c>
      <c r="H352" t="s">
        <v>26</v>
      </c>
      <c r="I352" t="s">
        <v>376</v>
      </c>
      <c r="J352" t="s">
        <v>250</v>
      </c>
      <c r="K352" t="s">
        <v>5172</v>
      </c>
      <c r="L352" t="s">
        <v>66</v>
      </c>
      <c r="M352" t="s">
        <v>698</v>
      </c>
      <c r="N352" t="s">
        <v>31</v>
      </c>
      <c r="O352" t="s">
        <v>55</v>
      </c>
      <c r="P352" s="4">
        <v>21.88</v>
      </c>
      <c r="Q352">
        <v>5</v>
      </c>
      <c r="R352">
        <v>0.2</v>
      </c>
      <c r="S352" s="4">
        <v>6.2904999999999998</v>
      </c>
    </row>
    <row r="353" spans="1:19" x14ac:dyDescent="0.25">
      <c r="A353" t="s">
        <v>1699</v>
      </c>
      <c r="B353" s="1">
        <v>41704</v>
      </c>
      <c r="C353" s="1">
        <v>41826</v>
      </c>
      <c r="D353" t="s">
        <v>22</v>
      </c>
      <c r="E353" t="s">
        <v>208</v>
      </c>
      <c r="F353" t="s">
        <v>209</v>
      </c>
      <c r="G353" t="s">
        <v>25</v>
      </c>
      <c r="H353" t="s">
        <v>26</v>
      </c>
      <c r="I353" t="s">
        <v>202</v>
      </c>
      <c r="J353" t="s">
        <v>203</v>
      </c>
      <c r="K353" t="s">
        <v>5160</v>
      </c>
      <c r="L353" t="s">
        <v>53</v>
      </c>
      <c r="M353" t="s">
        <v>1243</v>
      </c>
      <c r="N353" t="s">
        <v>31</v>
      </c>
      <c r="O353" t="s">
        <v>45</v>
      </c>
      <c r="P353" s="4">
        <v>515.88</v>
      </c>
      <c r="Q353">
        <v>6</v>
      </c>
      <c r="R353">
        <v>0</v>
      </c>
      <c r="S353" s="4">
        <v>113.4936</v>
      </c>
    </row>
    <row r="354" spans="1:19" x14ac:dyDescent="0.25">
      <c r="A354" t="s">
        <v>1700</v>
      </c>
      <c r="B354" s="1">
        <v>42198</v>
      </c>
      <c r="C354" s="1">
        <v>42200</v>
      </c>
      <c r="D354" t="s">
        <v>22</v>
      </c>
      <c r="E354" t="s">
        <v>1703</v>
      </c>
      <c r="F354" t="s">
        <v>1704</v>
      </c>
      <c r="G354" t="s">
        <v>25</v>
      </c>
      <c r="H354" t="s">
        <v>26</v>
      </c>
      <c r="I354" t="s">
        <v>180</v>
      </c>
      <c r="J354" t="s">
        <v>123</v>
      </c>
      <c r="K354" t="s">
        <v>5153</v>
      </c>
      <c r="L354" t="s">
        <v>66</v>
      </c>
      <c r="M354" t="s">
        <v>651</v>
      </c>
      <c r="N354" t="s">
        <v>31</v>
      </c>
      <c r="O354" t="s">
        <v>35</v>
      </c>
      <c r="P354" s="4">
        <v>1931.04</v>
      </c>
      <c r="Q354">
        <v>9</v>
      </c>
      <c r="R354">
        <v>0.1</v>
      </c>
      <c r="S354" s="4">
        <v>321.83999999999997</v>
      </c>
    </row>
    <row r="355" spans="1:19" x14ac:dyDescent="0.25">
      <c r="A355" t="s">
        <v>1705</v>
      </c>
      <c r="B355" s="1">
        <v>43038</v>
      </c>
      <c r="C355" s="1">
        <v>42866</v>
      </c>
      <c r="D355" t="s">
        <v>39</v>
      </c>
      <c r="E355" t="s">
        <v>1706</v>
      </c>
      <c r="F355" t="s">
        <v>1707</v>
      </c>
      <c r="G355" t="s">
        <v>25</v>
      </c>
      <c r="H355" t="s">
        <v>26</v>
      </c>
      <c r="I355" t="s">
        <v>352</v>
      </c>
      <c r="J355" t="s">
        <v>52</v>
      </c>
      <c r="K355" t="s">
        <v>5180</v>
      </c>
      <c r="L355" t="s">
        <v>53</v>
      </c>
      <c r="M355" t="s">
        <v>115</v>
      </c>
      <c r="N355" t="s">
        <v>31</v>
      </c>
      <c r="O355" t="s">
        <v>35</v>
      </c>
      <c r="P355" s="4">
        <v>71.992000000000004</v>
      </c>
      <c r="Q355">
        <v>1</v>
      </c>
      <c r="R355">
        <v>0.2</v>
      </c>
      <c r="S355" s="4">
        <v>-0.89990000000000003</v>
      </c>
    </row>
    <row r="356" spans="1:19" x14ac:dyDescent="0.25">
      <c r="A356" t="s">
        <v>1708</v>
      </c>
      <c r="B356" s="1">
        <v>42956</v>
      </c>
      <c r="C356" s="1">
        <v>42991</v>
      </c>
      <c r="D356" t="s">
        <v>22</v>
      </c>
      <c r="E356" t="s">
        <v>1709</v>
      </c>
      <c r="F356" t="s">
        <v>1710</v>
      </c>
      <c r="G356" t="s">
        <v>25</v>
      </c>
      <c r="H356" t="s">
        <v>26</v>
      </c>
      <c r="I356" t="s">
        <v>137</v>
      </c>
      <c r="J356" t="s">
        <v>138</v>
      </c>
      <c r="K356" t="s">
        <v>5146</v>
      </c>
      <c r="L356" t="s">
        <v>92</v>
      </c>
      <c r="M356" t="s">
        <v>287</v>
      </c>
      <c r="N356" t="s">
        <v>31</v>
      </c>
      <c r="O356" t="s">
        <v>45</v>
      </c>
      <c r="P356" s="4">
        <v>765.625</v>
      </c>
      <c r="Q356">
        <v>7</v>
      </c>
      <c r="R356">
        <v>0.5</v>
      </c>
      <c r="S356" s="4">
        <v>-566.5625</v>
      </c>
    </row>
    <row r="357" spans="1:19" x14ac:dyDescent="0.25">
      <c r="A357" t="s">
        <v>1711</v>
      </c>
      <c r="B357" s="1">
        <v>42926</v>
      </c>
      <c r="C357" s="1">
        <v>43021</v>
      </c>
      <c r="D357" t="s">
        <v>39</v>
      </c>
      <c r="E357" t="s">
        <v>1713</v>
      </c>
      <c r="F357" t="s">
        <v>1714</v>
      </c>
      <c r="G357" t="s">
        <v>25</v>
      </c>
      <c r="H357" t="s">
        <v>26</v>
      </c>
      <c r="I357" t="s">
        <v>352</v>
      </c>
      <c r="J357" t="s">
        <v>52</v>
      </c>
      <c r="K357" t="s">
        <v>5185</v>
      </c>
      <c r="L357" t="s">
        <v>53</v>
      </c>
      <c r="M357" t="s">
        <v>1715</v>
      </c>
      <c r="N357" t="s">
        <v>31</v>
      </c>
      <c r="O357" t="s">
        <v>32</v>
      </c>
      <c r="P357" s="4">
        <v>307.666</v>
      </c>
      <c r="Q357">
        <v>2</v>
      </c>
      <c r="R357">
        <v>0.15</v>
      </c>
      <c r="S357" s="4">
        <v>-14.478400000000001</v>
      </c>
    </row>
    <row r="358" spans="1:19" x14ac:dyDescent="0.25">
      <c r="A358" t="s">
        <v>1717</v>
      </c>
      <c r="B358" s="1">
        <v>42509</v>
      </c>
      <c r="C358" s="1">
        <v>42514</v>
      </c>
      <c r="D358" t="s">
        <v>39</v>
      </c>
      <c r="E358" t="s">
        <v>1718</v>
      </c>
      <c r="F358" t="s">
        <v>1719</v>
      </c>
      <c r="G358" t="s">
        <v>25</v>
      </c>
      <c r="H358" t="s">
        <v>26</v>
      </c>
      <c r="I358" t="s">
        <v>180</v>
      </c>
      <c r="J358" t="s">
        <v>123</v>
      </c>
      <c r="K358" t="s">
        <v>5208</v>
      </c>
      <c r="L358" t="s">
        <v>66</v>
      </c>
      <c r="M358" t="s">
        <v>1720</v>
      </c>
      <c r="N358" t="s">
        <v>31</v>
      </c>
      <c r="O358" t="s">
        <v>55</v>
      </c>
      <c r="P358" s="4">
        <v>35.92</v>
      </c>
      <c r="Q358">
        <v>4</v>
      </c>
      <c r="R358">
        <v>0</v>
      </c>
      <c r="S358" s="4">
        <v>15.086399999999999</v>
      </c>
    </row>
    <row r="359" spans="1:19" x14ac:dyDescent="0.25">
      <c r="A359" t="s">
        <v>1717</v>
      </c>
      <c r="B359" s="1">
        <v>42509</v>
      </c>
      <c r="C359" s="1">
        <v>42514</v>
      </c>
      <c r="D359" t="s">
        <v>39</v>
      </c>
      <c r="E359" t="s">
        <v>1718</v>
      </c>
      <c r="F359" t="s">
        <v>1719</v>
      </c>
      <c r="G359" t="s">
        <v>25</v>
      </c>
      <c r="H359" t="s">
        <v>26</v>
      </c>
      <c r="I359" t="s">
        <v>180</v>
      </c>
      <c r="J359" t="s">
        <v>123</v>
      </c>
      <c r="K359" t="s">
        <v>5208</v>
      </c>
      <c r="L359" t="s">
        <v>66</v>
      </c>
      <c r="M359" t="s">
        <v>734</v>
      </c>
      <c r="N359" t="s">
        <v>31</v>
      </c>
      <c r="O359" t="s">
        <v>55</v>
      </c>
      <c r="P359" s="4">
        <v>39.76</v>
      </c>
      <c r="Q359">
        <v>8</v>
      </c>
      <c r="R359">
        <v>0</v>
      </c>
      <c r="S359" s="4">
        <v>12.3256</v>
      </c>
    </row>
    <row r="360" spans="1:19" x14ac:dyDescent="0.25">
      <c r="A360" t="s">
        <v>1722</v>
      </c>
      <c r="B360" s="1">
        <v>42358</v>
      </c>
      <c r="C360" s="1">
        <v>42363</v>
      </c>
      <c r="D360" t="s">
        <v>39</v>
      </c>
      <c r="E360" t="s">
        <v>1725</v>
      </c>
      <c r="F360" t="s">
        <v>1726</v>
      </c>
      <c r="G360" t="s">
        <v>25</v>
      </c>
      <c r="H360" t="s">
        <v>26</v>
      </c>
      <c r="I360" t="s">
        <v>137</v>
      </c>
      <c r="J360" t="s">
        <v>138</v>
      </c>
      <c r="K360" t="s">
        <v>5171</v>
      </c>
      <c r="L360" t="s">
        <v>92</v>
      </c>
      <c r="M360" t="s">
        <v>1727</v>
      </c>
      <c r="N360" t="s">
        <v>31</v>
      </c>
      <c r="O360" t="s">
        <v>32</v>
      </c>
      <c r="P360" s="4">
        <v>359.05799999999999</v>
      </c>
      <c r="Q360">
        <v>3</v>
      </c>
      <c r="R360">
        <v>0.3</v>
      </c>
      <c r="S360" s="4">
        <v>-71.811599999999999</v>
      </c>
    </row>
    <row r="361" spans="1:19" x14ac:dyDescent="0.25">
      <c r="A361" t="s">
        <v>1729</v>
      </c>
      <c r="B361" s="1">
        <v>42854</v>
      </c>
      <c r="C361" s="1">
        <v>42830</v>
      </c>
      <c r="D361" t="s">
        <v>22</v>
      </c>
      <c r="E361" t="s">
        <v>1731</v>
      </c>
      <c r="F361" t="s">
        <v>1732</v>
      </c>
      <c r="G361" t="s">
        <v>89</v>
      </c>
      <c r="H361" t="s">
        <v>26</v>
      </c>
      <c r="I361" t="s">
        <v>304</v>
      </c>
      <c r="J361" t="s">
        <v>250</v>
      </c>
      <c r="K361" t="s">
        <v>5165</v>
      </c>
      <c r="L361" t="s">
        <v>66</v>
      </c>
      <c r="M361" t="s">
        <v>1733</v>
      </c>
      <c r="N361" t="s">
        <v>31</v>
      </c>
      <c r="O361" t="s">
        <v>45</v>
      </c>
      <c r="P361" s="4">
        <v>1048.3499999999999</v>
      </c>
      <c r="Q361">
        <v>5</v>
      </c>
      <c r="R361">
        <v>0.4</v>
      </c>
      <c r="S361" s="4">
        <v>-69.89</v>
      </c>
    </row>
    <row r="362" spans="1:19" x14ac:dyDescent="0.25">
      <c r="A362" t="s">
        <v>1735</v>
      </c>
      <c r="B362" s="1">
        <v>43038</v>
      </c>
      <c r="C362" s="1">
        <v>42805</v>
      </c>
      <c r="D362" t="s">
        <v>39</v>
      </c>
      <c r="E362" t="s">
        <v>1622</v>
      </c>
      <c r="F362" t="s">
        <v>1623</v>
      </c>
      <c r="G362" t="s">
        <v>25</v>
      </c>
      <c r="H362" t="s">
        <v>26</v>
      </c>
      <c r="I362" t="s">
        <v>64</v>
      </c>
      <c r="J362" t="s">
        <v>65</v>
      </c>
      <c r="K362" t="s">
        <v>5139</v>
      </c>
      <c r="L362" t="s">
        <v>66</v>
      </c>
      <c r="M362" t="s">
        <v>1667</v>
      </c>
      <c r="N362" t="s">
        <v>31</v>
      </c>
      <c r="O362" t="s">
        <v>55</v>
      </c>
      <c r="P362" s="4">
        <v>7.1680000000000001</v>
      </c>
      <c r="Q362">
        <v>2</v>
      </c>
      <c r="R362">
        <v>0.2</v>
      </c>
      <c r="S362" s="4">
        <v>0.98560000000000003</v>
      </c>
    </row>
    <row r="363" spans="1:19" x14ac:dyDescent="0.25">
      <c r="A363" t="s">
        <v>1736</v>
      </c>
      <c r="B363" s="1">
        <v>42330</v>
      </c>
      <c r="C363" s="1">
        <v>42335</v>
      </c>
      <c r="D363" t="s">
        <v>39</v>
      </c>
      <c r="E363" t="s">
        <v>746</v>
      </c>
      <c r="F363" t="s">
        <v>747</v>
      </c>
      <c r="G363" t="s">
        <v>100</v>
      </c>
      <c r="H363" t="s">
        <v>26</v>
      </c>
      <c r="I363" t="s">
        <v>264</v>
      </c>
      <c r="J363" t="s">
        <v>91</v>
      </c>
      <c r="K363" t="s">
        <v>5161</v>
      </c>
      <c r="L363" t="s">
        <v>92</v>
      </c>
      <c r="M363" t="s">
        <v>1738</v>
      </c>
      <c r="N363" t="s">
        <v>31</v>
      </c>
      <c r="O363" t="s">
        <v>45</v>
      </c>
      <c r="P363" s="4">
        <v>206.96199999999999</v>
      </c>
      <c r="Q363">
        <v>2</v>
      </c>
      <c r="R363">
        <v>0.3</v>
      </c>
      <c r="S363" s="4">
        <v>-32.522599999999997</v>
      </c>
    </row>
    <row r="364" spans="1:19" x14ac:dyDescent="0.25">
      <c r="A364" t="s">
        <v>1740</v>
      </c>
      <c r="B364" s="1">
        <v>43022</v>
      </c>
      <c r="C364" s="1">
        <v>43025</v>
      </c>
      <c r="D364" t="s">
        <v>86</v>
      </c>
      <c r="E364" t="s">
        <v>1742</v>
      </c>
      <c r="F364" t="s">
        <v>1743</v>
      </c>
      <c r="G364" t="s">
        <v>25</v>
      </c>
      <c r="H364" t="s">
        <v>26</v>
      </c>
      <c r="I364" t="s">
        <v>1744</v>
      </c>
      <c r="J364" t="s">
        <v>52</v>
      </c>
      <c r="K364" t="s">
        <v>5293</v>
      </c>
      <c r="L364" t="s">
        <v>53</v>
      </c>
      <c r="M364" t="s">
        <v>412</v>
      </c>
      <c r="N364" t="s">
        <v>31</v>
      </c>
      <c r="O364" t="s">
        <v>55</v>
      </c>
      <c r="P364" s="4">
        <v>9.4600000000000009</v>
      </c>
      <c r="Q364">
        <v>2</v>
      </c>
      <c r="R364">
        <v>0</v>
      </c>
      <c r="S364" s="4">
        <v>3.6894</v>
      </c>
    </row>
    <row r="365" spans="1:19" x14ac:dyDescent="0.25">
      <c r="A365" t="s">
        <v>1745</v>
      </c>
      <c r="B365" s="1">
        <v>42133</v>
      </c>
      <c r="C365" s="1">
        <v>42256</v>
      </c>
      <c r="D365" t="s">
        <v>39</v>
      </c>
      <c r="E365" t="s">
        <v>1746</v>
      </c>
      <c r="F365" t="s">
        <v>1747</v>
      </c>
      <c r="G365" t="s">
        <v>25</v>
      </c>
      <c r="H365" t="s">
        <v>26</v>
      </c>
      <c r="I365" t="s">
        <v>720</v>
      </c>
      <c r="J365" t="s">
        <v>52</v>
      </c>
      <c r="K365" t="s">
        <v>5223</v>
      </c>
      <c r="L365" t="s">
        <v>53</v>
      </c>
      <c r="M365" t="s">
        <v>1748</v>
      </c>
      <c r="N365" t="s">
        <v>31</v>
      </c>
      <c r="O365" t="s">
        <v>32</v>
      </c>
      <c r="P365" s="4">
        <v>411.33199999999999</v>
      </c>
      <c r="Q365">
        <v>4</v>
      </c>
      <c r="R365">
        <v>0.15</v>
      </c>
      <c r="S365" s="4">
        <v>-4.8391999999999999</v>
      </c>
    </row>
    <row r="366" spans="1:19" x14ac:dyDescent="0.25">
      <c r="A366" t="s">
        <v>1745</v>
      </c>
      <c r="B366" s="1">
        <v>42133</v>
      </c>
      <c r="C366" s="1">
        <v>42256</v>
      </c>
      <c r="D366" t="s">
        <v>39</v>
      </c>
      <c r="E366" t="s">
        <v>1746</v>
      </c>
      <c r="F366" t="s">
        <v>1747</v>
      </c>
      <c r="G366" t="s">
        <v>25</v>
      </c>
      <c r="H366" t="s">
        <v>26</v>
      </c>
      <c r="I366" t="s">
        <v>720</v>
      </c>
      <c r="J366" t="s">
        <v>52</v>
      </c>
      <c r="K366" t="s">
        <v>5223</v>
      </c>
      <c r="L366" t="s">
        <v>53</v>
      </c>
      <c r="M366" t="s">
        <v>1750</v>
      </c>
      <c r="N366" t="s">
        <v>31</v>
      </c>
      <c r="O366" t="s">
        <v>32</v>
      </c>
      <c r="P366" s="4">
        <v>293.19900000000001</v>
      </c>
      <c r="Q366">
        <v>3</v>
      </c>
      <c r="R366">
        <v>0.15</v>
      </c>
      <c r="S366" s="4">
        <v>-20.696400000000001</v>
      </c>
    </row>
    <row r="367" spans="1:19" x14ac:dyDescent="0.25">
      <c r="A367" t="s">
        <v>1752</v>
      </c>
      <c r="B367" s="1">
        <v>42468</v>
      </c>
      <c r="C367" s="1">
        <v>42590</v>
      </c>
      <c r="D367" t="s">
        <v>39</v>
      </c>
      <c r="E367" t="s">
        <v>1753</v>
      </c>
      <c r="F367" t="s">
        <v>1754</v>
      </c>
      <c r="G367" t="s">
        <v>100</v>
      </c>
      <c r="H367" t="s">
        <v>26</v>
      </c>
      <c r="I367" t="s">
        <v>1755</v>
      </c>
      <c r="J367" t="s">
        <v>817</v>
      </c>
      <c r="K367" t="s">
        <v>5294</v>
      </c>
      <c r="L367" t="s">
        <v>29</v>
      </c>
      <c r="M367" t="s">
        <v>1756</v>
      </c>
      <c r="N367" t="s">
        <v>31</v>
      </c>
      <c r="O367" t="s">
        <v>55</v>
      </c>
      <c r="P367" s="4">
        <v>109.8</v>
      </c>
      <c r="Q367">
        <v>9</v>
      </c>
      <c r="R367">
        <v>0</v>
      </c>
      <c r="S367" s="4">
        <v>46.116</v>
      </c>
    </row>
    <row r="368" spans="1:19" x14ac:dyDescent="0.25">
      <c r="A368" t="s">
        <v>1758</v>
      </c>
      <c r="B368" s="1">
        <v>41651</v>
      </c>
      <c r="C368" s="1">
        <v>41710</v>
      </c>
      <c r="D368" t="s">
        <v>86</v>
      </c>
      <c r="E368" t="s">
        <v>787</v>
      </c>
      <c r="F368" t="s">
        <v>788</v>
      </c>
      <c r="G368" t="s">
        <v>25</v>
      </c>
      <c r="H368" t="s">
        <v>26</v>
      </c>
      <c r="I368" t="s">
        <v>1759</v>
      </c>
      <c r="J368" t="s">
        <v>257</v>
      </c>
      <c r="K368" t="s">
        <v>5295</v>
      </c>
      <c r="L368" t="s">
        <v>92</v>
      </c>
      <c r="M368" t="s">
        <v>1760</v>
      </c>
      <c r="N368" t="s">
        <v>31</v>
      </c>
      <c r="O368" t="s">
        <v>35</v>
      </c>
      <c r="P368" s="4">
        <v>2807.84</v>
      </c>
      <c r="Q368">
        <v>8</v>
      </c>
      <c r="R368">
        <v>0</v>
      </c>
      <c r="S368" s="4">
        <v>673.88160000000005</v>
      </c>
    </row>
    <row r="369" spans="1:19" x14ac:dyDescent="0.25">
      <c r="A369" t="s">
        <v>1762</v>
      </c>
      <c r="B369" s="1">
        <v>42558</v>
      </c>
      <c r="C369" s="1">
        <v>42681</v>
      </c>
      <c r="D369" t="s">
        <v>39</v>
      </c>
      <c r="E369" t="s">
        <v>1763</v>
      </c>
      <c r="F369" t="s">
        <v>1764</v>
      </c>
      <c r="G369" t="s">
        <v>25</v>
      </c>
      <c r="H369" t="s">
        <v>26</v>
      </c>
      <c r="I369" t="s">
        <v>1765</v>
      </c>
      <c r="J369" t="s">
        <v>52</v>
      </c>
      <c r="K369" t="s">
        <v>5296</v>
      </c>
      <c r="L369" t="s">
        <v>53</v>
      </c>
      <c r="M369" t="s">
        <v>681</v>
      </c>
      <c r="N369" t="s">
        <v>31</v>
      </c>
      <c r="O369" t="s">
        <v>55</v>
      </c>
      <c r="P369" s="4">
        <v>215.65</v>
      </c>
      <c r="Q369">
        <v>5</v>
      </c>
      <c r="R369">
        <v>0</v>
      </c>
      <c r="S369" s="4">
        <v>73.320999999999998</v>
      </c>
    </row>
    <row r="370" spans="1:19" x14ac:dyDescent="0.25">
      <c r="A370" t="s">
        <v>1766</v>
      </c>
      <c r="B370" s="1">
        <v>42687</v>
      </c>
      <c r="C370" s="1">
        <v>42693</v>
      </c>
      <c r="D370" t="s">
        <v>39</v>
      </c>
      <c r="E370" t="s">
        <v>1768</v>
      </c>
      <c r="F370" t="s">
        <v>1769</v>
      </c>
      <c r="G370" t="s">
        <v>100</v>
      </c>
      <c r="H370" t="s">
        <v>26</v>
      </c>
      <c r="I370" t="s">
        <v>1111</v>
      </c>
      <c r="J370" t="s">
        <v>203</v>
      </c>
      <c r="K370" t="s">
        <v>5297</v>
      </c>
      <c r="L370" t="s">
        <v>53</v>
      </c>
      <c r="M370" t="s">
        <v>1544</v>
      </c>
      <c r="N370" t="s">
        <v>31</v>
      </c>
      <c r="O370" t="s">
        <v>55</v>
      </c>
      <c r="P370" s="4">
        <v>4.18</v>
      </c>
      <c r="Q370">
        <v>1</v>
      </c>
      <c r="R370">
        <v>0</v>
      </c>
      <c r="S370" s="4">
        <v>1.5047999999999999</v>
      </c>
    </row>
    <row r="371" spans="1:19" x14ac:dyDescent="0.25">
      <c r="A371" t="s">
        <v>1770</v>
      </c>
      <c r="B371" s="1">
        <v>42666</v>
      </c>
      <c r="C371" s="1">
        <v>42672</v>
      </c>
      <c r="D371" t="s">
        <v>39</v>
      </c>
      <c r="E371" t="s">
        <v>290</v>
      </c>
      <c r="F371" t="s">
        <v>291</v>
      </c>
      <c r="G371" t="s">
        <v>89</v>
      </c>
      <c r="H371" t="s">
        <v>26</v>
      </c>
      <c r="I371" t="s">
        <v>137</v>
      </c>
      <c r="J371" t="s">
        <v>138</v>
      </c>
      <c r="K371" t="s">
        <v>5146</v>
      </c>
      <c r="L371" t="s">
        <v>92</v>
      </c>
      <c r="M371" t="s">
        <v>1773</v>
      </c>
      <c r="N371" t="s">
        <v>31</v>
      </c>
      <c r="O371" t="s">
        <v>55</v>
      </c>
      <c r="P371" s="4">
        <v>16.155999999999999</v>
      </c>
      <c r="Q371">
        <v>7</v>
      </c>
      <c r="R371">
        <v>0.6</v>
      </c>
      <c r="S371" s="4">
        <v>-12.117000000000001</v>
      </c>
    </row>
    <row r="372" spans="1:19" x14ac:dyDescent="0.25">
      <c r="A372" t="s">
        <v>1775</v>
      </c>
      <c r="B372" s="1">
        <v>41888</v>
      </c>
      <c r="C372" s="1">
        <v>41949</v>
      </c>
      <c r="D372" t="s">
        <v>22</v>
      </c>
      <c r="E372" t="s">
        <v>1776</v>
      </c>
      <c r="F372" t="s">
        <v>1777</v>
      </c>
      <c r="G372" t="s">
        <v>25</v>
      </c>
      <c r="H372" t="s">
        <v>26</v>
      </c>
      <c r="I372" t="s">
        <v>1261</v>
      </c>
      <c r="J372" t="s">
        <v>817</v>
      </c>
      <c r="K372" t="s">
        <v>5263</v>
      </c>
      <c r="L372" t="s">
        <v>29</v>
      </c>
      <c r="M372" t="s">
        <v>227</v>
      </c>
      <c r="N372" t="s">
        <v>31</v>
      </c>
      <c r="O372" t="s">
        <v>45</v>
      </c>
      <c r="P372" s="4">
        <v>1441.3</v>
      </c>
      <c r="Q372">
        <v>7</v>
      </c>
      <c r="R372">
        <v>0</v>
      </c>
      <c r="S372" s="4">
        <v>245.02099999999999</v>
      </c>
    </row>
    <row r="373" spans="1:19" x14ac:dyDescent="0.25">
      <c r="A373" t="s">
        <v>1778</v>
      </c>
      <c r="B373" s="1">
        <v>43059</v>
      </c>
      <c r="C373" s="1">
        <v>43065</v>
      </c>
      <c r="D373" t="s">
        <v>39</v>
      </c>
      <c r="E373" t="s">
        <v>1779</v>
      </c>
      <c r="F373" t="s">
        <v>1780</v>
      </c>
      <c r="G373" t="s">
        <v>25</v>
      </c>
      <c r="H373" t="s">
        <v>26</v>
      </c>
      <c r="I373" t="s">
        <v>249</v>
      </c>
      <c r="J373" t="s">
        <v>250</v>
      </c>
      <c r="K373" t="s">
        <v>5158</v>
      </c>
      <c r="L373" t="s">
        <v>66</v>
      </c>
      <c r="M373" t="s">
        <v>393</v>
      </c>
      <c r="N373" t="s">
        <v>31</v>
      </c>
      <c r="O373" t="s">
        <v>55</v>
      </c>
      <c r="P373" s="4">
        <v>77.599999999999994</v>
      </c>
      <c r="Q373">
        <v>5</v>
      </c>
      <c r="R373">
        <v>0.2</v>
      </c>
      <c r="S373" s="4">
        <v>28.13</v>
      </c>
    </row>
    <row r="374" spans="1:19" x14ac:dyDescent="0.25">
      <c r="A374" t="s">
        <v>1778</v>
      </c>
      <c r="B374" s="1">
        <v>43059</v>
      </c>
      <c r="C374" s="1">
        <v>43065</v>
      </c>
      <c r="D374" t="s">
        <v>39</v>
      </c>
      <c r="E374" t="s">
        <v>1779</v>
      </c>
      <c r="F374" t="s">
        <v>1780</v>
      </c>
      <c r="G374" t="s">
        <v>25</v>
      </c>
      <c r="H374" t="s">
        <v>26</v>
      </c>
      <c r="I374" t="s">
        <v>249</v>
      </c>
      <c r="J374" t="s">
        <v>250</v>
      </c>
      <c r="K374" t="s">
        <v>5158</v>
      </c>
      <c r="L374" t="s">
        <v>66</v>
      </c>
      <c r="M374" t="s">
        <v>551</v>
      </c>
      <c r="N374" t="s">
        <v>31</v>
      </c>
      <c r="O374" t="s">
        <v>55</v>
      </c>
      <c r="P374" s="4">
        <v>4.6559999999999997</v>
      </c>
      <c r="Q374">
        <v>2</v>
      </c>
      <c r="R374">
        <v>0.2</v>
      </c>
      <c r="S374" s="4">
        <v>1.5713999999999999</v>
      </c>
    </row>
    <row r="375" spans="1:19" x14ac:dyDescent="0.25">
      <c r="A375" t="s">
        <v>1781</v>
      </c>
      <c r="B375" s="1">
        <v>42261</v>
      </c>
      <c r="C375" s="1">
        <v>42265</v>
      </c>
      <c r="D375" t="s">
        <v>39</v>
      </c>
      <c r="E375" t="s">
        <v>1303</v>
      </c>
      <c r="F375" t="s">
        <v>1304</v>
      </c>
      <c r="G375" t="s">
        <v>89</v>
      </c>
      <c r="H375" t="s">
        <v>26</v>
      </c>
      <c r="I375" t="s">
        <v>51</v>
      </c>
      <c r="J375" t="s">
        <v>52</v>
      </c>
      <c r="K375" t="s">
        <v>5197</v>
      </c>
      <c r="L375" t="s">
        <v>53</v>
      </c>
      <c r="M375" t="s">
        <v>340</v>
      </c>
      <c r="N375" t="s">
        <v>31</v>
      </c>
      <c r="O375" t="s">
        <v>45</v>
      </c>
      <c r="P375" s="4">
        <v>170.136</v>
      </c>
      <c r="Q375">
        <v>3</v>
      </c>
      <c r="R375">
        <v>0.2</v>
      </c>
      <c r="S375" s="4">
        <v>-8.5068000000000001</v>
      </c>
    </row>
    <row r="376" spans="1:19" x14ac:dyDescent="0.25">
      <c r="A376" t="s">
        <v>1783</v>
      </c>
      <c r="B376" s="1">
        <v>41784</v>
      </c>
      <c r="C376" s="1">
        <v>41788</v>
      </c>
      <c r="D376" t="s">
        <v>39</v>
      </c>
      <c r="E376" t="s">
        <v>1786</v>
      </c>
      <c r="F376" t="s">
        <v>1787</v>
      </c>
      <c r="G376" t="s">
        <v>25</v>
      </c>
      <c r="H376" t="s">
        <v>26</v>
      </c>
      <c r="I376" t="s">
        <v>137</v>
      </c>
      <c r="J376" t="s">
        <v>138</v>
      </c>
      <c r="K376" t="s">
        <v>5171</v>
      </c>
      <c r="L376" t="s">
        <v>92</v>
      </c>
      <c r="M376" t="s">
        <v>1788</v>
      </c>
      <c r="N376" t="s">
        <v>31</v>
      </c>
      <c r="O376" t="s">
        <v>55</v>
      </c>
      <c r="P376" s="4">
        <v>29.32</v>
      </c>
      <c r="Q376">
        <v>2</v>
      </c>
      <c r="R376">
        <v>0.6</v>
      </c>
      <c r="S376" s="4">
        <v>-24.189</v>
      </c>
    </row>
    <row r="377" spans="1:19" x14ac:dyDescent="0.25">
      <c r="A377" t="s">
        <v>1790</v>
      </c>
      <c r="B377" s="1">
        <v>42416</v>
      </c>
      <c r="C377" s="1">
        <v>42420</v>
      </c>
      <c r="D377" t="s">
        <v>39</v>
      </c>
      <c r="E377" t="s">
        <v>1793</v>
      </c>
      <c r="F377" t="s">
        <v>1794</v>
      </c>
      <c r="G377" t="s">
        <v>89</v>
      </c>
      <c r="H377" t="s">
        <v>26</v>
      </c>
      <c r="I377" t="s">
        <v>137</v>
      </c>
      <c r="J377" t="s">
        <v>138</v>
      </c>
      <c r="K377" t="s">
        <v>5171</v>
      </c>
      <c r="L377" t="s">
        <v>92</v>
      </c>
      <c r="M377" t="s">
        <v>1795</v>
      </c>
      <c r="N377" t="s">
        <v>31</v>
      </c>
      <c r="O377" t="s">
        <v>35</v>
      </c>
      <c r="P377" s="4">
        <v>62.957999999999998</v>
      </c>
      <c r="Q377">
        <v>3</v>
      </c>
      <c r="R377">
        <v>0.3</v>
      </c>
      <c r="S377" s="4">
        <v>-2.6981999999999999</v>
      </c>
    </row>
    <row r="378" spans="1:19" x14ac:dyDescent="0.25">
      <c r="A378" t="s">
        <v>1797</v>
      </c>
      <c r="B378" s="1">
        <v>42726</v>
      </c>
      <c r="C378" s="1">
        <v>42732</v>
      </c>
      <c r="D378" t="s">
        <v>39</v>
      </c>
      <c r="E378" t="s">
        <v>940</v>
      </c>
      <c r="F378" t="s">
        <v>941</v>
      </c>
      <c r="G378" t="s">
        <v>25</v>
      </c>
      <c r="H378" t="s">
        <v>26</v>
      </c>
      <c r="I378" t="s">
        <v>1799</v>
      </c>
      <c r="J378" t="s">
        <v>1800</v>
      </c>
      <c r="K378" t="s">
        <v>5298</v>
      </c>
      <c r="L378" t="s">
        <v>53</v>
      </c>
      <c r="M378" t="s">
        <v>486</v>
      </c>
      <c r="N378" t="s">
        <v>31</v>
      </c>
      <c r="O378" t="s">
        <v>55</v>
      </c>
      <c r="P378" s="4">
        <v>11.84</v>
      </c>
      <c r="Q378">
        <v>4</v>
      </c>
      <c r="R378">
        <v>0.2</v>
      </c>
      <c r="S378" s="4">
        <v>3.1080000000000001</v>
      </c>
    </row>
    <row r="379" spans="1:19" x14ac:dyDescent="0.25">
      <c r="A379" t="s">
        <v>1797</v>
      </c>
      <c r="B379" s="1">
        <v>42726</v>
      </c>
      <c r="C379" s="1">
        <v>42732</v>
      </c>
      <c r="D379" t="s">
        <v>39</v>
      </c>
      <c r="E379" t="s">
        <v>940</v>
      </c>
      <c r="F379" t="s">
        <v>941</v>
      </c>
      <c r="G379" t="s">
        <v>25</v>
      </c>
      <c r="H379" t="s">
        <v>26</v>
      </c>
      <c r="I379" t="s">
        <v>1799</v>
      </c>
      <c r="J379" t="s">
        <v>1800</v>
      </c>
      <c r="K379" t="s">
        <v>5298</v>
      </c>
      <c r="L379" t="s">
        <v>53</v>
      </c>
      <c r="M379" t="s">
        <v>1801</v>
      </c>
      <c r="N379" t="s">
        <v>31</v>
      </c>
      <c r="O379" t="s">
        <v>55</v>
      </c>
      <c r="P379" s="4">
        <v>22.783999999999999</v>
      </c>
      <c r="Q379">
        <v>1</v>
      </c>
      <c r="R379">
        <v>0.2</v>
      </c>
      <c r="S379" s="4">
        <v>4.8415999999999997</v>
      </c>
    </row>
    <row r="380" spans="1:19" x14ac:dyDescent="0.25">
      <c r="A380" t="s">
        <v>1803</v>
      </c>
      <c r="B380" s="1">
        <v>43029</v>
      </c>
      <c r="C380" s="1">
        <v>43029</v>
      </c>
      <c r="D380" t="s">
        <v>464</v>
      </c>
      <c r="E380" t="s">
        <v>1115</v>
      </c>
      <c r="F380" t="s">
        <v>1116</v>
      </c>
      <c r="G380" t="s">
        <v>100</v>
      </c>
      <c r="H380" t="s">
        <v>26</v>
      </c>
      <c r="I380" t="s">
        <v>1804</v>
      </c>
      <c r="J380" t="s">
        <v>1805</v>
      </c>
      <c r="K380" t="s">
        <v>5299</v>
      </c>
      <c r="L380" t="s">
        <v>92</v>
      </c>
      <c r="M380" t="s">
        <v>1065</v>
      </c>
      <c r="N380" t="s">
        <v>31</v>
      </c>
      <c r="O380" t="s">
        <v>45</v>
      </c>
      <c r="P380" s="4">
        <v>262.11</v>
      </c>
      <c r="Q380">
        <v>1</v>
      </c>
      <c r="R380">
        <v>0</v>
      </c>
      <c r="S380" s="4">
        <v>62.906399999999998</v>
      </c>
    </row>
    <row r="381" spans="1:19" x14ac:dyDescent="0.25">
      <c r="A381" t="s">
        <v>1806</v>
      </c>
      <c r="B381" s="1">
        <v>42135</v>
      </c>
      <c r="C381" s="1">
        <v>42258</v>
      </c>
      <c r="D381" t="s">
        <v>39</v>
      </c>
      <c r="E381" t="s">
        <v>1265</v>
      </c>
      <c r="F381" t="s">
        <v>1266</v>
      </c>
      <c r="G381" t="s">
        <v>89</v>
      </c>
      <c r="H381" t="s">
        <v>26</v>
      </c>
      <c r="I381" t="s">
        <v>1208</v>
      </c>
      <c r="J381" t="s">
        <v>1209</v>
      </c>
      <c r="K381" t="s">
        <v>5259</v>
      </c>
      <c r="L381" t="s">
        <v>29</v>
      </c>
      <c r="M381" t="s">
        <v>1275</v>
      </c>
      <c r="N381" t="s">
        <v>31</v>
      </c>
      <c r="O381" t="s">
        <v>35</v>
      </c>
      <c r="P381" s="4">
        <v>207</v>
      </c>
      <c r="Q381">
        <v>3</v>
      </c>
      <c r="R381">
        <v>0.2</v>
      </c>
      <c r="S381" s="4">
        <v>25.875</v>
      </c>
    </row>
    <row r="382" spans="1:19" x14ac:dyDescent="0.25">
      <c r="A382" t="s">
        <v>1807</v>
      </c>
      <c r="B382" s="1">
        <v>41647</v>
      </c>
      <c r="C382" s="1">
        <v>41767</v>
      </c>
      <c r="D382" t="s">
        <v>39</v>
      </c>
      <c r="E382" t="s">
        <v>1808</v>
      </c>
      <c r="F382" t="s">
        <v>1809</v>
      </c>
      <c r="G382" t="s">
        <v>89</v>
      </c>
      <c r="H382" t="s">
        <v>26</v>
      </c>
      <c r="I382" t="s">
        <v>1810</v>
      </c>
      <c r="J382" t="s">
        <v>1209</v>
      </c>
      <c r="K382" t="s">
        <v>5300</v>
      </c>
      <c r="L382" t="s">
        <v>29</v>
      </c>
      <c r="M382" t="s">
        <v>181</v>
      </c>
      <c r="N382" t="s">
        <v>31</v>
      </c>
      <c r="O382" t="s">
        <v>55</v>
      </c>
      <c r="P382" s="4">
        <v>44.128</v>
      </c>
      <c r="Q382">
        <v>4</v>
      </c>
      <c r="R382">
        <v>0.2</v>
      </c>
      <c r="S382" s="4">
        <v>12.135199999999999</v>
      </c>
    </row>
    <row r="383" spans="1:19" x14ac:dyDescent="0.25">
      <c r="A383" t="s">
        <v>1811</v>
      </c>
      <c r="B383" s="1">
        <v>42569</v>
      </c>
      <c r="C383" s="1">
        <v>42574</v>
      </c>
      <c r="D383" t="s">
        <v>39</v>
      </c>
      <c r="E383" t="s">
        <v>1813</v>
      </c>
      <c r="F383" t="s">
        <v>1814</v>
      </c>
      <c r="G383" t="s">
        <v>89</v>
      </c>
      <c r="H383" t="s">
        <v>26</v>
      </c>
      <c r="I383" t="s">
        <v>1815</v>
      </c>
      <c r="J383" t="s">
        <v>28</v>
      </c>
      <c r="K383" t="s">
        <v>5301</v>
      </c>
      <c r="L383" t="s">
        <v>29</v>
      </c>
      <c r="M383" t="s">
        <v>1816</v>
      </c>
      <c r="N383" t="s">
        <v>31</v>
      </c>
      <c r="O383" t="s">
        <v>35</v>
      </c>
      <c r="P383" s="4">
        <v>140.81</v>
      </c>
      <c r="Q383">
        <v>1</v>
      </c>
      <c r="R383">
        <v>0</v>
      </c>
      <c r="S383" s="4">
        <v>39.4268</v>
      </c>
    </row>
    <row r="384" spans="1:19" x14ac:dyDescent="0.25">
      <c r="A384" t="s">
        <v>1818</v>
      </c>
      <c r="B384" s="1">
        <v>42249</v>
      </c>
      <c r="C384" s="1">
        <v>42310</v>
      </c>
      <c r="D384" t="s">
        <v>22</v>
      </c>
      <c r="E384" t="s">
        <v>1819</v>
      </c>
      <c r="F384" t="s">
        <v>1820</v>
      </c>
      <c r="G384" t="s">
        <v>89</v>
      </c>
      <c r="H384" t="s">
        <v>26</v>
      </c>
      <c r="I384" t="s">
        <v>264</v>
      </c>
      <c r="J384" t="s">
        <v>91</v>
      </c>
      <c r="K384" t="s">
        <v>5161</v>
      </c>
      <c r="L384" t="s">
        <v>92</v>
      </c>
      <c r="M384" t="s">
        <v>1821</v>
      </c>
      <c r="N384" t="s">
        <v>31</v>
      </c>
      <c r="O384" t="s">
        <v>55</v>
      </c>
      <c r="P384" s="4">
        <v>40.783999999999999</v>
      </c>
      <c r="Q384">
        <v>2</v>
      </c>
      <c r="R384">
        <v>0.6</v>
      </c>
      <c r="S384" s="4">
        <v>-30.588000000000001</v>
      </c>
    </row>
    <row r="385" spans="1:19" x14ac:dyDescent="0.25">
      <c r="A385" t="s">
        <v>1823</v>
      </c>
      <c r="B385" s="1">
        <v>43070</v>
      </c>
      <c r="C385" s="1">
        <v>42752</v>
      </c>
      <c r="D385" t="s">
        <v>22</v>
      </c>
      <c r="E385" t="s">
        <v>1825</v>
      </c>
      <c r="F385" t="s">
        <v>1826</v>
      </c>
      <c r="G385" t="s">
        <v>100</v>
      </c>
      <c r="H385" t="s">
        <v>26</v>
      </c>
      <c r="I385" t="s">
        <v>203</v>
      </c>
      <c r="J385" t="s">
        <v>1146</v>
      </c>
      <c r="K385" t="s">
        <v>5252</v>
      </c>
      <c r="L385" t="s">
        <v>66</v>
      </c>
      <c r="M385" t="s">
        <v>1827</v>
      </c>
      <c r="N385" t="s">
        <v>31</v>
      </c>
      <c r="O385" t="s">
        <v>55</v>
      </c>
      <c r="P385" s="4">
        <v>37.68</v>
      </c>
      <c r="Q385">
        <v>2</v>
      </c>
      <c r="R385">
        <v>0</v>
      </c>
      <c r="S385" s="4">
        <v>15.8256</v>
      </c>
    </row>
    <row r="386" spans="1:19" x14ac:dyDescent="0.25">
      <c r="A386" t="s">
        <v>1829</v>
      </c>
      <c r="B386" s="1">
        <v>43017</v>
      </c>
      <c r="C386" s="1">
        <v>43017</v>
      </c>
      <c r="D386" t="s">
        <v>464</v>
      </c>
      <c r="E386" t="s">
        <v>1830</v>
      </c>
      <c r="F386" t="s">
        <v>1831</v>
      </c>
      <c r="G386" t="s">
        <v>89</v>
      </c>
      <c r="H386" t="s">
        <v>26</v>
      </c>
      <c r="I386" t="s">
        <v>51</v>
      </c>
      <c r="J386" t="s">
        <v>52</v>
      </c>
      <c r="K386" t="s">
        <v>5145</v>
      </c>
      <c r="L386" t="s">
        <v>53</v>
      </c>
      <c r="M386" t="s">
        <v>428</v>
      </c>
      <c r="N386" t="s">
        <v>31</v>
      </c>
      <c r="O386" t="s">
        <v>35</v>
      </c>
      <c r="P386" s="4">
        <v>362.35199999999998</v>
      </c>
      <c r="Q386">
        <v>3</v>
      </c>
      <c r="R386">
        <v>0.2</v>
      </c>
      <c r="S386" s="4">
        <v>27.176400000000001</v>
      </c>
    </row>
    <row r="387" spans="1:19" x14ac:dyDescent="0.25">
      <c r="A387" t="s">
        <v>1832</v>
      </c>
      <c r="B387" s="1">
        <v>42820</v>
      </c>
      <c r="C387" s="1">
        <v>42821</v>
      </c>
      <c r="D387" t="s">
        <v>86</v>
      </c>
      <c r="E387" t="s">
        <v>958</v>
      </c>
      <c r="F387" t="s">
        <v>959</v>
      </c>
      <c r="G387" t="s">
        <v>25</v>
      </c>
      <c r="H387" t="s">
        <v>26</v>
      </c>
      <c r="I387" t="s">
        <v>180</v>
      </c>
      <c r="J387" t="s">
        <v>123</v>
      </c>
      <c r="K387" t="s">
        <v>5151</v>
      </c>
      <c r="L387" t="s">
        <v>66</v>
      </c>
      <c r="M387" t="s">
        <v>1835</v>
      </c>
      <c r="N387" t="s">
        <v>31</v>
      </c>
      <c r="O387" t="s">
        <v>32</v>
      </c>
      <c r="P387" s="4">
        <v>257.56799999999998</v>
      </c>
      <c r="Q387">
        <v>2</v>
      </c>
      <c r="R387">
        <v>0.2</v>
      </c>
      <c r="S387" s="4">
        <v>-28.976400000000002</v>
      </c>
    </row>
    <row r="388" spans="1:19" x14ac:dyDescent="0.25">
      <c r="A388" t="s">
        <v>1837</v>
      </c>
      <c r="B388" s="1">
        <v>42656</v>
      </c>
      <c r="C388" s="1">
        <v>42660</v>
      </c>
      <c r="D388" t="s">
        <v>39</v>
      </c>
      <c r="E388" t="s">
        <v>1839</v>
      </c>
      <c r="F388" t="s">
        <v>1840</v>
      </c>
      <c r="G388" t="s">
        <v>89</v>
      </c>
      <c r="H388" t="s">
        <v>26</v>
      </c>
      <c r="I388" t="s">
        <v>188</v>
      </c>
      <c r="J388" t="s">
        <v>189</v>
      </c>
      <c r="K388" t="s">
        <v>5152</v>
      </c>
      <c r="L388" t="s">
        <v>53</v>
      </c>
      <c r="M388" t="s">
        <v>446</v>
      </c>
      <c r="N388" t="s">
        <v>31</v>
      </c>
      <c r="O388" t="s">
        <v>45</v>
      </c>
      <c r="P388" s="4">
        <v>727.45</v>
      </c>
      <c r="Q388">
        <v>5</v>
      </c>
      <c r="R388">
        <v>0.5</v>
      </c>
      <c r="S388" s="4">
        <v>-465.56799999999998</v>
      </c>
    </row>
    <row r="389" spans="1:19" x14ac:dyDescent="0.25">
      <c r="A389" t="s">
        <v>1837</v>
      </c>
      <c r="B389" s="1">
        <v>42656</v>
      </c>
      <c r="C389" s="1">
        <v>42660</v>
      </c>
      <c r="D389" t="s">
        <v>39</v>
      </c>
      <c r="E389" t="s">
        <v>1839</v>
      </c>
      <c r="F389" t="s">
        <v>1840</v>
      </c>
      <c r="G389" t="s">
        <v>89</v>
      </c>
      <c r="H389" t="s">
        <v>26</v>
      </c>
      <c r="I389" t="s">
        <v>188</v>
      </c>
      <c r="J389" t="s">
        <v>189</v>
      </c>
      <c r="K389" t="s">
        <v>5152</v>
      </c>
      <c r="L389" t="s">
        <v>53</v>
      </c>
      <c r="M389" t="s">
        <v>1841</v>
      </c>
      <c r="N389" t="s">
        <v>31</v>
      </c>
      <c r="O389" t="s">
        <v>55</v>
      </c>
      <c r="P389" s="4">
        <v>24.96</v>
      </c>
      <c r="Q389">
        <v>3</v>
      </c>
      <c r="R389">
        <v>0.2</v>
      </c>
      <c r="S389" s="4">
        <v>4.3680000000000003</v>
      </c>
    </row>
    <row r="390" spans="1:19" x14ac:dyDescent="0.25">
      <c r="A390" t="s">
        <v>1843</v>
      </c>
      <c r="B390" s="1">
        <v>42840</v>
      </c>
      <c r="C390" s="1">
        <v>42843</v>
      </c>
      <c r="D390" t="s">
        <v>86</v>
      </c>
      <c r="E390" t="s">
        <v>1846</v>
      </c>
      <c r="F390" t="s">
        <v>1847</v>
      </c>
      <c r="G390" t="s">
        <v>89</v>
      </c>
      <c r="H390" t="s">
        <v>26</v>
      </c>
      <c r="I390" t="s">
        <v>27</v>
      </c>
      <c r="J390" t="s">
        <v>1577</v>
      </c>
      <c r="K390" t="s">
        <v>5302</v>
      </c>
      <c r="L390" t="s">
        <v>53</v>
      </c>
      <c r="M390" t="s">
        <v>1184</v>
      </c>
      <c r="N390" t="s">
        <v>31</v>
      </c>
      <c r="O390" t="s">
        <v>55</v>
      </c>
      <c r="P390" s="4">
        <v>196.45</v>
      </c>
      <c r="Q390">
        <v>5</v>
      </c>
      <c r="R390">
        <v>0</v>
      </c>
      <c r="S390" s="4">
        <v>70.721999999999994</v>
      </c>
    </row>
    <row r="391" spans="1:19" x14ac:dyDescent="0.25">
      <c r="A391" t="s">
        <v>1848</v>
      </c>
      <c r="B391" s="1">
        <v>41841</v>
      </c>
      <c r="C391" s="1">
        <v>41845</v>
      </c>
      <c r="D391" t="s">
        <v>39</v>
      </c>
      <c r="E391" t="s">
        <v>1851</v>
      </c>
      <c r="F391" t="s">
        <v>1852</v>
      </c>
      <c r="G391" t="s">
        <v>89</v>
      </c>
      <c r="H391" t="s">
        <v>26</v>
      </c>
      <c r="I391" t="s">
        <v>352</v>
      </c>
      <c r="J391" t="s">
        <v>52</v>
      </c>
      <c r="K391" t="s">
        <v>5180</v>
      </c>
      <c r="L391" t="s">
        <v>53</v>
      </c>
      <c r="M391" t="s">
        <v>626</v>
      </c>
      <c r="N391" t="s">
        <v>31</v>
      </c>
      <c r="O391" t="s">
        <v>35</v>
      </c>
      <c r="P391" s="4">
        <v>801.56799999999998</v>
      </c>
      <c r="Q391">
        <v>2</v>
      </c>
      <c r="R391">
        <v>0.2</v>
      </c>
      <c r="S391" s="4">
        <v>50.097999999999999</v>
      </c>
    </row>
    <row r="392" spans="1:19" x14ac:dyDescent="0.25">
      <c r="A392" t="s">
        <v>1848</v>
      </c>
      <c r="B392" s="1">
        <v>41841</v>
      </c>
      <c r="C392" s="1">
        <v>41845</v>
      </c>
      <c r="D392" t="s">
        <v>39</v>
      </c>
      <c r="E392" t="s">
        <v>1851</v>
      </c>
      <c r="F392" t="s">
        <v>1852</v>
      </c>
      <c r="G392" t="s">
        <v>89</v>
      </c>
      <c r="H392" t="s">
        <v>26</v>
      </c>
      <c r="I392" t="s">
        <v>352</v>
      </c>
      <c r="J392" t="s">
        <v>52</v>
      </c>
      <c r="K392" t="s">
        <v>5180</v>
      </c>
      <c r="L392" t="s">
        <v>53</v>
      </c>
      <c r="M392" t="s">
        <v>1853</v>
      </c>
      <c r="N392" t="s">
        <v>31</v>
      </c>
      <c r="O392" t="s">
        <v>45</v>
      </c>
      <c r="P392" s="4">
        <v>272.84800000000001</v>
      </c>
      <c r="Q392">
        <v>1</v>
      </c>
      <c r="R392">
        <v>0.2</v>
      </c>
      <c r="S392" s="4">
        <v>27.284800000000001</v>
      </c>
    </row>
    <row r="393" spans="1:19" x14ac:dyDescent="0.25">
      <c r="A393" t="s">
        <v>1855</v>
      </c>
      <c r="B393" s="1">
        <v>43060</v>
      </c>
      <c r="C393" s="1">
        <v>43064</v>
      </c>
      <c r="D393" t="s">
        <v>39</v>
      </c>
      <c r="E393" t="s">
        <v>1857</v>
      </c>
      <c r="F393" t="s">
        <v>1858</v>
      </c>
      <c r="G393" t="s">
        <v>25</v>
      </c>
      <c r="H393" t="s">
        <v>26</v>
      </c>
      <c r="I393" t="s">
        <v>1859</v>
      </c>
      <c r="J393" t="s">
        <v>203</v>
      </c>
      <c r="K393" t="s">
        <v>5303</v>
      </c>
      <c r="L393" t="s">
        <v>53</v>
      </c>
      <c r="M393" t="s">
        <v>1860</v>
      </c>
      <c r="N393" t="s">
        <v>31</v>
      </c>
      <c r="O393" t="s">
        <v>45</v>
      </c>
      <c r="P393" s="4">
        <v>70.98</v>
      </c>
      <c r="Q393">
        <v>1</v>
      </c>
      <c r="R393">
        <v>0</v>
      </c>
      <c r="S393" s="4">
        <v>20.584199999999999</v>
      </c>
    </row>
    <row r="394" spans="1:19" x14ac:dyDescent="0.25">
      <c r="A394" t="s">
        <v>1862</v>
      </c>
      <c r="B394" s="1">
        <v>42646</v>
      </c>
      <c r="C394" s="1">
        <v>42445</v>
      </c>
      <c r="D394" t="s">
        <v>39</v>
      </c>
      <c r="E394" t="s">
        <v>1584</v>
      </c>
      <c r="F394" t="s">
        <v>1585</v>
      </c>
      <c r="G394" t="s">
        <v>25</v>
      </c>
      <c r="H394" t="s">
        <v>26</v>
      </c>
      <c r="I394" t="s">
        <v>832</v>
      </c>
      <c r="J394" t="s">
        <v>123</v>
      </c>
      <c r="K394" t="s">
        <v>5304</v>
      </c>
      <c r="L394" t="s">
        <v>66</v>
      </c>
      <c r="M394" t="s">
        <v>838</v>
      </c>
      <c r="N394" t="s">
        <v>31</v>
      </c>
      <c r="O394" t="s">
        <v>32</v>
      </c>
      <c r="P394" s="4">
        <v>176.78399999999999</v>
      </c>
      <c r="Q394">
        <v>1</v>
      </c>
      <c r="R394">
        <v>0.2</v>
      </c>
      <c r="S394" s="4">
        <v>-22.097999999999999</v>
      </c>
    </row>
    <row r="395" spans="1:19" x14ac:dyDescent="0.25">
      <c r="A395" t="s">
        <v>1864</v>
      </c>
      <c r="B395" s="1">
        <v>43098</v>
      </c>
      <c r="C395" s="1">
        <v>43132</v>
      </c>
      <c r="D395" t="s">
        <v>39</v>
      </c>
      <c r="E395" t="s">
        <v>1865</v>
      </c>
      <c r="F395" t="s">
        <v>1866</v>
      </c>
      <c r="G395" t="s">
        <v>25</v>
      </c>
      <c r="H395" t="s">
        <v>26</v>
      </c>
      <c r="I395" t="s">
        <v>51</v>
      </c>
      <c r="J395" t="s">
        <v>52</v>
      </c>
      <c r="K395" t="s">
        <v>5260</v>
      </c>
      <c r="L395" t="s">
        <v>53</v>
      </c>
      <c r="M395" t="s">
        <v>1201</v>
      </c>
      <c r="N395" t="s">
        <v>31</v>
      </c>
      <c r="O395" t="s">
        <v>35</v>
      </c>
      <c r="P395" s="4">
        <v>393.56799999999998</v>
      </c>
      <c r="Q395">
        <v>4</v>
      </c>
      <c r="R395">
        <v>0.2</v>
      </c>
      <c r="S395" s="4">
        <v>-44.276400000000002</v>
      </c>
    </row>
    <row r="396" spans="1:19" x14ac:dyDescent="0.25">
      <c r="A396" t="s">
        <v>1867</v>
      </c>
      <c r="B396" s="1">
        <v>42127</v>
      </c>
      <c r="C396" s="1">
        <v>42127</v>
      </c>
      <c r="D396" t="s">
        <v>464</v>
      </c>
      <c r="E396" t="s">
        <v>1868</v>
      </c>
      <c r="F396" t="s">
        <v>1869</v>
      </c>
      <c r="G396" t="s">
        <v>25</v>
      </c>
      <c r="H396" t="s">
        <v>26</v>
      </c>
      <c r="I396" t="s">
        <v>180</v>
      </c>
      <c r="J396" t="s">
        <v>123</v>
      </c>
      <c r="K396" t="s">
        <v>5208</v>
      </c>
      <c r="L396" t="s">
        <v>66</v>
      </c>
      <c r="M396" t="s">
        <v>139</v>
      </c>
      <c r="N396" t="s">
        <v>31</v>
      </c>
      <c r="O396" t="s">
        <v>35</v>
      </c>
      <c r="P396" s="4">
        <v>383.60700000000003</v>
      </c>
      <c r="Q396">
        <v>7</v>
      </c>
      <c r="R396">
        <v>0.1</v>
      </c>
      <c r="S396" s="4">
        <v>63.9345</v>
      </c>
    </row>
    <row r="397" spans="1:19" x14ac:dyDescent="0.25">
      <c r="A397" t="s">
        <v>1870</v>
      </c>
      <c r="B397" s="1">
        <v>42482</v>
      </c>
      <c r="C397" s="1">
        <v>42486</v>
      </c>
      <c r="D397" t="s">
        <v>22</v>
      </c>
      <c r="E397" t="s">
        <v>665</v>
      </c>
      <c r="F397" t="s">
        <v>666</v>
      </c>
      <c r="G397" t="s">
        <v>25</v>
      </c>
      <c r="H397" t="s">
        <v>26</v>
      </c>
      <c r="I397" t="s">
        <v>352</v>
      </c>
      <c r="J397" t="s">
        <v>52</v>
      </c>
      <c r="K397" t="s">
        <v>5180</v>
      </c>
      <c r="L397" t="s">
        <v>53</v>
      </c>
      <c r="M397" t="s">
        <v>1871</v>
      </c>
      <c r="N397" t="s">
        <v>31</v>
      </c>
      <c r="O397" t="s">
        <v>55</v>
      </c>
      <c r="P397" s="4">
        <v>31.56</v>
      </c>
      <c r="Q397">
        <v>3</v>
      </c>
      <c r="R397">
        <v>0</v>
      </c>
      <c r="S397" s="4">
        <v>10.4148</v>
      </c>
    </row>
    <row r="398" spans="1:19" x14ac:dyDescent="0.25">
      <c r="A398" t="s">
        <v>1873</v>
      </c>
      <c r="B398" s="1">
        <v>41933</v>
      </c>
      <c r="C398" s="1">
        <v>41934</v>
      </c>
      <c r="D398" t="s">
        <v>86</v>
      </c>
      <c r="E398" t="s">
        <v>79</v>
      </c>
      <c r="F398" t="s">
        <v>80</v>
      </c>
      <c r="G398" t="s">
        <v>25</v>
      </c>
      <c r="H398" t="s">
        <v>26</v>
      </c>
      <c r="I398" t="s">
        <v>1875</v>
      </c>
      <c r="J398" t="s">
        <v>250</v>
      </c>
      <c r="K398" t="s">
        <v>5305</v>
      </c>
      <c r="L398" t="s">
        <v>66</v>
      </c>
      <c r="M398" t="s">
        <v>481</v>
      </c>
      <c r="N398" t="s">
        <v>31</v>
      </c>
      <c r="O398" t="s">
        <v>45</v>
      </c>
      <c r="P398" s="4">
        <v>409.59</v>
      </c>
      <c r="Q398">
        <v>3</v>
      </c>
      <c r="R398">
        <v>0.4</v>
      </c>
      <c r="S398" s="4">
        <v>-122.877</v>
      </c>
    </row>
    <row r="399" spans="1:19" x14ac:dyDescent="0.25">
      <c r="A399" t="s">
        <v>1876</v>
      </c>
      <c r="B399" s="1">
        <v>41880</v>
      </c>
      <c r="C399" s="1">
        <v>41679</v>
      </c>
      <c r="D399" t="s">
        <v>22</v>
      </c>
      <c r="E399" t="s">
        <v>1878</v>
      </c>
      <c r="F399" t="s">
        <v>1879</v>
      </c>
      <c r="G399" t="s">
        <v>25</v>
      </c>
      <c r="H399" t="s">
        <v>26</v>
      </c>
      <c r="I399" t="s">
        <v>1178</v>
      </c>
      <c r="J399" t="s">
        <v>43</v>
      </c>
      <c r="K399" t="s">
        <v>5306</v>
      </c>
      <c r="L399" t="s">
        <v>29</v>
      </c>
      <c r="M399" t="s">
        <v>611</v>
      </c>
      <c r="N399" t="s">
        <v>31</v>
      </c>
      <c r="O399" t="s">
        <v>45</v>
      </c>
      <c r="P399" s="4">
        <v>174.05850000000001</v>
      </c>
      <c r="Q399">
        <v>3</v>
      </c>
      <c r="R399">
        <v>0.45</v>
      </c>
      <c r="S399" s="4">
        <v>-110.7645</v>
      </c>
    </row>
    <row r="400" spans="1:19" x14ac:dyDescent="0.25">
      <c r="A400" t="s">
        <v>1880</v>
      </c>
      <c r="B400" s="1">
        <v>43029</v>
      </c>
      <c r="C400" s="1">
        <v>43030</v>
      </c>
      <c r="D400" t="s">
        <v>86</v>
      </c>
      <c r="E400" t="s">
        <v>1537</v>
      </c>
      <c r="F400" t="s">
        <v>1538</v>
      </c>
      <c r="G400" t="s">
        <v>89</v>
      </c>
      <c r="H400" t="s">
        <v>26</v>
      </c>
      <c r="I400" t="s">
        <v>1015</v>
      </c>
      <c r="J400" t="s">
        <v>1800</v>
      </c>
      <c r="K400" t="s">
        <v>5307</v>
      </c>
      <c r="L400" t="s">
        <v>53</v>
      </c>
      <c r="M400" t="s">
        <v>1882</v>
      </c>
      <c r="N400" t="s">
        <v>31</v>
      </c>
      <c r="O400" t="s">
        <v>35</v>
      </c>
      <c r="P400" s="4">
        <v>478.48</v>
      </c>
      <c r="Q400">
        <v>2</v>
      </c>
      <c r="R400">
        <v>0.2</v>
      </c>
      <c r="S400" s="4">
        <v>47.847999999999999</v>
      </c>
    </row>
    <row r="401" spans="1:19" x14ac:dyDescent="0.25">
      <c r="A401" t="s">
        <v>1884</v>
      </c>
      <c r="B401" s="1">
        <v>42065</v>
      </c>
      <c r="C401" s="1">
        <v>42096</v>
      </c>
      <c r="D401" t="s">
        <v>86</v>
      </c>
      <c r="E401" t="s">
        <v>1885</v>
      </c>
      <c r="F401" t="s">
        <v>1886</v>
      </c>
      <c r="G401" t="s">
        <v>89</v>
      </c>
      <c r="H401" t="s">
        <v>26</v>
      </c>
      <c r="I401" t="s">
        <v>51</v>
      </c>
      <c r="J401" t="s">
        <v>52</v>
      </c>
      <c r="K401" t="s">
        <v>5272</v>
      </c>
      <c r="L401" t="s">
        <v>53</v>
      </c>
      <c r="M401" t="s">
        <v>1887</v>
      </c>
      <c r="N401" t="s">
        <v>31</v>
      </c>
      <c r="O401" t="s">
        <v>55</v>
      </c>
      <c r="P401" s="4">
        <v>136.91999999999999</v>
      </c>
      <c r="Q401">
        <v>4</v>
      </c>
      <c r="R401">
        <v>0</v>
      </c>
      <c r="S401" s="4">
        <v>41.076000000000001</v>
      </c>
    </row>
    <row r="402" spans="1:19" x14ac:dyDescent="0.25">
      <c r="A402" t="s">
        <v>1889</v>
      </c>
      <c r="B402" s="1">
        <v>43087</v>
      </c>
      <c r="C402" s="1">
        <v>43092</v>
      </c>
      <c r="D402" t="s">
        <v>39</v>
      </c>
      <c r="E402" t="s">
        <v>1890</v>
      </c>
      <c r="F402" t="s">
        <v>1891</v>
      </c>
      <c r="G402" t="s">
        <v>25</v>
      </c>
      <c r="H402" t="s">
        <v>26</v>
      </c>
      <c r="I402" t="s">
        <v>868</v>
      </c>
      <c r="J402" t="s">
        <v>123</v>
      </c>
      <c r="K402" t="s">
        <v>5222</v>
      </c>
      <c r="L402" t="s">
        <v>66</v>
      </c>
      <c r="M402" t="s">
        <v>1892</v>
      </c>
      <c r="N402" t="s">
        <v>31</v>
      </c>
      <c r="O402" t="s">
        <v>55</v>
      </c>
      <c r="P402" s="4">
        <v>18.96</v>
      </c>
      <c r="Q402">
        <v>2</v>
      </c>
      <c r="R402">
        <v>0</v>
      </c>
      <c r="S402" s="4">
        <v>8.532</v>
      </c>
    </row>
    <row r="403" spans="1:19" x14ac:dyDescent="0.25">
      <c r="A403" t="s">
        <v>1894</v>
      </c>
      <c r="B403" s="1">
        <v>42964</v>
      </c>
      <c r="C403" s="1">
        <v>42966</v>
      </c>
      <c r="D403" t="s">
        <v>86</v>
      </c>
      <c r="E403" t="s">
        <v>1897</v>
      </c>
      <c r="F403" t="s">
        <v>1898</v>
      </c>
      <c r="G403" t="s">
        <v>89</v>
      </c>
      <c r="H403" t="s">
        <v>26</v>
      </c>
      <c r="I403" t="s">
        <v>1608</v>
      </c>
      <c r="J403" t="s">
        <v>123</v>
      </c>
      <c r="K403" t="s">
        <v>5287</v>
      </c>
      <c r="L403" t="s">
        <v>66</v>
      </c>
      <c r="M403" t="s">
        <v>1899</v>
      </c>
      <c r="N403" t="s">
        <v>31</v>
      </c>
      <c r="O403" t="s">
        <v>35</v>
      </c>
      <c r="P403" s="4">
        <v>462.56400000000002</v>
      </c>
      <c r="Q403">
        <v>2</v>
      </c>
      <c r="R403">
        <v>0.1</v>
      </c>
      <c r="S403" s="4">
        <v>97.6524</v>
      </c>
    </row>
    <row r="404" spans="1:19" x14ac:dyDescent="0.25">
      <c r="A404" t="s">
        <v>1901</v>
      </c>
      <c r="B404" s="1">
        <v>42894</v>
      </c>
      <c r="C404" s="1">
        <v>43016</v>
      </c>
      <c r="D404" t="s">
        <v>22</v>
      </c>
      <c r="E404" t="s">
        <v>842</v>
      </c>
      <c r="F404" t="s">
        <v>843</v>
      </c>
      <c r="G404" t="s">
        <v>25</v>
      </c>
      <c r="H404" t="s">
        <v>26</v>
      </c>
      <c r="I404" t="s">
        <v>1663</v>
      </c>
      <c r="J404" t="s">
        <v>1664</v>
      </c>
      <c r="K404" t="s">
        <v>5292</v>
      </c>
      <c r="L404" t="s">
        <v>29</v>
      </c>
      <c r="M404" t="s">
        <v>1902</v>
      </c>
      <c r="N404" t="s">
        <v>31</v>
      </c>
      <c r="O404" t="s">
        <v>32</v>
      </c>
      <c r="P404" s="4">
        <v>145.74</v>
      </c>
      <c r="Q404">
        <v>3</v>
      </c>
      <c r="R404">
        <v>0</v>
      </c>
      <c r="S404" s="4">
        <v>23.3184</v>
      </c>
    </row>
    <row r="405" spans="1:19" x14ac:dyDescent="0.25">
      <c r="A405" t="s">
        <v>1901</v>
      </c>
      <c r="B405" s="1">
        <v>42894</v>
      </c>
      <c r="C405" s="1">
        <v>43016</v>
      </c>
      <c r="D405" t="s">
        <v>22</v>
      </c>
      <c r="E405" t="s">
        <v>842</v>
      </c>
      <c r="F405" t="s">
        <v>843</v>
      </c>
      <c r="G405" t="s">
        <v>25</v>
      </c>
      <c r="H405" t="s">
        <v>26</v>
      </c>
      <c r="I405" t="s">
        <v>1663</v>
      </c>
      <c r="J405" t="s">
        <v>1664</v>
      </c>
      <c r="K405" t="s">
        <v>5292</v>
      </c>
      <c r="L405" t="s">
        <v>29</v>
      </c>
      <c r="M405" t="s">
        <v>113</v>
      </c>
      <c r="N405" t="s">
        <v>31</v>
      </c>
      <c r="O405" t="s">
        <v>55</v>
      </c>
      <c r="P405" s="4">
        <v>15.4</v>
      </c>
      <c r="Q405">
        <v>5</v>
      </c>
      <c r="R405">
        <v>0</v>
      </c>
      <c r="S405" s="4">
        <v>7.3920000000000003</v>
      </c>
    </row>
    <row r="406" spans="1:19" x14ac:dyDescent="0.25">
      <c r="A406" t="s">
        <v>1904</v>
      </c>
      <c r="B406" s="1">
        <v>42149</v>
      </c>
      <c r="C406" s="1">
        <v>42151</v>
      </c>
      <c r="D406" t="s">
        <v>22</v>
      </c>
      <c r="E406" t="s">
        <v>1907</v>
      </c>
      <c r="F406" t="s">
        <v>1908</v>
      </c>
      <c r="G406" t="s">
        <v>100</v>
      </c>
      <c r="H406" t="s">
        <v>26</v>
      </c>
      <c r="I406" t="s">
        <v>352</v>
      </c>
      <c r="J406" t="s">
        <v>52</v>
      </c>
      <c r="K406" t="s">
        <v>5170</v>
      </c>
      <c r="L406" t="s">
        <v>53</v>
      </c>
      <c r="M406" t="s">
        <v>1287</v>
      </c>
      <c r="N406" t="s">
        <v>31</v>
      </c>
      <c r="O406" t="s">
        <v>55</v>
      </c>
      <c r="P406" s="4">
        <v>14.73</v>
      </c>
      <c r="Q406">
        <v>3</v>
      </c>
      <c r="R406">
        <v>0</v>
      </c>
      <c r="S406" s="4">
        <v>4.8609</v>
      </c>
    </row>
    <row r="407" spans="1:19" x14ac:dyDescent="0.25">
      <c r="A407" t="s">
        <v>1909</v>
      </c>
      <c r="B407" s="1">
        <v>42589</v>
      </c>
      <c r="C407" s="1">
        <v>42711</v>
      </c>
      <c r="D407" t="s">
        <v>39</v>
      </c>
      <c r="E407" t="s">
        <v>1910</v>
      </c>
      <c r="F407" t="s">
        <v>1911</v>
      </c>
      <c r="G407" t="s">
        <v>25</v>
      </c>
      <c r="H407" t="s">
        <v>26</v>
      </c>
      <c r="I407" t="s">
        <v>1912</v>
      </c>
      <c r="J407" t="s">
        <v>189</v>
      </c>
      <c r="K407" t="s">
        <v>5308</v>
      </c>
      <c r="L407" t="s">
        <v>53</v>
      </c>
      <c r="M407" t="s">
        <v>265</v>
      </c>
      <c r="N407" t="s">
        <v>31</v>
      </c>
      <c r="O407" t="s">
        <v>35</v>
      </c>
      <c r="P407" s="4">
        <v>662.88</v>
      </c>
      <c r="Q407">
        <v>3</v>
      </c>
      <c r="R407">
        <v>0.2</v>
      </c>
      <c r="S407" s="4">
        <v>74.573999999999998</v>
      </c>
    </row>
    <row r="408" spans="1:19" x14ac:dyDescent="0.25">
      <c r="A408" t="s">
        <v>1913</v>
      </c>
      <c r="B408" s="1">
        <v>42775</v>
      </c>
      <c r="C408" s="1">
        <v>42895</v>
      </c>
      <c r="D408" t="s">
        <v>39</v>
      </c>
      <c r="E408" t="s">
        <v>1914</v>
      </c>
      <c r="F408" t="s">
        <v>1915</v>
      </c>
      <c r="G408" t="s">
        <v>89</v>
      </c>
      <c r="H408" t="s">
        <v>26</v>
      </c>
      <c r="I408" t="s">
        <v>180</v>
      </c>
      <c r="J408" t="s">
        <v>123</v>
      </c>
      <c r="K408" t="s">
        <v>5151</v>
      </c>
      <c r="L408" t="s">
        <v>66</v>
      </c>
      <c r="M408" t="s">
        <v>1773</v>
      </c>
      <c r="N408" t="s">
        <v>31</v>
      </c>
      <c r="O408" t="s">
        <v>55</v>
      </c>
      <c r="P408" s="4">
        <v>11.54</v>
      </c>
      <c r="Q408">
        <v>2</v>
      </c>
      <c r="R408">
        <v>0</v>
      </c>
      <c r="S408" s="4">
        <v>3.4620000000000002</v>
      </c>
    </row>
    <row r="409" spans="1:19" x14ac:dyDescent="0.25">
      <c r="A409" t="s">
        <v>1913</v>
      </c>
      <c r="B409" s="1">
        <v>42775</v>
      </c>
      <c r="C409" s="1">
        <v>42895</v>
      </c>
      <c r="D409" t="s">
        <v>39</v>
      </c>
      <c r="E409" t="s">
        <v>1914</v>
      </c>
      <c r="F409" t="s">
        <v>1915</v>
      </c>
      <c r="G409" t="s">
        <v>89</v>
      </c>
      <c r="H409" t="s">
        <v>26</v>
      </c>
      <c r="I409" t="s">
        <v>180</v>
      </c>
      <c r="J409" t="s">
        <v>123</v>
      </c>
      <c r="K409" t="s">
        <v>5151</v>
      </c>
      <c r="L409" t="s">
        <v>66</v>
      </c>
      <c r="M409" t="s">
        <v>578</v>
      </c>
      <c r="N409" t="s">
        <v>31</v>
      </c>
      <c r="O409" t="s">
        <v>45</v>
      </c>
      <c r="P409" s="4">
        <v>254.52600000000001</v>
      </c>
      <c r="Q409">
        <v>1</v>
      </c>
      <c r="R409">
        <v>0.4</v>
      </c>
      <c r="S409" s="4">
        <v>-93.3262</v>
      </c>
    </row>
    <row r="410" spans="1:19" x14ac:dyDescent="0.25">
      <c r="A410" t="s">
        <v>1913</v>
      </c>
      <c r="B410" s="1">
        <v>42775</v>
      </c>
      <c r="C410" s="1">
        <v>42895</v>
      </c>
      <c r="D410" t="s">
        <v>39</v>
      </c>
      <c r="E410" t="s">
        <v>1914</v>
      </c>
      <c r="F410" t="s">
        <v>1915</v>
      </c>
      <c r="G410" t="s">
        <v>89</v>
      </c>
      <c r="H410" t="s">
        <v>26</v>
      </c>
      <c r="I410" t="s">
        <v>180</v>
      </c>
      <c r="J410" t="s">
        <v>123</v>
      </c>
      <c r="K410" t="s">
        <v>5151</v>
      </c>
      <c r="L410" t="s">
        <v>66</v>
      </c>
      <c r="M410" t="s">
        <v>646</v>
      </c>
      <c r="N410" t="s">
        <v>31</v>
      </c>
      <c r="O410" t="s">
        <v>35</v>
      </c>
      <c r="P410" s="4">
        <v>1282.4100000000001</v>
      </c>
      <c r="Q410">
        <v>5</v>
      </c>
      <c r="R410">
        <v>0.1</v>
      </c>
      <c r="S410" s="4">
        <v>213.73500000000001</v>
      </c>
    </row>
    <row r="411" spans="1:19" x14ac:dyDescent="0.25">
      <c r="A411" t="s">
        <v>1916</v>
      </c>
      <c r="B411" s="1">
        <v>41930</v>
      </c>
      <c r="C411" s="1">
        <v>41932</v>
      </c>
      <c r="D411" t="s">
        <v>22</v>
      </c>
      <c r="E411" t="s">
        <v>403</v>
      </c>
      <c r="F411" t="s">
        <v>404</v>
      </c>
      <c r="G411" t="s">
        <v>89</v>
      </c>
      <c r="H411" t="s">
        <v>26</v>
      </c>
      <c r="I411" t="s">
        <v>1919</v>
      </c>
      <c r="J411" t="s">
        <v>1502</v>
      </c>
      <c r="K411" t="s">
        <v>5309</v>
      </c>
      <c r="L411" t="s">
        <v>29</v>
      </c>
      <c r="M411" t="s">
        <v>1920</v>
      </c>
      <c r="N411" t="s">
        <v>31</v>
      </c>
      <c r="O411" t="s">
        <v>35</v>
      </c>
      <c r="P411" s="4">
        <v>545.88</v>
      </c>
      <c r="Q411">
        <v>6</v>
      </c>
      <c r="R411">
        <v>0</v>
      </c>
      <c r="S411" s="4">
        <v>70.964399999999998</v>
      </c>
    </row>
    <row r="412" spans="1:19" x14ac:dyDescent="0.25">
      <c r="A412" t="s">
        <v>1922</v>
      </c>
      <c r="B412" s="1">
        <v>42474</v>
      </c>
      <c r="C412" s="1">
        <v>42474</v>
      </c>
      <c r="D412" t="s">
        <v>464</v>
      </c>
      <c r="E412" t="s">
        <v>1430</v>
      </c>
      <c r="F412" t="s">
        <v>1431</v>
      </c>
      <c r="G412" t="s">
        <v>25</v>
      </c>
      <c r="H412" t="s">
        <v>26</v>
      </c>
      <c r="I412" t="s">
        <v>1534</v>
      </c>
      <c r="J412" t="s">
        <v>577</v>
      </c>
      <c r="K412" t="s">
        <v>5282</v>
      </c>
      <c r="L412" t="s">
        <v>53</v>
      </c>
      <c r="M412" t="s">
        <v>414</v>
      </c>
      <c r="N412" t="s">
        <v>31</v>
      </c>
      <c r="O412" t="s">
        <v>35</v>
      </c>
      <c r="P412" s="4">
        <v>933.53599999999994</v>
      </c>
      <c r="Q412">
        <v>4</v>
      </c>
      <c r="R412">
        <v>0.2</v>
      </c>
      <c r="S412" s="4">
        <v>105.0228</v>
      </c>
    </row>
    <row r="413" spans="1:19" x14ac:dyDescent="0.25">
      <c r="A413" t="s">
        <v>1923</v>
      </c>
      <c r="B413" s="1">
        <v>41968</v>
      </c>
      <c r="C413" s="1">
        <v>41970</v>
      </c>
      <c r="D413" t="s">
        <v>22</v>
      </c>
      <c r="E413" t="s">
        <v>1925</v>
      </c>
      <c r="F413" t="s">
        <v>1926</v>
      </c>
      <c r="G413" t="s">
        <v>89</v>
      </c>
      <c r="H413" t="s">
        <v>26</v>
      </c>
      <c r="I413" t="s">
        <v>1927</v>
      </c>
      <c r="J413" t="s">
        <v>52</v>
      </c>
      <c r="K413" t="s">
        <v>5310</v>
      </c>
      <c r="L413" t="s">
        <v>53</v>
      </c>
      <c r="M413" t="s">
        <v>1078</v>
      </c>
      <c r="N413" t="s">
        <v>31</v>
      </c>
      <c r="O413" t="s">
        <v>55</v>
      </c>
      <c r="P413" s="4">
        <v>23.88</v>
      </c>
      <c r="Q413">
        <v>3</v>
      </c>
      <c r="R413">
        <v>0</v>
      </c>
      <c r="S413" s="4">
        <v>10.507199999999999</v>
      </c>
    </row>
    <row r="414" spans="1:19" x14ac:dyDescent="0.25">
      <c r="A414" t="s">
        <v>1928</v>
      </c>
      <c r="B414" s="1">
        <v>42258</v>
      </c>
      <c r="C414" s="1">
        <v>42321</v>
      </c>
      <c r="D414" t="s">
        <v>39</v>
      </c>
      <c r="E414" t="s">
        <v>1929</v>
      </c>
      <c r="F414" t="s">
        <v>1930</v>
      </c>
      <c r="G414" t="s">
        <v>25</v>
      </c>
      <c r="H414" t="s">
        <v>26</v>
      </c>
      <c r="I414" t="s">
        <v>1015</v>
      </c>
      <c r="J414" t="s">
        <v>633</v>
      </c>
      <c r="K414" t="s">
        <v>5311</v>
      </c>
      <c r="L414" t="s">
        <v>92</v>
      </c>
      <c r="M414" t="s">
        <v>1931</v>
      </c>
      <c r="N414" t="s">
        <v>31</v>
      </c>
      <c r="O414" t="s">
        <v>45</v>
      </c>
      <c r="P414" s="4">
        <v>1024.3800000000001</v>
      </c>
      <c r="Q414">
        <v>7</v>
      </c>
      <c r="R414">
        <v>0</v>
      </c>
      <c r="S414" s="4">
        <v>215.1198</v>
      </c>
    </row>
    <row r="415" spans="1:19" x14ac:dyDescent="0.25">
      <c r="A415" t="s">
        <v>1933</v>
      </c>
      <c r="B415" s="1">
        <v>42778</v>
      </c>
      <c r="C415" s="1">
        <v>42837</v>
      </c>
      <c r="D415" t="s">
        <v>22</v>
      </c>
      <c r="E415" t="s">
        <v>1934</v>
      </c>
      <c r="F415" t="s">
        <v>1935</v>
      </c>
      <c r="G415" t="s">
        <v>25</v>
      </c>
      <c r="H415" t="s">
        <v>26</v>
      </c>
      <c r="I415" t="s">
        <v>101</v>
      </c>
      <c r="J415" t="s">
        <v>91</v>
      </c>
      <c r="K415" t="s">
        <v>5184</v>
      </c>
      <c r="L415" t="s">
        <v>92</v>
      </c>
      <c r="M415" t="s">
        <v>698</v>
      </c>
      <c r="N415" t="s">
        <v>31</v>
      </c>
      <c r="O415" t="s">
        <v>55</v>
      </c>
      <c r="P415" s="4">
        <v>8.7520000000000007</v>
      </c>
      <c r="Q415">
        <v>4</v>
      </c>
      <c r="R415">
        <v>0.6</v>
      </c>
      <c r="S415" s="4">
        <v>-3.7195999999999998</v>
      </c>
    </row>
    <row r="416" spans="1:19" x14ac:dyDescent="0.25">
      <c r="A416" t="s">
        <v>1936</v>
      </c>
      <c r="B416" s="1">
        <v>43094</v>
      </c>
      <c r="C416" s="1">
        <v>43097</v>
      </c>
      <c r="D416" t="s">
        <v>22</v>
      </c>
      <c r="E416" t="s">
        <v>1742</v>
      </c>
      <c r="F416" t="s">
        <v>1743</v>
      </c>
      <c r="G416" t="s">
        <v>25</v>
      </c>
      <c r="H416" t="s">
        <v>26</v>
      </c>
      <c r="I416" t="s">
        <v>999</v>
      </c>
      <c r="J416" t="s">
        <v>28</v>
      </c>
      <c r="K416" t="s">
        <v>5235</v>
      </c>
      <c r="L416" t="s">
        <v>29</v>
      </c>
      <c r="M416" t="s">
        <v>139</v>
      </c>
      <c r="N416" t="s">
        <v>31</v>
      </c>
      <c r="O416" t="s">
        <v>35</v>
      </c>
      <c r="P416" s="4">
        <v>304.45</v>
      </c>
      <c r="Q416">
        <v>5</v>
      </c>
      <c r="R416">
        <v>0</v>
      </c>
      <c r="S416" s="4">
        <v>76.112499999999997</v>
      </c>
    </row>
    <row r="417" spans="1:19" x14ac:dyDescent="0.25">
      <c r="A417" t="s">
        <v>1937</v>
      </c>
      <c r="B417" s="1">
        <v>42802</v>
      </c>
      <c r="C417" s="1">
        <v>42833</v>
      </c>
      <c r="D417" t="s">
        <v>86</v>
      </c>
      <c r="E417" t="s">
        <v>1938</v>
      </c>
      <c r="F417" t="s">
        <v>1939</v>
      </c>
      <c r="G417" t="s">
        <v>25</v>
      </c>
      <c r="H417" t="s">
        <v>26</v>
      </c>
      <c r="I417" t="s">
        <v>137</v>
      </c>
      <c r="J417" t="s">
        <v>138</v>
      </c>
      <c r="K417" t="s">
        <v>5171</v>
      </c>
      <c r="L417" t="s">
        <v>92</v>
      </c>
      <c r="M417" t="s">
        <v>1940</v>
      </c>
      <c r="N417" t="s">
        <v>31</v>
      </c>
      <c r="O417" t="s">
        <v>32</v>
      </c>
      <c r="P417" s="4">
        <v>183.37200000000001</v>
      </c>
      <c r="Q417">
        <v>2</v>
      </c>
      <c r="R417">
        <v>0.3</v>
      </c>
      <c r="S417" s="4">
        <v>-36.674399999999999</v>
      </c>
    </row>
    <row r="418" spans="1:19" x14ac:dyDescent="0.25">
      <c r="A418" t="s">
        <v>1942</v>
      </c>
      <c r="B418" s="1">
        <v>42631</v>
      </c>
      <c r="C418" s="1">
        <v>42636</v>
      </c>
      <c r="D418" t="s">
        <v>39</v>
      </c>
      <c r="E418" t="s">
        <v>1944</v>
      </c>
      <c r="F418" t="s">
        <v>1945</v>
      </c>
      <c r="G418" t="s">
        <v>25</v>
      </c>
      <c r="H418" t="s">
        <v>26</v>
      </c>
      <c r="I418" t="s">
        <v>1111</v>
      </c>
      <c r="J418" t="s">
        <v>1502</v>
      </c>
      <c r="K418" t="s">
        <v>5312</v>
      </c>
      <c r="L418" t="s">
        <v>29</v>
      </c>
      <c r="M418" t="s">
        <v>1760</v>
      </c>
      <c r="N418" t="s">
        <v>31</v>
      </c>
      <c r="O418" t="s">
        <v>35</v>
      </c>
      <c r="P418" s="4">
        <v>350.98</v>
      </c>
      <c r="Q418">
        <v>1</v>
      </c>
      <c r="R418">
        <v>0</v>
      </c>
      <c r="S418" s="4">
        <v>84.235200000000006</v>
      </c>
    </row>
    <row r="419" spans="1:19" x14ac:dyDescent="0.25">
      <c r="A419" t="s">
        <v>1946</v>
      </c>
      <c r="B419" s="1">
        <v>42632</v>
      </c>
      <c r="C419" s="1">
        <v>42634</v>
      </c>
      <c r="D419" t="s">
        <v>86</v>
      </c>
      <c r="E419" t="s">
        <v>1948</v>
      </c>
      <c r="F419" t="s">
        <v>1949</v>
      </c>
      <c r="G419" t="s">
        <v>100</v>
      </c>
      <c r="H419" t="s">
        <v>26</v>
      </c>
      <c r="I419" t="s">
        <v>1950</v>
      </c>
      <c r="J419" t="s">
        <v>1951</v>
      </c>
      <c r="K419" t="s">
        <v>5313</v>
      </c>
      <c r="L419" t="s">
        <v>66</v>
      </c>
      <c r="M419" t="s">
        <v>935</v>
      </c>
      <c r="N419" t="s">
        <v>31</v>
      </c>
      <c r="O419" t="s">
        <v>35</v>
      </c>
      <c r="P419" s="4">
        <v>872.32</v>
      </c>
      <c r="Q419">
        <v>4</v>
      </c>
      <c r="R419">
        <v>0</v>
      </c>
      <c r="S419" s="4">
        <v>244.24959999999999</v>
      </c>
    </row>
    <row r="420" spans="1:19" x14ac:dyDescent="0.25">
      <c r="A420" t="s">
        <v>1952</v>
      </c>
      <c r="B420" s="1">
        <v>42076</v>
      </c>
      <c r="C420" s="1">
        <v>42078</v>
      </c>
      <c r="D420" t="s">
        <v>86</v>
      </c>
      <c r="E420" t="s">
        <v>1661</v>
      </c>
      <c r="F420" t="s">
        <v>1662</v>
      </c>
      <c r="G420" t="s">
        <v>25</v>
      </c>
      <c r="H420" t="s">
        <v>26</v>
      </c>
      <c r="I420" t="s">
        <v>202</v>
      </c>
      <c r="J420" t="s">
        <v>203</v>
      </c>
      <c r="K420" t="s">
        <v>5154</v>
      </c>
      <c r="L420" t="s">
        <v>53</v>
      </c>
      <c r="M420" t="s">
        <v>928</v>
      </c>
      <c r="N420" t="s">
        <v>31</v>
      </c>
      <c r="O420" t="s">
        <v>32</v>
      </c>
      <c r="P420" s="4">
        <v>141.96</v>
      </c>
      <c r="Q420">
        <v>2</v>
      </c>
      <c r="R420">
        <v>0</v>
      </c>
      <c r="S420" s="4">
        <v>39.748800000000003</v>
      </c>
    </row>
    <row r="421" spans="1:19" x14ac:dyDescent="0.25">
      <c r="A421" t="s">
        <v>1955</v>
      </c>
      <c r="B421" s="1">
        <v>43003</v>
      </c>
      <c r="C421" s="1">
        <v>43007</v>
      </c>
      <c r="D421" t="s">
        <v>39</v>
      </c>
      <c r="E421" t="s">
        <v>1956</v>
      </c>
      <c r="F421" t="s">
        <v>1957</v>
      </c>
      <c r="G421" t="s">
        <v>25</v>
      </c>
      <c r="H421" t="s">
        <v>26</v>
      </c>
      <c r="I421" t="s">
        <v>1037</v>
      </c>
      <c r="J421" t="s">
        <v>174</v>
      </c>
      <c r="K421" t="s">
        <v>5314</v>
      </c>
      <c r="L421" t="s">
        <v>92</v>
      </c>
      <c r="M421" t="s">
        <v>115</v>
      </c>
      <c r="N421" t="s">
        <v>31</v>
      </c>
      <c r="O421" t="s">
        <v>35</v>
      </c>
      <c r="P421" s="4">
        <v>269.97000000000003</v>
      </c>
      <c r="Q421">
        <v>3</v>
      </c>
      <c r="R421">
        <v>0</v>
      </c>
      <c r="S421" s="4">
        <v>51.2943</v>
      </c>
    </row>
    <row r="422" spans="1:19" x14ac:dyDescent="0.25">
      <c r="A422" t="s">
        <v>1958</v>
      </c>
      <c r="B422" s="1">
        <v>42173</v>
      </c>
      <c r="C422" s="1">
        <v>42178</v>
      </c>
      <c r="D422" t="s">
        <v>39</v>
      </c>
      <c r="E422" t="s">
        <v>1960</v>
      </c>
      <c r="F422" t="s">
        <v>1961</v>
      </c>
      <c r="G422" t="s">
        <v>100</v>
      </c>
      <c r="H422" t="s">
        <v>26</v>
      </c>
      <c r="I422" t="s">
        <v>1631</v>
      </c>
      <c r="J422" t="s">
        <v>577</v>
      </c>
      <c r="K422" t="s">
        <v>5315</v>
      </c>
      <c r="L422" t="s">
        <v>53</v>
      </c>
      <c r="M422" t="s">
        <v>1827</v>
      </c>
      <c r="N422" t="s">
        <v>31</v>
      </c>
      <c r="O422" t="s">
        <v>55</v>
      </c>
      <c r="P422" s="4">
        <v>75.36</v>
      </c>
      <c r="Q422">
        <v>5</v>
      </c>
      <c r="R422">
        <v>0.2</v>
      </c>
      <c r="S422" s="4">
        <v>20.724</v>
      </c>
    </row>
    <row r="423" spans="1:19" x14ac:dyDescent="0.25">
      <c r="A423" t="s">
        <v>1962</v>
      </c>
      <c r="B423" s="1">
        <v>42315</v>
      </c>
      <c r="C423" s="1">
        <v>42198</v>
      </c>
      <c r="D423" t="s">
        <v>86</v>
      </c>
      <c r="E423" t="s">
        <v>1963</v>
      </c>
      <c r="F423" t="s">
        <v>1964</v>
      </c>
      <c r="G423" t="s">
        <v>25</v>
      </c>
      <c r="H423" t="s">
        <v>26</v>
      </c>
      <c r="I423" t="s">
        <v>64</v>
      </c>
      <c r="J423" t="s">
        <v>65</v>
      </c>
      <c r="K423" t="s">
        <v>5247</v>
      </c>
      <c r="L423" t="s">
        <v>66</v>
      </c>
      <c r="M423" t="s">
        <v>83</v>
      </c>
      <c r="N423" t="s">
        <v>31</v>
      </c>
      <c r="O423" t="s">
        <v>55</v>
      </c>
      <c r="P423" s="4">
        <v>289.8</v>
      </c>
      <c r="Q423">
        <v>7</v>
      </c>
      <c r="R423">
        <v>0.2</v>
      </c>
      <c r="S423" s="4">
        <v>36.225000000000001</v>
      </c>
    </row>
    <row r="424" spans="1:19" x14ac:dyDescent="0.25">
      <c r="A424" t="s">
        <v>1962</v>
      </c>
      <c r="B424" s="1">
        <v>42315</v>
      </c>
      <c r="C424" s="1">
        <v>42198</v>
      </c>
      <c r="D424" t="s">
        <v>86</v>
      </c>
      <c r="E424" t="s">
        <v>1963</v>
      </c>
      <c r="F424" t="s">
        <v>1964</v>
      </c>
      <c r="G424" t="s">
        <v>25</v>
      </c>
      <c r="H424" t="s">
        <v>26</v>
      </c>
      <c r="I424" t="s">
        <v>64</v>
      </c>
      <c r="J424" t="s">
        <v>65</v>
      </c>
      <c r="K424" t="s">
        <v>5247</v>
      </c>
      <c r="L424" t="s">
        <v>66</v>
      </c>
      <c r="M424" t="s">
        <v>1965</v>
      </c>
      <c r="N424" t="s">
        <v>31</v>
      </c>
      <c r="O424" t="s">
        <v>35</v>
      </c>
      <c r="P424" s="4">
        <v>341.488</v>
      </c>
      <c r="Q424">
        <v>8</v>
      </c>
      <c r="R424">
        <v>0.3</v>
      </c>
      <c r="S424" s="4">
        <v>-73.176000000000002</v>
      </c>
    </row>
    <row r="425" spans="1:19" x14ac:dyDescent="0.25">
      <c r="A425" t="s">
        <v>1962</v>
      </c>
      <c r="B425" s="1">
        <v>42315</v>
      </c>
      <c r="C425" s="1">
        <v>42198</v>
      </c>
      <c r="D425" t="s">
        <v>86</v>
      </c>
      <c r="E425" t="s">
        <v>1963</v>
      </c>
      <c r="F425" t="s">
        <v>1964</v>
      </c>
      <c r="G425" t="s">
        <v>25</v>
      </c>
      <c r="H425" t="s">
        <v>26</v>
      </c>
      <c r="I425" t="s">
        <v>64</v>
      </c>
      <c r="J425" t="s">
        <v>65</v>
      </c>
      <c r="K425" t="s">
        <v>5247</v>
      </c>
      <c r="L425" t="s">
        <v>66</v>
      </c>
      <c r="M425" t="s">
        <v>1967</v>
      </c>
      <c r="N425" t="s">
        <v>31</v>
      </c>
      <c r="O425" t="s">
        <v>55</v>
      </c>
      <c r="P425" s="4">
        <v>25.344000000000001</v>
      </c>
      <c r="Q425">
        <v>6</v>
      </c>
      <c r="R425">
        <v>0.2</v>
      </c>
      <c r="S425" s="4">
        <v>3.4847999999999999</v>
      </c>
    </row>
    <row r="426" spans="1:19" x14ac:dyDescent="0.25">
      <c r="A426" t="s">
        <v>1969</v>
      </c>
      <c r="B426" s="1">
        <v>42381</v>
      </c>
      <c r="C426" s="1">
        <v>42563</v>
      </c>
      <c r="D426" t="s">
        <v>39</v>
      </c>
      <c r="E426" t="s">
        <v>1970</v>
      </c>
      <c r="F426" t="s">
        <v>1971</v>
      </c>
      <c r="G426" t="s">
        <v>25</v>
      </c>
      <c r="H426" t="s">
        <v>26</v>
      </c>
      <c r="I426" t="s">
        <v>715</v>
      </c>
      <c r="J426" t="s">
        <v>112</v>
      </c>
      <c r="K426" t="s">
        <v>5316</v>
      </c>
      <c r="L426" t="s">
        <v>92</v>
      </c>
      <c r="M426" t="s">
        <v>1773</v>
      </c>
      <c r="N426" t="s">
        <v>31</v>
      </c>
      <c r="O426" t="s">
        <v>55</v>
      </c>
      <c r="P426" s="4">
        <v>17.309999999999999</v>
      </c>
      <c r="Q426">
        <v>3</v>
      </c>
      <c r="R426">
        <v>0</v>
      </c>
      <c r="S426" s="4">
        <v>5.1929999999999996</v>
      </c>
    </row>
    <row r="427" spans="1:19" x14ac:dyDescent="0.25">
      <c r="A427" t="s">
        <v>1972</v>
      </c>
      <c r="B427" s="1">
        <v>43091</v>
      </c>
      <c r="C427" s="1">
        <v>43094</v>
      </c>
      <c r="D427" t="s">
        <v>86</v>
      </c>
      <c r="E427" t="s">
        <v>1974</v>
      </c>
      <c r="F427" t="s">
        <v>1975</v>
      </c>
      <c r="G427" t="s">
        <v>25</v>
      </c>
      <c r="H427" t="s">
        <v>26</v>
      </c>
      <c r="I427" t="s">
        <v>311</v>
      </c>
      <c r="J427" t="s">
        <v>312</v>
      </c>
      <c r="K427" t="s">
        <v>5166</v>
      </c>
      <c r="L427" t="s">
        <v>92</v>
      </c>
      <c r="M427" t="s">
        <v>923</v>
      </c>
      <c r="N427" t="s">
        <v>31</v>
      </c>
      <c r="O427" t="s">
        <v>35</v>
      </c>
      <c r="P427" s="4">
        <v>1586.69</v>
      </c>
      <c r="Q427">
        <v>7</v>
      </c>
      <c r="R427">
        <v>0</v>
      </c>
      <c r="S427" s="4">
        <v>412.5394</v>
      </c>
    </row>
    <row r="428" spans="1:19" x14ac:dyDescent="0.25">
      <c r="A428" t="s">
        <v>1972</v>
      </c>
      <c r="B428" s="1">
        <v>43091</v>
      </c>
      <c r="C428" s="1">
        <v>43094</v>
      </c>
      <c r="D428" t="s">
        <v>86</v>
      </c>
      <c r="E428" t="s">
        <v>1974</v>
      </c>
      <c r="F428" t="s">
        <v>1975</v>
      </c>
      <c r="G428" t="s">
        <v>25</v>
      </c>
      <c r="H428" t="s">
        <v>26</v>
      </c>
      <c r="I428" t="s">
        <v>311</v>
      </c>
      <c r="J428" t="s">
        <v>312</v>
      </c>
      <c r="K428" t="s">
        <v>5166</v>
      </c>
      <c r="L428" t="s">
        <v>92</v>
      </c>
      <c r="M428" t="s">
        <v>227</v>
      </c>
      <c r="N428" t="s">
        <v>31</v>
      </c>
      <c r="O428" t="s">
        <v>45</v>
      </c>
      <c r="P428" s="4">
        <v>411.8</v>
      </c>
      <c r="Q428">
        <v>2</v>
      </c>
      <c r="R428">
        <v>0</v>
      </c>
      <c r="S428" s="4">
        <v>70.006</v>
      </c>
    </row>
    <row r="429" spans="1:19" x14ac:dyDescent="0.25">
      <c r="A429" t="s">
        <v>1976</v>
      </c>
      <c r="B429" s="1">
        <v>41943</v>
      </c>
      <c r="C429" s="1">
        <v>41740</v>
      </c>
      <c r="D429" t="s">
        <v>39</v>
      </c>
      <c r="E429" t="s">
        <v>1978</v>
      </c>
      <c r="F429" t="s">
        <v>1979</v>
      </c>
      <c r="G429" t="s">
        <v>89</v>
      </c>
      <c r="H429" t="s">
        <v>26</v>
      </c>
      <c r="I429" t="s">
        <v>51</v>
      </c>
      <c r="J429" t="s">
        <v>52</v>
      </c>
      <c r="K429" t="s">
        <v>5260</v>
      </c>
      <c r="L429" t="s">
        <v>53</v>
      </c>
      <c r="M429" t="s">
        <v>1965</v>
      </c>
      <c r="N429" t="s">
        <v>31</v>
      </c>
      <c r="O429" t="s">
        <v>35</v>
      </c>
      <c r="P429" s="4">
        <v>146.352</v>
      </c>
      <c r="Q429">
        <v>3</v>
      </c>
      <c r="R429">
        <v>0.2</v>
      </c>
      <c r="S429" s="4">
        <v>-9.1470000000000002</v>
      </c>
    </row>
    <row r="430" spans="1:19" x14ac:dyDescent="0.25">
      <c r="A430" t="s">
        <v>1980</v>
      </c>
      <c r="B430" s="1">
        <v>42107</v>
      </c>
      <c r="C430" s="1">
        <v>42113</v>
      </c>
      <c r="D430" t="s">
        <v>39</v>
      </c>
      <c r="E430" t="s">
        <v>969</v>
      </c>
      <c r="F430" t="s">
        <v>970</v>
      </c>
      <c r="G430" t="s">
        <v>25</v>
      </c>
      <c r="H430" t="s">
        <v>26</v>
      </c>
      <c r="I430" t="s">
        <v>1983</v>
      </c>
      <c r="J430" t="s">
        <v>52</v>
      </c>
      <c r="K430" t="s">
        <v>5317</v>
      </c>
      <c r="L430" t="s">
        <v>53</v>
      </c>
      <c r="M430" t="s">
        <v>1984</v>
      </c>
      <c r="N430" t="s">
        <v>31</v>
      </c>
      <c r="O430" t="s">
        <v>45</v>
      </c>
      <c r="P430" s="4">
        <v>710.83199999999999</v>
      </c>
      <c r="Q430">
        <v>3</v>
      </c>
      <c r="R430">
        <v>0.2</v>
      </c>
      <c r="S430" s="4">
        <v>-97.739400000000003</v>
      </c>
    </row>
    <row r="431" spans="1:19" x14ac:dyDescent="0.25">
      <c r="A431" t="s">
        <v>1986</v>
      </c>
      <c r="B431" s="1">
        <v>43059</v>
      </c>
      <c r="C431" s="1">
        <v>43064</v>
      </c>
      <c r="D431" t="s">
        <v>39</v>
      </c>
      <c r="E431" t="s">
        <v>1987</v>
      </c>
      <c r="F431" t="s">
        <v>1988</v>
      </c>
      <c r="G431" t="s">
        <v>25</v>
      </c>
      <c r="H431" t="s">
        <v>26</v>
      </c>
      <c r="I431" t="s">
        <v>1989</v>
      </c>
      <c r="J431" t="s">
        <v>52</v>
      </c>
      <c r="K431" t="s">
        <v>5318</v>
      </c>
      <c r="L431" t="s">
        <v>53</v>
      </c>
      <c r="M431" t="s">
        <v>498</v>
      </c>
      <c r="N431" t="s">
        <v>31</v>
      </c>
      <c r="O431" t="s">
        <v>35</v>
      </c>
      <c r="P431" s="4">
        <v>283.92</v>
      </c>
      <c r="Q431">
        <v>5</v>
      </c>
      <c r="R431">
        <v>0.2</v>
      </c>
      <c r="S431" s="4">
        <v>-46.137</v>
      </c>
    </row>
    <row r="432" spans="1:19" x14ac:dyDescent="0.25">
      <c r="A432" t="s">
        <v>1990</v>
      </c>
      <c r="B432" s="1">
        <v>41651</v>
      </c>
      <c r="C432" s="1">
        <v>41771</v>
      </c>
      <c r="D432" t="s">
        <v>39</v>
      </c>
      <c r="E432" t="s">
        <v>1991</v>
      </c>
      <c r="F432" t="s">
        <v>1992</v>
      </c>
      <c r="G432" t="s">
        <v>25</v>
      </c>
      <c r="H432" t="s">
        <v>26</v>
      </c>
      <c r="I432" t="s">
        <v>352</v>
      </c>
      <c r="J432" t="s">
        <v>52</v>
      </c>
      <c r="K432" t="s">
        <v>5180</v>
      </c>
      <c r="L432" t="s">
        <v>53</v>
      </c>
      <c r="M432" t="s">
        <v>393</v>
      </c>
      <c r="N432" t="s">
        <v>31</v>
      </c>
      <c r="O432" t="s">
        <v>55</v>
      </c>
      <c r="P432" s="4">
        <v>58.2</v>
      </c>
      <c r="Q432">
        <v>3</v>
      </c>
      <c r="R432">
        <v>0</v>
      </c>
      <c r="S432" s="4">
        <v>28.518000000000001</v>
      </c>
    </row>
    <row r="433" spans="1:19" x14ac:dyDescent="0.25">
      <c r="A433" t="s">
        <v>1993</v>
      </c>
      <c r="B433" s="1">
        <v>42362</v>
      </c>
      <c r="C433" s="1">
        <v>42367</v>
      </c>
      <c r="D433" t="s">
        <v>39</v>
      </c>
      <c r="E433" t="s">
        <v>1995</v>
      </c>
      <c r="F433" t="s">
        <v>1996</v>
      </c>
      <c r="G433" t="s">
        <v>25</v>
      </c>
      <c r="H433" t="s">
        <v>26</v>
      </c>
      <c r="I433" t="s">
        <v>576</v>
      </c>
      <c r="J433" t="s">
        <v>577</v>
      </c>
      <c r="K433" t="s">
        <v>5194</v>
      </c>
      <c r="L433" t="s">
        <v>53</v>
      </c>
      <c r="M433" t="s">
        <v>1121</v>
      </c>
      <c r="N433" t="s">
        <v>31</v>
      </c>
      <c r="O433" t="s">
        <v>55</v>
      </c>
      <c r="P433" s="4">
        <v>7.7119999999999997</v>
      </c>
      <c r="Q433">
        <v>2</v>
      </c>
      <c r="R433">
        <v>0.2</v>
      </c>
      <c r="S433" s="4">
        <v>1.7352000000000001</v>
      </c>
    </row>
    <row r="434" spans="1:19" x14ac:dyDescent="0.25">
      <c r="A434" t="s">
        <v>1997</v>
      </c>
      <c r="B434" s="1">
        <v>42931</v>
      </c>
      <c r="C434" s="1">
        <v>42935</v>
      </c>
      <c r="D434" t="s">
        <v>39</v>
      </c>
      <c r="E434" t="s">
        <v>1999</v>
      </c>
      <c r="F434" t="s">
        <v>2000</v>
      </c>
      <c r="G434" t="s">
        <v>25</v>
      </c>
      <c r="H434" t="s">
        <v>26</v>
      </c>
      <c r="I434" t="s">
        <v>210</v>
      </c>
      <c r="J434" t="s">
        <v>211</v>
      </c>
      <c r="K434" t="s">
        <v>5155</v>
      </c>
      <c r="L434" t="s">
        <v>66</v>
      </c>
      <c r="M434" t="s">
        <v>1738</v>
      </c>
      <c r="N434" t="s">
        <v>31</v>
      </c>
      <c r="O434" t="s">
        <v>45</v>
      </c>
      <c r="P434" s="4">
        <v>310.44299999999998</v>
      </c>
      <c r="Q434">
        <v>3</v>
      </c>
      <c r="R434">
        <v>0.3</v>
      </c>
      <c r="S434" s="4">
        <v>-48.783900000000003</v>
      </c>
    </row>
    <row r="435" spans="1:19" x14ac:dyDescent="0.25">
      <c r="A435" t="s">
        <v>2001</v>
      </c>
      <c r="B435" s="1">
        <v>41960</v>
      </c>
      <c r="C435" s="1">
        <v>41964</v>
      </c>
      <c r="D435" t="s">
        <v>39</v>
      </c>
      <c r="E435" t="s">
        <v>279</v>
      </c>
      <c r="F435" t="s">
        <v>280</v>
      </c>
      <c r="G435" t="s">
        <v>100</v>
      </c>
      <c r="H435" t="s">
        <v>26</v>
      </c>
      <c r="I435" t="s">
        <v>2004</v>
      </c>
      <c r="J435" t="s">
        <v>174</v>
      </c>
      <c r="K435" t="s">
        <v>5319</v>
      </c>
      <c r="L435" t="s">
        <v>92</v>
      </c>
      <c r="M435" t="s">
        <v>1506</v>
      </c>
      <c r="N435" t="s">
        <v>31</v>
      </c>
      <c r="O435" t="s">
        <v>35</v>
      </c>
      <c r="P435" s="4">
        <v>479.9</v>
      </c>
      <c r="Q435">
        <v>5</v>
      </c>
      <c r="R435">
        <v>0</v>
      </c>
      <c r="S435" s="4">
        <v>81.582999999999998</v>
      </c>
    </row>
    <row r="436" spans="1:19" x14ac:dyDescent="0.25">
      <c r="A436" t="s">
        <v>2005</v>
      </c>
      <c r="B436" s="1">
        <v>41838</v>
      </c>
      <c r="C436" s="1">
        <v>41838</v>
      </c>
      <c r="D436" t="s">
        <v>464</v>
      </c>
      <c r="E436" t="s">
        <v>2007</v>
      </c>
      <c r="F436" t="s">
        <v>2008</v>
      </c>
      <c r="G436" t="s">
        <v>100</v>
      </c>
      <c r="H436" t="s">
        <v>26</v>
      </c>
      <c r="I436" t="s">
        <v>1437</v>
      </c>
      <c r="J436" t="s">
        <v>577</v>
      </c>
      <c r="K436" t="s">
        <v>5274</v>
      </c>
      <c r="L436" t="s">
        <v>53</v>
      </c>
      <c r="M436" t="s">
        <v>544</v>
      </c>
      <c r="N436" t="s">
        <v>31</v>
      </c>
      <c r="O436" t="s">
        <v>35</v>
      </c>
      <c r="P436" s="4">
        <v>259.13600000000002</v>
      </c>
      <c r="Q436">
        <v>4</v>
      </c>
      <c r="R436">
        <v>0.2</v>
      </c>
      <c r="S436" s="4">
        <v>-25.913599999999999</v>
      </c>
    </row>
    <row r="437" spans="1:19" x14ac:dyDescent="0.25">
      <c r="A437" t="s">
        <v>2009</v>
      </c>
      <c r="B437" s="1">
        <v>42308</v>
      </c>
      <c r="C437" s="1">
        <v>42308</v>
      </c>
      <c r="D437" t="s">
        <v>464</v>
      </c>
      <c r="E437" t="s">
        <v>2011</v>
      </c>
      <c r="F437" t="s">
        <v>2012</v>
      </c>
      <c r="G437" t="s">
        <v>25</v>
      </c>
      <c r="H437" t="s">
        <v>26</v>
      </c>
      <c r="I437" t="s">
        <v>2013</v>
      </c>
      <c r="J437" t="s">
        <v>52</v>
      </c>
      <c r="K437" t="s">
        <v>5320</v>
      </c>
      <c r="L437" t="s">
        <v>53</v>
      </c>
      <c r="M437" t="s">
        <v>104</v>
      </c>
      <c r="N437" t="s">
        <v>31</v>
      </c>
      <c r="O437" t="s">
        <v>35</v>
      </c>
      <c r="P437" s="4">
        <v>323.13600000000002</v>
      </c>
      <c r="Q437">
        <v>4</v>
      </c>
      <c r="R437">
        <v>0.2</v>
      </c>
      <c r="S437" s="4">
        <v>20.196000000000002</v>
      </c>
    </row>
    <row r="438" spans="1:19" x14ac:dyDescent="0.25">
      <c r="A438" t="s">
        <v>2009</v>
      </c>
      <c r="B438" s="1">
        <v>42308</v>
      </c>
      <c r="C438" s="1">
        <v>42308</v>
      </c>
      <c r="D438" t="s">
        <v>464</v>
      </c>
      <c r="E438" t="s">
        <v>2011</v>
      </c>
      <c r="F438" t="s">
        <v>2012</v>
      </c>
      <c r="G438" t="s">
        <v>25</v>
      </c>
      <c r="H438" t="s">
        <v>26</v>
      </c>
      <c r="I438" t="s">
        <v>2013</v>
      </c>
      <c r="J438" t="s">
        <v>52</v>
      </c>
      <c r="K438" t="s">
        <v>5320</v>
      </c>
      <c r="L438" t="s">
        <v>53</v>
      </c>
      <c r="M438" t="s">
        <v>2014</v>
      </c>
      <c r="N438" t="s">
        <v>31</v>
      </c>
      <c r="O438" t="s">
        <v>32</v>
      </c>
      <c r="P438" s="4">
        <v>425.83300000000003</v>
      </c>
      <c r="Q438">
        <v>1</v>
      </c>
      <c r="R438">
        <v>0.15</v>
      </c>
      <c r="S438" s="4">
        <v>20.039200000000001</v>
      </c>
    </row>
    <row r="439" spans="1:19" x14ac:dyDescent="0.25">
      <c r="A439" t="s">
        <v>2016</v>
      </c>
      <c r="B439" s="1">
        <v>42348</v>
      </c>
      <c r="C439" s="1">
        <v>42294</v>
      </c>
      <c r="D439" t="s">
        <v>22</v>
      </c>
      <c r="E439" t="s">
        <v>2017</v>
      </c>
      <c r="F439" t="s">
        <v>2018</v>
      </c>
      <c r="G439" t="s">
        <v>25</v>
      </c>
      <c r="H439" t="s">
        <v>26</v>
      </c>
      <c r="I439" t="s">
        <v>1037</v>
      </c>
      <c r="J439" t="s">
        <v>123</v>
      </c>
      <c r="K439" t="s">
        <v>5239</v>
      </c>
      <c r="L439" t="s">
        <v>66</v>
      </c>
      <c r="M439" t="s">
        <v>1733</v>
      </c>
      <c r="N439" t="s">
        <v>31</v>
      </c>
      <c r="O439" t="s">
        <v>45</v>
      </c>
      <c r="P439" s="4">
        <v>209.67</v>
      </c>
      <c r="Q439">
        <v>1</v>
      </c>
      <c r="R439">
        <v>0.4</v>
      </c>
      <c r="S439" s="4">
        <v>-13.978</v>
      </c>
    </row>
    <row r="440" spans="1:19" x14ac:dyDescent="0.25">
      <c r="A440" t="s">
        <v>2019</v>
      </c>
      <c r="B440" s="1">
        <v>42989</v>
      </c>
      <c r="C440" s="1">
        <v>43050</v>
      </c>
      <c r="D440" t="s">
        <v>86</v>
      </c>
      <c r="E440" t="s">
        <v>2020</v>
      </c>
      <c r="F440" t="s">
        <v>2021</v>
      </c>
      <c r="G440" t="s">
        <v>89</v>
      </c>
      <c r="H440" t="s">
        <v>26</v>
      </c>
      <c r="I440" t="s">
        <v>2022</v>
      </c>
      <c r="J440" t="s">
        <v>52</v>
      </c>
      <c r="K440" t="s">
        <v>5321</v>
      </c>
      <c r="L440" t="s">
        <v>53</v>
      </c>
      <c r="M440" t="s">
        <v>115</v>
      </c>
      <c r="N440" t="s">
        <v>31</v>
      </c>
      <c r="O440" t="s">
        <v>35</v>
      </c>
      <c r="P440" s="4">
        <v>215.976</v>
      </c>
      <c r="Q440">
        <v>3</v>
      </c>
      <c r="R440">
        <v>0.2</v>
      </c>
      <c r="S440" s="4">
        <v>-2.6997</v>
      </c>
    </row>
    <row r="441" spans="1:19" x14ac:dyDescent="0.25">
      <c r="A441" t="s">
        <v>2023</v>
      </c>
      <c r="B441" s="1">
        <v>43000</v>
      </c>
      <c r="C441" s="1">
        <v>43002</v>
      </c>
      <c r="D441" t="s">
        <v>22</v>
      </c>
      <c r="E441" t="s">
        <v>2025</v>
      </c>
      <c r="F441" t="s">
        <v>2026</v>
      </c>
      <c r="G441" t="s">
        <v>100</v>
      </c>
      <c r="H441" t="s">
        <v>26</v>
      </c>
      <c r="I441" t="s">
        <v>2027</v>
      </c>
      <c r="J441" t="s">
        <v>312</v>
      </c>
      <c r="K441" t="s">
        <v>5322</v>
      </c>
      <c r="L441" t="s">
        <v>92</v>
      </c>
      <c r="M441" t="s">
        <v>496</v>
      </c>
      <c r="N441" t="s">
        <v>31</v>
      </c>
      <c r="O441" t="s">
        <v>32</v>
      </c>
      <c r="P441" s="4">
        <v>241.96</v>
      </c>
      <c r="Q441">
        <v>2</v>
      </c>
      <c r="R441">
        <v>0</v>
      </c>
      <c r="S441" s="4">
        <v>41.133200000000002</v>
      </c>
    </row>
    <row r="442" spans="1:19" x14ac:dyDescent="0.25">
      <c r="A442" t="s">
        <v>2028</v>
      </c>
      <c r="B442" s="1">
        <v>42104</v>
      </c>
      <c r="C442" s="1">
        <v>42257</v>
      </c>
      <c r="D442" t="s">
        <v>39</v>
      </c>
      <c r="E442" t="s">
        <v>1454</v>
      </c>
      <c r="F442" t="s">
        <v>1455</v>
      </c>
      <c r="G442" t="s">
        <v>100</v>
      </c>
      <c r="H442" t="s">
        <v>26</v>
      </c>
      <c r="I442" t="s">
        <v>64</v>
      </c>
      <c r="J442" t="s">
        <v>65</v>
      </c>
      <c r="K442" t="s">
        <v>5247</v>
      </c>
      <c r="L442" t="s">
        <v>66</v>
      </c>
      <c r="M442" t="s">
        <v>2029</v>
      </c>
      <c r="N442" t="s">
        <v>31</v>
      </c>
      <c r="O442" t="s">
        <v>55</v>
      </c>
      <c r="P442" s="4">
        <v>64.944000000000003</v>
      </c>
      <c r="Q442">
        <v>3</v>
      </c>
      <c r="R442">
        <v>0.2</v>
      </c>
      <c r="S442" s="4">
        <v>6.4943999999999997</v>
      </c>
    </row>
    <row r="443" spans="1:19" x14ac:dyDescent="0.25">
      <c r="A443" t="s">
        <v>2031</v>
      </c>
      <c r="B443" s="1">
        <v>41779</v>
      </c>
      <c r="C443" s="1">
        <v>41781</v>
      </c>
      <c r="D443" t="s">
        <v>22</v>
      </c>
      <c r="E443" t="s">
        <v>2033</v>
      </c>
      <c r="F443" t="s">
        <v>2034</v>
      </c>
      <c r="G443" t="s">
        <v>89</v>
      </c>
      <c r="H443" t="s">
        <v>26</v>
      </c>
      <c r="I443" t="s">
        <v>844</v>
      </c>
      <c r="J443" t="s">
        <v>1023</v>
      </c>
      <c r="K443" t="s">
        <v>5323</v>
      </c>
      <c r="L443" t="s">
        <v>66</v>
      </c>
      <c r="M443" t="s">
        <v>1313</v>
      </c>
      <c r="N443" t="s">
        <v>31</v>
      </c>
      <c r="O443" t="s">
        <v>55</v>
      </c>
      <c r="P443" s="4">
        <v>139.86000000000001</v>
      </c>
      <c r="Q443">
        <v>7</v>
      </c>
      <c r="R443">
        <v>0</v>
      </c>
      <c r="S443" s="4">
        <v>60.139800000000001</v>
      </c>
    </row>
    <row r="444" spans="1:19" x14ac:dyDescent="0.25">
      <c r="A444" t="s">
        <v>2035</v>
      </c>
      <c r="B444" s="1">
        <v>42369</v>
      </c>
      <c r="C444" s="1">
        <v>42491</v>
      </c>
      <c r="D444" t="s">
        <v>39</v>
      </c>
      <c r="E444" t="s">
        <v>2036</v>
      </c>
      <c r="F444" t="s">
        <v>2037</v>
      </c>
      <c r="G444" t="s">
        <v>25</v>
      </c>
      <c r="H444" t="s">
        <v>26</v>
      </c>
      <c r="I444" t="s">
        <v>2038</v>
      </c>
      <c r="J444" t="s">
        <v>91</v>
      </c>
      <c r="K444" t="s">
        <v>5324</v>
      </c>
      <c r="L444" t="s">
        <v>92</v>
      </c>
      <c r="M444" t="s">
        <v>2039</v>
      </c>
      <c r="N444" t="s">
        <v>31</v>
      </c>
      <c r="O444" t="s">
        <v>55</v>
      </c>
      <c r="P444" s="4">
        <v>14.76</v>
      </c>
      <c r="Q444">
        <v>5</v>
      </c>
      <c r="R444">
        <v>0.6</v>
      </c>
      <c r="S444" s="4">
        <v>-11.439</v>
      </c>
    </row>
    <row r="445" spans="1:19" x14ac:dyDescent="0.25">
      <c r="A445" t="s">
        <v>2041</v>
      </c>
      <c r="B445" s="1">
        <v>41796</v>
      </c>
      <c r="C445" s="1">
        <v>41949</v>
      </c>
      <c r="D445" t="s">
        <v>39</v>
      </c>
      <c r="E445" t="s">
        <v>2042</v>
      </c>
      <c r="F445" t="s">
        <v>2043</v>
      </c>
      <c r="G445" t="s">
        <v>89</v>
      </c>
      <c r="H445" t="s">
        <v>26</v>
      </c>
      <c r="I445" t="s">
        <v>832</v>
      </c>
      <c r="J445" t="s">
        <v>123</v>
      </c>
      <c r="K445" t="s">
        <v>5304</v>
      </c>
      <c r="L445" t="s">
        <v>66</v>
      </c>
      <c r="M445" t="s">
        <v>2044</v>
      </c>
      <c r="N445" t="s">
        <v>31</v>
      </c>
      <c r="O445" t="s">
        <v>45</v>
      </c>
      <c r="P445" s="4">
        <v>991.76400000000001</v>
      </c>
      <c r="Q445">
        <v>3</v>
      </c>
      <c r="R445">
        <v>0.4</v>
      </c>
      <c r="S445" s="4">
        <v>-347.11739999999998</v>
      </c>
    </row>
    <row r="446" spans="1:19" x14ac:dyDescent="0.25">
      <c r="A446" t="s">
        <v>2046</v>
      </c>
      <c r="B446" s="1">
        <v>42546</v>
      </c>
      <c r="C446" s="1">
        <v>42550</v>
      </c>
      <c r="D446" t="s">
        <v>39</v>
      </c>
      <c r="E446" t="s">
        <v>2049</v>
      </c>
      <c r="F446" t="s">
        <v>2050</v>
      </c>
      <c r="G446" t="s">
        <v>89</v>
      </c>
      <c r="H446" t="s">
        <v>26</v>
      </c>
      <c r="I446" t="s">
        <v>2051</v>
      </c>
      <c r="J446" t="s">
        <v>65</v>
      </c>
      <c r="K446" t="s">
        <v>5325</v>
      </c>
      <c r="L446" t="s">
        <v>66</v>
      </c>
      <c r="M446" t="s">
        <v>353</v>
      </c>
      <c r="N446" t="s">
        <v>31</v>
      </c>
      <c r="O446" t="s">
        <v>35</v>
      </c>
      <c r="P446" s="4">
        <v>422.05799999999999</v>
      </c>
      <c r="Q446">
        <v>3</v>
      </c>
      <c r="R446">
        <v>0.3</v>
      </c>
      <c r="S446" s="4">
        <v>-18.088200000000001</v>
      </c>
    </row>
    <row r="447" spans="1:19" x14ac:dyDescent="0.25">
      <c r="A447" t="s">
        <v>2052</v>
      </c>
      <c r="B447" s="1">
        <v>41985</v>
      </c>
      <c r="C447" s="1">
        <v>41990</v>
      </c>
      <c r="D447" t="s">
        <v>39</v>
      </c>
      <c r="E447" t="s">
        <v>2054</v>
      </c>
      <c r="F447" t="s">
        <v>2055</v>
      </c>
      <c r="G447" t="s">
        <v>25</v>
      </c>
      <c r="H447" t="s">
        <v>26</v>
      </c>
      <c r="I447" t="s">
        <v>563</v>
      </c>
      <c r="J447" t="s">
        <v>52</v>
      </c>
      <c r="K447" t="s">
        <v>5192</v>
      </c>
      <c r="L447" t="s">
        <v>53</v>
      </c>
      <c r="M447" t="s">
        <v>1158</v>
      </c>
      <c r="N447" t="s">
        <v>31</v>
      </c>
      <c r="O447" t="s">
        <v>55</v>
      </c>
      <c r="P447" s="4">
        <v>43.31</v>
      </c>
      <c r="Q447">
        <v>1</v>
      </c>
      <c r="R447">
        <v>0</v>
      </c>
      <c r="S447" s="4">
        <v>4.3310000000000004</v>
      </c>
    </row>
    <row r="448" spans="1:19" x14ac:dyDescent="0.25">
      <c r="A448" t="s">
        <v>2056</v>
      </c>
      <c r="B448" s="1">
        <v>43058</v>
      </c>
      <c r="C448" s="1">
        <v>43065</v>
      </c>
      <c r="D448" t="s">
        <v>39</v>
      </c>
      <c r="E448" t="s">
        <v>2057</v>
      </c>
      <c r="F448" t="s">
        <v>2058</v>
      </c>
      <c r="G448" t="s">
        <v>25</v>
      </c>
      <c r="H448" t="s">
        <v>26</v>
      </c>
      <c r="I448" t="s">
        <v>2059</v>
      </c>
      <c r="J448" t="s">
        <v>91</v>
      </c>
      <c r="K448" t="s">
        <v>5326</v>
      </c>
      <c r="L448" t="s">
        <v>92</v>
      </c>
      <c r="M448" t="s">
        <v>1363</v>
      </c>
      <c r="N448" t="s">
        <v>31</v>
      </c>
      <c r="O448" t="s">
        <v>35</v>
      </c>
      <c r="P448" s="4">
        <v>233.05799999999999</v>
      </c>
      <c r="Q448">
        <v>3</v>
      </c>
      <c r="R448">
        <v>0.3</v>
      </c>
      <c r="S448" s="4">
        <v>-53.270400000000002</v>
      </c>
    </row>
    <row r="449" spans="1:19" x14ac:dyDescent="0.25">
      <c r="A449" t="s">
        <v>2060</v>
      </c>
      <c r="B449" s="1">
        <v>42490</v>
      </c>
      <c r="C449" s="1">
        <v>42495</v>
      </c>
      <c r="D449" t="s">
        <v>39</v>
      </c>
      <c r="E449" t="s">
        <v>2062</v>
      </c>
      <c r="F449" t="s">
        <v>2063</v>
      </c>
      <c r="G449" t="s">
        <v>100</v>
      </c>
      <c r="H449" t="s">
        <v>26</v>
      </c>
      <c r="I449" t="s">
        <v>2064</v>
      </c>
      <c r="J449" t="s">
        <v>91</v>
      </c>
      <c r="K449" t="s">
        <v>5327</v>
      </c>
      <c r="L449" t="s">
        <v>92</v>
      </c>
      <c r="M449" t="s">
        <v>1827</v>
      </c>
      <c r="N449" t="s">
        <v>31</v>
      </c>
      <c r="O449" t="s">
        <v>55</v>
      </c>
      <c r="P449" s="4">
        <v>22.608000000000001</v>
      </c>
      <c r="Q449">
        <v>3</v>
      </c>
      <c r="R449">
        <v>0.6</v>
      </c>
      <c r="S449" s="4">
        <v>-10.1736</v>
      </c>
    </row>
    <row r="450" spans="1:19" x14ac:dyDescent="0.25">
      <c r="A450" t="s">
        <v>2065</v>
      </c>
      <c r="B450" s="1">
        <v>42504</v>
      </c>
      <c r="C450" s="1">
        <v>42504</v>
      </c>
      <c r="D450" t="s">
        <v>464</v>
      </c>
      <c r="E450" t="s">
        <v>350</v>
      </c>
      <c r="F450" t="s">
        <v>351</v>
      </c>
      <c r="G450" t="s">
        <v>25</v>
      </c>
      <c r="H450" t="s">
        <v>26</v>
      </c>
      <c r="I450" t="s">
        <v>2067</v>
      </c>
      <c r="J450" t="s">
        <v>250</v>
      </c>
      <c r="K450" t="s">
        <v>5328</v>
      </c>
      <c r="L450" t="s">
        <v>66</v>
      </c>
      <c r="M450" t="s">
        <v>1658</v>
      </c>
      <c r="N450" t="s">
        <v>31</v>
      </c>
      <c r="O450" t="s">
        <v>55</v>
      </c>
      <c r="P450" s="4">
        <v>79.384</v>
      </c>
      <c r="Q450">
        <v>1</v>
      </c>
      <c r="R450">
        <v>0.2</v>
      </c>
      <c r="S450" s="4">
        <v>29.768999999999998</v>
      </c>
    </row>
    <row r="451" spans="1:19" x14ac:dyDescent="0.25">
      <c r="A451" t="s">
        <v>2068</v>
      </c>
      <c r="B451" s="1">
        <v>42656</v>
      </c>
      <c r="C451" s="1">
        <v>42662</v>
      </c>
      <c r="D451" t="s">
        <v>39</v>
      </c>
      <c r="E451" t="s">
        <v>362</v>
      </c>
      <c r="F451" t="s">
        <v>363</v>
      </c>
      <c r="G451" t="s">
        <v>25</v>
      </c>
      <c r="H451" t="s">
        <v>26</v>
      </c>
      <c r="I451" t="s">
        <v>2069</v>
      </c>
      <c r="J451" t="s">
        <v>91</v>
      </c>
      <c r="K451" t="s">
        <v>5329</v>
      </c>
      <c r="L451" t="s">
        <v>92</v>
      </c>
      <c r="M451" t="s">
        <v>826</v>
      </c>
      <c r="N451" t="s">
        <v>31</v>
      </c>
      <c r="O451" t="s">
        <v>55</v>
      </c>
      <c r="P451" s="4">
        <v>139.91999999999999</v>
      </c>
      <c r="Q451">
        <v>5</v>
      </c>
      <c r="R451">
        <v>0.6</v>
      </c>
      <c r="S451" s="4">
        <v>-150.41399999999999</v>
      </c>
    </row>
    <row r="452" spans="1:19" x14ac:dyDescent="0.25">
      <c r="A452" t="s">
        <v>2070</v>
      </c>
      <c r="B452" s="1">
        <v>43058</v>
      </c>
      <c r="C452" s="1">
        <v>43064</v>
      </c>
      <c r="D452" t="s">
        <v>39</v>
      </c>
      <c r="E452" t="s">
        <v>1528</v>
      </c>
      <c r="F452" t="s">
        <v>1529</v>
      </c>
      <c r="G452" t="s">
        <v>89</v>
      </c>
      <c r="H452" t="s">
        <v>26</v>
      </c>
      <c r="I452" t="s">
        <v>2071</v>
      </c>
      <c r="J452" t="s">
        <v>91</v>
      </c>
      <c r="K452" t="s">
        <v>5330</v>
      </c>
      <c r="L452" t="s">
        <v>92</v>
      </c>
      <c r="M452" t="s">
        <v>935</v>
      </c>
      <c r="N452" t="s">
        <v>31</v>
      </c>
      <c r="O452" t="s">
        <v>35</v>
      </c>
      <c r="P452" s="4">
        <v>305.31200000000001</v>
      </c>
      <c r="Q452">
        <v>2</v>
      </c>
      <c r="R452">
        <v>0.3</v>
      </c>
      <c r="S452" s="4">
        <v>-8.7232000000000003</v>
      </c>
    </row>
    <row r="453" spans="1:19" x14ac:dyDescent="0.25">
      <c r="A453" t="s">
        <v>2072</v>
      </c>
      <c r="B453" s="1">
        <v>42556</v>
      </c>
      <c r="C453" s="1">
        <v>42679</v>
      </c>
      <c r="D453" t="s">
        <v>39</v>
      </c>
      <c r="E453" t="s">
        <v>1584</v>
      </c>
      <c r="F453" t="s">
        <v>1585</v>
      </c>
      <c r="G453" t="s">
        <v>25</v>
      </c>
      <c r="H453" t="s">
        <v>26</v>
      </c>
      <c r="I453" t="s">
        <v>180</v>
      </c>
      <c r="J453" t="s">
        <v>123</v>
      </c>
      <c r="K453" t="s">
        <v>5151</v>
      </c>
      <c r="L453" t="s">
        <v>66</v>
      </c>
      <c r="M453" t="s">
        <v>2073</v>
      </c>
      <c r="N453" t="s">
        <v>31</v>
      </c>
      <c r="O453" t="s">
        <v>35</v>
      </c>
      <c r="P453" s="4">
        <v>442.76400000000001</v>
      </c>
      <c r="Q453">
        <v>4</v>
      </c>
      <c r="R453">
        <v>0.1</v>
      </c>
      <c r="S453" s="4">
        <v>59.035200000000003</v>
      </c>
    </row>
    <row r="454" spans="1:19" x14ac:dyDescent="0.25">
      <c r="A454" t="s">
        <v>2072</v>
      </c>
      <c r="B454" s="1">
        <v>42556</v>
      </c>
      <c r="C454" s="1">
        <v>42679</v>
      </c>
      <c r="D454" t="s">
        <v>39</v>
      </c>
      <c r="E454" t="s">
        <v>1584</v>
      </c>
      <c r="F454" t="s">
        <v>1585</v>
      </c>
      <c r="G454" t="s">
        <v>25</v>
      </c>
      <c r="H454" t="s">
        <v>26</v>
      </c>
      <c r="I454" t="s">
        <v>180</v>
      </c>
      <c r="J454" t="s">
        <v>123</v>
      </c>
      <c r="K454" t="s">
        <v>5151</v>
      </c>
      <c r="L454" t="s">
        <v>66</v>
      </c>
      <c r="M454" t="s">
        <v>1078</v>
      </c>
      <c r="N454" t="s">
        <v>31</v>
      </c>
      <c r="O454" t="s">
        <v>55</v>
      </c>
      <c r="P454" s="4">
        <v>63.68</v>
      </c>
      <c r="Q454">
        <v>8</v>
      </c>
      <c r="R454">
        <v>0</v>
      </c>
      <c r="S454" s="4">
        <v>28.019200000000001</v>
      </c>
    </row>
    <row r="455" spans="1:19" x14ac:dyDescent="0.25">
      <c r="A455" t="s">
        <v>2075</v>
      </c>
      <c r="B455" s="1">
        <v>43016</v>
      </c>
      <c r="C455" s="1">
        <v>42962</v>
      </c>
      <c r="D455" t="s">
        <v>39</v>
      </c>
      <c r="E455" t="s">
        <v>2077</v>
      </c>
      <c r="F455" t="s">
        <v>2078</v>
      </c>
      <c r="G455" t="s">
        <v>25</v>
      </c>
      <c r="H455" t="s">
        <v>26</v>
      </c>
      <c r="I455" t="s">
        <v>376</v>
      </c>
      <c r="J455" t="s">
        <v>112</v>
      </c>
      <c r="K455" t="s">
        <v>5190</v>
      </c>
      <c r="L455" t="s">
        <v>92</v>
      </c>
      <c r="M455" t="s">
        <v>149</v>
      </c>
      <c r="N455" t="s">
        <v>31</v>
      </c>
      <c r="O455" t="s">
        <v>55</v>
      </c>
      <c r="P455" s="4">
        <v>121.3</v>
      </c>
      <c r="Q455">
        <v>2</v>
      </c>
      <c r="R455">
        <v>0</v>
      </c>
      <c r="S455" s="4">
        <v>25.472999999999999</v>
      </c>
    </row>
    <row r="456" spans="1:19" x14ac:dyDescent="0.25">
      <c r="A456" t="s">
        <v>2079</v>
      </c>
      <c r="B456" s="1">
        <v>41645</v>
      </c>
      <c r="C456" s="1">
        <v>41796</v>
      </c>
      <c r="D456" t="s">
        <v>39</v>
      </c>
      <c r="E456" t="s">
        <v>932</v>
      </c>
      <c r="F456" t="s">
        <v>933</v>
      </c>
      <c r="G456" t="s">
        <v>25</v>
      </c>
      <c r="H456" t="s">
        <v>26</v>
      </c>
      <c r="I456" t="s">
        <v>2080</v>
      </c>
      <c r="J456" t="s">
        <v>1238</v>
      </c>
      <c r="K456" t="s">
        <v>5331</v>
      </c>
      <c r="L456" t="s">
        <v>29</v>
      </c>
      <c r="M456" t="s">
        <v>486</v>
      </c>
      <c r="N456" t="s">
        <v>31</v>
      </c>
      <c r="O456" t="s">
        <v>55</v>
      </c>
      <c r="P456" s="4">
        <v>22.2</v>
      </c>
      <c r="Q456">
        <v>6</v>
      </c>
      <c r="R456">
        <v>0</v>
      </c>
      <c r="S456" s="4">
        <v>9.1020000000000003</v>
      </c>
    </row>
    <row r="457" spans="1:19" x14ac:dyDescent="0.25">
      <c r="A457" t="s">
        <v>2081</v>
      </c>
      <c r="B457" s="1">
        <v>42164</v>
      </c>
      <c r="C457" s="1">
        <v>42347</v>
      </c>
      <c r="D457" t="s">
        <v>39</v>
      </c>
      <c r="E457" t="s">
        <v>1491</v>
      </c>
      <c r="F457" t="s">
        <v>1492</v>
      </c>
      <c r="G457" t="s">
        <v>100</v>
      </c>
      <c r="H457" t="s">
        <v>26</v>
      </c>
      <c r="I457" t="s">
        <v>202</v>
      </c>
      <c r="J457" t="s">
        <v>203</v>
      </c>
      <c r="K457" t="s">
        <v>5154</v>
      </c>
      <c r="L457" t="s">
        <v>53</v>
      </c>
      <c r="M457" t="s">
        <v>2082</v>
      </c>
      <c r="N457" t="s">
        <v>31</v>
      </c>
      <c r="O457" t="s">
        <v>55</v>
      </c>
      <c r="P457" s="4">
        <v>191.82</v>
      </c>
      <c r="Q457">
        <v>3</v>
      </c>
      <c r="R457">
        <v>0</v>
      </c>
      <c r="S457" s="4">
        <v>74.809799999999996</v>
      </c>
    </row>
    <row r="458" spans="1:19" x14ac:dyDescent="0.25">
      <c r="A458" t="s">
        <v>2084</v>
      </c>
      <c r="B458" s="1">
        <v>42184</v>
      </c>
      <c r="C458" s="1">
        <v>42131</v>
      </c>
      <c r="D458" t="s">
        <v>39</v>
      </c>
      <c r="E458" t="s">
        <v>208</v>
      </c>
      <c r="F458" t="s">
        <v>209</v>
      </c>
      <c r="G458" t="s">
        <v>25</v>
      </c>
      <c r="H458" t="s">
        <v>26</v>
      </c>
      <c r="I458" t="s">
        <v>934</v>
      </c>
      <c r="J458" t="s">
        <v>65</v>
      </c>
      <c r="K458" t="s">
        <v>5332</v>
      </c>
      <c r="L458" t="s">
        <v>66</v>
      </c>
      <c r="M458" t="s">
        <v>1518</v>
      </c>
      <c r="N458" t="s">
        <v>31</v>
      </c>
      <c r="O458" t="s">
        <v>55</v>
      </c>
      <c r="P458" s="4">
        <v>20.103999999999999</v>
      </c>
      <c r="Q458">
        <v>1</v>
      </c>
      <c r="R458">
        <v>0.2</v>
      </c>
      <c r="S458" s="4">
        <v>1.7591000000000001</v>
      </c>
    </row>
    <row r="459" spans="1:19" x14ac:dyDescent="0.25">
      <c r="A459" t="s">
        <v>2087</v>
      </c>
      <c r="B459" s="1">
        <v>43060</v>
      </c>
      <c r="C459" s="1">
        <v>43064</v>
      </c>
      <c r="D459" t="s">
        <v>39</v>
      </c>
      <c r="E459" t="s">
        <v>2088</v>
      </c>
      <c r="F459" t="s">
        <v>2089</v>
      </c>
      <c r="G459" t="s">
        <v>25</v>
      </c>
      <c r="H459" t="s">
        <v>26</v>
      </c>
      <c r="I459" t="s">
        <v>180</v>
      </c>
      <c r="J459" t="s">
        <v>123</v>
      </c>
      <c r="K459" t="s">
        <v>5153</v>
      </c>
      <c r="L459" t="s">
        <v>66</v>
      </c>
      <c r="M459" t="s">
        <v>1344</v>
      </c>
      <c r="N459" t="s">
        <v>31</v>
      </c>
      <c r="O459" t="s">
        <v>55</v>
      </c>
      <c r="P459" s="4">
        <v>27.42</v>
      </c>
      <c r="Q459">
        <v>1</v>
      </c>
      <c r="R459">
        <v>0</v>
      </c>
      <c r="S459" s="4">
        <v>11.2422</v>
      </c>
    </row>
    <row r="460" spans="1:19" x14ac:dyDescent="0.25">
      <c r="A460" t="s">
        <v>2090</v>
      </c>
      <c r="B460" s="1">
        <v>42745</v>
      </c>
      <c r="C460" s="1">
        <v>42776</v>
      </c>
      <c r="D460" t="s">
        <v>86</v>
      </c>
      <c r="E460" t="s">
        <v>2091</v>
      </c>
      <c r="F460" t="s">
        <v>2092</v>
      </c>
      <c r="G460" t="s">
        <v>25</v>
      </c>
      <c r="H460" t="s">
        <v>26</v>
      </c>
      <c r="I460" t="s">
        <v>1765</v>
      </c>
      <c r="J460" t="s">
        <v>52</v>
      </c>
      <c r="K460" t="s">
        <v>5296</v>
      </c>
      <c r="L460" t="s">
        <v>53</v>
      </c>
      <c r="M460" t="s">
        <v>2093</v>
      </c>
      <c r="N460" t="s">
        <v>31</v>
      </c>
      <c r="O460" t="s">
        <v>35</v>
      </c>
      <c r="P460" s="4">
        <v>108.608</v>
      </c>
      <c r="Q460">
        <v>4</v>
      </c>
      <c r="R460">
        <v>0.2</v>
      </c>
      <c r="S460" s="4">
        <v>9.5031999999999996</v>
      </c>
    </row>
    <row r="461" spans="1:19" x14ac:dyDescent="0.25">
      <c r="A461" t="s">
        <v>2095</v>
      </c>
      <c r="B461" s="1">
        <v>42167</v>
      </c>
      <c r="C461" s="1">
        <v>42167</v>
      </c>
      <c r="D461" t="s">
        <v>464</v>
      </c>
      <c r="E461" t="s">
        <v>2096</v>
      </c>
      <c r="F461" t="s">
        <v>2097</v>
      </c>
      <c r="G461" t="s">
        <v>25</v>
      </c>
      <c r="H461" t="s">
        <v>26</v>
      </c>
      <c r="I461" t="s">
        <v>2098</v>
      </c>
      <c r="J461" t="s">
        <v>250</v>
      </c>
      <c r="K461" t="s">
        <v>5333</v>
      </c>
      <c r="L461" t="s">
        <v>66</v>
      </c>
      <c r="M461" t="s">
        <v>319</v>
      </c>
      <c r="N461" t="s">
        <v>31</v>
      </c>
      <c r="O461" t="s">
        <v>35</v>
      </c>
      <c r="P461" s="4">
        <v>70.686000000000007</v>
      </c>
      <c r="Q461">
        <v>1</v>
      </c>
      <c r="R461">
        <v>0.3</v>
      </c>
      <c r="S461" s="4">
        <v>-24.235199999999999</v>
      </c>
    </row>
    <row r="462" spans="1:19" x14ac:dyDescent="0.25">
      <c r="A462" t="s">
        <v>2099</v>
      </c>
      <c r="B462" s="1">
        <v>42448</v>
      </c>
      <c r="C462" s="1">
        <v>42450</v>
      </c>
      <c r="D462" t="s">
        <v>22</v>
      </c>
      <c r="E462" t="s">
        <v>2100</v>
      </c>
      <c r="F462" t="s">
        <v>2101</v>
      </c>
      <c r="G462" t="s">
        <v>25</v>
      </c>
      <c r="H462" t="s">
        <v>26</v>
      </c>
      <c r="I462" t="s">
        <v>2102</v>
      </c>
      <c r="J462" t="s">
        <v>189</v>
      </c>
      <c r="K462" t="s">
        <v>5334</v>
      </c>
      <c r="L462" t="s">
        <v>53</v>
      </c>
      <c r="M462" t="s">
        <v>2103</v>
      </c>
      <c r="N462" t="s">
        <v>31</v>
      </c>
      <c r="O462" t="s">
        <v>32</v>
      </c>
      <c r="P462" s="4">
        <v>72.293999999999997</v>
      </c>
      <c r="Q462">
        <v>1</v>
      </c>
      <c r="R462">
        <v>0.7</v>
      </c>
      <c r="S462" s="4">
        <v>-98.8018</v>
      </c>
    </row>
    <row r="463" spans="1:19" x14ac:dyDescent="0.25">
      <c r="A463" t="s">
        <v>2105</v>
      </c>
      <c r="B463" s="1">
        <v>42379</v>
      </c>
      <c r="C463" s="1">
        <v>42500</v>
      </c>
      <c r="D463" t="s">
        <v>39</v>
      </c>
      <c r="E463" t="s">
        <v>1318</v>
      </c>
      <c r="F463" t="s">
        <v>1319</v>
      </c>
      <c r="G463" t="s">
        <v>25</v>
      </c>
      <c r="H463" t="s">
        <v>26</v>
      </c>
      <c r="I463" t="s">
        <v>180</v>
      </c>
      <c r="J463" t="s">
        <v>123</v>
      </c>
      <c r="K463" t="s">
        <v>5175</v>
      </c>
      <c r="L463" t="s">
        <v>66</v>
      </c>
      <c r="M463" t="s">
        <v>2044</v>
      </c>
      <c r="N463" t="s">
        <v>31</v>
      </c>
      <c r="O463" t="s">
        <v>45</v>
      </c>
      <c r="P463" s="4">
        <v>330.58800000000002</v>
      </c>
      <c r="Q463">
        <v>1</v>
      </c>
      <c r="R463">
        <v>0.4</v>
      </c>
      <c r="S463" s="4">
        <v>-115.7058</v>
      </c>
    </row>
    <row r="464" spans="1:19" x14ac:dyDescent="0.25">
      <c r="A464" t="s">
        <v>2106</v>
      </c>
      <c r="B464" s="1">
        <v>42912</v>
      </c>
      <c r="C464" s="1">
        <v>42742</v>
      </c>
      <c r="D464" t="s">
        <v>39</v>
      </c>
      <c r="E464" t="s">
        <v>2108</v>
      </c>
      <c r="F464" t="s">
        <v>2109</v>
      </c>
      <c r="G464" t="s">
        <v>25</v>
      </c>
      <c r="H464" t="s">
        <v>26</v>
      </c>
      <c r="I464" t="s">
        <v>1349</v>
      </c>
      <c r="J464" t="s">
        <v>112</v>
      </c>
      <c r="K464" t="s">
        <v>5269</v>
      </c>
      <c r="L464" t="s">
        <v>92</v>
      </c>
      <c r="M464" t="s">
        <v>1182</v>
      </c>
      <c r="N464" t="s">
        <v>31</v>
      </c>
      <c r="O464" t="s">
        <v>55</v>
      </c>
      <c r="P464" s="4">
        <v>526.45000000000005</v>
      </c>
      <c r="Q464">
        <v>5</v>
      </c>
      <c r="R464">
        <v>0</v>
      </c>
      <c r="S464" s="4">
        <v>31.587</v>
      </c>
    </row>
    <row r="465" spans="1:19" x14ac:dyDescent="0.25">
      <c r="A465" t="s">
        <v>2110</v>
      </c>
      <c r="B465" s="1">
        <v>42845</v>
      </c>
      <c r="C465" s="1">
        <v>42851</v>
      </c>
      <c r="D465" t="s">
        <v>39</v>
      </c>
      <c r="E465" t="s">
        <v>2112</v>
      </c>
      <c r="F465" t="s">
        <v>2113</v>
      </c>
      <c r="G465" t="s">
        <v>100</v>
      </c>
      <c r="H465" t="s">
        <v>26</v>
      </c>
      <c r="I465" t="s">
        <v>137</v>
      </c>
      <c r="J465" t="s">
        <v>138</v>
      </c>
      <c r="K465" t="s">
        <v>5146</v>
      </c>
      <c r="L465" t="s">
        <v>92</v>
      </c>
      <c r="M465" t="s">
        <v>2114</v>
      </c>
      <c r="N465" t="s">
        <v>31</v>
      </c>
      <c r="O465" t="s">
        <v>55</v>
      </c>
      <c r="P465" s="4">
        <v>44.4</v>
      </c>
      <c r="Q465">
        <v>2</v>
      </c>
      <c r="R465">
        <v>0.6</v>
      </c>
      <c r="S465" s="4">
        <v>-52.17</v>
      </c>
    </row>
    <row r="466" spans="1:19" x14ac:dyDescent="0.25">
      <c r="A466" t="s">
        <v>2116</v>
      </c>
      <c r="B466" s="1">
        <v>42630</v>
      </c>
      <c r="C466" s="1">
        <v>42635</v>
      </c>
      <c r="D466" t="s">
        <v>39</v>
      </c>
      <c r="E466" t="s">
        <v>1151</v>
      </c>
      <c r="F466" t="s">
        <v>1152</v>
      </c>
      <c r="G466" t="s">
        <v>89</v>
      </c>
      <c r="H466" t="s">
        <v>26</v>
      </c>
      <c r="I466" t="s">
        <v>2118</v>
      </c>
      <c r="J466" t="s">
        <v>2119</v>
      </c>
      <c r="K466" t="s">
        <v>5335</v>
      </c>
      <c r="L466" t="s">
        <v>66</v>
      </c>
      <c r="M466" t="s">
        <v>1270</v>
      </c>
      <c r="N466" t="s">
        <v>31</v>
      </c>
      <c r="O466" t="s">
        <v>55</v>
      </c>
      <c r="P466" s="4">
        <v>109.48</v>
      </c>
      <c r="Q466">
        <v>2</v>
      </c>
      <c r="R466">
        <v>0</v>
      </c>
      <c r="S466" s="4">
        <v>33.938800000000001</v>
      </c>
    </row>
    <row r="467" spans="1:19" x14ac:dyDescent="0.25">
      <c r="A467" t="s">
        <v>2120</v>
      </c>
      <c r="B467" s="1">
        <v>42902</v>
      </c>
      <c r="C467" s="1">
        <v>42905</v>
      </c>
      <c r="D467" t="s">
        <v>86</v>
      </c>
      <c r="E467" t="s">
        <v>1692</v>
      </c>
      <c r="F467" t="s">
        <v>1693</v>
      </c>
      <c r="G467" t="s">
        <v>25</v>
      </c>
      <c r="H467" t="s">
        <v>26</v>
      </c>
      <c r="I467" t="s">
        <v>352</v>
      </c>
      <c r="J467" t="s">
        <v>52</v>
      </c>
      <c r="K467" t="s">
        <v>5180</v>
      </c>
      <c r="L467" t="s">
        <v>53</v>
      </c>
      <c r="M467" t="s">
        <v>525</v>
      </c>
      <c r="N467" t="s">
        <v>31</v>
      </c>
      <c r="O467" t="s">
        <v>35</v>
      </c>
      <c r="P467" s="4">
        <v>1212.96</v>
      </c>
      <c r="Q467">
        <v>7</v>
      </c>
      <c r="R467">
        <v>0.2</v>
      </c>
      <c r="S467" s="4">
        <v>90.971999999999994</v>
      </c>
    </row>
    <row r="468" spans="1:19" x14ac:dyDescent="0.25">
      <c r="A468" t="s">
        <v>2121</v>
      </c>
      <c r="B468" s="1">
        <v>42888</v>
      </c>
      <c r="C468" s="1">
        <v>42980</v>
      </c>
      <c r="D468" t="s">
        <v>86</v>
      </c>
      <c r="E468" t="s">
        <v>2122</v>
      </c>
      <c r="F468" t="s">
        <v>2123</v>
      </c>
      <c r="G468" t="s">
        <v>25</v>
      </c>
      <c r="H468" t="s">
        <v>26</v>
      </c>
      <c r="I468" t="s">
        <v>784</v>
      </c>
      <c r="J468" t="s">
        <v>817</v>
      </c>
      <c r="K468" t="s">
        <v>5226</v>
      </c>
      <c r="L468" t="s">
        <v>29</v>
      </c>
      <c r="M468" t="s">
        <v>809</v>
      </c>
      <c r="N468" t="s">
        <v>31</v>
      </c>
      <c r="O468" t="s">
        <v>32</v>
      </c>
      <c r="P468" s="4">
        <v>359.97</v>
      </c>
      <c r="Q468">
        <v>3</v>
      </c>
      <c r="R468">
        <v>0</v>
      </c>
      <c r="S468" s="4">
        <v>79.193399999999997</v>
      </c>
    </row>
    <row r="469" spans="1:19" x14ac:dyDescent="0.25">
      <c r="A469" t="s">
        <v>2124</v>
      </c>
      <c r="B469" s="1">
        <v>42158</v>
      </c>
      <c r="C469" s="1">
        <v>42311</v>
      </c>
      <c r="D469" t="s">
        <v>39</v>
      </c>
      <c r="E469" t="s">
        <v>2125</v>
      </c>
      <c r="F469" t="s">
        <v>2126</v>
      </c>
      <c r="G469" t="s">
        <v>25</v>
      </c>
      <c r="H469" t="s">
        <v>26</v>
      </c>
      <c r="I469" t="s">
        <v>352</v>
      </c>
      <c r="J469" t="s">
        <v>52</v>
      </c>
      <c r="K469" t="s">
        <v>5180</v>
      </c>
      <c r="L469" t="s">
        <v>53</v>
      </c>
      <c r="M469" t="s">
        <v>2127</v>
      </c>
      <c r="N469" t="s">
        <v>31</v>
      </c>
      <c r="O469" t="s">
        <v>55</v>
      </c>
      <c r="P469" s="4">
        <v>435.26</v>
      </c>
      <c r="Q469">
        <v>7</v>
      </c>
      <c r="R469">
        <v>0</v>
      </c>
      <c r="S469" s="4">
        <v>95.757199999999997</v>
      </c>
    </row>
    <row r="470" spans="1:19" x14ac:dyDescent="0.25">
      <c r="A470" t="s">
        <v>2129</v>
      </c>
      <c r="B470" s="1">
        <v>41708</v>
      </c>
      <c r="C470" s="1">
        <v>41861</v>
      </c>
      <c r="D470" t="s">
        <v>22</v>
      </c>
      <c r="E470" t="s">
        <v>471</v>
      </c>
      <c r="F470" t="s">
        <v>472</v>
      </c>
      <c r="G470" t="s">
        <v>89</v>
      </c>
      <c r="H470" t="s">
        <v>26</v>
      </c>
      <c r="I470" t="s">
        <v>51</v>
      </c>
      <c r="J470" t="s">
        <v>52</v>
      </c>
      <c r="K470" t="s">
        <v>5203</v>
      </c>
      <c r="L470" t="s">
        <v>53</v>
      </c>
      <c r="M470" t="s">
        <v>2130</v>
      </c>
      <c r="N470" t="s">
        <v>31</v>
      </c>
      <c r="O470" t="s">
        <v>45</v>
      </c>
      <c r="P470" s="4">
        <v>143.43199999999999</v>
      </c>
      <c r="Q470">
        <v>1</v>
      </c>
      <c r="R470">
        <v>0.2</v>
      </c>
      <c r="S470" s="4">
        <v>3.5857999999999999</v>
      </c>
    </row>
    <row r="471" spans="1:19" x14ac:dyDescent="0.25">
      <c r="A471" t="s">
        <v>2129</v>
      </c>
      <c r="B471" s="1">
        <v>41708</v>
      </c>
      <c r="C471" s="1">
        <v>41861</v>
      </c>
      <c r="D471" t="s">
        <v>22</v>
      </c>
      <c r="E471" t="s">
        <v>471</v>
      </c>
      <c r="F471" t="s">
        <v>472</v>
      </c>
      <c r="G471" t="s">
        <v>89</v>
      </c>
      <c r="H471" t="s">
        <v>26</v>
      </c>
      <c r="I471" t="s">
        <v>51</v>
      </c>
      <c r="J471" t="s">
        <v>52</v>
      </c>
      <c r="K471" t="s">
        <v>5203</v>
      </c>
      <c r="L471" t="s">
        <v>53</v>
      </c>
      <c r="M471" t="s">
        <v>67</v>
      </c>
      <c r="N471" t="s">
        <v>31</v>
      </c>
      <c r="O471" t="s">
        <v>35</v>
      </c>
      <c r="P471" s="4">
        <v>122.352</v>
      </c>
      <c r="Q471">
        <v>3</v>
      </c>
      <c r="R471">
        <v>0.2</v>
      </c>
      <c r="S471" s="4">
        <v>13.7646</v>
      </c>
    </row>
    <row r="472" spans="1:19" x14ac:dyDescent="0.25">
      <c r="A472" t="s">
        <v>2132</v>
      </c>
      <c r="B472" s="1">
        <v>41817</v>
      </c>
      <c r="C472" s="1">
        <v>41646</v>
      </c>
      <c r="D472" t="s">
        <v>39</v>
      </c>
      <c r="E472" t="s">
        <v>2134</v>
      </c>
      <c r="F472" t="s">
        <v>2135</v>
      </c>
      <c r="G472" t="s">
        <v>25</v>
      </c>
      <c r="H472" t="s">
        <v>26</v>
      </c>
      <c r="I472" t="s">
        <v>2136</v>
      </c>
      <c r="J472" t="s">
        <v>524</v>
      </c>
      <c r="K472" t="s">
        <v>5336</v>
      </c>
      <c r="L472" t="s">
        <v>29</v>
      </c>
      <c r="M472" t="s">
        <v>1479</v>
      </c>
      <c r="N472" t="s">
        <v>31</v>
      </c>
      <c r="O472" t="s">
        <v>45</v>
      </c>
      <c r="P472" s="4">
        <v>85.98</v>
      </c>
      <c r="Q472">
        <v>1</v>
      </c>
      <c r="R472">
        <v>0</v>
      </c>
      <c r="S472" s="4">
        <v>22.354800000000001</v>
      </c>
    </row>
    <row r="473" spans="1:19" x14ac:dyDescent="0.25">
      <c r="A473" t="s">
        <v>2137</v>
      </c>
      <c r="B473" s="1">
        <v>43038</v>
      </c>
      <c r="C473" s="1">
        <v>42777</v>
      </c>
      <c r="D473" t="s">
        <v>86</v>
      </c>
      <c r="E473" t="s">
        <v>2138</v>
      </c>
      <c r="F473" t="s">
        <v>2139</v>
      </c>
      <c r="G473" t="s">
        <v>25</v>
      </c>
      <c r="H473" t="s">
        <v>26</v>
      </c>
      <c r="I473" t="s">
        <v>202</v>
      </c>
      <c r="J473" t="s">
        <v>203</v>
      </c>
      <c r="K473" t="s">
        <v>5160</v>
      </c>
      <c r="L473" t="s">
        <v>53</v>
      </c>
      <c r="M473" t="s">
        <v>1965</v>
      </c>
      <c r="N473" t="s">
        <v>31</v>
      </c>
      <c r="O473" t="s">
        <v>35</v>
      </c>
      <c r="P473" s="4">
        <v>97.567999999999998</v>
      </c>
      <c r="Q473">
        <v>2</v>
      </c>
      <c r="R473">
        <v>0.2</v>
      </c>
      <c r="S473" s="4">
        <v>-6.0979999999999999</v>
      </c>
    </row>
    <row r="474" spans="1:19" x14ac:dyDescent="0.25">
      <c r="A474" t="s">
        <v>2137</v>
      </c>
      <c r="B474" s="1">
        <v>43038</v>
      </c>
      <c r="C474" s="1">
        <v>42777</v>
      </c>
      <c r="D474" t="s">
        <v>86</v>
      </c>
      <c r="E474" t="s">
        <v>2138</v>
      </c>
      <c r="F474" t="s">
        <v>2139</v>
      </c>
      <c r="G474" t="s">
        <v>25</v>
      </c>
      <c r="H474" t="s">
        <v>26</v>
      </c>
      <c r="I474" t="s">
        <v>202</v>
      </c>
      <c r="J474" t="s">
        <v>203</v>
      </c>
      <c r="K474" t="s">
        <v>5160</v>
      </c>
      <c r="L474" t="s">
        <v>53</v>
      </c>
      <c r="M474" t="s">
        <v>1506</v>
      </c>
      <c r="N474" t="s">
        <v>31</v>
      </c>
      <c r="O474" t="s">
        <v>35</v>
      </c>
      <c r="P474" s="4">
        <v>614.27200000000005</v>
      </c>
      <c r="Q474">
        <v>8</v>
      </c>
      <c r="R474">
        <v>0.2</v>
      </c>
      <c r="S474" s="4">
        <v>-23.0352</v>
      </c>
    </row>
    <row r="475" spans="1:19" x14ac:dyDescent="0.25">
      <c r="A475" t="s">
        <v>2137</v>
      </c>
      <c r="B475" s="1">
        <v>43038</v>
      </c>
      <c r="C475" s="1">
        <v>42777</v>
      </c>
      <c r="D475" t="s">
        <v>86</v>
      </c>
      <c r="E475" t="s">
        <v>2138</v>
      </c>
      <c r="F475" t="s">
        <v>2139</v>
      </c>
      <c r="G475" t="s">
        <v>25</v>
      </c>
      <c r="H475" t="s">
        <v>26</v>
      </c>
      <c r="I475" t="s">
        <v>202</v>
      </c>
      <c r="J475" t="s">
        <v>203</v>
      </c>
      <c r="K475" t="s">
        <v>5160</v>
      </c>
      <c r="L475" t="s">
        <v>53</v>
      </c>
      <c r="M475" t="s">
        <v>1329</v>
      </c>
      <c r="N475" t="s">
        <v>31</v>
      </c>
      <c r="O475" t="s">
        <v>32</v>
      </c>
      <c r="P475" s="4">
        <v>199.98</v>
      </c>
      <c r="Q475">
        <v>2</v>
      </c>
      <c r="R475">
        <v>0</v>
      </c>
      <c r="S475" s="4">
        <v>37.996200000000002</v>
      </c>
    </row>
    <row r="476" spans="1:19" x14ac:dyDescent="0.25">
      <c r="A476" t="s">
        <v>2140</v>
      </c>
      <c r="B476" s="1">
        <v>42948</v>
      </c>
      <c r="C476" s="1">
        <v>43040</v>
      </c>
      <c r="D476" t="s">
        <v>86</v>
      </c>
      <c r="E476" t="s">
        <v>2141</v>
      </c>
      <c r="F476" t="s">
        <v>2142</v>
      </c>
      <c r="G476" t="s">
        <v>89</v>
      </c>
      <c r="H476" t="s">
        <v>26</v>
      </c>
      <c r="I476" t="s">
        <v>202</v>
      </c>
      <c r="J476" t="s">
        <v>203</v>
      </c>
      <c r="K476" t="s">
        <v>5160</v>
      </c>
      <c r="L476" t="s">
        <v>53</v>
      </c>
      <c r="M476" t="s">
        <v>2143</v>
      </c>
      <c r="N476" t="s">
        <v>31</v>
      </c>
      <c r="O476" t="s">
        <v>45</v>
      </c>
      <c r="P476" s="4">
        <v>892.98</v>
      </c>
      <c r="Q476">
        <v>2</v>
      </c>
      <c r="R476">
        <v>0</v>
      </c>
      <c r="S476" s="4">
        <v>80.368200000000002</v>
      </c>
    </row>
    <row r="477" spans="1:19" x14ac:dyDescent="0.25">
      <c r="A477" t="s">
        <v>2145</v>
      </c>
      <c r="B477" s="1">
        <v>42114</v>
      </c>
      <c r="C477" s="1">
        <v>42119</v>
      </c>
      <c r="D477" t="s">
        <v>39</v>
      </c>
      <c r="E477" t="s">
        <v>2049</v>
      </c>
      <c r="F477" t="s">
        <v>2050</v>
      </c>
      <c r="G477" t="s">
        <v>89</v>
      </c>
      <c r="H477" t="s">
        <v>26</v>
      </c>
      <c r="I477" t="s">
        <v>376</v>
      </c>
      <c r="J477" t="s">
        <v>754</v>
      </c>
      <c r="K477" t="s">
        <v>5270</v>
      </c>
      <c r="L477" t="s">
        <v>29</v>
      </c>
      <c r="M477" t="s">
        <v>1658</v>
      </c>
      <c r="N477" t="s">
        <v>31</v>
      </c>
      <c r="O477" t="s">
        <v>55</v>
      </c>
      <c r="P477" s="4">
        <v>595.38</v>
      </c>
      <c r="Q477">
        <v>6</v>
      </c>
      <c r="R477">
        <v>0</v>
      </c>
      <c r="S477" s="4">
        <v>297.69</v>
      </c>
    </row>
    <row r="478" spans="1:19" x14ac:dyDescent="0.25">
      <c r="A478" t="s">
        <v>2148</v>
      </c>
      <c r="B478" s="1">
        <v>43092</v>
      </c>
      <c r="C478" s="1">
        <v>43096</v>
      </c>
      <c r="D478" t="s">
        <v>39</v>
      </c>
      <c r="E478" t="s">
        <v>1731</v>
      </c>
      <c r="F478" t="s">
        <v>1732</v>
      </c>
      <c r="G478" t="s">
        <v>89</v>
      </c>
      <c r="H478" t="s">
        <v>26</v>
      </c>
      <c r="I478" t="s">
        <v>1517</v>
      </c>
      <c r="J478" t="s">
        <v>468</v>
      </c>
      <c r="K478" t="s">
        <v>5279</v>
      </c>
      <c r="L478" t="s">
        <v>66</v>
      </c>
      <c r="M478" t="s">
        <v>149</v>
      </c>
      <c r="N478" t="s">
        <v>31</v>
      </c>
      <c r="O478" t="s">
        <v>55</v>
      </c>
      <c r="P478" s="4">
        <v>181.95</v>
      </c>
      <c r="Q478">
        <v>3</v>
      </c>
      <c r="R478">
        <v>0</v>
      </c>
      <c r="S478" s="4">
        <v>38.209499999999998</v>
      </c>
    </row>
    <row r="479" spans="1:19" x14ac:dyDescent="0.25">
      <c r="A479" t="s">
        <v>2150</v>
      </c>
      <c r="B479" s="1">
        <v>42015</v>
      </c>
      <c r="C479" s="1">
        <v>42135</v>
      </c>
      <c r="D479" t="s">
        <v>39</v>
      </c>
      <c r="E479" t="s">
        <v>317</v>
      </c>
      <c r="F479" t="s">
        <v>318</v>
      </c>
      <c r="G479" t="s">
        <v>25</v>
      </c>
      <c r="H479" t="s">
        <v>26</v>
      </c>
      <c r="I479" t="s">
        <v>180</v>
      </c>
      <c r="J479" t="s">
        <v>123</v>
      </c>
      <c r="K479" t="s">
        <v>5208</v>
      </c>
      <c r="L479" t="s">
        <v>66</v>
      </c>
      <c r="M479" t="s">
        <v>1016</v>
      </c>
      <c r="N479" t="s">
        <v>31</v>
      </c>
      <c r="O479" t="s">
        <v>55</v>
      </c>
      <c r="P479" s="4">
        <v>259.7</v>
      </c>
      <c r="Q479">
        <v>5</v>
      </c>
      <c r="R479">
        <v>0</v>
      </c>
      <c r="S479" s="4">
        <v>106.477</v>
      </c>
    </row>
    <row r="480" spans="1:19" x14ac:dyDescent="0.25">
      <c r="A480" t="s">
        <v>2151</v>
      </c>
      <c r="B480" s="1">
        <v>42995</v>
      </c>
      <c r="C480" s="1">
        <v>43000</v>
      </c>
      <c r="D480" t="s">
        <v>22</v>
      </c>
      <c r="E480" t="s">
        <v>746</v>
      </c>
      <c r="F480" t="s">
        <v>747</v>
      </c>
      <c r="G480" t="s">
        <v>100</v>
      </c>
      <c r="H480" t="s">
        <v>26</v>
      </c>
      <c r="I480" t="s">
        <v>2152</v>
      </c>
      <c r="J480" t="s">
        <v>754</v>
      </c>
      <c r="K480" t="s">
        <v>5337</v>
      </c>
      <c r="L480" t="s">
        <v>29</v>
      </c>
      <c r="M480" t="s">
        <v>458</v>
      </c>
      <c r="N480" t="s">
        <v>31</v>
      </c>
      <c r="O480" t="s">
        <v>35</v>
      </c>
      <c r="P480" s="4">
        <v>723.92</v>
      </c>
      <c r="Q480">
        <v>4</v>
      </c>
      <c r="R480">
        <v>0</v>
      </c>
      <c r="S480" s="4">
        <v>188.2192</v>
      </c>
    </row>
    <row r="481" spans="1:19" x14ac:dyDescent="0.25">
      <c r="A481" t="s">
        <v>2153</v>
      </c>
      <c r="B481" s="1">
        <v>42727</v>
      </c>
      <c r="C481" s="1">
        <v>42728</v>
      </c>
      <c r="D481" t="s">
        <v>86</v>
      </c>
      <c r="E481" t="s">
        <v>409</v>
      </c>
      <c r="F481" t="s">
        <v>410</v>
      </c>
      <c r="G481" t="s">
        <v>89</v>
      </c>
      <c r="H481" t="s">
        <v>26</v>
      </c>
      <c r="I481" t="s">
        <v>137</v>
      </c>
      <c r="J481" t="s">
        <v>138</v>
      </c>
      <c r="K481" t="s">
        <v>5171</v>
      </c>
      <c r="L481" t="s">
        <v>92</v>
      </c>
      <c r="M481" t="s">
        <v>1041</v>
      </c>
      <c r="N481" t="s">
        <v>31</v>
      </c>
      <c r="O481" t="s">
        <v>32</v>
      </c>
      <c r="P481" s="4">
        <v>141.37200000000001</v>
      </c>
      <c r="Q481">
        <v>2</v>
      </c>
      <c r="R481">
        <v>0.3</v>
      </c>
      <c r="S481" s="4">
        <v>-14.1372</v>
      </c>
    </row>
    <row r="482" spans="1:19" x14ac:dyDescent="0.25">
      <c r="A482" t="s">
        <v>2155</v>
      </c>
      <c r="B482" s="1">
        <v>43045</v>
      </c>
      <c r="C482" s="1">
        <v>43075</v>
      </c>
      <c r="D482" t="s">
        <v>86</v>
      </c>
      <c r="E482" t="s">
        <v>2156</v>
      </c>
      <c r="F482" t="s">
        <v>2157</v>
      </c>
      <c r="G482" t="s">
        <v>100</v>
      </c>
      <c r="H482" t="s">
        <v>26</v>
      </c>
      <c r="I482" t="s">
        <v>1631</v>
      </c>
      <c r="J482" t="s">
        <v>577</v>
      </c>
      <c r="K482" t="s">
        <v>5315</v>
      </c>
      <c r="L482" t="s">
        <v>53</v>
      </c>
      <c r="M482" t="s">
        <v>979</v>
      </c>
      <c r="N482" t="s">
        <v>31</v>
      </c>
      <c r="O482" t="s">
        <v>35</v>
      </c>
      <c r="P482" s="4">
        <v>280.79199999999997</v>
      </c>
      <c r="Q482">
        <v>1</v>
      </c>
      <c r="R482">
        <v>0.2</v>
      </c>
      <c r="S482" s="4">
        <v>35.098999999999997</v>
      </c>
    </row>
    <row r="483" spans="1:19" x14ac:dyDescent="0.25">
      <c r="A483" t="s">
        <v>2158</v>
      </c>
      <c r="B483" s="1">
        <v>42936</v>
      </c>
      <c r="C483" s="1">
        <v>42941</v>
      </c>
      <c r="D483" t="s">
        <v>39</v>
      </c>
      <c r="E483" t="s">
        <v>2160</v>
      </c>
      <c r="F483" t="s">
        <v>2161</v>
      </c>
      <c r="G483" t="s">
        <v>89</v>
      </c>
      <c r="H483" t="s">
        <v>26</v>
      </c>
      <c r="I483" t="s">
        <v>2162</v>
      </c>
      <c r="J483" t="s">
        <v>2163</v>
      </c>
      <c r="K483" t="s">
        <v>5338</v>
      </c>
      <c r="L483" t="s">
        <v>92</v>
      </c>
      <c r="M483" t="s">
        <v>1965</v>
      </c>
      <c r="N483" t="s">
        <v>31</v>
      </c>
      <c r="O483" t="s">
        <v>35</v>
      </c>
      <c r="P483" s="4">
        <v>182.94</v>
      </c>
      <c r="Q483">
        <v>3</v>
      </c>
      <c r="R483">
        <v>0</v>
      </c>
      <c r="S483" s="4">
        <v>27.440999999999999</v>
      </c>
    </row>
    <row r="484" spans="1:19" x14ac:dyDescent="0.25">
      <c r="A484" t="s">
        <v>2164</v>
      </c>
      <c r="B484" s="1">
        <v>42262</v>
      </c>
      <c r="C484" s="1">
        <v>42266</v>
      </c>
      <c r="D484" t="s">
        <v>22</v>
      </c>
      <c r="E484" t="s">
        <v>2165</v>
      </c>
      <c r="F484" t="s">
        <v>2166</v>
      </c>
      <c r="G484" t="s">
        <v>89</v>
      </c>
      <c r="H484" t="s">
        <v>26</v>
      </c>
      <c r="I484" t="s">
        <v>180</v>
      </c>
      <c r="J484" t="s">
        <v>123</v>
      </c>
      <c r="K484" t="s">
        <v>5153</v>
      </c>
      <c r="L484" t="s">
        <v>66</v>
      </c>
      <c r="M484" t="s">
        <v>377</v>
      </c>
      <c r="N484" t="s">
        <v>31</v>
      </c>
      <c r="O484" t="s">
        <v>32</v>
      </c>
      <c r="P484" s="4">
        <v>46.384</v>
      </c>
      <c r="Q484">
        <v>1</v>
      </c>
      <c r="R484">
        <v>0.2</v>
      </c>
      <c r="S484" s="4">
        <v>1.1596</v>
      </c>
    </row>
    <row r="485" spans="1:19" x14ac:dyDescent="0.25">
      <c r="A485" t="s">
        <v>2167</v>
      </c>
      <c r="B485" s="1">
        <v>42363</v>
      </c>
      <c r="C485" s="1">
        <v>42367</v>
      </c>
      <c r="D485" t="s">
        <v>39</v>
      </c>
      <c r="E485" t="s">
        <v>766</v>
      </c>
      <c r="F485" t="s">
        <v>767</v>
      </c>
      <c r="G485" t="s">
        <v>89</v>
      </c>
      <c r="H485" t="s">
        <v>26</v>
      </c>
      <c r="I485" t="s">
        <v>64</v>
      </c>
      <c r="J485" t="s">
        <v>65</v>
      </c>
      <c r="K485" t="s">
        <v>5139</v>
      </c>
      <c r="L485" t="s">
        <v>66</v>
      </c>
      <c r="M485" t="s">
        <v>2168</v>
      </c>
      <c r="N485" t="s">
        <v>31</v>
      </c>
      <c r="O485" t="s">
        <v>55</v>
      </c>
      <c r="P485" s="4">
        <v>547.13599999999997</v>
      </c>
      <c r="Q485">
        <v>4</v>
      </c>
      <c r="R485">
        <v>0.2</v>
      </c>
      <c r="S485" s="4">
        <v>-68.391999999999996</v>
      </c>
    </row>
    <row r="486" spans="1:19" x14ac:dyDescent="0.25">
      <c r="A486" t="s">
        <v>2170</v>
      </c>
      <c r="B486" s="1">
        <v>42004</v>
      </c>
      <c r="C486" s="1">
        <v>42064</v>
      </c>
      <c r="D486" t="s">
        <v>86</v>
      </c>
      <c r="E486" t="s">
        <v>1472</v>
      </c>
      <c r="F486" t="s">
        <v>1473</v>
      </c>
      <c r="G486" t="s">
        <v>100</v>
      </c>
      <c r="H486" t="s">
        <v>26</v>
      </c>
      <c r="I486" t="s">
        <v>256</v>
      </c>
      <c r="J486" t="s">
        <v>473</v>
      </c>
      <c r="K486" t="s">
        <v>5182</v>
      </c>
      <c r="L486" t="s">
        <v>66</v>
      </c>
      <c r="M486" t="s">
        <v>2171</v>
      </c>
      <c r="N486" t="s">
        <v>31</v>
      </c>
      <c r="O486" t="s">
        <v>55</v>
      </c>
      <c r="P486" s="4">
        <v>63.2</v>
      </c>
      <c r="Q486">
        <v>5</v>
      </c>
      <c r="R486">
        <v>0</v>
      </c>
      <c r="S486" s="4">
        <v>23.384</v>
      </c>
    </row>
    <row r="487" spans="1:19" x14ac:dyDescent="0.25">
      <c r="A487" t="s">
        <v>2173</v>
      </c>
      <c r="B487" s="1">
        <v>42442</v>
      </c>
      <c r="C487" s="1">
        <v>42447</v>
      </c>
      <c r="D487" t="s">
        <v>39</v>
      </c>
      <c r="E487" t="s">
        <v>932</v>
      </c>
      <c r="F487" t="s">
        <v>933</v>
      </c>
      <c r="G487" t="s">
        <v>25</v>
      </c>
      <c r="H487" t="s">
        <v>26</v>
      </c>
      <c r="I487" t="s">
        <v>264</v>
      </c>
      <c r="J487" t="s">
        <v>91</v>
      </c>
      <c r="K487" t="s">
        <v>5161</v>
      </c>
      <c r="L487" t="s">
        <v>92</v>
      </c>
      <c r="M487" t="s">
        <v>1327</v>
      </c>
      <c r="N487" t="s">
        <v>31</v>
      </c>
      <c r="O487" t="s">
        <v>45</v>
      </c>
      <c r="P487" s="4">
        <v>557.58500000000004</v>
      </c>
      <c r="Q487">
        <v>5</v>
      </c>
      <c r="R487">
        <v>0.3</v>
      </c>
      <c r="S487" s="4">
        <v>0</v>
      </c>
    </row>
    <row r="488" spans="1:19" x14ac:dyDescent="0.25">
      <c r="A488" t="s">
        <v>2174</v>
      </c>
      <c r="B488" s="1">
        <v>42247</v>
      </c>
      <c r="C488" s="1">
        <v>42044</v>
      </c>
      <c r="D488" t="s">
        <v>86</v>
      </c>
      <c r="E488" t="s">
        <v>2176</v>
      </c>
      <c r="F488" t="s">
        <v>2177</v>
      </c>
      <c r="G488" t="s">
        <v>89</v>
      </c>
      <c r="H488" t="s">
        <v>26</v>
      </c>
      <c r="I488" t="s">
        <v>352</v>
      </c>
      <c r="J488" t="s">
        <v>52</v>
      </c>
      <c r="K488" t="s">
        <v>5180</v>
      </c>
      <c r="L488" t="s">
        <v>53</v>
      </c>
      <c r="M488" t="s">
        <v>102</v>
      </c>
      <c r="N488" t="s">
        <v>31</v>
      </c>
      <c r="O488" t="s">
        <v>32</v>
      </c>
      <c r="P488" s="4">
        <v>1552.8309999999999</v>
      </c>
      <c r="Q488">
        <v>7</v>
      </c>
      <c r="R488">
        <v>0.15</v>
      </c>
      <c r="S488" s="4">
        <v>200.9546</v>
      </c>
    </row>
    <row r="489" spans="1:19" x14ac:dyDescent="0.25">
      <c r="A489" t="s">
        <v>2178</v>
      </c>
      <c r="B489" s="1">
        <v>41715</v>
      </c>
      <c r="C489" s="1">
        <v>41719</v>
      </c>
      <c r="D489" t="s">
        <v>39</v>
      </c>
      <c r="E489" t="s">
        <v>2181</v>
      </c>
      <c r="F489" t="s">
        <v>2182</v>
      </c>
      <c r="G489" t="s">
        <v>89</v>
      </c>
      <c r="H489" t="s">
        <v>26</v>
      </c>
      <c r="I489" t="s">
        <v>180</v>
      </c>
      <c r="J489" t="s">
        <v>123</v>
      </c>
      <c r="K489" t="s">
        <v>5175</v>
      </c>
      <c r="L489" t="s">
        <v>66</v>
      </c>
      <c r="M489" t="s">
        <v>329</v>
      </c>
      <c r="N489" t="s">
        <v>31</v>
      </c>
      <c r="O489" t="s">
        <v>45</v>
      </c>
      <c r="P489" s="4">
        <v>1579.7460000000001</v>
      </c>
      <c r="Q489">
        <v>7</v>
      </c>
      <c r="R489">
        <v>0.4</v>
      </c>
      <c r="S489" s="4">
        <v>-447.59469999999999</v>
      </c>
    </row>
    <row r="490" spans="1:19" x14ac:dyDescent="0.25">
      <c r="A490" t="s">
        <v>2178</v>
      </c>
      <c r="B490" s="1">
        <v>41715</v>
      </c>
      <c r="C490" s="1">
        <v>41719</v>
      </c>
      <c r="D490" t="s">
        <v>39</v>
      </c>
      <c r="E490" t="s">
        <v>2181</v>
      </c>
      <c r="F490" t="s">
        <v>2182</v>
      </c>
      <c r="G490" t="s">
        <v>89</v>
      </c>
      <c r="H490" t="s">
        <v>26</v>
      </c>
      <c r="I490" t="s">
        <v>180</v>
      </c>
      <c r="J490" t="s">
        <v>123</v>
      </c>
      <c r="K490" t="s">
        <v>5175</v>
      </c>
      <c r="L490" t="s">
        <v>66</v>
      </c>
      <c r="M490" t="s">
        <v>2143</v>
      </c>
      <c r="N490" t="s">
        <v>31</v>
      </c>
      <c r="O490" t="s">
        <v>45</v>
      </c>
      <c r="P490" s="4">
        <v>1071.576</v>
      </c>
      <c r="Q490">
        <v>4</v>
      </c>
      <c r="R490">
        <v>0.4</v>
      </c>
      <c r="S490" s="4">
        <v>-553.64760000000001</v>
      </c>
    </row>
    <row r="491" spans="1:19" x14ac:dyDescent="0.25">
      <c r="A491" t="s">
        <v>2178</v>
      </c>
      <c r="B491" s="1">
        <v>41715</v>
      </c>
      <c r="C491" s="1">
        <v>41719</v>
      </c>
      <c r="D491" t="s">
        <v>39</v>
      </c>
      <c r="E491" t="s">
        <v>2181</v>
      </c>
      <c r="F491" t="s">
        <v>2182</v>
      </c>
      <c r="G491" t="s">
        <v>89</v>
      </c>
      <c r="H491" t="s">
        <v>26</v>
      </c>
      <c r="I491" t="s">
        <v>180</v>
      </c>
      <c r="J491" t="s">
        <v>123</v>
      </c>
      <c r="K491" t="s">
        <v>5175</v>
      </c>
      <c r="L491" t="s">
        <v>66</v>
      </c>
      <c r="M491" t="s">
        <v>1853</v>
      </c>
      <c r="N491" t="s">
        <v>31</v>
      </c>
      <c r="O491" t="s">
        <v>45</v>
      </c>
      <c r="P491" s="4">
        <v>613.90800000000002</v>
      </c>
      <c r="Q491">
        <v>3</v>
      </c>
      <c r="R491">
        <v>0.4</v>
      </c>
      <c r="S491" s="4">
        <v>-122.7816</v>
      </c>
    </row>
    <row r="492" spans="1:19" x14ac:dyDescent="0.25">
      <c r="A492" t="s">
        <v>2183</v>
      </c>
      <c r="B492" s="1">
        <v>42442</v>
      </c>
      <c r="C492" s="1">
        <v>42447</v>
      </c>
      <c r="D492" t="s">
        <v>39</v>
      </c>
      <c r="E492" t="s">
        <v>2184</v>
      </c>
      <c r="F492" t="s">
        <v>2185</v>
      </c>
      <c r="G492" t="s">
        <v>100</v>
      </c>
      <c r="H492" t="s">
        <v>26</v>
      </c>
      <c r="I492" t="s">
        <v>816</v>
      </c>
      <c r="J492" t="s">
        <v>817</v>
      </c>
      <c r="K492" t="s">
        <v>5218</v>
      </c>
      <c r="L492" t="s">
        <v>29</v>
      </c>
      <c r="M492" t="s">
        <v>617</v>
      </c>
      <c r="N492" t="s">
        <v>31</v>
      </c>
      <c r="O492" t="s">
        <v>55</v>
      </c>
      <c r="P492" s="4">
        <v>127.88</v>
      </c>
      <c r="Q492">
        <v>2</v>
      </c>
      <c r="R492">
        <v>0</v>
      </c>
      <c r="S492" s="4">
        <v>40.921599999999998</v>
      </c>
    </row>
    <row r="493" spans="1:19" x14ac:dyDescent="0.25">
      <c r="A493" t="s">
        <v>2186</v>
      </c>
      <c r="B493" s="1">
        <v>41967</v>
      </c>
      <c r="C493" s="1">
        <v>41969</v>
      </c>
      <c r="D493" t="s">
        <v>22</v>
      </c>
      <c r="E493" t="s">
        <v>2187</v>
      </c>
      <c r="F493" t="s">
        <v>2188</v>
      </c>
      <c r="G493" t="s">
        <v>25</v>
      </c>
      <c r="H493" t="s">
        <v>26</v>
      </c>
      <c r="I493" t="s">
        <v>2189</v>
      </c>
      <c r="J493" t="s">
        <v>52</v>
      </c>
      <c r="K493" t="s">
        <v>5339</v>
      </c>
      <c r="L493" t="s">
        <v>53</v>
      </c>
      <c r="M493" t="s">
        <v>2190</v>
      </c>
      <c r="N493" t="s">
        <v>31</v>
      </c>
      <c r="O493" t="s">
        <v>35</v>
      </c>
      <c r="P493" s="4">
        <v>120.712</v>
      </c>
      <c r="Q493">
        <v>1</v>
      </c>
      <c r="R493">
        <v>0.2</v>
      </c>
      <c r="S493" s="4">
        <v>-18.1068</v>
      </c>
    </row>
    <row r="494" spans="1:19" x14ac:dyDescent="0.25">
      <c r="A494" t="s">
        <v>2192</v>
      </c>
      <c r="B494" s="1">
        <v>42636</v>
      </c>
      <c r="C494" s="1">
        <v>42640</v>
      </c>
      <c r="D494" t="s">
        <v>39</v>
      </c>
      <c r="E494" t="s">
        <v>380</v>
      </c>
      <c r="F494" t="s">
        <v>381</v>
      </c>
      <c r="G494" t="s">
        <v>89</v>
      </c>
      <c r="H494" t="s">
        <v>26</v>
      </c>
      <c r="I494" t="s">
        <v>1875</v>
      </c>
      <c r="J494" t="s">
        <v>250</v>
      </c>
      <c r="K494" t="s">
        <v>5305</v>
      </c>
      <c r="L494" t="s">
        <v>66</v>
      </c>
      <c r="M494" t="s">
        <v>2194</v>
      </c>
      <c r="N494" t="s">
        <v>31</v>
      </c>
      <c r="O494" t="s">
        <v>55</v>
      </c>
      <c r="P494" s="4">
        <v>532.70399999999995</v>
      </c>
      <c r="Q494">
        <v>6</v>
      </c>
      <c r="R494">
        <v>0.2</v>
      </c>
      <c r="S494" s="4">
        <v>-26.635200000000001</v>
      </c>
    </row>
    <row r="495" spans="1:19" x14ac:dyDescent="0.25">
      <c r="A495" t="s">
        <v>2196</v>
      </c>
      <c r="B495" s="1">
        <v>42558</v>
      </c>
      <c r="C495" s="1">
        <v>42681</v>
      </c>
      <c r="D495" t="s">
        <v>22</v>
      </c>
      <c r="E495" t="s">
        <v>2197</v>
      </c>
      <c r="F495" t="s">
        <v>2198</v>
      </c>
      <c r="G495" t="s">
        <v>89</v>
      </c>
      <c r="H495" t="s">
        <v>26</v>
      </c>
      <c r="I495" t="s">
        <v>188</v>
      </c>
      <c r="J495" t="s">
        <v>138</v>
      </c>
      <c r="K495" t="s">
        <v>5213</v>
      </c>
      <c r="L495" t="s">
        <v>92</v>
      </c>
      <c r="M495" t="s">
        <v>1827</v>
      </c>
      <c r="N495" t="s">
        <v>31</v>
      </c>
      <c r="O495" t="s">
        <v>55</v>
      </c>
      <c r="P495" s="4">
        <v>60.287999999999997</v>
      </c>
      <c r="Q495">
        <v>8</v>
      </c>
      <c r="R495">
        <v>0.6</v>
      </c>
      <c r="S495" s="4">
        <v>-27.1296</v>
      </c>
    </row>
    <row r="496" spans="1:19" x14ac:dyDescent="0.25">
      <c r="A496" t="s">
        <v>2196</v>
      </c>
      <c r="B496" s="1">
        <v>42558</v>
      </c>
      <c r="C496" s="1">
        <v>42681</v>
      </c>
      <c r="D496" t="s">
        <v>22</v>
      </c>
      <c r="E496" t="s">
        <v>2197</v>
      </c>
      <c r="F496" t="s">
        <v>2198</v>
      </c>
      <c r="G496" t="s">
        <v>89</v>
      </c>
      <c r="H496" t="s">
        <v>26</v>
      </c>
      <c r="I496" t="s">
        <v>188</v>
      </c>
      <c r="J496" t="s">
        <v>138</v>
      </c>
      <c r="K496" t="s">
        <v>5213</v>
      </c>
      <c r="L496" t="s">
        <v>92</v>
      </c>
      <c r="M496" t="s">
        <v>458</v>
      </c>
      <c r="N496" t="s">
        <v>31</v>
      </c>
      <c r="O496" t="s">
        <v>35</v>
      </c>
      <c r="P496" s="4">
        <v>253.37200000000001</v>
      </c>
      <c r="Q496">
        <v>2</v>
      </c>
      <c r="R496">
        <v>0.3</v>
      </c>
      <c r="S496" s="4">
        <v>-14.478400000000001</v>
      </c>
    </row>
    <row r="497" spans="1:19" x14ac:dyDescent="0.25">
      <c r="A497" t="s">
        <v>2199</v>
      </c>
      <c r="B497" s="1">
        <v>42526</v>
      </c>
      <c r="C497" s="1">
        <v>42648</v>
      </c>
      <c r="D497" t="s">
        <v>39</v>
      </c>
      <c r="E497" t="s">
        <v>2200</v>
      </c>
      <c r="F497" t="s">
        <v>2201</v>
      </c>
      <c r="G497" t="s">
        <v>100</v>
      </c>
      <c r="H497" t="s">
        <v>26</v>
      </c>
      <c r="I497" t="s">
        <v>1003</v>
      </c>
      <c r="J497" t="s">
        <v>250</v>
      </c>
      <c r="K497" t="s">
        <v>5236</v>
      </c>
      <c r="L497" t="s">
        <v>66</v>
      </c>
      <c r="M497" t="s">
        <v>83</v>
      </c>
      <c r="N497" t="s">
        <v>31</v>
      </c>
      <c r="O497" t="s">
        <v>55</v>
      </c>
      <c r="P497" s="4">
        <v>54.712000000000003</v>
      </c>
      <c r="Q497">
        <v>7</v>
      </c>
      <c r="R497">
        <v>0.2</v>
      </c>
      <c r="S497" s="4">
        <v>11.626300000000001</v>
      </c>
    </row>
    <row r="498" spans="1:19" x14ac:dyDescent="0.25">
      <c r="A498" t="s">
        <v>2203</v>
      </c>
      <c r="B498" s="1">
        <v>42167</v>
      </c>
      <c r="C498" s="1">
        <v>42289</v>
      </c>
      <c r="D498" t="s">
        <v>39</v>
      </c>
      <c r="E498" t="s">
        <v>2204</v>
      </c>
      <c r="F498" t="s">
        <v>2205</v>
      </c>
      <c r="G498" t="s">
        <v>25</v>
      </c>
      <c r="H498" t="s">
        <v>26</v>
      </c>
      <c r="I498" t="s">
        <v>180</v>
      </c>
      <c r="J498" t="s">
        <v>123</v>
      </c>
      <c r="K498" t="s">
        <v>5151</v>
      </c>
      <c r="L498" t="s">
        <v>66</v>
      </c>
      <c r="M498" t="s">
        <v>1801</v>
      </c>
      <c r="N498" t="s">
        <v>31</v>
      </c>
      <c r="O498" t="s">
        <v>55</v>
      </c>
      <c r="P498" s="4">
        <v>113.92</v>
      </c>
      <c r="Q498">
        <v>4</v>
      </c>
      <c r="R498">
        <v>0</v>
      </c>
      <c r="S498" s="4">
        <v>42.150399999999998</v>
      </c>
    </row>
    <row r="499" spans="1:19" x14ac:dyDescent="0.25">
      <c r="A499" t="s">
        <v>2206</v>
      </c>
      <c r="B499" s="1">
        <v>42640</v>
      </c>
      <c r="C499" s="1">
        <v>42439</v>
      </c>
      <c r="D499" t="s">
        <v>39</v>
      </c>
      <c r="E499" t="s">
        <v>2207</v>
      </c>
      <c r="F499" t="s">
        <v>2208</v>
      </c>
      <c r="G499" t="s">
        <v>89</v>
      </c>
      <c r="H499" t="s">
        <v>26</v>
      </c>
      <c r="I499" t="s">
        <v>2209</v>
      </c>
      <c r="J499" t="s">
        <v>91</v>
      </c>
      <c r="K499" t="s">
        <v>5340</v>
      </c>
      <c r="L499" t="s">
        <v>92</v>
      </c>
      <c r="M499" t="s">
        <v>2210</v>
      </c>
      <c r="N499" t="s">
        <v>31</v>
      </c>
      <c r="O499" t="s">
        <v>32</v>
      </c>
      <c r="P499" s="4">
        <v>956.66480000000001</v>
      </c>
      <c r="Q499">
        <v>7</v>
      </c>
      <c r="R499">
        <v>0.32</v>
      </c>
      <c r="S499" s="4">
        <v>-225.0976</v>
      </c>
    </row>
    <row r="500" spans="1:19" x14ac:dyDescent="0.25">
      <c r="A500" t="s">
        <v>2212</v>
      </c>
      <c r="B500" s="1">
        <v>42817</v>
      </c>
      <c r="C500" s="1">
        <v>42819</v>
      </c>
      <c r="D500" t="s">
        <v>86</v>
      </c>
      <c r="E500" t="s">
        <v>2213</v>
      </c>
      <c r="F500" t="s">
        <v>2214</v>
      </c>
      <c r="G500" t="s">
        <v>100</v>
      </c>
      <c r="H500" t="s">
        <v>26</v>
      </c>
      <c r="I500" t="s">
        <v>352</v>
      </c>
      <c r="J500" t="s">
        <v>52</v>
      </c>
      <c r="K500" t="s">
        <v>5180</v>
      </c>
      <c r="L500" t="s">
        <v>53</v>
      </c>
      <c r="M500" t="s">
        <v>1683</v>
      </c>
      <c r="N500" t="s">
        <v>31</v>
      </c>
      <c r="O500" t="s">
        <v>55</v>
      </c>
      <c r="P500" s="4">
        <v>211.84</v>
      </c>
      <c r="Q500">
        <v>8</v>
      </c>
      <c r="R500">
        <v>0</v>
      </c>
      <c r="S500" s="4">
        <v>76.2624</v>
      </c>
    </row>
    <row r="501" spans="1:19" x14ac:dyDescent="0.25">
      <c r="A501" t="s">
        <v>2215</v>
      </c>
      <c r="B501" s="1">
        <v>41984</v>
      </c>
      <c r="C501" s="1">
        <v>41959</v>
      </c>
      <c r="D501" t="s">
        <v>39</v>
      </c>
      <c r="E501" t="s">
        <v>2217</v>
      </c>
      <c r="F501" t="s">
        <v>2218</v>
      </c>
      <c r="G501" t="s">
        <v>25</v>
      </c>
      <c r="H501" t="s">
        <v>26</v>
      </c>
      <c r="I501" t="s">
        <v>51</v>
      </c>
      <c r="J501" t="s">
        <v>52</v>
      </c>
      <c r="K501" t="s">
        <v>5197</v>
      </c>
      <c r="L501" t="s">
        <v>53</v>
      </c>
      <c r="M501" t="s">
        <v>1065</v>
      </c>
      <c r="N501" t="s">
        <v>31</v>
      </c>
      <c r="O501" t="s">
        <v>45</v>
      </c>
      <c r="P501" s="4">
        <v>629.06399999999996</v>
      </c>
      <c r="Q501">
        <v>3</v>
      </c>
      <c r="R501">
        <v>0.2</v>
      </c>
      <c r="S501" s="4">
        <v>31.453199999999999</v>
      </c>
    </row>
    <row r="502" spans="1:19" x14ac:dyDescent="0.25">
      <c r="A502" t="s">
        <v>2219</v>
      </c>
      <c r="B502" s="1">
        <v>42733</v>
      </c>
      <c r="C502" s="1">
        <v>42767</v>
      </c>
      <c r="D502" t="s">
        <v>39</v>
      </c>
      <c r="E502" t="s">
        <v>549</v>
      </c>
      <c r="F502" t="s">
        <v>550</v>
      </c>
      <c r="G502" t="s">
        <v>25</v>
      </c>
      <c r="H502" t="s">
        <v>26</v>
      </c>
      <c r="I502" t="s">
        <v>1050</v>
      </c>
      <c r="J502" t="s">
        <v>257</v>
      </c>
      <c r="K502" t="s">
        <v>5241</v>
      </c>
      <c r="L502" t="s">
        <v>92</v>
      </c>
      <c r="M502" t="s">
        <v>2190</v>
      </c>
      <c r="N502" t="s">
        <v>31</v>
      </c>
      <c r="O502" t="s">
        <v>35</v>
      </c>
      <c r="P502" s="4">
        <v>754.45</v>
      </c>
      <c r="Q502">
        <v>5</v>
      </c>
      <c r="R502">
        <v>0</v>
      </c>
      <c r="S502" s="4">
        <v>60.356000000000002</v>
      </c>
    </row>
    <row r="503" spans="1:19" x14ac:dyDescent="0.25">
      <c r="A503" t="s">
        <v>2221</v>
      </c>
      <c r="B503" s="1">
        <v>42162</v>
      </c>
      <c r="C503" s="1">
        <v>42315</v>
      </c>
      <c r="D503" t="s">
        <v>39</v>
      </c>
      <c r="E503" t="s">
        <v>1457</v>
      </c>
      <c r="F503" t="s">
        <v>1458</v>
      </c>
      <c r="G503" t="s">
        <v>100</v>
      </c>
      <c r="H503" t="s">
        <v>26</v>
      </c>
      <c r="I503" t="s">
        <v>2222</v>
      </c>
      <c r="J503" t="s">
        <v>473</v>
      </c>
      <c r="K503" t="s">
        <v>5341</v>
      </c>
      <c r="L503" t="s">
        <v>66</v>
      </c>
      <c r="M503" t="s">
        <v>589</v>
      </c>
      <c r="N503" t="s">
        <v>31</v>
      </c>
      <c r="O503" t="s">
        <v>32</v>
      </c>
      <c r="P503" s="4">
        <v>301.95999999999998</v>
      </c>
      <c r="Q503">
        <v>2</v>
      </c>
      <c r="R503">
        <v>0</v>
      </c>
      <c r="S503" s="4">
        <v>60.392000000000003</v>
      </c>
    </row>
    <row r="504" spans="1:19" x14ac:dyDescent="0.25">
      <c r="A504" t="s">
        <v>2223</v>
      </c>
      <c r="B504" s="1">
        <v>43094</v>
      </c>
      <c r="C504" s="1">
        <v>43099</v>
      </c>
      <c r="D504" t="s">
        <v>39</v>
      </c>
      <c r="E504" t="s">
        <v>2224</v>
      </c>
      <c r="F504" t="s">
        <v>2225</v>
      </c>
      <c r="G504" t="s">
        <v>25</v>
      </c>
      <c r="H504" t="s">
        <v>26</v>
      </c>
      <c r="I504" t="s">
        <v>1875</v>
      </c>
      <c r="J504" t="s">
        <v>250</v>
      </c>
      <c r="K504" t="s">
        <v>5305</v>
      </c>
      <c r="L504" t="s">
        <v>66</v>
      </c>
      <c r="M504" t="s">
        <v>2226</v>
      </c>
      <c r="N504" t="s">
        <v>31</v>
      </c>
      <c r="O504" t="s">
        <v>45</v>
      </c>
      <c r="P504" s="4">
        <v>273.06</v>
      </c>
      <c r="Q504">
        <v>2</v>
      </c>
      <c r="R504">
        <v>0.4</v>
      </c>
      <c r="S504" s="4">
        <v>-104.673</v>
      </c>
    </row>
    <row r="505" spans="1:19" x14ac:dyDescent="0.25">
      <c r="A505" t="s">
        <v>2228</v>
      </c>
      <c r="B505" s="1">
        <v>42680</v>
      </c>
      <c r="C505" s="1">
        <v>42538</v>
      </c>
      <c r="D505" t="s">
        <v>39</v>
      </c>
      <c r="E505" t="s">
        <v>2229</v>
      </c>
      <c r="F505" t="s">
        <v>2230</v>
      </c>
      <c r="G505" t="s">
        <v>89</v>
      </c>
      <c r="H505" t="s">
        <v>26</v>
      </c>
      <c r="I505" t="s">
        <v>784</v>
      </c>
      <c r="J505" t="s">
        <v>91</v>
      </c>
      <c r="K505" t="s">
        <v>5214</v>
      </c>
      <c r="L505" t="s">
        <v>92</v>
      </c>
      <c r="M505" t="s">
        <v>1667</v>
      </c>
      <c r="N505" t="s">
        <v>31</v>
      </c>
      <c r="O505" t="s">
        <v>55</v>
      </c>
      <c r="P505" s="4">
        <v>12.544</v>
      </c>
      <c r="Q505">
        <v>7</v>
      </c>
      <c r="R505">
        <v>0.6</v>
      </c>
      <c r="S505" s="4">
        <v>-9.0944000000000003</v>
      </c>
    </row>
    <row r="506" spans="1:19" x14ac:dyDescent="0.25">
      <c r="A506" t="s">
        <v>2231</v>
      </c>
      <c r="B506" s="1">
        <v>43097</v>
      </c>
      <c r="C506" s="1">
        <v>43132</v>
      </c>
      <c r="D506" t="s">
        <v>39</v>
      </c>
      <c r="E506" t="s">
        <v>2207</v>
      </c>
      <c r="F506" t="s">
        <v>2208</v>
      </c>
      <c r="G506" t="s">
        <v>89</v>
      </c>
      <c r="H506" t="s">
        <v>26</v>
      </c>
      <c r="I506" t="s">
        <v>202</v>
      </c>
      <c r="J506" t="s">
        <v>203</v>
      </c>
      <c r="K506" t="s">
        <v>5154</v>
      </c>
      <c r="L506" t="s">
        <v>53</v>
      </c>
      <c r="M506" t="s">
        <v>486</v>
      </c>
      <c r="N506" t="s">
        <v>31</v>
      </c>
      <c r="O506" t="s">
        <v>55</v>
      </c>
      <c r="P506" s="4">
        <v>7.4</v>
      </c>
      <c r="Q506">
        <v>2</v>
      </c>
      <c r="R506">
        <v>0</v>
      </c>
      <c r="S506" s="4">
        <v>3.0339999999999998</v>
      </c>
    </row>
    <row r="507" spans="1:19" x14ac:dyDescent="0.25">
      <c r="A507" t="s">
        <v>2232</v>
      </c>
      <c r="B507" s="1">
        <v>41723</v>
      </c>
      <c r="C507" s="1">
        <v>41643</v>
      </c>
      <c r="D507" t="s">
        <v>39</v>
      </c>
      <c r="E507" t="s">
        <v>2234</v>
      </c>
      <c r="F507" t="s">
        <v>2235</v>
      </c>
      <c r="G507" t="s">
        <v>25</v>
      </c>
      <c r="H507" t="s">
        <v>26</v>
      </c>
      <c r="I507" t="s">
        <v>180</v>
      </c>
      <c r="J507" t="s">
        <v>123</v>
      </c>
      <c r="K507" t="s">
        <v>5151</v>
      </c>
      <c r="L507" t="s">
        <v>66</v>
      </c>
      <c r="M507" t="s">
        <v>2236</v>
      </c>
      <c r="N507" t="s">
        <v>31</v>
      </c>
      <c r="O507" t="s">
        <v>35</v>
      </c>
      <c r="P507" s="4">
        <v>366.786</v>
      </c>
      <c r="Q507">
        <v>7</v>
      </c>
      <c r="R507">
        <v>0.1</v>
      </c>
      <c r="S507" s="4">
        <v>65.206400000000002</v>
      </c>
    </row>
    <row r="508" spans="1:19" x14ac:dyDescent="0.25">
      <c r="A508" t="s">
        <v>2238</v>
      </c>
      <c r="B508" s="1">
        <v>42801</v>
      </c>
      <c r="C508" s="1">
        <v>43015</v>
      </c>
      <c r="D508" t="s">
        <v>39</v>
      </c>
      <c r="E508" t="s">
        <v>1448</v>
      </c>
      <c r="F508" t="s">
        <v>1449</v>
      </c>
      <c r="G508" t="s">
        <v>25</v>
      </c>
      <c r="H508" t="s">
        <v>26</v>
      </c>
      <c r="I508" t="s">
        <v>2239</v>
      </c>
      <c r="J508" t="s">
        <v>2240</v>
      </c>
      <c r="K508" t="s">
        <v>5342</v>
      </c>
      <c r="L508" t="s">
        <v>53</v>
      </c>
      <c r="M508" t="s">
        <v>149</v>
      </c>
      <c r="N508" t="s">
        <v>31</v>
      </c>
      <c r="O508" t="s">
        <v>55</v>
      </c>
      <c r="P508" s="4">
        <v>545.85</v>
      </c>
      <c r="Q508">
        <v>9</v>
      </c>
      <c r="R508">
        <v>0</v>
      </c>
      <c r="S508" s="4">
        <v>114.6285</v>
      </c>
    </row>
    <row r="509" spans="1:19" x14ac:dyDescent="0.25">
      <c r="A509" t="s">
        <v>2241</v>
      </c>
      <c r="B509" s="1">
        <v>41961</v>
      </c>
      <c r="C509" s="1">
        <v>41963</v>
      </c>
      <c r="D509" t="s">
        <v>22</v>
      </c>
      <c r="E509" t="s">
        <v>2244</v>
      </c>
      <c r="F509" t="s">
        <v>2245</v>
      </c>
      <c r="G509" t="s">
        <v>25</v>
      </c>
      <c r="H509" t="s">
        <v>26</v>
      </c>
      <c r="I509" t="s">
        <v>999</v>
      </c>
      <c r="J509" t="s">
        <v>189</v>
      </c>
      <c r="K509" t="s">
        <v>5248</v>
      </c>
      <c r="L509" t="s">
        <v>53</v>
      </c>
      <c r="M509" t="s">
        <v>2246</v>
      </c>
      <c r="N509" t="s">
        <v>31</v>
      </c>
      <c r="O509" t="s">
        <v>45</v>
      </c>
      <c r="P509" s="4">
        <v>145.97999999999999</v>
      </c>
      <c r="Q509">
        <v>2</v>
      </c>
      <c r="R509">
        <v>0.5</v>
      </c>
      <c r="S509" s="4">
        <v>-99.266400000000004</v>
      </c>
    </row>
    <row r="510" spans="1:19" x14ac:dyDescent="0.25">
      <c r="A510" t="s">
        <v>2248</v>
      </c>
      <c r="B510" s="1">
        <v>42933</v>
      </c>
      <c r="C510" s="1">
        <v>42938</v>
      </c>
      <c r="D510" t="s">
        <v>39</v>
      </c>
      <c r="E510" t="s">
        <v>2251</v>
      </c>
      <c r="F510" t="s">
        <v>2252</v>
      </c>
      <c r="G510" t="s">
        <v>25</v>
      </c>
      <c r="H510" t="s">
        <v>26</v>
      </c>
      <c r="I510" t="s">
        <v>326</v>
      </c>
      <c r="J510" t="s">
        <v>43</v>
      </c>
      <c r="K510" t="s">
        <v>5168</v>
      </c>
      <c r="L510" t="s">
        <v>29</v>
      </c>
      <c r="M510" t="s">
        <v>918</v>
      </c>
      <c r="N510" t="s">
        <v>31</v>
      </c>
      <c r="O510" t="s">
        <v>55</v>
      </c>
      <c r="P510" s="4">
        <v>7.9039999999999999</v>
      </c>
      <c r="Q510">
        <v>2</v>
      </c>
      <c r="R510">
        <v>0.2</v>
      </c>
      <c r="S510" s="4">
        <v>2.1736</v>
      </c>
    </row>
    <row r="511" spans="1:19" x14ac:dyDescent="0.25">
      <c r="A511" t="s">
        <v>2253</v>
      </c>
      <c r="B511" s="1">
        <v>42512</v>
      </c>
      <c r="C511" s="1">
        <v>42517</v>
      </c>
      <c r="D511" t="s">
        <v>39</v>
      </c>
      <c r="E511" t="s">
        <v>2057</v>
      </c>
      <c r="F511" t="s">
        <v>2058</v>
      </c>
      <c r="G511" t="s">
        <v>25</v>
      </c>
      <c r="H511" t="s">
        <v>26</v>
      </c>
      <c r="I511" t="s">
        <v>2255</v>
      </c>
      <c r="J511" t="s">
        <v>392</v>
      </c>
      <c r="K511" t="s">
        <v>5343</v>
      </c>
      <c r="L511" t="s">
        <v>66</v>
      </c>
      <c r="M511" t="s">
        <v>313</v>
      </c>
      <c r="N511" t="s">
        <v>31</v>
      </c>
      <c r="O511" t="s">
        <v>45</v>
      </c>
      <c r="P511" s="4">
        <v>174.286</v>
      </c>
      <c r="Q511">
        <v>2</v>
      </c>
      <c r="R511">
        <v>0.3</v>
      </c>
      <c r="S511" s="4">
        <v>-19.918399999999998</v>
      </c>
    </row>
    <row r="512" spans="1:19" x14ac:dyDescent="0.25">
      <c r="A512" t="s">
        <v>2256</v>
      </c>
      <c r="B512" s="1">
        <v>42674</v>
      </c>
      <c r="C512" s="1">
        <v>42532</v>
      </c>
      <c r="D512" t="s">
        <v>39</v>
      </c>
      <c r="E512" t="s">
        <v>673</v>
      </c>
      <c r="F512" t="s">
        <v>674</v>
      </c>
      <c r="G512" t="s">
        <v>25</v>
      </c>
      <c r="H512" t="s">
        <v>26</v>
      </c>
      <c r="I512" t="s">
        <v>64</v>
      </c>
      <c r="J512" t="s">
        <v>65</v>
      </c>
      <c r="K512" t="s">
        <v>5179</v>
      </c>
      <c r="L512" t="s">
        <v>66</v>
      </c>
      <c r="M512" t="s">
        <v>1816</v>
      </c>
      <c r="N512" t="s">
        <v>31</v>
      </c>
      <c r="O512" t="s">
        <v>35</v>
      </c>
      <c r="P512" s="4">
        <v>492.83499999999998</v>
      </c>
      <c r="Q512">
        <v>5</v>
      </c>
      <c r="R512">
        <v>0.3</v>
      </c>
      <c r="S512" s="4">
        <v>-14.081</v>
      </c>
    </row>
    <row r="513" spans="1:19" x14ac:dyDescent="0.25">
      <c r="A513" t="s">
        <v>2258</v>
      </c>
      <c r="B513" s="1">
        <v>42391</v>
      </c>
      <c r="C513" s="1">
        <v>42397</v>
      </c>
      <c r="D513" t="s">
        <v>39</v>
      </c>
      <c r="E513" t="s">
        <v>2261</v>
      </c>
      <c r="F513" t="s">
        <v>2262</v>
      </c>
      <c r="G513" t="s">
        <v>25</v>
      </c>
      <c r="H513" t="s">
        <v>26</v>
      </c>
      <c r="I513" t="s">
        <v>2263</v>
      </c>
      <c r="J513" t="s">
        <v>1209</v>
      </c>
      <c r="K513" t="s">
        <v>5344</v>
      </c>
      <c r="L513" t="s">
        <v>29</v>
      </c>
      <c r="M513" t="s">
        <v>2264</v>
      </c>
      <c r="N513" t="s">
        <v>31</v>
      </c>
      <c r="O513" t="s">
        <v>55</v>
      </c>
      <c r="P513" s="4">
        <v>14.272</v>
      </c>
      <c r="Q513">
        <v>8</v>
      </c>
      <c r="R513">
        <v>0.2</v>
      </c>
      <c r="S513" s="4">
        <v>4.2816000000000001</v>
      </c>
    </row>
    <row r="514" spans="1:19" x14ac:dyDescent="0.25">
      <c r="A514" t="s">
        <v>2258</v>
      </c>
      <c r="B514" s="1">
        <v>42391</v>
      </c>
      <c r="C514" s="1">
        <v>42397</v>
      </c>
      <c r="D514" t="s">
        <v>39</v>
      </c>
      <c r="E514" t="s">
        <v>2261</v>
      </c>
      <c r="F514" t="s">
        <v>2262</v>
      </c>
      <c r="G514" t="s">
        <v>25</v>
      </c>
      <c r="H514" t="s">
        <v>26</v>
      </c>
      <c r="I514" t="s">
        <v>2263</v>
      </c>
      <c r="J514" t="s">
        <v>1209</v>
      </c>
      <c r="K514" t="s">
        <v>5344</v>
      </c>
      <c r="L514" t="s">
        <v>29</v>
      </c>
      <c r="M514" t="s">
        <v>2014</v>
      </c>
      <c r="N514" t="s">
        <v>31</v>
      </c>
      <c r="O514" t="s">
        <v>32</v>
      </c>
      <c r="P514" s="4">
        <v>451.13600000000002</v>
      </c>
      <c r="Q514">
        <v>4</v>
      </c>
      <c r="R514">
        <v>0.2</v>
      </c>
      <c r="S514" s="4">
        <v>-67.670400000000001</v>
      </c>
    </row>
    <row r="515" spans="1:19" x14ac:dyDescent="0.25">
      <c r="A515" t="s">
        <v>2267</v>
      </c>
      <c r="B515" s="1">
        <v>42440</v>
      </c>
      <c r="C515" s="1">
        <v>42532</v>
      </c>
      <c r="D515" t="s">
        <v>86</v>
      </c>
      <c r="E515" t="s">
        <v>2268</v>
      </c>
      <c r="F515" t="s">
        <v>2269</v>
      </c>
      <c r="G515" t="s">
        <v>25</v>
      </c>
      <c r="H515" t="s">
        <v>26</v>
      </c>
      <c r="I515" t="s">
        <v>51</v>
      </c>
      <c r="J515" t="s">
        <v>52</v>
      </c>
      <c r="K515" t="s">
        <v>5138</v>
      </c>
      <c r="L515" t="s">
        <v>53</v>
      </c>
      <c r="M515" t="s">
        <v>2270</v>
      </c>
      <c r="N515" t="s">
        <v>31</v>
      </c>
      <c r="O515" t="s">
        <v>35</v>
      </c>
      <c r="P515" s="4">
        <v>217.584</v>
      </c>
      <c r="Q515">
        <v>2</v>
      </c>
      <c r="R515">
        <v>0.2</v>
      </c>
      <c r="S515" s="4">
        <v>-29.9178</v>
      </c>
    </row>
    <row r="516" spans="1:19" x14ac:dyDescent="0.25">
      <c r="A516" t="s">
        <v>2272</v>
      </c>
      <c r="B516" s="1">
        <v>42834</v>
      </c>
      <c r="C516" s="1">
        <v>42956</v>
      </c>
      <c r="D516" t="s">
        <v>22</v>
      </c>
      <c r="E516" t="s">
        <v>2273</v>
      </c>
      <c r="F516" t="s">
        <v>2274</v>
      </c>
      <c r="G516" t="s">
        <v>89</v>
      </c>
      <c r="H516" t="s">
        <v>26</v>
      </c>
      <c r="I516" t="s">
        <v>51</v>
      </c>
      <c r="J516" t="s">
        <v>52</v>
      </c>
      <c r="K516" t="s">
        <v>5203</v>
      </c>
      <c r="L516" t="s">
        <v>53</v>
      </c>
      <c r="M516" t="s">
        <v>857</v>
      </c>
      <c r="N516" t="s">
        <v>31</v>
      </c>
      <c r="O516" t="s">
        <v>45</v>
      </c>
      <c r="P516" s="4">
        <v>1322.3520000000001</v>
      </c>
      <c r="Q516">
        <v>3</v>
      </c>
      <c r="R516">
        <v>0.2</v>
      </c>
      <c r="S516" s="4">
        <v>-99.176400000000001</v>
      </c>
    </row>
    <row r="517" spans="1:19" x14ac:dyDescent="0.25">
      <c r="A517" t="s">
        <v>2275</v>
      </c>
      <c r="B517" s="1">
        <v>42975</v>
      </c>
      <c r="C517" s="1">
        <v>42803</v>
      </c>
      <c r="D517" t="s">
        <v>39</v>
      </c>
      <c r="E517" t="s">
        <v>2277</v>
      </c>
      <c r="F517" t="s">
        <v>2278</v>
      </c>
      <c r="G517" t="s">
        <v>100</v>
      </c>
      <c r="H517" t="s">
        <v>26</v>
      </c>
      <c r="I517" t="s">
        <v>202</v>
      </c>
      <c r="J517" t="s">
        <v>203</v>
      </c>
      <c r="K517" t="s">
        <v>5186</v>
      </c>
      <c r="L517" t="s">
        <v>53</v>
      </c>
      <c r="M517" t="s">
        <v>481</v>
      </c>
      <c r="N517" t="s">
        <v>31</v>
      </c>
      <c r="O517" t="s">
        <v>45</v>
      </c>
      <c r="P517" s="4">
        <v>1137.75</v>
      </c>
      <c r="Q517">
        <v>5</v>
      </c>
      <c r="R517">
        <v>0</v>
      </c>
      <c r="S517" s="4">
        <v>250.30500000000001</v>
      </c>
    </row>
    <row r="518" spans="1:19" x14ac:dyDescent="0.25">
      <c r="A518" t="s">
        <v>2279</v>
      </c>
      <c r="B518" s="1">
        <v>42652</v>
      </c>
      <c r="C518" s="1">
        <v>42627</v>
      </c>
      <c r="D518" t="s">
        <v>22</v>
      </c>
      <c r="E518" t="s">
        <v>2280</v>
      </c>
      <c r="F518" t="s">
        <v>2281</v>
      </c>
      <c r="G518" t="s">
        <v>25</v>
      </c>
      <c r="H518" t="s">
        <v>26</v>
      </c>
      <c r="I518" t="s">
        <v>101</v>
      </c>
      <c r="J518" t="s">
        <v>91</v>
      </c>
      <c r="K518" t="s">
        <v>5257</v>
      </c>
      <c r="L518" t="s">
        <v>92</v>
      </c>
      <c r="M518" t="s">
        <v>1243</v>
      </c>
      <c r="N518" t="s">
        <v>31</v>
      </c>
      <c r="O518" t="s">
        <v>45</v>
      </c>
      <c r="P518" s="4">
        <v>300.93</v>
      </c>
      <c r="Q518">
        <v>5</v>
      </c>
      <c r="R518">
        <v>0.3</v>
      </c>
      <c r="S518" s="4">
        <v>-34.392000000000003</v>
      </c>
    </row>
    <row r="519" spans="1:19" x14ac:dyDescent="0.25">
      <c r="A519" t="s">
        <v>2282</v>
      </c>
      <c r="B519" s="1">
        <v>41806</v>
      </c>
      <c r="C519" s="1">
        <v>41812</v>
      </c>
      <c r="D519" t="s">
        <v>39</v>
      </c>
      <c r="E519" t="s">
        <v>2285</v>
      </c>
      <c r="F519" t="s">
        <v>2286</v>
      </c>
      <c r="G519" t="s">
        <v>25</v>
      </c>
      <c r="H519" t="s">
        <v>26</v>
      </c>
      <c r="I519" t="s">
        <v>2287</v>
      </c>
      <c r="J519" t="s">
        <v>112</v>
      </c>
      <c r="K519" t="s">
        <v>5345</v>
      </c>
      <c r="L519" t="s">
        <v>92</v>
      </c>
      <c r="M519" t="s">
        <v>564</v>
      </c>
      <c r="N519" t="s">
        <v>31</v>
      </c>
      <c r="O519" t="s">
        <v>35</v>
      </c>
      <c r="P519" s="4">
        <v>647.84</v>
      </c>
      <c r="Q519">
        <v>8</v>
      </c>
      <c r="R519">
        <v>0</v>
      </c>
      <c r="S519" s="4">
        <v>32.392000000000003</v>
      </c>
    </row>
    <row r="520" spans="1:19" x14ac:dyDescent="0.25">
      <c r="A520" t="s">
        <v>2288</v>
      </c>
      <c r="B520" s="1">
        <v>41845</v>
      </c>
      <c r="C520" s="1">
        <v>41847</v>
      </c>
      <c r="D520" t="s">
        <v>22</v>
      </c>
      <c r="E520" t="s">
        <v>334</v>
      </c>
      <c r="F520" t="s">
        <v>335</v>
      </c>
      <c r="G520" t="s">
        <v>25</v>
      </c>
      <c r="H520" t="s">
        <v>26</v>
      </c>
      <c r="I520" t="s">
        <v>352</v>
      </c>
      <c r="J520" t="s">
        <v>52</v>
      </c>
      <c r="K520" t="s">
        <v>5180</v>
      </c>
      <c r="L520" t="s">
        <v>53</v>
      </c>
      <c r="M520" t="s">
        <v>338</v>
      </c>
      <c r="N520" t="s">
        <v>31</v>
      </c>
      <c r="O520" t="s">
        <v>55</v>
      </c>
      <c r="P520" s="4">
        <v>77.92</v>
      </c>
      <c r="Q520">
        <v>8</v>
      </c>
      <c r="R520">
        <v>0</v>
      </c>
      <c r="S520" s="4">
        <v>34.284799999999997</v>
      </c>
    </row>
    <row r="521" spans="1:19" x14ac:dyDescent="0.25">
      <c r="A521" t="s">
        <v>2290</v>
      </c>
      <c r="B521" s="1">
        <v>42685</v>
      </c>
      <c r="C521" s="1">
        <v>42691</v>
      </c>
      <c r="D521" t="s">
        <v>39</v>
      </c>
      <c r="E521" t="s">
        <v>2292</v>
      </c>
      <c r="F521" t="s">
        <v>2293</v>
      </c>
      <c r="G521" t="s">
        <v>89</v>
      </c>
      <c r="H521" t="s">
        <v>26</v>
      </c>
      <c r="I521" t="s">
        <v>137</v>
      </c>
      <c r="J521" t="s">
        <v>138</v>
      </c>
      <c r="K521" t="s">
        <v>5171</v>
      </c>
      <c r="L521" t="s">
        <v>92</v>
      </c>
      <c r="M521" t="s">
        <v>1290</v>
      </c>
      <c r="N521" t="s">
        <v>31</v>
      </c>
      <c r="O521" t="s">
        <v>35</v>
      </c>
      <c r="P521" s="4">
        <v>47.991999999999997</v>
      </c>
      <c r="Q521">
        <v>2</v>
      </c>
      <c r="R521">
        <v>0.3</v>
      </c>
      <c r="S521" s="4">
        <v>-2.0568</v>
      </c>
    </row>
    <row r="522" spans="1:19" x14ac:dyDescent="0.25">
      <c r="A522" t="s">
        <v>2294</v>
      </c>
      <c r="B522" s="1">
        <v>42771</v>
      </c>
      <c r="C522" s="1">
        <v>42921</v>
      </c>
      <c r="D522" t="s">
        <v>39</v>
      </c>
      <c r="E522" t="s">
        <v>2295</v>
      </c>
      <c r="F522" t="s">
        <v>2296</v>
      </c>
      <c r="G522" t="s">
        <v>89</v>
      </c>
      <c r="H522" t="s">
        <v>26</v>
      </c>
      <c r="I522" t="s">
        <v>2297</v>
      </c>
      <c r="J522" t="s">
        <v>392</v>
      </c>
      <c r="K522" t="s">
        <v>5346</v>
      </c>
      <c r="L522" t="s">
        <v>66</v>
      </c>
      <c r="M522" t="s">
        <v>1158</v>
      </c>
      <c r="N522" t="s">
        <v>31</v>
      </c>
      <c r="O522" t="s">
        <v>55</v>
      </c>
      <c r="P522" s="4">
        <v>129.93</v>
      </c>
      <c r="Q522">
        <v>3</v>
      </c>
      <c r="R522">
        <v>0</v>
      </c>
      <c r="S522" s="4">
        <v>12.993</v>
      </c>
    </row>
    <row r="523" spans="1:19" x14ac:dyDescent="0.25">
      <c r="A523" t="s">
        <v>2298</v>
      </c>
      <c r="B523" s="1">
        <v>42031</v>
      </c>
      <c r="C523" s="1">
        <v>42033</v>
      </c>
      <c r="D523" t="s">
        <v>22</v>
      </c>
      <c r="E523" t="s">
        <v>842</v>
      </c>
      <c r="F523" t="s">
        <v>843</v>
      </c>
      <c r="G523" t="s">
        <v>25</v>
      </c>
      <c r="H523" t="s">
        <v>26</v>
      </c>
      <c r="I523" t="s">
        <v>789</v>
      </c>
      <c r="J523" t="s">
        <v>250</v>
      </c>
      <c r="K523" t="s">
        <v>5215</v>
      </c>
      <c r="L523" t="s">
        <v>66</v>
      </c>
      <c r="M523" t="s">
        <v>147</v>
      </c>
      <c r="N523" t="s">
        <v>31</v>
      </c>
      <c r="O523" t="s">
        <v>35</v>
      </c>
      <c r="P523" s="4">
        <v>181.98599999999999</v>
      </c>
      <c r="Q523">
        <v>2</v>
      </c>
      <c r="R523">
        <v>0.3</v>
      </c>
      <c r="S523" s="4">
        <v>-54.595799999999997</v>
      </c>
    </row>
    <row r="524" spans="1:19" x14ac:dyDescent="0.25">
      <c r="A524" t="s">
        <v>2301</v>
      </c>
      <c r="B524" s="1">
        <v>42201</v>
      </c>
      <c r="C524" s="1">
        <v>42201</v>
      </c>
      <c r="D524" t="s">
        <v>464</v>
      </c>
      <c r="E524" t="s">
        <v>2303</v>
      </c>
      <c r="F524" t="s">
        <v>2304</v>
      </c>
      <c r="G524" t="s">
        <v>89</v>
      </c>
      <c r="H524" t="s">
        <v>26</v>
      </c>
      <c r="I524" t="s">
        <v>352</v>
      </c>
      <c r="J524" t="s">
        <v>52</v>
      </c>
      <c r="K524" t="s">
        <v>5180</v>
      </c>
      <c r="L524" t="s">
        <v>53</v>
      </c>
      <c r="M524" t="s">
        <v>440</v>
      </c>
      <c r="N524" t="s">
        <v>31</v>
      </c>
      <c r="O524" t="s">
        <v>35</v>
      </c>
      <c r="P524" s="4">
        <v>1348.704</v>
      </c>
      <c r="Q524">
        <v>6</v>
      </c>
      <c r="R524">
        <v>0.2</v>
      </c>
      <c r="S524" s="4">
        <v>-219.1644</v>
      </c>
    </row>
    <row r="525" spans="1:19" x14ac:dyDescent="0.25">
      <c r="A525" t="s">
        <v>2301</v>
      </c>
      <c r="B525" s="1">
        <v>42201</v>
      </c>
      <c r="C525" s="1">
        <v>42201</v>
      </c>
      <c r="D525" t="s">
        <v>464</v>
      </c>
      <c r="E525" t="s">
        <v>2303</v>
      </c>
      <c r="F525" t="s">
        <v>2304</v>
      </c>
      <c r="G525" t="s">
        <v>89</v>
      </c>
      <c r="H525" t="s">
        <v>26</v>
      </c>
      <c r="I525" t="s">
        <v>352</v>
      </c>
      <c r="J525" t="s">
        <v>52</v>
      </c>
      <c r="K525" t="s">
        <v>5180</v>
      </c>
      <c r="L525" t="s">
        <v>53</v>
      </c>
      <c r="M525" t="s">
        <v>414</v>
      </c>
      <c r="N525" t="s">
        <v>31</v>
      </c>
      <c r="O525" t="s">
        <v>35</v>
      </c>
      <c r="P525" s="4">
        <v>700.15200000000004</v>
      </c>
      <c r="Q525">
        <v>3</v>
      </c>
      <c r="R525">
        <v>0.2</v>
      </c>
      <c r="S525" s="4">
        <v>78.767099999999999</v>
      </c>
    </row>
    <row r="526" spans="1:19" x14ac:dyDescent="0.25">
      <c r="A526" t="s">
        <v>2305</v>
      </c>
      <c r="B526" s="1">
        <v>42490</v>
      </c>
      <c r="C526" s="1">
        <v>42465</v>
      </c>
      <c r="D526" t="s">
        <v>39</v>
      </c>
      <c r="E526" t="s">
        <v>2306</v>
      </c>
      <c r="F526" t="s">
        <v>2307</v>
      </c>
      <c r="G526" t="s">
        <v>89</v>
      </c>
      <c r="H526" t="s">
        <v>26</v>
      </c>
      <c r="I526" t="s">
        <v>2308</v>
      </c>
      <c r="J526" t="s">
        <v>577</v>
      </c>
      <c r="K526" t="s">
        <v>5347</v>
      </c>
      <c r="L526" t="s">
        <v>53</v>
      </c>
      <c r="M526" t="s">
        <v>793</v>
      </c>
      <c r="N526" t="s">
        <v>31</v>
      </c>
      <c r="O526" t="s">
        <v>55</v>
      </c>
      <c r="P526" s="4">
        <v>111.88800000000001</v>
      </c>
      <c r="Q526">
        <v>7</v>
      </c>
      <c r="R526">
        <v>0.2</v>
      </c>
      <c r="S526" s="4">
        <v>22.377600000000001</v>
      </c>
    </row>
    <row r="527" spans="1:19" x14ac:dyDescent="0.25">
      <c r="A527" t="s">
        <v>2309</v>
      </c>
      <c r="B527" s="1">
        <v>42591</v>
      </c>
      <c r="C527" s="1">
        <v>42627</v>
      </c>
      <c r="D527" t="s">
        <v>39</v>
      </c>
      <c r="E527" t="s">
        <v>2310</v>
      </c>
      <c r="F527" t="s">
        <v>2311</v>
      </c>
      <c r="G527" t="s">
        <v>100</v>
      </c>
      <c r="H527" t="s">
        <v>26</v>
      </c>
      <c r="I527" t="s">
        <v>2312</v>
      </c>
      <c r="J527" t="s">
        <v>473</v>
      </c>
      <c r="K527" t="s">
        <v>5348</v>
      </c>
      <c r="L527" t="s">
        <v>66</v>
      </c>
      <c r="M527" t="s">
        <v>2313</v>
      </c>
      <c r="N527" t="s">
        <v>31</v>
      </c>
      <c r="O527" t="s">
        <v>32</v>
      </c>
      <c r="P527" s="4">
        <v>173.94</v>
      </c>
      <c r="Q527">
        <v>3</v>
      </c>
      <c r="R527">
        <v>0</v>
      </c>
      <c r="S527" s="4">
        <v>13.9152</v>
      </c>
    </row>
    <row r="528" spans="1:19" x14ac:dyDescent="0.25">
      <c r="A528" t="s">
        <v>2315</v>
      </c>
      <c r="B528" s="1">
        <v>42841</v>
      </c>
      <c r="C528" s="1">
        <v>42845</v>
      </c>
      <c r="D528" t="s">
        <v>39</v>
      </c>
      <c r="E528" t="s">
        <v>143</v>
      </c>
      <c r="F528" t="s">
        <v>144</v>
      </c>
      <c r="G528" t="s">
        <v>25</v>
      </c>
      <c r="H528" t="s">
        <v>26</v>
      </c>
      <c r="I528" t="s">
        <v>1765</v>
      </c>
      <c r="J528" t="s">
        <v>52</v>
      </c>
      <c r="K528" t="s">
        <v>5296</v>
      </c>
      <c r="L528" t="s">
        <v>53</v>
      </c>
      <c r="M528" t="s">
        <v>604</v>
      </c>
      <c r="N528" t="s">
        <v>31</v>
      </c>
      <c r="O528" t="s">
        <v>32</v>
      </c>
      <c r="P528" s="4">
        <v>102.833</v>
      </c>
      <c r="Q528">
        <v>1</v>
      </c>
      <c r="R528">
        <v>0.15</v>
      </c>
      <c r="S528" s="4">
        <v>-6.0490000000000004</v>
      </c>
    </row>
    <row r="529" spans="1:19" x14ac:dyDescent="0.25">
      <c r="A529" t="s">
        <v>2317</v>
      </c>
      <c r="B529" s="1">
        <v>43058</v>
      </c>
      <c r="C529" s="1">
        <v>43062</v>
      </c>
      <c r="D529" t="s">
        <v>39</v>
      </c>
      <c r="E529" t="s">
        <v>1484</v>
      </c>
      <c r="F529" t="s">
        <v>1485</v>
      </c>
      <c r="G529" t="s">
        <v>25</v>
      </c>
      <c r="H529" t="s">
        <v>26</v>
      </c>
      <c r="I529" t="s">
        <v>27</v>
      </c>
      <c r="J529" t="s">
        <v>28</v>
      </c>
      <c r="K529" t="s">
        <v>5136</v>
      </c>
      <c r="L529" t="s">
        <v>29</v>
      </c>
      <c r="M529" t="s">
        <v>2318</v>
      </c>
      <c r="N529" t="s">
        <v>31</v>
      </c>
      <c r="O529" t="s">
        <v>55</v>
      </c>
      <c r="P529" s="4">
        <v>821.88</v>
      </c>
      <c r="Q529">
        <v>6</v>
      </c>
      <c r="R529">
        <v>0</v>
      </c>
      <c r="S529" s="4">
        <v>213.68879999999999</v>
      </c>
    </row>
    <row r="530" spans="1:19" x14ac:dyDescent="0.25">
      <c r="A530" t="s">
        <v>2320</v>
      </c>
      <c r="B530" s="1">
        <v>42592</v>
      </c>
      <c r="C530" s="1">
        <v>42657</v>
      </c>
      <c r="D530" t="s">
        <v>39</v>
      </c>
      <c r="E530" t="s">
        <v>2322</v>
      </c>
      <c r="F530" t="s">
        <v>2323</v>
      </c>
      <c r="G530" t="s">
        <v>89</v>
      </c>
      <c r="H530" t="s">
        <v>26</v>
      </c>
      <c r="I530" t="s">
        <v>101</v>
      </c>
      <c r="J530" t="s">
        <v>91</v>
      </c>
      <c r="K530" t="s">
        <v>5148</v>
      </c>
      <c r="L530" t="s">
        <v>92</v>
      </c>
      <c r="M530" t="s">
        <v>2324</v>
      </c>
      <c r="N530" t="s">
        <v>31</v>
      </c>
      <c r="O530" t="s">
        <v>55</v>
      </c>
      <c r="P530" s="4">
        <v>51.712000000000003</v>
      </c>
      <c r="Q530">
        <v>8</v>
      </c>
      <c r="R530">
        <v>0.6</v>
      </c>
      <c r="S530" s="4">
        <v>-32.32</v>
      </c>
    </row>
    <row r="531" spans="1:19" x14ac:dyDescent="0.25">
      <c r="A531" t="s">
        <v>2326</v>
      </c>
      <c r="B531" s="1">
        <v>42155</v>
      </c>
      <c r="C531" s="1">
        <v>42100</v>
      </c>
      <c r="D531" t="s">
        <v>39</v>
      </c>
      <c r="E531" t="s">
        <v>2327</v>
      </c>
      <c r="F531" t="s">
        <v>2328</v>
      </c>
      <c r="G531" t="s">
        <v>25</v>
      </c>
      <c r="H531" t="s">
        <v>26</v>
      </c>
      <c r="I531" t="s">
        <v>74</v>
      </c>
      <c r="J531" t="s">
        <v>75</v>
      </c>
      <c r="K531" t="s">
        <v>5140</v>
      </c>
      <c r="L531" t="s">
        <v>53</v>
      </c>
      <c r="M531" t="s">
        <v>2329</v>
      </c>
      <c r="N531" t="s">
        <v>31</v>
      </c>
      <c r="O531" t="s">
        <v>32</v>
      </c>
      <c r="P531" s="4">
        <v>1406.86</v>
      </c>
      <c r="Q531">
        <v>7</v>
      </c>
      <c r="R531">
        <v>0</v>
      </c>
      <c r="S531" s="4">
        <v>140.68600000000001</v>
      </c>
    </row>
    <row r="532" spans="1:19" x14ac:dyDescent="0.25">
      <c r="A532" t="s">
        <v>2331</v>
      </c>
      <c r="B532" s="1">
        <v>42746</v>
      </c>
      <c r="C532" s="1">
        <v>42805</v>
      </c>
      <c r="D532" t="s">
        <v>22</v>
      </c>
      <c r="E532" t="s">
        <v>2332</v>
      </c>
      <c r="F532" t="s">
        <v>2333</v>
      </c>
      <c r="G532" t="s">
        <v>25</v>
      </c>
      <c r="H532" t="s">
        <v>26</v>
      </c>
      <c r="I532" t="s">
        <v>2334</v>
      </c>
      <c r="J532" t="s">
        <v>203</v>
      </c>
      <c r="K532" t="s">
        <v>5349</v>
      </c>
      <c r="L532" t="s">
        <v>53</v>
      </c>
      <c r="M532" t="s">
        <v>1984</v>
      </c>
      <c r="N532" t="s">
        <v>31</v>
      </c>
      <c r="O532" t="s">
        <v>45</v>
      </c>
      <c r="P532" s="4">
        <v>2665.62</v>
      </c>
      <c r="Q532">
        <v>9</v>
      </c>
      <c r="R532">
        <v>0</v>
      </c>
      <c r="S532" s="4">
        <v>239.9058</v>
      </c>
    </row>
    <row r="533" spans="1:19" x14ac:dyDescent="0.25">
      <c r="A533" t="s">
        <v>2335</v>
      </c>
      <c r="B533" s="1">
        <v>42985</v>
      </c>
      <c r="C533" s="1">
        <v>42930</v>
      </c>
      <c r="D533" t="s">
        <v>39</v>
      </c>
      <c r="E533" t="s">
        <v>2337</v>
      </c>
      <c r="F533" t="s">
        <v>2338</v>
      </c>
      <c r="G533" t="s">
        <v>100</v>
      </c>
      <c r="H533" t="s">
        <v>26</v>
      </c>
      <c r="I533" t="s">
        <v>1663</v>
      </c>
      <c r="J533" t="s">
        <v>112</v>
      </c>
      <c r="K533" t="s">
        <v>5350</v>
      </c>
      <c r="L533" t="s">
        <v>92</v>
      </c>
      <c r="M533" t="s">
        <v>1182</v>
      </c>
      <c r="N533" t="s">
        <v>31</v>
      </c>
      <c r="O533" t="s">
        <v>55</v>
      </c>
      <c r="P533" s="4">
        <v>526.45000000000005</v>
      </c>
      <c r="Q533">
        <v>5</v>
      </c>
      <c r="R533">
        <v>0</v>
      </c>
      <c r="S533" s="4">
        <v>31.587</v>
      </c>
    </row>
    <row r="534" spans="1:19" x14ac:dyDescent="0.25">
      <c r="A534" t="s">
        <v>2339</v>
      </c>
      <c r="B534" s="1">
        <v>41665</v>
      </c>
      <c r="C534" s="1">
        <v>41670</v>
      </c>
      <c r="D534" t="s">
        <v>39</v>
      </c>
      <c r="E534" t="s">
        <v>1477</v>
      </c>
      <c r="F534" t="s">
        <v>1478</v>
      </c>
      <c r="G534" t="s">
        <v>100</v>
      </c>
      <c r="H534" t="s">
        <v>26</v>
      </c>
      <c r="I534" t="s">
        <v>2341</v>
      </c>
      <c r="J534" t="s">
        <v>817</v>
      </c>
      <c r="K534" t="s">
        <v>5351</v>
      </c>
      <c r="L534" t="s">
        <v>29</v>
      </c>
      <c r="M534" t="s">
        <v>2342</v>
      </c>
      <c r="N534" t="s">
        <v>31</v>
      </c>
      <c r="O534" t="s">
        <v>55</v>
      </c>
      <c r="P534" s="4">
        <v>62.82</v>
      </c>
      <c r="Q534">
        <v>3</v>
      </c>
      <c r="R534">
        <v>0</v>
      </c>
      <c r="S534" s="4">
        <v>30.7818</v>
      </c>
    </row>
    <row r="535" spans="1:19" x14ac:dyDescent="0.25">
      <c r="A535" t="s">
        <v>2339</v>
      </c>
      <c r="B535" s="1">
        <v>41665</v>
      </c>
      <c r="C535" s="1">
        <v>41670</v>
      </c>
      <c r="D535" t="s">
        <v>39</v>
      </c>
      <c r="E535" t="s">
        <v>1477</v>
      </c>
      <c r="F535" t="s">
        <v>1478</v>
      </c>
      <c r="G535" t="s">
        <v>100</v>
      </c>
      <c r="H535" t="s">
        <v>26</v>
      </c>
      <c r="I535" t="s">
        <v>2341</v>
      </c>
      <c r="J535" t="s">
        <v>817</v>
      </c>
      <c r="K535" t="s">
        <v>5351</v>
      </c>
      <c r="L535" t="s">
        <v>29</v>
      </c>
      <c r="M535" t="s">
        <v>2344</v>
      </c>
      <c r="N535" t="s">
        <v>31</v>
      </c>
      <c r="O535" t="s">
        <v>55</v>
      </c>
      <c r="P535" s="4">
        <v>12.42</v>
      </c>
      <c r="Q535">
        <v>3</v>
      </c>
      <c r="R535">
        <v>0</v>
      </c>
      <c r="S535" s="4">
        <v>4.4711999999999996</v>
      </c>
    </row>
    <row r="536" spans="1:19" x14ac:dyDescent="0.25">
      <c r="A536" t="s">
        <v>2346</v>
      </c>
      <c r="B536" s="1">
        <v>42916</v>
      </c>
      <c r="C536" s="1">
        <v>42893</v>
      </c>
      <c r="D536" t="s">
        <v>39</v>
      </c>
      <c r="E536" t="s">
        <v>807</v>
      </c>
      <c r="F536" t="s">
        <v>808</v>
      </c>
      <c r="G536" t="s">
        <v>25</v>
      </c>
      <c r="H536" t="s">
        <v>26</v>
      </c>
      <c r="I536" t="s">
        <v>180</v>
      </c>
      <c r="J536" t="s">
        <v>123</v>
      </c>
      <c r="K536" t="s">
        <v>5175</v>
      </c>
      <c r="L536" t="s">
        <v>66</v>
      </c>
      <c r="M536" t="s">
        <v>2347</v>
      </c>
      <c r="N536" t="s">
        <v>31</v>
      </c>
      <c r="O536" t="s">
        <v>55</v>
      </c>
      <c r="P536" s="4">
        <v>22.23</v>
      </c>
      <c r="Q536">
        <v>1</v>
      </c>
      <c r="R536">
        <v>0</v>
      </c>
      <c r="S536" s="4">
        <v>9.7812000000000001</v>
      </c>
    </row>
    <row r="537" spans="1:19" x14ac:dyDescent="0.25">
      <c r="A537" t="s">
        <v>2349</v>
      </c>
      <c r="B537" s="1">
        <v>42591</v>
      </c>
      <c r="C537" s="1">
        <v>42627</v>
      </c>
      <c r="D537" t="s">
        <v>39</v>
      </c>
      <c r="E537" t="s">
        <v>2350</v>
      </c>
      <c r="F537" t="s">
        <v>2351</v>
      </c>
      <c r="G537" t="s">
        <v>25</v>
      </c>
      <c r="H537" t="s">
        <v>26</v>
      </c>
      <c r="I537" t="s">
        <v>2352</v>
      </c>
      <c r="J537" t="s">
        <v>138</v>
      </c>
      <c r="K537" t="s">
        <v>5352</v>
      </c>
      <c r="L537" t="s">
        <v>92</v>
      </c>
      <c r="M537" t="s">
        <v>2353</v>
      </c>
      <c r="N537" t="s">
        <v>31</v>
      </c>
      <c r="O537" t="s">
        <v>55</v>
      </c>
      <c r="P537" s="4">
        <v>14.135999999999999</v>
      </c>
      <c r="Q537">
        <v>2</v>
      </c>
      <c r="R537">
        <v>0.6</v>
      </c>
      <c r="S537" s="4">
        <v>-7.7747999999999999</v>
      </c>
    </row>
    <row r="538" spans="1:19" x14ac:dyDescent="0.25">
      <c r="A538" t="s">
        <v>2349</v>
      </c>
      <c r="B538" s="1">
        <v>42591</v>
      </c>
      <c r="C538" s="1">
        <v>42627</v>
      </c>
      <c r="D538" t="s">
        <v>39</v>
      </c>
      <c r="E538" t="s">
        <v>2350</v>
      </c>
      <c r="F538" t="s">
        <v>2351</v>
      </c>
      <c r="G538" t="s">
        <v>25</v>
      </c>
      <c r="H538" t="s">
        <v>26</v>
      </c>
      <c r="I538" t="s">
        <v>2352</v>
      </c>
      <c r="J538" t="s">
        <v>138</v>
      </c>
      <c r="K538" t="s">
        <v>5352</v>
      </c>
      <c r="L538" t="s">
        <v>92</v>
      </c>
      <c r="M538" t="s">
        <v>2355</v>
      </c>
      <c r="N538" t="s">
        <v>31</v>
      </c>
      <c r="O538" t="s">
        <v>45</v>
      </c>
      <c r="P538" s="4">
        <v>601.47</v>
      </c>
      <c r="Q538">
        <v>3</v>
      </c>
      <c r="R538">
        <v>0.5</v>
      </c>
      <c r="S538" s="4">
        <v>-300.73500000000001</v>
      </c>
    </row>
    <row r="539" spans="1:19" x14ac:dyDescent="0.25">
      <c r="A539" t="s">
        <v>2357</v>
      </c>
      <c r="B539" s="1">
        <v>42466</v>
      </c>
      <c r="C539" s="1">
        <v>42466</v>
      </c>
      <c r="D539" t="s">
        <v>464</v>
      </c>
      <c r="E539" t="s">
        <v>2358</v>
      </c>
      <c r="F539" t="s">
        <v>2359</v>
      </c>
      <c r="G539" t="s">
        <v>25</v>
      </c>
      <c r="H539" t="s">
        <v>26</v>
      </c>
      <c r="I539" t="s">
        <v>180</v>
      </c>
      <c r="J539" t="s">
        <v>123</v>
      </c>
      <c r="K539" t="s">
        <v>5153</v>
      </c>
      <c r="L539" t="s">
        <v>66</v>
      </c>
      <c r="M539" t="s">
        <v>1632</v>
      </c>
      <c r="N539" t="s">
        <v>31</v>
      </c>
      <c r="O539" t="s">
        <v>32</v>
      </c>
      <c r="P539" s="4">
        <v>136.78399999999999</v>
      </c>
      <c r="Q539">
        <v>1</v>
      </c>
      <c r="R539">
        <v>0.2</v>
      </c>
      <c r="S539" s="4">
        <v>5.1294000000000004</v>
      </c>
    </row>
    <row r="540" spans="1:19" x14ac:dyDescent="0.25">
      <c r="A540" t="s">
        <v>2357</v>
      </c>
      <c r="B540" s="1">
        <v>42466</v>
      </c>
      <c r="C540" s="1">
        <v>42466</v>
      </c>
      <c r="D540" t="s">
        <v>464</v>
      </c>
      <c r="E540" t="s">
        <v>2358</v>
      </c>
      <c r="F540" t="s">
        <v>2359</v>
      </c>
      <c r="G540" t="s">
        <v>25</v>
      </c>
      <c r="H540" t="s">
        <v>26</v>
      </c>
      <c r="I540" t="s">
        <v>180</v>
      </c>
      <c r="J540" t="s">
        <v>123</v>
      </c>
      <c r="K540" t="s">
        <v>5153</v>
      </c>
      <c r="L540" t="s">
        <v>66</v>
      </c>
      <c r="M540" t="s">
        <v>1004</v>
      </c>
      <c r="N540" t="s">
        <v>31</v>
      </c>
      <c r="O540" t="s">
        <v>55</v>
      </c>
      <c r="P540" s="4">
        <v>61.12</v>
      </c>
      <c r="Q540">
        <v>4</v>
      </c>
      <c r="R540">
        <v>0</v>
      </c>
      <c r="S540" s="4">
        <v>20.780799999999999</v>
      </c>
    </row>
    <row r="541" spans="1:19" x14ac:dyDescent="0.25">
      <c r="A541" t="s">
        <v>2360</v>
      </c>
      <c r="B541" s="1">
        <v>41968</v>
      </c>
      <c r="C541" s="1">
        <v>41973</v>
      </c>
      <c r="D541" t="s">
        <v>39</v>
      </c>
      <c r="E541" t="s">
        <v>2362</v>
      </c>
      <c r="F541" t="s">
        <v>2363</v>
      </c>
      <c r="G541" t="s">
        <v>89</v>
      </c>
      <c r="H541" t="s">
        <v>26</v>
      </c>
      <c r="I541" t="s">
        <v>784</v>
      </c>
      <c r="J541" t="s">
        <v>91</v>
      </c>
      <c r="K541" t="s">
        <v>5214</v>
      </c>
      <c r="L541" t="s">
        <v>92</v>
      </c>
      <c r="M541" t="s">
        <v>44</v>
      </c>
      <c r="N541" t="s">
        <v>31</v>
      </c>
      <c r="O541" t="s">
        <v>45</v>
      </c>
      <c r="P541" s="4">
        <v>1218.7349999999999</v>
      </c>
      <c r="Q541">
        <v>5</v>
      </c>
      <c r="R541">
        <v>0.3</v>
      </c>
      <c r="S541" s="4">
        <v>-121.87350000000001</v>
      </c>
    </row>
    <row r="542" spans="1:19" x14ac:dyDescent="0.25">
      <c r="A542" t="s">
        <v>2360</v>
      </c>
      <c r="B542" s="1">
        <v>41968</v>
      </c>
      <c r="C542" s="1">
        <v>41973</v>
      </c>
      <c r="D542" t="s">
        <v>39</v>
      </c>
      <c r="E542" t="s">
        <v>2362</v>
      </c>
      <c r="F542" t="s">
        <v>2363</v>
      </c>
      <c r="G542" t="s">
        <v>89</v>
      </c>
      <c r="H542" t="s">
        <v>26</v>
      </c>
      <c r="I542" t="s">
        <v>784</v>
      </c>
      <c r="J542" t="s">
        <v>91</v>
      </c>
      <c r="K542" t="s">
        <v>5214</v>
      </c>
      <c r="L542" t="s">
        <v>92</v>
      </c>
      <c r="M542" t="s">
        <v>748</v>
      </c>
      <c r="N542" t="s">
        <v>31</v>
      </c>
      <c r="O542" t="s">
        <v>55</v>
      </c>
      <c r="P542" s="4">
        <v>6.0960000000000001</v>
      </c>
      <c r="Q542">
        <v>3</v>
      </c>
      <c r="R542">
        <v>0.6</v>
      </c>
      <c r="S542" s="4">
        <v>-3.9624000000000001</v>
      </c>
    </row>
    <row r="543" spans="1:19" x14ac:dyDescent="0.25">
      <c r="A543" t="s">
        <v>2364</v>
      </c>
      <c r="B543" s="1">
        <v>42488</v>
      </c>
      <c r="C543" s="1">
        <v>42495</v>
      </c>
      <c r="D543" t="s">
        <v>39</v>
      </c>
      <c r="E543" t="s">
        <v>2366</v>
      </c>
      <c r="F543" t="s">
        <v>2367</v>
      </c>
      <c r="G543" t="s">
        <v>89</v>
      </c>
      <c r="H543" t="s">
        <v>26</v>
      </c>
      <c r="I543" t="s">
        <v>51</v>
      </c>
      <c r="J543" t="s">
        <v>52</v>
      </c>
      <c r="K543" t="s">
        <v>5197</v>
      </c>
      <c r="L543" t="s">
        <v>53</v>
      </c>
      <c r="M543" t="s">
        <v>1174</v>
      </c>
      <c r="N543" t="s">
        <v>31</v>
      </c>
      <c r="O543" t="s">
        <v>35</v>
      </c>
      <c r="P543" s="4">
        <v>41.567999999999998</v>
      </c>
      <c r="Q543">
        <v>2</v>
      </c>
      <c r="R543">
        <v>0.2</v>
      </c>
      <c r="S543" s="4">
        <v>2.5979999999999999</v>
      </c>
    </row>
    <row r="544" spans="1:19" x14ac:dyDescent="0.25">
      <c r="A544" t="s">
        <v>2368</v>
      </c>
      <c r="B544" s="1">
        <v>41755</v>
      </c>
      <c r="C544" s="1">
        <v>41703</v>
      </c>
      <c r="D544" t="s">
        <v>39</v>
      </c>
      <c r="E544" t="s">
        <v>2370</v>
      </c>
      <c r="F544" t="s">
        <v>2371</v>
      </c>
      <c r="G544" t="s">
        <v>89</v>
      </c>
      <c r="H544" t="s">
        <v>26</v>
      </c>
      <c r="I544" t="s">
        <v>51</v>
      </c>
      <c r="J544" t="s">
        <v>52</v>
      </c>
      <c r="K544" t="s">
        <v>5260</v>
      </c>
      <c r="L544" t="s">
        <v>53</v>
      </c>
      <c r="M544" t="s">
        <v>508</v>
      </c>
      <c r="N544" t="s">
        <v>31</v>
      </c>
      <c r="O544" t="s">
        <v>35</v>
      </c>
      <c r="P544" s="4">
        <v>230.28</v>
      </c>
      <c r="Q544">
        <v>3</v>
      </c>
      <c r="R544">
        <v>0.2</v>
      </c>
      <c r="S544" s="4">
        <v>23.027999999999999</v>
      </c>
    </row>
    <row r="545" spans="1:19" x14ac:dyDescent="0.25">
      <c r="A545" t="s">
        <v>2372</v>
      </c>
      <c r="B545" s="1">
        <v>42870</v>
      </c>
      <c r="C545" s="1">
        <v>42875</v>
      </c>
      <c r="D545" t="s">
        <v>39</v>
      </c>
      <c r="E545" t="s">
        <v>2375</v>
      </c>
      <c r="F545" t="s">
        <v>2376</v>
      </c>
      <c r="G545" t="s">
        <v>25</v>
      </c>
      <c r="H545" t="s">
        <v>26</v>
      </c>
      <c r="I545" t="s">
        <v>202</v>
      </c>
      <c r="J545" t="s">
        <v>203</v>
      </c>
      <c r="K545" t="s">
        <v>5154</v>
      </c>
      <c r="L545" t="s">
        <v>53</v>
      </c>
      <c r="M545" t="s">
        <v>1313</v>
      </c>
      <c r="N545" t="s">
        <v>31</v>
      </c>
      <c r="O545" t="s">
        <v>55</v>
      </c>
      <c r="P545" s="4">
        <v>39.96</v>
      </c>
      <c r="Q545">
        <v>2</v>
      </c>
      <c r="R545">
        <v>0</v>
      </c>
      <c r="S545" s="4">
        <v>17.1828</v>
      </c>
    </row>
    <row r="546" spans="1:19" x14ac:dyDescent="0.25">
      <c r="A546" t="s">
        <v>2372</v>
      </c>
      <c r="B546" s="1">
        <v>42870</v>
      </c>
      <c r="C546" s="1">
        <v>42875</v>
      </c>
      <c r="D546" t="s">
        <v>39</v>
      </c>
      <c r="E546" t="s">
        <v>2375</v>
      </c>
      <c r="F546" t="s">
        <v>2376</v>
      </c>
      <c r="G546" t="s">
        <v>25</v>
      </c>
      <c r="H546" t="s">
        <v>26</v>
      </c>
      <c r="I546" t="s">
        <v>202</v>
      </c>
      <c r="J546" t="s">
        <v>203</v>
      </c>
      <c r="K546" t="s">
        <v>5154</v>
      </c>
      <c r="L546" t="s">
        <v>53</v>
      </c>
      <c r="M546" t="s">
        <v>2377</v>
      </c>
      <c r="N546" t="s">
        <v>31</v>
      </c>
      <c r="O546" t="s">
        <v>35</v>
      </c>
      <c r="P546" s="4">
        <v>42.624000000000002</v>
      </c>
      <c r="Q546">
        <v>2</v>
      </c>
      <c r="R546">
        <v>0.2</v>
      </c>
      <c r="S546" s="4">
        <v>4.2624000000000004</v>
      </c>
    </row>
    <row r="547" spans="1:19" x14ac:dyDescent="0.25">
      <c r="A547" t="s">
        <v>2372</v>
      </c>
      <c r="B547" s="1">
        <v>42870</v>
      </c>
      <c r="C547" s="1">
        <v>42875</v>
      </c>
      <c r="D547" t="s">
        <v>39</v>
      </c>
      <c r="E547" t="s">
        <v>2375</v>
      </c>
      <c r="F547" t="s">
        <v>2376</v>
      </c>
      <c r="G547" t="s">
        <v>25</v>
      </c>
      <c r="H547" t="s">
        <v>26</v>
      </c>
      <c r="I547" t="s">
        <v>202</v>
      </c>
      <c r="J547" t="s">
        <v>203</v>
      </c>
      <c r="K547" t="s">
        <v>5154</v>
      </c>
      <c r="L547" t="s">
        <v>53</v>
      </c>
      <c r="M547" t="s">
        <v>265</v>
      </c>
      <c r="N547" t="s">
        <v>31</v>
      </c>
      <c r="O547" t="s">
        <v>35</v>
      </c>
      <c r="P547" s="4">
        <v>220.96</v>
      </c>
      <c r="Q547">
        <v>1</v>
      </c>
      <c r="R547">
        <v>0.2</v>
      </c>
      <c r="S547" s="4">
        <v>24.858000000000001</v>
      </c>
    </row>
    <row r="548" spans="1:19" x14ac:dyDescent="0.25">
      <c r="A548" t="s">
        <v>2379</v>
      </c>
      <c r="B548" s="1">
        <v>42131</v>
      </c>
      <c r="C548" s="1">
        <v>42284</v>
      </c>
      <c r="D548" t="s">
        <v>22</v>
      </c>
      <c r="E548" t="s">
        <v>1808</v>
      </c>
      <c r="F548" t="s">
        <v>1809</v>
      </c>
      <c r="G548" t="s">
        <v>89</v>
      </c>
      <c r="H548" t="s">
        <v>26</v>
      </c>
      <c r="I548" t="s">
        <v>2263</v>
      </c>
      <c r="J548" t="s">
        <v>1209</v>
      </c>
      <c r="K548" t="s">
        <v>5344</v>
      </c>
      <c r="L548" t="s">
        <v>29</v>
      </c>
      <c r="M548" t="s">
        <v>2380</v>
      </c>
      <c r="N548" t="s">
        <v>31</v>
      </c>
      <c r="O548" t="s">
        <v>55</v>
      </c>
      <c r="P548" s="4">
        <v>4.9279999999999999</v>
      </c>
      <c r="Q548">
        <v>2</v>
      </c>
      <c r="R548">
        <v>0.2</v>
      </c>
      <c r="S548" s="4">
        <v>0.73919999999999997</v>
      </c>
    </row>
    <row r="549" spans="1:19" x14ac:dyDescent="0.25">
      <c r="A549" t="s">
        <v>2382</v>
      </c>
      <c r="B549" s="1">
        <v>43075</v>
      </c>
      <c r="C549" s="1">
        <v>42904</v>
      </c>
      <c r="D549" t="s">
        <v>39</v>
      </c>
      <c r="E549" t="s">
        <v>2384</v>
      </c>
      <c r="F549" t="s">
        <v>2385</v>
      </c>
      <c r="G549" t="s">
        <v>25</v>
      </c>
      <c r="H549" t="s">
        <v>26</v>
      </c>
      <c r="I549" t="s">
        <v>180</v>
      </c>
      <c r="J549" t="s">
        <v>123</v>
      </c>
      <c r="K549" t="s">
        <v>5153</v>
      </c>
      <c r="L549" t="s">
        <v>66</v>
      </c>
      <c r="M549" t="s">
        <v>651</v>
      </c>
      <c r="N549" t="s">
        <v>31</v>
      </c>
      <c r="O549" t="s">
        <v>35</v>
      </c>
      <c r="P549" s="4">
        <v>858.24</v>
      </c>
      <c r="Q549">
        <v>4</v>
      </c>
      <c r="R549">
        <v>0.1</v>
      </c>
      <c r="S549" s="4">
        <v>143.04</v>
      </c>
    </row>
    <row r="550" spans="1:19" x14ac:dyDescent="0.25">
      <c r="A550" t="s">
        <v>2386</v>
      </c>
      <c r="B550" s="1">
        <v>42477</v>
      </c>
      <c r="C550" s="1">
        <v>42481</v>
      </c>
      <c r="D550" t="s">
        <v>22</v>
      </c>
      <c r="E550" t="s">
        <v>2062</v>
      </c>
      <c r="F550" t="s">
        <v>2063</v>
      </c>
      <c r="G550" t="s">
        <v>100</v>
      </c>
      <c r="H550" t="s">
        <v>26</v>
      </c>
      <c r="I550" t="s">
        <v>2388</v>
      </c>
      <c r="J550" t="s">
        <v>1209</v>
      </c>
      <c r="K550" t="s">
        <v>5353</v>
      </c>
      <c r="L550" t="s">
        <v>29</v>
      </c>
      <c r="M550" t="s">
        <v>551</v>
      </c>
      <c r="N550" t="s">
        <v>31</v>
      </c>
      <c r="O550" t="s">
        <v>55</v>
      </c>
      <c r="P550" s="4">
        <v>18.623999999999999</v>
      </c>
      <c r="Q550">
        <v>8</v>
      </c>
      <c r="R550">
        <v>0.2</v>
      </c>
      <c r="S550" s="4">
        <v>6.2855999999999996</v>
      </c>
    </row>
    <row r="551" spans="1:19" x14ac:dyDescent="0.25">
      <c r="A551" t="s">
        <v>2389</v>
      </c>
      <c r="B551" s="1">
        <v>41829</v>
      </c>
      <c r="C551" s="1">
        <v>41982</v>
      </c>
      <c r="D551" t="s">
        <v>22</v>
      </c>
      <c r="E551" t="s">
        <v>2390</v>
      </c>
      <c r="F551" t="s">
        <v>2391</v>
      </c>
      <c r="G551" t="s">
        <v>25</v>
      </c>
      <c r="H551" t="s">
        <v>26</v>
      </c>
      <c r="I551" t="s">
        <v>2392</v>
      </c>
      <c r="J551" t="s">
        <v>1805</v>
      </c>
      <c r="K551" t="s">
        <v>5354</v>
      </c>
      <c r="L551" t="s">
        <v>92</v>
      </c>
      <c r="M551" t="s">
        <v>1544</v>
      </c>
      <c r="N551" t="s">
        <v>31</v>
      </c>
      <c r="O551" t="s">
        <v>55</v>
      </c>
      <c r="P551" s="4">
        <v>57.69</v>
      </c>
      <c r="Q551">
        <v>3</v>
      </c>
      <c r="R551">
        <v>0</v>
      </c>
      <c r="S551" s="4">
        <v>23.652899999999999</v>
      </c>
    </row>
    <row r="552" spans="1:19" x14ac:dyDescent="0.25">
      <c r="A552" t="s">
        <v>2389</v>
      </c>
      <c r="B552" s="1">
        <v>41829</v>
      </c>
      <c r="C552" s="1">
        <v>41982</v>
      </c>
      <c r="D552" t="s">
        <v>22</v>
      </c>
      <c r="E552" t="s">
        <v>2390</v>
      </c>
      <c r="F552" t="s">
        <v>2391</v>
      </c>
      <c r="G552" t="s">
        <v>25</v>
      </c>
      <c r="H552" t="s">
        <v>26</v>
      </c>
      <c r="I552" t="s">
        <v>2392</v>
      </c>
      <c r="J552" t="s">
        <v>1805</v>
      </c>
      <c r="K552" t="s">
        <v>5354</v>
      </c>
      <c r="L552" t="s">
        <v>92</v>
      </c>
      <c r="M552" t="s">
        <v>2318</v>
      </c>
      <c r="N552" t="s">
        <v>31</v>
      </c>
      <c r="O552" t="s">
        <v>55</v>
      </c>
      <c r="P552" s="4">
        <v>821.88</v>
      </c>
      <c r="Q552">
        <v>6</v>
      </c>
      <c r="R552">
        <v>0</v>
      </c>
      <c r="S552" s="4">
        <v>213.68879999999999</v>
      </c>
    </row>
    <row r="553" spans="1:19" x14ac:dyDescent="0.25">
      <c r="A553" t="s">
        <v>2394</v>
      </c>
      <c r="B553" s="1">
        <v>42639</v>
      </c>
      <c r="C553" s="1">
        <v>42379</v>
      </c>
      <c r="D553" t="s">
        <v>39</v>
      </c>
      <c r="E553" t="s">
        <v>2395</v>
      </c>
      <c r="F553" t="s">
        <v>2396</v>
      </c>
      <c r="G553" t="s">
        <v>89</v>
      </c>
      <c r="H553" t="s">
        <v>26</v>
      </c>
      <c r="I553" t="s">
        <v>2397</v>
      </c>
      <c r="J553" t="s">
        <v>52</v>
      </c>
      <c r="K553" t="s">
        <v>5355</v>
      </c>
      <c r="L553" t="s">
        <v>53</v>
      </c>
      <c r="M553" t="s">
        <v>1329</v>
      </c>
      <c r="N553" t="s">
        <v>31</v>
      </c>
      <c r="O553" t="s">
        <v>32</v>
      </c>
      <c r="P553" s="4">
        <v>424.95749999999998</v>
      </c>
      <c r="Q553">
        <v>5</v>
      </c>
      <c r="R553">
        <v>0.15</v>
      </c>
      <c r="S553" s="4">
        <v>19.998000000000001</v>
      </c>
    </row>
    <row r="554" spans="1:19" x14ac:dyDescent="0.25">
      <c r="A554" t="s">
        <v>2398</v>
      </c>
      <c r="B554" s="1">
        <v>42995</v>
      </c>
      <c r="C554" s="1">
        <v>42999</v>
      </c>
      <c r="D554" t="s">
        <v>22</v>
      </c>
      <c r="E554" t="s">
        <v>403</v>
      </c>
      <c r="F554" t="s">
        <v>404</v>
      </c>
      <c r="G554" t="s">
        <v>89</v>
      </c>
      <c r="H554" t="s">
        <v>26</v>
      </c>
      <c r="I554" t="s">
        <v>1450</v>
      </c>
      <c r="J554" t="s">
        <v>75</v>
      </c>
      <c r="K554" t="s">
        <v>5276</v>
      </c>
      <c r="L554" t="s">
        <v>53</v>
      </c>
      <c r="M554" t="s">
        <v>2400</v>
      </c>
      <c r="N554" t="s">
        <v>31</v>
      </c>
      <c r="O554" t="s">
        <v>32</v>
      </c>
      <c r="P554" s="4">
        <v>1292.94</v>
      </c>
      <c r="Q554">
        <v>3</v>
      </c>
      <c r="R554">
        <v>0</v>
      </c>
      <c r="S554" s="4">
        <v>77.576400000000007</v>
      </c>
    </row>
    <row r="555" spans="1:19" x14ac:dyDescent="0.25">
      <c r="A555" t="s">
        <v>2402</v>
      </c>
      <c r="B555" s="1">
        <v>42362</v>
      </c>
      <c r="C555" s="1">
        <v>42366</v>
      </c>
      <c r="D555" t="s">
        <v>39</v>
      </c>
      <c r="E555" t="s">
        <v>2403</v>
      </c>
      <c r="F555" t="s">
        <v>2404</v>
      </c>
      <c r="G555" t="s">
        <v>89</v>
      </c>
      <c r="H555" t="s">
        <v>26</v>
      </c>
      <c r="I555" t="s">
        <v>2405</v>
      </c>
      <c r="J555" t="s">
        <v>577</v>
      </c>
      <c r="K555" t="s">
        <v>5356</v>
      </c>
      <c r="L555" t="s">
        <v>53</v>
      </c>
      <c r="M555" t="s">
        <v>265</v>
      </c>
      <c r="N555" t="s">
        <v>31</v>
      </c>
      <c r="O555" t="s">
        <v>35</v>
      </c>
      <c r="P555" s="4">
        <v>883.84</v>
      </c>
      <c r="Q555">
        <v>4</v>
      </c>
      <c r="R555">
        <v>0.2</v>
      </c>
      <c r="S555" s="4">
        <v>99.432000000000002</v>
      </c>
    </row>
    <row r="556" spans="1:19" x14ac:dyDescent="0.25">
      <c r="A556" t="s">
        <v>2406</v>
      </c>
      <c r="B556" s="1">
        <v>42374</v>
      </c>
      <c r="C556" s="1">
        <v>42465</v>
      </c>
      <c r="D556" t="s">
        <v>86</v>
      </c>
      <c r="E556" t="s">
        <v>2407</v>
      </c>
      <c r="F556" t="s">
        <v>2408</v>
      </c>
      <c r="G556" t="s">
        <v>25</v>
      </c>
      <c r="H556" t="s">
        <v>26</v>
      </c>
      <c r="I556" t="s">
        <v>145</v>
      </c>
      <c r="J556" t="s">
        <v>146</v>
      </c>
      <c r="K556" t="s">
        <v>5147</v>
      </c>
      <c r="L556" t="s">
        <v>29</v>
      </c>
      <c r="M556" t="s">
        <v>227</v>
      </c>
      <c r="N556" t="s">
        <v>31</v>
      </c>
      <c r="O556" t="s">
        <v>45</v>
      </c>
      <c r="P556" s="4">
        <v>370.62</v>
      </c>
      <c r="Q556">
        <v>3</v>
      </c>
      <c r="R556">
        <v>0.4</v>
      </c>
      <c r="S556" s="4">
        <v>-142.071</v>
      </c>
    </row>
    <row r="557" spans="1:19" x14ac:dyDescent="0.25">
      <c r="A557" t="s">
        <v>2409</v>
      </c>
      <c r="B557" s="1">
        <v>42241</v>
      </c>
      <c r="C557" s="1">
        <v>42246</v>
      </c>
      <c r="D557" t="s">
        <v>39</v>
      </c>
      <c r="E557" t="s">
        <v>2412</v>
      </c>
      <c r="F557" t="s">
        <v>2413</v>
      </c>
      <c r="G557" t="s">
        <v>100</v>
      </c>
      <c r="H557" t="s">
        <v>26</v>
      </c>
      <c r="I557" t="s">
        <v>51</v>
      </c>
      <c r="J557" t="s">
        <v>52</v>
      </c>
      <c r="K557" t="s">
        <v>5197</v>
      </c>
      <c r="L557" t="s">
        <v>53</v>
      </c>
      <c r="M557" t="s">
        <v>67</v>
      </c>
      <c r="N557" t="s">
        <v>31</v>
      </c>
      <c r="O557" t="s">
        <v>35</v>
      </c>
      <c r="P557" s="4">
        <v>40.783999999999999</v>
      </c>
      <c r="Q557">
        <v>1</v>
      </c>
      <c r="R557">
        <v>0.2</v>
      </c>
      <c r="S557" s="4">
        <v>4.5881999999999996</v>
      </c>
    </row>
    <row r="558" spans="1:19" x14ac:dyDescent="0.25">
      <c r="A558" t="s">
        <v>2414</v>
      </c>
      <c r="B558" s="1">
        <v>41891</v>
      </c>
      <c r="C558" s="1">
        <v>41982</v>
      </c>
      <c r="D558" t="s">
        <v>22</v>
      </c>
      <c r="E558" t="s">
        <v>2415</v>
      </c>
      <c r="F558" t="s">
        <v>2416</v>
      </c>
      <c r="G558" t="s">
        <v>89</v>
      </c>
      <c r="H558" t="s">
        <v>26</v>
      </c>
      <c r="I558" t="s">
        <v>2417</v>
      </c>
      <c r="J558" t="s">
        <v>473</v>
      </c>
      <c r="K558" t="s">
        <v>5357</v>
      </c>
      <c r="L558" t="s">
        <v>66</v>
      </c>
      <c r="M558" t="s">
        <v>2418</v>
      </c>
      <c r="N558" t="s">
        <v>31</v>
      </c>
      <c r="O558" t="s">
        <v>35</v>
      </c>
      <c r="P558" s="4">
        <v>785.88</v>
      </c>
      <c r="Q558">
        <v>6</v>
      </c>
      <c r="R558">
        <v>0</v>
      </c>
      <c r="S558" s="4">
        <v>212.1876</v>
      </c>
    </row>
    <row r="559" spans="1:19" x14ac:dyDescent="0.25">
      <c r="A559" t="s">
        <v>2420</v>
      </c>
      <c r="B559" s="1">
        <v>42391</v>
      </c>
      <c r="C559" s="1">
        <v>42397</v>
      </c>
      <c r="D559" t="s">
        <v>39</v>
      </c>
      <c r="E559" t="s">
        <v>900</v>
      </c>
      <c r="F559" t="s">
        <v>901</v>
      </c>
      <c r="G559" t="s">
        <v>89</v>
      </c>
      <c r="H559" t="s">
        <v>26</v>
      </c>
      <c r="I559" t="s">
        <v>202</v>
      </c>
      <c r="J559" t="s">
        <v>203</v>
      </c>
      <c r="K559" t="s">
        <v>5160</v>
      </c>
      <c r="L559" t="s">
        <v>53</v>
      </c>
      <c r="M559" t="s">
        <v>710</v>
      </c>
      <c r="N559" t="s">
        <v>31</v>
      </c>
      <c r="O559" t="s">
        <v>55</v>
      </c>
      <c r="P559" s="4">
        <v>109.9</v>
      </c>
      <c r="Q559">
        <v>5</v>
      </c>
      <c r="R559">
        <v>0</v>
      </c>
      <c r="S559" s="4">
        <v>37.366</v>
      </c>
    </row>
    <row r="560" spans="1:19" x14ac:dyDescent="0.25">
      <c r="A560" t="s">
        <v>2421</v>
      </c>
      <c r="B560" s="1">
        <v>41927</v>
      </c>
      <c r="C560" s="1">
        <v>41932</v>
      </c>
      <c r="D560" t="s">
        <v>39</v>
      </c>
      <c r="E560" t="s">
        <v>2422</v>
      </c>
      <c r="F560" t="s">
        <v>2423</v>
      </c>
      <c r="G560" t="s">
        <v>25</v>
      </c>
      <c r="H560" t="s">
        <v>26</v>
      </c>
      <c r="I560" t="s">
        <v>2424</v>
      </c>
      <c r="J560" t="s">
        <v>43</v>
      </c>
      <c r="K560" t="s">
        <v>5358</v>
      </c>
      <c r="L560" t="s">
        <v>29</v>
      </c>
      <c r="M560" t="s">
        <v>1544</v>
      </c>
      <c r="N560" t="s">
        <v>31</v>
      </c>
      <c r="O560" t="s">
        <v>55</v>
      </c>
      <c r="P560" s="4">
        <v>15.384</v>
      </c>
      <c r="Q560">
        <v>1</v>
      </c>
      <c r="R560">
        <v>0.2</v>
      </c>
      <c r="S560" s="4">
        <v>4.0382999999999996</v>
      </c>
    </row>
    <row r="561" spans="1:19" x14ac:dyDescent="0.25">
      <c r="A561" t="s">
        <v>2425</v>
      </c>
      <c r="B561" s="1">
        <v>41716</v>
      </c>
      <c r="C561" s="1">
        <v>41721</v>
      </c>
      <c r="D561" t="s">
        <v>39</v>
      </c>
      <c r="E561" t="s">
        <v>2337</v>
      </c>
      <c r="F561" t="s">
        <v>2338</v>
      </c>
      <c r="G561" t="s">
        <v>100</v>
      </c>
      <c r="H561" t="s">
        <v>26</v>
      </c>
      <c r="I561" t="s">
        <v>680</v>
      </c>
      <c r="J561" t="s">
        <v>43</v>
      </c>
      <c r="K561" t="s">
        <v>5205</v>
      </c>
      <c r="L561" t="s">
        <v>29</v>
      </c>
      <c r="M561" t="s">
        <v>1544</v>
      </c>
      <c r="N561" t="s">
        <v>31</v>
      </c>
      <c r="O561" t="s">
        <v>55</v>
      </c>
      <c r="P561" s="4">
        <v>30.768000000000001</v>
      </c>
      <c r="Q561">
        <v>2</v>
      </c>
      <c r="R561">
        <v>0.2</v>
      </c>
      <c r="S561" s="4">
        <v>8.0765999999999991</v>
      </c>
    </row>
    <row r="562" spans="1:19" x14ac:dyDescent="0.25">
      <c r="A562" t="s">
        <v>2425</v>
      </c>
      <c r="B562" s="1">
        <v>41716</v>
      </c>
      <c r="C562" s="1">
        <v>41721</v>
      </c>
      <c r="D562" t="s">
        <v>39</v>
      </c>
      <c r="E562" t="s">
        <v>2337</v>
      </c>
      <c r="F562" t="s">
        <v>2338</v>
      </c>
      <c r="G562" t="s">
        <v>100</v>
      </c>
      <c r="H562" t="s">
        <v>26</v>
      </c>
      <c r="I562" t="s">
        <v>680</v>
      </c>
      <c r="J562" t="s">
        <v>43</v>
      </c>
      <c r="K562" t="s">
        <v>5205</v>
      </c>
      <c r="L562" t="s">
        <v>29</v>
      </c>
      <c r="M562" t="s">
        <v>1821</v>
      </c>
      <c r="N562" t="s">
        <v>31</v>
      </c>
      <c r="O562" t="s">
        <v>55</v>
      </c>
      <c r="P562" s="4">
        <v>122.352</v>
      </c>
      <c r="Q562">
        <v>3</v>
      </c>
      <c r="R562">
        <v>0.2</v>
      </c>
      <c r="S562" s="4">
        <v>15.294</v>
      </c>
    </row>
    <row r="563" spans="1:19" x14ac:dyDescent="0.25">
      <c r="A563" t="s">
        <v>2428</v>
      </c>
      <c r="B563" s="1">
        <v>42034</v>
      </c>
      <c r="C563" s="1">
        <v>42157</v>
      </c>
      <c r="D563" t="s">
        <v>39</v>
      </c>
      <c r="E563" t="s">
        <v>2430</v>
      </c>
      <c r="F563" t="s">
        <v>2431</v>
      </c>
      <c r="G563" t="s">
        <v>25</v>
      </c>
      <c r="H563" t="s">
        <v>26</v>
      </c>
      <c r="I563" t="s">
        <v>51</v>
      </c>
      <c r="J563" t="s">
        <v>52</v>
      </c>
      <c r="K563" t="s">
        <v>5260</v>
      </c>
      <c r="L563" t="s">
        <v>53</v>
      </c>
      <c r="M563" t="s">
        <v>2432</v>
      </c>
      <c r="N563" t="s">
        <v>31</v>
      </c>
      <c r="O563" t="s">
        <v>55</v>
      </c>
      <c r="P563" s="4">
        <v>227.36</v>
      </c>
      <c r="Q563">
        <v>7</v>
      </c>
      <c r="R563">
        <v>0</v>
      </c>
      <c r="S563" s="4">
        <v>81.849599999999995</v>
      </c>
    </row>
    <row r="564" spans="1:19" x14ac:dyDescent="0.25">
      <c r="A564" t="s">
        <v>2434</v>
      </c>
      <c r="B564" s="1">
        <v>42988</v>
      </c>
      <c r="C564" s="1">
        <v>43049</v>
      </c>
      <c r="D564" t="s">
        <v>86</v>
      </c>
      <c r="E564" t="s">
        <v>2435</v>
      </c>
      <c r="F564" t="s">
        <v>2436</v>
      </c>
      <c r="G564" t="s">
        <v>89</v>
      </c>
      <c r="H564" t="s">
        <v>26</v>
      </c>
      <c r="I564" t="s">
        <v>2437</v>
      </c>
      <c r="J564" t="s">
        <v>250</v>
      </c>
      <c r="K564" t="s">
        <v>5359</v>
      </c>
      <c r="L564" t="s">
        <v>66</v>
      </c>
      <c r="M564" t="s">
        <v>885</v>
      </c>
      <c r="N564" t="s">
        <v>31</v>
      </c>
      <c r="O564" t="s">
        <v>55</v>
      </c>
      <c r="P564" s="4">
        <v>45.887999999999998</v>
      </c>
      <c r="Q564">
        <v>4</v>
      </c>
      <c r="R564">
        <v>0.2</v>
      </c>
      <c r="S564" s="4">
        <v>9.1776</v>
      </c>
    </row>
    <row r="565" spans="1:19" x14ac:dyDescent="0.25">
      <c r="A565" t="s">
        <v>2438</v>
      </c>
      <c r="B565" s="1">
        <v>41802</v>
      </c>
      <c r="C565" s="1">
        <v>41863</v>
      </c>
      <c r="D565" t="s">
        <v>22</v>
      </c>
      <c r="E565" t="s">
        <v>1868</v>
      </c>
      <c r="F565" t="s">
        <v>1869</v>
      </c>
      <c r="G565" t="s">
        <v>25</v>
      </c>
      <c r="H565" t="s">
        <v>26</v>
      </c>
      <c r="I565" t="s">
        <v>101</v>
      </c>
      <c r="J565" t="s">
        <v>91</v>
      </c>
      <c r="K565" t="s">
        <v>5257</v>
      </c>
      <c r="L565" t="s">
        <v>92</v>
      </c>
      <c r="M565" t="s">
        <v>793</v>
      </c>
      <c r="N565" t="s">
        <v>31</v>
      </c>
      <c r="O565" t="s">
        <v>55</v>
      </c>
      <c r="P565" s="4">
        <v>23.975999999999999</v>
      </c>
      <c r="Q565">
        <v>3</v>
      </c>
      <c r="R565">
        <v>0.6</v>
      </c>
      <c r="S565" s="4">
        <v>-14.3856</v>
      </c>
    </row>
    <row r="566" spans="1:19" x14ac:dyDescent="0.25">
      <c r="A566" t="s">
        <v>2439</v>
      </c>
      <c r="B566" s="1">
        <v>42927</v>
      </c>
      <c r="C566" s="1">
        <v>43052</v>
      </c>
      <c r="D566" t="s">
        <v>39</v>
      </c>
      <c r="E566" t="s">
        <v>2441</v>
      </c>
      <c r="F566" t="s">
        <v>2442</v>
      </c>
      <c r="G566" t="s">
        <v>25</v>
      </c>
      <c r="H566" t="s">
        <v>26</v>
      </c>
      <c r="I566" t="s">
        <v>64</v>
      </c>
      <c r="J566" t="s">
        <v>65</v>
      </c>
      <c r="K566" t="s">
        <v>5244</v>
      </c>
      <c r="L566" t="s">
        <v>66</v>
      </c>
      <c r="M566" t="s">
        <v>2246</v>
      </c>
      <c r="N566" t="s">
        <v>31</v>
      </c>
      <c r="O566" t="s">
        <v>45</v>
      </c>
      <c r="P566" s="4">
        <v>350.35199999999998</v>
      </c>
      <c r="Q566">
        <v>4</v>
      </c>
      <c r="R566">
        <v>0.4</v>
      </c>
      <c r="S566" s="4">
        <v>-140.14080000000001</v>
      </c>
    </row>
    <row r="567" spans="1:19" x14ac:dyDescent="0.25">
      <c r="A567" t="s">
        <v>2443</v>
      </c>
      <c r="B567" s="1">
        <v>42779</v>
      </c>
      <c r="C567" s="1">
        <v>42785</v>
      </c>
      <c r="D567" t="s">
        <v>39</v>
      </c>
      <c r="E567" t="s">
        <v>2446</v>
      </c>
      <c r="F567" t="s">
        <v>2447</v>
      </c>
      <c r="G567" t="s">
        <v>25</v>
      </c>
      <c r="H567" t="s">
        <v>26</v>
      </c>
      <c r="I567" t="s">
        <v>202</v>
      </c>
      <c r="J567" t="s">
        <v>203</v>
      </c>
      <c r="K567" t="s">
        <v>5186</v>
      </c>
      <c r="L567" t="s">
        <v>53</v>
      </c>
      <c r="M567" t="s">
        <v>331</v>
      </c>
      <c r="N567" t="s">
        <v>31</v>
      </c>
      <c r="O567" t="s">
        <v>55</v>
      </c>
      <c r="P567" s="4">
        <v>107.53</v>
      </c>
      <c r="Q567">
        <v>1</v>
      </c>
      <c r="R567">
        <v>0</v>
      </c>
      <c r="S567" s="4">
        <v>21.506</v>
      </c>
    </row>
    <row r="568" spans="1:19" x14ac:dyDescent="0.25">
      <c r="A568" t="s">
        <v>2448</v>
      </c>
      <c r="B568" s="1">
        <v>42321</v>
      </c>
      <c r="C568" s="1">
        <v>42327</v>
      </c>
      <c r="D568" t="s">
        <v>39</v>
      </c>
      <c r="E568" t="s">
        <v>334</v>
      </c>
      <c r="F568" t="s">
        <v>335</v>
      </c>
      <c r="G568" t="s">
        <v>25</v>
      </c>
      <c r="H568" t="s">
        <v>26</v>
      </c>
      <c r="I568" t="s">
        <v>249</v>
      </c>
      <c r="J568" t="s">
        <v>211</v>
      </c>
      <c r="K568" t="s">
        <v>5360</v>
      </c>
      <c r="L568" t="s">
        <v>66</v>
      </c>
      <c r="M568" t="s">
        <v>1329</v>
      </c>
      <c r="N568" t="s">
        <v>31</v>
      </c>
      <c r="O568" t="s">
        <v>32</v>
      </c>
      <c r="P568" s="4">
        <v>299.97000000000003</v>
      </c>
      <c r="Q568">
        <v>3</v>
      </c>
      <c r="R568">
        <v>0</v>
      </c>
      <c r="S568" s="4">
        <v>56.994300000000003</v>
      </c>
    </row>
    <row r="569" spans="1:19" x14ac:dyDescent="0.25">
      <c r="A569" t="s">
        <v>2450</v>
      </c>
      <c r="B569" s="1">
        <v>41740</v>
      </c>
      <c r="C569" s="1">
        <v>41862</v>
      </c>
      <c r="D569" t="s">
        <v>39</v>
      </c>
      <c r="E569" t="s">
        <v>2451</v>
      </c>
      <c r="F569" t="s">
        <v>2452</v>
      </c>
      <c r="G569" t="s">
        <v>25</v>
      </c>
      <c r="H569" t="s">
        <v>26</v>
      </c>
      <c r="I569" t="s">
        <v>720</v>
      </c>
      <c r="J569" t="s">
        <v>52</v>
      </c>
      <c r="K569" t="s">
        <v>5250</v>
      </c>
      <c r="L569" t="s">
        <v>53</v>
      </c>
      <c r="M569" t="s">
        <v>2353</v>
      </c>
      <c r="N569" t="s">
        <v>31</v>
      </c>
      <c r="O569" t="s">
        <v>55</v>
      </c>
      <c r="P569" s="4">
        <v>35.340000000000003</v>
      </c>
      <c r="Q569">
        <v>2</v>
      </c>
      <c r="R569">
        <v>0</v>
      </c>
      <c r="S569" s="4">
        <v>13.4292</v>
      </c>
    </row>
    <row r="570" spans="1:19" x14ac:dyDescent="0.25">
      <c r="A570" t="s">
        <v>2453</v>
      </c>
      <c r="B570" s="1">
        <v>42175</v>
      </c>
      <c r="C570" s="1">
        <v>42180</v>
      </c>
      <c r="D570" t="s">
        <v>22</v>
      </c>
      <c r="E570" t="s">
        <v>2456</v>
      </c>
      <c r="F570" t="s">
        <v>2457</v>
      </c>
      <c r="G570" t="s">
        <v>89</v>
      </c>
      <c r="H570" t="s">
        <v>26</v>
      </c>
      <c r="I570" t="s">
        <v>352</v>
      </c>
      <c r="J570" t="s">
        <v>52</v>
      </c>
      <c r="K570" t="s">
        <v>5180</v>
      </c>
      <c r="L570" t="s">
        <v>53</v>
      </c>
      <c r="M570" t="s">
        <v>850</v>
      </c>
      <c r="N570" t="s">
        <v>31</v>
      </c>
      <c r="O570" t="s">
        <v>55</v>
      </c>
      <c r="P570" s="4">
        <v>257.64</v>
      </c>
      <c r="Q570">
        <v>6</v>
      </c>
      <c r="R570">
        <v>0</v>
      </c>
      <c r="S570" s="4">
        <v>100.4796</v>
      </c>
    </row>
    <row r="571" spans="1:19" x14ac:dyDescent="0.25">
      <c r="A571" t="s">
        <v>2458</v>
      </c>
      <c r="B571" s="1">
        <v>41978</v>
      </c>
      <c r="C571" s="1">
        <v>41776</v>
      </c>
      <c r="D571" t="s">
        <v>39</v>
      </c>
      <c r="E571" t="s">
        <v>2280</v>
      </c>
      <c r="F571" t="s">
        <v>2281</v>
      </c>
      <c r="G571" t="s">
        <v>25</v>
      </c>
      <c r="H571" t="s">
        <v>26</v>
      </c>
      <c r="I571" t="s">
        <v>256</v>
      </c>
      <c r="J571" t="s">
        <v>473</v>
      </c>
      <c r="K571" t="s">
        <v>5182</v>
      </c>
      <c r="L571" t="s">
        <v>66</v>
      </c>
      <c r="M571" t="s">
        <v>869</v>
      </c>
      <c r="N571" t="s">
        <v>31</v>
      </c>
      <c r="O571" t="s">
        <v>45</v>
      </c>
      <c r="P571" s="4">
        <v>700.05600000000004</v>
      </c>
      <c r="Q571">
        <v>3</v>
      </c>
      <c r="R571">
        <v>0.3</v>
      </c>
      <c r="S571" s="4">
        <v>-130.0104</v>
      </c>
    </row>
    <row r="572" spans="1:19" x14ac:dyDescent="0.25">
      <c r="A572" t="s">
        <v>2460</v>
      </c>
      <c r="B572" s="1">
        <v>41857</v>
      </c>
      <c r="C572" s="1">
        <v>41804</v>
      </c>
      <c r="D572" t="s">
        <v>39</v>
      </c>
      <c r="E572" t="s">
        <v>708</v>
      </c>
      <c r="F572" t="s">
        <v>709</v>
      </c>
      <c r="G572" t="s">
        <v>25</v>
      </c>
      <c r="H572" t="s">
        <v>26</v>
      </c>
      <c r="I572" t="s">
        <v>202</v>
      </c>
      <c r="J572" t="s">
        <v>203</v>
      </c>
      <c r="K572" t="s">
        <v>5160</v>
      </c>
      <c r="L572" t="s">
        <v>53</v>
      </c>
      <c r="M572" t="s">
        <v>2461</v>
      </c>
      <c r="N572" t="s">
        <v>31</v>
      </c>
      <c r="O572" t="s">
        <v>35</v>
      </c>
      <c r="P572" s="4">
        <v>585.55200000000002</v>
      </c>
      <c r="Q572">
        <v>3</v>
      </c>
      <c r="R572">
        <v>0.2</v>
      </c>
      <c r="S572" s="4">
        <v>73.194000000000003</v>
      </c>
    </row>
    <row r="573" spans="1:19" x14ac:dyDescent="0.25">
      <c r="A573" t="s">
        <v>2463</v>
      </c>
      <c r="B573" s="1">
        <v>41785</v>
      </c>
      <c r="C573" s="1">
        <v>41789</v>
      </c>
      <c r="D573" t="s">
        <v>39</v>
      </c>
      <c r="E573" t="s">
        <v>2407</v>
      </c>
      <c r="F573" t="s">
        <v>2408</v>
      </c>
      <c r="G573" t="s">
        <v>25</v>
      </c>
      <c r="H573" t="s">
        <v>26</v>
      </c>
      <c r="I573" t="s">
        <v>51</v>
      </c>
      <c r="J573" t="s">
        <v>52</v>
      </c>
      <c r="K573" t="s">
        <v>5272</v>
      </c>
      <c r="L573" t="s">
        <v>53</v>
      </c>
      <c r="M573" t="s">
        <v>1816</v>
      </c>
      <c r="N573" t="s">
        <v>31</v>
      </c>
      <c r="O573" t="s">
        <v>35</v>
      </c>
      <c r="P573" s="4">
        <v>225.29599999999999</v>
      </c>
      <c r="Q573">
        <v>2</v>
      </c>
      <c r="R573">
        <v>0.2</v>
      </c>
      <c r="S573" s="4">
        <v>22.529599999999999</v>
      </c>
    </row>
    <row r="574" spans="1:19" x14ac:dyDescent="0.25">
      <c r="A574" t="s">
        <v>2464</v>
      </c>
      <c r="B574" s="1">
        <v>42677</v>
      </c>
      <c r="C574" s="1">
        <v>42444</v>
      </c>
      <c r="D574" t="s">
        <v>39</v>
      </c>
      <c r="E574" t="s">
        <v>2465</v>
      </c>
      <c r="F574" t="s">
        <v>2466</v>
      </c>
      <c r="G574" t="s">
        <v>100</v>
      </c>
      <c r="H574" t="s">
        <v>26</v>
      </c>
      <c r="I574" t="s">
        <v>376</v>
      </c>
      <c r="J574" t="s">
        <v>754</v>
      </c>
      <c r="K574" t="s">
        <v>5270</v>
      </c>
      <c r="L574" t="s">
        <v>29</v>
      </c>
      <c r="M574" t="s">
        <v>1544</v>
      </c>
      <c r="N574" t="s">
        <v>31</v>
      </c>
      <c r="O574" t="s">
        <v>55</v>
      </c>
      <c r="P574" s="4">
        <v>76.92</v>
      </c>
      <c r="Q574">
        <v>4</v>
      </c>
      <c r="R574">
        <v>0</v>
      </c>
      <c r="S574" s="4">
        <v>31.537199999999999</v>
      </c>
    </row>
    <row r="575" spans="1:19" x14ac:dyDescent="0.25">
      <c r="A575" t="s">
        <v>2467</v>
      </c>
      <c r="B575" s="1">
        <v>43020</v>
      </c>
      <c r="C575" s="1">
        <v>43081</v>
      </c>
      <c r="D575" t="s">
        <v>86</v>
      </c>
      <c r="E575" t="s">
        <v>1779</v>
      </c>
      <c r="F575" t="s">
        <v>1780</v>
      </c>
      <c r="G575" t="s">
        <v>25</v>
      </c>
      <c r="H575" t="s">
        <v>26</v>
      </c>
      <c r="I575" t="s">
        <v>42</v>
      </c>
      <c r="J575" t="s">
        <v>43</v>
      </c>
      <c r="K575" t="s">
        <v>5137</v>
      </c>
      <c r="L575" t="s">
        <v>29</v>
      </c>
      <c r="M575" t="s">
        <v>1078</v>
      </c>
      <c r="N575" t="s">
        <v>31</v>
      </c>
      <c r="O575" t="s">
        <v>55</v>
      </c>
      <c r="P575" s="4">
        <v>19.103999999999999</v>
      </c>
      <c r="Q575">
        <v>3</v>
      </c>
      <c r="R575">
        <v>0.2</v>
      </c>
      <c r="S575" s="4">
        <v>5.7312000000000003</v>
      </c>
    </row>
    <row r="576" spans="1:19" x14ac:dyDescent="0.25">
      <c r="A576" t="s">
        <v>2468</v>
      </c>
      <c r="B576" s="1">
        <v>42202</v>
      </c>
      <c r="C576" s="1">
        <v>42204</v>
      </c>
      <c r="D576" t="s">
        <v>22</v>
      </c>
      <c r="E576" t="s">
        <v>1566</v>
      </c>
      <c r="F576" t="s">
        <v>1567</v>
      </c>
      <c r="G576" t="s">
        <v>25</v>
      </c>
      <c r="H576" t="s">
        <v>26</v>
      </c>
      <c r="I576" t="s">
        <v>2471</v>
      </c>
      <c r="J576" t="s">
        <v>52</v>
      </c>
      <c r="K576" t="s">
        <v>5361</v>
      </c>
      <c r="L576" t="s">
        <v>53</v>
      </c>
      <c r="M576" t="s">
        <v>1750</v>
      </c>
      <c r="N576" t="s">
        <v>31</v>
      </c>
      <c r="O576" t="s">
        <v>32</v>
      </c>
      <c r="P576" s="4">
        <v>195.46600000000001</v>
      </c>
      <c r="Q576">
        <v>2</v>
      </c>
      <c r="R576">
        <v>0.15</v>
      </c>
      <c r="S576" s="4">
        <v>-13.797599999999999</v>
      </c>
    </row>
    <row r="577" spans="1:19" x14ac:dyDescent="0.25">
      <c r="A577" t="s">
        <v>2472</v>
      </c>
      <c r="B577" s="1">
        <v>42855</v>
      </c>
      <c r="C577" s="1">
        <v>42860</v>
      </c>
      <c r="D577" t="s">
        <v>39</v>
      </c>
      <c r="E577" t="s">
        <v>2474</v>
      </c>
      <c r="F577" t="s">
        <v>2475</v>
      </c>
      <c r="G577" t="s">
        <v>89</v>
      </c>
      <c r="H577" t="s">
        <v>26</v>
      </c>
      <c r="I577" t="s">
        <v>2476</v>
      </c>
      <c r="J577" t="s">
        <v>43</v>
      </c>
      <c r="K577" t="s">
        <v>5362</v>
      </c>
      <c r="L577" t="s">
        <v>29</v>
      </c>
      <c r="M577" t="s">
        <v>486</v>
      </c>
      <c r="N577" t="s">
        <v>31</v>
      </c>
      <c r="O577" t="s">
        <v>55</v>
      </c>
      <c r="P577" s="4">
        <v>23.68</v>
      </c>
      <c r="Q577">
        <v>8</v>
      </c>
      <c r="R577">
        <v>0.2</v>
      </c>
      <c r="S577" s="4">
        <v>6.2160000000000002</v>
      </c>
    </row>
    <row r="578" spans="1:19" x14ac:dyDescent="0.25">
      <c r="A578" t="s">
        <v>2477</v>
      </c>
      <c r="B578" s="1">
        <v>42268</v>
      </c>
      <c r="C578" s="1">
        <v>42270</v>
      </c>
      <c r="D578" t="s">
        <v>86</v>
      </c>
      <c r="E578" t="s">
        <v>2479</v>
      </c>
      <c r="F578" t="s">
        <v>2480</v>
      </c>
      <c r="G578" t="s">
        <v>100</v>
      </c>
      <c r="H578" t="s">
        <v>26</v>
      </c>
      <c r="I578" t="s">
        <v>51</v>
      </c>
      <c r="J578" t="s">
        <v>52</v>
      </c>
      <c r="K578" t="s">
        <v>5203</v>
      </c>
      <c r="L578" t="s">
        <v>53</v>
      </c>
      <c r="M578" t="s">
        <v>703</v>
      </c>
      <c r="N578" t="s">
        <v>31</v>
      </c>
      <c r="O578" t="s">
        <v>35</v>
      </c>
      <c r="P578" s="4">
        <v>601.53599999999994</v>
      </c>
      <c r="Q578">
        <v>4</v>
      </c>
      <c r="R578">
        <v>0.2</v>
      </c>
      <c r="S578" s="4">
        <v>0</v>
      </c>
    </row>
    <row r="579" spans="1:19" x14ac:dyDescent="0.25">
      <c r="A579" t="s">
        <v>2481</v>
      </c>
      <c r="B579" s="1">
        <v>41682</v>
      </c>
      <c r="C579" s="1">
        <v>41802</v>
      </c>
      <c r="D579" t="s">
        <v>39</v>
      </c>
      <c r="E579" t="s">
        <v>2482</v>
      </c>
      <c r="F579" t="s">
        <v>2483</v>
      </c>
      <c r="G579" t="s">
        <v>89</v>
      </c>
      <c r="H579" t="s">
        <v>26</v>
      </c>
      <c r="I579" t="s">
        <v>2484</v>
      </c>
      <c r="J579" t="s">
        <v>91</v>
      </c>
      <c r="K579" t="s">
        <v>5363</v>
      </c>
      <c r="L579" t="s">
        <v>92</v>
      </c>
      <c r="M579" t="s">
        <v>423</v>
      </c>
      <c r="N579" t="s">
        <v>31</v>
      </c>
      <c r="O579" t="s">
        <v>55</v>
      </c>
      <c r="P579" s="4">
        <v>58.36</v>
      </c>
      <c r="Q579">
        <v>5</v>
      </c>
      <c r="R579">
        <v>0.6</v>
      </c>
      <c r="S579" s="4">
        <v>-24.803000000000001</v>
      </c>
    </row>
    <row r="580" spans="1:19" x14ac:dyDescent="0.25">
      <c r="A580" t="s">
        <v>2481</v>
      </c>
      <c r="B580" s="1">
        <v>41682</v>
      </c>
      <c r="C580" s="1">
        <v>41802</v>
      </c>
      <c r="D580" t="s">
        <v>39</v>
      </c>
      <c r="E580" t="s">
        <v>2482</v>
      </c>
      <c r="F580" t="s">
        <v>2483</v>
      </c>
      <c r="G580" t="s">
        <v>89</v>
      </c>
      <c r="H580" t="s">
        <v>26</v>
      </c>
      <c r="I580" t="s">
        <v>2484</v>
      </c>
      <c r="J580" t="s">
        <v>91</v>
      </c>
      <c r="K580" t="s">
        <v>5363</v>
      </c>
      <c r="L580" t="s">
        <v>92</v>
      </c>
      <c r="M580" t="s">
        <v>793</v>
      </c>
      <c r="N580" t="s">
        <v>31</v>
      </c>
      <c r="O580" t="s">
        <v>55</v>
      </c>
      <c r="P580" s="4">
        <v>39.96</v>
      </c>
      <c r="Q580">
        <v>5</v>
      </c>
      <c r="R580">
        <v>0.6</v>
      </c>
      <c r="S580" s="4">
        <v>-23.975999999999999</v>
      </c>
    </row>
    <row r="581" spans="1:19" x14ac:dyDescent="0.25">
      <c r="A581" t="s">
        <v>2485</v>
      </c>
      <c r="B581" s="1">
        <v>41977</v>
      </c>
      <c r="C581" s="1">
        <v>41746</v>
      </c>
      <c r="D581" t="s">
        <v>39</v>
      </c>
      <c r="E581" t="s">
        <v>2487</v>
      </c>
      <c r="F581" t="s">
        <v>2488</v>
      </c>
      <c r="G581" t="s">
        <v>89</v>
      </c>
      <c r="H581" t="s">
        <v>26</v>
      </c>
      <c r="I581" t="s">
        <v>2489</v>
      </c>
      <c r="J581" t="s">
        <v>52</v>
      </c>
      <c r="K581" t="s">
        <v>5364</v>
      </c>
      <c r="L581" t="s">
        <v>53</v>
      </c>
      <c r="M581" t="s">
        <v>604</v>
      </c>
      <c r="N581" t="s">
        <v>31</v>
      </c>
      <c r="O581" t="s">
        <v>32</v>
      </c>
      <c r="P581" s="4">
        <v>308.49900000000002</v>
      </c>
      <c r="Q581">
        <v>3</v>
      </c>
      <c r="R581">
        <v>0.15</v>
      </c>
      <c r="S581" s="4">
        <v>-18.146999999999998</v>
      </c>
    </row>
    <row r="582" spans="1:19" x14ac:dyDescent="0.25">
      <c r="A582" t="s">
        <v>2490</v>
      </c>
      <c r="B582" s="1">
        <v>42805</v>
      </c>
      <c r="C582" s="1">
        <v>42958</v>
      </c>
      <c r="D582" t="s">
        <v>39</v>
      </c>
      <c r="E582" t="s">
        <v>2491</v>
      </c>
      <c r="F582" t="s">
        <v>2492</v>
      </c>
      <c r="G582" t="s">
        <v>25</v>
      </c>
      <c r="H582" t="s">
        <v>26</v>
      </c>
      <c r="I582" t="s">
        <v>2493</v>
      </c>
      <c r="J582" t="s">
        <v>2240</v>
      </c>
      <c r="K582" t="s">
        <v>5365</v>
      </c>
      <c r="L582" t="s">
        <v>53</v>
      </c>
      <c r="M582" t="s">
        <v>181</v>
      </c>
      <c r="N582" t="s">
        <v>31</v>
      </c>
      <c r="O582" t="s">
        <v>55</v>
      </c>
      <c r="P582" s="4">
        <v>41.37</v>
      </c>
      <c r="Q582">
        <v>3</v>
      </c>
      <c r="R582">
        <v>0</v>
      </c>
      <c r="S582" s="4">
        <v>17.375399999999999</v>
      </c>
    </row>
    <row r="583" spans="1:19" x14ac:dyDescent="0.25">
      <c r="A583" t="s">
        <v>2494</v>
      </c>
      <c r="B583" s="1">
        <v>42194</v>
      </c>
      <c r="C583" s="1">
        <v>42317</v>
      </c>
      <c r="D583" t="s">
        <v>39</v>
      </c>
      <c r="E583" t="s">
        <v>2430</v>
      </c>
      <c r="F583" t="s">
        <v>2431</v>
      </c>
      <c r="G583" t="s">
        <v>25</v>
      </c>
      <c r="H583" t="s">
        <v>26</v>
      </c>
      <c r="I583" t="s">
        <v>1624</v>
      </c>
      <c r="J583" t="s">
        <v>91</v>
      </c>
      <c r="K583" t="s">
        <v>5288</v>
      </c>
      <c r="L583" t="s">
        <v>92</v>
      </c>
      <c r="M583" t="s">
        <v>2093</v>
      </c>
      <c r="N583" t="s">
        <v>31</v>
      </c>
      <c r="O583" t="s">
        <v>35</v>
      </c>
      <c r="P583" s="4">
        <v>47.515999999999998</v>
      </c>
      <c r="Q583">
        <v>2</v>
      </c>
      <c r="R583">
        <v>0.3</v>
      </c>
      <c r="S583" s="4">
        <v>-2.0364</v>
      </c>
    </row>
    <row r="584" spans="1:19" x14ac:dyDescent="0.25">
      <c r="A584" t="s">
        <v>2495</v>
      </c>
      <c r="B584" s="1">
        <v>42210</v>
      </c>
      <c r="C584" s="1">
        <v>42212</v>
      </c>
      <c r="D584" t="s">
        <v>22</v>
      </c>
      <c r="E584" t="s">
        <v>2498</v>
      </c>
      <c r="F584" t="s">
        <v>2499</v>
      </c>
      <c r="G584" t="s">
        <v>25</v>
      </c>
      <c r="H584" t="s">
        <v>26</v>
      </c>
      <c r="I584" t="s">
        <v>202</v>
      </c>
      <c r="J584" t="s">
        <v>203</v>
      </c>
      <c r="K584" t="s">
        <v>5160</v>
      </c>
      <c r="L584" t="s">
        <v>53</v>
      </c>
      <c r="M584" t="s">
        <v>2014</v>
      </c>
      <c r="N584" t="s">
        <v>31</v>
      </c>
      <c r="O584" t="s">
        <v>32</v>
      </c>
      <c r="P584" s="4">
        <v>704.9</v>
      </c>
      <c r="Q584">
        <v>5</v>
      </c>
      <c r="R584">
        <v>0</v>
      </c>
      <c r="S584" s="4">
        <v>56.392000000000003</v>
      </c>
    </row>
    <row r="585" spans="1:19" x14ac:dyDescent="0.25">
      <c r="A585" t="s">
        <v>2495</v>
      </c>
      <c r="B585" s="1">
        <v>42210</v>
      </c>
      <c r="C585" s="1">
        <v>42212</v>
      </c>
      <c r="D585" t="s">
        <v>22</v>
      </c>
      <c r="E585" t="s">
        <v>2498</v>
      </c>
      <c r="F585" t="s">
        <v>2499</v>
      </c>
      <c r="G585" t="s">
        <v>25</v>
      </c>
      <c r="H585" t="s">
        <v>26</v>
      </c>
      <c r="I585" t="s">
        <v>202</v>
      </c>
      <c r="J585" t="s">
        <v>203</v>
      </c>
      <c r="K585" t="s">
        <v>5160</v>
      </c>
      <c r="L585" t="s">
        <v>53</v>
      </c>
      <c r="M585" t="s">
        <v>1760</v>
      </c>
      <c r="N585" t="s">
        <v>31</v>
      </c>
      <c r="O585" t="s">
        <v>35</v>
      </c>
      <c r="P585" s="4">
        <v>561.56799999999998</v>
      </c>
      <c r="Q585">
        <v>2</v>
      </c>
      <c r="R585">
        <v>0.2</v>
      </c>
      <c r="S585" s="4">
        <v>28.078399999999998</v>
      </c>
    </row>
    <row r="586" spans="1:19" x14ac:dyDescent="0.25">
      <c r="A586" t="s">
        <v>2500</v>
      </c>
      <c r="B586" s="1">
        <v>42324</v>
      </c>
      <c r="C586" s="1">
        <v>42326</v>
      </c>
      <c r="D586" t="s">
        <v>22</v>
      </c>
      <c r="E586" t="s">
        <v>1591</v>
      </c>
      <c r="F586" t="s">
        <v>1592</v>
      </c>
      <c r="G586" t="s">
        <v>100</v>
      </c>
      <c r="H586" t="s">
        <v>26</v>
      </c>
      <c r="I586" t="s">
        <v>1050</v>
      </c>
      <c r="J586" t="s">
        <v>257</v>
      </c>
      <c r="K586" t="s">
        <v>5241</v>
      </c>
      <c r="L586" t="s">
        <v>92</v>
      </c>
      <c r="M586" t="s">
        <v>2503</v>
      </c>
      <c r="N586" t="s">
        <v>31</v>
      </c>
      <c r="O586" t="s">
        <v>55</v>
      </c>
      <c r="P586" s="4">
        <v>185.58</v>
      </c>
      <c r="Q586">
        <v>6</v>
      </c>
      <c r="R586">
        <v>0</v>
      </c>
      <c r="S586" s="4">
        <v>76.087800000000001</v>
      </c>
    </row>
    <row r="587" spans="1:19" x14ac:dyDescent="0.25">
      <c r="A587" t="s">
        <v>2500</v>
      </c>
      <c r="B587" s="1">
        <v>42324</v>
      </c>
      <c r="C587" s="1">
        <v>42326</v>
      </c>
      <c r="D587" t="s">
        <v>22</v>
      </c>
      <c r="E587" t="s">
        <v>1591</v>
      </c>
      <c r="F587" t="s">
        <v>1592</v>
      </c>
      <c r="G587" t="s">
        <v>100</v>
      </c>
      <c r="H587" t="s">
        <v>26</v>
      </c>
      <c r="I587" t="s">
        <v>1050</v>
      </c>
      <c r="J587" t="s">
        <v>257</v>
      </c>
      <c r="K587" t="s">
        <v>5241</v>
      </c>
      <c r="L587" t="s">
        <v>92</v>
      </c>
      <c r="M587" t="s">
        <v>1053</v>
      </c>
      <c r="N587" t="s">
        <v>31</v>
      </c>
      <c r="O587" t="s">
        <v>45</v>
      </c>
      <c r="P587" s="4">
        <v>214.11</v>
      </c>
      <c r="Q587">
        <v>3</v>
      </c>
      <c r="R587">
        <v>0</v>
      </c>
      <c r="S587" s="4">
        <v>36.398699999999998</v>
      </c>
    </row>
    <row r="588" spans="1:19" x14ac:dyDescent="0.25">
      <c r="A588" t="s">
        <v>2500</v>
      </c>
      <c r="B588" s="1">
        <v>42324</v>
      </c>
      <c r="C588" s="1">
        <v>42326</v>
      </c>
      <c r="D588" t="s">
        <v>22</v>
      </c>
      <c r="E588" t="s">
        <v>1591</v>
      </c>
      <c r="F588" t="s">
        <v>1592</v>
      </c>
      <c r="G588" t="s">
        <v>100</v>
      </c>
      <c r="H588" t="s">
        <v>26</v>
      </c>
      <c r="I588" t="s">
        <v>1050</v>
      </c>
      <c r="J588" t="s">
        <v>257</v>
      </c>
      <c r="K588" t="s">
        <v>5241</v>
      </c>
      <c r="L588" t="s">
        <v>92</v>
      </c>
      <c r="M588" t="s">
        <v>795</v>
      </c>
      <c r="N588" t="s">
        <v>31</v>
      </c>
      <c r="O588" t="s">
        <v>45</v>
      </c>
      <c r="P588" s="4">
        <v>653.54999999999995</v>
      </c>
      <c r="Q588">
        <v>3</v>
      </c>
      <c r="R588">
        <v>0</v>
      </c>
      <c r="S588" s="4">
        <v>111.1035</v>
      </c>
    </row>
    <row r="589" spans="1:19" x14ac:dyDescent="0.25">
      <c r="A589" t="s">
        <v>2505</v>
      </c>
      <c r="B589" s="1">
        <v>42013</v>
      </c>
      <c r="C589" s="1">
        <v>42225</v>
      </c>
      <c r="D589" t="s">
        <v>39</v>
      </c>
      <c r="E589" t="s">
        <v>2506</v>
      </c>
      <c r="F589" t="s">
        <v>2507</v>
      </c>
      <c r="G589" t="s">
        <v>100</v>
      </c>
      <c r="H589" t="s">
        <v>26</v>
      </c>
      <c r="I589" t="s">
        <v>256</v>
      </c>
      <c r="J589" t="s">
        <v>473</v>
      </c>
      <c r="K589" t="s">
        <v>5182</v>
      </c>
      <c r="L589" t="s">
        <v>66</v>
      </c>
      <c r="M589" t="s">
        <v>270</v>
      </c>
      <c r="N589" t="s">
        <v>31</v>
      </c>
      <c r="O589" t="s">
        <v>35</v>
      </c>
      <c r="P589" s="4">
        <v>60.74</v>
      </c>
      <c r="Q589">
        <v>1</v>
      </c>
      <c r="R589">
        <v>0</v>
      </c>
      <c r="S589" s="4">
        <v>15.185</v>
      </c>
    </row>
    <row r="590" spans="1:19" x14ac:dyDescent="0.25">
      <c r="A590" t="s">
        <v>2505</v>
      </c>
      <c r="B590" s="1">
        <v>42013</v>
      </c>
      <c r="C590" s="1">
        <v>42225</v>
      </c>
      <c r="D590" t="s">
        <v>39</v>
      </c>
      <c r="E590" t="s">
        <v>2506</v>
      </c>
      <c r="F590" t="s">
        <v>2507</v>
      </c>
      <c r="G590" t="s">
        <v>100</v>
      </c>
      <c r="H590" t="s">
        <v>26</v>
      </c>
      <c r="I590" t="s">
        <v>256</v>
      </c>
      <c r="J590" t="s">
        <v>473</v>
      </c>
      <c r="K590" t="s">
        <v>5182</v>
      </c>
      <c r="L590" t="s">
        <v>66</v>
      </c>
      <c r="M590" t="s">
        <v>2127</v>
      </c>
      <c r="N590" t="s">
        <v>31</v>
      </c>
      <c r="O590" t="s">
        <v>55</v>
      </c>
      <c r="P590" s="4">
        <v>124.36</v>
      </c>
      <c r="Q590">
        <v>2</v>
      </c>
      <c r="R590">
        <v>0</v>
      </c>
      <c r="S590" s="4">
        <v>27.359200000000001</v>
      </c>
    </row>
    <row r="591" spans="1:19" x14ac:dyDescent="0.25">
      <c r="A591" t="s">
        <v>2508</v>
      </c>
      <c r="B591" s="1">
        <v>42495</v>
      </c>
      <c r="C591" s="1">
        <v>42587</v>
      </c>
      <c r="D591" t="s">
        <v>86</v>
      </c>
      <c r="E591" t="s">
        <v>2509</v>
      </c>
      <c r="F591" t="s">
        <v>2510</v>
      </c>
      <c r="G591" t="s">
        <v>25</v>
      </c>
      <c r="H591" t="s">
        <v>26</v>
      </c>
      <c r="I591" t="s">
        <v>1229</v>
      </c>
      <c r="J591" t="s">
        <v>52</v>
      </c>
      <c r="K591" t="s">
        <v>5207</v>
      </c>
      <c r="L591" t="s">
        <v>53</v>
      </c>
      <c r="M591" t="s">
        <v>313</v>
      </c>
      <c r="N591" t="s">
        <v>31</v>
      </c>
      <c r="O591" t="s">
        <v>45</v>
      </c>
      <c r="P591" s="4">
        <v>298.77600000000001</v>
      </c>
      <c r="Q591">
        <v>3</v>
      </c>
      <c r="R591">
        <v>0.2</v>
      </c>
      <c r="S591" s="4">
        <v>7.4694000000000003</v>
      </c>
    </row>
    <row r="592" spans="1:19" x14ac:dyDescent="0.25">
      <c r="A592" t="s">
        <v>2511</v>
      </c>
      <c r="B592" s="1">
        <v>41907</v>
      </c>
      <c r="C592" s="1">
        <v>41912</v>
      </c>
      <c r="D592" t="s">
        <v>39</v>
      </c>
      <c r="E592" t="s">
        <v>602</v>
      </c>
      <c r="F592" t="s">
        <v>603</v>
      </c>
      <c r="G592" t="s">
        <v>100</v>
      </c>
      <c r="H592" t="s">
        <v>26</v>
      </c>
      <c r="I592" t="s">
        <v>101</v>
      </c>
      <c r="J592" t="s">
        <v>91</v>
      </c>
      <c r="K592" t="s">
        <v>5142</v>
      </c>
      <c r="L592" t="s">
        <v>92</v>
      </c>
      <c r="M592" t="s">
        <v>838</v>
      </c>
      <c r="N592" t="s">
        <v>31</v>
      </c>
      <c r="O592" t="s">
        <v>32</v>
      </c>
      <c r="P592" s="4">
        <v>300.53280000000001</v>
      </c>
      <c r="Q592">
        <v>2</v>
      </c>
      <c r="R592">
        <v>0.32</v>
      </c>
      <c r="S592" s="4">
        <v>-97.231200000000001</v>
      </c>
    </row>
    <row r="593" spans="1:19" x14ac:dyDescent="0.25">
      <c r="A593" t="s">
        <v>2513</v>
      </c>
      <c r="B593" s="1">
        <v>41712</v>
      </c>
      <c r="C593" s="1">
        <v>41717</v>
      </c>
      <c r="D593" t="s">
        <v>39</v>
      </c>
      <c r="E593" t="s">
        <v>853</v>
      </c>
      <c r="F593" t="s">
        <v>854</v>
      </c>
      <c r="G593" t="s">
        <v>100</v>
      </c>
      <c r="H593" t="s">
        <v>26</v>
      </c>
      <c r="I593" t="s">
        <v>2515</v>
      </c>
      <c r="J593" t="s">
        <v>817</v>
      </c>
      <c r="K593" t="s">
        <v>5366</v>
      </c>
      <c r="L593" t="s">
        <v>29</v>
      </c>
      <c r="M593" t="s">
        <v>646</v>
      </c>
      <c r="N593" t="s">
        <v>31</v>
      </c>
      <c r="O593" t="s">
        <v>35</v>
      </c>
      <c r="P593" s="4">
        <v>1139.92</v>
      </c>
      <c r="Q593">
        <v>4</v>
      </c>
      <c r="R593">
        <v>0</v>
      </c>
      <c r="S593" s="4">
        <v>284.98</v>
      </c>
    </row>
    <row r="594" spans="1:19" x14ac:dyDescent="0.25">
      <c r="A594" t="s">
        <v>2516</v>
      </c>
      <c r="B594" s="1">
        <v>42731</v>
      </c>
      <c r="C594" s="1">
        <v>42735</v>
      </c>
      <c r="D594" t="s">
        <v>39</v>
      </c>
      <c r="E594" t="s">
        <v>1357</v>
      </c>
      <c r="F594" t="s">
        <v>1358</v>
      </c>
      <c r="G594" t="s">
        <v>89</v>
      </c>
      <c r="H594" t="s">
        <v>26</v>
      </c>
      <c r="I594" t="s">
        <v>2519</v>
      </c>
      <c r="J594" t="s">
        <v>138</v>
      </c>
      <c r="K594" t="s">
        <v>5367</v>
      </c>
      <c r="L594" t="s">
        <v>92</v>
      </c>
      <c r="M594" t="s">
        <v>741</v>
      </c>
      <c r="N594" t="s">
        <v>31</v>
      </c>
      <c r="O594" t="s">
        <v>35</v>
      </c>
      <c r="P594" s="4">
        <v>845.48800000000006</v>
      </c>
      <c r="Q594">
        <v>8</v>
      </c>
      <c r="R594">
        <v>0.3</v>
      </c>
      <c r="S594" s="4">
        <v>-12.0784</v>
      </c>
    </row>
    <row r="595" spans="1:19" x14ac:dyDescent="0.25">
      <c r="A595" t="s">
        <v>2520</v>
      </c>
      <c r="B595" s="1">
        <v>42951</v>
      </c>
      <c r="C595" s="1">
        <v>42840</v>
      </c>
      <c r="D595" t="s">
        <v>39</v>
      </c>
      <c r="E595" t="s">
        <v>2521</v>
      </c>
      <c r="F595" t="s">
        <v>2522</v>
      </c>
      <c r="G595" t="s">
        <v>89</v>
      </c>
      <c r="H595" t="s">
        <v>26</v>
      </c>
      <c r="I595" t="s">
        <v>2152</v>
      </c>
      <c r="J595" t="s">
        <v>754</v>
      </c>
      <c r="K595" t="s">
        <v>5337</v>
      </c>
      <c r="L595" t="s">
        <v>29</v>
      </c>
      <c r="M595" t="s">
        <v>2523</v>
      </c>
      <c r="N595" t="s">
        <v>31</v>
      </c>
      <c r="O595" t="s">
        <v>55</v>
      </c>
      <c r="P595" s="4">
        <v>56.28</v>
      </c>
      <c r="Q595">
        <v>6</v>
      </c>
      <c r="R595">
        <v>0</v>
      </c>
      <c r="S595" s="4">
        <v>15.7584</v>
      </c>
    </row>
    <row r="596" spans="1:19" x14ac:dyDescent="0.25">
      <c r="A596" t="s">
        <v>2525</v>
      </c>
      <c r="B596" s="1">
        <v>42448</v>
      </c>
      <c r="C596" s="1">
        <v>42450</v>
      </c>
      <c r="D596" t="s">
        <v>22</v>
      </c>
      <c r="E596" t="s">
        <v>2224</v>
      </c>
      <c r="F596" t="s">
        <v>2225</v>
      </c>
      <c r="G596" t="s">
        <v>25</v>
      </c>
      <c r="H596" t="s">
        <v>26</v>
      </c>
      <c r="I596" t="s">
        <v>868</v>
      </c>
      <c r="J596" t="s">
        <v>123</v>
      </c>
      <c r="K596" t="s">
        <v>5222</v>
      </c>
      <c r="L596" t="s">
        <v>66</v>
      </c>
      <c r="M596" t="s">
        <v>2526</v>
      </c>
      <c r="N596" t="s">
        <v>31</v>
      </c>
      <c r="O596" t="s">
        <v>55</v>
      </c>
      <c r="P596" s="4">
        <v>14.98</v>
      </c>
      <c r="Q596">
        <v>1</v>
      </c>
      <c r="R596">
        <v>0</v>
      </c>
      <c r="S596" s="4">
        <v>6.8907999999999996</v>
      </c>
    </row>
    <row r="597" spans="1:19" x14ac:dyDescent="0.25">
      <c r="A597" t="s">
        <v>2525</v>
      </c>
      <c r="B597" s="1">
        <v>42448</v>
      </c>
      <c r="C597" s="1">
        <v>42450</v>
      </c>
      <c r="D597" t="s">
        <v>22</v>
      </c>
      <c r="E597" t="s">
        <v>2224</v>
      </c>
      <c r="F597" t="s">
        <v>2225</v>
      </c>
      <c r="G597" t="s">
        <v>25</v>
      </c>
      <c r="H597" t="s">
        <v>26</v>
      </c>
      <c r="I597" t="s">
        <v>868</v>
      </c>
      <c r="J597" t="s">
        <v>123</v>
      </c>
      <c r="K597" t="s">
        <v>5222</v>
      </c>
      <c r="L597" t="s">
        <v>66</v>
      </c>
      <c r="M597" t="s">
        <v>748</v>
      </c>
      <c r="N597" t="s">
        <v>31</v>
      </c>
      <c r="O597" t="s">
        <v>55</v>
      </c>
      <c r="P597" s="4">
        <v>20.32</v>
      </c>
      <c r="Q597">
        <v>4</v>
      </c>
      <c r="R597">
        <v>0</v>
      </c>
      <c r="S597" s="4">
        <v>6.9088000000000003</v>
      </c>
    </row>
    <row r="598" spans="1:19" x14ac:dyDescent="0.25">
      <c r="A598" t="s">
        <v>2528</v>
      </c>
      <c r="B598" s="1">
        <v>42608</v>
      </c>
      <c r="C598" s="1">
        <v>42611</v>
      </c>
      <c r="D598" t="s">
        <v>86</v>
      </c>
      <c r="E598" t="s">
        <v>431</v>
      </c>
      <c r="F598" t="s">
        <v>432</v>
      </c>
      <c r="G598" t="s">
        <v>89</v>
      </c>
      <c r="H598" t="s">
        <v>26</v>
      </c>
      <c r="I598" t="s">
        <v>720</v>
      </c>
      <c r="J598" t="s">
        <v>52</v>
      </c>
      <c r="K598" t="s">
        <v>5250</v>
      </c>
      <c r="L598" t="s">
        <v>53</v>
      </c>
      <c r="M598" t="s">
        <v>626</v>
      </c>
      <c r="N598" t="s">
        <v>31</v>
      </c>
      <c r="O598" t="s">
        <v>35</v>
      </c>
      <c r="P598" s="4">
        <v>1603.136</v>
      </c>
      <c r="Q598">
        <v>4</v>
      </c>
      <c r="R598">
        <v>0.2</v>
      </c>
      <c r="S598" s="4">
        <v>100.196</v>
      </c>
    </row>
    <row r="599" spans="1:19" x14ac:dyDescent="0.25">
      <c r="A599" t="s">
        <v>2530</v>
      </c>
      <c r="B599" s="1">
        <v>42597</v>
      </c>
      <c r="C599" s="1">
        <v>42599</v>
      </c>
      <c r="D599" t="s">
        <v>22</v>
      </c>
      <c r="E599" t="s">
        <v>2533</v>
      </c>
      <c r="F599" t="s">
        <v>2534</v>
      </c>
      <c r="G599" t="s">
        <v>25</v>
      </c>
      <c r="H599" t="s">
        <v>26</v>
      </c>
      <c r="I599" t="s">
        <v>2263</v>
      </c>
      <c r="J599" t="s">
        <v>1209</v>
      </c>
      <c r="K599" t="s">
        <v>5344</v>
      </c>
      <c r="L599" t="s">
        <v>29</v>
      </c>
      <c r="M599" t="s">
        <v>1816</v>
      </c>
      <c r="N599" t="s">
        <v>31</v>
      </c>
      <c r="O599" t="s">
        <v>35</v>
      </c>
      <c r="P599" s="4">
        <v>225.29599999999999</v>
      </c>
      <c r="Q599">
        <v>2</v>
      </c>
      <c r="R599">
        <v>0.2</v>
      </c>
      <c r="S599" s="4">
        <v>22.529599999999999</v>
      </c>
    </row>
    <row r="600" spans="1:19" x14ac:dyDescent="0.25">
      <c r="A600" t="s">
        <v>2535</v>
      </c>
      <c r="B600" s="1">
        <v>42874</v>
      </c>
      <c r="C600" s="1">
        <v>42878</v>
      </c>
      <c r="D600" t="s">
        <v>39</v>
      </c>
      <c r="E600" t="s">
        <v>2538</v>
      </c>
      <c r="F600" t="s">
        <v>2539</v>
      </c>
      <c r="G600" t="s">
        <v>25</v>
      </c>
      <c r="H600" t="s">
        <v>26</v>
      </c>
      <c r="I600" t="s">
        <v>2540</v>
      </c>
      <c r="J600" t="s">
        <v>754</v>
      </c>
      <c r="K600" t="s">
        <v>5368</v>
      </c>
      <c r="L600" t="s">
        <v>29</v>
      </c>
      <c r="M600" t="s">
        <v>298</v>
      </c>
      <c r="N600" t="s">
        <v>31</v>
      </c>
      <c r="O600" t="s">
        <v>32</v>
      </c>
      <c r="P600" s="4">
        <v>1628.82</v>
      </c>
      <c r="Q600">
        <v>9</v>
      </c>
      <c r="R600">
        <v>0</v>
      </c>
      <c r="S600" s="4">
        <v>374.62860000000001</v>
      </c>
    </row>
    <row r="601" spans="1:19" x14ac:dyDescent="0.25">
      <c r="A601" t="s">
        <v>2541</v>
      </c>
      <c r="B601" s="1">
        <v>43075</v>
      </c>
      <c r="C601" s="1">
        <v>42905</v>
      </c>
      <c r="D601" t="s">
        <v>39</v>
      </c>
      <c r="E601" t="s">
        <v>238</v>
      </c>
      <c r="F601" t="s">
        <v>239</v>
      </c>
      <c r="G601" t="s">
        <v>25</v>
      </c>
      <c r="H601" t="s">
        <v>26</v>
      </c>
      <c r="I601" t="s">
        <v>902</v>
      </c>
      <c r="J601" t="s">
        <v>43</v>
      </c>
      <c r="K601" t="s">
        <v>5225</v>
      </c>
      <c r="L601" t="s">
        <v>29</v>
      </c>
      <c r="M601" t="s">
        <v>2542</v>
      </c>
      <c r="N601" t="s">
        <v>31</v>
      </c>
      <c r="O601" t="s">
        <v>55</v>
      </c>
      <c r="P601" s="4">
        <v>17.088000000000001</v>
      </c>
      <c r="Q601">
        <v>2</v>
      </c>
      <c r="R601">
        <v>0.2</v>
      </c>
      <c r="S601" s="4">
        <v>1.0680000000000001</v>
      </c>
    </row>
    <row r="602" spans="1:19" x14ac:dyDescent="0.25">
      <c r="A602" t="s">
        <v>2544</v>
      </c>
      <c r="B602" s="1">
        <v>41720</v>
      </c>
      <c r="C602" s="1">
        <v>41724</v>
      </c>
      <c r="D602" t="s">
        <v>39</v>
      </c>
      <c r="E602" t="s">
        <v>2547</v>
      </c>
      <c r="F602" t="s">
        <v>2548</v>
      </c>
      <c r="G602" t="s">
        <v>89</v>
      </c>
      <c r="H602" t="s">
        <v>26</v>
      </c>
      <c r="I602" t="s">
        <v>1437</v>
      </c>
      <c r="J602" t="s">
        <v>577</v>
      </c>
      <c r="K602" t="s">
        <v>5274</v>
      </c>
      <c r="L602" t="s">
        <v>53</v>
      </c>
      <c r="M602" t="s">
        <v>755</v>
      </c>
      <c r="N602" t="s">
        <v>31</v>
      </c>
      <c r="O602" t="s">
        <v>35</v>
      </c>
      <c r="P602" s="4">
        <v>314.35199999999998</v>
      </c>
      <c r="Q602">
        <v>3</v>
      </c>
      <c r="R602">
        <v>0.2</v>
      </c>
      <c r="S602" s="4">
        <v>-35.364600000000003</v>
      </c>
    </row>
    <row r="603" spans="1:19" x14ac:dyDescent="0.25">
      <c r="A603" t="s">
        <v>2549</v>
      </c>
      <c r="B603" s="1">
        <v>42390</v>
      </c>
      <c r="C603" s="1">
        <v>42392</v>
      </c>
      <c r="D603" t="s">
        <v>22</v>
      </c>
      <c r="E603" t="s">
        <v>2551</v>
      </c>
      <c r="F603" t="s">
        <v>2552</v>
      </c>
      <c r="G603" t="s">
        <v>25</v>
      </c>
      <c r="H603" t="s">
        <v>26</v>
      </c>
      <c r="I603" t="s">
        <v>720</v>
      </c>
      <c r="J603" t="s">
        <v>52</v>
      </c>
      <c r="K603" t="s">
        <v>5250</v>
      </c>
      <c r="L603" t="s">
        <v>53</v>
      </c>
      <c r="M603" t="s">
        <v>1506</v>
      </c>
      <c r="N603" t="s">
        <v>31</v>
      </c>
      <c r="O603" t="s">
        <v>35</v>
      </c>
      <c r="P603" s="4">
        <v>153.56800000000001</v>
      </c>
      <c r="Q603">
        <v>2</v>
      </c>
      <c r="R603">
        <v>0.2</v>
      </c>
      <c r="S603" s="4">
        <v>-5.7587999999999999</v>
      </c>
    </row>
    <row r="604" spans="1:19" x14ac:dyDescent="0.25">
      <c r="A604" t="s">
        <v>2549</v>
      </c>
      <c r="B604" s="1">
        <v>42390</v>
      </c>
      <c r="C604" s="1">
        <v>42392</v>
      </c>
      <c r="D604" t="s">
        <v>22</v>
      </c>
      <c r="E604" t="s">
        <v>2551</v>
      </c>
      <c r="F604" t="s">
        <v>2552</v>
      </c>
      <c r="G604" t="s">
        <v>25</v>
      </c>
      <c r="H604" t="s">
        <v>26</v>
      </c>
      <c r="I604" t="s">
        <v>720</v>
      </c>
      <c r="J604" t="s">
        <v>52</v>
      </c>
      <c r="K604" t="s">
        <v>5250</v>
      </c>
      <c r="L604" t="s">
        <v>53</v>
      </c>
      <c r="M604" t="s">
        <v>458</v>
      </c>
      <c r="N604" t="s">
        <v>31</v>
      </c>
      <c r="O604" t="s">
        <v>35</v>
      </c>
      <c r="P604" s="4">
        <v>1013.4880000000001</v>
      </c>
      <c r="Q604">
        <v>7</v>
      </c>
      <c r="R604">
        <v>0.2</v>
      </c>
      <c r="S604" s="4">
        <v>76.011600000000001</v>
      </c>
    </row>
    <row r="605" spans="1:19" x14ac:dyDescent="0.25">
      <c r="A605" t="s">
        <v>2553</v>
      </c>
      <c r="B605" s="1">
        <v>42685</v>
      </c>
      <c r="C605" s="1">
        <v>42690</v>
      </c>
      <c r="D605" t="s">
        <v>22</v>
      </c>
      <c r="E605" t="s">
        <v>2555</v>
      </c>
      <c r="F605" t="s">
        <v>2556</v>
      </c>
      <c r="G605" t="s">
        <v>25</v>
      </c>
      <c r="H605" t="s">
        <v>26</v>
      </c>
      <c r="I605" t="s">
        <v>352</v>
      </c>
      <c r="J605" t="s">
        <v>52</v>
      </c>
      <c r="K605" t="s">
        <v>5185</v>
      </c>
      <c r="L605" t="s">
        <v>53</v>
      </c>
      <c r="M605" t="s">
        <v>1254</v>
      </c>
      <c r="N605" t="s">
        <v>31</v>
      </c>
      <c r="O605" t="s">
        <v>55</v>
      </c>
      <c r="P605" s="4">
        <v>6.96</v>
      </c>
      <c r="Q605">
        <v>4</v>
      </c>
      <c r="R605">
        <v>0</v>
      </c>
      <c r="S605" s="4">
        <v>2.2271999999999998</v>
      </c>
    </row>
    <row r="606" spans="1:19" x14ac:dyDescent="0.25">
      <c r="A606" t="s">
        <v>2557</v>
      </c>
      <c r="B606" s="1">
        <v>42661</v>
      </c>
      <c r="C606" s="1">
        <v>42665</v>
      </c>
      <c r="D606" t="s">
        <v>39</v>
      </c>
      <c r="E606" t="s">
        <v>2441</v>
      </c>
      <c r="F606" t="s">
        <v>2442</v>
      </c>
      <c r="G606" t="s">
        <v>25</v>
      </c>
      <c r="H606" t="s">
        <v>26</v>
      </c>
      <c r="I606" t="s">
        <v>2559</v>
      </c>
      <c r="J606" t="s">
        <v>577</v>
      </c>
      <c r="K606" t="s">
        <v>5369</v>
      </c>
      <c r="L606" t="s">
        <v>53</v>
      </c>
      <c r="M606" t="s">
        <v>537</v>
      </c>
      <c r="N606" t="s">
        <v>31</v>
      </c>
      <c r="O606" t="s">
        <v>35</v>
      </c>
      <c r="P606" s="4">
        <v>307.92</v>
      </c>
      <c r="Q606">
        <v>5</v>
      </c>
      <c r="R606">
        <v>0.2</v>
      </c>
      <c r="S606" s="4">
        <v>-34.640999999999998</v>
      </c>
    </row>
    <row r="607" spans="1:19" x14ac:dyDescent="0.25">
      <c r="A607" t="s">
        <v>2560</v>
      </c>
      <c r="B607" s="1">
        <v>41758</v>
      </c>
      <c r="C607" s="1">
        <v>41644</v>
      </c>
      <c r="D607" t="s">
        <v>22</v>
      </c>
      <c r="E607" t="s">
        <v>2561</v>
      </c>
      <c r="F607" t="s">
        <v>2562</v>
      </c>
      <c r="G607" t="s">
        <v>25</v>
      </c>
      <c r="H607" t="s">
        <v>26</v>
      </c>
      <c r="I607" t="s">
        <v>2563</v>
      </c>
      <c r="J607" t="s">
        <v>1664</v>
      </c>
      <c r="K607" t="s">
        <v>5370</v>
      </c>
      <c r="L607" t="s">
        <v>29</v>
      </c>
      <c r="M607" t="s">
        <v>1174</v>
      </c>
      <c r="N607" t="s">
        <v>31</v>
      </c>
      <c r="O607" t="s">
        <v>35</v>
      </c>
      <c r="P607" s="4">
        <v>51.96</v>
      </c>
      <c r="Q607">
        <v>2</v>
      </c>
      <c r="R607">
        <v>0</v>
      </c>
      <c r="S607" s="4">
        <v>12.99</v>
      </c>
    </row>
    <row r="608" spans="1:19" x14ac:dyDescent="0.25">
      <c r="A608" t="s">
        <v>2564</v>
      </c>
      <c r="B608" s="1">
        <v>43031</v>
      </c>
      <c r="C608" s="1">
        <v>43037</v>
      </c>
      <c r="D608" t="s">
        <v>39</v>
      </c>
      <c r="E608" t="s">
        <v>1352</v>
      </c>
      <c r="F608" t="s">
        <v>1353</v>
      </c>
      <c r="G608" t="s">
        <v>89</v>
      </c>
      <c r="H608" t="s">
        <v>26</v>
      </c>
      <c r="I608" t="s">
        <v>1037</v>
      </c>
      <c r="J608" t="s">
        <v>123</v>
      </c>
      <c r="K608" t="s">
        <v>5239</v>
      </c>
      <c r="L608" t="s">
        <v>66</v>
      </c>
      <c r="M608" t="s">
        <v>2566</v>
      </c>
      <c r="N608" t="s">
        <v>31</v>
      </c>
      <c r="O608" t="s">
        <v>55</v>
      </c>
      <c r="P608" s="4">
        <v>69.08</v>
      </c>
      <c r="Q608">
        <v>11</v>
      </c>
      <c r="R608">
        <v>0</v>
      </c>
      <c r="S608" s="4">
        <v>29.0136</v>
      </c>
    </row>
    <row r="609" spans="1:19" x14ac:dyDescent="0.25">
      <c r="A609" t="s">
        <v>2568</v>
      </c>
      <c r="B609" s="1">
        <v>42120</v>
      </c>
      <c r="C609" s="1">
        <v>42124</v>
      </c>
      <c r="D609" t="s">
        <v>39</v>
      </c>
      <c r="E609" t="s">
        <v>2244</v>
      </c>
      <c r="F609" t="s">
        <v>2245</v>
      </c>
      <c r="G609" t="s">
        <v>25</v>
      </c>
      <c r="H609" t="s">
        <v>26</v>
      </c>
      <c r="I609" t="s">
        <v>101</v>
      </c>
      <c r="J609" t="s">
        <v>91</v>
      </c>
      <c r="K609" t="s">
        <v>5184</v>
      </c>
      <c r="L609" t="s">
        <v>92</v>
      </c>
      <c r="M609" t="s">
        <v>414</v>
      </c>
      <c r="N609" t="s">
        <v>31</v>
      </c>
      <c r="O609" t="s">
        <v>35</v>
      </c>
      <c r="P609" s="4">
        <v>408.42200000000003</v>
      </c>
      <c r="Q609">
        <v>2</v>
      </c>
      <c r="R609">
        <v>0.3</v>
      </c>
      <c r="S609" s="4">
        <v>-5.8346</v>
      </c>
    </row>
    <row r="610" spans="1:19" x14ac:dyDescent="0.25">
      <c r="A610" t="s">
        <v>2569</v>
      </c>
      <c r="B610" s="1">
        <v>42548</v>
      </c>
      <c r="C610" s="1">
        <v>42376</v>
      </c>
      <c r="D610" t="s">
        <v>39</v>
      </c>
      <c r="E610" t="s">
        <v>1813</v>
      </c>
      <c r="F610" t="s">
        <v>1814</v>
      </c>
      <c r="G610" t="s">
        <v>89</v>
      </c>
      <c r="H610" t="s">
        <v>26</v>
      </c>
      <c r="I610" t="s">
        <v>2571</v>
      </c>
      <c r="J610" t="s">
        <v>138</v>
      </c>
      <c r="K610" t="s">
        <v>5371</v>
      </c>
      <c r="L610" t="s">
        <v>92</v>
      </c>
      <c r="M610" t="s">
        <v>1899</v>
      </c>
      <c r="N610" t="s">
        <v>31</v>
      </c>
      <c r="O610" t="s">
        <v>35</v>
      </c>
      <c r="P610" s="4">
        <v>539.65800000000002</v>
      </c>
      <c r="Q610">
        <v>3</v>
      </c>
      <c r="R610">
        <v>0.3</v>
      </c>
      <c r="S610" s="4">
        <v>-7.7093999999999996</v>
      </c>
    </row>
    <row r="611" spans="1:19" x14ac:dyDescent="0.25">
      <c r="A611" t="s">
        <v>2572</v>
      </c>
      <c r="B611" s="1">
        <v>42697</v>
      </c>
      <c r="C611" s="1">
        <v>42697</v>
      </c>
      <c r="D611" t="s">
        <v>464</v>
      </c>
      <c r="E611" t="s">
        <v>2574</v>
      </c>
      <c r="F611" t="s">
        <v>2575</v>
      </c>
      <c r="G611" t="s">
        <v>89</v>
      </c>
      <c r="H611" t="s">
        <v>26</v>
      </c>
      <c r="I611" t="s">
        <v>64</v>
      </c>
      <c r="J611" t="s">
        <v>65</v>
      </c>
      <c r="K611" t="s">
        <v>5139</v>
      </c>
      <c r="L611" t="s">
        <v>66</v>
      </c>
      <c r="M611" t="s">
        <v>1720</v>
      </c>
      <c r="N611" t="s">
        <v>31</v>
      </c>
      <c r="O611" t="s">
        <v>55</v>
      </c>
      <c r="P611" s="4">
        <v>14.368</v>
      </c>
      <c r="Q611">
        <v>2</v>
      </c>
      <c r="R611">
        <v>0.2</v>
      </c>
      <c r="S611" s="4">
        <v>3.9512</v>
      </c>
    </row>
    <row r="612" spans="1:19" x14ac:dyDescent="0.25">
      <c r="A612" t="s">
        <v>2572</v>
      </c>
      <c r="B612" s="1">
        <v>42697</v>
      </c>
      <c r="C612" s="1">
        <v>42697</v>
      </c>
      <c r="D612" t="s">
        <v>464</v>
      </c>
      <c r="E612" t="s">
        <v>2574</v>
      </c>
      <c r="F612" t="s">
        <v>2575</v>
      </c>
      <c r="G612" t="s">
        <v>89</v>
      </c>
      <c r="H612" t="s">
        <v>26</v>
      </c>
      <c r="I612" t="s">
        <v>64</v>
      </c>
      <c r="J612" t="s">
        <v>65</v>
      </c>
      <c r="K612" t="s">
        <v>5139</v>
      </c>
      <c r="L612" t="s">
        <v>66</v>
      </c>
      <c r="M612" t="s">
        <v>1493</v>
      </c>
      <c r="N612" t="s">
        <v>31</v>
      </c>
      <c r="O612" t="s">
        <v>55</v>
      </c>
      <c r="P612" s="4">
        <v>70.447999999999993</v>
      </c>
      <c r="Q612">
        <v>7</v>
      </c>
      <c r="R612">
        <v>0.2</v>
      </c>
      <c r="S612" s="4">
        <v>12.3284</v>
      </c>
    </row>
    <row r="613" spans="1:19" x14ac:dyDescent="0.25">
      <c r="A613" t="s">
        <v>2576</v>
      </c>
      <c r="B613" s="1">
        <v>41679</v>
      </c>
      <c r="C613" s="1">
        <v>41768</v>
      </c>
      <c r="D613" t="s">
        <v>86</v>
      </c>
      <c r="E613" t="s">
        <v>2577</v>
      </c>
      <c r="F613" t="s">
        <v>2578</v>
      </c>
      <c r="G613" t="s">
        <v>25</v>
      </c>
      <c r="H613" t="s">
        <v>26</v>
      </c>
      <c r="I613" t="s">
        <v>1608</v>
      </c>
      <c r="J613" t="s">
        <v>123</v>
      </c>
      <c r="K613" t="s">
        <v>5287</v>
      </c>
      <c r="L613" t="s">
        <v>66</v>
      </c>
      <c r="M613" t="s">
        <v>2579</v>
      </c>
      <c r="N613" t="s">
        <v>31</v>
      </c>
      <c r="O613" t="s">
        <v>55</v>
      </c>
      <c r="P613" s="4">
        <v>70.709999999999994</v>
      </c>
      <c r="Q613">
        <v>1</v>
      </c>
      <c r="R613">
        <v>0</v>
      </c>
      <c r="S613" s="4">
        <v>4.9497</v>
      </c>
    </row>
    <row r="614" spans="1:19" x14ac:dyDescent="0.25">
      <c r="A614" t="s">
        <v>2581</v>
      </c>
      <c r="B614" s="1">
        <v>43015</v>
      </c>
      <c r="C614" s="1">
        <v>42930</v>
      </c>
      <c r="D614" t="s">
        <v>22</v>
      </c>
      <c r="E614" t="s">
        <v>2582</v>
      </c>
      <c r="F614" t="s">
        <v>2583</v>
      </c>
      <c r="G614" t="s">
        <v>25</v>
      </c>
      <c r="H614" t="s">
        <v>26</v>
      </c>
      <c r="I614" t="s">
        <v>376</v>
      </c>
      <c r="J614" t="s">
        <v>754</v>
      </c>
      <c r="K614" t="s">
        <v>5270</v>
      </c>
      <c r="L614" t="s">
        <v>29</v>
      </c>
      <c r="M614" t="s">
        <v>2566</v>
      </c>
      <c r="N614" t="s">
        <v>31</v>
      </c>
      <c r="O614" t="s">
        <v>55</v>
      </c>
      <c r="P614" s="4">
        <v>18.84</v>
      </c>
      <c r="Q614">
        <v>3</v>
      </c>
      <c r="R614">
        <v>0</v>
      </c>
      <c r="S614" s="4">
        <v>7.9127999999999998</v>
      </c>
    </row>
    <row r="615" spans="1:19" x14ac:dyDescent="0.25">
      <c r="A615" t="s">
        <v>2584</v>
      </c>
      <c r="B615" s="1">
        <v>43057</v>
      </c>
      <c r="C615" s="1">
        <v>43063</v>
      </c>
      <c r="D615" t="s">
        <v>39</v>
      </c>
      <c r="E615" t="s">
        <v>1510</v>
      </c>
      <c r="F615" t="s">
        <v>1511</v>
      </c>
      <c r="G615" t="s">
        <v>100</v>
      </c>
      <c r="H615" t="s">
        <v>26</v>
      </c>
      <c r="I615" t="s">
        <v>2586</v>
      </c>
      <c r="J615" t="s">
        <v>312</v>
      </c>
      <c r="K615" t="s">
        <v>5372</v>
      </c>
      <c r="L615" t="s">
        <v>92</v>
      </c>
      <c r="M615" t="s">
        <v>918</v>
      </c>
      <c r="N615" t="s">
        <v>31</v>
      </c>
      <c r="O615" t="s">
        <v>55</v>
      </c>
      <c r="P615" s="4">
        <v>19.760000000000002</v>
      </c>
      <c r="Q615">
        <v>4</v>
      </c>
      <c r="R615">
        <v>0</v>
      </c>
      <c r="S615" s="4">
        <v>8.2992000000000008</v>
      </c>
    </row>
    <row r="616" spans="1:19" x14ac:dyDescent="0.25">
      <c r="A616" t="s">
        <v>2587</v>
      </c>
      <c r="B616" s="1">
        <v>42224</v>
      </c>
      <c r="C616" s="1">
        <v>42224</v>
      </c>
      <c r="D616" t="s">
        <v>464</v>
      </c>
      <c r="E616" t="s">
        <v>2588</v>
      </c>
      <c r="F616" t="s">
        <v>2589</v>
      </c>
      <c r="G616" t="s">
        <v>25</v>
      </c>
      <c r="H616" t="s">
        <v>26</v>
      </c>
      <c r="I616" t="s">
        <v>352</v>
      </c>
      <c r="J616" t="s">
        <v>52</v>
      </c>
      <c r="K616" t="s">
        <v>5170</v>
      </c>
      <c r="L616" t="s">
        <v>53</v>
      </c>
      <c r="M616" t="s">
        <v>458</v>
      </c>
      <c r="N616" t="s">
        <v>31</v>
      </c>
      <c r="O616" t="s">
        <v>35</v>
      </c>
      <c r="P616" s="4">
        <v>144.78399999999999</v>
      </c>
      <c r="Q616">
        <v>1</v>
      </c>
      <c r="R616">
        <v>0.2</v>
      </c>
      <c r="S616" s="4">
        <v>10.8588</v>
      </c>
    </row>
    <row r="617" spans="1:19" x14ac:dyDescent="0.25">
      <c r="A617" t="s">
        <v>2590</v>
      </c>
      <c r="B617" s="1">
        <v>42819</v>
      </c>
      <c r="C617" s="1">
        <v>42825</v>
      </c>
      <c r="D617" t="s">
        <v>39</v>
      </c>
      <c r="E617" t="s">
        <v>766</v>
      </c>
      <c r="F617" t="s">
        <v>767</v>
      </c>
      <c r="G617" t="s">
        <v>89</v>
      </c>
      <c r="H617" t="s">
        <v>26</v>
      </c>
      <c r="I617" t="s">
        <v>1050</v>
      </c>
      <c r="J617" t="s">
        <v>257</v>
      </c>
      <c r="K617" t="s">
        <v>5241</v>
      </c>
      <c r="L617" t="s">
        <v>92</v>
      </c>
      <c r="M617" t="s">
        <v>2591</v>
      </c>
      <c r="N617" t="s">
        <v>31</v>
      </c>
      <c r="O617" t="s">
        <v>35</v>
      </c>
      <c r="P617" s="4">
        <v>90.99</v>
      </c>
      <c r="Q617">
        <v>1</v>
      </c>
      <c r="R617">
        <v>0</v>
      </c>
      <c r="S617" s="4">
        <v>14.558400000000001</v>
      </c>
    </row>
    <row r="618" spans="1:19" x14ac:dyDescent="0.25">
      <c r="A618" t="s">
        <v>2590</v>
      </c>
      <c r="B618" s="1">
        <v>42819</v>
      </c>
      <c r="C618" s="1">
        <v>42825</v>
      </c>
      <c r="D618" t="s">
        <v>39</v>
      </c>
      <c r="E618" t="s">
        <v>766</v>
      </c>
      <c r="F618" t="s">
        <v>767</v>
      </c>
      <c r="G618" t="s">
        <v>89</v>
      </c>
      <c r="H618" t="s">
        <v>26</v>
      </c>
      <c r="I618" t="s">
        <v>1050</v>
      </c>
      <c r="J618" t="s">
        <v>257</v>
      </c>
      <c r="K618" t="s">
        <v>5241</v>
      </c>
      <c r="L618" t="s">
        <v>92</v>
      </c>
      <c r="M618" t="s">
        <v>935</v>
      </c>
      <c r="N618" t="s">
        <v>31</v>
      </c>
      <c r="O618" t="s">
        <v>35</v>
      </c>
      <c r="P618" s="4">
        <v>1526.56</v>
      </c>
      <c r="Q618">
        <v>7</v>
      </c>
      <c r="R618">
        <v>0</v>
      </c>
      <c r="S618" s="4">
        <v>427.43680000000001</v>
      </c>
    </row>
    <row r="619" spans="1:19" x14ac:dyDescent="0.25">
      <c r="A619" t="s">
        <v>2590</v>
      </c>
      <c r="B619" s="1">
        <v>42819</v>
      </c>
      <c r="C619" s="1">
        <v>42825</v>
      </c>
      <c r="D619" t="s">
        <v>39</v>
      </c>
      <c r="E619" t="s">
        <v>766</v>
      </c>
      <c r="F619" t="s">
        <v>767</v>
      </c>
      <c r="G619" t="s">
        <v>89</v>
      </c>
      <c r="H619" t="s">
        <v>26</v>
      </c>
      <c r="I619" t="s">
        <v>1050</v>
      </c>
      <c r="J619" t="s">
        <v>257</v>
      </c>
      <c r="K619" t="s">
        <v>5241</v>
      </c>
      <c r="L619" t="s">
        <v>92</v>
      </c>
      <c r="M619" t="s">
        <v>1201</v>
      </c>
      <c r="N619" t="s">
        <v>31</v>
      </c>
      <c r="O619" t="s">
        <v>35</v>
      </c>
      <c r="P619" s="4">
        <v>368.97</v>
      </c>
      <c r="Q619">
        <v>3</v>
      </c>
      <c r="R619">
        <v>0</v>
      </c>
      <c r="S619" s="4">
        <v>40.5867</v>
      </c>
    </row>
    <row r="620" spans="1:19" x14ac:dyDescent="0.25">
      <c r="A620" t="s">
        <v>2593</v>
      </c>
      <c r="B620" s="1">
        <v>43058</v>
      </c>
      <c r="C620" s="1">
        <v>43063</v>
      </c>
      <c r="D620" t="s">
        <v>39</v>
      </c>
      <c r="E620" t="s">
        <v>1622</v>
      </c>
      <c r="F620" t="s">
        <v>1623</v>
      </c>
      <c r="G620" t="s">
        <v>25</v>
      </c>
      <c r="H620" t="s">
        <v>26</v>
      </c>
      <c r="I620" t="s">
        <v>51</v>
      </c>
      <c r="J620" t="s">
        <v>52</v>
      </c>
      <c r="K620" t="s">
        <v>5260</v>
      </c>
      <c r="L620" t="s">
        <v>53</v>
      </c>
      <c r="M620" t="s">
        <v>2594</v>
      </c>
      <c r="N620" t="s">
        <v>31</v>
      </c>
      <c r="O620" t="s">
        <v>55</v>
      </c>
      <c r="P620" s="4">
        <v>18.7</v>
      </c>
      <c r="Q620">
        <v>1</v>
      </c>
      <c r="R620">
        <v>0</v>
      </c>
      <c r="S620" s="4">
        <v>7.1059999999999999</v>
      </c>
    </row>
    <row r="621" spans="1:19" x14ac:dyDescent="0.25">
      <c r="A621" t="s">
        <v>2596</v>
      </c>
      <c r="B621" s="1">
        <v>42471</v>
      </c>
      <c r="C621" s="1">
        <v>42501</v>
      </c>
      <c r="D621" t="s">
        <v>86</v>
      </c>
      <c r="E621" t="s">
        <v>2597</v>
      </c>
      <c r="F621" t="s">
        <v>2598</v>
      </c>
      <c r="G621" t="s">
        <v>25</v>
      </c>
      <c r="H621" t="s">
        <v>26</v>
      </c>
      <c r="I621" t="s">
        <v>352</v>
      </c>
      <c r="J621" t="s">
        <v>52</v>
      </c>
      <c r="K621" t="s">
        <v>5180</v>
      </c>
      <c r="L621" t="s">
        <v>53</v>
      </c>
      <c r="M621" t="s">
        <v>698</v>
      </c>
      <c r="N621" t="s">
        <v>31</v>
      </c>
      <c r="O621" t="s">
        <v>55</v>
      </c>
      <c r="P621" s="4">
        <v>38.29</v>
      </c>
      <c r="Q621">
        <v>7</v>
      </c>
      <c r="R621">
        <v>0</v>
      </c>
      <c r="S621" s="4">
        <v>16.464700000000001</v>
      </c>
    </row>
    <row r="622" spans="1:19" x14ac:dyDescent="0.25">
      <c r="A622" t="s">
        <v>2599</v>
      </c>
      <c r="B622" s="1">
        <v>43083</v>
      </c>
      <c r="C622" s="1">
        <v>43087</v>
      </c>
      <c r="D622" t="s">
        <v>39</v>
      </c>
      <c r="E622" t="s">
        <v>1591</v>
      </c>
      <c r="F622" t="s">
        <v>1592</v>
      </c>
      <c r="G622" t="s">
        <v>100</v>
      </c>
      <c r="H622" t="s">
        <v>26</v>
      </c>
      <c r="I622" t="s">
        <v>720</v>
      </c>
      <c r="J622" t="s">
        <v>52</v>
      </c>
      <c r="K622" t="s">
        <v>5207</v>
      </c>
      <c r="L622" t="s">
        <v>53</v>
      </c>
      <c r="M622" t="s">
        <v>2600</v>
      </c>
      <c r="N622" t="s">
        <v>31</v>
      </c>
      <c r="O622" t="s">
        <v>55</v>
      </c>
      <c r="P622" s="4">
        <v>26.25</v>
      </c>
      <c r="Q622">
        <v>3</v>
      </c>
      <c r="R622">
        <v>0</v>
      </c>
      <c r="S622" s="4">
        <v>11.025</v>
      </c>
    </row>
    <row r="623" spans="1:19" x14ac:dyDescent="0.25">
      <c r="A623" t="s">
        <v>2602</v>
      </c>
      <c r="B623" s="1">
        <v>43080</v>
      </c>
      <c r="C623" s="1">
        <v>43080</v>
      </c>
      <c r="D623" t="s">
        <v>464</v>
      </c>
      <c r="E623" t="s">
        <v>2603</v>
      </c>
      <c r="F623" t="s">
        <v>2604</v>
      </c>
      <c r="G623" t="s">
        <v>100</v>
      </c>
      <c r="H623" t="s">
        <v>26</v>
      </c>
      <c r="I623" t="s">
        <v>1534</v>
      </c>
      <c r="J623" t="s">
        <v>577</v>
      </c>
      <c r="K623" t="s">
        <v>5282</v>
      </c>
      <c r="L623" t="s">
        <v>53</v>
      </c>
      <c r="M623" t="s">
        <v>2605</v>
      </c>
      <c r="N623" t="s">
        <v>31</v>
      </c>
      <c r="O623" t="s">
        <v>35</v>
      </c>
      <c r="P623" s="4">
        <v>113.88800000000001</v>
      </c>
      <c r="Q623">
        <v>2</v>
      </c>
      <c r="R623">
        <v>0.2</v>
      </c>
      <c r="S623" s="4">
        <v>9.9651999999999994</v>
      </c>
    </row>
    <row r="624" spans="1:19" x14ac:dyDescent="0.25">
      <c r="A624" t="s">
        <v>2602</v>
      </c>
      <c r="B624" s="1">
        <v>43080</v>
      </c>
      <c r="C624" s="1">
        <v>43080</v>
      </c>
      <c r="D624" t="s">
        <v>464</v>
      </c>
      <c r="E624" t="s">
        <v>2603</v>
      </c>
      <c r="F624" t="s">
        <v>2604</v>
      </c>
      <c r="G624" t="s">
        <v>100</v>
      </c>
      <c r="H624" t="s">
        <v>26</v>
      </c>
      <c r="I624" t="s">
        <v>1534</v>
      </c>
      <c r="J624" t="s">
        <v>577</v>
      </c>
      <c r="K624" t="s">
        <v>5282</v>
      </c>
      <c r="L624" t="s">
        <v>53</v>
      </c>
      <c r="M624" t="s">
        <v>2607</v>
      </c>
      <c r="N624" t="s">
        <v>31</v>
      </c>
      <c r="O624" t="s">
        <v>55</v>
      </c>
      <c r="P624" s="4">
        <v>113.568</v>
      </c>
      <c r="Q624">
        <v>2</v>
      </c>
      <c r="R624">
        <v>0.2</v>
      </c>
      <c r="S624" s="4">
        <v>-5.6783999999999999</v>
      </c>
    </row>
    <row r="625" spans="1:19" x14ac:dyDescent="0.25">
      <c r="A625" t="s">
        <v>2609</v>
      </c>
      <c r="B625" s="1">
        <v>42913</v>
      </c>
      <c r="C625" s="1">
        <v>42832</v>
      </c>
      <c r="D625" t="s">
        <v>39</v>
      </c>
      <c r="E625" t="s">
        <v>2611</v>
      </c>
      <c r="F625" t="s">
        <v>2612</v>
      </c>
      <c r="G625" t="s">
        <v>100</v>
      </c>
      <c r="H625" t="s">
        <v>26</v>
      </c>
      <c r="I625" t="s">
        <v>1608</v>
      </c>
      <c r="J625" t="s">
        <v>123</v>
      </c>
      <c r="K625" t="s">
        <v>5287</v>
      </c>
      <c r="L625" t="s">
        <v>66</v>
      </c>
      <c r="M625" t="s">
        <v>661</v>
      </c>
      <c r="N625" t="s">
        <v>31</v>
      </c>
      <c r="O625" t="s">
        <v>35</v>
      </c>
      <c r="P625" s="4">
        <v>191.64599999999999</v>
      </c>
      <c r="Q625">
        <v>3</v>
      </c>
      <c r="R625">
        <v>0.1</v>
      </c>
      <c r="S625" s="4">
        <v>31.940999999999999</v>
      </c>
    </row>
    <row r="626" spans="1:19" x14ac:dyDescent="0.25">
      <c r="A626" t="s">
        <v>2613</v>
      </c>
      <c r="B626" s="1">
        <v>43085</v>
      </c>
      <c r="C626" s="1">
        <v>43090</v>
      </c>
      <c r="D626" t="s">
        <v>22</v>
      </c>
      <c r="E626" t="s">
        <v>2616</v>
      </c>
      <c r="F626" t="s">
        <v>2617</v>
      </c>
      <c r="G626" t="s">
        <v>89</v>
      </c>
      <c r="H626" t="s">
        <v>26</v>
      </c>
      <c r="I626" t="s">
        <v>868</v>
      </c>
      <c r="J626" t="s">
        <v>52</v>
      </c>
      <c r="K626" t="s">
        <v>5246</v>
      </c>
      <c r="L626" t="s">
        <v>53</v>
      </c>
      <c r="M626" t="s">
        <v>67</v>
      </c>
      <c r="N626" t="s">
        <v>31</v>
      </c>
      <c r="O626" t="s">
        <v>35</v>
      </c>
      <c r="P626" s="4">
        <v>81.567999999999998</v>
      </c>
      <c r="Q626">
        <v>2</v>
      </c>
      <c r="R626">
        <v>0.2</v>
      </c>
      <c r="S626" s="4">
        <v>9.1763999999999992</v>
      </c>
    </row>
    <row r="627" spans="1:19" x14ac:dyDescent="0.25">
      <c r="A627" t="s">
        <v>2613</v>
      </c>
      <c r="B627" s="1">
        <v>43085</v>
      </c>
      <c r="C627" s="1">
        <v>43090</v>
      </c>
      <c r="D627" t="s">
        <v>22</v>
      </c>
      <c r="E627" t="s">
        <v>2616</v>
      </c>
      <c r="F627" t="s">
        <v>2617</v>
      </c>
      <c r="G627" t="s">
        <v>89</v>
      </c>
      <c r="H627" t="s">
        <v>26</v>
      </c>
      <c r="I627" t="s">
        <v>868</v>
      </c>
      <c r="J627" t="s">
        <v>52</v>
      </c>
      <c r="K627" t="s">
        <v>5246</v>
      </c>
      <c r="L627" t="s">
        <v>53</v>
      </c>
      <c r="M627" t="s">
        <v>270</v>
      </c>
      <c r="N627" t="s">
        <v>31</v>
      </c>
      <c r="O627" t="s">
        <v>35</v>
      </c>
      <c r="P627" s="4">
        <v>97.183999999999997</v>
      </c>
      <c r="Q627">
        <v>2</v>
      </c>
      <c r="R627">
        <v>0.2</v>
      </c>
      <c r="S627" s="4">
        <v>6.0739999999999998</v>
      </c>
    </row>
    <row r="628" spans="1:19" x14ac:dyDescent="0.25">
      <c r="A628" t="s">
        <v>2613</v>
      </c>
      <c r="B628" s="1">
        <v>43085</v>
      </c>
      <c r="C628" s="1">
        <v>43090</v>
      </c>
      <c r="D628" t="s">
        <v>22</v>
      </c>
      <c r="E628" t="s">
        <v>2616</v>
      </c>
      <c r="F628" t="s">
        <v>2617</v>
      </c>
      <c r="G628" t="s">
        <v>89</v>
      </c>
      <c r="H628" t="s">
        <v>26</v>
      </c>
      <c r="I628" t="s">
        <v>868</v>
      </c>
      <c r="J628" t="s">
        <v>52</v>
      </c>
      <c r="K628" t="s">
        <v>5246</v>
      </c>
      <c r="L628" t="s">
        <v>53</v>
      </c>
      <c r="M628" t="s">
        <v>2618</v>
      </c>
      <c r="N628" t="s">
        <v>31</v>
      </c>
      <c r="O628" t="s">
        <v>55</v>
      </c>
      <c r="P628" s="4">
        <v>18.96</v>
      </c>
      <c r="Q628">
        <v>2</v>
      </c>
      <c r="R628">
        <v>0</v>
      </c>
      <c r="S628" s="4">
        <v>7.5839999999999996</v>
      </c>
    </row>
    <row r="629" spans="1:19" x14ac:dyDescent="0.25">
      <c r="A629" t="s">
        <v>2620</v>
      </c>
      <c r="B629" s="1">
        <v>42000</v>
      </c>
      <c r="C629" s="1">
        <v>42004</v>
      </c>
      <c r="D629" t="s">
        <v>39</v>
      </c>
      <c r="E629" t="s">
        <v>2622</v>
      </c>
      <c r="F629" t="s">
        <v>2623</v>
      </c>
      <c r="G629" t="s">
        <v>25</v>
      </c>
      <c r="H629" t="s">
        <v>26</v>
      </c>
      <c r="I629" t="s">
        <v>2624</v>
      </c>
      <c r="J629" t="s">
        <v>138</v>
      </c>
      <c r="K629" t="s">
        <v>5373</v>
      </c>
      <c r="L629" t="s">
        <v>92</v>
      </c>
      <c r="M629" t="s">
        <v>1518</v>
      </c>
      <c r="N629" t="s">
        <v>31</v>
      </c>
      <c r="O629" t="s">
        <v>55</v>
      </c>
      <c r="P629" s="4">
        <v>32.951999999999998</v>
      </c>
      <c r="Q629">
        <v>6</v>
      </c>
      <c r="R629">
        <v>0.6</v>
      </c>
      <c r="S629" s="4">
        <v>-19.7712</v>
      </c>
    </row>
    <row r="630" spans="1:19" x14ac:dyDescent="0.25">
      <c r="A630" t="s">
        <v>2625</v>
      </c>
      <c r="B630" s="1">
        <v>42897</v>
      </c>
      <c r="C630" s="1">
        <v>42989</v>
      </c>
      <c r="D630" t="s">
        <v>22</v>
      </c>
      <c r="E630" t="s">
        <v>2626</v>
      </c>
      <c r="F630" t="s">
        <v>2627</v>
      </c>
      <c r="G630" t="s">
        <v>25</v>
      </c>
      <c r="H630" t="s">
        <v>26</v>
      </c>
      <c r="I630" t="s">
        <v>2263</v>
      </c>
      <c r="J630" t="s">
        <v>1209</v>
      </c>
      <c r="K630" t="s">
        <v>5344</v>
      </c>
      <c r="L630" t="s">
        <v>29</v>
      </c>
      <c r="M630" t="s">
        <v>2353</v>
      </c>
      <c r="N630" t="s">
        <v>31</v>
      </c>
      <c r="O630" t="s">
        <v>55</v>
      </c>
      <c r="P630" s="4">
        <v>28.271999999999998</v>
      </c>
      <c r="Q630">
        <v>2</v>
      </c>
      <c r="R630">
        <v>0.2</v>
      </c>
      <c r="S630" s="4">
        <v>6.3612000000000002</v>
      </c>
    </row>
    <row r="631" spans="1:19" x14ac:dyDescent="0.25">
      <c r="A631" t="s">
        <v>2628</v>
      </c>
      <c r="B631" s="1">
        <v>42190</v>
      </c>
      <c r="C631" s="1">
        <v>42343</v>
      </c>
      <c r="D631" t="s">
        <v>39</v>
      </c>
      <c r="E631" t="s">
        <v>489</v>
      </c>
      <c r="F631" t="s">
        <v>490</v>
      </c>
      <c r="G631" t="s">
        <v>25</v>
      </c>
      <c r="H631" t="s">
        <v>26</v>
      </c>
      <c r="I631" t="s">
        <v>2629</v>
      </c>
      <c r="J631" t="s">
        <v>91</v>
      </c>
      <c r="K631" t="s">
        <v>5374</v>
      </c>
      <c r="L631" t="s">
        <v>92</v>
      </c>
      <c r="M631" t="s">
        <v>895</v>
      </c>
      <c r="N631" t="s">
        <v>31</v>
      </c>
      <c r="O631" t="s">
        <v>45</v>
      </c>
      <c r="P631" s="4">
        <v>244.006</v>
      </c>
      <c r="Q631">
        <v>2</v>
      </c>
      <c r="R631">
        <v>0.3</v>
      </c>
      <c r="S631" s="4">
        <v>-31.372199999999999</v>
      </c>
    </row>
    <row r="632" spans="1:19" x14ac:dyDescent="0.25">
      <c r="A632" t="s">
        <v>2630</v>
      </c>
      <c r="B632" s="1">
        <v>42837</v>
      </c>
      <c r="C632" s="1">
        <v>42837</v>
      </c>
      <c r="D632" t="s">
        <v>464</v>
      </c>
      <c r="E632" t="s">
        <v>2631</v>
      </c>
      <c r="F632" t="s">
        <v>2632</v>
      </c>
      <c r="G632" t="s">
        <v>89</v>
      </c>
      <c r="H632" t="s">
        <v>26</v>
      </c>
      <c r="I632" t="s">
        <v>64</v>
      </c>
      <c r="J632" t="s">
        <v>65</v>
      </c>
      <c r="K632" t="s">
        <v>5179</v>
      </c>
      <c r="L632" t="s">
        <v>66</v>
      </c>
      <c r="M632" t="s">
        <v>2633</v>
      </c>
      <c r="N632" t="s">
        <v>31</v>
      </c>
      <c r="O632" t="s">
        <v>35</v>
      </c>
      <c r="P632" s="4">
        <v>188.55199999999999</v>
      </c>
      <c r="Q632">
        <v>7</v>
      </c>
      <c r="R632">
        <v>0.3</v>
      </c>
      <c r="S632" s="4">
        <v>-2.6936</v>
      </c>
    </row>
    <row r="633" spans="1:19" x14ac:dyDescent="0.25">
      <c r="A633" t="s">
        <v>2635</v>
      </c>
      <c r="B633" s="1">
        <v>41652</v>
      </c>
      <c r="C633" s="1">
        <v>41655</v>
      </c>
      <c r="D633" t="s">
        <v>22</v>
      </c>
      <c r="E633" t="s">
        <v>1703</v>
      </c>
      <c r="F633" t="s">
        <v>1704</v>
      </c>
      <c r="G633" t="s">
        <v>25</v>
      </c>
      <c r="H633" t="s">
        <v>26</v>
      </c>
      <c r="I633" t="s">
        <v>2637</v>
      </c>
      <c r="J633" t="s">
        <v>166</v>
      </c>
      <c r="K633" t="s">
        <v>5375</v>
      </c>
      <c r="L633" t="s">
        <v>29</v>
      </c>
      <c r="M633" t="s">
        <v>2591</v>
      </c>
      <c r="N633" t="s">
        <v>31</v>
      </c>
      <c r="O633" t="s">
        <v>35</v>
      </c>
      <c r="P633" s="4">
        <v>545.94000000000005</v>
      </c>
      <c r="Q633">
        <v>6</v>
      </c>
      <c r="R633">
        <v>0</v>
      </c>
      <c r="S633" s="4">
        <v>87.350399999999993</v>
      </c>
    </row>
    <row r="634" spans="1:19" x14ac:dyDescent="0.25">
      <c r="A634" t="s">
        <v>2638</v>
      </c>
      <c r="B634" s="1">
        <v>42344</v>
      </c>
      <c r="C634" s="1">
        <v>42172</v>
      </c>
      <c r="D634" t="s">
        <v>39</v>
      </c>
      <c r="E634" t="s">
        <v>2640</v>
      </c>
      <c r="F634" t="s">
        <v>2641</v>
      </c>
      <c r="G634" t="s">
        <v>25</v>
      </c>
      <c r="H634" t="s">
        <v>26</v>
      </c>
      <c r="I634" t="s">
        <v>64</v>
      </c>
      <c r="J634" t="s">
        <v>65</v>
      </c>
      <c r="K634" t="s">
        <v>5247</v>
      </c>
      <c r="L634" t="s">
        <v>66</v>
      </c>
      <c r="M634" t="s">
        <v>2029</v>
      </c>
      <c r="N634" t="s">
        <v>31</v>
      </c>
      <c r="O634" t="s">
        <v>55</v>
      </c>
      <c r="P634" s="4">
        <v>43.295999999999999</v>
      </c>
      <c r="Q634">
        <v>2</v>
      </c>
      <c r="R634">
        <v>0.2</v>
      </c>
      <c r="S634" s="4">
        <v>4.3296000000000001</v>
      </c>
    </row>
    <row r="635" spans="1:19" x14ac:dyDescent="0.25">
      <c r="A635" t="s">
        <v>2642</v>
      </c>
      <c r="B635" s="1">
        <v>41980</v>
      </c>
      <c r="C635" s="1">
        <v>41838</v>
      </c>
      <c r="D635" t="s">
        <v>39</v>
      </c>
      <c r="E635" t="s">
        <v>2643</v>
      </c>
      <c r="F635" t="s">
        <v>2644</v>
      </c>
      <c r="G635" t="s">
        <v>25</v>
      </c>
      <c r="H635" t="s">
        <v>26</v>
      </c>
      <c r="I635" t="s">
        <v>202</v>
      </c>
      <c r="J635" t="s">
        <v>203</v>
      </c>
      <c r="K635" t="s">
        <v>5160</v>
      </c>
      <c r="L635" t="s">
        <v>53</v>
      </c>
      <c r="M635" t="s">
        <v>2633</v>
      </c>
      <c r="N635" t="s">
        <v>31</v>
      </c>
      <c r="O635" t="s">
        <v>35</v>
      </c>
      <c r="P635" s="4">
        <v>123.136</v>
      </c>
      <c r="Q635">
        <v>4</v>
      </c>
      <c r="R635">
        <v>0.2</v>
      </c>
      <c r="S635" s="4">
        <v>13.8528</v>
      </c>
    </row>
    <row r="636" spans="1:19" x14ac:dyDescent="0.25">
      <c r="A636" t="s">
        <v>2645</v>
      </c>
      <c r="B636" s="1">
        <v>41802</v>
      </c>
      <c r="C636" s="1">
        <v>41955</v>
      </c>
      <c r="D636" t="s">
        <v>22</v>
      </c>
      <c r="E636" t="s">
        <v>678</v>
      </c>
      <c r="F636" t="s">
        <v>679</v>
      </c>
      <c r="G636" t="s">
        <v>25</v>
      </c>
      <c r="H636" t="s">
        <v>26</v>
      </c>
      <c r="I636" t="s">
        <v>1015</v>
      </c>
      <c r="J636" t="s">
        <v>1800</v>
      </c>
      <c r="K636" t="s">
        <v>5307</v>
      </c>
      <c r="L636" t="s">
        <v>53</v>
      </c>
      <c r="M636" t="s">
        <v>2044</v>
      </c>
      <c r="N636" t="s">
        <v>31</v>
      </c>
      <c r="O636" t="s">
        <v>45</v>
      </c>
      <c r="P636" s="4">
        <v>275.49</v>
      </c>
      <c r="Q636">
        <v>1</v>
      </c>
      <c r="R636">
        <v>0.5</v>
      </c>
      <c r="S636" s="4">
        <v>-170.8038</v>
      </c>
    </row>
    <row r="637" spans="1:19" x14ac:dyDescent="0.25">
      <c r="A637" t="s">
        <v>2646</v>
      </c>
      <c r="B637" s="1">
        <v>42515</v>
      </c>
      <c r="C637" s="1">
        <v>42520</v>
      </c>
      <c r="D637" t="s">
        <v>39</v>
      </c>
      <c r="E637" t="s">
        <v>2647</v>
      </c>
      <c r="F637" t="s">
        <v>2648</v>
      </c>
      <c r="G637" t="s">
        <v>100</v>
      </c>
      <c r="H637" t="s">
        <v>26</v>
      </c>
      <c r="I637" t="s">
        <v>376</v>
      </c>
      <c r="J637" t="s">
        <v>754</v>
      </c>
      <c r="K637" t="s">
        <v>5270</v>
      </c>
      <c r="L637" t="s">
        <v>29</v>
      </c>
      <c r="M637" t="s">
        <v>2649</v>
      </c>
      <c r="N637" t="s">
        <v>31</v>
      </c>
      <c r="O637" t="s">
        <v>55</v>
      </c>
      <c r="P637" s="4">
        <v>24.96</v>
      </c>
      <c r="Q637">
        <v>4</v>
      </c>
      <c r="R637">
        <v>0</v>
      </c>
      <c r="S637" s="4">
        <v>6.24</v>
      </c>
    </row>
    <row r="638" spans="1:19" x14ac:dyDescent="0.25">
      <c r="A638" t="s">
        <v>2651</v>
      </c>
      <c r="B638" s="1">
        <v>41811</v>
      </c>
      <c r="C638" s="1">
        <v>41815</v>
      </c>
      <c r="D638" t="s">
        <v>39</v>
      </c>
      <c r="E638" t="s">
        <v>2652</v>
      </c>
      <c r="F638" t="s">
        <v>2653</v>
      </c>
      <c r="G638" t="s">
        <v>25</v>
      </c>
      <c r="H638" t="s">
        <v>26</v>
      </c>
      <c r="I638" t="s">
        <v>64</v>
      </c>
      <c r="J638" t="s">
        <v>65</v>
      </c>
      <c r="K638" t="s">
        <v>5244</v>
      </c>
      <c r="L638" t="s">
        <v>66</v>
      </c>
      <c r="M638" t="s">
        <v>2654</v>
      </c>
      <c r="N638" t="s">
        <v>31</v>
      </c>
      <c r="O638" t="s">
        <v>55</v>
      </c>
      <c r="P638" s="4">
        <v>3.984</v>
      </c>
      <c r="Q638">
        <v>1</v>
      </c>
      <c r="R638">
        <v>0.2</v>
      </c>
      <c r="S638" s="4">
        <v>0.64739999999999998</v>
      </c>
    </row>
    <row r="639" spans="1:19" x14ac:dyDescent="0.25">
      <c r="A639" t="s">
        <v>2656</v>
      </c>
      <c r="B639" s="1">
        <v>42502</v>
      </c>
      <c r="C639" s="1">
        <v>42533</v>
      </c>
      <c r="D639" t="s">
        <v>86</v>
      </c>
      <c r="E639" t="s">
        <v>1865</v>
      </c>
      <c r="F639" t="s">
        <v>1866</v>
      </c>
      <c r="G639" t="s">
        <v>25</v>
      </c>
      <c r="H639" t="s">
        <v>26</v>
      </c>
      <c r="I639" t="s">
        <v>2657</v>
      </c>
      <c r="J639" t="s">
        <v>28</v>
      </c>
      <c r="K639" t="s">
        <v>5376</v>
      </c>
      <c r="L639" t="s">
        <v>29</v>
      </c>
      <c r="M639" t="s">
        <v>2082</v>
      </c>
      <c r="N639" t="s">
        <v>31</v>
      </c>
      <c r="O639" t="s">
        <v>55</v>
      </c>
      <c r="P639" s="4">
        <v>191.82</v>
      </c>
      <c r="Q639">
        <v>3</v>
      </c>
      <c r="R639">
        <v>0</v>
      </c>
      <c r="S639" s="4">
        <v>74.809799999999996</v>
      </c>
    </row>
    <row r="640" spans="1:19" x14ac:dyDescent="0.25">
      <c r="A640" t="s">
        <v>2658</v>
      </c>
      <c r="B640" s="1">
        <v>42264</v>
      </c>
      <c r="C640" s="1">
        <v>42268</v>
      </c>
      <c r="D640" t="s">
        <v>39</v>
      </c>
      <c r="E640" t="s">
        <v>230</v>
      </c>
      <c r="F640" t="s">
        <v>231</v>
      </c>
      <c r="G640" t="s">
        <v>100</v>
      </c>
      <c r="H640" t="s">
        <v>26</v>
      </c>
      <c r="I640" t="s">
        <v>180</v>
      </c>
      <c r="J640" t="s">
        <v>123</v>
      </c>
      <c r="K640" t="s">
        <v>5153</v>
      </c>
      <c r="L640" t="s">
        <v>66</v>
      </c>
      <c r="M640" t="s">
        <v>1073</v>
      </c>
      <c r="N640" t="s">
        <v>31</v>
      </c>
      <c r="O640" t="s">
        <v>45</v>
      </c>
      <c r="P640" s="4">
        <v>344.22</v>
      </c>
      <c r="Q640">
        <v>2</v>
      </c>
      <c r="R640">
        <v>0.4</v>
      </c>
      <c r="S640" s="4">
        <v>-103.26600000000001</v>
      </c>
    </row>
    <row r="641" spans="1:19" x14ac:dyDescent="0.25">
      <c r="A641" t="s">
        <v>2659</v>
      </c>
      <c r="B641" s="1">
        <v>42605</v>
      </c>
      <c r="C641" s="1">
        <v>42612</v>
      </c>
      <c r="D641" t="s">
        <v>39</v>
      </c>
      <c r="E641" t="s">
        <v>1339</v>
      </c>
      <c r="F641" t="s">
        <v>1340</v>
      </c>
      <c r="G641" t="s">
        <v>100</v>
      </c>
      <c r="H641" t="s">
        <v>26</v>
      </c>
      <c r="I641" t="s">
        <v>2661</v>
      </c>
      <c r="J641" t="s">
        <v>91</v>
      </c>
      <c r="K641" t="s">
        <v>5377</v>
      </c>
      <c r="L641" t="s">
        <v>92</v>
      </c>
      <c r="M641" t="s">
        <v>1827</v>
      </c>
      <c r="N641" t="s">
        <v>31</v>
      </c>
      <c r="O641" t="s">
        <v>55</v>
      </c>
      <c r="P641" s="4">
        <v>22.608000000000001</v>
      </c>
      <c r="Q641">
        <v>3</v>
      </c>
      <c r="R641">
        <v>0.6</v>
      </c>
      <c r="S641" s="4">
        <v>-10.1736</v>
      </c>
    </row>
    <row r="642" spans="1:19" x14ac:dyDescent="0.25">
      <c r="A642" t="s">
        <v>2662</v>
      </c>
      <c r="B642" s="1">
        <v>42227</v>
      </c>
      <c r="C642" s="1">
        <v>42322</v>
      </c>
      <c r="D642" t="s">
        <v>39</v>
      </c>
      <c r="E642" t="s">
        <v>561</v>
      </c>
      <c r="F642" t="s">
        <v>562</v>
      </c>
      <c r="G642" t="s">
        <v>25</v>
      </c>
      <c r="H642" t="s">
        <v>26</v>
      </c>
      <c r="I642" t="s">
        <v>2664</v>
      </c>
      <c r="J642" t="s">
        <v>75</v>
      </c>
      <c r="K642" t="s">
        <v>5378</v>
      </c>
      <c r="L642" t="s">
        <v>53</v>
      </c>
      <c r="M642" t="s">
        <v>953</v>
      </c>
      <c r="N642" t="s">
        <v>31</v>
      </c>
      <c r="O642" t="s">
        <v>55</v>
      </c>
      <c r="P642" s="4">
        <v>66.69</v>
      </c>
      <c r="Q642">
        <v>3</v>
      </c>
      <c r="R642">
        <v>0</v>
      </c>
      <c r="S642" s="4">
        <v>22.0077</v>
      </c>
    </row>
    <row r="643" spans="1:19" x14ac:dyDescent="0.25">
      <c r="A643" t="s">
        <v>2665</v>
      </c>
      <c r="B643" s="1">
        <v>43056</v>
      </c>
      <c r="C643" s="1">
        <v>43062</v>
      </c>
      <c r="D643" t="s">
        <v>39</v>
      </c>
      <c r="E643" t="s">
        <v>2667</v>
      </c>
      <c r="F643" t="s">
        <v>2668</v>
      </c>
      <c r="G643" t="s">
        <v>25</v>
      </c>
      <c r="H643" t="s">
        <v>26</v>
      </c>
      <c r="I643" t="s">
        <v>2669</v>
      </c>
      <c r="J643" t="s">
        <v>91</v>
      </c>
      <c r="K643" t="s">
        <v>5379</v>
      </c>
      <c r="L643" t="s">
        <v>92</v>
      </c>
      <c r="M643" t="s">
        <v>2103</v>
      </c>
      <c r="N643" t="s">
        <v>31</v>
      </c>
      <c r="O643" t="s">
        <v>32</v>
      </c>
      <c r="P643" s="4">
        <v>327.7328</v>
      </c>
      <c r="Q643">
        <v>2</v>
      </c>
      <c r="R643">
        <v>0.32</v>
      </c>
      <c r="S643" s="4">
        <v>-14.4588</v>
      </c>
    </row>
    <row r="644" spans="1:19" x14ac:dyDescent="0.25">
      <c r="A644" t="s">
        <v>2670</v>
      </c>
      <c r="B644" s="1">
        <v>42847</v>
      </c>
      <c r="C644" s="1">
        <v>42851</v>
      </c>
      <c r="D644" t="s">
        <v>39</v>
      </c>
      <c r="E644" t="s">
        <v>746</v>
      </c>
      <c r="F644" t="s">
        <v>747</v>
      </c>
      <c r="G644" t="s">
        <v>100</v>
      </c>
      <c r="H644" t="s">
        <v>26</v>
      </c>
      <c r="I644" t="s">
        <v>64</v>
      </c>
      <c r="J644" t="s">
        <v>65</v>
      </c>
      <c r="K644" t="s">
        <v>5139</v>
      </c>
      <c r="L644" t="s">
        <v>66</v>
      </c>
      <c r="M644" t="s">
        <v>1646</v>
      </c>
      <c r="N644" t="s">
        <v>31</v>
      </c>
      <c r="O644" t="s">
        <v>55</v>
      </c>
      <c r="P644" s="4">
        <v>254.352</v>
      </c>
      <c r="Q644">
        <v>3</v>
      </c>
      <c r="R644">
        <v>0.2</v>
      </c>
      <c r="S644" s="4">
        <v>0</v>
      </c>
    </row>
    <row r="645" spans="1:19" x14ac:dyDescent="0.25">
      <c r="A645" t="s">
        <v>2671</v>
      </c>
      <c r="B645" s="1">
        <v>43086</v>
      </c>
      <c r="C645" s="1">
        <v>43090</v>
      </c>
      <c r="D645" t="s">
        <v>39</v>
      </c>
      <c r="E645" t="s">
        <v>1570</v>
      </c>
      <c r="F645" t="s">
        <v>1571</v>
      </c>
      <c r="G645" t="s">
        <v>25</v>
      </c>
      <c r="H645" t="s">
        <v>26</v>
      </c>
      <c r="I645" t="s">
        <v>2515</v>
      </c>
      <c r="J645" t="s">
        <v>817</v>
      </c>
      <c r="K645" t="s">
        <v>5366</v>
      </c>
      <c r="L645" t="s">
        <v>29</v>
      </c>
      <c r="M645" t="s">
        <v>1393</v>
      </c>
      <c r="N645" t="s">
        <v>31</v>
      </c>
      <c r="O645" t="s">
        <v>35</v>
      </c>
      <c r="P645" s="4">
        <v>504.9</v>
      </c>
      <c r="Q645">
        <v>5</v>
      </c>
      <c r="R645">
        <v>0</v>
      </c>
      <c r="S645" s="4">
        <v>80.784000000000006</v>
      </c>
    </row>
    <row r="646" spans="1:19" x14ac:dyDescent="0.25">
      <c r="A646" t="s">
        <v>2672</v>
      </c>
      <c r="B646" s="1">
        <v>42268</v>
      </c>
      <c r="C646" s="1">
        <v>42274</v>
      </c>
      <c r="D646" t="s">
        <v>39</v>
      </c>
      <c r="E646" t="s">
        <v>2674</v>
      </c>
      <c r="F646" t="s">
        <v>2675</v>
      </c>
      <c r="G646" t="s">
        <v>89</v>
      </c>
      <c r="H646" t="s">
        <v>26</v>
      </c>
      <c r="I646" t="s">
        <v>2676</v>
      </c>
      <c r="J646" t="s">
        <v>312</v>
      </c>
      <c r="K646" t="s">
        <v>5380</v>
      </c>
      <c r="L646" t="s">
        <v>92</v>
      </c>
      <c r="M646" t="s">
        <v>1902</v>
      </c>
      <c r="N646" t="s">
        <v>31</v>
      </c>
      <c r="O646" t="s">
        <v>32</v>
      </c>
      <c r="P646" s="4">
        <v>194.32</v>
      </c>
      <c r="Q646">
        <v>4</v>
      </c>
      <c r="R646">
        <v>0</v>
      </c>
      <c r="S646" s="4">
        <v>31.091200000000001</v>
      </c>
    </row>
    <row r="647" spans="1:19" x14ac:dyDescent="0.25">
      <c r="A647" t="s">
        <v>2677</v>
      </c>
      <c r="B647" s="1">
        <v>42695</v>
      </c>
      <c r="C647" s="1">
        <v>42700</v>
      </c>
      <c r="D647" t="s">
        <v>39</v>
      </c>
      <c r="E647" t="s">
        <v>2679</v>
      </c>
      <c r="F647" t="s">
        <v>2680</v>
      </c>
      <c r="G647" t="s">
        <v>25</v>
      </c>
      <c r="H647" t="s">
        <v>26</v>
      </c>
      <c r="I647" t="s">
        <v>2681</v>
      </c>
      <c r="J647" t="s">
        <v>1800</v>
      </c>
      <c r="K647" t="s">
        <v>5381</v>
      </c>
      <c r="L647" t="s">
        <v>53</v>
      </c>
      <c r="M647" t="s">
        <v>1965</v>
      </c>
      <c r="N647" t="s">
        <v>31</v>
      </c>
      <c r="O647" t="s">
        <v>35</v>
      </c>
      <c r="P647" s="4">
        <v>195.136</v>
      </c>
      <c r="Q647">
        <v>4</v>
      </c>
      <c r="R647">
        <v>0.2</v>
      </c>
      <c r="S647" s="4">
        <v>-12.196</v>
      </c>
    </row>
    <row r="648" spans="1:19" x14ac:dyDescent="0.25">
      <c r="A648" t="s">
        <v>2682</v>
      </c>
      <c r="B648" s="1">
        <v>42314</v>
      </c>
      <c r="C648" s="1">
        <v>42171</v>
      </c>
      <c r="D648" t="s">
        <v>39</v>
      </c>
      <c r="E648" t="s">
        <v>1241</v>
      </c>
      <c r="F648" t="s">
        <v>1242</v>
      </c>
      <c r="G648" t="s">
        <v>25</v>
      </c>
      <c r="H648" t="s">
        <v>26</v>
      </c>
      <c r="I648" t="s">
        <v>1208</v>
      </c>
      <c r="J648" t="s">
        <v>1664</v>
      </c>
      <c r="K648" t="s">
        <v>5382</v>
      </c>
      <c r="L648" t="s">
        <v>29</v>
      </c>
      <c r="M648" t="s">
        <v>2684</v>
      </c>
      <c r="N648" t="s">
        <v>31</v>
      </c>
      <c r="O648" t="s">
        <v>55</v>
      </c>
      <c r="P648" s="4">
        <v>29.16</v>
      </c>
      <c r="Q648">
        <v>2</v>
      </c>
      <c r="R648">
        <v>0</v>
      </c>
      <c r="S648" s="4">
        <v>10.789199999999999</v>
      </c>
    </row>
    <row r="649" spans="1:19" x14ac:dyDescent="0.25">
      <c r="A649" t="s">
        <v>2686</v>
      </c>
      <c r="B649" s="1">
        <v>42804</v>
      </c>
      <c r="C649" s="1">
        <v>42957</v>
      </c>
      <c r="D649" t="s">
        <v>39</v>
      </c>
      <c r="E649" t="s">
        <v>2687</v>
      </c>
      <c r="F649" t="s">
        <v>2688</v>
      </c>
      <c r="G649" t="s">
        <v>89</v>
      </c>
      <c r="H649" t="s">
        <v>26</v>
      </c>
      <c r="I649" t="s">
        <v>1392</v>
      </c>
      <c r="J649" t="s">
        <v>52</v>
      </c>
      <c r="K649" t="s">
        <v>5271</v>
      </c>
      <c r="L649" t="s">
        <v>53</v>
      </c>
      <c r="M649" t="s">
        <v>1053</v>
      </c>
      <c r="N649" t="s">
        <v>31</v>
      </c>
      <c r="O649" t="s">
        <v>45</v>
      </c>
      <c r="P649" s="4">
        <v>171.28800000000001</v>
      </c>
      <c r="Q649">
        <v>3</v>
      </c>
      <c r="R649">
        <v>0.2</v>
      </c>
      <c r="S649" s="4">
        <v>-6.4233000000000002</v>
      </c>
    </row>
    <row r="650" spans="1:19" x14ac:dyDescent="0.25">
      <c r="A650" t="s">
        <v>2689</v>
      </c>
      <c r="B650" s="1">
        <v>42495</v>
      </c>
      <c r="C650" s="1">
        <v>42618</v>
      </c>
      <c r="D650" t="s">
        <v>39</v>
      </c>
      <c r="E650" t="s">
        <v>2690</v>
      </c>
      <c r="F650" t="s">
        <v>2691</v>
      </c>
      <c r="G650" t="s">
        <v>25</v>
      </c>
      <c r="H650" t="s">
        <v>26</v>
      </c>
      <c r="I650" t="s">
        <v>2692</v>
      </c>
      <c r="J650" t="s">
        <v>146</v>
      </c>
      <c r="K650" t="s">
        <v>5383</v>
      </c>
      <c r="L650" t="s">
        <v>29</v>
      </c>
      <c r="M650" t="s">
        <v>1544</v>
      </c>
      <c r="N650" t="s">
        <v>31</v>
      </c>
      <c r="O650" t="s">
        <v>55</v>
      </c>
      <c r="P650" s="4">
        <v>16.72</v>
      </c>
      <c r="Q650">
        <v>5</v>
      </c>
      <c r="R650">
        <v>0.2</v>
      </c>
      <c r="S650" s="4">
        <v>3.3439999999999999</v>
      </c>
    </row>
    <row r="651" spans="1:19" x14ac:dyDescent="0.25">
      <c r="A651" t="s">
        <v>2693</v>
      </c>
      <c r="B651" s="1">
        <v>43048</v>
      </c>
      <c r="C651" s="1">
        <v>43078</v>
      </c>
      <c r="D651" t="s">
        <v>464</v>
      </c>
      <c r="E651" t="s">
        <v>2694</v>
      </c>
      <c r="F651" t="s">
        <v>2695</v>
      </c>
      <c r="G651" t="s">
        <v>100</v>
      </c>
      <c r="H651" t="s">
        <v>26</v>
      </c>
      <c r="I651" t="s">
        <v>832</v>
      </c>
      <c r="J651" t="s">
        <v>52</v>
      </c>
      <c r="K651" t="s">
        <v>5219</v>
      </c>
      <c r="L651" t="s">
        <v>53</v>
      </c>
      <c r="M651" t="s">
        <v>2696</v>
      </c>
      <c r="N651" t="s">
        <v>31</v>
      </c>
      <c r="O651" t="s">
        <v>35</v>
      </c>
      <c r="P651" s="4">
        <v>2054.2719999999999</v>
      </c>
      <c r="Q651">
        <v>8</v>
      </c>
      <c r="R651">
        <v>0.2</v>
      </c>
      <c r="S651" s="4">
        <v>256.78399999999999</v>
      </c>
    </row>
    <row r="652" spans="1:19" x14ac:dyDescent="0.25">
      <c r="A652" t="s">
        <v>2698</v>
      </c>
      <c r="B652" s="1">
        <v>42770</v>
      </c>
      <c r="C652" s="1">
        <v>42829</v>
      </c>
      <c r="D652" t="s">
        <v>86</v>
      </c>
      <c r="E652" t="s">
        <v>2699</v>
      </c>
      <c r="F652" t="s">
        <v>2700</v>
      </c>
      <c r="G652" t="s">
        <v>100</v>
      </c>
      <c r="H652" t="s">
        <v>26</v>
      </c>
      <c r="I652" t="s">
        <v>376</v>
      </c>
      <c r="J652" t="s">
        <v>754</v>
      </c>
      <c r="K652" t="s">
        <v>5270</v>
      </c>
      <c r="L652" t="s">
        <v>29</v>
      </c>
      <c r="M652" t="s">
        <v>227</v>
      </c>
      <c r="N652" t="s">
        <v>31</v>
      </c>
      <c r="O652" t="s">
        <v>45</v>
      </c>
      <c r="P652" s="4">
        <v>411.8</v>
      </c>
      <c r="Q652">
        <v>2</v>
      </c>
      <c r="R652">
        <v>0</v>
      </c>
      <c r="S652" s="4">
        <v>70.006</v>
      </c>
    </row>
    <row r="653" spans="1:19" x14ac:dyDescent="0.25">
      <c r="A653" t="s">
        <v>2701</v>
      </c>
      <c r="B653" s="1">
        <v>42896</v>
      </c>
      <c r="C653" s="1">
        <v>43049</v>
      </c>
      <c r="D653" t="s">
        <v>39</v>
      </c>
      <c r="E653" t="s">
        <v>374</v>
      </c>
      <c r="F653" t="s">
        <v>375</v>
      </c>
      <c r="G653" t="s">
        <v>100</v>
      </c>
      <c r="H653" t="s">
        <v>26</v>
      </c>
      <c r="I653" t="s">
        <v>2702</v>
      </c>
      <c r="J653" t="s">
        <v>2703</v>
      </c>
      <c r="K653" t="s">
        <v>5384</v>
      </c>
      <c r="L653" t="s">
        <v>53</v>
      </c>
      <c r="M653" t="s">
        <v>2704</v>
      </c>
      <c r="N653" t="s">
        <v>31</v>
      </c>
      <c r="O653" t="s">
        <v>55</v>
      </c>
      <c r="P653" s="4">
        <v>41.96</v>
      </c>
      <c r="Q653">
        <v>2</v>
      </c>
      <c r="R653">
        <v>0</v>
      </c>
      <c r="S653" s="4">
        <v>2.9371999999999998</v>
      </c>
    </row>
    <row r="654" spans="1:19" x14ac:dyDescent="0.25">
      <c r="A654" t="s">
        <v>2706</v>
      </c>
      <c r="B654" s="1">
        <v>43027</v>
      </c>
      <c r="C654" s="1">
        <v>43032</v>
      </c>
      <c r="D654" t="s">
        <v>22</v>
      </c>
      <c r="E654" t="s">
        <v>2707</v>
      </c>
      <c r="F654" t="s">
        <v>2708</v>
      </c>
      <c r="G654" t="s">
        <v>89</v>
      </c>
      <c r="H654" t="s">
        <v>26</v>
      </c>
      <c r="I654" t="s">
        <v>352</v>
      </c>
      <c r="J654" t="s">
        <v>52</v>
      </c>
      <c r="K654" t="s">
        <v>5185</v>
      </c>
      <c r="L654" t="s">
        <v>53</v>
      </c>
      <c r="M654" t="s">
        <v>1004</v>
      </c>
      <c r="N654" t="s">
        <v>31</v>
      </c>
      <c r="O654" t="s">
        <v>55</v>
      </c>
      <c r="P654" s="4">
        <v>30.56</v>
      </c>
      <c r="Q654">
        <v>2</v>
      </c>
      <c r="R654">
        <v>0</v>
      </c>
      <c r="S654" s="4">
        <v>10.3904</v>
      </c>
    </row>
    <row r="655" spans="1:19" x14ac:dyDescent="0.25">
      <c r="A655" t="s">
        <v>2706</v>
      </c>
      <c r="B655" s="1">
        <v>43027</v>
      </c>
      <c r="C655" s="1">
        <v>43032</v>
      </c>
      <c r="D655" t="s">
        <v>22</v>
      </c>
      <c r="E655" t="s">
        <v>2707</v>
      </c>
      <c r="F655" t="s">
        <v>2708</v>
      </c>
      <c r="G655" t="s">
        <v>89</v>
      </c>
      <c r="H655" t="s">
        <v>26</v>
      </c>
      <c r="I655" t="s">
        <v>352</v>
      </c>
      <c r="J655" t="s">
        <v>52</v>
      </c>
      <c r="K655" t="s">
        <v>5185</v>
      </c>
      <c r="L655" t="s">
        <v>53</v>
      </c>
      <c r="M655" t="s">
        <v>2709</v>
      </c>
      <c r="N655" t="s">
        <v>31</v>
      </c>
      <c r="O655" t="s">
        <v>45</v>
      </c>
      <c r="P655" s="4">
        <v>24.367999999999999</v>
      </c>
      <c r="Q655">
        <v>2</v>
      </c>
      <c r="R655">
        <v>0.2</v>
      </c>
      <c r="S655" s="4">
        <v>-3.3506</v>
      </c>
    </row>
    <row r="656" spans="1:19" x14ac:dyDescent="0.25">
      <c r="A656" t="s">
        <v>2711</v>
      </c>
      <c r="B656" s="1">
        <v>41960</v>
      </c>
      <c r="C656" s="1">
        <v>41965</v>
      </c>
      <c r="D656" t="s">
        <v>39</v>
      </c>
      <c r="E656" t="s">
        <v>2713</v>
      </c>
      <c r="F656" t="s">
        <v>2714</v>
      </c>
      <c r="G656" t="s">
        <v>89</v>
      </c>
      <c r="H656" t="s">
        <v>26</v>
      </c>
      <c r="I656" t="s">
        <v>249</v>
      </c>
      <c r="J656" t="s">
        <v>211</v>
      </c>
      <c r="K656" t="s">
        <v>5360</v>
      </c>
      <c r="L656" t="s">
        <v>66</v>
      </c>
      <c r="M656" t="s">
        <v>2715</v>
      </c>
      <c r="N656" t="s">
        <v>31</v>
      </c>
      <c r="O656" t="s">
        <v>55</v>
      </c>
      <c r="P656" s="4">
        <v>124.41</v>
      </c>
      <c r="Q656">
        <v>3</v>
      </c>
      <c r="R656">
        <v>0</v>
      </c>
      <c r="S656" s="4">
        <v>14.9292</v>
      </c>
    </row>
    <row r="657" spans="1:19" x14ac:dyDescent="0.25">
      <c r="A657" t="s">
        <v>2717</v>
      </c>
      <c r="B657" s="1">
        <v>42073</v>
      </c>
      <c r="C657" s="1">
        <v>42226</v>
      </c>
      <c r="D657" t="s">
        <v>39</v>
      </c>
      <c r="E657" t="s">
        <v>284</v>
      </c>
      <c r="F657" t="s">
        <v>285</v>
      </c>
      <c r="G657" t="s">
        <v>25</v>
      </c>
      <c r="H657" t="s">
        <v>26</v>
      </c>
      <c r="I657" t="s">
        <v>51</v>
      </c>
      <c r="J657" t="s">
        <v>52</v>
      </c>
      <c r="K657" t="s">
        <v>5138</v>
      </c>
      <c r="L657" t="s">
        <v>53</v>
      </c>
      <c r="M657" t="s">
        <v>928</v>
      </c>
      <c r="N657" t="s">
        <v>31</v>
      </c>
      <c r="O657" t="s">
        <v>32</v>
      </c>
      <c r="P657" s="4">
        <v>120.666</v>
      </c>
      <c r="Q657">
        <v>2</v>
      </c>
      <c r="R657">
        <v>0.15</v>
      </c>
      <c r="S657" s="4">
        <v>18.454799999999999</v>
      </c>
    </row>
    <row r="658" spans="1:19" x14ac:dyDescent="0.25">
      <c r="A658" t="s">
        <v>2718</v>
      </c>
      <c r="B658" s="1">
        <v>41840</v>
      </c>
      <c r="C658" s="1">
        <v>41844</v>
      </c>
      <c r="D658" t="s">
        <v>39</v>
      </c>
      <c r="E658" t="s">
        <v>2721</v>
      </c>
      <c r="F658" t="s">
        <v>2722</v>
      </c>
      <c r="G658" t="s">
        <v>100</v>
      </c>
      <c r="H658" t="s">
        <v>26</v>
      </c>
      <c r="I658" t="s">
        <v>2064</v>
      </c>
      <c r="J658" t="s">
        <v>91</v>
      </c>
      <c r="K658" t="s">
        <v>5385</v>
      </c>
      <c r="L658" t="s">
        <v>92</v>
      </c>
      <c r="M658" t="s">
        <v>1342</v>
      </c>
      <c r="N658" t="s">
        <v>31</v>
      </c>
      <c r="O658" t="s">
        <v>55</v>
      </c>
      <c r="P658" s="4">
        <v>16.739999999999998</v>
      </c>
      <c r="Q658">
        <v>5</v>
      </c>
      <c r="R658">
        <v>0.6</v>
      </c>
      <c r="S658" s="4">
        <v>-14.228999999999999</v>
      </c>
    </row>
    <row r="659" spans="1:19" x14ac:dyDescent="0.25">
      <c r="A659" t="s">
        <v>2718</v>
      </c>
      <c r="B659" s="1">
        <v>41840</v>
      </c>
      <c r="C659" s="1">
        <v>41844</v>
      </c>
      <c r="D659" t="s">
        <v>39</v>
      </c>
      <c r="E659" t="s">
        <v>2721</v>
      </c>
      <c r="F659" t="s">
        <v>2722</v>
      </c>
      <c r="G659" t="s">
        <v>100</v>
      </c>
      <c r="H659" t="s">
        <v>26</v>
      </c>
      <c r="I659" t="s">
        <v>2064</v>
      </c>
      <c r="J659" t="s">
        <v>91</v>
      </c>
      <c r="K659" t="s">
        <v>5385</v>
      </c>
      <c r="L659" t="s">
        <v>92</v>
      </c>
      <c r="M659" t="s">
        <v>675</v>
      </c>
      <c r="N659" t="s">
        <v>31</v>
      </c>
      <c r="O659" t="s">
        <v>35</v>
      </c>
      <c r="P659" s="4">
        <v>981.37199999999996</v>
      </c>
      <c r="Q659">
        <v>2</v>
      </c>
      <c r="R659">
        <v>0.3</v>
      </c>
      <c r="S659" s="4">
        <v>-140.196</v>
      </c>
    </row>
    <row r="660" spans="1:19" x14ac:dyDescent="0.25">
      <c r="A660" t="s">
        <v>2723</v>
      </c>
      <c r="B660" s="1">
        <v>42980</v>
      </c>
      <c r="C660" s="1">
        <v>42780</v>
      </c>
      <c r="D660" t="s">
        <v>39</v>
      </c>
      <c r="E660" t="s">
        <v>2724</v>
      </c>
      <c r="F660" t="s">
        <v>2725</v>
      </c>
      <c r="G660" t="s">
        <v>25</v>
      </c>
      <c r="H660" t="s">
        <v>26</v>
      </c>
      <c r="I660" t="s">
        <v>101</v>
      </c>
      <c r="J660" t="s">
        <v>91</v>
      </c>
      <c r="K660" t="s">
        <v>5148</v>
      </c>
      <c r="L660" t="s">
        <v>92</v>
      </c>
      <c r="M660" t="s">
        <v>2654</v>
      </c>
      <c r="N660" t="s">
        <v>31</v>
      </c>
      <c r="O660" t="s">
        <v>55</v>
      </c>
      <c r="P660" s="4">
        <v>3.984</v>
      </c>
      <c r="Q660">
        <v>2</v>
      </c>
      <c r="R660">
        <v>0.6</v>
      </c>
      <c r="S660" s="4">
        <v>-2.6892</v>
      </c>
    </row>
    <row r="661" spans="1:19" x14ac:dyDescent="0.25">
      <c r="A661" t="s">
        <v>2726</v>
      </c>
      <c r="B661" s="1">
        <v>42825</v>
      </c>
      <c r="C661" s="1">
        <v>42770</v>
      </c>
      <c r="D661" t="s">
        <v>22</v>
      </c>
      <c r="E661" t="s">
        <v>2727</v>
      </c>
      <c r="F661" t="s">
        <v>2728</v>
      </c>
      <c r="G661" t="s">
        <v>100</v>
      </c>
      <c r="H661" t="s">
        <v>26</v>
      </c>
      <c r="I661" t="s">
        <v>27</v>
      </c>
      <c r="J661" t="s">
        <v>28</v>
      </c>
      <c r="K661" t="s">
        <v>5136</v>
      </c>
      <c r="L661" t="s">
        <v>29</v>
      </c>
      <c r="M661" t="s">
        <v>1756</v>
      </c>
      <c r="N661" t="s">
        <v>31</v>
      </c>
      <c r="O661" t="s">
        <v>55</v>
      </c>
      <c r="P661" s="4">
        <v>61</v>
      </c>
      <c r="Q661">
        <v>5</v>
      </c>
      <c r="R661">
        <v>0</v>
      </c>
      <c r="S661" s="4">
        <v>25.62</v>
      </c>
    </row>
    <row r="662" spans="1:19" x14ac:dyDescent="0.25">
      <c r="A662" t="s">
        <v>2729</v>
      </c>
      <c r="B662" s="1">
        <v>42852</v>
      </c>
      <c r="C662" s="1">
        <v>42740</v>
      </c>
      <c r="D662" t="s">
        <v>39</v>
      </c>
      <c r="E662" t="s">
        <v>195</v>
      </c>
      <c r="F662" t="s">
        <v>196</v>
      </c>
      <c r="G662" t="s">
        <v>89</v>
      </c>
      <c r="H662" t="s">
        <v>26</v>
      </c>
      <c r="I662" t="s">
        <v>667</v>
      </c>
      <c r="J662" t="s">
        <v>91</v>
      </c>
      <c r="K662" t="s">
        <v>5204</v>
      </c>
      <c r="L662" t="s">
        <v>92</v>
      </c>
      <c r="M662" t="s">
        <v>452</v>
      </c>
      <c r="N662" t="s">
        <v>31</v>
      </c>
      <c r="O662" t="s">
        <v>32</v>
      </c>
      <c r="P662" s="4">
        <v>220.26560000000001</v>
      </c>
      <c r="Q662">
        <v>4</v>
      </c>
      <c r="R662">
        <v>0.32</v>
      </c>
      <c r="S662" s="4">
        <v>-42.1096</v>
      </c>
    </row>
    <row r="663" spans="1:19" x14ac:dyDescent="0.25">
      <c r="A663" t="s">
        <v>2730</v>
      </c>
      <c r="B663" s="1">
        <v>42839</v>
      </c>
      <c r="C663" s="1">
        <v>42844</v>
      </c>
      <c r="D663" t="s">
        <v>39</v>
      </c>
      <c r="E663" t="s">
        <v>2733</v>
      </c>
      <c r="F663" t="s">
        <v>2734</v>
      </c>
      <c r="G663" t="s">
        <v>25</v>
      </c>
      <c r="H663" t="s">
        <v>26</v>
      </c>
      <c r="I663" t="s">
        <v>180</v>
      </c>
      <c r="J663" t="s">
        <v>123</v>
      </c>
      <c r="K663" t="s">
        <v>5175</v>
      </c>
      <c r="L663" t="s">
        <v>66</v>
      </c>
      <c r="M663" t="s">
        <v>1041</v>
      </c>
      <c r="N663" t="s">
        <v>31</v>
      </c>
      <c r="O663" t="s">
        <v>32</v>
      </c>
      <c r="P663" s="4">
        <v>242.352</v>
      </c>
      <c r="Q663">
        <v>3</v>
      </c>
      <c r="R663">
        <v>0.2</v>
      </c>
      <c r="S663" s="4">
        <v>9.0882000000000005</v>
      </c>
    </row>
    <row r="664" spans="1:19" x14ac:dyDescent="0.25">
      <c r="A664" t="s">
        <v>2735</v>
      </c>
      <c r="B664" s="1">
        <v>43091</v>
      </c>
      <c r="C664" s="1">
        <v>43096</v>
      </c>
      <c r="D664" t="s">
        <v>22</v>
      </c>
      <c r="E664" t="s">
        <v>2736</v>
      </c>
      <c r="F664" t="s">
        <v>2737</v>
      </c>
      <c r="G664" t="s">
        <v>89</v>
      </c>
      <c r="H664" t="s">
        <v>26</v>
      </c>
      <c r="I664" t="s">
        <v>1950</v>
      </c>
      <c r="J664" t="s">
        <v>1951</v>
      </c>
      <c r="K664" t="s">
        <v>5313</v>
      </c>
      <c r="L664" t="s">
        <v>66</v>
      </c>
      <c r="M664" t="s">
        <v>2738</v>
      </c>
      <c r="N664" t="s">
        <v>31</v>
      </c>
      <c r="O664" t="s">
        <v>32</v>
      </c>
      <c r="P664" s="4">
        <v>220.98</v>
      </c>
      <c r="Q664">
        <v>1</v>
      </c>
      <c r="R664">
        <v>0</v>
      </c>
      <c r="S664" s="4">
        <v>50.825400000000002</v>
      </c>
    </row>
    <row r="665" spans="1:19" x14ac:dyDescent="0.25">
      <c r="A665" t="s">
        <v>2740</v>
      </c>
      <c r="B665" s="1">
        <v>42605</v>
      </c>
      <c r="C665" s="1">
        <v>42612</v>
      </c>
      <c r="D665" t="s">
        <v>39</v>
      </c>
      <c r="E665" t="s">
        <v>2741</v>
      </c>
      <c r="F665" t="s">
        <v>2742</v>
      </c>
      <c r="G665" t="s">
        <v>25</v>
      </c>
      <c r="H665" t="s">
        <v>26</v>
      </c>
      <c r="I665" t="s">
        <v>202</v>
      </c>
      <c r="J665" t="s">
        <v>203</v>
      </c>
      <c r="K665" t="s">
        <v>5186</v>
      </c>
      <c r="L665" t="s">
        <v>53</v>
      </c>
      <c r="M665" t="s">
        <v>1363</v>
      </c>
      <c r="N665" t="s">
        <v>31</v>
      </c>
      <c r="O665" t="s">
        <v>35</v>
      </c>
      <c r="P665" s="4">
        <v>532.70399999999995</v>
      </c>
      <c r="Q665">
        <v>6</v>
      </c>
      <c r="R665">
        <v>0.2</v>
      </c>
      <c r="S665" s="4">
        <v>-39.952800000000003</v>
      </c>
    </row>
    <row r="666" spans="1:19" x14ac:dyDescent="0.25">
      <c r="A666" t="s">
        <v>2743</v>
      </c>
      <c r="B666" s="1">
        <v>42314</v>
      </c>
      <c r="C666" s="1">
        <v>42344</v>
      </c>
      <c r="D666" t="s">
        <v>86</v>
      </c>
      <c r="E666" t="s">
        <v>2744</v>
      </c>
      <c r="F666" t="s">
        <v>2745</v>
      </c>
      <c r="G666" t="s">
        <v>89</v>
      </c>
      <c r="H666" t="s">
        <v>26</v>
      </c>
      <c r="I666" t="s">
        <v>645</v>
      </c>
      <c r="J666" t="s">
        <v>43</v>
      </c>
      <c r="K666" t="s">
        <v>5202</v>
      </c>
      <c r="L666" t="s">
        <v>29</v>
      </c>
      <c r="M666" t="s">
        <v>440</v>
      </c>
      <c r="N666" t="s">
        <v>31</v>
      </c>
      <c r="O666" t="s">
        <v>35</v>
      </c>
      <c r="P666" s="4">
        <v>1123.92</v>
      </c>
      <c r="Q666">
        <v>5</v>
      </c>
      <c r="R666">
        <v>0.2</v>
      </c>
      <c r="S666" s="4">
        <v>-182.637</v>
      </c>
    </row>
    <row r="667" spans="1:19" x14ac:dyDescent="0.25">
      <c r="A667" t="s">
        <v>2743</v>
      </c>
      <c r="B667" s="1">
        <v>42314</v>
      </c>
      <c r="C667" s="1">
        <v>42344</v>
      </c>
      <c r="D667" t="s">
        <v>86</v>
      </c>
      <c r="E667" t="s">
        <v>2744</v>
      </c>
      <c r="F667" t="s">
        <v>2745</v>
      </c>
      <c r="G667" t="s">
        <v>89</v>
      </c>
      <c r="H667" t="s">
        <v>26</v>
      </c>
      <c r="I667" t="s">
        <v>645</v>
      </c>
      <c r="J667" t="s">
        <v>43</v>
      </c>
      <c r="K667" t="s">
        <v>5202</v>
      </c>
      <c r="L667" t="s">
        <v>29</v>
      </c>
      <c r="M667" t="s">
        <v>2746</v>
      </c>
      <c r="N667" t="s">
        <v>31</v>
      </c>
      <c r="O667" t="s">
        <v>55</v>
      </c>
      <c r="P667" s="4">
        <v>48.671999999999997</v>
      </c>
      <c r="Q667">
        <v>3</v>
      </c>
      <c r="R667">
        <v>0.2</v>
      </c>
      <c r="S667" s="4">
        <v>7.3007999999999997</v>
      </c>
    </row>
    <row r="668" spans="1:19" x14ac:dyDescent="0.25">
      <c r="A668" t="s">
        <v>2748</v>
      </c>
      <c r="B668" s="1">
        <v>41989</v>
      </c>
      <c r="C668" s="1">
        <v>41990</v>
      </c>
      <c r="D668" t="s">
        <v>86</v>
      </c>
      <c r="E668" t="s">
        <v>2750</v>
      </c>
      <c r="F668" t="s">
        <v>2751</v>
      </c>
      <c r="G668" t="s">
        <v>100</v>
      </c>
      <c r="H668" t="s">
        <v>26</v>
      </c>
      <c r="I668" t="s">
        <v>51</v>
      </c>
      <c r="J668" t="s">
        <v>52</v>
      </c>
      <c r="K668" t="s">
        <v>5260</v>
      </c>
      <c r="L668" t="s">
        <v>53</v>
      </c>
      <c r="M668" t="s">
        <v>953</v>
      </c>
      <c r="N668" t="s">
        <v>31</v>
      </c>
      <c r="O668" t="s">
        <v>55</v>
      </c>
      <c r="P668" s="4">
        <v>44.46</v>
      </c>
      <c r="Q668">
        <v>2</v>
      </c>
      <c r="R668">
        <v>0</v>
      </c>
      <c r="S668" s="4">
        <v>14.671799999999999</v>
      </c>
    </row>
    <row r="669" spans="1:19" x14ac:dyDescent="0.25">
      <c r="A669" t="s">
        <v>2748</v>
      </c>
      <c r="B669" s="1">
        <v>41989</v>
      </c>
      <c r="C669" s="1">
        <v>41990</v>
      </c>
      <c r="D669" t="s">
        <v>86</v>
      </c>
      <c r="E669" t="s">
        <v>2750</v>
      </c>
      <c r="F669" t="s">
        <v>2751</v>
      </c>
      <c r="G669" t="s">
        <v>100</v>
      </c>
      <c r="H669" t="s">
        <v>26</v>
      </c>
      <c r="I669" t="s">
        <v>51</v>
      </c>
      <c r="J669" t="s">
        <v>52</v>
      </c>
      <c r="K669" t="s">
        <v>5260</v>
      </c>
      <c r="L669" t="s">
        <v>53</v>
      </c>
      <c r="M669" t="s">
        <v>428</v>
      </c>
      <c r="N669" t="s">
        <v>31</v>
      </c>
      <c r="O669" t="s">
        <v>35</v>
      </c>
      <c r="P669" s="4">
        <v>241.56800000000001</v>
      </c>
      <c r="Q669">
        <v>2</v>
      </c>
      <c r="R669">
        <v>0.2</v>
      </c>
      <c r="S669" s="4">
        <v>18.117599999999999</v>
      </c>
    </row>
    <row r="670" spans="1:19" x14ac:dyDescent="0.25">
      <c r="A670" t="s">
        <v>2752</v>
      </c>
      <c r="B670" s="1">
        <v>41875</v>
      </c>
      <c r="C670" s="1">
        <v>41877</v>
      </c>
      <c r="D670" t="s">
        <v>86</v>
      </c>
      <c r="E670" t="s">
        <v>2755</v>
      </c>
      <c r="F670" t="s">
        <v>2756</v>
      </c>
      <c r="G670" t="s">
        <v>89</v>
      </c>
      <c r="H670" t="s">
        <v>26</v>
      </c>
      <c r="I670" t="s">
        <v>868</v>
      </c>
      <c r="J670" t="s">
        <v>123</v>
      </c>
      <c r="K670" t="s">
        <v>5222</v>
      </c>
      <c r="L670" t="s">
        <v>66</v>
      </c>
      <c r="M670" t="s">
        <v>2757</v>
      </c>
      <c r="N670" t="s">
        <v>31</v>
      </c>
      <c r="O670" t="s">
        <v>55</v>
      </c>
      <c r="P670" s="4">
        <v>13.28</v>
      </c>
      <c r="Q670">
        <v>2</v>
      </c>
      <c r="R670">
        <v>0</v>
      </c>
      <c r="S670" s="4">
        <v>6.3743999999999996</v>
      </c>
    </row>
    <row r="671" spans="1:19" x14ac:dyDescent="0.25">
      <c r="A671" t="s">
        <v>2759</v>
      </c>
      <c r="B671" s="1">
        <v>43080</v>
      </c>
      <c r="C671" s="1">
        <v>43057</v>
      </c>
      <c r="D671" t="s">
        <v>39</v>
      </c>
      <c r="E671" t="s">
        <v>230</v>
      </c>
      <c r="F671" t="s">
        <v>231</v>
      </c>
      <c r="G671" t="s">
        <v>100</v>
      </c>
      <c r="H671" t="s">
        <v>26</v>
      </c>
      <c r="I671" t="s">
        <v>2064</v>
      </c>
      <c r="J671" t="s">
        <v>91</v>
      </c>
      <c r="K671" t="s">
        <v>5327</v>
      </c>
      <c r="L671" t="s">
        <v>92</v>
      </c>
      <c r="M671" t="s">
        <v>416</v>
      </c>
      <c r="N671" t="s">
        <v>31</v>
      </c>
      <c r="O671" t="s">
        <v>55</v>
      </c>
      <c r="P671" s="4">
        <v>22.847999999999999</v>
      </c>
      <c r="Q671">
        <v>3</v>
      </c>
      <c r="R671">
        <v>0.6</v>
      </c>
      <c r="S671" s="4">
        <v>-17.7072</v>
      </c>
    </row>
    <row r="672" spans="1:19" x14ac:dyDescent="0.25">
      <c r="A672" t="s">
        <v>2760</v>
      </c>
      <c r="B672" s="1">
        <v>42499</v>
      </c>
      <c r="C672" s="1">
        <v>42683</v>
      </c>
      <c r="D672" t="s">
        <v>39</v>
      </c>
      <c r="E672" t="s">
        <v>772</v>
      </c>
      <c r="F672" t="s">
        <v>773</v>
      </c>
      <c r="G672" t="s">
        <v>89</v>
      </c>
      <c r="H672" t="s">
        <v>26</v>
      </c>
      <c r="I672" t="s">
        <v>2761</v>
      </c>
      <c r="J672" t="s">
        <v>91</v>
      </c>
      <c r="K672" t="s">
        <v>5386</v>
      </c>
      <c r="L672" t="s">
        <v>92</v>
      </c>
      <c r="M672" t="s">
        <v>661</v>
      </c>
      <c r="N672" t="s">
        <v>31</v>
      </c>
      <c r="O672" t="s">
        <v>35</v>
      </c>
      <c r="P672" s="4">
        <v>347.80200000000002</v>
      </c>
      <c r="Q672">
        <v>7</v>
      </c>
      <c r="R672">
        <v>0.3</v>
      </c>
      <c r="S672" s="4">
        <v>-24.843</v>
      </c>
    </row>
    <row r="673" spans="1:19" x14ac:dyDescent="0.25">
      <c r="A673" t="s">
        <v>2762</v>
      </c>
      <c r="B673" s="1">
        <v>43041</v>
      </c>
      <c r="C673" s="1">
        <v>42779</v>
      </c>
      <c r="D673" t="s">
        <v>22</v>
      </c>
      <c r="E673" t="s">
        <v>2763</v>
      </c>
      <c r="F673" t="s">
        <v>2764</v>
      </c>
      <c r="G673" t="s">
        <v>89</v>
      </c>
      <c r="H673" t="s">
        <v>26</v>
      </c>
      <c r="I673" t="s">
        <v>202</v>
      </c>
      <c r="J673" t="s">
        <v>203</v>
      </c>
      <c r="K673" t="s">
        <v>5186</v>
      </c>
      <c r="L673" t="s">
        <v>53</v>
      </c>
      <c r="M673" t="s">
        <v>2765</v>
      </c>
      <c r="N673" t="s">
        <v>31</v>
      </c>
      <c r="O673" t="s">
        <v>35</v>
      </c>
      <c r="P673" s="4">
        <v>963.13599999999997</v>
      </c>
      <c r="Q673">
        <v>4</v>
      </c>
      <c r="R673">
        <v>0.2</v>
      </c>
      <c r="S673" s="4">
        <v>108.3528</v>
      </c>
    </row>
    <row r="674" spans="1:19" x14ac:dyDescent="0.25">
      <c r="A674" t="s">
        <v>2767</v>
      </c>
      <c r="B674" s="1">
        <v>42353</v>
      </c>
      <c r="C674" s="1">
        <v>42356</v>
      </c>
      <c r="D674" t="s">
        <v>86</v>
      </c>
      <c r="E674" t="s">
        <v>521</v>
      </c>
      <c r="F674" t="s">
        <v>522</v>
      </c>
      <c r="G674" t="s">
        <v>25</v>
      </c>
      <c r="H674" t="s">
        <v>26</v>
      </c>
      <c r="I674" t="s">
        <v>249</v>
      </c>
      <c r="J674" t="s">
        <v>250</v>
      </c>
      <c r="K674" t="s">
        <v>5158</v>
      </c>
      <c r="L674" t="s">
        <v>66</v>
      </c>
      <c r="M674" t="s">
        <v>383</v>
      </c>
      <c r="N674" t="s">
        <v>31</v>
      </c>
      <c r="O674" t="s">
        <v>55</v>
      </c>
      <c r="P674" s="4">
        <v>262.86399999999998</v>
      </c>
      <c r="Q674">
        <v>7</v>
      </c>
      <c r="R674">
        <v>0.2</v>
      </c>
      <c r="S674" s="4">
        <v>69.001800000000003</v>
      </c>
    </row>
    <row r="675" spans="1:19" x14ac:dyDescent="0.25">
      <c r="A675" t="s">
        <v>2770</v>
      </c>
      <c r="B675" s="1">
        <v>42240</v>
      </c>
      <c r="C675" s="1">
        <v>42244</v>
      </c>
      <c r="D675" t="s">
        <v>39</v>
      </c>
      <c r="E675" t="s">
        <v>2303</v>
      </c>
      <c r="F675" t="s">
        <v>2304</v>
      </c>
      <c r="G675" t="s">
        <v>89</v>
      </c>
      <c r="H675" t="s">
        <v>26</v>
      </c>
      <c r="I675" t="s">
        <v>180</v>
      </c>
      <c r="J675" t="s">
        <v>123</v>
      </c>
      <c r="K675" t="s">
        <v>5151</v>
      </c>
      <c r="L675" t="s">
        <v>66</v>
      </c>
      <c r="M675" t="s">
        <v>57</v>
      </c>
      <c r="N675" t="s">
        <v>31</v>
      </c>
      <c r="O675" t="s">
        <v>45</v>
      </c>
      <c r="P675" s="4">
        <v>284.36399999999998</v>
      </c>
      <c r="Q675">
        <v>2</v>
      </c>
      <c r="R675">
        <v>0.4</v>
      </c>
      <c r="S675" s="4">
        <v>-75.830399999999997</v>
      </c>
    </row>
    <row r="676" spans="1:19" x14ac:dyDescent="0.25">
      <c r="A676" t="s">
        <v>2771</v>
      </c>
      <c r="B676" s="1">
        <v>42672</v>
      </c>
      <c r="C676" s="1">
        <v>42674</v>
      </c>
      <c r="D676" t="s">
        <v>86</v>
      </c>
      <c r="E676" t="s">
        <v>456</v>
      </c>
      <c r="F676" t="s">
        <v>457</v>
      </c>
      <c r="G676" t="s">
        <v>25</v>
      </c>
      <c r="H676" t="s">
        <v>26</v>
      </c>
      <c r="I676" t="s">
        <v>2027</v>
      </c>
      <c r="J676" t="s">
        <v>312</v>
      </c>
      <c r="K676" t="s">
        <v>5322</v>
      </c>
      <c r="L676" t="s">
        <v>92</v>
      </c>
      <c r="M676" t="s">
        <v>405</v>
      </c>
      <c r="N676" t="s">
        <v>31</v>
      </c>
      <c r="O676" t="s">
        <v>55</v>
      </c>
      <c r="P676" s="4">
        <v>67</v>
      </c>
      <c r="Q676">
        <v>5</v>
      </c>
      <c r="R676">
        <v>0</v>
      </c>
      <c r="S676" s="4">
        <v>32.159999999999997</v>
      </c>
    </row>
    <row r="677" spans="1:19" x14ac:dyDescent="0.25">
      <c r="A677" t="s">
        <v>2772</v>
      </c>
      <c r="B677" s="1">
        <v>42518</v>
      </c>
      <c r="C677" s="1">
        <v>42435</v>
      </c>
      <c r="D677" t="s">
        <v>39</v>
      </c>
      <c r="E677" t="s">
        <v>501</v>
      </c>
      <c r="F677" t="s">
        <v>502</v>
      </c>
      <c r="G677" t="s">
        <v>89</v>
      </c>
      <c r="H677" t="s">
        <v>26</v>
      </c>
      <c r="I677" t="s">
        <v>2774</v>
      </c>
      <c r="J677" t="s">
        <v>43</v>
      </c>
      <c r="K677" t="s">
        <v>5387</v>
      </c>
      <c r="L677" t="s">
        <v>29</v>
      </c>
      <c r="M677" t="s">
        <v>1965</v>
      </c>
      <c r="N677" t="s">
        <v>31</v>
      </c>
      <c r="O677" t="s">
        <v>35</v>
      </c>
      <c r="P677" s="4">
        <v>390.27199999999999</v>
      </c>
      <c r="Q677">
        <v>8</v>
      </c>
      <c r="R677">
        <v>0.2</v>
      </c>
      <c r="S677" s="4">
        <v>-24.391999999999999</v>
      </c>
    </row>
    <row r="678" spans="1:19" x14ac:dyDescent="0.25">
      <c r="A678" t="s">
        <v>2775</v>
      </c>
      <c r="B678" s="1">
        <v>42450</v>
      </c>
      <c r="C678" s="1">
        <v>42457</v>
      </c>
      <c r="D678" t="s">
        <v>39</v>
      </c>
      <c r="E678" t="s">
        <v>1430</v>
      </c>
      <c r="F678" t="s">
        <v>1431</v>
      </c>
      <c r="G678" t="s">
        <v>25</v>
      </c>
      <c r="H678" t="s">
        <v>26</v>
      </c>
      <c r="I678" t="s">
        <v>137</v>
      </c>
      <c r="J678" t="s">
        <v>138</v>
      </c>
      <c r="K678" t="s">
        <v>5171</v>
      </c>
      <c r="L678" t="s">
        <v>92</v>
      </c>
      <c r="M678" t="s">
        <v>985</v>
      </c>
      <c r="N678" t="s">
        <v>31</v>
      </c>
      <c r="O678" t="s">
        <v>35</v>
      </c>
      <c r="P678" s="4">
        <v>528.42999999999995</v>
      </c>
      <c r="Q678">
        <v>5</v>
      </c>
      <c r="R678">
        <v>0.3</v>
      </c>
      <c r="S678" s="4">
        <v>0</v>
      </c>
    </row>
    <row r="679" spans="1:19" x14ac:dyDescent="0.25">
      <c r="A679" t="s">
        <v>2777</v>
      </c>
      <c r="B679" s="1">
        <v>43001</v>
      </c>
      <c r="C679" s="1">
        <v>43007</v>
      </c>
      <c r="D679" t="s">
        <v>39</v>
      </c>
      <c r="E679" t="s">
        <v>1247</v>
      </c>
      <c r="F679" t="s">
        <v>1248</v>
      </c>
      <c r="G679" t="s">
        <v>25</v>
      </c>
      <c r="H679" t="s">
        <v>26</v>
      </c>
      <c r="I679" t="s">
        <v>2778</v>
      </c>
      <c r="J679" t="s">
        <v>189</v>
      </c>
      <c r="K679" t="s">
        <v>5388</v>
      </c>
      <c r="L679" t="s">
        <v>53</v>
      </c>
      <c r="M679" t="s">
        <v>1169</v>
      </c>
      <c r="N679" t="s">
        <v>31</v>
      </c>
      <c r="O679" t="s">
        <v>32</v>
      </c>
      <c r="P679" s="4">
        <v>180.58799999999999</v>
      </c>
      <c r="Q679">
        <v>2</v>
      </c>
      <c r="R679">
        <v>0.7</v>
      </c>
      <c r="S679" s="4">
        <v>-240.78399999999999</v>
      </c>
    </row>
    <row r="680" spans="1:19" x14ac:dyDescent="0.25">
      <c r="A680" t="s">
        <v>2779</v>
      </c>
      <c r="B680" s="1">
        <v>42867</v>
      </c>
      <c r="C680" s="1">
        <v>43051</v>
      </c>
      <c r="D680" t="s">
        <v>39</v>
      </c>
      <c r="E680" t="s">
        <v>2780</v>
      </c>
      <c r="F680" t="s">
        <v>2781</v>
      </c>
      <c r="G680" t="s">
        <v>89</v>
      </c>
      <c r="H680" t="s">
        <v>26</v>
      </c>
      <c r="I680" t="s">
        <v>180</v>
      </c>
      <c r="J680" t="s">
        <v>123</v>
      </c>
      <c r="K680" t="s">
        <v>5208</v>
      </c>
      <c r="L680" t="s">
        <v>66</v>
      </c>
      <c r="M680" t="s">
        <v>54</v>
      </c>
      <c r="N680" t="s">
        <v>31</v>
      </c>
      <c r="O680" t="s">
        <v>55</v>
      </c>
      <c r="P680" s="4">
        <v>20.94</v>
      </c>
      <c r="Q680">
        <v>3</v>
      </c>
      <c r="R680">
        <v>0</v>
      </c>
      <c r="S680" s="4">
        <v>6.0726000000000004</v>
      </c>
    </row>
    <row r="681" spans="1:19" x14ac:dyDescent="0.25">
      <c r="A681" t="s">
        <v>2779</v>
      </c>
      <c r="B681" s="1">
        <v>42867</v>
      </c>
      <c r="C681" s="1">
        <v>43051</v>
      </c>
      <c r="D681" t="s">
        <v>39</v>
      </c>
      <c r="E681" t="s">
        <v>2780</v>
      </c>
      <c r="F681" t="s">
        <v>2781</v>
      </c>
      <c r="G681" t="s">
        <v>89</v>
      </c>
      <c r="H681" t="s">
        <v>26</v>
      </c>
      <c r="I681" t="s">
        <v>180</v>
      </c>
      <c r="J681" t="s">
        <v>123</v>
      </c>
      <c r="K681" t="s">
        <v>5208</v>
      </c>
      <c r="L681" t="s">
        <v>66</v>
      </c>
      <c r="M681" t="s">
        <v>251</v>
      </c>
      <c r="N681" t="s">
        <v>31</v>
      </c>
      <c r="O681" t="s">
        <v>55</v>
      </c>
      <c r="P681" s="4">
        <v>58.68</v>
      </c>
      <c r="Q681">
        <v>2</v>
      </c>
      <c r="R681">
        <v>0</v>
      </c>
      <c r="S681" s="4">
        <v>18.190799999999999</v>
      </c>
    </row>
    <row r="682" spans="1:19" x14ac:dyDescent="0.25">
      <c r="A682" t="s">
        <v>2782</v>
      </c>
      <c r="B682" s="1">
        <v>41777</v>
      </c>
      <c r="C682" s="1">
        <v>41779</v>
      </c>
      <c r="D682" t="s">
        <v>22</v>
      </c>
      <c r="E682" t="s">
        <v>2784</v>
      </c>
      <c r="F682" t="s">
        <v>2785</v>
      </c>
      <c r="G682" t="s">
        <v>25</v>
      </c>
      <c r="H682" t="s">
        <v>26</v>
      </c>
      <c r="I682" t="s">
        <v>558</v>
      </c>
      <c r="J682" t="s">
        <v>250</v>
      </c>
      <c r="K682" t="s">
        <v>5191</v>
      </c>
      <c r="L682" t="s">
        <v>66</v>
      </c>
      <c r="M682" t="s">
        <v>2127</v>
      </c>
      <c r="N682" t="s">
        <v>31</v>
      </c>
      <c r="O682" t="s">
        <v>55</v>
      </c>
      <c r="P682" s="4">
        <v>149.232</v>
      </c>
      <c r="Q682">
        <v>3</v>
      </c>
      <c r="R682">
        <v>0.2</v>
      </c>
      <c r="S682" s="4">
        <v>3.7307999999999999</v>
      </c>
    </row>
    <row r="683" spans="1:19" x14ac:dyDescent="0.25">
      <c r="A683" t="s">
        <v>2786</v>
      </c>
      <c r="B683" s="1">
        <v>41923</v>
      </c>
      <c r="C683" s="1">
        <v>41959</v>
      </c>
      <c r="D683" t="s">
        <v>39</v>
      </c>
      <c r="E683" t="s">
        <v>2787</v>
      </c>
      <c r="F683" t="s">
        <v>2788</v>
      </c>
      <c r="G683" t="s">
        <v>25</v>
      </c>
      <c r="H683" t="s">
        <v>26</v>
      </c>
      <c r="I683" t="s">
        <v>720</v>
      </c>
      <c r="J683" t="s">
        <v>52</v>
      </c>
      <c r="K683" t="s">
        <v>5250</v>
      </c>
      <c r="L683" t="s">
        <v>53</v>
      </c>
      <c r="M683" t="s">
        <v>131</v>
      </c>
      <c r="N683" t="s">
        <v>31</v>
      </c>
      <c r="O683" t="s">
        <v>55</v>
      </c>
      <c r="P683" s="4">
        <v>39.880000000000003</v>
      </c>
      <c r="Q683">
        <v>2</v>
      </c>
      <c r="R683">
        <v>0</v>
      </c>
      <c r="S683" s="4">
        <v>11.166399999999999</v>
      </c>
    </row>
    <row r="684" spans="1:19" x14ac:dyDescent="0.25">
      <c r="A684" t="s">
        <v>2786</v>
      </c>
      <c r="B684" s="1">
        <v>41923</v>
      </c>
      <c r="C684" s="1">
        <v>41959</v>
      </c>
      <c r="D684" t="s">
        <v>39</v>
      </c>
      <c r="E684" t="s">
        <v>2787</v>
      </c>
      <c r="F684" t="s">
        <v>2788</v>
      </c>
      <c r="G684" t="s">
        <v>25</v>
      </c>
      <c r="H684" t="s">
        <v>26</v>
      </c>
      <c r="I684" t="s">
        <v>720</v>
      </c>
      <c r="J684" t="s">
        <v>52</v>
      </c>
      <c r="K684" t="s">
        <v>5250</v>
      </c>
      <c r="L684" t="s">
        <v>53</v>
      </c>
      <c r="M684" t="s">
        <v>1305</v>
      </c>
      <c r="N684" t="s">
        <v>31</v>
      </c>
      <c r="O684" t="s">
        <v>55</v>
      </c>
      <c r="P684" s="4">
        <v>53.2</v>
      </c>
      <c r="Q684">
        <v>5</v>
      </c>
      <c r="R684">
        <v>0</v>
      </c>
      <c r="S684" s="4">
        <v>14.896000000000001</v>
      </c>
    </row>
    <row r="685" spans="1:19" x14ac:dyDescent="0.25">
      <c r="A685" t="s">
        <v>2789</v>
      </c>
      <c r="B685" s="1">
        <v>42744</v>
      </c>
      <c r="C685" s="1">
        <v>42864</v>
      </c>
      <c r="D685" t="s">
        <v>22</v>
      </c>
      <c r="E685" t="s">
        <v>1718</v>
      </c>
      <c r="F685" t="s">
        <v>1719</v>
      </c>
      <c r="G685" t="s">
        <v>25</v>
      </c>
      <c r="H685" t="s">
        <v>26</v>
      </c>
      <c r="I685" t="s">
        <v>180</v>
      </c>
      <c r="J685" t="s">
        <v>123</v>
      </c>
      <c r="K685" t="s">
        <v>5151</v>
      </c>
      <c r="L685" t="s">
        <v>66</v>
      </c>
      <c r="M685" t="s">
        <v>1400</v>
      </c>
      <c r="N685" t="s">
        <v>31</v>
      </c>
      <c r="O685" t="s">
        <v>55</v>
      </c>
      <c r="P685" s="4">
        <v>114.9</v>
      </c>
      <c r="Q685">
        <v>5</v>
      </c>
      <c r="R685">
        <v>0</v>
      </c>
      <c r="S685" s="4">
        <v>39.066000000000003</v>
      </c>
    </row>
    <row r="686" spans="1:19" x14ac:dyDescent="0.25">
      <c r="A686" t="s">
        <v>2790</v>
      </c>
      <c r="B686" s="1">
        <v>42384</v>
      </c>
      <c r="C686" s="1">
        <v>42384</v>
      </c>
      <c r="D686" t="s">
        <v>464</v>
      </c>
      <c r="E686" t="s">
        <v>1390</v>
      </c>
      <c r="F686" t="s">
        <v>1391</v>
      </c>
      <c r="G686" t="s">
        <v>25</v>
      </c>
      <c r="H686" t="s">
        <v>26</v>
      </c>
      <c r="I686" t="s">
        <v>1875</v>
      </c>
      <c r="J686" t="s">
        <v>468</v>
      </c>
      <c r="K686" t="s">
        <v>5389</v>
      </c>
      <c r="L686" t="s">
        <v>66</v>
      </c>
      <c r="M686" t="s">
        <v>369</v>
      </c>
      <c r="N686" t="s">
        <v>31</v>
      </c>
      <c r="O686" t="s">
        <v>45</v>
      </c>
      <c r="P686" s="4">
        <v>181.797</v>
      </c>
      <c r="Q686">
        <v>1</v>
      </c>
      <c r="R686">
        <v>0.3</v>
      </c>
      <c r="S686" s="4">
        <v>-15.582599999999999</v>
      </c>
    </row>
    <row r="687" spans="1:19" x14ac:dyDescent="0.25">
      <c r="A687" t="s">
        <v>2792</v>
      </c>
      <c r="B687" s="1">
        <v>42694</v>
      </c>
      <c r="C687" s="1">
        <v>42701</v>
      </c>
      <c r="D687" t="s">
        <v>39</v>
      </c>
      <c r="E687" t="s">
        <v>2794</v>
      </c>
      <c r="F687" t="s">
        <v>2795</v>
      </c>
      <c r="G687" t="s">
        <v>89</v>
      </c>
      <c r="H687" t="s">
        <v>26</v>
      </c>
      <c r="I687" t="s">
        <v>101</v>
      </c>
      <c r="J687" t="s">
        <v>91</v>
      </c>
      <c r="K687" t="s">
        <v>5257</v>
      </c>
      <c r="L687" t="s">
        <v>92</v>
      </c>
      <c r="M687" t="s">
        <v>1920</v>
      </c>
      <c r="N687" t="s">
        <v>31</v>
      </c>
      <c r="O687" t="s">
        <v>35</v>
      </c>
      <c r="P687" s="4">
        <v>318.43</v>
      </c>
      <c r="Q687">
        <v>5</v>
      </c>
      <c r="R687">
        <v>0.3</v>
      </c>
      <c r="S687" s="4">
        <v>-77.332999999999998</v>
      </c>
    </row>
    <row r="688" spans="1:19" x14ac:dyDescent="0.25">
      <c r="A688" t="s">
        <v>2792</v>
      </c>
      <c r="B688" s="1">
        <v>42694</v>
      </c>
      <c r="C688" s="1">
        <v>42701</v>
      </c>
      <c r="D688" t="s">
        <v>39</v>
      </c>
      <c r="E688" t="s">
        <v>2794</v>
      </c>
      <c r="F688" t="s">
        <v>2795</v>
      </c>
      <c r="G688" t="s">
        <v>89</v>
      </c>
      <c r="H688" t="s">
        <v>26</v>
      </c>
      <c r="I688" t="s">
        <v>101</v>
      </c>
      <c r="J688" t="s">
        <v>91</v>
      </c>
      <c r="K688" t="s">
        <v>5257</v>
      </c>
      <c r="L688" t="s">
        <v>92</v>
      </c>
      <c r="M688" t="s">
        <v>460</v>
      </c>
      <c r="N688" t="s">
        <v>31</v>
      </c>
      <c r="O688" t="s">
        <v>55</v>
      </c>
      <c r="P688" s="4">
        <v>7.0679999999999996</v>
      </c>
      <c r="Q688">
        <v>3</v>
      </c>
      <c r="R688">
        <v>0.6</v>
      </c>
      <c r="S688" s="4">
        <v>-2.8271999999999999</v>
      </c>
    </row>
    <row r="689" spans="1:19" x14ac:dyDescent="0.25">
      <c r="A689" t="s">
        <v>2796</v>
      </c>
      <c r="B689" s="1">
        <v>42747</v>
      </c>
      <c r="C689" s="1">
        <v>42867</v>
      </c>
      <c r="D689" t="s">
        <v>39</v>
      </c>
      <c r="E689" t="s">
        <v>2797</v>
      </c>
      <c r="F689" t="s">
        <v>2798</v>
      </c>
      <c r="G689" t="s">
        <v>25</v>
      </c>
      <c r="H689" t="s">
        <v>26</v>
      </c>
      <c r="I689" t="s">
        <v>2038</v>
      </c>
      <c r="J689" t="s">
        <v>91</v>
      </c>
      <c r="K689" t="s">
        <v>5324</v>
      </c>
      <c r="L689" t="s">
        <v>92</v>
      </c>
      <c r="M689" t="s">
        <v>428</v>
      </c>
      <c r="N689" t="s">
        <v>31</v>
      </c>
      <c r="O689" t="s">
        <v>35</v>
      </c>
      <c r="P689" s="4">
        <v>317.05799999999999</v>
      </c>
      <c r="Q689">
        <v>3</v>
      </c>
      <c r="R689">
        <v>0.3</v>
      </c>
      <c r="S689" s="4">
        <v>-18.117599999999999</v>
      </c>
    </row>
    <row r="690" spans="1:19" x14ac:dyDescent="0.25">
      <c r="A690" t="s">
        <v>2799</v>
      </c>
      <c r="B690" s="1">
        <v>42630</v>
      </c>
      <c r="C690" s="1">
        <v>42634</v>
      </c>
      <c r="D690" t="s">
        <v>39</v>
      </c>
      <c r="E690" t="s">
        <v>2112</v>
      </c>
      <c r="F690" t="s">
        <v>2113</v>
      </c>
      <c r="G690" t="s">
        <v>100</v>
      </c>
      <c r="H690" t="s">
        <v>26</v>
      </c>
      <c r="I690" t="s">
        <v>202</v>
      </c>
      <c r="J690" t="s">
        <v>203</v>
      </c>
      <c r="K690" t="s">
        <v>5154</v>
      </c>
      <c r="L690" t="s">
        <v>53</v>
      </c>
      <c r="M690" t="s">
        <v>2605</v>
      </c>
      <c r="N690" t="s">
        <v>31</v>
      </c>
      <c r="O690" t="s">
        <v>35</v>
      </c>
      <c r="P690" s="4">
        <v>113.88800000000001</v>
      </c>
      <c r="Q690">
        <v>2</v>
      </c>
      <c r="R690">
        <v>0.2</v>
      </c>
      <c r="S690" s="4">
        <v>9.9651999999999994</v>
      </c>
    </row>
    <row r="691" spans="1:19" x14ac:dyDescent="0.25">
      <c r="A691" t="s">
        <v>2800</v>
      </c>
      <c r="B691" s="1">
        <v>42842</v>
      </c>
      <c r="C691" s="1">
        <v>42844</v>
      </c>
      <c r="D691" t="s">
        <v>86</v>
      </c>
      <c r="E691" t="s">
        <v>2802</v>
      </c>
      <c r="F691" t="s">
        <v>2803</v>
      </c>
      <c r="G691" t="s">
        <v>25</v>
      </c>
      <c r="H691" t="s">
        <v>26</v>
      </c>
      <c r="I691" t="s">
        <v>64</v>
      </c>
      <c r="J691" t="s">
        <v>65</v>
      </c>
      <c r="K691" t="s">
        <v>5244</v>
      </c>
      <c r="L691" t="s">
        <v>66</v>
      </c>
      <c r="M691" t="s">
        <v>1518</v>
      </c>
      <c r="N691" t="s">
        <v>31</v>
      </c>
      <c r="O691" t="s">
        <v>55</v>
      </c>
      <c r="P691" s="4">
        <v>60.311999999999998</v>
      </c>
      <c r="Q691">
        <v>3</v>
      </c>
      <c r="R691">
        <v>0.2</v>
      </c>
      <c r="S691" s="4">
        <v>5.2773000000000003</v>
      </c>
    </row>
    <row r="692" spans="1:19" x14ac:dyDescent="0.25">
      <c r="A692" t="s">
        <v>2804</v>
      </c>
      <c r="B692" s="1">
        <v>42625</v>
      </c>
      <c r="C692" s="1">
        <v>42718</v>
      </c>
      <c r="D692" t="s">
        <v>22</v>
      </c>
      <c r="E692" t="s">
        <v>1537</v>
      </c>
      <c r="F692" t="s">
        <v>1538</v>
      </c>
      <c r="G692" t="s">
        <v>89</v>
      </c>
      <c r="H692" t="s">
        <v>26</v>
      </c>
      <c r="I692" t="s">
        <v>256</v>
      </c>
      <c r="J692" t="s">
        <v>146</v>
      </c>
      <c r="K692" t="s">
        <v>5163</v>
      </c>
      <c r="L692" t="s">
        <v>29</v>
      </c>
      <c r="M692" t="s">
        <v>1467</v>
      </c>
      <c r="N692" t="s">
        <v>31</v>
      </c>
      <c r="O692" t="s">
        <v>45</v>
      </c>
      <c r="P692" s="4">
        <v>79.974000000000004</v>
      </c>
      <c r="Q692">
        <v>3</v>
      </c>
      <c r="R692">
        <v>0.4</v>
      </c>
      <c r="S692" s="4">
        <v>-29.323799999999999</v>
      </c>
    </row>
    <row r="693" spans="1:19" x14ac:dyDescent="0.25">
      <c r="A693" t="s">
        <v>2806</v>
      </c>
      <c r="B693" s="1">
        <v>42249</v>
      </c>
      <c r="C693" s="1">
        <v>42051</v>
      </c>
      <c r="D693" t="s">
        <v>39</v>
      </c>
      <c r="E693" t="s">
        <v>2797</v>
      </c>
      <c r="F693" t="s">
        <v>2798</v>
      </c>
      <c r="G693" t="s">
        <v>25</v>
      </c>
      <c r="H693" t="s">
        <v>26</v>
      </c>
      <c r="I693" t="s">
        <v>51</v>
      </c>
      <c r="J693" t="s">
        <v>52</v>
      </c>
      <c r="K693" t="s">
        <v>5260</v>
      </c>
      <c r="L693" t="s">
        <v>53</v>
      </c>
      <c r="M693" t="s">
        <v>67</v>
      </c>
      <c r="N693" t="s">
        <v>31</v>
      </c>
      <c r="O693" t="s">
        <v>35</v>
      </c>
      <c r="P693" s="4">
        <v>203.92</v>
      </c>
      <c r="Q693">
        <v>5</v>
      </c>
      <c r="R693">
        <v>0.2</v>
      </c>
      <c r="S693" s="4">
        <v>22.940999999999999</v>
      </c>
    </row>
    <row r="694" spans="1:19" x14ac:dyDescent="0.25">
      <c r="A694" t="s">
        <v>2808</v>
      </c>
      <c r="B694" s="1">
        <v>41912</v>
      </c>
      <c r="C694" s="1">
        <v>41800</v>
      </c>
      <c r="D694" t="s">
        <v>39</v>
      </c>
      <c r="E694" t="s">
        <v>879</v>
      </c>
      <c r="F694" t="s">
        <v>880</v>
      </c>
      <c r="G694" t="s">
        <v>89</v>
      </c>
      <c r="H694" t="s">
        <v>26</v>
      </c>
      <c r="I694" t="s">
        <v>180</v>
      </c>
      <c r="J694" t="s">
        <v>123</v>
      </c>
      <c r="K694" t="s">
        <v>5153</v>
      </c>
      <c r="L694" t="s">
        <v>66</v>
      </c>
      <c r="M694" t="s">
        <v>748</v>
      </c>
      <c r="N694" t="s">
        <v>31</v>
      </c>
      <c r="O694" t="s">
        <v>55</v>
      </c>
      <c r="P694" s="4">
        <v>15.24</v>
      </c>
      <c r="Q694">
        <v>3</v>
      </c>
      <c r="R694">
        <v>0</v>
      </c>
      <c r="S694" s="4">
        <v>5.1816000000000004</v>
      </c>
    </row>
    <row r="695" spans="1:19" x14ac:dyDescent="0.25">
      <c r="A695" t="s">
        <v>2809</v>
      </c>
      <c r="B695" s="1">
        <v>41999</v>
      </c>
      <c r="C695" s="1">
        <v>42003</v>
      </c>
      <c r="D695" t="s">
        <v>39</v>
      </c>
      <c r="E695" t="s">
        <v>1963</v>
      </c>
      <c r="F695" t="s">
        <v>1964</v>
      </c>
      <c r="G695" t="s">
        <v>25</v>
      </c>
      <c r="H695" t="s">
        <v>26</v>
      </c>
      <c r="I695" t="s">
        <v>720</v>
      </c>
      <c r="J695" t="s">
        <v>52</v>
      </c>
      <c r="K695" t="s">
        <v>5207</v>
      </c>
      <c r="L695" t="s">
        <v>53</v>
      </c>
      <c r="M695" t="s">
        <v>1254</v>
      </c>
      <c r="N695" t="s">
        <v>31</v>
      </c>
      <c r="O695" t="s">
        <v>55</v>
      </c>
      <c r="P695" s="4">
        <v>3.48</v>
      </c>
      <c r="Q695">
        <v>2</v>
      </c>
      <c r="R695">
        <v>0</v>
      </c>
      <c r="S695" s="4">
        <v>1.1135999999999999</v>
      </c>
    </row>
    <row r="696" spans="1:19" x14ac:dyDescent="0.25">
      <c r="A696" t="s">
        <v>2811</v>
      </c>
      <c r="B696" s="1">
        <v>41961</v>
      </c>
      <c r="C696" s="1">
        <v>41965</v>
      </c>
      <c r="D696" t="s">
        <v>39</v>
      </c>
      <c r="E696" t="s">
        <v>708</v>
      </c>
      <c r="F696" t="s">
        <v>709</v>
      </c>
      <c r="G696" t="s">
        <v>25</v>
      </c>
      <c r="H696" t="s">
        <v>26</v>
      </c>
      <c r="I696" t="s">
        <v>64</v>
      </c>
      <c r="J696" t="s">
        <v>65</v>
      </c>
      <c r="K696" t="s">
        <v>5139</v>
      </c>
      <c r="L696" t="s">
        <v>66</v>
      </c>
      <c r="M696" t="s">
        <v>1518</v>
      </c>
      <c r="N696" t="s">
        <v>31</v>
      </c>
      <c r="O696" t="s">
        <v>55</v>
      </c>
      <c r="P696" s="4">
        <v>60.311999999999998</v>
      </c>
      <c r="Q696">
        <v>3</v>
      </c>
      <c r="R696">
        <v>0.2</v>
      </c>
      <c r="S696" s="4">
        <v>5.2773000000000003</v>
      </c>
    </row>
    <row r="697" spans="1:19" x14ac:dyDescent="0.25">
      <c r="A697" t="s">
        <v>2812</v>
      </c>
      <c r="B697" s="1">
        <v>42449</v>
      </c>
      <c r="C697" s="1">
        <v>42454</v>
      </c>
      <c r="D697" t="s">
        <v>22</v>
      </c>
      <c r="E697" t="s">
        <v>2814</v>
      </c>
      <c r="F697" t="s">
        <v>2815</v>
      </c>
      <c r="G697" t="s">
        <v>89</v>
      </c>
      <c r="H697" t="s">
        <v>26</v>
      </c>
      <c r="I697" t="s">
        <v>2816</v>
      </c>
      <c r="J697" t="s">
        <v>524</v>
      </c>
      <c r="K697" t="s">
        <v>5390</v>
      </c>
      <c r="L697" t="s">
        <v>29</v>
      </c>
      <c r="M697" t="s">
        <v>1320</v>
      </c>
      <c r="N697" t="s">
        <v>31</v>
      </c>
      <c r="O697" t="s">
        <v>55</v>
      </c>
      <c r="P697" s="4">
        <v>86.45</v>
      </c>
      <c r="Q697">
        <v>7</v>
      </c>
      <c r="R697">
        <v>0</v>
      </c>
      <c r="S697" s="4">
        <v>38.037999999999997</v>
      </c>
    </row>
    <row r="698" spans="1:19" x14ac:dyDescent="0.25">
      <c r="A698" t="s">
        <v>2817</v>
      </c>
      <c r="B698" s="1">
        <v>41909</v>
      </c>
      <c r="C698" s="1">
        <v>41649</v>
      </c>
      <c r="D698" t="s">
        <v>39</v>
      </c>
      <c r="E698" t="s">
        <v>2818</v>
      </c>
      <c r="F698" t="s">
        <v>2819</v>
      </c>
      <c r="G698" t="s">
        <v>25</v>
      </c>
      <c r="H698" t="s">
        <v>26</v>
      </c>
      <c r="I698" t="s">
        <v>720</v>
      </c>
      <c r="J698" t="s">
        <v>52</v>
      </c>
      <c r="K698" t="s">
        <v>5250</v>
      </c>
      <c r="L698" t="s">
        <v>53</v>
      </c>
      <c r="M698" t="s">
        <v>428</v>
      </c>
      <c r="N698" t="s">
        <v>31</v>
      </c>
      <c r="O698" t="s">
        <v>35</v>
      </c>
      <c r="P698" s="4">
        <v>603.91999999999996</v>
      </c>
      <c r="Q698">
        <v>5</v>
      </c>
      <c r="R698">
        <v>0.2</v>
      </c>
      <c r="S698" s="4">
        <v>45.293999999999997</v>
      </c>
    </row>
    <row r="699" spans="1:19" x14ac:dyDescent="0.25">
      <c r="A699" t="s">
        <v>2820</v>
      </c>
      <c r="B699" s="1">
        <v>43093</v>
      </c>
      <c r="C699" s="1">
        <v>43097</v>
      </c>
      <c r="D699" t="s">
        <v>39</v>
      </c>
      <c r="E699" t="s">
        <v>2821</v>
      </c>
      <c r="F699" t="s">
        <v>2822</v>
      </c>
      <c r="G699" t="s">
        <v>25</v>
      </c>
      <c r="H699" t="s">
        <v>26</v>
      </c>
      <c r="I699" t="s">
        <v>868</v>
      </c>
      <c r="J699" t="s">
        <v>123</v>
      </c>
      <c r="K699" t="s">
        <v>5222</v>
      </c>
      <c r="L699" t="s">
        <v>66</v>
      </c>
      <c r="M699" t="s">
        <v>428</v>
      </c>
      <c r="N699" t="s">
        <v>31</v>
      </c>
      <c r="O699" t="s">
        <v>35</v>
      </c>
      <c r="P699" s="4">
        <v>271.76400000000001</v>
      </c>
      <c r="Q699">
        <v>2</v>
      </c>
      <c r="R699">
        <v>0.1</v>
      </c>
      <c r="S699" s="4">
        <v>48.313600000000001</v>
      </c>
    </row>
    <row r="700" spans="1:19" x14ac:dyDescent="0.25">
      <c r="A700" t="s">
        <v>2823</v>
      </c>
      <c r="B700" s="1">
        <v>43019</v>
      </c>
      <c r="C700" s="1">
        <v>43054</v>
      </c>
      <c r="D700" t="s">
        <v>22</v>
      </c>
      <c r="E700" t="s">
        <v>2825</v>
      </c>
      <c r="F700" t="s">
        <v>2826</v>
      </c>
      <c r="G700" t="s">
        <v>89</v>
      </c>
      <c r="H700" t="s">
        <v>26</v>
      </c>
      <c r="I700" t="s">
        <v>1083</v>
      </c>
      <c r="J700" t="s">
        <v>91</v>
      </c>
      <c r="K700" t="s">
        <v>5245</v>
      </c>
      <c r="L700" t="s">
        <v>92</v>
      </c>
      <c r="M700" t="s">
        <v>2168</v>
      </c>
      <c r="N700" t="s">
        <v>31</v>
      </c>
      <c r="O700" t="s">
        <v>55</v>
      </c>
      <c r="P700" s="4">
        <v>341.96</v>
      </c>
      <c r="Q700">
        <v>5</v>
      </c>
      <c r="R700">
        <v>0.6</v>
      </c>
      <c r="S700" s="4">
        <v>-427.45</v>
      </c>
    </row>
    <row r="701" spans="1:19" x14ac:dyDescent="0.25">
      <c r="A701" t="s">
        <v>2827</v>
      </c>
      <c r="B701" s="1">
        <v>41993</v>
      </c>
      <c r="C701" s="1">
        <v>41998</v>
      </c>
      <c r="D701" t="s">
        <v>39</v>
      </c>
      <c r="E701" t="s">
        <v>2829</v>
      </c>
      <c r="F701" t="s">
        <v>2830</v>
      </c>
      <c r="G701" t="s">
        <v>25</v>
      </c>
      <c r="H701" t="s">
        <v>26</v>
      </c>
      <c r="I701" t="s">
        <v>165</v>
      </c>
      <c r="J701" t="s">
        <v>146</v>
      </c>
      <c r="K701" t="s">
        <v>5167</v>
      </c>
      <c r="L701" t="s">
        <v>29</v>
      </c>
      <c r="M701" t="s">
        <v>265</v>
      </c>
      <c r="N701" t="s">
        <v>31</v>
      </c>
      <c r="O701" t="s">
        <v>35</v>
      </c>
      <c r="P701" s="4">
        <v>662.88</v>
      </c>
      <c r="Q701">
        <v>3</v>
      </c>
      <c r="R701">
        <v>0.2</v>
      </c>
      <c r="S701" s="4">
        <v>74.573999999999998</v>
      </c>
    </row>
    <row r="702" spans="1:19" x14ac:dyDescent="0.25">
      <c r="A702" t="s">
        <v>2831</v>
      </c>
      <c r="B702" s="1">
        <v>42208</v>
      </c>
      <c r="C702" s="1">
        <v>42212</v>
      </c>
      <c r="D702" t="s">
        <v>39</v>
      </c>
      <c r="E702" t="s">
        <v>2833</v>
      </c>
      <c r="F702" t="s">
        <v>2834</v>
      </c>
      <c r="G702" t="s">
        <v>100</v>
      </c>
      <c r="H702" t="s">
        <v>26</v>
      </c>
      <c r="I702" t="s">
        <v>180</v>
      </c>
      <c r="J702" t="s">
        <v>123</v>
      </c>
      <c r="K702" t="s">
        <v>5151</v>
      </c>
      <c r="L702" t="s">
        <v>66</v>
      </c>
      <c r="M702" t="s">
        <v>850</v>
      </c>
      <c r="N702" t="s">
        <v>31</v>
      </c>
      <c r="O702" t="s">
        <v>55</v>
      </c>
      <c r="P702" s="4">
        <v>128.82</v>
      </c>
      <c r="Q702">
        <v>3</v>
      </c>
      <c r="R702">
        <v>0</v>
      </c>
      <c r="S702" s="4">
        <v>50.239800000000002</v>
      </c>
    </row>
    <row r="703" spans="1:19" x14ac:dyDescent="0.25">
      <c r="A703" t="s">
        <v>2835</v>
      </c>
      <c r="B703" s="1">
        <v>43083</v>
      </c>
      <c r="C703" s="1">
        <v>43089</v>
      </c>
      <c r="D703" t="s">
        <v>39</v>
      </c>
      <c r="E703" t="s">
        <v>1472</v>
      </c>
      <c r="F703" t="s">
        <v>1473</v>
      </c>
      <c r="G703" t="s">
        <v>100</v>
      </c>
      <c r="H703" t="s">
        <v>26</v>
      </c>
      <c r="I703" t="s">
        <v>137</v>
      </c>
      <c r="J703" t="s">
        <v>138</v>
      </c>
      <c r="K703" t="s">
        <v>5216</v>
      </c>
      <c r="L703" t="s">
        <v>92</v>
      </c>
      <c r="M703" t="s">
        <v>2837</v>
      </c>
      <c r="N703" t="s">
        <v>31</v>
      </c>
      <c r="O703" t="s">
        <v>55</v>
      </c>
      <c r="P703" s="4">
        <v>2.032</v>
      </c>
      <c r="Q703">
        <v>1</v>
      </c>
      <c r="R703">
        <v>0.6</v>
      </c>
      <c r="S703" s="4">
        <v>-1.3208</v>
      </c>
    </row>
    <row r="704" spans="1:19" x14ac:dyDescent="0.25">
      <c r="A704" t="s">
        <v>2839</v>
      </c>
      <c r="B704" s="1">
        <v>42968</v>
      </c>
      <c r="C704" s="1">
        <v>42969</v>
      </c>
      <c r="D704" t="s">
        <v>86</v>
      </c>
      <c r="E704" t="s">
        <v>2841</v>
      </c>
      <c r="F704" t="s">
        <v>2842</v>
      </c>
      <c r="G704" t="s">
        <v>25</v>
      </c>
      <c r="H704" t="s">
        <v>26</v>
      </c>
      <c r="I704" t="s">
        <v>1744</v>
      </c>
      <c r="J704" t="s">
        <v>52</v>
      </c>
      <c r="K704" t="s">
        <v>5293</v>
      </c>
      <c r="L704" t="s">
        <v>53</v>
      </c>
      <c r="M704" t="s">
        <v>2843</v>
      </c>
      <c r="N704" t="s">
        <v>31</v>
      </c>
      <c r="O704" t="s">
        <v>55</v>
      </c>
      <c r="P704" s="4">
        <v>129.91999999999999</v>
      </c>
      <c r="Q704">
        <v>4</v>
      </c>
      <c r="R704">
        <v>0</v>
      </c>
      <c r="S704" s="4">
        <v>10.393599999999999</v>
      </c>
    </row>
    <row r="705" spans="1:19" x14ac:dyDescent="0.25">
      <c r="A705" t="s">
        <v>2839</v>
      </c>
      <c r="B705" s="1">
        <v>42968</v>
      </c>
      <c r="C705" s="1">
        <v>42969</v>
      </c>
      <c r="D705" t="s">
        <v>86</v>
      </c>
      <c r="E705" t="s">
        <v>2841</v>
      </c>
      <c r="F705" t="s">
        <v>2842</v>
      </c>
      <c r="G705" t="s">
        <v>25</v>
      </c>
      <c r="H705" t="s">
        <v>26</v>
      </c>
      <c r="I705" t="s">
        <v>1744</v>
      </c>
      <c r="J705" t="s">
        <v>52</v>
      </c>
      <c r="K705" t="s">
        <v>5293</v>
      </c>
      <c r="L705" t="s">
        <v>53</v>
      </c>
      <c r="M705" t="s">
        <v>57</v>
      </c>
      <c r="N705" t="s">
        <v>31</v>
      </c>
      <c r="O705" t="s">
        <v>45</v>
      </c>
      <c r="P705" s="4">
        <v>568.72799999999995</v>
      </c>
      <c r="Q705">
        <v>3</v>
      </c>
      <c r="R705">
        <v>0.2</v>
      </c>
      <c r="S705" s="4">
        <v>28.436399999999999</v>
      </c>
    </row>
    <row r="706" spans="1:19" x14ac:dyDescent="0.25">
      <c r="A706" t="s">
        <v>2845</v>
      </c>
      <c r="B706" s="1">
        <v>42609</v>
      </c>
      <c r="C706" s="1">
        <v>42378</v>
      </c>
      <c r="D706" t="s">
        <v>22</v>
      </c>
      <c r="E706" t="s">
        <v>120</v>
      </c>
      <c r="F706" t="s">
        <v>121</v>
      </c>
      <c r="G706" t="s">
        <v>25</v>
      </c>
      <c r="H706" t="s">
        <v>26</v>
      </c>
      <c r="I706" t="s">
        <v>2847</v>
      </c>
      <c r="J706" t="s">
        <v>473</v>
      </c>
      <c r="K706" t="s">
        <v>5391</v>
      </c>
      <c r="L706" t="s">
        <v>66</v>
      </c>
      <c r="M706" t="s">
        <v>1733</v>
      </c>
      <c r="N706" t="s">
        <v>31</v>
      </c>
      <c r="O706" t="s">
        <v>45</v>
      </c>
      <c r="P706" s="4">
        <v>244.61500000000001</v>
      </c>
      <c r="Q706">
        <v>1</v>
      </c>
      <c r="R706">
        <v>0.3</v>
      </c>
      <c r="S706" s="4">
        <v>20.966999999999999</v>
      </c>
    </row>
    <row r="707" spans="1:19" x14ac:dyDescent="0.25">
      <c r="A707" t="s">
        <v>2848</v>
      </c>
      <c r="B707" s="1">
        <v>41905</v>
      </c>
      <c r="C707" s="1">
        <v>41910</v>
      </c>
      <c r="D707" t="s">
        <v>39</v>
      </c>
      <c r="E707" t="s">
        <v>990</v>
      </c>
      <c r="F707" t="s">
        <v>991</v>
      </c>
      <c r="G707" t="s">
        <v>89</v>
      </c>
      <c r="H707" t="s">
        <v>26</v>
      </c>
      <c r="I707" t="s">
        <v>720</v>
      </c>
      <c r="J707" t="s">
        <v>52</v>
      </c>
      <c r="K707" t="s">
        <v>5250</v>
      </c>
      <c r="L707" t="s">
        <v>53</v>
      </c>
      <c r="M707" t="s">
        <v>2851</v>
      </c>
      <c r="N707" t="s">
        <v>31</v>
      </c>
      <c r="O707" t="s">
        <v>32</v>
      </c>
      <c r="P707" s="4">
        <v>435.99900000000002</v>
      </c>
      <c r="Q707">
        <v>3</v>
      </c>
      <c r="R707">
        <v>0.15</v>
      </c>
      <c r="S707" s="4">
        <v>20.517600000000002</v>
      </c>
    </row>
    <row r="708" spans="1:19" x14ac:dyDescent="0.25">
      <c r="A708" t="s">
        <v>2853</v>
      </c>
      <c r="B708" s="1">
        <v>41839</v>
      </c>
      <c r="C708" s="1">
        <v>41844</v>
      </c>
      <c r="D708" t="s">
        <v>39</v>
      </c>
      <c r="E708" t="s">
        <v>2855</v>
      </c>
      <c r="F708" t="s">
        <v>2856</v>
      </c>
      <c r="G708" t="s">
        <v>89</v>
      </c>
      <c r="H708" t="s">
        <v>26</v>
      </c>
      <c r="I708" t="s">
        <v>2857</v>
      </c>
      <c r="J708" t="s">
        <v>468</v>
      </c>
      <c r="K708" t="s">
        <v>5392</v>
      </c>
      <c r="L708" t="s">
        <v>66</v>
      </c>
      <c r="M708" t="s">
        <v>2858</v>
      </c>
      <c r="N708" t="s">
        <v>31</v>
      </c>
      <c r="O708" t="s">
        <v>45</v>
      </c>
      <c r="P708" s="4">
        <v>70.56</v>
      </c>
      <c r="Q708">
        <v>1</v>
      </c>
      <c r="R708">
        <v>0.3</v>
      </c>
      <c r="S708" s="4">
        <v>-4.032</v>
      </c>
    </row>
    <row r="709" spans="1:19" x14ac:dyDescent="0.25">
      <c r="A709" t="s">
        <v>2860</v>
      </c>
      <c r="B709" s="1">
        <v>42100</v>
      </c>
      <c r="C709" s="1">
        <v>42222</v>
      </c>
      <c r="D709" t="s">
        <v>22</v>
      </c>
      <c r="E709" t="s">
        <v>1378</v>
      </c>
      <c r="F709" t="s">
        <v>1379</v>
      </c>
      <c r="G709" t="s">
        <v>100</v>
      </c>
      <c r="H709" t="s">
        <v>26</v>
      </c>
      <c r="I709" t="s">
        <v>180</v>
      </c>
      <c r="J709" t="s">
        <v>123</v>
      </c>
      <c r="K709" t="s">
        <v>5175</v>
      </c>
      <c r="L709" t="s">
        <v>66</v>
      </c>
      <c r="M709" t="s">
        <v>2861</v>
      </c>
      <c r="N709" t="s">
        <v>31</v>
      </c>
      <c r="O709" t="s">
        <v>55</v>
      </c>
      <c r="P709" s="4">
        <v>35.28</v>
      </c>
      <c r="Q709">
        <v>3</v>
      </c>
      <c r="R709">
        <v>0</v>
      </c>
      <c r="S709" s="4">
        <v>11.995200000000001</v>
      </c>
    </row>
    <row r="710" spans="1:19" x14ac:dyDescent="0.25">
      <c r="A710" t="s">
        <v>2863</v>
      </c>
      <c r="B710" s="1">
        <v>42567</v>
      </c>
      <c r="C710" s="1">
        <v>42569</v>
      </c>
      <c r="D710" t="s">
        <v>22</v>
      </c>
      <c r="E710" t="s">
        <v>2865</v>
      </c>
      <c r="F710" t="s">
        <v>2866</v>
      </c>
      <c r="G710" t="s">
        <v>89</v>
      </c>
      <c r="H710" t="s">
        <v>26</v>
      </c>
      <c r="I710" t="s">
        <v>101</v>
      </c>
      <c r="J710" t="s">
        <v>91</v>
      </c>
      <c r="K710" t="s">
        <v>5184</v>
      </c>
      <c r="L710" t="s">
        <v>92</v>
      </c>
      <c r="M710" t="s">
        <v>1078</v>
      </c>
      <c r="N710" t="s">
        <v>31</v>
      </c>
      <c r="O710" t="s">
        <v>55</v>
      </c>
      <c r="P710" s="4">
        <v>9.5519999999999996</v>
      </c>
      <c r="Q710">
        <v>3</v>
      </c>
      <c r="R710">
        <v>0.6</v>
      </c>
      <c r="S710" s="4">
        <v>-3.8208000000000002</v>
      </c>
    </row>
    <row r="711" spans="1:19" x14ac:dyDescent="0.25">
      <c r="A711" t="s">
        <v>2867</v>
      </c>
      <c r="B711" s="1">
        <v>41670</v>
      </c>
      <c r="C711" s="1">
        <v>41672</v>
      </c>
      <c r="D711" t="s">
        <v>86</v>
      </c>
      <c r="E711" t="s">
        <v>2868</v>
      </c>
      <c r="F711" t="s">
        <v>2869</v>
      </c>
      <c r="G711" t="s">
        <v>25</v>
      </c>
      <c r="H711" t="s">
        <v>26</v>
      </c>
      <c r="I711" t="s">
        <v>2870</v>
      </c>
      <c r="J711" t="s">
        <v>52</v>
      </c>
      <c r="K711" t="s">
        <v>5393</v>
      </c>
      <c r="L711" t="s">
        <v>53</v>
      </c>
      <c r="M711" t="s">
        <v>1727</v>
      </c>
      <c r="N711" t="s">
        <v>31</v>
      </c>
      <c r="O711" t="s">
        <v>32</v>
      </c>
      <c r="P711" s="4">
        <v>290.666</v>
      </c>
      <c r="Q711">
        <v>2</v>
      </c>
      <c r="R711">
        <v>0.15</v>
      </c>
      <c r="S711" s="4">
        <v>3.4196</v>
      </c>
    </row>
    <row r="712" spans="1:19" x14ac:dyDescent="0.25">
      <c r="A712" t="s">
        <v>2871</v>
      </c>
      <c r="B712" s="1">
        <v>42329</v>
      </c>
      <c r="C712" s="1">
        <v>42333</v>
      </c>
      <c r="D712" t="s">
        <v>39</v>
      </c>
      <c r="E712" t="s">
        <v>2652</v>
      </c>
      <c r="F712" t="s">
        <v>2653</v>
      </c>
      <c r="G712" t="s">
        <v>25</v>
      </c>
      <c r="H712" t="s">
        <v>26</v>
      </c>
      <c r="I712" t="s">
        <v>2872</v>
      </c>
      <c r="J712" t="s">
        <v>1577</v>
      </c>
      <c r="K712" t="s">
        <v>5394</v>
      </c>
      <c r="L712" t="s">
        <v>53</v>
      </c>
      <c r="M712" t="s">
        <v>2873</v>
      </c>
      <c r="N712" t="s">
        <v>31</v>
      </c>
      <c r="O712" t="s">
        <v>32</v>
      </c>
      <c r="P712" s="4">
        <v>141.96</v>
      </c>
      <c r="Q712">
        <v>2</v>
      </c>
      <c r="R712">
        <v>0</v>
      </c>
      <c r="S712" s="4">
        <v>41.168399999999998</v>
      </c>
    </row>
    <row r="713" spans="1:19" x14ac:dyDescent="0.25">
      <c r="A713" t="s">
        <v>2875</v>
      </c>
      <c r="B713" s="1">
        <v>42106</v>
      </c>
      <c r="C713" s="1">
        <v>42289</v>
      </c>
      <c r="D713" t="s">
        <v>39</v>
      </c>
      <c r="E713" t="s">
        <v>40</v>
      </c>
      <c r="F713" t="s">
        <v>41</v>
      </c>
      <c r="G713" t="s">
        <v>25</v>
      </c>
      <c r="H713" t="s">
        <v>26</v>
      </c>
      <c r="I713" t="s">
        <v>2876</v>
      </c>
      <c r="J713" t="s">
        <v>123</v>
      </c>
      <c r="K713" t="s">
        <v>5395</v>
      </c>
      <c r="L713" t="s">
        <v>66</v>
      </c>
      <c r="M713" t="s">
        <v>2618</v>
      </c>
      <c r="N713" t="s">
        <v>31</v>
      </c>
      <c r="O713" t="s">
        <v>55</v>
      </c>
      <c r="P713" s="4">
        <v>28.44</v>
      </c>
      <c r="Q713">
        <v>3</v>
      </c>
      <c r="R713">
        <v>0</v>
      </c>
      <c r="S713" s="4">
        <v>11.375999999999999</v>
      </c>
    </row>
    <row r="714" spans="1:19" x14ac:dyDescent="0.25">
      <c r="A714" t="s">
        <v>2875</v>
      </c>
      <c r="B714" s="1">
        <v>42106</v>
      </c>
      <c r="C714" s="1">
        <v>42289</v>
      </c>
      <c r="D714" t="s">
        <v>39</v>
      </c>
      <c r="E714" t="s">
        <v>40</v>
      </c>
      <c r="F714" t="s">
        <v>41</v>
      </c>
      <c r="G714" t="s">
        <v>25</v>
      </c>
      <c r="H714" t="s">
        <v>26</v>
      </c>
      <c r="I714" t="s">
        <v>2876</v>
      </c>
      <c r="J714" t="s">
        <v>123</v>
      </c>
      <c r="K714" t="s">
        <v>5395</v>
      </c>
      <c r="L714" t="s">
        <v>66</v>
      </c>
      <c r="M714" t="s">
        <v>544</v>
      </c>
      <c r="N714" t="s">
        <v>31</v>
      </c>
      <c r="O714" t="s">
        <v>35</v>
      </c>
      <c r="P714" s="4">
        <v>364.41</v>
      </c>
      <c r="Q714">
        <v>5</v>
      </c>
      <c r="R714">
        <v>0.1</v>
      </c>
      <c r="S714" s="4">
        <v>8.0980000000000008</v>
      </c>
    </row>
    <row r="715" spans="1:19" x14ac:dyDescent="0.25">
      <c r="A715" t="s">
        <v>2875</v>
      </c>
      <c r="B715" s="1">
        <v>42106</v>
      </c>
      <c r="C715" s="1">
        <v>42289</v>
      </c>
      <c r="D715" t="s">
        <v>39</v>
      </c>
      <c r="E715" t="s">
        <v>40</v>
      </c>
      <c r="F715" t="s">
        <v>41</v>
      </c>
      <c r="G715" t="s">
        <v>25</v>
      </c>
      <c r="H715" t="s">
        <v>26</v>
      </c>
      <c r="I715" t="s">
        <v>2876</v>
      </c>
      <c r="J715" t="s">
        <v>123</v>
      </c>
      <c r="K715" t="s">
        <v>5395</v>
      </c>
      <c r="L715" t="s">
        <v>66</v>
      </c>
      <c r="M715" t="s">
        <v>353</v>
      </c>
      <c r="N715" t="s">
        <v>31</v>
      </c>
      <c r="O715" t="s">
        <v>35</v>
      </c>
      <c r="P715" s="4">
        <v>361.76400000000001</v>
      </c>
      <c r="Q715">
        <v>2</v>
      </c>
      <c r="R715">
        <v>0.1</v>
      </c>
      <c r="S715" s="4">
        <v>68.333200000000005</v>
      </c>
    </row>
    <row r="716" spans="1:19" x14ac:dyDescent="0.25">
      <c r="A716" t="s">
        <v>2877</v>
      </c>
      <c r="B716" s="1">
        <v>43062</v>
      </c>
      <c r="C716" s="1">
        <v>43063</v>
      </c>
      <c r="D716" t="s">
        <v>86</v>
      </c>
      <c r="E716" t="s">
        <v>2551</v>
      </c>
      <c r="F716" t="s">
        <v>2552</v>
      </c>
      <c r="G716" t="s">
        <v>25</v>
      </c>
      <c r="H716" t="s">
        <v>26</v>
      </c>
      <c r="I716" t="s">
        <v>64</v>
      </c>
      <c r="J716" t="s">
        <v>65</v>
      </c>
      <c r="K716" t="s">
        <v>5244</v>
      </c>
      <c r="L716" t="s">
        <v>66</v>
      </c>
      <c r="M716" t="s">
        <v>2878</v>
      </c>
      <c r="N716" t="s">
        <v>31</v>
      </c>
      <c r="O716" t="s">
        <v>55</v>
      </c>
      <c r="P716" s="4">
        <v>24.047999999999998</v>
      </c>
      <c r="Q716">
        <v>9</v>
      </c>
      <c r="R716">
        <v>0.2</v>
      </c>
      <c r="S716" s="4">
        <v>7.2144000000000004</v>
      </c>
    </row>
    <row r="717" spans="1:19" x14ac:dyDescent="0.25">
      <c r="A717" t="s">
        <v>2880</v>
      </c>
      <c r="B717" s="1">
        <v>42106</v>
      </c>
      <c r="C717" s="1">
        <v>42259</v>
      </c>
      <c r="D717" t="s">
        <v>22</v>
      </c>
      <c r="E717" t="s">
        <v>1995</v>
      </c>
      <c r="F717" t="s">
        <v>1996</v>
      </c>
      <c r="G717" t="s">
        <v>25</v>
      </c>
      <c r="H717" t="s">
        <v>26</v>
      </c>
      <c r="I717" t="s">
        <v>180</v>
      </c>
      <c r="J717" t="s">
        <v>123</v>
      </c>
      <c r="K717" t="s">
        <v>5153</v>
      </c>
      <c r="L717" t="s">
        <v>66</v>
      </c>
      <c r="M717" t="s">
        <v>2881</v>
      </c>
      <c r="N717" t="s">
        <v>31</v>
      </c>
      <c r="O717" t="s">
        <v>35</v>
      </c>
      <c r="P717" s="4">
        <v>384.17399999999998</v>
      </c>
      <c r="Q717">
        <v>7</v>
      </c>
      <c r="R717">
        <v>0.1</v>
      </c>
      <c r="S717" s="4">
        <v>29.880199999999999</v>
      </c>
    </row>
    <row r="718" spans="1:19" x14ac:dyDescent="0.25">
      <c r="A718" t="s">
        <v>2883</v>
      </c>
      <c r="B718" s="1">
        <v>42926</v>
      </c>
      <c r="C718" s="1">
        <v>43049</v>
      </c>
      <c r="D718" t="s">
        <v>39</v>
      </c>
      <c r="E718" t="s">
        <v>2884</v>
      </c>
      <c r="F718" t="s">
        <v>2885</v>
      </c>
      <c r="G718" t="s">
        <v>100</v>
      </c>
      <c r="H718" t="s">
        <v>26</v>
      </c>
      <c r="I718" t="s">
        <v>1810</v>
      </c>
      <c r="J718" t="s">
        <v>1209</v>
      </c>
      <c r="K718" t="s">
        <v>5300</v>
      </c>
      <c r="L718" t="s">
        <v>29</v>
      </c>
      <c r="M718" t="s">
        <v>1479</v>
      </c>
      <c r="N718" t="s">
        <v>31</v>
      </c>
      <c r="O718" t="s">
        <v>45</v>
      </c>
      <c r="P718" s="4">
        <v>154.76400000000001</v>
      </c>
      <c r="Q718">
        <v>3</v>
      </c>
      <c r="R718">
        <v>0.4</v>
      </c>
      <c r="S718" s="4">
        <v>-36.111600000000003</v>
      </c>
    </row>
    <row r="719" spans="1:19" x14ac:dyDescent="0.25">
      <c r="A719" t="s">
        <v>2886</v>
      </c>
      <c r="B719" s="1">
        <v>42099</v>
      </c>
      <c r="C719" s="1">
        <v>42129</v>
      </c>
      <c r="D719" t="s">
        <v>86</v>
      </c>
      <c r="E719" t="s">
        <v>1151</v>
      </c>
      <c r="F719" t="s">
        <v>1152</v>
      </c>
      <c r="G719" t="s">
        <v>89</v>
      </c>
      <c r="H719" t="s">
        <v>26</v>
      </c>
      <c r="I719" t="s">
        <v>2887</v>
      </c>
      <c r="J719" t="s">
        <v>138</v>
      </c>
      <c r="K719" t="s">
        <v>5396</v>
      </c>
      <c r="L719" t="s">
        <v>92</v>
      </c>
      <c r="M719" t="s">
        <v>1078</v>
      </c>
      <c r="N719" t="s">
        <v>31</v>
      </c>
      <c r="O719" t="s">
        <v>55</v>
      </c>
      <c r="P719" s="4">
        <v>22.288</v>
      </c>
      <c r="Q719">
        <v>7</v>
      </c>
      <c r="R719">
        <v>0.6</v>
      </c>
      <c r="S719" s="4">
        <v>-8.9152000000000005</v>
      </c>
    </row>
    <row r="720" spans="1:19" x14ac:dyDescent="0.25">
      <c r="A720" t="s">
        <v>2888</v>
      </c>
      <c r="B720" s="1">
        <v>42884</v>
      </c>
      <c r="C720" s="1">
        <v>42861</v>
      </c>
      <c r="D720" t="s">
        <v>39</v>
      </c>
      <c r="E720" t="s">
        <v>1697</v>
      </c>
      <c r="F720" t="s">
        <v>1698</v>
      </c>
      <c r="G720" t="s">
        <v>25</v>
      </c>
      <c r="H720" t="s">
        <v>26</v>
      </c>
      <c r="I720" t="s">
        <v>101</v>
      </c>
      <c r="J720" t="s">
        <v>91</v>
      </c>
      <c r="K720" t="s">
        <v>5257</v>
      </c>
      <c r="L720" t="s">
        <v>92</v>
      </c>
      <c r="M720" t="s">
        <v>2890</v>
      </c>
      <c r="N720" t="s">
        <v>31</v>
      </c>
      <c r="O720" t="s">
        <v>55</v>
      </c>
      <c r="P720" s="4">
        <v>65.424000000000007</v>
      </c>
      <c r="Q720">
        <v>4</v>
      </c>
      <c r="R720">
        <v>0.6</v>
      </c>
      <c r="S720" s="4">
        <v>-52.339199999999998</v>
      </c>
    </row>
    <row r="721" spans="1:19" x14ac:dyDescent="0.25">
      <c r="A721" t="s">
        <v>2892</v>
      </c>
      <c r="B721" s="1">
        <v>41752</v>
      </c>
      <c r="C721" s="1">
        <v>41756</v>
      </c>
      <c r="D721" t="s">
        <v>39</v>
      </c>
      <c r="E721" t="s">
        <v>2895</v>
      </c>
      <c r="F721" t="s">
        <v>2896</v>
      </c>
      <c r="G721" t="s">
        <v>100</v>
      </c>
      <c r="H721" t="s">
        <v>26</v>
      </c>
      <c r="I721" t="s">
        <v>376</v>
      </c>
      <c r="J721" t="s">
        <v>250</v>
      </c>
      <c r="K721" t="s">
        <v>5172</v>
      </c>
      <c r="L721" t="s">
        <v>66</v>
      </c>
      <c r="M721" t="s">
        <v>353</v>
      </c>
      <c r="N721" t="s">
        <v>31</v>
      </c>
      <c r="O721" t="s">
        <v>35</v>
      </c>
      <c r="P721" s="4">
        <v>281.37200000000001</v>
      </c>
      <c r="Q721">
        <v>2</v>
      </c>
      <c r="R721">
        <v>0.3</v>
      </c>
      <c r="S721" s="4">
        <v>-12.0588</v>
      </c>
    </row>
    <row r="722" spans="1:19" x14ac:dyDescent="0.25">
      <c r="A722" t="s">
        <v>2892</v>
      </c>
      <c r="B722" s="1">
        <v>41752</v>
      </c>
      <c r="C722" s="1">
        <v>41756</v>
      </c>
      <c r="D722" t="s">
        <v>39</v>
      </c>
      <c r="E722" t="s">
        <v>2895</v>
      </c>
      <c r="F722" t="s">
        <v>2896</v>
      </c>
      <c r="G722" t="s">
        <v>100</v>
      </c>
      <c r="H722" t="s">
        <v>26</v>
      </c>
      <c r="I722" t="s">
        <v>376</v>
      </c>
      <c r="J722" t="s">
        <v>250</v>
      </c>
      <c r="K722" t="s">
        <v>5172</v>
      </c>
      <c r="L722" t="s">
        <v>66</v>
      </c>
      <c r="M722" t="s">
        <v>353</v>
      </c>
      <c r="N722" t="s">
        <v>31</v>
      </c>
      <c r="O722" t="s">
        <v>35</v>
      </c>
      <c r="P722" s="4">
        <v>281.37200000000001</v>
      </c>
      <c r="Q722">
        <v>2</v>
      </c>
      <c r="R722">
        <v>0.3</v>
      </c>
      <c r="S722" s="4">
        <v>-12.0588</v>
      </c>
    </row>
    <row r="723" spans="1:19" x14ac:dyDescent="0.25">
      <c r="A723" t="s">
        <v>2892</v>
      </c>
      <c r="B723" s="1">
        <v>41752</v>
      </c>
      <c r="C723" s="1">
        <v>41756</v>
      </c>
      <c r="D723" t="s">
        <v>39</v>
      </c>
      <c r="E723" t="s">
        <v>2895</v>
      </c>
      <c r="F723" t="s">
        <v>2896</v>
      </c>
      <c r="G723" t="s">
        <v>100</v>
      </c>
      <c r="H723" t="s">
        <v>26</v>
      </c>
      <c r="I723" t="s">
        <v>376</v>
      </c>
      <c r="J723" t="s">
        <v>250</v>
      </c>
      <c r="K723" t="s">
        <v>5172</v>
      </c>
      <c r="L723" t="s">
        <v>66</v>
      </c>
      <c r="M723" t="s">
        <v>1142</v>
      </c>
      <c r="N723" t="s">
        <v>31</v>
      </c>
      <c r="O723" t="s">
        <v>55</v>
      </c>
      <c r="P723" s="4">
        <v>22.335999999999999</v>
      </c>
      <c r="Q723">
        <v>4</v>
      </c>
      <c r="R723">
        <v>0.2</v>
      </c>
      <c r="S723" s="4">
        <v>7.8175999999999997</v>
      </c>
    </row>
    <row r="724" spans="1:19" x14ac:dyDescent="0.25">
      <c r="A724" t="s">
        <v>2897</v>
      </c>
      <c r="B724" s="1">
        <v>42164</v>
      </c>
      <c r="C724" s="1">
        <v>42260</v>
      </c>
      <c r="D724" t="s">
        <v>39</v>
      </c>
      <c r="E724" t="s">
        <v>1021</v>
      </c>
      <c r="F724" t="s">
        <v>1022</v>
      </c>
      <c r="G724" t="s">
        <v>100</v>
      </c>
      <c r="H724" t="s">
        <v>26</v>
      </c>
      <c r="I724" t="s">
        <v>180</v>
      </c>
      <c r="J724" t="s">
        <v>123</v>
      </c>
      <c r="K724" t="s">
        <v>5175</v>
      </c>
      <c r="L724" t="s">
        <v>66</v>
      </c>
      <c r="M724" t="s">
        <v>985</v>
      </c>
      <c r="N724" t="s">
        <v>31</v>
      </c>
      <c r="O724" t="s">
        <v>35</v>
      </c>
      <c r="P724" s="4">
        <v>271.76400000000001</v>
      </c>
      <c r="Q724">
        <v>2</v>
      </c>
      <c r="R724">
        <v>0.1</v>
      </c>
      <c r="S724" s="4">
        <v>60.392000000000003</v>
      </c>
    </row>
    <row r="725" spans="1:19" x14ac:dyDescent="0.25">
      <c r="A725" t="s">
        <v>2899</v>
      </c>
      <c r="B725" s="1">
        <v>42271</v>
      </c>
      <c r="C725" s="1">
        <v>42275</v>
      </c>
      <c r="D725" t="s">
        <v>39</v>
      </c>
      <c r="E725" t="s">
        <v>2901</v>
      </c>
      <c r="F725" t="s">
        <v>2902</v>
      </c>
      <c r="G725" t="s">
        <v>100</v>
      </c>
      <c r="H725" t="s">
        <v>26</v>
      </c>
      <c r="I725" t="s">
        <v>2903</v>
      </c>
      <c r="J725" t="s">
        <v>917</v>
      </c>
      <c r="K725" t="s">
        <v>5397</v>
      </c>
      <c r="L725" t="s">
        <v>92</v>
      </c>
      <c r="M725" t="s">
        <v>1816</v>
      </c>
      <c r="N725" t="s">
        <v>31</v>
      </c>
      <c r="O725" t="s">
        <v>35</v>
      </c>
      <c r="P725" s="4">
        <v>1408.1</v>
      </c>
      <c r="Q725">
        <v>10</v>
      </c>
      <c r="R725">
        <v>0</v>
      </c>
      <c r="S725" s="4">
        <v>394.26799999999997</v>
      </c>
    </row>
    <row r="726" spans="1:19" x14ac:dyDescent="0.25">
      <c r="A726" t="s">
        <v>2904</v>
      </c>
      <c r="B726" s="1">
        <v>42801</v>
      </c>
      <c r="C726" s="1">
        <v>42893</v>
      </c>
      <c r="D726" t="s">
        <v>22</v>
      </c>
      <c r="E726" t="s">
        <v>1439</v>
      </c>
      <c r="F726" t="s">
        <v>1440</v>
      </c>
      <c r="G726" t="s">
        <v>100</v>
      </c>
      <c r="H726" t="s">
        <v>26</v>
      </c>
      <c r="I726" t="s">
        <v>934</v>
      </c>
      <c r="J726" t="s">
        <v>250</v>
      </c>
      <c r="K726" t="s">
        <v>5398</v>
      </c>
      <c r="L726" t="s">
        <v>66</v>
      </c>
      <c r="M726" t="s">
        <v>494</v>
      </c>
      <c r="N726" t="s">
        <v>31</v>
      </c>
      <c r="O726" t="s">
        <v>45</v>
      </c>
      <c r="P726" s="4">
        <v>215.148</v>
      </c>
      <c r="Q726">
        <v>2</v>
      </c>
      <c r="R726">
        <v>0.4</v>
      </c>
      <c r="S726" s="4">
        <v>-103.98820000000001</v>
      </c>
    </row>
    <row r="727" spans="1:19" x14ac:dyDescent="0.25">
      <c r="A727" t="s">
        <v>2905</v>
      </c>
      <c r="B727" s="1">
        <v>42959</v>
      </c>
      <c r="C727" s="1">
        <v>42990</v>
      </c>
      <c r="D727" t="s">
        <v>86</v>
      </c>
      <c r="E727" t="s">
        <v>1868</v>
      </c>
      <c r="F727" t="s">
        <v>1869</v>
      </c>
      <c r="G727" t="s">
        <v>25</v>
      </c>
      <c r="H727" t="s">
        <v>26</v>
      </c>
      <c r="I727" t="s">
        <v>2906</v>
      </c>
      <c r="J727" t="s">
        <v>52</v>
      </c>
      <c r="K727" t="s">
        <v>5399</v>
      </c>
      <c r="L727" t="s">
        <v>53</v>
      </c>
      <c r="M727" t="s">
        <v>2907</v>
      </c>
      <c r="N727" t="s">
        <v>31</v>
      </c>
      <c r="O727" t="s">
        <v>55</v>
      </c>
      <c r="P727" s="4">
        <v>128.9</v>
      </c>
      <c r="Q727">
        <v>2</v>
      </c>
      <c r="R727">
        <v>0</v>
      </c>
      <c r="S727" s="4">
        <v>15.468</v>
      </c>
    </row>
    <row r="728" spans="1:19" x14ac:dyDescent="0.25">
      <c r="A728" t="s">
        <v>2909</v>
      </c>
      <c r="B728" s="1">
        <v>42274</v>
      </c>
      <c r="C728" s="1">
        <v>42276</v>
      </c>
      <c r="D728" t="s">
        <v>86</v>
      </c>
      <c r="E728" t="s">
        <v>1542</v>
      </c>
      <c r="F728" t="s">
        <v>1543</v>
      </c>
      <c r="G728" t="s">
        <v>25</v>
      </c>
      <c r="H728" t="s">
        <v>26</v>
      </c>
      <c r="I728" t="s">
        <v>137</v>
      </c>
      <c r="J728" t="s">
        <v>138</v>
      </c>
      <c r="K728" t="s">
        <v>5146</v>
      </c>
      <c r="L728" t="s">
        <v>92</v>
      </c>
      <c r="M728" t="s">
        <v>732</v>
      </c>
      <c r="N728" t="s">
        <v>31</v>
      </c>
      <c r="O728" t="s">
        <v>55</v>
      </c>
      <c r="P728" s="4">
        <v>24.288</v>
      </c>
      <c r="Q728">
        <v>3</v>
      </c>
      <c r="R728">
        <v>0.6</v>
      </c>
      <c r="S728" s="4">
        <v>-12.751200000000001</v>
      </c>
    </row>
    <row r="729" spans="1:19" x14ac:dyDescent="0.25">
      <c r="A729" t="s">
        <v>2911</v>
      </c>
      <c r="B729" s="1">
        <v>43038</v>
      </c>
      <c r="C729" s="1">
        <v>43038</v>
      </c>
      <c r="D729" t="s">
        <v>464</v>
      </c>
      <c r="E729" t="s">
        <v>1878</v>
      </c>
      <c r="F729" t="s">
        <v>1879</v>
      </c>
      <c r="G729" t="s">
        <v>25</v>
      </c>
      <c r="H729" t="s">
        <v>26</v>
      </c>
      <c r="I729" t="s">
        <v>2064</v>
      </c>
      <c r="J729" t="s">
        <v>91</v>
      </c>
      <c r="K729" t="s">
        <v>5385</v>
      </c>
      <c r="L729" t="s">
        <v>92</v>
      </c>
      <c r="M729" t="s">
        <v>732</v>
      </c>
      <c r="N729" t="s">
        <v>31</v>
      </c>
      <c r="O729" t="s">
        <v>55</v>
      </c>
      <c r="P729" s="4">
        <v>16.192</v>
      </c>
      <c r="Q729">
        <v>2</v>
      </c>
      <c r="R729">
        <v>0.6</v>
      </c>
      <c r="S729" s="4">
        <v>-8.5007999999999999</v>
      </c>
    </row>
    <row r="730" spans="1:19" x14ac:dyDescent="0.25">
      <c r="A730" t="s">
        <v>2911</v>
      </c>
      <c r="B730" s="1">
        <v>43038</v>
      </c>
      <c r="C730" s="1">
        <v>43038</v>
      </c>
      <c r="D730" t="s">
        <v>464</v>
      </c>
      <c r="E730" t="s">
        <v>1878</v>
      </c>
      <c r="F730" t="s">
        <v>1879</v>
      </c>
      <c r="G730" t="s">
        <v>25</v>
      </c>
      <c r="H730" t="s">
        <v>26</v>
      </c>
      <c r="I730" t="s">
        <v>2064</v>
      </c>
      <c r="J730" t="s">
        <v>91</v>
      </c>
      <c r="K730" t="s">
        <v>5385</v>
      </c>
      <c r="L730" t="s">
        <v>92</v>
      </c>
      <c r="M730" t="s">
        <v>494</v>
      </c>
      <c r="N730" t="s">
        <v>31</v>
      </c>
      <c r="O730" t="s">
        <v>45</v>
      </c>
      <c r="P730" s="4">
        <v>251.006</v>
      </c>
      <c r="Q730">
        <v>2</v>
      </c>
      <c r="R730">
        <v>0.3</v>
      </c>
      <c r="S730" s="4">
        <v>-68.130200000000002</v>
      </c>
    </row>
    <row r="731" spans="1:19" x14ac:dyDescent="0.25">
      <c r="A731" t="s">
        <v>2912</v>
      </c>
      <c r="B731" s="1">
        <v>42994</v>
      </c>
      <c r="C731" s="1">
        <v>42996</v>
      </c>
      <c r="D731" t="s">
        <v>86</v>
      </c>
      <c r="E731" t="s">
        <v>1929</v>
      </c>
      <c r="F731" t="s">
        <v>1930</v>
      </c>
      <c r="G731" t="s">
        <v>25</v>
      </c>
      <c r="H731" t="s">
        <v>26</v>
      </c>
      <c r="I731" t="s">
        <v>64</v>
      </c>
      <c r="J731" t="s">
        <v>65</v>
      </c>
      <c r="K731" t="s">
        <v>5179</v>
      </c>
      <c r="L731" t="s">
        <v>66</v>
      </c>
      <c r="M731" t="s">
        <v>2523</v>
      </c>
      <c r="N731" t="s">
        <v>31</v>
      </c>
      <c r="O731" t="s">
        <v>55</v>
      </c>
      <c r="P731" s="4">
        <v>22.512</v>
      </c>
      <c r="Q731">
        <v>3</v>
      </c>
      <c r="R731">
        <v>0.2</v>
      </c>
      <c r="S731" s="4">
        <v>2.2511999999999999</v>
      </c>
    </row>
    <row r="732" spans="1:19" x14ac:dyDescent="0.25">
      <c r="A732" t="s">
        <v>2915</v>
      </c>
      <c r="B732" s="1">
        <v>42286</v>
      </c>
      <c r="C732" s="1">
        <v>42261</v>
      </c>
      <c r="D732" t="s">
        <v>39</v>
      </c>
      <c r="E732" t="s">
        <v>1897</v>
      </c>
      <c r="F732" t="s">
        <v>1898</v>
      </c>
      <c r="G732" t="s">
        <v>89</v>
      </c>
      <c r="H732" t="s">
        <v>26</v>
      </c>
      <c r="I732" t="s">
        <v>2916</v>
      </c>
      <c r="J732" t="s">
        <v>473</v>
      </c>
      <c r="K732" t="s">
        <v>5400</v>
      </c>
      <c r="L732" t="s">
        <v>66</v>
      </c>
      <c r="M732" t="s">
        <v>298</v>
      </c>
      <c r="N732" t="s">
        <v>31</v>
      </c>
      <c r="O732" t="s">
        <v>32</v>
      </c>
      <c r="P732" s="4">
        <v>361.96</v>
      </c>
      <c r="Q732">
        <v>2</v>
      </c>
      <c r="R732">
        <v>0</v>
      </c>
      <c r="S732" s="4">
        <v>83.250799999999998</v>
      </c>
    </row>
    <row r="733" spans="1:19" x14ac:dyDescent="0.25">
      <c r="A733" t="s">
        <v>2917</v>
      </c>
      <c r="B733" s="1">
        <v>42718</v>
      </c>
      <c r="C733" s="1">
        <v>42723</v>
      </c>
      <c r="D733" t="s">
        <v>39</v>
      </c>
      <c r="E733" t="s">
        <v>1574</v>
      </c>
      <c r="F733" t="s">
        <v>1575</v>
      </c>
      <c r="G733" t="s">
        <v>25</v>
      </c>
      <c r="H733" t="s">
        <v>26</v>
      </c>
      <c r="I733" t="s">
        <v>523</v>
      </c>
      <c r="J733" t="s">
        <v>524</v>
      </c>
      <c r="K733" t="s">
        <v>5188</v>
      </c>
      <c r="L733" t="s">
        <v>29</v>
      </c>
      <c r="M733" t="s">
        <v>2347</v>
      </c>
      <c r="N733" t="s">
        <v>31</v>
      </c>
      <c r="O733" t="s">
        <v>55</v>
      </c>
      <c r="P733" s="4">
        <v>133.38</v>
      </c>
      <c r="Q733">
        <v>6</v>
      </c>
      <c r="R733">
        <v>0</v>
      </c>
      <c r="S733" s="4">
        <v>58.687199999999997</v>
      </c>
    </row>
    <row r="734" spans="1:19" x14ac:dyDescent="0.25">
      <c r="A734" t="s">
        <v>2918</v>
      </c>
      <c r="B734" s="1">
        <v>42381</v>
      </c>
      <c r="C734" s="1">
        <v>42502</v>
      </c>
      <c r="D734" t="s">
        <v>39</v>
      </c>
      <c r="E734" t="s">
        <v>1596</v>
      </c>
      <c r="F734" t="s">
        <v>1597</v>
      </c>
      <c r="G734" t="s">
        <v>25</v>
      </c>
      <c r="H734" t="s">
        <v>26</v>
      </c>
      <c r="I734" t="s">
        <v>352</v>
      </c>
      <c r="J734" t="s">
        <v>52</v>
      </c>
      <c r="K734" t="s">
        <v>5180</v>
      </c>
      <c r="L734" t="s">
        <v>53</v>
      </c>
      <c r="M734" t="s">
        <v>1342</v>
      </c>
      <c r="N734" t="s">
        <v>31</v>
      </c>
      <c r="O734" t="s">
        <v>55</v>
      </c>
      <c r="P734" s="4">
        <v>16.739999999999998</v>
      </c>
      <c r="Q734">
        <v>2</v>
      </c>
      <c r="R734">
        <v>0</v>
      </c>
      <c r="S734" s="4">
        <v>4.3524000000000003</v>
      </c>
    </row>
    <row r="735" spans="1:19" x14ac:dyDescent="0.25">
      <c r="A735" t="s">
        <v>2919</v>
      </c>
      <c r="B735" s="1">
        <v>42797</v>
      </c>
      <c r="C735" s="1">
        <v>43011</v>
      </c>
      <c r="D735" t="s">
        <v>39</v>
      </c>
      <c r="E735" t="s">
        <v>2441</v>
      </c>
      <c r="F735" t="s">
        <v>2442</v>
      </c>
      <c r="G735" t="s">
        <v>25</v>
      </c>
      <c r="H735" t="s">
        <v>26</v>
      </c>
      <c r="I735" t="s">
        <v>2920</v>
      </c>
      <c r="J735" t="s">
        <v>312</v>
      </c>
      <c r="K735" t="s">
        <v>5401</v>
      </c>
      <c r="L735" t="s">
        <v>92</v>
      </c>
      <c r="M735" t="s">
        <v>458</v>
      </c>
      <c r="N735" t="s">
        <v>31</v>
      </c>
      <c r="O735" t="s">
        <v>35</v>
      </c>
      <c r="P735" s="4">
        <v>180.98</v>
      </c>
      <c r="Q735">
        <v>1</v>
      </c>
      <c r="R735">
        <v>0</v>
      </c>
      <c r="S735" s="4">
        <v>47.0548</v>
      </c>
    </row>
    <row r="736" spans="1:19" x14ac:dyDescent="0.25">
      <c r="A736" t="s">
        <v>2921</v>
      </c>
      <c r="B736" s="1">
        <v>42594</v>
      </c>
      <c r="C736" s="1">
        <v>42718</v>
      </c>
      <c r="D736" t="s">
        <v>39</v>
      </c>
      <c r="E736" t="s">
        <v>1303</v>
      </c>
      <c r="F736" t="s">
        <v>1304</v>
      </c>
      <c r="G736" t="s">
        <v>89</v>
      </c>
      <c r="H736" t="s">
        <v>26</v>
      </c>
      <c r="I736" t="s">
        <v>352</v>
      </c>
      <c r="J736" t="s">
        <v>52</v>
      </c>
      <c r="K736" t="s">
        <v>5185</v>
      </c>
      <c r="L736" t="s">
        <v>53</v>
      </c>
      <c r="M736" t="s">
        <v>1984</v>
      </c>
      <c r="N736" t="s">
        <v>31</v>
      </c>
      <c r="O736" t="s">
        <v>45</v>
      </c>
      <c r="P736" s="4">
        <v>1421.664</v>
      </c>
      <c r="Q736">
        <v>6</v>
      </c>
      <c r="R736">
        <v>0.2</v>
      </c>
      <c r="S736" s="4">
        <v>-195.47880000000001</v>
      </c>
    </row>
    <row r="737" spans="1:19" x14ac:dyDescent="0.25">
      <c r="A737" t="s">
        <v>2922</v>
      </c>
      <c r="B737" s="1">
        <v>41824</v>
      </c>
      <c r="C737" s="1">
        <v>41916</v>
      </c>
      <c r="D737" t="s">
        <v>86</v>
      </c>
      <c r="E737" t="s">
        <v>974</v>
      </c>
      <c r="F737" t="s">
        <v>975</v>
      </c>
      <c r="G737" t="s">
        <v>25</v>
      </c>
      <c r="H737" t="s">
        <v>26</v>
      </c>
      <c r="I737" t="s">
        <v>2923</v>
      </c>
      <c r="J737" t="s">
        <v>1502</v>
      </c>
      <c r="K737" t="s">
        <v>5402</v>
      </c>
      <c r="L737" t="s">
        <v>29</v>
      </c>
      <c r="M737" t="s">
        <v>1667</v>
      </c>
      <c r="N737" t="s">
        <v>31</v>
      </c>
      <c r="O737" t="s">
        <v>55</v>
      </c>
      <c r="P737" s="4">
        <v>8.9600000000000009</v>
      </c>
      <c r="Q737">
        <v>2</v>
      </c>
      <c r="R737">
        <v>0</v>
      </c>
      <c r="S737" s="4">
        <v>2.7776000000000001</v>
      </c>
    </row>
    <row r="738" spans="1:19" x14ac:dyDescent="0.25">
      <c r="A738" t="s">
        <v>2924</v>
      </c>
      <c r="B738" s="1">
        <v>41878</v>
      </c>
      <c r="C738" s="1">
        <v>41880</v>
      </c>
      <c r="D738" t="s">
        <v>86</v>
      </c>
      <c r="E738" t="s">
        <v>2926</v>
      </c>
      <c r="F738" t="s">
        <v>2927</v>
      </c>
      <c r="G738" t="s">
        <v>89</v>
      </c>
      <c r="H738" t="s">
        <v>26</v>
      </c>
      <c r="I738" t="s">
        <v>1015</v>
      </c>
      <c r="J738" t="s">
        <v>817</v>
      </c>
      <c r="K738" t="s">
        <v>5237</v>
      </c>
      <c r="L738" t="s">
        <v>29</v>
      </c>
      <c r="M738" t="s">
        <v>1587</v>
      </c>
      <c r="N738" t="s">
        <v>31</v>
      </c>
      <c r="O738" t="s">
        <v>55</v>
      </c>
      <c r="P738" s="4">
        <v>29.12</v>
      </c>
      <c r="Q738">
        <v>4</v>
      </c>
      <c r="R738">
        <v>0</v>
      </c>
      <c r="S738" s="4">
        <v>12.521599999999999</v>
      </c>
    </row>
    <row r="739" spans="1:19" x14ac:dyDescent="0.25">
      <c r="A739" t="s">
        <v>2924</v>
      </c>
      <c r="B739" s="1">
        <v>41878</v>
      </c>
      <c r="C739" s="1">
        <v>41880</v>
      </c>
      <c r="D739" t="s">
        <v>86</v>
      </c>
      <c r="E739" t="s">
        <v>2926</v>
      </c>
      <c r="F739" t="s">
        <v>2927</v>
      </c>
      <c r="G739" t="s">
        <v>89</v>
      </c>
      <c r="H739" t="s">
        <v>26</v>
      </c>
      <c r="I739" t="s">
        <v>1015</v>
      </c>
      <c r="J739" t="s">
        <v>817</v>
      </c>
      <c r="K739" t="s">
        <v>5237</v>
      </c>
      <c r="L739" t="s">
        <v>29</v>
      </c>
      <c r="M739" t="s">
        <v>2355</v>
      </c>
      <c r="N739" t="s">
        <v>31</v>
      </c>
      <c r="O739" t="s">
        <v>45</v>
      </c>
      <c r="P739" s="4">
        <v>1202.94</v>
      </c>
      <c r="Q739">
        <v>3</v>
      </c>
      <c r="R739">
        <v>0</v>
      </c>
      <c r="S739" s="4">
        <v>300.73500000000001</v>
      </c>
    </row>
    <row r="740" spans="1:19" x14ac:dyDescent="0.25">
      <c r="A740" t="s">
        <v>2928</v>
      </c>
      <c r="B740" s="1">
        <v>42042</v>
      </c>
      <c r="C740" s="1">
        <v>42162</v>
      </c>
      <c r="D740" t="s">
        <v>39</v>
      </c>
      <c r="E740" t="s">
        <v>2929</v>
      </c>
      <c r="F740" t="s">
        <v>2930</v>
      </c>
      <c r="G740" t="s">
        <v>25</v>
      </c>
      <c r="H740" t="s">
        <v>26</v>
      </c>
      <c r="I740" t="s">
        <v>2931</v>
      </c>
      <c r="J740" t="s">
        <v>138</v>
      </c>
      <c r="K740" t="s">
        <v>5403</v>
      </c>
      <c r="L740" t="s">
        <v>92</v>
      </c>
      <c r="M740" t="s">
        <v>414</v>
      </c>
      <c r="N740" t="s">
        <v>31</v>
      </c>
      <c r="O740" t="s">
        <v>35</v>
      </c>
      <c r="P740" s="4">
        <v>408.42200000000003</v>
      </c>
      <c r="Q740">
        <v>2</v>
      </c>
      <c r="R740">
        <v>0.3</v>
      </c>
      <c r="S740" s="4">
        <v>-5.8346</v>
      </c>
    </row>
    <row r="741" spans="1:19" x14ac:dyDescent="0.25">
      <c r="A741" t="s">
        <v>2928</v>
      </c>
      <c r="B741" s="1">
        <v>42042</v>
      </c>
      <c r="C741" s="1">
        <v>42162</v>
      </c>
      <c r="D741" t="s">
        <v>39</v>
      </c>
      <c r="E741" t="s">
        <v>2929</v>
      </c>
      <c r="F741" t="s">
        <v>2930</v>
      </c>
      <c r="G741" t="s">
        <v>25</v>
      </c>
      <c r="H741" t="s">
        <v>26</v>
      </c>
      <c r="I741" t="s">
        <v>2931</v>
      </c>
      <c r="J741" t="s">
        <v>138</v>
      </c>
      <c r="K741" t="s">
        <v>5403</v>
      </c>
      <c r="L741" t="s">
        <v>92</v>
      </c>
      <c r="M741" t="s">
        <v>1920</v>
      </c>
      <c r="N741" t="s">
        <v>31</v>
      </c>
      <c r="O741" t="s">
        <v>35</v>
      </c>
      <c r="P741" s="4">
        <v>382.11599999999999</v>
      </c>
      <c r="Q741">
        <v>6</v>
      </c>
      <c r="R741">
        <v>0.3</v>
      </c>
      <c r="S741" s="4">
        <v>-92.799599999999998</v>
      </c>
    </row>
    <row r="742" spans="1:19" x14ac:dyDescent="0.25">
      <c r="A742" t="s">
        <v>2932</v>
      </c>
      <c r="B742" s="1">
        <v>43002</v>
      </c>
      <c r="C742" s="1">
        <v>43006</v>
      </c>
      <c r="D742" t="s">
        <v>39</v>
      </c>
      <c r="E742" t="s">
        <v>649</v>
      </c>
      <c r="F742" t="s">
        <v>650</v>
      </c>
      <c r="G742" t="s">
        <v>89</v>
      </c>
      <c r="H742" t="s">
        <v>26</v>
      </c>
      <c r="I742" t="s">
        <v>2934</v>
      </c>
      <c r="J742" t="s">
        <v>174</v>
      </c>
      <c r="K742" t="s">
        <v>5404</v>
      </c>
      <c r="L742" t="s">
        <v>92</v>
      </c>
      <c r="M742" t="s">
        <v>985</v>
      </c>
      <c r="N742" t="s">
        <v>31</v>
      </c>
      <c r="O742" t="s">
        <v>35</v>
      </c>
      <c r="P742" s="4">
        <v>603.91999999999996</v>
      </c>
      <c r="Q742">
        <v>4</v>
      </c>
      <c r="R742">
        <v>0</v>
      </c>
      <c r="S742" s="4">
        <v>181.17599999999999</v>
      </c>
    </row>
    <row r="743" spans="1:19" x14ac:dyDescent="0.25">
      <c r="A743" t="s">
        <v>2935</v>
      </c>
      <c r="B743" s="1">
        <v>42590</v>
      </c>
      <c r="C743" s="1">
        <v>42597</v>
      </c>
      <c r="D743" t="s">
        <v>39</v>
      </c>
      <c r="E743" t="s">
        <v>2936</v>
      </c>
      <c r="F743" t="s">
        <v>2937</v>
      </c>
      <c r="G743" t="s">
        <v>100</v>
      </c>
      <c r="H743" t="s">
        <v>26</v>
      </c>
      <c r="I743" t="s">
        <v>51</v>
      </c>
      <c r="J743" t="s">
        <v>52</v>
      </c>
      <c r="K743" t="s">
        <v>5203</v>
      </c>
      <c r="L743" t="s">
        <v>53</v>
      </c>
      <c r="M743" t="s">
        <v>1262</v>
      </c>
      <c r="N743" t="s">
        <v>31</v>
      </c>
      <c r="O743" t="s">
        <v>45</v>
      </c>
      <c r="P743" s="4">
        <v>513.024</v>
      </c>
      <c r="Q743">
        <v>2</v>
      </c>
      <c r="R743">
        <v>0.2</v>
      </c>
      <c r="S743" s="4">
        <v>12.8256</v>
      </c>
    </row>
    <row r="744" spans="1:19" x14ac:dyDescent="0.25">
      <c r="A744" t="s">
        <v>2938</v>
      </c>
      <c r="B744" s="1">
        <v>41810</v>
      </c>
      <c r="C744" s="1">
        <v>41814</v>
      </c>
      <c r="D744" t="s">
        <v>39</v>
      </c>
      <c r="E744" t="s">
        <v>2941</v>
      </c>
      <c r="F744" t="s">
        <v>2942</v>
      </c>
      <c r="G744" t="s">
        <v>25</v>
      </c>
      <c r="H744" t="s">
        <v>26</v>
      </c>
      <c r="I744" t="s">
        <v>2943</v>
      </c>
      <c r="J744" t="s">
        <v>91</v>
      </c>
      <c r="K744" t="s">
        <v>5405</v>
      </c>
      <c r="L744" t="s">
        <v>92</v>
      </c>
      <c r="M744" t="s">
        <v>2944</v>
      </c>
      <c r="N744" t="s">
        <v>31</v>
      </c>
      <c r="O744" t="s">
        <v>32</v>
      </c>
      <c r="P744" s="4">
        <v>193.06559999999999</v>
      </c>
      <c r="Q744">
        <v>4</v>
      </c>
      <c r="R744">
        <v>0.32</v>
      </c>
      <c r="S744" s="4">
        <v>-19.874400000000001</v>
      </c>
    </row>
    <row r="745" spans="1:19" x14ac:dyDescent="0.25">
      <c r="A745" t="s">
        <v>2946</v>
      </c>
      <c r="B745" s="1">
        <v>42834</v>
      </c>
      <c r="C745" s="1">
        <v>42895</v>
      </c>
      <c r="D745" t="s">
        <v>86</v>
      </c>
      <c r="E745" t="s">
        <v>951</v>
      </c>
      <c r="F745" t="s">
        <v>952</v>
      </c>
      <c r="G745" t="s">
        <v>89</v>
      </c>
      <c r="H745" t="s">
        <v>26</v>
      </c>
      <c r="I745" t="s">
        <v>137</v>
      </c>
      <c r="J745" t="s">
        <v>138</v>
      </c>
      <c r="K745" t="s">
        <v>5216</v>
      </c>
      <c r="L745" t="s">
        <v>92</v>
      </c>
      <c r="M745" t="s">
        <v>2947</v>
      </c>
      <c r="N745" t="s">
        <v>31</v>
      </c>
      <c r="O745" t="s">
        <v>32</v>
      </c>
      <c r="P745" s="4">
        <v>825.17399999999998</v>
      </c>
      <c r="Q745">
        <v>9</v>
      </c>
      <c r="R745">
        <v>0.3</v>
      </c>
      <c r="S745" s="4">
        <v>-117.88200000000001</v>
      </c>
    </row>
    <row r="746" spans="1:19" x14ac:dyDescent="0.25">
      <c r="A746" t="s">
        <v>2949</v>
      </c>
      <c r="B746" s="1">
        <v>42177</v>
      </c>
      <c r="C746" s="1">
        <v>42180</v>
      </c>
      <c r="D746" t="s">
        <v>86</v>
      </c>
      <c r="E746" t="s">
        <v>2951</v>
      </c>
      <c r="F746" t="s">
        <v>2952</v>
      </c>
      <c r="G746" t="s">
        <v>100</v>
      </c>
      <c r="H746" t="s">
        <v>26</v>
      </c>
      <c r="I746" t="s">
        <v>188</v>
      </c>
      <c r="J746" t="s">
        <v>138</v>
      </c>
      <c r="K746" t="s">
        <v>5213</v>
      </c>
      <c r="L746" t="s">
        <v>92</v>
      </c>
      <c r="M746" t="s">
        <v>2226</v>
      </c>
      <c r="N746" t="s">
        <v>31</v>
      </c>
      <c r="O746" t="s">
        <v>45</v>
      </c>
      <c r="P746" s="4">
        <v>796.42499999999995</v>
      </c>
      <c r="Q746">
        <v>7</v>
      </c>
      <c r="R746">
        <v>0.5</v>
      </c>
      <c r="S746" s="4">
        <v>-525.64049999999997</v>
      </c>
    </row>
    <row r="747" spans="1:19" x14ac:dyDescent="0.25">
      <c r="A747" t="s">
        <v>2953</v>
      </c>
      <c r="B747" s="1">
        <v>42631</v>
      </c>
      <c r="C747" s="1">
        <v>42633</v>
      </c>
      <c r="D747" t="s">
        <v>86</v>
      </c>
      <c r="E747" t="s">
        <v>842</v>
      </c>
      <c r="F747" t="s">
        <v>843</v>
      </c>
      <c r="G747" t="s">
        <v>25</v>
      </c>
      <c r="H747" t="s">
        <v>26</v>
      </c>
      <c r="I747" t="s">
        <v>376</v>
      </c>
      <c r="J747" t="s">
        <v>250</v>
      </c>
      <c r="K747" t="s">
        <v>5172</v>
      </c>
      <c r="L747" t="s">
        <v>66</v>
      </c>
      <c r="M747" t="s">
        <v>2264</v>
      </c>
      <c r="N747" t="s">
        <v>31</v>
      </c>
      <c r="O747" t="s">
        <v>55</v>
      </c>
      <c r="P747" s="4">
        <v>5.3520000000000003</v>
      </c>
      <c r="Q747">
        <v>3</v>
      </c>
      <c r="R747">
        <v>0.2</v>
      </c>
      <c r="S747" s="4">
        <v>1.6055999999999999</v>
      </c>
    </row>
    <row r="748" spans="1:19" x14ac:dyDescent="0.25">
      <c r="A748" t="s">
        <v>2953</v>
      </c>
      <c r="B748" s="1">
        <v>42631</v>
      </c>
      <c r="C748" s="1">
        <v>42633</v>
      </c>
      <c r="D748" t="s">
        <v>86</v>
      </c>
      <c r="E748" t="s">
        <v>842</v>
      </c>
      <c r="F748" t="s">
        <v>843</v>
      </c>
      <c r="G748" t="s">
        <v>25</v>
      </c>
      <c r="H748" t="s">
        <v>26</v>
      </c>
      <c r="I748" t="s">
        <v>376</v>
      </c>
      <c r="J748" t="s">
        <v>250</v>
      </c>
      <c r="K748" t="s">
        <v>5172</v>
      </c>
      <c r="L748" t="s">
        <v>66</v>
      </c>
      <c r="M748" t="s">
        <v>661</v>
      </c>
      <c r="N748" t="s">
        <v>31</v>
      </c>
      <c r="O748" t="s">
        <v>35</v>
      </c>
      <c r="P748" s="4">
        <v>99.372</v>
      </c>
      <c r="Q748">
        <v>2</v>
      </c>
      <c r="R748">
        <v>0.3</v>
      </c>
      <c r="S748" s="4">
        <v>-7.0979999999999999</v>
      </c>
    </row>
    <row r="749" spans="1:19" x14ac:dyDescent="0.25">
      <c r="A749" t="s">
        <v>2955</v>
      </c>
      <c r="B749" s="1">
        <v>43038</v>
      </c>
      <c r="C749" s="1">
        <v>42746</v>
      </c>
      <c r="D749" t="s">
        <v>86</v>
      </c>
      <c r="E749" t="s">
        <v>2956</v>
      </c>
      <c r="F749" t="s">
        <v>2957</v>
      </c>
      <c r="G749" t="s">
        <v>100</v>
      </c>
      <c r="H749" t="s">
        <v>26</v>
      </c>
      <c r="I749" t="s">
        <v>715</v>
      </c>
      <c r="J749" t="s">
        <v>28</v>
      </c>
      <c r="K749" t="s">
        <v>5206</v>
      </c>
      <c r="L749" t="s">
        <v>29</v>
      </c>
      <c r="M749" t="s">
        <v>2093</v>
      </c>
      <c r="N749" t="s">
        <v>31</v>
      </c>
      <c r="O749" t="s">
        <v>35</v>
      </c>
      <c r="P749" s="4">
        <v>33.94</v>
      </c>
      <c r="Q749">
        <v>1</v>
      </c>
      <c r="R749">
        <v>0</v>
      </c>
      <c r="S749" s="4">
        <v>9.1638000000000002</v>
      </c>
    </row>
    <row r="750" spans="1:19" x14ac:dyDescent="0.25">
      <c r="A750" t="s">
        <v>2958</v>
      </c>
      <c r="B750" s="1">
        <v>42458</v>
      </c>
      <c r="C750" s="1">
        <v>42404</v>
      </c>
      <c r="D750" t="s">
        <v>22</v>
      </c>
      <c r="E750" t="s">
        <v>1510</v>
      </c>
      <c r="F750" t="s">
        <v>1511</v>
      </c>
      <c r="G750" t="s">
        <v>100</v>
      </c>
      <c r="H750" t="s">
        <v>26</v>
      </c>
      <c r="I750" t="s">
        <v>137</v>
      </c>
      <c r="J750" t="s">
        <v>138</v>
      </c>
      <c r="K750" t="s">
        <v>5216</v>
      </c>
      <c r="L750" t="s">
        <v>92</v>
      </c>
      <c r="M750" t="s">
        <v>353</v>
      </c>
      <c r="N750" t="s">
        <v>31</v>
      </c>
      <c r="O750" t="s">
        <v>35</v>
      </c>
      <c r="P750" s="4">
        <v>844.11599999999999</v>
      </c>
      <c r="Q750">
        <v>6</v>
      </c>
      <c r="R750">
        <v>0.3</v>
      </c>
      <c r="S750" s="4">
        <v>-36.176400000000001</v>
      </c>
    </row>
    <row r="751" spans="1:19" x14ac:dyDescent="0.25">
      <c r="A751" t="s">
        <v>2960</v>
      </c>
      <c r="B751" s="1">
        <v>42622</v>
      </c>
      <c r="C751" s="1">
        <v>42627</v>
      </c>
      <c r="D751" t="s">
        <v>22</v>
      </c>
      <c r="E751" t="s">
        <v>2727</v>
      </c>
      <c r="F751" t="s">
        <v>2728</v>
      </c>
      <c r="G751" t="s">
        <v>100</v>
      </c>
      <c r="H751" t="s">
        <v>26</v>
      </c>
      <c r="I751" t="s">
        <v>2064</v>
      </c>
      <c r="J751" t="s">
        <v>91</v>
      </c>
      <c r="K751" t="s">
        <v>5406</v>
      </c>
      <c r="L751" t="s">
        <v>92</v>
      </c>
      <c r="M751" t="s">
        <v>2523</v>
      </c>
      <c r="N751" t="s">
        <v>31</v>
      </c>
      <c r="O751" t="s">
        <v>55</v>
      </c>
      <c r="P751" s="4">
        <v>15.007999999999999</v>
      </c>
      <c r="Q751">
        <v>4</v>
      </c>
      <c r="R751">
        <v>0.6</v>
      </c>
      <c r="S751" s="4">
        <v>-12.006399999999999</v>
      </c>
    </row>
    <row r="752" spans="1:19" x14ac:dyDescent="0.25">
      <c r="A752" t="s">
        <v>2961</v>
      </c>
      <c r="B752" s="1">
        <v>42576</v>
      </c>
      <c r="C752" s="1">
        <v>42580</v>
      </c>
      <c r="D752" t="s">
        <v>39</v>
      </c>
      <c r="E752" t="s">
        <v>2963</v>
      </c>
      <c r="F752" t="s">
        <v>2964</v>
      </c>
      <c r="G752" t="s">
        <v>25</v>
      </c>
      <c r="H752" t="s">
        <v>26</v>
      </c>
      <c r="I752" t="s">
        <v>523</v>
      </c>
      <c r="J752" t="s">
        <v>524</v>
      </c>
      <c r="K752" t="s">
        <v>5188</v>
      </c>
      <c r="L752" t="s">
        <v>29</v>
      </c>
      <c r="M752" t="s">
        <v>474</v>
      </c>
      <c r="N752" t="s">
        <v>31</v>
      </c>
      <c r="O752" t="s">
        <v>45</v>
      </c>
      <c r="P752" s="4">
        <v>2430.08</v>
      </c>
      <c r="Q752">
        <v>8</v>
      </c>
      <c r="R752">
        <v>0</v>
      </c>
      <c r="S752" s="4">
        <v>388.81279999999998</v>
      </c>
    </row>
    <row r="753" spans="1:19" x14ac:dyDescent="0.25">
      <c r="A753" t="s">
        <v>2965</v>
      </c>
      <c r="B753" s="1">
        <v>42289</v>
      </c>
      <c r="C753" s="1">
        <v>42354</v>
      </c>
      <c r="D753" t="s">
        <v>39</v>
      </c>
      <c r="E753" t="s">
        <v>2966</v>
      </c>
      <c r="F753" t="s">
        <v>2967</v>
      </c>
      <c r="G753" t="s">
        <v>89</v>
      </c>
      <c r="H753" t="s">
        <v>26</v>
      </c>
      <c r="I753" t="s">
        <v>523</v>
      </c>
      <c r="J753" t="s">
        <v>312</v>
      </c>
      <c r="K753" t="s">
        <v>5407</v>
      </c>
      <c r="L753" t="s">
        <v>92</v>
      </c>
      <c r="M753" t="s">
        <v>2355</v>
      </c>
      <c r="N753" t="s">
        <v>31</v>
      </c>
      <c r="O753" t="s">
        <v>45</v>
      </c>
      <c r="P753" s="4">
        <v>801.96</v>
      </c>
      <c r="Q753">
        <v>2</v>
      </c>
      <c r="R753">
        <v>0</v>
      </c>
      <c r="S753" s="4">
        <v>200.49</v>
      </c>
    </row>
    <row r="754" spans="1:19" x14ac:dyDescent="0.25">
      <c r="A754" t="s">
        <v>2965</v>
      </c>
      <c r="B754" s="1">
        <v>42289</v>
      </c>
      <c r="C754" s="1">
        <v>42354</v>
      </c>
      <c r="D754" t="s">
        <v>39</v>
      </c>
      <c r="E754" t="s">
        <v>2966</v>
      </c>
      <c r="F754" t="s">
        <v>2967</v>
      </c>
      <c r="G754" t="s">
        <v>89</v>
      </c>
      <c r="H754" t="s">
        <v>26</v>
      </c>
      <c r="I754" t="s">
        <v>523</v>
      </c>
      <c r="J754" t="s">
        <v>312</v>
      </c>
      <c r="K754" t="s">
        <v>5407</v>
      </c>
      <c r="L754" t="s">
        <v>92</v>
      </c>
      <c r="M754" t="s">
        <v>1506</v>
      </c>
      <c r="N754" t="s">
        <v>31</v>
      </c>
      <c r="O754" t="s">
        <v>35</v>
      </c>
      <c r="P754" s="4">
        <v>191.96</v>
      </c>
      <c r="Q754">
        <v>2</v>
      </c>
      <c r="R754">
        <v>0</v>
      </c>
      <c r="S754" s="4">
        <v>32.633200000000002</v>
      </c>
    </row>
    <row r="755" spans="1:19" x14ac:dyDescent="0.25">
      <c r="A755" t="s">
        <v>2968</v>
      </c>
      <c r="B755" s="1">
        <v>41891</v>
      </c>
      <c r="C755" s="1">
        <v>41896</v>
      </c>
      <c r="D755" t="s">
        <v>22</v>
      </c>
      <c r="E755" t="s">
        <v>1373</v>
      </c>
      <c r="F755" t="s">
        <v>1374</v>
      </c>
      <c r="G755" t="s">
        <v>25</v>
      </c>
      <c r="H755" t="s">
        <v>26</v>
      </c>
      <c r="I755" t="s">
        <v>64</v>
      </c>
      <c r="J755" t="s">
        <v>65</v>
      </c>
      <c r="K755" t="s">
        <v>5139</v>
      </c>
      <c r="L755" t="s">
        <v>66</v>
      </c>
      <c r="M755" t="s">
        <v>1587</v>
      </c>
      <c r="N755" t="s">
        <v>31</v>
      </c>
      <c r="O755" t="s">
        <v>55</v>
      </c>
      <c r="P755" s="4">
        <v>17.472000000000001</v>
      </c>
      <c r="Q755">
        <v>3</v>
      </c>
      <c r="R755">
        <v>0.2</v>
      </c>
      <c r="S755" s="4">
        <v>5.0232000000000001</v>
      </c>
    </row>
    <row r="756" spans="1:19" x14ac:dyDescent="0.25">
      <c r="A756" t="s">
        <v>2969</v>
      </c>
      <c r="B756" s="1">
        <v>41960</v>
      </c>
      <c r="C756" s="1">
        <v>41967</v>
      </c>
      <c r="D756" t="s">
        <v>39</v>
      </c>
      <c r="E756" t="s">
        <v>2970</v>
      </c>
      <c r="F756" t="s">
        <v>2971</v>
      </c>
      <c r="G756" t="s">
        <v>25</v>
      </c>
      <c r="H756" t="s">
        <v>26</v>
      </c>
      <c r="I756" t="s">
        <v>64</v>
      </c>
      <c r="J756" t="s">
        <v>65</v>
      </c>
      <c r="K756" t="s">
        <v>5179</v>
      </c>
      <c r="L756" t="s">
        <v>66</v>
      </c>
      <c r="M756" t="s">
        <v>703</v>
      </c>
      <c r="N756" t="s">
        <v>31</v>
      </c>
      <c r="O756" t="s">
        <v>35</v>
      </c>
      <c r="P756" s="4">
        <v>657.93</v>
      </c>
      <c r="Q756">
        <v>5</v>
      </c>
      <c r="R756">
        <v>0.3</v>
      </c>
      <c r="S756" s="4">
        <v>-93.99</v>
      </c>
    </row>
    <row r="757" spans="1:19" x14ac:dyDescent="0.25">
      <c r="A757" t="s">
        <v>2972</v>
      </c>
      <c r="B757" s="1">
        <v>42968</v>
      </c>
      <c r="C757" s="1">
        <v>42974</v>
      </c>
      <c r="D757" t="s">
        <v>39</v>
      </c>
      <c r="E757" t="s">
        <v>2833</v>
      </c>
      <c r="F757" t="s">
        <v>2834</v>
      </c>
      <c r="G757" t="s">
        <v>100</v>
      </c>
      <c r="H757" t="s">
        <v>26</v>
      </c>
      <c r="I757" t="s">
        <v>165</v>
      </c>
      <c r="J757" t="s">
        <v>1274</v>
      </c>
      <c r="K757" t="s">
        <v>5408</v>
      </c>
      <c r="L757" t="s">
        <v>66</v>
      </c>
      <c r="M757" t="s">
        <v>1493</v>
      </c>
      <c r="N757" t="s">
        <v>31</v>
      </c>
      <c r="O757" t="s">
        <v>55</v>
      </c>
      <c r="P757" s="4">
        <v>25.16</v>
      </c>
      <c r="Q757">
        <v>2</v>
      </c>
      <c r="R757">
        <v>0</v>
      </c>
      <c r="S757" s="4">
        <v>8.5543999999999993</v>
      </c>
    </row>
    <row r="758" spans="1:19" x14ac:dyDescent="0.25">
      <c r="A758" t="s">
        <v>2972</v>
      </c>
      <c r="B758" s="1">
        <v>42968</v>
      </c>
      <c r="C758" s="1">
        <v>42974</v>
      </c>
      <c r="D758" t="s">
        <v>39</v>
      </c>
      <c r="E758" t="s">
        <v>2833</v>
      </c>
      <c r="F758" t="s">
        <v>2834</v>
      </c>
      <c r="G758" t="s">
        <v>100</v>
      </c>
      <c r="H758" t="s">
        <v>26</v>
      </c>
      <c r="I758" t="s">
        <v>165</v>
      </c>
      <c r="J758" t="s">
        <v>1274</v>
      </c>
      <c r="K758" t="s">
        <v>5408</v>
      </c>
      <c r="L758" t="s">
        <v>66</v>
      </c>
      <c r="M758" t="s">
        <v>1400</v>
      </c>
      <c r="N758" t="s">
        <v>31</v>
      </c>
      <c r="O758" t="s">
        <v>55</v>
      </c>
      <c r="P758" s="4">
        <v>91.92</v>
      </c>
      <c r="Q758">
        <v>4</v>
      </c>
      <c r="R758">
        <v>0</v>
      </c>
      <c r="S758" s="4">
        <v>31.252800000000001</v>
      </c>
    </row>
    <row r="759" spans="1:19" x14ac:dyDescent="0.25">
      <c r="A759" t="s">
        <v>2973</v>
      </c>
      <c r="B759" s="1">
        <v>43058</v>
      </c>
      <c r="C759" s="1">
        <v>43060</v>
      </c>
      <c r="D759" t="s">
        <v>86</v>
      </c>
      <c r="E759" t="s">
        <v>2456</v>
      </c>
      <c r="F759" t="s">
        <v>2457</v>
      </c>
      <c r="G759" t="s">
        <v>89</v>
      </c>
      <c r="H759" t="s">
        <v>26</v>
      </c>
      <c r="I759" t="s">
        <v>264</v>
      </c>
      <c r="J759" t="s">
        <v>91</v>
      </c>
      <c r="K759" t="s">
        <v>5161</v>
      </c>
      <c r="L759" t="s">
        <v>92</v>
      </c>
      <c r="M759" t="s">
        <v>1474</v>
      </c>
      <c r="N759" t="s">
        <v>31</v>
      </c>
      <c r="O759" t="s">
        <v>45</v>
      </c>
      <c r="P759" s="4">
        <v>718.11599999999999</v>
      </c>
      <c r="Q759">
        <v>6</v>
      </c>
      <c r="R759">
        <v>0.3</v>
      </c>
      <c r="S759" s="4">
        <v>-71.811599999999999</v>
      </c>
    </row>
    <row r="760" spans="1:19" x14ac:dyDescent="0.25">
      <c r="A760" t="s">
        <v>2974</v>
      </c>
      <c r="B760" s="1">
        <v>41896</v>
      </c>
      <c r="C760" s="1">
        <v>41901</v>
      </c>
      <c r="D760" t="s">
        <v>39</v>
      </c>
      <c r="E760" t="s">
        <v>2976</v>
      </c>
      <c r="F760" t="s">
        <v>2977</v>
      </c>
      <c r="G760" t="s">
        <v>25</v>
      </c>
      <c r="H760" t="s">
        <v>26</v>
      </c>
      <c r="I760" t="s">
        <v>2978</v>
      </c>
      <c r="J760" t="s">
        <v>754</v>
      </c>
      <c r="K760" t="s">
        <v>5409</v>
      </c>
      <c r="L760" t="s">
        <v>29</v>
      </c>
      <c r="M760" t="s">
        <v>1801</v>
      </c>
      <c r="N760" t="s">
        <v>31</v>
      </c>
      <c r="O760" t="s">
        <v>55</v>
      </c>
      <c r="P760" s="4">
        <v>142.4</v>
      </c>
      <c r="Q760">
        <v>5</v>
      </c>
      <c r="R760">
        <v>0</v>
      </c>
      <c r="S760" s="4">
        <v>52.688000000000002</v>
      </c>
    </row>
    <row r="761" spans="1:19" x14ac:dyDescent="0.25">
      <c r="A761" t="s">
        <v>2979</v>
      </c>
      <c r="B761" s="1">
        <v>42874</v>
      </c>
      <c r="C761" s="1">
        <v>42876</v>
      </c>
      <c r="D761" t="s">
        <v>22</v>
      </c>
      <c r="E761" t="s">
        <v>2156</v>
      </c>
      <c r="F761" t="s">
        <v>2157</v>
      </c>
      <c r="G761" t="s">
        <v>100</v>
      </c>
      <c r="H761" t="s">
        <v>26</v>
      </c>
      <c r="I761" t="s">
        <v>352</v>
      </c>
      <c r="J761" t="s">
        <v>52</v>
      </c>
      <c r="K761" t="s">
        <v>5170</v>
      </c>
      <c r="L761" t="s">
        <v>53</v>
      </c>
      <c r="M761" t="s">
        <v>661</v>
      </c>
      <c r="N761" t="s">
        <v>31</v>
      </c>
      <c r="O761" t="s">
        <v>35</v>
      </c>
      <c r="P761" s="4">
        <v>681.40800000000002</v>
      </c>
      <c r="Q761">
        <v>12</v>
      </c>
      <c r="R761">
        <v>0.2</v>
      </c>
      <c r="S761" s="4">
        <v>42.588000000000001</v>
      </c>
    </row>
    <row r="762" spans="1:19" x14ac:dyDescent="0.25">
      <c r="A762" t="s">
        <v>2980</v>
      </c>
      <c r="B762" s="1">
        <v>42654</v>
      </c>
      <c r="C762" s="1">
        <v>42688</v>
      </c>
      <c r="D762" t="s">
        <v>39</v>
      </c>
      <c r="E762" t="s">
        <v>1457</v>
      </c>
      <c r="F762" t="s">
        <v>1458</v>
      </c>
      <c r="G762" t="s">
        <v>100</v>
      </c>
      <c r="H762" t="s">
        <v>26</v>
      </c>
      <c r="I762" t="s">
        <v>1015</v>
      </c>
      <c r="J762" t="s">
        <v>250</v>
      </c>
      <c r="K762" t="s">
        <v>5410</v>
      </c>
      <c r="L762" t="s">
        <v>66</v>
      </c>
      <c r="M762" t="s">
        <v>1683</v>
      </c>
      <c r="N762" t="s">
        <v>31</v>
      </c>
      <c r="O762" t="s">
        <v>55</v>
      </c>
      <c r="P762" s="4">
        <v>148.28800000000001</v>
      </c>
      <c r="Q762">
        <v>7</v>
      </c>
      <c r="R762">
        <v>0.2</v>
      </c>
      <c r="S762" s="4">
        <v>29.657599999999999</v>
      </c>
    </row>
    <row r="763" spans="1:19" x14ac:dyDescent="0.25">
      <c r="A763" t="s">
        <v>2982</v>
      </c>
      <c r="B763" s="1">
        <v>42341</v>
      </c>
      <c r="C763" s="1">
        <v>42080</v>
      </c>
      <c r="D763" t="s">
        <v>39</v>
      </c>
      <c r="E763" t="s">
        <v>2825</v>
      </c>
      <c r="F763" t="s">
        <v>2826</v>
      </c>
      <c r="G763" t="s">
        <v>89</v>
      </c>
      <c r="H763" t="s">
        <v>26</v>
      </c>
      <c r="I763" t="s">
        <v>2984</v>
      </c>
      <c r="J763" t="s">
        <v>43</v>
      </c>
      <c r="K763" t="s">
        <v>5411</v>
      </c>
      <c r="L763" t="s">
        <v>29</v>
      </c>
      <c r="M763" t="s">
        <v>158</v>
      </c>
      <c r="N763" t="s">
        <v>31</v>
      </c>
      <c r="O763" t="s">
        <v>55</v>
      </c>
      <c r="P763" s="4">
        <v>30.88</v>
      </c>
      <c r="Q763">
        <v>4</v>
      </c>
      <c r="R763">
        <v>0.2</v>
      </c>
      <c r="S763" s="4">
        <v>3.86</v>
      </c>
    </row>
    <row r="764" spans="1:19" x14ac:dyDescent="0.25">
      <c r="A764" t="s">
        <v>2982</v>
      </c>
      <c r="B764" s="1">
        <v>42341</v>
      </c>
      <c r="C764" s="1">
        <v>42080</v>
      </c>
      <c r="D764" t="s">
        <v>39</v>
      </c>
      <c r="E764" t="s">
        <v>2825</v>
      </c>
      <c r="F764" t="s">
        <v>2826</v>
      </c>
      <c r="G764" t="s">
        <v>89</v>
      </c>
      <c r="H764" t="s">
        <v>26</v>
      </c>
      <c r="I764" t="s">
        <v>2984</v>
      </c>
      <c r="J764" t="s">
        <v>43</v>
      </c>
      <c r="K764" t="s">
        <v>5411</v>
      </c>
      <c r="L764" t="s">
        <v>29</v>
      </c>
      <c r="M764" t="s">
        <v>2985</v>
      </c>
      <c r="N764" t="s">
        <v>31</v>
      </c>
      <c r="O764" t="s">
        <v>55</v>
      </c>
      <c r="P764" s="4">
        <v>6.4080000000000004</v>
      </c>
      <c r="Q764">
        <v>3</v>
      </c>
      <c r="R764">
        <v>0.2</v>
      </c>
      <c r="S764" s="4">
        <v>1.4418</v>
      </c>
    </row>
    <row r="765" spans="1:19" x14ac:dyDescent="0.25">
      <c r="A765" t="s">
        <v>2987</v>
      </c>
      <c r="B765" s="1">
        <v>42897</v>
      </c>
      <c r="C765" s="1">
        <v>43050</v>
      </c>
      <c r="D765" t="s">
        <v>39</v>
      </c>
      <c r="E765" t="s">
        <v>2988</v>
      </c>
      <c r="F765" t="s">
        <v>2989</v>
      </c>
      <c r="G765" t="s">
        <v>25</v>
      </c>
      <c r="H765" t="s">
        <v>26</v>
      </c>
      <c r="I765" t="s">
        <v>64</v>
      </c>
      <c r="J765" t="s">
        <v>65</v>
      </c>
      <c r="K765" t="s">
        <v>5179</v>
      </c>
      <c r="L765" t="s">
        <v>66</v>
      </c>
      <c r="M765" t="s">
        <v>1920</v>
      </c>
      <c r="N765" t="s">
        <v>31</v>
      </c>
      <c r="O765" t="s">
        <v>35</v>
      </c>
      <c r="P765" s="4">
        <v>127.372</v>
      </c>
      <c r="Q765">
        <v>2</v>
      </c>
      <c r="R765">
        <v>0.3</v>
      </c>
      <c r="S765" s="4">
        <v>-30.933199999999999</v>
      </c>
    </row>
    <row r="766" spans="1:19" x14ac:dyDescent="0.25">
      <c r="A766" t="s">
        <v>2990</v>
      </c>
      <c r="B766" s="1">
        <v>42136</v>
      </c>
      <c r="C766" s="1">
        <v>42259</v>
      </c>
      <c r="D766" t="s">
        <v>39</v>
      </c>
      <c r="E766" t="s">
        <v>2991</v>
      </c>
      <c r="F766" t="s">
        <v>2992</v>
      </c>
      <c r="G766" t="s">
        <v>89</v>
      </c>
      <c r="H766" t="s">
        <v>26</v>
      </c>
      <c r="I766" t="s">
        <v>720</v>
      </c>
      <c r="J766" t="s">
        <v>52</v>
      </c>
      <c r="K766" t="s">
        <v>5223</v>
      </c>
      <c r="L766" t="s">
        <v>53</v>
      </c>
      <c r="M766" t="s">
        <v>953</v>
      </c>
      <c r="N766" t="s">
        <v>31</v>
      </c>
      <c r="O766" t="s">
        <v>55</v>
      </c>
      <c r="P766" s="4">
        <v>44.46</v>
      </c>
      <c r="Q766">
        <v>2</v>
      </c>
      <c r="R766">
        <v>0</v>
      </c>
      <c r="S766" s="4">
        <v>14.671799999999999</v>
      </c>
    </row>
    <row r="767" spans="1:19" x14ac:dyDescent="0.25">
      <c r="A767" t="s">
        <v>2993</v>
      </c>
      <c r="B767" s="1">
        <v>42254</v>
      </c>
      <c r="C767" s="1">
        <v>42199</v>
      </c>
      <c r="D767" t="s">
        <v>39</v>
      </c>
      <c r="E767" t="s">
        <v>1779</v>
      </c>
      <c r="F767" t="s">
        <v>1780</v>
      </c>
      <c r="G767" t="s">
        <v>25</v>
      </c>
      <c r="H767" t="s">
        <v>26</v>
      </c>
      <c r="I767" t="s">
        <v>2995</v>
      </c>
      <c r="J767" t="s">
        <v>1274</v>
      </c>
      <c r="K767" t="s">
        <v>5412</v>
      </c>
      <c r="L767" t="s">
        <v>66</v>
      </c>
      <c r="M767" t="s">
        <v>387</v>
      </c>
      <c r="N767" t="s">
        <v>31</v>
      </c>
      <c r="O767" t="s">
        <v>55</v>
      </c>
      <c r="P767" s="4">
        <v>181.96</v>
      </c>
      <c r="Q767">
        <v>2</v>
      </c>
      <c r="R767">
        <v>0</v>
      </c>
      <c r="S767" s="4">
        <v>20.015599999999999</v>
      </c>
    </row>
    <row r="768" spans="1:19" x14ac:dyDescent="0.25">
      <c r="A768" t="s">
        <v>2996</v>
      </c>
      <c r="B768" s="1">
        <v>42307</v>
      </c>
      <c r="C768" s="1">
        <v>42046</v>
      </c>
      <c r="D768" t="s">
        <v>22</v>
      </c>
      <c r="E768" t="s">
        <v>1819</v>
      </c>
      <c r="F768" t="s">
        <v>1820</v>
      </c>
      <c r="G768" t="s">
        <v>89</v>
      </c>
      <c r="H768" t="s">
        <v>26</v>
      </c>
      <c r="I768" t="s">
        <v>286</v>
      </c>
      <c r="J768" t="s">
        <v>189</v>
      </c>
      <c r="K768" t="s">
        <v>5162</v>
      </c>
      <c r="L768" t="s">
        <v>53</v>
      </c>
      <c r="M768" t="s">
        <v>2998</v>
      </c>
      <c r="N768" t="s">
        <v>31</v>
      </c>
      <c r="O768" t="s">
        <v>55</v>
      </c>
      <c r="P768" s="4">
        <v>15.488</v>
      </c>
      <c r="Q768">
        <v>4</v>
      </c>
      <c r="R768">
        <v>0.2</v>
      </c>
      <c r="S768" s="4">
        <v>3.6783999999999999</v>
      </c>
    </row>
    <row r="769" spans="1:19" x14ac:dyDescent="0.25">
      <c r="A769" t="s">
        <v>3000</v>
      </c>
      <c r="B769" s="1">
        <v>42327</v>
      </c>
      <c r="C769" s="1">
        <v>42329</v>
      </c>
      <c r="D769" t="s">
        <v>22</v>
      </c>
      <c r="E769" t="s">
        <v>2699</v>
      </c>
      <c r="F769" t="s">
        <v>2700</v>
      </c>
      <c r="G769" t="s">
        <v>100</v>
      </c>
      <c r="H769" t="s">
        <v>26</v>
      </c>
      <c r="I769" t="s">
        <v>202</v>
      </c>
      <c r="J769" t="s">
        <v>203</v>
      </c>
      <c r="K769" t="s">
        <v>5160</v>
      </c>
      <c r="L769" t="s">
        <v>53</v>
      </c>
      <c r="M769" t="s">
        <v>2607</v>
      </c>
      <c r="N769" t="s">
        <v>31</v>
      </c>
      <c r="O769" t="s">
        <v>55</v>
      </c>
      <c r="P769" s="4">
        <v>141.96</v>
      </c>
      <c r="Q769">
        <v>2</v>
      </c>
      <c r="R769">
        <v>0</v>
      </c>
      <c r="S769" s="4">
        <v>22.7136</v>
      </c>
    </row>
    <row r="770" spans="1:19" x14ac:dyDescent="0.25">
      <c r="A770" t="s">
        <v>3001</v>
      </c>
      <c r="B770" s="1">
        <v>43093</v>
      </c>
      <c r="C770" s="1">
        <v>43098</v>
      </c>
      <c r="D770" t="s">
        <v>39</v>
      </c>
      <c r="E770" t="s">
        <v>1914</v>
      </c>
      <c r="F770" t="s">
        <v>1915</v>
      </c>
      <c r="G770" t="s">
        <v>89</v>
      </c>
      <c r="H770" t="s">
        <v>26</v>
      </c>
      <c r="I770" t="s">
        <v>1037</v>
      </c>
      <c r="J770" t="s">
        <v>123</v>
      </c>
      <c r="K770" t="s">
        <v>5239</v>
      </c>
      <c r="L770" t="s">
        <v>66</v>
      </c>
      <c r="M770" t="s">
        <v>1130</v>
      </c>
      <c r="N770" t="s">
        <v>31</v>
      </c>
      <c r="O770" t="s">
        <v>55</v>
      </c>
      <c r="P770" s="4">
        <v>37.93</v>
      </c>
      <c r="Q770">
        <v>1</v>
      </c>
      <c r="R770">
        <v>0</v>
      </c>
      <c r="S770" s="4">
        <v>6.8273999999999999</v>
      </c>
    </row>
    <row r="771" spans="1:19" x14ac:dyDescent="0.25">
      <c r="A771" t="s">
        <v>3002</v>
      </c>
      <c r="B771" s="1">
        <v>42614</v>
      </c>
      <c r="C771" s="1">
        <v>42382</v>
      </c>
      <c r="D771" t="s">
        <v>22</v>
      </c>
      <c r="E771" t="s">
        <v>3004</v>
      </c>
      <c r="F771" t="s">
        <v>3005</v>
      </c>
      <c r="G771" t="s">
        <v>89</v>
      </c>
      <c r="H771" t="s">
        <v>26</v>
      </c>
      <c r="I771" t="s">
        <v>3006</v>
      </c>
      <c r="J771" t="s">
        <v>250</v>
      </c>
      <c r="K771" t="s">
        <v>5413</v>
      </c>
      <c r="L771" t="s">
        <v>66</v>
      </c>
      <c r="M771" t="s">
        <v>2618</v>
      </c>
      <c r="N771" t="s">
        <v>31</v>
      </c>
      <c r="O771" t="s">
        <v>55</v>
      </c>
      <c r="P771" s="4">
        <v>15.167999999999999</v>
      </c>
      <c r="Q771">
        <v>2</v>
      </c>
      <c r="R771">
        <v>0.2</v>
      </c>
      <c r="S771" s="4">
        <v>3.7919999999999998</v>
      </c>
    </row>
    <row r="772" spans="1:19" x14ac:dyDescent="0.25">
      <c r="A772" t="s">
        <v>3007</v>
      </c>
      <c r="B772" s="1">
        <v>41966</v>
      </c>
      <c r="C772" s="1">
        <v>41970</v>
      </c>
      <c r="D772" t="s">
        <v>39</v>
      </c>
      <c r="E772" t="s">
        <v>2474</v>
      </c>
      <c r="F772" t="s">
        <v>2475</v>
      </c>
      <c r="G772" t="s">
        <v>89</v>
      </c>
      <c r="H772" t="s">
        <v>26</v>
      </c>
      <c r="I772" t="s">
        <v>3008</v>
      </c>
      <c r="J772" t="s">
        <v>91</v>
      </c>
      <c r="K772" t="s">
        <v>5414</v>
      </c>
      <c r="L772" t="s">
        <v>92</v>
      </c>
      <c r="M772" t="s">
        <v>1078</v>
      </c>
      <c r="N772" t="s">
        <v>31</v>
      </c>
      <c r="O772" t="s">
        <v>55</v>
      </c>
      <c r="P772" s="4">
        <v>6.3680000000000003</v>
      </c>
      <c r="Q772">
        <v>2</v>
      </c>
      <c r="R772">
        <v>0.6</v>
      </c>
      <c r="S772" s="4">
        <v>-2.5472000000000001</v>
      </c>
    </row>
    <row r="773" spans="1:19" x14ac:dyDescent="0.25">
      <c r="A773" t="s">
        <v>3009</v>
      </c>
      <c r="B773" s="1">
        <v>43023</v>
      </c>
      <c r="C773" s="1">
        <v>43025</v>
      </c>
      <c r="D773" t="s">
        <v>86</v>
      </c>
      <c r="E773" t="s">
        <v>3011</v>
      </c>
      <c r="F773" t="s">
        <v>3012</v>
      </c>
      <c r="G773" t="s">
        <v>89</v>
      </c>
      <c r="H773" t="s">
        <v>26</v>
      </c>
      <c r="I773" t="s">
        <v>51</v>
      </c>
      <c r="J773" t="s">
        <v>52</v>
      </c>
      <c r="K773" t="s">
        <v>5197</v>
      </c>
      <c r="L773" t="s">
        <v>53</v>
      </c>
      <c r="M773" t="s">
        <v>327</v>
      </c>
      <c r="N773" t="s">
        <v>31</v>
      </c>
      <c r="O773" t="s">
        <v>45</v>
      </c>
      <c r="P773" s="4">
        <v>510.24</v>
      </c>
      <c r="Q773">
        <v>3</v>
      </c>
      <c r="R773">
        <v>0.2</v>
      </c>
      <c r="S773" s="4">
        <v>6.3780000000000001</v>
      </c>
    </row>
    <row r="774" spans="1:19" x14ac:dyDescent="0.25">
      <c r="A774" t="s">
        <v>3013</v>
      </c>
      <c r="B774" s="1">
        <v>42846</v>
      </c>
      <c r="C774" s="1">
        <v>42849</v>
      </c>
      <c r="D774" t="s">
        <v>86</v>
      </c>
      <c r="E774" t="s">
        <v>1742</v>
      </c>
      <c r="F774" t="s">
        <v>1743</v>
      </c>
      <c r="G774" t="s">
        <v>25</v>
      </c>
      <c r="H774" t="s">
        <v>26</v>
      </c>
      <c r="I774" t="s">
        <v>202</v>
      </c>
      <c r="J774" t="s">
        <v>203</v>
      </c>
      <c r="K774" t="s">
        <v>5154</v>
      </c>
      <c r="L774" t="s">
        <v>53</v>
      </c>
      <c r="M774" t="s">
        <v>1189</v>
      </c>
      <c r="N774" t="s">
        <v>31</v>
      </c>
      <c r="O774" t="s">
        <v>55</v>
      </c>
      <c r="P774" s="4">
        <v>162.6</v>
      </c>
      <c r="Q774">
        <v>3</v>
      </c>
      <c r="R774">
        <v>0</v>
      </c>
      <c r="S774" s="4">
        <v>34.146000000000001</v>
      </c>
    </row>
    <row r="775" spans="1:19" x14ac:dyDescent="0.25">
      <c r="A775" t="s">
        <v>3015</v>
      </c>
      <c r="B775" s="1">
        <v>41863</v>
      </c>
      <c r="C775" s="1">
        <v>41924</v>
      </c>
      <c r="D775" t="s">
        <v>22</v>
      </c>
      <c r="E775" t="s">
        <v>2138</v>
      </c>
      <c r="F775" t="s">
        <v>2139</v>
      </c>
      <c r="G775" t="s">
        <v>25</v>
      </c>
      <c r="H775" t="s">
        <v>26</v>
      </c>
      <c r="I775" t="s">
        <v>1134</v>
      </c>
      <c r="J775" t="s">
        <v>203</v>
      </c>
      <c r="K775" t="s">
        <v>5251</v>
      </c>
      <c r="L775" t="s">
        <v>53</v>
      </c>
      <c r="M775" t="s">
        <v>428</v>
      </c>
      <c r="N775" t="s">
        <v>31</v>
      </c>
      <c r="O775" t="s">
        <v>35</v>
      </c>
      <c r="P775" s="4">
        <v>603.91999999999996</v>
      </c>
      <c r="Q775">
        <v>5</v>
      </c>
      <c r="R775">
        <v>0.2</v>
      </c>
      <c r="S775" s="4">
        <v>45.293999999999997</v>
      </c>
    </row>
    <row r="776" spans="1:19" x14ac:dyDescent="0.25">
      <c r="A776" t="s">
        <v>3016</v>
      </c>
      <c r="B776" s="1">
        <v>42724</v>
      </c>
      <c r="C776" s="1">
        <v>42728</v>
      </c>
      <c r="D776" t="s">
        <v>39</v>
      </c>
      <c r="E776" t="s">
        <v>3017</v>
      </c>
      <c r="F776" t="s">
        <v>3018</v>
      </c>
      <c r="G776" t="s">
        <v>100</v>
      </c>
      <c r="H776" t="s">
        <v>26</v>
      </c>
      <c r="I776" t="s">
        <v>523</v>
      </c>
      <c r="J776" t="s">
        <v>524</v>
      </c>
      <c r="K776" t="s">
        <v>5188</v>
      </c>
      <c r="L776" t="s">
        <v>29</v>
      </c>
      <c r="M776" t="s">
        <v>412</v>
      </c>
      <c r="N776" t="s">
        <v>31</v>
      </c>
      <c r="O776" t="s">
        <v>55</v>
      </c>
      <c r="P776" s="4">
        <v>18.920000000000002</v>
      </c>
      <c r="Q776">
        <v>4</v>
      </c>
      <c r="R776">
        <v>0</v>
      </c>
      <c r="S776" s="4">
        <v>7.3788</v>
      </c>
    </row>
    <row r="777" spans="1:19" x14ac:dyDescent="0.25">
      <c r="A777" t="s">
        <v>3019</v>
      </c>
      <c r="B777" s="1">
        <v>42889</v>
      </c>
      <c r="C777" s="1">
        <v>43042</v>
      </c>
      <c r="D777" t="s">
        <v>22</v>
      </c>
      <c r="E777" t="s">
        <v>3020</v>
      </c>
      <c r="F777" t="s">
        <v>3021</v>
      </c>
      <c r="G777" t="s">
        <v>25</v>
      </c>
      <c r="H777" t="s">
        <v>26</v>
      </c>
      <c r="I777" t="s">
        <v>180</v>
      </c>
      <c r="J777" t="s">
        <v>123</v>
      </c>
      <c r="K777" t="s">
        <v>5208</v>
      </c>
      <c r="L777" t="s">
        <v>66</v>
      </c>
      <c r="M777" t="s">
        <v>1385</v>
      </c>
      <c r="N777" t="s">
        <v>31</v>
      </c>
      <c r="O777" t="s">
        <v>55</v>
      </c>
      <c r="P777" s="4">
        <v>71.97</v>
      </c>
      <c r="Q777">
        <v>3</v>
      </c>
      <c r="R777">
        <v>0</v>
      </c>
      <c r="S777" s="4">
        <v>16.553100000000001</v>
      </c>
    </row>
    <row r="778" spans="1:19" x14ac:dyDescent="0.25">
      <c r="A778" t="s">
        <v>3022</v>
      </c>
      <c r="B778" s="1">
        <v>42636</v>
      </c>
      <c r="C778" s="1">
        <v>42641</v>
      </c>
      <c r="D778" t="s">
        <v>22</v>
      </c>
      <c r="E778" t="s">
        <v>1227</v>
      </c>
      <c r="F778" t="s">
        <v>1228</v>
      </c>
      <c r="G778" t="s">
        <v>25</v>
      </c>
      <c r="H778" t="s">
        <v>26</v>
      </c>
      <c r="I778" t="s">
        <v>376</v>
      </c>
      <c r="J778" t="s">
        <v>754</v>
      </c>
      <c r="K778" t="s">
        <v>5270</v>
      </c>
      <c r="L778" t="s">
        <v>29</v>
      </c>
      <c r="M778" t="s">
        <v>2073</v>
      </c>
      <c r="N778" t="s">
        <v>31</v>
      </c>
      <c r="O778" t="s">
        <v>35</v>
      </c>
      <c r="P778" s="4">
        <v>368.97</v>
      </c>
      <c r="Q778">
        <v>3</v>
      </c>
      <c r="R778">
        <v>0</v>
      </c>
      <c r="S778" s="4">
        <v>81.173400000000001</v>
      </c>
    </row>
    <row r="779" spans="1:19" x14ac:dyDescent="0.25">
      <c r="A779" t="s">
        <v>3024</v>
      </c>
      <c r="B779" s="1">
        <v>42974</v>
      </c>
      <c r="C779" s="1">
        <v>42976</v>
      </c>
      <c r="D779" t="s">
        <v>22</v>
      </c>
      <c r="E779" t="s">
        <v>357</v>
      </c>
      <c r="F779" t="s">
        <v>358</v>
      </c>
      <c r="G779" t="s">
        <v>89</v>
      </c>
      <c r="H779" t="s">
        <v>26</v>
      </c>
      <c r="I779" t="s">
        <v>2906</v>
      </c>
      <c r="J779" t="s">
        <v>52</v>
      </c>
      <c r="K779" t="s">
        <v>5399</v>
      </c>
      <c r="L779" t="s">
        <v>53</v>
      </c>
      <c r="M779" t="s">
        <v>1658</v>
      </c>
      <c r="N779" t="s">
        <v>31</v>
      </c>
      <c r="O779" t="s">
        <v>55</v>
      </c>
      <c r="P779" s="4">
        <v>198.46</v>
      </c>
      <c r="Q779">
        <v>2</v>
      </c>
      <c r="R779">
        <v>0</v>
      </c>
      <c r="S779" s="4">
        <v>99.23</v>
      </c>
    </row>
    <row r="780" spans="1:19" x14ac:dyDescent="0.25">
      <c r="A780" t="s">
        <v>3024</v>
      </c>
      <c r="B780" s="1">
        <v>42974</v>
      </c>
      <c r="C780" s="1">
        <v>42976</v>
      </c>
      <c r="D780" t="s">
        <v>22</v>
      </c>
      <c r="E780" t="s">
        <v>357</v>
      </c>
      <c r="F780" t="s">
        <v>358</v>
      </c>
      <c r="G780" t="s">
        <v>89</v>
      </c>
      <c r="H780" t="s">
        <v>26</v>
      </c>
      <c r="I780" t="s">
        <v>2906</v>
      </c>
      <c r="J780" t="s">
        <v>52</v>
      </c>
      <c r="K780" t="s">
        <v>5399</v>
      </c>
      <c r="L780" t="s">
        <v>53</v>
      </c>
      <c r="M780" t="s">
        <v>508</v>
      </c>
      <c r="N780" t="s">
        <v>31</v>
      </c>
      <c r="O780" t="s">
        <v>35</v>
      </c>
      <c r="P780" s="4">
        <v>230.28</v>
      </c>
      <c r="Q780">
        <v>3</v>
      </c>
      <c r="R780">
        <v>0.2</v>
      </c>
      <c r="S780" s="4">
        <v>23.027999999999999</v>
      </c>
    </row>
    <row r="781" spans="1:19" x14ac:dyDescent="0.25">
      <c r="A781" t="s">
        <v>3026</v>
      </c>
      <c r="B781" s="1">
        <v>42432</v>
      </c>
      <c r="C781" s="1">
        <v>42524</v>
      </c>
      <c r="D781" t="s">
        <v>86</v>
      </c>
      <c r="E781" t="s">
        <v>2736</v>
      </c>
      <c r="F781" t="s">
        <v>2737</v>
      </c>
      <c r="G781" t="s">
        <v>89</v>
      </c>
      <c r="H781" t="s">
        <v>26</v>
      </c>
      <c r="I781" t="s">
        <v>3027</v>
      </c>
      <c r="J781" t="s">
        <v>91</v>
      </c>
      <c r="K781" t="s">
        <v>5415</v>
      </c>
      <c r="L781" t="s">
        <v>92</v>
      </c>
      <c r="M781" t="s">
        <v>3028</v>
      </c>
      <c r="N781" t="s">
        <v>31</v>
      </c>
      <c r="O781" t="s">
        <v>35</v>
      </c>
      <c r="P781" s="4">
        <v>563.42999999999995</v>
      </c>
      <c r="Q781">
        <v>5</v>
      </c>
      <c r="R781">
        <v>0.3</v>
      </c>
      <c r="S781" s="4">
        <v>-56.343000000000004</v>
      </c>
    </row>
    <row r="782" spans="1:19" x14ac:dyDescent="0.25">
      <c r="A782" t="s">
        <v>3030</v>
      </c>
      <c r="B782" s="1">
        <v>42265</v>
      </c>
      <c r="C782" s="1">
        <v>42270</v>
      </c>
      <c r="D782" t="s">
        <v>39</v>
      </c>
      <c r="E782" t="s">
        <v>1265</v>
      </c>
      <c r="F782" t="s">
        <v>1266</v>
      </c>
      <c r="G782" t="s">
        <v>89</v>
      </c>
      <c r="H782" t="s">
        <v>26</v>
      </c>
      <c r="I782" t="s">
        <v>51</v>
      </c>
      <c r="J782" t="s">
        <v>52</v>
      </c>
      <c r="K782" t="s">
        <v>5260</v>
      </c>
      <c r="L782" t="s">
        <v>53</v>
      </c>
      <c r="M782" t="s">
        <v>1756</v>
      </c>
      <c r="N782" t="s">
        <v>31</v>
      </c>
      <c r="O782" t="s">
        <v>55</v>
      </c>
      <c r="P782" s="4">
        <v>24.4</v>
      </c>
      <c r="Q782">
        <v>2</v>
      </c>
      <c r="R782">
        <v>0</v>
      </c>
      <c r="S782" s="4">
        <v>10.247999999999999</v>
      </c>
    </row>
    <row r="783" spans="1:19" x14ac:dyDescent="0.25">
      <c r="A783" t="s">
        <v>3031</v>
      </c>
      <c r="B783" s="1">
        <v>42595</v>
      </c>
      <c r="C783" s="1">
        <v>42600</v>
      </c>
      <c r="D783" t="s">
        <v>22</v>
      </c>
      <c r="E783" t="s">
        <v>2049</v>
      </c>
      <c r="F783" t="s">
        <v>2050</v>
      </c>
      <c r="G783" t="s">
        <v>89</v>
      </c>
      <c r="H783" t="s">
        <v>26</v>
      </c>
      <c r="I783" t="s">
        <v>3034</v>
      </c>
      <c r="J783" t="s">
        <v>257</v>
      </c>
      <c r="K783" t="s">
        <v>5416</v>
      </c>
      <c r="L783" t="s">
        <v>92</v>
      </c>
      <c r="M783" t="s">
        <v>604</v>
      </c>
      <c r="N783" t="s">
        <v>31</v>
      </c>
      <c r="O783" t="s">
        <v>32</v>
      </c>
      <c r="P783" s="4">
        <v>241.96</v>
      </c>
      <c r="Q783">
        <v>2</v>
      </c>
      <c r="R783">
        <v>0</v>
      </c>
      <c r="S783" s="4">
        <v>24.196000000000002</v>
      </c>
    </row>
    <row r="784" spans="1:19" x14ac:dyDescent="0.25">
      <c r="A784" t="s">
        <v>3035</v>
      </c>
      <c r="B784" s="1">
        <v>42450</v>
      </c>
      <c r="C784" s="1">
        <v>42454</v>
      </c>
      <c r="D784" t="s">
        <v>39</v>
      </c>
      <c r="E784" t="s">
        <v>2674</v>
      </c>
      <c r="F784" t="s">
        <v>2675</v>
      </c>
      <c r="G784" t="s">
        <v>89</v>
      </c>
      <c r="H784" t="s">
        <v>26</v>
      </c>
      <c r="I784" t="s">
        <v>101</v>
      </c>
      <c r="J784" t="s">
        <v>91</v>
      </c>
      <c r="K784" t="s">
        <v>5184</v>
      </c>
      <c r="L784" t="s">
        <v>92</v>
      </c>
      <c r="M784" t="s">
        <v>1860</v>
      </c>
      <c r="N784" t="s">
        <v>31</v>
      </c>
      <c r="O784" t="s">
        <v>45</v>
      </c>
      <c r="P784" s="4">
        <v>99.372</v>
      </c>
      <c r="Q784">
        <v>2</v>
      </c>
      <c r="R784">
        <v>0.3</v>
      </c>
      <c r="S784" s="4">
        <v>-1.4196</v>
      </c>
    </row>
    <row r="785" spans="1:19" x14ac:dyDescent="0.25">
      <c r="A785" t="s">
        <v>3036</v>
      </c>
      <c r="B785" s="1">
        <v>41989</v>
      </c>
      <c r="C785" s="1">
        <v>41993</v>
      </c>
      <c r="D785" t="s">
        <v>22</v>
      </c>
      <c r="E785" t="s">
        <v>3037</v>
      </c>
      <c r="F785" t="s">
        <v>3038</v>
      </c>
      <c r="G785" t="s">
        <v>89</v>
      </c>
      <c r="H785" t="s">
        <v>26</v>
      </c>
      <c r="I785" t="s">
        <v>2424</v>
      </c>
      <c r="J785" t="s">
        <v>43</v>
      </c>
      <c r="K785" t="s">
        <v>5358</v>
      </c>
      <c r="L785" t="s">
        <v>29</v>
      </c>
      <c r="M785" t="s">
        <v>1816</v>
      </c>
      <c r="N785" t="s">
        <v>31</v>
      </c>
      <c r="O785" t="s">
        <v>35</v>
      </c>
      <c r="P785" s="4">
        <v>1013.832</v>
      </c>
      <c r="Q785">
        <v>9</v>
      </c>
      <c r="R785">
        <v>0.2</v>
      </c>
      <c r="S785" s="4">
        <v>101.3832</v>
      </c>
    </row>
    <row r="786" spans="1:19" x14ac:dyDescent="0.25">
      <c r="A786" t="s">
        <v>3039</v>
      </c>
      <c r="B786" s="1">
        <v>42721</v>
      </c>
      <c r="C786" s="1">
        <v>42725</v>
      </c>
      <c r="D786" t="s">
        <v>39</v>
      </c>
      <c r="E786" t="s">
        <v>3042</v>
      </c>
      <c r="F786" t="s">
        <v>3043</v>
      </c>
      <c r="G786" t="s">
        <v>25</v>
      </c>
      <c r="H786" t="s">
        <v>26</v>
      </c>
      <c r="I786" t="s">
        <v>352</v>
      </c>
      <c r="J786" t="s">
        <v>52</v>
      </c>
      <c r="K786" t="s">
        <v>5180</v>
      </c>
      <c r="L786" t="s">
        <v>53</v>
      </c>
      <c r="M786" t="s">
        <v>686</v>
      </c>
      <c r="N786" t="s">
        <v>31</v>
      </c>
      <c r="O786" t="s">
        <v>45</v>
      </c>
      <c r="P786" s="4">
        <v>2003.52</v>
      </c>
      <c r="Q786">
        <v>6</v>
      </c>
      <c r="R786">
        <v>0.2</v>
      </c>
      <c r="S786" s="4">
        <v>-325.572</v>
      </c>
    </row>
    <row r="787" spans="1:19" x14ac:dyDescent="0.25">
      <c r="A787" t="s">
        <v>3044</v>
      </c>
      <c r="B787" s="1">
        <v>42068</v>
      </c>
      <c r="C787" s="1">
        <v>42221</v>
      </c>
      <c r="D787" t="s">
        <v>39</v>
      </c>
      <c r="E787" t="s">
        <v>2647</v>
      </c>
      <c r="F787" t="s">
        <v>2648</v>
      </c>
      <c r="G787" t="s">
        <v>100</v>
      </c>
      <c r="H787" t="s">
        <v>26</v>
      </c>
      <c r="I787" t="s">
        <v>3045</v>
      </c>
      <c r="J787" t="s">
        <v>52</v>
      </c>
      <c r="K787" t="s">
        <v>5417</v>
      </c>
      <c r="L787" t="s">
        <v>53</v>
      </c>
      <c r="M787" t="s">
        <v>2194</v>
      </c>
      <c r="N787" t="s">
        <v>31</v>
      </c>
      <c r="O787" t="s">
        <v>55</v>
      </c>
      <c r="P787" s="4">
        <v>665.88</v>
      </c>
      <c r="Q787">
        <v>6</v>
      </c>
      <c r="R787">
        <v>0</v>
      </c>
      <c r="S787" s="4">
        <v>106.5408</v>
      </c>
    </row>
    <row r="788" spans="1:19" x14ac:dyDescent="0.25">
      <c r="A788" t="s">
        <v>3046</v>
      </c>
      <c r="B788" s="1">
        <v>41666</v>
      </c>
      <c r="C788" s="1">
        <v>41672</v>
      </c>
      <c r="D788" t="s">
        <v>39</v>
      </c>
      <c r="E788" t="s">
        <v>3048</v>
      </c>
      <c r="F788" t="s">
        <v>3049</v>
      </c>
      <c r="G788" t="s">
        <v>25</v>
      </c>
      <c r="H788" t="s">
        <v>26</v>
      </c>
      <c r="I788" t="s">
        <v>720</v>
      </c>
      <c r="J788" t="s">
        <v>52</v>
      </c>
      <c r="K788" t="s">
        <v>5250</v>
      </c>
      <c r="L788" t="s">
        <v>53</v>
      </c>
      <c r="M788" t="s">
        <v>3050</v>
      </c>
      <c r="N788" t="s">
        <v>31</v>
      </c>
      <c r="O788" t="s">
        <v>45</v>
      </c>
      <c r="P788" s="4">
        <v>333</v>
      </c>
      <c r="Q788">
        <v>3</v>
      </c>
      <c r="R788">
        <v>0.2</v>
      </c>
      <c r="S788" s="4">
        <v>-16.649999999999999</v>
      </c>
    </row>
    <row r="789" spans="1:19" x14ac:dyDescent="0.25">
      <c r="A789" t="s">
        <v>3052</v>
      </c>
      <c r="B789" s="1">
        <v>42836</v>
      </c>
      <c r="C789" s="1">
        <v>42866</v>
      </c>
      <c r="D789" t="s">
        <v>86</v>
      </c>
      <c r="E789" t="s">
        <v>380</v>
      </c>
      <c r="F789" t="s">
        <v>381</v>
      </c>
      <c r="G789" t="s">
        <v>89</v>
      </c>
      <c r="H789" t="s">
        <v>26</v>
      </c>
      <c r="I789" t="s">
        <v>3053</v>
      </c>
      <c r="J789" t="s">
        <v>1209</v>
      </c>
      <c r="K789" t="s">
        <v>5418</v>
      </c>
      <c r="L789" t="s">
        <v>29</v>
      </c>
      <c r="M789" t="s">
        <v>446</v>
      </c>
      <c r="N789" t="s">
        <v>31</v>
      </c>
      <c r="O789" t="s">
        <v>45</v>
      </c>
      <c r="P789" s="4">
        <v>523.76400000000001</v>
      </c>
      <c r="Q789">
        <v>3</v>
      </c>
      <c r="R789">
        <v>0.4</v>
      </c>
      <c r="S789" s="4">
        <v>-192.04679999999999</v>
      </c>
    </row>
    <row r="790" spans="1:19" x14ac:dyDescent="0.25">
      <c r="A790" t="s">
        <v>3054</v>
      </c>
      <c r="B790" s="1">
        <v>42657</v>
      </c>
      <c r="C790" s="1">
        <v>42663</v>
      </c>
      <c r="D790" t="s">
        <v>39</v>
      </c>
      <c r="E790" t="s">
        <v>3056</v>
      </c>
      <c r="F790" t="s">
        <v>3057</v>
      </c>
      <c r="G790" t="s">
        <v>25</v>
      </c>
      <c r="H790" t="s">
        <v>26</v>
      </c>
      <c r="I790" t="s">
        <v>680</v>
      </c>
      <c r="J790" t="s">
        <v>1209</v>
      </c>
      <c r="K790" t="s">
        <v>5419</v>
      </c>
      <c r="L790" t="s">
        <v>29</v>
      </c>
      <c r="M790" t="s">
        <v>3058</v>
      </c>
      <c r="N790" t="s">
        <v>31</v>
      </c>
      <c r="O790" t="s">
        <v>35</v>
      </c>
      <c r="P790" s="4">
        <v>102.592</v>
      </c>
      <c r="Q790">
        <v>1</v>
      </c>
      <c r="R790">
        <v>0.2</v>
      </c>
      <c r="S790" s="4">
        <v>10.2592</v>
      </c>
    </row>
    <row r="791" spans="1:19" x14ac:dyDescent="0.25">
      <c r="A791" t="s">
        <v>3060</v>
      </c>
      <c r="B791" s="1">
        <v>42349</v>
      </c>
      <c r="C791" s="1">
        <v>42327</v>
      </c>
      <c r="D791" t="s">
        <v>39</v>
      </c>
      <c r="E791" t="s">
        <v>3061</v>
      </c>
      <c r="F791" t="s">
        <v>3062</v>
      </c>
      <c r="G791" t="s">
        <v>89</v>
      </c>
      <c r="H791" t="s">
        <v>26</v>
      </c>
      <c r="I791" t="s">
        <v>2984</v>
      </c>
      <c r="J791" t="s">
        <v>43</v>
      </c>
      <c r="K791" t="s">
        <v>5411</v>
      </c>
      <c r="L791" t="s">
        <v>29</v>
      </c>
      <c r="M791" t="s">
        <v>3063</v>
      </c>
      <c r="N791" t="s">
        <v>31</v>
      </c>
      <c r="O791" t="s">
        <v>35</v>
      </c>
      <c r="P791" s="4">
        <v>523.91999999999996</v>
      </c>
      <c r="Q791">
        <v>5</v>
      </c>
      <c r="R791">
        <v>0.2</v>
      </c>
      <c r="S791" s="4">
        <v>-72.039000000000001</v>
      </c>
    </row>
    <row r="792" spans="1:19" x14ac:dyDescent="0.25">
      <c r="A792" t="s">
        <v>3060</v>
      </c>
      <c r="B792" s="1">
        <v>42349</v>
      </c>
      <c r="C792" s="1">
        <v>42327</v>
      </c>
      <c r="D792" t="s">
        <v>39</v>
      </c>
      <c r="E792" t="s">
        <v>3061</v>
      </c>
      <c r="F792" t="s">
        <v>3062</v>
      </c>
      <c r="G792" t="s">
        <v>89</v>
      </c>
      <c r="H792" t="s">
        <v>26</v>
      </c>
      <c r="I792" t="s">
        <v>2984</v>
      </c>
      <c r="J792" t="s">
        <v>43</v>
      </c>
      <c r="K792" t="s">
        <v>5411</v>
      </c>
      <c r="L792" t="s">
        <v>29</v>
      </c>
      <c r="M792" t="s">
        <v>321</v>
      </c>
      <c r="N792" t="s">
        <v>31</v>
      </c>
      <c r="O792" t="s">
        <v>35</v>
      </c>
      <c r="P792" s="4">
        <v>146.136</v>
      </c>
      <c r="Q792">
        <v>3</v>
      </c>
      <c r="R792">
        <v>0.2</v>
      </c>
      <c r="S792" s="4">
        <v>16.440300000000001</v>
      </c>
    </row>
    <row r="793" spans="1:19" x14ac:dyDescent="0.25">
      <c r="A793" t="s">
        <v>3065</v>
      </c>
      <c r="B793" s="1">
        <v>42262</v>
      </c>
      <c r="C793" s="1">
        <v>42266</v>
      </c>
      <c r="D793" t="s">
        <v>39</v>
      </c>
      <c r="E793" t="s">
        <v>2652</v>
      </c>
      <c r="F793" t="s">
        <v>2653</v>
      </c>
      <c r="G793" t="s">
        <v>25</v>
      </c>
      <c r="H793" t="s">
        <v>26</v>
      </c>
      <c r="I793" t="s">
        <v>2923</v>
      </c>
      <c r="J793" t="s">
        <v>1502</v>
      </c>
      <c r="K793" t="s">
        <v>5402</v>
      </c>
      <c r="L793" t="s">
        <v>29</v>
      </c>
      <c r="M793" t="s">
        <v>2355</v>
      </c>
      <c r="N793" t="s">
        <v>31</v>
      </c>
      <c r="O793" t="s">
        <v>45</v>
      </c>
      <c r="P793" s="4">
        <v>801.96</v>
      </c>
      <c r="Q793">
        <v>2</v>
      </c>
      <c r="R793">
        <v>0</v>
      </c>
      <c r="S793" s="4">
        <v>200.49</v>
      </c>
    </row>
    <row r="794" spans="1:19" x14ac:dyDescent="0.25">
      <c r="A794" t="s">
        <v>3065</v>
      </c>
      <c r="B794" s="1">
        <v>42262</v>
      </c>
      <c r="C794" s="1">
        <v>42266</v>
      </c>
      <c r="D794" t="s">
        <v>39</v>
      </c>
      <c r="E794" t="s">
        <v>2652</v>
      </c>
      <c r="F794" t="s">
        <v>2653</v>
      </c>
      <c r="G794" t="s">
        <v>25</v>
      </c>
      <c r="H794" t="s">
        <v>26</v>
      </c>
      <c r="I794" t="s">
        <v>2923</v>
      </c>
      <c r="J794" t="s">
        <v>1502</v>
      </c>
      <c r="K794" t="s">
        <v>5402</v>
      </c>
      <c r="L794" t="s">
        <v>29</v>
      </c>
      <c r="M794" t="s">
        <v>741</v>
      </c>
      <c r="N794" t="s">
        <v>31</v>
      </c>
      <c r="O794" t="s">
        <v>35</v>
      </c>
      <c r="P794" s="4">
        <v>1056.8599999999999</v>
      </c>
      <c r="Q794">
        <v>7</v>
      </c>
      <c r="R794">
        <v>0</v>
      </c>
      <c r="S794" s="4">
        <v>306.48939999999999</v>
      </c>
    </row>
    <row r="795" spans="1:19" x14ac:dyDescent="0.25">
      <c r="A795" t="s">
        <v>3066</v>
      </c>
      <c r="B795" s="1">
        <v>42988</v>
      </c>
      <c r="C795" s="1">
        <v>43022</v>
      </c>
      <c r="D795" t="s">
        <v>39</v>
      </c>
      <c r="E795" t="s">
        <v>2561</v>
      </c>
      <c r="F795" t="s">
        <v>2562</v>
      </c>
      <c r="G795" t="s">
        <v>25</v>
      </c>
      <c r="H795" t="s">
        <v>26</v>
      </c>
      <c r="I795" t="s">
        <v>180</v>
      </c>
      <c r="J795" t="s">
        <v>123</v>
      </c>
      <c r="K795" t="s">
        <v>5175</v>
      </c>
      <c r="L795" t="s">
        <v>66</v>
      </c>
      <c r="M795" t="s">
        <v>1940</v>
      </c>
      <c r="N795" t="s">
        <v>31</v>
      </c>
      <c r="O795" t="s">
        <v>32</v>
      </c>
      <c r="P795" s="4">
        <v>314.35199999999998</v>
      </c>
      <c r="Q795">
        <v>3</v>
      </c>
      <c r="R795">
        <v>0.2</v>
      </c>
      <c r="S795" s="4">
        <v>-15.717599999999999</v>
      </c>
    </row>
    <row r="796" spans="1:19" x14ac:dyDescent="0.25">
      <c r="A796" t="s">
        <v>3067</v>
      </c>
      <c r="B796" s="1">
        <v>42921</v>
      </c>
      <c r="C796" s="1">
        <v>43044</v>
      </c>
      <c r="D796" t="s">
        <v>39</v>
      </c>
      <c r="E796" t="s">
        <v>1885</v>
      </c>
      <c r="F796" t="s">
        <v>1886</v>
      </c>
      <c r="G796" t="s">
        <v>89</v>
      </c>
      <c r="H796" t="s">
        <v>26</v>
      </c>
      <c r="I796" t="s">
        <v>311</v>
      </c>
      <c r="J796" t="s">
        <v>312</v>
      </c>
      <c r="K796" t="s">
        <v>5201</v>
      </c>
      <c r="L796" t="s">
        <v>92</v>
      </c>
      <c r="M796" t="s">
        <v>414</v>
      </c>
      <c r="N796" t="s">
        <v>31</v>
      </c>
      <c r="O796" t="s">
        <v>35</v>
      </c>
      <c r="P796" s="4">
        <v>1458.65</v>
      </c>
      <c r="Q796">
        <v>5</v>
      </c>
      <c r="R796">
        <v>0</v>
      </c>
      <c r="S796" s="4">
        <v>423.00850000000003</v>
      </c>
    </row>
    <row r="797" spans="1:19" x14ac:dyDescent="0.25">
      <c r="A797" t="s">
        <v>3067</v>
      </c>
      <c r="B797" s="1">
        <v>42921</v>
      </c>
      <c r="C797" s="1">
        <v>43044</v>
      </c>
      <c r="D797" t="s">
        <v>39</v>
      </c>
      <c r="E797" t="s">
        <v>1885</v>
      </c>
      <c r="F797" t="s">
        <v>1886</v>
      </c>
      <c r="G797" t="s">
        <v>89</v>
      </c>
      <c r="H797" t="s">
        <v>26</v>
      </c>
      <c r="I797" t="s">
        <v>311</v>
      </c>
      <c r="J797" t="s">
        <v>312</v>
      </c>
      <c r="K797" t="s">
        <v>5201</v>
      </c>
      <c r="L797" t="s">
        <v>92</v>
      </c>
      <c r="M797" t="s">
        <v>2377</v>
      </c>
      <c r="N797" t="s">
        <v>31</v>
      </c>
      <c r="O797" t="s">
        <v>35</v>
      </c>
      <c r="P797" s="4">
        <v>26.64</v>
      </c>
      <c r="Q797">
        <v>1</v>
      </c>
      <c r="R797">
        <v>0</v>
      </c>
      <c r="S797" s="4">
        <v>7.4592000000000001</v>
      </c>
    </row>
    <row r="798" spans="1:19" x14ac:dyDescent="0.25">
      <c r="A798" t="s">
        <v>3067</v>
      </c>
      <c r="B798" s="1">
        <v>42921</v>
      </c>
      <c r="C798" s="1">
        <v>43044</v>
      </c>
      <c r="D798" t="s">
        <v>39</v>
      </c>
      <c r="E798" t="s">
        <v>1885</v>
      </c>
      <c r="F798" t="s">
        <v>1886</v>
      </c>
      <c r="G798" t="s">
        <v>89</v>
      </c>
      <c r="H798" t="s">
        <v>26</v>
      </c>
      <c r="I798" t="s">
        <v>311</v>
      </c>
      <c r="J798" t="s">
        <v>312</v>
      </c>
      <c r="K798" t="s">
        <v>5201</v>
      </c>
      <c r="L798" t="s">
        <v>92</v>
      </c>
      <c r="M798" t="s">
        <v>651</v>
      </c>
      <c r="N798" t="s">
        <v>31</v>
      </c>
      <c r="O798" t="s">
        <v>35</v>
      </c>
      <c r="P798" s="4">
        <v>476.8</v>
      </c>
      <c r="Q798">
        <v>2</v>
      </c>
      <c r="R798">
        <v>0</v>
      </c>
      <c r="S798" s="4">
        <v>119.2</v>
      </c>
    </row>
    <row r="799" spans="1:19" x14ac:dyDescent="0.25">
      <c r="A799" t="s">
        <v>3068</v>
      </c>
      <c r="B799" s="1">
        <v>42322</v>
      </c>
      <c r="C799" s="1">
        <v>42327</v>
      </c>
      <c r="D799" t="s">
        <v>39</v>
      </c>
      <c r="E799" t="s">
        <v>3069</v>
      </c>
      <c r="F799" t="s">
        <v>3070</v>
      </c>
      <c r="G799" t="s">
        <v>25</v>
      </c>
      <c r="H799" t="s">
        <v>26</v>
      </c>
      <c r="I799" t="s">
        <v>844</v>
      </c>
      <c r="J799" t="s">
        <v>211</v>
      </c>
      <c r="K799" t="s">
        <v>5220</v>
      </c>
      <c r="L799" t="s">
        <v>66</v>
      </c>
      <c r="M799" t="s">
        <v>331</v>
      </c>
      <c r="N799" t="s">
        <v>31</v>
      </c>
      <c r="O799" t="s">
        <v>55</v>
      </c>
      <c r="P799" s="4">
        <v>76.14</v>
      </c>
      <c r="Q799">
        <v>3</v>
      </c>
      <c r="R799">
        <v>0</v>
      </c>
      <c r="S799" s="4">
        <v>26.649000000000001</v>
      </c>
    </row>
    <row r="800" spans="1:19" x14ac:dyDescent="0.25">
      <c r="A800" t="s">
        <v>3072</v>
      </c>
      <c r="B800" s="1">
        <v>41967</v>
      </c>
      <c r="C800" s="1">
        <v>41967</v>
      </c>
      <c r="D800" t="s">
        <v>464</v>
      </c>
      <c r="E800" t="s">
        <v>3073</v>
      </c>
      <c r="F800" t="s">
        <v>3074</v>
      </c>
      <c r="G800" t="s">
        <v>89</v>
      </c>
      <c r="H800" t="s">
        <v>26</v>
      </c>
      <c r="I800" t="s">
        <v>376</v>
      </c>
      <c r="J800" t="s">
        <v>250</v>
      </c>
      <c r="K800" t="s">
        <v>5172</v>
      </c>
      <c r="L800" t="s">
        <v>66</v>
      </c>
      <c r="M800" t="s">
        <v>1539</v>
      </c>
      <c r="N800" t="s">
        <v>31</v>
      </c>
      <c r="O800" t="s">
        <v>35</v>
      </c>
      <c r="P800" s="4">
        <v>611.05799999999999</v>
      </c>
      <c r="Q800">
        <v>3</v>
      </c>
      <c r="R800">
        <v>0.3</v>
      </c>
      <c r="S800" s="4">
        <v>-34.9176</v>
      </c>
    </row>
    <row r="801" spans="1:19" x14ac:dyDescent="0.25">
      <c r="A801" t="s">
        <v>3075</v>
      </c>
      <c r="B801" s="1">
        <v>41846</v>
      </c>
      <c r="C801" s="1">
        <v>41678</v>
      </c>
      <c r="D801" t="s">
        <v>39</v>
      </c>
      <c r="E801" t="s">
        <v>129</v>
      </c>
      <c r="F801" t="s">
        <v>130</v>
      </c>
      <c r="G801" t="s">
        <v>25</v>
      </c>
      <c r="H801" t="s">
        <v>26</v>
      </c>
      <c r="I801" t="s">
        <v>1576</v>
      </c>
      <c r="J801" t="s">
        <v>1577</v>
      </c>
      <c r="K801" t="s">
        <v>5283</v>
      </c>
      <c r="L801" t="s">
        <v>53</v>
      </c>
      <c r="M801" t="s">
        <v>440</v>
      </c>
      <c r="N801" t="s">
        <v>31</v>
      </c>
      <c r="O801" t="s">
        <v>35</v>
      </c>
      <c r="P801" s="4">
        <v>674.35199999999998</v>
      </c>
      <c r="Q801">
        <v>3</v>
      </c>
      <c r="R801">
        <v>0.2</v>
      </c>
      <c r="S801" s="4">
        <v>-109.5822</v>
      </c>
    </row>
    <row r="802" spans="1:19" x14ac:dyDescent="0.25">
      <c r="A802" t="s">
        <v>3075</v>
      </c>
      <c r="B802" s="1">
        <v>41846</v>
      </c>
      <c r="C802" s="1">
        <v>41678</v>
      </c>
      <c r="D802" t="s">
        <v>39</v>
      </c>
      <c r="E802" t="s">
        <v>129</v>
      </c>
      <c r="F802" t="s">
        <v>130</v>
      </c>
      <c r="G802" t="s">
        <v>25</v>
      </c>
      <c r="H802" t="s">
        <v>26</v>
      </c>
      <c r="I802" t="s">
        <v>1576</v>
      </c>
      <c r="J802" t="s">
        <v>1577</v>
      </c>
      <c r="K802" t="s">
        <v>5283</v>
      </c>
      <c r="L802" t="s">
        <v>53</v>
      </c>
      <c r="M802" t="s">
        <v>1416</v>
      </c>
      <c r="N802" t="s">
        <v>31</v>
      </c>
      <c r="O802" t="s">
        <v>55</v>
      </c>
      <c r="P802" s="4">
        <v>134.01</v>
      </c>
      <c r="Q802">
        <v>9</v>
      </c>
      <c r="R802">
        <v>0</v>
      </c>
      <c r="S802" s="4">
        <v>36.182699999999997</v>
      </c>
    </row>
    <row r="803" spans="1:19" x14ac:dyDescent="0.25">
      <c r="A803" t="s">
        <v>3077</v>
      </c>
      <c r="B803" s="1">
        <v>41857</v>
      </c>
      <c r="C803" s="1">
        <v>41979</v>
      </c>
      <c r="D803" t="s">
        <v>39</v>
      </c>
      <c r="E803" t="s">
        <v>3078</v>
      </c>
      <c r="F803" t="s">
        <v>3079</v>
      </c>
      <c r="G803" t="s">
        <v>89</v>
      </c>
      <c r="H803" t="s">
        <v>26</v>
      </c>
      <c r="I803" t="s">
        <v>2857</v>
      </c>
      <c r="J803" t="s">
        <v>146</v>
      </c>
      <c r="K803" t="s">
        <v>5420</v>
      </c>
      <c r="L803" t="s">
        <v>29</v>
      </c>
      <c r="M803" t="s">
        <v>661</v>
      </c>
      <c r="N803" t="s">
        <v>31</v>
      </c>
      <c r="O803" t="s">
        <v>35</v>
      </c>
      <c r="P803" s="4">
        <v>170.352</v>
      </c>
      <c r="Q803">
        <v>3</v>
      </c>
      <c r="R803">
        <v>0.2</v>
      </c>
      <c r="S803" s="4">
        <v>10.647</v>
      </c>
    </row>
    <row r="804" spans="1:19" x14ac:dyDescent="0.25">
      <c r="A804" t="s">
        <v>3080</v>
      </c>
      <c r="B804" s="1">
        <v>41940</v>
      </c>
      <c r="C804" s="1">
        <v>41943</v>
      </c>
      <c r="D804" t="s">
        <v>86</v>
      </c>
      <c r="E804" t="s">
        <v>1551</v>
      </c>
      <c r="F804" t="s">
        <v>1552</v>
      </c>
      <c r="G804" t="s">
        <v>89</v>
      </c>
      <c r="H804" t="s">
        <v>26</v>
      </c>
      <c r="I804" t="s">
        <v>51</v>
      </c>
      <c r="J804" t="s">
        <v>52</v>
      </c>
      <c r="K804" t="s">
        <v>5260</v>
      </c>
      <c r="L804" t="s">
        <v>53</v>
      </c>
      <c r="M804" t="s">
        <v>604</v>
      </c>
      <c r="N804" t="s">
        <v>31</v>
      </c>
      <c r="O804" t="s">
        <v>32</v>
      </c>
      <c r="P804" s="4">
        <v>616.99800000000005</v>
      </c>
      <c r="Q804">
        <v>6</v>
      </c>
      <c r="R804">
        <v>0.15</v>
      </c>
      <c r="S804" s="4">
        <v>-36.293999999999997</v>
      </c>
    </row>
    <row r="805" spans="1:19" x14ac:dyDescent="0.25">
      <c r="A805" t="s">
        <v>3081</v>
      </c>
      <c r="B805" s="1">
        <v>42268</v>
      </c>
      <c r="C805" s="1">
        <v>42268</v>
      </c>
      <c r="D805" t="s">
        <v>464</v>
      </c>
      <c r="E805" t="s">
        <v>3082</v>
      </c>
      <c r="F805" t="s">
        <v>3083</v>
      </c>
      <c r="G805" t="s">
        <v>100</v>
      </c>
      <c r="H805" t="s">
        <v>26</v>
      </c>
      <c r="I805" t="s">
        <v>2847</v>
      </c>
      <c r="J805" t="s">
        <v>473</v>
      </c>
      <c r="K805" t="s">
        <v>5391</v>
      </c>
      <c r="L805" t="s">
        <v>66</v>
      </c>
      <c r="M805" t="s">
        <v>190</v>
      </c>
      <c r="N805" t="s">
        <v>31</v>
      </c>
      <c r="O805" t="s">
        <v>55</v>
      </c>
      <c r="P805" s="4">
        <v>85.3</v>
      </c>
      <c r="Q805">
        <v>2</v>
      </c>
      <c r="R805">
        <v>0</v>
      </c>
      <c r="S805" s="4">
        <v>14.500999999999999</v>
      </c>
    </row>
    <row r="806" spans="1:19" x14ac:dyDescent="0.25">
      <c r="A806" t="s">
        <v>3084</v>
      </c>
      <c r="B806" s="1">
        <v>42892</v>
      </c>
      <c r="C806" s="1">
        <v>43014</v>
      </c>
      <c r="D806" t="s">
        <v>39</v>
      </c>
      <c r="E806" t="s">
        <v>3085</v>
      </c>
      <c r="F806" t="s">
        <v>3086</v>
      </c>
      <c r="G806" t="s">
        <v>100</v>
      </c>
      <c r="H806" t="s">
        <v>26</v>
      </c>
      <c r="I806" t="s">
        <v>352</v>
      </c>
      <c r="J806" t="s">
        <v>52</v>
      </c>
      <c r="K806" t="s">
        <v>5180</v>
      </c>
      <c r="L806" t="s">
        <v>53</v>
      </c>
      <c r="M806" t="s">
        <v>3087</v>
      </c>
      <c r="N806" t="s">
        <v>31</v>
      </c>
      <c r="O806" t="s">
        <v>55</v>
      </c>
      <c r="P806" s="4">
        <v>4.95</v>
      </c>
      <c r="Q806">
        <v>1</v>
      </c>
      <c r="R806">
        <v>0</v>
      </c>
      <c r="S806" s="4">
        <v>2.1779999999999999</v>
      </c>
    </row>
    <row r="807" spans="1:19" x14ac:dyDescent="0.25">
      <c r="A807" t="s">
        <v>3089</v>
      </c>
      <c r="B807" s="1">
        <v>42783</v>
      </c>
      <c r="C807" s="1">
        <v>42788</v>
      </c>
      <c r="D807" t="s">
        <v>39</v>
      </c>
      <c r="E807" t="s">
        <v>1454</v>
      </c>
      <c r="F807" t="s">
        <v>1455</v>
      </c>
      <c r="G807" t="s">
        <v>100</v>
      </c>
      <c r="H807" t="s">
        <v>26</v>
      </c>
      <c r="I807" t="s">
        <v>137</v>
      </c>
      <c r="J807" t="s">
        <v>138</v>
      </c>
      <c r="K807" t="s">
        <v>5216</v>
      </c>
      <c r="L807" t="s">
        <v>92</v>
      </c>
      <c r="M807" t="s">
        <v>1262</v>
      </c>
      <c r="N807" t="s">
        <v>31</v>
      </c>
      <c r="O807" t="s">
        <v>45</v>
      </c>
      <c r="P807" s="4">
        <v>480.96</v>
      </c>
      <c r="Q807">
        <v>3</v>
      </c>
      <c r="R807">
        <v>0.5</v>
      </c>
      <c r="S807" s="4">
        <v>-269.33760000000001</v>
      </c>
    </row>
    <row r="808" spans="1:19" x14ac:dyDescent="0.25">
      <c r="A808" t="s">
        <v>3092</v>
      </c>
      <c r="B808" s="1">
        <v>42336</v>
      </c>
      <c r="C808" s="1">
        <v>42075</v>
      </c>
      <c r="D808" t="s">
        <v>39</v>
      </c>
      <c r="E808" t="s">
        <v>238</v>
      </c>
      <c r="F808" t="s">
        <v>239</v>
      </c>
      <c r="G808" t="s">
        <v>25</v>
      </c>
      <c r="H808" t="s">
        <v>26</v>
      </c>
      <c r="I808" t="s">
        <v>3093</v>
      </c>
      <c r="J808" t="s">
        <v>138</v>
      </c>
      <c r="K808" t="s">
        <v>5421</v>
      </c>
      <c r="L808" t="s">
        <v>92</v>
      </c>
      <c r="M808" t="s">
        <v>3094</v>
      </c>
      <c r="N808" t="s">
        <v>31</v>
      </c>
      <c r="O808" t="s">
        <v>55</v>
      </c>
      <c r="P808" s="4">
        <v>151.96</v>
      </c>
      <c r="Q808">
        <v>5</v>
      </c>
      <c r="R808">
        <v>0.6</v>
      </c>
      <c r="S808" s="4">
        <v>-182.352</v>
      </c>
    </row>
    <row r="809" spans="1:19" x14ac:dyDescent="0.25">
      <c r="A809" t="s">
        <v>3096</v>
      </c>
      <c r="B809" s="1">
        <v>42300</v>
      </c>
      <c r="C809" s="1">
        <v>42304</v>
      </c>
      <c r="D809" t="s">
        <v>22</v>
      </c>
      <c r="E809" t="s">
        <v>3099</v>
      </c>
      <c r="F809" t="s">
        <v>3100</v>
      </c>
      <c r="G809" t="s">
        <v>25</v>
      </c>
      <c r="H809" t="s">
        <v>26</v>
      </c>
      <c r="I809" t="s">
        <v>720</v>
      </c>
      <c r="J809" t="s">
        <v>52</v>
      </c>
      <c r="K809" t="s">
        <v>5223</v>
      </c>
      <c r="L809" t="s">
        <v>53</v>
      </c>
      <c r="M809" t="s">
        <v>2765</v>
      </c>
      <c r="N809" t="s">
        <v>31</v>
      </c>
      <c r="O809" t="s">
        <v>35</v>
      </c>
      <c r="P809" s="4">
        <v>240.78399999999999</v>
      </c>
      <c r="Q809">
        <v>1</v>
      </c>
      <c r="R809">
        <v>0.2</v>
      </c>
      <c r="S809" s="4">
        <v>27.088200000000001</v>
      </c>
    </row>
    <row r="810" spans="1:19" x14ac:dyDescent="0.25">
      <c r="A810" t="s">
        <v>3096</v>
      </c>
      <c r="B810" s="1">
        <v>42300</v>
      </c>
      <c r="C810" s="1">
        <v>42304</v>
      </c>
      <c r="D810" t="s">
        <v>22</v>
      </c>
      <c r="E810" t="s">
        <v>3099</v>
      </c>
      <c r="F810" t="s">
        <v>3100</v>
      </c>
      <c r="G810" t="s">
        <v>25</v>
      </c>
      <c r="H810" t="s">
        <v>26</v>
      </c>
      <c r="I810" t="s">
        <v>720</v>
      </c>
      <c r="J810" t="s">
        <v>52</v>
      </c>
      <c r="K810" t="s">
        <v>5223</v>
      </c>
      <c r="L810" t="s">
        <v>53</v>
      </c>
      <c r="M810" t="s">
        <v>1290</v>
      </c>
      <c r="N810" t="s">
        <v>31</v>
      </c>
      <c r="O810" t="s">
        <v>35</v>
      </c>
      <c r="P810" s="4">
        <v>191.96799999999999</v>
      </c>
      <c r="Q810">
        <v>7</v>
      </c>
      <c r="R810">
        <v>0.2</v>
      </c>
      <c r="S810" s="4">
        <v>16.7972</v>
      </c>
    </row>
    <row r="811" spans="1:19" x14ac:dyDescent="0.25">
      <c r="A811" t="s">
        <v>3096</v>
      </c>
      <c r="B811" s="1">
        <v>42300</v>
      </c>
      <c r="C811" s="1">
        <v>42304</v>
      </c>
      <c r="D811" t="s">
        <v>22</v>
      </c>
      <c r="E811" t="s">
        <v>3099</v>
      </c>
      <c r="F811" t="s">
        <v>3100</v>
      </c>
      <c r="G811" t="s">
        <v>25</v>
      </c>
      <c r="H811" t="s">
        <v>26</v>
      </c>
      <c r="I811" t="s">
        <v>720</v>
      </c>
      <c r="J811" t="s">
        <v>52</v>
      </c>
      <c r="K811" t="s">
        <v>5223</v>
      </c>
      <c r="L811" t="s">
        <v>53</v>
      </c>
      <c r="M811" t="s">
        <v>1760</v>
      </c>
      <c r="N811" t="s">
        <v>31</v>
      </c>
      <c r="O811" t="s">
        <v>35</v>
      </c>
      <c r="P811" s="4">
        <v>842.35199999999998</v>
      </c>
      <c r="Q811">
        <v>3</v>
      </c>
      <c r="R811">
        <v>0.2</v>
      </c>
      <c r="S811" s="4">
        <v>42.117600000000003</v>
      </c>
    </row>
    <row r="812" spans="1:19" x14ac:dyDescent="0.25">
      <c r="A812" t="s">
        <v>3101</v>
      </c>
      <c r="B812" s="1">
        <v>42170</v>
      </c>
      <c r="C812" s="1">
        <v>42175</v>
      </c>
      <c r="D812" t="s">
        <v>39</v>
      </c>
      <c r="E812" t="s">
        <v>3103</v>
      </c>
      <c r="F812" t="s">
        <v>3104</v>
      </c>
      <c r="G812" t="s">
        <v>25</v>
      </c>
      <c r="H812" t="s">
        <v>26</v>
      </c>
      <c r="I812" t="s">
        <v>2405</v>
      </c>
      <c r="J812" t="s">
        <v>577</v>
      </c>
      <c r="K812" t="s">
        <v>5356</v>
      </c>
      <c r="L812" t="s">
        <v>53</v>
      </c>
      <c r="M812" t="s">
        <v>3094</v>
      </c>
      <c r="N812" t="s">
        <v>31</v>
      </c>
      <c r="O812" t="s">
        <v>55</v>
      </c>
      <c r="P812" s="4">
        <v>364.70400000000001</v>
      </c>
      <c r="Q812">
        <v>6</v>
      </c>
      <c r="R812">
        <v>0.2</v>
      </c>
      <c r="S812" s="4">
        <v>-36.470399999999998</v>
      </c>
    </row>
    <row r="813" spans="1:19" x14ac:dyDescent="0.25">
      <c r="A813" t="s">
        <v>3101</v>
      </c>
      <c r="B813" s="1">
        <v>42170</v>
      </c>
      <c r="C813" s="1">
        <v>42175</v>
      </c>
      <c r="D813" t="s">
        <v>39</v>
      </c>
      <c r="E813" t="s">
        <v>3103</v>
      </c>
      <c r="F813" t="s">
        <v>3104</v>
      </c>
      <c r="G813" t="s">
        <v>25</v>
      </c>
      <c r="H813" t="s">
        <v>26</v>
      </c>
      <c r="I813" t="s">
        <v>2405</v>
      </c>
      <c r="J813" t="s">
        <v>577</v>
      </c>
      <c r="K813" t="s">
        <v>5356</v>
      </c>
      <c r="L813" t="s">
        <v>53</v>
      </c>
      <c r="M813" t="s">
        <v>3105</v>
      </c>
      <c r="N813" t="s">
        <v>31</v>
      </c>
      <c r="O813" t="s">
        <v>55</v>
      </c>
      <c r="P813" s="4">
        <v>40.256</v>
      </c>
      <c r="Q813">
        <v>4</v>
      </c>
      <c r="R813">
        <v>0.2</v>
      </c>
      <c r="S813" s="4">
        <v>11.070399999999999</v>
      </c>
    </row>
    <row r="814" spans="1:19" x14ac:dyDescent="0.25">
      <c r="A814" t="s">
        <v>3107</v>
      </c>
      <c r="B814" s="1">
        <v>42698</v>
      </c>
      <c r="C814" s="1">
        <v>42704</v>
      </c>
      <c r="D814" t="s">
        <v>39</v>
      </c>
      <c r="E814" t="s">
        <v>3109</v>
      </c>
      <c r="F814" t="s">
        <v>3110</v>
      </c>
      <c r="G814" t="s">
        <v>89</v>
      </c>
      <c r="H814" t="s">
        <v>26</v>
      </c>
      <c r="I814" t="s">
        <v>51</v>
      </c>
      <c r="J814" t="s">
        <v>52</v>
      </c>
      <c r="K814" t="s">
        <v>5203</v>
      </c>
      <c r="L814" t="s">
        <v>53</v>
      </c>
      <c r="M814" t="s">
        <v>979</v>
      </c>
      <c r="N814" t="s">
        <v>31</v>
      </c>
      <c r="O814" t="s">
        <v>35</v>
      </c>
      <c r="P814" s="4">
        <v>1684.752</v>
      </c>
      <c r="Q814">
        <v>6</v>
      </c>
      <c r="R814">
        <v>0.2</v>
      </c>
      <c r="S814" s="4">
        <v>210.59399999999999</v>
      </c>
    </row>
    <row r="815" spans="1:19" x14ac:dyDescent="0.25">
      <c r="A815" t="s">
        <v>3111</v>
      </c>
      <c r="B815" s="1">
        <v>42128</v>
      </c>
      <c r="C815" s="1">
        <v>42281</v>
      </c>
      <c r="D815" t="s">
        <v>39</v>
      </c>
      <c r="E815" t="s">
        <v>3112</v>
      </c>
      <c r="F815" t="s">
        <v>3113</v>
      </c>
      <c r="G815" t="s">
        <v>100</v>
      </c>
      <c r="H815" t="s">
        <v>26</v>
      </c>
      <c r="I815" t="s">
        <v>64</v>
      </c>
      <c r="J815" t="s">
        <v>65</v>
      </c>
      <c r="K815" t="s">
        <v>5179</v>
      </c>
      <c r="L815" t="s">
        <v>66</v>
      </c>
      <c r="M815" t="s">
        <v>2168</v>
      </c>
      <c r="N815" t="s">
        <v>31</v>
      </c>
      <c r="O815" t="s">
        <v>55</v>
      </c>
      <c r="P815" s="4">
        <v>547.13599999999997</v>
      </c>
      <c r="Q815">
        <v>4</v>
      </c>
      <c r="R815">
        <v>0.2</v>
      </c>
      <c r="S815" s="4">
        <v>-68.391999999999996</v>
      </c>
    </row>
    <row r="816" spans="1:19" x14ac:dyDescent="0.25">
      <c r="A816" t="s">
        <v>3111</v>
      </c>
      <c r="B816" s="1">
        <v>42128</v>
      </c>
      <c r="C816" s="1">
        <v>42281</v>
      </c>
      <c r="D816" t="s">
        <v>39</v>
      </c>
      <c r="E816" t="s">
        <v>3112</v>
      </c>
      <c r="F816" t="s">
        <v>3113</v>
      </c>
      <c r="G816" t="s">
        <v>100</v>
      </c>
      <c r="H816" t="s">
        <v>26</v>
      </c>
      <c r="I816" t="s">
        <v>64</v>
      </c>
      <c r="J816" t="s">
        <v>65</v>
      </c>
      <c r="K816" t="s">
        <v>5179</v>
      </c>
      <c r="L816" t="s">
        <v>66</v>
      </c>
      <c r="M816" t="s">
        <v>1892</v>
      </c>
      <c r="N816" t="s">
        <v>31</v>
      </c>
      <c r="O816" t="s">
        <v>55</v>
      </c>
      <c r="P816" s="4">
        <v>7.5839999999999996</v>
      </c>
      <c r="Q816">
        <v>1</v>
      </c>
      <c r="R816">
        <v>0.2</v>
      </c>
      <c r="S816" s="4">
        <v>2.37</v>
      </c>
    </row>
    <row r="817" spans="1:19" x14ac:dyDescent="0.25">
      <c r="A817" t="s">
        <v>3111</v>
      </c>
      <c r="B817" s="1">
        <v>42128</v>
      </c>
      <c r="C817" s="1">
        <v>42281</v>
      </c>
      <c r="D817" t="s">
        <v>39</v>
      </c>
      <c r="E817" t="s">
        <v>3112</v>
      </c>
      <c r="F817" t="s">
        <v>3113</v>
      </c>
      <c r="G817" t="s">
        <v>100</v>
      </c>
      <c r="H817" t="s">
        <v>26</v>
      </c>
      <c r="I817" t="s">
        <v>64</v>
      </c>
      <c r="J817" t="s">
        <v>65</v>
      </c>
      <c r="K817" t="s">
        <v>5179</v>
      </c>
      <c r="L817" t="s">
        <v>66</v>
      </c>
      <c r="M817" t="s">
        <v>3114</v>
      </c>
      <c r="N817" t="s">
        <v>31</v>
      </c>
      <c r="O817" t="s">
        <v>32</v>
      </c>
      <c r="P817" s="4">
        <v>352.45</v>
      </c>
      <c r="Q817">
        <v>5</v>
      </c>
      <c r="R817">
        <v>0.5</v>
      </c>
      <c r="S817" s="4">
        <v>-211.47</v>
      </c>
    </row>
    <row r="818" spans="1:19" x14ac:dyDescent="0.25">
      <c r="A818" t="s">
        <v>3116</v>
      </c>
      <c r="B818" s="1">
        <v>42996</v>
      </c>
      <c r="C818" s="1">
        <v>43003</v>
      </c>
      <c r="D818" t="s">
        <v>39</v>
      </c>
      <c r="E818" t="s">
        <v>3117</v>
      </c>
      <c r="F818" t="s">
        <v>3118</v>
      </c>
      <c r="G818" t="s">
        <v>89</v>
      </c>
      <c r="H818" t="s">
        <v>26</v>
      </c>
      <c r="I818" t="s">
        <v>180</v>
      </c>
      <c r="J818" t="s">
        <v>123</v>
      </c>
      <c r="K818" t="s">
        <v>5153</v>
      </c>
      <c r="L818" t="s">
        <v>66</v>
      </c>
      <c r="M818" t="s">
        <v>1287</v>
      </c>
      <c r="N818" t="s">
        <v>31</v>
      </c>
      <c r="O818" t="s">
        <v>55</v>
      </c>
      <c r="P818" s="4">
        <v>9.82</v>
      </c>
      <c r="Q818">
        <v>2</v>
      </c>
      <c r="R818">
        <v>0</v>
      </c>
      <c r="S818" s="4">
        <v>3.2406000000000001</v>
      </c>
    </row>
    <row r="819" spans="1:19" x14ac:dyDescent="0.25">
      <c r="A819" t="s">
        <v>3119</v>
      </c>
      <c r="B819" s="1">
        <v>42934</v>
      </c>
      <c r="C819" s="1">
        <v>42939</v>
      </c>
      <c r="D819" t="s">
        <v>39</v>
      </c>
      <c r="E819" t="s">
        <v>2988</v>
      </c>
      <c r="F819" t="s">
        <v>2989</v>
      </c>
      <c r="G819" t="s">
        <v>25</v>
      </c>
      <c r="H819" t="s">
        <v>26</v>
      </c>
      <c r="I819" t="s">
        <v>576</v>
      </c>
      <c r="J819" t="s">
        <v>577</v>
      </c>
      <c r="K819" t="s">
        <v>5194</v>
      </c>
      <c r="L819" t="s">
        <v>53</v>
      </c>
      <c r="M819" t="s">
        <v>1262</v>
      </c>
      <c r="N819" t="s">
        <v>31</v>
      </c>
      <c r="O819" t="s">
        <v>45</v>
      </c>
      <c r="P819" s="4">
        <v>801.6</v>
      </c>
      <c r="Q819">
        <v>5</v>
      </c>
      <c r="R819">
        <v>0.5</v>
      </c>
      <c r="S819" s="4">
        <v>-448.89600000000002</v>
      </c>
    </row>
    <row r="820" spans="1:19" x14ac:dyDescent="0.25">
      <c r="A820" t="s">
        <v>3119</v>
      </c>
      <c r="B820" s="1">
        <v>42934</v>
      </c>
      <c r="C820" s="1">
        <v>42939</v>
      </c>
      <c r="D820" t="s">
        <v>39</v>
      </c>
      <c r="E820" t="s">
        <v>2988</v>
      </c>
      <c r="F820" t="s">
        <v>2989</v>
      </c>
      <c r="G820" t="s">
        <v>25</v>
      </c>
      <c r="H820" t="s">
        <v>26</v>
      </c>
      <c r="I820" t="s">
        <v>576</v>
      </c>
      <c r="J820" t="s">
        <v>577</v>
      </c>
      <c r="K820" t="s">
        <v>5194</v>
      </c>
      <c r="L820" t="s">
        <v>53</v>
      </c>
      <c r="M820" t="s">
        <v>104</v>
      </c>
      <c r="N820" t="s">
        <v>31</v>
      </c>
      <c r="O820" t="s">
        <v>35</v>
      </c>
      <c r="P820" s="4">
        <v>161.56800000000001</v>
      </c>
      <c r="Q820">
        <v>2</v>
      </c>
      <c r="R820">
        <v>0.2</v>
      </c>
      <c r="S820" s="4">
        <v>10.098000000000001</v>
      </c>
    </row>
    <row r="821" spans="1:19" x14ac:dyDescent="0.25">
      <c r="A821" t="s">
        <v>3119</v>
      </c>
      <c r="B821" s="1">
        <v>42934</v>
      </c>
      <c r="C821" s="1">
        <v>42939</v>
      </c>
      <c r="D821" t="s">
        <v>39</v>
      </c>
      <c r="E821" t="s">
        <v>2988</v>
      </c>
      <c r="F821" t="s">
        <v>2989</v>
      </c>
      <c r="G821" t="s">
        <v>25</v>
      </c>
      <c r="H821" t="s">
        <v>26</v>
      </c>
      <c r="I821" t="s">
        <v>576</v>
      </c>
      <c r="J821" t="s">
        <v>577</v>
      </c>
      <c r="K821" t="s">
        <v>5194</v>
      </c>
      <c r="L821" t="s">
        <v>53</v>
      </c>
      <c r="M821" t="s">
        <v>147</v>
      </c>
      <c r="N821" t="s">
        <v>31</v>
      </c>
      <c r="O821" t="s">
        <v>35</v>
      </c>
      <c r="P821" s="4">
        <v>311.976</v>
      </c>
      <c r="Q821">
        <v>3</v>
      </c>
      <c r="R821">
        <v>0.2</v>
      </c>
      <c r="S821" s="4">
        <v>-42.896700000000003</v>
      </c>
    </row>
    <row r="822" spans="1:19" x14ac:dyDescent="0.25">
      <c r="A822" t="s">
        <v>3121</v>
      </c>
      <c r="B822" s="1">
        <v>41899</v>
      </c>
      <c r="C822" s="1">
        <v>41903</v>
      </c>
      <c r="D822" t="s">
        <v>39</v>
      </c>
      <c r="E822" t="s">
        <v>1718</v>
      </c>
      <c r="F822" t="s">
        <v>1719</v>
      </c>
      <c r="G822" t="s">
        <v>25</v>
      </c>
      <c r="H822" t="s">
        <v>26</v>
      </c>
      <c r="I822" t="s">
        <v>202</v>
      </c>
      <c r="J822" t="s">
        <v>203</v>
      </c>
      <c r="K822" t="s">
        <v>5154</v>
      </c>
      <c r="L822" t="s">
        <v>53</v>
      </c>
      <c r="M822" t="s">
        <v>2353</v>
      </c>
      <c r="N822" t="s">
        <v>31</v>
      </c>
      <c r="O822" t="s">
        <v>55</v>
      </c>
      <c r="P822" s="4">
        <v>35.340000000000003</v>
      </c>
      <c r="Q822">
        <v>2</v>
      </c>
      <c r="R822">
        <v>0</v>
      </c>
      <c r="S822" s="4">
        <v>13.4292</v>
      </c>
    </row>
    <row r="823" spans="1:19" x14ac:dyDescent="0.25">
      <c r="A823" t="s">
        <v>3124</v>
      </c>
      <c r="B823" s="1">
        <v>42443</v>
      </c>
      <c r="C823" s="1">
        <v>42446</v>
      </c>
      <c r="D823" t="s">
        <v>86</v>
      </c>
      <c r="E823" t="s">
        <v>1137</v>
      </c>
      <c r="F823" t="s">
        <v>1138</v>
      </c>
      <c r="G823" t="s">
        <v>25</v>
      </c>
      <c r="H823" t="s">
        <v>26</v>
      </c>
      <c r="I823" t="s">
        <v>3126</v>
      </c>
      <c r="J823" t="s">
        <v>91</v>
      </c>
      <c r="K823" t="s">
        <v>5422</v>
      </c>
      <c r="L823" t="s">
        <v>92</v>
      </c>
      <c r="M823" t="s">
        <v>928</v>
      </c>
      <c r="N823" t="s">
        <v>31</v>
      </c>
      <c r="O823" t="s">
        <v>32</v>
      </c>
      <c r="P823" s="4">
        <v>241.33199999999999</v>
      </c>
      <c r="Q823">
        <v>5</v>
      </c>
      <c r="R823">
        <v>0.32</v>
      </c>
      <c r="S823" s="4">
        <v>-14.196</v>
      </c>
    </row>
    <row r="824" spans="1:19" x14ac:dyDescent="0.25">
      <c r="A824" t="s">
        <v>3127</v>
      </c>
      <c r="B824" s="1">
        <v>42171</v>
      </c>
      <c r="C824" s="1">
        <v>42175</v>
      </c>
      <c r="D824" t="s">
        <v>39</v>
      </c>
      <c r="E824" t="s">
        <v>3069</v>
      </c>
      <c r="F824" t="s">
        <v>3070</v>
      </c>
      <c r="G824" t="s">
        <v>25</v>
      </c>
      <c r="H824" t="s">
        <v>26</v>
      </c>
      <c r="I824" t="s">
        <v>2038</v>
      </c>
      <c r="J824" t="s">
        <v>91</v>
      </c>
      <c r="K824" t="s">
        <v>5324</v>
      </c>
      <c r="L824" t="s">
        <v>92</v>
      </c>
      <c r="M824" t="s">
        <v>1335</v>
      </c>
      <c r="N824" t="s">
        <v>31</v>
      </c>
      <c r="O824" t="s">
        <v>35</v>
      </c>
      <c r="P824" s="4">
        <v>197.37200000000001</v>
      </c>
      <c r="Q824">
        <v>2</v>
      </c>
      <c r="R824">
        <v>0.3</v>
      </c>
      <c r="S824" s="4">
        <v>-25.3764</v>
      </c>
    </row>
    <row r="825" spans="1:19" x14ac:dyDescent="0.25">
      <c r="A825" t="s">
        <v>3128</v>
      </c>
      <c r="B825" s="1">
        <v>42655</v>
      </c>
      <c r="C825" s="1">
        <v>42655</v>
      </c>
      <c r="D825" t="s">
        <v>464</v>
      </c>
      <c r="E825" t="s">
        <v>3129</v>
      </c>
      <c r="F825" t="s">
        <v>3130</v>
      </c>
      <c r="G825" t="s">
        <v>25</v>
      </c>
      <c r="H825" t="s">
        <v>26</v>
      </c>
      <c r="I825" t="s">
        <v>3131</v>
      </c>
      <c r="J825" t="s">
        <v>112</v>
      </c>
      <c r="K825" t="s">
        <v>5423</v>
      </c>
      <c r="L825" t="s">
        <v>92</v>
      </c>
      <c r="M825" t="s">
        <v>646</v>
      </c>
      <c r="N825" t="s">
        <v>31</v>
      </c>
      <c r="O825" t="s">
        <v>35</v>
      </c>
      <c r="P825" s="4">
        <v>1424.9</v>
      </c>
      <c r="Q825">
        <v>5</v>
      </c>
      <c r="R825">
        <v>0</v>
      </c>
      <c r="S825" s="4">
        <v>356.22500000000002</v>
      </c>
    </row>
    <row r="826" spans="1:19" x14ac:dyDescent="0.25">
      <c r="A826" t="s">
        <v>3132</v>
      </c>
      <c r="B826" s="1">
        <v>42873</v>
      </c>
      <c r="C826" s="1">
        <v>42878</v>
      </c>
      <c r="D826" t="s">
        <v>39</v>
      </c>
      <c r="E826" t="s">
        <v>3134</v>
      </c>
      <c r="F826" t="s">
        <v>3135</v>
      </c>
      <c r="G826" t="s">
        <v>25</v>
      </c>
      <c r="H826" t="s">
        <v>26</v>
      </c>
      <c r="I826" t="s">
        <v>180</v>
      </c>
      <c r="J826" t="s">
        <v>123</v>
      </c>
      <c r="K826" t="s">
        <v>5175</v>
      </c>
      <c r="L826" t="s">
        <v>66</v>
      </c>
      <c r="M826" t="s">
        <v>1587</v>
      </c>
      <c r="N826" t="s">
        <v>31</v>
      </c>
      <c r="O826" t="s">
        <v>55</v>
      </c>
      <c r="P826" s="4">
        <v>14.56</v>
      </c>
      <c r="Q826">
        <v>2</v>
      </c>
      <c r="R826">
        <v>0</v>
      </c>
      <c r="S826" s="4">
        <v>6.2607999999999997</v>
      </c>
    </row>
    <row r="827" spans="1:19" x14ac:dyDescent="0.25">
      <c r="A827" t="s">
        <v>3136</v>
      </c>
      <c r="B827" s="1">
        <v>42692</v>
      </c>
      <c r="C827" s="1">
        <v>42696</v>
      </c>
      <c r="D827" t="s">
        <v>39</v>
      </c>
      <c r="E827" t="s">
        <v>98</v>
      </c>
      <c r="F827" t="s">
        <v>99</v>
      </c>
      <c r="G827" t="s">
        <v>100</v>
      </c>
      <c r="H827" t="s">
        <v>26</v>
      </c>
      <c r="I827" t="s">
        <v>1392</v>
      </c>
      <c r="J827" t="s">
        <v>91</v>
      </c>
      <c r="K827" t="s">
        <v>5281</v>
      </c>
      <c r="L827" t="s">
        <v>92</v>
      </c>
      <c r="M827" t="s">
        <v>270</v>
      </c>
      <c r="N827" t="s">
        <v>31</v>
      </c>
      <c r="O827" t="s">
        <v>35</v>
      </c>
      <c r="P827" s="4">
        <v>255.108</v>
      </c>
      <c r="Q827">
        <v>6</v>
      </c>
      <c r="R827">
        <v>0.3</v>
      </c>
      <c r="S827" s="4">
        <v>-18.222000000000001</v>
      </c>
    </row>
    <row r="828" spans="1:19" x14ac:dyDescent="0.25">
      <c r="A828" t="s">
        <v>3138</v>
      </c>
      <c r="B828" s="1">
        <v>41733</v>
      </c>
      <c r="C828" s="1">
        <v>41886</v>
      </c>
      <c r="D828" t="s">
        <v>39</v>
      </c>
      <c r="E828" t="s">
        <v>1361</v>
      </c>
      <c r="F828" t="s">
        <v>1362</v>
      </c>
      <c r="G828" t="s">
        <v>25</v>
      </c>
      <c r="H828" t="s">
        <v>26</v>
      </c>
      <c r="I828" t="s">
        <v>311</v>
      </c>
      <c r="J828" t="s">
        <v>312</v>
      </c>
      <c r="K828" t="s">
        <v>5221</v>
      </c>
      <c r="L828" t="s">
        <v>92</v>
      </c>
      <c r="M828" t="s">
        <v>698</v>
      </c>
      <c r="N828" t="s">
        <v>31</v>
      </c>
      <c r="O828" t="s">
        <v>55</v>
      </c>
      <c r="P828" s="4">
        <v>5.47</v>
      </c>
      <c r="Q828">
        <v>1</v>
      </c>
      <c r="R828">
        <v>0</v>
      </c>
      <c r="S828" s="4">
        <v>2.3521000000000001</v>
      </c>
    </row>
    <row r="829" spans="1:19" x14ac:dyDescent="0.25">
      <c r="A829" t="s">
        <v>3139</v>
      </c>
      <c r="B829" s="1">
        <v>42547</v>
      </c>
      <c r="C829" s="1">
        <v>42436</v>
      </c>
      <c r="D829" t="s">
        <v>39</v>
      </c>
      <c r="E829" t="s">
        <v>3141</v>
      </c>
      <c r="F829" t="s">
        <v>3142</v>
      </c>
      <c r="G829" t="s">
        <v>25</v>
      </c>
      <c r="H829" t="s">
        <v>26</v>
      </c>
      <c r="I829" t="s">
        <v>352</v>
      </c>
      <c r="J829" t="s">
        <v>52</v>
      </c>
      <c r="K829" t="s">
        <v>5170</v>
      </c>
      <c r="L829" t="s">
        <v>53</v>
      </c>
      <c r="M829" t="s">
        <v>2039</v>
      </c>
      <c r="N829" t="s">
        <v>31</v>
      </c>
      <c r="O829" t="s">
        <v>55</v>
      </c>
      <c r="P829" s="4">
        <v>22.14</v>
      </c>
      <c r="Q829">
        <v>3</v>
      </c>
      <c r="R829">
        <v>0</v>
      </c>
      <c r="S829" s="4">
        <v>6.4206000000000003</v>
      </c>
    </row>
    <row r="830" spans="1:19" x14ac:dyDescent="0.25">
      <c r="A830" t="s">
        <v>3143</v>
      </c>
      <c r="B830" s="1">
        <v>42519</v>
      </c>
      <c r="C830" s="1">
        <v>42406</v>
      </c>
      <c r="D830" t="s">
        <v>39</v>
      </c>
      <c r="E830" t="s">
        <v>3145</v>
      </c>
      <c r="F830" t="s">
        <v>3146</v>
      </c>
      <c r="G830" t="s">
        <v>25</v>
      </c>
      <c r="H830" t="s">
        <v>26</v>
      </c>
      <c r="I830" t="s">
        <v>3147</v>
      </c>
      <c r="J830" t="s">
        <v>146</v>
      </c>
      <c r="K830" t="s">
        <v>5424</v>
      </c>
      <c r="L830" t="s">
        <v>29</v>
      </c>
      <c r="M830" t="s">
        <v>3148</v>
      </c>
      <c r="N830" t="s">
        <v>31</v>
      </c>
      <c r="O830" t="s">
        <v>55</v>
      </c>
      <c r="P830" s="4">
        <v>44.76</v>
      </c>
      <c r="Q830">
        <v>3</v>
      </c>
      <c r="R830">
        <v>0.2</v>
      </c>
      <c r="S830" s="4">
        <v>14.547000000000001</v>
      </c>
    </row>
    <row r="831" spans="1:19" x14ac:dyDescent="0.25">
      <c r="A831" t="s">
        <v>3150</v>
      </c>
      <c r="B831" s="1">
        <v>42785</v>
      </c>
      <c r="C831" s="1">
        <v>42786</v>
      </c>
      <c r="D831" t="s">
        <v>86</v>
      </c>
      <c r="E831" t="s">
        <v>3151</v>
      </c>
      <c r="F831" t="s">
        <v>3152</v>
      </c>
      <c r="G831" t="s">
        <v>100</v>
      </c>
      <c r="H831" t="s">
        <v>26</v>
      </c>
      <c r="I831" t="s">
        <v>51</v>
      </c>
      <c r="J831" t="s">
        <v>52</v>
      </c>
      <c r="K831" t="s">
        <v>5197</v>
      </c>
      <c r="L831" t="s">
        <v>53</v>
      </c>
      <c r="M831" t="s">
        <v>1416</v>
      </c>
      <c r="N831" t="s">
        <v>31</v>
      </c>
      <c r="O831" t="s">
        <v>55</v>
      </c>
      <c r="P831" s="4">
        <v>44.67</v>
      </c>
      <c r="Q831">
        <v>3</v>
      </c>
      <c r="R831">
        <v>0</v>
      </c>
      <c r="S831" s="4">
        <v>12.0609</v>
      </c>
    </row>
    <row r="832" spans="1:19" x14ac:dyDescent="0.25">
      <c r="A832" t="s">
        <v>3153</v>
      </c>
      <c r="B832" s="1">
        <v>42458</v>
      </c>
      <c r="C832" s="1">
        <v>42404</v>
      </c>
      <c r="D832" t="s">
        <v>39</v>
      </c>
      <c r="E832" t="s">
        <v>3154</v>
      </c>
      <c r="F832" t="s">
        <v>3155</v>
      </c>
      <c r="G832" t="s">
        <v>25</v>
      </c>
      <c r="H832" t="s">
        <v>26</v>
      </c>
      <c r="I832" t="s">
        <v>180</v>
      </c>
      <c r="J832" t="s">
        <v>123</v>
      </c>
      <c r="K832" t="s">
        <v>5151</v>
      </c>
      <c r="L832" t="s">
        <v>66</v>
      </c>
      <c r="M832" t="s">
        <v>83</v>
      </c>
      <c r="N832" t="s">
        <v>31</v>
      </c>
      <c r="O832" t="s">
        <v>55</v>
      </c>
      <c r="P832" s="4">
        <v>414</v>
      </c>
      <c r="Q832">
        <v>8</v>
      </c>
      <c r="R832">
        <v>0</v>
      </c>
      <c r="S832" s="4">
        <v>124.2</v>
      </c>
    </row>
    <row r="833" spans="1:19" x14ac:dyDescent="0.25">
      <c r="A833" t="s">
        <v>3156</v>
      </c>
      <c r="B833" s="1">
        <v>42665</v>
      </c>
      <c r="C833" s="1">
        <v>42667</v>
      </c>
      <c r="D833" t="s">
        <v>86</v>
      </c>
      <c r="E833" t="s">
        <v>3157</v>
      </c>
      <c r="F833" t="s">
        <v>3158</v>
      </c>
      <c r="G833" t="s">
        <v>25</v>
      </c>
      <c r="H833" t="s">
        <v>26</v>
      </c>
      <c r="I833" t="s">
        <v>715</v>
      </c>
      <c r="J833" t="s">
        <v>817</v>
      </c>
      <c r="K833" t="s">
        <v>5229</v>
      </c>
      <c r="L833" t="s">
        <v>29</v>
      </c>
      <c r="M833" t="s">
        <v>3159</v>
      </c>
      <c r="N833" t="s">
        <v>31</v>
      </c>
      <c r="O833" t="s">
        <v>55</v>
      </c>
      <c r="P833" s="4">
        <v>39.92</v>
      </c>
      <c r="Q833">
        <v>4</v>
      </c>
      <c r="R833">
        <v>0</v>
      </c>
      <c r="S833" s="4">
        <v>11.1776</v>
      </c>
    </row>
    <row r="834" spans="1:19" x14ac:dyDescent="0.25">
      <c r="A834" t="s">
        <v>3161</v>
      </c>
      <c r="B834" s="1">
        <v>41996</v>
      </c>
      <c r="C834" s="1">
        <v>42000</v>
      </c>
      <c r="D834" t="s">
        <v>39</v>
      </c>
      <c r="E834" t="s">
        <v>3163</v>
      </c>
      <c r="F834" t="s">
        <v>3164</v>
      </c>
      <c r="G834" t="s">
        <v>89</v>
      </c>
      <c r="H834" t="s">
        <v>26</v>
      </c>
      <c r="I834" t="s">
        <v>180</v>
      </c>
      <c r="J834" t="s">
        <v>123</v>
      </c>
      <c r="K834" t="s">
        <v>5175</v>
      </c>
      <c r="L834" t="s">
        <v>66</v>
      </c>
      <c r="M834" t="s">
        <v>1467</v>
      </c>
      <c r="N834" t="s">
        <v>31</v>
      </c>
      <c r="O834" t="s">
        <v>45</v>
      </c>
      <c r="P834" s="4">
        <v>53.316000000000003</v>
      </c>
      <c r="Q834">
        <v>2</v>
      </c>
      <c r="R834">
        <v>0.4</v>
      </c>
      <c r="S834" s="4">
        <v>-19.549199999999999</v>
      </c>
    </row>
    <row r="835" spans="1:19" x14ac:dyDescent="0.25">
      <c r="A835" t="s">
        <v>3165</v>
      </c>
      <c r="B835" s="1">
        <v>43084</v>
      </c>
      <c r="C835" s="1">
        <v>43089</v>
      </c>
      <c r="D835" t="s">
        <v>39</v>
      </c>
      <c r="E835" t="s">
        <v>3167</v>
      </c>
      <c r="F835" t="s">
        <v>3168</v>
      </c>
      <c r="G835" t="s">
        <v>100</v>
      </c>
      <c r="H835" t="s">
        <v>26</v>
      </c>
      <c r="I835" t="s">
        <v>202</v>
      </c>
      <c r="J835" t="s">
        <v>203</v>
      </c>
      <c r="K835" t="s">
        <v>5160</v>
      </c>
      <c r="L835" t="s">
        <v>53</v>
      </c>
      <c r="M835" t="s">
        <v>790</v>
      </c>
      <c r="N835" t="s">
        <v>31</v>
      </c>
      <c r="O835" t="s">
        <v>55</v>
      </c>
      <c r="P835" s="4">
        <v>22.77</v>
      </c>
      <c r="Q835">
        <v>3</v>
      </c>
      <c r="R835">
        <v>0</v>
      </c>
      <c r="S835" s="4">
        <v>9.7911000000000001</v>
      </c>
    </row>
    <row r="836" spans="1:19" x14ac:dyDescent="0.25">
      <c r="A836" t="s">
        <v>3169</v>
      </c>
      <c r="B836" s="1">
        <v>42558</v>
      </c>
      <c r="C836" s="1">
        <v>42620</v>
      </c>
      <c r="D836" t="s">
        <v>22</v>
      </c>
      <c r="E836" t="s">
        <v>2533</v>
      </c>
      <c r="F836" t="s">
        <v>2534</v>
      </c>
      <c r="G836" t="s">
        <v>25</v>
      </c>
      <c r="H836" t="s">
        <v>26</v>
      </c>
      <c r="I836" t="s">
        <v>51</v>
      </c>
      <c r="J836" t="s">
        <v>52</v>
      </c>
      <c r="K836" t="s">
        <v>5197</v>
      </c>
      <c r="L836" t="s">
        <v>53</v>
      </c>
      <c r="M836" t="s">
        <v>115</v>
      </c>
      <c r="N836" t="s">
        <v>31</v>
      </c>
      <c r="O836" t="s">
        <v>35</v>
      </c>
      <c r="P836" s="4">
        <v>287.96800000000002</v>
      </c>
      <c r="Q836">
        <v>4</v>
      </c>
      <c r="R836">
        <v>0.2</v>
      </c>
      <c r="S836" s="4">
        <v>-3.5996000000000001</v>
      </c>
    </row>
    <row r="837" spans="1:19" x14ac:dyDescent="0.25">
      <c r="A837" t="s">
        <v>3170</v>
      </c>
      <c r="B837" s="1">
        <v>42477</v>
      </c>
      <c r="C837" s="1">
        <v>42481</v>
      </c>
      <c r="D837" t="s">
        <v>39</v>
      </c>
      <c r="E837" t="s">
        <v>1566</v>
      </c>
      <c r="F837" t="s">
        <v>1567</v>
      </c>
      <c r="G837" t="s">
        <v>25</v>
      </c>
      <c r="H837" t="s">
        <v>26</v>
      </c>
      <c r="I837" t="s">
        <v>2437</v>
      </c>
      <c r="J837" t="s">
        <v>52</v>
      </c>
      <c r="K837" t="s">
        <v>5425</v>
      </c>
      <c r="L837" t="s">
        <v>53</v>
      </c>
      <c r="M837" t="s">
        <v>1041</v>
      </c>
      <c r="N837" t="s">
        <v>31</v>
      </c>
      <c r="O837" t="s">
        <v>32</v>
      </c>
      <c r="P837" s="4">
        <v>257.49900000000002</v>
      </c>
      <c r="Q837">
        <v>3</v>
      </c>
      <c r="R837">
        <v>0.15</v>
      </c>
      <c r="S837" s="4">
        <v>24.235199999999999</v>
      </c>
    </row>
    <row r="838" spans="1:19" x14ac:dyDescent="0.25">
      <c r="A838" t="s">
        <v>3171</v>
      </c>
      <c r="B838" s="1">
        <v>42477</v>
      </c>
      <c r="C838" s="1">
        <v>42482</v>
      </c>
      <c r="D838" t="s">
        <v>39</v>
      </c>
      <c r="E838" t="s">
        <v>3172</v>
      </c>
      <c r="F838" t="s">
        <v>3173</v>
      </c>
      <c r="G838" t="s">
        <v>89</v>
      </c>
      <c r="H838" t="s">
        <v>26</v>
      </c>
      <c r="I838" t="s">
        <v>165</v>
      </c>
      <c r="J838" t="s">
        <v>146</v>
      </c>
      <c r="K838" t="s">
        <v>5167</v>
      </c>
      <c r="L838" t="s">
        <v>29</v>
      </c>
      <c r="M838" t="s">
        <v>3174</v>
      </c>
      <c r="N838" t="s">
        <v>31</v>
      </c>
      <c r="O838" t="s">
        <v>55</v>
      </c>
      <c r="P838" s="4">
        <v>79.12</v>
      </c>
      <c r="Q838">
        <v>5</v>
      </c>
      <c r="R838">
        <v>0.2</v>
      </c>
      <c r="S838" s="4">
        <v>13.846</v>
      </c>
    </row>
    <row r="839" spans="1:19" x14ac:dyDescent="0.25">
      <c r="A839" t="s">
        <v>3176</v>
      </c>
      <c r="B839" s="1">
        <v>41968</v>
      </c>
      <c r="C839" s="1">
        <v>41970</v>
      </c>
      <c r="D839" t="s">
        <v>22</v>
      </c>
      <c r="E839" t="s">
        <v>3177</v>
      </c>
      <c r="F839" t="s">
        <v>3178</v>
      </c>
      <c r="G839" t="s">
        <v>25</v>
      </c>
      <c r="H839" t="s">
        <v>26</v>
      </c>
      <c r="I839" t="s">
        <v>3179</v>
      </c>
      <c r="J839" t="s">
        <v>1951</v>
      </c>
      <c r="K839" t="s">
        <v>5426</v>
      </c>
      <c r="L839" t="s">
        <v>66</v>
      </c>
      <c r="M839" t="s">
        <v>1099</v>
      </c>
      <c r="N839" t="s">
        <v>31</v>
      </c>
      <c r="O839" t="s">
        <v>55</v>
      </c>
      <c r="P839" s="4">
        <v>52.96</v>
      </c>
      <c r="Q839">
        <v>2</v>
      </c>
      <c r="R839">
        <v>0</v>
      </c>
      <c r="S839" s="4">
        <v>20.1248</v>
      </c>
    </row>
    <row r="840" spans="1:19" x14ac:dyDescent="0.25">
      <c r="A840" t="s">
        <v>3180</v>
      </c>
      <c r="B840" s="1">
        <v>42009</v>
      </c>
      <c r="C840" s="1">
        <v>42129</v>
      </c>
      <c r="D840" t="s">
        <v>39</v>
      </c>
      <c r="E840" t="s">
        <v>3181</v>
      </c>
      <c r="F840" t="s">
        <v>3182</v>
      </c>
      <c r="G840" t="s">
        <v>89</v>
      </c>
      <c r="H840" t="s">
        <v>26</v>
      </c>
      <c r="I840" t="s">
        <v>326</v>
      </c>
      <c r="J840" t="s">
        <v>43</v>
      </c>
      <c r="K840" t="s">
        <v>5168</v>
      </c>
      <c r="L840" t="s">
        <v>29</v>
      </c>
      <c r="M840" t="s">
        <v>1099</v>
      </c>
      <c r="N840" t="s">
        <v>31</v>
      </c>
      <c r="O840" t="s">
        <v>55</v>
      </c>
      <c r="P840" s="4">
        <v>63.552</v>
      </c>
      <c r="Q840">
        <v>3</v>
      </c>
      <c r="R840">
        <v>0.2</v>
      </c>
      <c r="S840" s="4">
        <v>14.299200000000001</v>
      </c>
    </row>
    <row r="841" spans="1:19" x14ac:dyDescent="0.25">
      <c r="A841" t="s">
        <v>3183</v>
      </c>
      <c r="B841" s="1">
        <v>42219</v>
      </c>
      <c r="C841" s="1">
        <v>42341</v>
      </c>
      <c r="D841" t="s">
        <v>39</v>
      </c>
      <c r="E841" t="s">
        <v>3184</v>
      </c>
      <c r="F841" t="s">
        <v>3185</v>
      </c>
      <c r="G841" t="s">
        <v>25</v>
      </c>
      <c r="H841" t="s">
        <v>26</v>
      </c>
      <c r="I841" t="s">
        <v>3186</v>
      </c>
      <c r="J841" t="s">
        <v>257</v>
      </c>
      <c r="K841" t="s">
        <v>5427</v>
      </c>
      <c r="L841" t="s">
        <v>92</v>
      </c>
      <c r="M841" t="s">
        <v>2851</v>
      </c>
      <c r="N841" t="s">
        <v>31</v>
      </c>
      <c r="O841" t="s">
        <v>32</v>
      </c>
      <c r="P841" s="4">
        <v>512.94000000000005</v>
      </c>
      <c r="Q841">
        <v>3</v>
      </c>
      <c r="R841">
        <v>0</v>
      </c>
      <c r="S841" s="4">
        <v>97.458600000000004</v>
      </c>
    </row>
    <row r="842" spans="1:19" x14ac:dyDescent="0.25">
      <c r="A842" t="s">
        <v>3183</v>
      </c>
      <c r="B842" s="1">
        <v>42219</v>
      </c>
      <c r="C842" s="1">
        <v>42341</v>
      </c>
      <c r="D842" t="s">
        <v>39</v>
      </c>
      <c r="E842" t="s">
        <v>3184</v>
      </c>
      <c r="F842" t="s">
        <v>3185</v>
      </c>
      <c r="G842" t="s">
        <v>25</v>
      </c>
      <c r="H842" t="s">
        <v>26</v>
      </c>
      <c r="I842" t="s">
        <v>3186</v>
      </c>
      <c r="J842" t="s">
        <v>257</v>
      </c>
      <c r="K842" t="s">
        <v>5427</v>
      </c>
      <c r="L842" t="s">
        <v>92</v>
      </c>
      <c r="M842" t="s">
        <v>2073</v>
      </c>
      <c r="N842" t="s">
        <v>31</v>
      </c>
      <c r="O842" t="s">
        <v>35</v>
      </c>
      <c r="P842" s="4">
        <v>860.93</v>
      </c>
      <c r="Q842">
        <v>7</v>
      </c>
      <c r="R842">
        <v>0</v>
      </c>
      <c r="S842" s="4">
        <v>189.40459999999999</v>
      </c>
    </row>
    <row r="843" spans="1:19" x14ac:dyDescent="0.25">
      <c r="A843" t="s">
        <v>3183</v>
      </c>
      <c r="B843" s="1">
        <v>42219</v>
      </c>
      <c r="C843" s="1">
        <v>42341</v>
      </c>
      <c r="D843" t="s">
        <v>39</v>
      </c>
      <c r="E843" t="s">
        <v>3184</v>
      </c>
      <c r="F843" t="s">
        <v>3185</v>
      </c>
      <c r="G843" t="s">
        <v>25</v>
      </c>
      <c r="H843" t="s">
        <v>26</v>
      </c>
      <c r="I843" t="s">
        <v>3186</v>
      </c>
      <c r="J843" t="s">
        <v>257</v>
      </c>
      <c r="K843" t="s">
        <v>5427</v>
      </c>
      <c r="L843" t="s">
        <v>92</v>
      </c>
      <c r="M843" t="s">
        <v>2127</v>
      </c>
      <c r="N843" t="s">
        <v>31</v>
      </c>
      <c r="O843" t="s">
        <v>55</v>
      </c>
      <c r="P843" s="4">
        <v>373.08</v>
      </c>
      <c r="Q843">
        <v>6</v>
      </c>
      <c r="R843">
        <v>0</v>
      </c>
      <c r="S843" s="4">
        <v>82.077600000000004</v>
      </c>
    </row>
    <row r="844" spans="1:19" x14ac:dyDescent="0.25">
      <c r="A844" t="s">
        <v>3187</v>
      </c>
      <c r="B844" s="1">
        <v>42202</v>
      </c>
      <c r="C844" s="1">
        <v>42205</v>
      </c>
      <c r="D844" t="s">
        <v>22</v>
      </c>
      <c r="E844" t="s">
        <v>513</v>
      </c>
      <c r="F844" t="s">
        <v>514</v>
      </c>
      <c r="G844" t="s">
        <v>89</v>
      </c>
      <c r="H844" t="s">
        <v>26</v>
      </c>
      <c r="I844" t="s">
        <v>3189</v>
      </c>
      <c r="J844" t="s">
        <v>43</v>
      </c>
      <c r="K844" t="s">
        <v>5428</v>
      </c>
      <c r="L844" t="s">
        <v>29</v>
      </c>
      <c r="M844" t="s">
        <v>377</v>
      </c>
      <c r="N844" t="s">
        <v>31</v>
      </c>
      <c r="O844" t="s">
        <v>32</v>
      </c>
      <c r="P844" s="4">
        <v>231.92</v>
      </c>
      <c r="Q844">
        <v>5</v>
      </c>
      <c r="R844">
        <v>0.2</v>
      </c>
      <c r="S844" s="4">
        <v>5.798</v>
      </c>
    </row>
    <row r="845" spans="1:19" x14ac:dyDescent="0.25">
      <c r="A845" t="s">
        <v>3190</v>
      </c>
      <c r="B845" s="1">
        <v>41953</v>
      </c>
      <c r="C845" s="1">
        <v>41928</v>
      </c>
      <c r="D845" t="s">
        <v>39</v>
      </c>
      <c r="E845" t="s">
        <v>2884</v>
      </c>
      <c r="F845" t="s">
        <v>2885</v>
      </c>
      <c r="G845" t="s">
        <v>100</v>
      </c>
      <c r="H845" t="s">
        <v>26</v>
      </c>
      <c r="I845" t="s">
        <v>202</v>
      </c>
      <c r="J845" t="s">
        <v>203</v>
      </c>
      <c r="K845" t="s">
        <v>5160</v>
      </c>
      <c r="L845" t="s">
        <v>53</v>
      </c>
      <c r="M845" t="s">
        <v>1773</v>
      </c>
      <c r="N845" t="s">
        <v>31</v>
      </c>
      <c r="O845" t="s">
        <v>55</v>
      </c>
      <c r="P845" s="4">
        <v>63.47</v>
      </c>
      <c r="Q845">
        <v>11</v>
      </c>
      <c r="R845">
        <v>0</v>
      </c>
      <c r="S845" s="4">
        <v>19.041</v>
      </c>
    </row>
    <row r="846" spans="1:19" x14ac:dyDescent="0.25">
      <c r="A846" t="s">
        <v>3192</v>
      </c>
      <c r="B846" s="1">
        <v>42432</v>
      </c>
      <c r="C846" s="1">
        <v>42585</v>
      </c>
      <c r="D846" t="s">
        <v>39</v>
      </c>
      <c r="E846" t="s">
        <v>1347</v>
      </c>
      <c r="F846" t="s">
        <v>1348</v>
      </c>
      <c r="G846" t="s">
        <v>25</v>
      </c>
      <c r="H846" t="s">
        <v>26</v>
      </c>
      <c r="I846" t="s">
        <v>264</v>
      </c>
      <c r="J846" t="s">
        <v>91</v>
      </c>
      <c r="K846" t="s">
        <v>5161</v>
      </c>
      <c r="L846" t="s">
        <v>92</v>
      </c>
      <c r="M846" t="s">
        <v>474</v>
      </c>
      <c r="N846" t="s">
        <v>31</v>
      </c>
      <c r="O846" t="s">
        <v>45</v>
      </c>
      <c r="P846" s="4">
        <v>637.89599999999996</v>
      </c>
      <c r="Q846">
        <v>3</v>
      </c>
      <c r="R846">
        <v>0.3</v>
      </c>
      <c r="S846" s="4">
        <v>-127.5792</v>
      </c>
    </row>
    <row r="847" spans="1:19" x14ac:dyDescent="0.25">
      <c r="A847" t="s">
        <v>3193</v>
      </c>
      <c r="B847" s="1">
        <v>42736</v>
      </c>
      <c r="C847" s="1">
        <v>42856</v>
      </c>
      <c r="D847" t="s">
        <v>39</v>
      </c>
      <c r="E847" t="s">
        <v>208</v>
      </c>
      <c r="F847" t="s">
        <v>209</v>
      </c>
      <c r="G847" t="s">
        <v>25</v>
      </c>
      <c r="H847" t="s">
        <v>26</v>
      </c>
      <c r="I847" t="s">
        <v>51</v>
      </c>
      <c r="J847" t="s">
        <v>52</v>
      </c>
      <c r="K847" t="s">
        <v>5203</v>
      </c>
      <c r="L847" t="s">
        <v>53</v>
      </c>
      <c r="M847" t="s">
        <v>3194</v>
      </c>
      <c r="N847" t="s">
        <v>31</v>
      </c>
      <c r="O847" t="s">
        <v>55</v>
      </c>
      <c r="P847" s="4">
        <v>474.43</v>
      </c>
      <c r="Q847">
        <v>11</v>
      </c>
      <c r="R847">
        <v>0</v>
      </c>
      <c r="S847" s="4">
        <v>199.26060000000001</v>
      </c>
    </row>
    <row r="848" spans="1:19" x14ac:dyDescent="0.25">
      <c r="A848" t="s">
        <v>3196</v>
      </c>
      <c r="B848" s="1">
        <v>41812</v>
      </c>
      <c r="C848" s="1">
        <v>41817</v>
      </c>
      <c r="D848" t="s">
        <v>39</v>
      </c>
      <c r="E848" t="s">
        <v>3197</v>
      </c>
      <c r="F848" t="s">
        <v>3198</v>
      </c>
      <c r="G848" t="s">
        <v>25</v>
      </c>
      <c r="H848" t="s">
        <v>26</v>
      </c>
      <c r="I848" t="s">
        <v>1341</v>
      </c>
      <c r="J848" t="s">
        <v>65</v>
      </c>
      <c r="K848" t="s">
        <v>5268</v>
      </c>
      <c r="L848" t="s">
        <v>66</v>
      </c>
      <c r="M848" t="s">
        <v>275</v>
      </c>
      <c r="N848" t="s">
        <v>31</v>
      </c>
      <c r="O848" t="s">
        <v>35</v>
      </c>
      <c r="P848" s="4">
        <v>170.05799999999999</v>
      </c>
      <c r="Q848">
        <v>3</v>
      </c>
      <c r="R848">
        <v>0.3</v>
      </c>
      <c r="S848" s="4">
        <v>-4.8587999999999996</v>
      </c>
    </row>
    <row r="849" spans="1:19" x14ac:dyDescent="0.25">
      <c r="A849" t="s">
        <v>3196</v>
      </c>
      <c r="B849" s="1">
        <v>41812</v>
      </c>
      <c r="C849" s="1">
        <v>41817</v>
      </c>
      <c r="D849" t="s">
        <v>39</v>
      </c>
      <c r="E849" t="s">
        <v>3197</v>
      </c>
      <c r="F849" t="s">
        <v>3198</v>
      </c>
      <c r="G849" t="s">
        <v>25</v>
      </c>
      <c r="H849" t="s">
        <v>26</v>
      </c>
      <c r="I849" t="s">
        <v>1341</v>
      </c>
      <c r="J849" t="s">
        <v>65</v>
      </c>
      <c r="K849" t="s">
        <v>5268</v>
      </c>
      <c r="L849" t="s">
        <v>66</v>
      </c>
      <c r="M849" t="s">
        <v>34</v>
      </c>
      <c r="N849" t="s">
        <v>31</v>
      </c>
      <c r="O849" t="s">
        <v>35</v>
      </c>
      <c r="P849" s="4">
        <v>853.93</v>
      </c>
      <c r="Q849">
        <v>5</v>
      </c>
      <c r="R849">
        <v>0.3</v>
      </c>
      <c r="S849" s="4">
        <v>0</v>
      </c>
    </row>
    <row r="850" spans="1:19" x14ac:dyDescent="0.25">
      <c r="A850" t="s">
        <v>3199</v>
      </c>
      <c r="B850" s="1">
        <v>43035</v>
      </c>
      <c r="C850" s="1">
        <v>43036</v>
      </c>
      <c r="D850" t="s">
        <v>86</v>
      </c>
      <c r="E850" t="s">
        <v>3202</v>
      </c>
      <c r="F850" t="s">
        <v>3203</v>
      </c>
      <c r="G850" t="s">
        <v>89</v>
      </c>
      <c r="H850" t="s">
        <v>26</v>
      </c>
      <c r="I850" t="s">
        <v>352</v>
      </c>
      <c r="J850" t="s">
        <v>52</v>
      </c>
      <c r="K850" t="s">
        <v>5185</v>
      </c>
      <c r="L850" t="s">
        <v>53</v>
      </c>
      <c r="M850" t="s">
        <v>1940</v>
      </c>
      <c r="N850" t="s">
        <v>31</v>
      </c>
      <c r="O850" t="s">
        <v>32</v>
      </c>
      <c r="P850" s="4">
        <v>556.66499999999996</v>
      </c>
      <c r="Q850">
        <v>5</v>
      </c>
      <c r="R850">
        <v>0.15</v>
      </c>
      <c r="S850" s="4">
        <v>6.5490000000000004</v>
      </c>
    </row>
    <row r="851" spans="1:19" x14ac:dyDescent="0.25">
      <c r="A851" t="s">
        <v>3204</v>
      </c>
      <c r="B851" s="1">
        <v>43093</v>
      </c>
      <c r="C851" s="1">
        <v>43097</v>
      </c>
      <c r="D851" t="s">
        <v>39</v>
      </c>
      <c r="E851" t="s">
        <v>2733</v>
      </c>
      <c r="F851" t="s">
        <v>2734</v>
      </c>
      <c r="G851" t="s">
        <v>25</v>
      </c>
      <c r="H851" t="s">
        <v>26</v>
      </c>
      <c r="I851" t="s">
        <v>1663</v>
      </c>
      <c r="J851" t="s">
        <v>1664</v>
      </c>
      <c r="K851" t="s">
        <v>5292</v>
      </c>
      <c r="L851" t="s">
        <v>29</v>
      </c>
      <c r="M851" t="s">
        <v>2236</v>
      </c>
      <c r="N851" t="s">
        <v>31</v>
      </c>
      <c r="O851" t="s">
        <v>35</v>
      </c>
      <c r="P851" s="4">
        <v>232.88</v>
      </c>
      <c r="Q851">
        <v>4</v>
      </c>
      <c r="R851">
        <v>0</v>
      </c>
      <c r="S851" s="4">
        <v>60.5488</v>
      </c>
    </row>
    <row r="852" spans="1:19" x14ac:dyDescent="0.25">
      <c r="A852" t="s">
        <v>3205</v>
      </c>
      <c r="B852" s="1">
        <v>42002</v>
      </c>
      <c r="C852" s="1">
        <v>42036</v>
      </c>
      <c r="D852" t="s">
        <v>39</v>
      </c>
      <c r="E852" t="s">
        <v>900</v>
      </c>
      <c r="F852" t="s">
        <v>901</v>
      </c>
      <c r="G852" t="s">
        <v>89</v>
      </c>
      <c r="H852" t="s">
        <v>26</v>
      </c>
      <c r="I852" t="s">
        <v>352</v>
      </c>
      <c r="J852" t="s">
        <v>52</v>
      </c>
      <c r="K852" t="s">
        <v>5185</v>
      </c>
      <c r="L852" t="s">
        <v>53</v>
      </c>
      <c r="M852" t="s">
        <v>2654</v>
      </c>
      <c r="N852" t="s">
        <v>31</v>
      </c>
      <c r="O852" t="s">
        <v>55</v>
      </c>
      <c r="P852" s="4">
        <v>24.9</v>
      </c>
      <c r="Q852">
        <v>5</v>
      </c>
      <c r="R852">
        <v>0</v>
      </c>
      <c r="S852" s="4">
        <v>8.2170000000000005</v>
      </c>
    </row>
    <row r="853" spans="1:19" x14ac:dyDescent="0.25">
      <c r="A853" t="s">
        <v>3205</v>
      </c>
      <c r="B853" s="1">
        <v>42002</v>
      </c>
      <c r="C853" s="1">
        <v>42036</v>
      </c>
      <c r="D853" t="s">
        <v>39</v>
      </c>
      <c r="E853" t="s">
        <v>900</v>
      </c>
      <c r="F853" t="s">
        <v>901</v>
      </c>
      <c r="G853" t="s">
        <v>89</v>
      </c>
      <c r="H853" t="s">
        <v>26</v>
      </c>
      <c r="I853" t="s">
        <v>352</v>
      </c>
      <c r="J853" t="s">
        <v>52</v>
      </c>
      <c r="K853" t="s">
        <v>5185</v>
      </c>
      <c r="L853" t="s">
        <v>53</v>
      </c>
      <c r="M853" t="s">
        <v>2861</v>
      </c>
      <c r="N853" t="s">
        <v>31</v>
      </c>
      <c r="O853" t="s">
        <v>55</v>
      </c>
      <c r="P853" s="4">
        <v>70.56</v>
      </c>
      <c r="Q853">
        <v>6</v>
      </c>
      <c r="R853">
        <v>0</v>
      </c>
      <c r="S853" s="4">
        <v>23.990400000000001</v>
      </c>
    </row>
    <row r="854" spans="1:19" x14ac:dyDescent="0.25">
      <c r="A854" t="s">
        <v>3206</v>
      </c>
      <c r="B854" s="1">
        <v>42180</v>
      </c>
      <c r="C854" s="1">
        <v>42185</v>
      </c>
      <c r="D854" t="s">
        <v>39</v>
      </c>
      <c r="E854" t="s">
        <v>2626</v>
      </c>
      <c r="F854" t="s">
        <v>2627</v>
      </c>
      <c r="G854" t="s">
        <v>25</v>
      </c>
      <c r="H854" t="s">
        <v>26</v>
      </c>
      <c r="I854" t="s">
        <v>352</v>
      </c>
      <c r="J854" t="s">
        <v>52</v>
      </c>
      <c r="K854" t="s">
        <v>5185</v>
      </c>
      <c r="L854" t="s">
        <v>53</v>
      </c>
      <c r="M854" t="s">
        <v>721</v>
      </c>
      <c r="N854" t="s">
        <v>31</v>
      </c>
      <c r="O854" t="s">
        <v>55</v>
      </c>
      <c r="P854" s="4">
        <v>204.85</v>
      </c>
      <c r="Q854">
        <v>5</v>
      </c>
      <c r="R854">
        <v>0</v>
      </c>
      <c r="S854" s="4">
        <v>57.357999999999997</v>
      </c>
    </row>
    <row r="855" spans="1:19" x14ac:dyDescent="0.25">
      <c r="A855" t="s">
        <v>3207</v>
      </c>
      <c r="B855" s="1">
        <v>42910</v>
      </c>
      <c r="C855" s="1">
        <v>42912</v>
      </c>
      <c r="D855" t="s">
        <v>22</v>
      </c>
      <c r="E855" t="s">
        <v>3209</v>
      </c>
      <c r="F855" t="s">
        <v>3210</v>
      </c>
      <c r="G855" t="s">
        <v>25</v>
      </c>
      <c r="H855" t="s">
        <v>26</v>
      </c>
      <c r="I855" t="s">
        <v>180</v>
      </c>
      <c r="J855" t="s">
        <v>123</v>
      </c>
      <c r="K855" t="s">
        <v>5208</v>
      </c>
      <c r="L855" t="s">
        <v>66</v>
      </c>
      <c r="M855" t="s">
        <v>1071</v>
      </c>
      <c r="N855" t="s">
        <v>31</v>
      </c>
      <c r="O855" t="s">
        <v>55</v>
      </c>
      <c r="P855" s="4">
        <v>276.69</v>
      </c>
      <c r="Q855">
        <v>3</v>
      </c>
      <c r="R855">
        <v>0</v>
      </c>
      <c r="S855" s="4">
        <v>49.804200000000002</v>
      </c>
    </row>
    <row r="856" spans="1:19" x14ac:dyDescent="0.25">
      <c r="A856" t="s">
        <v>3207</v>
      </c>
      <c r="B856" s="1">
        <v>42910</v>
      </c>
      <c r="C856" s="1">
        <v>42912</v>
      </c>
      <c r="D856" t="s">
        <v>22</v>
      </c>
      <c r="E856" t="s">
        <v>3209</v>
      </c>
      <c r="F856" t="s">
        <v>3210</v>
      </c>
      <c r="G856" t="s">
        <v>25</v>
      </c>
      <c r="H856" t="s">
        <v>26</v>
      </c>
      <c r="I856" t="s">
        <v>180</v>
      </c>
      <c r="J856" t="s">
        <v>123</v>
      </c>
      <c r="K856" t="s">
        <v>5208</v>
      </c>
      <c r="L856" t="s">
        <v>66</v>
      </c>
      <c r="M856" t="s">
        <v>385</v>
      </c>
      <c r="N856" t="s">
        <v>31</v>
      </c>
      <c r="O856" t="s">
        <v>35</v>
      </c>
      <c r="P856" s="4">
        <v>172.76400000000001</v>
      </c>
      <c r="Q856">
        <v>2</v>
      </c>
      <c r="R856">
        <v>0.1</v>
      </c>
      <c r="S856" s="4">
        <v>32.633200000000002</v>
      </c>
    </row>
    <row r="857" spans="1:19" x14ac:dyDescent="0.25">
      <c r="A857" t="s">
        <v>3211</v>
      </c>
      <c r="B857" s="1">
        <v>41911</v>
      </c>
      <c r="C857" s="1">
        <v>41708</v>
      </c>
      <c r="D857" t="s">
        <v>39</v>
      </c>
      <c r="E857" t="s">
        <v>2780</v>
      </c>
      <c r="F857" t="s">
        <v>2781</v>
      </c>
      <c r="G857" t="s">
        <v>89</v>
      </c>
      <c r="H857" t="s">
        <v>26</v>
      </c>
      <c r="I857" t="s">
        <v>64</v>
      </c>
      <c r="J857" t="s">
        <v>65</v>
      </c>
      <c r="K857" t="s">
        <v>5247</v>
      </c>
      <c r="L857" t="s">
        <v>66</v>
      </c>
      <c r="M857" t="s">
        <v>1853</v>
      </c>
      <c r="N857" t="s">
        <v>31</v>
      </c>
      <c r="O857" t="s">
        <v>45</v>
      </c>
      <c r="P857" s="4">
        <v>409.27199999999999</v>
      </c>
      <c r="Q857">
        <v>2</v>
      </c>
      <c r="R857">
        <v>0.4</v>
      </c>
      <c r="S857" s="4">
        <v>-81.854399999999998</v>
      </c>
    </row>
    <row r="858" spans="1:19" x14ac:dyDescent="0.25">
      <c r="A858" t="s">
        <v>3211</v>
      </c>
      <c r="B858" s="1">
        <v>41911</v>
      </c>
      <c r="C858" s="1">
        <v>41708</v>
      </c>
      <c r="D858" t="s">
        <v>39</v>
      </c>
      <c r="E858" t="s">
        <v>2780</v>
      </c>
      <c r="F858" t="s">
        <v>2781</v>
      </c>
      <c r="G858" t="s">
        <v>89</v>
      </c>
      <c r="H858" t="s">
        <v>26</v>
      </c>
      <c r="I858" t="s">
        <v>64</v>
      </c>
      <c r="J858" t="s">
        <v>65</v>
      </c>
      <c r="K858" t="s">
        <v>5247</v>
      </c>
      <c r="L858" t="s">
        <v>66</v>
      </c>
      <c r="M858" t="s">
        <v>1214</v>
      </c>
      <c r="N858" t="s">
        <v>31</v>
      </c>
      <c r="O858" t="s">
        <v>45</v>
      </c>
      <c r="P858" s="4">
        <v>67.176000000000002</v>
      </c>
      <c r="Q858">
        <v>1</v>
      </c>
      <c r="R858">
        <v>0.4</v>
      </c>
      <c r="S858" s="4">
        <v>-20.152799999999999</v>
      </c>
    </row>
    <row r="859" spans="1:19" x14ac:dyDescent="0.25">
      <c r="A859" t="s">
        <v>3212</v>
      </c>
      <c r="B859" s="1">
        <v>42328</v>
      </c>
      <c r="C859" s="1">
        <v>42332</v>
      </c>
      <c r="D859" t="s">
        <v>39</v>
      </c>
      <c r="E859" t="s">
        <v>238</v>
      </c>
      <c r="F859" t="s">
        <v>239</v>
      </c>
      <c r="G859" t="s">
        <v>25</v>
      </c>
      <c r="H859" t="s">
        <v>26</v>
      </c>
      <c r="I859" t="s">
        <v>1744</v>
      </c>
      <c r="J859" t="s">
        <v>52</v>
      </c>
      <c r="K859" t="s">
        <v>5293</v>
      </c>
      <c r="L859" t="s">
        <v>53</v>
      </c>
      <c r="M859" t="s">
        <v>651</v>
      </c>
      <c r="N859" t="s">
        <v>31</v>
      </c>
      <c r="O859" t="s">
        <v>35</v>
      </c>
      <c r="P859" s="4">
        <v>572.16</v>
      </c>
      <c r="Q859">
        <v>3</v>
      </c>
      <c r="R859">
        <v>0.2</v>
      </c>
      <c r="S859" s="4">
        <v>35.76</v>
      </c>
    </row>
    <row r="860" spans="1:19" x14ac:dyDescent="0.25">
      <c r="A860" t="s">
        <v>3213</v>
      </c>
      <c r="B860" s="1">
        <v>42610</v>
      </c>
      <c r="C860" s="1">
        <v>42613</v>
      </c>
      <c r="D860" t="s">
        <v>86</v>
      </c>
      <c r="E860" t="s">
        <v>2724</v>
      </c>
      <c r="F860" t="s">
        <v>2725</v>
      </c>
      <c r="G860" t="s">
        <v>25</v>
      </c>
      <c r="H860" t="s">
        <v>26</v>
      </c>
      <c r="I860" t="s">
        <v>2064</v>
      </c>
      <c r="J860" t="s">
        <v>91</v>
      </c>
      <c r="K860" t="s">
        <v>5327</v>
      </c>
      <c r="L860" t="s">
        <v>92</v>
      </c>
      <c r="M860" t="s">
        <v>1750</v>
      </c>
      <c r="N860" t="s">
        <v>31</v>
      </c>
      <c r="O860" t="s">
        <v>32</v>
      </c>
      <c r="P860" s="4">
        <v>156.37280000000001</v>
      </c>
      <c r="Q860">
        <v>2</v>
      </c>
      <c r="R860">
        <v>0.32</v>
      </c>
      <c r="S860" s="4">
        <v>-52.890799999999999</v>
      </c>
    </row>
    <row r="861" spans="1:19" x14ac:dyDescent="0.25">
      <c r="A861" t="s">
        <v>3215</v>
      </c>
      <c r="B861" s="1">
        <v>43054</v>
      </c>
      <c r="C861" s="1">
        <v>43059</v>
      </c>
      <c r="D861" t="s">
        <v>39</v>
      </c>
      <c r="E861" t="s">
        <v>3184</v>
      </c>
      <c r="F861" t="s">
        <v>3185</v>
      </c>
      <c r="G861" t="s">
        <v>25</v>
      </c>
      <c r="H861" t="s">
        <v>26</v>
      </c>
      <c r="I861" t="s">
        <v>3216</v>
      </c>
      <c r="J861" t="s">
        <v>43</v>
      </c>
      <c r="K861" t="s">
        <v>5429</v>
      </c>
      <c r="L861" t="s">
        <v>29</v>
      </c>
      <c r="M861" t="s">
        <v>803</v>
      </c>
      <c r="N861" t="s">
        <v>31</v>
      </c>
      <c r="O861" t="s">
        <v>55</v>
      </c>
      <c r="P861" s="4">
        <v>220.06399999999999</v>
      </c>
      <c r="Q861">
        <v>4</v>
      </c>
      <c r="R861">
        <v>0.2</v>
      </c>
      <c r="S861" s="4">
        <v>55.015999999999998</v>
      </c>
    </row>
    <row r="862" spans="1:19" x14ac:dyDescent="0.25">
      <c r="A862" t="s">
        <v>3215</v>
      </c>
      <c r="B862" s="1">
        <v>43054</v>
      </c>
      <c r="C862" s="1">
        <v>43059</v>
      </c>
      <c r="D862" t="s">
        <v>39</v>
      </c>
      <c r="E862" t="s">
        <v>3184</v>
      </c>
      <c r="F862" t="s">
        <v>3185</v>
      </c>
      <c r="G862" t="s">
        <v>25</v>
      </c>
      <c r="H862" t="s">
        <v>26</v>
      </c>
      <c r="I862" t="s">
        <v>3216</v>
      </c>
      <c r="J862" t="s">
        <v>43</v>
      </c>
      <c r="K862" t="s">
        <v>5429</v>
      </c>
      <c r="L862" t="s">
        <v>29</v>
      </c>
      <c r="M862" t="s">
        <v>1646</v>
      </c>
      <c r="N862" t="s">
        <v>31</v>
      </c>
      <c r="O862" t="s">
        <v>55</v>
      </c>
      <c r="P862" s="4">
        <v>339.13600000000002</v>
      </c>
      <c r="Q862">
        <v>4</v>
      </c>
      <c r="R862">
        <v>0.2</v>
      </c>
      <c r="S862" s="4">
        <v>0</v>
      </c>
    </row>
    <row r="863" spans="1:19" x14ac:dyDescent="0.25">
      <c r="A863" t="s">
        <v>3217</v>
      </c>
      <c r="B863" s="1">
        <v>41870</v>
      </c>
      <c r="C863" s="1">
        <v>41877</v>
      </c>
      <c r="D863" t="s">
        <v>39</v>
      </c>
      <c r="E863" t="s">
        <v>3219</v>
      </c>
      <c r="F863" t="s">
        <v>3220</v>
      </c>
      <c r="G863" t="s">
        <v>25</v>
      </c>
      <c r="H863" t="s">
        <v>26</v>
      </c>
      <c r="I863" t="s">
        <v>1237</v>
      </c>
      <c r="J863" t="s">
        <v>1238</v>
      </c>
      <c r="K863" t="s">
        <v>5261</v>
      </c>
      <c r="L863" t="s">
        <v>29</v>
      </c>
      <c r="M863" t="s">
        <v>3221</v>
      </c>
      <c r="N863" t="s">
        <v>31</v>
      </c>
      <c r="O863" t="s">
        <v>32</v>
      </c>
      <c r="P863" s="4">
        <v>638.82000000000005</v>
      </c>
      <c r="Q863">
        <v>9</v>
      </c>
      <c r="R863">
        <v>0</v>
      </c>
      <c r="S863" s="4">
        <v>172.48140000000001</v>
      </c>
    </row>
    <row r="864" spans="1:19" x14ac:dyDescent="0.25">
      <c r="A864" t="s">
        <v>3223</v>
      </c>
      <c r="B864" s="1">
        <v>43090</v>
      </c>
      <c r="C864" s="1">
        <v>43090</v>
      </c>
      <c r="D864" t="s">
        <v>464</v>
      </c>
      <c r="E864" t="s">
        <v>760</v>
      </c>
      <c r="F864" t="s">
        <v>761</v>
      </c>
      <c r="G864" t="s">
        <v>100</v>
      </c>
      <c r="H864" t="s">
        <v>26</v>
      </c>
      <c r="I864" t="s">
        <v>3224</v>
      </c>
      <c r="J864" t="s">
        <v>966</v>
      </c>
      <c r="K864" t="s">
        <v>5430</v>
      </c>
      <c r="L864" t="s">
        <v>92</v>
      </c>
      <c r="M864" t="s">
        <v>1078</v>
      </c>
      <c r="N864" t="s">
        <v>31</v>
      </c>
      <c r="O864" t="s">
        <v>55</v>
      </c>
      <c r="P864" s="4">
        <v>15.92</v>
      </c>
      <c r="Q864">
        <v>2</v>
      </c>
      <c r="R864">
        <v>0</v>
      </c>
      <c r="S864" s="4">
        <v>7.0048000000000004</v>
      </c>
    </row>
    <row r="865" spans="1:19" x14ac:dyDescent="0.25">
      <c r="A865" t="s">
        <v>3225</v>
      </c>
      <c r="B865" s="1">
        <v>42194</v>
      </c>
      <c r="C865" s="1">
        <v>42194</v>
      </c>
      <c r="D865" t="s">
        <v>464</v>
      </c>
      <c r="E865" t="s">
        <v>1661</v>
      </c>
      <c r="F865" t="s">
        <v>1662</v>
      </c>
      <c r="G865" t="s">
        <v>25</v>
      </c>
      <c r="H865" t="s">
        <v>26</v>
      </c>
      <c r="I865" t="s">
        <v>180</v>
      </c>
      <c r="J865" t="s">
        <v>123</v>
      </c>
      <c r="K865" t="s">
        <v>5208</v>
      </c>
      <c r="L865" t="s">
        <v>66</v>
      </c>
      <c r="M865" t="s">
        <v>2709</v>
      </c>
      <c r="N865" t="s">
        <v>31</v>
      </c>
      <c r="O865" t="s">
        <v>45</v>
      </c>
      <c r="P865" s="4">
        <v>27.414000000000001</v>
      </c>
      <c r="Q865">
        <v>3</v>
      </c>
      <c r="R865">
        <v>0.4</v>
      </c>
      <c r="S865" s="4">
        <v>-14.1639</v>
      </c>
    </row>
    <row r="866" spans="1:19" x14ac:dyDescent="0.25">
      <c r="A866" t="s">
        <v>3226</v>
      </c>
      <c r="B866" s="1">
        <v>42363</v>
      </c>
      <c r="C866" s="1">
        <v>42370</v>
      </c>
      <c r="D866" t="s">
        <v>39</v>
      </c>
      <c r="E866" t="s">
        <v>3227</v>
      </c>
      <c r="F866" t="s">
        <v>3228</v>
      </c>
      <c r="G866" t="s">
        <v>89</v>
      </c>
      <c r="H866" t="s">
        <v>26</v>
      </c>
      <c r="I866" t="s">
        <v>311</v>
      </c>
      <c r="J866" t="s">
        <v>312</v>
      </c>
      <c r="K866" t="s">
        <v>5166</v>
      </c>
      <c r="L866" t="s">
        <v>92</v>
      </c>
      <c r="M866" t="s">
        <v>3229</v>
      </c>
      <c r="N866" t="s">
        <v>31</v>
      </c>
      <c r="O866" t="s">
        <v>32</v>
      </c>
      <c r="P866" s="4">
        <v>160.97999999999999</v>
      </c>
      <c r="Q866">
        <v>1</v>
      </c>
      <c r="R866">
        <v>0</v>
      </c>
      <c r="S866" s="4">
        <v>20.927399999999999</v>
      </c>
    </row>
    <row r="867" spans="1:19" x14ac:dyDescent="0.25">
      <c r="A867" t="s">
        <v>3231</v>
      </c>
      <c r="B867" s="1">
        <v>42943</v>
      </c>
      <c r="C867" s="1">
        <v>42947</v>
      </c>
      <c r="D867" t="s">
        <v>22</v>
      </c>
      <c r="E867" t="s">
        <v>3234</v>
      </c>
      <c r="F867" t="s">
        <v>3235</v>
      </c>
      <c r="G867" t="s">
        <v>25</v>
      </c>
      <c r="H867" t="s">
        <v>26</v>
      </c>
      <c r="I867" t="s">
        <v>680</v>
      </c>
      <c r="J867" t="s">
        <v>43</v>
      </c>
      <c r="K867" t="s">
        <v>5205</v>
      </c>
      <c r="L867" t="s">
        <v>29</v>
      </c>
      <c r="M867" t="s">
        <v>1130</v>
      </c>
      <c r="N867" t="s">
        <v>31</v>
      </c>
      <c r="O867" t="s">
        <v>55</v>
      </c>
      <c r="P867" s="4">
        <v>91.031999999999996</v>
      </c>
      <c r="Q867">
        <v>3</v>
      </c>
      <c r="R867">
        <v>0.2</v>
      </c>
      <c r="S867" s="4">
        <v>-2.2757999999999998</v>
      </c>
    </row>
    <row r="868" spans="1:19" x14ac:dyDescent="0.25">
      <c r="A868" t="s">
        <v>3236</v>
      </c>
      <c r="B868" s="1">
        <v>42747</v>
      </c>
      <c r="C868" s="1">
        <v>42837</v>
      </c>
      <c r="D868" t="s">
        <v>86</v>
      </c>
      <c r="E868" t="s">
        <v>807</v>
      </c>
      <c r="F868" t="s">
        <v>808</v>
      </c>
      <c r="G868" t="s">
        <v>25</v>
      </c>
      <c r="H868" t="s">
        <v>26</v>
      </c>
      <c r="I868" t="s">
        <v>64</v>
      </c>
      <c r="J868" t="s">
        <v>65</v>
      </c>
      <c r="K868" t="s">
        <v>5244</v>
      </c>
      <c r="L868" t="s">
        <v>66</v>
      </c>
      <c r="M868" t="s">
        <v>3174</v>
      </c>
      <c r="N868" t="s">
        <v>31</v>
      </c>
      <c r="O868" t="s">
        <v>55</v>
      </c>
      <c r="P868" s="4">
        <v>79.12</v>
      </c>
      <c r="Q868">
        <v>5</v>
      </c>
      <c r="R868">
        <v>0.2</v>
      </c>
      <c r="S868" s="4">
        <v>13.846</v>
      </c>
    </row>
    <row r="869" spans="1:19" x14ac:dyDescent="0.25">
      <c r="A869" t="s">
        <v>3237</v>
      </c>
      <c r="B869" s="1">
        <v>42765</v>
      </c>
      <c r="C869" s="1">
        <v>42888</v>
      </c>
      <c r="D869" t="s">
        <v>39</v>
      </c>
      <c r="E869" t="s">
        <v>777</v>
      </c>
      <c r="F869" t="s">
        <v>778</v>
      </c>
      <c r="G869" t="s">
        <v>100</v>
      </c>
      <c r="H869" t="s">
        <v>26</v>
      </c>
      <c r="I869" t="s">
        <v>352</v>
      </c>
      <c r="J869" t="s">
        <v>52</v>
      </c>
      <c r="K869" t="s">
        <v>5185</v>
      </c>
      <c r="L869" t="s">
        <v>53</v>
      </c>
      <c r="M869" t="s">
        <v>167</v>
      </c>
      <c r="N869" t="s">
        <v>31</v>
      </c>
      <c r="O869" t="s">
        <v>35</v>
      </c>
      <c r="P869" s="4">
        <v>120.78400000000001</v>
      </c>
      <c r="Q869">
        <v>1</v>
      </c>
      <c r="R869">
        <v>0.2</v>
      </c>
      <c r="S869" s="4">
        <v>-13.588200000000001</v>
      </c>
    </row>
    <row r="870" spans="1:19" x14ac:dyDescent="0.25">
      <c r="A870" t="s">
        <v>3238</v>
      </c>
      <c r="B870" s="1">
        <v>42336</v>
      </c>
      <c r="C870" s="1">
        <v>42106</v>
      </c>
      <c r="D870" t="s">
        <v>39</v>
      </c>
      <c r="E870" t="s">
        <v>2724</v>
      </c>
      <c r="F870" t="s">
        <v>2725</v>
      </c>
      <c r="G870" t="s">
        <v>25</v>
      </c>
      <c r="H870" t="s">
        <v>26</v>
      </c>
      <c r="I870" t="s">
        <v>3239</v>
      </c>
      <c r="J870" t="s">
        <v>123</v>
      </c>
      <c r="K870" t="s">
        <v>5431</v>
      </c>
      <c r="L870" t="s">
        <v>66</v>
      </c>
      <c r="M870" t="s">
        <v>331</v>
      </c>
      <c r="N870" t="s">
        <v>31</v>
      </c>
      <c r="O870" t="s">
        <v>55</v>
      </c>
      <c r="P870" s="4">
        <v>322.58999999999997</v>
      </c>
      <c r="Q870">
        <v>3</v>
      </c>
      <c r="R870">
        <v>0</v>
      </c>
      <c r="S870" s="4">
        <v>64.518000000000001</v>
      </c>
    </row>
    <row r="871" spans="1:19" x14ac:dyDescent="0.25">
      <c r="A871" t="s">
        <v>3240</v>
      </c>
      <c r="B871" s="1">
        <v>41953</v>
      </c>
      <c r="C871" s="1">
        <v>41925</v>
      </c>
      <c r="D871" t="s">
        <v>86</v>
      </c>
      <c r="E871" t="s">
        <v>362</v>
      </c>
      <c r="F871" t="s">
        <v>363</v>
      </c>
      <c r="G871" t="s">
        <v>25</v>
      </c>
      <c r="H871" t="s">
        <v>26</v>
      </c>
      <c r="I871" t="s">
        <v>1392</v>
      </c>
      <c r="J871" t="s">
        <v>52</v>
      </c>
      <c r="K871" t="s">
        <v>5271</v>
      </c>
      <c r="L871" t="s">
        <v>53</v>
      </c>
      <c r="M871" t="s">
        <v>3241</v>
      </c>
      <c r="N871" t="s">
        <v>31</v>
      </c>
      <c r="O871" t="s">
        <v>35</v>
      </c>
      <c r="P871" s="4">
        <v>433.56799999999998</v>
      </c>
      <c r="Q871">
        <v>2</v>
      </c>
      <c r="R871">
        <v>0.2</v>
      </c>
      <c r="S871" s="4">
        <v>-65.035200000000003</v>
      </c>
    </row>
    <row r="872" spans="1:19" x14ac:dyDescent="0.25">
      <c r="A872" t="s">
        <v>3243</v>
      </c>
      <c r="B872" s="1">
        <v>42502</v>
      </c>
      <c r="C872" s="1">
        <v>42563</v>
      </c>
      <c r="D872" t="s">
        <v>86</v>
      </c>
      <c r="E872" t="s">
        <v>2370</v>
      </c>
      <c r="F872" t="s">
        <v>2371</v>
      </c>
      <c r="G872" t="s">
        <v>89</v>
      </c>
      <c r="H872" t="s">
        <v>26</v>
      </c>
      <c r="I872" t="s">
        <v>256</v>
      </c>
      <c r="J872" t="s">
        <v>473</v>
      </c>
      <c r="K872" t="s">
        <v>5182</v>
      </c>
      <c r="L872" t="s">
        <v>66</v>
      </c>
      <c r="M872" t="s">
        <v>3244</v>
      </c>
      <c r="N872" t="s">
        <v>31</v>
      </c>
      <c r="O872" t="s">
        <v>32</v>
      </c>
      <c r="P872" s="4">
        <v>81.94</v>
      </c>
      <c r="Q872">
        <v>1</v>
      </c>
      <c r="R872">
        <v>0</v>
      </c>
      <c r="S872" s="4">
        <v>20.484999999999999</v>
      </c>
    </row>
    <row r="873" spans="1:19" x14ac:dyDescent="0.25">
      <c r="A873" t="s">
        <v>3246</v>
      </c>
      <c r="B873" s="1">
        <v>42324</v>
      </c>
      <c r="C873" s="1">
        <v>42328</v>
      </c>
      <c r="D873" t="s">
        <v>39</v>
      </c>
      <c r="E873" t="s">
        <v>290</v>
      </c>
      <c r="F873" t="s">
        <v>291</v>
      </c>
      <c r="G873" t="s">
        <v>89</v>
      </c>
      <c r="H873" t="s">
        <v>26</v>
      </c>
      <c r="I873" t="s">
        <v>3247</v>
      </c>
      <c r="J873" t="s">
        <v>2703</v>
      </c>
      <c r="K873" t="s">
        <v>5432</v>
      </c>
      <c r="L873" t="s">
        <v>53</v>
      </c>
      <c r="M873" t="s">
        <v>44</v>
      </c>
      <c r="N873" t="s">
        <v>31</v>
      </c>
      <c r="O873" t="s">
        <v>45</v>
      </c>
      <c r="P873" s="4">
        <v>696.42</v>
      </c>
      <c r="Q873">
        <v>2</v>
      </c>
      <c r="R873">
        <v>0</v>
      </c>
      <c r="S873" s="4">
        <v>160.17660000000001</v>
      </c>
    </row>
    <row r="874" spans="1:19" x14ac:dyDescent="0.25">
      <c r="A874" t="s">
        <v>3248</v>
      </c>
      <c r="B874" s="1">
        <v>42586</v>
      </c>
      <c r="C874" s="1">
        <v>42474</v>
      </c>
      <c r="D874" t="s">
        <v>39</v>
      </c>
      <c r="E874" t="s">
        <v>1963</v>
      </c>
      <c r="F874" t="s">
        <v>1964</v>
      </c>
      <c r="G874" t="s">
        <v>25</v>
      </c>
      <c r="H874" t="s">
        <v>26</v>
      </c>
      <c r="I874" t="s">
        <v>51</v>
      </c>
      <c r="J874" t="s">
        <v>52</v>
      </c>
      <c r="K874" t="s">
        <v>5138</v>
      </c>
      <c r="L874" t="s">
        <v>53</v>
      </c>
      <c r="M874" t="s">
        <v>918</v>
      </c>
      <c r="N874" t="s">
        <v>31</v>
      </c>
      <c r="O874" t="s">
        <v>55</v>
      </c>
      <c r="P874" s="4">
        <v>24.7</v>
      </c>
      <c r="Q874">
        <v>5</v>
      </c>
      <c r="R874">
        <v>0</v>
      </c>
      <c r="S874" s="4">
        <v>10.374000000000001</v>
      </c>
    </row>
    <row r="875" spans="1:19" x14ac:dyDescent="0.25">
      <c r="A875" t="s">
        <v>3249</v>
      </c>
      <c r="B875" s="1">
        <v>41943</v>
      </c>
      <c r="C875" s="1">
        <v>41681</v>
      </c>
      <c r="D875" t="s">
        <v>22</v>
      </c>
      <c r="E875" t="s">
        <v>1944</v>
      </c>
      <c r="F875" t="s">
        <v>1945</v>
      </c>
      <c r="G875" t="s">
        <v>25</v>
      </c>
      <c r="H875" t="s">
        <v>26</v>
      </c>
      <c r="I875" t="s">
        <v>3250</v>
      </c>
      <c r="J875" t="s">
        <v>1951</v>
      </c>
      <c r="K875" t="s">
        <v>5433</v>
      </c>
      <c r="L875" t="s">
        <v>66</v>
      </c>
      <c r="M875" t="s">
        <v>2039</v>
      </c>
      <c r="N875" t="s">
        <v>31</v>
      </c>
      <c r="O875" t="s">
        <v>55</v>
      </c>
      <c r="P875" s="4">
        <v>14.76</v>
      </c>
      <c r="Q875">
        <v>2</v>
      </c>
      <c r="R875">
        <v>0</v>
      </c>
      <c r="S875" s="4">
        <v>4.2804000000000002</v>
      </c>
    </row>
    <row r="876" spans="1:19" x14ac:dyDescent="0.25">
      <c r="A876" t="s">
        <v>3249</v>
      </c>
      <c r="B876" s="1">
        <v>41943</v>
      </c>
      <c r="C876" s="1">
        <v>41681</v>
      </c>
      <c r="D876" t="s">
        <v>22</v>
      </c>
      <c r="E876" t="s">
        <v>1944</v>
      </c>
      <c r="F876" t="s">
        <v>1945</v>
      </c>
      <c r="G876" t="s">
        <v>25</v>
      </c>
      <c r="H876" t="s">
        <v>26</v>
      </c>
      <c r="I876" t="s">
        <v>3250</v>
      </c>
      <c r="J876" t="s">
        <v>1951</v>
      </c>
      <c r="K876" t="s">
        <v>5433</v>
      </c>
      <c r="L876" t="s">
        <v>66</v>
      </c>
      <c r="M876" t="s">
        <v>460</v>
      </c>
      <c r="N876" t="s">
        <v>31</v>
      </c>
      <c r="O876" t="s">
        <v>55</v>
      </c>
      <c r="P876" s="4">
        <v>17.670000000000002</v>
      </c>
      <c r="Q876">
        <v>3</v>
      </c>
      <c r="R876">
        <v>0</v>
      </c>
      <c r="S876" s="4">
        <v>7.7747999999999999</v>
      </c>
    </row>
    <row r="877" spans="1:19" x14ac:dyDescent="0.25">
      <c r="A877" t="s">
        <v>3249</v>
      </c>
      <c r="B877" s="1">
        <v>41943</v>
      </c>
      <c r="C877" s="1">
        <v>41681</v>
      </c>
      <c r="D877" t="s">
        <v>22</v>
      </c>
      <c r="E877" t="s">
        <v>1944</v>
      </c>
      <c r="F877" t="s">
        <v>1945</v>
      </c>
      <c r="G877" t="s">
        <v>25</v>
      </c>
      <c r="H877" t="s">
        <v>26</v>
      </c>
      <c r="I877" t="s">
        <v>3250</v>
      </c>
      <c r="J877" t="s">
        <v>1951</v>
      </c>
      <c r="K877" t="s">
        <v>5433</v>
      </c>
      <c r="L877" t="s">
        <v>66</v>
      </c>
      <c r="M877" t="s">
        <v>2696</v>
      </c>
      <c r="N877" t="s">
        <v>31</v>
      </c>
      <c r="O877" t="s">
        <v>35</v>
      </c>
      <c r="P877" s="4">
        <v>1604.9</v>
      </c>
      <c r="Q877">
        <v>5</v>
      </c>
      <c r="R877">
        <v>0</v>
      </c>
      <c r="S877" s="4">
        <v>481.47</v>
      </c>
    </row>
    <row r="878" spans="1:19" x14ac:dyDescent="0.25">
      <c r="A878" t="s">
        <v>3249</v>
      </c>
      <c r="B878" s="1">
        <v>41943</v>
      </c>
      <c r="C878" s="1">
        <v>41681</v>
      </c>
      <c r="D878" t="s">
        <v>22</v>
      </c>
      <c r="E878" t="s">
        <v>1944</v>
      </c>
      <c r="F878" t="s">
        <v>1945</v>
      </c>
      <c r="G878" t="s">
        <v>25</v>
      </c>
      <c r="H878" t="s">
        <v>26</v>
      </c>
      <c r="I878" t="s">
        <v>3250</v>
      </c>
      <c r="J878" t="s">
        <v>1951</v>
      </c>
      <c r="K878" t="s">
        <v>5433</v>
      </c>
      <c r="L878" t="s">
        <v>66</v>
      </c>
      <c r="M878" t="s">
        <v>2044</v>
      </c>
      <c r="N878" t="s">
        <v>31</v>
      </c>
      <c r="O878" t="s">
        <v>45</v>
      </c>
      <c r="P878" s="4">
        <v>385.68599999999998</v>
      </c>
      <c r="Q878">
        <v>1</v>
      </c>
      <c r="R878">
        <v>0.3</v>
      </c>
      <c r="S878" s="4">
        <v>-60.607799999999997</v>
      </c>
    </row>
    <row r="879" spans="1:19" x14ac:dyDescent="0.25">
      <c r="A879" t="s">
        <v>3251</v>
      </c>
      <c r="B879" s="1">
        <v>42739</v>
      </c>
      <c r="C879" s="1">
        <v>42798</v>
      </c>
      <c r="D879" t="s">
        <v>86</v>
      </c>
      <c r="E879" t="s">
        <v>3252</v>
      </c>
      <c r="F879" t="s">
        <v>3253</v>
      </c>
      <c r="G879" t="s">
        <v>89</v>
      </c>
      <c r="H879" t="s">
        <v>26</v>
      </c>
      <c r="I879" t="s">
        <v>352</v>
      </c>
      <c r="J879" t="s">
        <v>52</v>
      </c>
      <c r="K879" t="s">
        <v>5185</v>
      </c>
      <c r="L879" t="s">
        <v>53</v>
      </c>
      <c r="M879" t="s">
        <v>3254</v>
      </c>
      <c r="N879" t="s">
        <v>31</v>
      </c>
      <c r="O879" t="s">
        <v>32</v>
      </c>
      <c r="P879" s="4">
        <v>482.66399999999999</v>
      </c>
      <c r="Q879">
        <v>8</v>
      </c>
      <c r="R879">
        <v>0.15</v>
      </c>
      <c r="S879" s="4">
        <v>85.176000000000002</v>
      </c>
    </row>
    <row r="880" spans="1:19" x14ac:dyDescent="0.25">
      <c r="A880" t="s">
        <v>3256</v>
      </c>
      <c r="B880" s="1">
        <v>43045</v>
      </c>
      <c r="C880" s="1">
        <v>42899</v>
      </c>
      <c r="D880" t="s">
        <v>22</v>
      </c>
      <c r="E880" t="s">
        <v>2390</v>
      </c>
      <c r="F880" t="s">
        <v>2391</v>
      </c>
      <c r="G880" t="s">
        <v>25</v>
      </c>
      <c r="H880" t="s">
        <v>26</v>
      </c>
      <c r="I880" t="s">
        <v>202</v>
      </c>
      <c r="J880" t="s">
        <v>203</v>
      </c>
      <c r="K880" t="s">
        <v>5154</v>
      </c>
      <c r="L880" t="s">
        <v>53</v>
      </c>
      <c r="M880" t="s">
        <v>992</v>
      </c>
      <c r="N880" t="s">
        <v>31</v>
      </c>
      <c r="O880" t="s">
        <v>32</v>
      </c>
      <c r="P880" s="4">
        <v>174.42</v>
      </c>
      <c r="Q880">
        <v>3</v>
      </c>
      <c r="R880">
        <v>0</v>
      </c>
      <c r="S880" s="4">
        <v>41.860799999999998</v>
      </c>
    </row>
    <row r="881" spans="1:19" x14ac:dyDescent="0.25">
      <c r="A881" t="s">
        <v>3257</v>
      </c>
      <c r="B881" s="1">
        <v>41986</v>
      </c>
      <c r="C881" s="1">
        <v>41990</v>
      </c>
      <c r="D881" t="s">
        <v>39</v>
      </c>
      <c r="E881" t="s">
        <v>701</v>
      </c>
      <c r="F881" t="s">
        <v>702</v>
      </c>
      <c r="G881" t="s">
        <v>89</v>
      </c>
      <c r="H881" t="s">
        <v>26</v>
      </c>
      <c r="I881" t="s">
        <v>137</v>
      </c>
      <c r="J881" t="s">
        <v>138</v>
      </c>
      <c r="K881" t="s">
        <v>5171</v>
      </c>
      <c r="L881" t="s">
        <v>92</v>
      </c>
      <c r="M881" t="s">
        <v>3259</v>
      </c>
      <c r="N881" t="s">
        <v>31</v>
      </c>
      <c r="O881" t="s">
        <v>55</v>
      </c>
      <c r="P881" s="4">
        <v>94.427999999999997</v>
      </c>
      <c r="Q881">
        <v>3</v>
      </c>
      <c r="R881">
        <v>0.6</v>
      </c>
      <c r="S881" s="4">
        <v>-42.492600000000003</v>
      </c>
    </row>
    <row r="882" spans="1:19" x14ac:dyDescent="0.25">
      <c r="A882" t="s">
        <v>3261</v>
      </c>
      <c r="B882" s="1">
        <v>42125</v>
      </c>
      <c r="C882" s="1">
        <v>42278</v>
      </c>
      <c r="D882" t="s">
        <v>39</v>
      </c>
      <c r="E882" t="s">
        <v>3262</v>
      </c>
      <c r="F882" t="s">
        <v>3263</v>
      </c>
      <c r="G882" t="s">
        <v>100</v>
      </c>
      <c r="H882" t="s">
        <v>26</v>
      </c>
      <c r="I882" t="s">
        <v>202</v>
      </c>
      <c r="J882" t="s">
        <v>203</v>
      </c>
      <c r="K882" t="s">
        <v>5154</v>
      </c>
      <c r="L882" t="s">
        <v>53</v>
      </c>
      <c r="M882" t="s">
        <v>537</v>
      </c>
      <c r="N882" t="s">
        <v>31</v>
      </c>
      <c r="O882" t="s">
        <v>35</v>
      </c>
      <c r="P882" s="4">
        <v>61.584000000000003</v>
      </c>
      <c r="Q882">
        <v>1</v>
      </c>
      <c r="R882">
        <v>0.2</v>
      </c>
      <c r="S882" s="4">
        <v>-6.9282000000000004</v>
      </c>
    </row>
    <row r="883" spans="1:19" x14ac:dyDescent="0.25">
      <c r="A883" t="s">
        <v>3264</v>
      </c>
      <c r="B883" s="1">
        <v>42862</v>
      </c>
      <c r="C883" s="1">
        <v>43015</v>
      </c>
      <c r="D883" t="s">
        <v>39</v>
      </c>
      <c r="E883" t="s">
        <v>1295</v>
      </c>
      <c r="F883" t="s">
        <v>1296</v>
      </c>
      <c r="G883" t="s">
        <v>89</v>
      </c>
      <c r="H883" t="s">
        <v>26</v>
      </c>
      <c r="I883" t="s">
        <v>2064</v>
      </c>
      <c r="J883" t="s">
        <v>91</v>
      </c>
      <c r="K883" t="s">
        <v>5406</v>
      </c>
      <c r="L883" t="s">
        <v>92</v>
      </c>
      <c r="M883" t="s">
        <v>1071</v>
      </c>
      <c r="N883" t="s">
        <v>31</v>
      </c>
      <c r="O883" t="s">
        <v>55</v>
      </c>
      <c r="P883" s="4">
        <v>332.02800000000002</v>
      </c>
      <c r="Q883">
        <v>9</v>
      </c>
      <c r="R883">
        <v>0.6</v>
      </c>
      <c r="S883" s="4">
        <v>-348.62939999999998</v>
      </c>
    </row>
    <row r="884" spans="1:19" x14ac:dyDescent="0.25">
      <c r="A884" t="s">
        <v>3265</v>
      </c>
      <c r="B884" s="1">
        <v>43067</v>
      </c>
      <c r="C884" s="1">
        <v>42837</v>
      </c>
      <c r="D884" t="s">
        <v>39</v>
      </c>
      <c r="E884" t="s">
        <v>230</v>
      </c>
      <c r="F884" t="s">
        <v>231</v>
      </c>
      <c r="G884" t="s">
        <v>100</v>
      </c>
      <c r="H884" t="s">
        <v>26</v>
      </c>
      <c r="I884" t="s">
        <v>3266</v>
      </c>
      <c r="J884" t="s">
        <v>1274</v>
      </c>
      <c r="K884" t="s">
        <v>5434</v>
      </c>
      <c r="L884" t="s">
        <v>66</v>
      </c>
      <c r="M884" t="s">
        <v>336</v>
      </c>
      <c r="N884" t="s">
        <v>31</v>
      </c>
      <c r="O884" t="s">
        <v>55</v>
      </c>
      <c r="P884" s="4">
        <v>1049.2</v>
      </c>
      <c r="Q884">
        <v>5</v>
      </c>
      <c r="R884">
        <v>0</v>
      </c>
      <c r="S884" s="4">
        <v>272.79199999999997</v>
      </c>
    </row>
    <row r="885" spans="1:19" x14ac:dyDescent="0.25">
      <c r="A885" t="s">
        <v>3265</v>
      </c>
      <c r="B885" s="1">
        <v>43067</v>
      </c>
      <c r="C885" s="1">
        <v>42837</v>
      </c>
      <c r="D885" t="s">
        <v>39</v>
      </c>
      <c r="E885" t="s">
        <v>230</v>
      </c>
      <c r="F885" t="s">
        <v>231</v>
      </c>
      <c r="G885" t="s">
        <v>100</v>
      </c>
      <c r="H885" t="s">
        <v>26</v>
      </c>
      <c r="I885" t="s">
        <v>3266</v>
      </c>
      <c r="J885" t="s">
        <v>1274</v>
      </c>
      <c r="K885" t="s">
        <v>5434</v>
      </c>
      <c r="L885" t="s">
        <v>66</v>
      </c>
      <c r="M885" t="s">
        <v>1544</v>
      </c>
      <c r="N885" t="s">
        <v>31</v>
      </c>
      <c r="O885" t="s">
        <v>55</v>
      </c>
      <c r="P885" s="4">
        <v>20.9</v>
      </c>
      <c r="Q885">
        <v>5</v>
      </c>
      <c r="R885">
        <v>0</v>
      </c>
      <c r="S885" s="4">
        <v>7.524</v>
      </c>
    </row>
    <row r="886" spans="1:19" x14ac:dyDescent="0.25">
      <c r="A886" t="s">
        <v>3267</v>
      </c>
      <c r="B886" s="1">
        <v>42381</v>
      </c>
      <c r="C886" s="1">
        <v>42502</v>
      </c>
      <c r="D886" t="s">
        <v>22</v>
      </c>
      <c r="E886" t="s">
        <v>3268</v>
      </c>
      <c r="F886" t="s">
        <v>3269</v>
      </c>
      <c r="G886" t="s">
        <v>25</v>
      </c>
      <c r="H886" t="s">
        <v>26</v>
      </c>
      <c r="I886" t="s">
        <v>1875</v>
      </c>
      <c r="J886" t="s">
        <v>468</v>
      </c>
      <c r="K886" t="s">
        <v>5389</v>
      </c>
      <c r="L886" t="s">
        <v>66</v>
      </c>
      <c r="M886" t="s">
        <v>703</v>
      </c>
      <c r="N886" t="s">
        <v>31</v>
      </c>
      <c r="O886" t="s">
        <v>35</v>
      </c>
      <c r="P886" s="4">
        <v>751.92</v>
      </c>
      <c r="Q886">
        <v>4</v>
      </c>
      <c r="R886">
        <v>0</v>
      </c>
      <c r="S886" s="4">
        <v>150.38399999999999</v>
      </c>
    </row>
    <row r="887" spans="1:19" x14ac:dyDescent="0.25">
      <c r="A887" t="s">
        <v>3270</v>
      </c>
      <c r="B887" s="1">
        <v>41901</v>
      </c>
      <c r="C887" s="1">
        <v>41901</v>
      </c>
      <c r="D887" t="s">
        <v>464</v>
      </c>
      <c r="E887" t="s">
        <v>3271</v>
      </c>
      <c r="F887" t="s">
        <v>3272</v>
      </c>
      <c r="G887" t="s">
        <v>89</v>
      </c>
      <c r="H887" t="s">
        <v>26</v>
      </c>
      <c r="I887" t="s">
        <v>180</v>
      </c>
      <c r="J887" t="s">
        <v>123</v>
      </c>
      <c r="K887" t="s">
        <v>5208</v>
      </c>
      <c r="L887" t="s">
        <v>66</v>
      </c>
      <c r="M887" t="s">
        <v>1816</v>
      </c>
      <c r="N887" t="s">
        <v>31</v>
      </c>
      <c r="O887" t="s">
        <v>35</v>
      </c>
      <c r="P887" s="4">
        <v>887.10299999999995</v>
      </c>
      <c r="Q887">
        <v>7</v>
      </c>
      <c r="R887">
        <v>0.1</v>
      </c>
      <c r="S887" s="4">
        <v>177.42060000000001</v>
      </c>
    </row>
    <row r="888" spans="1:19" x14ac:dyDescent="0.25">
      <c r="A888" t="s">
        <v>3273</v>
      </c>
      <c r="B888" s="1">
        <v>43021</v>
      </c>
      <c r="C888" s="1">
        <v>43024</v>
      </c>
      <c r="D888" t="s">
        <v>86</v>
      </c>
      <c r="E888" t="s">
        <v>1692</v>
      </c>
      <c r="F888" t="s">
        <v>1693</v>
      </c>
      <c r="G888" t="s">
        <v>25</v>
      </c>
      <c r="H888" t="s">
        <v>26</v>
      </c>
      <c r="I888" t="s">
        <v>3239</v>
      </c>
      <c r="J888" t="s">
        <v>138</v>
      </c>
      <c r="K888" t="s">
        <v>5435</v>
      </c>
      <c r="L888" t="s">
        <v>92</v>
      </c>
      <c r="M888" t="s">
        <v>1038</v>
      </c>
      <c r="N888" t="s">
        <v>31</v>
      </c>
      <c r="O888" t="s">
        <v>55</v>
      </c>
      <c r="P888" s="4">
        <v>10.476000000000001</v>
      </c>
      <c r="Q888">
        <v>3</v>
      </c>
      <c r="R888">
        <v>0.6</v>
      </c>
      <c r="S888" s="4">
        <v>-6.8094000000000001</v>
      </c>
    </row>
    <row r="889" spans="1:19" x14ac:dyDescent="0.25">
      <c r="A889" t="s">
        <v>3274</v>
      </c>
      <c r="B889" s="1">
        <v>42443</v>
      </c>
      <c r="C889" s="1">
        <v>42445</v>
      </c>
      <c r="D889" t="s">
        <v>86</v>
      </c>
      <c r="E889" t="s">
        <v>3117</v>
      </c>
      <c r="F889" t="s">
        <v>3118</v>
      </c>
      <c r="G889" t="s">
        <v>89</v>
      </c>
      <c r="H889" t="s">
        <v>26</v>
      </c>
      <c r="I889" t="s">
        <v>202</v>
      </c>
      <c r="J889" t="s">
        <v>203</v>
      </c>
      <c r="K889" t="s">
        <v>5154</v>
      </c>
      <c r="L889" t="s">
        <v>53</v>
      </c>
      <c r="M889" t="s">
        <v>1201</v>
      </c>
      <c r="N889" t="s">
        <v>31</v>
      </c>
      <c r="O889" t="s">
        <v>35</v>
      </c>
      <c r="P889" s="4">
        <v>196.78399999999999</v>
      </c>
      <c r="Q889">
        <v>2</v>
      </c>
      <c r="R889">
        <v>0.2</v>
      </c>
      <c r="S889" s="4">
        <v>-22.138200000000001</v>
      </c>
    </row>
    <row r="890" spans="1:19" x14ac:dyDescent="0.25">
      <c r="A890" t="s">
        <v>3275</v>
      </c>
      <c r="B890" s="1">
        <v>42501</v>
      </c>
      <c r="C890" s="1">
        <v>42624</v>
      </c>
      <c r="D890" t="s">
        <v>39</v>
      </c>
      <c r="E890" t="s">
        <v>2441</v>
      </c>
      <c r="F890" t="s">
        <v>2442</v>
      </c>
      <c r="G890" t="s">
        <v>25</v>
      </c>
      <c r="H890" t="s">
        <v>26</v>
      </c>
      <c r="I890" t="s">
        <v>101</v>
      </c>
      <c r="J890" t="s">
        <v>91</v>
      </c>
      <c r="K890" t="s">
        <v>5184</v>
      </c>
      <c r="L890" t="s">
        <v>92</v>
      </c>
      <c r="M890" t="s">
        <v>833</v>
      </c>
      <c r="N890" t="s">
        <v>31</v>
      </c>
      <c r="O890" t="s">
        <v>45</v>
      </c>
      <c r="P890" s="4">
        <v>863.12800000000004</v>
      </c>
      <c r="Q890">
        <v>8</v>
      </c>
      <c r="R890">
        <v>0.3</v>
      </c>
      <c r="S890" s="4">
        <v>-160.29519999999999</v>
      </c>
    </row>
    <row r="891" spans="1:19" x14ac:dyDescent="0.25">
      <c r="A891" t="s">
        <v>3275</v>
      </c>
      <c r="B891" s="1">
        <v>42501</v>
      </c>
      <c r="C891" s="1">
        <v>42624</v>
      </c>
      <c r="D891" t="s">
        <v>39</v>
      </c>
      <c r="E891" t="s">
        <v>2441</v>
      </c>
      <c r="F891" t="s">
        <v>2442</v>
      </c>
      <c r="G891" t="s">
        <v>25</v>
      </c>
      <c r="H891" t="s">
        <v>26</v>
      </c>
      <c r="I891" t="s">
        <v>101</v>
      </c>
      <c r="J891" t="s">
        <v>91</v>
      </c>
      <c r="K891" t="s">
        <v>5184</v>
      </c>
      <c r="L891" t="s">
        <v>92</v>
      </c>
      <c r="M891" t="s">
        <v>2210</v>
      </c>
      <c r="N891" t="s">
        <v>31</v>
      </c>
      <c r="O891" t="s">
        <v>32</v>
      </c>
      <c r="P891" s="4">
        <v>956.66480000000001</v>
      </c>
      <c r="Q891">
        <v>7</v>
      </c>
      <c r="R891">
        <v>0.32</v>
      </c>
      <c r="S891" s="4">
        <v>-225.0976</v>
      </c>
    </row>
    <row r="892" spans="1:19" x14ac:dyDescent="0.25">
      <c r="A892" t="s">
        <v>3276</v>
      </c>
      <c r="B892" s="1">
        <v>42911</v>
      </c>
      <c r="C892" s="1">
        <v>42915</v>
      </c>
      <c r="D892" t="s">
        <v>22</v>
      </c>
      <c r="E892" t="s">
        <v>1944</v>
      </c>
      <c r="F892" t="s">
        <v>1945</v>
      </c>
      <c r="G892" t="s">
        <v>25</v>
      </c>
      <c r="H892" t="s">
        <v>26</v>
      </c>
      <c r="I892" t="s">
        <v>202</v>
      </c>
      <c r="J892" t="s">
        <v>203</v>
      </c>
      <c r="K892" t="s">
        <v>5160</v>
      </c>
      <c r="L892" t="s">
        <v>53</v>
      </c>
      <c r="M892" t="s">
        <v>795</v>
      </c>
      <c r="N892" t="s">
        <v>31</v>
      </c>
      <c r="O892" t="s">
        <v>45</v>
      </c>
      <c r="P892" s="4">
        <v>871.4</v>
      </c>
      <c r="Q892">
        <v>4</v>
      </c>
      <c r="R892">
        <v>0</v>
      </c>
      <c r="S892" s="4">
        <v>148.13800000000001</v>
      </c>
    </row>
    <row r="893" spans="1:19" x14ac:dyDescent="0.25">
      <c r="A893" t="s">
        <v>3278</v>
      </c>
      <c r="B893" s="1">
        <v>42334</v>
      </c>
      <c r="C893" s="1">
        <v>42338</v>
      </c>
      <c r="D893" t="s">
        <v>39</v>
      </c>
      <c r="E893" t="s">
        <v>3280</v>
      </c>
      <c r="F893" t="s">
        <v>3281</v>
      </c>
      <c r="G893" t="s">
        <v>89</v>
      </c>
      <c r="H893" t="s">
        <v>26</v>
      </c>
      <c r="I893" t="s">
        <v>523</v>
      </c>
      <c r="J893" t="s">
        <v>146</v>
      </c>
      <c r="K893" t="s">
        <v>5436</v>
      </c>
      <c r="L893" t="s">
        <v>29</v>
      </c>
      <c r="M893" t="s">
        <v>3259</v>
      </c>
      <c r="N893" t="s">
        <v>31</v>
      </c>
      <c r="O893" t="s">
        <v>55</v>
      </c>
      <c r="P893" s="4">
        <v>692.47199999999998</v>
      </c>
      <c r="Q893">
        <v>11</v>
      </c>
      <c r="R893">
        <v>0.2</v>
      </c>
      <c r="S893" s="4">
        <v>190.4298</v>
      </c>
    </row>
    <row r="894" spans="1:19" x14ac:dyDescent="0.25">
      <c r="A894" t="s">
        <v>3282</v>
      </c>
      <c r="B894" s="1">
        <v>42698</v>
      </c>
      <c r="C894" s="1">
        <v>42701</v>
      </c>
      <c r="D894" t="s">
        <v>22</v>
      </c>
      <c r="E894" t="s">
        <v>1151</v>
      </c>
      <c r="F894" t="s">
        <v>1152</v>
      </c>
      <c r="G894" t="s">
        <v>89</v>
      </c>
      <c r="H894" t="s">
        <v>26</v>
      </c>
      <c r="I894" t="s">
        <v>3266</v>
      </c>
      <c r="J894" t="s">
        <v>1274</v>
      </c>
      <c r="K894" t="s">
        <v>5434</v>
      </c>
      <c r="L894" t="s">
        <v>66</v>
      </c>
      <c r="M894" t="s">
        <v>1016</v>
      </c>
      <c r="N894" t="s">
        <v>31</v>
      </c>
      <c r="O894" t="s">
        <v>55</v>
      </c>
      <c r="P894" s="4">
        <v>207.76</v>
      </c>
      <c r="Q894">
        <v>4</v>
      </c>
      <c r="R894">
        <v>0</v>
      </c>
      <c r="S894" s="4">
        <v>85.181600000000003</v>
      </c>
    </row>
    <row r="895" spans="1:19" x14ac:dyDescent="0.25">
      <c r="A895" t="s">
        <v>3283</v>
      </c>
      <c r="B895" s="1">
        <v>42476</v>
      </c>
      <c r="C895" s="1">
        <v>42480</v>
      </c>
      <c r="D895" t="s">
        <v>39</v>
      </c>
      <c r="E895" t="s">
        <v>3271</v>
      </c>
      <c r="F895" t="s">
        <v>3272</v>
      </c>
      <c r="G895" t="s">
        <v>89</v>
      </c>
      <c r="H895" t="s">
        <v>26</v>
      </c>
      <c r="I895" t="s">
        <v>2437</v>
      </c>
      <c r="J895" t="s">
        <v>392</v>
      </c>
      <c r="K895" t="s">
        <v>5437</v>
      </c>
      <c r="L895" t="s">
        <v>66</v>
      </c>
      <c r="M895" t="s">
        <v>2654</v>
      </c>
      <c r="N895" t="s">
        <v>31</v>
      </c>
      <c r="O895" t="s">
        <v>55</v>
      </c>
      <c r="P895" s="4">
        <v>9.9600000000000009</v>
      </c>
      <c r="Q895">
        <v>2</v>
      </c>
      <c r="R895">
        <v>0</v>
      </c>
      <c r="S895" s="4">
        <v>3.2867999999999999</v>
      </c>
    </row>
    <row r="896" spans="1:19" x14ac:dyDescent="0.25">
      <c r="A896" t="s">
        <v>3285</v>
      </c>
      <c r="B896" s="1">
        <v>41957</v>
      </c>
      <c r="C896" s="1">
        <v>41961</v>
      </c>
      <c r="D896" t="s">
        <v>39</v>
      </c>
      <c r="E896" t="s">
        <v>3286</v>
      </c>
      <c r="F896" t="s">
        <v>3287</v>
      </c>
      <c r="G896" t="s">
        <v>100</v>
      </c>
      <c r="H896" t="s">
        <v>26</v>
      </c>
      <c r="I896" t="s">
        <v>180</v>
      </c>
      <c r="J896" t="s">
        <v>123</v>
      </c>
      <c r="K896" t="s">
        <v>5208</v>
      </c>
      <c r="L896" t="s">
        <v>66</v>
      </c>
      <c r="M896" t="s">
        <v>2633</v>
      </c>
      <c r="N896" t="s">
        <v>31</v>
      </c>
      <c r="O896" t="s">
        <v>35</v>
      </c>
      <c r="P896" s="4">
        <v>69.263999999999996</v>
      </c>
      <c r="Q896">
        <v>2</v>
      </c>
      <c r="R896">
        <v>0.1</v>
      </c>
      <c r="S896" s="4">
        <v>14.622400000000001</v>
      </c>
    </row>
    <row r="897" spans="1:19" x14ac:dyDescent="0.25">
      <c r="A897" t="s">
        <v>3288</v>
      </c>
      <c r="B897" s="1">
        <v>42329</v>
      </c>
      <c r="C897" s="1">
        <v>42334</v>
      </c>
      <c r="D897" t="s">
        <v>22</v>
      </c>
      <c r="E897" t="s">
        <v>3289</v>
      </c>
      <c r="F897" t="s">
        <v>3290</v>
      </c>
      <c r="G897" t="s">
        <v>89</v>
      </c>
      <c r="H897" t="s">
        <v>26</v>
      </c>
      <c r="I897" t="s">
        <v>3291</v>
      </c>
      <c r="J897" t="s">
        <v>91</v>
      </c>
      <c r="K897" t="s">
        <v>5438</v>
      </c>
      <c r="L897" t="s">
        <v>92</v>
      </c>
      <c r="M897" t="s">
        <v>1715</v>
      </c>
      <c r="N897" t="s">
        <v>31</v>
      </c>
      <c r="O897" t="s">
        <v>32</v>
      </c>
      <c r="P897" s="4">
        <v>246.1328</v>
      </c>
      <c r="Q897">
        <v>2</v>
      </c>
      <c r="R897">
        <v>0.32</v>
      </c>
      <c r="S897" s="4">
        <v>-76.011600000000001</v>
      </c>
    </row>
    <row r="898" spans="1:19" x14ac:dyDescent="0.25">
      <c r="A898" t="s">
        <v>3292</v>
      </c>
      <c r="B898" s="1">
        <v>42990</v>
      </c>
      <c r="C898" s="1">
        <v>43082</v>
      </c>
      <c r="D898" t="s">
        <v>22</v>
      </c>
      <c r="E898" t="s">
        <v>1558</v>
      </c>
      <c r="F898" t="s">
        <v>1559</v>
      </c>
      <c r="G898" t="s">
        <v>100</v>
      </c>
      <c r="H898" t="s">
        <v>26</v>
      </c>
      <c r="I898" t="s">
        <v>51</v>
      </c>
      <c r="J898" t="s">
        <v>52</v>
      </c>
      <c r="K898" t="s">
        <v>5145</v>
      </c>
      <c r="L898" t="s">
        <v>53</v>
      </c>
      <c r="M898" t="s">
        <v>313</v>
      </c>
      <c r="N898" t="s">
        <v>31</v>
      </c>
      <c r="O898" t="s">
        <v>45</v>
      </c>
      <c r="P898" s="4">
        <v>896.32799999999997</v>
      </c>
      <c r="Q898">
        <v>9</v>
      </c>
      <c r="R898">
        <v>0.2</v>
      </c>
      <c r="S898" s="4">
        <v>22.408200000000001</v>
      </c>
    </row>
    <row r="899" spans="1:19" x14ac:dyDescent="0.25">
      <c r="A899" t="s">
        <v>3293</v>
      </c>
      <c r="B899" s="1">
        <v>43030</v>
      </c>
      <c r="C899" s="1">
        <v>43035</v>
      </c>
      <c r="D899" t="s">
        <v>39</v>
      </c>
      <c r="E899" t="s">
        <v>2794</v>
      </c>
      <c r="F899" t="s">
        <v>2795</v>
      </c>
      <c r="G899" t="s">
        <v>89</v>
      </c>
      <c r="H899" t="s">
        <v>26</v>
      </c>
      <c r="I899" t="s">
        <v>1799</v>
      </c>
      <c r="J899" t="s">
        <v>1800</v>
      </c>
      <c r="K899" t="s">
        <v>5298</v>
      </c>
      <c r="L899" t="s">
        <v>53</v>
      </c>
      <c r="M899" t="s">
        <v>340</v>
      </c>
      <c r="N899" t="s">
        <v>31</v>
      </c>
      <c r="O899" t="s">
        <v>45</v>
      </c>
      <c r="P899" s="4">
        <v>177.22499999999999</v>
      </c>
      <c r="Q899">
        <v>5</v>
      </c>
      <c r="R899">
        <v>0.5</v>
      </c>
      <c r="S899" s="4">
        <v>-120.51300000000001</v>
      </c>
    </row>
    <row r="900" spans="1:19" x14ac:dyDescent="0.25">
      <c r="A900" t="s">
        <v>3294</v>
      </c>
      <c r="B900" s="1">
        <v>42801</v>
      </c>
      <c r="C900" s="1">
        <v>43015</v>
      </c>
      <c r="D900" t="s">
        <v>39</v>
      </c>
      <c r="E900" t="s">
        <v>1532</v>
      </c>
      <c r="F900" t="s">
        <v>1533</v>
      </c>
      <c r="G900" t="s">
        <v>25</v>
      </c>
      <c r="H900" t="s">
        <v>26</v>
      </c>
      <c r="I900" t="s">
        <v>3295</v>
      </c>
      <c r="J900" t="s">
        <v>52</v>
      </c>
      <c r="K900" t="s">
        <v>5439</v>
      </c>
      <c r="L900" t="s">
        <v>53</v>
      </c>
      <c r="M900" t="s">
        <v>3194</v>
      </c>
      <c r="N900" t="s">
        <v>31</v>
      </c>
      <c r="O900" t="s">
        <v>55</v>
      </c>
      <c r="P900" s="4">
        <v>129.38999999999999</v>
      </c>
      <c r="Q900">
        <v>3</v>
      </c>
      <c r="R900">
        <v>0</v>
      </c>
      <c r="S900" s="4">
        <v>54.343800000000002</v>
      </c>
    </row>
    <row r="901" spans="1:19" x14ac:dyDescent="0.25">
      <c r="A901" t="s">
        <v>3296</v>
      </c>
      <c r="B901" s="1">
        <v>42970</v>
      </c>
      <c r="C901" s="1">
        <v>42973</v>
      </c>
      <c r="D901" t="s">
        <v>22</v>
      </c>
      <c r="E901" t="s">
        <v>438</v>
      </c>
      <c r="F901" t="s">
        <v>439</v>
      </c>
      <c r="G901" t="s">
        <v>25</v>
      </c>
      <c r="H901" t="s">
        <v>26</v>
      </c>
      <c r="I901" t="s">
        <v>2774</v>
      </c>
      <c r="J901" t="s">
        <v>43</v>
      </c>
      <c r="K901" t="s">
        <v>5387</v>
      </c>
      <c r="L901" t="s">
        <v>29</v>
      </c>
      <c r="M901" t="s">
        <v>1254</v>
      </c>
      <c r="N901" t="s">
        <v>31</v>
      </c>
      <c r="O901" t="s">
        <v>55</v>
      </c>
      <c r="P901" s="4">
        <v>2.7839999999999998</v>
      </c>
      <c r="Q901">
        <v>2</v>
      </c>
      <c r="R901">
        <v>0.2</v>
      </c>
      <c r="S901" s="4">
        <v>0.41760000000000003</v>
      </c>
    </row>
    <row r="902" spans="1:19" x14ac:dyDescent="0.25">
      <c r="A902" t="s">
        <v>3298</v>
      </c>
      <c r="B902" s="1">
        <v>41938</v>
      </c>
      <c r="C902" s="1">
        <v>41942</v>
      </c>
      <c r="D902" t="s">
        <v>22</v>
      </c>
      <c r="E902" t="s">
        <v>3301</v>
      </c>
      <c r="F902" t="s">
        <v>3302</v>
      </c>
      <c r="G902" t="s">
        <v>25</v>
      </c>
      <c r="H902" t="s">
        <v>26</v>
      </c>
      <c r="I902" t="s">
        <v>202</v>
      </c>
      <c r="J902" t="s">
        <v>203</v>
      </c>
      <c r="K902" t="s">
        <v>5186</v>
      </c>
      <c r="L902" t="s">
        <v>53</v>
      </c>
      <c r="M902" t="s">
        <v>656</v>
      </c>
      <c r="N902" t="s">
        <v>31</v>
      </c>
      <c r="O902" t="s">
        <v>55</v>
      </c>
      <c r="P902" s="4">
        <v>63.92</v>
      </c>
      <c r="Q902">
        <v>4</v>
      </c>
      <c r="R902">
        <v>0</v>
      </c>
      <c r="S902" s="4">
        <v>3.1960000000000002</v>
      </c>
    </row>
    <row r="903" spans="1:19" x14ac:dyDescent="0.25">
      <c r="A903" t="s">
        <v>3303</v>
      </c>
      <c r="B903" s="1">
        <v>41740</v>
      </c>
      <c r="C903" s="1">
        <v>41954</v>
      </c>
      <c r="D903" t="s">
        <v>39</v>
      </c>
      <c r="E903" t="s">
        <v>2054</v>
      </c>
      <c r="F903" t="s">
        <v>2055</v>
      </c>
      <c r="G903" t="s">
        <v>25</v>
      </c>
      <c r="H903" t="s">
        <v>26</v>
      </c>
      <c r="I903" t="s">
        <v>51</v>
      </c>
      <c r="J903" t="s">
        <v>52</v>
      </c>
      <c r="K903" t="s">
        <v>5197</v>
      </c>
      <c r="L903" t="s">
        <v>53</v>
      </c>
      <c r="M903" t="s">
        <v>494</v>
      </c>
      <c r="N903" t="s">
        <v>31</v>
      </c>
      <c r="O903" t="s">
        <v>45</v>
      </c>
      <c r="P903" s="4">
        <v>573.72799999999995</v>
      </c>
      <c r="Q903">
        <v>4</v>
      </c>
      <c r="R903">
        <v>0.2</v>
      </c>
      <c r="S903" s="4">
        <v>-64.544399999999996</v>
      </c>
    </row>
    <row r="904" spans="1:19" x14ac:dyDescent="0.25">
      <c r="A904" t="s">
        <v>3304</v>
      </c>
      <c r="B904" s="1">
        <v>42928</v>
      </c>
      <c r="C904" s="1">
        <v>43051</v>
      </c>
      <c r="D904" t="s">
        <v>39</v>
      </c>
      <c r="E904" t="s">
        <v>1713</v>
      </c>
      <c r="F904" t="s">
        <v>1714</v>
      </c>
      <c r="G904" t="s">
        <v>25</v>
      </c>
      <c r="H904" t="s">
        <v>26</v>
      </c>
      <c r="I904" t="s">
        <v>715</v>
      </c>
      <c r="J904" t="s">
        <v>817</v>
      </c>
      <c r="K904" t="s">
        <v>5229</v>
      </c>
      <c r="L904" t="s">
        <v>29</v>
      </c>
      <c r="M904" t="s">
        <v>3305</v>
      </c>
      <c r="N904" t="s">
        <v>31</v>
      </c>
      <c r="O904" t="s">
        <v>55</v>
      </c>
      <c r="P904" s="4">
        <v>82.38</v>
      </c>
      <c r="Q904">
        <v>6</v>
      </c>
      <c r="R904">
        <v>0</v>
      </c>
      <c r="S904" s="4">
        <v>25.537800000000001</v>
      </c>
    </row>
    <row r="905" spans="1:19" x14ac:dyDescent="0.25">
      <c r="A905" t="s">
        <v>3307</v>
      </c>
      <c r="B905" s="1">
        <v>42358</v>
      </c>
      <c r="C905" s="1">
        <v>42362</v>
      </c>
      <c r="D905" t="s">
        <v>39</v>
      </c>
      <c r="E905" t="s">
        <v>3308</v>
      </c>
      <c r="F905" t="s">
        <v>3309</v>
      </c>
      <c r="G905" t="s">
        <v>25</v>
      </c>
      <c r="H905" t="s">
        <v>26</v>
      </c>
      <c r="I905" t="s">
        <v>3310</v>
      </c>
      <c r="J905" t="s">
        <v>577</v>
      </c>
      <c r="K905" t="s">
        <v>5440</v>
      </c>
      <c r="L905" t="s">
        <v>53</v>
      </c>
      <c r="M905" t="s">
        <v>1720</v>
      </c>
      <c r="N905" t="s">
        <v>31</v>
      </c>
      <c r="O905" t="s">
        <v>55</v>
      </c>
      <c r="P905" s="4">
        <v>14.368</v>
      </c>
      <c r="Q905">
        <v>2</v>
      </c>
      <c r="R905">
        <v>0.2</v>
      </c>
      <c r="S905" s="4">
        <v>3.9512</v>
      </c>
    </row>
    <row r="906" spans="1:19" x14ac:dyDescent="0.25">
      <c r="A906" t="s">
        <v>3311</v>
      </c>
      <c r="B906" s="1">
        <v>42631</v>
      </c>
      <c r="C906" s="1">
        <v>42638</v>
      </c>
      <c r="D906" t="s">
        <v>39</v>
      </c>
      <c r="E906" t="s">
        <v>1999</v>
      </c>
      <c r="F906" t="s">
        <v>2000</v>
      </c>
      <c r="G906" t="s">
        <v>25</v>
      </c>
      <c r="H906" t="s">
        <v>26</v>
      </c>
      <c r="I906" t="s">
        <v>3312</v>
      </c>
      <c r="J906" t="s">
        <v>123</v>
      </c>
      <c r="K906" t="s">
        <v>5441</v>
      </c>
      <c r="L906" t="s">
        <v>66</v>
      </c>
      <c r="M906" t="s">
        <v>979</v>
      </c>
      <c r="N906" t="s">
        <v>31</v>
      </c>
      <c r="O906" t="s">
        <v>35</v>
      </c>
      <c r="P906" s="4">
        <v>631.78200000000004</v>
      </c>
      <c r="Q906">
        <v>2</v>
      </c>
      <c r="R906">
        <v>0.1</v>
      </c>
      <c r="S906" s="4">
        <v>140.39599999999999</v>
      </c>
    </row>
    <row r="907" spans="1:19" x14ac:dyDescent="0.25">
      <c r="A907" t="s">
        <v>3311</v>
      </c>
      <c r="B907" s="1">
        <v>42631</v>
      </c>
      <c r="C907" s="1">
        <v>42638</v>
      </c>
      <c r="D907" t="s">
        <v>39</v>
      </c>
      <c r="E907" t="s">
        <v>1999</v>
      </c>
      <c r="F907" t="s">
        <v>2000</v>
      </c>
      <c r="G907" t="s">
        <v>25</v>
      </c>
      <c r="H907" t="s">
        <v>26</v>
      </c>
      <c r="I907" t="s">
        <v>3312</v>
      </c>
      <c r="J907" t="s">
        <v>123</v>
      </c>
      <c r="K907" t="s">
        <v>5441</v>
      </c>
      <c r="L907" t="s">
        <v>66</v>
      </c>
      <c r="M907" t="s">
        <v>3313</v>
      </c>
      <c r="N907" t="s">
        <v>31</v>
      </c>
      <c r="O907" t="s">
        <v>55</v>
      </c>
      <c r="P907" s="4">
        <v>60.72</v>
      </c>
      <c r="Q907">
        <v>3</v>
      </c>
      <c r="R907">
        <v>0</v>
      </c>
      <c r="S907" s="4">
        <v>26.1096</v>
      </c>
    </row>
    <row r="908" spans="1:19" x14ac:dyDescent="0.25">
      <c r="A908" t="s">
        <v>3315</v>
      </c>
      <c r="B908" s="1">
        <v>43051</v>
      </c>
      <c r="C908" s="1">
        <v>43051</v>
      </c>
      <c r="D908" t="s">
        <v>464</v>
      </c>
      <c r="E908" t="s">
        <v>3316</v>
      </c>
      <c r="F908" t="s">
        <v>3317</v>
      </c>
      <c r="G908" t="s">
        <v>25</v>
      </c>
      <c r="H908" t="s">
        <v>26</v>
      </c>
      <c r="I908" t="s">
        <v>188</v>
      </c>
      <c r="J908" t="s">
        <v>138</v>
      </c>
      <c r="K908" t="s">
        <v>5213</v>
      </c>
      <c r="L908" t="s">
        <v>92</v>
      </c>
      <c r="M908" t="s">
        <v>903</v>
      </c>
      <c r="N908" t="s">
        <v>31</v>
      </c>
      <c r="O908" t="s">
        <v>55</v>
      </c>
      <c r="P908" s="4">
        <v>77.72</v>
      </c>
      <c r="Q908">
        <v>1</v>
      </c>
      <c r="R908">
        <v>0.6</v>
      </c>
      <c r="S908" s="4">
        <v>-66.061999999999998</v>
      </c>
    </row>
    <row r="909" spans="1:19" x14ac:dyDescent="0.25">
      <c r="A909" t="s">
        <v>3315</v>
      </c>
      <c r="B909" s="1">
        <v>43051</v>
      </c>
      <c r="C909" s="1">
        <v>43051</v>
      </c>
      <c r="D909" t="s">
        <v>464</v>
      </c>
      <c r="E909" t="s">
        <v>3316</v>
      </c>
      <c r="F909" t="s">
        <v>3317</v>
      </c>
      <c r="G909" t="s">
        <v>25</v>
      </c>
      <c r="H909" t="s">
        <v>26</v>
      </c>
      <c r="I909" t="s">
        <v>188</v>
      </c>
      <c r="J909" t="s">
        <v>138</v>
      </c>
      <c r="K909" t="s">
        <v>5213</v>
      </c>
      <c r="L909" t="s">
        <v>92</v>
      </c>
      <c r="M909" t="s">
        <v>1282</v>
      </c>
      <c r="N909" t="s">
        <v>31</v>
      </c>
      <c r="O909" t="s">
        <v>35</v>
      </c>
      <c r="P909" s="4">
        <v>520.46400000000006</v>
      </c>
      <c r="Q909">
        <v>2</v>
      </c>
      <c r="R909">
        <v>0.3</v>
      </c>
      <c r="S909" s="4">
        <v>-14.8704</v>
      </c>
    </row>
    <row r="910" spans="1:19" x14ac:dyDescent="0.25">
      <c r="A910" t="s">
        <v>3318</v>
      </c>
      <c r="B910" s="1">
        <v>41754</v>
      </c>
      <c r="C910" s="1">
        <v>41759</v>
      </c>
      <c r="D910" t="s">
        <v>39</v>
      </c>
      <c r="E910" t="s">
        <v>1491</v>
      </c>
      <c r="F910" t="s">
        <v>1492</v>
      </c>
      <c r="G910" t="s">
        <v>100</v>
      </c>
      <c r="H910" t="s">
        <v>26</v>
      </c>
      <c r="I910" t="s">
        <v>3321</v>
      </c>
      <c r="J910" t="s">
        <v>52</v>
      </c>
      <c r="K910" t="s">
        <v>5442</v>
      </c>
      <c r="L910" t="s">
        <v>53</v>
      </c>
      <c r="M910" t="s">
        <v>149</v>
      </c>
      <c r="N910" t="s">
        <v>31</v>
      </c>
      <c r="O910" t="s">
        <v>55</v>
      </c>
      <c r="P910" s="4">
        <v>303.25</v>
      </c>
      <c r="Q910">
        <v>5</v>
      </c>
      <c r="R910">
        <v>0</v>
      </c>
      <c r="S910" s="4">
        <v>63.682499999999997</v>
      </c>
    </row>
    <row r="911" spans="1:19" x14ac:dyDescent="0.25">
      <c r="A911" t="s">
        <v>3318</v>
      </c>
      <c r="B911" s="1">
        <v>41754</v>
      </c>
      <c r="C911" s="1">
        <v>41759</v>
      </c>
      <c r="D911" t="s">
        <v>39</v>
      </c>
      <c r="E911" t="s">
        <v>1491</v>
      </c>
      <c r="F911" t="s">
        <v>1492</v>
      </c>
      <c r="G911" t="s">
        <v>100</v>
      </c>
      <c r="H911" t="s">
        <v>26</v>
      </c>
      <c r="I911" t="s">
        <v>3321</v>
      </c>
      <c r="J911" t="s">
        <v>52</v>
      </c>
      <c r="K911" t="s">
        <v>5442</v>
      </c>
      <c r="L911" t="s">
        <v>53</v>
      </c>
      <c r="M911" t="s">
        <v>1282</v>
      </c>
      <c r="N911" t="s">
        <v>31</v>
      </c>
      <c r="O911" t="s">
        <v>35</v>
      </c>
      <c r="P911" s="4">
        <v>1487.04</v>
      </c>
      <c r="Q911">
        <v>5</v>
      </c>
      <c r="R911">
        <v>0.2</v>
      </c>
      <c r="S911" s="4">
        <v>148.70400000000001</v>
      </c>
    </row>
    <row r="912" spans="1:19" x14ac:dyDescent="0.25">
      <c r="A912" t="s">
        <v>3322</v>
      </c>
      <c r="B912" s="1">
        <v>42302</v>
      </c>
      <c r="C912" s="1">
        <v>42307</v>
      </c>
      <c r="D912" t="s">
        <v>39</v>
      </c>
      <c r="E912" t="s">
        <v>2036</v>
      </c>
      <c r="F912" t="s">
        <v>2037</v>
      </c>
      <c r="G912" t="s">
        <v>25</v>
      </c>
      <c r="H912" t="s">
        <v>26</v>
      </c>
      <c r="I912" t="s">
        <v>352</v>
      </c>
      <c r="J912" t="s">
        <v>52</v>
      </c>
      <c r="K912" t="s">
        <v>5185</v>
      </c>
      <c r="L912" t="s">
        <v>53</v>
      </c>
      <c r="M912" t="s">
        <v>611</v>
      </c>
      <c r="N912" t="s">
        <v>31</v>
      </c>
      <c r="O912" t="s">
        <v>45</v>
      </c>
      <c r="P912" s="4">
        <v>253.17599999999999</v>
      </c>
      <c r="Q912">
        <v>3</v>
      </c>
      <c r="R912">
        <v>0.2</v>
      </c>
      <c r="S912" s="4">
        <v>-31.646999999999998</v>
      </c>
    </row>
    <row r="913" spans="1:19" x14ac:dyDescent="0.25">
      <c r="A913" t="s">
        <v>3324</v>
      </c>
      <c r="B913" s="1">
        <v>42205</v>
      </c>
      <c r="C913" s="1">
        <v>42212</v>
      </c>
      <c r="D913" t="s">
        <v>39</v>
      </c>
      <c r="E913" t="s">
        <v>1227</v>
      </c>
      <c r="F913" t="s">
        <v>1228</v>
      </c>
      <c r="G913" t="s">
        <v>25</v>
      </c>
      <c r="H913" t="s">
        <v>26</v>
      </c>
      <c r="I913" t="s">
        <v>2571</v>
      </c>
      <c r="J913" t="s">
        <v>138</v>
      </c>
      <c r="K913" t="s">
        <v>5371</v>
      </c>
      <c r="L913" t="s">
        <v>92</v>
      </c>
      <c r="M913" t="s">
        <v>3325</v>
      </c>
      <c r="N913" t="s">
        <v>31</v>
      </c>
      <c r="O913" t="s">
        <v>32</v>
      </c>
      <c r="P913" s="4">
        <v>384.94400000000002</v>
      </c>
      <c r="Q913">
        <v>4</v>
      </c>
      <c r="R913">
        <v>0.3</v>
      </c>
      <c r="S913" s="4">
        <v>-126.4816</v>
      </c>
    </row>
    <row r="914" spans="1:19" x14ac:dyDescent="0.25">
      <c r="A914" t="s">
        <v>3324</v>
      </c>
      <c r="B914" s="1">
        <v>42205</v>
      </c>
      <c r="C914" s="1">
        <v>42212</v>
      </c>
      <c r="D914" t="s">
        <v>39</v>
      </c>
      <c r="E914" t="s">
        <v>1227</v>
      </c>
      <c r="F914" t="s">
        <v>1228</v>
      </c>
      <c r="G914" t="s">
        <v>25</v>
      </c>
      <c r="H914" t="s">
        <v>26</v>
      </c>
      <c r="I914" t="s">
        <v>2571</v>
      </c>
      <c r="J914" t="s">
        <v>138</v>
      </c>
      <c r="K914" t="s">
        <v>5371</v>
      </c>
      <c r="L914" t="s">
        <v>92</v>
      </c>
      <c r="M914" t="s">
        <v>102</v>
      </c>
      <c r="N914" t="s">
        <v>31</v>
      </c>
      <c r="O914" t="s">
        <v>32</v>
      </c>
      <c r="P914" s="4">
        <v>913.43</v>
      </c>
      <c r="Q914">
        <v>5</v>
      </c>
      <c r="R914">
        <v>0.3</v>
      </c>
      <c r="S914" s="4">
        <v>-52.195999999999998</v>
      </c>
    </row>
    <row r="915" spans="1:19" x14ac:dyDescent="0.25">
      <c r="A915" t="s">
        <v>3327</v>
      </c>
      <c r="B915" s="1">
        <v>43059</v>
      </c>
      <c r="C915" s="1">
        <v>43061</v>
      </c>
      <c r="D915" t="s">
        <v>86</v>
      </c>
      <c r="E915" t="s">
        <v>945</v>
      </c>
      <c r="F915" t="s">
        <v>946</v>
      </c>
      <c r="G915" t="s">
        <v>25</v>
      </c>
      <c r="H915" t="s">
        <v>26</v>
      </c>
      <c r="I915" t="s">
        <v>180</v>
      </c>
      <c r="J915" t="s">
        <v>123</v>
      </c>
      <c r="K915" t="s">
        <v>5153</v>
      </c>
      <c r="L915" t="s">
        <v>66</v>
      </c>
      <c r="M915" t="s">
        <v>1750</v>
      </c>
      <c r="N915" t="s">
        <v>31</v>
      </c>
      <c r="O915" t="s">
        <v>32</v>
      </c>
      <c r="P915" s="4">
        <v>183.96799999999999</v>
      </c>
      <c r="Q915">
        <v>2</v>
      </c>
      <c r="R915">
        <v>0.2</v>
      </c>
      <c r="S915" s="4">
        <v>-25.2956</v>
      </c>
    </row>
    <row r="916" spans="1:19" x14ac:dyDescent="0.25">
      <c r="A916" t="s">
        <v>3328</v>
      </c>
      <c r="B916" s="1">
        <v>41827</v>
      </c>
      <c r="C916" s="1">
        <v>41950</v>
      </c>
      <c r="D916" t="s">
        <v>39</v>
      </c>
      <c r="E916" t="s">
        <v>3329</v>
      </c>
      <c r="F916" t="s">
        <v>3330</v>
      </c>
      <c r="G916" t="s">
        <v>25</v>
      </c>
      <c r="H916" t="s">
        <v>26</v>
      </c>
      <c r="I916" t="s">
        <v>64</v>
      </c>
      <c r="J916" t="s">
        <v>65</v>
      </c>
      <c r="K916" t="s">
        <v>5244</v>
      </c>
      <c r="L916" t="s">
        <v>66</v>
      </c>
      <c r="M916" t="s">
        <v>1201</v>
      </c>
      <c r="N916" t="s">
        <v>31</v>
      </c>
      <c r="O916" t="s">
        <v>35</v>
      </c>
      <c r="P916" s="4">
        <v>172.18600000000001</v>
      </c>
      <c r="Q916">
        <v>2</v>
      </c>
      <c r="R916">
        <v>0.3</v>
      </c>
      <c r="S916" s="4">
        <v>-46.736199999999997</v>
      </c>
    </row>
    <row r="917" spans="1:19" x14ac:dyDescent="0.25">
      <c r="A917" t="s">
        <v>3328</v>
      </c>
      <c r="B917" s="1">
        <v>41827</v>
      </c>
      <c r="C917" s="1">
        <v>41950</v>
      </c>
      <c r="D917" t="s">
        <v>39</v>
      </c>
      <c r="E917" t="s">
        <v>3329</v>
      </c>
      <c r="F917" t="s">
        <v>3330</v>
      </c>
      <c r="G917" t="s">
        <v>25</v>
      </c>
      <c r="H917" t="s">
        <v>26</v>
      </c>
      <c r="I917" t="s">
        <v>64</v>
      </c>
      <c r="J917" t="s">
        <v>65</v>
      </c>
      <c r="K917" t="s">
        <v>5244</v>
      </c>
      <c r="L917" t="s">
        <v>66</v>
      </c>
      <c r="M917" t="s">
        <v>681</v>
      </c>
      <c r="N917" t="s">
        <v>31</v>
      </c>
      <c r="O917" t="s">
        <v>55</v>
      </c>
      <c r="P917" s="4">
        <v>69.007999999999996</v>
      </c>
      <c r="Q917">
        <v>2</v>
      </c>
      <c r="R917">
        <v>0.2</v>
      </c>
      <c r="S917" s="4">
        <v>12.0764</v>
      </c>
    </row>
    <row r="918" spans="1:19" x14ac:dyDescent="0.25">
      <c r="A918" t="s">
        <v>3331</v>
      </c>
      <c r="B918" s="1">
        <v>42446</v>
      </c>
      <c r="C918" s="1">
        <v>42446</v>
      </c>
      <c r="D918" t="s">
        <v>464</v>
      </c>
      <c r="E918" t="s">
        <v>3308</v>
      </c>
      <c r="F918" t="s">
        <v>3309</v>
      </c>
      <c r="G918" t="s">
        <v>25</v>
      </c>
      <c r="H918" t="s">
        <v>26</v>
      </c>
      <c r="I918" t="s">
        <v>165</v>
      </c>
      <c r="J918" t="s">
        <v>1274</v>
      </c>
      <c r="K918" t="s">
        <v>5408</v>
      </c>
      <c r="L918" t="s">
        <v>66</v>
      </c>
      <c r="M918" t="s">
        <v>903</v>
      </c>
      <c r="N918" t="s">
        <v>31</v>
      </c>
      <c r="O918" t="s">
        <v>55</v>
      </c>
      <c r="P918" s="4">
        <v>971.5</v>
      </c>
      <c r="Q918">
        <v>5</v>
      </c>
      <c r="R918">
        <v>0</v>
      </c>
      <c r="S918" s="4">
        <v>252.59</v>
      </c>
    </row>
    <row r="919" spans="1:19" x14ac:dyDescent="0.25">
      <c r="A919" t="s">
        <v>3332</v>
      </c>
      <c r="B919" s="1">
        <v>41993</v>
      </c>
      <c r="C919" s="1">
        <v>42000</v>
      </c>
      <c r="D919" t="s">
        <v>39</v>
      </c>
      <c r="E919" t="s">
        <v>3129</v>
      </c>
      <c r="F919" t="s">
        <v>3130</v>
      </c>
      <c r="G919" t="s">
        <v>25</v>
      </c>
      <c r="H919" t="s">
        <v>26</v>
      </c>
      <c r="I919" t="s">
        <v>3333</v>
      </c>
      <c r="J919" t="s">
        <v>250</v>
      </c>
      <c r="K919" t="s">
        <v>5443</v>
      </c>
      <c r="L919" t="s">
        <v>66</v>
      </c>
      <c r="M919" t="s">
        <v>233</v>
      </c>
      <c r="N919" t="s">
        <v>31</v>
      </c>
      <c r="O919" t="s">
        <v>55</v>
      </c>
      <c r="P919" s="4">
        <v>190.84800000000001</v>
      </c>
      <c r="Q919">
        <v>3</v>
      </c>
      <c r="R919">
        <v>0.2</v>
      </c>
      <c r="S919" s="4">
        <v>-21.470400000000001</v>
      </c>
    </row>
    <row r="920" spans="1:19" x14ac:dyDescent="0.25">
      <c r="A920" t="s">
        <v>3334</v>
      </c>
      <c r="B920" s="1">
        <v>42873</v>
      </c>
      <c r="C920" s="1">
        <v>42874</v>
      </c>
      <c r="D920" t="s">
        <v>86</v>
      </c>
      <c r="E920" t="s">
        <v>1368</v>
      </c>
      <c r="F920" t="s">
        <v>1369</v>
      </c>
      <c r="G920" t="s">
        <v>89</v>
      </c>
      <c r="H920" t="s">
        <v>26</v>
      </c>
      <c r="I920" t="s">
        <v>3335</v>
      </c>
      <c r="J920" t="s">
        <v>754</v>
      </c>
      <c r="K920" t="s">
        <v>5444</v>
      </c>
      <c r="L920" t="s">
        <v>29</v>
      </c>
      <c r="M920" t="s">
        <v>3336</v>
      </c>
      <c r="N920" t="s">
        <v>31</v>
      </c>
      <c r="O920" t="s">
        <v>32</v>
      </c>
      <c r="P920" s="4">
        <v>302.94</v>
      </c>
      <c r="Q920">
        <v>3</v>
      </c>
      <c r="R920">
        <v>0</v>
      </c>
      <c r="S920" s="4">
        <v>75.734999999999999</v>
      </c>
    </row>
    <row r="921" spans="1:19" x14ac:dyDescent="0.25">
      <c r="A921" t="s">
        <v>3338</v>
      </c>
      <c r="B921" s="1">
        <v>42815</v>
      </c>
      <c r="C921" s="1">
        <v>42821</v>
      </c>
      <c r="D921" t="s">
        <v>39</v>
      </c>
      <c r="E921" t="s">
        <v>2643</v>
      </c>
      <c r="F921" t="s">
        <v>2644</v>
      </c>
      <c r="G921" t="s">
        <v>25</v>
      </c>
      <c r="H921" t="s">
        <v>26</v>
      </c>
      <c r="I921" t="s">
        <v>2392</v>
      </c>
      <c r="J921" t="s">
        <v>1805</v>
      </c>
      <c r="K921" t="s">
        <v>5354</v>
      </c>
      <c r="L921" t="s">
        <v>92</v>
      </c>
      <c r="M921" t="s">
        <v>2765</v>
      </c>
      <c r="N921" t="s">
        <v>31</v>
      </c>
      <c r="O921" t="s">
        <v>35</v>
      </c>
      <c r="P921" s="4">
        <v>1805.88</v>
      </c>
      <c r="Q921">
        <v>6</v>
      </c>
      <c r="R921">
        <v>0</v>
      </c>
      <c r="S921" s="4">
        <v>523.70519999999999</v>
      </c>
    </row>
    <row r="922" spans="1:19" x14ac:dyDescent="0.25">
      <c r="A922" t="s">
        <v>3340</v>
      </c>
      <c r="B922" s="1">
        <v>42440</v>
      </c>
      <c r="C922" s="1">
        <v>42593</v>
      </c>
      <c r="D922" t="s">
        <v>22</v>
      </c>
      <c r="E922" t="s">
        <v>1247</v>
      </c>
      <c r="F922" t="s">
        <v>1248</v>
      </c>
      <c r="G922" t="s">
        <v>25</v>
      </c>
      <c r="H922" t="s">
        <v>26</v>
      </c>
      <c r="I922" t="s">
        <v>27</v>
      </c>
      <c r="J922" t="s">
        <v>28</v>
      </c>
      <c r="K922" t="s">
        <v>5136</v>
      </c>
      <c r="L922" t="s">
        <v>29</v>
      </c>
      <c r="M922" t="s">
        <v>1121</v>
      </c>
      <c r="N922" t="s">
        <v>31</v>
      </c>
      <c r="O922" t="s">
        <v>55</v>
      </c>
      <c r="P922" s="4">
        <v>24.1</v>
      </c>
      <c r="Q922">
        <v>5</v>
      </c>
      <c r="R922">
        <v>0</v>
      </c>
      <c r="S922" s="4">
        <v>9.1579999999999995</v>
      </c>
    </row>
    <row r="923" spans="1:19" x14ac:dyDescent="0.25">
      <c r="A923" t="s">
        <v>3340</v>
      </c>
      <c r="B923" s="1">
        <v>42440</v>
      </c>
      <c r="C923" s="1">
        <v>42593</v>
      </c>
      <c r="D923" t="s">
        <v>22</v>
      </c>
      <c r="E923" t="s">
        <v>1247</v>
      </c>
      <c r="F923" t="s">
        <v>1248</v>
      </c>
      <c r="G923" t="s">
        <v>25</v>
      </c>
      <c r="H923" t="s">
        <v>26</v>
      </c>
      <c r="I923" t="s">
        <v>27</v>
      </c>
      <c r="J923" t="s">
        <v>28</v>
      </c>
      <c r="K923" t="s">
        <v>5136</v>
      </c>
      <c r="L923" t="s">
        <v>29</v>
      </c>
      <c r="M923" t="s">
        <v>3341</v>
      </c>
      <c r="N923" t="s">
        <v>31</v>
      </c>
      <c r="O923" t="s">
        <v>45</v>
      </c>
      <c r="P923" s="4">
        <v>842.94</v>
      </c>
      <c r="Q923">
        <v>3</v>
      </c>
      <c r="R923">
        <v>0</v>
      </c>
      <c r="S923" s="4">
        <v>160.15860000000001</v>
      </c>
    </row>
    <row r="924" spans="1:19" x14ac:dyDescent="0.25">
      <c r="A924" t="s">
        <v>3343</v>
      </c>
      <c r="B924" s="1">
        <v>42174</v>
      </c>
      <c r="C924" s="1">
        <v>42178</v>
      </c>
      <c r="D924" t="s">
        <v>39</v>
      </c>
      <c r="E924" t="s">
        <v>350</v>
      </c>
      <c r="F924" t="s">
        <v>351</v>
      </c>
      <c r="G924" t="s">
        <v>25</v>
      </c>
      <c r="H924" t="s">
        <v>26</v>
      </c>
      <c r="I924" t="s">
        <v>51</v>
      </c>
      <c r="J924" t="s">
        <v>52</v>
      </c>
      <c r="K924" t="s">
        <v>5138</v>
      </c>
      <c r="L924" t="s">
        <v>53</v>
      </c>
      <c r="M924" t="s">
        <v>768</v>
      </c>
      <c r="N924" t="s">
        <v>31</v>
      </c>
      <c r="O924" t="s">
        <v>55</v>
      </c>
      <c r="P924" s="4">
        <v>12.56</v>
      </c>
      <c r="Q924">
        <v>2</v>
      </c>
      <c r="R924">
        <v>0</v>
      </c>
      <c r="S924" s="4">
        <v>4.0191999999999997</v>
      </c>
    </row>
    <row r="925" spans="1:19" x14ac:dyDescent="0.25">
      <c r="A925" t="s">
        <v>3345</v>
      </c>
      <c r="B925" s="1">
        <v>42467</v>
      </c>
      <c r="C925" s="1">
        <v>42528</v>
      </c>
      <c r="D925" t="s">
        <v>86</v>
      </c>
      <c r="E925" t="s">
        <v>3197</v>
      </c>
      <c r="F925" t="s">
        <v>3198</v>
      </c>
      <c r="G925" t="s">
        <v>25</v>
      </c>
      <c r="H925" t="s">
        <v>26</v>
      </c>
      <c r="I925" t="s">
        <v>352</v>
      </c>
      <c r="J925" t="s">
        <v>52</v>
      </c>
      <c r="K925" t="s">
        <v>5170</v>
      </c>
      <c r="L925" t="s">
        <v>53</v>
      </c>
      <c r="M925" t="s">
        <v>748</v>
      </c>
      <c r="N925" t="s">
        <v>31</v>
      </c>
      <c r="O925" t="s">
        <v>55</v>
      </c>
      <c r="P925" s="4">
        <v>25.4</v>
      </c>
      <c r="Q925">
        <v>5</v>
      </c>
      <c r="R925">
        <v>0</v>
      </c>
      <c r="S925" s="4">
        <v>8.6359999999999992</v>
      </c>
    </row>
    <row r="926" spans="1:19" x14ac:dyDescent="0.25">
      <c r="A926" t="s">
        <v>3345</v>
      </c>
      <c r="B926" s="1">
        <v>42467</v>
      </c>
      <c r="C926" s="1">
        <v>42528</v>
      </c>
      <c r="D926" t="s">
        <v>86</v>
      </c>
      <c r="E926" t="s">
        <v>3197</v>
      </c>
      <c r="F926" t="s">
        <v>3198</v>
      </c>
      <c r="G926" t="s">
        <v>25</v>
      </c>
      <c r="H926" t="s">
        <v>26</v>
      </c>
      <c r="I926" t="s">
        <v>352</v>
      </c>
      <c r="J926" t="s">
        <v>52</v>
      </c>
      <c r="K926" t="s">
        <v>5170</v>
      </c>
      <c r="L926" t="s">
        <v>53</v>
      </c>
      <c r="M926" t="s">
        <v>1169</v>
      </c>
      <c r="N926" t="s">
        <v>31</v>
      </c>
      <c r="O926" t="s">
        <v>32</v>
      </c>
      <c r="P926" s="4">
        <v>1279.165</v>
      </c>
      <c r="Q926">
        <v>5</v>
      </c>
      <c r="R926">
        <v>0.15</v>
      </c>
      <c r="S926" s="4">
        <v>225.73500000000001</v>
      </c>
    </row>
    <row r="927" spans="1:19" x14ac:dyDescent="0.25">
      <c r="A927" t="s">
        <v>3346</v>
      </c>
      <c r="B927" s="1">
        <v>42072</v>
      </c>
      <c r="C927" s="1">
        <v>42225</v>
      </c>
      <c r="D927" t="s">
        <v>39</v>
      </c>
      <c r="E927" t="s">
        <v>3347</v>
      </c>
      <c r="F927" t="s">
        <v>3348</v>
      </c>
      <c r="G927" t="s">
        <v>100</v>
      </c>
      <c r="H927" t="s">
        <v>26</v>
      </c>
      <c r="I927" t="s">
        <v>352</v>
      </c>
      <c r="J927" t="s">
        <v>52</v>
      </c>
      <c r="K927" t="s">
        <v>5185</v>
      </c>
      <c r="L927" t="s">
        <v>53</v>
      </c>
      <c r="M927" t="s">
        <v>544</v>
      </c>
      <c r="N927" t="s">
        <v>31</v>
      </c>
      <c r="O927" t="s">
        <v>35</v>
      </c>
      <c r="P927" s="4">
        <v>129.56800000000001</v>
      </c>
      <c r="Q927">
        <v>2</v>
      </c>
      <c r="R927">
        <v>0.2</v>
      </c>
      <c r="S927" s="4">
        <v>-12.956799999999999</v>
      </c>
    </row>
    <row r="928" spans="1:19" x14ac:dyDescent="0.25">
      <c r="A928" t="s">
        <v>3349</v>
      </c>
      <c r="B928" s="1">
        <v>43006</v>
      </c>
      <c r="C928" s="1">
        <v>42745</v>
      </c>
      <c r="D928" t="s">
        <v>86</v>
      </c>
      <c r="E928" t="s">
        <v>873</v>
      </c>
      <c r="F928" t="s">
        <v>874</v>
      </c>
      <c r="G928" t="s">
        <v>100</v>
      </c>
      <c r="H928" t="s">
        <v>26</v>
      </c>
      <c r="I928" t="s">
        <v>188</v>
      </c>
      <c r="J928" t="s">
        <v>189</v>
      </c>
      <c r="K928" t="s">
        <v>5152</v>
      </c>
      <c r="L928" t="s">
        <v>53</v>
      </c>
      <c r="M928" t="s">
        <v>721</v>
      </c>
      <c r="N928" t="s">
        <v>31</v>
      </c>
      <c r="O928" t="s">
        <v>55</v>
      </c>
      <c r="P928" s="4">
        <v>32.776000000000003</v>
      </c>
      <c r="Q928">
        <v>1</v>
      </c>
      <c r="R928">
        <v>0.2</v>
      </c>
      <c r="S928" s="4">
        <v>3.2776000000000001</v>
      </c>
    </row>
    <row r="929" spans="1:19" x14ac:dyDescent="0.25">
      <c r="A929" t="s">
        <v>3350</v>
      </c>
      <c r="B929" s="1">
        <v>43063</v>
      </c>
      <c r="C929" s="1">
        <v>42747</v>
      </c>
      <c r="D929" t="s">
        <v>39</v>
      </c>
      <c r="E929" t="s">
        <v>1987</v>
      </c>
      <c r="F929" t="s">
        <v>1988</v>
      </c>
      <c r="G929" t="s">
        <v>25</v>
      </c>
      <c r="H929" t="s">
        <v>26</v>
      </c>
      <c r="I929" t="s">
        <v>180</v>
      </c>
      <c r="J929" t="s">
        <v>123</v>
      </c>
      <c r="K929" t="s">
        <v>5153</v>
      </c>
      <c r="L929" t="s">
        <v>66</v>
      </c>
      <c r="M929" t="s">
        <v>2210</v>
      </c>
      <c r="N929" t="s">
        <v>31</v>
      </c>
      <c r="O929" t="s">
        <v>32</v>
      </c>
      <c r="P929" s="4">
        <v>321.56799999999998</v>
      </c>
      <c r="Q929">
        <v>2</v>
      </c>
      <c r="R929">
        <v>0.2</v>
      </c>
      <c r="S929" s="4">
        <v>-16.078399999999998</v>
      </c>
    </row>
    <row r="930" spans="1:19" x14ac:dyDescent="0.25">
      <c r="A930" t="s">
        <v>3351</v>
      </c>
      <c r="B930" s="1">
        <v>42952</v>
      </c>
      <c r="C930" s="1">
        <v>43074</v>
      </c>
      <c r="D930" t="s">
        <v>39</v>
      </c>
      <c r="E930" t="s">
        <v>431</v>
      </c>
      <c r="F930" t="s">
        <v>432</v>
      </c>
      <c r="G930" t="s">
        <v>89</v>
      </c>
      <c r="H930" t="s">
        <v>26</v>
      </c>
      <c r="I930" t="s">
        <v>64</v>
      </c>
      <c r="J930" t="s">
        <v>65</v>
      </c>
      <c r="K930" t="s">
        <v>5139</v>
      </c>
      <c r="L930" t="s">
        <v>66</v>
      </c>
      <c r="M930" t="s">
        <v>2881</v>
      </c>
      <c r="N930" t="s">
        <v>31</v>
      </c>
      <c r="O930" t="s">
        <v>35</v>
      </c>
      <c r="P930" s="4">
        <v>128.05799999999999</v>
      </c>
      <c r="Q930">
        <v>3</v>
      </c>
      <c r="R930">
        <v>0.3</v>
      </c>
      <c r="S930" s="4">
        <v>-23.7822</v>
      </c>
    </row>
    <row r="931" spans="1:19" x14ac:dyDescent="0.25">
      <c r="A931" t="s">
        <v>3352</v>
      </c>
      <c r="B931" s="1">
        <v>43007</v>
      </c>
      <c r="C931" s="1">
        <v>43007</v>
      </c>
      <c r="D931" t="s">
        <v>464</v>
      </c>
      <c r="E931" t="s">
        <v>247</v>
      </c>
      <c r="F931" t="s">
        <v>248</v>
      </c>
      <c r="G931" t="s">
        <v>100</v>
      </c>
      <c r="H931" t="s">
        <v>26</v>
      </c>
      <c r="I931" t="s">
        <v>3353</v>
      </c>
      <c r="J931" t="s">
        <v>250</v>
      </c>
      <c r="K931" t="s">
        <v>5445</v>
      </c>
      <c r="L931" t="s">
        <v>66</v>
      </c>
      <c r="M931" t="s">
        <v>1920</v>
      </c>
      <c r="N931" t="s">
        <v>31</v>
      </c>
      <c r="O931" t="s">
        <v>35</v>
      </c>
      <c r="P931" s="4">
        <v>63.686</v>
      </c>
      <c r="Q931">
        <v>1</v>
      </c>
      <c r="R931">
        <v>0.3</v>
      </c>
      <c r="S931" s="4">
        <v>-15.4666</v>
      </c>
    </row>
    <row r="932" spans="1:19" x14ac:dyDescent="0.25">
      <c r="A932" t="s">
        <v>3352</v>
      </c>
      <c r="B932" s="1">
        <v>43007</v>
      </c>
      <c r="C932" s="1">
        <v>43007</v>
      </c>
      <c r="D932" t="s">
        <v>464</v>
      </c>
      <c r="E932" t="s">
        <v>247</v>
      </c>
      <c r="F932" t="s">
        <v>248</v>
      </c>
      <c r="G932" t="s">
        <v>100</v>
      </c>
      <c r="H932" t="s">
        <v>26</v>
      </c>
      <c r="I932" t="s">
        <v>3353</v>
      </c>
      <c r="J932" t="s">
        <v>250</v>
      </c>
      <c r="K932" t="s">
        <v>5445</v>
      </c>
      <c r="L932" t="s">
        <v>66</v>
      </c>
      <c r="M932" t="s">
        <v>3354</v>
      </c>
      <c r="N932" t="s">
        <v>31</v>
      </c>
      <c r="O932" t="s">
        <v>45</v>
      </c>
      <c r="P932" s="4">
        <v>344.22</v>
      </c>
      <c r="Q932">
        <v>2</v>
      </c>
      <c r="R932">
        <v>0.4</v>
      </c>
      <c r="S932" s="4">
        <v>-189.321</v>
      </c>
    </row>
    <row r="933" spans="1:19" x14ac:dyDescent="0.25">
      <c r="A933" t="s">
        <v>3352</v>
      </c>
      <c r="B933" s="1">
        <v>43007</v>
      </c>
      <c r="C933" s="1">
        <v>43007</v>
      </c>
      <c r="D933" t="s">
        <v>464</v>
      </c>
      <c r="E933" t="s">
        <v>247</v>
      </c>
      <c r="F933" t="s">
        <v>248</v>
      </c>
      <c r="G933" t="s">
        <v>100</v>
      </c>
      <c r="H933" t="s">
        <v>26</v>
      </c>
      <c r="I933" t="s">
        <v>3353</v>
      </c>
      <c r="J933" t="s">
        <v>250</v>
      </c>
      <c r="K933" t="s">
        <v>5445</v>
      </c>
      <c r="L933" t="s">
        <v>66</v>
      </c>
      <c r="M933" t="s">
        <v>2757</v>
      </c>
      <c r="N933" t="s">
        <v>31</v>
      </c>
      <c r="O933" t="s">
        <v>55</v>
      </c>
      <c r="P933" s="4">
        <v>21.248000000000001</v>
      </c>
      <c r="Q933">
        <v>4</v>
      </c>
      <c r="R933">
        <v>0.2</v>
      </c>
      <c r="S933" s="4">
        <v>7.4367999999999999</v>
      </c>
    </row>
    <row r="934" spans="1:19" x14ac:dyDescent="0.25">
      <c r="A934" t="s">
        <v>3356</v>
      </c>
      <c r="B934" s="1">
        <v>43030</v>
      </c>
      <c r="C934" s="1">
        <v>43030</v>
      </c>
      <c r="D934" t="s">
        <v>464</v>
      </c>
      <c r="E934" t="s">
        <v>1196</v>
      </c>
      <c r="F934" t="s">
        <v>1197</v>
      </c>
      <c r="G934" t="s">
        <v>25</v>
      </c>
      <c r="H934" t="s">
        <v>26</v>
      </c>
      <c r="I934" t="s">
        <v>3357</v>
      </c>
      <c r="J934" t="s">
        <v>1805</v>
      </c>
      <c r="K934" t="s">
        <v>5446</v>
      </c>
      <c r="L934" t="s">
        <v>92</v>
      </c>
      <c r="M934" t="s">
        <v>313</v>
      </c>
      <c r="N934" t="s">
        <v>31</v>
      </c>
      <c r="O934" t="s">
        <v>45</v>
      </c>
      <c r="P934" s="4">
        <v>248.98</v>
      </c>
      <c r="Q934">
        <v>2</v>
      </c>
      <c r="R934">
        <v>0</v>
      </c>
      <c r="S934" s="4">
        <v>54.775599999999997</v>
      </c>
    </row>
    <row r="935" spans="1:19" x14ac:dyDescent="0.25">
      <c r="A935" t="s">
        <v>3358</v>
      </c>
      <c r="B935" s="1">
        <v>42961</v>
      </c>
      <c r="C935" s="1">
        <v>42968</v>
      </c>
      <c r="D935" t="s">
        <v>39</v>
      </c>
      <c r="E935" t="s">
        <v>3154</v>
      </c>
      <c r="F935" t="s">
        <v>3155</v>
      </c>
      <c r="G935" t="s">
        <v>25</v>
      </c>
      <c r="H935" t="s">
        <v>26</v>
      </c>
      <c r="I935" t="s">
        <v>51</v>
      </c>
      <c r="J935" t="s">
        <v>52</v>
      </c>
      <c r="K935" t="s">
        <v>5138</v>
      </c>
      <c r="L935" t="s">
        <v>53</v>
      </c>
      <c r="M935" t="s">
        <v>895</v>
      </c>
      <c r="N935" t="s">
        <v>31</v>
      </c>
      <c r="O935" t="s">
        <v>45</v>
      </c>
      <c r="P935" s="4">
        <v>418.29599999999999</v>
      </c>
      <c r="Q935">
        <v>3</v>
      </c>
      <c r="R935">
        <v>0.2</v>
      </c>
      <c r="S935" s="4">
        <v>5.2286999999999999</v>
      </c>
    </row>
    <row r="936" spans="1:19" x14ac:dyDescent="0.25">
      <c r="A936" t="s">
        <v>3360</v>
      </c>
      <c r="B936" s="1">
        <v>41651</v>
      </c>
      <c r="C936" s="1">
        <v>41710</v>
      </c>
      <c r="D936" t="s">
        <v>22</v>
      </c>
      <c r="E936" t="s">
        <v>3361</v>
      </c>
      <c r="F936" t="s">
        <v>3362</v>
      </c>
      <c r="G936" t="s">
        <v>25</v>
      </c>
      <c r="H936" t="s">
        <v>26</v>
      </c>
      <c r="I936" t="s">
        <v>376</v>
      </c>
      <c r="J936" t="s">
        <v>250</v>
      </c>
      <c r="K936" t="s">
        <v>5172</v>
      </c>
      <c r="L936" t="s">
        <v>66</v>
      </c>
      <c r="M936" t="s">
        <v>748</v>
      </c>
      <c r="N936" t="s">
        <v>31</v>
      </c>
      <c r="O936" t="s">
        <v>55</v>
      </c>
      <c r="P936" s="4">
        <v>8.1280000000000001</v>
      </c>
      <c r="Q936">
        <v>2</v>
      </c>
      <c r="R936">
        <v>0.2</v>
      </c>
      <c r="S936" s="4">
        <v>1.4224000000000001</v>
      </c>
    </row>
    <row r="937" spans="1:19" x14ac:dyDescent="0.25">
      <c r="A937" t="s">
        <v>3360</v>
      </c>
      <c r="B937" s="1">
        <v>41651</v>
      </c>
      <c r="C937" s="1">
        <v>41710</v>
      </c>
      <c r="D937" t="s">
        <v>22</v>
      </c>
      <c r="E937" t="s">
        <v>3361</v>
      </c>
      <c r="F937" t="s">
        <v>3362</v>
      </c>
      <c r="G937" t="s">
        <v>25</v>
      </c>
      <c r="H937" t="s">
        <v>26</v>
      </c>
      <c r="I937" t="s">
        <v>376</v>
      </c>
      <c r="J937" t="s">
        <v>250</v>
      </c>
      <c r="K937" t="s">
        <v>5172</v>
      </c>
      <c r="L937" t="s">
        <v>66</v>
      </c>
      <c r="M937" t="s">
        <v>525</v>
      </c>
      <c r="N937" t="s">
        <v>31</v>
      </c>
      <c r="O937" t="s">
        <v>35</v>
      </c>
      <c r="P937" s="4">
        <v>909.72</v>
      </c>
      <c r="Q937">
        <v>6</v>
      </c>
      <c r="R937">
        <v>0.3</v>
      </c>
      <c r="S937" s="4">
        <v>-51.984000000000002</v>
      </c>
    </row>
    <row r="938" spans="1:19" x14ac:dyDescent="0.25">
      <c r="A938" t="s">
        <v>3363</v>
      </c>
      <c r="B938" s="1">
        <v>42904</v>
      </c>
      <c r="C938" s="1">
        <v>42909</v>
      </c>
      <c r="D938" t="s">
        <v>39</v>
      </c>
      <c r="E938" t="s">
        <v>3365</v>
      </c>
      <c r="F938" t="s">
        <v>3366</v>
      </c>
      <c r="G938" t="s">
        <v>25</v>
      </c>
      <c r="H938" t="s">
        <v>26</v>
      </c>
      <c r="I938" t="s">
        <v>51</v>
      </c>
      <c r="J938" t="s">
        <v>52</v>
      </c>
      <c r="K938" t="s">
        <v>5138</v>
      </c>
      <c r="L938" t="s">
        <v>53</v>
      </c>
      <c r="M938" t="s">
        <v>809</v>
      </c>
      <c r="N938" t="s">
        <v>31</v>
      </c>
      <c r="O938" t="s">
        <v>32</v>
      </c>
      <c r="P938" s="4">
        <v>917.92349999999999</v>
      </c>
      <c r="Q938">
        <v>9</v>
      </c>
      <c r="R938">
        <v>0.15</v>
      </c>
      <c r="S938" s="4">
        <v>75.593699999999998</v>
      </c>
    </row>
    <row r="939" spans="1:19" x14ac:dyDescent="0.25">
      <c r="A939" t="s">
        <v>3367</v>
      </c>
      <c r="B939" s="1">
        <v>41997</v>
      </c>
      <c r="C939" s="1">
        <v>42002</v>
      </c>
      <c r="D939" t="s">
        <v>39</v>
      </c>
      <c r="E939" t="s">
        <v>2062</v>
      </c>
      <c r="F939" t="s">
        <v>2063</v>
      </c>
      <c r="G939" t="s">
        <v>100</v>
      </c>
      <c r="H939" t="s">
        <v>26</v>
      </c>
      <c r="I939" t="s">
        <v>51</v>
      </c>
      <c r="J939" t="s">
        <v>52</v>
      </c>
      <c r="K939" t="s">
        <v>5197</v>
      </c>
      <c r="L939" t="s">
        <v>53</v>
      </c>
      <c r="M939" t="s">
        <v>1385</v>
      </c>
      <c r="N939" t="s">
        <v>31</v>
      </c>
      <c r="O939" t="s">
        <v>55</v>
      </c>
      <c r="P939" s="4">
        <v>23.99</v>
      </c>
      <c r="Q939">
        <v>1</v>
      </c>
      <c r="R939">
        <v>0</v>
      </c>
      <c r="S939" s="4">
        <v>5.5176999999999996</v>
      </c>
    </row>
    <row r="940" spans="1:19" x14ac:dyDescent="0.25">
      <c r="A940" t="s">
        <v>3368</v>
      </c>
      <c r="B940" s="1">
        <v>42878</v>
      </c>
      <c r="C940" s="1">
        <v>42884</v>
      </c>
      <c r="D940" t="s">
        <v>39</v>
      </c>
      <c r="E940" t="s">
        <v>3369</v>
      </c>
      <c r="F940" t="s">
        <v>3370</v>
      </c>
      <c r="G940" t="s">
        <v>25</v>
      </c>
      <c r="H940" t="s">
        <v>26</v>
      </c>
      <c r="I940" t="s">
        <v>51</v>
      </c>
      <c r="J940" t="s">
        <v>52</v>
      </c>
      <c r="K940" t="s">
        <v>5203</v>
      </c>
      <c r="L940" t="s">
        <v>53</v>
      </c>
      <c r="M940" t="s">
        <v>1053</v>
      </c>
      <c r="N940" t="s">
        <v>31</v>
      </c>
      <c r="O940" t="s">
        <v>45</v>
      </c>
      <c r="P940" s="4">
        <v>171.28800000000001</v>
      </c>
      <c r="Q940">
        <v>3</v>
      </c>
      <c r="R940">
        <v>0.2</v>
      </c>
      <c r="S940" s="4">
        <v>-6.4233000000000002</v>
      </c>
    </row>
    <row r="941" spans="1:19" x14ac:dyDescent="0.25">
      <c r="A941" t="s">
        <v>3371</v>
      </c>
      <c r="B941" s="1">
        <v>42654</v>
      </c>
      <c r="C941" s="1">
        <v>42688</v>
      </c>
      <c r="D941" t="s">
        <v>39</v>
      </c>
      <c r="E941" t="s">
        <v>1140</v>
      </c>
      <c r="F941" t="s">
        <v>1141</v>
      </c>
      <c r="G941" t="s">
        <v>89</v>
      </c>
      <c r="H941" t="s">
        <v>26</v>
      </c>
      <c r="I941" t="s">
        <v>1015</v>
      </c>
      <c r="J941" t="s">
        <v>633</v>
      </c>
      <c r="K941" t="s">
        <v>5311</v>
      </c>
      <c r="L941" t="s">
        <v>92</v>
      </c>
      <c r="M941" t="s">
        <v>3148</v>
      </c>
      <c r="N941" t="s">
        <v>31</v>
      </c>
      <c r="O941" t="s">
        <v>55</v>
      </c>
      <c r="P941" s="4">
        <v>37.299999999999997</v>
      </c>
      <c r="Q941">
        <v>2</v>
      </c>
      <c r="R941">
        <v>0</v>
      </c>
      <c r="S941" s="4">
        <v>17.158000000000001</v>
      </c>
    </row>
    <row r="942" spans="1:19" x14ac:dyDescent="0.25">
      <c r="A942" t="s">
        <v>3372</v>
      </c>
      <c r="B942" s="1">
        <v>42670</v>
      </c>
      <c r="C942" s="1">
        <v>42380</v>
      </c>
      <c r="D942" t="s">
        <v>22</v>
      </c>
      <c r="E942" t="s">
        <v>3373</v>
      </c>
      <c r="F942" t="s">
        <v>3374</v>
      </c>
      <c r="G942" t="s">
        <v>25</v>
      </c>
      <c r="H942" t="s">
        <v>26</v>
      </c>
      <c r="I942" t="s">
        <v>3375</v>
      </c>
      <c r="J942" t="s">
        <v>817</v>
      </c>
      <c r="K942" t="s">
        <v>5447</v>
      </c>
      <c r="L942" t="s">
        <v>29</v>
      </c>
      <c r="M942" t="s">
        <v>1539</v>
      </c>
      <c r="N942" t="s">
        <v>31</v>
      </c>
      <c r="O942" t="s">
        <v>35</v>
      </c>
      <c r="P942" s="4">
        <v>290.98</v>
      </c>
      <c r="Q942">
        <v>1</v>
      </c>
      <c r="R942">
        <v>0</v>
      </c>
      <c r="S942" s="4">
        <v>75.654799999999994</v>
      </c>
    </row>
    <row r="943" spans="1:19" x14ac:dyDescent="0.25">
      <c r="A943" t="s">
        <v>3376</v>
      </c>
      <c r="B943" s="1">
        <v>41690</v>
      </c>
      <c r="C943" s="1">
        <v>41696</v>
      </c>
      <c r="D943" t="s">
        <v>39</v>
      </c>
      <c r="E943" t="s">
        <v>1528</v>
      </c>
      <c r="F943" t="s">
        <v>1529</v>
      </c>
      <c r="G943" t="s">
        <v>89</v>
      </c>
      <c r="H943" t="s">
        <v>26</v>
      </c>
      <c r="I943" t="s">
        <v>715</v>
      </c>
      <c r="J943" t="s">
        <v>112</v>
      </c>
      <c r="K943" t="s">
        <v>5316</v>
      </c>
      <c r="L943" t="s">
        <v>92</v>
      </c>
      <c r="M943" t="s">
        <v>748</v>
      </c>
      <c r="N943" t="s">
        <v>31</v>
      </c>
      <c r="O943" t="s">
        <v>55</v>
      </c>
      <c r="P943" s="4">
        <v>20.32</v>
      </c>
      <c r="Q943">
        <v>4</v>
      </c>
      <c r="R943">
        <v>0</v>
      </c>
      <c r="S943" s="4">
        <v>6.9088000000000003</v>
      </c>
    </row>
    <row r="944" spans="1:19" x14ac:dyDescent="0.25">
      <c r="A944" t="s">
        <v>3379</v>
      </c>
      <c r="B944" s="1">
        <v>41681</v>
      </c>
      <c r="C944" s="1">
        <v>41801</v>
      </c>
      <c r="D944" t="s">
        <v>39</v>
      </c>
      <c r="E944" t="s">
        <v>3380</v>
      </c>
      <c r="F944" t="s">
        <v>3381</v>
      </c>
      <c r="G944" t="s">
        <v>25</v>
      </c>
      <c r="H944" t="s">
        <v>26</v>
      </c>
      <c r="I944" t="s">
        <v>180</v>
      </c>
      <c r="J944" t="s">
        <v>123</v>
      </c>
      <c r="K944" t="s">
        <v>5175</v>
      </c>
      <c r="L944" t="s">
        <v>66</v>
      </c>
      <c r="M944" t="s">
        <v>1416</v>
      </c>
      <c r="N944" t="s">
        <v>31</v>
      </c>
      <c r="O944" t="s">
        <v>55</v>
      </c>
      <c r="P944" s="4">
        <v>89.34</v>
      </c>
      <c r="Q944">
        <v>6</v>
      </c>
      <c r="R944">
        <v>0</v>
      </c>
      <c r="S944" s="4">
        <v>24.1218</v>
      </c>
    </row>
    <row r="945" spans="1:19" x14ac:dyDescent="0.25">
      <c r="A945" t="s">
        <v>3382</v>
      </c>
      <c r="B945" s="1">
        <v>42933</v>
      </c>
      <c r="C945" s="1">
        <v>42939</v>
      </c>
      <c r="D945" t="s">
        <v>39</v>
      </c>
      <c r="E945" t="s">
        <v>2213</v>
      </c>
      <c r="F945" t="s">
        <v>2214</v>
      </c>
      <c r="G945" t="s">
        <v>100</v>
      </c>
      <c r="H945" t="s">
        <v>26</v>
      </c>
      <c r="I945" t="s">
        <v>3383</v>
      </c>
      <c r="J945" t="s">
        <v>123</v>
      </c>
      <c r="K945" t="s">
        <v>5448</v>
      </c>
      <c r="L945" t="s">
        <v>66</v>
      </c>
      <c r="M945" t="s">
        <v>83</v>
      </c>
      <c r="N945" t="s">
        <v>31</v>
      </c>
      <c r="O945" t="s">
        <v>55</v>
      </c>
      <c r="P945" s="4">
        <v>39.08</v>
      </c>
      <c r="Q945">
        <v>4</v>
      </c>
      <c r="R945">
        <v>0</v>
      </c>
      <c r="S945" s="4">
        <v>14.4596</v>
      </c>
    </row>
    <row r="946" spans="1:19" x14ac:dyDescent="0.25">
      <c r="A946" t="s">
        <v>3384</v>
      </c>
      <c r="B946" s="1">
        <v>42688</v>
      </c>
      <c r="C946" s="1">
        <v>42691</v>
      </c>
      <c r="D946" t="s">
        <v>86</v>
      </c>
      <c r="E946" t="s">
        <v>1532</v>
      </c>
      <c r="F946" t="s">
        <v>1533</v>
      </c>
      <c r="G946" t="s">
        <v>25</v>
      </c>
      <c r="H946" t="s">
        <v>26</v>
      </c>
      <c r="I946" t="s">
        <v>180</v>
      </c>
      <c r="J946" t="s">
        <v>123</v>
      </c>
      <c r="K946" t="s">
        <v>5151</v>
      </c>
      <c r="L946" t="s">
        <v>66</v>
      </c>
      <c r="M946" t="s">
        <v>923</v>
      </c>
      <c r="N946" t="s">
        <v>31</v>
      </c>
      <c r="O946" t="s">
        <v>35</v>
      </c>
      <c r="P946" s="4">
        <v>408.00599999999997</v>
      </c>
      <c r="Q946">
        <v>2</v>
      </c>
      <c r="R946">
        <v>0.1</v>
      </c>
      <c r="S946" s="4">
        <v>72.534400000000005</v>
      </c>
    </row>
    <row r="947" spans="1:19" x14ac:dyDescent="0.25">
      <c r="A947" t="s">
        <v>3385</v>
      </c>
      <c r="B947" s="1">
        <v>41922</v>
      </c>
      <c r="C947" s="1">
        <v>41922</v>
      </c>
      <c r="D947" t="s">
        <v>464</v>
      </c>
      <c r="E947" t="s">
        <v>574</v>
      </c>
      <c r="F947" t="s">
        <v>575</v>
      </c>
      <c r="G947" t="s">
        <v>100</v>
      </c>
      <c r="H947" t="s">
        <v>26</v>
      </c>
      <c r="I947" t="s">
        <v>3386</v>
      </c>
      <c r="J947" t="s">
        <v>52</v>
      </c>
      <c r="K947" t="s">
        <v>5449</v>
      </c>
      <c r="L947" t="s">
        <v>53</v>
      </c>
      <c r="M947" t="s">
        <v>67</v>
      </c>
      <c r="N947" t="s">
        <v>31</v>
      </c>
      <c r="O947" t="s">
        <v>35</v>
      </c>
      <c r="P947" s="4">
        <v>122.352</v>
      </c>
      <c r="Q947">
        <v>3</v>
      </c>
      <c r="R947">
        <v>0.2</v>
      </c>
      <c r="S947" s="4">
        <v>13.7646</v>
      </c>
    </row>
    <row r="948" spans="1:19" x14ac:dyDescent="0.25">
      <c r="A948" t="s">
        <v>3387</v>
      </c>
      <c r="B948" s="1">
        <v>42954</v>
      </c>
      <c r="C948" s="1">
        <v>43076</v>
      </c>
      <c r="D948" t="s">
        <v>39</v>
      </c>
      <c r="E948" t="s">
        <v>3388</v>
      </c>
      <c r="F948" t="s">
        <v>3389</v>
      </c>
      <c r="G948" t="s">
        <v>100</v>
      </c>
      <c r="H948" t="s">
        <v>26</v>
      </c>
      <c r="I948" t="s">
        <v>202</v>
      </c>
      <c r="J948" t="s">
        <v>203</v>
      </c>
      <c r="K948" t="s">
        <v>5160</v>
      </c>
      <c r="L948" t="s">
        <v>53</v>
      </c>
      <c r="M948" t="s">
        <v>1967</v>
      </c>
      <c r="N948" t="s">
        <v>31</v>
      </c>
      <c r="O948" t="s">
        <v>55</v>
      </c>
      <c r="P948" s="4">
        <v>15.84</v>
      </c>
      <c r="Q948">
        <v>3</v>
      </c>
      <c r="R948">
        <v>0</v>
      </c>
      <c r="S948" s="4">
        <v>4.9104000000000001</v>
      </c>
    </row>
    <row r="949" spans="1:19" x14ac:dyDescent="0.25">
      <c r="A949" t="s">
        <v>3390</v>
      </c>
      <c r="B949" s="1">
        <v>42062</v>
      </c>
      <c r="C949" s="1">
        <v>42038</v>
      </c>
      <c r="D949" t="s">
        <v>39</v>
      </c>
      <c r="E949" t="s">
        <v>3392</v>
      </c>
      <c r="F949" t="s">
        <v>3393</v>
      </c>
      <c r="G949" t="s">
        <v>89</v>
      </c>
      <c r="H949" t="s">
        <v>26</v>
      </c>
      <c r="I949" t="s">
        <v>1950</v>
      </c>
      <c r="J949" t="s">
        <v>1951</v>
      </c>
      <c r="K949" t="s">
        <v>5313</v>
      </c>
      <c r="L949" t="s">
        <v>66</v>
      </c>
      <c r="M949" t="s">
        <v>2858</v>
      </c>
      <c r="N949" t="s">
        <v>31</v>
      </c>
      <c r="O949" t="s">
        <v>45</v>
      </c>
      <c r="P949" s="4">
        <v>493.92</v>
      </c>
      <c r="Q949">
        <v>7</v>
      </c>
      <c r="R949">
        <v>0.3</v>
      </c>
      <c r="S949" s="4">
        <v>-28.224</v>
      </c>
    </row>
    <row r="950" spans="1:19" x14ac:dyDescent="0.25">
      <c r="A950" t="s">
        <v>3394</v>
      </c>
      <c r="B950" s="1">
        <v>42345</v>
      </c>
      <c r="C950" s="1">
        <v>42202</v>
      </c>
      <c r="D950" t="s">
        <v>22</v>
      </c>
      <c r="E950" t="s">
        <v>3395</v>
      </c>
      <c r="F950" t="s">
        <v>3396</v>
      </c>
      <c r="G950" t="s">
        <v>25</v>
      </c>
      <c r="H950" t="s">
        <v>26</v>
      </c>
      <c r="I950" t="s">
        <v>137</v>
      </c>
      <c r="J950" t="s">
        <v>138</v>
      </c>
      <c r="K950" t="s">
        <v>5146</v>
      </c>
      <c r="L950" t="s">
        <v>92</v>
      </c>
      <c r="M950" t="s">
        <v>321</v>
      </c>
      <c r="N950" t="s">
        <v>31</v>
      </c>
      <c r="O950" t="s">
        <v>35</v>
      </c>
      <c r="P950" s="4">
        <v>383.60700000000003</v>
      </c>
      <c r="Q950">
        <v>9</v>
      </c>
      <c r="R950">
        <v>0.3</v>
      </c>
      <c r="S950" s="4">
        <v>-5.4801000000000002</v>
      </c>
    </row>
    <row r="951" spans="1:19" x14ac:dyDescent="0.25">
      <c r="A951" t="s">
        <v>3394</v>
      </c>
      <c r="B951" s="1">
        <v>42345</v>
      </c>
      <c r="C951" s="1">
        <v>42202</v>
      </c>
      <c r="D951" t="s">
        <v>22</v>
      </c>
      <c r="E951" t="s">
        <v>3395</v>
      </c>
      <c r="F951" t="s">
        <v>3396</v>
      </c>
      <c r="G951" t="s">
        <v>25</v>
      </c>
      <c r="H951" t="s">
        <v>26</v>
      </c>
      <c r="I951" t="s">
        <v>137</v>
      </c>
      <c r="J951" t="s">
        <v>138</v>
      </c>
      <c r="K951" t="s">
        <v>5146</v>
      </c>
      <c r="L951" t="s">
        <v>92</v>
      </c>
      <c r="M951" t="s">
        <v>393</v>
      </c>
      <c r="N951" t="s">
        <v>31</v>
      </c>
      <c r="O951" t="s">
        <v>55</v>
      </c>
      <c r="P951" s="4">
        <v>7.76</v>
      </c>
      <c r="Q951">
        <v>1</v>
      </c>
      <c r="R951">
        <v>0.6</v>
      </c>
      <c r="S951" s="4">
        <v>-2.1339999999999999</v>
      </c>
    </row>
    <row r="952" spans="1:19" x14ac:dyDescent="0.25">
      <c r="A952" t="s">
        <v>3397</v>
      </c>
      <c r="B952" s="1">
        <v>41833</v>
      </c>
      <c r="C952" s="1">
        <v>41837</v>
      </c>
      <c r="D952" t="s">
        <v>39</v>
      </c>
      <c r="E952" t="s">
        <v>3399</v>
      </c>
      <c r="F952" t="s">
        <v>3400</v>
      </c>
      <c r="G952" t="s">
        <v>89</v>
      </c>
      <c r="H952" t="s">
        <v>26</v>
      </c>
      <c r="I952" t="s">
        <v>51</v>
      </c>
      <c r="J952" t="s">
        <v>52</v>
      </c>
      <c r="K952" t="s">
        <v>5260</v>
      </c>
      <c r="L952" t="s">
        <v>53</v>
      </c>
      <c r="M952" t="s">
        <v>1931</v>
      </c>
      <c r="N952" t="s">
        <v>31</v>
      </c>
      <c r="O952" t="s">
        <v>45</v>
      </c>
      <c r="P952" s="4">
        <v>351.21600000000001</v>
      </c>
      <c r="Q952">
        <v>3</v>
      </c>
      <c r="R952">
        <v>0.2</v>
      </c>
      <c r="S952" s="4">
        <v>4.3902000000000001</v>
      </c>
    </row>
    <row r="953" spans="1:19" x14ac:dyDescent="0.25">
      <c r="A953" t="s">
        <v>3401</v>
      </c>
      <c r="B953" s="1">
        <v>42000</v>
      </c>
      <c r="C953" s="1">
        <v>42036</v>
      </c>
      <c r="D953" t="s">
        <v>39</v>
      </c>
      <c r="E953" t="s">
        <v>3402</v>
      </c>
      <c r="F953" t="s">
        <v>3403</v>
      </c>
      <c r="G953" t="s">
        <v>25</v>
      </c>
      <c r="H953" t="s">
        <v>26</v>
      </c>
      <c r="I953" t="s">
        <v>352</v>
      </c>
      <c r="J953" t="s">
        <v>52</v>
      </c>
      <c r="K953" t="s">
        <v>5180</v>
      </c>
      <c r="L953" t="s">
        <v>53</v>
      </c>
      <c r="M953" t="s">
        <v>508</v>
      </c>
      <c r="N953" t="s">
        <v>31</v>
      </c>
      <c r="O953" t="s">
        <v>35</v>
      </c>
      <c r="P953" s="4">
        <v>230.28</v>
      </c>
      <c r="Q953">
        <v>3</v>
      </c>
      <c r="R953">
        <v>0.2</v>
      </c>
      <c r="S953" s="4">
        <v>23.027999999999999</v>
      </c>
    </row>
    <row r="954" spans="1:19" x14ac:dyDescent="0.25">
      <c r="A954" t="s">
        <v>3404</v>
      </c>
      <c r="B954" s="1">
        <v>41764</v>
      </c>
      <c r="C954" s="1">
        <v>41856</v>
      </c>
      <c r="D954" t="s">
        <v>86</v>
      </c>
      <c r="E954" t="s">
        <v>72</v>
      </c>
      <c r="F954" t="s">
        <v>73</v>
      </c>
      <c r="G954" t="s">
        <v>25</v>
      </c>
      <c r="H954" t="s">
        <v>26</v>
      </c>
      <c r="I954" t="s">
        <v>264</v>
      </c>
      <c r="J954" t="s">
        <v>91</v>
      </c>
      <c r="K954" t="s">
        <v>5161</v>
      </c>
      <c r="L954" t="s">
        <v>92</v>
      </c>
      <c r="M954" t="s">
        <v>139</v>
      </c>
      <c r="N954" t="s">
        <v>31</v>
      </c>
      <c r="O954" t="s">
        <v>35</v>
      </c>
      <c r="P954" s="4">
        <v>127.869</v>
      </c>
      <c r="Q954">
        <v>3</v>
      </c>
      <c r="R954">
        <v>0.3</v>
      </c>
      <c r="S954" s="4">
        <v>-9.1334999999999997</v>
      </c>
    </row>
    <row r="955" spans="1:19" x14ac:dyDescent="0.25">
      <c r="A955" t="s">
        <v>3405</v>
      </c>
      <c r="B955" s="1">
        <v>42106</v>
      </c>
      <c r="C955" s="1">
        <v>42259</v>
      </c>
      <c r="D955" t="s">
        <v>22</v>
      </c>
      <c r="E955" t="s">
        <v>2207</v>
      </c>
      <c r="F955" t="s">
        <v>2208</v>
      </c>
      <c r="G955" t="s">
        <v>89</v>
      </c>
      <c r="H955" t="s">
        <v>26</v>
      </c>
      <c r="I955" t="s">
        <v>51</v>
      </c>
      <c r="J955" t="s">
        <v>52</v>
      </c>
      <c r="K955" t="s">
        <v>5260</v>
      </c>
      <c r="L955" t="s">
        <v>53</v>
      </c>
      <c r="M955" t="s">
        <v>3406</v>
      </c>
      <c r="N955" t="s">
        <v>31</v>
      </c>
      <c r="O955" t="s">
        <v>55</v>
      </c>
      <c r="P955" s="4">
        <v>36.4</v>
      </c>
      <c r="Q955">
        <v>5</v>
      </c>
      <c r="R955">
        <v>0</v>
      </c>
      <c r="S955" s="4">
        <v>13.832000000000001</v>
      </c>
    </row>
    <row r="956" spans="1:19" x14ac:dyDescent="0.25">
      <c r="A956" t="s">
        <v>3408</v>
      </c>
      <c r="B956" s="1">
        <v>43004</v>
      </c>
      <c r="C956" s="1">
        <v>43008</v>
      </c>
      <c r="D956" t="s">
        <v>39</v>
      </c>
      <c r="E956" t="s">
        <v>2112</v>
      </c>
      <c r="F956" t="s">
        <v>2113</v>
      </c>
      <c r="G956" t="s">
        <v>100</v>
      </c>
      <c r="H956" t="s">
        <v>26</v>
      </c>
      <c r="I956" t="s">
        <v>3216</v>
      </c>
      <c r="J956" t="s">
        <v>43</v>
      </c>
      <c r="K956" t="s">
        <v>5429</v>
      </c>
      <c r="L956" t="s">
        <v>29</v>
      </c>
      <c r="M956" t="s">
        <v>3063</v>
      </c>
      <c r="N956" t="s">
        <v>31</v>
      </c>
      <c r="O956" t="s">
        <v>35</v>
      </c>
      <c r="P956" s="4">
        <v>419.13600000000002</v>
      </c>
      <c r="Q956">
        <v>4</v>
      </c>
      <c r="R956">
        <v>0.2</v>
      </c>
      <c r="S956" s="4">
        <v>-57.6312</v>
      </c>
    </row>
    <row r="957" spans="1:19" x14ac:dyDescent="0.25">
      <c r="A957" t="s">
        <v>3411</v>
      </c>
      <c r="B957" s="1">
        <v>41748</v>
      </c>
      <c r="C957" s="1">
        <v>41750</v>
      </c>
      <c r="D957" t="s">
        <v>22</v>
      </c>
      <c r="E957" t="s">
        <v>1187</v>
      </c>
      <c r="F957" t="s">
        <v>1188</v>
      </c>
      <c r="G957" t="s">
        <v>100</v>
      </c>
      <c r="H957" t="s">
        <v>26</v>
      </c>
      <c r="I957" t="s">
        <v>1765</v>
      </c>
      <c r="J957" t="s">
        <v>52</v>
      </c>
      <c r="K957" t="s">
        <v>5296</v>
      </c>
      <c r="L957" t="s">
        <v>53</v>
      </c>
      <c r="M957" t="s">
        <v>331</v>
      </c>
      <c r="N957" t="s">
        <v>31</v>
      </c>
      <c r="O957" t="s">
        <v>55</v>
      </c>
      <c r="P957" s="4">
        <v>76.14</v>
      </c>
      <c r="Q957">
        <v>3</v>
      </c>
      <c r="R957">
        <v>0</v>
      </c>
      <c r="S957" s="4">
        <v>26.649000000000001</v>
      </c>
    </row>
    <row r="958" spans="1:19" x14ac:dyDescent="0.25">
      <c r="A958" t="s">
        <v>3414</v>
      </c>
      <c r="B958" s="1">
        <v>42716</v>
      </c>
      <c r="C958" s="1">
        <v>42722</v>
      </c>
      <c r="D958" t="s">
        <v>39</v>
      </c>
      <c r="E958" t="s">
        <v>3415</v>
      </c>
      <c r="F958" t="s">
        <v>3416</v>
      </c>
      <c r="G958" t="s">
        <v>100</v>
      </c>
      <c r="H958" t="s">
        <v>26</v>
      </c>
      <c r="I958" t="s">
        <v>523</v>
      </c>
      <c r="J958" t="s">
        <v>312</v>
      </c>
      <c r="K958" t="s">
        <v>5407</v>
      </c>
      <c r="L958" t="s">
        <v>92</v>
      </c>
      <c r="M958" t="s">
        <v>1342</v>
      </c>
      <c r="N958" t="s">
        <v>31</v>
      </c>
      <c r="O958" t="s">
        <v>55</v>
      </c>
      <c r="P958" s="4">
        <v>33.479999999999997</v>
      </c>
      <c r="Q958">
        <v>4</v>
      </c>
      <c r="R958">
        <v>0</v>
      </c>
      <c r="S958" s="4">
        <v>8.7048000000000005</v>
      </c>
    </row>
    <row r="959" spans="1:19" x14ac:dyDescent="0.25">
      <c r="A959" t="s">
        <v>3417</v>
      </c>
      <c r="B959" s="1">
        <v>42632</v>
      </c>
      <c r="C959" s="1">
        <v>42635</v>
      </c>
      <c r="D959" t="s">
        <v>86</v>
      </c>
      <c r="E959" t="s">
        <v>2310</v>
      </c>
      <c r="F959" t="s">
        <v>2311</v>
      </c>
      <c r="G959" t="s">
        <v>100</v>
      </c>
      <c r="H959" t="s">
        <v>26</v>
      </c>
      <c r="I959" t="s">
        <v>64</v>
      </c>
      <c r="J959" t="s">
        <v>65</v>
      </c>
      <c r="K959" t="s">
        <v>5139</v>
      </c>
      <c r="L959" t="s">
        <v>66</v>
      </c>
      <c r="M959" t="s">
        <v>3418</v>
      </c>
      <c r="N959" t="s">
        <v>31</v>
      </c>
      <c r="O959" t="s">
        <v>55</v>
      </c>
      <c r="P959" s="4">
        <v>25.632000000000001</v>
      </c>
      <c r="Q959">
        <v>3</v>
      </c>
      <c r="R959">
        <v>0.2</v>
      </c>
      <c r="S959" s="4">
        <v>3.8448000000000002</v>
      </c>
    </row>
    <row r="960" spans="1:19" x14ac:dyDescent="0.25">
      <c r="A960" t="s">
        <v>3420</v>
      </c>
      <c r="B960" s="1">
        <v>42777</v>
      </c>
      <c r="C960" s="1">
        <v>42836</v>
      </c>
      <c r="D960" t="s">
        <v>22</v>
      </c>
      <c r="E960" t="s">
        <v>2412</v>
      </c>
      <c r="F960" t="s">
        <v>2413</v>
      </c>
      <c r="G960" t="s">
        <v>100</v>
      </c>
      <c r="H960" t="s">
        <v>26</v>
      </c>
      <c r="I960" t="s">
        <v>3421</v>
      </c>
      <c r="J960" t="s">
        <v>52</v>
      </c>
      <c r="K960" t="s">
        <v>5450</v>
      </c>
      <c r="L960" t="s">
        <v>53</v>
      </c>
      <c r="M960" t="s">
        <v>3422</v>
      </c>
      <c r="N960" t="s">
        <v>31</v>
      </c>
      <c r="O960" t="s">
        <v>55</v>
      </c>
      <c r="P960" s="4">
        <v>25.02</v>
      </c>
      <c r="Q960">
        <v>3</v>
      </c>
      <c r="R960">
        <v>0</v>
      </c>
      <c r="S960" s="4">
        <v>10.5084</v>
      </c>
    </row>
    <row r="961" spans="1:19" x14ac:dyDescent="0.25">
      <c r="A961" t="s">
        <v>3424</v>
      </c>
      <c r="B961" s="1">
        <v>42730</v>
      </c>
      <c r="C961" s="1">
        <v>42735</v>
      </c>
      <c r="D961" t="s">
        <v>39</v>
      </c>
      <c r="E961" t="s">
        <v>3426</v>
      </c>
      <c r="F961" t="s">
        <v>3427</v>
      </c>
      <c r="G961" t="s">
        <v>89</v>
      </c>
      <c r="H961" t="s">
        <v>26</v>
      </c>
      <c r="I961" t="s">
        <v>51</v>
      </c>
      <c r="J961" t="s">
        <v>52</v>
      </c>
      <c r="K961" t="s">
        <v>5145</v>
      </c>
      <c r="L961" t="s">
        <v>53</v>
      </c>
      <c r="M961" t="s">
        <v>2881</v>
      </c>
      <c r="N961" t="s">
        <v>31</v>
      </c>
      <c r="O961" t="s">
        <v>35</v>
      </c>
      <c r="P961" s="4">
        <v>146.352</v>
      </c>
      <c r="Q961">
        <v>3</v>
      </c>
      <c r="R961">
        <v>0.2</v>
      </c>
      <c r="S961" s="4">
        <v>-5.4882</v>
      </c>
    </row>
    <row r="962" spans="1:19" x14ac:dyDescent="0.25">
      <c r="A962" t="s">
        <v>3424</v>
      </c>
      <c r="B962" s="1">
        <v>42730</v>
      </c>
      <c r="C962" s="1">
        <v>42735</v>
      </c>
      <c r="D962" t="s">
        <v>39</v>
      </c>
      <c r="E962" t="s">
        <v>3426</v>
      </c>
      <c r="F962" t="s">
        <v>3427</v>
      </c>
      <c r="G962" t="s">
        <v>89</v>
      </c>
      <c r="H962" t="s">
        <v>26</v>
      </c>
      <c r="I962" t="s">
        <v>51</v>
      </c>
      <c r="J962" t="s">
        <v>52</v>
      </c>
      <c r="K962" t="s">
        <v>5145</v>
      </c>
      <c r="L962" t="s">
        <v>53</v>
      </c>
      <c r="M962" t="s">
        <v>329</v>
      </c>
      <c r="N962" t="s">
        <v>31</v>
      </c>
      <c r="O962" t="s">
        <v>45</v>
      </c>
      <c r="P962" s="4">
        <v>902.71199999999999</v>
      </c>
      <c r="Q962">
        <v>3</v>
      </c>
      <c r="R962">
        <v>0.2</v>
      </c>
      <c r="S962" s="4">
        <v>33.851700000000001</v>
      </c>
    </row>
    <row r="963" spans="1:19" x14ac:dyDescent="0.25">
      <c r="A963" t="s">
        <v>3428</v>
      </c>
      <c r="B963" s="1">
        <v>42201</v>
      </c>
      <c r="C963" s="1">
        <v>42205</v>
      </c>
      <c r="D963" t="s">
        <v>39</v>
      </c>
      <c r="E963" t="s">
        <v>3429</v>
      </c>
      <c r="F963" t="s">
        <v>3430</v>
      </c>
      <c r="G963" t="s">
        <v>100</v>
      </c>
      <c r="H963" t="s">
        <v>26</v>
      </c>
      <c r="I963" t="s">
        <v>3266</v>
      </c>
      <c r="J963" t="s">
        <v>1274</v>
      </c>
      <c r="K963" t="s">
        <v>5434</v>
      </c>
      <c r="L963" t="s">
        <v>66</v>
      </c>
      <c r="M963" t="s">
        <v>741</v>
      </c>
      <c r="N963" t="s">
        <v>31</v>
      </c>
      <c r="O963" t="s">
        <v>35</v>
      </c>
      <c r="P963" s="4">
        <v>150.97999999999999</v>
      </c>
      <c r="Q963">
        <v>1</v>
      </c>
      <c r="R963">
        <v>0</v>
      </c>
      <c r="S963" s="4">
        <v>43.784199999999998</v>
      </c>
    </row>
    <row r="964" spans="1:19" x14ac:dyDescent="0.25">
      <c r="A964" t="s">
        <v>3431</v>
      </c>
      <c r="B964" s="1">
        <v>42989</v>
      </c>
      <c r="C964" s="1">
        <v>43053</v>
      </c>
      <c r="D964" t="s">
        <v>39</v>
      </c>
      <c r="E964" t="s">
        <v>143</v>
      </c>
      <c r="F964" t="s">
        <v>144</v>
      </c>
      <c r="G964" t="s">
        <v>25</v>
      </c>
      <c r="H964" t="s">
        <v>26</v>
      </c>
      <c r="I964" t="s">
        <v>868</v>
      </c>
      <c r="J964" t="s">
        <v>52</v>
      </c>
      <c r="K964" t="s">
        <v>5246</v>
      </c>
      <c r="L964" t="s">
        <v>53</v>
      </c>
      <c r="M964" t="s">
        <v>460</v>
      </c>
      <c r="N964" t="s">
        <v>31</v>
      </c>
      <c r="O964" t="s">
        <v>55</v>
      </c>
      <c r="P964" s="4">
        <v>47.12</v>
      </c>
      <c r="Q964">
        <v>8</v>
      </c>
      <c r="R964">
        <v>0</v>
      </c>
      <c r="S964" s="4">
        <v>20.732800000000001</v>
      </c>
    </row>
    <row r="965" spans="1:19" x14ac:dyDescent="0.25">
      <c r="A965" t="s">
        <v>3432</v>
      </c>
      <c r="B965" s="1">
        <v>42268</v>
      </c>
      <c r="C965" s="1">
        <v>42273</v>
      </c>
      <c r="D965" t="s">
        <v>39</v>
      </c>
      <c r="E965" t="s">
        <v>2833</v>
      </c>
      <c r="F965" t="s">
        <v>2834</v>
      </c>
      <c r="G965" t="s">
        <v>100</v>
      </c>
      <c r="H965" t="s">
        <v>26</v>
      </c>
      <c r="I965" t="s">
        <v>1598</v>
      </c>
      <c r="J965" t="s">
        <v>473</v>
      </c>
      <c r="K965" t="s">
        <v>5286</v>
      </c>
      <c r="L965" t="s">
        <v>66</v>
      </c>
      <c r="M965" t="s">
        <v>458</v>
      </c>
      <c r="N965" t="s">
        <v>31</v>
      </c>
      <c r="O965" t="s">
        <v>35</v>
      </c>
      <c r="P965" s="4">
        <v>542.94000000000005</v>
      </c>
      <c r="Q965">
        <v>3</v>
      </c>
      <c r="R965">
        <v>0</v>
      </c>
      <c r="S965" s="4">
        <v>141.1644</v>
      </c>
    </row>
    <row r="966" spans="1:19" x14ac:dyDescent="0.25">
      <c r="A966" t="s">
        <v>3434</v>
      </c>
      <c r="B966" s="1">
        <v>42987</v>
      </c>
      <c r="C966" s="1">
        <v>42992</v>
      </c>
      <c r="D966" t="s">
        <v>39</v>
      </c>
      <c r="E966" t="s">
        <v>40</v>
      </c>
      <c r="F966" t="s">
        <v>41</v>
      </c>
      <c r="G966" t="s">
        <v>25</v>
      </c>
      <c r="H966" t="s">
        <v>26</v>
      </c>
      <c r="I966" t="s">
        <v>165</v>
      </c>
      <c r="J966" t="s">
        <v>146</v>
      </c>
      <c r="K966" t="s">
        <v>5167</v>
      </c>
      <c r="L966" t="s">
        <v>29</v>
      </c>
      <c r="M966" t="s">
        <v>460</v>
      </c>
      <c r="N966" t="s">
        <v>31</v>
      </c>
      <c r="O966" t="s">
        <v>55</v>
      </c>
      <c r="P966" s="4">
        <v>14.135999999999999</v>
      </c>
      <c r="Q966">
        <v>3</v>
      </c>
      <c r="R966">
        <v>0.2</v>
      </c>
      <c r="S966" s="4">
        <v>4.2408000000000001</v>
      </c>
    </row>
    <row r="967" spans="1:19" x14ac:dyDescent="0.25">
      <c r="A967" t="s">
        <v>3436</v>
      </c>
      <c r="B967" s="1">
        <v>42292</v>
      </c>
      <c r="C967" s="1">
        <v>42292</v>
      </c>
      <c r="D967" t="s">
        <v>464</v>
      </c>
      <c r="E967" t="s">
        <v>1001</v>
      </c>
      <c r="F967" t="s">
        <v>1002</v>
      </c>
      <c r="G967" t="s">
        <v>25</v>
      </c>
      <c r="H967" t="s">
        <v>26</v>
      </c>
      <c r="I967" t="s">
        <v>2637</v>
      </c>
      <c r="J967" t="s">
        <v>312</v>
      </c>
      <c r="K967" t="s">
        <v>5451</v>
      </c>
      <c r="L967" t="s">
        <v>92</v>
      </c>
      <c r="M967" t="s">
        <v>3437</v>
      </c>
      <c r="N967" t="s">
        <v>31</v>
      </c>
      <c r="O967" t="s">
        <v>55</v>
      </c>
      <c r="P967" s="4">
        <v>17.14</v>
      </c>
      <c r="Q967">
        <v>2</v>
      </c>
      <c r="R967">
        <v>0</v>
      </c>
      <c r="S967" s="4">
        <v>6.1703999999999999</v>
      </c>
    </row>
    <row r="968" spans="1:19" x14ac:dyDescent="0.25">
      <c r="A968" t="s">
        <v>3439</v>
      </c>
      <c r="B968" s="1">
        <v>42802</v>
      </c>
      <c r="C968" s="1">
        <v>42955</v>
      </c>
      <c r="D968" t="s">
        <v>22</v>
      </c>
      <c r="E968" t="s">
        <v>713</v>
      </c>
      <c r="F968" t="s">
        <v>714</v>
      </c>
      <c r="G968" t="s">
        <v>25</v>
      </c>
      <c r="H968" t="s">
        <v>26</v>
      </c>
      <c r="I968" t="s">
        <v>352</v>
      </c>
      <c r="J968" t="s">
        <v>52</v>
      </c>
      <c r="K968" t="s">
        <v>5180</v>
      </c>
      <c r="L968" t="s">
        <v>53</v>
      </c>
      <c r="M968" t="s">
        <v>668</v>
      </c>
      <c r="N968" t="s">
        <v>31</v>
      </c>
      <c r="O968" t="s">
        <v>55</v>
      </c>
      <c r="P968" s="4">
        <v>123.96</v>
      </c>
      <c r="Q968">
        <v>3</v>
      </c>
      <c r="R968">
        <v>0</v>
      </c>
      <c r="S968" s="4">
        <v>11.1564</v>
      </c>
    </row>
    <row r="969" spans="1:19" x14ac:dyDescent="0.25">
      <c r="A969" t="s">
        <v>3440</v>
      </c>
      <c r="B969" s="1">
        <v>42237</v>
      </c>
      <c r="C969" s="1">
        <v>42242</v>
      </c>
      <c r="D969" t="s">
        <v>39</v>
      </c>
      <c r="E969" t="s">
        <v>309</v>
      </c>
      <c r="F969" t="s">
        <v>310</v>
      </c>
      <c r="G969" t="s">
        <v>89</v>
      </c>
      <c r="H969" t="s">
        <v>26</v>
      </c>
      <c r="I969" t="s">
        <v>352</v>
      </c>
      <c r="J969" t="s">
        <v>52</v>
      </c>
      <c r="K969" t="s">
        <v>5180</v>
      </c>
      <c r="L969" t="s">
        <v>53</v>
      </c>
      <c r="M969" t="s">
        <v>3442</v>
      </c>
      <c r="N969" t="s">
        <v>31</v>
      </c>
      <c r="O969" t="s">
        <v>32</v>
      </c>
      <c r="P969" s="4">
        <v>586.39800000000002</v>
      </c>
      <c r="Q969">
        <v>6</v>
      </c>
      <c r="R969">
        <v>0.15</v>
      </c>
      <c r="S969" s="4">
        <v>34.494</v>
      </c>
    </row>
    <row r="970" spans="1:19" x14ac:dyDescent="0.25">
      <c r="A970" t="s">
        <v>3444</v>
      </c>
      <c r="B970" s="1">
        <v>43030</v>
      </c>
      <c r="C970" s="1">
        <v>43032</v>
      </c>
      <c r="D970" t="s">
        <v>22</v>
      </c>
      <c r="E970" t="s">
        <v>3445</v>
      </c>
      <c r="F970" t="s">
        <v>3446</v>
      </c>
      <c r="G970" t="s">
        <v>25</v>
      </c>
      <c r="H970" t="s">
        <v>26</v>
      </c>
      <c r="I970" t="s">
        <v>2778</v>
      </c>
      <c r="J970" t="s">
        <v>189</v>
      </c>
      <c r="K970" t="s">
        <v>5388</v>
      </c>
      <c r="L970" t="s">
        <v>53</v>
      </c>
      <c r="M970" t="s">
        <v>3447</v>
      </c>
      <c r="N970" t="s">
        <v>31</v>
      </c>
      <c r="O970" t="s">
        <v>35</v>
      </c>
      <c r="P970" s="4">
        <v>579.13599999999997</v>
      </c>
      <c r="Q970">
        <v>4</v>
      </c>
      <c r="R970">
        <v>0.2</v>
      </c>
      <c r="S970" s="4">
        <v>-28.956800000000001</v>
      </c>
    </row>
    <row r="971" spans="1:19" x14ac:dyDescent="0.25">
      <c r="A971" t="s">
        <v>3449</v>
      </c>
      <c r="B971" s="1">
        <v>42712</v>
      </c>
      <c r="C971" s="1">
        <v>42598</v>
      </c>
      <c r="D971" t="s">
        <v>39</v>
      </c>
      <c r="E971" t="s">
        <v>2156</v>
      </c>
      <c r="F971" t="s">
        <v>2157</v>
      </c>
      <c r="G971" t="s">
        <v>100</v>
      </c>
      <c r="H971" t="s">
        <v>26</v>
      </c>
      <c r="I971" t="s">
        <v>180</v>
      </c>
      <c r="J971" t="s">
        <v>123</v>
      </c>
      <c r="K971" t="s">
        <v>5208</v>
      </c>
      <c r="L971" t="s">
        <v>66</v>
      </c>
      <c r="M971" t="s">
        <v>564</v>
      </c>
      <c r="N971" t="s">
        <v>31</v>
      </c>
      <c r="O971" t="s">
        <v>35</v>
      </c>
      <c r="P971" s="4">
        <v>145.76400000000001</v>
      </c>
      <c r="Q971">
        <v>2</v>
      </c>
      <c r="R971">
        <v>0.1</v>
      </c>
      <c r="S971" s="4">
        <v>-8.0980000000000008</v>
      </c>
    </row>
    <row r="972" spans="1:19" x14ac:dyDescent="0.25">
      <c r="A972" t="s">
        <v>3451</v>
      </c>
      <c r="B972" s="1">
        <v>42486</v>
      </c>
      <c r="C972" s="1">
        <v>42374</v>
      </c>
      <c r="D972" t="s">
        <v>39</v>
      </c>
      <c r="E972" t="s">
        <v>3452</v>
      </c>
      <c r="F972" t="s">
        <v>3453</v>
      </c>
      <c r="G972" t="s">
        <v>100</v>
      </c>
      <c r="H972" t="s">
        <v>26</v>
      </c>
      <c r="I972" t="s">
        <v>180</v>
      </c>
      <c r="J972" t="s">
        <v>123</v>
      </c>
      <c r="K972" t="s">
        <v>5151</v>
      </c>
      <c r="L972" t="s">
        <v>66</v>
      </c>
      <c r="M972" t="s">
        <v>3028</v>
      </c>
      <c r="N972" t="s">
        <v>31</v>
      </c>
      <c r="O972" t="s">
        <v>35</v>
      </c>
      <c r="P972" s="4">
        <v>434.64600000000002</v>
      </c>
      <c r="Q972">
        <v>3</v>
      </c>
      <c r="R972">
        <v>0.1</v>
      </c>
      <c r="S972" s="4">
        <v>62.782200000000003</v>
      </c>
    </row>
    <row r="973" spans="1:19" x14ac:dyDescent="0.25">
      <c r="A973" t="s">
        <v>3454</v>
      </c>
      <c r="B973" s="1">
        <v>42068</v>
      </c>
      <c r="C973" s="1">
        <v>42190</v>
      </c>
      <c r="D973" t="s">
        <v>39</v>
      </c>
      <c r="E973" t="s">
        <v>3455</v>
      </c>
      <c r="F973" t="s">
        <v>3456</v>
      </c>
      <c r="G973" t="s">
        <v>25</v>
      </c>
      <c r="H973" t="s">
        <v>26</v>
      </c>
      <c r="I973" t="s">
        <v>64</v>
      </c>
      <c r="J973" t="s">
        <v>65</v>
      </c>
      <c r="K973" t="s">
        <v>5139</v>
      </c>
      <c r="L973" t="s">
        <v>66</v>
      </c>
      <c r="M973" t="s">
        <v>353</v>
      </c>
      <c r="N973" t="s">
        <v>31</v>
      </c>
      <c r="O973" t="s">
        <v>35</v>
      </c>
      <c r="P973" s="4">
        <v>844.11599999999999</v>
      </c>
      <c r="Q973">
        <v>6</v>
      </c>
      <c r="R973">
        <v>0.3</v>
      </c>
      <c r="S973" s="4">
        <v>-36.176400000000001</v>
      </c>
    </row>
    <row r="974" spans="1:19" x14ac:dyDescent="0.25">
      <c r="A974" t="s">
        <v>3457</v>
      </c>
      <c r="B974" s="1">
        <v>42644</v>
      </c>
      <c r="C974" s="1">
        <v>42386</v>
      </c>
      <c r="D974" t="s">
        <v>39</v>
      </c>
      <c r="E974" t="s">
        <v>3037</v>
      </c>
      <c r="F974" t="s">
        <v>3038</v>
      </c>
      <c r="G974" t="s">
        <v>89</v>
      </c>
      <c r="H974" t="s">
        <v>26</v>
      </c>
      <c r="I974" t="s">
        <v>202</v>
      </c>
      <c r="J974" t="s">
        <v>203</v>
      </c>
      <c r="K974" t="s">
        <v>5160</v>
      </c>
      <c r="L974" t="s">
        <v>53</v>
      </c>
      <c r="M974" t="s">
        <v>1313</v>
      </c>
      <c r="N974" t="s">
        <v>31</v>
      </c>
      <c r="O974" t="s">
        <v>55</v>
      </c>
      <c r="P974" s="4">
        <v>79.92</v>
      </c>
      <c r="Q974">
        <v>4</v>
      </c>
      <c r="R974">
        <v>0</v>
      </c>
      <c r="S974" s="4">
        <v>34.365600000000001</v>
      </c>
    </row>
    <row r="975" spans="1:19" x14ac:dyDescent="0.25">
      <c r="A975" t="s">
        <v>3458</v>
      </c>
      <c r="B975" s="1">
        <v>42891</v>
      </c>
      <c r="C975" s="1">
        <v>43044</v>
      </c>
      <c r="D975" t="s">
        <v>39</v>
      </c>
      <c r="E975" t="s">
        <v>3459</v>
      </c>
      <c r="F975" t="s">
        <v>3460</v>
      </c>
      <c r="G975" t="s">
        <v>89</v>
      </c>
      <c r="H975" t="s">
        <v>26</v>
      </c>
      <c r="I975" t="s">
        <v>667</v>
      </c>
      <c r="J975" t="s">
        <v>91</v>
      </c>
      <c r="K975" t="s">
        <v>5204</v>
      </c>
      <c r="L975" t="s">
        <v>92</v>
      </c>
      <c r="M975" t="s">
        <v>594</v>
      </c>
      <c r="N975" t="s">
        <v>31</v>
      </c>
      <c r="O975" t="s">
        <v>32</v>
      </c>
      <c r="P975" s="4">
        <v>623.46479999999997</v>
      </c>
      <c r="Q975">
        <v>7</v>
      </c>
      <c r="R975">
        <v>0.32</v>
      </c>
      <c r="S975" s="4">
        <v>-119.1918</v>
      </c>
    </row>
    <row r="976" spans="1:19" x14ac:dyDescent="0.25">
      <c r="A976" t="s">
        <v>3461</v>
      </c>
      <c r="B976" s="1">
        <v>42582</v>
      </c>
      <c r="C976" s="1">
        <v>42529</v>
      </c>
      <c r="D976" t="s">
        <v>39</v>
      </c>
      <c r="E976" t="s">
        <v>334</v>
      </c>
      <c r="F976" t="s">
        <v>335</v>
      </c>
      <c r="G976" t="s">
        <v>25</v>
      </c>
      <c r="H976" t="s">
        <v>26</v>
      </c>
      <c r="I976" t="s">
        <v>311</v>
      </c>
      <c r="J976" t="s">
        <v>312</v>
      </c>
      <c r="K976" t="s">
        <v>5221</v>
      </c>
      <c r="L976" t="s">
        <v>92</v>
      </c>
      <c r="M976" t="s">
        <v>387</v>
      </c>
      <c r="N976" t="s">
        <v>31</v>
      </c>
      <c r="O976" t="s">
        <v>55</v>
      </c>
      <c r="P976" s="4">
        <v>272.94</v>
      </c>
      <c r="Q976">
        <v>3</v>
      </c>
      <c r="R976">
        <v>0</v>
      </c>
      <c r="S976" s="4">
        <v>30.023399999999999</v>
      </c>
    </row>
    <row r="977" spans="1:19" x14ac:dyDescent="0.25">
      <c r="A977" t="s">
        <v>3462</v>
      </c>
      <c r="B977" s="1">
        <v>42821</v>
      </c>
      <c r="C977" s="1">
        <v>42823</v>
      </c>
      <c r="D977" t="s">
        <v>22</v>
      </c>
      <c r="E977" t="s">
        <v>3464</v>
      </c>
      <c r="F977" t="s">
        <v>3465</v>
      </c>
      <c r="G977" t="s">
        <v>25</v>
      </c>
      <c r="H977" t="s">
        <v>26</v>
      </c>
      <c r="I977" t="s">
        <v>64</v>
      </c>
      <c r="J977" t="s">
        <v>65</v>
      </c>
      <c r="K977" t="s">
        <v>5244</v>
      </c>
      <c r="L977" t="s">
        <v>66</v>
      </c>
      <c r="M977" t="s">
        <v>2523</v>
      </c>
      <c r="N977" t="s">
        <v>31</v>
      </c>
      <c r="O977" t="s">
        <v>55</v>
      </c>
      <c r="P977" s="4">
        <v>15.007999999999999</v>
      </c>
      <c r="Q977">
        <v>2</v>
      </c>
      <c r="R977">
        <v>0.2</v>
      </c>
      <c r="S977" s="4">
        <v>1.5007999999999999</v>
      </c>
    </row>
    <row r="978" spans="1:19" x14ac:dyDescent="0.25">
      <c r="A978" t="s">
        <v>3466</v>
      </c>
      <c r="B978" s="1">
        <v>42611</v>
      </c>
      <c r="C978" s="1">
        <v>42438</v>
      </c>
      <c r="D978" t="s">
        <v>39</v>
      </c>
      <c r="E978" t="s">
        <v>1265</v>
      </c>
      <c r="F978" t="s">
        <v>1266</v>
      </c>
      <c r="G978" t="s">
        <v>89</v>
      </c>
      <c r="H978" t="s">
        <v>26</v>
      </c>
      <c r="I978" t="s">
        <v>64</v>
      </c>
      <c r="J978" t="s">
        <v>65</v>
      </c>
      <c r="K978" t="s">
        <v>5244</v>
      </c>
      <c r="L978" t="s">
        <v>66</v>
      </c>
      <c r="M978" t="s">
        <v>2858</v>
      </c>
      <c r="N978" t="s">
        <v>31</v>
      </c>
      <c r="O978" t="s">
        <v>45</v>
      </c>
      <c r="P978" s="4">
        <v>241.92</v>
      </c>
      <c r="Q978">
        <v>4</v>
      </c>
      <c r="R978">
        <v>0.4</v>
      </c>
      <c r="S978" s="4">
        <v>-56.448</v>
      </c>
    </row>
    <row r="979" spans="1:19" x14ac:dyDescent="0.25">
      <c r="A979" t="s">
        <v>3466</v>
      </c>
      <c r="B979" s="1">
        <v>42611</v>
      </c>
      <c r="C979" s="1">
        <v>42438</v>
      </c>
      <c r="D979" t="s">
        <v>39</v>
      </c>
      <c r="E979" t="s">
        <v>1265</v>
      </c>
      <c r="F979" t="s">
        <v>1266</v>
      </c>
      <c r="G979" t="s">
        <v>89</v>
      </c>
      <c r="H979" t="s">
        <v>26</v>
      </c>
      <c r="I979" t="s">
        <v>64</v>
      </c>
      <c r="J979" t="s">
        <v>65</v>
      </c>
      <c r="K979" t="s">
        <v>5244</v>
      </c>
      <c r="L979" t="s">
        <v>66</v>
      </c>
      <c r="M979" t="s">
        <v>3244</v>
      </c>
      <c r="N979" t="s">
        <v>31</v>
      </c>
      <c r="O979" t="s">
        <v>32</v>
      </c>
      <c r="P979" s="4">
        <v>163.88</v>
      </c>
      <c r="Q979">
        <v>4</v>
      </c>
      <c r="R979">
        <v>0.5</v>
      </c>
      <c r="S979" s="4">
        <v>-81.94</v>
      </c>
    </row>
    <row r="980" spans="1:19" x14ac:dyDescent="0.25">
      <c r="A980" t="s">
        <v>3467</v>
      </c>
      <c r="B980" s="1">
        <v>41993</v>
      </c>
      <c r="C980" s="1">
        <v>41995</v>
      </c>
      <c r="D980" t="s">
        <v>86</v>
      </c>
      <c r="E980" t="s">
        <v>1956</v>
      </c>
      <c r="F980" t="s">
        <v>1957</v>
      </c>
      <c r="G980" t="s">
        <v>25</v>
      </c>
      <c r="H980" t="s">
        <v>26</v>
      </c>
      <c r="I980" t="s">
        <v>1437</v>
      </c>
      <c r="J980" t="s">
        <v>577</v>
      </c>
      <c r="K980" t="s">
        <v>5274</v>
      </c>
      <c r="L980" t="s">
        <v>53</v>
      </c>
      <c r="M980" t="s">
        <v>2432</v>
      </c>
      <c r="N980" t="s">
        <v>31</v>
      </c>
      <c r="O980" t="s">
        <v>55</v>
      </c>
      <c r="P980" s="4">
        <v>51.968000000000004</v>
      </c>
      <c r="Q980">
        <v>2</v>
      </c>
      <c r="R980">
        <v>0.2</v>
      </c>
      <c r="S980" s="4">
        <v>10.393599999999999</v>
      </c>
    </row>
    <row r="981" spans="1:19" x14ac:dyDescent="0.25">
      <c r="A981" t="s">
        <v>3467</v>
      </c>
      <c r="B981" s="1">
        <v>41993</v>
      </c>
      <c r="C981" s="1">
        <v>41995</v>
      </c>
      <c r="D981" t="s">
        <v>86</v>
      </c>
      <c r="E981" t="s">
        <v>1956</v>
      </c>
      <c r="F981" t="s">
        <v>1957</v>
      </c>
      <c r="G981" t="s">
        <v>25</v>
      </c>
      <c r="H981" t="s">
        <v>26</v>
      </c>
      <c r="I981" t="s">
        <v>1437</v>
      </c>
      <c r="J981" t="s">
        <v>577</v>
      </c>
      <c r="K981" t="s">
        <v>5274</v>
      </c>
      <c r="L981" t="s">
        <v>53</v>
      </c>
      <c r="M981" t="s">
        <v>319</v>
      </c>
      <c r="N981" t="s">
        <v>31</v>
      </c>
      <c r="O981" t="s">
        <v>35</v>
      </c>
      <c r="P981" s="4">
        <v>242.352</v>
      </c>
      <c r="Q981">
        <v>3</v>
      </c>
      <c r="R981">
        <v>0.2</v>
      </c>
      <c r="S981" s="4">
        <v>-42.4116</v>
      </c>
    </row>
    <row r="982" spans="1:19" x14ac:dyDescent="0.25">
      <c r="A982" t="s">
        <v>3469</v>
      </c>
      <c r="B982" s="1">
        <v>42355</v>
      </c>
      <c r="C982" s="1">
        <v>42355</v>
      </c>
      <c r="D982" t="s">
        <v>464</v>
      </c>
      <c r="E982" t="s">
        <v>3329</v>
      </c>
      <c r="F982" t="s">
        <v>3330</v>
      </c>
      <c r="G982" t="s">
        <v>25</v>
      </c>
      <c r="H982" t="s">
        <v>26</v>
      </c>
      <c r="I982" t="s">
        <v>311</v>
      </c>
      <c r="J982" t="s">
        <v>312</v>
      </c>
      <c r="K982" t="s">
        <v>5221</v>
      </c>
      <c r="L982" t="s">
        <v>92</v>
      </c>
      <c r="M982" t="s">
        <v>1393</v>
      </c>
      <c r="N982" t="s">
        <v>31</v>
      </c>
      <c r="O982" t="s">
        <v>35</v>
      </c>
      <c r="P982" s="4">
        <v>302.94</v>
      </c>
      <c r="Q982">
        <v>3</v>
      </c>
      <c r="R982">
        <v>0</v>
      </c>
      <c r="S982" s="4">
        <v>48.470399999999998</v>
      </c>
    </row>
    <row r="983" spans="1:19" x14ac:dyDescent="0.25">
      <c r="A983" t="s">
        <v>3469</v>
      </c>
      <c r="B983" s="1">
        <v>42355</v>
      </c>
      <c r="C983" s="1">
        <v>42355</v>
      </c>
      <c r="D983" t="s">
        <v>464</v>
      </c>
      <c r="E983" t="s">
        <v>3329</v>
      </c>
      <c r="F983" t="s">
        <v>3330</v>
      </c>
      <c r="G983" t="s">
        <v>25</v>
      </c>
      <c r="H983" t="s">
        <v>26</v>
      </c>
      <c r="I983" t="s">
        <v>311</v>
      </c>
      <c r="J983" t="s">
        <v>312</v>
      </c>
      <c r="K983" t="s">
        <v>5221</v>
      </c>
      <c r="L983" t="s">
        <v>92</v>
      </c>
      <c r="M983" t="s">
        <v>2605</v>
      </c>
      <c r="N983" t="s">
        <v>31</v>
      </c>
      <c r="O983" t="s">
        <v>35</v>
      </c>
      <c r="P983" s="4">
        <v>142.36000000000001</v>
      </c>
      <c r="Q983">
        <v>2</v>
      </c>
      <c r="R983">
        <v>0</v>
      </c>
      <c r="S983" s="4">
        <v>38.437199999999997</v>
      </c>
    </row>
    <row r="984" spans="1:19" x14ac:dyDescent="0.25">
      <c r="A984" t="s">
        <v>3469</v>
      </c>
      <c r="B984" s="1">
        <v>42355</v>
      </c>
      <c r="C984" s="1">
        <v>42355</v>
      </c>
      <c r="D984" t="s">
        <v>464</v>
      </c>
      <c r="E984" t="s">
        <v>3329</v>
      </c>
      <c r="F984" t="s">
        <v>3330</v>
      </c>
      <c r="G984" t="s">
        <v>25</v>
      </c>
      <c r="H984" t="s">
        <v>26</v>
      </c>
      <c r="I984" t="s">
        <v>311</v>
      </c>
      <c r="J984" t="s">
        <v>312</v>
      </c>
      <c r="K984" t="s">
        <v>5221</v>
      </c>
      <c r="L984" t="s">
        <v>92</v>
      </c>
      <c r="M984" t="s">
        <v>270</v>
      </c>
      <c r="N984" t="s">
        <v>31</v>
      </c>
      <c r="O984" t="s">
        <v>35</v>
      </c>
      <c r="P984" s="4">
        <v>546.66</v>
      </c>
      <c r="Q984">
        <v>9</v>
      </c>
      <c r="R984">
        <v>0</v>
      </c>
      <c r="S984" s="4">
        <v>136.66499999999999</v>
      </c>
    </row>
    <row r="985" spans="1:19" x14ac:dyDescent="0.25">
      <c r="A985" t="s">
        <v>3469</v>
      </c>
      <c r="B985" s="1">
        <v>42355</v>
      </c>
      <c r="C985" s="1">
        <v>42355</v>
      </c>
      <c r="D985" t="s">
        <v>464</v>
      </c>
      <c r="E985" t="s">
        <v>3329</v>
      </c>
      <c r="F985" t="s">
        <v>3330</v>
      </c>
      <c r="G985" t="s">
        <v>25</v>
      </c>
      <c r="H985" t="s">
        <v>26</v>
      </c>
      <c r="I985" t="s">
        <v>311</v>
      </c>
      <c r="J985" t="s">
        <v>312</v>
      </c>
      <c r="K985" t="s">
        <v>5221</v>
      </c>
      <c r="L985" t="s">
        <v>92</v>
      </c>
      <c r="M985" t="s">
        <v>2579</v>
      </c>
      <c r="N985" t="s">
        <v>31</v>
      </c>
      <c r="O985" t="s">
        <v>55</v>
      </c>
      <c r="P985" s="4">
        <v>212.13</v>
      </c>
      <c r="Q985">
        <v>3</v>
      </c>
      <c r="R985">
        <v>0</v>
      </c>
      <c r="S985" s="4">
        <v>14.8491</v>
      </c>
    </row>
    <row r="986" spans="1:19" x14ac:dyDescent="0.25">
      <c r="A986" t="s">
        <v>3471</v>
      </c>
      <c r="B986" s="1">
        <v>43044</v>
      </c>
      <c r="C986" s="1">
        <v>42872</v>
      </c>
      <c r="D986" t="s">
        <v>39</v>
      </c>
      <c r="E986" t="s">
        <v>1454</v>
      </c>
      <c r="F986" t="s">
        <v>1455</v>
      </c>
      <c r="G986" t="s">
        <v>100</v>
      </c>
      <c r="H986" t="s">
        <v>26</v>
      </c>
      <c r="I986" t="s">
        <v>2761</v>
      </c>
      <c r="J986" t="s">
        <v>91</v>
      </c>
      <c r="K986" t="s">
        <v>5386</v>
      </c>
      <c r="L986" t="s">
        <v>92</v>
      </c>
      <c r="M986" t="s">
        <v>434</v>
      </c>
      <c r="N986" t="s">
        <v>31</v>
      </c>
      <c r="O986" t="s">
        <v>55</v>
      </c>
      <c r="P986" s="4">
        <v>7.9960000000000004</v>
      </c>
      <c r="Q986">
        <v>1</v>
      </c>
      <c r="R986">
        <v>0.6</v>
      </c>
      <c r="S986" s="4">
        <v>-6.9965000000000002</v>
      </c>
    </row>
    <row r="987" spans="1:19" x14ac:dyDescent="0.25">
      <c r="A987" t="s">
        <v>3473</v>
      </c>
      <c r="B987" s="1">
        <v>42507</v>
      </c>
      <c r="C987" s="1">
        <v>42508</v>
      </c>
      <c r="D987" t="s">
        <v>86</v>
      </c>
      <c r="E987" t="s">
        <v>1746</v>
      </c>
      <c r="F987" t="s">
        <v>1747</v>
      </c>
      <c r="G987" t="s">
        <v>25</v>
      </c>
      <c r="H987" t="s">
        <v>26</v>
      </c>
      <c r="I987" t="s">
        <v>3476</v>
      </c>
      <c r="J987" t="s">
        <v>468</v>
      </c>
      <c r="K987" t="s">
        <v>5452</v>
      </c>
      <c r="L987" t="s">
        <v>66</v>
      </c>
      <c r="M987" t="s">
        <v>1158</v>
      </c>
      <c r="N987" t="s">
        <v>31</v>
      </c>
      <c r="O987" t="s">
        <v>55</v>
      </c>
      <c r="P987" s="4">
        <v>173.24</v>
      </c>
      <c r="Q987">
        <v>4</v>
      </c>
      <c r="R987">
        <v>0</v>
      </c>
      <c r="S987" s="4">
        <v>17.324000000000002</v>
      </c>
    </row>
    <row r="988" spans="1:19" x14ac:dyDescent="0.25">
      <c r="A988" t="s">
        <v>3477</v>
      </c>
      <c r="B988" s="1">
        <v>41989</v>
      </c>
      <c r="C988" s="1">
        <v>41994</v>
      </c>
      <c r="D988" t="s">
        <v>39</v>
      </c>
      <c r="E988" t="s">
        <v>3048</v>
      </c>
      <c r="F988" t="s">
        <v>3049</v>
      </c>
      <c r="G988" t="s">
        <v>25</v>
      </c>
      <c r="H988" t="s">
        <v>26</v>
      </c>
      <c r="I988" t="s">
        <v>2209</v>
      </c>
      <c r="J988" t="s">
        <v>91</v>
      </c>
      <c r="K988" t="s">
        <v>5340</v>
      </c>
      <c r="L988" t="s">
        <v>92</v>
      </c>
      <c r="M988" t="s">
        <v>2579</v>
      </c>
      <c r="N988" t="s">
        <v>31</v>
      </c>
      <c r="O988" t="s">
        <v>55</v>
      </c>
      <c r="P988" s="4">
        <v>56.567999999999998</v>
      </c>
      <c r="Q988">
        <v>2</v>
      </c>
      <c r="R988">
        <v>0.6</v>
      </c>
      <c r="S988" s="4">
        <v>-74.952600000000004</v>
      </c>
    </row>
    <row r="989" spans="1:19" x14ac:dyDescent="0.25">
      <c r="A989" t="s">
        <v>3478</v>
      </c>
      <c r="B989" s="1">
        <v>42806</v>
      </c>
      <c r="C989" s="1">
        <v>42928</v>
      </c>
      <c r="D989" t="s">
        <v>22</v>
      </c>
      <c r="E989" t="s">
        <v>1547</v>
      </c>
      <c r="F989" t="s">
        <v>1548</v>
      </c>
      <c r="G989" t="s">
        <v>100</v>
      </c>
      <c r="H989" t="s">
        <v>26</v>
      </c>
      <c r="I989" t="s">
        <v>202</v>
      </c>
      <c r="J989" t="s">
        <v>203</v>
      </c>
      <c r="K989" t="s">
        <v>5160</v>
      </c>
      <c r="L989" t="s">
        <v>53</v>
      </c>
      <c r="M989" t="s">
        <v>1465</v>
      </c>
      <c r="N989" t="s">
        <v>31</v>
      </c>
      <c r="O989" t="s">
        <v>45</v>
      </c>
      <c r="P989" s="4">
        <v>521.96</v>
      </c>
      <c r="Q989">
        <v>2</v>
      </c>
      <c r="R989">
        <v>0</v>
      </c>
      <c r="S989" s="4">
        <v>88.733199999999997</v>
      </c>
    </row>
    <row r="990" spans="1:19" x14ac:dyDescent="0.25">
      <c r="A990" t="s">
        <v>3479</v>
      </c>
      <c r="B990" s="1">
        <v>41826</v>
      </c>
      <c r="C990" s="1">
        <v>41949</v>
      </c>
      <c r="D990" t="s">
        <v>22</v>
      </c>
      <c r="E990" t="s">
        <v>3480</v>
      </c>
      <c r="F990" t="s">
        <v>3481</v>
      </c>
      <c r="G990" t="s">
        <v>25</v>
      </c>
      <c r="H990" t="s">
        <v>26</v>
      </c>
      <c r="I990" t="s">
        <v>188</v>
      </c>
      <c r="J990" t="s">
        <v>138</v>
      </c>
      <c r="K990" t="s">
        <v>5213</v>
      </c>
      <c r="L990" t="s">
        <v>92</v>
      </c>
      <c r="M990" t="s">
        <v>494</v>
      </c>
      <c r="N990" t="s">
        <v>31</v>
      </c>
      <c r="O990" t="s">
        <v>45</v>
      </c>
      <c r="P990" s="4">
        <v>268.935</v>
      </c>
      <c r="Q990">
        <v>3</v>
      </c>
      <c r="R990">
        <v>0.5</v>
      </c>
      <c r="S990" s="4">
        <v>-209.76929999999999</v>
      </c>
    </row>
    <row r="991" spans="1:19" x14ac:dyDescent="0.25">
      <c r="A991" t="s">
        <v>3482</v>
      </c>
      <c r="B991" s="1">
        <v>41968</v>
      </c>
      <c r="C991" s="1">
        <v>41972</v>
      </c>
      <c r="D991" t="s">
        <v>22</v>
      </c>
      <c r="E991" t="s">
        <v>1591</v>
      </c>
      <c r="F991" t="s">
        <v>1592</v>
      </c>
      <c r="G991" t="s">
        <v>100</v>
      </c>
      <c r="H991" t="s">
        <v>26</v>
      </c>
      <c r="I991" t="s">
        <v>180</v>
      </c>
      <c r="J991" t="s">
        <v>123</v>
      </c>
      <c r="K991" t="s">
        <v>5151</v>
      </c>
      <c r="L991" t="s">
        <v>66</v>
      </c>
      <c r="M991" t="s">
        <v>1750</v>
      </c>
      <c r="N991" t="s">
        <v>31</v>
      </c>
      <c r="O991" t="s">
        <v>32</v>
      </c>
      <c r="P991" s="4">
        <v>275.952</v>
      </c>
      <c r="Q991">
        <v>3</v>
      </c>
      <c r="R991">
        <v>0.2</v>
      </c>
      <c r="S991" s="4">
        <v>-37.943399999999997</v>
      </c>
    </row>
    <row r="992" spans="1:19" x14ac:dyDescent="0.25">
      <c r="A992" t="s">
        <v>3484</v>
      </c>
      <c r="B992" s="1">
        <v>42092</v>
      </c>
      <c r="C992" s="1">
        <v>42094</v>
      </c>
      <c r="D992" t="s">
        <v>22</v>
      </c>
      <c r="E992" t="s">
        <v>3485</v>
      </c>
      <c r="F992" t="s">
        <v>3486</v>
      </c>
      <c r="G992" t="s">
        <v>25</v>
      </c>
      <c r="H992" t="s">
        <v>26</v>
      </c>
      <c r="I992" t="s">
        <v>720</v>
      </c>
      <c r="J992" t="s">
        <v>52</v>
      </c>
      <c r="K992" t="s">
        <v>5223</v>
      </c>
      <c r="L992" t="s">
        <v>53</v>
      </c>
      <c r="M992" t="s">
        <v>2757</v>
      </c>
      <c r="N992" t="s">
        <v>31</v>
      </c>
      <c r="O992" t="s">
        <v>55</v>
      </c>
      <c r="P992" s="4">
        <v>19.920000000000002</v>
      </c>
      <c r="Q992">
        <v>3</v>
      </c>
      <c r="R992">
        <v>0</v>
      </c>
      <c r="S992" s="4">
        <v>9.5616000000000003</v>
      </c>
    </row>
    <row r="993" spans="1:19" x14ac:dyDescent="0.25">
      <c r="A993" t="s">
        <v>3487</v>
      </c>
      <c r="B993" s="1">
        <v>42555</v>
      </c>
      <c r="C993" s="1">
        <v>42708</v>
      </c>
      <c r="D993" t="s">
        <v>39</v>
      </c>
      <c r="E993" t="s">
        <v>821</v>
      </c>
      <c r="F993" t="s">
        <v>822</v>
      </c>
      <c r="G993" t="s">
        <v>89</v>
      </c>
      <c r="H993" t="s">
        <v>26</v>
      </c>
      <c r="I993" t="s">
        <v>180</v>
      </c>
      <c r="J993" t="s">
        <v>123</v>
      </c>
      <c r="K993" t="s">
        <v>5153</v>
      </c>
      <c r="L993" t="s">
        <v>66</v>
      </c>
      <c r="M993" t="s">
        <v>34</v>
      </c>
      <c r="N993" t="s">
        <v>31</v>
      </c>
      <c r="O993" t="s">
        <v>35</v>
      </c>
      <c r="P993" s="4">
        <v>658.74599999999998</v>
      </c>
      <c r="Q993">
        <v>3</v>
      </c>
      <c r="R993">
        <v>0.1</v>
      </c>
      <c r="S993" s="4">
        <v>146.38800000000001</v>
      </c>
    </row>
    <row r="994" spans="1:19" x14ac:dyDescent="0.25">
      <c r="A994" t="s">
        <v>3488</v>
      </c>
      <c r="B994" s="1">
        <v>42053</v>
      </c>
      <c r="C994" s="1">
        <v>42059</v>
      </c>
      <c r="D994" t="s">
        <v>39</v>
      </c>
      <c r="E994" t="s">
        <v>3491</v>
      </c>
      <c r="F994" t="s">
        <v>3492</v>
      </c>
      <c r="G994" t="s">
        <v>25</v>
      </c>
      <c r="H994" t="s">
        <v>26</v>
      </c>
      <c r="I994" t="s">
        <v>832</v>
      </c>
      <c r="J994" t="s">
        <v>52</v>
      </c>
      <c r="K994" t="s">
        <v>5219</v>
      </c>
      <c r="L994" t="s">
        <v>53</v>
      </c>
      <c r="M994" t="s">
        <v>1467</v>
      </c>
      <c r="N994" t="s">
        <v>31</v>
      </c>
      <c r="O994" t="s">
        <v>45</v>
      </c>
      <c r="P994" s="4">
        <v>35.543999999999997</v>
      </c>
      <c r="Q994">
        <v>1</v>
      </c>
      <c r="R994">
        <v>0.2</v>
      </c>
      <c r="S994" s="4">
        <v>-0.88859999999999995</v>
      </c>
    </row>
    <row r="995" spans="1:19" x14ac:dyDescent="0.25">
      <c r="A995" t="s">
        <v>3493</v>
      </c>
      <c r="B995" s="1">
        <v>42432</v>
      </c>
      <c r="C995" s="1">
        <v>42432</v>
      </c>
      <c r="D995" t="s">
        <v>464</v>
      </c>
      <c r="E995" t="s">
        <v>2049</v>
      </c>
      <c r="F995" t="s">
        <v>2050</v>
      </c>
      <c r="G995" t="s">
        <v>89</v>
      </c>
      <c r="H995" t="s">
        <v>26</v>
      </c>
      <c r="I995" t="s">
        <v>352</v>
      </c>
      <c r="J995" t="s">
        <v>52</v>
      </c>
      <c r="K995" t="s">
        <v>5185</v>
      </c>
      <c r="L995" t="s">
        <v>53</v>
      </c>
      <c r="M995" t="s">
        <v>2861</v>
      </c>
      <c r="N995" t="s">
        <v>31</v>
      </c>
      <c r="O995" t="s">
        <v>55</v>
      </c>
      <c r="P995" s="4">
        <v>35.28</v>
      </c>
      <c r="Q995">
        <v>3</v>
      </c>
      <c r="R995">
        <v>0</v>
      </c>
      <c r="S995" s="4">
        <v>11.995200000000001</v>
      </c>
    </row>
    <row r="996" spans="1:19" x14ac:dyDescent="0.25">
      <c r="A996" t="s">
        <v>3494</v>
      </c>
      <c r="B996" s="1">
        <v>43059</v>
      </c>
      <c r="C996" s="1">
        <v>43063</v>
      </c>
      <c r="D996" t="s">
        <v>39</v>
      </c>
      <c r="E996" t="s">
        <v>3495</v>
      </c>
      <c r="F996" t="s">
        <v>3496</v>
      </c>
      <c r="G996" t="s">
        <v>25</v>
      </c>
      <c r="H996" t="s">
        <v>26</v>
      </c>
      <c r="I996" t="s">
        <v>523</v>
      </c>
      <c r="J996" t="s">
        <v>146</v>
      </c>
      <c r="K996" t="s">
        <v>5436</v>
      </c>
      <c r="L996" t="s">
        <v>29</v>
      </c>
      <c r="M996" t="s">
        <v>755</v>
      </c>
      <c r="N996" t="s">
        <v>31</v>
      </c>
      <c r="O996" t="s">
        <v>35</v>
      </c>
      <c r="P996" s="4">
        <v>209.56800000000001</v>
      </c>
      <c r="Q996">
        <v>2</v>
      </c>
      <c r="R996">
        <v>0.2</v>
      </c>
      <c r="S996" s="4">
        <v>-23.5764</v>
      </c>
    </row>
    <row r="997" spans="1:19" x14ac:dyDescent="0.25">
      <c r="A997" t="s">
        <v>3497</v>
      </c>
      <c r="B997" s="1">
        <v>43062</v>
      </c>
      <c r="C997" s="1">
        <v>43066</v>
      </c>
      <c r="D997" t="s">
        <v>39</v>
      </c>
      <c r="E997" t="s">
        <v>3498</v>
      </c>
      <c r="F997" t="s">
        <v>3499</v>
      </c>
      <c r="G997" t="s">
        <v>25</v>
      </c>
      <c r="H997" t="s">
        <v>26</v>
      </c>
      <c r="I997" t="s">
        <v>137</v>
      </c>
      <c r="J997" t="s">
        <v>138</v>
      </c>
      <c r="K997" t="s">
        <v>5146</v>
      </c>
      <c r="L997" t="s">
        <v>92</v>
      </c>
      <c r="M997" t="s">
        <v>2324</v>
      </c>
      <c r="N997" t="s">
        <v>31</v>
      </c>
      <c r="O997" t="s">
        <v>55</v>
      </c>
      <c r="P997" s="4">
        <v>6.4640000000000004</v>
      </c>
      <c r="Q997">
        <v>1</v>
      </c>
      <c r="R997">
        <v>0.6</v>
      </c>
      <c r="S997" s="4">
        <v>-4.04</v>
      </c>
    </row>
    <row r="998" spans="1:19" x14ac:dyDescent="0.25">
      <c r="A998" t="s">
        <v>3500</v>
      </c>
      <c r="B998" s="1">
        <v>41858</v>
      </c>
      <c r="C998" s="1">
        <v>41919</v>
      </c>
      <c r="D998" t="s">
        <v>86</v>
      </c>
      <c r="E998" t="s">
        <v>2498</v>
      </c>
      <c r="F998" t="s">
        <v>2499</v>
      </c>
      <c r="G998" t="s">
        <v>25</v>
      </c>
      <c r="H998" t="s">
        <v>26</v>
      </c>
      <c r="I998" t="s">
        <v>3501</v>
      </c>
      <c r="J998" t="s">
        <v>123</v>
      </c>
      <c r="K998" t="s">
        <v>5453</v>
      </c>
      <c r="L998" t="s">
        <v>66</v>
      </c>
      <c r="M998" t="s">
        <v>661</v>
      </c>
      <c r="N998" t="s">
        <v>31</v>
      </c>
      <c r="O998" t="s">
        <v>35</v>
      </c>
      <c r="P998" s="4">
        <v>63.881999999999998</v>
      </c>
      <c r="Q998">
        <v>1</v>
      </c>
      <c r="R998">
        <v>0.1</v>
      </c>
      <c r="S998" s="4">
        <v>10.647</v>
      </c>
    </row>
    <row r="999" spans="1:19" x14ac:dyDescent="0.25">
      <c r="A999" t="s">
        <v>3502</v>
      </c>
      <c r="B999" s="1">
        <v>41831</v>
      </c>
      <c r="C999" s="1">
        <v>41984</v>
      </c>
      <c r="D999" t="s">
        <v>39</v>
      </c>
      <c r="E999" t="s">
        <v>208</v>
      </c>
      <c r="F999" t="s">
        <v>209</v>
      </c>
      <c r="G999" t="s">
        <v>25</v>
      </c>
      <c r="H999" t="s">
        <v>26</v>
      </c>
      <c r="I999" t="s">
        <v>101</v>
      </c>
      <c r="J999" t="s">
        <v>91</v>
      </c>
      <c r="K999" t="s">
        <v>5148</v>
      </c>
      <c r="L999" t="s">
        <v>92</v>
      </c>
      <c r="M999" t="s">
        <v>2461</v>
      </c>
      <c r="N999" t="s">
        <v>31</v>
      </c>
      <c r="O999" t="s">
        <v>35</v>
      </c>
      <c r="P999" s="4">
        <v>683.14400000000001</v>
      </c>
      <c r="Q999">
        <v>4</v>
      </c>
      <c r="R999">
        <v>0.3</v>
      </c>
      <c r="S999" s="4">
        <v>0</v>
      </c>
    </row>
    <row r="1000" spans="1:19" x14ac:dyDescent="0.25">
      <c r="A1000" t="s">
        <v>3503</v>
      </c>
      <c r="B1000" s="1">
        <v>42320</v>
      </c>
      <c r="C1000" s="1">
        <v>42354</v>
      </c>
      <c r="D1000" t="s">
        <v>39</v>
      </c>
      <c r="E1000" t="s">
        <v>1500</v>
      </c>
      <c r="F1000" t="s">
        <v>1501</v>
      </c>
      <c r="G1000" t="s">
        <v>25</v>
      </c>
      <c r="H1000" t="s">
        <v>26</v>
      </c>
      <c r="I1000" t="s">
        <v>382</v>
      </c>
      <c r="J1000" t="s">
        <v>189</v>
      </c>
      <c r="K1000" t="s">
        <v>5173</v>
      </c>
      <c r="L1000" t="s">
        <v>53</v>
      </c>
      <c r="M1000" t="s">
        <v>2313</v>
      </c>
      <c r="N1000" t="s">
        <v>31</v>
      </c>
      <c r="O1000" t="s">
        <v>32</v>
      </c>
      <c r="P1000" s="4">
        <v>69.575999999999993</v>
      </c>
      <c r="Q1000">
        <v>4</v>
      </c>
      <c r="R1000">
        <v>0.7</v>
      </c>
      <c r="S1000" s="4">
        <v>-143.79040000000001</v>
      </c>
    </row>
    <row r="1001" spans="1:19" x14ac:dyDescent="0.25">
      <c r="A1001" t="s">
        <v>3503</v>
      </c>
      <c r="B1001" s="1">
        <v>42320</v>
      </c>
      <c r="C1001" s="1">
        <v>42354</v>
      </c>
      <c r="D1001" t="s">
        <v>39</v>
      </c>
      <c r="E1001" t="s">
        <v>1500</v>
      </c>
      <c r="F1001" t="s">
        <v>1501</v>
      </c>
      <c r="G1001" t="s">
        <v>25</v>
      </c>
      <c r="H1001" t="s">
        <v>26</v>
      </c>
      <c r="I1001" t="s">
        <v>382</v>
      </c>
      <c r="J1001" t="s">
        <v>189</v>
      </c>
      <c r="K1001" t="s">
        <v>5173</v>
      </c>
      <c r="L1001" t="s">
        <v>53</v>
      </c>
      <c r="M1001" t="s">
        <v>1587</v>
      </c>
      <c r="N1001" t="s">
        <v>31</v>
      </c>
      <c r="O1001" t="s">
        <v>55</v>
      </c>
      <c r="P1001" s="4">
        <v>52.415999999999997</v>
      </c>
      <c r="Q1001">
        <v>9</v>
      </c>
      <c r="R1001">
        <v>0.2</v>
      </c>
      <c r="S1001" s="4">
        <v>15.069599999999999</v>
      </c>
    </row>
    <row r="1002" spans="1:19" x14ac:dyDescent="0.25">
      <c r="A1002" t="s">
        <v>3503</v>
      </c>
      <c r="B1002" s="1">
        <v>42320</v>
      </c>
      <c r="C1002" s="1">
        <v>42354</v>
      </c>
      <c r="D1002" t="s">
        <v>39</v>
      </c>
      <c r="E1002" t="s">
        <v>1500</v>
      </c>
      <c r="F1002" t="s">
        <v>1501</v>
      </c>
      <c r="G1002" t="s">
        <v>25</v>
      </c>
      <c r="H1002" t="s">
        <v>26</v>
      </c>
      <c r="I1002" t="s">
        <v>382</v>
      </c>
      <c r="J1002" t="s">
        <v>189</v>
      </c>
      <c r="K1002" t="s">
        <v>5173</v>
      </c>
      <c r="L1002" t="s">
        <v>53</v>
      </c>
      <c r="M1002" t="s">
        <v>1518</v>
      </c>
      <c r="N1002" t="s">
        <v>31</v>
      </c>
      <c r="O1002" t="s">
        <v>55</v>
      </c>
      <c r="P1002" s="4">
        <v>54.92</v>
      </c>
      <c r="Q1002">
        <v>5</v>
      </c>
      <c r="R1002">
        <v>0.2</v>
      </c>
      <c r="S1002" s="4">
        <v>10.984</v>
      </c>
    </row>
    <row r="1003" spans="1:19" x14ac:dyDescent="0.25">
      <c r="A1003" t="s">
        <v>3503</v>
      </c>
      <c r="B1003" s="1">
        <v>42320</v>
      </c>
      <c r="C1003" s="1">
        <v>42354</v>
      </c>
      <c r="D1003" t="s">
        <v>39</v>
      </c>
      <c r="E1003" t="s">
        <v>1500</v>
      </c>
      <c r="F1003" t="s">
        <v>1501</v>
      </c>
      <c r="G1003" t="s">
        <v>25</v>
      </c>
      <c r="H1003" t="s">
        <v>26</v>
      </c>
      <c r="I1003" t="s">
        <v>382</v>
      </c>
      <c r="J1003" t="s">
        <v>189</v>
      </c>
      <c r="K1003" t="s">
        <v>5173</v>
      </c>
      <c r="L1003" t="s">
        <v>53</v>
      </c>
      <c r="M1003" t="s">
        <v>2246</v>
      </c>
      <c r="N1003" t="s">
        <v>31</v>
      </c>
      <c r="O1003" t="s">
        <v>45</v>
      </c>
      <c r="P1003" s="4">
        <v>364.95</v>
      </c>
      <c r="Q1003">
        <v>5</v>
      </c>
      <c r="R1003">
        <v>0.5</v>
      </c>
      <c r="S1003" s="4">
        <v>-248.166</v>
      </c>
    </row>
    <row r="1004" spans="1:19" x14ac:dyDescent="0.25">
      <c r="A1004" t="s">
        <v>3504</v>
      </c>
      <c r="B1004" s="1">
        <v>42079</v>
      </c>
      <c r="C1004" s="1">
        <v>42086</v>
      </c>
      <c r="D1004" t="s">
        <v>39</v>
      </c>
      <c r="E1004" t="s">
        <v>3505</v>
      </c>
      <c r="F1004" t="s">
        <v>3506</v>
      </c>
      <c r="G1004" t="s">
        <v>89</v>
      </c>
      <c r="H1004" t="s">
        <v>26</v>
      </c>
      <c r="I1004" t="s">
        <v>51</v>
      </c>
      <c r="J1004" t="s">
        <v>52</v>
      </c>
      <c r="K1004" t="s">
        <v>5203</v>
      </c>
      <c r="L1004" t="s">
        <v>53</v>
      </c>
      <c r="M1004" t="s">
        <v>3194</v>
      </c>
      <c r="N1004" t="s">
        <v>31</v>
      </c>
      <c r="O1004" t="s">
        <v>55</v>
      </c>
      <c r="P1004" s="4">
        <v>43.13</v>
      </c>
      <c r="Q1004">
        <v>1</v>
      </c>
      <c r="R1004">
        <v>0</v>
      </c>
      <c r="S1004" s="4">
        <v>18.114599999999999</v>
      </c>
    </row>
    <row r="1005" spans="1:19" x14ac:dyDescent="0.25">
      <c r="A1005" t="s">
        <v>3507</v>
      </c>
      <c r="B1005" s="1">
        <v>42504</v>
      </c>
      <c r="C1005" s="1">
        <v>42509</v>
      </c>
      <c r="D1005" t="s">
        <v>39</v>
      </c>
      <c r="E1005" t="s">
        <v>465</v>
      </c>
      <c r="F1005" t="s">
        <v>466</v>
      </c>
      <c r="G1005" t="s">
        <v>89</v>
      </c>
      <c r="H1005" t="s">
        <v>26</v>
      </c>
      <c r="I1005" t="s">
        <v>680</v>
      </c>
      <c r="J1005" t="s">
        <v>43</v>
      </c>
      <c r="K1005" t="s">
        <v>5205</v>
      </c>
      <c r="L1005" t="s">
        <v>29</v>
      </c>
      <c r="M1005" t="s">
        <v>3105</v>
      </c>
      <c r="N1005" t="s">
        <v>31</v>
      </c>
      <c r="O1005" t="s">
        <v>55</v>
      </c>
      <c r="P1005" s="4">
        <v>30.192</v>
      </c>
      <c r="Q1005">
        <v>3</v>
      </c>
      <c r="R1005">
        <v>0.2</v>
      </c>
      <c r="S1005" s="4">
        <v>8.3027999999999995</v>
      </c>
    </row>
    <row r="1006" spans="1:19" x14ac:dyDescent="0.25">
      <c r="A1006" t="s">
        <v>3508</v>
      </c>
      <c r="B1006" s="1">
        <v>42929</v>
      </c>
      <c r="C1006" s="1">
        <v>42933</v>
      </c>
      <c r="D1006" t="s">
        <v>22</v>
      </c>
      <c r="E1006" t="s">
        <v>3129</v>
      </c>
      <c r="F1006" t="s">
        <v>3130</v>
      </c>
      <c r="G1006" t="s">
        <v>25</v>
      </c>
      <c r="H1006" t="s">
        <v>26</v>
      </c>
      <c r="I1006" t="s">
        <v>64</v>
      </c>
      <c r="J1006" t="s">
        <v>65</v>
      </c>
      <c r="K1006" t="s">
        <v>5139</v>
      </c>
      <c r="L1006" t="s">
        <v>66</v>
      </c>
      <c r="M1006" t="s">
        <v>2171</v>
      </c>
      <c r="N1006" t="s">
        <v>31</v>
      </c>
      <c r="O1006" t="s">
        <v>55</v>
      </c>
      <c r="P1006" s="4">
        <v>91.007999999999996</v>
      </c>
      <c r="Q1006">
        <v>9</v>
      </c>
      <c r="R1006">
        <v>0.2</v>
      </c>
      <c r="S1006" s="4">
        <v>19.339200000000002</v>
      </c>
    </row>
    <row r="1007" spans="1:19" x14ac:dyDescent="0.25">
      <c r="A1007" t="s">
        <v>3510</v>
      </c>
      <c r="B1007" s="1">
        <v>42688</v>
      </c>
      <c r="C1007" s="1">
        <v>42693</v>
      </c>
      <c r="D1007" t="s">
        <v>22</v>
      </c>
      <c r="E1007" t="s">
        <v>3511</v>
      </c>
      <c r="F1007" t="s">
        <v>3512</v>
      </c>
      <c r="G1007" t="s">
        <v>25</v>
      </c>
      <c r="H1007" t="s">
        <v>26</v>
      </c>
      <c r="I1007" t="s">
        <v>64</v>
      </c>
      <c r="J1007" t="s">
        <v>65</v>
      </c>
      <c r="K1007" t="s">
        <v>5247</v>
      </c>
      <c r="L1007" t="s">
        <v>66</v>
      </c>
      <c r="M1007" t="s">
        <v>458</v>
      </c>
      <c r="N1007" t="s">
        <v>31</v>
      </c>
      <c r="O1007" t="s">
        <v>35</v>
      </c>
      <c r="P1007" s="4">
        <v>380.05799999999999</v>
      </c>
      <c r="Q1007">
        <v>3</v>
      </c>
      <c r="R1007">
        <v>0.3</v>
      </c>
      <c r="S1007" s="4">
        <v>-21.717600000000001</v>
      </c>
    </row>
    <row r="1008" spans="1:19" x14ac:dyDescent="0.25">
      <c r="A1008" t="s">
        <v>3510</v>
      </c>
      <c r="B1008" s="1">
        <v>42688</v>
      </c>
      <c r="C1008" s="1">
        <v>42693</v>
      </c>
      <c r="D1008" t="s">
        <v>22</v>
      </c>
      <c r="E1008" t="s">
        <v>3511</v>
      </c>
      <c r="F1008" t="s">
        <v>3512</v>
      </c>
      <c r="G1008" t="s">
        <v>25</v>
      </c>
      <c r="H1008" t="s">
        <v>26</v>
      </c>
      <c r="I1008" t="s">
        <v>64</v>
      </c>
      <c r="J1008" t="s">
        <v>65</v>
      </c>
      <c r="K1008" t="s">
        <v>5247</v>
      </c>
      <c r="L1008" t="s">
        <v>66</v>
      </c>
      <c r="M1008" t="s">
        <v>3513</v>
      </c>
      <c r="N1008" t="s">
        <v>31</v>
      </c>
      <c r="O1008" t="s">
        <v>55</v>
      </c>
      <c r="P1008" s="4">
        <v>48.576000000000001</v>
      </c>
      <c r="Q1008">
        <v>3</v>
      </c>
      <c r="R1008">
        <v>0.2</v>
      </c>
      <c r="S1008" s="4">
        <v>9.7151999999999994</v>
      </c>
    </row>
    <row r="1009" spans="1:19" x14ac:dyDescent="0.25">
      <c r="A1009" t="s">
        <v>3515</v>
      </c>
      <c r="B1009" s="1">
        <v>42695</v>
      </c>
      <c r="C1009" s="1">
        <v>42700</v>
      </c>
      <c r="D1009" t="s">
        <v>39</v>
      </c>
      <c r="E1009" t="s">
        <v>1601</v>
      </c>
      <c r="F1009" t="s">
        <v>1602</v>
      </c>
      <c r="G1009" t="s">
        <v>25</v>
      </c>
      <c r="H1009" t="s">
        <v>26</v>
      </c>
      <c r="I1009" t="s">
        <v>376</v>
      </c>
      <c r="J1009" t="s">
        <v>250</v>
      </c>
      <c r="K1009" t="s">
        <v>5172</v>
      </c>
      <c r="L1009" t="s">
        <v>66</v>
      </c>
      <c r="M1009" t="s">
        <v>270</v>
      </c>
      <c r="N1009" t="s">
        <v>31</v>
      </c>
      <c r="O1009" t="s">
        <v>35</v>
      </c>
      <c r="P1009" s="4">
        <v>127.554</v>
      </c>
      <c r="Q1009">
        <v>3</v>
      </c>
      <c r="R1009">
        <v>0.3</v>
      </c>
      <c r="S1009" s="4">
        <v>-9.1110000000000007</v>
      </c>
    </row>
    <row r="1010" spans="1:19" x14ac:dyDescent="0.25">
      <c r="A1010" t="s">
        <v>3515</v>
      </c>
      <c r="B1010" s="1">
        <v>42695</v>
      </c>
      <c r="C1010" s="1">
        <v>42700</v>
      </c>
      <c r="D1010" t="s">
        <v>39</v>
      </c>
      <c r="E1010" t="s">
        <v>1601</v>
      </c>
      <c r="F1010" t="s">
        <v>1602</v>
      </c>
      <c r="G1010" t="s">
        <v>25</v>
      </c>
      <c r="H1010" t="s">
        <v>26</v>
      </c>
      <c r="I1010" t="s">
        <v>376</v>
      </c>
      <c r="J1010" t="s">
        <v>250</v>
      </c>
      <c r="K1010" t="s">
        <v>5172</v>
      </c>
      <c r="L1010" t="s">
        <v>66</v>
      </c>
      <c r="M1010" t="s">
        <v>2432</v>
      </c>
      <c r="N1010" t="s">
        <v>31</v>
      </c>
      <c r="O1010" t="s">
        <v>55</v>
      </c>
      <c r="P1010" s="4">
        <v>77.951999999999998</v>
      </c>
      <c r="Q1010">
        <v>3</v>
      </c>
      <c r="R1010">
        <v>0.2</v>
      </c>
      <c r="S1010" s="4">
        <v>15.590400000000001</v>
      </c>
    </row>
    <row r="1011" spans="1:19" x14ac:dyDescent="0.25">
      <c r="A1011" t="s">
        <v>3516</v>
      </c>
      <c r="B1011" s="1">
        <v>43059</v>
      </c>
      <c r="C1011" s="1">
        <v>43064</v>
      </c>
      <c r="D1011" t="s">
        <v>39</v>
      </c>
      <c r="E1011" t="s">
        <v>1045</v>
      </c>
      <c r="F1011" t="s">
        <v>1046</v>
      </c>
      <c r="G1011" t="s">
        <v>100</v>
      </c>
      <c r="H1011" t="s">
        <v>26</v>
      </c>
      <c r="I1011" t="s">
        <v>27</v>
      </c>
      <c r="J1011" t="s">
        <v>28</v>
      </c>
      <c r="K1011" t="s">
        <v>5136</v>
      </c>
      <c r="L1011" t="s">
        <v>29</v>
      </c>
      <c r="M1011" t="s">
        <v>181</v>
      </c>
      <c r="N1011" t="s">
        <v>31</v>
      </c>
      <c r="O1011" t="s">
        <v>55</v>
      </c>
      <c r="P1011" s="4">
        <v>27.58</v>
      </c>
      <c r="Q1011">
        <v>2</v>
      </c>
      <c r="R1011">
        <v>0</v>
      </c>
      <c r="S1011" s="4">
        <v>11.583600000000001</v>
      </c>
    </row>
    <row r="1012" spans="1:19" x14ac:dyDescent="0.25">
      <c r="A1012" t="s">
        <v>3517</v>
      </c>
      <c r="B1012" s="1">
        <v>41860</v>
      </c>
      <c r="C1012" s="1">
        <v>41896</v>
      </c>
      <c r="D1012" t="s">
        <v>39</v>
      </c>
      <c r="E1012" t="s">
        <v>1661</v>
      </c>
      <c r="F1012" t="s">
        <v>1662</v>
      </c>
      <c r="G1012" t="s">
        <v>25</v>
      </c>
      <c r="H1012" t="s">
        <v>26</v>
      </c>
      <c r="I1012" t="s">
        <v>3518</v>
      </c>
      <c r="J1012" t="s">
        <v>203</v>
      </c>
      <c r="K1012" t="s">
        <v>5454</v>
      </c>
      <c r="L1012" t="s">
        <v>53</v>
      </c>
      <c r="M1012" t="s">
        <v>34</v>
      </c>
      <c r="N1012" t="s">
        <v>31</v>
      </c>
      <c r="O1012" t="s">
        <v>35</v>
      </c>
      <c r="P1012" s="4">
        <v>975.92</v>
      </c>
      <c r="Q1012">
        <v>5</v>
      </c>
      <c r="R1012">
        <v>0.2</v>
      </c>
      <c r="S1012" s="4">
        <v>121.99</v>
      </c>
    </row>
    <row r="1013" spans="1:19" x14ac:dyDescent="0.25">
      <c r="A1013" t="s">
        <v>3519</v>
      </c>
      <c r="B1013" s="1">
        <v>41985</v>
      </c>
      <c r="C1013" s="1">
        <v>41988</v>
      </c>
      <c r="D1013" t="s">
        <v>22</v>
      </c>
      <c r="E1013" t="s">
        <v>350</v>
      </c>
      <c r="F1013" t="s">
        <v>351</v>
      </c>
      <c r="G1013" t="s">
        <v>25</v>
      </c>
      <c r="H1013" t="s">
        <v>26</v>
      </c>
      <c r="I1013" t="s">
        <v>1744</v>
      </c>
      <c r="J1013" t="s">
        <v>52</v>
      </c>
      <c r="K1013" t="s">
        <v>5293</v>
      </c>
      <c r="L1013" t="s">
        <v>53</v>
      </c>
      <c r="M1013" t="s">
        <v>1544</v>
      </c>
      <c r="N1013" t="s">
        <v>31</v>
      </c>
      <c r="O1013" t="s">
        <v>55</v>
      </c>
      <c r="P1013" s="4">
        <v>12.54</v>
      </c>
      <c r="Q1013">
        <v>3</v>
      </c>
      <c r="R1013">
        <v>0</v>
      </c>
      <c r="S1013" s="4">
        <v>4.5144000000000002</v>
      </c>
    </row>
    <row r="1014" spans="1:19" x14ac:dyDescent="0.25">
      <c r="A1014" t="s">
        <v>3519</v>
      </c>
      <c r="B1014" s="1">
        <v>41985</v>
      </c>
      <c r="C1014" s="1">
        <v>41988</v>
      </c>
      <c r="D1014" t="s">
        <v>22</v>
      </c>
      <c r="E1014" t="s">
        <v>350</v>
      </c>
      <c r="F1014" t="s">
        <v>351</v>
      </c>
      <c r="G1014" t="s">
        <v>25</v>
      </c>
      <c r="H1014" t="s">
        <v>26</v>
      </c>
      <c r="I1014" t="s">
        <v>1744</v>
      </c>
      <c r="J1014" t="s">
        <v>52</v>
      </c>
      <c r="K1014" t="s">
        <v>5293</v>
      </c>
      <c r="L1014" t="s">
        <v>53</v>
      </c>
      <c r="M1014" t="s">
        <v>113</v>
      </c>
      <c r="N1014" t="s">
        <v>31</v>
      </c>
      <c r="O1014" t="s">
        <v>55</v>
      </c>
      <c r="P1014" s="4">
        <v>9.24</v>
      </c>
      <c r="Q1014">
        <v>3</v>
      </c>
      <c r="R1014">
        <v>0</v>
      </c>
      <c r="S1014" s="4">
        <v>4.4352</v>
      </c>
    </row>
    <row r="1015" spans="1:19" x14ac:dyDescent="0.25">
      <c r="A1015" t="s">
        <v>3520</v>
      </c>
      <c r="B1015" s="1">
        <v>42017</v>
      </c>
      <c r="C1015" s="1">
        <v>42021</v>
      </c>
      <c r="D1015" t="s">
        <v>39</v>
      </c>
      <c r="E1015" t="s">
        <v>506</v>
      </c>
      <c r="F1015" t="s">
        <v>507</v>
      </c>
      <c r="G1015" t="s">
        <v>25</v>
      </c>
      <c r="H1015" t="s">
        <v>26</v>
      </c>
      <c r="I1015" t="s">
        <v>51</v>
      </c>
      <c r="J1015" t="s">
        <v>52</v>
      </c>
      <c r="K1015" t="s">
        <v>5145</v>
      </c>
      <c r="L1015" t="s">
        <v>53</v>
      </c>
      <c r="M1015" t="s">
        <v>393</v>
      </c>
      <c r="N1015" t="s">
        <v>31</v>
      </c>
      <c r="O1015" t="s">
        <v>55</v>
      </c>
      <c r="P1015" s="4">
        <v>77.599999999999994</v>
      </c>
      <c r="Q1015">
        <v>4</v>
      </c>
      <c r="R1015">
        <v>0</v>
      </c>
      <c r="S1015" s="4">
        <v>38.024000000000001</v>
      </c>
    </row>
    <row r="1016" spans="1:19" x14ac:dyDescent="0.25">
      <c r="A1016" t="s">
        <v>3520</v>
      </c>
      <c r="B1016" s="1">
        <v>42017</v>
      </c>
      <c r="C1016" s="1">
        <v>42021</v>
      </c>
      <c r="D1016" t="s">
        <v>39</v>
      </c>
      <c r="E1016" t="s">
        <v>506</v>
      </c>
      <c r="F1016" t="s">
        <v>507</v>
      </c>
      <c r="G1016" t="s">
        <v>25</v>
      </c>
      <c r="H1016" t="s">
        <v>26</v>
      </c>
      <c r="I1016" t="s">
        <v>51</v>
      </c>
      <c r="J1016" t="s">
        <v>52</v>
      </c>
      <c r="K1016" t="s">
        <v>5145</v>
      </c>
      <c r="L1016" t="s">
        <v>53</v>
      </c>
      <c r="M1016" t="s">
        <v>3522</v>
      </c>
      <c r="N1016" t="s">
        <v>31</v>
      </c>
      <c r="O1016" t="s">
        <v>55</v>
      </c>
      <c r="P1016" s="4">
        <v>464.85</v>
      </c>
      <c r="Q1016">
        <v>9</v>
      </c>
      <c r="R1016">
        <v>0</v>
      </c>
      <c r="S1016" s="4">
        <v>92.97</v>
      </c>
    </row>
    <row r="1017" spans="1:19" x14ac:dyDescent="0.25">
      <c r="A1017" t="s">
        <v>3524</v>
      </c>
      <c r="B1017" s="1">
        <v>43052</v>
      </c>
      <c r="C1017" s="1">
        <v>43057</v>
      </c>
      <c r="D1017" t="s">
        <v>39</v>
      </c>
      <c r="E1017" t="s">
        <v>2784</v>
      </c>
      <c r="F1017" t="s">
        <v>2785</v>
      </c>
      <c r="G1017" t="s">
        <v>25</v>
      </c>
      <c r="H1017" t="s">
        <v>26</v>
      </c>
      <c r="I1017" t="s">
        <v>202</v>
      </c>
      <c r="J1017" t="s">
        <v>203</v>
      </c>
      <c r="K1017" t="s">
        <v>5154</v>
      </c>
      <c r="L1017" t="s">
        <v>53</v>
      </c>
      <c r="M1017" t="s">
        <v>626</v>
      </c>
      <c r="N1017" t="s">
        <v>31</v>
      </c>
      <c r="O1017" t="s">
        <v>35</v>
      </c>
      <c r="P1017" s="4">
        <v>2404.7040000000002</v>
      </c>
      <c r="Q1017">
        <v>6</v>
      </c>
      <c r="R1017">
        <v>0.2</v>
      </c>
      <c r="S1017" s="4">
        <v>150.29400000000001</v>
      </c>
    </row>
    <row r="1018" spans="1:19" x14ac:dyDescent="0.25">
      <c r="A1018" t="s">
        <v>3525</v>
      </c>
      <c r="B1018" s="1">
        <v>42777</v>
      </c>
      <c r="C1018" s="1">
        <v>42866</v>
      </c>
      <c r="D1018" t="s">
        <v>22</v>
      </c>
      <c r="E1018" t="s">
        <v>3526</v>
      </c>
      <c r="F1018" t="s">
        <v>3527</v>
      </c>
      <c r="G1018" t="s">
        <v>89</v>
      </c>
      <c r="H1018" t="s">
        <v>26</v>
      </c>
      <c r="I1018" t="s">
        <v>27</v>
      </c>
      <c r="J1018" t="s">
        <v>28</v>
      </c>
      <c r="K1018" t="s">
        <v>5136</v>
      </c>
      <c r="L1018" t="s">
        <v>29</v>
      </c>
      <c r="M1018" t="s">
        <v>34</v>
      </c>
      <c r="N1018" t="s">
        <v>31</v>
      </c>
      <c r="O1018" t="s">
        <v>35</v>
      </c>
      <c r="P1018" s="4">
        <v>975.92</v>
      </c>
      <c r="Q1018">
        <v>4</v>
      </c>
      <c r="R1018">
        <v>0</v>
      </c>
      <c r="S1018" s="4">
        <v>292.77600000000001</v>
      </c>
    </row>
    <row r="1019" spans="1:19" x14ac:dyDescent="0.25">
      <c r="A1019" t="s">
        <v>3528</v>
      </c>
      <c r="B1019" s="1">
        <v>42702</v>
      </c>
      <c r="C1019" s="1">
        <v>42381</v>
      </c>
      <c r="D1019" t="s">
        <v>22</v>
      </c>
      <c r="E1019" t="s">
        <v>2033</v>
      </c>
      <c r="F1019" t="s">
        <v>2034</v>
      </c>
      <c r="G1019" t="s">
        <v>89</v>
      </c>
      <c r="H1019" t="s">
        <v>26</v>
      </c>
      <c r="I1019" t="s">
        <v>3530</v>
      </c>
      <c r="J1019" t="s">
        <v>754</v>
      </c>
      <c r="K1019" t="s">
        <v>5455</v>
      </c>
      <c r="L1019" t="s">
        <v>29</v>
      </c>
      <c r="M1019" t="s">
        <v>321</v>
      </c>
      <c r="N1019" t="s">
        <v>31</v>
      </c>
      <c r="O1019" t="s">
        <v>35</v>
      </c>
      <c r="P1019" s="4">
        <v>182.67</v>
      </c>
      <c r="Q1019">
        <v>3</v>
      </c>
      <c r="R1019">
        <v>0</v>
      </c>
      <c r="S1019" s="4">
        <v>52.974299999999999</v>
      </c>
    </row>
    <row r="1020" spans="1:19" x14ac:dyDescent="0.25">
      <c r="A1020" t="s">
        <v>3531</v>
      </c>
      <c r="B1020" s="1">
        <v>41927</v>
      </c>
      <c r="C1020" s="1">
        <v>41929</v>
      </c>
      <c r="D1020" t="s">
        <v>86</v>
      </c>
      <c r="E1020" t="s">
        <v>3533</v>
      </c>
      <c r="F1020" t="s">
        <v>3534</v>
      </c>
      <c r="G1020" t="s">
        <v>25</v>
      </c>
      <c r="H1020" t="s">
        <v>26</v>
      </c>
      <c r="I1020" t="s">
        <v>3535</v>
      </c>
      <c r="J1020" t="s">
        <v>250</v>
      </c>
      <c r="K1020" t="s">
        <v>5456</v>
      </c>
      <c r="L1020" t="s">
        <v>66</v>
      </c>
      <c r="M1020" t="s">
        <v>2418</v>
      </c>
      <c r="N1020" t="s">
        <v>31</v>
      </c>
      <c r="O1020" t="s">
        <v>35</v>
      </c>
      <c r="P1020" s="4">
        <v>183.37200000000001</v>
      </c>
      <c r="Q1020">
        <v>2</v>
      </c>
      <c r="R1020">
        <v>0.3</v>
      </c>
      <c r="S1020" s="4">
        <v>-7.8587999999999996</v>
      </c>
    </row>
    <row r="1021" spans="1:19" x14ac:dyDescent="0.25">
      <c r="A1021" t="s">
        <v>3536</v>
      </c>
      <c r="B1021" s="1">
        <v>41651</v>
      </c>
      <c r="C1021" s="1">
        <v>41710</v>
      </c>
      <c r="D1021" t="s">
        <v>22</v>
      </c>
      <c r="E1021" t="s">
        <v>638</v>
      </c>
      <c r="F1021" t="s">
        <v>639</v>
      </c>
      <c r="G1021" t="s">
        <v>89</v>
      </c>
      <c r="H1021" t="s">
        <v>26</v>
      </c>
      <c r="I1021" t="s">
        <v>101</v>
      </c>
      <c r="J1021" t="s">
        <v>91</v>
      </c>
      <c r="K1021" t="s">
        <v>5148</v>
      </c>
      <c r="L1021" t="s">
        <v>92</v>
      </c>
      <c r="M1021" t="s">
        <v>910</v>
      </c>
      <c r="N1021" t="s">
        <v>31</v>
      </c>
      <c r="O1021" t="s">
        <v>35</v>
      </c>
      <c r="P1021" s="4">
        <v>674.05799999999999</v>
      </c>
      <c r="Q1021">
        <v>3</v>
      </c>
      <c r="R1021">
        <v>0.3</v>
      </c>
      <c r="S1021" s="4">
        <v>-19.258800000000001</v>
      </c>
    </row>
    <row r="1022" spans="1:19" x14ac:dyDescent="0.25">
      <c r="A1022" t="s">
        <v>3537</v>
      </c>
      <c r="B1022" s="1">
        <v>42988</v>
      </c>
      <c r="C1022" s="1">
        <v>43049</v>
      </c>
      <c r="D1022" t="s">
        <v>22</v>
      </c>
      <c r="E1022" t="s">
        <v>1532</v>
      </c>
      <c r="F1022" t="s">
        <v>1533</v>
      </c>
      <c r="G1022" t="s">
        <v>25</v>
      </c>
      <c r="H1022" t="s">
        <v>26</v>
      </c>
      <c r="I1022" t="s">
        <v>3538</v>
      </c>
      <c r="J1022" t="s">
        <v>91</v>
      </c>
      <c r="K1022" t="s">
        <v>5457</v>
      </c>
      <c r="L1022" t="s">
        <v>92</v>
      </c>
      <c r="M1022" t="s">
        <v>3539</v>
      </c>
      <c r="N1022" t="s">
        <v>31</v>
      </c>
      <c r="O1022" t="s">
        <v>35</v>
      </c>
      <c r="P1022" s="4">
        <v>254.05799999999999</v>
      </c>
      <c r="Q1022">
        <v>3</v>
      </c>
      <c r="R1022">
        <v>0.3</v>
      </c>
      <c r="S1022" s="4">
        <v>-32.6646</v>
      </c>
    </row>
    <row r="1023" spans="1:19" x14ac:dyDescent="0.25">
      <c r="A1023" t="s">
        <v>3541</v>
      </c>
      <c r="B1023" s="1">
        <v>42401</v>
      </c>
      <c r="C1023" s="1">
        <v>42552</v>
      </c>
      <c r="D1023" t="s">
        <v>39</v>
      </c>
      <c r="E1023" t="s">
        <v>2165</v>
      </c>
      <c r="F1023" t="s">
        <v>2166</v>
      </c>
      <c r="G1023" t="s">
        <v>89</v>
      </c>
      <c r="H1023" t="s">
        <v>26</v>
      </c>
      <c r="I1023" t="s">
        <v>3542</v>
      </c>
      <c r="J1023" t="s">
        <v>1274</v>
      </c>
      <c r="K1023" t="s">
        <v>5458</v>
      </c>
      <c r="L1023" t="s">
        <v>66</v>
      </c>
      <c r="M1023" t="s">
        <v>377</v>
      </c>
      <c r="N1023" t="s">
        <v>31</v>
      </c>
      <c r="O1023" t="s">
        <v>32</v>
      </c>
      <c r="P1023" s="4">
        <v>173.94</v>
      </c>
      <c r="Q1023">
        <v>3</v>
      </c>
      <c r="R1023">
        <v>0</v>
      </c>
      <c r="S1023" s="4">
        <v>38.266800000000003</v>
      </c>
    </row>
    <row r="1024" spans="1:19" x14ac:dyDescent="0.25">
      <c r="A1024" t="s">
        <v>3543</v>
      </c>
      <c r="B1024" s="1">
        <v>43027</v>
      </c>
      <c r="C1024" s="1">
        <v>43031</v>
      </c>
      <c r="D1024" t="s">
        <v>39</v>
      </c>
      <c r="E1024" t="s">
        <v>1167</v>
      </c>
      <c r="F1024" t="s">
        <v>1168</v>
      </c>
      <c r="G1024" t="s">
        <v>25</v>
      </c>
      <c r="H1024" t="s">
        <v>26</v>
      </c>
      <c r="I1024" t="s">
        <v>137</v>
      </c>
      <c r="J1024" t="s">
        <v>138</v>
      </c>
      <c r="K1024" t="s">
        <v>5171</v>
      </c>
      <c r="L1024" t="s">
        <v>92</v>
      </c>
      <c r="M1024" t="s">
        <v>1451</v>
      </c>
      <c r="N1024" t="s">
        <v>31</v>
      </c>
      <c r="O1024" t="s">
        <v>45</v>
      </c>
      <c r="P1024" s="4">
        <v>91.275000000000006</v>
      </c>
      <c r="Q1024">
        <v>1</v>
      </c>
      <c r="R1024">
        <v>0.5</v>
      </c>
      <c r="S1024" s="4">
        <v>-67.543499999999995</v>
      </c>
    </row>
    <row r="1025" spans="1:19" x14ac:dyDescent="0.25">
      <c r="A1025" t="s">
        <v>3544</v>
      </c>
      <c r="B1025" s="1">
        <v>42747</v>
      </c>
      <c r="C1025" s="1">
        <v>42898</v>
      </c>
      <c r="D1025" t="s">
        <v>39</v>
      </c>
      <c r="E1025" t="s">
        <v>217</v>
      </c>
      <c r="F1025" t="s">
        <v>218</v>
      </c>
      <c r="G1025" t="s">
        <v>100</v>
      </c>
      <c r="H1025" t="s">
        <v>26</v>
      </c>
      <c r="I1025" t="s">
        <v>1875</v>
      </c>
      <c r="J1025" t="s">
        <v>468</v>
      </c>
      <c r="K1025" t="s">
        <v>5389</v>
      </c>
      <c r="L1025" t="s">
        <v>66</v>
      </c>
      <c r="M1025" t="s">
        <v>1882</v>
      </c>
      <c r="N1025" t="s">
        <v>31</v>
      </c>
      <c r="O1025" t="s">
        <v>35</v>
      </c>
      <c r="P1025" s="4">
        <v>897.15</v>
      </c>
      <c r="Q1025">
        <v>3</v>
      </c>
      <c r="R1025">
        <v>0</v>
      </c>
      <c r="S1025" s="4">
        <v>251.202</v>
      </c>
    </row>
    <row r="1026" spans="1:19" x14ac:dyDescent="0.25">
      <c r="A1026" t="s">
        <v>3545</v>
      </c>
      <c r="B1026" s="1">
        <v>41652</v>
      </c>
      <c r="C1026" s="1">
        <v>41657</v>
      </c>
      <c r="D1026" t="s">
        <v>39</v>
      </c>
      <c r="E1026" t="s">
        <v>1241</v>
      </c>
      <c r="F1026" t="s">
        <v>1242</v>
      </c>
      <c r="G1026" t="s">
        <v>25</v>
      </c>
      <c r="H1026" t="s">
        <v>26</v>
      </c>
      <c r="I1026" t="s">
        <v>352</v>
      </c>
      <c r="J1026" t="s">
        <v>52</v>
      </c>
      <c r="K1026" t="s">
        <v>5170</v>
      </c>
      <c r="L1026" t="s">
        <v>53</v>
      </c>
      <c r="M1026" t="s">
        <v>1940</v>
      </c>
      <c r="N1026" t="s">
        <v>31</v>
      </c>
      <c r="O1026" t="s">
        <v>32</v>
      </c>
      <c r="P1026" s="4">
        <v>333.99900000000002</v>
      </c>
      <c r="Q1026">
        <v>3</v>
      </c>
      <c r="R1026">
        <v>0.15</v>
      </c>
      <c r="S1026" s="4">
        <v>3.9293999999999998</v>
      </c>
    </row>
    <row r="1027" spans="1:19" x14ac:dyDescent="0.25">
      <c r="A1027" t="s">
        <v>3546</v>
      </c>
      <c r="B1027" s="1">
        <v>42157</v>
      </c>
      <c r="C1027" s="1">
        <v>42048</v>
      </c>
      <c r="D1027" t="s">
        <v>39</v>
      </c>
      <c r="E1027" t="s">
        <v>2077</v>
      </c>
      <c r="F1027" t="s">
        <v>2078</v>
      </c>
      <c r="G1027" t="s">
        <v>25</v>
      </c>
      <c r="H1027" t="s">
        <v>26</v>
      </c>
      <c r="I1027" t="s">
        <v>210</v>
      </c>
      <c r="J1027" t="s">
        <v>211</v>
      </c>
      <c r="K1027" t="s">
        <v>5155</v>
      </c>
      <c r="L1027" t="s">
        <v>66</v>
      </c>
      <c r="M1027" t="s">
        <v>1335</v>
      </c>
      <c r="N1027" t="s">
        <v>31</v>
      </c>
      <c r="O1027" t="s">
        <v>35</v>
      </c>
      <c r="P1027" s="4">
        <v>1268.82</v>
      </c>
      <c r="Q1027">
        <v>9</v>
      </c>
      <c r="R1027">
        <v>0</v>
      </c>
      <c r="S1027" s="4">
        <v>266.4522</v>
      </c>
    </row>
    <row r="1028" spans="1:19" x14ac:dyDescent="0.25">
      <c r="A1028" t="s">
        <v>3546</v>
      </c>
      <c r="B1028" s="1">
        <v>42157</v>
      </c>
      <c r="C1028" s="1">
        <v>42048</v>
      </c>
      <c r="D1028" t="s">
        <v>39</v>
      </c>
      <c r="E1028" t="s">
        <v>2077</v>
      </c>
      <c r="F1028" t="s">
        <v>2078</v>
      </c>
      <c r="G1028" t="s">
        <v>25</v>
      </c>
      <c r="H1028" t="s">
        <v>26</v>
      </c>
      <c r="I1028" t="s">
        <v>210</v>
      </c>
      <c r="J1028" t="s">
        <v>211</v>
      </c>
      <c r="K1028" t="s">
        <v>5155</v>
      </c>
      <c r="L1028" t="s">
        <v>66</v>
      </c>
      <c r="M1028" t="s">
        <v>2873</v>
      </c>
      <c r="N1028" t="s">
        <v>31</v>
      </c>
      <c r="O1028" t="s">
        <v>32</v>
      </c>
      <c r="P1028" s="4">
        <v>283.92</v>
      </c>
      <c r="Q1028">
        <v>4</v>
      </c>
      <c r="R1028">
        <v>0</v>
      </c>
      <c r="S1028" s="4">
        <v>82.336799999999997</v>
      </c>
    </row>
    <row r="1029" spans="1:19" x14ac:dyDescent="0.25">
      <c r="A1029" t="s">
        <v>3548</v>
      </c>
      <c r="B1029" s="1">
        <v>43066</v>
      </c>
      <c r="C1029" s="1">
        <v>42778</v>
      </c>
      <c r="D1029" t="s">
        <v>39</v>
      </c>
      <c r="E1029" t="s">
        <v>673</v>
      </c>
      <c r="F1029" t="s">
        <v>674</v>
      </c>
      <c r="G1029" t="s">
        <v>25</v>
      </c>
      <c r="H1029" t="s">
        <v>26</v>
      </c>
      <c r="I1029" t="s">
        <v>51</v>
      </c>
      <c r="J1029" t="s">
        <v>52</v>
      </c>
      <c r="K1029" t="s">
        <v>5197</v>
      </c>
      <c r="L1029" t="s">
        <v>53</v>
      </c>
      <c r="M1029" t="s">
        <v>768</v>
      </c>
      <c r="N1029" t="s">
        <v>31</v>
      </c>
      <c r="O1029" t="s">
        <v>55</v>
      </c>
      <c r="P1029" s="4">
        <v>18.84</v>
      </c>
      <c r="Q1029">
        <v>3</v>
      </c>
      <c r="R1029">
        <v>0</v>
      </c>
      <c r="S1029" s="4">
        <v>6.0288000000000004</v>
      </c>
    </row>
    <row r="1030" spans="1:19" x14ac:dyDescent="0.25">
      <c r="A1030" t="s">
        <v>3549</v>
      </c>
      <c r="B1030" s="1">
        <v>41888</v>
      </c>
      <c r="C1030" s="1">
        <v>41803</v>
      </c>
      <c r="D1030" t="s">
        <v>22</v>
      </c>
      <c r="E1030" t="s">
        <v>420</v>
      </c>
      <c r="F1030" t="s">
        <v>421</v>
      </c>
      <c r="G1030" t="s">
        <v>89</v>
      </c>
      <c r="H1030" t="s">
        <v>26</v>
      </c>
      <c r="I1030" t="s">
        <v>1576</v>
      </c>
      <c r="J1030" t="s">
        <v>1577</v>
      </c>
      <c r="K1030" t="s">
        <v>5283</v>
      </c>
      <c r="L1030" t="s">
        <v>53</v>
      </c>
      <c r="M1030" t="s">
        <v>2594</v>
      </c>
      <c r="N1030" t="s">
        <v>31</v>
      </c>
      <c r="O1030" t="s">
        <v>55</v>
      </c>
      <c r="P1030" s="4">
        <v>37.4</v>
      </c>
      <c r="Q1030">
        <v>2</v>
      </c>
      <c r="R1030">
        <v>0</v>
      </c>
      <c r="S1030" s="4">
        <v>14.212</v>
      </c>
    </row>
    <row r="1031" spans="1:19" x14ac:dyDescent="0.25">
      <c r="A1031" t="s">
        <v>3551</v>
      </c>
      <c r="B1031" s="1">
        <v>41823</v>
      </c>
      <c r="C1031" s="1">
        <v>41854</v>
      </c>
      <c r="D1031" t="s">
        <v>86</v>
      </c>
      <c r="E1031" t="s">
        <v>3552</v>
      </c>
      <c r="F1031" t="s">
        <v>3553</v>
      </c>
      <c r="G1031" t="s">
        <v>25</v>
      </c>
      <c r="H1031" t="s">
        <v>26</v>
      </c>
      <c r="I1031" t="s">
        <v>202</v>
      </c>
      <c r="J1031" t="s">
        <v>203</v>
      </c>
      <c r="K1031" t="s">
        <v>5154</v>
      </c>
      <c r="L1031" t="s">
        <v>53</v>
      </c>
      <c r="M1031" t="s">
        <v>321</v>
      </c>
      <c r="N1031" t="s">
        <v>31</v>
      </c>
      <c r="O1031" t="s">
        <v>35</v>
      </c>
      <c r="P1031" s="4">
        <v>48.712000000000003</v>
      </c>
      <c r="Q1031">
        <v>1</v>
      </c>
      <c r="R1031">
        <v>0.2</v>
      </c>
      <c r="S1031" s="4">
        <v>5.4801000000000002</v>
      </c>
    </row>
    <row r="1032" spans="1:19" x14ac:dyDescent="0.25">
      <c r="A1032" t="s">
        <v>3554</v>
      </c>
      <c r="B1032" s="1">
        <v>42043</v>
      </c>
      <c r="C1032" s="1">
        <v>42132</v>
      </c>
      <c r="D1032" t="s">
        <v>22</v>
      </c>
      <c r="E1032" t="s">
        <v>2200</v>
      </c>
      <c r="F1032" t="s">
        <v>2201</v>
      </c>
      <c r="G1032" t="s">
        <v>100</v>
      </c>
      <c r="H1032" t="s">
        <v>26</v>
      </c>
      <c r="I1032" t="s">
        <v>1950</v>
      </c>
      <c r="J1032" t="s">
        <v>1951</v>
      </c>
      <c r="K1032" t="s">
        <v>5313</v>
      </c>
      <c r="L1032" t="s">
        <v>66</v>
      </c>
      <c r="M1032" t="s">
        <v>1363</v>
      </c>
      <c r="N1032" t="s">
        <v>31</v>
      </c>
      <c r="O1032" t="s">
        <v>35</v>
      </c>
      <c r="P1032" s="4">
        <v>110.98</v>
      </c>
      <c r="Q1032">
        <v>1</v>
      </c>
      <c r="R1032">
        <v>0</v>
      </c>
      <c r="S1032" s="4">
        <v>15.5372</v>
      </c>
    </row>
    <row r="1033" spans="1:19" x14ac:dyDescent="0.25">
      <c r="A1033" t="s">
        <v>3555</v>
      </c>
      <c r="B1033" s="1">
        <v>42532</v>
      </c>
      <c r="C1033" s="1">
        <v>42624</v>
      </c>
      <c r="D1033" t="s">
        <v>86</v>
      </c>
      <c r="E1033" t="s">
        <v>380</v>
      </c>
      <c r="F1033" t="s">
        <v>381</v>
      </c>
      <c r="G1033" t="s">
        <v>89</v>
      </c>
      <c r="H1033" t="s">
        <v>26</v>
      </c>
      <c r="I1033" t="s">
        <v>680</v>
      </c>
      <c r="J1033" t="s">
        <v>43</v>
      </c>
      <c r="K1033" t="s">
        <v>5205</v>
      </c>
      <c r="L1033" t="s">
        <v>29</v>
      </c>
      <c r="M1033" t="s">
        <v>147</v>
      </c>
      <c r="N1033" t="s">
        <v>31</v>
      </c>
      <c r="O1033" t="s">
        <v>35</v>
      </c>
      <c r="P1033" s="4">
        <v>207.98400000000001</v>
      </c>
      <c r="Q1033">
        <v>2</v>
      </c>
      <c r="R1033">
        <v>0.2</v>
      </c>
      <c r="S1033" s="4">
        <v>-28.597799999999999</v>
      </c>
    </row>
    <row r="1034" spans="1:19" x14ac:dyDescent="0.25">
      <c r="A1034" t="s">
        <v>3555</v>
      </c>
      <c r="B1034" s="1">
        <v>42532</v>
      </c>
      <c r="C1034" s="1">
        <v>42624</v>
      </c>
      <c r="D1034" t="s">
        <v>86</v>
      </c>
      <c r="E1034" t="s">
        <v>380</v>
      </c>
      <c r="F1034" t="s">
        <v>381</v>
      </c>
      <c r="G1034" t="s">
        <v>89</v>
      </c>
      <c r="H1034" t="s">
        <v>26</v>
      </c>
      <c r="I1034" t="s">
        <v>680</v>
      </c>
      <c r="J1034" t="s">
        <v>43</v>
      </c>
      <c r="K1034" t="s">
        <v>5205</v>
      </c>
      <c r="L1034" t="s">
        <v>29</v>
      </c>
      <c r="M1034" t="s">
        <v>953</v>
      </c>
      <c r="N1034" t="s">
        <v>31</v>
      </c>
      <c r="O1034" t="s">
        <v>55</v>
      </c>
      <c r="P1034" s="4">
        <v>35.567999999999998</v>
      </c>
      <c r="Q1034">
        <v>2</v>
      </c>
      <c r="R1034">
        <v>0.2</v>
      </c>
      <c r="S1034" s="4">
        <v>5.7797999999999998</v>
      </c>
    </row>
    <row r="1035" spans="1:19" x14ac:dyDescent="0.25">
      <c r="A1035" t="s">
        <v>3556</v>
      </c>
      <c r="B1035" s="1">
        <v>42484</v>
      </c>
      <c r="C1035" s="1">
        <v>42488</v>
      </c>
      <c r="D1035" t="s">
        <v>39</v>
      </c>
      <c r="E1035" t="s">
        <v>3558</v>
      </c>
      <c r="F1035" t="s">
        <v>3559</v>
      </c>
      <c r="G1035" t="s">
        <v>100</v>
      </c>
      <c r="H1035" t="s">
        <v>26</v>
      </c>
      <c r="I1035" t="s">
        <v>382</v>
      </c>
      <c r="J1035" t="s">
        <v>189</v>
      </c>
      <c r="K1035" t="s">
        <v>5173</v>
      </c>
      <c r="L1035" t="s">
        <v>53</v>
      </c>
      <c r="M1035" t="s">
        <v>265</v>
      </c>
      <c r="N1035" t="s">
        <v>31</v>
      </c>
      <c r="O1035" t="s">
        <v>35</v>
      </c>
      <c r="P1035" s="4">
        <v>1325.76</v>
      </c>
      <c r="Q1035">
        <v>6</v>
      </c>
      <c r="R1035">
        <v>0.2</v>
      </c>
      <c r="S1035" s="4">
        <v>149.148</v>
      </c>
    </row>
    <row r="1036" spans="1:19" x14ac:dyDescent="0.25">
      <c r="A1036" t="s">
        <v>3560</v>
      </c>
      <c r="B1036" s="1">
        <v>42356</v>
      </c>
      <c r="C1036" s="1">
        <v>42363</v>
      </c>
      <c r="D1036" t="s">
        <v>39</v>
      </c>
      <c r="E1036" t="s">
        <v>3561</v>
      </c>
      <c r="F1036" t="s">
        <v>3562</v>
      </c>
      <c r="G1036" t="s">
        <v>89</v>
      </c>
      <c r="H1036" t="s">
        <v>26</v>
      </c>
      <c r="I1036" t="s">
        <v>145</v>
      </c>
      <c r="J1036" t="s">
        <v>146</v>
      </c>
      <c r="K1036" t="s">
        <v>5147</v>
      </c>
      <c r="L1036" t="s">
        <v>29</v>
      </c>
      <c r="M1036" t="s">
        <v>748</v>
      </c>
      <c r="N1036" t="s">
        <v>31</v>
      </c>
      <c r="O1036" t="s">
        <v>55</v>
      </c>
      <c r="P1036" s="4">
        <v>20.32</v>
      </c>
      <c r="Q1036">
        <v>5</v>
      </c>
      <c r="R1036">
        <v>0.2</v>
      </c>
      <c r="S1036" s="4">
        <v>3.556</v>
      </c>
    </row>
    <row r="1037" spans="1:19" x14ac:dyDescent="0.25">
      <c r="A1037" t="s">
        <v>3563</v>
      </c>
      <c r="B1037" s="1">
        <v>43044</v>
      </c>
      <c r="C1037" s="1">
        <v>42868</v>
      </c>
      <c r="D1037" t="s">
        <v>86</v>
      </c>
      <c r="E1037" t="s">
        <v>1551</v>
      </c>
      <c r="F1037" t="s">
        <v>1552</v>
      </c>
      <c r="G1037" t="s">
        <v>89</v>
      </c>
      <c r="H1037" t="s">
        <v>26</v>
      </c>
      <c r="I1037" t="s">
        <v>576</v>
      </c>
      <c r="J1037" t="s">
        <v>577</v>
      </c>
      <c r="K1037" t="s">
        <v>5194</v>
      </c>
      <c r="L1037" t="s">
        <v>53</v>
      </c>
      <c r="M1037" t="s">
        <v>1329</v>
      </c>
      <c r="N1037" t="s">
        <v>31</v>
      </c>
      <c r="O1037" t="s">
        <v>32</v>
      </c>
      <c r="P1037" s="4">
        <v>209.97900000000001</v>
      </c>
      <c r="Q1037">
        <v>7</v>
      </c>
      <c r="R1037">
        <v>0.7</v>
      </c>
      <c r="S1037" s="4">
        <v>-356.96429999999998</v>
      </c>
    </row>
    <row r="1038" spans="1:19" x14ac:dyDescent="0.25">
      <c r="A1038" t="s">
        <v>3565</v>
      </c>
      <c r="B1038" s="1">
        <v>41967</v>
      </c>
      <c r="C1038" s="1">
        <v>41972</v>
      </c>
      <c r="D1038" t="s">
        <v>39</v>
      </c>
      <c r="E1038" t="s">
        <v>2818</v>
      </c>
      <c r="F1038" t="s">
        <v>2819</v>
      </c>
      <c r="G1038" t="s">
        <v>25</v>
      </c>
      <c r="H1038" t="s">
        <v>26</v>
      </c>
      <c r="I1038" t="s">
        <v>3006</v>
      </c>
      <c r="J1038" t="s">
        <v>250</v>
      </c>
      <c r="K1038" t="s">
        <v>5413</v>
      </c>
      <c r="L1038" t="s">
        <v>66</v>
      </c>
      <c r="M1038" t="s">
        <v>292</v>
      </c>
      <c r="N1038" t="s">
        <v>31</v>
      </c>
      <c r="O1038" t="s">
        <v>55</v>
      </c>
      <c r="P1038" s="4">
        <v>35.167999999999999</v>
      </c>
      <c r="Q1038">
        <v>7</v>
      </c>
      <c r="R1038">
        <v>0.2</v>
      </c>
      <c r="S1038" s="4">
        <v>9.6712000000000007</v>
      </c>
    </row>
    <row r="1039" spans="1:19" x14ac:dyDescent="0.25">
      <c r="A1039" t="s">
        <v>3566</v>
      </c>
      <c r="B1039" s="1">
        <v>41958</v>
      </c>
      <c r="C1039" s="1">
        <v>41961</v>
      </c>
      <c r="D1039" t="s">
        <v>86</v>
      </c>
      <c r="E1039" t="s">
        <v>3568</v>
      </c>
      <c r="F1039" t="s">
        <v>3569</v>
      </c>
      <c r="G1039" t="s">
        <v>25</v>
      </c>
      <c r="H1039" t="s">
        <v>26</v>
      </c>
      <c r="I1039" t="s">
        <v>51</v>
      </c>
      <c r="J1039" t="s">
        <v>52</v>
      </c>
      <c r="K1039" t="s">
        <v>5272</v>
      </c>
      <c r="L1039" t="s">
        <v>53</v>
      </c>
      <c r="M1039" t="s">
        <v>342</v>
      </c>
      <c r="N1039" t="s">
        <v>31</v>
      </c>
      <c r="O1039" t="s">
        <v>55</v>
      </c>
      <c r="P1039" s="4">
        <v>10.11</v>
      </c>
      <c r="Q1039">
        <v>3</v>
      </c>
      <c r="R1039">
        <v>0</v>
      </c>
      <c r="S1039" s="4">
        <v>3.2351999999999999</v>
      </c>
    </row>
    <row r="1040" spans="1:19" x14ac:dyDescent="0.25">
      <c r="A1040" t="s">
        <v>3570</v>
      </c>
      <c r="B1040" s="1">
        <v>42722</v>
      </c>
      <c r="C1040" s="1">
        <v>42728</v>
      </c>
      <c r="D1040" t="s">
        <v>39</v>
      </c>
      <c r="E1040" t="s">
        <v>598</v>
      </c>
      <c r="F1040" t="s">
        <v>599</v>
      </c>
      <c r="G1040" t="s">
        <v>25</v>
      </c>
      <c r="H1040" t="s">
        <v>26</v>
      </c>
      <c r="I1040" t="s">
        <v>720</v>
      </c>
      <c r="J1040" t="s">
        <v>52</v>
      </c>
      <c r="K1040" t="s">
        <v>5250</v>
      </c>
      <c r="L1040" t="s">
        <v>53</v>
      </c>
      <c r="M1040" t="s">
        <v>3159</v>
      </c>
      <c r="N1040" t="s">
        <v>31</v>
      </c>
      <c r="O1040" t="s">
        <v>55</v>
      </c>
      <c r="P1040" s="4">
        <v>39.92</v>
      </c>
      <c r="Q1040">
        <v>4</v>
      </c>
      <c r="R1040">
        <v>0</v>
      </c>
      <c r="S1040" s="4">
        <v>11.1776</v>
      </c>
    </row>
    <row r="1041" spans="1:19" x14ac:dyDescent="0.25">
      <c r="A1041" t="s">
        <v>3571</v>
      </c>
      <c r="B1041" s="1">
        <v>42945</v>
      </c>
      <c r="C1041" s="1">
        <v>42802</v>
      </c>
      <c r="D1041" t="s">
        <v>39</v>
      </c>
      <c r="E1041" t="s">
        <v>882</v>
      </c>
      <c r="F1041" t="s">
        <v>883</v>
      </c>
      <c r="G1041" t="s">
        <v>25</v>
      </c>
      <c r="H1041" t="s">
        <v>26</v>
      </c>
      <c r="I1041" t="s">
        <v>3573</v>
      </c>
      <c r="J1041" t="s">
        <v>1805</v>
      </c>
      <c r="K1041" t="s">
        <v>5459</v>
      </c>
      <c r="L1041" t="s">
        <v>92</v>
      </c>
      <c r="M1041" t="s">
        <v>3574</v>
      </c>
      <c r="N1041" t="s">
        <v>31</v>
      </c>
      <c r="O1041" t="s">
        <v>35</v>
      </c>
      <c r="P1041" s="4">
        <v>302.67</v>
      </c>
      <c r="Q1041">
        <v>3</v>
      </c>
      <c r="R1041">
        <v>0</v>
      </c>
      <c r="S1041" s="4">
        <v>72.640799999999999</v>
      </c>
    </row>
    <row r="1042" spans="1:19" x14ac:dyDescent="0.25">
      <c r="A1042" t="s">
        <v>3576</v>
      </c>
      <c r="B1042" s="1">
        <v>42730</v>
      </c>
      <c r="C1042" s="1">
        <v>42767</v>
      </c>
      <c r="D1042" t="s">
        <v>39</v>
      </c>
      <c r="E1042" t="s">
        <v>2292</v>
      </c>
      <c r="F1042" t="s">
        <v>2293</v>
      </c>
      <c r="G1042" t="s">
        <v>89</v>
      </c>
      <c r="H1042" t="s">
        <v>26</v>
      </c>
      <c r="I1042" t="s">
        <v>1524</v>
      </c>
      <c r="J1042" t="s">
        <v>392</v>
      </c>
      <c r="K1042" t="s">
        <v>5280</v>
      </c>
      <c r="L1042" t="s">
        <v>66</v>
      </c>
      <c r="M1042" t="s">
        <v>124</v>
      </c>
      <c r="N1042" t="s">
        <v>31</v>
      </c>
      <c r="O1042" t="s">
        <v>35</v>
      </c>
      <c r="P1042" s="4">
        <v>212.94</v>
      </c>
      <c r="Q1042">
        <v>3</v>
      </c>
      <c r="R1042">
        <v>0</v>
      </c>
      <c r="S1042" s="4">
        <v>25.552800000000001</v>
      </c>
    </row>
    <row r="1043" spans="1:19" x14ac:dyDescent="0.25">
      <c r="A1043" t="s">
        <v>3577</v>
      </c>
      <c r="B1043" s="1">
        <v>42255</v>
      </c>
      <c r="C1043" s="1">
        <v>42229</v>
      </c>
      <c r="D1043" t="s">
        <v>22</v>
      </c>
      <c r="E1043" t="s">
        <v>3579</v>
      </c>
      <c r="F1043" t="s">
        <v>3580</v>
      </c>
      <c r="G1043" t="s">
        <v>100</v>
      </c>
      <c r="H1043" t="s">
        <v>26</v>
      </c>
      <c r="I1043" t="s">
        <v>1050</v>
      </c>
      <c r="J1043" t="s">
        <v>257</v>
      </c>
      <c r="K1043" t="s">
        <v>5241</v>
      </c>
      <c r="L1043" t="s">
        <v>92</v>
      </c>
      <c r="M1043" t="s">
        <v>3325</v>
      </c>
      <c r="N1043" t="s">
        <v>31</v>
      </c>
      <c r="O1043" t="s">
        <v>32</v>
      </c>
      <c r="P1043" s="4">
        <v>687.4</v>
      </c>
      <c r="Q1043">
        <v>5</v>
      </c>
      <c r="R1043">
        <v>0</v>
      </c>
      <c r="S1043" s="4">
        <v>48.118000000000002</v>
      </c>
    </row>
    <row r="1044" spans="1:19" x14ac:dyDescent="0.25">
      <c r="A1044" t="s">
        <v>3581</v>
      </c>
      <c r="B1044" s="1">
        <v>41794</v>
      </c>
      <c r="C1044" s="1">
        <v>41977</v>
      </c>
      <c r="D1044" t="s">
        <v>39</v>
      </c>
      <c r="E1044" t="s">
        <v>2176</v>
      </c>
      <c r="F1044" t="s">
        <v>2177</v>
      </c>
      <c r="G1044" t="s">
        <v>89</v>
      </c>
      <c r="H1044" t="s">
        <v>26</v>
      </c>
      <c r="I1044" t="s">
        <v>202</v>
      </c>
      <c r="J1044" t="s">
        <v>203</v>
      </c>
      <c r="K1044" t="s">
        <v>5160</v>
      </c>
      <c r="L1044" t="s">
        <v>53</v>
      </c>
      <c r="M1044" t="s">
        <v>795</v>
      </c>
      <c r="N1044" t="s">
        <v>31</v>
      </c>
      <c r="O1044" t="s">
        <v>45</v>
      </c>
      <c r="P1044" s="4">
        <v>653.54999999999995</v>
      </c>
      <c r="Q1044">
        <v>3</v>
      </c>
      <c r="R1044">
        <v>0</v>
      </c>
      <c r="S1044" s="4">
        <v>111.1035</v>
      </c>
    </row>
    <row r="1045" spans="1:19" x14ac:dyDescent="0.25">
      <c r="A1045" t="s">
        <v>3582</v>
      </c>
      <c r="B1045" s="1">
        <v>42315</v>
      </c>
      <c r="C1045" s="1">
        <v>42345</v>
      </c>
      <c r="D1045" t="s">
        <v>86</v>
      </c>
      <c r="E1045" t="s">
        <v>1551</v>
      </c>
      <c r="F1045" t="s">
        <v>1552</v>
      </c>
      <c r="G1045" t="s">
        <v>89</v>
      </c>
      <c r="H1045" t="s">
        <v>26</v>
      </c>
      <c r="I1045" t="s">
        <v>210</v>
      </c>
      <c r="J1045" t="s">
        <v>211</v>
      </c>
      <c r="K1045" t="s">
        <v>5155</v>
      </c>
      <c r="L1045" t="s">
        <v>66</v>
      </c>
      <c r="M1045" t="s">
        <v>1053</v>
      </c>
      <c r="N1045" t="s">
        <v>31</v>
      </c>
      <c r="O1045" t="s">
        <v>45</v>
      </c>
      <c r="P1045" s="4">
        <v>199.83600000000001</v>
      </c>
      <c r="Q1045">
        <v>4</v>
      </c>
      <c r="R1045">
        <v>0.3</v>
      </c>
      <c r="S1045" s="4">
        <v>-37.112400000000001</v>
      </c>
    </row>
    <row r="1046" spans="1:19" x14ac:dyDescent="0.25">
      <c r="A1046" t="s">
        <v>3583</v>
      </c>
      <c r="B1046" s="1">
        <v>42654</v>
      </c>
      <c r="C1046" s="1">
        <v>42687</v>
      </c>
      <c r="D1046" t="s">
        <v>22</v>
      </c>
      <c r="E1046" t="s">
        <v>1570</v>
      </c>
      <c r="F1046" t="s">
        <v>1571</v>
      </c>
      <c r="G1046" t="s">
        <v>25</v>
      </c>
      <c r="H1046" t="s">
        <v>26</v>
      </c>
      <c r="I1046" t="s">
        <v>51</v>
      </c>
      <c r="J1046" t="s">
        <v>52</v>
      </c>
      <c r="K1046" t="s">
        <v>5203</v>
      </c>
      <c r="L1046" t="s">
        <v>53</v>
      </c>
      <c r="M1046" t="s">
        <v>1016</v>
      </c>
      <c r="N1046" t="s">
        <v>31</v>
      </c>
      <c r="O1046" t="s">
        <v>55</v>
      </c>
      <c r="P1046" s="4">
        <v>467.46</v>
      </c>
      <c r="Q1046">
        <v>9</v>
      </c>
      <c r="R1046">
        <v>0</v>
      </c>
      <c r="S1046" s="4">
        <v>191.65860000000001</v>
      </c>
    </row>
    <row r="1047" spans="1:19" x14ac:dyDescent="0.25">
      <c r="A1047" t="s">
        <v>3584</v>
      </c>
      <c r="B1047" s="1">
        <v>42064</v>
      </c>
      <c r="C1047" s="1">
        <v>42217</v>
      </c>
      <c r="D1047" t="s">
        <v>22</v>
      </c>
      <c r="E1047" t="s">
        <v>3585</v>
      </c>
      <c r="F1047" t="s">
        <v>3586</v>
      </c>
      <c r="G1047" t="s">
        <v>25</v>
      </c>
      <c r="H1047" t="s">
        <v>26</v>
      </c>
      <c r="I1047" t="s">
        <v>2064</v>
      </c>
      <c r="J1047" t="s">
        <v>91</v>
      </c>
      <c r="K1047" t="s">
        <v>5385</v>
      </c>
      <c r="L1047" t="s">
        <v>92</v>
      </c>
      <c r="M1047" t="s">
        <v>838</v>
      </c>
      <c r="N1047" t="s">
        <v>31</v>
      </c>
      <c r="O1047" t="s">
        <v>32</v>
      </c>
      <c r="P1047" s="4">
        <v>1352.3976</v>
      </c>
      <c r="Q1047">
        <v>9</v>
      </c>
      <c r="R1047">
        <v>0.32</v>
      </c>
      <c r="S1047" s="4">
        <v>-437.54039999999998</v>
      </c>
    </row>
    <row r="1048" spans="1:19" x14ac:dyDescent="0.25">
      <c r="A1048" t="s">
        <v>3587</v>
      </c>
      <c r="B1048" s="1">
        <v>42221</v>
      </c>
      <c r="C1048" s="1">
        <v>42343</v>
      </c>
      <c r="D1048" t="s">
        <v>39</v>
      </c>
      <c r="E1048" t="s">
        <v>1086</v>
      </c>
      <c r="F1048" t="s">
        <v>1087</v>
      </c>
      <c r="G1048" t="s">
        <v>25</v>
      </c>
      <c r="H1048" t="s">
        <v>26</v>
      </c>
      <c r="I1048" t="s">
        <v>173</v>
      </c>
      <c r="J1048" t="s">
        <v>174</v>
      </c>
      <c r="K1048" t="s">
        <v>5150</v>
      </c>
      <c r="L1048" t="s">
        <v>92</v>
      </c>
      <c r="M1048" t="s">
        <v>668</v>
      </c>
      <c r="N1048" t="s">
        <v>31</v>
      </c>
      <c r="O1048" t="s">
        <v>55</v>
      </c>
      <c r="P1048" s="4">
        <v>123.96</v>
      </c>
      <c r="Q1048">
        <v>3</v>
      </c>
      <c r="R1048">
        <v>0</v>
      </c>
      <c r="S1048" s="4">
        <v>11.1564</v>
      </c>
    </row>
    <row r="1049" spans="1:19" x14ac:dyDescent="0.25">
      <c r="A1049" t="s">
        <v>3588</v>
      </c>
      <c r="B1049" s="1">
        <v>43069</v>
      </c>
      <c r="C1049" s="1">
        <v>42928</v>
      </c>
      <c r="D1049" t="s">
        <v>39</v>
      </c>
      <c r="E1049" t="s">
        <v>2538</v>
      </c>
      <c r="F1049" t="s">
        <v>2539</v>
      </c>
      <c r="G1049" t="s">
        <v>25</v>
      </c>
      <c r="H1049" t="s">
        <v>26</v>
      </c>
      <c r="I1049" t="s">
        <v>3589</v>
      </c>
      <c r="J1049" t="s">
        <v>1209</v>
      </c>
      <c r="K1049" t="s">
        <v>5460</v>
      </c>
      <c r="L1049" t="s">
        <v>29</v>
      </c>
      <c r="M1049" t="s">
        <v>578</v>
      </c>
      <c r="N1049" t="s">
        <v>31</v>
      </c>
      <c r="O1049" t="s">
        <v>45</v>
      </c>
      <c r="P1049" s="4">
        <v>1781.682</v>
      </c>
      <c r="Q1049">
        <v>7</v>
      </c>
      <c r="R1049">
        <v>0.4</v>
      </c>
      <c r="S1049" s="4">
        <v>-653.28340000000003</v>
      </c>
    </row>
    <row r="1050" spans="1:19" x14ac:dyDescent="0.25">
      <c r="A1050" t="s">
        <v>3590</v>
      </c>
      <c r="B1050" s="1">
        <v>41859</v>
      </c>
      <c r="C1050" s="1">
        <v>41981</v>
      </c>
      <c r="D1050" t="s">
        <v>39</v>
      </c>
      <c r="E1050" t="s">
        <v>3591</v>
      </c>
      <c r="F1050" t="s">
        <v>3592</v>
      </c>
      <c r="G1050" t="s">
        <v>100</v>
      </c>
      <c r="H1050" t="s">
        <v>26</v>
      </c>
      <c r="I1050" t="s">
        <v>884</v>
      </c>
      <c r="J1050" t="s">
        <v>312</v>
      </c>
      <c r="K1050" t="s">
        <v>5224</v>
      </c>
      <c r="L1050" t="s">
        <v>92</v>
      </c>
      <c r="M1050" t="s">
        <v>1720</v>
      </c>
      <c r="N1050" t="s">
        <v>31</v>
      </c>
      <c r="O1050" t="s">
        <v>55</v>
      </c>
      <c r="P1050" s="4">
        <v>53.88</v>
      </c>
      <c r="Q1050">
        <v>6</v>
      </c>
      <c r="R1050">
        <v>0</v>
      </c>
      <c r="S1050" s="4">
        <v>22.6296</v>
      </c>
    </row>
    <row r="1051" spans="1:19" x14ac:dyDescent="0.25">
      <c r="A1051" t="s">
        <v>3593</v>
      </c>
      <c r="B1051" s="1">
        <v>41749</v>
      </c>
      <c r="C1051" s="1">
        <v>41751</v>
      </c>
      <c r="D1051" t="s">
        <v>22</v>
      </c>
      <c r="E1051" t="s">
        <v>842</v>
      </c>
      <c r="F1051" t="s">
        <v>843</v>
      </c>
      <c r="G1051" t="s">
        <v>25</v>
      </c>
      <c r="H1051" t="s">
        <v>26</v>
      </c>
      <c r="I1051" t="s">
        <v>101</v>
      </c>
      <c r="J1051" t="s">
        <v>91</v>
      </c>
      <c r="K1051" t="s">
        <v>5148</v>
      </c>
      <c r="L1051" t="s">
        <v>92</v>
      </c>
      <c r="M1051" t="s">
        <v>327</v>
      </c>
      <c r="N1051" t="s">
        <v>31</v>
      </c>
      <c r="O1051" t="s">
        <v>45</v>
      </c>
      <c r="P1051" s="4">
        <v>744.1</v>
      </c>
      <c r="Q1051">
        <v>5</v>
      </c>
      <c r="R1051">
        <v>0.3</v>
      </c>
      <c r="S1051" s="4">
        <v>-95.67</v>
      </c>
    </row>
    <row r="1052" spans="1:19" x14ac:dyDescent="0.25">
      <c r="A1052" t="s">
        <v>3593</v>
      </c>
      <c r="B1052" s="1">
        <v>41749</v>
      </c>
      <c r="C1052" s="1">
        <v>41751</v>
      </c>
      <c r="D1052" t="s">
        <v>22</v>
      </c>
      <c r="E1052" t="s">
        <v>842</v>
      </c>
      <c r="F1052" t="s">
        <v>843</v>
      </c>
      <c r="G1052" t="s">
        <v>25</v>
      </c>
      <c r="H1052" t="s">
        <v>26</v>
      </c>
      <c r="I1052" t="s">
        <v>101</v>
      </c>
      <c r="J1052" t="s">
        <v>91</v>
      </c>
      <c r="K1052" t="s">
        <v>5148</v>
      </c>
      <c r="L1052" t="s">
        <v>92</v>
      </c>
      <c r="M1052" t="s">
        <v>3354</v>
      </c>
      <c r="N1052" t="s">
        <v>31</v>
      </c>
      <c r="O1052" t="s">
        <v>45</v>
      </c>
      <c r="P1052" s="4">
        <v>401.59</v>
      </c>
      <c r="Q1052">
        <v>2</v>
      </c>
      <c r="R1052">
        <v>0.3</v>
      </c>
      <c r="S1052" s="4">
        <v>-131.95099999999999</v>
      </c>
    </row>
    <row r="1053" spans="1:19" x14ac:dyDescent="0.25">
      <c r="A1053" t="s">
        <v>3596</v>
      </c>
      <c r="B1053" s="1">
        <v>43064</v>
      </c>
      <c r="C1053" s="1">
        <v>43068</v>
      </c>
      <c r="D1053" t="s">
        <v>39</v>
      </c>
      <c r="E1053" t="s">
        <v>3597</v>
      </c>
      <c r="F1053" t="s">
        <v>3598</v>
      </c>
      <c r="G1053" t="s">
        <v>25</v>
      </c>
      <c r="H1053" t="s">
        <v>26</v>
      </c>
      <c r="I1053" t="s">
        <v>352</v>
      </c>
      <c r="J1053" t="s">
        <v>52</v>
      </c>
      <c r="K1053" t="s">
        <v>5180</v>
      </c>
      <c r="L1053" t="s">
        <v>53</v>
      </c>
      <c r="M1053" t="s">
        <v>2014</v>
      </c>
      <c r="N1053" t="s">
        <v>31</v>
      </c>
      <c r="O1053" t="s">
        <v>32</v>
      </c>
      <c r="P1053" s="4">
        <v>359.49900000000002</v>
      </c>
      <c r="Q1053">
        <v>3</v>
      </c>
      <c r="R1053">
        <v>0.15</v>
      </c>
      <c r="S1053" s="4">
        <v>-29.605799999999999</v>
      </c>
    </row>
    <row r="1054" spans="1:19" x14ac:dyDescent="0.25">
      <c r="A1054" t="s">
        <v>3599</v>
      </c>
      <c r="B1054" s="1">
        <v>41802</v>
      </c>
      <c r="C1054" s="1">
        <v>41924</v>
      </c>
      <c r="D1054" t="s">
        <v>39</v>
      </c>
      <c r="E1054" t="s">
        <v>2555</v>
      </c>
      <c r="F1054" t="s">
        <v>2556</v>
      </c>
      <c r="G1054" t="s">
        <v>25</v>
      </c>
      <c r="H1054" t="s">
        <v>26</v>
      </c>
      <c r="I1054" t="s">
        <v>137</v>
      </c>
      <c r="J1054" t="s">
        <v>138</v>
      </c>
      <c r="K1054" t="s">
        <v>5146</v>
      </c>
      <c r="L1054" t="s">
        <v>92</v>
      </c>
      <c r="M1054" t="s">
        <v>1243</v>
      </c>
      <c r="N1054" t="s">
        <v>31</v>
      </c>
      <c r="O1054" t="s">
        <v>45</v>
      </c>
      <c r="P1054" s="4">
        <v>214.95</v>
      </c>
      <c r="Q1054">
        <v>5</v>
      </c>
      <c r="R1054">
        <v>0.5</v>
      </c>
      <c r="S1054" s="4">
        <v>-120.372</v>
      </c>
    </row>
    <row r="1055" spans="1:19" x14ac:dyDescent="0.25">
      <c r="A1055" t="s">
        <v>3599</v>
      </c>
      <c r="B1055" s="1">
        <v>41802</v>
      </c>
      <c r="C1055" s="1">
        <v>41924</v>
      </c>
      <c r="D1055" t="s">
        <v>39</v>
      </c>
      <c r="E1055" t="s">
        <v>2555</v>
      </c>
      <c r="F1055" t="s">
        <v>2556</v>
      </c>
      <c r="G1055" t="s">
        <v>25</v>
      </c>
      <c r="H1055" t="s">
        <v>26</v>
      </c>
      <c r="I1055" t="s">
        <v>137</v>
      </c>
      <c r="J1055" t="s">
        <v>138</v>
      </c>
      <c r="K1055" t="s">
        <v>5146</v>
      </c>
      <c r="L1055" t="s">
        <v>92</v>
      </c>
      <c r="M1055" t="s">
        <v>1720</v>
      </c>
      <c r="N1055" t="s">
        <v>31</v>
      </c>
      <c r="O1055" t="s">
        <v>55</v>
      </c>
      <c r="P1055" s="4">
        <v>10.776</v>
      </c>
      <c r="Q1055">
        <v>3</v>
      </c>
      <c r="R1055">
        <v>0.6</v>
      </c>
      <c r="S1055" s="4">
        <v>-4.8491999999999997</v>
      </c>
    </row>
    <row r="1056" spans="1:19" x14ac:dyDescent="0.25">
      <c r="A1056" t="s">
        <v>3600</v>
      </c>
      <c r="B1056" s="1">
        <v>41987</v>
      </c>
      <c r="C1056" s="1">
        <v>41993</v>
      </c>
      <c r="D1056" t="s">
        <v>39</v>
      </c>
      <c r="E1056" t="s">
        <v>926</v>
      </c>
      <c r="F1056" t="s">
        <v>927</v>
      </c>
      <c r="G1056" t="s">
        <v>25</v>
      </c>
      <c r="H1056" t="s">
        <v>26</v>
      </c>
      <c r="I1056" t="s">
        <v>3601</v>
      </c>
      <c r="J1056" t="s">
        <v>43</v>
      </c>
      <c r="K1056" t="s">
        <v>5461</v>
      </c>
      <c r="L1056" t="s">
        <v>29</v>
      </c>
      <c r="M1056" t="s">
        <v>2236</v>
      </c>
      <c r="N1056" t="s">
        <v>31</v>
      </c>
      <c r="O1056" t="s">
        <v>35</v>
      </c>
      <c r="P1056" s="4">
        <v>186.304</v>
      </c>
      <c r="Q1056">
        <v>4</v>
      </c>
      <c r="R1056">
        <v>0.2</v>
      </c>
      <c r="S1056" s="4">
        <v>13.972799999999999</v>
      </c>
    </row>
    <row r="1057" spans="1:19" x14ac:dyDescent="0.25">
      <c r="A1057" t="s">
        <v>3602</v>
      </c>
      <c r="B1057" s="1">
        <v>42321</v>
      </c>
      <c r="C1057" s="1">
        <v>42321</v>
      </c>
      <c r="D1057" t="s">
        <v>464</v>
      </c>
      <c r="E1057" t="s">
        <v>3445</v>
      </c>
      <c r="F1057" t="s">
        <v>3446</v>
      </c>
      <c r="G1057" t="s">
        <v>25</v>
      </c>
      <c r="H1057" t="s">
        <v>26</v>
      </c>
      <c r="I1057" t="s">
        <v>137</v>
      </c>
      <c r="J1057" t="s">
        <v>138</v>
      </c>
      <c r="K1057" t="s">
        <v>5146</v>
      </c>
      <c r="L1057" t="s">
        <v>92</v>
      </c>
      <c r="M1057" t="s">
        <v>3603</v>
      </c>
      <c r="N1057" t="s">
        <v>31</v>
      </c>
      <c r="O1057" t="s">
        <v>55</v>
      </c>
      <c r="P1057" s="4">
        <v>17.495999999999999</v>
      </c>
      <c r="Q1057">
        <v>9</v>
      </c>
      <c r="R1057">
        <v>0.6</v>
      </c>
      <c r="S1057" s="4">
        <v>-7.4358000000000004</v>
      </c>
    </row>
    <row r="1058" spans="1:19" x14ac:dyDescent="0.25">
      <c r="A1058" t="s">
        <v>3605</v>
      </c>
      <c r="B1058" s="1">
        <v>41896</v>
      </c>
      <c r="C1058" s="1">
        <v>41896</v>
      </c>
      <c r="D1058" t="s">
        <v>464</v>
      </c>
      <c r="E1058" t="s">
        <v>2509</v>
      </c>
      <c r="F1058" t="s">
        <v>2510</v>
      </c>
      <c r="G1058" t="s">
        <v>25</v>
      </c>
      <c r="H1058" t="s">
        <v>26</v>
      </c>
      <c r="I1058" t="s">
        <v>180</v>
      </c>
      <c r="J1058" t="s">
        <v>123</v>
      </c>
      <c r="K1058" t="s">
        <v>5151</v>
      </c>
      <c r="L1058" t="s">
        <v>66</v>
      </c>
      <c r="M1058" t="s">
        <v>1479</v>
      </c>
      <c r="N1058" t="s">
        <v>31</v>
      </c>
      <c r="O1058" t="s">
        <v>45</v>
      </c>
      <c r="P1058" s="4">
        <v>464.29199999999997</v>
      </c>
      <c r="Q1058">
        <v>9</v>
      </c>
      <c r="R1058">
        <v>0.4</v>
      </c>
      <c r="S1058" s="4">
        <v>-108.3348</v>
      </c>
    </row>
    <row r="1059" spans="1:19" x14ac:dyDescent="0.25">
      <c r="A1059" t="s">
        <v>3606</v>
      </c>
      <c r="B1059" s="1">
        <v>43098</v>
      </c>
      <c r="C1059" s="1">
        <v>43221</v>
      </c>
      <c r="D1059" t="s">
        <v>39</v>
      </c>
      <c r="E1059" t="s">
        <v>409</v>
      </c>
      <c r="F1059" t="s">
        <v>410</v>
      </c>
      <c r="G1059" t="s">
        <v>89</v>
      </c>
      <c r="H1059" t="s">
        <v>26</v>
      </c>
      <c r="I1059" t="s">
        <v>3607</v>
      </c>
      <c r="J1059" t="s">
        <v>52</v>
      </c>
      <c r="K1059" t="s">
        <v>5462</v>
      </c>
      <c r="L1059" t="s">
        <v>53</v>
      </c>
      <c r="M1059" t="s">
        <v>2171</v>
      </c>
      <c r="N1059" t="s">
        <v>31</v>
      </c>
      <c r="O1059" t="s">
        <v>55</v>
      </c>
      <c r="P1059" s="4">
        <v>101.12</v>
      </c>
      <c r="Q1059">
        <v>8</v>
      </c>
      <c r="R1059">
        <v>0</v>
      </c>
      <c r="S1059" s="4">
        <v>37.414400000000001</v>
      </c>
    </row>
    <row r="1060" spans="1:19" x14ac:dyDescent="0.25">
      <c r="A1060" t="s">
        <v>3608</v>
      </c>
      <c r="B1060" s="1">
        <v>42687</v>
      </c>
      <c r="C1060" s="1">
        <v>42691</v>
      </c>
      <c r="D1060" t="s">
        <v>39</v>
      </c>
      <c r="E1060" t="s">
        <v>3609</v>
      </c>
      <c r="F1060" t="s">
        <v>3610</v>
      </c>
      <c r="G1060" t="s">
        <v>89</v>
      </c>
      <c r="H1060" t="s">
        <v>26</v>
      </c>
      <c r="I1060" t="s">
        <v>3573</v>
      </c>
      <c r="J1060" t="s">
        <v>1805</v>
      </c>
      <c r="K1060" t="s">
        <v>5459</v>
      </c>
      <c r="L1060" t="s">
        <v>92</v>
      </c>
      <c r="M1060" t="s">
        <v>790</v>
      </c>
      <c r="N1060" t="s">
        <v>31</v>
      </c>
      <c r="O1060" t="s">
        <v>55</v>
      </c>
      <c r="P1060" s="4">
        <v>30.36</v>
      </c>
      <c r="Q1060">
        <v>4</v>
      </c>
      <c r="R1060">
        <v>0</v>
      </c>
      <c r="S1060" s="4">
        <v>13.0548</v>
      </c>
    </row>
    <row r="1061" spans="1:19" x14ac:dyDescent="0.25">
      <c r="A1061" t="s">
        <v>3611</v>
      </c>
      <c r="B1061" s="1">
        <v>42373</v>
      </c>
      <c r="C1061" s="1">
        <v>42494</v>
      </c>
      <c r="D1061" t="s">
        <v>39</v>
      </c>
      <c r="E1061" t="s">
        <v>3612</v>
      </c>
      <c r="F1061" t="s">
        <v>3613</v>
      </c>
      <c r="G1061" t="s">
        <v>25</v>
      </c>
      <c r="H1061" t="s">
        <v>26</v>
      </c>
      <c r="I1061" t="s">
        <v>180</v>
      </c>
      <c r="J1061" t="s">
        <v>123</v>
      </c>
      <c r="K1061" t="s">
        <v>5151</v>
      </c>
      <c r="L1061" t="s">
        <v>66</v>
      </c>
      <c r="M1061" t="s">
        <v>34</v>
      </c>
      <c r="N1061" t="s">
        <v>31</v>
      </c>
      <c r="O1061" t="s">
        <v>35</v>
      </c>
      <c r="P1061" s="4">
        <v>1317.492</v>
      </c>
      <c r="Q1061">
        <v>6</v>
      </c>
      <c r="R1061">
        <v>0.1</v>
      </c>
      <c r="S1061" s="4">
        <v>292.77600000000001</v>
      </c>
    </row>
    <row r="1062" spans="1:19" x14ac:dyDescent="0.25">
      <c r="A1062" t="s">
        <v>3614</v>
      </c>
      <c r="B1062" s="1">
        <v>42768</v>
      </c>
      <c r="C1062" s="1">
        <v>42918</v>
      </c>
      <c r="D1062" t="s">
        <v>39</v>
      </c>
      <c r="E1062" t="s">
        <v>3329</v>
      </c>
      <c r="F1062" t="s">
        <v>3330</v>
      </c>
      <c r="G1062" t="s">
        <v>25</v>
      </c>
      <c r="H1062" t="s">
        <v>26</v>
      </c>
      <c r="I1062" t="s">
        <v>51</v>
      </c>
      <c r="J1062" t="s">
        <v>52</v>
      </c>
      <c r="K1062" t="s">
        <v>5197</v>
      </c>
      <c r="L1062" t="s">
        <v>53</v>
      </c>
      <c r="M1062" t="s">
        <v>681</v>
      </c>
      <c r="N1062" t="s">
        <v>31</v>
      </c>
      <c r="O1062" t="s">
        <v>55</v>
      </c>
      <c r="P1062" s="4">
        <v>86.26</v>
      </c>
      <c r="Q1062">
        <v>2</v>
      </c>
      <c r="R1062">
        <v>0</v>
      </c>
      <c r="S1062" s="4">
        <v>29.328399999999998</v>
      </c>
    </row>
    <row r="1063" spans="1:19" x14ac:dyDescent="0.25">
      <c r="A1063" t="s">
        <v>3615</v>
      </c>
      <c r="B1063" s="1">
        <v>43093</v>
      </c>
      <c r="C1063" s="1">
        <v>43100</v>
      </c>
      <c r="D1063" t="s">
        <v>39</v>
      </c>
      <c r="E1063" t="s">
        <v>3617</v>
      </c>
      <c r="F1063" t="s">
        <v>3618</v>
      </c>
      <c r="G1063" t="s">
        <v>100</v>
      </c>
      <c r="H1063" t="s">
        <v>26</v>
      </c>
      <c r="I1063" t="s">
        <v>3619</v>
      </c>
      <c r="J1063" t="s">
        <v>577</v>
      </c>
      <c r="K1063" t="s">
        <v>5463</v>
      </c>
      <c r="L1063" t="s">
        <v>53</v>
      </c>
      <c r="M1063" t="s">
        <v>2985</v>
      </c>
      <c r="N1063" t="s">
        <v>31</v>
      </c>
      <c r="O1063" t="s">
        <v>55</v>
      </c>
      <c r="P1063" s="4">
        <v>8.5440000000000005</v>
      </c>
      <c r="Q1063">
        <v>4</v>
      </c>
      <c r="R1063">
        <v>0.2</v>
      </c>
      <c r="S1063" s="4">
        <v>1.9224000000000001</v>
      </c>
    </row>
    <row r="1064" spans="1:19" x14ac:dyDescent="0.25">
      <c r="A1064" t="s">
        <v>3615</v>
      </c>
      <c r="B1064" s="1">
        <v>43093</v>
      </c>
      <c r="C1064" s="1">
        <v>43100</v>
      </c>
      <c r="D1064" t="s">
        <v>39</v>
      </c>
      <c r="E1064" t="s">
        <v>3617</v>
      </c>
      <c r="F1064" t="s">
        <v>3618</v>
      </c>
      <c r="G1064" t="s">
        <v>100</v>
      </c>
      <c r="H1064" t="s">
        <v>26</v>
      </c>
      <c r="I1064" t="s">
        <v>3619</v>
      </c>
      <c r="J1064" t="s">
        <v>577</v>
      </c>
      <c r="K1064" t="s">
        <v>5463</v>
      </c>
      <c r="L1064" t="s">
        <v>53</v>
      </c>
      <c r="M1064" t="s">
        <v>979</v>
      </c>
      <c r="N1064" t="s">
        <v>31</v>
      </c>
      <c r="O1064" t="s">
        <v>35</v>
      </c>
      <c r="P1064" s="4">
        <v>842.37599999999998</v>
      </c>
      <c r="Q1064">
        <v>3</v>
      </c>
      <c r="R1064">
        <v>0.2</v>
      </c>
      <c r="S1064" s="4">
        <v>105.297</v>
      </c>
    </row>
    <row r="1065" spans="1:19" x14ac:dyDescent="0.25">
      <c r="A1065" t="s">
        <v>3620</v>
      </c>
      <c r="B1065" s="1">
        <v>42193</v>
      </c>
      <c r="C1065" s="1">
        <v>42224</v>
      </c>
      <c r="D1065" t="s">
        <v>86</v>
      </c>
      <c r="E1065" t="s">
        <v>3621</v>
      </c>
      <c r="F1065" t="s">
        <v>3622</v>
      </c>
      <c r="G1065" t="s">
        <v>25</v>
      </c>
      <c r="H1065" t="s">
        <v>26</v>
      </c>
      <c r="I1065" t="s">
        <v>3623</v>
      </c>
      <c r="J1065" t="s">
        <v>633</v>
      </c>
      <c r="K1065" t="s">
        <v>5464</v>
      </c>
      <c r="L1065" t="s">
        <v>92</v>
      </c>
      <c r="M1065" t="s">
        <v>2607</v>
      </c>
      <c r="N1065" t="s">
        <v>31</v>
      </c>
      <c r="O1065" t="s">
        <v>55</v>
      </c>
      <c r="P1065" s="4">
        <v>212.94</v>
      </c>
      <c r="Q1065">
        <v>3</v>
      </c>
      <c r="R1065">
        <v>0</v>
      </c>
      <c r="S1065" s="4">
        <v>34.070399999999999</v>
      </c>
    </row>
    <row r="1066" spans="1:19" x14ac:dyDescent="0.25">
      <c r="A1066" t="s">
        <v>3624</v>
      </c>
      <c r="B1066" s="1">
        <v>42916</v>
      </c>
      <c r="C1066" s="1">
        <v>42832</v>
      </c>
      <c r="D1066" t="s">
        <v>22</v>
      </c>
      <c r="E1066" t="s">
        <v>3085</v>
      </c>
      <c r="F1066" t="s">
        <v>3086</v>
      </c>
      <c r="G1066" t="s">
        <v>100</v>
      </c>
      <c r="H1066" t="s">
        <v>26</v>
      </c>
      <c r="I1066" t="s">
        <v>137</v>
      </c>
      <c r="J1066" t="s">
        <v>138</v>
      </c>
      <c r="K1066" t="s">
        <v>5216</v>
      </c>
      <c r="L1066" t="s">
        <v>92</v>
      </c>
      <c r="M1066" t="s">
        <v>3241</v>
      </c>
      <c r="N1066" t="s">
        <v>31</v>
      </c>
      <c r="O1066" t="s">
        <v>35</v>
      </c>
      <c r="P1066" s="4">
        <v>569.05799999999999</v>
      </c>
      <c r="Q1066">
        <v>3</v>
      </c>
      <c r="R1066">
        <v>0.3</v>
      </c>
      <c r="S1066" s="4">
        <v>-178.8468</v>
      </c>
    </row>
    <row r="1067" spans="1:19" x14ac:dyDescent="0.25">
      <c r="A1067" t="s">
        <v>3624</v>
      </c>
      <c r="B1067" s="1">
        <v>42916</v>
      </c>
      <c r="C1067" s="1">
        <v>42832</v>
      </c>
      <c r="D1067" t="s">
        <v>22</v>
      </c>
      <c r="E1067" t="s">
        <v>3085</v>
      </c>
      <c r="F1067" t="s">
        <v>3086</v>
      </c>
      <c r="G1067" t="s">
        <v>100</v>
      </c>
      <c r="H1067" t="s">
        <v>26</v>
      </c>
      <c r="I1067" t="s">
        <v>137</v>
      </c>
      <c r="J1067" t="s">
        <v>138</v>
      </c>
      <c r="K1067" t="s">
        <v>5216</v>
      </c>
      <c r="L1067" t="s">
        <v>92</v>
      </c>
      <c r="M1067" t="s">
        <v>175</v>
      </c>
      <c r="N1067" t="s">
        <v>31</v>
      </c>
      <c r="O1067" t="s">
        <v>55</v>
      </c>
      <c r="P1067" s="4">
        <v>14.224</v>
      </c>
      <c r="Q1067">
        <v>2</v>
      </c>
      <c r="R1067">
        <v>0.6</v>
      </c>
      <c r="S1067" s="4">
        <v>-10.3124</v>
      </c>
    </row>
    <row r="1068" spans="1:19" x14ac:dyDescent="0.25">
      <c r="A1068" t="s">
        <v>3625</v>
      </c>
      <c r="B1068" s="1">
        <v>41850</v>
      </c>
      <c r="C1068" s="1">
        <v>41767</v>
      </c>
      <c r="D1068" t="s">
        <v>39</v>
      </c>
      <c r="E1068" t="s">
        <v>3609</v>
      </c>
      <c r="F1068" t="s">
        <v>3610</v>
      </c>
      <c r="G1068" t="s">
        <v>89</v>
      </c>
      <c r="H1068" t="s">
        <v>26</v>
      </c>
      <c r="I1068" t="s">
        <v>202</v>
      </c>
      <c r="J1068" t="s">
        <v>203</v>
      </c>
      <c r="K1068" t="s">
        <v>5154</v>
      </c>
      <c r="L1068" t="s">
        <v>53</v>
      </c>
      <c r="M1068" t="s">
        <v>2851</v>
      </c>
      <c r="N1068" t="s">
        <v>31</v>
      </c>
      <c r="O1068" t="s">
        <v>32</v>
      </c>
      <c r="P1068" s="4">
        <v>1367.84</v>
      </c>
      <c r="Q1068">
        <v>8</v>
      </c>
      <c r="R1068">
        <v>0</v>
      </c>
      <c r="S1068" s="4">
        <v>259.88959999999997</v>
      </c>
    </row>
    <row r="1069" spans="1:19" x14ac:dyDescent="0.25">
      <c r="A1069" t="s">
        <v>3627</v>
      </c>
      <c r="B1069" s="1">
        <v>42692</v>
      </c>
      <c r="C1069" s="1">
        <v>42697</v>
      </c>
      <c r="D1069" t="s">
        <v>22</v>
      </c>
      <c r="E1069" t="s">
        <v>3628</v>
      </c>
      <c r="F1069" t="s">
        <v>3629</v>
      </c>
      <c r="G1069" t="s">
        <v>25</v>
      </c>
      <c r="H1069" t="s">
        <v>26</v>
      </c>
      <c r="I1069" t="s">
        <v>3630</v>
      </c>
      <c r="J1069" t="s">
        <v>312</v>
      </c>
      <c r="K1069" t="s">
        <v>5465</v>
      </c>
      <c r="L1069" t="s">
        <v>92</v>
      </c>
      <c r="M1069" t="s">
        <v>167</v>
      </c>
      <c r="N1069" t="s">
        <v>31</v>
      </c>
      <c r="O1069" t="s">
        <v>35</v>
      </c>
      <c r="P1069" s="4">
        <v>301.95999999999998</v>
      </c>
      <c r="Q1069">
        <v>2</v>
      </c>
      <c r="R1069">
        <v>0</v>
      </c>
      <c r="S1069" s="4">
        <v>33.215600000000002</v>
      </c>
    </row>
    <row r="1070" spans="1:19" x14ac:dyDescent="0.25">
      <c r="A1070" t="s">
        <v>3631</v>
      </c>
      <c r="B1070" s="1">
        <v>42162</v>
      </c>
      <c r="C1070" s="1">
        <v>42315</v>
      </c>
      <c r="D1070" t="s">
        <v>39</v>
      </c>
      <c r="E1070" t="s">
        <v>2797</v>
      </c>
      <c r="F1070" t="s">
        <v>2798</v>
      </c>
      <c r="G1070" t="s">
        <v>25</v>
      </c>
      <c r="H1070" t="s">
        <v>26</v>
      </c>
      <c r="I1070" t="s">
        <v>1392</v>
      </c>
      <c r="J1070" t="s">
        <v>52</v>
      </c>
      <c r="K1070" t="s">
        <v>5271</v>
      </c>
      <c r="L1070" t="s">
        <v>53</v>
      </c>
      <c r="M1070" t="s">
        <v>124</v>
      </c>
      <c r="N1070" t="s">
        <v>31</v>
      </c>
      <c r="O1070" t="s">
        <v>35</v>
      </c>
      <c r="P1070" s="4">
        <v>170.352</v>
      </c>
      <c r="Q1070">
        <v>3</v>
      </c>
      <c r="R1070">
        <v>0.2</v>
      </c>
      <c r="S1070" s="4">
        <v>-17.0352</v>
      </c>
    </row>
    <row r="1071" spans="1:19" x14ac:dyDescent="0.25">
      <c r="A1071" t="s">
        <v>3632</v>
      </c>
      <c r="B1071" s="1">
        <v>41923</v>
      </c>
      <c r="C1071" s="1">
        <v>41959</v>
      </c>
      <c r="D1071" t="s">
        <v>39</v>
      </c>
      <c r="E1071" t="s">
        <v>2941</v>
      </c>
      <c r="F1071" t="s">
        <v>2942</v>
      </c>
      <c r="G1071" t="s">
        <v>25</v>
      </c>
      <c r="H1071" t="s">
        <v>26</v>
      </c>
      <c r="I1071" t="s">
        <v>3633</v>
      </c>
      <c r="J1071" t="s">
        <v>312</v>
      </c>
      <c r="K1071" t="s">
        <v>5466</v>
      </c>
      <c r="L1071" t="s">
        <v>92</v>
      </c>
      <c r="M1071" t="s">
        <v>703</v>
      </c>
      <c r="N1071" t="s">
        <v>31</v>
      </c>
      <c r="O1071" t="s">
        <v>35</v>
      </c>
      <c r="P1071" s="4">
        <v>563.94000000000005</v>
      </c>
      <c r="Q1071">
        <v>3</v>
      </c>
      <c r="R1071">
        <v>0</v>
      </c>
      <c r="S1071" s="4">
        <v>112.788</v>
      </c>
    </row>
    <row r="1072" spans="1:19" x14ac:dyDescent="0.25">
      <c r="A1072" t="s">
        <v>3634</v>
      </c>
      <c r="B1072" s="1">
        <v>42517</v>
      </c>
      <c r="C1072" s="1">
        <v>42519</v>
      </c>
      <c r="D1072" t="s">
        <v>22</v>
      </c>
      <c r="E1072" t="s">
        <v>1151</v>
      </c>
      <c r="F1072" t="s">
        <v>1152</v>
      </c>
      <c r="G1072" t="s">
        <v>89</v>
      </c>
      <c r="H1072" t="s">
        <v>26</v>
      </c>
      <c r="I1072" t="s">
        <v>311</v>
      </c>
      <c r="J1072" t="s">
        <v>312</v>
      </c>
      <c r="K1072" t="s">
        <v>5221</v>
      </c>
      <c r="L1072" t="s">
        <v>92</v>
      </c>
      <c r="M1072" t="s">
        <v>675</v>
      </c>
      <c r="N1072" t="s">
        <v>31</v>
      </c>
      <c r="O1072" t="s">
        <v>35</v>
      </c>
      <c r="P1072" s="4">
        <v>3504.9</v>
      </c>
      <c r="Q1072">
        <v>5</v>
      </c>
      <c r="R1072">
        <v>0</v>
      </c>
      <c r="S1072" s="4">
        <v>700.98</v>
      </c>
    </row>
    <row r="1073" spans="1:19" x14ac:dyDescent="0.25">
      <c r="A1073" t="s">
        <v>3635</v>
      </c>
      <c r="B1073" s="1">
        <v>43027</v>
      </c>
      <c r="C1073" s="1">
        <v>43032</v>
      </c>
      <c r="D1073" t="s">
        <v>39</v>
      </c>
      <c r="E1073" t="s">
        <v>1448</v>
      </c>
      <c r="F1073" t="s">
        <v>1449</v>
      </c>
      <c r="G1073" t="s">
        <v>25</v>
      </c>
      <c r="H1073" t="s">
        <v>26</v>
      </c>
      <c r="I1073" t="s">
        <v>3636</v>
      </c>
      <c r="J1073" t="s">
        <v>91</v>
      </c>
      <c r="K1073" t="s">
        <v>5467</v>
      </c>
      <c r="L1073" t="s">
        <v>92</v>
      </c>
      <c r="M1073" t="s">
        <v>3229</v>
      </c>
      <c r="N1073" t="s">
        <v>31</v>
      </c>
      <c r="O1073" t="s">
        <v>32</v>
      </c>
      <c r="P1073" s="4">
        <v>328.39920000000001</v>
      </c>
      <c r="Q1073">
        <v>3</v>
      </c>
      <c r="R1073">
        <v>0.32</v>
      </c>
      <c r="S1073" s="4">
        <v>-91.758600000000001</v>
      </c>
    </row>
    <row r="1074" spans="1:19" x14ac:dyDescent="0.25">
      <c r="A1074" t="s">
        <v>3637</v>
      </c>
      <c r="B1074" s="1">
        <v>42107</v>
      </c>
      <c r="C1074" s="1">
        <v>42113</v>
      </c>
      <c r="D1074" t="s">
        <v>39</v>
      </c>
      <c r="E1074" t="s">
        <v>1199</v>
      </c>
      <c r="F1074" t="s">
        <v>1200</v>
      </c>
      <c r="G1074" t="s">
        <v>89</v>
      </c>
      <c r="H1074" t="s">
        <v>26</v>
      </c>
      <c r="I1074" t="s">
        <v>51</v>
      </c>
      <c r="J1074" t="s">
        <v>52</v>
      </c>
      <c r="K1074" t="s">
        <v>5203</v>
      </c>
      <c r="L1074" t="s">
        <v>53</v>
      </c>
      <c r="M1074" t="s">
        <v>1827</v>
      </c>
      <c r="N1074" t="s">
        <v>31</v>
      </c>
      <c r="O1074" t="s">
        <v>55</v>
      </c>
      <c r="P1074" s="4">
        <v>37.68</v>
      </c>
      <c r="Q1074">
        <v>2</v>
      </c>
      <c r="R1074">
        <v>0</v>
      </c>
      <c r="S1074" s="4">
        <v>15.8256</v>
      </c>
    </row>
    <row r="1075" spans="1:19" x14ac:dyDescent="0.25">
      <c r="A1075" t="s">
        <v>3638</v>
      </c>
      <c r="B1075" s="1">
        <v>42260</v>
      </c>
      <c r="C1075" s="1">
        <v>42265</v>
      </c>
      <c r="D1075" t="s">
        <v>39</v>
      </c>
      <c r="E1075" t="s">
        <v>969</v>
      </c>
      <c r="F1075" t="s">
        <v>970</v>
      </c>
      <c r="G1075" t="s">
        <v>25</v>
      </c>
      <c r="H1075" t="s">
        <v>26</v>
      </c>
      <c r="I1075" t="s">
        <v>376</v>
      </c>
      <c r="J1075" t="s">
        <v>112</v>
      </c>
      <c r="K1075" t="s">
        <v>5190</v>
      </c>
      <c r="L1075" t="s">
        <v>92</v>
      </c>
      <c r="M1075" t="s">
        <v>525</v>
      </c>
      <c r="N1075" t="s">
        <v>31</v>
      </c>
      <c r="O1075" t="s">
        <v>35</v>
      </c>
      <c r="P1075" s="4">
        <v>1516.2</v>
      </c>
      <c r="Q1075">
        <v>7</v>
      </c>
      <c r="R1075">
        <v>0</v>
      </c>
      <c r="S1075" s="4">
        <v>394.21199999999999</v>
      </c>
    </row>
    <row r="1076" spans="1:19" x14ac:dyDescent="0.25">
      <c r="A1076" t="s">
        <v>3639</v>
      </c>
      <c r="B1076" s="1">
        <v>41971</v>
      </c>
      <c r="C1076" s="1">
        <v>41651</v>
      </c>
      <c r="D1076" t="s">
        <v>22</v>
      </c>
      <c r="E1076" t="s">
        <v>3641</v>
      </c>
      <c r="F1076" t="s">
        <v>3642</v>
      </c>
      <c r="G1076" t="s">
        <v>89</v>
      </c>
      <c r="H1076" t="s">
        <v>26</v>
      </c>
      <c r="I1076" t="s">
        <v>165</v>
      </c>
      <c r="J1076" t="s">
        <v>166</v>
      </c>
      <c r="K1076" t="s">
        <v>5149</v>
      </c>
      <c r="L1076" t="s">
        <v>29</v>
      </c>
      <c r="M1076" t="s">
        <v>233</v>
      </c>
      <c r="N1076" t="s">
        <v>31</v>
      </c>
      <c r="O1076" t="s">
        <v>55</v>
      </c>
      <c r="P1076" s="4">
        <v>397.6</v>
      </c>
      <c r="Q1076">
        <v>5</v>
      </c>
      <c r="R1076">
        <v>0</v>
      </c>
      <c r="S1076" s="4">
        <v>43.735999999999997</v>
      </c>
    </row>
    <row r="1077" spans="1:19" x14ac:dyDescent="0.25">
      <c r="A1077" t="s">
        <v>3643</v>
      </c>
      <c r="B1077" s="1">
        <v>42231</v>
      </c>
      <c r="C1077" s="1">
        <v>42235</v>
      </c>
      <c r="D1077" t="s">
        <v>39</v>
      </c>
      <c r="E1077" t="s">
        <v>3646</v>
      </c>
      <c r="F1077" t="s">
        <v>3647</v>
      </c>
      <c r="G1077" t="s">
        <v>25</v>
      </c>
      <c r="H1077" t="s">
        <v>26</v>
      </c>
      <c r="I1077" t="s">
        <v>1744</v>
      </c>
      <c r="J1077" t="s">
        <v>52</v>
      </c>
      <c r="K1077" t="s">
        <v>5293</v>
      </c>
      <c r="L1077" t="s">
        <v>53</v>
      </c>
      <c r="M1077" t="s">
        <v>1416</v>
      </c>
      <c r="N1077" t="s">
        <v>31</v>
      </c>
      <c r="O1077" t="s">
        <v>55</v>
      </c>
      <c r="P1077" s="4">
        <v>104.23</v>
      </c>
      <c r="Q1077">
        <v>7</v>
      </c>
      <c r="R1077">
        <v>0</v>
      </c>
      <c r="S1077" s="4">
        <v>28.142099999999999</v>
      </c>
    </row>
    <row r="1078" spans="1:19" x14ac:dyDescent="0.25">
      <c r="A1078" t="s">
        <v>3648</v>
      </c>
      <c r="B1078" s="1">
        <v>42744</v>
      </c>
      <c r="C1078" s="1">
        <v>42744</v>
      </c>
      <c r="D1078" t="s">
        <v>464</v>
      </c>
      <c r="E1078" t="s">
        <v>696</v>
      </c>
      <c r="F1078" t="s">
        <v>697</v>
      </c>
      <c r="G1078" t="s">
        <v>25</v>
      </c>
      <c r="H1078" t="s">
        <v>26</v>
      </c>
      <c r="I1078" t="s">
        <v>311</v>
      </c>
      <c r="J1078" t="s">
        <v>312</v>
      </c>
      <c r="K1078" t="s">
        <v>5221</v>
      </c>
      <c r="L1078" t="s">
        <v>92</v>
      </c>
      <c r="M1078" t="s">
        <v>2605</v>
      </c>
      <c r="N1078" t="s">
        <v>31</v>
      </c>
      <c r="O1078" t="s">
        <v>35</v>
      </c>
      <c r="P1078" s="4">
        <v>498.26</v>
      </c>
      <c r="Q1078">
        <v>7</v>
      </c>
      <c r="R1078">
        <v>0</v>
      </c>
      <c r="S1078" s="4">
        <v>134.53020000000001</v>
      </c>
    </row>
    <row r="1079" spans="1:19" x14ac:dyDescent="0.25">
      <c r="A1079" t="s">
        <v>3649</v>
      </c>
      <c r="B1079" s="1">
        <v>41804</v>
      </c>
      <c r="C1079" s="1">
        <v>41810</v>
      </c>
      <c r="D1079" t="s">
        <v>39</v>
      </c>
      <c r="E1079" t="s">
        <v>3650</v>
      </c>
      <c r="F1079" t="s">
        <v>3651</v>
      </c>
      <c r="G1079" t="s">
        <v>100</v>
      </c>
      <c r="H1079" t="s">
        <v>26</v>
      </c>
      <c r="I1079" t="s">
        <v>311</v>
      </c>
      <c r="J1079" t="s">
        <v>312</v>
      </c>
      <c r="K1079" t="s">
        <v>5201</v>
      </c>
      <c r="L1079" t="s">
        <v>92</v>
      </c>
      <c r="M1079" t="s">
        <v>3221</v>
      </c>
      <c r="N1079" t="s">
        <v>31</v>
      </c>
      <c r="O1079" t="s">
        <v>32</v>
      </c>
      <c r="P1079" s="4">
        <v>212.94</v>
      </c>
      <c r="Q1079">
        <v>3</v>
      </c>
      <c r="R1079">
        <v>0</v>
      </c>
      <c r="S1079" s="4">
        <v>57.4938</v>
      </c>
    </row>
    <row r="1080" spans="1:19" x14ac:dyDescent="0.25">
      <c r="A1080" t="s">
        <v>3652</v>
      </c>
      <c r="B1080" s="1">
        <v>42542</v>
      </c>
      <c r="C1080" s="1">
        <v>42547</v>
      </c>
      <c r="D1080" t="s">
        <v>39</v>
      </c>
      <c r="E1080" t="s">
        <v>1929</v>
      </c>
      <c r="F1080" t="s">
        <v>1930</v>
      </c>
      <c r="G1080" t="s">
        <v>25</v>
      </c>
      <c r="H1080" t="s">
        <v>26</v>
      </c>
      <c r="I1080" t="s">
        <v>180</v>
      </c>
      <c r="J1080" t="s">
        <v>123</v>
      </c>
      <c r="K1080" t="s">
        <v>5208</v>
      </c>
      <c r="L1080" t="s">
        <v>66</v>
      </c>
      <c r="M1080" t="s">
        <v>838</v>
      </c>
      <c r="N1080" t="s">
        <v>31</v>
      </c>
      <c r="O1080" t="s">
        <v>32</v>
      </c>
      <c r="P1080" s="4">
        <v>353.56799999999998</v>
      </c>
      <c r="Q1080">
        <v>2</v>
      </c>
      <c r="R1080">
        <v>0.2</v>
      </c>
      <c r="S1080" s="4">
        <v>-44.195999999999998</v>
      </c>
    </row>
    <row r="1081" spans="1:19" x14ac:dyDescent="0.25">
      <c r="A1081" t="s">
        <v>3653</v>
      </c>
      <c r="B1081" s="1">
        <v>42813</v>
      </c>
      <c r="C1081" s="1">
        <v>42816</v>
      </c>
      <c r="D1081" t="s">
        <v>22</v>
      </c>
      <c r="E1081" t="s">
        <v>940</v>
      </c>
      <c r="F1081" t="s">
        <v>941</v>
      </c>
      <c r="G1081" t="s">
        <v>25</v>
      </c>
      <c r="H1081" t="s">
        <v>26</v>
      </c>
      <c r="I1081" t="s">
        <v>1326</v>
      </c>
      <c r="J1081" t="s">
        <v>52</v>
      </c>
      <c r="K1081" t="s">
        <v>5267</v>
      </c>
      <c r="L1081" t="s">
        <v>53</v>
      </c>
      <c r="M1081" t="s">
        <v>895</v>
      </c>
      <c r="N1081" t="s">
        <v>31</v>
      </c>
      <c r="O1081" t="s">
        <v>45</v>
      </c>
      <c r="P1081" s="4">
        <v>697.16</v>
      </c>
      <c r="Q1081">
        <v>5</v>
      </c>
      <c r="R1081">
        <v>0.2</v>
      </c>
      <c r="S1081" s="4">
        <v>8.7144999999999992</v>
      </c>
    </row>
    <row r="1082" spans="1:19" x14ac:dyDescent="0.25">
      <c r="A1082" t="s">
        <v>3653</v>
      </c>
      <c r="B1082" s="1">
        <v>42813</v>
      </c>
      <c r="C1082" s="1">
        <v>42816</v>
      </c>
      <c r="D1082" t="s">
        <v>22</v>
      </c>
      <c r="E1082" t="s">
        <v>940</v>
      </c>
      <c r="F1082" t="s">
        <v>941</v>
      </c>
      <c r="G1082" t="s">
        <v>25</v>
      </c>
      <c r="H1082" t="s">
        <v>26</v>
      </c>
      <c r="I1082" t="s">
        <v>1326</v>
      </c>
      <c r="J1082" t="s">
        <v>52</v>
      </c>
      <c r="K1082" t="s">
        <v>5267</v>
      </c>
      <c r="L1082" t="s">
        <v>53</v>
      </c>
      <c r="M1082" t="s">
        <v>2503</v>
      </c>
      <c r="N1082" t="s">
        <v>31</v>
      </c>
      <c r="O1082" t="s">
        <v>55</v>
      </c>
      <c r="P1082" s="4">
        <v>30.93</v>
      </c>
      <c r="Q1082">
        <v>1</v>
      </c>
      <c r="R1082">
        <v>0</v>
      </c>
      <c r="S1082" s="4">
        <v>12.6813</v>
      </c>
    </row>
    <row r="1083" spans="1:19" x14ac:dyDescent="0.25">
      <c r="A1083" t="s">
        <v>3656</v>
      </c>
      <c r="B1083" s="1">
        <v>41930</v>
      </c>
      <c r="C1083" s="1">
        <v>41934</v>
      </c>
      <c r="D1083" t="s">
        <v>39</v>
      </c>
      <c r="E1083" t="s">
        <v>2574</v>
      </c>
      <c r="F1083" t="s">
        <v>2575</v>
      </c>
      <c r="G1083" t="s">
        <v>89</v>
      </c>
      <c r="H1083" t="s">
        <v>26</v>
      </c>
      <c r="I1083" t="s">
        <v>3657</v>
      </c>
      <c r="J1083" t="s">
        <v>1238</v>
      </c>
      <c r="K1083" t="s">
        <v>5468</v>
      </c>
      <c r="L1083" t="s">
        <v>29</v>
      </c>
      <c r="M1083" t="s">
        <v>3574</v>
      </c>
      <c r="N1083" t="s">
        <v>31</v>
      </c>
      <c r="O1083" t="s">
        <v>35</v>
      </c>
      <c r="P1083" s="4">
        <v>605.34</v>
      </c>
      <c r="Q1083">
        <v>6</v>
      </c>
      <c r="R1083">
        <v>0</v>
      </c>
      <c r="S1083" s="4">
        <v>145.2816</v>
      </c>
    </row>
    <row r="1084" spans="1:19" x14ac:dyDescent="0.25">
      <c r="A1084" t="s">
        <v>3658</v>
      </c>
      <c r="B1084" s="1">
        <v>42969</v>
      </c>
      <c r="C1084" s="1">
        <v>42970</v>
      </c>
      <c r="D1084" t="s">
        <v>86</v>
      </c>
      <c r="E1084" t="s">
        <v>3659</v>
      </c>
      <c r="F1084" t="s">
        <v>3660</v>
      </c>
      <c r="G1084" t="s">
        <v>25</v>
      </c>
      <c r="H1084" t="s">
        <v>26</v>
      </c>
      <c r="I1084" t="s">
        <v>352</v>
      </c>
      <c r="J1084" t="s">
        <v>52</v>
      </c>
      <c r="K1084" t="s">
        <v>5185</v>
      </c>
      <c r="L1084" t="s">
        <v>53</v>
      </c>
      <c r="M1084" t="s">
        <v>204</v>
      </c>
      <c r="N1084" t="s">
        <v>31</v>
      </c>
      <c r="O1084" t="s">
        <v>45</v>
      </c>
      <c r="P1084" s="4">
        <v>210.00800000000001</v>
      </c>
      <c r="Q1084">
        <v>1</v>
      </c>
      <c r="R1084">
        <v>0.2</v>
      </c>
      <c r="S1084" s="4">
        <v>2.6251000000000002</v>
      </c>
    </row>
    <row r="1085" spans="1:19" x14ac:dyDescent="0.25">
      <c r="A1085" t="s">
        <v>3661</v>
      </c>
      <c r="B1085" s="1">
        <v>41902</v>
      </c>
      <c r="C1085" s="1">
        <v>41906</v>
      </c>
      <c r="D1085" t="s">
        <v>39</v>
      </c>
      <c r="E1085" t="s">
        <v>3141</v>
      </c>
      <c r="F1085" t="s">
        <v>3142</v>
      </c>
      <c r="G1085" t="s">
        <v>25</v>
      </c>
      <c r="H1085" t="s">
        <v>26</v>
      </c>
      <c r="I1085" t="s">
        <v>165</v>
      </c>
      <c r="J1085" t="s">
        <v>1274</v>
      </c>
      <c r="K1085" t="s">
        <v>5408</v>
      </c>
      <c r="L1085" t="s">
        <v>66</v>
      </c>
      <c r="M1085" t="s">
        <v>1270</v>
      </c>
      <c r="N1085" t="s">
        <v>31</v>
      </c>
      <c r="O1085" t="s">
        <v>55</v>
      </c>
      <c r="P1085" s="4">
        <v>164.22</v>
      </c>
      <c r="Q1085">
        <v>3</v>
      </c>
      <c r="R1085">
        <v>0</v>
      </c>
      <c r="S1085" s="4">
        <v>50.908200000000001</v>
      </c>
    </row>
    <row r="1086" spans="1:19" x14ac:dyDescent="0.25">
      <c r="A1086" t="s">
        <v>3661</v>
      </c>
      <c r="B1086" s="1">
        <v>41902</v>
      </c>
      <c r="C1086" s="1">
        <v>41906</v>
      </c>
      <c r="D1086" t="s">
        <v>39</v>
      </c>
      <c r="E1086" t="s">
        <v>3141</v>
      </c>
      <c r="F1086" t="s">
        <v>3142</v>
      </c>
      <c r="G1086" t="s">
        <v>25</v>
      </c>
      <c r="H1086" t="s">
        <v>26</v>
      </c>
      <c r="I1086" t="s">
        <v>165</v>
      </c>
      <c r="J1086" t="s">
        <v>1274</v>
      </c>
      <c r="K1086" t="s">
        <v>5408</v>
      </c>
      <c r="L1086" t="s">
        <v>66</v>
      </c>
      <c r="M1086" t="s">
        <v>604</v>
      </c>
      <c r="N1086" t="s">
        <v>31</v>
      </c>
      <c r="O1086" t="s">
        <v>32</v>
      </c>
      <c r="P1086" s="4">
        <v>362.94</v>
      </c>
      <c r="Q1086">
        <v>3</v>
      </c>
      <c r="R1086">
        <v>0</v>
      </c>
      <c r="S1086" s="4">
        <v>36.293999999999997</v>
      </c>
    </row>
    <row r="1087" spans="1:19" x14ac:dyDescent="0.25">
      <c r="A1087" t="s">
        <v>3663</v>
      </c>
      <c r="B1087" s="1">
        <v>42408</v>
      </c>
      <c r="C1087" s="1">
        <v>42468</v>
      </c>
      <c r="D1087" t="s">
        <v>22</v>
      </c>
      <c r="E1087" t="s">
        <v>2197</v>
      </c>
      <c r="F1087" t="s">
        <v>2198</v>
      </c>
      <c r="G1087" t="s">
        <v>89</v>
      </c>
      <c r="H1087" t="s">
        <v>26</v>
      </c>
      <c r="I1087" t="s">
        <v>51</v>
      </c>
      <c r="J1087" t="s">
        <v>52</v>
      </c>
      <c r="K1087" t="s">
        <v>5138</v>
      </c>
      <c r="L1087" t="s">
        <v>53</v>
      </c>
      <c r="M1087" t="s">
        <v>3664</v>
      </c>
      <c r="N1087" t="s">
        <v>31</v>
      </c>
      <c r="O1087" t="s">
        <v>45</v>
      </c>
      <c r="P1087" s="4">
        <v>136.464</v>
      </c>
      <c r="Q1087">
        <v>2</v>
      </c>
      <c r="R1087">
        <v>0.2</v>
      </c>
      <c r="S1087" s="4">
        <v>15.3522</v>
      </c>
    </row>
    <row r="1088" spans="1:19" x14ac:dyDescent="0.25">
      <c r="A1088" t="s">
        <v>3666</v>
      </c>
      <c r="B1088" s="1">
        <v>42127</v>
      </c>
      <c r="C1088" s="1">
        <v>42188</v>
      </c>
      <c r="D1088" t="s">
        <v>22</v>
      </c>
      <c r="E1088" t="s">
        <v>3667</v>
      </c>
      <c r="F1088" t="s">
        <v>3668</v>
      </c>
      <c r="G1088" t="s">
        <v>89</v>
      </c>
      <c r="H1088" t="s">
        <v>26</v>
      </c>
      <c r="I1088" t="s">
        <v>3669</v>
      </c>
      <c r="J1088" t="s">
        <v>65</v>
      </c>
      <c r="K1088" t="s">
        <v>5469</v>
      </c>
      <c r="L1088" t="s">
        <v>66</v>
      </c>
      <c r="M1088" t="s">
        <v>661</v>
      </c>
      <c r="N1088" t="s">
        <v>31</v>
      </c>
      <c r="O1088" t="s">
        <v>35</v>
      </c>
      <c r="P1088" s="4">
        <v>99.372</v>
      </c>
      <c r="Q1088">
        <v>2</v>
      </c>
      <c r="R1088">
        <v>0.3</v>
      </c>
      <c r="S1088" s="4">
        <v>-7.0979999999999999</v>
      </c>
    </row>
    <row r="1089" spans="1:19" x14ac:dyDescent="0.25">
      <c r="A1089" t="s">
        <v>3666</v>
      </c>
      <c r="B1089" s="1">
        <v>42127</v>
      </c>
      <c r="C1089" s="1">
        <v>42188</v>
      </c>
      <c r="D1089" t="s">
        <v>22</v>
      </c>
      <c r="E1089" t="s">
        <v>3667</v>
      </c>
      <c r="F1089" t="s">
        <v>3668</v>
      </c>
      <c r="G1089" t="s">
        <v>89</v>
      </c>
      <c r="H1089" t="s">
        <v>26</v>
      </c>
      <c r="I1089" t="s">
        <v>3669</v>
      </c>
      <c r="J1089" t="s">
        <v>65</v>
      </c>
      <c r="K1089" t="s">
        <v>5469</v>
      </c>
      <c r="L1089" t="s">
        <v>66</v>
      </c>
      <c r="M1089" t="s">
        <v>2704</v>
      </c>
      <c r="N1089" t="s">
        <v>31</v>
      </c>
      <c r="O1089" t="s">
        <v>55</v>
      </c>
      <c r="P1089" s="4">
        <v>33.567999999999998</v>
      </c>
      <c r="Q1089">
        <v>2</v>
      </c>
      <c r="R1089">
        <v>0.2</v>
      </c>
      <c r="S1089" s="4">
        <v>-5.4547999999999996</v>
      </c>
    </row>
    <row r="1090" spans="1:19" x14ac:dyDescent="0.25">
      <c r="A1090" t="s">
        <v>3670</v>
      </c>
      <c r="B1090" s="1">
        <v>41829</v>
      </c>
      <c r="C1090" s="1">
        <v>41921</v>
      </c>
      <c r="D1090" t="s">
        <v>86</v>
      </c>
      <c r="E1090" t="s">
        <v>1439</v>
      </c>
      <c r="F1090" t="s">
        <v>1440</v>
      </c>
      <c r="G1090" t="s">
        <v>100</v>
      </c>
      <c r="H1090" t="s">
        <v>26</v>
      </c>
      <c r="I1090" t="s">
        <v>101</v>
      </c>
      <c r="J1090" t="s">
        <v>91</v>
      </c>
      <c r="K1090" t="s">
        <v>5184</v>
      </c>
      <c r="L1090" t="s">
        <v>92</v>
      </c>
      <c r="M1090" t="s">
        <v>1073</v>
      </c>
      <c r="N1090" t="s">
        <v>31</v>
      </c>
      <c r="O1090" t="s">
        <v>45</v>
      </c>
      <c r="P1090" s="4">
        <v>200.79499999999999</v>
      </c>
      <c r="Q1090">
        <v>1</v>
      </c>
      <c r="R1090">
        <v>0.3</v>
      </c>
      <c r="S1090" s="4">
        <v>-22.948</v>
      </c>
    </row>
    <row r="1091" spans="1:19" x14ac:dyDescent="0.25">
      <c r="A1091" t="s">
        <v>3671</v>
      </c>
      <c r="B1091" s="1">
        <v>43048</v>
      </c>
      <c r="C1091" s="1">
        <v>43048</v>
      </c>
      <c r="D1091" t="s">
        <v>464</v>
      </c>
      <c r="E1091" t="s">
        <v>782</v>
      </c>
      <c r="F1091" t="s">
        <v>783</v>
      </c>
      <c r="G1091" t="s">
        <v>25</v>
      </c>
      <c r="H1091" t="s">
        <v>26</v>
      </c>
      <c r="I1091" t="s">
        <v>352</v>
      </c>
      <c r="J1091" t="s">
        <v>52</v>
      </c>
      <c r="K1091" t="s">
        <v>5185</v>
      </c>
      <c r="L1091" t="s">
        <v>53</v>
      </c>
      <c r="M1091" t="s">
        <v>154</v>
      </c>
      <c r="N1091" t="s">
        <v>31</v>
      </c>
      <c r="O1091" t="s">
        <v>55</v>
      </c>
      <c r="P1091" s="4">
        <v>32.36</v>
      </c>
      <c r="Q1091">
        <v>4</v>
      </c>
      <c r="R1091">
        <v>0</v>
      </c>
      <c r="S1091" s="4">
        <v>11.6496</v>
      </c>
    </row>
    <row r="1092" spans="1:19" x14ac:dyDescent="0.25">
      <c r="A1092" t="s">
        <v>3672</v>
      </c>
      <c r="B1092" s="1">
        <v>42751</v>
      </c>
      <c r="C1092" s="1">
        <v>42751</v>
      </c>
      <c r="D1092" t="s">
        <v>464</v>
      </c>
      <c r="E1092" t="s">
        <v>3202</v>
      </c>
      <c r="F1092" t="s">
        <v>3203</v>
      </c>
      <c r="G1092" t="s">
        <v>89</v>
      </c>
      <c r="H1092" t="s">
        <v>26</v>
      </c>
      <c r="I1092" t="s">
        <v>51</v>
      </c>
      <c r="J1092" t="s">
        <v>52</v>
      </c>
      <c r="K1092" t="s">
        <v>5272</v>
      </c>
      <c r="L1092" t="s">
        <v>53</v>
      </c>
      <c r="M1092" t="s">
        <v>54</v>
      </c>
      <c r="N1092" t="s">
        <v>31</v>
      </c>
      <c r="O1092" t="s">
        <v>55</v>
      </c>
      <c r="P1092" s="4">
        <v>27.92</v>
      </c>
      <c r="Q1092">
        <v>4</v>
      </c>
      <c r="R1092">
        <v>0</v>
      </c>
      <c r="S1092" s="4">
        <v>8.0968</v>
      </c>
    </row>
    <row r="1093" spans="1:19" x14ac:dyDescent="0.25">
      <c r="A1093" t="s">
        <v>3672</v>
      </c>
      <c r="B1093" s="1">
        <v>42751</v>
      </c>
      <c r="C1093" s="1">
        <v>42751</v>
      </c>
      <c r="D1093" t="s">
        <v>464</v>
      </c>
      <c r="E1093" t="s">
        <v>3202</v>
      </c>
      <c r="F1093" t="s">
        <v>3203</v>
      </c>
      <c r="G1093" t="s">
        <v>89</v>
      </c>
      <c r="H1093" t="s">
        <v>26</v>
      </c>
      <c r="I1093" t="s">
        <v>51</v>
      </c>
      <c r="J1093" t="s">
        <v>52</v>
      </c>
      <c r="K1093" t="s">
        <v>5272</v>
      </c>
      <c r="L1093" t="s">
        <v>53</v>
      </c>
      <c r="M1093" t="s">
        <v>1053</v>
      </c>
      <c r="N1093" t="s">
        <v>31</v>
      </c>
      <c r="O1093" t="s">
        <v>45</v>
      </c>
      <c r="P1093" s="4">
        <v>399.67200000000003</v>
      </c>
      <c r="Q1093">
        <v>7</v>
      </c>
      <c r="R1093">
        <v>0.2</v>
      </c>
      <c r="S1093" s="4">
        <v>-14.9877</v>
      </c>
    </row>
    <row r="1094" spans="1:19" x14ac:dyDescent="0.25">
      <c r="A1094" t="s">
        <v>3674</v>
      </c>
      <c r="B1094" s="1">
        <v>42196</v>
      </c>
      <c r="C1094" s="1">
        <v>42258</v>
      </c>
      <c r="D1094" t="s">
        <v>22</v>
      </c>
      <c r="E1094" t="s">
        <v>3455</v>
      </c>
      <c r="F1094" t="s">
        <v>3456</v>
      </c>
      <c r="G1094" t="s">
        <v>25</v>
      </c>
      <c r="H1094" t="s">
        <v>26</v>
      </c>
      <c r="I1094" t="s">
        <v>3589</v>
      </c>
      <c r="J1094" t="s">
        <v>3675</v>
      </c>
      <c r="K1094" t="s">
        <v>5470</v>
      </c>
      <c r="L1094" t="s">
        <v>66</v>
      </c>
      <c r="M1094" t="s">
        <v>651</v>
      </c>
      <c r="N1094" t="s">
        <v>31</v>
      </c>
      <c r="O1094" t="s">
        <v>35</v>
      </c>
      <c r="P1094" s="4">
        <v>715.2</v>
      </c>
      <c r="Q1094">
        <v>3</v>
      </c>
      <c r="R1094">
        <v>0</v>
      </c>
      <c r="S1094" s="4">
        <v>178.8</v>
      </c>
    </row>
    <row r="1095" spans="1:19" x14ac:dyDescent="0.25">
      <c r="A1095" t="s">
        <v>3676</v>
      </c>
      <c r="B1095" s="1">
        <v>41895</v>
      </c>
      <c r="C1095" s="1">
        <v>41899</v>
      </c>
      <c r="D1095" t="s">
        <v>39</v>
      </c>
      <c r="E1095" t="s">
        <v>2156</v>
      </c>
      <c r="F1095" t="s">
        <v>2157</v>
      </c>
      <c r="G1095" t="s">
        <v>100</v>
      </c>
      <c r="H1095" t="s">
        <v>26</v>
      </c>
      <c r="I1095" t="s">
        <v>3027</v>
      </c>
      <c r="J1095" t="s">
        <v>91</v>
      </c>
      <c r="K1095" t="s">
        <v>5415</v>
      </c>
      <c r="L1095" t="s">
        <v>92</v>
      </c>
      <c r="M1095" t="s">
        <v>275</v>
      </c>
      <c r="N1095" t="s">
        <v>31</v>
      </c>
      <c r="O1095" t="s">
        <v>35</v>
      </c>
      <c r="P1095" s="4">
        <v>340.11599999999999</v>
      </c>
      <c r="Q1095">
        <v>6</v>
      </c>
      <c r="R1095">
        <v>0.3</v>
      </c>
      <c r="S1095" s="4">
        <v>-9.7175999999999991</v>
      </c>
    </row>
    <row r="1096" spans="1:19" x14ac:dyDescent="0.25">
      <c r="A1096" t="s">
        <v>3677</v>
      </c>
      <c r="B1096" s="1">
        <v>42133</v>
      </c>
      <c r="C1096" s="1">
        <v>42286</v>
      </c>
      <c r="D1096" t="s">
        <v>39</v>
      </c>
      <c r="E1096" t="s">
        <v>3109</v>
      </c>
      <c r="F1096" t="s">
        <v>3110</v>
      </c>
      <c r="G1096" t="s">
        <v>89</v>
      </c>
      <c r="H1096" t="s">
        <v>26</v>
      </c>
      <c r="I1096" t="s">
        <v>1037</v>
      </c>
      <c r="J1096" t="s">
        <v>174</v>
      </c>
      <c r="K1096" t="s">
        <v>5314</v>
      </c>
      <c r="L1096" t="s">
        <v>92</v>
      </c>
      <c r="M1096" t="s">
        <v>113</v>
      </c>
      <c r="N1096" t="s">
        <v>31</v>
      </c>
      <c r="O1096" t="s">
        <v>55</v>
      </c>
      <c r="P1096" s="4">
        <v>6.16</v>
      </c>
      <c r="Q1096">
        <v>2</v>
      </c>
      <c r="R1096">
        <v>0</v>
      </c>
      <c r="S1096" s="4">
        <v>2.9567999999999999</v>
      </c>
    </row>
    <row r="1097" spans="1:19" x14ac:dyDescent="0.25">
      <c r="A1097" t="s">
        <v>3678</v>
      </c>
      <c r="B1097" s="1">
        <v>42860</v>
      </c>
      <c r="C1097" s="1">
        <v>42891</v>
      </c>
      <c r="D1097" t="s">
        <v>86</v>
      </c>
      <c r="E1097" t="s">
        <v>2597</v>
      </c>
      <c r="F1097" t="s">
        <v>2598</v>
      </c>
      <c r="G1097" t="s">
        <v>25</v>
      </c>
      <c r="H1097" t="s">
        <v>26</v>
      </c>
      <c r="I1097" t="s">
        <v>999</v>
      </c>
      <c r="J1097" t="s">
        <v>189</v>
      </c>
      <c r="K1097" t="s">
        <v>5248</v>
      </c>
      <c r="L1097" t="s">
        <v>53</v>
      </c>
      <c r="M1097" t="s">
        <v>1329</v>
      </c>
      <c r="N1097" t="s">
        <v>31</v>
      </c>
      <c r="O1097" t="s">
        <v>32</v>
      </c>
      <c r="P1097" s="4">
        <v>89.991</v>
      </c>
      <c r="Q1097">
        <v>3</v>
      </c>
      <c r="R1097">
        <v>0.7</v>
      </c>
      <c r="S1097" s="4">
        <v>-152.9847</v>
      </c>
    </row>
    <row r="1098" spans="1:19" x14ac:dyDescent="0.25">
      <c r="A1098" t="s">
        <v>3679</v>
      </c>
      <c r="B1098" s="1">
        <v>41860</v>
      </c>
      <c r="C1098" s="1">
        <v>41897</v>
      </c>
      <c r="D1098" t="s">
        <v>39</v>
      </c>
      <c r="E1098" t="s">
        <v>1430</v>
      </c>
      <c r="F1098" t="s">
        <v>1431</v>
      </c>
      <c r="G1098" t="s">
        <v>25</v>
      </c>
      <c r="H1098" t="s">
        <v>26</v>
      </c>
      <c r="I1098" t="s">
        <v>101</v>
      </c>
      <c r="J1098" t="s">
        <v>91</v>
      </c>
      <c r="K1098" t="s">
        <v>5184</v>
      </c>
      <c r="L1098" t="s">
        <v>92</v>
      </c>
      <c r="M1098" t="s">
        <v>265</v>
      </c>
      <c r="N1098" t="s">
        <v>31</v>
      </c>
      <c r="O1098" t="s">
        <v>35</v>
      </c>
      <c r="P1098" s="4">
        <v>966.7</v>
      </c>
      <c r="Q1098">
        <v>5</v>
      </c>
      <c r="R1098">
        <v>0.3</v>
      </c>
      <c r="S1098" s="4">
        <v>-13.81</v>
      </c>
    </row>
    <row r="1099" spans="1:19" x14ac:dyDescent="0.25">
      <c r="A1099" t="s">
        <v>3681</v>
      </c>
      <c r="B1099" s="1">
        <v>42364</v>
      </c>
      <c r="C1099" s="1">
        <v>42368</v>
      </c>
      <c r="D1099" t="s">
        <v>39</v>
      </c>
      <c r="E1099" t="s">
        <v>1622</v>
      </c>
      <c r="F1099" t="s">
        <v>1623</v>
      </c>
      <c r="G1099" t="s">
        <v>25</v>
      </c>
      <c r="H1099" t="s">
        <v>26</v>
      </c>
      <c r="I1099" t="s">
        <v>297</v>
      </c>
      <c r="J1099" t="s">
        <v>250</v>
      </c>
      <c r="K1099" t="s">
        <v>5164</v>
      </c>
      <c r="L1099" t="s">
        <v>66</v>
      </c>
      <c r="M1099" t="s">
        <v>1243</v>
      </c>
      <c r="N1099" t="s">
        <v>31</v>
      </c>
      <c r="O1099" t="s">
        <v>45</v>
      </c>
      <c r="P1099" s="4">
        <v>51.588000000000001</v>
      </c>
      <c r="Q1099">
        <v>1</v>
      </c>
      <c r="R1099">
        <v>0.4</v>
      </c>
      <c r="S1099" s="4">
        <v>-15.4764</v>
      </c>
    </row>
    <row r="1100" spans="1:19" x14ac:dyDescent="0.25">
      <c r="A1100" t="s">
        <v>3684</v>
      </c>
      <c r="B1100" s="1">
        <v>42943</v>
      </c>
      <c r="C1100" s="1">
        <v>42947</v>
      </c>
      <c r="D1100" t="s">
        <v>39</v>
      </c>
      <c r="E1100" t="s">
        <v>3659</v>
      </c>
      <c r="F1100" t="s">
        <v>3660</v>
      </c>
      <c r="G1100" t="s">
        <v>25</v>
      </c>
      <c r="H1100" t="s">
        <v>26</v>
      </c>
      <c r="I1100" t="s">
        <v>1206</v>
      </c>
      <c r="J1100" t="s">
        <v>123</v>
      </c>
      <c r="K1100" t="s">
        <v>5258</v>
      </c>
      <c r="L1100" t="s">
        <v>66</v>
      </c>
      <c r="M1100" t="s">
        <v>1416</v>
      </c>
      <c r="N1100" t="s">
        <v>31</v>
      </c>
      <c r="O1100" t="s">
        <v>55</v>
      </c>
      <c r="P1100" s="4">
        <v>14.89</v>
      </c>
      <c r="Q1100">
        <v>1</v>
      </c>
      <c r="R1100">
        <v>0</v>
      </c>
      <c r="S1100" s="4">
        <v>4.0202999999999998</v>
      </c>
    </row>
    <row r="1101" spans="1:19" x14ac:dyDescent="0.25">
      <c r="A1101" t="s">
        <v>3685</v>
      </c>
      <c r="B1101" s="1">
        <v>42520</v>
      </c>
      <c r="C1101" s="1">
        <v>42435</v>
      </c>
      <c r="D1101" t="s">
        <v>39</v>
      </c>
      <c r="E1101" t="s">
        <v>3061</v>
      </c>
      <c r="F1101" t="s">
        <v>3062</v>
      </c>
      <c r="G1101" t="s">
        <v>89</v>
      </c>
      <c r="H1101" t="s">
        <v>26</v>
      </c>
      <c r="I1101" t="s">
        <v>1015</v>
      </c>
      <c r="J1101" t="s">
        <v>817</v>
      </c>
      <c r="K1101" t="s">
        <v>5237</v>
      </c>
      <c r="L1101" t="s">
        <v>29</v>
      </c>
      <c r="M1101" t="s">
        <v>2226</v>
      </c>
      <c r="N1101" t="s">
        <v>31</v>
      </c>
      <c r="O1101" t="s">
        <v>45</v>
      </c>
      <c r="P1101" s="4">
        <v>2275.5</v>
      </c>
      <c r="Q1101">
        <v>10</v>
      </c>
      <c r="R1101">
        <v>0</v>
      </c>
      <c r="S1101" s="4">
        <v>386.83499999999998</v>
      </c>
    </row>
    <row r="1102" spans="1:19" x14ac:dyDescent="0.25">
      <c r="A1102" t="s">
        <v>3686</v>
      </c>
      <c r="B1102" s="1">
        <v>41959</v>
      </c>
      <c r="C1102" s="1">
        <v>41963</v>
      </c>
      <c r="D1102" t="s">
        <v>39</v>
      </c>
      <c r="E1102" t="s">
        <v>3687</v>
      </c>
      <c r="F1102" t="s">
        <v>3688</v>
      </c>
      <c r="G1102" t="s">
        <v>25</v>
      </c>
      <c r="H1102" t="s">
        <v>26</v>
      </c>
      <c r="I1102" t="s">
        <v>568</v>
      </c>
      <c r="J1102" t="s">
        <v>138</v>
      </c>
      <c r="K1102" t="s">
        <v>5193</v>
      </c>
      <c r="L1102" t="s">
        <v>92</v>
      </c>
      <c r="M1102" t="s">
        <v>2377</v>
      </c>
      <c r="N1102" t="s">
        <v>31</v>
      </c>
      <c r="O1102" t="s">
        <v>35</v>
      </c>
      <c r="P1102" s="4">
        <v>37.295999999999999</v>
      </c>
      <c r="Q1102">
        <v>2</v>
      </c>
      <c r="R1102">
        <v>0.3</v>
      </c>
      <c r="S1102" s="4">
        <v>-1.0656000000000001</v>
      </c>
    </row>
    <row r="1103" spans="1:19" x14ac:dyDescent="0.25">
      <c r="A1103" t="s">
        <v>3689</v>
      </c>
      <c r="B1103" s="1">
        <v>41903</v>
      </c>
      <c r="C1103" s="1">
        <v>41905</v>
      </c>
      <c r="D1103" t="s">
        <v>86</v>
      </c>
      <c r="E1103" t="s">
        <v>583</v>
      </c>
      <c r="F1103" t="s">
        <v>584</v>
      </c>
      <c r="G1103" t="s">
        <v>100</v>
      </c>
      <c r="H1103" t="s">
        <v>26</v>
      </c>
      <c r="I1103" t="s">
        <v>3690</v>
      </c>
      <c r="J1103" t="s">
        <v>91</v>
      </c>
      <c r="K1103" t="s">
        <v>5471</v>
      </c>
      <c r="L1103" t="s">
        <v>92</v>
      </c>
      <c r="M1103" t="s">
        <v>2542</v>
      </c>
      <c r="N1103" t="s">
        <v>31</v>
      </c>
      <c r="O1103" t="s">
        <v>55</v>
      </c>
      <c r="P1103" s="4">
        <v>8.5440000000000005</v>
      </c>
      <c r="Q1103">
        <v>2</v>
      </c>
      <c r="R1103">
        <v>0.6</v>
      </c>
      <c r="S1103" s="4">
        <v>-7.476</v>
      </c>
    </row>
    <row r="1104" spans="1:19" x14ac:dyDescent="0.25">
      <c r="A1104" t="s">
        <v>3691</v>
      </c>
      <c r="B1104" s="1">
        <v>42421</v>
      </c>
      <c r="C1104" s="1">
        <v>42426</v>
      </c>
      <c r="D1104" t="s">
        <v>39</v>
      </c>
      <c r="E1104" t="s">
        <v>914</v>
      </c>
      <c r="F1104" t="s">
        <v>915</v>
      </c>
      <c r="G1104" t="s">
        <v>89</v>
      </c>
      <c r="H1104" t="s">
        <v>26</v>
      </c>
      <c r="I1104" t="s">
        <v>868</v>
      </c>
      <c r="J1104" t="s">
        <v>123</v>
      </c>
      <c r="K1104" t="s">
        <v>5222</v>
      </c>
      <c r="L1104" t="s">
        <v>66</v>
      </c>
      <c r="M1104" t="s">
        <v>181</v>
      </c>
      <c r="N1104" t="s">
        <v>31</v>
      </c>
      <c r="O1104" t="s">
        <v>55</v>
      </c>
      <c r="P1104" s="4">
        <v>68.95</v>
      </c>
      <c r="Q1104">
        <v>5</v>
      </c>
      <c r="R1104">
        <v>0</v>
      </c>
      <c r="S1104" s="4">
        <v>28.959</v>
      </c>
    </row>
    <row r="1105" spans="1:19" x14ac:dyDescent="0.25">
      <c r="A1105" t="s">
        <v>3694</v>
      </c>
      <c r="B1105" s="1">
        <v>43058</v>
      </c>
      <c r="C1105" s="1">
        <v>43060</v>
      </c>
      <c r="D1105" t="s">
        <v>86</v>
      </c>
      <c r="E1105" t="s">
        <v>3056</v>
      </c>
      <c r="F1105" t="s">
        <v>3057</v>
      </c>
      <c r="G1105" t="s">
        <v>25</v>
      </c>
      <c r="H1105" t="s">
        <v>26</v>
      </c>
      <c r="I1105" t="s">
        <v>101</v>
      </c>
      <c r="J1105" t="s">
        <v>91</v>
      </c>
      <c r="K1105" t="s">
        <v>5257</v>
      </c>
      <c r="L1105" t="s">
        <v>92</v>
      </c>
      <c r="M1105" t="s">
        <v>1920</v>
      </c>
      <c r="N1105" t="s">
        <v>31</v>
      </c>
      <c r="O1105" t="s">
        <v>35</v>
      </c>
      <c r="P1105" s="4">
        <v>191.05799999999999</v>
      </c>
      <c r="Q1105">
        <v>3</v>
      </c>
      <c r="R1105">
        <v>0.3</v>
      </c>
      <c r="S1105" s="4">
        <v>-46.399799999999999</v>
      </c>
    </row>
    <row r="1106" spans="1:19" x14ac:dyDescent="0.25">
      <c r="A1106" t="s">
        <v>3695</v>
      </c>
      <c r="B1106" s="1">
        <v>42855</v>
      </c>
      <c r="C1106" s="1">
        <v>42860</v>
      </c>
      <c r="D1106" t="s">
        <v>39</v>
      </c>
      <c r="E1106" t="s">
        <v>431</v>
      </c>
      <c r="F1106" t="s">
        <v>432</v>
      </c>
      <c r="G1106" t="s">
        <v>89</v>
      </c>
      <c r="H1106" t="s">
        <v>26</v>
      </c>
      <c r="I1106" t="s">
        <v>352</v>
      </c>
      <c r="J1106" t="s">
        <v>52</v>
      </c>
      <c r="K1106" t="s">
        <v>5185</v>
      </c>
      <c r="L1106" t="s">
        <v>53</v>
      </c>
      <c r="M1106" t="s">
        <v>863</v>
      </c>
      <c r="N1106" t="s">
        <v>31</v>
      </c>
      <c r="O1106" t="s">
        <v>55</v>
      </c>
      <c r="P1106" s="4">
        <v>64.959999999999994</v>
      </c>
      <c r="Q1106">
        <v>2</v>
      </c>
      <c r="R1106">
        <v>0</v>
      </c>
      <c r="S1106" s="4">
        <v>21.436800000000002</v>
      </c>
    </row>
    <row r="1107" spans="1:19" x14ac:dyDescent="0.25">
      <c r="A1107" t="s">
        <v>3696</v>
      </c>
      <c r="B1107" s="1">
        <v>42405</v>
      </c>
      <c r="C1107" s="1">
        <v>42587</v>
      </c>
      <c r="D1107" t="s">
        <v>39</v>
      </c>
      <c r="E1107" t="s">
        <v>2422</v>
      </c>
      <c r="F1107" t="s">
        <v>2423</v>
      </c>
      <c r="G1107" t="s">
        <v>25</v>
      </c>
      <c r="H1107" t="s">
        <v>26</v>
      </c>
      <c r="I1107" t="s">
        <v>3053</v>
      </c>
      <c r="J1107" t="s">
        <v>1209</v>
      </c>
      <c r="K1107" t="s">
        <v>5418</v>
      </c>
      <c r="L1107" t="s">
        <v>29</v>
      </c>
      <c r="M1107" t="s">
        <v>1174</v>
      </c>
      <c r="N1107" t="s">
        <v>31</v>
      </c>
      <c r="O1107" t="s">
        <v>35</v>
      </c>
      <c r="P1107" s="4">
        <v>187.05600000000001</v>
      </c>
      <c r="Q1107">
        <v>9</v>
      </c>
      <c r="R1107">
        <v>0.2</v>
      </c>
      <c r="S1107" s="4">
        <v>11.691000000000001</v>
      </c>
    </row>
    <row r="1108" spans="1:19" x14ac:dyDescent="0.25">
      <c r="A1108" t="s">
        <v>3697</v>
      </c>
      <c r="B1108" s="1">
        <v>42776</v>
      </c>
      <c r="C1108" s="1">
        <v>42865</v>
      </c>
      <c r="D1108" t="s">
        <v>86</v>
      </c>
      <c r="E1108" t="s">
        <v>2884</v>
      </c>
      <c r="F1108" t="s">
        <v>2885</v>
      </c>
      <c r="G1108" t="s">
        <v>100</v>
      </c>
      <c r="H1108" t="s">
        <v>26</v>
      </c>
      <c r="I1108" t="s">
        <v>3698</v>
      </c>
      <c r="J1108" t="s">
        <v>146</v>
      </c>
      <c r="K1108" t="s">
        <v>5472</v>
      </c>
      <c r="L1108" t="s">
        <v>29</v>
      </c>
      <c r="M1108" t="s">
        <v>2039</v>
      </c>
      <c r="N1108" t="s">
        <v>31</v>
      </c>
      <c r="O1108" t="s">
        <v>55</v>
      </c>
      <c r="P1108" s="4">
        <v>11.808</v>
      </c>
      <c r="Q1108">
        <v>2</v>
      </c>
      <c r="R1108">
        <v>0.2</v>
      </c>
      <c r="S1108" s="4">
        <v>1.3284</v>
      </c>
    </row>
    <row r="1109" spans="1:19" x14ac:dyDescent="0.25">
      <c r="A1109" t="s">
        <v>3697</v>
      </c>
      <c r="B1109" s="1">
        <v>42776</v>
      </c>
      <c r="C1109" s="1">
        <v>42865</v>
      </c>
      <c r="D1109" t="s">
        <v>86</v>
      </c>
      <c r="E1109" t="s">
        <v>2884</v>
      </c>
      <c r="F1109" t="s">
        <v>2885</v>
      </c>
      <c r="G1109" t="s">
        <v>100</v>
      </c>
      <c r="H1109" t="s">
        <v>26</v>
      </c>
      <c r="I1109" t="s">
        <v>3698</v>
      </c>
      <c r="J1109" t="s">
        <v>146</v>
      </c>
      <c r="K1109" t="s">
        <v>5472</v>
      </c>
      <c r="L1109" t="s">
        <v>29</v>
      </c>
      <c r="M1109" t="s">
        <v>617</v>
      </c>
      <c r="N1109" t="s">
        <v>31</v>
      </c>
      <c r="O1109" t="s">
        <v>55</v>
      </c>
      <c r="P1109" s="4">
        <v>9.6560000000000006</v>
      </c>
      <c r="Q1109">
        <v>1</v>
      </c>
      <c r="R1109">
        <v>0.2</v>
      </c>
      <c r="S1109" s="4">
        <v>1.5690999999999999</v>
      </c>
    </row>
    <row r="1110" spans="1:19" x14ac:dyDescent="0.25">
      <c r="A1110" t="s">
        <v>3697</v>
      </c>
      <c r="B1110" s="1">
        <v>42776</v>
      </c>
      <c r="C1110" s="1">
        <v>42865</v>
      </c>
      <c r="D1110" t="s">
        <v>86</v>
      </c>
      <c r="E1110" t="s">
        <v>2884</v>
      </c>
      <c r="F1110" t="s">
        <v>2885</v>
      </c>
      <c r="G1110" t="s">
        <v>100</v>
      </c>
      <c r="H1110" t="s">
        <v>26</v>
      </c>
      <c r="I1110" t="s">
        <v>3698</v>
      </c>
      <c r="J1110" t="s">
        <v>146</v>
      </c>
      <c r="K1110" t="s">
        <v>5472</v>
      </c>
      <c r="L1110" t="s">
        <v>29</v>
      </c>
      <c r="M1110" t="s">
        <v>857</v>
      </c>
      <c r="N1110" t="s">
        <v>31</v>
      </c>
      <c r="O1110" t="s">
        <v>45</v>
      </c>
      <c r="P1110" s="4">
        <v>2314.116</v>
      </c>
      <c r="Q1110">
        <v>7</v>
      </c>
      <c r="R1110">
        <v>0.4</v>
      </c>
      <c r="S1110" s="4">
        <v>-1002.7836</v>
      </c>
    </row>
    <row r="1111" spans="1:19" x14ac:dyDescent="0.25">
      <c r="A1111" t="s">
        <v>3697</v>
      </c>
      <c r="B1111" s="1">
        <v>42776</v>
      </c>
      <c r="C1111" s="1">
        <v>42865</v>
      </c>
      <c r="D1111" t="s">
        <v>86</v>
      </c>
      <c r="E1111" t="s">
        <v>2884</v>
      </c>
      <c r="F1111" t="s">
        <v>2885</v>
      </c>
      <c r="G1111" t="s">
        <v>100</v>
      </c>
      <c r="H1111" t="s">
        <v>26</v>
      </c>
      <c r="I1111" t="s">
        <v>3698</v>
      </c>
      <c r="J1111" t="s">
        <v>146</v>
      </c>
      <c r="K1111" t="s">
        <v>5472</v>
      </c>
      <c r="L1111" t="s">
        <v>29</v>
      </c>
      <c r="M1111" t="s">
        <v>1320</v>
      </c>
      <c r="N1111" t="s">
        <v>31</v>
      </c>
      <c r="O1111" t="s">
        <v>55</v>
      </c>
      <c r="P1111" s="4">
        <v>19.760000000000002</v>
      </c>
      <c r="Q1111">
        <v>2</v>
      </c>
      <c r="R1111">
        <v>0.2</v>
      </c>
      <c r="S1111" s="4">
        <v>5.9279999999999999</v>
      </c>
    </row>
    <row r="1112" spans="1:19" x14ac:dyDescent="0.25">
      <c r="A1112" t="s">
        <v>3700</v>
      </c>
      <c r="B1112" s="1">
        <v>42106</v>
      </c>
      <c r="C1112" s="1">
        <v>42259</v>
      </c>
      <c r="D1112" t="s">
        <v>39</v>
      </c>
      <c r="E1112" t="s">
        <v>1104</v>
      </c>
      <c r="F1112" t="s">
        <v>1105</v>
      </c>
      <c r="G1112" t="s">
        <v>25</v>
      </c>
      <c r="H1112" t="s">
        <v>26</v>
      </c>
      <c r="I1112" t="s">
        <v>2437</v>
      </c>
      <c r="J1112" t="s">
        <v>52</v>
      </c>
      <c r="K1112" t="s">
        <v>5425</v>
      </c>
      <c r="L1112" t="s">
        <v>53</v>
      </c>
      <c r="M1112" t="s">
        <v>1544</v>
      </c>
      <c r="N1112" t="s">
        <v>31</v>
      </c>
      <c r="O1112" t="s">
        <v>55</v>
      </c>
      <c r="P1112" s="4">
        <v>25.08</v>
      </c>
      <c r="Q1112">
        <v>6</v>
      </c>
      <c r="R1112">
        <v>0</v>
      </c>
      <c r="S1112" s="4">
        <v>9.0288000000000004</v>
      </c>
    </row>
    <row r="1113" spans="1:19" x14ac:dyDescent="0.25">
      <c r="A1113" t="s">
        <v>3701</v>
      </c>
      <c r="B1113" s="1">
        <v>42469</v>
      </c>
      <c r="C1113" s="1">
        <v>42591</v>
      </c>
      <c r="D1113" t="s">
        <v>39</v>
      </c>
      <c r="E1113" t="s">
        <v>3702</v>
      </c>
      <c r="F1113" t="s">
        <v>3703</v>
      </c>
      <c r="G1113" t="s">
        <v>25</v>
      </c>
      <c r="H1113" t="s">
        <v>26</v>
      </c>
      <c r="I1113" t="s">
        <v>180</v>
      </c>
      <c r="J1113" t="s">
        <v>123</v>
      </c>
      <c r="K1113" t="s">
        <v>5208</v>
      </c>
      <c r="L1113" t="s">
        <v>66</v>
      </c>
      <c r="M1113" t="s">
        <v>2082</v>
      </c>
      <c r="N1113" t="s">
        <v>31</v>
      </c>
      <c r="O1113" t="s">
        <v>55</v>
      </c>
      <c r="P1113" s="4">
        <v>63.94</v>
      </c>
      <c r="Q1113">
        <v>1</v>
      </c>
      <c r="R1113">
        <v>0</v>
      </c>
      <c r="S1113" s="4">
        <v>24.936599999999999</v>
      </c>
    </row>
    <row r="1114" spans="1:19" x14ac:dyDescent="0.25">
      <c r="A1114" t="s">
        <v>3704</v>
      </c>
      <c r="B1114" s="1">
        <v>41877</v>
      </c>
      <c r="C1114" s="1">
        <v>41648</v>
      </c>
      <c r="D1114" t="s">
        <v>39</v>
      </c>
      <c r="E1114" t="s">
        <v>171</v>
      </c>
      <c r="F1114" t="s">
        <v>172</v>
      </c>
      <c r="G1114" t="s">
        <v>25</v>
      </c>
      <c r="H1114" t="s">
        <v>26</v>
      </c>
      <c r="I1114" t="s">
        <v>249</v>
      </c>
      <c r="J1114" t="s">
        <v>211</v>
      </c>
      <c r="K1114" t="s">
        <v>5360</v>
      </c>
      <c r="L1114" t="s">
        <v>66</v>
      </c>
      <c r="M1114" t="s">
        <v>2985</v>
      </c>
      <c r="N1114" t="s">
        <v>31</v>
      </c>
      <c r="O1114" t="s">
        <v>55</v>
      </c>
      <c r="P1114" s="4">
        <v>10.68</v>
      </c>
      <c r="Q1114">
        <v>4</v>
      </c>
      <c r="R1114">
        <v>0</v>
      </c>
      <c r="S1114" s="4">
        <v>4.0583999999999998</v>
      </c>
    </row>
    <row r="1115" spans="1:19" x14ac:dyDescent="0.25">
      <c r="A1115" t="s">
        <v>3705</v>
      </c>
      <c r="B1115" s="1">
        <v>41772</v>
      </c>
      <c r="C1115" s="1">
        <v>41778</v>
      </c>
      <c r="D1115" t="s">
        <v>39</v>
      </c>
      <c r="E1115" t="s">
        <v>2814</v>
      </c>
      <c r="F1115" t="s">
        <v>2815</v>
      </c>
      <c r="G1115" t="s">
        <v>89</v>
      </c>
      <c r="H1115" t="s">
        <v>26</v>
      </c>
      <c r="I1115" t="s">
        <v>51</v>
      </c>
      <c r="J1115" t="s">
        <v>52</v>
      </c>
      <c r="K1115" t="s">
        <v>5145</v>
      </c>
      <c r="L1115" t="s">
        <v>53</v>
      </c>
      <c r="M1115" t="s">
        <v>2236</v>
      </c>
      <c r="N1115" t="s">
        <v>31</v>
      </c>
      <c r="O1115" t="s">
        <v>35</v>
      </c>
      <c r="P1115" s="4">
        <v>279.45600000000002</v>
      </c>
      <c r="Q1115">
        <v>6</v>
      </c>
      <c r="R1115">
        <v>0.2</v>
      </c>
      <c r="S1115" s="4">
        <v>20.959199999999999</v>
      </c>
    </row>
    <row r="1116" spans="1:19" x14ac:dyDescent="0.25">
      <c r="A1116" t="s">
        <v>3708</v>
      </c>
      <c r="B1116" s="1">
        <v>42839</v>
      </c>
      <c r="C1116" s="1">
        <v>42843</v>
      </c>
      <c r="D1116" t="s">
        <v>39</v>
      </c>
      <c r="E1116" t="s">
        <v>2295</v>
      </c>
      <c r="F1116" t="s">
        <v>2296</v>
      </c>
      <c r="G1116" t="s">
        <v>89</v>
      </c>
      <c r="H1116" t="s">
        <v>26</v>
      </c>
      <c r="I1116" t="s">
        <v>2263</v>
      </c>
      <c r="J1116" t="s">
        <v>1209</v>
      </c>
      <c r="K1116" t="s">
        <v>5344</v>
      </c>
      <c r="L1116" t="s">
        <v>29</v>
      </c>
      <c r="M1116" t="s">
        <v>1380</v>
      </c>
      <c r="N1116" t="s">
        <v>31</v>
      </c>
      <c r="O1116" t="s">
        <v>32</v>
      </c>
      <c r="P1116" s="4">
        <v>198.27199999999999</v>
      </c>
      <c r="Q1116">
        <v>8</v>
      </c>
      <c r="R1116">
        <v>0.2</v>
      </c>
      <c r="S1116" s="4">
        <v>-32.219200000000001</v>
      </c>
    </row>
    <row r="1117" spans="1:19" x14ac:dyDescent="0.25">
      <c r="A1117" t="s">
        <v>3709</v>
      </c>
      <c r="B1117" s="1">
        <v>42733</v>
      </c>
      <c r="C1117" s="1">
        <v>42767</v>
      </c>
      <c r="D1117" t="s">
        <v>39</v>
      </c>
      <c r="E1117" t="s">
        <v>945</v>
      </c>
      <c r="F1117" t="s">
        <v>946</v>
      </c>
      <c r="G1117" t="s">
        <v>25</v>
      </c>
      <c r="H1117" t="s">
        <v>26</v>
      </c>
      <c r="I1117" t="s">
        <v>3710</v>
      </c>
      <c r="J1117" t="s">
        <v>3711</v>
      </c>
      <c r="K1117" t="s">
        <v>5473</v>
      </c>
      <c r="L1117" t="s">
        <v>92</v>
      </c>
      <c r="M1117" t="s">
        <v>2861</v>
      </c>
      <c r="N1117" t="s">
        <v>31</v>
      </c>
      <c r="O1117" t="s">
        <v>55</v>
      </c>
      <c r="P1117" s="4">
        <v>70.56</v>
      </c>
      <c r="Q1117">
        <v>6</v>
      </c>
      <c r="R1117">
        <v>0</v>
      </c>
      <c r="S1117" s="4">
        <v>23.990400000000001</v>
      </c>
    </row>
    <row r="1118" spans="1:19" x14ac:dyDescent="0.25">
      <c r="A1118" t="s">
        <v>3712</v>
      </c>
      <c r="B1118" s="1">
        <v>42951</v>
      </c>
      <c r="C1118" s="1">
        <v>43073</v>
      </c>
      <c r="D1118" t="s">
        <v>39</v>
      </c>
      <c r="E1118" t="s">
        <v>3713</v>
      </c>
      <c r="F1118" t="s">
        <v>3714</v>
      </c>
      <c r="G1118" t="s">
        <v>89</v>
      </c>
      <c r="H1118" t="s">
        <v>26</v>
      </c>
      <c r="I1118" t="s">
        <v>3715</v>
      </c>
      <c r="J1118" t="s">
        <v>312</v>
      </c>
      <c r="K1118" t="s">
        <v>5474</v>
      </c>
      <c r="L1118" t="s">
        <v>92</v>
      </c>
      <c r="M1118" t="s">
        <v>2318</v>
      </c>
      <c r="N1118" t="s">
        <v>31</v>
      </c>
      <c r="O1118" t="s">
        <v>55</v>
      </c>
      <c r="P1118" s="4">
        <v>273.95999999999998</v>
      </c>
      <c r="Q1118">
        <v>2</v>
      </c>
      <c r="R1118">
        <v>0</v>
      </c>
      <c r="S1118" s="4">
        <v>71.229600000000005</v>
      </c>
    </row>
    <row r="1119" spans="1:19" x14ac:dyDescent="0.25">
      <c r="A1119" t="s">
        <v>3712</v>
      </c>
      <c r="B1119" s="1">
        <v>42951</v>
      </c>
      <c r="C1119" s="1">
        <v>43073</v>
      </c>
      <c r="D1119" t="s">
        <v>39</v>
      </c>
      <c r="E1119" t="s">
        <v>3713</v>
      </c>
      <c r="F1119" t="s">
        <v>3714</v>
      </c>
      <c r="G1119" t="s">
        <v>89</v>
      </c>
      <c r="H1119" t="s">
        <v>26</v>
      </c>
      <c r="I1119" t="s">
        <v>3715</v>
      </c>
      <c r="J1119" t="s">
        <v>312</v>
      </c>
      <c r="K1119" t="s">
        <v>5474</v>
      </c>
      <c r="L1119" t="s">
        <v>92</v>
      </c>
      <c r="M1119" t="s">
        <v>1088</v>
      </c>
      <c r="N1119" t="s">
        <v>31</v>
      </c>
      <c r="O1119" t="s">
        <v>55</v>
      </c>
      <c r="P1119" s="4">
        <v>306.89999999999998</v>
      </c>
      <c r="Q1119">
        <v>3</v>
      </c>
      <c r="R1119">
        <v>0</v>
      </c>
      <c r="S1119" s="4">
        <v>79.793999999999997</v>
      </c>
    </row>
    <row r="1120" spans="1:19" x14ac:dyDescent="0.25">
      <c r="A1120" t="s">
        <v>3716</v>
      </c>
      <c r="B1120" s="1">
        <v>42301</v>
      </c>
      <c r="C1120" s="1">
        <v>42307</v>
      </c>
      <c r="D1120" t="s">
        <v>39</v>
      </c>
      <c r="E1120" t="s">
        <v>3718</v>
      </c>
      <c r="F1120" t="s">
        <v>3719</v>
      </c>
      <c r="G1120" t="s">
        <v>89</v>
      </c>
      <c r="H1120" t="s">
        <v>26</v>
      </c>
      <c r="I1120" t="s">
        <v>101</v>
      </c>
      <c r="J1120" t="s">
        <v>91</v>
      </c>
      <c r="K1120" t="s">
        <v>5142</v>
      </c>
      <c r="L1120" t="s">
        <v>92</v>
      </c>
      <c r="M1120" t="s">
        <v>340</v>
      </c>
      <c r="N1120" t="s">
        <v>31</v>
      </c>
      <c r="O1120" t="s">
        <v>45</v>
      </c>
      <c r="P1120" s="4">
        <v>347.36099999999999</v>
      </c>
      <c r="Q1120">
        <v>7</v>
      </c>
      <c r="R1120">
        <v>0.3</v>
      </c>
      <c r="S1120" s="4">
        <v>-69.472200000000001</v>
      </c>
    </row>
    <row r="1121" spans="1:19" x14ac:dyDescent="0.25">
      <c r="A1121" t="s">
        <v>3720</v>
      </c>
      <c r="B1121" s="1">
        <v>41962</v>
      </c>
      <c r="C1121" s="1">
        <v>41968</v>
      </c>
      <c r="D1121" t="s">
        <v>39</v>
      </c>
      <c r="E1121" t="s">
        <v>3722</v>
      </c>
      <c r="F1121" t="s">
        <v>3723</v>
      </c>
      <c r="G1121" t="s">
        <v>89</v>
      </c>
      <c r="H1121" t="s">
        <v>26</v>
      </c>
      <c r="I1121" t="s">
        <v>210</v>
      </c>
      <c r="J1121" t="s">
        <v>211</v>
      </c>
      <c r="K1121" t="s">
        <v>5155</v>
      </c>
      <c r="L1121" t="s">
        <v>66</v>
      </c>
      <c r="M1121" t="s">
        <v>1632</v>
      </c>
      <c r="N1121" t="s">
        <v>31</v>
      </c>
      <c r="O1121" t="s">
        <v>32</v>
      </c>
      <c r="P1121" s="4">
        <v>1025.8800000000001</v>
      </c>
      <c r="Q1121">
        <v>6</v>
      </c>
      <c r="R1121">
        <v>0</v>
      </c>
      <c r="S1121" s="4">
        <v>235.95240000000001</v>
      </c>
    </row>
    <row r="1122" spans="1:19" x14ac:dyDescent="0.25">
      <c r="A1122" t="s">
        <v>3724</v>
      </c>
      <c r="B1122" s="1">
        <v>42637</v>
      </c>
      <c r="C1122" s="1">
        <v>42637</v>
      </c>
      <c r="D1122" t="s">
        <v>464</v>
      </c>
      <c r="E1122" t="s">
        <v>2825</v>
      </c>
      <c r="F1122" t="s">
        <v>2826</v>
      </c>
      <c r="G1122" t="s">
        <v>89</v>
      </c>
      <c r="H1122" t="s">
        <v>26</v>
      </c>
      <c r="I1122" t="s">
        <v>352</v>
      </c>
      <c r="J1122" t="s">
        <v>52</v>
      </c>
      <c r="K1122" t="s">
        <v>5185</v>
      </c>
      <c r="L1122" t="s">
        <v>53</v>
      </c>
      <c r="M1122" t="s">
        <v>2171</v>
      </c>
      <c r="N1122" t="s">
        <v>31</v>
      </c>
      <c r="O1122" t="s">
        <v>55</v>
      </c>
      <c r="P1122" s="4">
        <v>63.2</v>
      </c>
      <c r="Q1122">
        <v>5</v>
      </c>
      <c r="R1122">
        <v>0</v>
      </c>
      <c r="S1122" s="4">
        <v>23.384</v>
      </c>
    </row>
    <row r="1123" spans="1:19" x14ac:dyDescent="0.25">
      <c r="A1123" t="s">
        <v>3725</v>
      </c>
      <c r="B1123" s="1">
        <v>42617</v>
      </c>
      <c r="C1123" s="1">
        <v>42474</v>
      </c>
      <c r="D1123" t="s">
        <v>39</v>
      </c>
      <c r="E1123" t="s">
        <v>2407</v>
      </c>
      <c r="F1123" t="s">
        <v>2408</v>
      </c>
      <c r="G1123" t="s">
        <v>25</v>
      </c>
      <c r="H1123" t="s">
        <v>26</v>
      </c>
      <c r="I1123" t="s">
        <v>51</v>
      </c>
      <c r="J1123" t="s">
        <v>52</v>
      </c>
      <c r="K1123" t="s">
        <v>5145</v>
      </c>
      <c r="L1123" t="s">
        <v>53</v>
      </c>
      <c r="M1123" t="s">
        <v>30</v>
      </c>
      <c r="N1123" t="s">
        <v>31</v>
      </c>
      <c r="O1123" t="s">
        <v>32</v>
      </c>
      <c r="P1123" s="4">
        <v>556.66499999999996</v>
      </c>
      <c r="Q1123">
        <v>5</v>
      </c>
      <c r="R1123">
        <v>0.15</v>
      </c>
      <c r="S1123" s="4">
        <v>6.5490000000000004</v>
      </c>
    </row>
    <row r="1124" spans="1:19" x14ac:dyDescent="0.25">
      <c r="A1124" t="s">
        <v>3726</v>
      </c>
      <c r="B1124" s="1">
        <v>42441</v>
      </c>
      <c r="C1124" s="1">
        <v>42533</v>
      </c>
      <c r="D1124" t="s">
        <v>86</v>
      </c>
      <c r="E1124" t="s">
        <v>1542</v>
      </c>
      <c r="F1124" t="s">
        <v>1543</v>
      </c>
      <c r="G1124" t="s">
        <v>25</v>
      </c>
      <c r="H1124" t="s">
        <v>26</v>
      </c>
      <c r="I1124" t="s">
        <v>51</v>
      </c>
      <c r="J1124" t="s">
        <v>52</v>
      </c>
      <c r="K1124" t="s">
        <v>5197</v>
      </c>
      <c r="L1124" t="s">
        <v>53</v>
      </c>
      <c r="M1124" t="s">
        <v>3148</v>
      </c>
      <c r="N1124" t="s">
        <v>31</v>
      </c>
      <c r="O1124" t="s">
        <v>55</v>
      </c>
      <c r="P1124" s="4">
        <v>111.9</v>
      </c>
      <c r="Q1124">
        <v>6</v>
      </c>
      <c r="R1124">
        <v>0</v>
      </c>
      <c r="S1124" s="4">
        <v>51.473999999999997</v>
      </c>
    </row>
    <row r="1125" spans="1:19" x14ac:dyDescent="0.25">
      <c r="A1125" t="s">
        <v>3727</v>
      </c>
      <c r="B1125" s="1">
        <v>42535</v>
      </c>
      <c r="C1125" s="1">
        <v>42535</v>
      </c>
      <c r="D1125" t="s">
        <v>464</v>
      </c>
      <c r="E1125" t="s">
        <v>3728</v>
      </c>
      <c r="F1125" t="s">
        <v>3729</v>
      </c>
      <c r="G1125" t="s">
        <v>100</v>
      </c>
      <c r="H1125" t="s">
        <v>26</v>
      </c>
      <c r="I1125" t="s">
        <v>51</v>
      </c>
      <c r="J1125" t="s">
        <v>52</v>
      </c>
      <c r="K1125" t="s">
        <v>5203</v>
      </c>
      <c r="L1125" t="s">
        <v>53</v>
      </c>
      <c r="M1125" t="s">
        <v>3114</v>
      </c>
      <c r="N1125" t="s">
        <v>31</v>
      </c>
      <c r="O1125" t="s">
        <v>32</v>
      </c>
      <c r="P1125" s="4">
        <v>599.16499999999996</v>
      </c>
      <c r="Q1125">
        <v>5</v>
      </c>
      <c r="R1125">
        <v>0.15</v>
      </c>
      <c r="S1125" s="4">
        <v>35.244999999999997</v>
      </c>
    </row>
    <row r="1126" spans="1:19" x14ac:dyDescent="0.25">
      <c r="A1126" t="s">
        <v>3730</v>
      </c>
      <c r="B1126" s="1">
        <v>41768</v>
      </c>
      <c r="C1126" s="1">
        <v>41829</v>
      </c>
      <c r="D1126" t="s">
        <v>86</v>
      </c>
      <c r="E1126" t="s">
        <v>2841</v>
      </c>
      <c r="F1126" t="s">
        <v>2842</v>
      </c>
      <c r="G1126" t="s">
        <v>25</v>
      </c>
      <c r="H1126" t="s">
        <v>26</v>
      </c>
      <c r="I1126" t="s">
        <v>902</v>
      </c>
      <c r="J1126" t="s">
        <v>43</v>
      </c>
      <c r="K1126" t="s">
        <v>5225</v>
      </c>
      <c r="L1126" t="s">
        <v>29</v>
      </c>
      <c r="M1126" t="s">
        <v>434</v>
      </c>
      <c r="N1126" t="s">
        <v>31</v>
      </c>
      <c r="O1126" t="s">
        <v>55</v>
      </c>
      <c r="P1126" s="4">
        <v>31.984000000000002</v>
      </c>
      <c r="Q1126">
        <v>2</v>
      </c>
      <c r="R1126">
        <v>0.2</v>
      </c>
      <c r="S1126" s="4">
        <v>1.9990000000000001</v>
      </c>
    </row>
    <row r="1127" spans="1:19" x14ac:dyDescent="0.25">
      <c r="A1127" t="s">
        <v>3731</v>
      </c>
      <c r="B1127" s="1">
        <v>41766</v>
      </c>
      <c r="C1127" s="1">
        <v>41858</v>
      </c>
      <c r="D1127" t="s">
        <v>86</v>
      </c>
      <c r="E1127" t="s">
        <v>3732</v>
      </c>
      <c r="F1127" t="s">
        <v>3733</v>
      </c>
      <c r="G1127" t="s">
        <v>89</v>
      </c>
      <c r="H1127" t="s">
        <v>26</v>
      </c>
      <c r="I1127" t="s">
        <v>3734</v>
      </c>
      <c r="J1127" t="s">
        <v>43</v>
      </c>
      <c r="K1127" t="s">
        <v>5475</v>
      </c>
      <c r="L1127" t="s">
        <v>29</v>
      </c>
      <c r="M1127" t="s">
        <v>1756</v>
      </c>
      <c r="N1127" t="s">
        <v>31</v>
      </c>
      <c r="O1127" t="s">
        <v>55</v>
      </c>
      <c r="P1127" s="4">
        <v>19.52</v>
      </c>
      <c r="Q1127">
        <v>2</v>
      </c>
      <c r="R1127">
        <v>0.2</v>
      </c>
      <c r="S1127" s="4">
        <v>5.3680000000000003</v>
      </c>
    </row>
    <row r="1128" spans="1:19" x14ac:dyDescent="0.25">
      <c r="A1128" t="s">
        <v>3731</v>
      </c>
      <c r="B1128" s="1">
        <v>41766</v>
      </c>
      <c r="C1128" s="1">
        <v>41858</v>
      </c>
      <c r="D1128" t="s">
        <v>86</v>
      </c>
      <c r="E1128" t="s">
        <v>3732</v>
      </c>
      <c r="F1128" t="s">
        <v>3733</v>
      </c>
      <c r="G1128" t="s">
        <v>89</v>
      </c>
      <c r="H1128" t="s">
        <v>26</v>
      </c>
      <c r="I1128" t="s">
        <v>3734</v>
      </c>
      <c r="J1128" t="s">
        <v>43</v>
      </c>
      <c r="K1128" t="s">
        <v>5475</v>
      </c>
      <c r="L1128" t="s">
        <v>29</v>
      </c>
      <c r="M1128" t="s">
        <v>3735</v>
      </c>
      <c r="N1128" t="s">
        <v>31</v>
      </c>
      <c r="O1128" t="s">
        <v>55</v>
      </c>
      <c r="P1128" s="4">
        <v>213.21600000000001</v>
      </c>
      <c r="Q1128">
        <v>3</v>
      </c>
      <c r="R1128">
        <v>0.2</v>
      </c>
      <c r="S1128" s="4">
        <v>15.991199999999999</v>
      </c>
    </row>
    <row r="1129" spans="1:19" x14ac:dyDescent="0.25">
      <c r="A1129" t="s">
        <v>3737</v>
      </c>
      <c r="B1129" s="1">
        <v>41982</v>
      </c>
      <c r="C1129" s="1">
        <v>41901</v>
      </c>
      <c r="D1129" t="s">
        <v>39</v>
      </c>
      <c r="E1129" t="s">
        <v>3738</v>
      </c>
      <c r="F1129" t="s">
        <v>3739</v>
      </c>
      <c r="G1129" t="s">
        <v>100</v>
      </c>
      <c r="H1129" t="s">
        <v>26</v>
      </c>
      <c r="I1129" t="s">
        <v>3740</v>
      </c>
      <c r="J1129" t="s">
        <v>3711</v>
      </c>
      <c r="K1129" t="s">
        <v>5476</v>
      </c>
      <c r="L1129" t="s">
        <v>92</v>
      </c>
      <c r="M1129" t="s">
        <v>2746</v>
      </c>
      <c r="N1129" t="s">
        <v>31</v>
      </c>
      <c r="O1129" t="s">
        <v>55</v>
      </c>
      <c r="P1129" s="4">
        <v>40.56</v>
      </c>
      <c r="Q1129">
        <v>2</v>
      </c>
      <c r="R1129">
        <v>0</v>
      </c>
      <c r="S1129" s="4">
        <v>12.979200000000001</v>
      </c>
    </row>
    <row r="1130" spans="1:19" x14ac:dyDescent="0.25">
      <c r="A1130" t="s">
        <v>3741</v>
      </c>
      <c r="B1130" s="1">
        <v>43098</v>
      </c>
      <c r="C1130" s="1">
        <v>43132</v>
      </c>
      <c r="D1130" t="s">
        <v>39</v>
      </c>
      <c r="E1130" t="s">
        <v>284</v>
      </c>
      <c r="F1130" t="s">
        <v>285</v>
      </c>
      <c r="G1130" t="s">
        <v>25</v>
      </c>
      <c r="H1130" t="s">
        <v>26</v>
      </c>
      <c r="I1130" t="s">
        <v>971</v>
      </c>
      <c r="J1130" t="s">
        <v>203</v>
      </c>
      <c r="K1130" t="s">
        <v>5232</v>
      </c>
      <c r="L1130" t="s">
        <v>53</v>
      </c>
      <c r="M1130" t="s">
        <v>1887</v>
      </c>
      <c r="N1130" t="s">
        <v>31</v>
      </c>
      <c r="O1130" t="s">
        <v>55</v>
      </c>
      <c r="P1130" s="4">
        <v>68.459999999999994</v>
      </c>
      <c r="Q1130">
        <v>2</v>
      </c>
      <c r="R1130">
        <v>0</v>
      </c>
      <c r="S1130" s="4">
        <v>20.538</v>
      </c>
    </row>
    <row r="1131" spans="1:19" x14ac:dyDescent="0.25">
      <c r="A1131" t="s">
        <v>3742</v>
      </c>
      <c r="B1131" s="1">
        <v>42834</v>
      </c>
      <c r="C1131" s="1">
        <v>42895</v>
      </c>
      <c r="D1131" t="s">
        <v>22</v>
      </c>
      <c r="E1131" t="s">
        <v>540</v>
      </c>
      <c r="F1131" t="s">
        <v>541</v>
      </c>
      <c r="G1131" t="s">
        <v>25</v>
      </c>
      <c r="H1131" t="s">
        <v>26</v>
      </c>
      <c r="I1131" t="s">
        <v>352</v>
      </c>
      <c r="J1131" t="s">
        <v>52</v>
      </c>
      <c r="K1131" t="s">
        <v>5180</v>
      </c>
      <c r="L1131" t="s">
        <v>53</v>
      </c>
      <c r="M1131" t="s">
        <v>3743</v>
      </c>
      <c r="N1131" t="s">
        <v>31</v>
      </c>
      <c r="O1131" t="s">
        <v>45</v>
      </c>
      <c r="P1131" s="4">
        <v>1478.2719999999999</v>
      </c>
      <c r="Q1131">
        <v>8</v>
      </c>
      <c r="R1131">
        <v>0.2</v>
      </c>
      <c r="S1131" s="4">
        <v>92.391999999999996</v>
      </c>
    </row>
    <row r="1132" spans="1:19" x14ac:dyDescent="0.25">
      <c r="A1132" t="s">
        <v>3745</v>
      </c>
      <c r="B1132" s="1">
        <v>43006</v>
      </c>
      <c r="C1132" s="1">
        <v>42835</v>
      </c>
      <c r="D1132" t="s">
        <v>39</v>
      </c>
      <c r="E1132" t="s">
        <v>713</v>
      </c>
      <c r="F1132" t="s">
        <v>714</v>
      </c>
      <c r="G1132" t="s">
        <v>25</v>
      </c>
      <c r="H1132" t="s">
        <v>26</v>
      </c>
      <c r="I1132" t="s">
        <v>51</v>
      </c>
      <c r="J1132" t="s">
        <v>52</v>
      </c>
      <c r="K1132" t="s">
        <v>5138</v>
      </c>
      <c r="L1132" t="s">
        <v>53</v>
      </c>
      <c r="M1132" t="s">
        <v>113</v>
      </c>
      <c r="N1132" t="s">
        <v>31</v>
      </c>
      <c r="O1132" t="s">
        <v>55</v>
      </c>
      <c r="P1132" s="4">
        <v>9.24</v>
      </c>
      <c r="Q1132">
        <v>3</v>
      </c>
      <c r="R1132">
        <v>0</v>
      </c>
      <c r="S1132" s="4">
        <v>4.4352</v>
      </c>
    </row>
    <row r="1133" spans="1:19" x14ac:dyDescent="0.25">
      <c r="A1133" t="s">
        <v>3746</v>
      </c>
      <c r="B1133" s="1">
        <v>41658</v>
      </c>
      <c r="C1133" s="1">
        <v>41659</v>
      </c>
      <c r="D1133" t="s">
        <v>86</v>
      </c>
      <c r="E1133" t="s">
        <v>3134</v>
      </c>
      <c r="F1133" t="s">
        <v>3135</v>
      </c>
      <c r="G1133" t="s">
        <v>25</v>
      </c>
      <c r="H1133" t="s">
        <v>26</v>
      </c>
      <c r="I1133" t="s">
        <v>2308</v>
      </c>
      <c r="J1133" t="s">
        <v>577</v>
      </c>
      <c r="K1133" t="s">
        <v>5347</v>
      </c>
      <c r="L1133" t="s">
        <v>53</v>
      </c>
      <c r="M1133" t="s">
        <v>496</v>
      </c>
      <c r="N1133" t="s">
        <v>31</v>
      </c>
      <c r="O1133" t="s">
        <v>32</v>
      </c>
      <c r="P1133" s="4">
        <v>181.47</v>
      </c>
      <c r="Q1133">
        <v>5</v>
      </c>
      <c r="R1133">
        <v>0.7</v>
      </c>
      <c r="S1133" s="4">
        <v>-320.59699999999998</v>
      </c>
    </row>
    <row r="1134" spans="1:19" x14ac:dyDescent="0.25">
      <c r="A1134" t="s">
        <v>3748</v>
      </c>
      <c r="B1134" s="1">
        <v>42619</v>
      </c>
      <c r="C1134" s="1">
        <v>42535</v>
      </c>
      <c r="D1134" t="s">
        <v>39</v>
      </c>
      <c r="E1134" t="s">
        <v>3749</v>
      </c>
      <c r="F1134" t="s">
        <v>3750</v>
      </c>
      <c r="G1134" t="s">
        <v>25</v>
      </c>
      <c r="H1134" t="s">
        <v>26</v>
      </c>
      <c r="I1134" t="s">
        <v>352</v>
      </c>
      <c r="J1134" t="s">
        <v>52</v>
      </c>
      <c r="K1134" t="s">
        <v>5170</v>
      </c>
      <c r="L1134" t="s">
        <v>53</v>
      </c>
      <c r="M1134" t="s">
        <v>67</v>
      </c>
      <c r="N1134" t="s">
        <v>31</v>
      </c>
      <c r="O1134" t="s">
        <v>35</v>
      </c>
      <c r="P1134" s="4">
        <v>122.352</v>
      </c>
      <c r="Q1134">
        <v>3</v>
      </c>
      <c r="R1134">
        <v>0.2</v>
      </c>
      <c r="S1134" s="4">
        <v>13.7646</v>
      </c>
    </row>
    <row r="1135" spans="1:19" x14ac:dyDescent="0.25">
      <c r="A1135" t="s">
        <v>3751</v>
      </c>
      <c r="B1135" s="1">
        <v>41908</v>
      </c>
      <c r="C1135" s="1">
        <v>41909</v>
      </c>
      <c r="D1135" t="s">
        <v>86</v>
      </c>
      <c r="E1135" t="s">
        <v>2694</v>
      </c>
      <c r="F1135" t="s">
        <v>2695</v>
      </c>
      <c r="G1135" t="s">
        <v>100</v>
      </c>
      <c r="H1135" t="s">
        <v>26</v>
      </c>
      <c r="I1135" t="s">
        <v>720</v>
      </c>
      <c r="J1135" t="s">
        <v>52</v>
      </c>
      <c r="K1135" t="s">
        <v>5223</v>
      </c>
      <c r="L1135" t="s">
        <v>53</v>
      </c>
      <c r="M1135" t="s">
        <v>34</v>
      </c>
      <c r="N1135" t="s">
        <v>31</v>
      </c>
      <c r="O1135" t="s">
        <v>35</v>
      </c>
      <c r="P1135" s="4">
        <v>585.55200000000002</v>
      </c>
      <c r="Q1135">
        <v>3</v>
      </c>
      <c r="R1135">
        <v>0.2</v>
      </c>
      <c r="S1135" s="4">
        <v>73.194000000000003</v>
      </c>
    </row>
    <row r="1136" spans="1:19" x14ac:dyDescent="0.25">
      <c r="A1136" t="s">
        <v>3752</v>
      </c>
      <c r="B1136" s="1">
        <v>43088</v>
      </c>
      <c r="C1136" s="1">
        <v>43092</v>
      </c>
      <c r="D1136" t="s">
        <v>39</v>
      </c>
      <c r="E1136" t="s">
        <v>2829</v>
      </c>
      <c r="F1136" t="s">
        <v>2830</v>
      </c>
      <c r="G1136" t="s">
        <v>25</v>
      </c>
      <c r="H1136" t="s">
        <v>26</v>
      </c>
      <c r="I1136" t="s">
        <v>625</v>
      </c>
      <c r="J1136" t="s">
        <v>189</v>
      </c>
      <c r="K1136" t="s">
        <v>5199</v>
      </c>
      <c r="L1136" t="s">
        <v>53</v>
      </c>
      <c r="M1136" t="s">
        <v>2878</v>
      </c>
      <c r="N1136" t="s">
        <v>31</v>
      </c>
      <c r="O1136" t="s">
        <v>55</v>
      </c>
      <c r="P1136" s="4">
        <v>13.36</v>
      </c>
      <c r="Q1136">
        <v>5</v>
      </c>
      <c r="R1136">
        <v>0.2</v>
      </c>
      <c r="S1136" s="4">
        <v>4.008</v>
      </c>
    </row>
    <row r="1137" spans="1:19" x14ac:dyDescent="0.25">
      <c r="A1137" t="s">
        <v>3752</v>
      </c>
      <c r="B1137" s="1">
        <v>43088</v>
      </c>
      <c r="C1137" s="1">
        <v>43092</v>
      </c>
      <c r="D1137" t="s">
        <v>39</v>
      </c>
      <c r="E1137" t="s">
        <v>2829</v>
      </c>
      <c r="F1137" t="s">
        <v>2830</v>
      </c>
      <c r="G1137" t="s">
        <v>25</v>
      </c>
      <c r="H1137" t="s">
        <v>26</v>
      </c>
      <c r="I1137" t="s">
        <v>625</v>
      </c>
      <c r="J1137" t="s">
        <v>189</v>
      </c>
      <c r="K1137" t="s">
        <v>5199</v>
      </c>
      <c r="L1137" t="s">
        <v>53</v>
      </c>
      <c r="M1137" t="s">
        <v>1902</v>
      </c>
      <c r="N1137" t="s">
        <v>31</v>
      </c>
      <c r="O1137" t="s">
        <v>32</v>
      </c>
      <c r="P1137" s="4">
        <v>102.018</v>
      </c>
      <c r="Q1137">
        <v>7</v>
      </c>
      <c r="R1137">
        <v>0.7</v>
      </c>
      <c r="S1137" s="4">
        <v>-183.63239999999999</v>
      </c>
    </row>
    <row r="1138" spans="1:19" x14ac:dyDescent="0.25">
      <c r="A1138" t="s">
        <v>3754</v>
      </c>
      <c r="B1138" s="1">
        <v>42765</v>
      </c>
      <c r="C1138" s="1">
        <v>42827</v>
      </c>
      <c r="D1138" t="s">
        <v>39</v>
      </c>
      <c r="E1138" t="s">
        <v>72</v>
      </c>
      <c r="F1138" t="s">
        <v>73</v>
      </c>
      <c r="G1138" t="s">
        <v>25</v>
      </c>
      <c r="H1138" t="s">
        <v>26</v>
      </c>
      <c r="I1138" t="s">
        <v>1178</v>
      </c>
      <c r="J1138" t="s">
        <v>43</v>
      </c>
      <c r="K1138" t="s">
        <v>5256</v>
      </c>
      <c r="L1138" t="s">
        <v>29</v>
      </c>
      <c r="M1138" t="s">
        <v>3755</v>
      </c>
      <c r="N1138" t="s">
        <v>31</v>
      </c>
      <c r="O1138" t="s">
        <v>35</v>
      </c>
      <c r="P1138" s="4">
        <v>419.13600000000002</v>
      </c>
      <c r="Q1138">
        <v>4</v>
      </c>
      <c r="R1138">
        <v>0.2</v>
      </c>
      <c r="S1138" s="4">
        <v>-68.1096</v>
      </c>
    </row>
    <row r="1139" spans="1:19" x14ac:dyDescent="0.25">
      <c r="A1139" t="s">
        <v>3757</v>
      </c>
      <c r="B1139" s="1">
        <v>42739</v>
      </c>
      <c r="C1139" s="1">
        <v>42829</v>
      </c>
      <c r="D1139" t="s">
        <v>22</v>
      </c>
      <c r="E1139" t="s">
        <v>2197</v>
      </c>
      <c r="F1139" t="s">
        <v>2198</v>
      </c>
      <c r="G1139" t="s">
        <v>89</v>
      </c>
      <c r="H1139" t="s">
        <v>26</v>
      </c>
      <c r="I1139" t="s">
        <v>680</v>
      </c>
      <c r="J1139" t="s">
        <v>43</v>
      </c>
      <c r="K1139" t="s">
        <v>5205</v>
      </c>
      <c r="L1139" t="s">
        <v>29</v>
      </c>
      <c r="M1139" t="s">
        <v>1920</v>
      </c>
      <c r="N1139" t="s">
        <v>31</v>
      </c>
      <c r="O1139" t="s">
        <v>35</v>
      </c>
      <c r="P1139" s="4">
        <v>218.352</v>
      </c>
      <c r="Q1139">
        <v>3</v>
      </c>
      <c r="R1139">
        <v>0.2</v>
      </c>
      <c r="S1139" s="4">
        <v>-19.105799999999999</v>
      </c>
    </row>
    <row r="1140" spans="1:19" x14ac:dyDescent="0.25">
      <c r="A1140" t="s">
        <v>3758</v>
      </c>
      <c r="B1140" s="1">
        <v>41971</v>
      </c>
      <c r="C1140" s="1">
        <v>41971</v>
      </c>
      <c r="D1140" t="s">
        <v>464</v>
      </c>
      <c r="E1140" t="s">
        <v>3082</v>
      </c>
      <c r="F1140" t="s">
        <v>3083</v>
      </c>
      <c r="G1140" t="s">
        <v>100</v>
      </c>
      <c r="H1140" t="s">
        <v>26</v>
      </c>
      <c r="I1140" t="s">
        <v>352</v>
      </c>
      <c r="J1140" t="s">
        <v>52</v>
      </c>
      <c r="K1140" t="s">
        <v>5180</v>
      </c>
      <c r="L1140" t="s">
        <v>53</v>
      </c>
      <c r="M1140" t="s">
        <v>1748</v>
      </c>
      <c r="N1140" t="s">
        <v>31</v>
      </c>
      <c r="O1140" t="s">
        <v>32</v>
      </c>
      <c r="P1140" s="4">
        <v>411.33199999999999</v>
      </c>
      <c r="Q1140">
        <v>4</v>
      </c>
      <c r="R1140">
        <v>0.15</v>
      </c>
      <c r="S1140" s="4">
        <v>-4.8391999999999999</v>
      </c>
    </row>
    <row r="1141" spans="1:19" x14ac:dyDescent="0.25">
      <c r="A1141" t="s">
        <v>3759</v>
      </c>
      <c r="B1141" s="1">
        <v>42931</v>
      </c>
      <c r="C1141" s="1">
        <v>42934</v>
      </c>
      <c r="D1141" t="s">
        <v>22</v>
      </c>
      <c r="E1141" t="s">
        <v>1709</v>
      </c>
      <c r="F1141" t="s">
        <v>1710</v>
      </c>
      <c r="G1141" t="s">
        <v>25</v>
      </c>
      <c r="H1141" t="s">
        <v>26</v>
      </c>
      <c r="I1141" t="s">
        <v>180</v>
      </c>
      <c r="J1141" t="s">
        <v>123</v>
      </c>
      <c r="K1141" t="s">
        <v>5175</v>
      </c>
      <c r="L1141" t="s">
        <v>66</v>
      </c>
      <c r="M1141" t="s">
        <v>2073</v>
      </c>
      <c r="N1141" t="s">
        <v>31</v>
      </c>
      <c r="O1141" t="s">
        <v>35</v>
      </c>
      <c r="P1141" s="4">
        <v>664.14599999999996</v>
      </c>
      <c r="Q1141">
        <v>6</v>
      </c>
      <c r="R1141">
        <v>0.1</v>
      </c>
      <c r="S1141" s="4">
        <v>88.552800000000005</v>
      </c>
    </row>
    <row r="1142" spans="1:19" x14ac:dyDescent="0.25">
      <c r="A1142" t="s">
        <v>3760</v>
      </c>
      <c r="B1142" s="1">
        <v>42777</v>
      </c>
      <c r="C1142" s="1">
        <v>42897</v>
      </c>
      <c r="D1142" t="s">
        <v>39</v>
      </c>
      <c r="E1142" t="s">
        <v>3761</v>
      </c>
      <c r="F1142" t="s">
        <v>3762</v>
      </c>
      <c r="G1142" t="s">
        <v>89</v>
      </c>
      <c r="H1142" t="s">
        <v>26</v>
      </c>
      <c r="I1142" t="s">
        <v>64</v>
      </c>
      <c r="J1142" t="s">
        <v>65</v>
      </c>
      <c r="K1142" t="s">
        <v>5139</v>
      </c>
      <c r="L1142" t="s">
        <v>66</v>
      </c>
      <c r="M1142" t="s">
        <v>2344</v>
      </c>
      <c r="N1142" t="s">
        <v>31</v>
      </c>
      <c r="O1142" t="s">
        <v>55</v>
      </c>
      <c r="P1142" s="4">
        <v>3.3119999999999998</v>
      </c>
      <c r="Q1142">
        <v>1</v>
      </c>
      <c r="R1142">
        <v>0.2</v>
      </c>
      <c r="S1142" s="4">
        <v>0.66239999999999999</v>
      </c>
    </row>
    <row r="1143" spans="1:19" x14ac:dyDescent="0.25">
      <c r="A1143" t="s">
        <v>3763</v>
      </c>
      <c r="B1143" s="1">
        <v>42226</v>
      </c>
      <c r="C1143" s="1">
        <v>42348</v>
      </c>
      <c r="D1143" t="s">
        <v>39</v>
      </c>
      <c r="E1143" t="s">
        <v>1532</v>
      </c>
      <c r="F1143" t="s">
        <v>1533</v>
      </c>
      <c r="G1143" t="s">
        <v>25</v>
      </c>
      <c r="H1143" t="s">
        <v>26</v>
      </c>
      <c r="I1143" t="s">
        <v>352</v>
      </c>
      <c r="J1143" t="s">
        <v>52</v>
      </c>
      <c r="K1143" t="s">
        <v>5180</v>
      </c>
      <c r="L1143" t="s">
        <v>53</v>
      </c>
      <c r="M1143" t="s">
        <v>423</v>
      </c>
      <c r="N1143" t="s">
        <v>31</v>
      </c>
      <c r="O1143" t="s">
        <v>55</v>
      </c>
      <c r="P1143" s="4">
        <v>145.9</v>
      </c>
      <c r="Q1143">
        <v>5</v>
      </c>
      <c r="R1143">
        <v>0</v>
      </c>
      <c r="S1143" s="4">
        <v>62.737000000000002</v>
      </c>
    </row>
    <row r="1144" spans="1:19" x14ac:dyDescent="0.25">
      <c r="A1144" t="s">
        <v>3764</v>
      </c>
      <c r="B1144" s="1">
        <v>42837</v>
      </c>
      <c r="C1144" s="1">
        <v>42990</v>
      </c>
      <c r="D1144" t="s">
        <v>39</v>
      </c>
      <c r="E1144" t="s">
        <v>3765</v>
      </c>
      <c r="F1144" t="s">
        <v>3766</v>
      </c>
      <c r="G1144" t="s">
        <v>89</v>
      </c>
      <c r="H1144" t="s">
        <v>26</v>
      </c>
      <c r="I1144" t="s">
        <v>64</v>
      </c>
      <c r="J1144" t="s">
        <v>65</v>
      </c>
      <c r="K1144" t="s">
        <v>5247</v>
      </c>
      <c r="L1144" t="s">
        <v>66</v>
      </c>
      <c r="M1144" t="s">
        <v>1290</v>
      </c>
      <c r="N1144" t="s">
        <v>31</v>
      </c>
      <c r="O1144" t="s">
        <v>35</v>
      </c>
      <c r="P1144" s="4">
        <v>239.96</v>
      </c>
      <c r="Q1144">
        <v>10</v>
      </c>
      <c r="R1144">
        <v>0.3</v>
      </c>
      <c r="S1144" s="4">
        <v>-10.284000000000001</v>
      </c>
    </row>
    <row r="1145" spans="1:19" x14ac:dyDescent="0.25">
      <c r="A1145" t="s">
        <v>3764</v>
      </c>
      <c r="B1145" s="1">
        <v>42837</v>
      </c>
      <c r="C1145" s="1">
        <v>42990</v>
      </c>
      <c r="D1145" t="s">
        <v>39</v>
      </c>
      <c r="E1145" t="s">
        <v>3765</v>
      </c>
      <c r="F1145" t="s">
        <v>3766</v>
      </c>
      <c r="G1145" t="s">
        <v>89</v>
      </c>
      <c r="H1145" t="s">
        <v>26</v>
      </c>
      <c r="I1145" t="s">
        <v>64</v>
      </c>
      <c r="J1145" t="s">
        <v>65</v>
      </c>
      <c r="K1145" t="s">
        <v>5247</v>
      </c>
      <c r="L1145" t="s">
        <v>66</v>
      </c>
      <c r="M1145" t="s">
        <v>1887</v>
      </c>
      <c r="N1145" t="s">
        <v>31</v>
      </c>
      <c r="O1145" t="s">
        <v>55</v>
      </c>
      <c r="P1145" s="4">
        <v>54.768000000000001</v>
      </c>
      <c r="Q1145">
        <v>2</v>
      </c>
      <c r="R1145">
        <v>0.2</v>
      </c>
      <c r="S1145" s="4">
        <v>6.8460000000000001</v>
      </c>
    </row>
    <row r="1146" spans="1:19" x14ac:dyDescent="0.25">
      <c r="A1146" t="s">
        <v>3767</v>
      </c>
      <c r="B1146" s="1">
        <v>42877</v>
      </c>
      <c r="C1146" s="1">
        <v>42881</v>
      </c>
      <c r="D1146" t="s">
        <v>39</v>
      </c>
      <c r="E1146" t="s">
        <v>908</v>
      </c>
      <c r="F1146" t="s">
        <v>909</v>
      </c>
      <c r="G1146" t="s">
        <v>25</v>
      </c>
      <c r="H1146" t="s">
        <v>26</v>
      </c>
      <c r="I1146" t="s">
        <v>137</v>
      </c>
      <c r="J1146" t="s">
        <v>138</v>
      </c>
      <c r="K1146" t="s">
        <v>5216</v>
      </c>
      <c r="L1146" t="s">
        <v>92</v>
      </c>
      <c r="M1146" t="s">
        <v>147</v>
      </c>
      <c r="N1146" t="s">
        <v>31</v>
      </c>
      <c r="O1146" t="s">
        <v>35</v>
      </c>
      <c r="P1146" s="4">
        <v>181.98599999999999</v>
      </c>
      <c r="Q1146">
        <v>2</v>
      </c>
      <c r="R1146">
        <v>0.3</v>
      </c>
      <c r="S1146" s="4">
        <v>-54.595799999999997</v>
      </c>
    </row>
    <row r="1147" spans="1:19" x14ac:dyDescent="0.25">
      <c r="A1147" t="s">
        <v>3769</v>
      </c>
      <c r="B1147" s="1">
        <v>42723</v>
      </c>
      <c r="C1147" s="1">
        <v>42729</v>
      </c>
      <c r="D1147" t="s">
        <v>39</v>
      </c>
      <c r="E1147" t="s">
        <v>3392</v>
      </c>
      <c r="F1147" t="s">
        <v>3393</v>
      </c>
      <c r="G1147" t="s">
        <v>89</v>
      </c>
      <c r="H1147" t="s">
        <v>26</v>
      </c>
      <c r="I1147" t="s">
        <v>1437</v>
      </c>
      <c r="J1147" t="s">
        <v>577</v>
      </c>
      <c r="K1147" t="s">
        <v>5274</v>
      </c>
      <c r="L1147" t="s">
        <v>53</v>
      </c>
      <c r="M1147" t="s">
        <v>3770</v>
      </c>
      <c r="N1147" t="s">
        <v>31</v>
      </c>
      <c r="O1147" t="s">
        <v>45</v>
      </c>
      <c r="P1147" s="4">
        <v>455.97</v>
      </c>
      <c r="Q1147">
        <v>6</v>
      </c>
      <c r="R1147">
        <v>0.5</v>
      </c>
      <c r="S1147" s="4">
        <v>-218.8656</v>
      </c>
    </row>
    <row r="1148" spans="1:19" x14ac:dyDescent="0.25">
      <c r="A1148" t="s">
        <v>3772</v>
      </c>
      <c r="B1148" s="1">
        <v>42925</v>
      </c>
      <c r="C1148" s="1">
        <v>42956</v>
      </c>
      <c r="D1148" t="s">
        <v>86</v>
      </c>
      <c r="E1148" t="s">
        <v>2577</v>
      </c>
      <c r="F1148" t="s">
        <v>2578</v>
      </c>
      <c r="G1148" t="s">
        <v>25</v>
      </c>
      <c r="H1148" t="s">
        <v>26</v>
      </c>
      <c r="I1148" t="s">
        <v>3773</v>
      </c>
      <c r="J1148" t="s">
        <v>75</v>
      </c>
      <c r="K1148" t="s">
        <v>5477</v>
      </c>
      <c r="L1148" t="s">
        <v>53</v>
      </c>
      <c r="M1148" t="s">
        <v>3105</v>
      </c>
      <c r="N1148" t="s">
        <v>31</v>
      </c>
      <c r="O1148" t="s">
        <v>55</v>
      </c>
      <c r="P1148" s="4">
        <v>25.16</v>
      </c>
      <c r="Q1148">
        <v>2</v>
      </c>
      <c r="R1148">
        <v>0</v>
      </c>
      <c r="S1148" s="4">
        <v>10.5672</v>
      </c>
    </row>
    <row r="1149" spans="1:19" x14ac:dyDescent="0.25">
      <c r="A1149" t="s">
        <v>3774</v>
      </c>
      <c r="B1149" s="1">
        <v>41984</v>
      </c>
      <c r="C1149" s="1">
        <v>41959</v>
      </c>
      <c r="D1149" t="s">
        <v>39</v>
      </c>
      <c r="E1149" t="s">
        <v>3775</v>
      </c>
      <c r="F1149" t="s">
        <v>3776</v>
      </c>
      <c r="G1149" t="s">
        <v>89</v>
      </c>
      <c r="H1149" t="s">
        <v>26</v>
      </c>
      <c r="I1149" t="s">
        <v>101</v>
      </c>
      <c r="J1149" t="s">
        <v>91</v>
      </c>
      <c r="K1149" t="s">
        <v>5184</v>
      </c>
      <c r="L1149" t="s">
        <v>92</v>
      </c>
      <c r="M1149" t="s">
        <v>1329</v>
      </c>
      <c r="N1149" t="s">
        <v>31</v>
      </c>
      <c r="O1149" t="s">
        <v>32</v>
      </c>
      <c r="P1149" s="4">
        <v>67.993200000000002</v>
      </c>
      <c r="Q1149">
        <v>1</v>
      </c>
      <c r="R1149">
        <v>0.32</v>
      </c>
      <c r="S1149" s="4">
        <v>-12.998699999999999</v>
      </c>
    </row>
    <row r="1150" spans="1:19" x14ac:dyDescent="0.25">
      <c r="A1150" t="s">
        <v>3777</v>
      </c>
      <c r="B1150" s="1">
        <v>42776</v>
      </c>
      <c r="C1150" s="1">
        <v>42896</v>
      </c>
      <c r="D1150" t="s">
        <v>22</v>
      </c>
      <c r="E1150" t="s">
        <v>1555</v>
      </c>
      <c r="F1150" t="s">
        <v>1556</v>
      </c>
      <c r="G1150" t="s">
        <v>89</v>
      </c>
      <c r="H1150" t="s">
        <v>26</v>
      </c>
      <c r="I1150" t="s">
        <v>1919</v>
      </c>
      <c r="J1150" t="s">
        <v>1502</v>
      </c>
      <c r="K1150" t="s">
        <v>5309</v>
      </c>
      <c r="L1150" t="s">
        <v>29</v>
      </c>
      <c r="M1150" t="s">
        <v>2837</v>
      </c>
      <c r="N1150" t="s">
        <v>31</v>
      </c>
      <c r="O1150" t="s">
        <v>55</v>
      </c>
      <c r="P1150" s="4">
        <v>10.16</v>
      </c>
      <c r="Q1150">
        <v>2</v>
      </c>
      <c r="R1150">
        <v>0</v>
      </c>
      <c r="S1150" s="4">
        <v>3.4544000000000001</v>
      </c>
    </row>
    <row r="1151" spans="1:19" x14ac:dyDescent="0.25">
      <c r="A1151" t="s">
        <v>3778</v>
      </c>
      <c r="B1151" s="1">
        <v>42352</v>
      </c>
      <c r="C1151" s="1">
        <v>42356</v>
      </c>
      <c r="D1151" t="s">
        <v>39</v>
      </c>
      <c r="E1151" t="s">
        <v>2966</v>
      </c>
      <c r="F1151" t="s">
        <v>2967</v>
      </c>
      <c r="G1151" t="s">
        <v>89</v>
      </c>
      <c r="H1151" t="s">
        <v>26</v>
      </c>
      <c r="I1151" t="s">
        <v>523</v>
      </c>
      <c r="J1151" t="s">
        <v>524</v>
      </c>
      <c r="K1151" t="s">
        <v>5188</v>
      </c>
      <c r="L1151" t="s">
        <v>29</v>
      </c>
      <c r="M1151" t="s">
        <v>2380</v>
      </c>
      <c r="N1151" t="s">
        <v>31</v>
      </c>
      <c r="O1151" t="s">
        <v>55</v>
      </c>
      <c r="P1151" s="4">
        <v>6.16</v>
      </c>
      <c r="Q1151">
        <v>2</v>
      </c>
      <c r="R1151">
        <v>0</v>
      </c>
      <c r="S1151" s="4">
        <v>1.9712000000000001</v>
      </c>
    </row>
    <row r="1152" spans="1:19" x14ac:dyDescent="0.25">
      <c r="A1152" t="s">
        <v>3780</v>
      </c>
      <c r="B1152" s="1">
        <v>42807</v>
      </c>
      <c r="C1152" s="1">
        <v>42807</v>
      </c>
      <c r="D1152" t="s">
        <v>464</v>
      </c>
      <c r="E1152" t="s">
        <v>3782</v>
      </c>
      <c r="F1152" t="s">
        <v>3783</v>
      </c>
      <c r="G1152" t="s">
        <v>100</v>
      </c>
      <c r="H1152" t="s">
        <v>26</v>
      </c>
      <c r="I1152" t="s">
        <v>137</v>
      </c>
      <c r="J1152" t="s">
        <v>138</v>
      </c>
      <c r="K1152" t="s">
        <v>5146</v>
      </c>
      <c r="L1152" t="s">
        <v>92</v>
      </c>
      <c r="M1152" t="s">
        <v>3058</v>
      </c>
      <c r="N1152" t="s">
        <v>31</v>
      </c>
      <c r="O1152" t="s">
        <v>35</v>
      </c>
      <c r="P1152" s="4">
        <v>89.768000000000001</v>
      </c>
      <c r="Q1152">
        <v>1</v>
      </c>
      <c r="R1152">
        <v>0.3</v>
      </c>
      <c r="S1152" s="4">
        <v>-2.5648</v>
      </c>
    </row>
    <row r="1153" spans="1:19" x14ac:dyDescent="0.25">
      <c r="A1153" t="s">
        <v>3784</v>
      </c>
      <c r="B1153" s="1">
        <v>42716</v>
      </c>
      <c r="C1153" s="1">
        <v>42720</v>
      </c>
      <c r="D1153" t="s">
        <v>39</v>
      </c>
      <c r="E1153" t="s">
        <v>3785</v>
      </c>
      <c r="F1153" t="s">
        <v>3786</v>
      </c>
      <c r="G1153" t="s">
        <v>25</v>
      </c>
      <c r="H1153" t="s">
        <v>26</v>
      </c>
      <c r="I1153" t="s">
        <v>1392</v>
      </c>
      <c r="J1153" t="s">
        <v>52</v>
      </c>
      <c r="K1153" t="s">
        <v>5271</v>
      </c>
      <c r="L1153" t="s">
        <v>53</v>
      </c>
      <c r="M1153" t="s">
        <v>617</v>
      </c>
      <c r="N1153" t="s">
        <v>31</v>
      </c>
      <c r="O1153" t="s">
        <v>55</v>
      </c>
      <c r="P1153" s="4">
        <v>383.64</v>
      </c>
      <c r="Q1153">
        <v>6</v>
      </c>
      <c r="R1153">
        <v>0</v>
      </c>
      <c r="S1153" s="4">
        <v>122.76479999999999</v>
      </c>
    </row>
    <row r="1154" spans="1:19" x14ac:dyDescent="0.25">
      <c r="A1154" t="s">
        <v>3787</v>
      </c>
      <c r="B1154" s="1">
        <v>42987</v>
      </c>
      <c r="C1154" s="1">
        <v>42992</v>
      </c>
      <c r="D1154" t="s">
        <v>22</v>
      </c>
      <c r="E1154" t="s">
        <v>2868</v>
      </c>
      <c r="F1154" t="s">
        <v>2869</v>
      </c>
      <c r="G1154" t="s">
        <v>25</v>
      </c>
      <c r="H1154" t="s">
        <v>26</v>
      </c>
      <c r="I1154" t="s">
        <v>51</v>
      </c>
      <c r="J1154" t="s">
        <v>52</v>
      </c>
      <c r="K1154" t="s">
        <v>5145</v>
      </c>
      <c r="L1154" t="s">
        <v>53</v>
      </c>
      <c r="M1154" t="s">
        <v>1965</v>
      </c>
      <c r="N1154" t="s">
        <v>31</v>
      </c>
      <c r="O1154" t="s">
        <v>35</v>
      </c>
      <c r="P1154" s="4">
        <v>243.92</v>
      </c>
      <c r="Q1154">
        <v>5</v>
      </c>
      <c r="R1154">
        <v>0.2</v>
      </c>
      <c r="S1154" s="4">
        <v>-15.244999999999999</v>
      </c>
    </row>
    <row r="1155" spans="1:19" x14ac:dyDescent="0.25">
      <c r="A1155" t="s">
        <v>3788</v>
      </c>
      <c r="B1155" s="1">
        <v>42835</v>
      </c>
      <c r="C1155" s="1">
        <v>42957</v>
      </c>
      <c r="D1155" t="s">
        <v>39</v>
      </c>
      <c r="E1155" t="s">
        <v>135</v>
      </c>
      <c r="F1155" t="s">
        <v>136</v>
      </c>
      <c r="G1155" t="s">
        <v>100</v>
      </c>
      <c r="H1155" t="s">
        <v>26</v>
      </c>
      <c r="I1155" t="s">
        <v>2995</v>
      </c>
      <c r="J1155" t="s">
        <v>1274</v>
      </c>
      <c r="K1155" t="s">
        <v>5412</v>
      </c>
      <c r="L1155" t="s">
        <v>66</v>
      </c>
      <c r="M1155" t="s">
        <v>1313</v>
      </c>
      <c r="N1155" t="s">
        <v>31</v>
      </c>
      <c r="O1155" t="s">
        <v>55</v>
      </c>
      <c r="P1155" s="4">
        <v>19.98</v>
      </c>
      <c r="Q1155">
        <v>1</v>
      </c>
      <c r="R1155">
        <v>0</v>
      </c>
      <c r="S1155" s="4">
        <v>8.5914000000000001</v>
      </c>
    </row>
    <row r="1156" spans="1:19" x14ac:dyDescent="0.25">
      <c r="A1156" t="s">
        <v>3789</v>
      </c>
      <c r="B1156" s="1">
        <v>41988</v>
      </c>
      <c r="C1156" s="1">
        <v>41992</v>
      </c>
      <c r="D1156" t="s">
        <v>22</v>
      </c>
      <c r="E1156" t="s">
        <v>367</v>
      </c>
      <c r="F1156" t="s">
        <v>368</v>
      </c>
      <c r="G1156" t="s">
        <v>25</v>
      </c>
      <c r="H1156" t="s">
        <v>26</v>
      </c>
      <c r="I1156" t="s">
        <v>720</v>
      </c>
      <c r="J1156" t="s">
        <v>52</v>
      </c>
      <c r="K1156" t="s">
        <v>5250</v>
      </c>
      <c r="L1156" t="s">
        <v>53</v>
      </c>
      <c r="M1156" t="s">
        <v>2380</v>
      </c>
      <c r="N1156" t="s">
        <v>31</v>
      </c>
      <c r="O1156" t="s">
        <v>55</v>
      </c>
      <c r="P1156" s="4">
        <v>6.16</v>
      </c>
      <c r="Q1156">
        <v>2</v>
      </c>
      <c r="R1156">
        <v>0</v>
      </c>
      <c r="S1156" s="4">
        <v>1.9712000000000001</v>
      </c>
    </row>
    <row r="1157" spans="1:19" x14ac:dyDescent="0.25">
      <c r="A1157" t="s">
        <v>3790</v>
      </c>
      <c r="B1157" s="1">
        <v>41925</v>
      </c>
      <c r="C1157" s="1">
        <v>41930</v>
      </c>
      <c r="D1157" t="s">
        <v>22</v>
      </c>
      <c r="E1157" t="s">
        <v>1651</v>
      </c>
      <c r="F1157" t="s">
        <v>1652</v>
      </c>
      <c r="G1157" t="s">
        <v>89</v>
      </c>
      <c r="H1157" t="s">
        <v>26</v>
      </c>
      <c r="I1157" t="s">
        <v>2437</v>
      </c>
      <c r="J1157" t="s">
        <v>392</v>
      </c>
      <c r="K1157" t="s">
        <v>5437</v>
      </c>
      <c r="L1157" t="s">
        <v>66</v>
      </c>
      <c r="M1157" t="s">
        <v>1201</v>
      </c>
      <c r="N1157" t="s">
        <v>31</v>
      </c>
      <c r="O1157" t="s">
        <v>35</v>
      </c>
      <c r="P1157" s="4">
        <v>245.98</v>
      </c>
      <c r="Q1157">
        <v>2</v>
      </c>
      <c r="R1157">
        <v>0</v>
      </c>
      <c r="S1157" s="4">
        <v>27.0578</v>
      </c>
    </row>
    <row r="1158" spans="1:19" x14ac:dyDescent="0.25">
      <c r="A1158" t="s">
        <v>3791</v>
      </c>
      <c r="B1158" s="1">
        <v>42633</v>
      </c>
      <c r="C1158" s="1">
        <v>42638</v>
      </c>
      <c r="D1158" t="s">
        <v>39</v>
      </c>
      <c r="E1158" t="s">
        <v>1731</v>
      </c>
      <c r="F1158" t="s">
        <v>1732</v>
      </c>
      <c r="G1158" t="s">
        <v>89</v>
      </c>
      <c r="H1158" t="s">
        <v>26</v>
      </c>
      <c r="I1158" t="s">
        <v>3053</v>
      </c>
      <c r="J1158" t="s">
        <v>1209</v>
      </c>
      <c r="K1158" t="s">
        <v>5418</v>
      </c>
      <c r="L1158" t="s">
        <v>29</v>
      </c>
      <c r="M1158" t="s">
        <v>2542</v>
      </c>
      <c r="N1158" t="s">
        <v>31</v>
      </c>
      <c r="O1158" t="s">
        <v>55</v>
      </c>
      <c r="P1158" s="4">
        <v>17.088000000000001</v>
      </c>
      <c r="Q1158">
        <v>2</v>
      </c>
      <c r="R1158">
        <v>0.2</v>
      </c>
      <c r="S1158" s="4">
        <v>1.0680000000000001</v>
      </c>
    </row>
    <row r="1159" spans="1:19" x14ac:dyDescent="0.25">
      <c r="A1159" t="s">
        <v>3791</v>
      </c>
      <c r="B1159" s="1">
        <v>42633</v>
      </c>
      <c r="C1159" s="1">
        <v>42638</v>
      </c>
      <c r="D1159" t="s">
        <v>39</v>
      </c>
      <c r="E1159" t="s">
        <v>1731</v>
      </c>
      <c r="F1159" t="s">
        <v>1732</v>
      </c>
      <c r="G1159" t="s">
        <v>89</v>
      </c>
      <c r="H1159" t="s">
        <v>26</v>
      </c>
      <c r="I1159" t="s">
        <v>3053</v>
      </c>
      <c r="J1159" t="s">
        <v>1209</v>
      </c>
      <c r="K1159" t="s">
        <v>5418</v>
      </c>
      <c r="L1159" t="s">
        <v>29</v>
      </c>
      <c r="M1159" t="s">
        <v>1201</v>
      </c>
      <c r="N1159" t="s">
        <v>31</v>
      </c>
      <c r="O1159" t="s">
        <v>35</v>
      </c>
      <c r="P1159" s="4">
        <v>98.391999999999996</v>
      </c>
      <c r="Q1159">
        <v>1</v>
      </c>
      <c r="R1159">
        <v>0.2</v>
      </c>
      <c r="S1159" s="4">
        <v>-11.069100000000001</v>
      </c>
    </row>
    <row r="1160" spans="1:19" x14ac:dyDescent="0.25">
      <c r="A1160" t="s">
        <v>3792</v>
      </c>
      <c r="B1160" s="1">
        <v>42916</v>
      </c>
      <c r="C1160" s="1">
        <v>42832</v>
      </c>
      <c r="D1160" t="s">
        <v>39</v>
      </c>
      <c r="E1160" t="s">
        <v>2631</v>
      </c>
      <c r="F1160" t="s">
        <v>2632</v>
      </c>
      <c r="G1160" t="s">
        <v>89</v>
      </c>
      <c r="H1160" t="s">
        <v>26</v>
      </c>
      <c r="I1160" t="s">
        <v>145</v>
      </c>
      <c r="J1160" t="s">
        <v>146</v>
      </c>
      <c r="K1160" t="s">
        <v>5147</v>
      </c>
      <c r="L1160" t="s">
        <v>29</v>
      </c>
      <c r="M1160" t="s">
        <v>1756</v>
      </c>
      <c r="N1160" t="s">
        <v>31</v>
      </c>
      <c r="O1160" t="s">
        <v>55</v>
      </c>
      <c r="P1160" s="4">
        <v>19.52</v>
      </c>
      <c r="Q1160">
        <v>2</v>
      </c>
      <c r="R1160">
        <v>0.2</v>
      </c>
      <c r="S1160" s="4">
        <v>5.3680000000000003</v>
      </c>
    </row>
    <row r="1161" spans="1:19" x14ac:dyDescent="0.25">
      <c r="A1161" t="s">
        <v>3793</v>
      </c>
      <c r="B1161" s="1">
        <v>42638</v>
      </c>
      <c r="C1161" s="1">
        <v>42643</v>
      </c>
      <c r="D1161" t="s">
        <v>39</v>
      </c>
      <c r="E1161" t="s">
        <v>3794</v>
      </c>
      <c r="F1161" t="s">
        <v>3795</v>
      </c>
      <c r="G1161" t="s">
        <v>89</v>
      </c>
      <c r="H1161" t="s">
        <v>26</v>
      </c>
      <c r="I1161" t="s">
        <v>3796</v>
      </c>
      <c r="J1161" t="s">
        <v>257</v>
      </c>
      <c r="K1161" t="s">
        <v>5478</v>
      </c>
      <c r="L1161" t="s">
        <v>92</v>
      </c>
      <c r="M1161" t="s">
        <v>104</v>
      </c>
      <c r="N1161" t="s">
        <v>31</v>
      </c>
      <c r="O1161" t="s">
        <v>35</v>
      </c>
      <c r="P1161" s="4">
        <v>201.96</v>
      </c>
      <c r="Q1161">
        <v>2</v>
      </c>
      <c r="R1161">
        <v>0</v>
      </c>
      <c r="S1161" s="4">
        <v>50.49</v>
      </c>
    </row>
    <row r="1162" spans="1:19" x14ac:dyDescent="0.25">
      <c r="A1162" t="s">
        <v>3793</v>
      </c>
      <c r="B1162" s="1">
        <v>42638</v>
      </c>
      <c r="C1162" s="1">
        <v>42643</v>
      </c>
      <c r="D1162" t="s">
        <v>39</v>
      </c>
      <c r="E1162" t="s">
        <v>3794</v>
      </c>
      <c r="F1162" t="s">
        <v>3795</v>
      </c>
      <c r="G1162" t="s">
        <v>89</v>
      </c>
      <c r="H1162" t="s">
        <v>26</v>
      </c>
      <c r="I1162" t="s">
        <v>3796</v>
      </c>
      <c r="J1162" t="s">
        <v>257</v>
      </c>
      <c r="K1162" t="s">
        <v>5478</v>
      </c>
      <c r="L1162" t="s">
        <v>92</v>
      </c>
      <c r="M1162" t="s">
        <v>2649</v>
      </c>
      <c r="N1162" t="s">
        <v>31</v>
      </c>
      <c r="O1162" t="s">
        <v>55</v>
      </c>
      <c r="P1162" s="4">
        <v>68.64</v>
      </c>
      <c r="Q1162">
        <v>11</v>
      </c>
      <c r="R1162">
        <v>0</v>
      </c>
      <c r="S1162" s="4">
        <v>17.16</v>
      </c>
    </row>
    <row r="1163" spans="1:19" x14ac:dyDescent="0.25">
      <c r="A1163" t="s">
        <v>3797</v>
      </c>
      <c r="B1163" s="1">
        <v>41911</v>
      </c>
      <c r="C1163" s="1">
        <v>41649</v>
      </c>
      <c r="D1163" t="s">
        <v>22</v>
      </c>
      <c r="E1163" t="s">
        <v>1457</v>
      </c>
      <c r="F1163" t="s">
        <v>1458</v>
      </c>
      <c r="G1163" t="s">
        <v>100</v>
      </c>
      <c r="H1163" t="s">
        <v>26</v>
      </c>
      <c r="I1163" t="s">
        <v>202</v>
      </c>
      <c r="J1163" t="s">
        <v>203</v>
      </c>
      <c r="K1163" t="s">
        <v>5160</v>
      </c>
      <c r="L1163" t="s">
        <v>53</v>
      </c>
      <c r="M1163" t="s">
        <v>113</v>
      </c>
      <c r="N1163" t="s">
        <v>31</v>
      </c>
      <c r="O1163" t="s">
        <v>55</v>
      </c>
      <c r="P1163" s="4">
        <v>6.16</v>
      </c>
      <c r="Q1163">
        <v>2</v>
      </c>
      <c r="R1163">
        <v>0</v>
      </c>
      <c r="S1163" s="4">
        <v>2.9567999999999999</v>
      </c>
    </row>
    <row r="1164" spans="1:19" x14ac:dyDescent="0.25">
      <c r="A1164" t="s">
        <v>3797</v>
      </c>
      <c r="B1164" s="1">
        <v>41911</v>
      </c>
      <c r="C1164" s="1">
        <v>41649</v>
      </c>
      <c r="D1164" t="s">
        <v>22</v>
      </c>
      <c r="E1164" t="s">
        <v>1457</v>
      </c>
      <c r="F1164" t="s">
        <v>1458</v>
      </c>
      <c r="G1164" t="s">
        <v>100</v>
      </c>
      <c r="H1164" t="s">
        <v>26</v>
      </c>
      <c r="I1164" t="s">
        <v>202</v>
      </c>
      <c r="J1164" t="s">
        <v>203</v>
      </c>
      <c r="K1164" t="s">
        <v>5160</v>
      </c>
      <c r="L1164" t="s">
        <v>53</v>
      </c>
      <c r="M1164" t="s">
        <v>1465</v>
      </c>
      <c r="N1164" t="s">
        <v>31</v>
      </c>
      <c r="O1164" t="s">
        <v>45</v>
      </c>
      <c r="P1164" s="4">
        <v>2348.8200000000002</v>
      </c>
      <c r="Q1164">
        <v>9</v>
      </c>
      <c r="R1164">
        <v>0</v>
      </c>
      <c r="S1164" s="4">
        <v>399.29939999999999</v>
      </c>
    </row>
    <row r="1165" spans="1:19" x14ac:dyDescent="0.25">
      <c r="A1165" t="s">
        <v>3798</v>
      </c>
      <c r="B1165" s="1">
        <v>42912</v>
      </c>
      <c r="C1165" s="1">
        <v>42742</v>
      </c>
      <c r="D1165" t="s">
        <v>39</v>
      </c>
      <c r="E1165" t="s">
        <v>357</v>
      </c>
      <c r="F1165" t="s">
        <v>358</v>
      </c>
      <c r="G1165" t="s">
        <v>89</v>
      </c>
      <c r="H1165" t="s">
        <v>26</v>
      </c>
      <c r="I1165" t="s">
        <v>1178</v>
      </c>
      <c r="J1165" t="s">
        <v>43</v>
      </c>
      <c r="K1165" t="s">
        <v>5479</v>
      </c>
      <c r="L1165" t="s">
        <v>29</v>
      </c>
      <c r="M1165" t="s">
        <v>3799</v>
      </c>
      <c r="N1165" t="s">
        <v>31</v>
      </c>
      <c r="O1165" t="s">
        <v>35</v>
      </c>
      <c r="P1165" s="4">
        <v>273.55200000000002</v>
      </c>
      <c r="Q1165">
        <v>3</v>
      </c>
      <c r="R1165">
        <v>0.2</v>
      </c>
      <c r="S1165" s="4">
        <v>-13.6776</v>
      </c>
    </row>
    <row r="1166" spans="1:19" x14ac:dyDescent="0.25">
      <c r="A1166" t="s">
        <v>3801</v>
      </c>
      <c r="B1166" s="1">
        <v>42603</v>
      </c>
      <c r="C1166" s="1">
        <v>42605</v>
      </c>
      <c r="D1166" t="s">
        <v>22</v>
      </c>
      <c r="E1166" t="s">
        <v>760</v>
      </c>
      <c r="F1166" t="s">
        <v>761</v>
      </c>
      <c r="G1166" t="s">
        <v>100</v>
      </c>
      <c r="H1166" t="s">
        <v>26</v>
      </c>
      <c r="I1166" t="s">
        <v>64</v>
      </c>
      <c r="J1166" t="s">
        <v>65</v>
      </c>
      <c r="K1166" t="s">
        <v>5179</v>
      </c>
      <c r="L1166" t="s">
        <v>66</v>
      </c>
      <c r="M1166" t="s">
        <v>1512</v>
      </c>
      <c r="N1166" t="s">
        <v>31</v>
      </c>
      <c r="O1166" t="s">
        <v>45</v>
      </c>
      <c r="P1166" s="4">
        <v>815.29200000000003</v>
      </c>
      <c r="Q1166">
        <v>9</v>
      </c>
      <c r="R1166">
        <v>0.4</v>
      </c>
      <c r="S1166" s="4">
        <v>-339.70499999999998</v>
      </c>
    </row>
    <row r="1167" spans="1:19" x14ac:dyDescent="0.25">
      <c r="A1167" t="s">
        <v>3803</v>
      </c>
      <c r="B1167" s="1">
        <v>41945</v>
      </c>
      <c r="C1167" s="1">
        <v>41685</v>
      </c>
      <c r="D1167" t="s">
        <v>39</v>
      </c>
      <c r="E1167" t="s">
        <v>521</v>
      </c>
      <c r="F1167" t="s">
        <v>522</v>
      </c>
      <c r="G1167" t="s">
        <v>25</v>
      </c>
      <c r="H1167" t="s">
        <v>26</v>
      </c>
      <c r="I1167" t="s">
        <v>2515</v>
      </c>
      <c r="J1167" t="s">
        <v>817</v>
      </c>
      <c r="K1167" t="s">
        <v>5366</v>
      </c>
      <c r="L1167" t="s">
        <v>29</v>
      </c>
      <c r="M1167" t="s">
        <v>1563</v>
      </c>
      <c r="N1167" t="s">
        <v>31</v>
      </c>
      <c r="O1167" t="s">
        <v>45</v>
      </c>
      <c r="P1167" s="4">
        <v>1256.22</v>
      </c>
      <c r="Q1167">
        <v>6</v>
      </c>
      <c r="R1167">
        <v>0</v>
      </c>
      <c r="S1167" s="4">
        <v>75.373199999999997</v>
      </c>
    </row>
    <row r="1168" spans="1:19" x14ac:dyDescent="0.25">
      <c r="A1168" t="s">
        <v>3805</v>
      </c>
      <c r="B1168" s="1">
        <v>42820</v>
      </c>
      <c r="C1168" s="1">
        <v>42770</v>
      </c>
      <c r="D1168" t="s">
        <v>39</v>
      </c>
      <c r="E1168" t="s">
        <v>3806</v>
      </c>
      <c r="F1168" t="s">
        <v>3807</v>
      </c>
      <c r="G1168" t="s">
        <v>89</v>
      </c>
      <c r="H1168" t="s">
        <v>26</v>
      </c>
      <c r="I1168" t="s">
        <v>740</v>
      </c>
      <c r="J1168" t="s">
        <v>312</v>
      </c>
      <c r="K1168" t="s">
        <v>5209</v>
      </c>
      <c r="L1168" t="s">
        <v>92</v>
      </c>
      <c r="M1168" t="s">
        <v>3808</v>
      </c>
      <c r="N1168" t="s">
        <v>31</v>
      </c>
      <c r="O1168" t="s">
        <v>55</v>
      </c>
      <c r="P1168" s="4">
        <v>60.84</v>
      </c>
      <c r="Q1168">
        <v>3</v>
      </c>
      <c r="R1168">
        <v>0</v>
      </c>
      <c r="S1168" s="4">
        <v>23.119199999999999</v>
      </c>
    </row>
    <row r="1169" spans="1:19" x14ac:dyDescent="0.25">
      <c r="A1169" t="s">
        <v>3810</v>
      </c>
      <c r="B1169" s="1">
        <v>41994</v>
      </c>
      <c r="C1169" s="1">
        <v>42000</v>
      </c>
      <c r="D1169" t="s">
        <v>39</v>
      </c>
      <c r="E1169" t="s">
        <v>958</v>
      </c>
      <c r="F1169" t="s">
        <v>959</v>
      </c>
      <c r="G1169" t="s">
        <v>25</v>
      </c>
      <c r="H1169" t="s">
        <v>26</v>
      </c>
      <c r="I1169" t="s">
        <v>720</v>
      </c>
      <c r="J1169" t="s">
        <v>52</v>
      </c>
      <c r="K1169" t="s">
        <v>5207</v>
      </c>
      <c r="L1169" t="s">
        <v>53</v>
      </c>
      <c r="M1169" t="s">
        <v>265</v>
      </c>
      <c r="N1169" t="s">
        <v>31</v>
      </c>
      <c r="O1169" t="s">
        <v>35</v>
      </c>
      <c r="P1169" s="4">
        <v>1325.76</v>
      </c>
      <c r="Q1169">
        <v>6</v>
      </c>
      <c r="R1169">
        <v>0.2</v>
      </c>
      <c r="S1169" s="4">
        <v>149.148</v>
      </c>
    </row>
    <row r="1170" spans="1:19" x14ac:dyDescent="0.25">
      <c r="A1170" t="s">
        <v>3810</v>
      </c>
      <c r="B1170" s="1">
        <v>41994</v>
      </c>
      <c r="C1170" s="1">
        <v>42000</v>
      </c>
      <c r="D1170" t="s">
        <v>39</v>
      </c>
      <c r="E1170" t="s">
        <v>958</v>
      </c>
      <c r="F1170" t="s">
        <v>959</v>
      </c>
      <c r="G1170" t="s">
        <v>25</v>
      </c>
      <c r="H1170" t="s">
        <v>26</v>
      </c>
      <c r="I1170" t="s">
        <v>720</v>
      </c>
      <c r="J1170" t="s">
        <v>52</v>
      </c>
      <c r="K1170" t="s">
        <v>5207</v>
      </c>
      <c r="L1170" t="s">
        <v>53</v>
      </c>
      <c r="M1170" t="s">
        <v>651</v>
      </c>
      <c r="N1170" t="s">
        <v>31</v>
      </c>
      <c r="O1170" t="s">
        <v>35</v>
      </c>
      <c r="P1170" s="4">
        <v>572.16</v>
      </c>
      <c r="Q1170">
        <v>3</v>
      </c>
      <c r="R1170">
        <v>0.2</v>
      </c>
      <c r="S1170" s="4">
        <v>35.76</v>
      </c>
    </row>
    <row r="1171" spans="1:19" x14ac:dyDescent="0.25">
      <c r="A1171" t="s">
        <v>3811</v>
      </c>
      <c r="B1171" s="1">
        <v>42373</v>
      </c>
      <c r="C1171" s="1">
        <v>42494</v>
      </c>
      <c r="D1171" t="s">
        <v>22</v>
      </c>
      <c r="E1171" t="s">
        <v>2727</v>
      </c>
      <c r="F1171" t="s">
        <v>2728</v>
      </c>
      <c r="G1171" t="s">
        <v>100</v>
      </c>
      <c r="H1171" t="s">
        <v>26</v>
      </c>
      <c r="I1171" t="s">
        <v>376</v>
      </c>
      <c r="J1171" t="s">
        <v>754</v>
      </c>
      <c r="K1171" t="s">
        <v>5270</v>
      </c>
      <c r="L1171" t="s">
        <v>29</v>
      </c>
      <c r="M1171" t="s">
        <v>364</v>
      </c>
      <c r="N1171" t="s">
        <v>31</v>
      </c>
      <c r="O1171" t="s">
        <v>55</v>
      </c>
      <c r="P1171" s="4">
        <v>7.04</v>
      </c>
      <c r="Q1171">
        <v>4</v>
      </c>
      <c r="R1171">
        <v>0</v>
      </c>
      <c r="S1171" s="4">
        <v>3.0975999999999999</v>
      </c>
    </row>
    <row r="1172" spans="1:19" x14ac:dyDescent="0.25">
      <c r="A1172" t="s">
        <v>3812</v>
      </c>
      <c r="B1172" s="1">
        <v>42839</v>
      </c>
      <c r="C1172" s="1">
        <v>42844</v>
      </c>
      <c r="D1172" t="s">
        <v>39</v>
      </c>
      <c r="E1172" t="s">
        <v>2207</v>
      </c>
      <c r="F1172" t="s">
        <v>2208</v>
      </c>
      <c r="G1172" t="s">
        <v>89</v>
      </c>
      <c r="H1172" t="s">
        <v>26</v>
      </c>
      <c r="I1172" t="s">
        <v>3813</v>
      </c>
      <c r="J1172" t="s">
        <v>392</v>
      </c>
      <c r="K1172" t="s">
        <v>5480</v>
      </c>
      <c r="L1172" t="s">
        <v>66</v>
      </c>
      <c r="M1172" t="s">
        <v>1416</v>
      </c>
      <c r="N1172" t="s">
        <v>31</v>
      </c>
      <c r="O1172" t="s">
        <v>55</v>
      </c>
      <c r="P1172" s="4">
        <v>74.45</v>
      </c>
      <c r="Q1172">
        <v>5</v>
      </c>
      <c r="R1172">
        <v>0</v>
      </c>
      <c r="S1172" s="4">
        <v>20.101500000000001</v>
      </c>
    </row>
    <row r="1173" spans="1:19" x14ac:dyDescent="0.25">
      <c r="A1173" t="s">
        <v>3814</v>
      </c>
      <c r="B1173" s="1">
        <v>42095</v>
      </c>
      <c r="C1173" s="1">
        <v>42248</v>
      </c>
      <c r="D1173" t="s">
        <v>39</v>
      </c>
      <c r="E1173" t="s">
        <v>3718</v>
      </c>
      <c r="F1173" t="s">
        <v>3719</v>
      </c>
      <c r="G1173" t="s">
        <v>89</v>
      </c>
      <c r="H1173" t="s">
        <v>26</v>
      </c>
      <c r="I1173" t="s">
        <v>2341</v>
      </c>
      <c r="J1173" t="s">
        <v>817</v>
      </c>
      <c r="K1173" t="s">
        <v>5351</v>
      </c>
      <c r="L1173" t="s">
        <v>29</v>
      </c>
      <c r="M1173" t="s">
        <v>1518</v>
      </c>
      <c r="N1173" t="s">
        <v>31</v>
      </c>
      <c r="O1173" t="s">
        <v>55</v>
      </c>
      <c r="P1173" s="4">
        <v>192.22</v>
      </c>
      <c r="Q1173">
        <v>14</v>
      </c>
      <c r="R1173">
        <v>0</v>
      </c>
      <c r="S1173" s="4">
        <v>69.199200000000005</v>
      </c>
    </row>
    <row r="1174" spans="1:19" x14ac:dyDescent="0.25">
      <c r="A1174" t="s">
        <v>3815</v>
      </c>
      <c r="B1174" s="1">
        <v>42933</v>
      </c>
      <c r="C1174" s="1">
        <v>42935</v>
      </c>
      <c r="D1174" t="s">
        <v>22</v>
      </c>
      <c r="E1174" t="s">
        <v>900</v>
      </c>
      <c r="F1174" t="s">
        <v>901</v>
      </c>
      <c r="G1174" t="s">
        <v>89</v>
      </c>
      <c r="H1174" t="s">
        <v>26</v>
      </c>
      <c r="I1174" t="s">
        <v>3816</v>
      </c>
      <c r="J1174" t="s">
        <v>52</v>
      </c>
      <c r="K1174" t="s">
        <v>5481</v>
      </c>
      <c r="L1174" t="s">
        <v>53</v>
      </c>
      <c r="M1174" t="s">
        <v>281</v>
      </c>
      <c r="N1174" t="s">
        <v>31</v>
      </c>
      <c r="O1174" t="s">
        <v>32</v>
      </c>
      <c r="P1174" s="4">
        <v>1194.165</v>
      </c>
      <c r="Q1174">
        <v>5</v>
      </c>
      <c r="R1174">
        <v>0.15</v>
      </c>
      <c r="S1174" s="4">
        <v>210.73500000000001</v>
      </c>
    </row>
    <row r="1175" spans="1:19" x14ac:dyDescent="0.25">
      <c r="A1175" t="s">
        <v>3817</v>
      </c>
      <c r="B1175" s="1">
        <v>42722</v>
      </c>
      <c r="C1175" s="1">
        <v>42725</v>
      </c>
      <c r="D1175" t="s">
        <v>86</v>
      </c>
      <c r="E1175" t="s">
        <v>2007</v>
      </c>
      <c r="F1175" t="s">
        <v>2008</v>
      </c>
      <c r="G1175" t="s">
        <v>100</v>
      </c>
      <c r="H1175" t="s">
        <v>26</v>
      </c>
      <c r="I1175" t="s">
        <v>3818</v>
      </c>
      <c r="J1175" t="s">
        <v>1800</v>
      </c>
      <c r="K1175" t="s">
        <v>5482</v>
      </c>
      <c r="L1175" t="s">
        <v>53</v>
      </c>
      <c r="M1175" t="s">
        <v>1512</v>
      </c>
      <c r="N1175" t="s">
        <v>31</v>
      </c>
      <c r="O1175" t="s">
        <v>45</v>
      </c>
      <c r="P1175" s="4">
        <v>377.45</v>
      </c>
      <c r="Q1175">
        <v>5</v>
      </c>
      <c r="R1175">
        <v>0.5</v>
      </c>
      <c r="S1175" s="4">
        <v>-264.21499999999997</v>
      </c>
    </row>
    <row r="1176" spans="1:19" x14ac:dyDescent="0.25">
      <c r="A1176" t="s">
        <v>3819</v>
      </c>
      <c r="B1176" s="1">
        <v>42637</v>
      </c>
      <c r="C1176" s="1">
        <v>42379</v>
      </c>
      <c r="D1176" t="s">
        <v>39</v>
      </c>
      <c r="E1176" t="s">
        <v>3558</v>
      </c>
      <c r="F1176" t="s">
        <v>3559</v>
      </c>
      <c r="G1176" t="s">
        <v>100</v>
      </c>
      <c r="H1176" t="s">
        <v>26</v>
      </c>
      <c r="I1176" t="s">
        <v>188</v>
      </c>
      <c r="J1176" t="s">
        <v>189</v>
      </c>
      <c r="K1176" t="s">
        <v>5152</v>
      </c>
      <c r="L1176" t="s">
        <v>53</v>
      </c>
      <c r="M1176" t="s">
        <v>405</v>
      </c>
      <c r="N1176" t="s">
        <v>31</v>
      </c>
      <c r="O1176" t="s">
        <v>55</v>
      </c>
      <c r="P1176" s="4">
        <v>21.44</v>
      </c>
      <c r="Q1176">
        <v>2</v>
      </c>
      <c r="R1176">
        <v>0.2</v>
      </c>
      <c r="S1176" s="4">
        <v>7.5039999999999996</v>
      </c>
    </row>
    <row r="1177" spans="1:19" x14ac:dyDescent="0.25">
      <c r="A1177" t="s">
        <v>3820</v>
      </c>
      <c r="B1177" s="1">
        <v>42253</v>
      </c>
      <c r="C1177" s="1">
        <v>42314</v>
      </c>
      <c r="D1177" t="s">
        <v>22</v>
      </c>
      <c r="E1177" t="s">
        <v>3821</v>
      </c>
      <c r="F1177" t="s">
        <v>3822</v>
      </c>
      <c r="G1177" t="s">
        <v>25</v>
      </c>
      <c r="H1177" t="s">
        <v>26</v>
      </c>
      <c r="I1177" t="s">
        <v>3823</v>
      </c>
      <c r="J1177" t="s">
        <v>2703</v>
      </c>
      <c r="K1177" t="s">
        <v>5483</v>
      </c>
      <c r="L1177" t="s">
        <v>53</v>
      </c>
      <c r="M1177" t="s">
        <v>3735</v>
      </c>
      <c r="N1177" t="s">
        <v>31</v>
      </c>
      <c r="O1177" t="s">
        <v>55</v>
      </c>
      <c r="P1177" s="4">
        <v>355.36</v>
      </c>
      <c r="Q1177">
        <v>4</v>
      </c>
      <c r="R1177">
        <v>0</v>
      </c>
      <c r="S1177" s="4">
        <v>92.393600000000006</v>
      </c>
    </row>
    <row r="1178" spans="1:19" x14ac:dyDescent="0.25">
      <c r="A1178" t="s">
        <v>3824</v>
      </c>
      <c r="B1178" s="1">
        <v>42002</v>
      </c>
      <c r="C1178" s="1">
        <v>42125</v>
      </c>
      <c r="D1178" t="s">
        <v>39</v>
      </c>
      <c r="E1178" t="s">
        <v>969</v>
      </c>
      <c r="F1178" t="s">
        <v>970</v>
      </c>
      <c r="G1178" t="s">
        <v>25</v>
      </c>
      <c r="H1178" t="s">
        <v>26</v>
      </c>
      <c r="I1178" t="s">
        <v>137</v>
      </c>
      <c r="J1178" t="s">
        <v>138</v>
      </c>
      <c r="K1178" t="s">
        <v>5146</v>
      </c>
      <c r="L1178" t="s">
        <v>92</v>
      </c>
      <c r="M1178" t="s">
        <v>2843</v>
      </c>
      <c r="N1178" t="s">
        <v>31</v>
      </c>
      <c r="O1178" t="s">
        <v>55</v>
      </c>
      <c r="P1178" s="4">
        <v>38.975999999999999</v>
      </c>
      <c r="Q1178">
        <v>3</v>
      </c>
      <c r="R1178">
        <v>0.6</v>
      </c>
      <c r="S1178" s="4">
        <v>-50.668799999999997</v>
      </c>
    </row>
    <row r="1179" spans="1:19" x14ac:dyDescent="0.25">
      <c r="A1179" t="s">
        <v>3825</v>
      </c>
      <c r="B1179" s="1">
        <v>41848</v>
      </c>
      <c r="C1179" s="1">
        <v>41848</v>
      </c>
      <c r="D1179" t="s">
        <v>464</v>
      </c>
      <c r="E1179" t="s">
        <v>1601</v>
      </c>
      <c r="F1179" t="s">
        <v>1602</v>
      </c>
      <c r="G1179" t="s">
        <v>25</v>
      </c>
      <c r="H1179" t="s">
        <v>26</v>
      </c>
      <c r="I1179" t="s">
        <v>3827</v>
      </c>
      <c r="J1179" t="s">
        <v>43</v>
      </c>
      <c r="K1179" t="s">
        <v>5484</v>
      </c>
      <c r="L1179" t="s">
        <v>29</v>
      </c>
      <c r="M1179" t="s">
        <v>2029</v>
      </c>
      <c r="N1179" t="s">
        <v>31</v>
      </c>
      <c r="O1179" t="s">
        <v>55</v>
      </c>
      <c r="P1179" s="4">
        <v>129.88800000000001</v>
      </c>
      <c r="Q1179">
        <v>6</v>
      </c>
      <c r="R1179">
        <v>0.2</v>
      </c>
      <c r="S1179" s="4">
        <v>12.988799999999999</v>
      </c>
    </row>
    <row r="1180" spans="1:19" x14ac:dyDescent="0.25">
      <c r="A1180" t="s">
        <v>3828</v>
      </c>
      <c r="B1180" s="1">
        <v>42364</v>
      </c>
      <c r="C1180" s="1">
        <v>42369</v>
      </c>
      <c r="D1180" t="s">
        <v>39</v>
      </c>
      <c r="E1180" t="s">
        <v>3829</v>
      </c>
      <c r="F1180" t="s">
        <v>3830</v>
      </c>
      <c r="G1180" t="s">
        <v>100</v>
      </c>
      <c r="H1180" t="s">
        <v>26</v>
      </c>
      <c r="I1180" t="s">
        <v>101</v>
      </c>
      <c r="J1180" t="s">
        <v>91</v>
      </c>
      <c r="K1180" t="s">
        <v>5148</v>
      </c>
      <c r="L1180" t="s">
        <v>92</v>
      </c>
      <c r="M1180" t="s">
        <v>3755</v>
      </c>
      <c r="N1180" t="s">
        <v>31</v>
      </c>
      <c r="O1180" t="s">
        <v>35</v>
      </c>
      <c r="P1180" s="4">
        <v>275.05799999999999</v>
      </c>
      <c r="Q1180">
        <v>3</v>
      </c>
      <c r="R1180">
        <v>0.3</v>
      </c>
      <c r="S1180" s="4">
        <v>-90.376199999999997</v>
      </c>
    </row>
    <row r="1181" spans="1:19" x14ac:dyDescent="0.25">
      <c r="A1181" t="s">
        <v>3831</v>
      </c>
      <c r="B1181" s="1">
        <v>42289</v>
      </c>
      <c r="C1181" s="1">
        <v>42354</v>
      </c>
      <c r="D1181" t="s">
        <v>39</v>
      </c>
      <c r="E1181" t="s">
        <v>1140</v>
      </c>
      <c r="F1181" t="s">
        <v>1141</v>
      </c>
      <c r="G1181" t="s">
        <v>89</v>
      </c>
      <c r="H1181" t="s">
        <v>26</v>
      </c>
      <c r="I1181" t="s">
        <v>3266</v>
      </c>
      <c r="J1181" t="s">
        <v>1274</v>
      </c>
      <c r="K1181" t="s">
        <v>5434</v>
      </c>
      <c r="L1181" t="s">
        <v>66</v>
      </c>
      <c r="M1181" t="s">
        <v>458</v>
      </c>
      <c r="N1181" t="s">
        <v>31</v>
      </c>
      <c r="O1181" t="s">
        <v>35</v>
      </c>
      <c r="P1181" s="4">
        <v>542.94000000000005</v>
      </c>
      <c r="Q1181">
        <v>3</v>
      </c>
      <c r="R1181">
        <v>0</v>
      </c>
      <c r="S1181" s="4">
        <v>141.1644</v>
      </c>
    </row>
    <row r="1182" spans="1:19" x14ac:dyDescent="0.25">
      <c r="A1182" t="s">
        <v>3832</v>
      </c>
      <c r="B1182" s="1">
        <v>42495</v>
      </c>
      <c r="C1182" s="1">
        <v>42556</v>
      </c>
      <c r="D1182" t="s">
        <v>22</v>
      </c>
      <c r="E1182" t="s">
        <v>3585</v>
      </c>
      <c r="F1182" t="s">
        <v>3586</v>
      </c>
      <c r="G1182" t="s">
        <v>25</v>
      </c>
      <c r="H1182" t="s">
        <v>26</v>
      </c>
      <c r="I1182" t="s">
        <v>352</v>
      </c>
      <c r="J1182" t="s">
        <v>52</v>
      </c>
      <c r="K1182" t="s">
        <v>5170</v>
      </c>
      <c r="L1182" t="s">
        <v>53</v>
      </c>
      <c r="M1182" t="s">
        <v>1467</v>
      </c>
      <c r="N1182" t="s">
        <v>31</v>
      </c>
      <c r="O1182" t="s">
        <v>45</v>
      </c>
      <c r="P1182" s="4">
        <v>71.087999999999994</v>
      </c>
      <c r="Q1182">
        <v>2</v>
      </c>
      <c r="R1182">
        <v>0.2</v>
      </c>
      <c r="S1182" s="4">
        <v>-1.7771999999999999</v>
      </c>
    </row>
    <row r="1183" spans="1:19" x14ac:dyDescent="0.25">
      <c r="A1183" t="s">
        <v>3833</v>
      </c>
      <c r="B1183" s="1">
        <v>41987</v>
      </c>
      <c r="C1183" s="1">
        <v>41994</v>
      </c>
      <c r="D1183" t="s">
        <v>39</v>
      </c>
      <c r="E1183" t="s">
        <v>3834</v>
      </c>
      <c r="F1183" t="s">
        <v>3835</v>
      </c>
      <c r="G1183" t="s">
        <v>25</v>
      </c>
      <c r="H1183" t="s">
        <v>26</v>
      </c>
      <c r="I1183" t="s">
        <v>2098</v>
      </c>
      <c r="J1183" t="s">
        <v>250</v>
      </c>
      <c r="K1183" t="s">
        <v>5333</v>
      </c>
      <c r="L1183" t="s">
        <v>66</v>
      </c>
      <c r="M1183" t="s">
        <v>2226</v>
      </c>
      <c r="N1183" t="s">
        <v>31</v>
      </c>
      <c r="O1183" t="s">
        <v>45</v>
      </c>
      <c r="P1183" s="4">
        <v>136.53</v>
      </c>
      <c r="Q1183">
        <v>1</v>
      </c>
      <c r="R1183">
        <v>0.4</v>
      </c>
      <c r="S1183" s="4">
        <v>-52.336500000000001</v>
      </c>
    </row>
    <row r="1184" spans="1:19" x14ac:dyDescent="0.25">
      <c r="A1184" t="s">
        <v>3836</v>
      </c>
      <c r="B1184" s="1">
        <v>42221</v>
      </c>
      <c r="C1184" s="1">
        <v>42139</v>
      </c>
      <c r="D1184" t="s">
        <v>39</v>
      </c>
      <c r="E1184" t="s">
        <v>2652</v>
      </c>
      <c r="F1184" t="s">
        <v>2653</v>
      </c>
      <c r="G1184" t="s">
        <v>25</v>
      </c>
      <c r="H1184" t="s">
        <v>26</v>
      </c>
      <c r="I1184" t="s">
        <v>180</v>
      </c>
      <c r="J1184" t="s">
        <v>123</v>
      </c>
      <c r="K1184" t="s">
        <v>5175</v>
      </c>
      <c r="L1184" t="s">
        <v>66</v>
      </c>
      <c r="M1184" t="s">
        <v>1099</v>
      </c>
      <c r="N1184" t="s">
        <v>31</v>
      </c>
      <c r="O1184" t="s">
        <v>55</v>
      </c>
      <c r="P1184" s="4">
        <v>79.44</v>
      </c>
      <c r="Q1184">
        <v>3</v>
      </c>
      <c r="R1184">
        <v>0</v>
      </c>
      <c r="S1184" s="4">
        <v>30.187200000000001</v>
      </c>
    </row>
    <row r="1185" spans="1:19" x14ac:dyDescent="0.25">
      <c r="A1185" t="s">
        <v>3836</v>
      </c>
      <c r="B1185" s="1">
        <v>42221</v>
      </c>
      <c r="C1185" s="1">
        <v>42139</v>
      </c>
      <c r="D1185" t="s">
        <v>39</v>
      </c>
      <c r="E1185" t="s">
        <v>2652</v>
      </c>
      <c r="F1185" t="s">
        <v>2653</v>
      </c>
      <c r="G1185" t="s">
        <v>25</v>
      </c>
      <c r="H1185" t="s">
        <v>26</v>
      </c>
      <c r="I1185" t="s">
        <v>180</v>
      </c>
      <c r="J1185" t="s">
        <v>123</v>
      </c>
      <c r="K1185" t="s">
        <v>5175</v>
      </c>
      <c r="L1185" t="s">
        <v>66</v>
      </c>
      <c r="M1185" t="s">
        <v>661</v>
      </c>
      <c r="N1185" t="s">
        <v>31</v>
      </c>
      <c r="O1185" t="s">
        <v>35</v>
      </c>
      <c r="P1185" s="4">
        <v>127.764</v>
      </c>
      <c r="Q1185">
        <v>2</v>
      </c>
      <c r="R1185">
        <v>0.1</v>
      </c>
      <c r="S1185" s="4">
        <v>21.294</v>
      </c>
    </row>
    <row r="1186" spans="1:19" x14ac:dyDescent="0.25">
      <c r="A1186" t="s">
        <v>3838</v>
      </c>
      <c r="B1186" s="1">
        <v>42959</v>
      </c>
      <c r="C1186" s="1">
        <v>43082</v>
      </c>
      <c r="D1186" t="s">
        <v>39</v>
      </c>
      <c r="E1186" t="s">
        <v>592</v>
      </c>
      <c r="F1186" t="s">
        <v>593</v>
      </c>
      <c r="G1186" t="s">
        <v>25</v>
      </c>
      <c r="H1186" t="s">
        <v>26</v>
      </c>
      <c r="I1186" t="s">
        <v>1759</v>
      </c>
      <c r="J1186" t="s">
        <v>257</v>
      </c>
      <c r="K1186" t="s">
        <v>5295</v>
      </c>
      <c r="L1186" t="s">
        <v>92</v>
      </c>
      <c r="M1186" t="s">
        <v>1750</v>
      </c>
      <c r="N1186" t="s">
        <v>31</v>
      </c>
      <c r="O1186" t="s">
        <v>32</v>
      </c>
      <c r="P1186" s="4">
        <v>459.92</v>
      </c>
      <c r="Q1186">
        <v>4</v>
      </c>
      <c r="R1186">
        <v>0</v>
      </c>
      <c r="S1186" s="4">
        <v>41.392800000000001</v>
      </c>
    </row>
    <row r="1187" spans="1:19" x14ac:dyDescent="0.25">
      <c r="A1187" t="s">
        <v>3839</v>
      </c>
      <c r="B1187" s="1">
        <v>42915</v>
      </c>
      <c r="C1187" s="1">
        <v>42773</v>
      </c>
      <c r="D1187" t="s">
        <v>86</v>
      </c>
      <c r="E1187" t="s">
        <v>357</v>
      </c>
      <c r="F1187" t="s">
        <v>358</v>
      </c>
      <c r="G1187" t="s">
        <v>89</v>
      </c>
      <c r="H1187" t="s">
        <v>26</v>
      </c>
      <c r="I1187" t="s">
        <v>3840</v>
      </c>
      <c r="J1187" t="s">
        <v>468</v>
      </c>
      <c r="K1187" t="s">
        <v>5485</v>
      </c>
      <c r="L1187" t="s">
        <v>66</v>
      </c>
      <c r="M1187" t="s">
        <v>2873</v>
      </c>
      <c r="N1187" t="s">
        <v>31</v>
      </c>
      <c r="O1187" t="s">
        <v>32</v>
      </c>
      <c r="P1187" s="4">
        <v>638.82000000000005</v>
      </c>
      <c r="Q1187">
        <v>9</v>
      </c>
      <c r="R1187">
        <v>0</v>
      </c>
      <c r="S1187" s="4">
        <v>185.2578</v>
      </c>
    </row>
    <row r="1188" spans="1:19" x14ac:dyDescent="0.25">
      <c r="A1188" t="s">
        <v>3839</v>
      </c>
      <c r="B1188" s="1">
        <v>42915</v>
      </c>
      <c r="C1188" s="1">
        <v>42773</v>
      </c>
      <c r="D1188" t="s">
        <v>86</v>
      </c>
      <c r="E1188" t="s">
        <v>357</v>
      </c>
      <c r="F1188" t="s">
        <v>358</v>
      </c>
      <c r="G1188" t="s">
        <v>89</v>
      </c>
      <c r="H1188" t="s">
        <v>26</v>
      </c>
      <c r="I1188" t="s">
        <v>3840</v>
      </c>
      <c r="J1188" t="s">
        <v>468</v>
      </c>
      <c r="K1188" t="s">
        <v>5485</v>
      </c>
      <c r="L1188" t="s">
        <v>66</v>
      </c>
      <c r="M1188" t="s">
        <v>1493</v>
      </c>
      <c r="N1188" t="s">
        <v>31</v>
      </c>
      <c r="O1188" t="s">
        <v>55</v>
      </c>
      <c r="P1188" s="4">
        <v>25.16</v>
      </c>
      <c r="Q1188">
        <v>2</v>
      </c>
      <c r="R1188">
        <v>0</v>
      </c>
      <c r="S1188" s="4">
        <v>8.5543999999999993</v>
      </c>
    </row>
    <row r="1189" spans="1:19" x14ac:dyDescent="0.25">
      <c r="A1189" t="s">
        <v>3841</v>
      </c>
      <c r="B1189" s="1">
        <v>41659</v>
      </c>
      <c r="C1189" s="1">
        <v>41664</v>
      </c>
      <c r="D1189" t="s">
        <v>39</v>
      </c>
      <c r="E1189" t="s">
        <v>2122</v>
      </c>
      <c r="F1189" t="s">
        <v>2123</v>
      </c>
      <c r="G1189" t="s">
        <v>25</v>
      </c>
      <c r="H1189" t="s">
        <v>26</v>
      </c>
      <c r="I1189" t="s">
        <v>51</v>
      </c>
      <c r="J1189" t="s">
        <v>52</v>
      </c>
      <c r="K1189" t="s">
        <v>5260</v>
      </c>
      <c r="L1189" t="s">
        <v>53</v>
      </c>
      <c r="M1189" t="s">
        <v>158</v>
      </c>
      <c r="N1189" t="s">
        <v>31</v>
      </c>
      <c r="O1189" t="s">
        <v>55</v>
      </c>
      <c r="P1189" s="4">
        <v>19.3</v>
      </c>
      <c r="Q1189">
        <v>2</v>
      </c>
      <c r="R1189">
        <v>0</v>
      </c>
      <c r="S1189" s="4">
        <v>5.79</v>
      </c>
    </row>
    <row r="1190" spans="1:19" x14ac:dyDescent="0.25">
      <c r="A1190" t="s">
        <v>3843</v>
      </c>
      <c r="B1190" s="1">
        <v>42822</v>
      </c>
      <c r="C1190" s="1">
        <v>42825</v>
      </c>
      <c r="D1190" t="s">
        <v>86</v>
      </c>
      <c r="E1190" t="s">
        <v>3845</v>
      </c>
      <c r="F1190" t="s">
        <v>3846</v>
      </c>
      <c r="G1190" t="s">
        <v>89</v>
      </c>
      <c r="H1190" t="s">
        <v>26</v>
      </c>
      <c r="I1190" t="s">
        <v>1875</v>
      </c>
      <c r="J1190" t="s">
        <v>52</v>
      </c>
      <c r="K1190" t="s">
        <v>5486</v>
      </c>
      <c r="L1190" t="s">
        <v>53</v>
      </c>
      <c r="M1190" t="s">
        <v>1099</v>
      </c>
      <c r="N1190" t="s">
        <v>31</v>
      </c>
      <c r="O1190" t="s">
        <v>55</v>
      </c>
      <c r="P1190" s="4">
        <v>26.48</v>
      </c>
      <c r="Q1190">
        <v>1</v>
      </c>
      <c r="R1190">
        <v>0</v>
      </c>
      <c r="S1190" s="4">
        <v>10.0624</v>
      </c>
    </row>
    <row r="1191" spans="1:19" x14ac:dyDescent="0.25">
      <c r="A1191" t="s">
        <v>3843</v>
      </c>
      <c r="B1191" s="1">
        <v>42822</v>
      </c>
      <c r="C1191" s="1">
        <v>42825</v>
      </c>
      <c r="D1191" t="s">
        <v>86</v>
      </c>
      <c r="E1191" t="s">
        <v>3845</v>
      </c>
      <c r="F1191" t="s">
        <v>3846</v>
      </c>
      <c r="G1191" t="s">
        <v>89</v>
      </c>
      <c r="H1191" t="s">
        <v>26</v>
      </c>
      <c r="I1191" t="s">
        <v>1875</v>
      </c>
      <c r="J1191" t="s">
        <v>52</v>
      </c>
      <c r="K1191" t="s">
        <v>5486</v>
      </c>
      <c r="L1191" t="s">
        <v>53</v>
      </c>
      <c r="M1191" t="s">
        <v>2380</v>
      </c>
      <c r="N1191" t="s">
        <v>31</v>
      </c>
      <c r="O1191" t="s">
        <v>55</v>
      </c>
      <c r="P1191" s="4">
        <v>21.56</v>
      </c>
      <c r="Q1191">
        <v>7</v>
      </c>
      <c r="R1191">
        <v>0</v>
      </c>
      <c r="S1191" s="4">
        <v>6.8992000000000004</v>
      </c>
    </row>
    <row r="1192" spans="1:19" x14ac:dyDescent="0.25">
      <c r="A1192" t="s">
        <v>3847</v>
      </c>
      <c r="B1192" s="1">
        <v>41789</v>
      </c>
      <c r="C1192" s="1">
        <v>41765</v>
      </c>
      <c r="D1192" t="s">
        <v>39</v>
      </c>
      <c r="E1192" t="s">
        <v>3568</v>
      </c>
      <c r="F1192" t="s">
        <v>3569</v>
      </c>
      <c r="G1192" t="s">
        <v>25</v>
      </c>
      <c r="H1192" t="s">
        <v>26</v>
      </c>
      <c r="I1192" t="s">
        <v>3848</v>
      </c>
      <c r="J1192" t="s">
        <v>138</v>
      </c>
      <c r="K1192" t="s">
        <v>5487</v>
      </c>
      <c r="L1192" t="s">
        <v>92</v>
      </c>
      <c r="M1192" t="s">
        <v>57</v>
      </c>
      <c r="N1192" t="s">
        <v>31</v>
      </c>
      <c r="O1192" t="s">
        <v>45</v>
      </c>
      <c r="P1192" s="4">
        <v>355.45499999999998</v>
      </c>
      <c r="Q1192">
        <v>3</v>
      </c>
      <c r="R1192">
        <v>0.5</v>
      </c>
      <c r="S1192" s="4">
        <v>-184.8366</v>
      </c>
    </row>
    <row r="1193" spans="1:19" x14ac:dyDescent="0.25">
      <c r="A1193" t="s">
        <v>3849</v>
      </c>
      <c r="B1193" s="1">
        <v>42431</v>
      </c>
      <c r="C1193" s="1">
        <v>42645</v>
      </c>
      <c r="D1193" t="s">
        <v>39</v>
      </c>
      <c r="E1193" t="s">
        <v>2868</v>
      </c>
      <c r="F1193" t="s">
        <v>2869</v>
      </c>
      <c r="G1193" t="s">
        <v>25</v>
      </c>
      <c r="H1193" t="s">
        <v>26</v>
      </c>
      <c r="I1193" t="s">
        <v>715</v>
      </c>
      <c r="J1193" t="s">
        <v>28</v>
      </c>
      <c r="K1193" t="s">
        <v>5206</v>
      </c>
      <c r="L1193" t="s">
        <v>29</v>
      </c>
      <c r="M1193" t="s">
        <v>525</v>
      </c>
      <c r="N1193" t="s">
        <v>31</v>
      </c>
      <c r="O1193" t="s">
        <v>35</v>
      </c>
      <c r="P1193" s="4">
        <v>866.4</v>
      </c>
      <c r="Q1193">
        <v>4</v>
      </c>
      <c r="R1193">
        <v>0</v>
      </c>
      <c r="S1193" s="4">
        <v>225.26400000000001</v>
      </c>
    </row>
    <row r="1194" spans="1:19" x14ac:dyDescent="0.25">
      <c r="A1194" t="s">
        <v>3850</v>
      </c>
      <c r="B1194" s="1">
        <v>42316</v>
      </c>
      <c r="C1194" s="1">
        <v>42232</v>
      </c>
      <c r="D1194" t="s">
        <v>39</v>
      </c>
      <c r="E1194" t="s">
        <v>3851</v>
      </c>
      <c r="F1194" t="s">
        <v>3852</v>
      </c>
      <c r="G1194" t="s">
        <v>25</v>
      </c>
      <c r="H1194" t="s">
        <v>26</v>
      </c>
      <c r="I1194" t="s">
        <v>2388</v>
      </c>
      <c r="J1194" t="s">
        <v>1209</v>
      </c>
      <c r="K1194" t="s">
        <v>5353</v>
      </c>
      <c r="L1194" t="s">
        <v>29</v>
      </c>
      <c r="M1194" t="s">
        <v>1544</v>
      </c>
      <c r="N1194" t="s">
        <v>31</v>
      </c>
      <c r="O1194" t="s">
        <v>55</v>
      </c>
      <c r="P1194" s="4">
        <v>46.152000000000001</v>
      </c>
      <c r="Q1194">
        <v>3</v>
      </c>
      <c r="R1194">
        <v>0.2</v>
      </c>
      <c r="S1194" s="4">
        <v>12.1149</v>
      </c>
    </row>
    <row r="1195" spans="1:19" x14ac:dyDescent="0.25">
      <c r="A1195" t="s">
        <v>3853</v>
      </c>
      <c r="B1195" s="1">
        <v>43077</v>
      </c>
      <c r="C1195" s="1">
        <v>42962</v>
      </c>
      <c r="D1195" t="s">
        <v>86</v>
      </c>
      <c r="E1195" t="s">
        <v>2577</v>
      </c>
      <c r="F1195" t="s">
        <v>2578</v>
      </c>
      <c r="G1195" t="s">
        <v>25</v>
      </c>
      <c r="H1195" t="s">
        <v>26</v>
      </c>
      <c r="I1195" t="s">
        <v>3854</v>
      </c>
      <c r="J1195" t="s">
        <v>52</v>
      </c>
      <c r="K1195" t="s">
        <v>5488</v>
      </c>
      <c r="L1195" t="s">
        <v>53</v>
      </c>
      <c r="M1195" t="s">
        <v>1518</v>
      </c>
      <c r="N1195" t="s">
        <v>31</v>
      </c>
      <c r="O1195" t="s">
        <v>55</v>
      </c>
      <c r="P1195" s="4">
        <v>54.92</v>
      </c>
      <c r="Q1195">
        <v>4</v>
      </c>
      <c r="R1195">
        <v>0</v>
      </c>
      <c r="S1195" s="4">
        <v>19.7712</v>
      </c>
    </row>
    <row r="1196" spans="1:19" x14ac:dyDescent="0.25">
      <c r="A1196" t="s">
        <v>3855</v>
      </c>
      <c r="B1196" s="1">
        <v>42074</v>
      </c>
      <c r="C1196" s="1">
        <v>42135</v>
      </c>
      <c r="D1196" t="s">
        <v>86</v>
      </c>
      <c r="E1196" t="s">
        <v>3856</v>
      </c>
      <c r="F1196" t="s">
        <v>3857</v>
      </c>
      <c r="G1196" t="s">
        <v>89</v>
      </c>
      <c r="H1196" t="s">
        <v>26</v>
      </c>
      <c r="I1196" t="s">
        <v>832</v>
      </c>
      <c r="J1196" t="s">
        <v>123</v>
      </c>
      <c r="K1196" t="s">
        <v>5304</v>
      </c>
      <c r="L1196" t="s">
        <v>66</v>
      </c>
      <c r="M1196" t="s">
        <v>3028</v>
      </c>
      <c r="N1196" t="s">
        <v>31</v>
      </c>
      <c r="O1196" t="s">
        <v>35</v>
      </c>
      <c r="P1196" s="4">
        <v>1448.82</v>
      </c>
      <c r="Q1196">
        <v>10</v>
      </c>
      <c r="R1196">
        <v>0.1</v>
      </c>
      <c r="S1196" s="4">
        <v>209.274</v>
      </c>
    </row>
    <row r="1197" spans="1:19" x14ac:dyDescent="0.25">
      <c r="A1197" t="s">
        <v>3858</v>
      </c>
      <c r="B1197" s="1">
        <v>42271</v>
      </c>
      <c r="C1197" s="1">
        <v>42275</v>
      </c>
      <c r="D1197" t="s">
        <v>39</v>
      </c>
      <c r="E1197" t="s">
        <v>3859</v>
      </c>
      <c r="F1197" t="s">
        <v>3860</v>
      </c>
      <c r="G1197" t="s">
        <v>89</v>
      </c>
      <c r="H1197" t="s">
        <v>26</v>
      </c>
      <c r="I1197" t="s">
        <v>51</v>
      </c>
      <c r="J1197" t="s">
        <v>52</v>
      </c>
      <c r="K1197" t="s">
        <v>5138</v>
      </c>
      <c r="L1197" t="s">
        <v>53</v>
      </c>
      <c r="M1197" t="s">
        <v>734</v>
      </c>
      <c r="N1197" t="s">
        <v>31</v>
      </c>
      <c r="O1197" t="s">
        <v>55</v>
      </c>
      <c r="P1197" s="4">
        <v>14.91</v>
      </c>
      <c r="Q1197">
        <v>3</v>
      </c>
      <c r="R1197">
        <v>0</v>
      </c>
      <c r="S1197" s="4">
        <v>4.6220999999999997</v>
      </c>
    </row>
    <row r="1198" spans="1:19" x14ac:dyDescent="0.25">
      <c r="A1198" t="s">
        <v>3861</v>
      </c>
      <c r="B1198" s="1">
        <v>42708</v>
      </c>
      <c r="C1198" s="1">
        <v>42476</v>
      </c>
      <c r="D1198" t="s">
        <v>39</v>
      </c>
      <c r="E1198" t="s">
        <v>1419</v>
      </c>
      <c r="F1198" t="s">
        <v>1420</v>
      </c>
      <c r="G1198" t="s">
        <v>25</v>
      </c>
      <c r="H1198" t="s">
        <v>26</v>
      </c>
      <c r="I1198" t="s">
        <v>51</v>
      </c>
      <c r="J1198" t="s">
        <v>52</v>
      </c>
      <c r="K1198" t="s">
        <v>5203</v>
      </c>
      <c r="L1198" t="s">
        <v>53</v>
      </c>
      <c r="M1198" t="s">
        <v>3799</v>
      </c>
      <c r="N1198" t="s">
        <v>31</v>
      </c>
      <c r="O1198" t="s">
        <v>35</v>
      </c>
      <c r="P1198" s="4">
        <v>638.28800000000001</v>
      </c>
      <c r="Q1198">
        <v>7</v>
      </c>
      <c r="R1198">
        <v>0.2</v>
      </c>
      <c r="S1198" s="4">
        <v>-31.914400000000001</v>
      </c>
    </row>
    <row r="1199" spans="1:19" x14ac:dyDescent="0.25">
      <c r="A1199" t="s">
        <v>3862</v>
      </c>
      <c r="B1199" s="1">
        <v>41954</v>
      </c>
      <c r="C1199" s="1">
        <v>41961</v>
      </c>
      <c r="D1199" t="s">
        <v>39</v>
      </c>
      <c r="E1199" t="s">
        <v>1247</v>
      </c>
      <c r="F1199" t="s">
        <v>1248</v>
      </c>
      <c r="G1199" t="s">
        <v>25</v>
      </c>
      <c r="H1199" t="s">
        <v>26</v>
      </c>
      <c r="I1199" t="s">
        <v>51</v>
      </c>
      <c r="J1199" t="s">
        <v>52</v>
      </c>
      <c r="K1199" t="s">
        <v>5272</v>
      </c>
      <c r="L1199" t="s">
        <v>53</v>
      </c>
      <c r="M1199" t="s">
        <v>1816</v>
      </c>
      <c r="N1199" t="s">
        <v>31</v>
      </c>
      <c r="O1199" t="s">
        <v>35</v>
      </c>
      <c r="P1199" s="4">
        <v>112.648</v>
      </c>
      <c r="Q1199">
        <v>1</v>
      </c>
      <c r="R1199">
        <v>0.2</v>
      </c>
      <c r="S1199" s="4">
        <v>11.264799999999999</v>
      </c>
    </row>
    <row r="1200" spans="1:19" x14ac:dyDescent="0.25">
      <c r="A1200" t="s">
        <v>3863</v>
      </c>
      <c r="B1200" s="1">
        <v>42776</v>
      </c>
      <c r="C1200" s="1">
        <v>42957</v>
      </c>
      <c r="D1200" t="s">
        <v>39</v>
      </c>
      <c r="E1200" t="s">
        <v>3864</v>
      </c>
      <c r="F1200" t="s">
        <v>3865</v>
      </c>
      <c r="G1200" t="s">
        <v>25</v>
      </c>
      <c r="H1200" t="s">
        <v>26</v>
      </c>
      <c r="I1200" t="s">
        <v>1015</v>
      </c>
      <c r="J1200" t="s">
        <v>1800</v>
      </c>
      <c r="K1200" t="s">
        <v>5307</v>
      </c>
      <c r="L1200" t="s">
        <v>53</v>
      </c>
      <c r="M1200" t="s">
        <v>496</v>
      </c>
      <c r="N1200" t="s">
        <v>31</v>
      </c>
      <c r="O1200" t="s">
        <v>32</v>
      </c>
      <c r="P1200" s="4">
        <v>217.76400000000001</v>
      </c>
      <c r="Q1200">
        <v>6</v>
      </c>
      <c r="R1200">
        <v>0.7</v>
      </c>
      <c r="S1200" s="4">
        <v>-384.71640000000002</v>
      </c>
    </row>
    <row r="1201" spans="1:19" x14ac:dyDescent="0.25">
      <c r="A1201" t="s">
        <v>3866</v>
      </c>
      <c r="B1201" s="1">
        <v>43012</v>
      </c>
      <c r="C1201" s="1">
        <v>42839</v>
      </c>
      <c r="D1201" t="s">
        <v>22</v>
      </c>
      <c r="E1201" t="s">
        <v>3867</v>
      </c>
      <c r="F1201" t="s">
        <v>3868</v>
      </c>
      <c r="G1201" t="s">
        <v>89</v>
      </c>
      <c r="H1201" t="s">
        <v>26</v>
      </c>
      <c r="I1201" t="s">
        <v>680</v>
      </c>
      <c r="J1201" t="s">
        <v>43</v>
      </c>
      <c r="K1201" t="s">
        <v>5205</v>
      </c>
      <c r="L1201" t="s">
        <v>29</v>
      </c>
      <c r="M1201" t="s">
        <v>2380</v>
      </c>
      <c r="N1201" t="s">
        <v>31</v>
      </c>
      <c r="O1201" t="s">
        <v>55</v>
      </c>
      <c r="P1201" s="4">
        <v>12.32</v>
      </c>
      <c r="Q1201">
        <v>5</v>
      </c>
      <c r="R1201">
        <v>0.2</v>
      </c>
      <c r="S1201" s="4">
        <v>1.8480000000000001</v>
      </c>
    </row>
    <row r="1202" spans="1:19" x14ac:dyDescent="0.25">
      <c r="A1202" t="s">
        <v>3869</v>
      </c>
      <c r="B1202" s="1">
        <v>43007</v>
      </c>
      <c r="C1202" s="1">
        <v>42776</v>
      </c>
      <c r="D1202" t="s">
        <v>86</v>
      </c>
      <c r="E1202" t="s">
        <v>1310</v>
      </c>
      <c r="F1202" t="s">
        <v>1311</v>
      </c>
      <c r="G1202" t="s">
        <v>25</v>
      </c>
      <c r="H1202" t="s">
        <v>26</v>
      </c>
      <c r="I1202" t="s">
        <v>2471</v>
      </c>
      <c r="J1202" t="s">
        <v>52</v>
      </c>
      <c r="K1202" t="s">
        <v>5361</v>
      </c>
      <c r="L1202" t="s">
        <v>53</v>
      </c>
      <c r="M1202" t="s">
        <v>1432</v>
      </c>
      <c r="N1202" t="s">
        <v>31</v>
      </c>
      <c r="O1202" t="s">
        <v>35</v>
      </c>
      <c r="P1202" s="4">
        <v>72.784000000000006</v>
      </c>
      <c r="Q1202">
        <v>1</v>
      </c>
      <c r="R1202">
        <v>0.2</v>
      </c>
      <c r="S1202" s="4">
        <v>0</v>
      </c>
    </row>
    <row r="1203" spans="1:19" x14ac:dyDescent="0.25">
      <c r="A1203" t="s">
        <v>3869</v>
      </c>
      <c r="B1203" s="1">
        <v>43007</v>
      </c>
      <c r="C1203" s="1">
        <v>42776</v>
      </c>
      <c r="D1203" t="s">
        <v>86</v>
      </c>
      <c r="E1203" t="s">
        <v>1310</v>
      </c>
      <c r="F1203" t="s">
        <v>1311</v>
      </c>
      <c r="G1203" t="s">
        <v>25</v>
      </c>
      <c r="H1203" t="s">
        <v>26</v>
      </c>
      <c r="I1203" t="s">
        <v>2471</v>
      </c>
      <c r="J1203" t="s">
        <v>52</v>
      </c>
      <c r="K1203" t="s">
        <v>5361</v>
      </c>
      <c r="L1203" t="s">
        <v>53</v>
      </c>
      <c r="M1203" t="s">
        <v>83</v>
      </c>
      <c r="N1203" t="s">
        <v>31</v>
      </c>
      <c r="O1203" t="s">
        <v>55</v>
      </c>
      <c r="P1203" s="4">
        <v>51.75</v>
      </c>
      <c r="Q1203">
        <v>1</v>
      </c>
      <c r="R1203">
        <v>0</v>
      </c>
      <c r="S1203" s="4">
        <v>15.525</v>
      </c>
    </row>
    <row r="1204" spans="1:19" x14ac:dyDescent="0.25">
      <c r="A1204" t="s">
        <v>3870</v>
      </c>
      <c r="B1204" s="1">
        <v>41911</v>
      </c>
      <c r="C1204" s="1">
        <v>41708</v>
      </c>
      <c r="D1204" t="s">
        <v>22</v>
      </c>
      <c r="E1204" t="s">
        <v>1408</v>
      </c>
      <c r="F1204" t="s">
        <v>1409</v>
      </c>
      <c r="G1204" t="s">
        <v>25</v>
      </c>
      <c r="H1204" t="s">
        <v>26</v>
      </c>
      <c r="I1204" t="s">
        <v>180</v>
      </c>
      <c r="J1204" t="s">
        <v>123</v>
      </c>
      <c r="K1204" t="s">
        <v>5208</v>
      </c>
      <c r="L1204" t="s">
        <v>66</v>
      </c>
      <c r="M1204" t="s">
        <v>251</v>
      </c>
      <c r="N1204" t="s">
        <v>31</v>
      </c>
      <c r="O1204" t="s">
        <v>55</v>
      </c>
      <c r="P1204" s="4">
        <v>117.36</v>
      </c>
      <c r="Q1204">
        <v>4</v>
      </c>
      <c r="R1204">
        <v>0</v>
      </c>
      <c r="S1204" s="4">
        <v>36.381599999999999</v>
      </c>
    </row>
    <row r="1205" spans="1:19" x14ac:dyDescent="0.25">
      <c r="A1205" t="s">
        <v>3871</v>
      </c>
      <c r="B1205" s="1">
        <v>41871</v>
      </c>
      <c r="C1205" s="1">
        <v>41876</v>
      </c>
      <c r="D1205" t="s">
        <v>22</v>
      </c>
      <c r="E1205" t="s">
        <v>3873</v>
      </c>
      <c r="F1205" t="s">
        <v>3874</v>
      </c>
      <c r="G1205" t="s">
        <v>25</v>
      </c>
      <c r="H1205" t="s">
        <v>26</v>
      </c>
      <c r="I1205" t="s">
        <v>137</v>
      </c>
      <c r="J1205" t="s">
        <v>138</v>
      </c>
      <c r="K1205" t="s">
        <v>5146</v>
      </c>
      <c r="L1205" t="s">
        <v>92</v>
      </c>
      <c r="M1205" t="s">
        <v>2765</v>
      </c>
      <c r="N1205" t="s">
        <v>31</v>
      </c>
      <c r="O1205" t="s">
        <v>35</v>
      </c>
      <c r="P1205" s="4">
        <v>421.37200000000001</v>
      </c>
      <c r="Q1205">
        <v>2</v>
      </c>
      <c r="R1205">
        <v>0.3</v>
      </c>
      <c r="S1205" s="4">
        <v>-6.0195999999999996</v>
      </c>
    </row>
    <row r="1206" spans="1:19" x14ac:dyDescent="0.25">
      <c r="A1206" t="s">
        <v>3875</v>
      </c>
      <c r="B1206" s="1">
        <v>43052</v>
      </c>
      <c r="C1206" s="1">
        <v>43058</v>
      </c>
      <c r="D1206" t="s">
        <v>39</v>
      </c>
      <c r="E1206" t="s">
        <v>3078</v>
      </c>
      <c r="F1206" t="s">
        <v>3079</v>
      </c>
      <c r="G1206" t="s">
        <v>89</v>
      </c>
      <c r="H1206" t="s">
        <v>26</v>
      </c>
      <c r="I1206" t="s">
        <v>2064</v>
      </c>
      <c r="J1206" t="s">
        <v>91</v>
      </c>
      <c r="K1206" t="s">
        <v>5406</v>
      </c>
      <c r="L1206" t="s">
        <v>92</v>
      </c>
      <c r="M1206" t="s">
        <v>1041</v>
      </c>
      <c r="N1206" t="s">
        <v>31</v>
      </c>
      <c r="O1206" t="s">
        <v>32</v>
      </c>
      <c r="P1206" s="4">
        <v>205.9992</v>
      </c>
      <c r="Q1206">
        <v>3</v>
      </c>
      <c r="R1206">
        <v>0.32</v>
      </c>
      <c r="S1206" s="4">
        <v>-27.264600000000002</v>
      </c>
    </row>
    <row r="1207" spans="1:19" x14ac:dyDescent="0.25">
      <c r="A1207" t="s">
        <v>3876</v>
      </c>
      <c r="B1207" s="1">
        <v>42523</v>
      </c>
      <c r="C1207" s="1">
        <v>42676</v>
      </c>
      <c r="D1207" t="s">
        <v>39</v>
      </c>
      <c r="E1207" t="s">
        <v>649</v>
      </c>
      <c r="F1207" t="s">
        <v>650</v>
      </c>
      <c r="G1207" t="s">
        <v>89</v>
      </c>
      <c r="H1207" t="s">
        <v>26</v>
      </c>
      <c r="I1207" t="s">
        <v>2692</v>
      </c>
      <c r="J1207" t="s">
        <v>146</v>
      </c>
      <c r="K1207" t="s">
        <v>5383</v>
      </c>
      <c r="L1207" t="s">
        <v>29</v>
      </c>
      <c r="M1207" t="s">
        <v>668</v>
      </c>
      <c r="N1207" t="s">
        <v>31</v>
      </c>
      <c r="O1207" t="s">
        <v>55</v>
      </c>
      <c r="P1207" s="4">
        <v>132.22399999999999</v>
      </c>
      <c r="Q1207">
        <v>4</v>
      </c>
      <c r="R1207">
        <v>0.2</v>
      </c>
      <c r="S1207" s="4">
        <v>-18.180800000000001</v>
      </c>
    </row>
    <row r="1208" spans="1:19" x14ac:dyDescent="0.25">
      <c r="A1208" t="s">
        <v>3877</v>
      </c>
      <c r="B1208" s="1">
        <v>42085</v>
      </c>
      <c r="C1208" s="1">
        <v>42089</v>
      </c>
      <c r="D1208" t="s">
        <v>39</v>
      </c>
      <c r="E1208" t="s">
        <v>766</v>
      </c>
      <c r="F1208" t="s">
        <v>767</v>
      </c>
      <c r="G1208" t="s">
        <v>89</v>
      </c>
      <c r="H1208" t="s">
        <v>26</v>
      </c>
      <c r="I1208" t="s">
        <v>720</v>
      </c>
      <c r="J1208" t="s">
        <v>52</v>
      </c>
      <c r="K1208" t="s">
        <v>5250</v>
      </c>
      <c r="L1208" t="s">
        <v>53</v>
      </c>
      <c r="M1208" t="s">
        <v>3880</v>
      </c>
      <c r="N1208" t="s">
        <v>31</v>
      </c>
      <c r="O1208" t="s">
        <v>55</v>
      </c>
      <c r="P1208" s="4">
        <v>91.96</v>
      </c>
      <c r="Q1208">
        <v>2</v>
      </c>
      <c r="R1208">
        <v>0</v>
      </c>
      <c r="S1208" s="4">
        <v>15.6332</v>
      </c>
    </row>
    <row r="1209" spans="1:19" x14ac:dyDescent="0.25">
      <c r="A1209" t="s">
        <v>3882</v>
      </c>
      <c r="B1209" s="1">
        <v>43074</v>
      </c>
      <c r="C1209" s="1">
        <v>42873</v>
      </c>
      <c r="D1209" t="s">
        <v>39</v>
      </c>
      <c r="E1209" t="s">
        <v>3172</v>
      </c>
      <c r="F1209" t="s">
        <v>3173</v>
      </c>
      <c r="G1209" t="s">
        <v>89</v>
      </c>
      <c r="H1209" t="s">
        <v>26</v>
      </c>
      <c r="I1209" t="s">
        <v>352</v>
      </c>
      <c r="J1209" t="s">
        <v>52</v>
      </c>
      <c r="K1209" t="s">
        <v>5180</v>
      </c>
      <c r="L1209" t="s">
        <v>53</v>
      </c>
      <c r="M1209" t="s">
        <v>1053</v>
      </c>
      <c r="N1209" t="s">
        <v>31</v>
      </c>
      <c r="O1209" t="s">
        <v>45</v>
      </c>
      <c r="P1209" s="4">
        <v>285.48</v>
      </c>
      <c r="Q1209">
        <v>5</v>
      </c>
      <c r="R1209">
        <v>0.2</v>
      </c>
      <c r="S1209" s="4">
        <v>-10.705500000000001</v>
      </c>
    </row>
    <row r="1210" spans="1:19" x14ac:dyDescent="0.25">
      <c r="A1210" t="s">
        <v>3883</v>
      </c>
      <c r="B1210" s="1">
        <v>42803</v>
      </c>
      <c r="C1210" s="1">
        <v>42895</v>
      </c>
      <c r="D1210" t="s">
        <v>22</v>
      </c>
      <c r="E1210" t="s">
        <v>3884</v>
      </c>
      <c r="F1210" t="s">
        <v>3885</v>
      </c>
      <c r="G1210" t="s">
        <v>100</v>
      </c>
      <c r="H1210" t="s">
        <v>26</v>
      </c>
      <c r="I1210" t="s">
        <v>180</v>
      </c>
      <c r="J1210" t="s">
        <v>123</v>
      </c>
      <c r="K1210" t="s">
        <v>5153</v>
      </c>
      <c r="L1210" t="s">
        <v>66</v>
      </c>
      <c r="M1210" t="s">
        <v>3574</v>
      </c>
      <c r="N1210" t="s">
        <v>31</v>
      </c>
      <c r="O1210" t="s">
        <v>35</v>
      </c>
      <c r="P1210" s="4">
        <v>90.801000000000002</v>
      </c>
      <c r="Q1210">
        <v>1</v>
      </c>
      <c r="R1210">
        <v>0.1</v>
      </c>
      <c r="S1210" s="4">
        <v>14.124599999999999</v>
      </c>
    </row>
    <row r="1211" spans="1:19" x14ac:dyDescent="0.25">
      <c r="A1211" t="s">
        <v>3883</v>
      </c>
      <c r="B1211" s="1">
        <v>42803</v>
      </c>
      <c r="C1211" s="1">
        <v>42895</v>
      </c>
      <c r="D1211" t="s">
        <v>22</v>
      </c>
      <c r="E1211" t="s">
        <v>3884</v>
      </c>
      <c r="F1211" t="s">
        <v>3885</v>
      </c>
      <c r="G1211" t="s">
        <v>100</v>
      </c>
      <c r="H1211" t="s">
        <v>26</v>
      </c>
      <c r="I1211" t="s">
        <v>180</v>
      </c>
      <c r="J1211" t="s">
        <v>123</v>
      </c>
      <c r="K1211" t="s">
        <v>5153</v>
      </c>
      <c r="L1211" t="s">
        <v>66</v>
      </c>
      <c r="M1211" t="s">
        <v>319</v>
      </c>
      <c r="N1211" t="s">
        <v>31</v>
      </c>
      <c r="O1211" t="s">
        <v>35</v>
      </c>
      <c r="P1211" s="4">
        <v>181.76400000000001</v>
      </c>
      <c r="Q1211">
        <v>2</v>
      </c>
      <c r="R1211">
        <v>0.1</v>
      </c>
      <c r="S1211" s="4">
        <v>-8.0784000000000002</v>
      </c>
    </row>
    <row r="1212" spans="1:19" x14ac:dyDescent="0.25">
      <c r="A1212" t="s">
        <v>3886</v>
      </c>
      <c r="B1212" s="1">
        <v>42441</v>
      </c>
      <c r="C1212" s="1">
        <v>42563</v>
      </c>
      <c r="D1212" t="s">
        <v>39</v>
      </c>
      <c r="E1212" t="s">
        <v>1676</v>
      </c>
      <c r="F1212" t="s">
        <v>1677</v>
      </c>
      <c r="G1212" t="s">
        <v>25</v>
      </c>
      <c r="H1212" t="s">
        <v>26</v>
      </c>
      <c r="I1212" t="s">
        <v>715</v>
      </c>
      <c r="J1212" t="s">
        <v>112</v>
      </c>
      <c r="K1212" t="s">
        <v>5316</v>
      </c>
      <c r="L1212" t="s">
        <v>92</v>
      </c>
      <c r="M1212" t="s">
        <v>446</v>
      </c>
      <c r="N1212" t="s">
        <v>31</v>
      </c>
      <c r="O1212" t="s">
        <v>45</v>
      </c>
      <c r="P1212" s="4">
        <v>581.96</v>
      </c>
      <c r="Q1212">
        <v>2</v>
      </c>
      <c r="R1212">
        <v>0</v>
      </c>
      <c r="S1212" s="4">
        <v>104.75279999999999</v>
      </c>
    </row>
    <row r="1213" spans="1:19" x14ac:dyDescent="0.25">
      <c r="A1213" t="s">
        <v>3886</v>
      </c>
      <c r="B1213" s="1">
        <v>42441</v>
      </c>
      <c r="C1213" s="1">
        <v>42563</v>
      </c>
      <c r="D1213" t="s">
        <v>39</v>
      </c>
      <c r="E1213" t="s">
        <v>1676</v>
      </c>
      <c r="F1213" t="s">
        <v>1677</v>
      </c>
      <c r="G1213" t="s">
        <v>25</v>
      </c>
      <c r="H1213" t="s">
        <v>26</v>
      </c>
      <c r="I1213" t="s">
        <v>715</v>
      </c>
      <c r="J1213" t="s">
        <v>112</v>
      </c>
      <c r="K1213" t="s">
        <v>5316</v>
      </c>
      <c r="L1213" t="s">
        <v>92</v>
      </c>
      <c r="M1213" t="s">
        <v>1795</v>
      </c>
      <c r="N1213" t="s">
        <v>31</v>
      </c>
      <c r="O1213" t="s">
        <v>35</v>
      </c>
      <c r="P1213" s="4">
        <v>29.98</v>
      </c>
      <c r="Q1213">
        <v>1</v>
      </c>
      <c r="R1213">
        <v>0</v>
      </c>
      <c r="S1213" s="4">
        <v>8.0945999999999998</v>
      </c>
    </row>
    <row r="1214" spans="1:19" x14ac:dyDescent="0.25">
      <c r="A1214" t="s">
        <v>3887</v>
      </c>
      <c r="B1214" s="1">
        <v>42572</v>
      </c>
      <c r="C1214" s="1">
        <v>42577</v>
      </c>
      <c r="D1214" t="s">
        <v>39</v>
      </c>
      <c r="E1214" t="s">
        <v>1419</v>
      </c>
      <c r="F1214" t="s">
        <v>1420</v>
      </c>
      <c r="G1214" t="s">
        <v>25</v>
      </c>
      <c r="H1214" t="s">
        <v>26</v>
      </c>
      <c r="I1214" t="s">
        <v>563</v>
      </c>
      <c r="J1214" t="s">
        <v>1209</v>
      </c>
      <c r="K1214" t="s">
        <v>5489</v>
      </c>
      <c r="L1214" t="s">
        <v>29</v>
      </c>
      <c r="M1214" t="s">
        <v>1432</v>
      </c>
      <c r="N1214" t="s">
        <v>31</v>
      </c>
      <c r="O1214" t="s">
        <v>35</v>
      </c>
      <c r="P1214" s="4">
        <v>363.92</v>
      </c>
      <c r="Q1214">
        <v>5</v>
      </c>
      <c r="R1214">
        <v>0.2</v>
      </c>
      <c r="S1214" s="4">
        <v>0</v>
      </c>
    </row>
    <row r="1215" spans="1:19" x14ac:dyDescent="0.25">
      <c r="A1215" t="s">
        <v>3890</v>
      </c>
      <c r="B1215" s="1">
        <v>42269</v>
      </c>
      <c r="C1215" s="1">
        <v>42273</v>
      </c>
      <c r="D1215" t="s">
        <v>22</v>
      </c>
      <c r="E1215" t="s">
        <v>2951</v>
      </c>
      <c r="F1215" t="s">
        <v>2952</v>
      </c>
      <c r="G1215" t="s">
        <v>100</v>
      </c>
      <c r="H1215" t="s">
        <v>26</v>
      </c>
      <c r="I1215" t="s">
        <v>784</v>
      </c>
      <c r="J1215" t="s">
        <v>817</v>
      </c>
      <c r="K1215" t="s">
        <v>5226</v>
      </c>
      <c r="L1215" t="s">
        <v>29</v>
      </c>
      <c r="M1215" t="s">
        <v>1385</v>
      </c>
      <c r="N1215" t="s">
        <v>31</v>
      </c>
      <c r="O1215" t="s">
        <v>55</v>
      </c>
      <c r="P1215" s="4">
        <v>47.98</v>
      </c>
      <c r="Q1215">
        <v>2</v>
      </c>
      <c r="R1215">
        <v>0</v>
      </c>
      <c r="S1215" s="4">
        <v>11.035399999999999</v>
      </c>
    </row>
    <row r="1216" spans="1:19" x14ac:dyDescent="0.25">
      <c r="A1216" t="s">
        <v>3891</v>
      </c>
      <c r="B1216" s="1">
        <v>42325</v>
      </c>
      <c r="C1216" s="1">
        <v>42329</v>
      </c>
      <c r="D1216" t="s">
        <v>39</v>
      </c>
      <c r="E1216" t="s">
        <v>3892</v>
      </c>
      <c r="F1216" t="s">
        <v>3893</v>
      </c>
      <c r="G1216" t="s">
        <v>25</v>
      </c>
      <c r="H1216" t="s">
        <v>26</v>
      </c>
      <c r="I1216" t="s">
        <v>720</v>
      </c>
      <c r="J1216" t="s">
        <v>52</v>
      </c>
      <c r="K1216" t="s">
        <v>5223</v>
      </c>
      <c r="L1216" t="s">
        <v>53</v>
      </c>
      <c r="M1216" t="s">
        <v>3513</v>
      </c>
      <c r="N1216" t="s">
        <v>31</v>
      </c>
      <c r="O1216" t="s">
        <v>55</v>
      </c>
      <c r="P1216" s="4">
        <v>80.959999999999994</v>
      </c>
      <c r="Q1216">
        <v>4</v>
      </c>
      <c r="R1216">
        <v>0</v>
      </c>
      <c r="S1216" s="4">
        <v>29.145600000000002</v>
      </c>
    </row>
    <row r="1217" spans="1:19" x14ac:dyDescent="0.25">
      <c r="A1217" t="s">
        <v>3891</v>
      </c>
      <c r="B1217" s="1">
        <v>42325</v>
      </c>
      <c r="C1217" s="1">
        <v>42329</v>
      </c>
      <c r="D1217" t="s">
        <v>39</v>
      </c>
      <c r="E1217" t="s">
        <v>3892</v>
      </c>
      <c r="F1217" t="s">
        <v>3893</v>
      </c>
      <c r="G1217" t="s">
        <v>25</v>
      </c>
      <c r="H1217" t="s">
        <v>26</v>
      </c>
      <c r="I1217" t="s">
        <v>720</v>
      </c>
      <c r="J1217" t="s">
        <v>52</v>
      </c>
      <c r="K1217" t="s">
        <v>5223</v>
      </c>
      <c r="L1217" t="s">
        <v>53</v>
      </c>
      <c r="M1217" t="s">
        <v>1335</v>
      </c>
      <c r="N1217" t="s">
        <v>31</v>
      </c>
      <c r="O1217" t="s">
        <v>35</v>
      </c>
      <c r="P1217" s="4">
        <v>225.56800000000001</v>
      </c>
      <c r="Q1217">
        <v>2</v>
      </c>
      <c r="R1217">
        <v>0.2</v>
      </c>
      <c r="S1217" s="4">
        <v>2.8195999999999999</v>
      </c>
    </row>
    <row r="1218" spans="1:19" x14ac:dyDescent="0.25">
      <c r="A1218" t="s">
        <v>3891</v>
      </c>
      <c r="B1218" s="1">
        <v>42325</v>
      </c>
      <c r="C1218" s="1">
        <v>42329</v>
      </c>
      <c r="D1218" t="s">
        <v>39</v>
      </c>
      <c r="E1218" t="s">
        <v>3892</v>
      </c>
      <c r="F1218" t="s">
        <v>3893</v>
      </c>
      <c r="G1218" t="s">
        <v>25</v>
      </c>
      <c r="H1218" t="s">
        <v>26</v>
      </c>
      <c r="I1218" t="s">
        <v>720</v>
      </c>
      <c r="J1218" t="s">
        <v>52</v>
      </c>
      <c r="K1218" t="s">
        <v>5223</v>
      </c>
      <c r="L1218" t="s">
        <v>53</v>
      </c>
      <c r="M1218" t="s">
        <v>1756</v>
      </c>
      <c r="N1218" t="s">
        <v>31</v>
      </c>
      <c r="O1218" t="s">
        <v>55</v>
      </c>
      <c r="P1218" s="4">
        <v>36.6</v>
      </c>
      <c r="Q1218">
        <v>3</v>
      </c>
      <c r="R1218">
        <v>0</v>
      </c>
      <c r="S1218" s="4">
        <v>15.372</v>
      </c>
    </row>
    <row r="1219" spans="1:19" x14ac:dyDescent="0.25">
      <c r="A1219" t="s">
        <v>3894</v>
      </c>
      <c r="B1219" s="1">
        <v>42288</v>
      </c>
      <c r="C1219" s="1">
        <v>42322</v>
      </c>
      <c r="D1219" t="s">
        <v>39</v>
      </c>
      <c r="E1219" t="s">
        <v>3895</v>
      </c>
      <c r="F1219" t="s">
        <v>3896</v>
      </c>
      <c r="G1219" t="s">
        <v>100</v>
      </c>
      <c r="H1219" t="s">
        <v>26</v>
      </c>
      <c r="I1219" t="s">
        <v>240</v>
      </c>
      <c r="J1219" t="s">
        <v>174</v>
      </c>
      <c r="K1219" t="s">
        <v>5490</v>
      </c>
      <c r="L1219" t="s">
        <v>92</v>
      </c>
      <c r="M1219" t="s">
        <v>338</v>
      </c>
      <c r="N1219" t="s">
        <v>31</v>
      </c>
      <c r="O1219" t="s">
        <v>55</v>
      </c>
      <c r="P1219" s="4">
        <v>29.22</v>
      </c>
      <c r="Q1219">
        <v>3</v>
      </c>
      <c r="R1219">
        <v>0</v>
      </c>
      <c r="S1219" s="4">
        <v>12.8568</v>
      </c>
    </row>
    <row r="1220" spans="1:19" x14ac:dyDescent="0.25">
      <c r="A1220" t="s">
        <v>3897</v>
      </c>
      <c r="B1220" s="1">
        <v>42132</v>
      </c>
      <c r="C1220" s="1">
        <v>42316</v>
      </c>
      <c r="D1220" t="s">
        <v>39</v>
      </c>
      <c r="E1220" t="s">
        <v>3061</v>
      </c>
      <c r="F1220" t="s">
        <v>3062</v>
      </c>
      <c r="G1220" t="s">
        <v>89</v>
      </c>
      <c r="H1220" t="s">
        <v>26</v>
      </c>
      <c r="I1220" t="s">
        <v>2064</v>
      </c>
      <c r="J1220" t="s">
        <v>91</v>
      </c>
      <c r="K1220" t="s">
        <v>5406</v>
      </c>
      <c r="L1220" t="s">
        <v>92</v>
      </c>
      <c r="M1220" t="s">
        <v>2039</v>
      </c>
      <c r="N1220" t="s">
        <v>31</v>
      </c>
      <c r="O1220" t="s">
        <v>55</v>
      </c>
      <c r="P1220" s="4">
        <v>14.76</v>
      </c>
      <c r="Q1220">
        <v>5</v>
      </c>
      <c r="R1220">
        <v>0.6</v>
      </c>
      <c r="S1220" s="4">
        <v>-11.439</v>
      </c>
    </row>
    <row r="1221" spans="1:19" x14ac:dyDescent="0.25">
      <c r="A1221" t="s">
        <v>3898</v>
      </c>
      <c r="B1221" s="1">
        <v>42803</v>
      </c>
      <c r="C1221" s="1">
        <v>42925</v>
      </c>
      <c r="D1221" t="s">
        <v>22</v>
      </c>
      <c r="E1221" t="s">
        <v>3361</v>
      </c>
      <c r="F1221" t="s">
        <v>3362</v>
      </c>
      <c r="G1221" t="s">
        <v>25</v>
      </c>
      <c r="H1221" t="s">
        <v>26</v>
      </c>
      <c r="I1221" t="s">
        <v>563</v>
      </c>
      <c r="J1221" t="s">
        <v>52</v>
      </c>
      <c r="K1221" t="s">
        <v>5192</v>
      </c>
      <c r="L1221" t="s">
        <v>53</v>
      </c>
      <c r="M1221" t="s">
        <v>3114</v>
      </c>
      <c r="N1221" t="s">
        <v>31</v>
      </c>
      <c r="O1221" t="s">
        <v>32</v>
      </c>
      <c r="P1221" s="4">
        <v>239.666</v>
      </c>
      <c r="Q1221">
        <v>2</v>
      </c>
      <c r="R1221">
        <v>0.15</v>
      </c>
      <c r="S1221" s="4">
        <v>14.098000000000001</v>
      </c>
    </row>
    <row r="1222" spans="1:19" x14ac:dyDescent="0.25">
      <c r="A1222" t="s">
        <v>3899</v>
      </c>
      <c r="B1222" s="1">
        <v>42015</v>
      </c>
      <c r="C1222" s="1">
        <v>42227</v>
      </c>
      <c r="D1222" t="s">
        <v>39</v>
      </c>
      <c r="E1222" t="s">
        <v>2451</v>
      </c>
      <c r="F1222" t="s">
        <v>2452</v>
      </c>
      <c r="G1222" t="s">
        <v>25</v>
      </c>
      <c r="H1222" t="s">
        <v>26</v>
      </c>
      <c r="I1222" t="s">
        <v>3900</v>
      </c>
      <c r="J1222" t="s">
        <v>1238</v>
      </c>
      <c r="K1222" t="s">
        <v>5491</v>
      </c>
      <c r="L1222" t="s">
        <v>29</v>
      </c>
      <c r="M1222" t="s">
        <v>1512</v>
      </c>
      <c r="N1222" t="s">
        <v>31</v>
      </c>
      <c r="O1222" t="s">
        <v>45</v>
      </c>
      <c r="P1222" s="4">
        <v>301.95999999999998</v>
      </c>
      <c r="Q1222">
        <v>2</v>
      </c>
      <c r="R1222">
        <v>0</v>
      </c>
      <c r="S1222" s="4">
        <v>45.293999999999997</v>
      </c>
    </row>
    <row r="1223" spans="1:19" x14ac:dyDescent="0.25">
      <c r="A1223" t="s">
        <v>3901</v>
      </c>
      <c r="B1223" s="1">
        <v>41767</v>
      </c>
      <c r="C1223" s="1">
        <v>41828</v>
      </c>
      <c r="D1223" t="s">
        <v>22</v>
      </c>
      <c r="E1223" t="s">
        <v>2141</v>
      </c>
      <c r="F1223" t="s">
        <v>2142</v>
      </c>
      <c r="G1223" t="s">
        <v>89</v>
      </c>
      <c r="H1223" t="s">
        <v>26</v>
      </c>
      <c r="I1223" t="s">
        <v>3902</v>
      </c>
      <c r="J1223" t="s">
        <v>468</v>
      </c>
      <c r="K1223" t="s">
        <v>5492</v>
      </c>
      <c r="L1223" t="s">
        <v>66</v>
      </c>
      <c r="M1223" t="s">
        <v>923</v>
      </c>
      <c r="N1223" t="s">
        <v>31</v>
      </c>
      <c r="O1223" t="s">
        <v>35</v>
      </c>
      <c r="P1223" s="4">
        <v>1133.3499999999999</v>
      </c>
      <c r="Q1223">
        <v>5</v>
      </c>
      <c r="R1223">
        <v>0</v>
      </c>
      <c r="S1223" s="4">
        <v>294.67099999999999</v>
      </c>
    </row>
    <row r="1224" spans="1:19" x14ac:dyDescent="0.25">
      <c r="A1224" t="s">
        <v>3903</v>
      </c>
      <c r="B1224" s="1">
        <v>42562</v>
      </c>
      <c r="C1224" s="1">
        <v>42715</v>
      </c>
      <c r="D1224" t="s">
        <v>39</v>
      </c>
      <c r="E1224" t="s">
        <v>2611</v>
      </c>
      <c r="F1224" t="s">
        <v>2612</v>
      </c>
      <c r="G1224" t="s">
        <v>100</v>
      </c>
      <c r="H1224" t="s">
        <v>26</v>
      </c>
      <c r="I1224" t="s">
        <v>3904</v>
      </c>
      <c r="J1224" t="s">
        <v>3905</v>
      </c>
      <c r="K1224" t="s">
        <v>5493</v>
      </c>
      <c r="L1224" t="s">
        <v>53</v>
      </c>
      <c r="M1224" t="s">
        <v>626</v>
      </c>
      <c r="N1224" t="s">
        <v>31</v>
      </c>
      <c r="O1224" t="s">
        <v>35</v>
      </c>
      <c r="P1224" s="4">
        <v>1603.136</v>
      </c>
      <c r="Q1224">
        <v>4</v>
      </c>
      <c r="R1224">
        <v>0.2</v>
      </c>
      <c r="S1224" s="4">
        <v>100.196</v>
      </c>
    </row>
    <row r="1225" spans="1:19" x14ac:dyDescent="0.25">
      <c r="A1225" t="s">
        <v>3906</v>
      </c>
      <c r="B1225" s="1">
        <v>42535</v>
      </c>
      <c r="C1225" s="1">
        <v>42535</v>
      </c>
      <c r="D1225" t="s">
        <v>464</v>
      </c>
      <c r="E1225" t="s">
        <v>556</v>
      </c>
      <c r="F1225" t="s">
        <v>557</v>
      </c>
      <c r="G1225" t="s">
        <v>89</v>
      </c>
      <c r="H1225" t="s">
        <v>26</v>
      </c>
      <c r="I1225" t="s">
        <v>3607</v>
      </c>
      <c r="J1225" t="s">
        <v>52</v>
      </c>
      <c r="K1225" t="s">
        <v>5462</v>
      </c>
      <c r="L1225" t="s">
        <v>53</v>
      </c>
      <c r="M1225" t="s">
        <v>3743</v>
      </c>
      <c r="N1225" t="s">
        <v>31</v>
      </c>
      <c r="O1225" t="s">
        <v>45</v>
      </c>
      <c r="P1225" s="4">
        <v>1293.4880000000001</v>
      </c>
      <c r="Q1225">
        <v>7</v>
      </c>
      <c r="R1225">
        <v>0.2</v>
      </c>
      <c r="S1225" s="4">
        <v>80.843000000000004</v>
      </c>
    </row>
    <row r="1226" spans="1:19" x14ac:dyDescent="0.25">
      <c r="A1226" t="s">
        <v>3907</v>
      </c>
      <c r="B1226" s="1">
        <v>42637</v>
      </c>
      <c r="C1226" s="1">
        <v>42641</v>
      </c>
      <c r="D1226" t="s">
        <v>39</v>
      </c>
      <c r="E1226" t="s">
        <v>2787</v>
      </c>
      <c r="F1226" t="s">
        <v>2788</v>
      </c>
      <c r="G1226" t="s">
        <v>25</v>
      </c>
      <c r="H1226" t="s">
        <v>26</v>
      </c>
      <c r="I1226" t="s">
        <v>226</v>
      </c>
      <c r="J1226" t="s">
        <v>112</v>
      </c>
      <c r="K1226" t="s">
        <v>5494</v>
      </c>
      <c r="L1226" t="s">
        <v>92</v>
      </c>
      <c r="M1226" t="s">
        <v>190</v>
      </c>
      <c r="N1226" t="s">
        <v>31</v>
      </c>
      <c r="O1226" t="s">
        <v>55</v>
      </c>
      <c r="P1226" s="4">
        <v>127.95</v>
      </c>
      <c r="Q1226">
        <v>3</v>
      </c>
      <c r="R1226">
        <v>0</v>
      </c>
      <c r="S1226" s="4">
        <v>21.7515</v>
      </c>
    </row>
    <row r="1227" spans="1:19" x14ac:dyDescent="0.25">
      <c r="A1227" t="s">
        <v>3908</v>
      </c>
      <c r="B1227" s="1">
        <v>42631</v>
      </c>
      <c r="C1227" s="1">
        <v>42635</v>
      </c>
      <c r="D1227" t="s">
        <v>39</v>
      </c>
      <c r="E1227" t="s">
        <v>1555</v>
      </c>
      <c r="F1227" t="s">
        <v>1556</v>
      </c>
      <c r="G1227" t="s">
        <v>89</v>
      </c>
      <c r="H1227" t="s">
        <v>26</v>
      </c>
      <c r="I1227" t="s">
        <v>720</v>
      </c>
      <c r="J1227" t="s">
        <v>52</v>
      </c>
      <c r="K1227" t="s">
        <v>5223</v>
      </c>
      <c r="L1227" t="s">
        <v>53</v>
      </c>
      <c r="M1227" t="s">
        <v>626</v>
      </c>
      <c r="N1227" t="s">
        <v>31</v>
      </c>
      <c r="O1227" t="s">
        <v>35</v>
      </c>
      <c r="P1227" s="4">
        <v>801.56799999999998</v>
      </c>
      <c r="Q1227">
        <v>2</v>
      </c>
      <c r="R1227">
        <v>0.2</v>
      </c>
      <c r="S1227" s="4">
        <v>50.097999999999999</v>
      </c>
    </row>
    <row r="1228" spans="1:19" x14ac:dyDescent="0.25">
      <c r="A1228" t="s">
        <v>3908</v>
      </c>
      <c r="B1228" s="1">
        <v>42631</v>
      </c>
      <c r="C1228" s="1">
        <v>42635</v>
      </c>
      <c r="D1228" t="s">
        <v>39</v>
      </c>
      <c r="E1228" t="s">
        <v>1555</v>
      </c>
      <c r="F1228" t="s">
        <v>1556</v>
      </c>
      <c r="G1228" t="s">
        <v>89</v>
      </c>
      <c r="H1228" t="s">
        <v>26</v>
      </c>
      <c r="I1228" t="s">
        <v>720</v>
      </c>
      <c r="J1228" t="s">
        <v>52</v>
      </c>
      <c r="K1228" t="s">
        <v>5223</v>
      </c>
      <c r="L1228" t="s">
        <v>53</v>
      </c>
      <c r="M1228" t="s">
        <v>1201</v>
      </c>
      <c r="N1228" t="s">
        <v>31</v>
      </c>
      <c r="O1228" t="s">
        <v>35</v>
      </c>
      <c r="P1228" s="4">
        <v>885.52800000000002</v>
      </c>
      <c r="Q1228">
        <v>9</v>
      </c>
      <c r="R1228">
        <v>0.2</v>
      </c>
      <c r="S1228" s="4">
        <v>-99.621899999999997</v>
      </c>
    </row>
    <row r="1229" spans="1:19" x14ac:dyDescent="0.25">
      <c r="A1229" t="s">
        <v>3909</v>
      </c>
      <c r="B1229" s="1">
        <v>42442</v>
      </c>
      <c r="C1229" s="1">
        <v>42444</v>
      </c>
      <c r="D1229" t="s">
        <v>22</v>
      </c>
      <c r="E1229" t="s">
        <v>1897</v>
      </c>
      <c r="F1229" t="s">
        <v>1898</v>
      </c>
      <c r="G1229" t="s">
        <v>89</v>
      </c>
      <c r="H1229" t="s">
        <v>26</v>
      </c>
      <c r="I1229" t="s">
        <v>352</v>
      </c>
      <c r="J1229" t="s">
        <v>52</v>
      </c>
      <c r="K1229" t="s">
        <v>5170</v>
      </c>
      <c r="L1229" t="s">
        <v>53</v>
      </c>
      <c r="M1229" t="s">
        <v>516</v>
      </c>
      <c r="N1229" t="s">
        <v>31</v>
      </c>
      <c r="O1229" t="s">
        <v>55</v>
      </c>
      <c r="P1229" s="4">
        <v>28.28</v>
      </c>
      <c r="Q1229">
        <v>2</v>
      </c>
      <c r="R1229">
        <v>0</v>
      </c>
      <c r="S1229" s="4">
        <v>7.3528000000000002</v>
      </c>
    </row>
    <row r="1230" spans="1:19" x14ac:dyDescent="0.25">
      <c r="A1230" t="s">
        <v>3910</v>
      </c>
      <c r="B1230" s="1">
        <v>42433</v>
      </c>
      <c r="C1230" s="1">
        <v>42617</v>
      </c>
      <c r="D1230" t="s">
        <v>39</v>
      </c>
      <c r="E1230" t="s">
        <v>2690</v>
      </c>
      <c r="F1230" t="s">
        <v>2691</v>
      </c>
      <c r="G1230" t="s">
        <v>25</v>
      </c>
      <c r="H1230" t="s">
        <v>26</v>
      </c>
      <c r="I1230" t="s">
        <v>715</v>
      </c>
      <c r="J1230" t="s">
        <v>112</v>
      </c>
      <c r="K1230" t="s">
        <v>5316</v>
      </c>
      <c r="L1230" t="s">
        <v>92</v>
      </c>
      <c r="M1230" t="s">
        <v>175</v>
      </c>
      <c r="N1230" t="s">
        <v>31</v>
      </c>
      <c r="O1230" t="s">
        <v>55</v>
      </c>
      <c r="P1230" s="4">
        <v>71.12</v>
      </c>
      <c r="Q1230">
        <v>4</v>
      </c>
      <c r="R1230">
        <v>0</v>
      </c>
      <c r="S1230" s="4">
        <v>22.0472</v>
      </c>
    </row>
    <row r="1231" spans="1:19" x14ac:dyDescent="0.25">
      <c r="A1231" t="s">
        <v>3911</v>
      </c>
      <c r="B1231" s="1">
        <v>42701</v>
      </c>
      <c r="C1231" s="1">
        <v>42412</v>
      </c>
      <c r="D1231" t="s">
        <v>39</v>
      </c>
      <c r="E1231" t="s">
        <v>1606</v>
      </c>
      <c r="F1231" t="s">
        <v>1607</v>
      </c>
      <c r="G1231" t="s">
        <v>89</v>
      </c>
      <c r="H1231" t="s">
        <v>26</v>
      </c>
      <c r="I1231" t="s">
        <v>2297</v>
      </c>
      <c r="J1231" t="s">
        <v>392</v>
      </c>
      <c r="K1231" t="s">
        <v>5346</v>
      </c>
      <c r="L1231" t="s">
        <v>66</v>
      </c>
      <c r="M1231" t="s">
        <v>1871</v>
      </c>
      <c r="N1231" t="s">
        <v>31</v>
      </c>
      <c r="O1231" t="s">
        <v>55</v>
      </c>
      <c r="P1231" s="4">
        <v>31.56</v>
      </c>
      <c r="Q1231">
        <v>3</v>
      </c>
      <c r="R1231">
        <v>0</v>
      </c>
      <c r="S1231" s="4">
        <v>10.4148</v>
      </c>
    </row>
    <row r="1232" spans="1:19" x14ac:dyDescent="0.25">
      <c r="A1232" t="s">
        <v>3912</v>
      </c>
      <c r="B1232" s="1">
        <v>42412</v>
      </c>
      <c r="C1232" s="1">
        <v>42563</v>
      </c>
      <c r="D1232" t="s">
        <v>39</v>
      </c>
      <c r="E1232" t="s">
        <v>2966</v>
      </c>
      <c r="F1232" t="s">
        <v>2967</v>
      </c>
      <c r="G1232" t="s">
        <v>89</v>
      </c>
      <c r="H1232" t="s">
        <v>26</v>
      </c>
      <c r="I1232" t="s">
        <v>1765</v>
      </c>
      <c r="J1232" t="s">
        <v>52</v>
      </c>
      <c r="K1232" t="s">
        <v>5296</v>
      </c>
      <c r="L1232" t="s">
        <v>53</v>
      </c>
      <c r="M1232" t="s">
        <v>2998</v>
      </c>
      <c r="N1232" t="s">
        <v>31</v>
      </c>
      <c r="O1232" t="s">
        <v>55</v>
      </c>
      <c r="P1232" s="4">
        <v>14.52</v>
      </c>
      <c r="Q1232">
        <v>3</v>
      </c>
      <c r="R1232">
        <v>0</v>
      </c>
      <c r="S1232" s="4">
        <v>5.6627999999999998</v>
      </c>
    </row>
    <row r="1233" spans="1:19" x14ac:dyDescent="0.25">
      <c r="A1233" t="s">
        <v>3913</v>
      </c>
      <c r="B1233" s="1">
        <v>42264</v>
      </c>
      <c r="C1233" s="1">
        <v>42270</v>
      </c>
      <c r="D1233" t="s">
        <v>39</v>
      </c>
      <c r="E1233" t="s">
        <v>3103</v>
      </c>
      <c r="F1233" t="s">
        <v>3104</v>
      </c>
      <c r="G1233" t="s">
        <v>25</v>
      </c>
      <c r="H1233" t="s">
        <v>26</v>
      </c>
      <c r="I1233" t="s">
        <v>180</v>
      </c>
      <c r="J1233" t="s">
        <v>123</v>
      </c>
      <c r="K1233" t="s">
        <v>5153</v>
      </c>
      <c r="L1233" t="s">
        <v>66</v>
      </c>
      <c r="M1233" t="s">
        <v>1363</v>
      </c>
      <c r="N1233" t="s">
        <v>31</v>
      </c>
      <c r="O1233" t="s">
        <v>35</v>
      </c>
      <c r="P1233" s="4">
        <v>199.76400000000001</v>
      </c>
      <c r="Q1233">
        <v>2</v>
      </c>
      <c r="R1233">
        <v>0.1</v>
      </c>
      <c r="S1233" s="4">
        <v>8.8783999999999992</v>
      </c>
    </row>
    <row r="1234" spans="1:19" x14ac:dyDescent="0.25">
      <c r="A1234" t="s">
        <v>3913</v>
      </c>
      <c r="B1234" s="1">
        <v>42264</v>
      </c>
      <c r="C1234" s="1">
        <v>42270</v>
      </c>
      <c r="D1234" t="s">
        <v>39</v>
      </c>
      <c r="E1234" t="s">
        <v>3103</v>
      </c>
      <c r="F1234" t="s">
        <v>3104</v>
      </c>
      <c r="G1234" t="s">
        <v>25</v>
      </c>
      <c r="H1234" t="s">
        <v>26</v>
      </c>
      <c r="I1234" t="s">
        <v>180</v>
      </c>
      <c r="J1234" t="s">
        <v>123</v>
      </c>
      <c r="K1234" t="s">
        <v>5153</v>
      </c>
      <c r="L1234" t="s">
        <v>66</v>
      </c>
      <c r="M1234" t="s">
        <v>81</v>
      </c>
      <c r="N1234" t="s">
        <v>31</v>
      </c>
      <c r="O1234" t="s">
        <v>32</v>
      </c>
      <c r="P1234" s="4">
        <v>4228.7039999999997</v>
      </c>
      <c r="Q1234">
        <v>6</v>
      </c>
      <c r="R1234">
        <v>0.2</v>
      </c>
      <c r="S1234" s="4">
        <v>158.57640000000001</v>
      </c>
    </row>
    <row r="1235" spans="1:19" x14ac:dyDescent="0.25">
      <c r="A1235" t="s">
        <v>3913</v>
      </c>
      <c r="B1235" s="1">
        <v>42264</v>
      </c>
      <c r="C1235" s="1">
        <v>42270</v>
      </c>
      <c r="D1235" t="s">
        <v>39</v>
      </c>
      <c r="E1235" t="s">
        <v>3103</v>
      </c>
      <c r="F1235" t="s">
        <v>3104</v>
      </c>
      <c r="G1235" t="s">
        <v>25</v>
      </c>
      <c r="H1235" t="s">
        <v>26</v>
      </c>
      <c r="I1235" t="s">
        <v>180</v>
      </c>
      <c r="J1235" t="s">
        <v>123</v>
      </c>
      <c r="K1235" t="s">
        <v>5153</v>
      </c>
      <c r="L1235" t="s">
        <v>66</v>
      </c>
      <c r="M1235" t="s">
        <v>2014</v>
      </c>
      <c r="N1235" t="s">
        <v>31</v>
      </c>
      <c r="O1235" t="s">
        <v>32</v>
      </c>
      <c r="P1235" s="4">
        <v>2003.92</v>
      </c>
      <c r="Q1235">
        <v>5</v>
      </c>
      <c r="R1235">
        <v>0.2</v>
      </c>
      <c r="S1235" s="4">
        <v>-25.048999999999999</v>
      </c>
    </row>
    <row r="1236" spans="1:19" x14ac:dyDescent="0.25">
      <c r="A1236" t="s">
        <v>3914</v>
      </c>
      <c r="B1236" s="1">
        <v>42700</v>
      </c>
      <c r="C1236" s="1">
        <v>42704</v>
      </c>
      <c r="D1236" t="s">
        <v>22</v>
      </c>
      <c r="E1236" t="s">
        <v>484</v>
      </c>
      <c r="F1236" t="s">
        <v>485</v>
      </c>
      <c r="G1236" t="s">
        <v>89</v>
      </c>
      <c r="H1236" t="s">
        <v>26</v>
      </c>
      <c r="I1236" t="s">
        <v>180</v>
      </c>
      <c r="J1236" t="s">
        <v>123</v>
      </c>
      <c r="K1236" t="s">
        <v>5208</v>
      </c>
      <c r="L1236" t="s">
        <v>66</v>
      </c>
      <c r="M1236" t="s">
        <v>1465</v>
      </c>
      <c r="N1236" t="s">
        <v>31</v>
      </c>
      <c r="O1236" t="s">
        <v>45</v>
      </c>
      <c r="P1236" s="4">
        <v>313.17599999999999</v>
      </c>
      <c r="Q1236">
        <v>2</v>
      </c>
      <c r="R1236">
        <v>0.4</v>
      </c>
      <c r="S1236" s="4">
        <v>-120.0508</v>
      </c>
    </row>
    <row r="1237" spans="1:19" x14ac:dyDescent="0.25">
      <c r="A1237" t="s">
        <v>3915</v>
      </c>
      <c r="B1237" s="1">
        <v>41855</v>
      </c>
      <c r="C1237" s="1">
        <v>41977</v>
      </c>
      <c r="D1237" t="s">
        <v>39</v>
      </c>
      <c r="E1237" t="s">
        <v>3916</v>
      </c>
      <c r="F1237" t="s">
        <v>3917</v>
      </c>
      <c r="G1237" t="s">
        <v>89</v>
      </c>
      <c r="H1237" t="s">
        <v>26</v>
      </c>
      <c r="I1237" t="s">
        <v>568</v>
      </c>
      <c r="J1237" t="s">
        <v>1502</v>
      </c>
      <c r="K1237" t="s">
        <v>5495</v>
      </c>
      <c r="L1237" t="s">
        <v>29</v>
      </c>
      <c r="M1237" t="s">
        <v>3770</v>
      </c>
      <c r="N1237" t="s">
        <v>31</v>
      </c>
      <c r="O1237" t="s">
        <v>45</v>
      </c>
      <c r="P1237" s="4">
        <v>1215.92</v>
      </c>
      <c r="Q1237">
        <v>8</v>
      </c>
      <c r="R1237">
        <v>0</v>
      </c>
      <c r="S1237" s="4">
        <v>316.13920000000002</v>
      </c>
    </row>
    <row r="1238" spans="1:19" x14ac:dyDescent="0.25">
      <c r="A1238" t="s">
        <v>3918</v>
      </c>
      <c r="B1238" s="1">
        <v>41953</v>
      </c>
      <c r="C1238" s="1">
        <v>41927</v>
      </c>
      <c r="D1238" t="s">
        <v>39</v>
      </c>
      <c r="E1238" t="s">
        <v>3459</v>
      </c>
      <c r="F1238" t="s">
        <v>3460</v>
      </c>
      <c r="G1238" t="s">
        <v>89</v>
      </c>
      <c r="H1238" t="s">
        <v>26</v>
      </c>
      <c r="I1238" t="s">
        <v>2263</v>
      </c>
      <c r="J1238" t="s">
        <v>1238</v>
      </c>
      <c r="K1238" t="s">
        <v>5496</v>
      </c>
      <c r="L1238" t="s">
        <v>29</v>
      </c>
      <c r="M1238" t="s">
        <v>2264</v>
      </c>
      <c r="N1238" t="s">
        <v>31</v>
      </c>
      <c r="O1238" t="s">
        <v>55</v>
      </c>
      <c r="P1238" s="4">
        <v>8.92</v>
      </c>
      <c r="Q1238">
        <v>4</v>
      </c>
      <c r="R1238">
        <v>0</v>
      </c>
      <c r="S1238" s="4">
        <v>3.9247999999999998</v>
      </c>
    </row>
    <row r="1239" spans="1:19" x14ac:dyDescent="0.25">
      <c r="A1239" t="s">
        <v>3919</v>
      </c>
      <c r="B1239" s="1">
        <v>42923</v>
      </c>
      <c r="C1239" s="1">
        <v>42985</v>
      </c>
      <c r="D1239" t="s">
        <v>86</v>
      </c>
      <c r="E1239" t="s">
        <v>3395</v>
      </c>
      <c r="F1239" t="s">
        <v>3396</v>
      </c>
      <c r="G1239" t="s">
        <v>25</v>
      </c>
      <c r="H1239" t="s">
        <v>26</v>
      </c>
      <c r="I1239" t="s">
        <v>64</v>
      </c>
      <c r="J1239" t="s">
        <v>65</v>
      </c>
      <c r="K1239" t="s">
        <v>5244</v>
      </c>
      <c r="L1239" t="s">
        <v>66</v>
      </c>
      <c r="M1239" t="s">
        <v>992</v>
      </c>
      <c r="N1239" t="s">
        <v>31</v>
      </c>
      <c r="O1239" t="s">
        <v>32</v>
      </c>
      <c r="P1239" s="4">
        <v>87.21</v>
      </c>
      <c r="Q1239">
        <v>3</v>
      </c>
      <c r="R1239">
        <v>0.5</v>
      </c>
      <c r="S1239" s="4">
        <v>-45.349200000000003</v>
      </c>
    </row>
    <row r="1240" spans="1:19" x14ac:dyDescent="0.25">
      <c r="A1240" t="s">
        <v>3920</v>
      </c>
      <c r="B1240" s="1">
        <v>42467</v>
      </c>
      <c r="C1240" s="1">
        <v>42467</v>
      </c>
      <c r="D1240" t="s">
        <v>464</v>
      </c>
      <c r="E1240" t="s">
        <v>760</v>
      </c>
      <c r="F1240" t="s">
        <v>761</v>
      </c>
      <c r="G1240" t="s">
        <v>100</v>
      </c>
      <c r="H1240" t="s">
        <v>26</v>
      </c>
      <c r="I1240" t="s">
        <v>202</v>
      </c>
      <c r="J1240" t="s">
        <v>203</v>
      </c>
      <c r="K1240" t="s">
        <v>5154</v>
      </c>
      <c r="L1240" t="s">
        <v>53</v>
      </c>
      <c r="M1240" t="s">
        <v>748</v>
      </c>
      <c r="N1240" t="s">
        <v>31</v>
      </c>
      <c r="O1240" t="s">
        <v>55</v>
      </c>
      <c r="P1240" s="4">
        <v>25.4</v>
      </c>
      <c r="Q1240">
        <v>5</v>
      </c>
      <c r="R1240">
        <v>0</v>
      </c>
      <c r="S1240" s="4">
        <v>8.6359999999999992</v>
      </c>
    </row>
    <row r="1241" spans="1:19" x14ac:dyDescent="0.25">
      <c r="A1241" t="s">
        <v>3921</v>
      </c>
      <c r="B1241" s="1">
        <v>41876</v>
      </c>
      <c r="C1241" s="1">
        <v>41880</v>
      </c>
      <c r="D1241" t="s">
        <v>39</v>
      </c>
      <c r="E1241" t="s">
        <v>529</v>
      </c>
      <c r="F1241" t="s">
        <v>530</v>
      </c>
      <c r="G1241" t="s">
        <v>89</v>
      </c>
      <c r="H1241" t="s">
        <v>26</v>
      </c>
      <c r="I1241" t="s">
        <v>51</v>
      </c>
      <c r="J1241" t="s">
        <v>52</v>
      </c>
      <c r="K1241" t="s">
        <v>5203</v>
      </c>
      <c r="L1241" t="s">
        <v>53</v>
      </c>
      <c r="M1241" t="s">
        <v>2566</v>
      </c>
      <c r="N1241" t="s">
        <v>31</v>
      </c>
      <c r="O1241" t="s">
        <v>55</v>
      </c>
      <c r="P1241" s="4">
        <v>6.28</v>
      </c>
      <c r="Q1241">
        <v>1</v>
      </c>
      <c r="R1241">
        <v>0</v>
      </c>
      <c r="S1241" s="4">
        <v>2.6375999999999999</v>
      </c>
    </row>
    <row r="1242" spans="1:19" x14ac:dyDescent="0.25">
      <c r="A1242" t="s">
        <v>3922</v>
      </c>
      <c r="B1242" s="1">
        <v>41954</v>
      </c>
      <c r="C1242" s="1">
        <v>41958</v>
      </c>
      <c r="D1242" t="s">
        <v>22</v>
      </c>
      <c r="E1242" t="s">
        <v>3609</v>
      </c>
      <c r="F1242" t="s">
        <v>3610</v>
      </c>
      <c r="G1242" t="s">
        <v>89</v>
      </c>
      <c r="H1242" t="s">
        <v>26</v>
      </c>
      <c r="I1242" t="s">
        <v>3923</v>
      </c>
      <c r="J1242" t="s">
        <v>65</v>
      </c>
      <c r="K1242" t="s">
        <v>5497</v>
      </c>
      <c r="L1242" t="s">
        <v>66</v>
      </c>
      <c r="M1242" t="s">
        <v>2526</v>
      </c>
      <c r="N1242" t="s">
        <v>31</v>
      </c>
      <c r="O1242" t="s">
        <v>55</v>
      </c>
      <c r="P1242" s="4">
        <v>23.968</v>
      </c>
      <c r="Q1242">
        <v>2</v>
      </c>
      <c r="R1242">
        <v>0.2</v>
      </c>
      <c r="S1242" s="4">
        <v>7.7896000000000001</v>
      </c>
    </row>
    <row r="1243" spans="1:19" x14ac:dyDescent="0.25">
      <c r="A1243" t="s">
        <v>3922</v>
      </c>
      <c r="B1243" s="1">
        <v>41954</v>
      </c>
      <c r="C1243" s="1">
        <v>41958</v>
      </c>
      <c r="D1243" t="s">
        <v>22</v>
      </c>
      <c r="E1243" t="s">
        <v>3609</v>
      </c>
      <c r="F1243" t="s">
        <v>3610</v>
      </c>
      <c r="G1243" t="s">
        <v>89</v>
      </c>
      <c r="H1243" t="s">
        <v>26</v>
      </c>
      <c r="I1243" t="s">
        <v>3923</v>
      </c>
      <c r="J1243" t="s">
        <v>65</v>
      </c>
      <c r="K1243" t="s">
        <v>5497</v>
      </c>
      <c r="L1243" t="s">
        <v>66</v>
      </c>
      <c r="M1243" t="s">
        <v>102</v>
      </c>
      <c r="N1243" t="s">
        <v>31</v>
      </c>
      <c r="O1243" t="s">
        <v>32</v>
      </c>
      <c r="P1243" s="4">
        <v>521.96</v>
      </c>
      <c r="Q1243">
        <v>4</v>
      </c>
      <c r="R1243">
        <v>0.5</v>
      </c>
      <c r="S1243" s="4">
        <v>-250.54079999999999</v>
      </c>
    </row>
    <row r="1244" spans="1:19" x14ac:dyDescent="0.25">
      <c r="A1244" t="s">
        <v>3924</v>
      </c>
      <c r="B1244" s="1">
        <v>42707</v>
      </c>
      <c r="C1244" s="1">
        <v>42444</v>
      </c>
      <c r="D1244" t="s">
        <v>22</v>
      </c>
      <c r="E1244" t="s">
        <v>484</v>
      </c>
      <c r="F1244" t="s">
        <v>485</v>
      </c>
      <c r="G1244" t="s">
        <v>89</v>
      </c>
      <c r="H1244" t="s">
        <v>26</v>
      </c>
      <c r="I1244" t="s">
        <v>352</v>
      </c>
      <c r="J1244" t="s">
        <v>52</v>
      </c>
      <c r="K1244" t="s">
        <v>5170</v>
      </c>
      <c r="L1244" t="s">
        <v>53</v>
      </c>
      <c r="M1244" t="s">
        <v>910</v>
      </c>
      <c r="N1244" t="s">
        <v>31</v>
      </c>
      <c r="O1244" t="s">
        <v>35</v>
      </c>
      <c r="P1244" s="4">
        <v>770.35199999999998</v>
      </c>
      <c r="Q1244">
        <v>3</v>
      </c>
      <c r="R1244">
        <v>0.2</v>
      </c>
      <c r="S1244" s="4">
        <v>77.035200000000003</v>
      </c>
    </row>
    <row r="1245" spans="1:19" x14ac:dyDescent="0.25">
      <c r="A1245" t="s">
        <v>3925</v>
      </c>
      <c r="B1245" s="1">
        <v>42980</v>
      </c>
      <c r="C1245" s="1">
        <v>42780</v>
      </c>
      <c r="D1245" t="s">
        <v>22</v>
      </c>
      <c r="E1245" t="s">
        <v>1651</v>
      </c>
      <c r="F1245" t="s">
        <v>1652</v>
      </c>
      <c r="G1245" t="s">
        <v>89</v>
      </c>
      <c r="H1245" t="s">
        <v>26</v>
      </c>
      <c r="I1245" t="s">
        <v>51</v>
      </c>
      <c r="J1245" t="s">
        <v>52</v>
      </c>
      <c r="K1245" t="s">
        <v>5197</v>
      </c>
      <c r="L1245" t="s">
        <v>53</v>
      </c>
      <c r="M1245" t="s">
        <v>1967</v>
      </c>
      <c r="N1245" t="s">
        <v>31</v>
      </c>
      <c r="O1245" t="s">
        <v>55</v>
      </c>
      <c r="P1245" s="4">
        <v>21.12</v>
      </c>
      <c r="Q1245">
        <v>4</v>
      </c>
      <c r="R1245">
        <v>0</v>
      </c>
      <c r="S1245" s="4">
        <v>6.5472000000000001</v>
      </c>
    </row>
    <row r="1246" spans="1:19" x14ac:dyDescent="0.25">
      <c r="A1246" t="s">
        <v>3926</v>
      </c>
      <c r="B1246" s="1">
        <v>41840</v>
      </c>
      <c r="C1246" s="1">
        <v>41842</v>
      </c>
      <c r="D1246" t="s">
        <v>86</v>
      </c>
      <c r="E1246" t="s">
        <v>2430</v>
      </c>
      <c r="F1246" t="s">
        <v>2431</v>
      </c>
      <c r="G1246" t="s">
        <v>25</v>
      </c>
      <c r="H1246" t="s">
        <v>26</v>
      </c>
      <c r="I1246" t="s">
        <v>720</v>
      </c>
      <c r="J1246" t="s">
        <v>52</v>
      </c>
      <c r="K1246" t="s">
        <v>5223</v>
      </c>
      <c r="L1246" t="s">
        <v>53</v>
      </c>
      <c r="M1246" t="s">
        <v>885</v>
      </c>
      <c r="N1246" t="s">
        <v>31</v>
      </c>
      <c r="O1246" t="s">
        <v>55</v>
      </c>
      <c r="P1246" s="4">
        <v>43.02</v>
      </c>
      <c r="Q1246">
        <v>3</v>
      </c>
      <c r="R1246">
        <v>0</v>
      </c>
      <c r="S1246" s="4">
        <v>15.4872</v>
      </c>
    </row>
    <row r="1247" spans="1:19" x14ac:dyDescent="0.25">
      <c r="A1247" t="s">
        <v>3928</v>
      </c>
      <c r="B1247" s="1">
        <v>42888</v>
      </c>
      <c r="C1247" s="1">
        <v>43041</v>
      </c>
      <c r="D1247" t="s">
        <v>39</v>
      </c>
      <c r="E1247" t="s">
        <v>3929</v>
      </c>
      <c r="F1247" t="s">
        <v>3930</v>
      </c>
      <c r="G1247" t="s">
        <v>25</v>
      </c>
      <c r="H1247" t="s">
        <v>26</v>
      </c>
      <c r="I1247" t="s">
        <v>180</v>
      </c>
      <c r="J1247" t="s">
        <v>123</v>
      </c>
      <c r="K1247" t="s">
        <v>5175</v>
      </c>
      <c r="L1247" t="s">
        <v>66</v>
      </c>
      <c r="M1247" t="s">
        <v>1169</v>
      </c>
      <c r="N1247" t="s">
        <v>31</v>
      </c>
      <c r="O1247" t="s">
        <v>32</v>
      </c>
      <c r="P1247" s="4">
        <v>240.78399999999999</v>
      </c>
      <c r="Q1247">
        <v>1</v>
      </c>
      <c r="R1247">
        <v>0.2</v>
      </c>
      <c r="S1247" s="4">
        <v>30.097999999999999</v>
      </c>
    </row>
    <row r="1248" spans="1:19" x14ac:dyDescent="0.25">
      <c r="A1248" t="s">
        <v>3931</v>
      </c>
      <c r="B1248" s="1">
        <v>41829</v>
      </c>
      <c r="C1248" s="1">
        <v>41895</v>
      </c>
      <c r="D1248" t="s">
        <v>39</v>
      </c>
      <c r="E1248" t="s">
        <v>760</v>
      </c>
      <c r="F1248" t="s">
        <v>761</v>
      </c>
      <c r="G1248" t="s">
        <v>100</v>
      </c>
      <c r="H1248" t="s">
        <v>26</v>
      </c>
      <c r="I1248" t="s">
        <v>2392</v>
      </c>
      <c r="J1248" t="s">
        <v>1805</v>
      </c>
      <c r="K1248" t="s">
        <v>5354</v>
      </c>
      <c r="L1248" t="s">
        <v>92</v>
      </c>
      <c r="M1248" t="s">
        <v>1479</v>
      </c>
      <c r="N1248" t="s">
        <v>31</v>
      </c>
      <c r="O1248" t="s">
        <v>45</v>
      </c>
      <c r="P1248" s="4">
        <v>429.9</v>
      </c>
      <c r="Q1248">
        <v>5</v>
      </c>
      <c r="R1248">
        <v>0</v>
      </c>
      <c r="S1248" s="4">
        <v>111.774</v>
      </c>
    </row>
    <row r="1249" spans="1:19" x14ac:dyDescent="0.25">
      <c r="A1249" t="s">
        <v>3931</v>
      </c>
      <c r="B1249" s="1">
        <v>41829</v>
      </c>
      <c r="C1249" s="1">
        <v>41895</v>
      </c>
      <c r="D1249" t="s">
        <v>39</v>
      </c>
      <c r="E1249" t="s">
        <v>760</v>
      </c>
      <c r="F1249" t="s">
        <v>761</v>
      </c>
      <c r="G1249" t="s">
        <v>100</v>
      </c>
      <c r="H1249" t="s">
        <v>26</v>
      </c>
      <c r="I1249" t="s">
        <v>2392</v>
      </c>
      <c r="J1249" t="s">
        <v>1805</v>
      </c>
      <c r="K1249" t="s">
        <v>5354</v>
      </c>
      <c r="L1249" t="s">
        <v>92</v>
      </c>
      <c r="M1249" t="s">
        <v>275</v>
      </c>
      <c r="N1249" t="s">
        <v>31</v>
      </c>
      <c r="O1249" t="s">
        <v>35</v>
      </c>
      <c r="P1249" s="4">
        <v>161.96</v>
      </c>
      <c r="Q1249">
        <v>2</v>
      </c>
      <c r="R1249">
        <v>0</v>
      </c>
      <c r="S1249" s="4">
        <v>45.348799999999997</v>
      </c>
    </row>
    <row r="1250" spans="1:19" x14ac:dyDescent="0.25">
      <c r="A1250" t="s">
        <v>3932</v>
      </c>
      <c r="B1250" s="1">
        <v>42570</v>
      </c>
      <c r="C1250" s="1">
        <v>42576</v>
      </c>
      <c r="D1250" t="s">
        <v>39</v>
      </c>
      <c r="E1250" t="s">
        <v>1934</v>
      </c>
      <c r="F1250" t="s">
        <v>1935</v>
      </c>
      <c r="G1250" t="s">
        <v>25</v>
      </c>
      <c r="H1250" t="s">
        <v>26</v>
      </c>
      <c r="I1250" t="s">
        <v>3934</v>
      </c>
      <c r="J1250" t="s">
        <v>524</v>
      </c>
      <c r="K1250" t="s">
        <v>5498</v>
      </c>
      <c r="L1250" t="s">
        <v>29</v>
      </c>
      <c r="M1250" t="s">
        <v>2503</v>
      </c>
      <c r="N1250" t="s">
        <v>31</v>
      </c>
      <c r="O1250" t="s">
        <v>55</v>
      </c>
      <c r="P1250" s="4">
        <v>185.58</v>
      </c>
      <c r="Q1250">
        <v>6</v>
      </c>
      <c r="R1250">
        <v>0</v>
      </c>
      <c r="S1250" s="4">
        <v>76.087800000000001</v>
      </c>
    </row>
    <row r="1251" spans="1:19" x14ac:dyDescent="0.25">
      <c r="A1251" t="s">
        <v>3932</v>
      </c>
      <c r="B1251" s="1">
        <v>42570</v>
      </c>
      <c r="C1251" s="1">
        <v>42576</v>
      </c>
      <c r="D1251" t="s">
        <v>39</v>
      </c>
      <c r="E1251" t="s">
        <v>1934</v>
      </c>
      <c r="F1251" t="s">
        <v>1935</v>
      </c>
      <c r="G1251" t="s">
        <v>25</v>
      </c>
      <c r="H1251" t="s">
        <v>26</v>
      </c>
      <c r="I1251" t="s">
        <v>3934</v>
      </c>
      <c r="J1251" t="s">
        <v>524</v>
      </c>
      <c r="K1251" t="s">
        <v>5498</v>
      </c>
      <c r="L1251" t="s">
        <v>29</v>
      </c>
      <c r="M1251" t="s">
        <v>3336</v>
      </c>
      <c r="N1251" t="s">
        <v>31</v>
      </c>
      <c r="O1251" t="s">
        <v>32</v>
      </c>
      <c r="P1251" s="4">
        <v>504.9</v>
      </c>
      <c r="Q1251">
        <v>5</v>
      </c>
      <c r="R1251">
        <v>0</v>
      </c>
      <c r="S1251" s="4">
        <v>126.22499999999999</v>
      </c>
    </row>
    <row r="1252" spans="1:19" x14ac:dyDescent="0.25">
      <c r="A1252" t="s">
        <v>3935</v>
      </c>
      <c r="B1252" s="1">
        <v>42993</v>
      </c>
      <c r="C1252" s="1">
        <v>42999</v>
      </c>
      <c r="D1252" t="s">
        <v>39</v>
      </c>
      <c r="E1252" t="s">
        <v>3495</v>
      </c>
      <c r="F1252" t="s">
        <v>3496</v>
      </c>
      <c r="G1252" t="s">
        <v>25</v>
      </c>
      <c r="H1252" t="s">
        <v>26</v>
      </c>
      <c r="I1252" t="s">
        <v>51</v>
      </c>
      <c r="J1252" t="s">
        <v>52</v>
      </c>
      <c r="K1252" t="s">
        <v>5260</v>
      </c>
      <c r="L1252" t="s">
        <v>53</v>
      </c>
      <c r="M1252" t="s">
        <v>537</v>
      </c>
      <c r="N1252" t="s">
        <v>31</v>
      </c>
      <c r="O1252" t="s">
        <v>35</v>
      </c>
      <c r="P1252" s="4">
        <v>184.75200000000001</v>
      </c>
      <c r="Q1252">
        <v>3</v>
      </c>
      <c r="R1252">
        <v>0.2</v>
      </c>
      <c r="S1252" s="4">
        <v>-20.784600000000001</v>
      </c>
    </row>
    <row r="1253" spans="1:19" x14ac:dyDescent="0.25">
      <c r="A1253" t="s">
        <v>3936</v>
      </c>
      <c r="B1253" s="1">
        <v>42686</v>
      </c>
      <c r="C1253" s="1">
        <v>42686</v>
      </c>
      <c r="D1253" t="s">
        <v>464</v>
      </c>
      <c r="E1253" t="s">
        <v>1212</v>
      </c>
      <c r="F1253" t="s">
        <v>1213</v>
      </c>
      <c r="G1253" t="s">
        <v>89</v>
      </c>
      <c r="H1253" t="s">
        <v>26</v>
      </c>
      <c r="I1253" t="s">
        <v>376</v>
      </c>
      <c r="J1253" t="s">
        <v>250</v>
      </c>
      <c r="K1253" t="s">
        <v>5172</v>
      </c>
      <c r="L1253" t="s">
        <v>66</v>
      </c>
      <c r="M1253" t="s">
        <v>3063</v>
      </c>
      <c r="N1253" t="s">
        <v>31</v>
      </c>
      <c r="O1253" t="s">
        <v>35</v>
      </c>
      <c r="P1253" s="4">
        <v>458.43</v>
      </c>
      <c r="Q1253">
        <v>5</v>
      </c>
      <c r="R1253">
        <v>0.3</v>
      </c>
      <c r="S1253" s="4">
        <v>-137.529</v>
      </c>
    </row>
    <row r="1254" spans="1:19" x14ac:dyDescent="0.25">
      <c r="A1254" t="s">
        <v>3936</v>
      </c>
      <c r="B1254" s="1">
        <v>42686</v>
      </c>
      <c r="C1254" s="1">
        <v>42686</v>
      </c>
      <c r="D1254" t="s">
        <v>464</v>
      </c>
      <c r="E1254" t="s">
        <v>1212</v>
      </c>
      <c r="F1254" t="s">
        <v>1213</v>
      </c>
      <c r="G1254" t="s">
        <v>89</v>
      </c>
      <c r="H1254" t="s">
        <v>26</v>
      </c>
      <c r="I1254" t="s">
        <v>376</v>
      </c>
      <c r="J1254" t="s">
        <v>250</v>
      </c>
      <c r="K1254" t="s">
        <v>5172</v>
      </c>
      <c r="L1254" t="s">
        <v>66</v>
      </c>
      <c r="M1254" t="s">
        <v>1451</v>
      </c>
      <c r="N1254" t="s">
        <v>31</v>
      </c>
      <c r="O1254" t="s">
        <v>45</v>
      </c>
      <c r="P1254" s="4">
        <v>328.59</v>
      </c>
      <c r="Q1254">
        <v>3</v>
      </c>
      <c r="R1254">
        <v>0.4</v>
      </c>
      <c r="S1254" s="4">
        <v>-147.8655</v>
      </c>
    </row>
    <row r="1255" spans="1:19" x14ac:dyDescent="0.25">
      <c r="A1255" t="s">
        <v>3937</v>
      </c>
      <c r="B1255" s="1">
        <v>41924</v>
      </c>
      <c r="C1255" s="1">
        <v>41987</v>
      </c>
      <c r="D1255" t="s">
        <v>39</v>
      </c>
      <c r="E1255" t="s">
        <v>2395</v>
      </c>
      <c r="F1255" t="s">
        <v>2396</v>
      </c>
      <c r="G1255" t="s">
        <v>89</v>
      </c>
      <c r="H1255" t="s">
        <v>26</v>
      </c>
      <c r="I1255" t="s">
        <v>3938</v>
      </c>
      <c r="J1255" t="s">
        <v>2703</v>
      </c>
      <c r="K1255" t="s">
        <v>5499</v>
      </c>
      <c r="L1255" t="s">
        <v>53</v>
      </c>
      <c r="M1255" t="s">
        <v>1335</v>
      </c>
      <c r="N1255" t="s">
        <v>31</v>
      </c>
      <c r="O1255" t="s">
        <v>35</v>
      </c>
      <c r="P1255" s="4">
        <v>338.35199999999998</v>
      </c>
      <c r="Q1255">
        <v>3</v>
      </c>
      <c r="R1255">
        <v>0.2</v>
      </c>
      <c r="S1255" s="4">
        <v>4.2294</v>
      </c>
    </row>
    <row r="1256" spans="1:19" x14ac:dyDescent="0.25">
      <c r="A1256" t="s">
        <v>3939</v>
      </c>
      <c r="B1256" s="1">
        <v>41986</v>
      </c>
      <c r="C1256" s="1">
        <v>41990</v>
      </c>
      <c r="D1256" t="s">
        <v>39</v>
      </c>
      <c r="E1256" t="s">
        <v>2033</v>
      </c>
      <c r="F1256" t="s">
        <v>2034</v>
      </c>
      <c r="G1256" t="s">
        <v>89</v>
      </c>
      <c r="H1256" t="s">
        <v>26</v>
      </c>
      <c r="I1256" t="s">
        <v>576</v>
      </c>
      <c r="J1256" t="s">
        <v>577</v>
      </c>
      <c r="K1256" t="s">
        <v>5194</v>
      </c>
      <c r="L1256" t="s">
        <v>53</v>
      </c>
      <c r="M1256" t="s">
        <v>1788</v>
      </c>
      <c r="N1256" t="s">
        <v>31</v>
      </c>
      <c r="O1256" t="s">
        <v>55</v>
      </c>
      <c r="P1256" s="4">
        <v>87.96</v>
      </c>
      <c r="Q1256">
        <v>3</v>
      </c>
      <c r="R1256">
        <v>0.2</v>
      </c>
      <c r="S1256" s="4">
        <v>7.6965000000000003</v>
      </c>
    </row>
    <row r="1257" spans="1:19" x14ac:dyDescent="0.25">
      <c r="A1257" t="s">
        <v>3940</v>
      </c>
      <c r="B1257" s="1">
        <v>42925</v>
      </c>
      <c r="C1257" s="1">
        <v>43048</v>
      </c>
      <c r="D1257" t="s">
        <v>39</v>
      </c>
      <c r="E1257" t="s">
        <v>3941</v>
      </c>
      <c r="F1257" t="s">
        <v>3942</v>
      </c>
      <c r="G1257" t="s">
        <v>25</v>
      </c>
      <c r="H1257" t="s">
        <v>26</v>
      </c>
      <c r="I1257" t="s">
        <v>51</v>
      </c>
      <c r="J1257" t="s">
        <v>52</v>
      </c>
      <c r="K1257" t="s">
        <v>5145</v>
      </c>
      <c r="L1257" t="s">
        <v>53</v>
      </c>
      <c r="M1257" t="s">
        <v>918</v>
      </c>
      <c r="N1257" t="s">
        <v>31</v>
      </c>
      <c r="O1257" t="s">
        <v>55</v>
      </c>
      <c r="P1257" s="4">
        <v>19.760000000000002</v>
      </c>
      <c r="Q1257">
        <v>4</v>
      </c>
      <c r="R1257">
        <v>0</v>
      </c>
      <c r="S1257" s="4">
        <v>8.2992000000000008</v>
      </c>
    </row>
    <row r="1258" spans="1:19" x14ac:dyDescent="0.25">
      <c r="A1258" t="s">
        <v>3943</v>
      </c>
      <c r="B1258" s="1">
        <v>42046</v>
      </c>
      <c r="C1258" s="1">
        <v>42196</v>
      </c>
      <c r="D1258" t="s">
        <v>39</v>
      </c>
      <c r="E1258" t="s">
        <v>3944</v>
      </c>
      <c r="F1258" t="s">
        <v>3945</v>
      </c>
      <c r="G1258" t="s">
        <v>25</v>
      </c>
      <c r="H1258" t="s">
        <v>26</v>
      </c>
      <c r="I1258" t="s">
        <v>122</v>
      </c>
      <c r="J1258" t="s">
        <v>123</v>
      </c>
      <c r="K1258" t="s">
        <v>5144</v>
      </c>
      <c r="L1258" t="s">
        <v>66</v>
      </c>
      <c r="M1258" t="s">
        <v>2881</v>
      </c>
      <c r="N1258" t="s">
        <v>31</v>
      </c>
      <c r="O1258" t="s">
        <v>35</v>
      </c>
      <c r="P1258" s="4">
        <v>109.764</v>
      </c>
      <c r="Q1258">
        <v>2</v>
      </c>
      <c r="R1258">
        <v>0.1</v>
      </c>
      <c r="S1258" s="4">
        <v>8.5372000000000003</v>
      </c>
    </row>
    <row r="1259" spans="1:19" x14ac:dyDescent="0.25">
      <c r="A1259" t="s">
        <v>3946</v>
      </c>
      <c r="B1259" s="1">
        <v>42739</v>
      </c>
      <c r="C1259" s="1">
        <v>42798</v>
      </c>
      <c r="D1259" t="s">
        <v>86</v>
      </c>
      <c r="E1259" t="s">
        <v>1265</v>
      </c>
      <c r="F1259" t="s">
        <v>1266</v>
      </c>
      <c r="G1259" t="s">
        <v>89</v>
      </c>
      <c r="H1259" t="s">
        <v>26</v>
      </c>
      <c r="I1259" t="s">
        <v>984</v>
      </c>
      <c r="J1259" t="s">
        <v>166</v>
      </c>
      <c r="K1259" t="s">
        <v>5500</v>
      </c>
      <c r="L1259" t="s">
        <v>29</v>
      </c>
      <c r="M1259" t="s">
        <v>190</v>
      </c>
      <c r="N1259" t="s">
        <v>31</v>
      </c>
      <c r="O1259" t="s">
        <v>55</v>
      </c>
      <c r="P1259" s="4">
        <v>127.95</v>
      </c>
      <c r="Q1259">
        <v>3</v>
      </c>
      <c r="R1259">
        <v>0</v>
      </c>
      <c r="S1259" s="4">
        <v>21.7515</v>
      </c>
    </row>
    <row r="1260" spans="1:19" x14ac:dyDescent="0.25">
      <c r="A1260" t="s">
        <v>3947</v>
      </c>
      <c r="B1260" s="1">
        <v>41794</v>
      </c>
      <c r="C1260" s="1">
        <v>41977</v>
      </c>
      <c r="D1260" t="s">
        <v>39</v>
      </c>
      <c r="E1260" t="s">
        <v>2616</v>
      </c>
      <c r="F1260" t="s">
        <v>2617</v>
      </c>
      <c r="G1260" t="s">
        <v>89</v>
      </c>
      <c r="H1260" t="s">
        <v>26</v>
      </c>
      <c r="I1260" t="s">
        <v>51</v>
      </c>
      <c r="J1260" t="s">
        <v>52</v>
      </c>
      <c r="K1260" t="s">
        <v>5260</v>
      </c>
      <c r="L1260" t="s">
        <v>53</v>
      </c>
      <c r="M1260" t="s">
        <v>3880</v>
      </c>
      <c r="N1260" t="s">
        <v>31</v>
      </c>
      <c r="O1260" t="s">
        <v>55</v>
      </c>
      <c r="P1260" s="4">
        <v>91.96</v>
      </c>
      <c r="Q1260">
        <v>2</v>
      </c>
      <c r="R1260">
        <v>0</v>
      </c>
      <c r="S1260" s="4">
        <v>15.6332</v>
      </c>
    </row>
    <row r="1261" spans="1:19" x14ac:dyDescent="0.25">
      <c r="A1261" t="s">
        <v>3947</v>
      </c>
      <c r="B1261" s="1">
        <v>41794</v>
      </c>
      <c r="C1261" s="1">
        <v>41977</v>
      </c>
      <c r="D1261" t="s">
        <v>39</v>
      </c>
      <c r="E1261" t="s">
        <v>2616</v>
      </c>
      <c r="F1261" t="s">
        <v>2617</v>
      </c>
      <c r="G1261" t="s">
        <v>89</v>
      </c>
      <c r="H1261" t="s">
        <v>26</v>
      </c>
      <c r="I1261" t="s">
        <v>51</v>
      </c>
      <c r="J1261" t="s">
        <v>52</v>
      </c>
      <c r="K1261" t="s">
        <v>5260</v>
      </c>
      <c r="L1261" t="s">
        <v>53</v>
      </c>
      <c r="M1261" t="s">
        <v>412</v>
      </c>
      <c r="N1261" t="s">
        <v>31</v>
      </c>
      <c r="O1261" t="s">
        <v>55</v>
      </c>
      <c r="P1261" s="4">
        <v>33.11</v>
      </c>
      <c r="Q1261">
        <v>7</v>
      </c>
      <c r="R1261">
        <v>0</v>
      </c>
      <c r="S1261" s="4">
        <v>12.9129</v>
      </c>
    </row>
    <row r="1262" spans="1:19" x14ac:dyDescent="0.25">
      <c r="A1262" t="s">
        <v>3948</v>
      </c>
      <c r="B1262" s="1">
        <v>42893</v>
      </c>
      <c r="C1262" s="1">
        <v>42893</v>
      </c>
      <c r="D1262" t="s">
        <v>464</v>
      </c>
      <c r="E1262" t="s">
        <v>3301</v>
      </c>
      <c r="F1262" t="s">
        <v>3302</v>
      </c>
      <c r="G1262" t="s">
        <v>25</v>
      </c>
      <c r="H1262" t="s">
        <v>26</v>
      </c>
      <c r="I1262" t="s">
        <v>1178</v>
      </c>
      <c r="J1262" t="s">
        <v>43</v>
      </c>
      <c r="K1262" t="s">
        <v>5256</v>
      </c>
      <c r="L1262" t="s">
        <v>29</v>
      </c>
      <c r="M1262" t="s">
        <v>1882</v>
      </c>
      <c r="N1262" t="s">
        <v>31</v>
      </c>
      <c r="O1262" t="s">
        <v>35</v>
      </c>
      <c r="P1262" s="4">
        <v>239.24</v>
      </c>
      <c r="Q1262">
        <v>1</v>
      </c>
      <c r="R1262">
        <v>0.2</v>
      </c>
      <c r="S1262" s="4">
        <v>23.923999999999999</v>
      </c>
    </row>
    <row r="1263" spans="1:19" x14ac:dyDescent="0.25">
      <c r="A1263" t="s">
        <v>3949</v>
      </c>
      <c r="B1263" s="1">
        <v>42729</v>
      </c>
      <c r="C1263" s="1">
        <v>42736</v>
      </c>
      <c r="D1263" t="s">
        <v>39</v>
      </c>
      <c r="E1263" t="s">
        <v>2474</v>
      </c>
      <c r="F1263" t="s">
        <v>2475</v>
      </c>
      <c r="G1263" t="s">
        <v>89</v>
      </c>
      <c r="H1263" t="s">
        <v>26</v>
      </c>
      <c r="I1263" t="s">
        <v>3950</v>
      </c>
      <c r="J1263" t="s">
        <v>1023</v>
      </c>
      <c r="K1263" t="s">
        <v>5501</v>
      </c>
      <c r="L1263" t="s">
        <v>66</v>
      </c>
      <c r="M1263" t="s">
        <v>1967</v>
      </c>
      <c r="N1263" t="s">
        <v>31</v>
      </c>
      <c r="O1263" t="s">
        <v>55</v>
      </c>
      <c r="P1263" s="4">
        <v>21.12</v>
      </c>
      <c r="Q1263">
        <v>4</v>
      </c>
      <c r="R1263">
        <v>0</v>
      </c>
      <c r="S1263" s="4">
        <v>6.5472000000000001</v>
      </c>
    </row>
    <row r="1264" spans="1:19" x14ac:dyDescent="0.25">
      <c r="A1264" t="s">
        <v>3951</v>
      </c>
      <c r="B1264" s="1">
        <v>42352</v>
      </c>
      <c r="C1264" s="1">
        <v>42356</v>
      </c>
      <c r="D1264" t="s">
        <v>39</v>
      </c>
      <c r="E1264" t="s">
        <v>1457</v>
      </c>
      <c r="F1264" t="s">
        <v>1458</v>
      </c>
      <c r="G1264" t="s">
        <v>100</v>
      </c>
      <c r="H1264" t="s">
        <v>26</v>
      </c>
      <c r="I1264" t="s">
        <v>51</v>
      </c>
      <c r="J1264" t="s">
        <v>52</v>
      </c>
      <c r="K1264" t="s">
        <v>5203</v>
      </c>
      <c r="L1264" t="s">
        <v>53</v>
      </c>
      <c r="M1264" t="s">
        <v>2837</v>
      </c>
      <c r="N1264" t="s">
        <v>31</v>
      </c>
      <c r="O1264" t="s">
        <v>55</v>
      </c>
      <c r="P1264" s="4">
        <v>15.24</v>
      </c>
      <c r="Q1264">
        <v>3</v>
      </c>
      <c r="R1264">
        <v>0</v>
      </c>
      <c r="S1264" s="4">
        <v>5.1816000000000004</v>
      </c>
    </row>
    <row r="1265" spans="1:19" x14ac:dyDescent="0.25">
      <c r="A1265" t="s">
        <v>3952</v>
      </c>
      <c r="B1265" s="1">
        <v>42469</v>
      </c>
      <c r="C1265" s="1">
        <v>42591</v>
      </c>
      <c r="D1265" t="s">
        <v>39</v>
      </c>
      <c r="E1265" t="s">
        <v>3197</v>
      </c>
      <c r="F1265" t="s">
        <v>3198</v>
      </c>
      <c r="G1265" t="s">
        <v>25</v>
      </c>
      <c r="H1265" t="s">
        <v>26</v>
      </c>
      <c r="I1265" t="s">
        <v>3953</v>
      </c>
      <c r="J1265" t="s">
        <v>28</v>
      </c>
      <c r="K1265" t="s">
        <v>5502</v>
      </c>
      <c r="L1265" t="s">
        <v>29</v>
      </c>
      <c r="M1265" t="s">
        <v>532</v>
      </c>
      <c r="N1265" t="s">
        <v>31</v>
      </c>
      <c r="O1265" t="s">
        <v>55</v>
      </c>
      <c r="P1265" s="4">
        <v>42.6</v>
      </c>
      <c r="Q1265">
        <v>3</v>
      </c>
      <c r="R1265">
        <v>0</v>
      </c>
      <c r="S1265" s="4">
        <v>16.614000000000001</v>
      </c>
    </row>
    <row r="1266" spans="1:19" x14ac:dyDescent="0.25">
      <c r="A1266" t="s">
        <v>3954</v>
      </c>
      <c r="B1266" s="1">
        <v>42462</v>
      </c>
      <c r="C1266" s="1">
        <v>42584</v>
      </c>
      <c r="D1266" t="s">
        <v>39</v>
      </c>
      <c r="E1266" t="s">
        <v>79</v>
      </c>
      <c r="F1266" t="s">
        <v>80</v>
      </c>
      <c r="G1266" t="s">
        <v>25</v>
      </c>
      <c r="H1266" t="s">
        <v>26</v>
      </c>
      <c r="I1266" t="s">
        <v>3955</v>
      </c>
      <c r="J1266" t="s">
        <v>577</v>
      </c>
      <c r="K1266" t="s">
        <v>5503</v>
      </c>
      <c r="L1266" t="s">
        <v>53</v>
      </c>
      <c r="M1266" t="s">
        <v>1720</v>
      </c>
      <c r="N1266" t="s">
        <v>31</v>
      </c>
      <c r="O1266" t="s">
        <v>55</v>
      </c>
      <c r="P1266" s="4">
        <v>14.368</v>
      </c>
      <c r="Q1266">
        <v>2</v>
      </c>
      <c r="R1266">
        <v>0.2</v>
      </c>
      <c r="S1266" s="4">
        <v>3.9512</v>
      </c>
    </row>
    <row r="1267" spans="1:19" x14ac:dyDescent="0.25">
      <c r="A1267" t="s">
        <v>3956</v>
      </c>
      <c r="B1267" s="1">
        <v>42874</v>
      </c>
      <c r="C1267" s="1">
        <v>42879</v>
      </c>
      <c r="D1267" t="s">
        <v>22</v>
      </c>
      <c r="E1267" t="s">
        <v>1846</v>
      </c>
      <c r="F1267" t="s">
        <v>1847</v>
      </c>
      <c r="G1267" t="s">
        <v>89</v>
      </c>
      <c r="H1267" t="s">
        <v>26</v>
      </c>
      <c r="I1267" t="s">
        <v>3698</v>
      </c>
      <c r="J1267" t="s">
        <v>146</v>
      </c>
      <c r="K1267" t="s">
        <v>5472</v>
      </c>
      <c r="L1267" t="s">
        <v>29</v>
      </c>
      <c r="M1267" t="s">
        <v>755</v>
      </c>
      <c r="N1267" t="s">
        <v>31</v>
      </c>
      <c r="O1267" t="s">
        <v>35</v>
      </c>
      <c r="P1267" s="4">
        <v>314.35199999999998</v>
      </c>
      <c r="Q1267">
        <v>3</v>
      </c>
      <c r="R1267">
        <v>0.2</v>
      </c>
      <c r="S1267" s="4">
        <v>-35.364600000000003</v>
      </c>
    </row>
    <row r="1268" spans="1:19" x14ac:dyDescent="0.25">
      <c r="A1268" t="s">
        <v>3958</v>
      </c>
      <c r="B1268" s="1">
        <v>42072</v>
      </c>
      <c r="C1268" s="1">
        <v>42225</v>
      </c>
      <c r="D1268" t="s">
        <v>39</v>
      </c>
      <c r="E1268" t="s">
        <v>2435</v>
      </c>
      <c r="F1268" t="s">
        <v>2436</v>
      </c>
      <c r="G1268" t="s">
        <v>89</v>
      </c>
      <c r="H1268" t="s">
        <v>26</v>
      </c>
      <c r="I1268" t="s">
        <v>1437</v>
      </c>
      <c r="J1268" t="s">
        <v>577</v>
      </c>
      <c r="K1268" t="s">
        <v>5274</v>
      </c>
      <c r="L1268" t="s">
        <v>53</v>
      </c>
      <c r="M1268" t="s">
        <v>1658</v>
      </c>
      <c r="N1268" t="s">
        <v>31</v>
      </c>
      <c r="O1268" t="s">
        <v>55</v>
      </c>
      <c r="P1268" s="4">
        <v>238.15199999999999</v>
      </c>
      <c r="Q1268">
        <v>3</v>
      </c>
      <c r="R1268">
        <v>0.2</v>
      </c>
      <c r="S1268" s="4">
        <v>89.307000000000002</v>
      </c>
    </row>
    <row r="1269" spans="1:19" x14ac:dyDescent="0.25">
      <c r="A1269" t="s">
        <v>3959</v>
      </c>
      <c r="B1269" s="1">
        <v>42619</v>
      </c>
      <c r="C1269" s="1">
        <v>42537</v>
      </c>
      <c r="D1269" t="s">
        <v>39</v>
      </c>
      <c r="E1269" t="s">
        <v>3961</v>
      </c>
      <c r="F1269" t="s">
        <v>3962</v>
      </c>
      <c r="G1269" t="s">
        <v>100</v>
      </c>
      <c r="H1269" t="s">
        <v>26</v>
      </c>
      <c r="I1269" t="s">
        <v>173</v>
      </c>
      <c r="J1269" t="s">
        <v>174</v>
      </c>
      <c r="K1269" t="s">
        <v>5150</v>
      </c>
      <c r="L1269" t="s">
        <v>92</v>
      </c>
      <c r="M1269" t="s">
        <v>3743</v>
      </c>
      <c r="N1269" t="s">
        <v>31</v>
      </c>
      <c r="O1269" t="s">
        <v>45</v>
      </c>
      <c r="P1269" s="4">
        <v>692.94</v>
      </c>
      <c r="Q1269">
        <v>3</v>
      </c>
      <c r="R1269">
        <v>0</v>
      </c>
      <c r="S1269" s="4">
        <v>173.23500000000001</v>
      </c>
    </row>
    <row r="1270" spans="1:19" x14ac:dyDescent="0.25">
      <c r="A1270" t="s">
        <v>3963</v>
      </c>
      <c r="B1270" s="1">
        <v>42636</v>
      </c>
      <c r="C1270" s="1">
        <v>42639</v>
      </c>
      <c r="D1270" t="s">
        <v>22</v>
      </c>
      <c r="E1270" t="s">
        <v>583</v>
      </c>
      <c r="F1270" t="s">
        <v>584</v>
      </c>
      <c r="G1270" t="s">
        <v>100</v>
      </c>
      <c r="H1270" t="s">
        <v>26</v>
      </c>
      <c r="I1270" t="s">
        <v>934</v>
      </c>
      <c r="J1270" t="s">
        <v>250</v>
      </c>
      <c r="K1270" t="s">
        <v>5398</v>
      </c>
      <c r="L1270" t="s">
        <v>66</v>
      </c>
      <c r="M1270" t="s">
        <v>2600</v>
      </c>
      <c r="N1270" t="s">
        <v>31</v>
      </c>
      <c r="O1270" t="s">
        <v>55</v>
      </c>
      <c r="P1270" s="4">
        <v>28</v>
      </c>
      <c r="Q1270">
        <v>4</v>
      </c>
      <c r="R1270">
        <v>0.2</v>
      </c>
      <c r="S1270" s="4">
        <v>7.7</v>
      </c>
    </row>
    <row r="1271" spans="1:19" x14ac:dyDescent="0.25">
      <c r="A1271" t="s">
        <v>3964</v>
      </c>
      <c r="B1271" s="1">
        <v>42875</v>
      </c>
      <c r="C1271" s="1">
        <v>42879</v>
      </c>
      <c r="D1271" t="s">
        <v>39</v>
      </c>
      <c r="E1271" t="s">
        <v>1021</v>
      </c>
      <c r="F1271" t="s">
        <v>1022</v>
      </c>
      <c r="G1271" t="s">
        <v>100</v>
      </c>
      <c r="H1271" t="s">
        <v>26</v>
      </c>
      <c r="I1271" t="s">
        <v>2437</v>
      </c>
      <c r="J1271" t="s">
        <v>52</v>
      </c>
      <c r="K1271" t="s">
        <v>5425</v>
      </c>
      <c r="L1271" t="s">
        <v>53</v>
      </c>
      <c r="M1271" t="s">
        <v>564</v>
      </c>
      <c r="N1271" t="s">
        <v>31</v>
      </c>
      <c r="O1271" t="s">
        <v>35</v>
      </c>
      <c r="P1271" s="4">
        <v>518.27200000000005</v>
      </c>
      <c r="Q1271">
        <v>8</v>
      </c>
      <c r="R1271">
        <v>0.2</v>
      </c>
      <c r="S1271" s="4">
        <v>-97.176000000000002</v>
      </c>
    </row>
    <row r="1272" spans="1:19" x14ac:dyDescent="0.25">
      <c r="A1272" t="s">
        <v>3964</v>
      </c>
      <c r="B1272" s="1">
        <v>42875</v>
      </c>
      <c r="C1272" s="1">
        <v>42879</v>
      </c>
      <c r="D1272" t="s">
        <v>39</v>
      </c>
      <c r="E1272" t="s">
        <v>1021</v>
      </c>
      <c r="F1272" t="s">
        <v>1022</v>
      </c>
      <c r="G1272" t="s">
        <v>100</v>
      </c>
      <c r="H1272" t="s">
        <v>26</v>
      </c>
      <c r="I1272" t="s">
        <v>2437</v>
      </c>
      <c r="J1272" t="s">
        <v>52</v>
      </c>
      <c r="K1272" t="s">
        <v>5425</v>
      </c>
      <c r="L1272" t="s">
        <v>53</v>
      </c>
      <c r="M1272" t="s">
        <v>1142</v>
      </c>
      <c r="N1272" t="s">
        <v>31</v>
      </c>
      <c r="O1272" t="s">
        <v>55</v>
      </c>
      <c r="P1272" s="4">
        <v>6.98</v>
      </c>
      <c r="Q1272">
        <v>1</v>
      </c>
      <c r="R1272">
        <v>0</v>
      </c>
      <c r="S1272" s="4">
        <v>3.3504</v>
      </c>
    </row>
    <row r="1273" spans="1:19" x14ac:dyDescent="0.25">
      <c r="A1273" t="s">
        <v>3965</v>
      </c>
      <c r="B1273" s="1">
        <v>42378</v>
      </c>
      <c r="C1273" s="1">
        <v>42560</v>
      </c>
      <c r="D1273" t="s">
        <v>39</v>
      </c>
      <c r="E1273" t="s">
        <v>1310</v>
      </c>
      <c r="F1273" t="s">
        <v>1311</v>
      </c>
      <c r="G1273" t="s">
        <v>25</v>
      </c>
      <c r="H1273" t="s">
        <v>26</v>
      </c>
      <c r="I1273" t="s">
        <v>180</v>
      </c>
      <c r="J1273" t="s">
        <v>123</v>
      </c>
      <c r="K1273" t="s">
        <v>5208</v>
      </c>
      <c r="L1273" t="s">
        <v>66</v>
      </c>
      <c r="M1273" t="s">
        <v>617</v>
      </c>
      <c r="N1273" t="s">
        <v>31</v>
      </c>
      <c r="O1273" t="s">
        <v>55</v>
      </c>
      <c r="P1273" s="4">
        <v>191.82</v>
      </c>
      <c r="Q1273">
        <v>3</v>
      </c>
      <c r="R1273">
        <v>0</v>
      </c>
      <c r="S1273" s="4">
        <v>61.382399999999997</v>
      </c>
    </row>
    <row r="1274" spans="1:19" x14ac:dyDescent="0.25">
      <c r="A1274" t="s">
        <v>3966</v>
      </c>
      <c r="B1274" s="1">
        <v>41688</v>
      </c>
      <c r="C1274" s="1">
        <v>41688</v>
      </c>
      <c r="D1274" t="s">
        <v>464</v>
      </c>
      <c r="E1274" t="s">
        <v>549</v>
      </c>
      <c r="F1274" t="s">
        <v>550</v>
      </c>
      <c r="G1274" t="s">
        <v>25</v>
      </c>
      <c r="H1274" t="s">
        <v>26</v>
      </c>
      <c r="I1274" t="s">
        <v>3967</v>
      </c>
      <c r="J1274" t="s">
        <v>91</v>
      </c>
      <c r="K1274" t="s">
        <v>5504</v>
      </c>
      <c r="L1274" t="s">
        <v>92</v>
      </c>
      <c r="M1274" t="s">
        <v>3105</v>
      </c>
      <c r="N1274" t="s">
        <v>31</v>
      </c>
      <c r="O1274" t="s">
        <v>55</v>
      </c>
      <c r="P1274" s="4">
        <v>25.16</v>
      </c>
      <c r="Q1274">
        <v>5</v>
      </c>
      <c r="R1274">
        <v>0.6</v>
      </c>
      <c r="S1274" s="4">
        <v>-11.321999999999999</v>
      </c>
    </row>
    <row r="1275" spans="1:19" x14ac:dyDescent="0.25">
      <c r="A1275" t="s">
        <v>3968</v>
      </c>
      <c r="B1275" s="1">
        <v>42352</v>
      </c>
      <c r="C1275" s="1">
        <v>42356</v>
      </c>
      <c r="D1275" t="s">
        <v>39</v>
      </c>
      <c r="E1275" t="s">
        <v>1222</v>
      </c>
      <c r="F1275" t="s">
        <v>1223</v>
      </c>
      <c r="G1275" t="s">
        <v>25</v>
      </c>
      <c r="H1275" t="s">
        <v>26</v>
      </c>
      <c r="I1275" t="s">
        <v>616</v>
      </c>
      <c r="J1275" t="s">
        <v>52</v>
      </c>
      <c r="K1275" t="s">
        <v>5198</v>
      </c>
      <c r="L1275" t="s">
        <v>53</v>
      </c>
      <c r="M1275" t="s">
        <v>338</v>
      </c>
      <c r="N1275" t="s">
        <v>31</v>
      </c>
      <c r="O1275" t="s">
        <v>55</v>
      </c>
      <c r="P1275" s="4">
        <v>29.22</v>
      </c>
      <c r="Q1275">
        <v>3</v>
      </c>
      <c r="R1275">
        <v>0</v>
      </c>
      <c r="S1275" s="4">
        <v>12.8568</v>
      </c>
    </row>
    <row r="1276" spans="1:19" x14ac:dyDescent="0.25">
      <c r="A1276" t="s">
        <v>3969</v>
      </c>
      <c r="B1276" s="1">
        <v>42998</v>
      </c>
      <c r="C1276" s="1">
        <v>43004</v>
      </c>
      <c r="D1276" t="s">
        <v>39</v>
      </c>
      <c r="E1276" t="s">
        <v>842</v>
      </c>
      <c r="F1276" t="s">
        <v>843</v>
      </c>
      <c r="G1276" t="s">
        <v>25</v>
      </c>
      <c r="H1276" t="s">
        <v>26</v>
      </c>
      <c r="I1276" t="s">
        <v>180</v>
      </c>
      <c r="J1276" t="s">
        <v>123</v>
      </c>
      <c r="K1276" t="s">
        <v>5153</v>
      </c>
      <c r="L1276" t="s">
        <v>66</v>
      </c>
      <c r="M1276" t="s">
        <v>1393</v>
      </c>
      <c r="N1276" t="s">
        <v>31</v>
      </c>
      <c r="O1276" t="s">
        <v>35</v>
      </c>
      <c r="P1276" s="4">
        <v>272.64600000000002</v>
      </c>
      <c r="Q1276">
        <v>3</v>
      </c>
      <c r="R1276">
        <v>0.1</v>
      </c>
      <c r="S1276" s="4">
        <v>18.176400000000001</v>
      </c>
    </row>
    <row r="1277" spans="1:19" x14ac:dyDescent="0.25">
      <c r="A1277" t="s">
        <v>3969</v>
      </c>
      <c r="B1277" s="1">
        <v>42998</v>
      </c>
      <c r="C1277" s="1">
        <v>43004</v>
      </c>
      <c r="D1277" t="s">
        <v>39</v>
      </c>
      <c r="E1277" t="s">
        <v>842</v>
      </c>
      <c r="F1277" t="s">
        <v>843</v>
      </c>
      <c r="G1277" t="s">
        <v>25</v>
      </c>
      <c r="H1277" t="s">
        <v>26</v>
      </c>
      <c r="I1277" t="s">
        <v>180</v>
      </c>
      <c r="J1277" t="s">
        <v>123</v>
      </c>
      <c r="K1277" t="s">
        <v>5153</v>
      </c>
      <c r="L1277" t="s">
        <v>66</v>
      </c>
      <c r="M1277" t="s">
        <v>115</v>
      </c>
      <c r="N1277" t="s">
        <v>31</v>
      </c>
      <c r="O1277" t="s">
        <v>35</v>
      </c>
      <c r="P1277" s="4">
        <v>80.991</v>
      </c>
      <c r="Q1277">
        <v>1</v>
      </c>
      <c r="R1277">
        <v>0.1</v>
      </c>
      <c r="S1277" s="4">
        <v>8.0991</v>
      </c>
    </row>
    <row r="1278" spans="1:19" x14ac:dyDescent="0.25">
      <c r="A1278" t="s">
        <v>3969</v>
      </c>
      <c r="B1278" s="1">
        <v>42998</v>
      </c>
      <c r="C1278" s="1">
        <v>43004</v>
      </c>
      <c r="D1278" t="s">
        <v>39</v>
      </c>
      <c r="E1278" t="s">
        <v>842</v>
      </c>
      <c r="F1278" t="s">
        <v>843</v>
      </c>
      <c r="G1278" t="s">
        <v>25</v>
      </c>
      <c r="H1278" t="s">
        <v>26</v>
      </c>
      <c r="I1278" t="s">
        <v>180</v>
      </c>
      <c r="J1278" t="s">
        <v>123</v>
      </c>
      <c r="K1278" t="s">
        <v>5153</v>
      </c>
      <c r="L1278" t="s">
        <v>66</v>
      </c>
      <c r="M1278" t="s">
        <v>414</v>
      </c>
      <c r="N1278" t="s">
        <v>31</v>
      </c>
      <c r="O1278" t="s">
        <v>35</v>
      </c>
      <c r="P1278" s="4">
        <v>2888.127</v>
      </c>
      <c r="Q1278">
        <v>11</v>
      </c>
      <c r="R1278">
        <v>0.1</v>
      </c>
      <c r="S1278" s="4">
        <v>609.71569999999997</v>
      </c>
    </row>
    <row r="1279" spans="1:19" x14ac:dyDescent="0.25">
      <c r="A1279" t="s">
        <v>3969</v>
      </c>
      <c r="B1279" s="1">
        <v>42998</v>
      </c>
      <c r="C1279" s="1">
        <v>43004</v>
      </c>
      <c r="D1279" t="s">
        <v>39</v>
      </c>
      <c r="E1279" t="s">
        <v>842</v>
      </c>
      <c r="F1279" t="s">
        <v>843</v>
      </c>
      <c r="G1279" t="s">
        <v>25</v>
      </c>
      <c r="H1279" t="s">
        <v>26</v>
      </c>
      <c r="I1279" t="s">
        <v>180</v>
      </c>
      <c r="J1279" t="s">
        <v>123</v>
      </c>
      <c r="K1279" t="s">
        <v>5153</v>
      </c>
      <c r="L1279" t="s">
        <v>66</v>
      </c>
      <c r="M1279" t="s">
        <v>626</v>
      </c>
      <c r="N1279" t="s">
        <v>31</v>
      </c>
      <c r="O1279" t="s">
        <v>35</v>
      </c>
      <c r="P1279" s="4">
        <v>2254.41</v>
      </c>
      <c r="Q1279">
        <v>5</v>
      </c>
      <c r="R1279">
        <v>0.1</v>
      </c>
      <c r="S1279" s="4">
        <v>375.73500000000001</v>
      </c>
    </row>
    <row r="1280" spans="1:19" x14ac:dyDescent="0.25">
      <c r="A1280" t="s">
        <v>3971</v>
      </c>
      <c r="B1280" s="1">
        <v>42969</v>
      </c>
      <c r="C1280" s="1">
        <v>42971</v>
      </c>
      <c r="D1280" t="s">
        <v>86</v>
      </c>
      <c r="E1280" t="s">
        <v>2884</v>
      </c>
      <c r="F1280" t="s">
        <v>2885</v>
      </c>
      <c r="G1280" t="s">
        <v>100</v>
      </c>
      <c r="H1280" t="s">
        <v>26</v>
      </c>
      <c r="I1280" t="s">
        <v>64</v>
      </c>
      <c r="J1280" t="s">
        <v>65</v>
      </c>
      <c r="K1280" t="s">
        <v>5179</v>
      </c>
      <c r="L1280" t="s">
        <v>66</v>
      </c>
      <c r="M1280" t="s">
        <v>1065</v>
      </c>
      <c r="N1280" t="s">
        <v>31</v>
      </c>
      <c r="O1280" t="s">
        <v>45</v>
      </c>
      <c r="P1280" s="4">
        <v>314.53199999999998</v>
      </c>
      <c r="Q1280">
        <v>2</v>
      </c>
      <c r="R1280">
        <v>0.4</v>
      </c>
      <c r="S1280" s="4">
        <v>-83.875200000000007</v>
      </c>
    </row>
    <row r="1281" spans="1:19" x14ac:dyDescent="0.25">
      <c r="A1281" t="s">
        <v>3973</v>
      </c>
      <c r="B1281" s="1">
        <v>42715</v>
      </c>
      <c r="C1281" s="1">
        <v>42690</v>
      </c>
      <c r="D1281" t="s">
        <v>39</v>
      </c>
      <c r="E1281" t="s">
        <v>3974</v>
      </c>
      <c r="F1281" t="s">
        <v>3975</v>
      </c>
      <c r="G1281" t="s">
        <v>25</v>
      </c>
      <c r="H1281" t="s">
        <v>26</v>
      </c>
      <c r="I1281" t="s">
        <v>3535</v>
      </c>
      <c r="J1281" t="s">
        <v>250</v>
      </c>
      <c r="K1281" t="s">
        <v>5456</v>
      </c>
      <c r="L1281" t="s">
        <v>66</v>
      </c>
      <c r="M1281" t="s">
        <v>2765</v>
      </c>
      <c r="N1281" t="s">
        <v>31</v>
      </c>
      <c r="O1281" t="s">
        <v>35</v>
      </c>
      <c r="P1281" s="4">
        <v>1474.8019999999999</v>
      </c>
      <c r="Q1281">
        <v>7</v>
      </c>
      <c r="R1281">
        <v>0.3</v>
      </c>
      <c r="S1281" s="4">
        <v>-21.0686</v>
      </c>
    </row>
    <row r="1282" spans="1:19" x14ac:dyDescent="0.25">
      <c r="A1282" t="s">
        <v>3973</v>
      </c>
      <c r="B1282" s="1">
        <v>42715</v>
      </c>
      <c r="C1282" s="1">
        <v>42690</v>
      </c>
      <c r="D1282" t="s">
        <v>39</v>
      </c>
      <c r="E1282" t="s">
        <v>3974</v>
      </c>
      <c r="F1282" t="s">
        <v>3975</v>
      </c>
      <c r="G1282" t="s">
        <v>25</v>
      </c>
      <c r="H1282" t="s">
        <v>26</v>
      </c>
      <c r="I1282" t="s">
        <v>3535</v>
      </c>
      <c r="J1282" t="s">
        <v>250</v>
      </c>
      <c r="K1282" t="s">
        <v>5456</v>
      </c>
      <c r="L1282" t="s">
        <v>66</v>
      </c>
      <c r="M1282" t="s">
        <v>34</v>
      </c>
      <c r="N1282" t="s">
        <v>31</v>
      </c>
      <c r="O1282" t="s">
        <v>35</v>
      </c>
      <c r="P1282" s="4">
        <v>1537.0740000000001</v>
      </c>
      <c r="Q1282">
        <v>9</v>
      </c>
      <c r="R1282">
        <v>0.3</v>
      </c>
      <c r="S1282" s="4">
        <v>0</v>
      </c>
    </row>
    <row r="1283" spans="1:19" x14ac:dyDescent="0.25">
      <c r="A1283" t="s">
        <v>3973</v>
      </c>
      <c r="B1283" s="1">
        <v>42715</v>
      </c>
      <c r="C1283" s="1">
        <v>42690</v>
      </c>
      <c r="D1283" t="s">
        <v>39</v>
      </c>
      <c r="E1283" t="s">
        <v>3974</v>
      </c>
      <c r="F1283" t="s">
        <v>3975</v>
      </c>
      <c r="G1283" t="s">
        <v>25</v>
      </c>
      <c r="H1283" t="s">
        <v>26</v>
      </c>
      <c r="I1283" t="s">
        <v>3535</v>
      </c>
      <c r="J1283" t="s">
        <v>250</v>
      </c>
      <c r="K1283" t="s">
        <v>5456</v>
      </c>
      <c r="L1283" t="s">
        <v>66</v>
      </c>
      <c r="M1283" t="s">
        <v>910</v>
      </c>
      <c r="N1283" t="s">
        <v>31</v>
      </c>
      <c r="O1283" t="s">
        <v>35</v>
      </c>
      <c r="P1283" s="4">
        <v>449.37200000000001</v>
      </c>
      <c r="Q1283">
        <v>2</v>
      </c>
      <c r="R1283">
        <v>0.3</v>
      </c>
      <c r="S1283" s="4">
        <v>-12.8392</v>
      </c>
    </row>
    <row r="1284" spans="1:19" x14ac:dyDescent="0.25">
      <c r="A1284" t="s">
        <v>3976</v>
      </c>
      <c r="B1284" s="1">
        <v>42997</v>
      </c>
      <c r="C1284" s="1">
        <v>43003</v>
      </c>
      <c r="D1284" t="s">
        <v>39</v>
      </c>
      <c r="E1284" t="s">
        <v>3977</v>
      </c>
      <c r="F1284" t="s">
        <v>3978</v>
      </c>
      <c r="G1284" t="s">
        <v>89</v>
      </c>
      <c r="H1284" t="s">
        <v>26</v>
      </c>
      <c r="I1284" t="s">
        <v>1015</v>
      </c>
      <c r="J1284" t="s">
        <v>1800</v>
      </c>
      <c r="K1284" t="s">
        <v>5307</v>
      </c>
      <c r="L1284" t="s">
        <v>53</v>
      </c>
      <c r="M1284" t="s">
        <v>617</v>
      </c>
      <c r="N1284" t="s">
        <v>31</v>
      </c>
      <c r="O1284" t="s">
        <v>55</v>
      </c>
      <c r="P1284" s="4">
        <v>409.21600000000001</v>
      </c>
      <c r="Q1284">
        <v>8</v>
      </c>
      <c r="R1284">
        <v>0.2</v>
      </c>
      <c r="S1284" s="4">
        <v>61.382399999999997</v>
      </c>
    </row>
    <row r="1285" spans="1:19" x14ac:dyDescent="0.25">
      <c r="A1285" t="s">
        <v>3976</v>
      </c>
      <c r="B1285" s="1">
        <v>42997</v>
      </c>
      <c r="C1285" s="1">
        <v>43003</v>
      </c>
      <c r="D1285" t="s">
        <v>39</v>
      </c>
      <c r="E1285" t="s">
        <v>3977</v>
      </c>
      <c r="F1285" t="s">
        <v>3978</v>
      </c>
      <c r="G1285" t="s">
        <v>89</v>
      </c>
      <c r="H1285" t="s">
        <v>26</v>
      </c>
      <c r="I1285" t="s">
        <v>1015</v>
      </c>
      <c r="J1285" t="s">
        <v>1800</v>
      </c>
      <c r="K1285" t="s">
        <v>5307</v>
      </c>
      <c r="L1285" t="s">
        <v>53</v>
      </c>
      <c r="M1285" t="s">
        <v>496</v>
      </c>
      <c r="N1285" t="s">
        <v>31</v>
      </c>
      <c r="O1285" t="s">
        <v>32</v>
      </c>
      <c r="P1285" s="4">
        <v>72.587999999999994</v>
      </c>
      <c r="Q1285">
        <v>2</v>
      </c>
      <c r="R1285">
        <v>0.7</v>
      </c>
      <c r="S1285" s="4">
        <v>-128.2388</v>
      </c>
    </row>
    <row r="1286" spans="1:19" x14ac:dyDescent="0.25">
      <c r="A1286" t="s">
        <v>3979</v>
      </c>
      <c r="B1286" s="1">
        <v>42460</v>
      </c>
      <c r="C1286" s="1">
        <v>42525</v>
      </c>
      <c r="D1286" t="s">
        <v>39</v>
      </c>
      <c r="E1286" t="s">
        <v>2187</v>
      </c>
      <c r="F1286" t="s">
        <v>2188</v>
      </c>
      <c r="G1286" t="s">
        <v>25</v>
      </c>
      <c r="H1286" t="s">
        <v>26</v>
      </c>
      <c r="I1286" t="s">
        <v>180</v>
      </c>
      <c r="J1286" t="s">
        <v>123</v>
      </c>
      <c r="K1286" t="s">
        <v>5151</v>
      </c>
      <c r="L1286" t="s">
        <v>66</v>
      </c>
      <c r="M1286" t="s">
        <v>270</v>
      </c>
      <c r="N1286" t="s">
        <v>31</v>
      </c>
      <c r="O1286" t="s">
        <v>35</v>
      </c>
      <c r="P1286" s="4">
        <v>327.99599999999998</v>
      </c>
      <c r="Q1286">
        <v>6</v>
      </c>
      <c r="R1286">
        <v>0.1</v>
      </c>
      <c r="S1286" s="4">
        <v>54.665999999999997</v>
      </c>
    </row>
    <row r="1287" spans="1:19" x14ac:dyDescent="0.25">
      <c r="A1287" t="s">
        <v>3981</v>
      </c>
      <c r="B1287" s="1">
        <v>42000</v>
      </c>
      <c r="C1287" s="1">
        <v>42004</v>
      </c>
      <c r="D1287" t="s">
        <v>39</v>
      </c>
      <c r="E1287" t="s">
        <v>3982</v>
      </c>
      <c r="F1287" t="s">
        <v>3983</v>
      </c>
      <c r="G1287" t="s">
        <v>100</v>
      </c>
      <c r="H1287" t="s">
        <v>26</v>
      </c>
      <c r="I1287" t="s">
        <v>180</v>
      </c>
      <c r="J1287" t="s">
        <v>123</v>
      </c>
      <c r="K1287" t="s">
        <v>5208</v>
      </c>
      <c r="L1287" t="s">
        <v>66</v>
      </c>
      <c r="M1287" t="s">
        <v>321</v>
      </c>
      <c r="N1287" t="s">
        <v>31</v>
      </c>
      <c r="O1287" t="s">
        <v>35</v>
      </c>
      <c r="P1287" s="4">
        <v>767.21400000000006</v>
      </c>
      <c r="Q1287">
        <v>14</v>
      </c>
      <c r="R1287">
        <v>0.1</v>
      </c>
      <c r="S1287" s="4">
        <v>161.9674</v>
      </c>
    </row>
    <row r="1288" spans="1:19" x14ac:dyDescent="0.25">
      <c r="A1288" t="s">
        <v>3984</v>
      </c>
      <c r="B1288" s="1">
        <v>42598</v>
      </c>
      <c r="C1288" s="1">
        <v>42601</v>
      </c>
      <c r="D1288" t="s">
        <v>86</v>
      </c>
      <c r="E1288" t="s">
        <v>3986</v>
      </c>
      <c r="F1288" t="s">
        <v>3987</v>
      </c>
      <c r="G1288" t="s">
        <v>89</v>
      </c>
      <c r="H1288" t="s">
        <v>26</v>
      </c>
      <c r="I1288" t="s">
        <v>51</v>
      </c>
      <c r="J1288" t="s">
        <v>52</v>
      </c>
      <c r="K1288" t="s">
        <v>5197</v>
      </c>
      <c r="L1288" t="s">
        <v>53</v>
      </c>
      <c r="M1288" t="s">
        <v>2858</v>
      </c>
      <c r="N1288" t="s">
        <v>31</v>
      </c>
      <c r="O1288" t="s">
        <v>45</v>
      </c>
      <c r="P1288" s="4">
        <v>161.28</v>
      </c>
      <c r="Q1288">
        <v>2</v>
      </c>
      <c r="R1288">
        <v>0.2</v>
      </c>
      <c r="S1288" s="4">
        <v>12.096</v>
      </c>
    </row>
    <row r="1289" spans="1:19" x14ac:dyDescent="0.25">
      <c r="A1289" t="s">
        <v>3988</v>
      </c>
      <c r="B1289" s="1">
        <v>41728</v>
      </c>
      <c r="C1289" s="1">
        <v>41733</v>
      </c>
      <c r="D1289" t="s">
        <v>39</v>
      </c>
      <c r="E1289" t="s">
        <v>1001</v>
      </c>
      <c r="F1289" t="s">
        <v>1002</v>
      </c>
      <c r="G1289" t="s">
        <v>25</v>
      </c>
      <c r="H1289" t="s">
        <v>26</v>
      </c>
      <c r="I1289" t="s">
        <v>352</v>
      </c>
      <c r="J1289" t="s">
        <v>52</v>
      </c>
      <c r="K1289" t="s">
        <v>5185</v>
      </c>
      <c r="L1289" t="s">
        <v>53</v>
      </c>
      <c r="M1289" t="s">
        <v>604</v>
      </c>
      <c r="N1289" t="s">
        <v>31</v>
      </c>
      <c r="O1289" t="s">
        <v>32</v>
      </c>
      <c r="P1289" s="4">
        <v>205.666</v>
      </c>
      <c r="Q1289">
        <v>2</v>
      </c>
      <c r="R1289">
        <v>0.15</v>
      </c>
      <c r="S1289" s="4">
        <v>-12.098000000000001</v>
      </c>
    </row>
    <row r="1290" spans="1:19" x14ac:dyDescent="0.25">
      <c r="A1290" t="s">
        <v>3990</v>
      </c>
      <c r="B1290" s="1">
        <v>43097</v>
      </c>
      <c r="C1290" s="1">
        <v>43100</v>
      </c>
      <c r="D1290" t="s">
        <v>86</v>
      </c>
      <c r="E1290" t="s">
        <v>2736</v>
      </c>
      <c r="F1290" t="s">
        <v>2737</v>
      </c>
      <c r="G1290" t="s">
        <v>89</v>
      </c>
      <c r="H1290" t="s">
        <v>26</v>
      </c>
      <c r="I1290" t="s">
        <v>832</v>
      </c>
      <c r="J1290" t="s">
        <v>52</v>
      </c>
      <c r="K1290" t="s">
        <v>5219</v>
      </c>
      <c r="L1290" t="s">
        <v>53</v>
      </c>
      <c r="M1290" t="s">
        <v>124</v>
      </c>
      <c r="N1290" t="s">
        <v>31</v>
      </c>
      <c r="O1290" t="s">
        <v>35</v>
      </c>
      <c r="P1290" s="4">
        <v>340.70400000000001</v>
      </c>
      <c r="Q1290">
        <v>6</v>
      </c>
      <c r="R1290">
        <v>0.2</v>
      </c>
      <c r="S1290" s="4">
        <v>-34.070399999999999</v>
      </c>
    </row>
    <row r="1291" spans="1:19" x14ac:dyDescent="0.25">
      <c r="A1291" t="s">
        <v>3991</v>
      </c>
      <c r="B1291" s="1">
        <v>42586</v>
      </c>
      <c r="C1291" s="1">
        <v>42678</v>
      </c>
      <c r="D1291" t="s">
        <v>86</v>
      </c>
      <c r="E1291" t="s">
        <v>1763</v>
      </c>
      <c r="F1291" t="s">
        <v>1764</v>
      </c>
      <c r="G1291" t="s">
        <v>25</v>
      </c>
      <c r="H1291" t="s">
        <v>26</v>
      </c>
      <c r="I1291" t="s">
        <v>376</v>
      </c>
      <c r="J1291" t="s">
        <v>754</v>
      </c>
      <c r="K1291" t="s">
        <v>5270</v>
      </c>
      <c r="L1291" t="s">
        <v>29</v>
      </c>
      <c r="M1291" t="s">
        <v>2944</v>
      </c>
      <c r="N1291" t="s">
        <v>31</v>
      </c>
      <c r="O1291" t="s">
        <v>32</v>
      </c>
      <c r="P1291" s="4">
        <v>354.9</v>
      </c>
      <c r="Q1291">
        <v>5</v>
      </c>
      <c r="R1291">
        <v>0</v>
      </c>
      <c r="S1291" s="4">
        <v>88.724999999999994</v>
      </c>
    </row>
    <row r="1292" spans="1:19" x14ac:dyDescent="0.25">
      <c r="A1292" t="s">
        <v>3992</v>
      </c>
      <c r="B1292" s="1">
        <v>41716</v>
      </c>
      <c r="C1292" s="1">
        <v>41719</v>
      </c>
      <c r="D1292" t="s">
        <v>22</v>
      </c>
      <c r="E1292" t="s">
        <v>3993</v>
      </c>
      <c r="F1292" t="s">
        <v>3994</v>
      </c>
      <c r="G1292" t="s">
        <v>100</v>
      </c>
      <c r="H1292" t="s">
        <v>26</v>
      </c>
      <c r="I1292" t="s">
        <v>352</v>
      </c>
      <c r="J1292" t="s">
        <v>52</v>
      </c>
      <c r="K1292" t="s">
        <v>5185</v>
      </c>
      <c r="L1292" t="s">
        <v>53</v>
      </c>
      <c r="M1292" t="s">
        <v>3114</v>
      </c>
      <c r="N1292" t="s">
        <v>31</v>
      </c>
      <c r="O1292" t="s">
        <v>32</v>
      </c>
      <c r="P1292" s="4">
        <v>1198.33</v>
      </c>
      <c r="Q1292">
        <v>10</v>
      </c>
      <c r="R1292">
        <v>0.15</v>
      </c>
      <c r="S1292" s="4">
        <v>70.489999999999995</v>
      </c>
    </row>
    <row r="1293" spans="1:19" x14ac:dyDescent="0.25">
      <c r="A1293" t="s">
        <v>3995</v>
      </c>
      <c r="B1293" s="1">
        <v>42845</v>
      </c>
      <c r="C1293" s="1">
        <v>42848</v>
      </c>
      <c r="D1293" t="s">
        <v>86</v>
      </c>
      <c r="E1293" t="s">
        <v>195</v>
      </c>
      <c r="F1293" t="s">
        <v>196</v>
      </c>
      <c r="G1293" t="s">
        <v>89</v>
      </c>
      <c r="H1293" t="s">
        <v>26</v>
      </c>
      <c r="I1293" t="s">
        <v>64</v>
      </c>
      <c r="J1293" t="s">
        <v>65</v>
      </c>
      <c r="K1293" t="s">
        <v>5244</v>
      </c>
      <c r="L1293" t="s">
        <v>66</v>
      </c>
      <c r="M1293" t="s">
        <v>2432</v>
      </c>
      <c r="N1293" t="s">
        <v>31</v>
      </c>
      <c r="O1293" t="s">
        <v>55</v>
      </c>
      <c r="P1293" s="4">
        <v>51.968000000000004</v>
      </c>
      <c r="Q1293">
        <v>2</v>
      </c>
      <c r="R1293">
        <v>0.2</v>
      </c>
      <c r="S1293" s="4">
        <v>10.393599999999999</v>
      </c>
    </row>
    <row r="1294" spans="1:19" x14ac:dyDescent="0.25">
      <c r="A1294" t="s">
        <v>3995</v>
      </c>
      <c r="B1294" s="1">
        <v>42845</v>
      </c>
      <c r="C1294" s="1">
        <v>42848</v>
      </c>
      <c r="D1294" t="s">
        <v>86</v>
      </c>
      <c r="E1294" t="s">
        <v>195</v>
      </c>
      <c r="F1294" t="s">
        <v>196</v>
      </c>
      <c r="G1294" t="s">
        <v>89</v>
      </c>
      <c r="H1294" t="s">
        <v>26</v>
      </c>
      <c r="I1294" t="s">
        <v>64</v>
      </c>
      <c r="J1294" t="s">
        <v>65</v>
      </c>
      <c r="K1294" t="s">
        <v>5244</v>
      </c>
      <c r="L1294" t="s">
        <v>66</v>
      </c>
      <c r="M1294" t="s">
        <v>2353</v>
      </c>
      <c r="N1294" t="s">
        <v>31</v>
      </c>
      <c r="O1294" t="s">
        <v>55</v>
      </c>
      <c r="P1294" s="4">
        <v>42.408000000000001</v>
      </c>
      <c r="Q1294">
        <v>3</v>
      </c>
      <c r="R1294">
        <v>0.2</v>
      </c>
      <c r="S1294" s="4">
        <v>9.5418000000000003</v>
      </c>
    </row>
    <row r="1295" spans="1:19" x14ac:dyDescent="0.25">
      <c r="A1295" t="s">
        <v>3997</v>
      </c>
      <c r="B1295" s="1">
        <v>41717</v>
      </c>
      <c r="C1295" s="1">
        <v>41719</v>
      </c>
      <c r="D1295" t="s">
        <v>86</v>
      </c>
      <c r="E1295" t="s">
        <v>638</v>
      </c>
      <c r="F1295" t="s">
        <v>639</v>
      </c>
      <c r="G1295" t="s">
        <v>89</v>
      </c>
      <c r="H1295" t="s">
        <v>26</v>
      </c>
      <c r="I1295" t="s">
        <v>645</v>
      </c>
      <c r="J1295" t="s">
        <v>43</v>
      </c>
      <c r="K1295" t="s">
        <v>5202</v>
      </c>
      <c r="L1295" t="s">
        <v>29</v>
      </c>
      <c r="M1295" t="s">
        <v>1603</v>
      </c>
      <c r="N1295" t="s">
        <v>31</v>
      </c>
      <c r="O1295" t="s">
        <v>55</v>
      </c>
      <c r="P1295" s="4">
        <v>4.992</v>
      </c>
      <c r="Q1295">
        <v>3</v>
      </c>
      <c r="R1295">
        <v>0.2</v>
      </c>
      <c r="S1295" s="4">
        <v>1.3728</v>
      </c>
    </row>
    <row r="1296" spans="1:19" x14ac:dyDescent="0.25">
      <c r="A1296" t="s">
        <v>3997</v>
      </c>
      <c r="B1296" s="1">
        <v>41717</v>
      </c>
      <c r="C1296" s="1">
        <v>41719</v>
      </c>
      <c r="D1296" t="s">
        <v>86</v>
      </c>
      <c r="E1296" t="s">
        <v>638</v>
      </c>
      <c r="F1296" t="s">
        <v>639</v>
      </c>
      <c r="G1296" t="s">
        <v>89</v>
      </c>
      <c r="H1296" t="s">
        <v>26</v>
      </c>
      <c r="I1296" t="s">
        <v>645</v>
      </c>
      <c r="J1296" t="s">
        <v>43</v>
      </c>
      <c r="K1296" t="s">
        <v>5202</v>
      </c>
      <c r="L1296" t="s">
        <v>29</v>
      </c>
      <c r="M1296" t="s">
        <v>3422</v>
      </c>
      <c r="N1296" t="s">
        <v>31</v>
      </c>
      <c r="O1296" t="s">
        <v>55</v>
      </c>
      <c r="P1296" s="4">
        <v>20.015999999999998</v>
      </c>
      <c r="Q1296">
        <v>3</v>
      </c>
      <c r="R1296">
        <v>0.2</v>
      </c>
      <c r="S1296" s="4">
        <v>5.5044000000000004</v>
      </c>
    </row>
    <row r="1297" spans="1:19" x14ac:dyDescent="0.25">
      <c r="A1297" t="s">
        <v>3998</v>
      </c>
      <c r="B1297" s="1">
        <v>42268</v>
      </c>
      <c r="C1297" s="1">
        <v>42273</v>
      </c>
      <c r="D1297" t="s">
        <v>39</v>
      </c>
      <c r="E1297" t="s">
        <v>2640</v>
      </c>
      <c r="F1297" t="s">
        <v>2641</v>
      </c>
      <c r="G1297" t="s">
        <v>25</v>
      </c>
      <c r="H1297" t="s">
        <v>26</v>
      </c>
      <c r="I1297" t="s">
        <v>165</v>
      </c>
      <c r="J1297" t="s">
        <v>166</v>
      </c>
      <c r="K1297" t="s">
        <v>5149</v>
      </c>
      <c r="L1297" t="s">
        <v>29</v>
      </c>
      <c r="M1297" t="s">
        <v>1147</v>
      </c>
      <c r="N1297" t="s">
        <v>31</v>
      </c>
      <c r="O1297" t="s">
        <v>35</v>
      </c>
      <c r="P1297" s="4">
        <v>1690.04</v>
      </c>
      <c r="Q1297">
        <v>4</v>
      </c>
      <c r="R1297">
        <v>0</v>
      </c>
      <c r="S1297" s="4">
        <v>422.51</v>
      </c>
    </row>
    <row r="1298" spans="1:19" x14ac:dyDescent="0.25">
      <c r="A1298" t="s">
        <v>3999</v>
      </c>
      <c r="B1298" s="1">
        <v>42686</v>
      </c>
      <c r="C1298" s="1">
        <v>42717</v>
      </c>
      <c r="D1298" t="s">
        <v>86</v>
      </c>
      <c r="E1298" t="s">
        <v>4000</v>
      </c>
      <c r="F1298" t="s">
        <v>4001</v>
      </c>
      <c r="G1298" t="s">
        <v>100</v>
      </c>
      <c r="H1298" t="s">
        <v>26</v>
      </c>
      <c r="I1298" t="s">
        <v>4002</v>
      </c>
      <c r="J1298" t="s">
        <v>1800</v>
      </c>
      <c r="K1298" t="s">
        <v>5505</v>
      </c>
      <c r="L1298" t="s">
        <v>53</v>
      </c>
      <c r="M1298" t="s">
        <v>104</v>
      </c>
      <c r="N1298" t="s">
        <v>31</v>
      </c>
      <c r="O1298" t="s">
        <v>35</v>
      </c>
      <c r="P1298" s="4">
        <v>403.92</v>
      </c>
      <c r="Q1298">
        <v>5</v>
      </c>
      <c r="R1298">
        <v>0.2</v>
      </c>
      <c r="S1298" s="4">
        <v>25.245000000000001</v>
      </c>
    </row>
    <row r="1299" spans="1:19" x14ac:dyDescent="0.25">
      <c r="A1299" t="s">
        <v>4003</v>
      </c>
      <c r="B1299" s="1">
        <v>42728</v>
      </c>
      <c r="C1299" s="1">
        <v>42732</v>
      </c>
      <c r="D1299" t="s">
        <v>39</v>
      </c>
      <c r="E1299" t="s">
        <v>1566</v>
      </c>
      <c r="F1299" t="s">
        <v>1567</v>
      </c>
      <c r="G1299" t="s">
        <v>25</v>
      </c>
      <c r="H1299" t="s">
        <v>26</v>
      </c>
      <c r="I1299" t="s">
        <v>180</v>
      </c>
      <c r="J1299" t="s">
        <v>123</v>
      </c>
      <c r="K1299" t="s">
        <v>5153</v>
      </c>
      <c r="L1299" t="s">
        <v>66</v>
      </c>
      <c r="M1299" t="s">
        <v>3735</v>
      </c>
      <c r="N1299" t="s">
        <v>31</v>
      </c>
      <c r="O1299" t="s">
        <v>55</v>
      </c>
      <c r="P1299" s="4">
        <v>799.56</v>
      </c>
      <c r="Q1299">
        <v>9</v>
      </c>
      <c r="R1299">
        <v>0</v>
      </c>
      <c r="S1299" s="4">
        <v>207.88560000000001</v>
      </c>
    </row>
    <row r="1300" spans="1:19" x14ac:dyDescent="0.25">
      <c r="A1300" t="s">
        <v>4004</v>
      </c>
      <c r="B1300" s="1">
        <v>42720</v>
      </c>
      <c r="C1300" s="1">
        <v>42727</v>
      </c>
      <c r="D1300" t="s">
        <v>39</v>
      </c>
      <c r="E1300" t="s">
        <v>540</v>
      </c>
      <c r="F1300" t="s">
        <v>541</v>
      </c>
      <c r="G1300" t="s">
        <v>25</v>
      </c>
      <c r="H1300" t="s">
        <v>26</v>
      </c>
      <c r="I1300" t="s">
        <v>3816</v>
      </c>
      <c r="J1300" t="s">
        <v>52</v>
      </c>
      <c r="K1300" t="s">
        <v>5481</v>
      </c>
      <c r="L1300" t="s">
        <v>53</v>
      </c>
      <c r="M1300" t="s">
        <v>1335</v>
      </c>
      <c r="N1300" t="s">
        <v>31</v>
      </c>
      <c r="O1300" t="s">
        <v>35</v>
      </c>
      <c r="P1300" s="4">
        <v>563.91999999999996</v>
      </c>
      <c r="Q1300">
        <v>5</v>
      </c>
      <c r="R1300">
        <v>0.2</v>
      </c>
      <c r="S1300" s="4">
        <v>7.0490000000000004</v>
      </c>
    </row>
    <row r="1301" spans="1:19" x14ac:dyDescent="0.25">
      <c r="A1301" t="s">
        <v>4005</v>
      </c>
      <c r="B1301" s="1">
        <v>42747</v>
      </c>
      <c r="C1301" s="1">
        <v>42806</v>
      </c>
      <c r="D1301" t="s">
        <v>86</v>
      </c>
      <c r="E1301" t="s">
        <v>3415</v>
      </c>
      <c r="F1301" t="s">
        <v>3416</v>
      </c>
      <c r="G1301" t="s">
        <v>100</v>
      </c>
      <c r="H1301" t="s">
        <v>26</v>
      </c>
      <c r="I1301" t="s">
        <v>2098</v>
      </c>
      <c r="J1301" t="s">
        <v>250</v>
      </c>
      <c r="K1301" t="s">
        <v>5333</v>
      </c>
      <c r="L1301" t="s">
        <v>66</v>
      </c>
      <c r="M1301" t="s">
        <v>1121</v>
      </c>
      <c r="N1301" t="s">
        <v>31</v>
      </c>
      <c r="O1301" t="s">
        <v>55</v>
      </c>
      <c r="P1301" s="4">
        <v>7.7119999999999997</v>
      </c>
      <c r="Q1301">
        <v>2</v>
      </c>
      <c r="R1301">
        <v>0.2</v>
      </c>
      <c r="S1301" s="4">
        <v>1.7352000000000001</v>
      </c>
    </row>
    <row r="1302" spans="1:19" x14ac:dyDescent="0.25">
      <c r="A1302" t="s">
        <v>4006</v>
      </c>
      <c r="B1302" s="1">
        <v>42663</v>
      </c>
      <c r="C1302" s="1">
        <v>42667</v>
      </c>
      <c r="D1302" t="s">
        <v>22</v>
      </c>
      <c r="E1302" t="s">
        <v>4007</v>
      </c>
      <c r="F1302" t="s">
        <v>4008</v>
      </c>
      <c r="G1302" t="s">
        <v>25</v>
      </c>
      <c r="H1302" t="s">
        <v>26</v>
      </c>
      <c r="I1302" t="s">
        <v>101</v>
      </c>
      <c r="J1302" t="s">
        <v>91</v>
      </c>
      <c r="K1302" t="s">
        <v>5257</v>
      </c>
      <c r="L1302" t="s">
        <v>92</v>
      </c>
      <c r="M1302" t="s">
        <v>544</v>
      </c>
      <c r="N1302" t="s">
        <v>31</v>
      </c>
      <c r="O1302" t="s">
        <v>35</v>
      </c>
      <c r="P1302" s="4">
        <v>56.686</v>
      </c>
      <c r="Q1302">
        <v>1</v>
      </c>
      <c r="R1302">
        <v>0.3</v>
      </c>
      <c r="S1302" s="4">
        <v>-14.5764</v>
      </c>
    </row>
    <row r="1303" spans="1:19" x14ac:dyDescent="0.25">
      <c r="A1303" t="s">
        <v>4009</v>
      </c>
      <c r="B1303" s="1">
        <v>42965</v>
      </c>
      <c r="C1303" s="1">
        <v>42972</v>
      </c>
      <c r="D1303" t="s">
        <v>39</v>
      </c>
      <c r="E1303" t="s">
        <v>4011</v>
      </c>
      <c r="F1303" t="s">
        <v>4012</v>
      </c>
      <c r="G1303" t="s">
        <v>89</v>
      </c>
      <c r="H1303" t="s">
        <v>26</v>
      </c>
      <c r="I1303" t="s">
        <v>202</v>
      </c>
      <c r="J1303" t="s">
        <v>203</v>
      </c>
      <c r="K1303" t="s">
        <v>5154</v>
      </c>
      <c r="L1303" t="s">
        <v>53</v>
      </c>
      <c r="M1303" t="s">
        <v>710</v>
      </c>
      <c r="N1303" t="s">
        <v>31</v>
      </c>
      <c r="O1303" t="s">
        <v>55</v>
      </c>
      <c r="P1303" s="4">
        <v>65.94</v>
      </c>
      <c r="Q1303">
        <v>3</v>
      </c>
      <c r="R1303">
        <v>0</v>
      </c>
      <c r="S1303" s="4">
        <v>22.419599999999999</v>
      </c>
    </row>
    <row r="1304" spans="1:19" x14ac:dyDescent="0.25">
      <c r="A1304" t="s">
        <v>4013</v>
      </c>
      <c r="B1304" s="1">
        <v>42336</v>
      </c>
      <c r="C1304" s="1">
        <v>42075</v>
      </c>
      <c r="D1304" t="s">
        <v>39</v>
      </c>
      <c r="E1304" t="s">
        <v>2865</v>
      </c>
      <c r="F1304" t="s">
        <v>2866</v>
      </c>
      <c r="G1304" t="s">
        <v>89</v>
      </c>
      <c r="H1304" t="s">
        <v>26</v>
      </c>
      <c r="I1304" t="s">
        <v>180</v>
      </c>
      <c r="J1304" t="s">
        <v>123</v>
      </c>
      <c r="K1304" t="s">
        <v>5153</v>
      </c>
      <c r="L1304" t="s">
        <v>66</v>
      </c>
      <c r="M1304" t="s">
        <v>305</v>
      </c>
      <c r="N1304" t="s">
        <v>31</v>
      </c>
      <c r="O1304" t="s">
        <v>55</v>
      </c>
      <c r="P1304" s="4">
        <v>68.16</v>
      </c>
      <c r="Q1304">
        <v>3</v>
      </c>
      <c r="R1304">
        <v>0</v>
      </c>
      <c r="S1304" s="4">
        <v>27.945599999999999</v>
      </c>
    </row>
    <row r="1305" spans="1:19" x14ac:dyDescent="0.25">
      <c r="A1305" t="s">
        <v>4014</v>
      </c>
      <c r="B1305" s="1">
        <v>43092</v>
      </c>
      <c r="C1305" s="1">
        <v>43096</v>
      </c>
      <c r="D1305" t="s">
        <v>39</v>
      </c>
      <c r="E1305" t="s">
        <v>659</v>
      </c>
      <c r="F1305" t="s">
        <v>660</v>
      </c>
      <c r="G1305" t="s">
        <v>25</v>
      </c>
      <c r="H1305" t="s">
        <v>26</v>
      </c>
      <c r="I1305" t="s">
        <v>4015</v>
      </c>
      <c r="J1305" t="s">
        <v>146</v>
      </c>
      <c r="K1305" t="s">
        <v>5506</v>
      </c>
      <c r="L1305" t="s">
        <v>29</v>
      </c>
      <c r="M1305" t="s">
        <v>305</v>
      </c>
      <c r="N1305" t="s">
        <v>31</v>
      </c>
      <c r="O1305" t="s">
        <v>55</v>
      </c>
      <c r="P1305" s="4">
        <v>72.703999999999994</v>
      </c>
      <c r="Q1305">
        <v>4</v>
      </c>
      <c r="R1305">
        <v>0.2</v>
      </c>
      <c r="S1305" s="4">
        <v>19.084800000000001</v>
      </c>
    </row>
    <row r="1306" spans="1:19" x14ac:dyDescent="0.25">
      <c r="A1306" t="s">
        <v>4016</v>
      </c>
      <c r="B1306" s="1">
        <v>42134</v>
      </c>
      <c r="C1306" s="1">
        <v>42257</v>
      </c>
      <c r="D1306" t="s">
        <v>39</v>
      </c>
      <c r="E1306" t="s">
        <v>3402</v>
      </c>
      <c r="F1306" t="s">
        <v>3403</v>
      </c>
      <c r="G1306" t="s">
        <v>25</v>
      </c>
      <c r="H1306" t="s">
        <v>26</v>
      </c>
      <c r="I1306" t="s">
        <v>4002</v>
      </c>
      <c r="J1306" t="s">
        <v>1800</v>
      </c>
      <c r="K1306" t="s">
        <v>5505</v>
      </c>
      <c r="L1306" t="s">
        <v>53</v>
      </c>
      <c r="M1306" t="s">
        <v>2738</v>
      </c>
      <c r="N1306" t="s">
        <v>31</v>
      </c>
      <c r="O1306" t="s">
        <v>32</v>
      </c>
      <c r="P1306" s="4">
        <v>66.293999999999997</v>
      </c>
      <c r="Q1306">
        <v>1</v>
      </c>
      <c r="R1306">
        <v>0.7</v>
      </c>
      <c r="S1306" s="4">
        <v>-103.86060000000001</v>
      </c>
    </row>
    <row r="1307" spans="1:19" x14ac:dyDescent="0.25">
      <c r="A1307" t="s">
        <v>4016</v>
      </c>
      <c r="B1307" s="1">
        <v>42134</v>
      </c>
      <c r="C1307" s="1">
        <v>42257</v>
      </c>
      <c r="D1307" t="s">
        <v>39</v>
      </c>
      <c r="E1307" t="s">
        <v>3402</v>
      </c>
      <c r="F1307" t="s">
        <v>3403</v>
      </c>
      <c r="G1307" t="s">
        <v>25</v>
      </c>
      <c r="H1307" t="s">
        <v>26</v>
      </c>
      <c r="I1307" t="s">
        <v>4002</v>
      </c>
      <c r="J1307" t="s">
        <v>1800</v>
      </c>
      <c r="K1307" t="s">
        <v>5505</v>
      </c>
      <c r="L1307" t="s">
        <v>53</v>
      </c>
      <c r="M1307" t="s">
        <v>2591</v>
      </c>
      <c r="N1307" t="s">
        <v>31</v>
      </c>
      <c r="O1307" t="s">
        <v>35</v>
      </c>
      <c r="P1307" s="4">
        <v>291.16800000000001</v>
      </c>
      <c r="Q1307">
        <v>4</v>
      </c>
      <c r="R1307">
        <v>0.2</v>
      </c>
      <c r="S1307" s="4">
        <v>-14.558400000000001</v>
      </c>
    </row>
    <row r="1308" spans="1:19" x14ac:dyDescent="0.25">
      <c r="A1308" t="s">
        <v>4017</v>
      </c>
      <c r="B1308" s="1">
        <v>43048</v>
      </c>
      <c r="C1308" s="1">
        <v>43048</v>
      </c>
      <c r="D1308" t="s">
        <v>464</v>
      </c>
      <c r="E1308" t="s">
        <v>4018</v>
      </c>
      <c r="F1308" t="s">
        <v>4019</v>
      </c>
      <c r="G1308" t="s">
        <v>25</v>
      </c>
      <c r="H1308" t="s">
        <v>26</v>
      </c>
      <c r="I1308" t="s">
        <v>202</v>
      </c>
      <c r="J1308" t="s">
        <v>203</v>
      </c>
      <c r="K1308" t="s">
        <v>5186</v>
      </c>
      <c r="L1308" t="s">
        <v>53</v>
      </c>
      <c r="M1308" t="s">
        <v>942</v>
      </c>
      <c r="N1308" t="s">
        <v>31</v>
      </c>
      <c r="O1308" t="s">
        <v>35</v>
      </c>
      <c r="P1308" s="4">
        <v>177.56800000000001</v>
      </c>
      <c r="Q1308">
        <v>2</v>
      </c>
      <c r="R1308">
        <v>0.2</v>
      </c>
      <c r="S1308" s="4">
        <v>8.8783999999999992</v>
      </c>
    </row>
    <row r="1309" spans="1:19" x14ac:dyDescent="0.25">
      <c r="A1309" t="s">
        <v>4020</v>
      </c>
      <c r="B1309" s="1">
        <v>42350</v>
      </c>
      <c r="C1309" s="1">
        <v>42354</v>
      </c>
      <c r="D1309" t="s">
        <v>39</v>
      </c>
      <c r="E1309" t="s">
        <v>3445</v>
      </c>
      <c r="F1309" t="s">
        <v>3446</v>
      </c>
      <c r="G1309" t="s">
        <v>25</v>
      </c>
      <c r="H1309" t="s">
        <v>26</v>
      </c>
      <c r="I1309" t="s">
        <v>1765</v>
      </c>
      <c r="J1309" t="s">
        <v>52</v>
      </c>
      <c r="K1309" t="s">
        <v>5296</v>
      </c>
      <c r="L1309" t="s">
        <v>53</v>
      </c>
      <c r="M1309" t="s">
        <v>2114</v>
      </c>
      <c r="N1309" t="s">
        <v>31</v>
      </c>
      <c r="O1309" t="s">
        <v>55</v>
      </c>
      <c r="P1309" s="4">
        <v>166.5</v>
      </c>
      <c r="Q1309">
        <v>3</v>
      </c>
      <c r="R1309">
        <v>0</v>
      </c>
      <c r="S1309" s="4">
        <v>21.645</v>
      </c>
    </row>
    <row r="1310" spans="1:19" x14ac:dyDescent="0.25">
      <c r="A1310" t="s">
        <v>4021</v>
      </c>
      <c r="B1310" s="1">
        <v>42883</v>
      </c>
      <c r="C1310" s="1">
        <v>42886</v>
      </c>
      <c r="D1310" t="s">
        <v>22</v>
      </c>
      <c r="E1310" t="s">
        <v>4023</v>
      </c>
      <c r="F1310" t="s">
        <v>4024</v>
      </c>
      <c r="G1310" t="s">
        <v>89</v>
      </c>
      <c r="H1310" t="s">
        <v>26</v>
      </c>
      <c r="I1310" t="s">
        <v>563</v>
      </c>
      <c r="J1310" t="s">
        <v>1023</v>
      </c>
      <c r="K1310" t="s">
        <v>5238</v>
      </c>
      <c r="L1310" t="s">
        <v>66</v>
      </c>
      <c r="M1310" t="s">
        <v>2503</v>
      </c>
      <c r="N1310" t="s">
        <v>31</v>
      </c>
      <c r="O1310" t="s">
        <v>55</v>
      </c>
      <c r="P1310" s="4">
        <v>247.44</v>
      </c>
      <c r="Q1310">
        <v>8</v>
      </c>
      <c r="R1310">
        <v>0</v>
      </c>
      <c r="S1310" s="4">
        <v>101.4504</v>
      </c>
    </row>
    <row r="1311" spans="1:19" x14ac:dyDescent="0.25">
      <c r="A1311" t="s">
        <v>4025</v>
      </c>
      <c r="B1311" s="1">
        <v>42328</v>
      </c>
      <c r="C1311" s="1">
        <v>42333</v>
      </c>
      <c r="D1311" t="s">
        <v>39</v>
      </c>
      <c r="E1311" t="s">
        <v>3884</v>
      </c>
      <c r="F1311" t="s">
        <v>3885</v>
      </c>
      <c r="G1311" t="s">
        <v>100</v>
      </c>
      <c r="H1311" t="s">
        <v>26</v>
      </c>
      <c r="I1311" t="s">
        <v>202</v>
      </c>
      <c r="J1311" t="s">
        <v>203</v>
      </c>
      <c r="K1311" t="s">
        <v>5186</v>
      </c>
      <c r="L1311" t="s">
        <v>53</v>
      </c>
      <c r="M1311" t="s">
        <v>2039</v>
      </c>
      <c r="N1311" t="s">
        <v>31</v>
      </c>
      <c r="O1311" t="s">
        <v>55</v>
      </c>
      <c r="P1311" s="4">
        <v>22.14</v>
      </c>
      <c r="Q1311">
        <v>3</v>
      </c>
      <c r="R1311">
        <v>0</v>
      </c>
      <c r="S1311" s="4">
        <v>6.4206000000000003</v>
      </c>
    </row>
    <row r="1312" spans="1:19" x14ac:dyDescent="0.25">
      <c r="A1312" t="s">
        <v>4026</v>
      </c>
      <c r="B1312" s="1">
        <v>42884</v>
      </c>
      <c r="C1312" s="1">
        <v>42831</v>
      </c>
      <c r="D1312" t="s">
        <v>39</v>
      </c>
      <c r="E1312" t="s">
        <v>2988</v>
      </c>
      <c r="F1312" t="s">
        <v>2989</v>
      </c>
      <c r="G1312" t="s">
        <v>25</v>
      </c>
      <c r="H1312" t="s">
        <v>26</v>
      </c>
      <c r="I1312" t="s">
        <v>376</v>
      </c>
      <c r="J1312" t="s">
        <v>112</v>
      </c>
      <c r="K1312" t="s">
        <v>5190</v>
      </c>
      <c r="L1312" t="s">
        <v>92</v>
      </c>
      <c r="M1312" t="s">
        <v>1603</v>
      </c>
      <c r="N1312" t="s">
        <v>31</v>
      </c>
      <c r="O1312" t="s">
        <v>55</v>
      </c>
      <c r="P1312" s="4">
        <v>6.24</v>
      </c>
      <c r="Q1312">
        <v>3</v>
      </c>
      <c r="R1312">
        <v>0</v>
      </c>
      <c r="S1312" s="4">
        <v>2.6208</v>
      </c>
    </row>
    <row r="1313" spans="1:19" x14ac:dyDescent="0.25">
      <c r="A1313" t="s">
        <v>4027</v>
      </c>
      <c r="B1313" s="1">
        <v>42225</v>
      </c>
      <c r="C1313" s="1">
        <v>42261</v>
      </c>
      <c r="D1313" t="s">
        <v>39</v>
      </c>
      <c r="E1313" t="s">
        <v>295</v>
      </c>
      <c r="F1313" t="s">
        <v>296</v>
      </c>
      <c r="G1313" t="s">
        <v>89</v>
      </c>
      <c r="H1313" t="s">
        <v>26</v>
      </c>
      <c r="I1313" t="s">
        <v>1919</v>
      </c>
      <c r="J1313" t="s">
        <v>1502</v>
      </c>
      <c r="K1313" t="s">
        <v>5309</v>
      </c>
      <c r="L1313" t="s">
        <v>29</v>
      </c>
      <c r="M1313" t="s">
        <v>2985</v>
      </c>
      <c r="N1313" t="s">
        <v>31</v>
      </c>
      <c r="O1313" t="s">
        <v>55</v>
      </c>
      <c r="P1313" s="4">
        <v>21.36</v>
      </c>
      <c r="Q1313">
        <v>8</v>
      </c>
      <c r="R1313">
        <v>0</v>
      </c>
      <c r="S1313" s="4">
        <v>8.1167999999999996</v>
      </c>
    </row>
    <row r="1314" spans="1:19" x14ac:dyDescent="0.25">
      <c r="A1314" t="s">
        <v>4028</v>
      </c>
      <c r="B1314" s="1">
        <v>42778</v>
      </c>
      <c r="C1314" s="1">
        <v>42898</v>
      </c>
      <c r="D1314" t="s">
        <v>39</v>
      </c>
      <c r="E1314" t="s">
        <v>2292</v>
      </c>
      <c r="F1314" t="s">
        <v>2293</v>
      </c>
      <c r="G1314" t="s">
        <v>89</v>
      </c>
      <c r="H1314" t="s">
        <v>26</v>
      </c>
      <c r="I1314" t="s">
        <v>1744</v>
      </c>
      <c r="J1314" t="s">
        <v>52</v>
      </c>
      <c r="K1314" t="s">
        <v>5293</v>
      </c>
      <c r="L1314" t="s">
        <v>53</v>
      </c>
      <c r="M1314" t="s">
        <v>3028</v>
      </c>
      <c r="N1314" t="s">
        <v>31</v>
      </c>
      <c r="O1314" t="s">
        <v>35</v>
      </c>
      <c r="P1314" s="4">
        <v>1159.056</v>
      </c>
      <c r="Q1314">
        <v>9</v>
      </c>
      <c r="R1314">
        <v>0.2</v>
      </c>
      <c r="S1314" s="4">
        <v>43.464599999999997</v>
      </c>
    </row>
    <row r="1315" spans="1:19" x14ac:dyDescent="0.25">
      <c r="A1315" t="s">
        <v>4029</v>
      </c>
      <c r="B1315" s="1">
        <v>42568</v>
      </c>
      <c r="C1315" s="1">
        <v>42573</v>
      </c>
      <c r="D1315" t="s">
        <v>22</v>
      </c>
      <c r="E1315" t="s">
        <v>2096</v>
      </c>
      <c r="F1315" t="s">
        <v>2097</v>
      </c>
      <c r="G1315" t="s">
        <v>25</v>
      </c>
      <c r="H1315" t="s">
        <v>26</v>
      </c>
      <c r="I1315" t="s">
        <v>202</v>
      </c>
      <c r="J1315" t="s">
        <v>203</v>
      </c>
      <c r="K1315" t="s">
        <v>5186</v>
      </c>
      <c r="L1315" t="s">
        <v>53</v>
      </c>
      <c r="M1315" t="s">
        <v>2344</v>
      </c>
      <c r="N1315" t="s">
        <v>31</v>
      </c>
      <c r="O1315" t="s">
        <v>55</v>
      </c>
      <c r="P1315" s="4">
        <v>12.42</v>
      </c>
      <c r="Q1315">
        <v>3</v>
      </c>
      <c r="R1315">
        <v>0</v>
      </c>
      <c r="S1315" s="4">
        <v>4.4711999999999996</v>
      </c>
    </row>
    <row r="1316" spans="1:19" x14ac:dyDescent="0.25">
      <c r="A1316" t="s">
        <v>4029</v>
      </c>
      <c r="B1316" s="1">
        <v>42568</v>
      </c>
      <c r="C1316" s="1">
        <v>42573</v>
      </c>
      <c r="D1316" t="s">
        <v>22</v>
      </c>
      <c r="E1316" t="s">
        <v>2096</v>
      </c>
      <c r="F1316" t="s">
        <v>2097</v>
      </c>
      <c r="G1316" t="s">
        <v>25</v>
      </c>
      <c r="H1316" t="s">
        <v>26</v>
      </c>
      <c r="I1316" t="s">
        <v>202</v>
      </c>
      <c r="J1316" t="s">
        <v>203</v>
      </c>
      <c r="K1316" t="s">
        <v>5186</v>
      </c>
      <c r="L1316" t="s">
        <v>53</v>
      </c>
      <c r="M1316" t="s">
        <v>3087</v>
      </c>
      <c r="N1316" t="s">
        <v>31</v>
      </c>
      <c r="O1316" t="s">
        <v>55</v>
      </c>
      <c r="P1316" s="4">
        <v>24.75</v>
      </c>
      <c r="Q1316">
        <v>5</v>
      </c>
      <c r="R1316">
        <v>0</v>
      </c>
      <c r="S1316" s="4">
        <v>10.89</v>
      </c>
    </row>
    <row r="1317" spans="1:19" x14ac:dyDescent="0.25">
      <c r="A1317" t="s">
        <v>4031</v>
      </c>
      <c r="B1317" s="1">
        <v>42328</v>
      </c>
      <c r="C1317" s="1">
        <v>42334</v>
      </c>
      <c r="D1317" t="s">
        <v>39</v>
      </c>
      <c r="E1317" t="s">
        <v>1706</v>
      </c>
      <c r="F1317" t="s">
        <v>1707</v>
      </c>
      <c r="G1317" t="s">
        <v>25</v>
      </c>
      <c r="H1317" t="s">
        <v>26</v>
      </c>
      <c r="I1317" t="s">
        <v>2098</v>
      </c>
      <c r="J1317" t="s">
        <v>250</v>
      </c>
      <c r="K1317" t="s">
        <v>5333</v>
      </c>
      <c r="L1317" t="s">
        <v>66</v>
      </c>
      <c r="M1317" t="s">
        <v>4032</v>
      </c>
      <c r="N1317" t="s">
        <v>31</v>
      </c>
      <c r="O1317" t="s">
        <v>55</v>
      </c>
      <c r="P1317" s="4">
        <v>63.823999999999998</v>
      </c>
      <c r="Q1317">
        <v>2</v>
      </c>
      <c r="R1317">
        <v>0.2</v>
      </c>
      <c r="S1317" s="4">
        <v>9.5736000000000008</v>
      </c>
    </row>
    <row r="1318" spans="1:19" x14ac:dyDescent="0.25">
      <c r="A1318" t="s">
        <v>4034</v>
      </c>
      <c r="B1318" s="1">
        <v>42637</v>
      </c>
      <c r="C1318" s="1">
        <v>42641</v>
      </c>
      <c r="D1318" t="s">
        <v>39</v>
      </c>
      <c r="E1318" t="s">
        <v>1897</v>
      </c>
      <c r="F1318" t="s">
        <v>1898</v>
      </c>
      <c r="G1318" t="s">
        <v>89</v>
      </c>
      <c r="H1318" t="s">
        <v>26</v>
      </c>
      <c r="I1318" t="s">
        <v>51</v>
      </c>
      <c r="J1318" t="s">
        <v>52</v>
      </c>
      <c r="K1318" t="s">
        <v>5260</v>
      </c>
      <c r="L1318" t="s">
        <v>53</v>
      </c>
      <c r="M1318" t="s">
        <v>1816</v>
      </c>
      <c r="N1318" t="s">
        <v>31</v>
      </c>
      <c r="O1318" t="s">
        <v>35</v>
      </c>
      <c r="P1318" s="4">
        <v>563.24</v>
      </c>
      <c r="Q1318">
        <v>5</v>
      </c>
      <c r="R1318">
        <v>0.2</v>
      </c>
      <c r="S1318" s="4">
        <v>56.323999999999998</v>
      </c>
    </row>
    <row r="1319" spans="1:19" x14ac:dyDescent="0.25">
      <c r="A1319" t="s">
        <v>4035</v>
      </c>
      <c r="B1319" s="1">
        <v>42664</v>
      </c>
      <c r="C1319" s="1">
        <v>42669</v>
      </c>
      <c r="D1319" t="s">
        <v>39</v>
      </c>
      <c r="E1319" t="s">
        <v>295</v>
      </c>
      <c r="F1319" t="s">
        <v>296</v>
      </c>
      <c r="G1319" t="s">
        <v>89</v>
      </c>
      <c r="H1319" t="s">
        <v>26</v>
      </c>
      <c r="I1319" t="s">
        <v>2437</v>
      </c>
      <c r="J1319" t="s">
        <v>250</v>
      </c>
      <c r="K1319" t="s">
        <v>5359</v>
      </c>
      <c r="L1319" t="s">
        <v>66</v>
      </c>
      <c r="M1319" t="s">
        <v>2044</v>
      </c>
      <c r="N1319" t="s">
        <v>31</v>
      </c>
      <c r="O1319" t="s">
        <v>45</v>
      </c>
      <c r="P1319" s="4">
        <v>661.17600000000004</v>
      </c>
      <c r="Q1319">
        <v>2</v>
      </c>
      <c r="R1319">
        <v>0.4</v>
      </c>
      <c r="S1319" s="4">
        <v>-231.41159999999999</v>
      </c>
    </row>
    <row r="1320" spans="1:19" x14ac:dyDescent="0.25">
      <c r="A1320" t="s">
        <v>4037</v>
      </c>
      <c r="B1320" s="1">
        <v>41858</v>
      </c>
      <c r="C1320" s="1">
        <v>41980</v>
      </c>
      <c r="D1320" t="s">
        <v>39</v>
      </c>
      <c r="E1320" t="s">
        <v>556</v>
      </c>
      <c r="F1320" t="s">
        <v>557</v>
      </c>
      <c r="G1320" t="s">
        <v>89</v>
      </c>
      <c r="H1320" t="s">
        <v>26</v>
      </c>
      <c r="I1320" t="s">
        <v>352</v>
      </c>
      <c r="J1320" t="s">
        <v>52</v>
      </c>
      <c r="K1320" t="s">
        <v>5180</v>
      </c>
      <c r="L1320" t="s">
        <v>53</v>
      </c>
      <c r="M1320" t="s">
        <v>1563</v>
      </c>
      <c r="N1320" t="s">
        <v>31</v>
      </c>
      <c r="O1320" t="s">
        <v>45</v>
      </c>
      <c r="P1320" s="4">
        <v>502.488</v>
      </c>
      <c r="Q1320">
        <v>3</v>
      </c>
      <c r="R1320">
        <v>0.2</v>
      </c>
      <c r="S1320" s="4">
        <v>-87.935400000000001</v>
      </c>
    </row>
    <row r="1321" spans="1:19" x14ac:dyDescent="0.25">
      <c r="A1321" t="s">
        <v>4038</v>
      </c>
      <c r="B1321" s="1">
        <v>42076</v>
      </c>
      <c r="C1321" s="1">
        <v>42081</v>
      </c>
      <c r="D1321" t="s">
        <v>22</v>
      </c>
      <c r="E1321" t="s">
        <v>1187</v>
      </c>
      <c r="F1321" t="s">
        <v>1188</v>
      </c>
      <c r="G1321" t="s">
        <v>100</v>
      </c>
      <c r="H1321" t="s">
        <v>26</v>
      </c>
      <c r="I1321" t="s">
        <v>4039</v>
      </c>
      <c r="J1321" t="s">
        <v>52</v>
      </c>
      <c r="K1321" t="s">
        <v>5507</v>
      </c>
      <c r="L1321" t="s">
        <v>53</v>
      </c>
      <c r="M1321" t="s">
        <v>219</v>
      </c>
      <c r="N1321" t="s">
        <v>31</v>
      </c>
      <c r="O1321" t="s">
        <v>35</v>
      </c>
      <c r="P1321" s="4">
        <v>915.13599999999997</v>
      </c>
      <c r="Q1321">
        <v>4</v>
      </c>
      <c r="R1321">
        <v>0.2</v>
      </c>
      <c r="S1321" s="4">
        <v>102.9528</v>
      </c>
    </row>
    <row r="1322" spans="1:19" x14ac:dyDescent="0.25">
      <c r="A1322" t="s">
        <v>4038</v>
      </c>
      <c r="B1322" s="1">
        <v>42076</v>
      </c>
      <c r="C1322" s="1">
        <v>42081</v>
      </c>
      <c r="D1322" t="s">
        <v>22</v>
      </c>
      <c r="E1322" t="s">
        <v>1187</v>
      </c>
      <c r="F1322" t="s">
        <v>1188</v>
      </c>
      <c r="G1322" t="s">
        <v>100</v>
      </c>
      <c r="H1322" t="s">
        <v>26</v>
      </c>
      <c r="I1322" t="s">
        <v>4039</v>
      </c>
      <c r="J1322" t="s">
        <v>52</v>
      </c>
      <c r="K1322" t="s">
        <v>5507</v>
      </c>
      <c r="L1322" t="s">
        <v>53</v>
      </c>
      <c r="M1322" t="s">
        <v>721</v>
      </c>
      <c r="N1322" t="s">
        <v>31</v>
      </c>
      <c r="O1322" t="s">
        <v>55</v>
      </c>
      <c r="P1322" s="4">
        <v>327.76</v>
      </c>
      <c r="Q1322">
        <v>8</v>
      </c>
      <c r="R1322">
        <v>0</v>
      </c>
      <c r="S1322" s="4">
        <v>91.772800000000004</v>
      </c>
    </row>
    <row r="1323" spans="1:19" x14ac:dyDescent="0.25">
      <c r="A1323" t="s">
        <v>4040</v>
      </c>
      <c r="B1323" s="1">
        <v>42778</v>
      </c>
      <c r="C1323" s="1">
        <v>42867</v>
      </c>
      <c r="D1323" t="s">
        <v>86</v>
      </c>
      <c r="E1323" t="s">
        <v>4041</v>
      </c>
      <c r="F1323" t="s">
        <v>4042</v>
      </c>
      <c r="G1323" t="s">
        <v>25</v>
      </c>
      <c r="H1323" t="s">
        <v>26</v>
      </c>
      <c r="I1323" t="s">
        <v>3818</v>
      </c>
      <c r="J1323" t="s">
        <v>817</v>
      </c>
      <c r="K1323" t="s">
        <v>5508</v>
      </c>
      <c r="L1323" t="s">
        <v>29</v>
      </c>
      <c r="M1323" t="s">
        <v>1760</v>
      </c>
      <c r="N1323" t="s">
        <v>31</v>
      </c>
      <c r="O1323" t="s">
        <v>35</v>
      </c>
      <c r="P1323" s="4">
        <v>701.96</v>
      </c>
      <c r="Q1323">
        <v>2</v>
      </c>
      <c r="R1323">
        <v>0</v>
      </c>
      <c r="S1323" s="4">
        <v>168.47040000000001</v>
      </c>
    </row>
    <row r="1324" spans="1:19" x14ac:dyDescent="0.25">
      <c r="A1324" t="s">
        <v>4043</v>
      </c>
      <c r="B1324" s="1">
        <v>43069</v>
      </c>
      <c r="C1324" s="1">
        <v>42806</v>
      </c>
      <c r="D1324" t="s">
        <v>86</v>
      </c>
      <c r="E1324" t="s">
        <v>4044</v>
      </c>
      <c r="F1324" t="s">
        <v>4045</v>
      </c>
      <c r="G1324" t="s">
        <v>100</v>
      </c>
      <c r="H1324" t="s">
        <v>26</v>
      </c>
      <c r="I1324" t="s">
        <v>352</v>
      </c>
      <c r="J1324" t="s">
        <v>52</v>
      </c>
      <c r="K1324" t="s">
        <v>5170</v>
      </c>
      <c r="L1324" t="s">
        <v>53</v>
      </c>
      <c r="M1324" t="s">
        <v>4046</v>
      </c>
      <c r="N1324" t="s">
        <v>31</v>
      </c>
      <c r="O1324" t="s">
        <v>55</v>
      </c>
      <c r="P1324" s="4">
        <v>25.83</v>
      </c>
      <c r="Q1324">
        <v>3</v>
      </c>
      <c r="R1324">
        <v>0</v>
      </c>
      <c r="S1324" s="4">
        <v>9.5571000000000002</v>
      </c>
    </row>
    <row r="1325" spans="1:19" x14ac:dyDescent="0.25">
      <c r="A1325" t="s">
        <v>4048</v>
      </c>
      <c r="B1325" s="1">
        <v>42471</v>
      </c>
      <c r="C1325" s="1">
        <v>42532</v>
      </c>
      <c r="D1325" t="s">
        <v>22</v>
      </c>
      <c r="E1325" t="s">
        <v>4049</v>
      </c>
      <c r="F1325" t="s">
        <v>4050</v>
      </c>
      <c r="G1325" t="s">
        <v>89</v>
      </c>
      <c r="H1325" t="s">
        <v>26</v>
      </c>
      <c r="I1325" t="s">
        <v>4051</v>
      </c>
      <c r="J1325" t="s">
        <v>1800</v>
      </c>
      <c r="K1325" t="s">
        <v>5509</v>
      </c>
      <c r="L1325" t="s">
        <v>53</v>
      </c>
      <c r="M1325" t="s">
        <v>3063</v>
      </c>
      <c r="N1325" t="s">
        <v>31</v>
      </c>
      <c r="O1325" t="s">
        <v>35</v>
      </c>
      <c r="P1325" s="4">
        <v>104.78400000000001</v>
      </c>
      <c r="Q1325">
        <v>1</v>
      </c>
      <c r="R1325">
        <v>0.2</v>
      </c>
      <c r="S1325" s="4">
        <v>-14.4078</v>
      </c>
    </row>
    <row r="1326" spans="1:19" x14ac:dyDescent="0.25">
      <c r="A1326" t="s">
        <v>4048</v>
      </c>
      <c r="B1326" s="1">
        <v>42471</v>
      </c>
      <c r="C1326" s="1">
        <v>42532</v>
      </c>
      <c r="D1326" t="s">
        <v>22</v>
      </c>
      <c r="E1326" t="s">
        <v>4049</v>
      </c>
      <c r="F1326" t="s">
        <v>4050</v>
      </c>
      <c r="G1326" t="s">
        <v>89</v>
      </c>
      <c r="H1326" t="s">
        <v>26</v>
      </c>
      <c r="I1326" t="s">
        <v>4051</v>
      </c>
      <c r="J1326" t="s">
        <v>1800</v>
      </c>
      <c r="K1326" t="s">
        <v>5509</v>
      </c>
      <c r="L1326" t="s">
        <v>53</v>
      </c>
      <c r="M1326" t="s">
        <v>3241</v>
      </c>
      <c r="N1326" t="s">
        <v>31</v>
      </c>
      <c r="O1326" t="s">
        <v>35</v>
      </c>
      <c r="P1326" s="4">
        <v>650.35199999999998</v>
      </c>
      <c r="Q1326">
        <v>3</v>
      </c>
      <c r="R1326">
        <v>0.2</v>
      </c>
      <c r="S1326" s="4">
        <v>-97.552800000000005</v>
      </c>
    </row>
    <row r="1327" spans="1:19" x14ac:dyDescent="0.25">
      <c r="A1327" t="s">
        <v>4052</v>
      </c>
      <c r="B1327" s="1">
        <v>41952</v>
      </c>
      <c r="C1327" s="1">
        <v>41898</v>
      </c>
      <c r="D1327" t="s">
        <v>39</v>
      </c>
      <c r="E1327" t="s">
        <v>4054</v>
      </c>
      <c r="F1327" t="s">
        <v>4055</v>
      </c>
      <c r="G1327" t="s">
        <v>25</v>
      </c>
      <c r="H1327" t="s">
        <v>26</v>
      </c>
      <c r="I1327" t="s">
        <v>4056</v>
      </c>
      <c r="J1327" t="s">
        <v>52</v>
      </c>
      <c r="K1327" t="s">
        <v>5510</v>
      </c>
      <c r="L1327" t="s">
        <v>53</v>
      </c>
      <c r="M1327" t="s">
        <v>190</v>
      </c>
      <c r="N1327" t="s">
        <v>31</v>
      </c>
      <c r="O1327" t="s">
        <v>55</v>
      </c>
      <c r="P1327" s="4">
        <v>127.95</v>
      </c>
      <c r="Q1327">
        <v>3</v>
      </c>
      <c r="R1327">
        <v>0</v>
      </c>
      <c r="S1327" s="4">
        <v>21.7515</v>
      </c>
    </row>
    <row r="1328" spans="1:19" x14ac:dyDescent="0.25">
      <c r="A1328" t="s">
        <v>4057</v>
      </c>
      <c r="B1328" s="1">
        <v>41659</v>
      </c>
      <c r="C1328" s="1">
        <v>41665</v>
      </c>
      <c r="D1328" t="s">
        <v>39</v>
      </c>
      <c r="E1328" t="s">
        <v>4058</v>
      </c>
      <c r="F1328" t="s">
        <v>4059</v>
      </c>
      <c r="G1328" t="s">
        <v>25</v>
      </c>
      <c r="H1328" t="s">
        <v>26</v>
      </c>
      <c r="I1328" t="s">
        <v>4060</v>
      </c>
      <c r="J1328" t="s">
        <v>312</v>
      </c>
      <c r="K1328" t="s">
        <v>5511</v>
      </c>
      <c r="L1328" t="s">
        <v>92</v>
      </c>
      <c r="M1328" t="s">
        <v>387</v>
      </c>
      <c r="N1328" t="s">
        <v>31</v>
      </c>
      <c r="O1328" t="s">
        <v>55</v>
      </c>
      <c r="P1328" s="4">
        <v>272.94</v>
      </c>
      <c r="Q1328">
        <v>3</v>
      </c>
      <c r="R1328">
        <v>0</v>
      </c>
      <c r="S1328" s="4">
        <v>30.023399999999999</v>
      </c>
    </row>
    <row r="1329" spans="1:19" x14ac:dyDescent="0.25">
      <c r="A1329" t="s">
        <v>4057</v>
      </c>
      <c r="B1329" s="1">
        <v>41659</v>
      </c>
      <c r="C1329" s="1">
        <v>41665</v>
      </c>
      <c r="D1329" t="s">
        <v>39</v>
      </c>
      <c r="E1329" t="s">
        <v>4058</v>
      </c>
      <c r="F1329" t="s">
        <v>4059</v>
      </c>
      <c r="G1329" t="s">
        <v>25</v>
      </c>
      <c r="H1329" t="s">
        <v>26</v>
      </c>
      <c r="I1329" t="s">
        <v>4060</v>
      </c>
      <c r="J1329" t="s">
        <v>312</v>
      </c>
      <c r="K1329" t="s">
        <v>5511</v>
      </c>
      <c r="L1329" t="s">
        <v>92</v>
      </c>
      <c r="M1329" t="s">
        <v>1287</v>
      </c>
      <c r="N1329" t="s">
        <v>31</v>
      </c>
      <c r="O1329" t="s">
        <v>55</v>
      </c>
      <c r="P1329" s="4">
        <v>14.73</v>
      </c>
      <c r="Q1329">
        <v>3</v>
      </c>
      <c r="R1329">
        <v>0</v>
      </c>
      <c r="S1329" s="4">
        <v>4.8609</v>
      </c>
    </row>
    <row r="1330" spans="1:19" x14ac:dyDescent="0.25">
      <c r="A1330" t="s">
        <v>4061</v>
      </c>
      <c r="B1330" s="1">
        <v>42612</v>
      </c>
      <c r="C1330" s="1">
        <v>42530</v>
      </c>
      <c r="D1330" t="s">
        <v>39</v>
      </c>
      <c r="E1330" t="s">
        <v>2802</v>
      </c>
      <c r="F1330" t="s">
        <v>2803</v>
      </c>
      <c r="G1330" t="s">
        <v>25</v>
      </c>
      <c r="H1330" t="s">
        <v>26</v>
      </c>
      <c r="I1330" t="s">
        <v>51</v>
      </c>
      <c r="J1330" t="s">
        <v>52</v>
      </c>
      <c r="K1330" t="s">
        <v>5272</v>
      </c>
      <c r="L1330" t="s">
        <v>53</v>
      </c>
      <c r="M1330" t="s">
        <v>2861</v>
      </c>
      <c r="N1330" t="s">
        <v>31</v>
      </c>
      <c r="O1330" t="s">
        <v>55</v>
      </c>
      <c r="P1330" s="4">
        <v>47.04</v>
      </c>
      <c r="Q1330">
        <v>4</v>
      </c>
      <c r="R1330">
        <v>0</v>
      </c>
      <c r="S1330" s="4">
        <v>15.993600000000001</v>
      </c>
    </row>
    <row r="1331" spans="1:19" x14ac:dyDescent="0.25">
      <c r="A1331" t="s">
        <v>4062</v>
      </c>
      <c r="B1331" s="1">
        <v>42865</v>
      </c>
      <c r="C1331" s="1">
        <v>42988</v>
      </c>
      <c r="D1331" t="s">
        <v>39</v>
      </c>
      <c r="E1331" t="s">
        <v>1551</v>
      </c>
      <c r="F1331" t="s">
        <v>1552</v>
      </c>
      <c r="G1331" t="s">
        <v>89</v>
      </c>
      <c r="H1331" t="s">
        <v>26</v>
      </c>
      <c r="I1331" t="s">
        <v>180</v>
      </c>
      <c r="J1331" t="s">
        <v>123</v>
      </c>
      <c r="K1331" t="s">
        <v>5153</v>
      </c>
      <c r="L1331" t="s">
        <v>66</v>
      </c>
      <c r="M1331" t="s">
        <v>1201</v>
      </c>
      <c r="N1331" t="s">
        <v>31</v>
      </c>
      <c r="O1331" t="s">
        <v>35</v>
      </c>
      <c r="P1331" s="4">
        <v>221.38200000000001</v>
      </c>
      <c r="Q1331">
        <v>2</v>
      </c>
      <c r="R1331">
        <v>0.1</v>
      </c>
      <c r="S1331" s="4">
        <v>2.4598</v>
      </c>
    </row>
    <row r="1332" spans="1:19" x14ac:dyDescent="0.25">
      <c r="A1332" t="s">
        <v>4063</v>
      </c>
      <c r="B1332" s="1">
        <v>42803</v>
      </c>
      <c r="C1332" s="1">
        <v>42956</v>
      </c>
      <c r="D1332" t="s">
        <v>39</v>
      </c>
      <c r="E1332" t="s">
        <v>1746</v>
      </c>
      <c r="F1332" t="s">
        <v>1747</v>
      </c>
      <c r="G1332" t="s">
        <v>25</v>
      </c>
      <c r="H1332" t="s">
        <v>26</v>
      </c>
      <c r="I1332" t="s">
        <v>2064</v>
      </c>
      <c r="J1332" t="s">
        <v>91</v>
      </c>
      <c r="K1332" t="s">
        <v>5385</v>
      </c>
      <c r="L1332" t="s">
        <v>92</v>
      </c>
      <c r="M1332" t="s">
        <v>1189</v>
      </c>
      <c r="N1332" t="s">
        <v>31</v>
      </c>
      <c r="O1332" t="s">
        <v>55</v>
      </c>
      <c r="P1332" s="4">
        <v>108.4</v>
      </c>
      <c r="Q1332">
        <v>5</v>
      </c>
      <c r="R1332">
        <v>0.6</v>
      </c>
      <c r="S1332" s="4">
        <v>-105.69</v>
      </c>
    </row>
    <row r="1333" spans="1:19" x14ac:dyDescent="0.25">
      <c r="A1333" t="s">
        <v>4064</v>
      </c>
      <c r="B1333" s="1">
        <v>42439</v>
      </c>
      <c r="C1333" s="1">
        <v>42561</v>
      </c>
      <c r="D1333" t="s">
        <v>39</v>
      </c>
      <c r="E1333" t="s">
        <v>4049</v>
      </c>
      <c r="F1333" t="s">
        <v>4050</v>
      </c>
      <c r="G1333" t="s">
        <v>89</v>
      </c>
      <c r="H1333" t="s">
        <v>26</v>
      </c>
      <c r="I1333" t="s">
        <v>2038</v>
      </c>
      <c r="J1333" t="s">
        <v>91</v>
      </c>
      <c r="K1333" t="s">
        <v>5324</v>
      </c>
      <c r="L1333" t="s">
        <v>92</v>
      </c>
      <c r="M1333" t="s">
        <v>416</v>
      </c>
      <c r="N1333" t="s">
        <v>31</v>
      </c>
      <c r="O1333" t="s">
        <v>55</v>
      </c>
      <c r="P1333" s="4">
        <v>38.08</v>
      </c>
      <c r="Q1333">
        <v>5</v>
      </c>
      <c r="R1333">
        <v>0.6</v>
      </c>
      <c r="S1333" s="4">
        <v>-29.512</v>
      </c>
    </row>
    <row r="1334" spans="1:19" x14ac:dyDescent="0.25">
      <c r="A1334" t="s">
        <v>4065</v>
      </c>
      <c r="B1334" s="1">
        <v>42695</v>
      </c>
      <c r="C1334" s="1">
        <v>42695</v>
      </c>
      <c r="D1334" t="s">
        <v>464</v>
      </c>
      <c r="E1334" t="s">
        <v>1454</v>
      </c>
      <c r="F1334" t="s">
        <v>1455</v>
      </c>
      <c r="G1334" t="s">
        <v>100</v>
      </c>
      <c r="H1334" t="s">
        <v>26</v>
      </c>
      <c r="I1334" t="s">
        <v>180</v>
      </c>
      <c r="J1334" t="s">
        <v>123</v>
      </c>
      <c r="K1334" t="s">
        <v>5151</v>
      </c>
      <c r="L1334" t="s">
        <v>66</v>
      </c>
      <c r="M1334" t="s">
        <v>2873</v>
      </c>
      <c r="N1334" t="s">
        <v>31</v>
      </c>
      <c r="O1334" t="s">
        <v>32</v>
      </c>
      <c r="P1334" s="4">
        <v>113.568</v>
      </c>
      <c r="Q1334">
        <v>2</v>
      </c>
      <c r="R1334">
        <v>0.2</v>
      </c>
      <c r="S1334" s="4">
        <v>12.776400000000001</v>
      </c>
    </row>
    <row r="1335" spans="1:19" x14ac:dyDescent="0.25">
      <c r="A1335" t="s">
        <v>4066</v>
      </c>
      <c r="B1335" s="1">
        <v>42804</v>
      </c>
      <c r="C1335" s="1">
        <v>42865</v>
      </c>
      <c r="D1335" t="s">
        <v>22</v>
      </c>
      <c r="E1335" t="s">
        <v>1021</v>
      </c>
      <c r="F1335" t="s">
        <v>1022</v>
      </c>
      <c r="G1335" t="s">
        <v>100</v>
      </c>
      <c r="H1335" t="s">
        <v>26</v>
      </c>
      <c r="I1335" t="s">
        <v>180</v>
      </c>
      <c r="J1335" t="s">
        <v>123</v>
      </c>
      <c r="K1335" t="s">
        <v>5151</v>
      </c>
      <c r="L1335" t="s">
        <v>66</v>
      </c>
      <c r="M1335" t="s">
        <v>197</v>
      </c>
      <c r="N1335" t="s">
        <v>31</v>
      </c>
      <c r="O1335" t="s">
        <v>55</v>
      </c>
      <c r="P1335" s="4">
        <v>83.92</v>
      </c>
      <c r="Q1335">
        <v>4</v>
      </c>
      <c r="R1335">
        <v>0</v>
      </c>
      <c r="S1335" s="4">
        <v>21.819199999999999</v>
      </c>
    </row>
    <row r="1336" spans="1:19" x14ac:dyDescent="0.25">
      <c r="A1336" t="s">
        <v>4067</v>
      </c>
      <c r="B1336" s="1">
        <v>41758</v>
      </c>
      <c r="C1336" s="1">
        <v>41703</v>
      </c>
      <c r="D1336" t="s">
        <v>39</v>
      </c>
      <c r="E1336" t="s">
        <v>1151</v>
      </c>
      <c r="F1336" t="s">
        <v>1152</v>
      </c>
      <c r="G1336" t="s">
        <v>89</v>
      </c>
      <c r="H1336" t="s">
        <v>26</v>
      </c>
      <c r="I1336" t="s">
        <v>145</v>
      </c>
      <c r="J1336" t="s">
        <v>146</v>
      </c>
      <c r="K1336" t="s">
        <v>5147</v>
      </c>
      <c r="L1336" t="s">
        <v>29</v>
      </c>
      <c r="M1336" t="s">
        <v>979</v>
      </c>
      <c r="N1336" t="s">
        <v>31</v>
      </c>
      <c r="O1336" t="s">
        <v>35</v>
      </c>
      <c r="P1336" s="4">
        <v>561.58399999999995</v>
      </c>
      <c r="Q1336">
        <v>2</v>
      </c>
      <c r="R1336">
        <v>0.2</v>
      </c>
      <c r="S1336" s="4">
        <v>70.197999999999993</v>
      </c>
    </row>
    <row r="1337" spans="1:19" x14ac:dyDescent="0.25">
      <c r="A1337" t="s">
        <v>4068</v>
      </c>
      <c r="B1337" s="1">
        <v>42719</v>
      </c>
      <c r="C1337" s="1">
        <v>42726</v>
      </c>
      <c r="D1337" t="s">
        <v>39</v>
      </c>
      <c r="E1337" t="s">
        <v>1857</v>
      </c>
      <c r="F1337" t="s">
        <v>1858</v>
      </c>
      <c r="G1337" t="s">
        <v>25</v>
      </c>
      <c r="H1337" t="s">
        <v>26</v>
      </c>
      <c r="I1337" t="s">
        <v>51</v>
      </c>
      <c r="J1337" t="s">
        <v>52</v>
      </c>
      <c r="K1337" t="s">
        <v>5145</v>
      </c>
      <c r="L1337" t="s">
        <v>53</v>
      </c>
      <c r="M1337" t="s">
        <v>2039</v>
      </c>
      <c r="N1337" t="s">
        <v>31</v>
      </c>
      <c r="O1337" t="s">
        <v>55</v>
      </c>
      <c r="P1337" s="4">
        <v>14.76</v>
      </c>
      <c r="Q1337">
        <v>2</v>
      </c>
      <c r="R1337">
        <v>0</v>
      </c>
      <c r="S1337" s="4">
        <v>4.2804000000000002</v>
      </c>
    </row>
    <row r="1338" spans="1:19" x14ac:dyDescent="0.25">
      <c r="A1338" t="s">
        <v>4069</v>
      </c>
      <c r="B1338" s="1">
        <v>42458</v>
      </c>
      <c r="C1338" s="1">
        <v>42404</v>
      </c>
      <c r="D1338" t="s">
        <v>39</v>
      </c>
      <c r="E1338" t="s">
        <v>549</v>
      </c>
      <c r="F1338" t="s">
        <v>550</v>
      </c>
      <c r="G1338" t="s">
        <v>25</v>
      </c>
      <c r="H1338" t="s">
        <v>26</v>
      </c>
      <c r="I1338" t="s">
        <v>1015</v>
      </c>
      <c r="J1338" t="s">
        <v>250</v>
      </c>
      <c r="K1338" t="s">
        <v>5410</v>
      </c>
      <c r="L1338" t="s">
        <v>66</v>
      </c>
      <c r="M1338" t="s">
        <v>809</v>
      </c>
      <c r="N1338" t="s">
        <v>31</v>
      </c>
      <c r="O1338" t="s">
        <v>32</v>
      </c>
      <c r="P1338" s="4">
        <v>299.97500000000002</v>
      </c>
      <c r="Q1338">
        <v>5</v>
      </c>
      <c r="R1338">
        <v>0.5</v>
      </c>
      <c r="S1338" s="4">
        <v>-167.98599999999999</v>
      </c>
    </row>
    <row r="1339" spans="1:19" x14ac:dyDescent="0.25">
      <c r="A1339" t="s">
        <v>4070</v>
      </c>
      <c r="B1339" s="1">
        <v>42718</v>
      </c>
      <c r="C1339" s="1">
        <v>42723</v>
      </c>
      <c r="D1339" t="s">
        <v>39</v>
      </c>
      <c r="E1339" t="s">
        <v>540</v>
      </c>
      <c r="F1339" t="s">
        <v>541</v>
      </c>
      <c r="G1339" t="s">
        <v>25</v>
      </c>
      <c r="H1339" t="s">
        <v>26</v>
      </c>
      <c r="I1339" t="s">
        <v>180</v>
      </c>
      <c r="J1339" t="s">
        <v>123</v>
      </c>
      <c r="K1339" t="s">
        <v>5208</v>
      </c>
      <c r="L1339" t="s">
        <v>66</v>
      </c>
      <c r="M1339" t="s">
        <v>1658</v>
      </c>
      <c r="N1339" t="s">
        <v>31</v>
      </c>
      <c r="O1339" t="s">
        <v>55</v>
      </c>
      <c r="P1339" s="4">
        <v>396.92</v>
      </c>
      <c r="Q1339">
        <v>4</v>
      </c>
      <c r="R1339">
        <v>0</v>
      </c>
      <c r="S1339" s="4">
        <v>198.46</v>
      </c>
    </row>
    <row r="1340" spans="1:19" x14ac:dyDescent="0.25">
      <c r="A1340" t="s">
        <v>4071</v>
      </c>
      <c r="B1340" s="1">
        <v>42885</v>
      </c>
      <c r="C1340" s="1">
        <v>42886</v>
      </c>
      <c r="D1340" t="s">
        <v>86</v>
      </c>
      <c r="E1340" t="s">
        <v>713</v>
      </c>
      <c r="F1340" t="s">
        <v>714</v>
      </c>
      <c r="G1340" t="s">
        <v>25</v>
      </c>
      <c r="H1340" t="s">
        <v>26</v>
      </c>
      <c r="I1340" t="s">
        <v>1663</v>
      </c>
      <c r="J1340" t="s">
        <v>1664</v>
      </c>
      <c r="K1340" t="s">
        <v>5292</v>
      </c>
      <c r="L1340" t="s">
        <v>29</v>
      </c>
      <c r="M1340" t="s">
        <v>1748</v>
      </c>
      <c r="N1340" t="s">
        <v>31</v>
      </c>
      <c r="O1340" t="s">
        <v>32</v>
      </c>
      <c r="P1340" s="4">
        <v>241.96</v>
      </c>
      <c r="Q1340">
        <v>2</v>
      </c>
      <c r="R1340">
        <v>0</v>
      </c>
      <c r="S1340" s="4">
        <v>33.874400000000001</v>
      </c>
    </row>
    <row r="1341" spans="1:19" x14ac:dyDescent="0.25">
      <c r="A1341" t="s">
        <v>4071</v>
      </c>
      <c r="B1341" s="1">
        <v>42885</v>
      </c>
      <c r="C1341" s="1">
        <v>42886</v>
      </c>
      <c r="D1341" t="s">
        <v>86</v>
      </c>
      <c r="E1341" t="s">
        <v>713</v>
      </c>
      <c r="F1341" t="s">
        <v>714</v>
      </c>
      <c r="G1341" t="s">
        <v>25</v>
      </c>
      <c r="H1341" t="s">
        <v>26</v>
      </c>
      <c r="I1341" t="s">
        <v>1663</v>
      </c>
      <c r="J1341" t="s">
        <v>1664</v>
      </c>
      <c r="K1341" t="s">
        <v>5292</v>
      </c>
      <c r="L1341" t="s">
        <v>29</v>
      </c>
      <c r="M1341" t="s">
        <v>2985</v>
      </c>
      <c r="N1341" t="s">
        <v>31</v>
      </c>
      <c r="O1341" t="s">
        <v>55</v>
      </c>
      <c r="P1341" s="4">
        <v>8.01</v>
      </c>
      <c r="Q1341">
        <v>3</v>
      </c>
      <c r="R1341">
        <v>0</v>
      </c>
      <c r="S1341" s="4">
        <v>3.0438000000000001</v>
      </c>
    </row>
    <row r="1342" spans="1:19" x14ac:dyDescent="0.25">
      <c r="A1342" t="s">
        <v>4072</v>
      </c>
      <c r="B1342" s="1">
        <v>42978</v>
      </c>
      <c r="C1342" s="1">
        <v>42775</v>
      </c>
      <c r="D1342" t="s">
        <v>22</v>
      </c>
      <c r="E1342" t="s">
        <v>2322</v>
      </c>
      <c r="F1342" t="s">
        <v>2323</v>
      </c>
      <c r="G1342" t="s">
        <v>89</v>
      </c>
      <c r="H1342" t="s">
        <v>26</v>
      </c>
      <c r="I1342" t="s">
        <v>1859</v>
      </c>
      <c r="J1342" t="s">
        <v>203</v>
      </c>
      <c r="K1342" t="s">
        <v>5303</v>
      </c>
      <c r="L1342" t="s">
        <v>53</v>
      </c>
      <c r="M1342" t="s">
        <v>569</v>
      </c>
      <c r="N1342" t="s">
        <v>31</v>
      </c>
      <c r="O1342" t="s">
        <v>35</v>
      </c>
      <c r="P1342" s="4">
        <v>569.56799999999998</v>
      </c>
      <c r="Q1342">
        <v>2</v>
      </c>
      <c r="R1342">
        <v>0.2</v>
      </c>
      <c r="S1342" s="4">
        <v>7.1196000000000002</v>
      </c>
    </row>
    <row r="1343" spans="1:19" x14ac:dyDescent="0.25">
      <c r="A1343" t="s">
        <v>4074</v>
      </c>
      <c r="B1343" s="1">
        <v>42869</v>
      </c>
      <c r="C1343" s="1">
        <v>42870</v>
      </c>
      <c r="D1343" t="s">
        <v>86</v>
      </c>
      <c r="E1343" t="s">
        <v>1009</v>
      </c>
      <c r="F1343" t="s">
        <v>1010</v>
      </c>
      <c r="G1343" t="s">
        <v>25</v>
      </c>
      <c r="H1343" t="s">
        <v>26</v>
      </c>
      <c r="I1343" t="s">
        <v>101</v>
      </c>
      <c r="J1343" t="s">
        <v>91</v>
      </c>
      <c r="K1343" t="s">
        <v>5142</v>
      </c>
      <c r="L1343" t="s">
        <v>92</v>
      </c>
      <c r="M1343" t="s">
        <v>1899</v>
      </c>
      <c r="N1343" t="s">
        <v>31</v>
      </c>
      <c r="O1343" t="s">
        <v>35</v>
      </c>
      <c r="P1343" s="4">
        <v>899.43</v>
      </c>
      <c r="Q1343">
        <v>5</v>
      </c>
      <c r="R1343">
        <v>0.3</v>
      </c>
      <c r="S1343" s="4">
        <v>-12.849</v>
      </c>
    </row>
    <row r="1344" spans="1:19" x14ac:dyDescent="0.25">
      <c r="A1344" t="s">
        <v>4075</v>
      </c>
      <c r="B1344" s="1">
        <v>42674</v>
      </c>
      <c r="C1344" s="1">
        <v>42501</v>
      </c>
      <c r="D1344" t="s">
        <v>39</v>
      </c>
      <c r="E1344" t="s">
        <v>951</v>
      </c>
      <c r="F1344" t="s">
        <v>952</v>
      </c>
      <c r="G1344" t="s">
        <v>89</v>
      </c>
      <c r="H1344" t="s">
        <v>26</v>
      </c>
      <c r="I1344" t="s">
        <v>2392</v>
      </c>
      <c r="J1344" t="s">
        <v>1805</v>
      </c>
      <c r="K1344" t="s">
        <v>5354</v>
      </c>
      <c r="L1344" t="s">
        <v>92</v>
      </c>
      <c r="M1344" t="s">
        <v>2073</v>
      </c>
      <c r="N1344" t="s">
        <v>31</v>
      </c>
      <c r="O1344" t="s">
        <v>35</v>
      </c>
      <c r="P1344" s="4">
        <v>368.97</v>
      </c>
      <c r="Q1344">
        <v>3</v>
      </c>
      <c r="R1344">
        <v>0</v>
      </c>
      <c r="S1344" s="4">
        <v>81.173400000000001</v>
      </c>
    </row>
    <row r="1345" spans="1:19" x14ac:dyDescent="0.25">
      <c r="A1345" t="s">
        <v>4076</v>
      </c>
      <c r="B1345" s="1">
        <v>42301</v>
      </c>
      <c r="C1345" s="1">
        <v>42304</v>
      </c>
      <c r="D1345" t="s">
        <v>86</v>
      </c>
      <c r="E1345" t="s">
        <v>1163</v>
      </c>
      <c r="F1345" t="s">
        <v>1164</v>
      </c>
      <c r="G1345" t="s">
        <v>100</v>
      </c>
      <c r="H1345" t="s">
        <v>26</v>
      </c>
      <c r="I1345" t="s">
        <v>1744</v>
      </c>
      <c r="J1345" t="s">
        <v>52</v>
      </c>
      <c r="K1345" t="s">
        <v>5293</v>
      </c>
      <c r="L1345" t="s">
        <v>53</v>
      </c>
      <c r="M1345" t="s">
        <v>498</v>
      </c>
      <c r="N1345" t="s">
        <v>31</v>
      </c>
      <c r="O1345" t="s">
        <v>35</v>
      </c>
      <c r="P1345" s="4">
        <v>454.27199999999999</v>
      </c>
      <c r="Q1345">
        <v>8</v>
      </c>
      <c r="R1345">
        <v>0.2</v>
      </c>
      <c r="S1345" s="4">
        <v>-73.819199999999995</v>
      </c>
    </row>
    <row r="1346" spans="1:19" x14ac:dyDescent="0.25">
      <c r="A1346" t="s">
        <v>4077</v>
      </c>
      <c r="B1346" s="1">
        <v>41709</v>
      </c>
      <c r="C1346" s="1">
        <v>41831</v>
      </c>
      <c r="D1346" t="s">
        <v>39</v>
      </c>
      <c r="E1346" t="s">
        <v>4078</v>
      </c>
      <c r="F1346" t="s">
        <v>4079</v>
      </c>
      <c r="G1346" t="s">
        <v>25</v>
      </c>
      <c r="H1346" t="s">
        <v>26</v>
      </c>
      <c r="I1346" t="s">
        <v>680</v>
      </c>
      <c r="J1346" t="s">
        <v>1209</v>
      </c>
      <c r="K1346" t="s">
        <v>5419</v>
      </c>
      <c r="L1346" t="s">
        <v>29</v>
      </c>
      <c r="M1346" t="s">
        <v>204</v>
      </c>
      <c r="N1346" t="s">
        <v>31</v>
      </c>
      <c r="O1346" t="s">
        <v>45</v>
      </c>
      <c r="P1346" s="4">
        <v>945.03599999999994</v>
      </c>
      <c r="Q1346">
        <v>6</v>
      </c>
      <c r="R1346">
        <v>0.4</v>
      </c>
      <c r="S1346" s="4">
        <v>-299.26139999999998</v>
      </c>
    </row>
    <row r="1347" spans="1:19" x14ac:dyDescent="0.25">
      <c r="A1347" t="s">
        <v>4077</v>
      </c>
      <c r="B1347" s="1">
        <v>41709</v>
      </c>
      <c r="C1347" s="1">
        <v>41831</v>
      </c>
      <c r="D1347" t="s">
        <v>39</v>
      </c>
      <c r="E1347" t="s">
        <v>4078</v>
      </c>
      <c r="F1347" t="s">
        <v>4079</v>
      </c>
      <c r="G1347" t="s">
        <v>25</v>
      </c>
      <c r="H1347" t="s">
        <v>26</v>
      </c>
      <c r="I1347" t="s">
        <v>680</v>
      </c>
      <c r="J1347" t="s">
        <v>1209</v>
      </c>
      <c r="K1347" t="s">
        <v>5419</v>
      </c>
      <c r="L1347" t="s">
        <v>29</v>
      </c>
      <c r="M1347" t="s">
        <v>2168</v>
      </c>
      <c r="N1347" t="s">
        <v>31</v>
      </c>
      <c r="O1347" t="s">
        <v>55</v>
      </c>
      <c r="P1347" s="4">
        <v>410.35199999999998</v>
      </c>
      <c r="Q1347">
        <v>3</v>
      </c>
      <c r="R1347">
        <v>0.2</v>
      </c>
      <c r="S1347" s="4">
        <v>-51.293999999999997</v>
      </c>
    </row>
    <row r="1348" spans="1:19" x14ac:dyDescent="0.25">
      <c r="A1348" t="s">
        <v>4080</v>
      </c>
      <c r="B1348" s="1">
        <v>42882</v>
      </c>
      <c r="C1348" s="1">
        <v>42884</v>
      </c>
      <c r="D1348" t="s">
        <v>86</v>
      </c>
      <c r="E1348" t="s">
        <v>1865</v>
      </c>
      <c r="F1348" t="s">
        <v>1866</v>
      </c>
      <c r="G1348" t="s">
        <v>25</v>
      </c>
      <c r="H1348" t="s">
        <v>26</v>
      </c>
      <c r="I1348" t="s">
        <v>3823</v>
      </c>
      <c r="J1348" t="s">
        <v>2703</v>
      </c>
      <c r="K1348" t="s">
        <v>5483</v>
      </c>
      <c r="L1348" t="s">
        <v>53</v>
      </c>
      <c r="M1348" t="s">
        <v>2600</v>
      </c>
      <c r="N1348" t="s">
        <v>31</v>
      </c>
      <c r="O1348" t="s">
        <v>55</v>
      </c>
      <c r="P1348" s="4">
        <v>35</v>
      </c>
      <c r="Q1348">
        <v>4</v>
      </c>
      <c r="R1348">
        <v>0</v>
      </c>
      <c r="S1348" s="4">
        <v>14.7</v>
      </c>
    </row>
    <row r="1349" spans="1:19" x14ac:dyDescent="0.25">
      <c r="A1349" t="s">
        <v>4082</v>
      </c>
      <c r="B1349" s="1">
        <v>43083</v>
      </c>
      <c r="C1349" s="1">
        <v>43088</v>
      </c>
      <c r="D1349" t="s">
        <v>39</v>
      </c>
      <c r="E1349" t="s">
        <v>238</v>
      </c>
      <c r="F1349" t="s">
        <v>239</v>
      </c>
      <c r="G1349" t="s">
        <v>25</v>
      </c>
      <c r="H1349" t="s">
        <v>26</v>
      </c>
      <c r="I1349" t="s">
        <v>2943</v>
      </c>
      <c r="J1349" t="s">
        <v>91</v>
      </c>
      <c r="K1349" t="s">
        <v>5405</v>
      </c>
      <c r="L1349" t="s">
        <v>92</v>
      </c>
      <c r="M1349" t="s">
        <v>44</v>
      </c>
      <c r="N1349" t="s">
        <v>31</v>
      </c>
      <c r="O1349" t="s">
        <v>45</v>
      </c>
      <c r="P1349" s="4">
        <v>974.98800000000006</v>
      </c>
      <c r="Q1349">
        <v>4</v>
      </c>
      <c r="R1349">
        <v>0.3</v>
      </c>
      <c r="S1349" s="4">
        <v>-97.498800000000003</v>
      </c>
    </row>
    <row r="1350" spans="1:19" x14ac:dyDescent="0.25">
      <c r="A1350" t="s">
        <v>4083</v>
      </c>
      <c r="B1350" s="1">
        <v>41739</v>
      </c>
      <c r="C1350" s="1">
        <v>41800</v>
      </c>
      <c r="D1350" t="s">
        <v>86</v>
      </c>
      <c r="E1350" t="s">
        <v>1347</v>
      </c>
      <c r="F1350" t="s">
        <v>1348</v>
      </c>
      <c r="G1350" t="s">
        <v>25</v>
      </c>
      <c r="H1350" t="s">
        <v>26</v>
      </c>
      <c r="I1350" t="s">
        <v>180</v>
      </c>
      <c r="J1350" t="s">
        <v>123</v>
      </c>
      <c r="K1350" t="s">
        <v>5175</v>
      </c>
      <c r="L1350" t="s">
        <v>66</v>
      </c>
      <c r="M1350" t="s">
        <v>3063</v>
      </c>
      <c r="N1350" t="s">
        <v>31</v>
      </c>
      <c r="O1350" t="s">
        <v>35</v>
      </c>
      <c r="P1350" s="4">
        <v>589.41</v>
      </c>
      <c r="Q1350">
        <v>5</v>
      </c>
      <c r="R1350">
        <v>0.1</v>
      </c>
      <c r="S1350" s="4">
        <v>-6.5490000000000004</v>
      </c>
    </row>
    <row r="1351" spans="1:19" x14ac:dyDescent="0.25">
      <c r="A1351" t="s">
        <v>4084</v>
      </c>
      <c r="B1351" s="1">
        <v>42656</v>
      </c>
      <c r="C1351" s="1">
        <v>42663</v>
      </c>
      <c r="D1351" t="s">
        <v>39</v>
      </c>
      <c r="E1351" t="s">
        <v>2322</v>
      </c>
      <c r="F1351" t="s">
        <v>2323</v>
      </c>
      <c r="G1351" t="s">
        <v>89</v>
      </c>
      <c r="H1351" t="s">
        <v>26</v>
      </c>
      <c r="I1351" t="s">
        <v>180</v>
      </c>
      <c r="J1351" t="s">
        <v>123</v>
      </c>
      <c r="K1351" t="s">
        <v>5175</v>
      </c>
      <c r="L1351" t="s">
        <v>66</v>
      </c>
      <c r="M1351" t="s">
        <v>1344</v>
      </c>
      <c r="N1351" t="s">
        <v>31</v>
      </c>
      <c r="O1351" t="s">
        <v>55</v>
      </c>
      <c r="P1351" s="4">
        <v>82.26</v>
      </c>
      <c r="Q1351">
        <v>3</v>
      </c>
      <c r="R1351">
        <v>0</v>
      </c>
      <c r="S1351" s="4">
        <v>33.726599999999998</v>
      </c>
    </row>
    <row r="1352" spans="1:19" x14ac:dyDescent="0.25">
      <c r="A1352" t="s">
        <v>4085</v>
      </c>
      <c r="B1352" s="1">
        <v>42828</v>
      </c>
      <c r="C1352" s="1">
        <v>42889</v>
      </c>
      <c r="D1352" t="s">
        <v>22</v>
      </c>
      <c r="E1352" t="s">
        <v>4086</v>
      </c>
      <c r="F1352" t="s">
        <v>4087</v>
      </c>
      <c r="G1352" t="s">
        <v>100</v>
      </c>
      <c r="H1352" t="s">
        <v>26</v>
      </c>
      <c r="I1352" t="s">
        <v>101</v>
      </c>
      <c r="J1352" t="s">
        <v>91</v>
      </c>
      <c r="K1352" t="s">
        <v>5257</v>
      </c>
      <c r="L1352" t="s">
        <v>92</v>
      </c>
      <c r="M1352" t="s">
        <v>83</v>
      </c>
      <c r="N1352" t="s">
        <v>31</v>
      </c>
      <c r="O1352" t="s">
        <v>55</v>
      </c>
      <c r="P1352" s="4">
        <v>103.5</v>
      </c>
      <c r="Q1352">
        <v>5</v>
      </c>
      <c r="R1352">
        <v>0.6</v>
      </c>
      <c r="S1352" s="4">
        <v>-77.625</v>
      </c>
    </row>
    <row r="1353" spans="1:19" x14ac:dyDescent="0.25">
      <c r="A1353" t="s">
        <v>4088</v>
      </c>
      <c r="B1353" s="1">
        <v>42947</v>
      </c>
      <c r="C1353" s="1">
        <v>42802</v>
      </c>
      <c r="D1353" t="s">
        <v>86</v>
      </c>
      <c r="E1353" t="s">
        <v>4089</v>
      </c>
      <c r="F1353" t="s">
        <v>4090</v>
      </c>
      <c r="G1353" t="s">
        <v>25</v>
      </c>
      <c r="H1353" t="s">
        <v>26</v>
      </c>
      <c r="I1353" t="s">
        <v>352</v>
      </c>
      <c r="J1353" t="s">
        <v>52</v>
      </c>
      <c r="K1353" t="s">
        <v>5185</v>
      </c>
      <c r="L1353" t="s">
        <v>53</v>
      </c>
      <c r="M1353" t="s">
        <v>1967</v>
      </c>
      <c r="N1353" t="s">
        <v>31</v>
      </c>
      <c r="O1353" t="s">
        <v>55</v>
      </c>
      <c r="P1353" s="4">
        <v>36.96</v>
      </c>
      <c r="Q1353">
        <v>7</v>
      </c>
      <c r="R1353">
        <v>0</v>
      </c>
      <c r="S1353" s="4">
        <v>11.457599999999999</v>
      </c>
    </row>
    <row r="1354" spans="1:19" x14ac:dyDescent="0.25">
      <c r="A1354" t="s">
        <v>4091</v>
      </c>
      <c r="B1354" s="1">
        <v>42869</v>
      </c>
      <c r="C1354" s="1">
        <v>42872</v>
      </c>
      <c r="D1354" t="s">
        <v>86</v>
      </c>
      <c r="E1354" t="s">
        <v>1013</v>
      </c>
      <c r="F1354" t="s">
        <v>1014</v>
      </c>
      <c r="G1354" t="s">
        <v>89</v>
      </c>
      <c r="H1354" t="s">
        <v>26</v>
      </c>
      <c r="I1354" t="s">
        <v>3266</v>
      </c>
      <c r="J1354" t="s">
        <v>1274</v>
      </c>
      <c r="K1354" t="s">
        <v>5434</v>
      </c>
      <c r="L1354" t="s">
        <v>66</v>
      </c>
      <c r="M1354" t="s">
        <v>3063</v>
      </c>
      <c r="N1354" t="s">
        <v>31</v>
      </c>
      <c r="O1354" t="s">
        <v>35</v>
      </c>
      <c r="P1354" s="4">
        <v>261.95999999999998</v>
      </c>
      <c r="Q1354">
        <v>2</v>
      </c>
      <c r="R1354">
        <v>0</v>
      </c>
      <c r="S1354" s="4">
        <v>23.5764</v>
      </c>
    </row>
    <row r="1355" spans="1:19" x14ac:dyDescent="0.25">
      <c r="A1355" t="s">
        <v>4092</v>
      </c>
      <c r="B1355" s="1">
        <v>42635</v>
      </c>
      <c r="C1355" s="1">
        <v>42641</v>
      </c>
      <c r="D1355" t="s">
        <v>39</v>
      </c>
      <c r="E1355" t="s">
        <v>3347</v>
      </c>
      <c r="F1355" t="s">
        <v>3348</v>
      </c>
      <c r="G1355" t="s">
        <v>100</v>
      </c>
      <c r="H1355" t="s">
        <v>26</v>
      </c>
      <c r="I1355" t="s">
        <v>999</v>
      </c>
      <c r="J1355" t="s">
        <v>28</v>
      </c>
      <c r="K1355" t="s">
        <v>5235</v>
      </c>
      <c r="L1355" t="s">
        <v>29</v>
      </c>
      <c r="M1355" t="s">
        <v>2757</v>
      </c>
      <c r="N1355" t="s">
        <v>31</v>
      </c>
      <c r="O1355" t="s">
        <v>55</v>
      </c>
      <c r="P1355" s="4">
        <v>13.28</v>
      </c>
      <c r="Q1355">
        <v>2</v>
      </c>
      <c r="R1355">
        <v>0</v>
      </c>
      <c r="S1355" s="4">
        <v>6.3743999999999996</v>
      </c>
    </row>
    <row r="1356" spans="1:19" x14ac:dyDescent="0.25">
      <c r="A1356" t="s">
        <v>4093</v>
      </c>
      <c r="B1356" s="1">
        <v>42412</v>
      </c>
      <c r="C1356" s="1">
        <v>42594</v>
      </c>
      <c r="D1356" t="s">
        <v>39</v>
      </c>
      <c r="E1356" t="s">
        <v>4000</v>
      </c>
      <c r="F1356" t="s">
        <v>4001</v>
      </c>
      <c r="G1356" t="s">
        <v>100</v>
      </c>
      <c r="H1356" t="s">
        <v>26</v>
      </c>
      <c r="I1356" t="s">
        <v>1950</v>
      </c>
      <c r="J1356" t="s">
        <v>1951</v>
      </c>
      <c r="K1356" t="s">
        <v>5313</v>
      </c>
      <c r="L1356" t="s">
        <v>66</v>
      </c>
      <c r="M1356" t="s">
        <v>617</v>
      </c>
      <c r="N1356" t="s">
        <v>31</v>
      </c>
      <c r="O1356" t="s">
        <v>55</v>
      </c>
      <c r="P1356" s="4">
        <v>72.42</v>
      </c>
      <c r="Q1356">
        <v>6</v>
      </c>
      <c r="R1356">
        <v>0</v>
      </c>
      <c r="S1356" s="4">
        <v>23.898599999999998</v>
      </c>
    </row>
    <row r="1357" spans="1:19" x14ac:dyDescent="0.25">
      <c r="A1357" t="s">
        <v>4094</v>
      </c>
      <c r="B1357" s="1">
        <v>41653</v>
      </c>
      <c r="C1357" s="1">
        <v>41654</v>
      </c>
      <c r="D1357" t="s">
        <v>86</v>
      </c>
      <c r="E1357" t="s">
        <v>4095</v>
      </c>
      <c r="F1357" t="s">
        <v>4096</v>
      </c>
      <c r="G1357" t="s">
        <v>89</v>
      </c>
      <c r="H1357" t="s">
        <v>26</v>
      </c>
      <c r="I1357" t="s">
        <v>64</v>
      </c>
      <c r="J1357" t="s">
        <v>65</v>
      </c>
      <c r="K1357" t="s">
        <v>5139</v>
      </c>
      <c r="L1357" t="s">
        <v>66</v>
      </c>
      <c r="M1357" t="s">
        <v>1380</v>
      </c>
      <c r="N1357" t="s">
        <v>31</v>
      </c>
      <c r="O1357" t="s">
        <v>32</v>
      </c>
      <c r="P1357" s="4">
        <v>61.96</v>
      </c>
      <c r="Q1357">
        <v>4</v>
      </c>
      <c r="R1357">
        <v>0.5</v>
      </c>
      <c r="S1357" s="4">
        <v>-53.285600000000002</v>
      </c>
    </row>
    <row r="1358" spans="1:19" x14ac:dyDescent="0.25">
      <c r="A1358" t="s">
        <v>4097</v>
      </c>
      <c r="B1358" s="1">
        <v>42800</v>
      </c>
      <c r="C1358" s="1">
        <v>43014</v>
      </c>
      <c r="D1358" t="s">
        <v>39</v>
      </c>
      <c r="E1358" t="s">
        <v>3480</v>
      </c>
      <c r="F1358" t="s">
        <v>3481</v>
      </c>
      <c r="G1358" t="s">
        <v>25</v>
      </c>
      <c r="H1358" t="s">
        <v>26</v>
      </c>
      <c r="I1358" t="s">
        <v>480</v>
      </c>
      <c r="J1358" t="s">
        <v>43</v>
      </c>
      <c r="K1358" t="s">
        <v>5183</v>
      </c>
      <c r="L1358" t="s">
        <v>29</v>
      </c>
      <c r="M1358" t="s">
        <v>589</v>
      </c>
      <c r="N1358" t="s">
        <v>31</v>
      </c>
      <c r="O1358" t="s">
        <v>32</v>
      </c>
      <c r="P1358" s="4">
        <v>241.56800000000001</v>
      </c>
      <c r="Q1358">
        <v>2</v>
      </c>
      <c r="R1358">
        <v>0.2</v>
      </c>
      <c r="S1358" s="4">
        <v>0</v>
      </c>
    </row>
    <row r="1359" spans="1:19" x14ac:dyDescent="0.25">
      <c r="A1359" t="s">
        <v>4098</v>
      </c>
      <c r="B1359" s="1">
        <v>42800</v>
      </c>
      <c r="C1359" s="1">
        <v>42984</v>
      </c>
      <c r="D1359" t="s">
        <v>39</v>
      </c>
      <c r="E1359" t="s">
        <v>4099</v>
      </c>
      <c r="F1359" t="s">
        <v>4100</v>
      </c>
      <c r="G1359" t="s">
        <v>89</v>
      </c>
      <c r="H1359" t="s">
        <v>26</v>
      </c>
      <c r="I1359" t="s">
        <v>180</v>
      </c>
      <c r="J1359" t="s">
        <v>123</v>
      </c>
      <c r="K1359" t="s">
        <v>5208</v>
      </c>
      <c r="L1359" t="s">
        <v>66</v>
      </c>
      <c r="M1359" t="s">
        <v>1262</v>
      </c>
      <c r="N1359" t="s">
        <v>31</v>
      </c>
      <c r="O1359" t="s">
        <v>45</v>
      </c>
      <c r="P1359" s="4">
        <v>384.76799999999997</v>
      </c>
      <c r="Q1359">
        <v>2</v>
      </c>
      <c r="R1359">
        <v>0.4</v>
      </c>
      <c r="S1359" s="4">
        <v>-115.43040000000001</v>
      </c>
    </row>
    <row r="1360" spans="1:19" x14ac:dyDescent="0.25">
      <c r="A1360" t="s">
        <v>4101</v>
      </c>
      <c r="B1360" s="1">
        <v>41897</v>
      </c>
      <c r="C1360" s="1">
        <v>41901</v>
      </c>
      <c r="D1360" t="s">
        <v>39</v>
      </c>
      <c r="E1360" t="s">
        <v>3505</v>
      </c>
      <c r="F1360" t="s">
        <v>3506</v>
      </c>
      <c r="G1360" t="s">
        <v>89</v>
      </c>
      <c r="H1360" t="s">
        <v>26</v>
      </c>
      <c r="I1360" t="s">
        <v>64</v>
      </c>
      <c r="J1360" t="s">
        <v>65</v>
      </c>
      <c r="K1360" t="s">
        <v>5244</v>
      </c>
      <c r="L1360" t="s">
        <v>66</v>
      </c>
      <c r="M1360" t="s">
        <v>863</v>
      </c>
      <c r="N1360" t="s">
        <v>31</v>
      </c>
      <c r="O1360" t="s">
        <v>55</v>
      </c>
      <c r="P1360" s="4">
        <v>103.93600000000001</v>
      </c>
      <c r="Q1360">
        <v>4</v>
      </c>
      <c r="R1360">
        <v>0.2</v>
      </c>
      <c r="S1360" s="4">
        <v>16.889600000000002</v>
      </c>
    </row>
    <row r="1361" spans="1:19" x14ac:dyDescent="0.25">
      <c r="A1361" t="s">
        <v>4102</v>
      </c>
      <c r="B1361" s="1">
        <v>42694</v>
      </c>
      <c r="C1361" s="1">
        <v>42699</v>
      </c>
      <c r="D1361" t="s">
        <v>39</v>
      </c>
      <c r="E1361" t="s">
        <v>1819</v>
      </c>
      <c r="F1361" t="s">
        <v>1820</v>
      </c>
      <c r="G1361" t="s">
        <v>89</v>
      </c>
      <c r="H1361" t="s">
        <v>26</v>
      </c>
      <c r="I1361" t="s">
        <v>4104</v>
      </c>
      <c r="J1361" t="s">
        <v>43</v>
      </c>
      <c r="K1361" t="s">
        <v>5512</v>
      </c>
      <c r="L1361" t="s">
        <v>29</v>
      </c>
      <c r="M1361" t="s">
        <v>298</v>
      </c>
      <c r="N1361" t="s">
        <v>31</v>
      </c>
      <c r="O1361" t="s">
        <v>32</v>
      </c>
      <c r="P1361" s="4">
        <v>289.56799999999998</v>
      </c>
      <c r="Q1361">
        <v>2</v>
      </c>
      <c r="R1361">
        <v>0.2</v>
      </c>
      <c r="S1361" s="4">
        <v>10.8588</v>
      </c>
    </row>
    <row r="1362" spans="1:19" x14ac:dyDescent="0.25">
      <c r="A1362" t="s">
        <v>4105</v>
      </c>
      <c r="B1362" s="1">
        <v>42209</v>
      </c>
      <c r="C1362" s="1">
        <v>42213</v>
      </c>
      <c r="D1362" t="s">
        <v>39</v>
      </c>
      <c r="E1362" t="s">
        <v>4107</v>
      </c>
      <c r="F1362" t="s">
        <v>4108</v>
      </c>
      <c r="G1362" t="s">
        <v>100</v>
      </c>
      <c r="H1362" t="s">
        <v>26</v>
      </c>
      <c r="I1362" t="s">
        <v>999</v>
      </c>
      <c r="J1362" t="s">
        <v>28</v>
      </c>
      <c r="K1362" t="s">
        <v>5235</v>
      </c>
      <c r="L1362" t="s">
        <v>29</v>
      </c>
      <c r="M1362" t="s">
        <v>54</v>
      </c>
      <c r="N1362" t="s">
        <v>31</v>
      </c>
      <c r="O1362" t="s">
        <v>55</v>
      </c>
      <c r="P1362" s="4">
        <v>20.94</v>
      </c>
      <c r="Q1362">
        <v>3</v>
      </c>
      <c r="R1362">
        <v>0</v>
      </c>
      <c r="S1362" s="4">
        <v>6.0726000000000004</v>
      </c>
    </row>
    <row r="1363" spans="1:19" x14ac:dyDescent="0.25">
      <c r="A1363" t="s">
        <v>4109</v>
      </c>
      <c r="B1363" s="1">
        <v>42623</v>
      </c>
      <c r="C1363" s="1">
        <v>42684</v>
      </c>
      <c r="D1363" t="s">
        <v>22</v>
      </c>
      <c r="E1363" t="s">
        <v>4110</v>
      </c>
      <c r="F1363" t="s">
        <v>4111</v>
      </c>
      <c r="G1363" t="s">
        <v>89</v>
      </c>
      <c r="H1363" t="s">
        <v>26</v>
      </c>
      <c r="I1363" t="s">
        <v>64</v>
      </c>
      <c r="J1363" t="s">
        <v>65</v>
      </c>
      <c r="K1363" t="s">
        <v>5179</v>
      </c>
      <c r="L1363" t="s">
        <v>66</v>
      </c>
      <c r="M1363" t="s">
        <v>818</v>
      </c>
      <c r="N1363" t="s">
        <v>31</v>
      </c>
      <c r="O1363" t="s">
        <v>55</v>
      </c>
      <c r="P1363" s="4">
        <v>332.83199999999999</v>
      </c>
      <c r="Q1363">
        <v>4</v>
      </c>
      <c r="R1363">
        <v>0.2</v>
      </c>
      <c r="S1363" s="4">
        <v>-24.962399999999999</v>
      </c>
    </row>
    <row r="1364" spans="1:19" x14ac:dyDescent="0.25">
      <c r="A1364" t="s">
        <v>4112</v>
      </c>
      <c r="B1364" s="1">
        <v>42993</v>
      </c>
      <c r="C1364" s="1">
        <v>42997</v>
      </c>
      <c r="D1364" t="s">
        <v>39</v>
      </c>
      <c r="E1364" t="s">
        <v>1970</v>
      </c>
      <c r="F1364" t="s">
        <v>1971</v>
      </c>
      <c r="G1364" t="s">
        <v>25</v>
      </c>
      <c r="H1364" t="s">
        <v>26</v>
      </c>
      <c r="I1364" t="s">
        <v>352</v>
      </c>
      <c r="J1364" t="s">
        <v>52</v>
      </c>
      <c r="K1364" t="s">
        <v>5180</v>
      </c>
      <c r="L1364" t="s">
        <v>53</v>
      </c>
      <c r="M1364" t="s">
        <v>1432</v>
      </c>
      <c r="N1364" t="s">
        <v>31</v>
      </c>
      <c r="O1364" t="s">
        <v>35</v>
      </c>
      <c r="P1364" s="4">
        <v>218.352</v>
      </c>
      <c r="Q1364">
        <v>3</v>
      </c>
      <c r="R1364">
        <v>0.2</v>
      </c>
      <c r="S1364" s="4">
        <v>0</v>
      </c>
    </row>
    <row r="1365" spans="1:19" x14ac:dyDescent="0.25">
      <c r="A1365" t="s">
        <v>4112</v>
      </c>
      <c r="B1365" s="1">
        <v>42993</v>
      </c>
      <c r="C1365" s="1">
        <v>42997</v>
      </c>
      <c r="D1365" t="s">
        <v>39</v>
      </c>
      <c r="E1365" t="s">
        <v>1970</v>
      </c>
      <c r="F1365" t="s">
        <v>1971</v>
      </c>
      <c r="G1365" t="s">
        <v>25</v>
      </c>
      <c r="H1365" t="s">
        <v>26</v>
      </c>
      <c r="I1365" t="s">
        <v>352</v>
      </c>
      <c r="J1365" t="s">
        <v>52</v>
      </c>
      <c r="K1365" t="s">
        <v>5180</v>
      </c>
      <c r="L1365" t="s">
        <v>53</v>
      </c>
      <c r="M1365" t="s">
        <v>1646</v>
      </c>
      <c r="N1365" t="s">
        <v>31</v>
      </c>
      <c r="O1365" t="s">
        <v>55</v>
      </c>
      <c r="P1365" s="4">
        <v>529.9</v>
      </c>
      <c r="Q1365">
        <v>5</v>
      </c>
      <c r="R1365">
        <v>0</v>
      </c>
      <c r="S1365" s="4">
        <v>105.98</v>
      </c>
    </row>
    <row r="1366" spans="1:19" x14ac:dyDescent="0.25">
      <c r="A1366" t="s">
        <v>4113</v>
      </c>
      <c r="B1366" s="1">
        <v>42751</v>
      </c>
      <c r="C1366" s="1">
        <v>42753</v>
      </c>
      <c r="D1366" t="s">
        <v>22</v>
      </c>
      <c r="E1366" t="s">
        <v>3177</v>
      </c>
      <c r="F1366" t="s">
        <v>3178</v>
      </c>
      <c r="G1366" t="s">
        <v>25</v>
      </c>
      <c r="H1366" t="s">
        <v>26</v>
      </c>
      <c r="I1366" t="s">
        <v>523</v>
      </c>
      <c r="J1366" t="s">
        <v>312</v>
      </c>
      <c r="K1366" t="s">
        <v>5407</v>
      </c>
      <c r="L1366" t="s">
        <v>92</v>
      </c>
      <c r="M1366" t="s">
        <v>3574</v>
      </c>
      <c r="N1366" t="s">
        <v>31</v>
      </c>
      <c r="O1366" t="s">
        <v>35</v>
      </c>
      <c r="P1366" s="4">
        <v>302.67</v>
      </c>
      <c r="Q1366">
        <v>3</v>
      </c>
      <c r="R1366">
        <v>0</v>
      </c>
      <c r="S1366" s="4">
        <v>72.640799999999999</v>
      </c>
    </row>
    <row r="1367" spans="1:19" x14ac:dyDescent="0.25">
      <c r="A1367" t="s">
        <v>4115</v>
      </c>
      <c r="B1367" s="1">
        <v>41960</v>
      </c>
      <c r="C1367" s="1">
        <v>41965</v>
      </c>
      <c r="D1367" t="s">
        <v>39</v>
      </c>
      <c r="E1367" t="s">
        <v>1009</v>
      </c>
      <c r="F1367" t="s">
        <v>1010</v>
      </c>
      <c r="G1367" t="s">
        <v>25</v>
      </c>
      <c r="H1367" t="s">
        <v>26</v>
      </c>
      <c r="I1367" t="s">
        <v>3501</v>
      </c>
      <c r="J1367" t="s">
        <v>123</v>
      </c>
      <c r="K1367" t="s">
        <v>5453</v>
      </c>
      <c r="L1367" t="s">
        <v>66</v>
      </c>
      <c r="M1367" t="s">
        <v>2014</v>
      </c>
      <c r="N1367" t="s">
        <v>31</v>
      </c>
      <c r="O1367" t="s">
        <v>32</v>
      </c>
      <c r="P1367" s="4">
        <v>4007.84</v>
      </c>
      <c r="Q1367">
        <v>10</v>
      </c>
      <c r="R1367">
        <v>0.2</v>
      </c>
      <c r="S1367" s="4">
        <v>-50.097999999999999</v>
      </c>
    </row>
    <row r="1368" spans="1:19" x14ac:dyDescent="0.25">
      <c r="A1368" t="s">
        <v>4116</v>
      </c>
      <c r="B1368" s="1">
        <v>41932</v>
      </c>
      <c r="C1368" s="1">
        <v>41935</v>
      </c>
      <c r="D1368" t="s">
        <v>86</v>
      </c>
      <c r="E1368" t="s">
        <v>3856</v>
      </c>
      <c r="F1368" t="s">
        <v>3857</v>
      </c>
      <c r="G1368" t="s">
        <v>89</v>
      </c>
      <c r="H1368" t="s">
        <v>26</v>
      </c>
      <c r="I1368" t="s">
        <v>3698</v>
      </c>
      <c r="J1368" t="s">
        <v>146</v>
      </c>
      <c r="K1368" t="s">
        <v>5472</v>
      </c>
      <c r="L1368" t="s">
        <v>29</v>
      </c>
      <c r="M1368" t="s">
        <v>1451</v>
      </c>
      <c r="N1368" t="s">
        <v>31</v>
      </c>
      <c r="O1368" t="s">
        <v>45</v>
      </c>
      <c r="P1368" s="4">
        <v>328.59</v>
      </c>
      <c r="Q1368">
        <v>3</v>
      </c>
      <c r="R1368">
        <v>0.4</v>
      </c>
      <c r="S1368" s="4">
        <v>-147.8655</v>
      </c>
    </row>
    <row r="1369" spans="1:19" x14ac:dyDescent="0.25">
      <c r="A1369" t="s">
        <v>4118</v>
      </c>
      <c r="B1369" s="1">
        <v>42302</v>
      </c>
      <c r="C1369" s="1">
        <v>42307</v>
      </c>
      <c r="D1369" t="s">
        <v>39</v>
      </c>
      <c r="E1369" t="s">
        <v>290</v>
      </c>
      <c r="F1369" t="s">
        <v>291</v>
      </c>
      <c r="G1369" t="s">
        <v>89</v>
      </c>
      <c r="H1369" t="s">
        <v>26</v>
      </c>
      <c r="I1369" t="s">
        <v>249</v>
      </c>
      <c r="J1369" t="s">
        <v>211</v>
      </c>
      <c r="K1369" t="s">
        <v>5360</v>
      </c>
      <c r="L1369" t="s">
        <v>66</v>
      </c>
      <c r="M1369" t="s">
        <v>2236</v>
      </c>
      <c r="N1369" t="s">
        <v>31</v>
      </c>
      <c r="O1369" t="s">
        <v>35</v>
      </c>
      <c r="P1369" s="4">
        <v>291.10000000000002</v>
      </c>
      <c r="Q1369">
        <v>5</v>
      </c>
      <c r="R1369">
        <v>0</v>
      </c>
      <c r="S1369" s="4">
        <v>75.686000000000007</v>
      </c>
    </row>
    <row r="1370" spans="1:19" x14ac:dyDescent="0.25">
      <c r="A1370" t="s">
        <v>4119</v>
      </c>
      <c r="B1370" s="1">
        <v>43055</v>
      </c>
      <c r="C1370" s="1">
        <v>43058</v>
      </c>
      <c r="D1370" t="s">
        <v>86</v>
      </c>
      <c r="E1370" t="s">
        <v>1347</v>
      </c>
      <c r="F1370" t="s">
        <v>1348</v>
      </c>
      <c r="G1370" t="s">
        <v>25</v>
      </c>
      <c r="H1370" t="s">
        <v>26</v>
      </c>
      <c r="I1370" t="s">
        <v>202</v>
      </c>
      <c r="J1370" t="s">
        <v>203</v>
      </c>
      <c r="K1370" t="s">
        <v>5154</v>
      </c>
      <c r="L1370" t="s">
        <v>53</v>
      </c>
      <c r="M1370" t="s">
        <v>826</v>
      </c>
      <c r="N1370" t="s">
        <v>31</v>
      </c>
      <c r="O1370" t="s">
        <v>55</v>
      </c>
      <c r="P1370" s="4">
        <v>139.91999999999999</v>
      </c>
      <c r="Q1370">
        <v>2</v>
      </c>
      <c r="R1370">
        <v>0</v>
      </c>
      <c r="S1370" s="4">
        <v>23.7864</v>
      </c>
    </row>
    <row r="1371" spans="1:19" x14ac:dyDescent="0.25">
      <c r="A1371" t="s">
        <v>4121</v>
      </c>
      <c r="B1371" s="1">
        <v>41642</v>
      </c>
      <c r="C1371" s="1">
        <v>41762</v>
      </c>
      <c r="D1371" t="s">
        <v>39</v>
      </c>
      <c r="E1371" t="s">
        <v>3388</v>
      </c>
      <c r="F1371" t="s">
        <v>3389</v>
      </c>
      <c r="G1371" t="s">
        <v>100</v>
      </c>
      <c r="H1371" t="s">
        <v>26</v>
      </c>
      <c r="I1371" t="s">
        <v>4122</v>
      </c>
      <c r="J1371" t="s">
        <v>138</v>
      </c>
      <c r="K1371" t="s">
        <v>5513</v>
      </c>
      <c r="L1371" t="s">
        <v>92</v>
      </c>
      <c r="M1371" t="s">
        <v>167</v>
      </c>
      <c r="N1371" t="s">
        <v>31</v>
      </c>
      <c r="O1371" t="s">
        <v>35</v>
      </c>
      <c r="P1371" s="4">
        <v>634.11599999999999</v>
      </c>
      <c r="Q1371">
        <v>6</v>
      </c>
      <c r="R1371">
        <v>0.3</v>
      </c>
      <c r="S1371" s="4">
        <v>-172.1172</v>
      </c>
    </row>
    <row r="1372" spans="1:19" x14ac:dyDescent="0.25">
      <c r="A1372" t="s">
        <v>4123</v>
      </c>
      <c r="B1372" s="1">
        <v>42215</v>
      </c>
      <c r="C1372" s="1">
        <v>42012</v>
      </c>
      <c r="D1372" t="s">
        <v>86</v>
      </c>
      <c r="E1372" t="s">
        <v>3085</v>
      </c>
      <c r="F1372" t="s">
        <v>3086</v>
      </c>
      <c r="G1372" t="s">
        <v>100</v>
      </c>
      <c r="H1372" t="s">
        <v>26</v>
      </c>
      <c r="I1372" t="s">
        <v>347</v>
      </c>
      <c r="J1372" t="s">
        <v>174</v>
      </c>
      <c r="K1372" t="s">
        <v>5169</v>
      </c>
      <c r="L1372" t="s">
        <v>92</v>
      </c>
      <c r="M1372" t="s">
        <v>1174</v>
      </c>
      <c r="N1372" t="s">
        <v>31</v>
      </c>
      <c r="O1372" t="s">
        <v>35</v>
      </c>
      <c r="P1372" s="4">
        <v>155.88</v>
      </c>
      <c r="Q1372">
        <v>6</v>
      </c>
      <c r="R1372">
        <v>0</v>
      </c>
      <c r="S1372" s="4">
        <v>38.97</v>
      </c>
    </row>
    <row r="1373" spans="1:19" x14ac:dyDescent="0.25">
      <c r="A1373" t="s">
        <v>4124</v>
      </c>
      <c r="B1373" s="1">
        <v>42015</v>
      </c>
      <c r="C1373" s="1">
        <v>42074</v>
      </c>
      <c r="D1373" t="s">
        <v>22</v>
      </c>
      <c r="E1373" t="s">
        <v>2679</v>
      </c>
      <c r="F1373" t="s">
        <v>2680</v>
      </c>
      <c r="G1373" t="s">
        <v>25</v>
      </c>
      <c r="H1373" t="s">
        <v>26</v>
      </c>
      <c r="I1373" t="s">
        <v>180</v>
      </c>
      <c r="J1373" t="s">
        <v>123</v>
      </c>
      <c r="K1373" t="s">
        <v>5153</v>
      </c>
      <c r="L1373" t="s">
        <v>66</v>
      </c>
      <c r="M1373" t="s">
        <v>2591</v>
      </c>
      <c r="N1373" t="s">
        <v>31</v>
      </c>
      <c r="O1373" t="s">
        <v>35</v>
      </c>
      <c r="P1373" s="4">
        <v>327.56400000000002</v>
      </c>
      <c r="Q1373">
        <v>4</v>
      </c>
      <c r="R1373">
        <v>0.1</v>
      </c>
      <c r="S1373" s="4">
        <v>21.837599999999998</v>
      </c>
    </row>
    <row r="1374" spans="1:19" x14ac:dyDescent="0.25">
      <c r="A1374" t="s">
        <v>4125</v>
      </c>
      <c r="B1374" s="1">
        <v>42130</v>
      </c>
      <c r="C1374" s="1">
        <v>42283</v>
      </c>
      <c r="D1374" t="s">
        <v>39</v>
      </c>
      <c r="E1374" t="s">
        <v>2825</v>
      </c>
      <c r="F1374" t="s">
        <v>2826</v>
      </c>
      <c r="G1374" t="s">
        <v>89</v>
      </c>
      <c r="H1374" t="s">
        <v>26</v>
      </c>
      <c r="I1374" t="s">
        <v>3501</v>
      </c>
      <c r="J1374" t="s">
        <v>123</v>
      </c>
      <c r="K1374" t="s">
        <v>5453</v>
      </c>
      <c r="L1374" t="s">
        <v>66</v>
      </c>
      <c r="M1374" t="s">
        <v>703</v>
      </c>
      <c r="N1374" t="s">
        <v>31</v>
      </c>
      <c r="O1374" t="s">
        <v>35</v>
      </c>
      <c r="P1374" s="4">
        <v>1522.6379999999999</v>
      </c>
      <c r="Q1374">
        <v>9</v>
      </c>
      <c r="R1374">
        <v>0.1</v>
      </c>
      <c r="S1374" s="4">
        <v>169.18199999999999</v>
      </c>
    </row>
    <row r="1375" spans="1:19" x14ac:dyDescent="0.25">
      <c r="A1375" t="s">
        <v>4126</v>
      </c>
      <c r="B1375" s="1">
        <v>41825</v>
      </c>
      <c r="C1375" s="1">
        <v>41978</v>
      </c>
      <c r="D1375" t="s">
        <v>39</v>
      </c>
      <c r="E1375" t="s">
        <v>1956</v>
      </c>
      <c r="F1375" t="s">
        <v>1957</v>
      </c>
      <c r="G1375" t="s">
        <v>25</v>
      </c>
      <c r="H1375" t="s">
        <v>26</v>
      </c>
      <c r="I1375" t="s">
        <v>515</v>
      </c>
      <c r="J1375" t="s">
        <v>473</v>
      </c>
      <c r="K1375" t="s">
        <v>5187</v>
      </c>
      <c r="L1375" t="s">
        <v>66</v>
      </c>
      <c r="M1375" t="s">
        <v>3050</v>
      </c>
      <c r="N1375" t="s">
        <v>31</v>
      </c>
      <c r="O1375" t="s">
        <v>45</v>
      </c>
      <c r="P1375" s="4">
        <v>194.25</v>
      </c>
      <c r="Q1375">
        <v>2</v>
      </c>
      <c r="R1375">
        <v>0.3</v>
      </c>
      <c r="S1375" s="4">
        <v>-38.85</v>
      </c>
    </row>
    <row r="1376" spans="1:19" x14ac:dyDescent="0.25">
      <c r="A1376" t="s">
        <v>4126</v>
      </c>
      <c r="B1376" s="1">
        <v>41825</v>
      </c>
      <c r="C1376" s="1">
        <v>41978</v>
      </c>
      <c r="D1376" t="s">
        <v>39</v>
      </c>
      <c r="E1376" t="s">
        <v>1956</v>
      </c>
      <c r="F1376" t="s">
        <v>1957</v>
      </c>
      <c r="G1376" t="s">
        <v>25</v>
      </c>
      <c r="H1376" t="s">
        <v>26</v>
      </c>
      <c r="I1376" t="s">
        <v>515</v>
      </c>
      <c r="J1376" t="s">
        <v>473</v>
      </c>
      <c r="K1376" t="s">
        <v>5187</v>
      </c>
      <c r="L1376" t="s">
        <v>66</v>
      </c>
      <c r="M1376" t="s">
        <v>935</v>
      </c>
      <c r="N1376" t="s">
        <v>31</v>
      </c>
      <c r="O1376" t="s">
        <v>35</v>
      </c>
      <c r="P1376" s="4">
        <v>872.32</v>
      </c>
      <c r="Q1376">
        <v>4</v>
      </c>
      <c r="R1376">
        <v>0</v>
      </c>
      <c r="S1376" s="4">
        <v>244.24959999999999</v>
      </c>
    </row>
    <row r="1377" spans="1:19" x14ac:dyDescent="0.25">
      <c r="A1377" t="s">
        <v>4127</v>
      </c>
      <c r="B1377" s="1">
        <v>41747</v>
      </c>
      <c r="C1377" s="1">
        <v>41751</v>
      </c>
      <c r="D1377" t="s">
        <v>39</v>
      </c>
      <c r="E1377" t="s">
        <v>129</v>
      </c>
      <c r="F1377" t="s">
        <v>130</v>
      </c>
      <c r="G1377" t="s">
        <v>25</v>
      </c>
      <c r="H1377" t="s">
        <v>26</v>
      </c>
      <c r="I1377" t="s">
        <v>101</v>
      </c>
      <c r="J1377" t="s">
        <v>91</v>
      </c>
      <c r="K1377" t="s">
        <v>5257</v>
      </c>
      <c r="L1377" t="s">
        <v>92</v>
      </c>
      <c r="M1377" t="s">
        <v>428</v>
      </c>
      <c r="N1377" t="s">
        <v>31</v>
      </c>
      <c r="O1377" t="s">
        <v>35</v>
      </c>
      <c r="P1377" s="4">
        <v>317.05799999999999</v>
      </c>
      <c r="Q1377">
        <v>3</v>
      </c>
      <c r="R1377">
        <v>0.3</v>
      </c>
      <c r="S1377" s="4">
        <v>-18.117599999999999</v>
      </c>
    </row>
    <row r="1378" spans="1:19" x14ac:dyDescent="0.25">
      <c r="A1378" t="s">
        <v>4129</v>
      </c>
      <c r="B1378" s="1">
        <v>42797</v>
      </c>
      <c r="C1378" s="1">
        <v>42950</v>
      </c>
      <c r="D1378" t="s">
        <v>39</v>
      </c>
      <c r="E1378" t="s">
        <v>3048</v>
      </c>
      <c r="F1378" t="s">
        <v>3049</v>
      </c>
      <c r="G1378" t="s">
        <v>25</v>
      </c>
      <c r="H1378" t="s">
        <v>26</v>
      </c>
      <c r="I1378" t="s">
        <v>51</v>
      </c>
      <c r="J1378" t="s">
        <v>52</v>
      </c>
      <c r="K1378" t="s">
        <v>5272</v>
      </c>
      <c r="L1378" t="s">
        <v>53</v>
      </c>
      <c r="M1378" t="s">
        <v>124</v>
      </c>
      <c r="N1378" t="s">
        <v>31</v>
      </c>
      <c r="O1378" t="s">
        <v>35</v>
      </c>
      <c r="P1378" s="4">
        <v>170.352</v>
      </c>
      <c r="Q1378">
        <v>3</v>
      </c>
      <c r="R1378">
        <v>0.2</v>
      </c>
      <c r="S1378" s="4">
        <v>-17.0352</v>
      </c>
    </row>
    <row r="1379" spans="1:19" x14ac:dyDescent="0.25">
      <c r="A1379" t="s">
        <v>4130</v>
      </c>
      <c r="B1379" s="1">
        <v>42665</v>
      </c>
      <c r="C1379" s="1">
        <v>42665</v>
      </c>
      <c r="D1379" t="s">
        <v>464</v>
      </c>
      <c r="E1379" t="s">
        <v>2451</v>
      </c>
      <c r="F1379" t="s">
        <v>2452</v>
      </c>
      <c r="G1379" t="s">
        <v>25</v>
      </c>
      <c r="H1379" t="s">
        <v>26</v>
      </c>
      <c r="I1379" t="s">
        <v>202</v>
      </c>
      <c r="J1379" t="s">
        <v>203</v>
      </c>
      <c r="K1379" t="s">
        <v>5186</v>
      </c>
      <c r="L1379" t="s">
        <v>53</v>
      </c>
      <c r="M1379" t="s">
        <v>4131</v>
      </c>
      <c r="N1379" t="s">
        <v>31</v>
      </c>
      <c r="O1379" t="s">
        <v>55</v>
      </c>
      <c r="P1379" s="4">
        <v>101.94</v>
      </c>
      <c r="Q1379">
        <v>3</v>
      </c>
      <c r="R1379">
        <v>0</v>
      </c>
      <c r="S1379" s="4">
        <v>30.582000000000001</v>
      </c>
    </row>
    <row r="1380" spans="1:19" x14ac:dyDescent="0.25">
      <c r="A1380" t="s">
        <v>4133</v>
      </c>
      <c r="B1380" s="1">
        <v>42937</v>
      </c>
      <c r="C1380" s="1">
        <v>42943</v>
      </c>
      <c r="D1380" t="s">
        <v>39</v>
      </c>
      <c r="E1380" t="s">
        <v>1944</v>
      </c>
      <c r="F1380" t="s">
        <v>1945</v>
      </c>
      <c r="G1380" t="s">
        <v>25</v>
      </c>
      <c r="H1380" t="s">
        <v>26</v>
      </c>
      <c r="I1380" t="s">
        <v>3818</v>
      </c>
      <c r="J1380" t="s">
        <v>817</v>
      </c>
      <c r="K1380" t="s">
        <v>5508</v>
      </c>
      <c r="L1380" t="s">
        <v>29</v>
      </c>
      <c r="M1380" t="s">
        <v>364</v>
      </c>
      <c r="N1380" t="s">
        <v>31</v>
      </c>
      <c r="O1380" t="s">
        <v>55</v>
      </c>
      <c r="P1380" s="4">
        <v>8.8000000000000007</v>
      </c>
      <c r="Q1380">
        <v>5</v>
      </c>
      <c r="R1380">
        <v>0</v>
      </c>
      <c r="S1380" s="4">
        <v>3.8719999999999999</v>
      </c>
    </row>
    <row r="1381" spans="1:19" x14ac:dyDescent="0.25">
      <c r="A1381" t="s">
        <v>4133</v>
      </c>
      <c r="B1381" s="1">
        <v>42937</v>
      </c>
      <c r="C1381" s="1">
        <v>42943</v>
      </c>
      <c r="D1381" t="s">
        <v>39</v>
      </c>
      <c r="E1381" t="s">
        <v>1944</v>
      </c>
      <c r="F1381" t="s">
        <v>1945</v>
      </c>
      <c r="G1381" t="s">
        <v>25</v>
      </c>
      <c r="H1381" t="s">
        <v>26</v>
      </c>
      <c r="I1381" t="s">
        <v>3818</v>
      </c>
      <c r="J1381" t="s">
        <v>817</v>
      </c>
      <c r="K1381" t="s">
        <v>5508</v>
      </c>
      <c r="L1381" t="s">
        <v>29</v>
      </c>
      <c r="M1381" t="s">
        <v>1041</v>
      </c>
      <c r="N1381" t="s">
        <v>31</v>
      </c>
      <c r="O1381" t="s">
        <v>32</v>
      </c>
      <c r="P1381" s="4">
        <v>302.94</v>
      </c>
      <c r="Q1381">
        <v>3</v>
      </c>
      <c r="R1381">
        <v>0</v>
      </c>
      <c r="S1381" s="4">
        <v>69.676199999999994</v>
      </c>
    </row>
    <row r="1382" spans="1:19" x14ac:dyDescent="0.25">
      <c r="A1382" t="s">
        <v>4135</v>
      </c>
      <c r="B1382" s="1">
        <v>41682</v>
      </c>
      <c r="C1382" s="1">
        <v>41832</v>
      </c>
      <c r="D1382" t="s">
        <v>39</v>
      </c>
      <c r="E1382" t="s">
        <v>4136</v>
      </c>
      <c r="F1382" t="s">
        <v>4137</v>
      </c>
      <c r="G1382" t="s">
        <v>89</v>
      </c>
      <c r="H1382" t="s">
        <v>26</v>
      </c>
      <c r="I1382" t="s">
        <v>2995</v>
      </c>
      <c r="J1382" t="s">
        <v>1274</v>
      </c>
      <c r="K1382" t="s">
        <v>5412</v>
      </c>
      <c r="L1382" t="s">
        <v>66</v>
      </c>
      <c r="M1382" t="s">
        <v>732</v>
      </c>
      <c r="N1382" t="s">
        <v>31</v>
      </c>
      <c r="O1382" t="s">
        <v>55</v>
      </c>
      <c r="P1382" s="4">
        <v>60.72</v>
      </c>
      <c r="Q1382">
        <v>3</v>
      </c>
      <c r="R1382">
        <v>0</v>
      </c>
      <c r="S1382" s="4">
        <v>23.680800000000001</v>
      </c>
    </row>
    <row r="1383" spans="1:19" x14ac:dyDescent="0.25">
      <c r="A1383" t="s">
        <v>4135</v>
      </c>
      <c r="B1383" s="1">
        <v>41682</v>
      </c>
      <c r="C1383" s="1">
        <v>41832</v>
      </c>
      <c r="D1383" t="s">
        <v>39</v>
      </c>
      <c r="E1383" t="s">
        <v>4136</v>
      </c>
      <c r="F1383" t="s">
        <v>4137</v>
      </c>
      <c r="G1383" t="s">
        <v>89</v>
      </c>
      <c r="H1383" t="s">
        <v>26</v>
      </c>
      <c r="I1383" t="s">
        <v>2995</v>
      </c>
      <c r="J1383" t="s">
        <v>1274</v>
      </c>
      <c r="K1383" t="s">
        <v>5412</v>
      </c>
      <c r="L1383" t="s">
        <v>66</v>
      </c>
      <c r="M1383" t="s">
        <v>1795</v>
      </c>
      <c r="N1383" t="s">
        <v>31</v>
      </c>
      <c r="O1383" t="s">
        <v>35</v>
      </c>
      <c r="P1383" s="4">
        <v>239.84</v>
      </c>
      <c r="Q1383">
        <v>8</v>
      </c>
      <c r="R1383">
        <v>0</v>
      </c>
      <c r="S1383" s="4">
        <v>64.756799999999998</v>
      </c>
    </row>
    <row r="1384" spans="1:19" x14ac:dyDescent="0.25">
      <c r="A1384" t="s">
        <v>4138</v>
      </c>
      <c r="B1384" s="1">
        <v>42516</v>
      </c>
      <c r="C1384" s="1">
        <v>42521</v>
      </c>
      <c r="D1384" t="s">
        <v>39</v>
      </c>
      <c r="E1384" t="s">
        <v>3455</v>
      </c>
      <c r="F1384" t="s">
        <v>3456</v>
      </c>
      <c r="G1384" t="s">
        <v>25</v>
      </c>
      <c r="H1384" t="s">
        <v>26</v>
      </c>
      <c r="I1384" t="s">
        <v>976</v>
      </c>
      <c r="J1384" t="s">
        <v>52</v>
      </c>
      <c r="K1384" t="s">
        <v>5233</v>
      </c>
      <c r="L1384" t="s">
        <v>53</v>
      </c>
      <c r="M1384" t="s">
        <v>319</v>
      </c>
      <c r="N1384" t="s">
        <v>31</v>
      </c>
      <c r="O1384" t="s">
        <v>35</v>
      </c>
      <c r="P1384" s="4">
        <v>484.70400000000001</v>
      </c>
      <c r="Q1384">
        <v>6</v>
      </c>
      <c r="R1384">
        <v>0.2</v>
      </c>
      <c r="S1384" s="4">
        <v>-84.8232</v>
      </c>
    </row>
    <row r="1385" spans="1:19" x14ac:dyDescent="0.25">
      <c r="A1385" t="s">
        <v>4140</v>
      </c>
      <c r="B1385" s="1">
        <v>42115</v>
      </c>
      <c r="C1385" s="1">
        <v>42122</v>
      </c>
      <c r="D1385" t="s">
        <v>39</v>
      </c>
      <c r="E1385" t="s">
        <v>3864</v>
      </c>
      <c r="F1385" t="s">
        <v>3865</v>
      </c>
      <c r="G1385" t="s">
        <v>25</v>
      </c>
      <c r="H1385" t="s">
        <v>26</v>
      </c>
      <c r="I1385" t="s">
        <v>999</v>
      </c>
      <c r="J1385" t="s">
        <v>28</v>
      </c>
      <c r="K1385" t="s">
        <v>5235</v>
      </c>
      <c r="L1385" t="s">
        <v>29</v>
      </c>
      <c r="M1385" t="s">
        <v>385</v>
      </c>
      <c r="N1385" t="s">
        <v>31</v>
      </c>
      <c r="O1385" t="s">
        <v>35</v>
      </c>
      <c r="P1385" s="4">
        <v>191.96</v>
      </c>
      <c r="Q1385">
        <v>2</v>
      </c>
      <c r="R1385">
        <v>0</v>
      </c>
      <c r="S1385" s="4">
        <v>51.8292</v>
      </c>
    </row>
    <row r="1386" spans="1:19" x14ac:dyDescent="0.25">
      <c r="A1386" t="s">
        <v>4140</v>
      </c>
      <c r="B1386" s="1">
        <v>42115</v>
      </c>
      <c r="C1386" s="1">
        <v>42122</v>
      </c>
      <c r="D1386" t="s">
        <v>39</v>
      </c>
      <c r="E1386" t="s">
        <v>3864</v>
      </c>
      <c r="F1386" t="s">
        <v>3865</v>
      </c>
      <c r="G1386" t="s">
        <v>25</v>
      </c>
      <c r="H1386" t="s">
        <v>26</v>
      </c>
      <c r="I1386" t="s">
        <v>999</v>
      </c>
      <c r="J1386" t="s">
        <v>28</v>
      </c>
      <c r="K1386" t="s">
        <v>5235</v>
      </c>
      <c r="L1386" t="s">
        <v>29</v>
      </c>
      <c r="M1386" t="s">
        <v>826</v>
      </c>
      <c r="N1386" t="s">
        <v>31</v>
      </c>
      <c r="O1386" t="s">
        <v>55</v>
      </c>
      <c r="P1386" s="4">
        <v>209.88</v>
      </c>
      <c r="Q1386">
        <v>3</v>
      </c>
      <c r="R1386">
        <v>0</v>
      </c>
      <c r="S1386" s="4">
        <v>35.679600000000001</v>
      </c>
    </row>
    <row r="1387" spans="1:19" x14ac:dyDescent="0.25">
      <c r="A1387" t="s">
        <v>4143</v>
      </c>
      <c r="B1387" s="1">
        <v>42538</v>
      </c>
      <c r="C1387" s="1">
        <v>42540</v>
      </c>
      <c r="D1387" t="s">
        <v>86</v>
      </c>
      <c r="E1387" t="s">
        <v>4145</v>
      </c>
      <c r="F1387" t="s">
        <v>4146</v>
      </c>
      <c r="G1387" t="s">
        <v>25</v>
      </c>
      <c r="H1387" t="s">
        <v>26</v>
      </c>
      <c r="I1387" t="s">
        <v>51</v>
      </c>
      <c r="J1387" t="s">
        <v>52</v>
      </c>
      <c r="K1387" t="s">
        <v>5197</v>
      </c>
      <c r="L1387" t="s">
        <v>53</v>
      </c>
      <c r="M1387" t="s">
        <v>3114</v>
      </c>
      <c r="N1387" t="s">
        <v>31</v>
      </c>
      <c r="O1387" t="s">
        <v>32</v>
      </c>
      <c r="P1387" s="4">
        <v>239.666</v>
      </c>
      <c r="Q1387">
        <v>2</v>
      </c>
      <c r="R1387">
        <v>0.15</v>
      </c>
      <c r="S1387" s="4">
        <v>14.098000000000001</v>
      </c>
    </row>
    <row r="1388" spans="1:19" x14ac:dyDescent="0.25">
      <c r="A1388" t="s">
        <v>4147</v>
      </c>
      <c r="B1388" s="1">
        <v>42748</v>
      </c>
      <c r="C1388" s="1">
        <v>42753</v>
      </c>
      <c r="D1388" t="s">
        <v>22</v>
      </c>
      <c r="E1388" t="s">
        <v>2435</v>
      </c>
      <c r="F1388" t="s">
        <v>2436</v>
      </c>
      <c r="G1388" t="s">
        <v>89</v>
      </c>
      <c r="H1388" t="s">
        <v>26</v>
      </c>
      <c r="I1388" t="s">
        <v>1015</v>
      </c>
      <c r="J1388" t="s">
        <v>633</v>
      </c>
      <c r="K1388" t="s">
        <v>5311</v>
      </c>
      <c r="L1388" t="s">
        <v>92</v>
      </c>
      <c r="M1388" t="s">
        <v>2944</v>
      </c>
      <c r="N1388" t="s">
        <v>31</v>
      </c>
      <c r="O1388" t="s">
        <v>32</v>
      </c>
      <c r="P1388" s="4">
        <v>212.94</v>
      </c>
      <c r="Q1388">
        <v>3</v>
      </c>
      <c r="R1388">
        <v>0</v>
      </c>
      <c r="S1388" s="4">
        <v>53.234999999999999</v>
      </c>
    </row>
    <row r="1389" spans="1:19" x14ac:dyDescent="0.25">
      <c r="A1389" t="s">
        <v>4149</v>
      </c>
      <c r="B1389" s="1">
        <v>41799</v>
      </c>
      <c r="C1389" s="1">
        <v>41891</v>
      </c>
      <c r="D1389" t="s">
        <v>86</v>
      </c>
      <c r="E1389" t="s">
        <v>4150</v>
      </c>
      <c r="F1389" t="s">
        <v>4151</v>
      </c>
      <c r="G1389" t="s">
        <v>89</v>
      </c>
      <c r="H1389" t="s">
        <v>26</v>
      </c>
      <c r="I1389" t="s">
        <v>352</v>
      </c>
      <c r="J1389" t="s">
        <v>52</v>
      </c>
      <c r="K1389" t="s">
        <v>5170</v>
      </c>
      <c r="L1389" t="s">
        <v>53</v>
      </c>
      <c r="M1389" t="s">
        <v>54</v>
      </c>
      <c r="N1389" t="s">
        <v>31</v>
      </c>
      <c r="O1389" t="s">
        <v>55</v>
      </c>
      <c r="P1389" s="4">
        <v>41.88</v>
      </c>
      <c r="Q1389">
        <v>6</v>
      </c>
      <c r="R1389">
        <v>0</v>
      </c>
      <c r="S1389" s="4">
        <v>12.145200000000001</v>
      </c>
    </row>
    <row r="1390" spans="1:19" x14ac:dyDescent="0.25">
      <c r="A1390" t="s">
        <v>4152</v>
      </c>
      <c r="B1390" s="1">
        <v>42023</v>
      </c>
      <c r="C1390" s="1">
        <v>42027</v>
      </c>
      <c r="D1390" t="s">
        <v>39</v>
      </c>
      <c r="E1390" t="s">
        <v>4155</v>
      </c>
      <c r="F1390" t="s">
        <v>4156</v>
      </c>
      <c r="G1390" t="s">
        <v>25</v>
      </c>
      <c r="H1390" t="s">
        <v>26</v>
      </c>
      <c r="I1390" t="s">
        <v>4157</v>
      </c>
      <c r="J1390" t="s">
        <v>91</v>
      </c>
      <c r="K1390" t="s">
        <v>5514</v>
      </c>
      <c r="L1390" t="s">
        <v>92</v>
      </c>
      <c r="M1390" t="s">
        <v>1931</v>
      </c>
      <c r="N1390" t="s">
        <v>31</v>
      </c>
      <c r="O1390" t="s">
        <v>45</v>
      </c>
      <c r="P1390" s="4">
        <v>102.438</v>
      </c>
      <c r="Q1390">
        <v>1</v>
      </c>
      <c r="R1390">
        <v>0.3</v>
      </c>
      <c r="S1390" s="4">
        <v>-13.1706</v>
      </c>
    </row>
    <row r="1391" spans="1:19" x14ac:dyDescent="0.25">
      <c r="A1391" t="s">
        <v>4152</v>
      </c>
      <c r="B1391" s="1">
        <v>42023</v>
      </c>
      <c r="C1391" s="1">
        <v>42027</v>
      </c>
      <c r="D1391" t="s">
        <v>39</v>
      </c>
      <c r="E1391" t="s">
        <v>4155</v>
      </c>
      <c r="F1391" t="s">
        <v>4156</v>
      </c>
      <c r="G1391" t="s">
        <v>25</v>
      </c>
      <c r="H1391" t="s">
        <v>26</v>
      </c>
      <c r="I1391" t="s">
        <v>4157</v>
      </c>
      <c r="J1391" t="s">
        <v>91</v>
      </c>
      <c r="K1391" t="s">
        <v>5514</v>
      </c>
      <c r="L1391" t="s">
        <v>92</v>
      </c>
      <c r="M1391" t="s">
        <v>2605</v>
      </c>
      <c r="N1391" t="s">
        <v>31</v>
      </c>
      <c r="O1391" t="s">
        <v>35</v>
      </c>
      <c r="P1391" s="4">
        <v>199.304</v>
      </c>
      <c r="Q1391">
        <v>4</v>
      </c>
      <c r="R1391">
        <v>0.3</v>
      </c>
      <c r="S1391" s="4">
        <v>-8.5416000000000007</v>
      </c>
    </row>
    <row r="1392" spans="1:19" x14ac:dyDescent="0.25">
      <c r="A1392" t="s">
        <v>4158</v>
      </c>
      <c r="B1392" s="1">
        <v>42729</v>
      </c>
      <c r="C1392" s="1">
        <v>42734</v>
      </c>
      <c r="D1392" t="s">
        <v>39</v>
      </c>
      <c r="E1392" t="s">
        <v>1910</v>
      </c>
      <c r="F1392" t="s">
        <v>1911</v>
      </c>
      <c r="G1392" t="s">
        <v>25</v>
      </c>
      <c r="H1392" t="s">
        <v>26</v>
      </c>
      <c r="I1392" t="s">
        <v>202</v>
      </c>
      <c r="J1392" t="s">
        <v>203</v>
      </c>
      <c r="K1392" t="s">
        <v>5160</v>
      </c>
      <c r="L1392" t="s">
        <v>53</v>
      </c>
      <c r="M1392" t="s">
        <v>1539</v>
      </c>
      <c r="N1392" t="s">
        <v>31</v>
      </c>
      <c r="O1392" t="s">
        <v>35</v>
      </c>
      <c r="P1392" s="4">
        <v>698.35199999999998</v>
      </c>
      <c r="Q1392">
        <v>3</v>
      </c>
      <c r="R1392">
        <v>0.2</v>
      </c>
      <c r="S1392" s="4">
        <v>52.376399999999997</v>
      </c>
    </row>
    <row r="1393" spans="1:19" x14ac:dyDescent="0.25">
      <c r="A1393" t="s">
        <v>4158</v>
      </c>
      <c r="B1393" s="1">
        <v>42729</v>
      </c>
      <c r="C1393" s="1">
        <v>42734</v>
      </c>
      <c r="D1393" t="s">
        <v>39</v>
      </c>
      <c r="E1393" t="s">
        <v>1910</v>
      </c>
      <c r="F1393" t="s">
        <v>1911</v>
      </c>
      <c r="G1393" t="s">
        <v>25</v>
      </c>
      <c r="H1393" t="s">
        <v>26</v>
      </c>
      <c r="I1393" t="s">
        <v>202</v>
      </c>
      <c r="J1393" t="s">
        <v>203</v>
      </c>
      <c r="K1393" t="s">
        <v>5160</v>
      </c>
      <c r="L1393" t="s">
        <v>53</v>
      </c>
      <c r="M1393" t="s">
        <v>1733</v>
      </c>
      <c r="N1393" t="s">
        <v>31</v>
      </c>
      <c r="O1393" t="s">
        <v>45</v>
      </c>
      <c r="P1393" s="4">
        <v>1747.25</v>
      </c>
      <c r="Q1393">
        <v>5</v>
      </c>
      <c r="R1393">
        <v>0</v>
      </c>
      <c r="S1393" s="4">
        <v>629.01</v>
      </c>
    </row>
    <row r="1394" spans="1:19" x14ac:dyDescent="0.25">
      <c r="A1394" t="s">
        <v>4160</v>
      </c>
      <c r="B1394" s="1">
        <v>41943</v>
      </c>
      <c r="C1394" s="1">
        <v>41681</v>
      </c>
      <c r="D1394" t="s">
        <v>22</v>
      </c>
      <c r="E1394" t="s">
        <v>1013</v>
      </c>
      <c r="F1394" t="s">
        <v>1014</v>
      </c>
      <c r="G1394" t="s">
        <v>89</v>
      </c>
      <c r="H1394" t="s">
        <v>26</v>
      </c>
      <c r="I1394" t="s">
        <v>1003</v>
      </c>
      <c r="J1394" t="s">
        <v>250</v>
      </c>
      <c r="K1394" t="s">
        <v>5236</v>
      </c>
      <c r="L1394" t="s">
        <v>66</v>
      </c>
      <c r="M1394" t="s">
        <v>1984</v>
      </c>
      <c r="N1394" t="s">
        <v>31</v>
      </c>
      <c r="O1394" t="s">
        <v>45</v>
      </c>
      <c r="P1394" s="4">
        <v>1421.664</v>
      </c>
      <c r="Q1394">
        <v>8</v>
      </c>
      <c r="R1394">
        <v>0.4</v>
      </c>
      <c r="S1394" s="4">
        <v>-734.52639999999997</v>
      </c>
    </row>
    <row r="1395" spans="1:19" x14ac:dyDescent="0.25">
      <c r="A1395" t="s">
        <v>4161</v>
      </c>
      <c r="B1395" s="1">
        <v>42719</v>
      </c>
      <c r="C1395" s="1">
        <v>42725</v>
      </c>
      <c r="D1395" t="s">
        <v>39</v>
      </c>
      <c r="E1395" t="s">
        <v>1591</v>
      </c>
      <c r="F1395" t="s">
        <v>1592</v>
      </c>
      <c r="G1395" t="s">
        <v>100</v>
      </c>
      <c r="H1395" t="s">
        <v>26</v>
      </c>
      <c r="I1395" t="s">
        <v>1015</v>
      </c>
      <c r="J1395" t="s">
        <v>1800</v>
      </c>
      <c r="K1395" t="s">
        <v>5307</v>
      </c>
      <c r="L1395" t="s">
        <v>53</v>
      </c>
      <c r="M1395" t="s">
        <v>329</v>
      </c>
      <c r="N1395" t="s">
        <v>31</v>
      </c>
      <c r="O1395" t="s">
        <v>45</v>
      </c>
      <c r="P1395" s="4">
        <v>564.19500000000005</v>
      </c>
      <c r="Q1395">
        <v>3</v>
      </c>
      <c r="R1395">
        <v>0.5</v>
      </c>
      <c r="S1395" s="4">
        <v>-304.6653</v>
      </c>
    </row>
    <row r="1396" spans="1:19" x14ac:dyDescent="0.25">
      <c r="A1396" t="s">
        <v>4162</v>
      </c>
      <c r="B1396" s="1">
        <v>42956</v>
      </c>
      <c r="C1396" s="1">
        <v>43048</v>
      </c>
      <c r="D1396" t="s">
        <v>86</v>
      </c>
      <c r="E1396" t="s">
        <v>2197</v>
      </c>
      <c r="F1396" t="s">
        <v>2198</v>
      </c>
      <c r="G1396" t="s">
        <v>89</v>
      </c>
      <c r="H1396" t="s">
        <v>26</v>
      </c>
      <c r="I1396" t="s">
        <v>784</v>
      </c>
      <c r="J1396" t="s">
        <v>91</v>
      </c>
      <c r="K1396" t="s">
        <v>5214</v>
      </c>
      <c r="L1396" t="s">
        <v>92</v>
      </c>
      <c r="M1396" t="s">
        <v>1099</v>
      </c>
      <c r="N1396" t="s">
        <v>31</v>
      </c>
      <c r="O1396" t="s">
        <v>55</v>
      </c>
      <c r="P1396" s="4">
        <v>21.184000000000001</v>
      </c>
      <c r="Q1396">
        <v>2</v>
      </c>
      <c r="R1396">
        <v>0.6</v>
      </c>
      <c r="S1396" s="4">
        <v>-11.651199999999999</v>
      </c>
    </row>
    <row r="1397" spans="1:19" x14ac:dyDescent="0.25">
      <c r="A1397" t="s">
        <v>4162</v>
      </c>
      <c r="B1397" s="1">
        <v>42956</v>
      </c>
      <c r="C1397" s="1">
        <v>43048</v>
      </c>
      <c r="D1397" t="s">
        <v>86</v>
      </c>
      <c r="E1397" t="s">
        <v>2197</v>
      </c>
      <c r="F1397" t="s">
        <v>2198</v>
      </c>
      <c r="G1397" t="s">
        <v>89</v>
      </c>
      <c r="H1397" t="s">
        <v>26</v>
      </c>
      <c r="I1397" t="s">
        <v>784</v>
      </c>
      <c r="J1397" t="s">
        <v>91</v>
      </c>
      <c r="K1397" t="s">
        <v>5214</v>
      </c>
      <c r="L1397" t="s">
        <v>92</v>
      </c>
      <c r="M1397" t="s">
        <v>2881</v>
      </c>
      <c r="N1397" t="s">
        <v>31</v>
      </c>
      <c r="O1397" t="s">
        <v>35</v>
      </c>
      <c r="P1397" s="4">
        <v>213.43</v>
      </c>
      <c r="Q1397">
        <v>5</v>
      </c>
      <c r="R1397">
        <v>0.3</v>
      </c>
      <c r="S1397" s="4">
        <v>-39.637</v>
      </c>
    </row>
    <row r="1398" spans="1:19" x14ac:dyDescent="0.25">
      <c r="A1398" t="s">
        <v>4163</v>
      </c>
      <c r="B1398" s="1">
        <v>42786</v>
      </c>
      <c r="C1398" s="1">
        <v>42793</v>
      </c>
      <c r="D1398" t="s">
        <v>39</v>
      </c>
      <c r="E1398" t="s">
        <v>2721</v>
      </c>
      <c r="F1398" t="s">
        <v>2722</v>
      </c>
      <c r="G1398" t="s">
        <v>100</v>
      </c>
      <c r="H1398" t="s">
        <v>26</v>
      </c>
      <c r="I1398" t="s">
        <v>2405</v>
      </c>
      <c r="J1398" t="s">
        <v>577</v>
      </c>
      <c r="K1398" t="s">
        <v>5356</v>
      </c>
      <c r="L1398" t="s">
        <v>53</v>
      </c>
      <c r="M1398" t="s">
        <v>850</v>
      </c>
      <c r="N1398" t="s">
        <v>31</v>
      </c>
      <c r="O1398" t="s">
        <v>55</v>
      </c>
      <c r="P1398" s="4">
        <v>68.703999999999994</v>
      </c>
      <c r="Q1398">
        <v>2</v>
      </c>
      <c r="R1398">
        <v>0.2</v>
      </c>
      <c r="S1398" s="4">
        <v>16.3172</v>
      </c>
    </row>
    <row r="1399" spans="1:19" x14ac:dyDescent="0.25">
      <c r="A1399" t="s">
        <v>4163</v>
      </c>
      <c r="B1399" s="1">
        <v>42786</v>
      </c>
      <c r="C1399" s="1">
        <v>42793</v>
      </c>
      <c r="D1399" t="s">
        <v>39</v>
      </c>
      <c r="E1399" t="s">
        <v>2721</v>
      </c>
      <c r="F1399" t="s">
        <v>2722</v>
      </c>
      <c r="G1399" t="s">
        <v>100</v>
      </c>
      <c r="H1399" t="s">
        <v>26</v>
      </c>
      <c r="I1399" t="s">
        <v>2405</v>
      </c>
      <c r="J1399" t="s">
        <v>577</v>
      </c>
      <c r="K1399" t="s">
        <v>5356</v>
      </c>
      <c r="L1399" t="s">
        <v>53</v>
      </c>
      <c r="M1399" t="s">
        <v>1479</v>
      </c>
      <c r="N1399" t="s">
        <v>31</v>
      </c>
      <c r="O1399" t="s">
        <v>45</v>
      </c>
      <c r="P1399" s="4">
        <v>386.91</v>
      </c>
      <c r="Q1399">
        <v>9</v>
      </c>
      <c r="R1399">
        <v>0.5</v>
      </c>
      <c r="S1399" s="4">
        <v>-185.71680000000001</v>
      </c>
    </row>
    <row r="1400" spans="1:19" x14ac:dyDescent="0.25">
      <c r="A1400" t="s">
        <v>4165</v>
      </c>
      <c r="B1400" s="1">
        <v>43034</v>
      </c>
      <c r="C1400" s="1">
        <v>42746</v>
      </c>
      <c r="D1400" t="s">
        <v>39</v>
      </c>
      <c r="E1400" t="s">
        <v>684</v>
      </c>
      <c r="F1400" t="s">
        <v>685</v>
      </c>
      <c r="G1400" t="s">
        <v>25</v>
      </c>
      <c r="H1400" t="s">
        <v>26</v>
      </c>
      <c r="I1400" t="s">
        <v>4166</v>
      </c>
      <c r="J1400" t="s">
        <v>817</v>
      </c>
      <c r="K1400" t="s">
        <v>5515</v>
      </c>
      <c r="L1400" t="s">
        <v>29</v>
      </c>
      <c r="M1400" t="s">
        <v>1053</v>
      </c>
      <c r="N1400" t="s">
        <v>31</v>
      </c>
      <c r="O1400" t="s">
        <v>45</v>
      </c>
      <c r="P1400" s="4">
        <v>356.85</v>
      </c>
      <c r="Q1400">
        <v>5</v>
      </c>
      <c r="R1400">
        <v>0</v>
      </c>
      <c r="S1400" s="4">
        <v>60.664499999999997</v>
      </c>
    </row>
    <row r="1401" spans="1:19" x14ac:dyDescent="0.25">
      <c r="A1401" t="s">
        <v>4167</v>
      </c>
      <c r="B1401" s="1">
        <v>43074</v>
      </c>
      <c r="C1401" s="1">
        <v>42869</v>
      </c>
      <c r="D1401" t="s">
        <v>22</v>
      </c>
      <c r="E1401" t="s">
        <v>696</v>
      </c>
      <c r="F1401" t="s">
        <v>697</v>
      </c>
      <c r="G1401" t="s">
        <v>25</v>
      </c>
      <c r="H1401" t="s">
        <v>26</v>
      </c>
      <c r="I1401" t="s">
        <v>1524</v>
      </c>
      <c r="J1401" t="s">
        <v>392</v>
      </c>
      <c r="K1401" t="s">
        <v>5280</v>
      </c>
      <c r="L1401" t="s">
        <v>66</v>
      </c>
      <c r="M1401" t="s">
        <v>3437</v>
      </c>
      <c r="N1401" t="s">
        <v>31</v>
      </c>
      <c r="O1401" t="s">
        <v>55</v>
      </c>
      <c r="P1401" s="4">
        <v>42.85</v>
      </c>
      <c r="Q1401">
        <v>5</v>
      </c>
      <c r="R1401">
        <v>0</v>
      </c>
      <c r="S1401" s="4">
        <v>15.426</v>
      </c>
    </row>
    <row r="1402" spans="1:19" x14ac:dyDescent="0.25">
      <c r="A1402" t="s">
        <v>4168</v>
      </c>
      <c r="B1402" s="1">
        <v>42133</v>
      </c>
      <c r="C1402" s="1">
        <v>42347</v>
      </c>
      <c r="D1402" t="s">
        <v>39</v>
      </c>
      <c r="E1402" t="s">
        <v>4169</v>
      </c>
      <c r="F1402" t="s">
        <v>4170</v>
      </c>
      <c r="G1402" t="s">
        <v>100</v>
      </c>
      <c r="H1402" t="s">
        <v>26</v>
      </c>
      <c r="I1402" t="s">
        <v>4171</v>
      </c>
      <c r="J1402" t="s">
        <v>817</v>
      </c>
      <c r="K1402" t="s">
        <v>5516</v>
      </c>
      <c r="L1402" t="s">
        <v>29</v>
      </c>
      <c r="M1402" t="s">
        <v>4172</v>
      </c>
      <c r="N1402" t="s">
        <v>31</v>
      </c>
      <c r="O1402" t="s">
        <v>55</v>
      </c>
      <c r="P1402" s="4">
        <v>67.959999999999994</v>
      </c>
      <c r="Q1402">
        <v>4</v>
      </c>
      <c r="R1402">
        <v>0</v>
      </c>
      <c r="S1402" s="4">
        <v>12.232799999999999</v>
      </c>
    </row>
    <row r="1403" spans="1:19" x14ac:dyDescent="0.25">
      <c r="A1403" t="s">
        <v>4174</v>
      </c>
      <c r="B1403" s="1">
        <v>41922</v>
      </c>
      <c r="C1403" s="1">
        <v>41926</v>
      </c>
      <c r="D1403" t="s">
        <v>39</v>
      </c>
      <c r="E1403" t="s">
        <v>1477</v>
      </c>
      <c r="F1403" t="s">
        <v>1478</v>
      </c>
      <c r="G1403" t="s">
        <v>100</v>
      </c>
      <c r="H1403" t="s">
        <v>26</v>
      </c>
      <c r="I1403" t="s">
        <v>576</v>
      </c>
      <c r="J1403" t="s">
        <v>577</v>
      </c>
      <c r="K1403" t="s">
        <v>5194</v>
      </c>
      <c r="L1403" t="s">
        <v>53</v>
      </c>
      <c r="M1403" t="s">
        <v>1342</v>
      </c>
      <c r="N1403" t="s">
        <v>31</v>
      </c>
      <c r="O1403" t="s">
        <v>55</v>
      </c>
      <c r="P1403" s="4">
        <v>46.872</v>
      </c>
      <c r="Q1403">
        <v>7</v>
      </c>
      <c r="R1403">
        <v>0.2</v>
      </c>
      <c r="S1403" s="4">
        <v>3.5154000000000001</v>
      </c>
    </row>
    <row r="1404" spans="1:19" x14ac:dyDescent="0.25">
      <c r="A1404" t="s">
        <v>4176</v>
      </c>
      <c r="B1404" s="1">
        <v>41770</v>
      </c>
      <c r="C1404" s="1">
        <v>41923</v>
      </c>
      <c r="D1404" t="s">
        <v>39</v>
      </c>
      <c r="E1404" t="s">
        <v>2901</v>
      </c>
      <c r="F1404" t="s">
        <v>2902</v>
      </c>
      <c r="G1404" t="s">
        <v>100</v>
      </c>
      <c r="H1404" t="s">
        <v>26</v>
      </c>
      <c r="I1404" t="s">
        <v>51</v>
      </c>
      <c r="J1404" t="s">
        <v>52</v>
      </c>
      <c r="K1404" t="s">
        <v>5272</v>
      </c>
      <c r="L1404" t="s">
        <v>53</v>
      </c>
      <c r="M1404" t="s">
        <v>2878</v>
      </c>
      <c r="N1404" t="s">
        <v>31</v>
      </c>
      <c r="O1404" t="s">
        <v>55</v>
      </c>
      <c r="P1404" s="4">
        <v>20.04</v>
      </c>
      <c r="Q1404">
        <v>6</v>
      </c>
      <c r="R1404">
        <v>0</v>
      </c>
      <c r="S1404" s="4">
        <v>8.8176000000000005</v>
      </c>
    </row>
    <row r="1405" spans="1:19" x14ac:dyDescent="0.25">
      <c r="A1405" t="s">
        <v>4177</v>
      </c>
      <c r="B1405" s="1">
        <v>42355</v>
      </c>
      <c r="C1405" s="1">
        <v>42360</v>
      </c>
      <c r="D1405" t="s">
        <v>39</v>
      </c>
      <c r="E1405" t="s">
        <v>1622</v>
      </c>
      <c r="F1405" t="s">
        <v>1623</v>
      </c>
      <c r="G1405" t="s">
        <v>25</v>
      </c>
      <c r="H1405" t="s">
        <v>26</v>
      </c>
      <c r="I1405" t="s">
        <v>226</v>
      </c>
      <c r="J1405" t="s">
        <v>138</v>
      </c>
      <c r="K1405" t="s">
        <v>5156</v>
      </c>
      <c r="L1405" t="s">
        <v>92</v>
      </c>
      <c r="M1405" t="s">
        <v>1016</v>
      </c>
      <c r="N1405" t="s">
        <v>31</v>
      </c>
      <c r="O1405" t="s">
        <v>55</v>
      </c>
      <c r="P1405" s="4">
        <v>41.552</v>
      </c>
      <c r="Q1405">
        <v>2</v>
      </c>
      <c r="R1405">
        <v>0.6</v>
      </c>
      <c r="S1405" s="4">
        <v>-19.737200000000001</v>
      </c>
    </row>
    <row r="1406" spans="1:19" x14ac:dyDescent="0.25">
      <c r="A1406" t="s">
        <v>4179</v>
      </c>
      <c r="B1406" s="1">
        <v>42937</v>
      </c>
      <c r="C1406" s="1">
        <v>42941</v>
      </c>
      <c r="D1406" t="s">
        <v>39</v>
      </c>
      <c r="E1406" t="s">
        <v>2251</v>
      </c>
      <c r="F1406" t="s">
        <v>2252</v>
      </c>
      <c r="G1406" t="s">
        <v>25</v>
      </c>
      <c r="H1406" t="s">
        <v>26</v>
      </c>
      <c r="I1406" t="s">
        <v>720</v>
      </c>
      <c r="J1406" t="s">
        <v>52</v>
      </c>
      <c r="K1406" t="s">
        <v>5207</v>
      </c>
      <c r="L1406" t="s">
        <v>53</v>
      </c>
      <c r="M1406" t="s">
        <v>1816</v>
      </c>
      <c r="N1406" t="s">
        <v>31</v>
      </c>
      <c r="O1406" t="s">
        <v>35</v>
      </c>
      <c r="P1406" s="4">
        <v>225.29599999999999</v>
      </c>
      <c r="Q1406">
        <v>2</v>
      </c>
      <c r="R1406">
        <v>0.2</v>
      </c>
      <c r="S1406" s="4">
        <v>22.529599999999999</v>
      </c>
    </row>
    <row r="1407" spans="1:19" x14ac:dyDescent="0.25">
      <c r="A1407" t="s">
        <v>4180</v>
      </c>
      <c r="B1407" s="1">
        <v>42144</v>
      </c>
      <c r="C1407" s="1">
        <v>42148</v>
      </c>
      <c r="D1407" t="s">
        <v>39</v>
      </c>
      <c r="E1407" t="s">
        <v>1614</v>
      </c>
      <c r="F1407" t="s">
        <v>1615</v>
      </c>
      <c r="G1407" t="s">
        <v>25</v>
      </c>
      <c r="H1407" t="s">
        <v>26</v>
      </c>
      <c r="I1407" t="s">
        <v>4183</v>
      </c>
      <c r="J1407" t="s">
        <v>1209</v>
      </c>
      <c r="K1407" t="s">
        <v>5517</v>
      </c>
      <c r="L1407" t="s">
        <v>29</v>
      </c>
      <c r="M1407" t="s">
        <v>1821</v>
      </c>
      <c r="N1407" t="s">
        <v>31</v>
      </c>
      <c r="O1407" t="s">
        <v>55</v>
      </c>
      <c r="P1407" s="4">
        <v>163.136</v>
      </c>
      <c r="Q1407">
        <v>4</v>
      </c>
      <c r="R1407">
        <v>0.2</v>
      </c>
      <c r="S1407" s="4">
        <v>20.391999999999999</v>
      </c>
    </row>
    <row r="1408" spans="1:19" x14ac:dyDescent="0.25">
      <c r="A1408" t="s">
        <v>4184</v>
      </c>
      <c r="B1408" s="1">
        <v>42322</v>
      </c>
      <c r="C1408" s="1">
        <v>42327</v>
      </c>
      <c r="D1408" t="s">
        <v>39</v>
      </c>
      <c r="E1408" t="s">
        <v>3308</v>
      </c>
      <c r="F1408" t="s">
        <v>3309</v>
      </c>
      <c r="G1408" t="s">
        <v>25</v>
      </c>
      <c r="H1408" t="s">
        <v>26</v>
      </c>
      <c r="I1408" t="s">
        <v>4185</v>
      </c>
      <c r="J1408" t="s">
        <v>2240</v>
      </c>
      <c r="K1408" t="s">
        <v>5518</v>
      </c>
      <c r="L1408" t="s">
        <v>53</v>
      </c>
      <c r="M1408" t="s">
        <v>265</v>
      </c>
      <c r="N1408" t="s">
        <v>31</v>
      </c>
      <c r="O1408" t="s">
        <v>35</v>
      </c>
      <c r="P1408" s="4">
        <v>883.84</v>
      </c>
      <c r="Q1408">
        <v>4</v>
      </c>
      <c r="R1408">
        <v>0.2</v>
      </c>
      <c r="S1408" s="4">
        <v>99.432000000000002</v>
      </c>
    </row>
    <row r="1409" spans="1:19" x14ac:dyDescent="0.25">
      <c r="A1409" t="s">
        <v>4184</v>
      </c>
      <c r="B1409" s="1">
        <v>42322</v>
      </c>
      <c r="C1409" s="1">
        <v>42327</v>
      </c>
      <c r="D1409" t="s">
        <v>39</v>
      </c>
      <c r="E1409" t="s">
        <v>3308</v>
      </c>
      <c r="F1409" t="s">
        <v>3309</v>
      </c>
      <c r="G1409" t="s">
        <v>25</v>
      </c>
      <c r="H1409" t="s">
        <v>26</v>
      </c>
      <c r="I1409" t="s">
        <v>4185</v>
      </c>
      <c r="J1409" t="s">
        <v>2240</v>
      </c>
      <c r="K1409" t="s">
        <v>5518</v>
      </c>
      <c r="L1409" t="s">
        <v>53</v>
      </c>
      <c r="M1409" t="s">
        <v>385</v>
      </c>
      <c r="N1409" t="s">
        <v>31</v>
      </c>
      <c r="O1409" t="s">
        <v>35</v>
      </c>
      <c r="P1409" s="4">
        <v>230.352</v>
      </c>
      <c r="Q1409">
        <v>3</v>
      </c>
      <c r="R1409">
        <v>0.2</v>
      </c>
      <c r="S1409" s="4">
        <v>20.155799999999999</v>
      </c>
    </row>
    <row r="1410" spans="1:19" x14ac:dyDescent="0.25">
      <c r="A1410" t="s">
        <v>4186</v>
      </c>
      <c r="B1410" s="1">
        <v>43083</v>
      </c>
      <c r="C1410" s="1">
        <v>43083</v>
      </c>
      <c r="D1410" t="s">
        <v>464</v>
      </c>
      <c r="E1410" t="s">
        <v>259</v>
      </c>
      <c r="F1410" t="s">
        <v>260</v>
      </c>
      <c r="G1410" t="s">
        <v>25</v>
      </c>
      <c r="H1410" t="s">
        <v>26</v>
      </c>
      <c r="I1410" t="s">
        <v>2624</v>
      </c>
      <c r="J1410" t="s">
        <v>138</v>
      </c>
      <c r="K1410" t="s">
        <v>5373</v>
      </c>
      <c r="L1410" t="s">
        <v>92</v>
      </c>
      <c r="M1410" t="s">
        <v>2194</v>
      </c>
      <c r="N1410" t="s">
        <v>31</v>
      </c>
      <c r="O1410" t="s">
        <v>55</v>
      </c>
      <c r="P1410" s="4">
        <v>266.35199999999998</v>
      </c>
      <c r="Q1410">
        <v>6</v>
      </c>
      <c r="R1410">
        <v>0.6</v>
      </c>
      <c r="S1410" s="4">
        <v>-292.98719999999997</v>
      </c>
    </row>
    <row r="1411" spans="1:19" x14ac:dyDescent="0.25">
      <c r="A1411" t="s">
        <v>4186</v>
      </c>
      <c r="B1411" s="1">
        <v>43083</v>
      </c>
      <c r="C1411" s="1">
        <v>43083</v>
      </c>
      <c r="D1411" t="s">
        <v>464</v>
      </c>
      <c r="E1411" t="s">
        <v>259</v>
      </c>
      <c r="F1411" t="s">
        <v>260</v>
      </c>
      <c r="G1411" t="s">
        <v>25</v>
      </c>
      <c r="H1411" t="s">
        <v>26</v>
      </c>
      <c r="I1411" t="s">
        <v>2624</v>
      </c>
      <c r="J1411" t="s">
        <v>138</v>
      </c>
      <c r="K1411" t="s">
        <v>5373</v>
      </c>
      <c r="L1411" t="s">
        <v>92</v>
      </c>
      <c r="M1411" t="s">
        <v>383</v>
      </c>
      <c r="N1411" t="s">
        <v>31</v>
      </c>
      <c r="O1411" t="s">
        <v>55</v>
      </c>
      <c r="P1411" s="4">
        <v>56.328000000000003</v>
      </c>
      <c r="Q1411">
        <v>3</v>
      </c>
      <c r="R1411">
        <v>0.6</v>
      </c>
      <c r="S1411" s="4">
        <v>-26.755800000000001</v>
      </c>
    </row>
    <row r="1412" spans="1:19" x14ac:dyDescent="0.25">
      <c r="A1412" t="s">
        <v>4187</v>
      </c>
      <c r="B1412" s="1">
        <v>42586</v>
      </c>
      <c r="C1412" s="1">
        <v>42475</v>
      </c>
      <c r="D1412" t="s">
        <v>39</v>
      </c>
      <c r="E1412" t="s">
        <v>853</v>
      </c>
      <c r="F1412" t="s">
        <v>854</v>
      </c>
      <c r="G1412" t="s">
        <v>100</v>
      </c>
      <c r="H1412" t="s">
        <v>26</v>
      </c>
      <c r="I1412" t="s">
        <v>4188</v>
      </c>
      <c r="J1412" t="s">
        <v>1238</v>
      </c>
      <c r="K1412" t="s">
        <v>5519</v>
      </c>
      <c r="L1412" t="s">
        <v>29</v>
      </c>
      <c r="M1412" t="s">
        <v>1315</v>
      </c>
      <c r="N1412" t="s">
        <v>31</v>
      </c>
      <c r="O1412" t="s">
        <v>55</v>
      </c>
      <c r="P1412" s="4">
        <v>159.91999999999999</v>
      </c>
      <c r="Q1412">
        <v>4</v>
      </c>
      <c r="R1412">
        <v>0</v>
      </c>
      <c r="S1412" s="4">
        <v>31.984000000000002</v>
      </c>
    </row>
    <row r="1413" spans="1:19" x14ac:dyDescent="0.25">
      <c r="A1413" t="s">
        <v>4189</v>
      </c>
      <c r="B1413" s="1">
        <v>42471</v>
      </c>
      <c r="C1413" s="1">
        <v>42624</v>
      </c>
      <c r="D1413" t="s">
        <v>39</v>
      </c>
      <c r="E1413" t="s">
        <v>3004</v>
      </c>
      <c r="F1413" t="s">
        <v>3005</v>
      </c>
      <c r="G1413" t="s">
        <v>89</v>
      </c>
      <c r="H1413" t="s">
        <v>26</v>
      </c>
      <c r="I1413" t="s">
        <v>1178</v>
      </c>
      <c r="J1413" t="s">
        <v>43</v>
      </c>
      <c r="K1413" t="s">
        <v>5479</v>
      </c>
      <c r="L1413" t="s">
        <v>29</v>
      </c>
      <c r="M1413" t="s">
        <v>1871</v>
      </c>
      <c r="N1413" t="s">
        <v>31</v>
      </c>
      <c r="O1413" t="s">
        <v>55</v>
      </c>
      <c r="P1413" s="4">
        <v>50.496000000000002</v>
      </c>
      <c r="Q1413">
        <v>6</v>
      </c>
      <c r="R1413">
        <v>0.2</v>
      </c>
      <c r="S1413" s="4">
        <v>8.2056000000000004</v>
      </c>
    </row>
    <row r="1414" spans="1:19" x14ac:dyDescent="0.25">
      <c r="A1414" t="s">
        <v>4190</v>
      </c>
      <c r="B1414" s="1">
        <v>42173</v>
      </c>
      <c r="C1414" s="1">
        <v>42175</v>
      </c>
      <c r="D1414" t="s">
        <v>86</v>
      </c>
      <c r="E1414" t="s">
        <v>914</v>
      </c>
      <c r="F1414" t="s">
        <v>915</v>
      </c>
      <c r="G1414" t="s">
        <v>89</v>
      </c>
      <c r="H1414" t="s">
        <v>26</v>
      </c>
      <c r="I1414" t="s">
        <v>1459</v>
      </c>
      <c r="J1414" t="s">
        <v>146</v>
      </c>
      <c r="K1414" t="s">
        <v>5520</v>
      </c>
      <c r="L1414" t="s">
        <v>29</v>
      </c>
      <c r="M1414" t="s">
        <v>353</v>
      </c>
      <c r="N1414" t="s">
        <v>31</v>
      </c>
      <c r="O1414" t="s">
        <v>35</v>
      </c>
      <c r="P1414" s="4">
        <v>643.13599999999997</v>
      </c>
      <c r="Q1414">
        <v>4</v>
      </c>
      <c r="R1414">
        <v>0.2</v>
      </c>
      <c r="S1414" s="4">
        <v>56.2744</v>
      </c>
    </row>
    <row r="1415" spans="1:19" x14ac:dyDescent="0.25">
      <c r="A1415" t="s">
        <v>4191</v>
      </c>
      <c r="B1415" s="1">
        <v>41785</v>
      </c>
      <c r="C1415" s="1">
        <v>41790</v>
      </c>
      <c r="D1415" t="s">
        <v>39</v>
      </c>
      <c r="E1415" t="s">
        <v>1709</v>
      </c>
      <c r="F1415" t="s">
        <v>1710</v>
      </c>
      <c r="G1415" t="s">
        <v>25</v>
      </c>
      <c r="H1415" t="s">
        <v>26</v>
      </c>
      <c r="I1415" t="s">
        <v>137</v>
      </c>
      <c r="J1415" t="s">
        <v>138</v>
      </c>
      <c r="K1415" t="s">
        <v>5171</v>
      </c>
      <c r="L1415" t="s">
        <v>92</v>
      </c>
      <c r="M1415" t="s">
        <v>1899</v>
      </c>
      <c r="N1415" t="s">
        <v>31</v>
      </c>
      <c r="O1415" t="s">
        <v>35</v>
      </c>
      <c r="P1415" s="4">
        <v>359.77199999999999</v>
      </c>
      <c r="Q1415">
        <v>2</v>
      </c>
      <c r="R1415">
        <v>0.3</v>
      </c>
      <c r="S1415" s="4">
        <v>-5.1395999999999997</v>
      </c>
    </row>
    <row r="1416" spans="1:19" x14ac:dyDescent="0.25">
      <c r="A1416" t="s">
        <v>4193</v>
      </c>
      <c r="B1416" s="1">
        <v>42893</v>
      </c>
      <c r="C1416" s="1">
        <v>43046</v>
      </c>
      <c r="D1416" t="s">
        <v>39</v>
      </c>
      <c r="E1416" t="s">
        <v>438</v>
      </c>
      <c r="F1416" t="s">
        <v>439</v>
      </c>
      <c r="G1416" t="s">
        <v>25</v>
      </c>
      <c r="H1416" t="s">
        <v>26</v>
      </c>
      <c r="I1416" t="s">
        <v>51</v>
      </c>
      <c r="J1416" t="s">
        <v>52</v>
      </c>
      <c r="K1416" t="s">
        <v>5272</v>
      </c>
      <c r="L1416" t="s">
        <v>53</v>
      </c>
      <c r="M1416" t="s">
        <v>139</v>
      </c>
      <c r="N1416" t="s">
        <v>31</v>
      </c>
      <c r="O1416" t="s">
        <v>35</v>
      </c>
      <c r="P1416" s="4">
        <v>122.136</v>
      </c>
      <c r="Q1416">
        <v>3</v>
      </c>
      <c r="R1416">
        <v>0.2</v>
      </c>
      <c r="S1416" s="4">
        <v>-13.7403</v>
      </c>
    </row>
    <row r="1417" spans="1:19" x14ac:dyDescent="0.25">
      <c r="A1417" t="s">
        <v>4194</v>
      </c>
      <c r="B1417" s="1">
        <v>42549</v>
      </c>
      <c r="C1417" s="1">
        <v>42551</v>
      </c>
      <c r="D1417" t="s">
        <v>22</v>
      </c>
      <c r="E1417" t="s">
        <v>2582</v>
      </c>
      <c r="F1417" t="s">
        <v>2583</v>
      </c>
      <c r="G1417" t="s">
        <v>25</v>
      </c>
      <c r="H1417" t="s">
        <v>26</v>
      </c>
      <c r="I1417" t="s">
        <v>4197</v>
      </c>
      <c r="J1417" t="s">
        <v>392</v>
      </c>
      <c r="K1417" t="s">
        <v>5521</v>
      </c>
      <c r="L1417" t="s">
        <v>66</v>
      </c>
      <c r="M1417" t="s">
        <v>2881</v>
      </c>
      <c r="N1417" t="s">
        <v>31</v>
      </c>
      <c r="O1417" t="s">
        <v>35</v>
      </c>
      <c r="P1417" s="4">
        <v>121.96</v>
      </c>
      <c r="Q1417">
        <v>2</v>
      </c>
      <c r="R1417">
        <v>0</v>
      </c>
      <c r="S1417" s="4">
        <v>20.7332</v>
      </c>
    </row>
    <row r="1418" spans="1:19" x14ac:dyDescent="0.25">
      <c r="A1418" t="s">
        <v>4198</v>
      </c>
      <c r="B1418" s="1">
        <v>42993</v>
      </c>
      <c r="C1418" s="1">
        <v>42997</v>
      </c>
      <c r="D1418" t="s">
        <v>39</v>
      </c>
      <c r="E1418" t="s">
        <v>4199</v>
      </c>
      <c r="F1418" t="s">
        <v>4200</v>
      </c>
      <c r="G1418" t="s">
        <v>89</v>
      </c>
      <c r="H1418" t="s">
        <v>26</v>
      </c>
      <c r="I1418" t="s">
        <v>2437</v>
      </c>
      <c r="J1418" t="s">
        <v>392</v>
      </c>
      <c r="K1418" t="s">
        <v>5437</v>
      </c>
      <c r="L1418" t="s">
        <v>66</v>
      </c>
      <c r="M1418" t="s">
        <v>2618</v>
      </c>
      <c r="N1418" t="s">
        <v>31</v>
      </c>
      <c r="O1418" t="s">
        <v>55</v>
      </c>
      <c r="P1418" s="4">
        <v>47.4</v>
      </c>
      <c r="Q1418">
        <v>5</v>
      </c>
      <c r="R1418">
        <v>0</v>
      </c>
      <c r="S1418" s="4">
        <v>18.96</v>
      </c>
    </row>
    <row r="1419" spans="1:19" x14ac:dyDescent="0.25">
      <c r="A1419" t="s">
        <v>4198</v>
      </c>
      <c r="B1419" s="1">
        <v>42993</v>
      </c>
      <c r="C1419" s="1">
        <v>42997</v>
      </c>
      <c r="D1419" t="s">
        <v>39</v>
      </c>
      <c r="E1419" t="s">
        <v>4199</v>
      </c>
      <c r="F1419" t="s">
        <v>4200</v>
      </c>
      <c r="G1419" t="s">
        <v>89</v>
      </c>
      <c r="H1419" t="s">
        <v>26</v>
      </c>
      <c r="I1419" t="s">
        <v>2437</v>
      </c>
      <c r="J1419" t="s">
        <v>392</v>
      </c>
      <c r="K1419" t="s">
        <v>5437</v>
      </c>
      <c r="L1419" t="s">
        <v>66</v>
      </c>
      <c r="M1419" t="s">
        <v>3058</v>
      </c>
      <c r="N1419" t="s">
        <v>31</v>
      </c>
      <c r="O1419" t="s">
        <v>35</v>
      </c>
      <c r="P1419" s="4">
        <v>512.96</v>
      </c>
      <c r="Q1419">
        <v>4</v>
      </c>
      <c r="R1419">
        <v>0</v>
      </c>
      <c r="S1419" s="4">
        <v>143.62880000000001</v>
      </c>
    </row>
    <row r="1420" spans="1:19" x14ac:dyDescent="0.25">
      <c r="A1420" t="s">
        <v>4201</v>
      </c>
      <c r="B1420" s="1">
        <v>42575</v>
      </c>
      <c r="C1420" s="1">
        <v>42577</v>
      </c>
      <c r="D1420" t="s">
        <v>22</v>
      </c>
      <c r="E1420" t="s">
        <v>3775</v>
      </c>
      <c r="F1420" t="s">
        <v>3776</v>
      </c>
      <c r="G1420" t="s">
        <v>89</v>
      </c>
      <c r="H1420" t="s">
        <v>26</v>
      </c>
      <c r="I1420" t="s">
        <v>180</v>
      </c>
      <c r="J1420" t="s">
        <v>123</v>
      </c>
      <c r="K1420" t="s">
        <v>5153</v>
      </c>
      <c r="L1420" t="s">
        <v>66</v>
      </c>
      <c r="M1420" t="s">
        <v>1335</v>
      </c>
      <c r="N1420" t="s">
        <v>31</v>
      </c>
      <c r="O1420" t="s">
        <v>35</v>
      </c>
      <c r="P1420" s="4">
        <v>253.76400000000001</v>
      </c>
      <c r="Q1420">
        <v>2</v>
      </c>
      <c r="R1420">
        <v>0.1</v>
      </c>
      <c r="S1420" s="4">
        <v>31.015599999999999</v>
      </c>
    </row>
    <row r="1421" spans="1:19" x14ac:dyDescent="0.25">
      <c r="A1421" t="s">
        <v>4202</v>
      </c>
      <c r="B1421" s="1">
        <v>42845</v>
      </c>
      <c r="C1421" s="1">
        <v>42849</v>
      </c>
      <c r="D1421" t="s">
        <v>39</v>
      </c>
      <c r="E1421" t="s">
        <v>2797</v>
      </c>
      <c r="F1421" t="s">
        <v>2798</v>
      </c>
      <c r="G1421" t="s">
        <v>25</v>
      </c>
      <c r="H1421" t="s">
        <v>26</v>
      </c>
      <c r="I1421" t="s">
        <v>137</v>
      </c>
      <c r="J1421" t="s">
        <v>138</v>
      </c>
      <c r="K1421" t="s">
        <v>5216</v>
      </c>
      <c r="L1421" t="s">
        <v>92</v>
      </c>
      <c r="M1421" t="s">
        <v>428</v>
      </c>
      <c r="N1421" t="s">
        <v>31</v>
      </c>
      <c r="O1421" t="s">
        <v>35</v>
      </c>
      <c r="P1421" s="4">
        <v>317.05799999999999</v>
      </c>
      <c r="Q1421">
        <v>3</v>
      </c>
      <c r="R1421">
        <v>0.3</v>
      </c>
      <c r="S1421" s="4">
        <v>-18.117599999999999</v>
      </c>
    </row>
    <row r="1422" spans="1:19" x14ac:dyDescent="0.25">
      <c r="A1422" t="s">
        <v>4202</v>
      </c>
      <c r="B1422" s="1">
        <v>42845</v>
      </c>
      <c r="C1422" s="1">
        <v>42849</v>
      </c>
      <c r="D1422" t="s">
        <v>39</v>
      </c>
      <c r="E1422" t="s">
        <v>2797</v>
      </c>
      <c r="F1422" t="s">
        <v>2798</v>
      </c>
      <c r="G1422" t="s">
        <v>25</v>
      </c>
      <c r="H1422" t="s">
        <v>26</v>
      </c>
      <c r="I1422" t="s">
        <v>137</v>
      </c>
      <c r="J1422" t="s">
        <v>138</v>
      </c>
      <c r="K1422" t="s">
        <v>5216</v>
      </c>
      <c r="L1422" t="s">
        <v>92</v>
      </c>
      <c r="M1422" t="s">
        <v>1587</v>
      </c>
      <c r="N1422" t="s">
        <v>31</v>
      </c>
      <c r="O1422" t="s">
        <v>55</v>
      </c>
      <c r="P1422" s="4">
        <v>14.56</v>
      </c>
      <c r="Q1422">
        <v>5</v>
      </c>
      <c r="R1422">
        <v>0.6</v>
      </c>
      <c r="S1422" s="4">
        <v>-6.1879999999999997</v>
      </c>
    </row>
    <row r="1423" spans="1:19" x14ac:dyDescent="0.25">
      <c r="A1423" t="s">
        <v>4203</v>
      </c>
      <c r="B1423" s="1">
        <v>42438</v>
      </c>
      <c r="C1423" s="1">
        <v>42591</v>
      </c>
      <c r="D1423" t="s">
        <v>22</v>
      </c>
      <c r="E1423" t="s">
        <v>2407</v>
      </c>
      <c r="F1423" t="s">
        <v>2408</v>
      </c>
      <c r="G1423" t="s">
        <v>25</v>
      </c>
      <c r="H1423" t="s">
        <v>26</v>
      </c>
      <c r="I1423" t="s">
        <v>3266</v>
      </c>
      <c r="J1423" t="s">
        <v>1274</v>
      </c>
      <c r="K1423" t="s">
        <v>5434</v>
      </c>
      <c r="L1423" t="s">
        <v>66</v>
      </c>
      <c r="M1423" t="s">
        <v>1750</v>
      </c>
      <c r="N1423" t="s">
        <v>31</v>
      </c>
      <c r="O1423" t="s">
        <v>32</v>
      </c>
      <c r="P1423" s="4">
        <v>344.94</v>
      </c>
      <c r="Q1423">
        <v>3</v>
      </c>
      <c r="R1423">
        <v>0</v>
      </c>
      <c r="S1423" s="4">
        <v>31.044599999999999</v>
      </c>
    </row>
    <row r="1424" spans="1:19" x14ac:dyDescent="0.25">
      <c r="A1424" t="s">
        <v>4203</v>
      </c>
      <c r="B1424" s="1">
        <v>42438</v>
      </c>
      <c r="C1424" s="1">
        <v>42591</v>
      </c>
      <c r="D1424" t="s">
        <v>22</v>
      </c>
      <c r="E1424" t="s">
        <v>2407</v>
      </c>
      <c r="F1424" t="s">
        <v>2408</v>
      </c>
      <c r="G1424" t="s">
        <v>25</v>
      </c>
      <c r="H1424" t="s">
        <v>26</v>
      </c>
      <c r="I1424" t="s">
        <v>3266</v>
      </c>
      <c r="J1424" t="s">
        <v>1274</v>
      </c>
      <c r="K1424" t="s">
        <v>5434</v>
      </c>
      <c r="L1424" t="s">
        <v>66</v>
      </c>
      <c r="M1424" t="s">
        <v>2039</v>
      </c>
      <c r="N1424" t="s">
        <v>31</v>
      </c>
      <c r="O1424" t="s">
        <v>55</v>
      </c>
      <c r="P1424" s="4">
        <v>14.76</v>
      </c>
      <c r="Q1424">
        <v>2</v>
      </c>
      <c r="R1424">
        <v>0</v>
      </c>
      <c r="S1424" s="4">
        <v>4.2804000000000002</v>
      </c>
    </row>
    <row r="1425" spans="1:19" x14ac:dyDescent="0.25">
      <c r="A1425" t="s">
        <v>4204</v>
      </c>
      <c r="B1425" s="1">
        <v>42941</v>
      </c>
      <c r="C1425" s="1">
        <v>42944</v>
      </c>
      <c r="D1425" t="s">
        <v>22</v>
      </c>
      <c r="E1425" t="s">
        <v>2976</v>
      </c>
      <c r="F1425" t="s">
        <v>2977</v>
      </c>
      <c r="G1425" t="s">
        <v>25</v>
      </c>
      <c r="H1425" t="s">
        <v>26</v>
      </c>
      <c r="I1425" t="s">
        <v>64</v>
      </c>
      <c r="J1425" t="s">
        <v>65</v>
      </c>
      <c r="K1425" t="s">
        <v>5179</v>
      </c>
      <c r="L1425" t="s">
        <v>66</v>
      </c>
      <c r="M1425" t="s">
        <v>768</v>
      </c>
      <c r="N1425" t="s">
        <v>31</v>
      </c>
      <c r="O1425" t="s">
        <v>55</v>
      </c>
      <c r="P1425" s="4">
        <v>20.096</v>
      </c>
      <c r="Q1425">
        <v>4</v>
      </c>
      <c r="R1425">
        <v>0.2</v>
      </c>
      <c r="S1425" s="4">
        <v>3.0144000000000002</v>
      </c>
    </row>
    <row r="1426" spans="1:19" x14ac:dyDescent="0.25">
      <c r="A1426" t="s">
        <v>4204</v>
      </c>
      <c r="B1426" s="1">
        <v>42941</v>
      </c>
      <c r="C1426" s="1">
        <v>42944</v>
      </c>
      <c r="D1426" t="s">
        <v>22</v>
      </c>
      <c r="E1426" t="s">
        <v>2976</v>
      </c>
      <c r="F1426" t="s">
        <v>2977</v>
      </c>
      <c r="G1426" t="s">
        <v>25</v>
      </c>
      <c r="H1426" t="s">
        <v>26</v>
      </c>
      <c r="I1426" t="s">
        <v>64</v>
      </c>
      <c r="J1426" t="s">
        <v>65</v>
      </c>
      <c r="K1426" t="s">
        <v>5179</v>
      </c>
      <c r="L1426" t="s">
        <v>66</v>
      </c>
      <c r="M1426" t="s">
        <v>3743</v>
      </c>
      <c r="N1426" t="s">
        <v>31</v>
      </c>
      <c r="O1426" t="s">
        <v>45</v>
      </c>
      <c r="P1426" s="4">
        <v>138.58799999999999</v>
      </c>
      <c r="Q1426">
        <v>1</v>
      </c>
      <c r="R1426">
        <v>0.4</v>
      </c>
      <c r="S1426" s="4">
        <v>-34.646999999999998</v>
      </c>
    </row>
    <row r="1427" spans="1:19" x14ac:dyDescent="0.25">
      <c r="A1427" t="s">
        <v>4206</v>
      </c>
      <c r="B1427" s="1">
        <v>42260</v>
      </c>
      <c r="C1427" s="1">
        <v>42267</v>
      </c>
      <c r="D1427" t="s">
        <v>39</v>
      </c>
      <c r="E1427" t="s">
        <v>398</v>
      </c>
      <c r="F1427" t="s">
        <v>399</v>
      </c>
      <c r="G1427" t="s">
        <v>25</v>
      </c>
      <c r="H1427" t="s">
        <v>26</v>
      </c>
      <c r="I1427" t="s">
        <v>2540</v>
      </c>
      <c r="J1427" t="s">
        <v>754</v>
      </c>
      <c r="K1427" t="s">
        <v>5368</v>
      </c>
      <c r="L1427" t="s">
        <v>29</v>
      </c>
      <c r="M1427" t="s">
        <v>1158</v>
      </c>
      <c r="N1427" t="s">
        <v>31</v>
      </c>
      <c r="O1427" t="s">
        <v>55</v>
      </c>
      <c r="P1427" s="4">
        <v>129.93</v>
      </c>
      <c r="Q1427">
        <v>3</v>
      </c>
      <c r="R1427">
        <v>0</v>
      </c>
      <c r="S1427" s="4">
        <v>12.993</v>
      </c>
    </row>
    <row r="1428" spans="1:19" x14ac:dyDescent="0.25">
      <c r="A1428" t="s">
        <v>4208</v>
      </c>
      <c r="B1428" s="1">
        <v>42654</v>
      </c>
      <c r="C1428" s="1">
        <v>42689</v>
      </c>
      <c r="D1428" t="s">
        <v>39</v>
      </c>
      <c r="E1428" t="s">
        <v>2062</v>
      </c>
      <c r="F1428" t="s">
        <v>2063</v>
      </c>
      <c r="G1428" t="s">
        <v>100</v>
      </c>
      <c r="H1428" t="s">
        <v>26</v>
      </c>
      <c r="I1428" t="s">
        <v>2189</v>
      </c>
      <c r="J1428" t="s">
        <v>52</v>
      </c>
      <c r="K1428" t="s">
        <v>5339</v>
      </c>
      <c r="L1428" t="s">
        <v>53</v>
      </c>
      <c r="M1428" t="s">
        <v>3159</v>
      </c>
      <c r="N1428" t="s">
        <v>31</v>
      </c>
      <c r="O1428" t="s">
        <v>55</v>
      </c>
      <c r="P1428" s="4">
        <v>9.98</v>
      </c>
      <c r="Q1428">
        <v>1</v>
      </c>
      <c r="R1428">
        <v>0</v>
      </c>
      <c r="S1428" s="4">
        <v>2.7944</v>
      </c>
    </row>
    <row r="1429" spans="1:19" x14ac:dyDescent="0.25">
      <c r="A1429" t="s">
        <v>4210</v>
      </c>
      <c r="B1429" s="1">
        <v>42324</v>
      </c>
      <c r="C1429" s="1">
        <v>42328</v>
      </c>
      <c r="D1429" t="s">
        <v>39</v>
      </c>
      <c r="E1429" t="s">
        <v>638</v>
      </c>
      <c r="F1429" t="s">
        <v>639</v>
      </c>
      <c r="G1429" t="s">
        <v>89</v>
      </c>
      <c r="H1429" t="s">
        <v>26</v>
      </c>
      <c r="I1429" t="s">
        <v>137</v>
      </c>
      <c r="J1429" t="s">
        <v>138</v>
      </c>
      <c r="K1429" t="s">
        <v>5146</v>
      </c>
      <c r="L1429" t="s">
        <v>92</v>
      </c>
      <c r="M1429" t="s">
        <v>3194</v>
      </c>
      <c r="N1429" t="s">
        <v>31</v>
      </c>
      <c r="O1429" t="s">
        <v>55</v>
      </c>
      <c r="P1429" s="4">
        <v>34.503999999999998</v>
      </c>
      <c r="Q1429">
        <v>2</v>
      </c>
      <c r="R1429">
        <v>0.6</v>
      </c>
      <c r="S1429" s="4">
        <v>-15.5268</v>
      </c>
    </row>
    <row r="1430" spans="1:19" x14ac:dyDescent="0.25">
      <c r="A1430" t="s">
        <v>4211</v>
      </c>
      <c r="B1430" s="1">
        <v>42241</v>
      </c>
      <c r="C1430" s="1">
        <v>42241</v>
      </c>
      <c r="D1430" t="s">
        <v>464</v>
      </c>
      <c r="E1430" t="s">
        <v>1622</v>
      </c>
      <c r="F1430" t="s">
        <v>1623</v>
      </c>
      <c r="G1430" t="s">
        <v>25</v>
      </c>
      <c r="H1430" t="s">
        <v>26</v>
      </c>
      <c r="I1430" t="s">
        <v>101</v>
      </c>
      <c r="J1430" t="s">
        <v>91</v>
      </c>
      <c r="K1430" t="s">
        <v>5142</v>
      </c>
      <c r="L1430" t="s">
        <v>92</v>
      </c>
      <c r="M1430" t="s">
        <v>1518</v>
      </c>
      <c r="N1430" t="s">
        <v>31</v>
      </c>
      <c r="O1430" t="s">
        <v>55</v>
      </c>
      <c r="P1430" s="4">
        <v>20.103999999999999</v>
      </c>
      <c r="Q1430">
        <v>2</v>
      </c>
      <c r="R1430">
        <v>0.6</v>
      </c>
      <c r="S1430" s="4">
        <v>-16.585799999999999</v>
      </c>
    </row>
    <row r="1431" spans="1:19" x14ac:dyDescent="0.25">
      <c r="A1431" t="s">
        <v>4211</v>
      </c>
      <c r="B1431" s="1">
        <v>42241</v>
      </c>
      <c r="C1431" s="1">
        <v>42241</v>
      </c>
      <c r="D1431" t="s">
        <v>464</v>
      </c>
      <c r="E1431" t="s">
        <v>1622</v>
      </c>
      <c r="F1431" t="s">
        <v>1623</v>
      </c>
      <c r="G1431" t="s">
        <v>25</v>
      </c>
      <c r="H1431" t="s">
        <v>26</v>
      </c>
      <c r="I1431" t="s">
        <v>101</v>
      </c>
      <c r="J1431" t="s">
        <v>91</v>
      </c>
      <c r="K1431" t="s">
        <v>5142</v>
      </c>
      <c r="L1431" t="s">
        <v>92</v>
      </c>
      <c r="M1431" t="s">
        <v>4212</v>
      </c>
      <c r="N1431" t="s">
        <v>31</v>
      </c>
      <c r="O1431" t="s">
        <v>55</v>
      </c>
      <c r="P1431" s="4">
        <v>7.88</v>
      </c>
      <c r="Q1431">
        <v>5</v>
      </c>
      <c r="R1431">
        <v>0.6</v>
      </c>
      <c r="S1431" s="4">
        <v>-3.94</v>
      </c>
    </row>
    <row r="1432" spans="1:19" x14ac:dyDescent="0.25">
      <c r="A1432" t="s">
        <v>4214</v>
      </c>
      <c r="B1432" s="1">
        <v>42729</v>
      </c>
      <c r="C1432" s="1">
        <v>42736</v>
      </c>
      <c r="D1432" t="s">
        <v>39</v>
      </c>
      <c r="E1432" t="s">
        <v>1925</v>
      </c>
      <c r="F1432" t="s">
        <v>1926</v>
      </c>
      <c r="G1432" t="s">
        <v>89</v>
      </c>
      <c r="H1432" t="s">
        <v>26</v>
      </c>
      <c r="I1432" t="s">
        <v>576</v>
      </c>
      <c r="J1432" t="s">
        <v>577</v>
      </c>
      <c r="K1432" t="s">
        <v>5194</v>
      </c>
      <c r="L1432" t="s">
        <v>53</v>
      </c>
      <c r="M1432" t="s">
        <v>340</v>
      </c>
      <c r="N1432" t="s">
        <v>31</v>
      </c>
      <c r="O1432" t="s">
        <v>45</v>
      </c>
      <c r="P1432" s="4">
        <v>35.445</v>
      </c>
      <c r="Q1432">
        <v>1</v>
      </c>
      <c r="R1432">
        <v>0.5</v>
      </c>
      <c r="S1432" s="4">
        <v>-24.102599999999999</v>
      </c>
    </row>
    <row r="1433" spans="1:19" x14ac:dyDescent="0.25">
      <c r="A1433" t="s">
        <v>4214</v>
      </c>
      <c r="B1433" s="1">
        <v>42729</v>
      </c>
      <c r="C1433" s="1">
        <v>42736</v>
      </c>
      <c r="D1433" t="s">
        <v>39</v>
      </c>
      <c r="E1433" t="s">
        <v>1925</v>
      </c>
      <c r="F1433" t="s">
        <v>1926</v>
      </c>
      <c r="G1433" t="s">
        <v>89</v>
      </c>
      <c r="H1433" t="s">
        <v>26</v>
      </c>
      <c r="I1433" t="s">
        <v>576</v>
      </c>
      <c r="J1433" t="s">
        <v>577</v>
      </c>
      <c r="K1433" t="s">
        <v>5194</v>
      </c>
      <c r="L1433" t="s">
        <v>53</v>
      </c>
      <c r="M1433" t="s">
        <v>1795</v>
      </c>
      <c r="N1433" t="s">
        <v>31</v>
      </c>
      <c r="O1433" t="s">
        <v>35</v>
      </c>
      <c r="P1433" s="4">
        <v>47.968000000000004</v>
      </c>
      <c r="Q1433">
        <v>2</v>
      </c>
      <c r="R1433">
        <v>0.2</v>
      </c>
      <c r="S1433" s="4">
        <v>4.1971999999999996</v>
      </c>
    </row>
    <row r="1434" spans="1:19" x14ac:dyDescent="0.25">
      <c r="A1434" t="s">
        <v>4215</v>
      </c>
      <c r="B1434" s="1">
        <v>42094</v>
      </c>
      <c r="C1434" s="1">
        <v>42128</v>
      </c>
      <c r="D1434" t="s">
        <v>39</v>
      </c>
      <c r="E1434" t="s">
        <v>556</v>
      </c>
      <c r="F1434" t="s">
        <v>557</v>
      </c>
      <c r="G1434" t="s">
        <v>89</v>
      </c>
      <c r="H1434" t="s">
        <v>26</v>
      </c>
      <c r="I1434" t="s">
        <v>101</v>
      </c>
      <c r="J1434" t="s">
        <v>91</v>
      </c>
      <c r="K1434" t="s">
        <v>5257</v>
      </c>
      <c r="L1434" t="s">
        <v>92</v>
      </c>
      <c r="M1434" t="s">
        <v>3148</v>
      </c>
      <c r="N1434" t="s">
        <v>31</v>
      </c>
      <c r="O1434" t="s">
        <v>55</v>
      </c>
      <c r="P1434" s="4">
        <v>22.38</v>
      </c>
      <c r="Q1434">
        <v>3</v>
      </c>
      <c r="R1434">
        <v>0.6</v>
      </c>
      <c r="S1434" s="4">
        <v>-7.8330000000000002</v>
      </c>
    </row>
    <row r="1435" spans="1:19" x14ac:dyDescent="0.25">
      <c r="A1435" t="s">
        <v>4216</v>
      </c>
      <c r="B1435" s="1">
        <v>42992</v>
      </c>
      <c r="C1435" s="1">
        <v>42993</v>
      </c>
      <c r="D1435" t="s">
        <v>86</v>
      </c>
      <c r="E1435" t="s">
        <v>4217</v>
      </c>
      <c r="F1435" t="s">
        <v>4218</v>
      </c>
      <c r="G1435" t="s">
        <v>25</v>
      </c>
      <c r="H1435" t="s">
        <v>26</v>
      </c>
      <c r="I1435" t="s">
        <v>64</v>
      </c>
      <c r="J1435" t="s">
        <v>65</v>
      </c>
      <c r="K1435" t="s">
        <v>5139</v>
      </c>
      <c r="L1435" t="s">
        <v>66</v>
      </c>
      <c r="M1435" t="s">
        <v>544</v>
      </c>
      <c r="N1435" t="s">
        <v>31</v>
      </c>
      <c r="O1435" t="s">
        <v>35</v>
      </c>
      <c r="P1435" s="4">
        <v>113.372</v>
      </c>
      <c r="Q1435">
        <v>2</v>
      </c>
      <c r="R1435">
        <v>0.3</v>
      </c>
      <c r="S1435" s="4">
        <v>-29.152799999999999</v>
      </c>
    </row>
    <row r="1436" spans="1:19" x14ac:dyDescent="0.25">
      <c r="A1436" t="s">
        <v>4216</v>
      </c>
      <c r="B1436" s="1">
        <v>42992</v>
      </c>
      <c r="C1436" s="1">
        <v>42993</v>
      </c>
      <c r="D1436" t="s">
        <v>86</v>
      </c>
      <c r="E1436" t="s">
        <v>4217</v>
      </c>
      <c r="F1436" t="s">
        <v>4218</v>
      </c>
      <c r="G1436" t="s">
        <v>25</v>
      </c>
      <c r="H1436" t="s">
        <v>26</v>
      </c>
      <c r="I1436" t="s">
        <v>64</v>
      </c>
      <c r="J1436" t="s">
        <v>65</v>
      </c>
      <c r="K1436" t="s">
        <v>5139</v>
      </c>
      <c r="L1436" t="s">
        <v>66</v>
      </c>
      <c r="M1436" t="s">
        <v>4219</v>
      </c>
      <c r="N1436" t="s">
        <v>31</v>
      </c>
      <c r="O1436" t="s">
        <v>55</v>
      </c>
      <c r="P1436" s="4">
        <v>127.93600000000001</v>
      </c>
      <c r="Q1436">
        <v>8</v>
      </c>
      <c r="R1436">
        <v>0.2</v>
      </c>
      <c r="S1436" s="4">
        <v>4.7976000000000001</v>
      </c>
    </row>
    <row r="1437" spans="1:19" x14ac:dyDescent="0.25">
      <c r="A1437" t="s">
        <v>4221</v>
      </c>
      <c r="B1437" s="1">
        <v>41807</v>
      </c>
      <c r="C1437" s="1">
        <v>41811</v>
      </c>
      <c r="D1437" t="s">
        <v>39</v>
      </c>
      <c r="E1437" t="s">
        <v>1579</v>
      </c>
      <c r="F1437" t="s">
        <v>1580</v>
      </c>
      <c r="G1437" t="s">
        <v>25</v>
      </c>
      <c r="H1437" t="s">
        <v>26</v>
      </c>
      <c r="I1437" t="s">
        <v>202</v>
      </c>
      <c r="J1437" t="s">
        <v>203</v>
      </c>
      <c r="K1437" t="s">
        <v>5186</v>
      </c>
      <c r="L1437" t="s">
        <v>53</v>
      </c>
      <c r="M1437" t="s">
        <v>1603</v>
      </c>
      <c r="N1437" t="s">
        <v>31</v>
      </c>
      <c r="O1437" t="s">
        <v>55</v>
      </c>
      <c r="P1437" s="4">
        <v>6.24</v>
      </c>
      <c r="Q1437">
        <v>3</v>
      </c>
      <c r="R1437">
        <v>0</v>
      </c>
      <c r="S1437" s="4">
        <v>2.6208</v>
      </c>
    </row>
    <row r="1438" spans="1:19" x14ac:dyDescent="0.25">
      <c r="A1438" t="s">
        <v>4223</v>
      </c>
      <c r="B1438" s="1">
        <v>43097</v>
      </c>
      <c r="C1438" s="1">
        <v>43101</v>
      </c>
      <c r="D1438" t="s">
        <v>39</v>
      </c>
      <c r="E1438" t="s">
        <v>4023</v>
      </c>
      <c r="F1438" t="s">
        <v>4024</v>
      </c>
      <c r="G1438" t="s">
        <v>89</v>
      </c>
      <c r="H1438" t="s">
        <v>26</v>
      </c>
      <c r="I1438" t="s">
        <v>1631</v>
      </c>
      <c r="J1438" t="s">
        <v>138</v>
      </c>
      <c r="K1438" t="s">
        <v>5289</v>
      </c>
      <c r="L1438" t="s">
        <v>92</v>
      </c>
      <c r="M1438" t="s">
        <v>2757</v>
      </c>
      <c r="N1438" t="s">
        <v>31</v>
      </c>
      <c r="O1438" t="s">
        <v>55</v>
      </c>
      <c r="P1438" s="4">
        <v>7.968</v>
      </c>
      <c r="Q1438">
        <v>3</v>
      </c>
      <c r="R1438">
        <v>0.6</v>
      </c>
      <c r="S1438" s="4">
        <v>-2.3904000000000001</v>
      </c>
    </row>
    <row r="1439" spans="1:19" x14ac:dyDescent="0.25">
      <c r="A1439" t="s">
        <v>4223</v>
      </c>
      <c r="B1439" s="1">
        <v>43097</v>
      </c>
      <c r="C1439" s="1">
        <v>43101</v>
      </c>
      <c r="D1439" t="s">
        <v>39</v>
      </c>
      <c r="E1439" t="s">
        <v>4023</v>
      </c>
      <c r="F1439" t="s">
        <v>4024</v>
      </c>
      <c r="G1439" t="s">
        <v>89</v>
      </c>
      <c r="H1439" t="s">
        <v>26</v>
      </c>
      <c r="I1439" t="s">
        <v>1631</v>
      </c>
      <c r="J1439" t="s">
        <v>138</v>
      </c>
      <c r="K1439" t="s">
        <v>5289</v>
      </c>
      <c r="L1439" t="s">
        <v>92</v>
      </c>
      <c r="M1439" t="s">
        <v>275</v>
      </c>
      <c r="N1439" t="s">
        <v>31</v>
      </c>
      <c r="O1439" t="s">
        <v>35</v>
      </c>
      <c r="P1439" s="4">
        <v>113.372</v>
      </c>
      <c r="Q1439">
        <v>2</v>
      </c>
      <c r="R1439">
        <v>0.3</v>
      </c>
      <c r="S1439" s="4">
        <v>-3.2391999999999999</v>
      </c>
    </row>
    <row r="1440" spans="1:19" x14ac:dyDescent="0.25">
      <c r="A1440" t="s">
        <v>4223</v>
      </c>
      <c r="B1440" s="1">
        <v>43097</v>
      </c>
      <c r="C1440" s="1">
        <v>43101</v>
      </c>
      <c r="D1440" t="s">
        <v>39</v>
      </c>
      <c r="E1440" t="s">
        <v>4023</v>
      </c>
      <c r="F1440" t="s">
        <v>4024</v>
      </c>
      <c r="G1440" t="s">
        <v>89</v>
      </c>
      <c r="H1440" t="s">
        <v>26</v>
      </c>
      <c r="I1440" t="s">
        <v>1631</v>
      </c>
      <c r="J1440" t="s">
        <v>138</v>
      </c>
      <c r="K1440" t="s">
        <v>5289</v>
      </c>
      <c r="L1440" t="s">
        <v>92</v>
      </c>
      <c r="M1440" t="s">
        <v>486</v>
      </c>
      <c r="N1440" t="s">
        <v>31</v>
      </c>
      <c r="O1440" t="s">
        <v>55</v>
      </c>
      <c r="P1440" s="4">
        <v>2.96</v>
      </c>
      <c r="Q1440">
        <v>2</v>
      </c>
      <c r="R1440">
        <v>0.6</v>
      </c>
      <c r="S1440" s="4">
        <v>-1.4059999999999999</v>
      </c>
    </row>
    <row r="1441" spans="1:19" x14ac:dyDescent="0.25">
      <c r="A1441" t="s">
        <v>4224</v>
      </c>
      <c r="B1441" s="1">
        <v>42210</v>
      </c>
      <c r="C1441" s="1">
        <v>42214</v>
      </c>
      <c r="D1441" t="s">
        <v>39</v>
      </c>
      <c r="E1441" t="s">
        <v>4011</v>
      </c>
      <c r="F1441" t="s">
        <v>4012</v>
      </c>
      <c r="G1441" t="s">
        <v>89</v>
      </c>
      <c r="H1441" t="s">
        <v>26</v>
      </c>
      <c r="I1441" t="s">
        <v>1919</v>
      </c>
      <c r="J1441" t="s">
        <v>1502</v>
      </c>
      <c r="K1441" t="s">
        <v>5309</v>
      </c>
      <c r="L1441" t="s">
        <v>29</v>
      </c>
      <c r="M1441" t="s">
        <v>494</v>
      </c>
      <c r="N1441" t="s">
        <v>31</v>
      </c>
      <c r="O1441" t="s">
        <v>45</v>
      </c>
      <c r="P1441" s="4">
        <v>358.58</v>
      </c>
      <c r="Q1441">
        <v>2</v>
      </c>
      <c r="R1441">
        <v>0</v>
      </c>
      <c r="S1441" s="4">
        <v>39.443800000000003</v>
      </c>
    </row>
    <row r="1442" spans="1:19" x14ac:dyDescent="0.25">
      <c r="A1442" t="s">
        <v>4226</v>
      </c>
      <c r="B1442" s="1">
        <v>42591</v>
      </c>
      <c r="C1442" s="1">
        <v>42591</v>
      </c>
      <c r="D1442" t="s">
        <v>464</v>
      </c>
      <c r="E1442" t="s">
        <v>974</v>
      </c>
      <c r="F1442" t="s">
        <v>975</v>
      </c>
      <c r="G1442" t="s">
        <v>25</v>
      </c>
      <c r="H1442" t="s">
        <v>26</v>
      </c>
      <c r="I1442" t="s">
        <v>976</v>
      </c>
      <c r="J1442" t="s">
        <v>52</v>
      </c>
      <c r="K1442" t="s">
        <v>5233</v>
      </c>
      <c r="L1442" t="s">
        <v>53</v>
      </c>
      <c r="M1442" t="s">
        <v>1451</v>
      </c>
      <c r="N1442" t="s">
        <v>31</v>
      </c>
      <c r="O1442" t="s">
        <v>45</v>
      </c>
      <c r="P1442" s="4">
        <v>146.04</v>
      </c>
      <c r="Q1442">
        <v>1</v>
      </c>
      <c r="R1442">
        <v>0.2</v>
      </c>
      <c r="S1442" s="4">
        <v>-12.778499999999999</v>
      </c>
    </row>
    <row r="1443" spans="1:19" x14ac:dyDescent="0.25">
      <c r="A1443" t="s">
        <v>4227</v>
      </c>
      <c r="B1443" s="1">
        <v>43023</v>
      </c>
      <c r="C1443" s="1">
        <v>43028</v>
      </c>
      <c r="D1443" t="s">
        <v>39</v>
      </c>
      <c r="E1443" t="s">
        <v>3227</v>
      </c>
      <c r="F1443" t="s">
        <v>3228</v>
      </c>
      <c r="G1443" t="s">
        <v>89</v>
      </c>
      <c r="H1443" t="s">
        <v>26</v>
      </c>
      <c r="I1443" t="s">
        <v>4228</v>
      </c>
      <c r="J1443" t="s">
        <v>52</v>
      </c>
      <c r="K1443" t="s">
        <v>5522</v>
      </c>
      <c r="L1443" t="s">
        <v>53</v>
      </c>
      <c r="M1443" t="s">
        <v>305</v>
      </c>
      <c r="N1443" t="s">
        <v>31</v>
      </c>
      <c r="O1443" t="s">
        <v>55</v>
      </c>
      <c r="P1443" s="4">
        <v>22.72</v>
      </c>
      <c r="Q1443">
        <v>1</v>
      </c>
      <c r="R1443">
        <v>0</v>
      </c>
      <c r="S1443" s="4">
        <v>9.3152000000000008</v>
      </c>
    </row>
    <row r="1444" spans="1:19" x14ac:dyDescent="0.25">
      <c r="A1444" t="s">
        <v>4229</v>
      </c>
      <c r="B1444" s="1">
        <v>42713</v>
      </c>
      <c r="C1444" s="1">
        <v>42630</v>
      </c>
      <c r="D1444" t="s">
        <v>39</v>
      </c>
      <c r="E1444" t="s">
        <v>900</v>
      </c>
      <c r="F1444" t="s">
        <v>901</v>
      </c>
      <c r="G1444" t="s">
        <v>89</v>
      </c>
      <c r="H1444" t="s">
        <v>26</v>
      </c>
      <c r="I1444" t="s">
        <v>1015</v>
      </c>
      <c r="J1444" t="s">
        <v>817</v>
      </c>
      <c r="K1444" t="s">
        <v>5237</v>
      </c>
      <c r="L1444" t="s">
        <v>29</v>
      </c>
      <c r="M1444" t="s">
        <v>4230</v>
      </c>
      <c r="N1444" t="s">
        <v>31</v>
      </c>
      <c r="O1444" t="s">
        <v>35</v>
      </c>
      <c r="P1444" s="4">
        <v>1059.1199999999999</v>
      </c>
      <c r="Q1444">
        <v>4</v>
      </c>
      <c r="R1444">
        <v>0</v>
      </c>
      <c r="S1444" s="4">
        <v>307.14479999999998</v>
      </c>
    </row>
    <row r="1445" spans="1:19" x14ac:dyDescent="0.25">
      <c r="A1445" t="s">
        <v>4232</v>
      </c>
      <c r="B1445" s="1">
        <v>41797</v>
      </c>
      <c r="C1445" s="1">
        <v>41980</v>
      </c>
      <c r="D1445" t="s">
        <v>39</v>
      </c>
      <c r="E1445" t="s">
        <v>2156</v>
      </c>
      <c r="F1445" t="s">
        <v>2157</v>
      </c>
      <c r="G1445" t="s">
        <v>100</v>
      </c>
      <c r="H1445" t="s">
        <v>26</v>
      </c>
      <c r="I1445" t="s">
        <v>4233</v>
      </c>
      <c r="J1445" t="s">
        <v>52</v>
      </c>
      <c r="K1445" t="s">
        <v>5523</v>
      </c>
      <c r="L1445" t="s">
        <v>53</v>
      </c>
      <c r="M1445" t="s">
        <v>1882</v>
      </c>
      <c r="N1445" t="s">
        <v>31</v>
      </c>
      <c r="O1445" t="s">
        <v>35</v>
      </c>
      <c r="P1445" s="4">
        <v>478.48</v>
      </c>
      <c r="Q1445">
        <v>2</v>
      </c>
      <c r="R1445">
        <v>0.2</v>
      </c>
      <c r="S1445" s="4">
        <v>47.847999999999999</v>
      </c>
    </row>
    <row r="1446" spans="1:19" x14ac:dyDescent="0.25">
      <c r="A1446" t="s">
        <v>4234</v>
      </c>
      <c r="B1446" s="1">
        <v>41749</v>
      </c>
      <c r="C1446" s="1">
        <v>41754</v>
      </c>
      <c r="D1446" t="s">
        <v>39</v>
      </c>
      <c r="E1446" t="s">
        <v>1857</v>
      </c>
      <c r="F1446" t="s">
        <v>1858</v>
      </c>
      <c r="G1446" t="s">
        <v>25</v>
      </c>
      <c r="H1446" t="s">
        <v>26</v>
      </c>
      <c r="I1446" t="s">
        <v>51</v>
      </c>
      <c r="J1446" t="s">
        <v>52</v>
      </c>
      <c r="K1446" t="s">
        <v>5197</v>
      </c>
      <c r="L1446" t="s">
        <v>53</v>
      </c>
      <c r="M1446" t="s">
        <v>2526</v>
      </c>
      <c r="N1446" t="s">
        <v>31</v>
      </c>
      <c r="O1446" t="s">
        <v>55</v>
      </c>
      <c r="P1446" s="4">
        <v>59.92</v>
      </c>
      <c r="Q1446">
        <v>4</v>
      </c>
      <c r="R1446">
        <v>0</v>
      </c>
      <c r="S1446" s="4">
        <v>27.563199999999998</v>
      </c>
    </row>
    <row r="1447" spans="1:19" x14ac:dyDescent="0.25">
      <c r="A1447" t="s">
        <v>4235</v>
      </c>
      <c r="B1447" s="1">
        <v>42583</v>
      </c>
      <c r="C1447" s="1">
        <v>42705</v>
      </c>
      <c r="D1447" t="s">
        <v>39</v>
      </c>
      <c r="E1447" t="s">
        <v>3202</v>
      </c>
      <c r="F1447" t="s">
        <v>3203</v>
      </c>
      <c r="G1447" t="s">
        <v>89</v>
      </c>
      <c r="H1447" t="s">
        <v>26</v>
      </c>
      <c r="I1447" t="s">
        <v>256</v>
      </c>
      <c r="J1447" t="s">
        <v>257</v>
      </c>
      <c r="K1447" t="s">
        <v>5159</v>
      </c>
      <c r="L1447" t="s">
        <v>92</v>
      </c>
      <c r="M1447" t="s">
        <v>102</v>
      </c>
      <c r="N1447" t="s">
        <v>31</v>
      </c>
      <c r="O1447" t="s">
        <v>32</v>
      </c>
      <c r="P1447" s="4">
        <v>1565.88</v>
      </c>
      <c r="Q1447">
        <v>6</v>
      </c>
      <c r="R1447">
        <v>0</v>
      </c>
      <c r="S1447" s="4">
        <v>407.12880000000001</v>
      </c>
    </row>
    <row r="1448" spans="1:19" x14ac:dyDescent="0.25">
      <c r="A1448" t="s">
        <v>4236</v>
      </c>
      <c r="B1448" s="1">
        <v>42842</v>
      </c>
      <c r="C1448" s="1">
        <v>42847</v>
      </c>
      <c r="D1448" t="s">
        <v>39</v>
      </c>
      <c r="E1448" t="s">
        <v>4217</v>
      </c>
      <c r="F1448" t="s">
        <v>4218</v>
      </c>
      <c r="G1448" t="s">
        <v>25</v>
      </c>
      <c r="H1448" t="s">
        <v>26</v>
      </c>
      <c r="I1448" t="s">
        <v>51</v>
      </c>
      <c r="J1448" t="s">
        <v>52</v>
      </c>
      <c r="K1448" t="s">
        <v>5272</v>
      </c>
      <c r="L1448" t="s">
        <v>53</v>
      </c>
      <c r="M1448" t="s">
        <v>1920</v>
      </c>
      <c r="N1448" t="s">
        <v>31</v>
      </c>
      <c r="O1448" t="s">
        <v>35</v>
      </c>
      <c r="P1448" s="4">
        <v>218.352</v>
      </c>
      <c r="Q1448">
        <v>3</v>
      </c>
      <c r="R1448">
        <v>0.2</v>
      </c>
      <c r="S1448" s="4">
        <v>-19.105799999999999</v>
      </c>
    </row>
    <row r="1449" spans="1:19" x14ac:dyDescent="0.25">
      <c r="A1449" t="s">
        <v>4237</v>
      </c>
      <c r="B1449" s="1">
        <v>42603</v>
      </c>
      <c r="C1449" s="1">
        <v>42610</v>
      </c>
      <c r="D1449" t="s">
        <v>39</v>
      </c>
      <c r="E1449" t="s">
        <v>4238</v>
      </c>
      <c r="F1449" t="s">
        <v>4239</v>
      </c>
      <c r="G1449" t="s">
        <v>89</v>
      </c>
      <c r="H1449" t="s">
        <v>26</v>
      </c>
      <c r="I1449" t="s">
        <v>51</v>
      </c>
      <c r="J1449" t="s">
        <v>52</v>
      </c>
      <c r="K1449" t="s">
        <v>5145</v>
      </c>
      <c r="L1449" t="s">
        <v>53</v>
      </c>
      <c r="M1449" t="s">
        <v>2355</v>
      </c>
      <c r="N1449" t="s">
        <v>31</v>
      </c>
      <c r="O1449" t="s">
        <v>45</v>
      </c>
      <c r="P1449" s="4">
        <v>2887.056</v>
      </c>
      <c r="Q1449">
        <v>9</v>
      </c>
      <c r="R1449">
        <v>0.2</v>
      </c>
      <c r="S1449" s="4">
        <v>180.441</v>
      </c>
    </row>
    <row r="1450" spans="1:19" x14ac:dyDescent="0.25">
      <c r="A1450" t="s">
        <v>4240</v>
      </c>
      <c r="B1450" s="1">
        <v>42499</v>
      </c>
      <c r="C1450" s="1">
        <v>42652</v>
      </c>
      <c r="D1450" t="s">
        <v>39</v>
      </c>
      <c r="E1450" t="s">
        <v>1676</v>
      </c>
      <c r="F1450" t="s">
        <v>1677</v>
      </c>
      <c r="G1450" t="s">
        <v>25</v>
      </c>
      <c r="H1450" t="s">
        <v>26</v>
      </c>
      <c r="I1450" t="s">
        <v>2515</v>
      </c>
      <c r="J1450" t="s">
        <v>817</v>
      </c>
      <c r="K1450" t="s">
        <v>5366</v>
      </c>
      <c r="L1450" t="s">
        <v>29</v>
      </c>
      <c r="M1450" t="s">
        <v>2044</v>
      </c>
      <c r="N1450" t="s">
        <v>31</v>
      </c>
      <c r="O1450" t="s">
        <v>45</v>
      </c>
      <c r="P1450" s="4">
        <v>1652.94</v>
      </c>
      <c r="Q1450">
        <v>3</v>
      </c>
      <c r="R1450">
        <v>0</v>
      </c>
      <c r="S1450" s="4">
        <v>314.05860000000001</v>
      </c>
    </row>
    <row r="1451" spans="1:19" x14ac:dyDescent="0.25">
      <c r="A1451" t="s">
        <v>4241</v>
      </c>
      <c r="B1451" s="1">
        <v>42292</v>
      </c>
      <c r="C1451" s="1">
        <v>42292</v>
      </c>
      <c r="D1451" t="s">
        <v>464</v>
      </c>
      <c r="E1451" t="s">
        <v>23</v>
      </c>
      <c r="F1451" t="s">
        <v>24</v>
      </c>
      <c r="G1451" t="s">
        <v>25</v>
      </c>
      <c r="H1451" t="s">
        <v>26</v>
      </c>
      <c r="I1451" t="s">
        <v>2064</v>
      </c>
      <c r="J1451" t="s">
        <v>91</v>
      </c>
      <c r="K1451" t="s">
        <v>5385</v>
      </c>
      <c r="L1451" t="s">
        <v>92</v>
      </c>
      <c r="M1451" t="s">
        <v>1270</v>
      </c>
      <c r="N1451" t="s">
        <v>31</v>
      </c>
      <c r="O1451" t="s">
        <v>55</v>
      </c>
      <c r="P1451" s="4">
        <v>131.376</v>
      </c>
      <c r="Q1451">
        <v>6</v>
      </c>
      <c r="R1451">
        <v>0.6</v>
      </c>
      <c r="S1451" s="4">
        <v>-95.247600000000006</v>
      </c>
    </row>
    <row r="1452" spans="1:19" x14ac:dyDescent="0.25">
      <c r="A1452" t="s">
        <v>4242</v>
      </c>
      <c r="B1452" s="1">
        <v>42016</v>
      </c>
      <c r="C1452" s="1">
        <v>42136</v>
      </c>
      <c r="D1452" t="s">
        <v>22</v>
      </c>
      <c r="E1452" t="s">
        <v>4169</v>
      </c>
      <c r="F1452" t="s">
        <v>4170</v>
      </c>
      <c r="G1452" t="s">
        <v>100</v>
      </c>
      <c r="H1452" t="s">
        <v>26</v>
      </c>
      <c r="I1452" t="s">
        <v>202</v>
      </c>
      <c r="J1452" t="s">
        <v>203</v>
      </c>
      <c r="K1452" t="s">
        <v>5186</v>
      </c>
      <c r="L1452" t="s">
        <v>53</v>
      </c>
      <c r="M1452" t="s">
        <v>626</v>
      </c>
      <c r="N1452" t="s">
        <v>31</v>
      </c>
      <c r="O1452" t="s">
        <v>35</v>
      </c>
      <c r="P1452" s="4">
        <v>2003.92</v>
      </c>
      <c r="Q1452">
        <v>5</v>
      </c>
      <c r="R1452">
        <v>0.2</v>
      </c>
      <c r="S1452" s="4">
        <v>125.245</v>
      </c>
    </row>
    <row r="1453" spans="1:19" x14ac:dyDescent="0.25">
      <c r="A1453" t="s">
        <v>4242</v>
      </c>
      <c r="B1453" s="1">
        <v>42016</v>
      </c>
      <c r="C1453" s="1">
        <v>42136</v>
      </c>
      <c r="D1453" t="s">
        <v>22</v>
      </c>
      <c r="E1453" t="s">
        <v>4169</v>
      </c>
      <c r="F1453" t="s">
        <v>4170</v>
      </c>
      <c r="G1453" t="s">
        <v>100</v>
      </c>
      <c r="H1453" t="s">
        <v>26</v>
      </c>
      <c r="I1453" t="s">
        <v>202</v>
      </c>
      <c r="J1453" t="s">
        <v>203</v>
      </c>
      <c r="K1453" t="s">
        <v>5186</v>
      </c>
      <c r="L1453" t="s">
        <v>53</v>
      </c>
      <c r="M1453" t="s">
        <v>327</v>
      </c>
      <c r="N1453" t="s">
        <v>31</v>
      </c>
      <c r="O1453" t="s">
        <v>45</v>
      </c>
      <c r="P1453" s="4">
        <v>1913.4</v>
      </c>
      <c r="Q1453">
        <v>9</v>
      </c>
      <c r="R1453">
        <v>0</v>
      </c>
      <c r="S1453" s="4">
        <v>401.81400000000002</v>
      </c>
    </row>
    <row r="1454" spans="1:19" x14ac:dyDescent="0.25">
      <c r="A1454" t="s">
        <v>4243</v>
      </c>
      <c r="B1454" s="1">
        <v>42155</v>
      </c>
      <c r="C1454" s="1">
        <v>42100</v>
      </c>
      <c r="D1454" t="s">
        <v>39</v>
      </c>
      <c r="E1454" t="s">
        <v>673</v>
      </c>
      <c r="F1454" t="s">
        <v>674</v>
      </c>
      <c r="G1454" t="s">
        <v>25</v>
      </c>
      <c r="H1454" t="s">
        <v>26</v>
      </c>
      <c r="I1454" t="s">
        <v>173</v>
      </c>
      <c r="J1454" t="s">
        <v>174</v>
      </c>
      <c r="K1454" t="s">
        <v>5150</v>
      </c>
      <c r="L1454" t="s">
        <v>92</v>
      </c>
      <c r="M1454" t="s">
        <v>2696</v>
      </c>
      <c r="N1454" t="s">
        <v>31</v>
      </c>
      <c r="O1454" t="s">
        <v>35</v>
      </c>
      <c r="P1454" s="4">
        <v>2567.84</v>
      </c>
      <c r="Q1454">
        <v>8</v>
      </c>
      <c r="R1454">
        <v>0</v>
      </c>
      <c r="S1454" s="4">
        <v>770.35199999999998</v>
      </c>
    </row>
    <row r="1455" spans="1:19" x14ac:dyDescent="0.25">
      <c r="A1455" t="s">
        <v>4244</v>
      </c>
      <c r="B1455" s="1">
        <v>42996</v>
      </c>
      <c r="C1455" s="1">
        <v>43000</v>
      </c>
      <c r="D1455" t="s">
        <v>39</v>
      </c>
      <c r="E1455" t="s">
        <v>2474</v>
      </c>
      <c r="F1455" t="s">
        <v>2475</v>
      </c>
      <c r="G1455" t="s">
        <v>89</v>
      </c>
      <c r="H1455" t="s">
        <v>26</v>
      </c>
      <c r="I1455" t="s">
        <v>376</v>
      </c>
      <c r="J1455" t="s">
        <v>754</v>
      </c>
      <c r="K1455" t="s">
        <v>5270</v>
      </c>
      <c r="L1455" t="s">
        <v>29</v>
      </c>
      <c r="M1455" t="s">
        <v>2837</v>
      </c>
      <c r="N1455" t="s">
        <v>31</v>
      </c>
      <c r="O1455" t="s">
        <v>55</v>
      </c>
      <c r="P1455" s="4">
        <v>20.32</v>
      </c>
      <c r="Q1455">
        <v>4</v>
      </c>
      <c r="R1455">
        <v>0</v>
      </c>
      <c r="S1455" s="4">
        <v>6.9088000000000003</v>
      </c>
    </row>
    <row r="1456" spans="1:19" x14ac:dyDescent="0.25">
      <c r="A1456" t="s">
        <v>4245</v>
      </c>
      <c r="B1456" s="1">
        <v>42148</v>
      </c>
      <c r="C1456" s="1">
        <v>42150</v>
      </c>
      <c r="D1456" t="s">
        <v>22</v>
      </c>
      <c r="E1456" t="s">
        <v>3369</v>
      </c>
      <c r="F1456" t="s">
        <v>3370</v>
      </c>
      <c r="G1456" t="s">
        <v>25</v>
      </c>
      <c r="H1456" t="s">
        <v>26</v>
      </c>
      <c r="I1456" t="s">
        <v>4247</v>
      </c>
      <c r="J1456" t="s">
        <v>138</v>
      </c>
      <c r="K1456" t="s">
        <v>5524</v>
      </c>
      <c r="L1456" t="s">
        <v>92</v>
      </c>
      <c r="M1456" t="s">
        <v>1201</v>
      </c>
      <c r="N1456" t="s">
        <v>31</v>
      </c>
      <c r="O1456" t="s">
        <v>35</v>
      </c>
      <c r="P1456" s="4">
        <v>602.65099999999995</v>
      </c>
      <c r="Q1456">
        <v>7</v>
      </c>
      <c r="R1456">
        <v>0.3</v>
      </c>
      <c r="S1456" s="4">
        <v>-163.57669999999999</v>
      </c>
    </row>
    <row r="1457" spans="1:19" x14ac:dyDescent="0.25">
      <c r="A1457" t="s">
        <v>4248</v>
      </c>
      <c r="B1457" s="1">
        <v>43020</v>
      </c>
      <c r="C1457" s="1">
        <v>43084</v>
      </c>
      <c r="D1457" t="s">
        <v>39</v>
      </c>
      <c r="E1457" t="s">
        <v>254</v>
      </c>
      <c r="F1457" t="s">
        <v>255</v>
      </c>
      <c r="G1457" t="s">
        <v>89</v>
      </c>
      <c r="H1457" t="s">
        <v>26</v>
      </c>
      <c r="I1457" t="s">
        <v>4249</v>
      </c>
      <c r="J1457" t="s">
        <v>166</v>
      </c>
      <c r="K1457" t="s">
        <v>5525</v>
      </c>
      <c r="L1457" t="s">
        <v>29</v>
      </c>
      <c r="M1457" t="s">
        <v>2039</v>
      </c>
      <c r="N1457" t="s">
        <v>31</v>
      </c>
      <c r="O1457" t="s">
        <v>55</v>
      </c>
      <c r="P1457" s="4">
        <v>14.76</v>
      </c>
      <c r="Q1457">
        <v>2</v>
      </c>
      <c r="R1457">
        <v>0</v>
      </c>
      <c r="S1457" s="4">
        <v>4.2804000000000002</v>
      </c>
    </row>
    <row r="1458" spans="1:19" x14ac:dyDescent="0.25">
      <c r="A1458" t="s">
        <v>4250</v>
      </c>
      <c r="B1458" s="1">
        <v>42945</v>
      </c>
      <c r="C1458" s="1">
        <v>42774</v>
      </c>
      <c r="D1458" t="s">
        <v>39</v>
      </c>
      <c r="E1458" t="s">
        <v>1128</v>
      </c>
      <c r="F1458" t="s">
        <v>1129</v>
      </c>
      <c r="G1458" t="s">
        <v>25</v>
      </c>
      <c r="H1458" t="s">
        <v>26</v>
      </c>
      <c r="I1458" t="s">
        <v>202</v>
      </c>
      <c r="J1458" t="s">
        <v>203</v>
      </c>
      <c r="K1458" t="s">
        <v>5154</v>
      </c>
      <c r="L1458" t="s">
        <v>53</v>
      </c>
      <c r="M1458" t="s">
        <v>377</v>
      </c>
      <c r="N1458" t="s">
        <v>31</v>
      </c>
      <c r="O1458" t="s">
        <v>32</v>
      </c>
      <c r="P1458" s="4">
        <v>115.96</v>
      </c>
      <c r="Q1458">
        <v>2</v>
      </c>
      <c r="R1458">
        <v>0</v>
      </c>
      <c r="S1458" s="4">
        <v>25.511199999999999</v>
      </c>
    </row>
    <row r="1459" spans="1:19" x14ac:dyDescent="0.25">
      <c r="A1459" t="s">
        <v>4251</v>
      </c>
      <c r="B1459" s="1">
        <v>41989</v>
      </c>
      <c r="C1459" s="1">
        <v>41994</v>
      </c>
      <c r="D1459" t="s">
        <v>39</v>
      </c>
      <c r="E1459" t="s">
        <v>3280</v>
      </c>
      <c r="F1459" t="s">
        <v>3281</v>
      </c>
      <c r="G1459" t="s">
        <v>89</v>
      </c>
      <c r="H1459" t="s">
        <v>26</v>
      </c>
      <c r="I1459" t="s">
        <v>2189</v>
      </c>
      <c r="J1459" t="s">
        <v>52</v>
      </c>
      <c r="K1459" t="s">
        <v>5339</v>
      </c>
      <c r="L1459" t="s">
        <v>53</v>
      </c>
      <c r="M1459" t="s">
        <v>1760</v>
      </c>
      <c r="N1459" t="s">
        <v>31</v>
      </c>
      <c r="O1459" t="s">
        <v>35</v>
      </c>
      <c r="P1459" s="4">
        <v>1403.92</v>
      </c>
      <c r="Q1459">
        <v>5</v>
      </c>
      <c r="R1459">
        <v>0.2</v>
      </c>
      <c r="S1459" s="4">
        <v>70.195999999999998</v>
      </c>
    </row>
    <row r="1460" spans="1:19" x14ac:dyDescent="0.25">
      <c r="A1460" t="s">
        <v>4252</v>
      </c>
      <c r="B1460" s="1">
        <v>42338</v>
      </c>
      <c r="C1460" s="1">
        <v>42106</v>
      </c>
      <c r="D1460" t="s">
        <v>39</v>
      </c>
      <c r="E1460" t="s">
        <v>1786</v>
      </c>
      <c r="F1460" t="s">
        <v>1787</v>
      </c>
      <c r="G1460" t="s">
        <v>25</v>
      </c>
      <c r="H1460" t="s">
        <v>26</v>
      </c>
      <c r="I1460" t="s">
        <v>180</v>
      </c>
      <c r="J1460" t="s">
        <v>123</v>
      </c>
      <c r="K1460" t="s">
        <v>5153</v>
      </c>
      <c r="L1460" t="s">
        <v>66</v>
      </c>
      <c r="M1460" t="s">
        <v>2944</v>
      </c>
      <c r="N1460" t="s">
        <v>31</v>
      </c>
      <c r="O1460" t="s">
        <v>32</v>
      </c>
      <c r="P1460" s="4">
        <v>681.40800000000002</v>
      </c>
      <c r="Q1460">
        <v>12</v>
      </c>
      <c r="R1460">
        <v>0.2</v>
      </c>
      <c r="S1460" s="4">
        <v>42.588000000000001</v>
      </c>
    </row>
    <row r="1461" spans="1:19" x14ac:dyDescent="0.25">
      <c r="A1461" t="s">
        <v>4253</v>
      </c>
      <c r="B1461" s="1">
        <v>41834</v>
      </c>
      <c r="C1461" s="1">
        <v>41838</v>
      </c>
      <c r="D1461" t="s">
        <v>39</v>
      </c>
      <c r="E1461" t="s">
        <v>4255</v>
      </c>
      <c r="F1461" t="s">
        <v>4256</v>
      </c>
      <c r="G1461" t="s">
        <v>25</v>
      </c>
      <c r="H1461" t="s">
        <v>26</v>
      </c>
      <c r="I1461" t="s">
        <v>64</v>
      </c>
      <c r="J1461" t="s">
        <v>65</v>
      </c>
      <c r="K1461" t="s">
        <v>5139</v>
      </c>
      <c r="L1461" t="s">
        <v>66</v>
      </c>
      <c r="M1461" t="s">
        <v>4219</v>
      </c>
      <c r="N1461" t="s">
        <v>31</v>
      </c>
      <c r="O1461" t="s">
        <v>55</v>
      </c>
      <c r="P1461" s="4">
        <v>31.984000000000002</v>
      </c>
      <c r="Q1461">
        <v>2</v>
      </c>
      <c r="R1461">
        <v>0.2</v>
      </c>
      <c r="S1461" s="4">
        <v>1.1994</v>
      </c>
    </row>
    <row r="1462" spans="1:19" x14ac:dyDescent="0.25">
      <c r="A1462" t="s">
        <v>4257</v>
      </c>
      <c r="B1462" s="1">
        <v>42409</v>
      </c>
      <c r="C1462" s="1">
        <v>42469</v>
      </c>
      <c r="D1462" t="s">
        <v>86</v>
      </c>
      <c r="E1462" t="s">
        <v>3738</v>
      </c>
      <c r="F1462" t="s">
        <v>3739</v>
      </c>
      <c r="G1462" t="s">
        <v>100</v>
      </c>
      <c r="H1462" t="s">
        <v>26</v>
      </c>
      <c r="I1462" t="s">
        <v>137</v>
      </c>
      <c r="J1462" t="s">
        <v>138</v>
      </c>
      <c r="K1462" t="s">
        <v>5216</v>
      </c>
      <c r="L1462" t="s">
        <v>92</v>
      </c>
      <c r="M1462" t="s">
        <v>4258</v>
      </c>
      <c r="N1462" t="s">
        <v>31</v>
      </c>
      <c r="O1462" t="s">
        <v>55</v>
      </c>
      <c r="P1462" s="4">
        <v>84.272000000000006</v>
      </c>
      <c r="Q1462">
        <v>2</v>
      </c>
      <c r="R1462">
        <v>0.6</v>
      </c>
      <c r="S1462" s="4">
        <v>-75.844800000000006</v>
      </c>
    </row>
    <row r="1463" spans="1:19" x14ac:dyDescent="0.25">
      <c r="A1463" t="s">
        <v>4260</v>
      </c>
      <c r="B1463" s="1">
        <v>42643</v>
      </c>
      <c r="C1463" s="1">
        <v>42470</v>
      </c>
      <c r="D1463" t="s">
        <v>39</v>
      </c>
      <c r="E1463" t="s">
        <v>1318</v>
      </c>
      <c r="F1463" t="s">
        <v>1319</v>
      </c>
      <c r="G1463" t="s">
        <v>25</v>
      </c>
      <c r="H1463" t="s">
        <v>26</v>
      </c>
      <c r="I1463" t="s">
        <v>180</v>
      </c>
      <c r="J1463" t="s">
        <v>123</v>
      </c>
      <c r="K1463" t="s">
        <v>5208</v>
      </c>
      <c r="L1463" t="s">
        <v>66</v>
      </c>
      <c r="M1463" t="s">
        <v>1940</v>
      </c>
      <c r="N1463" t="s">
        <v>31</v>
      </c>
      <c r="O1463" t="s">
        <v>32</v>
      </c>
      <c r="P1463" s="4">
        <v>523.91999999999996</v>
      </c>
      <c r="Q1463">
        <v>5</v>
      </c>
      <c r="R1463">
        <v>0.2</v>
      </c>
      <c r="S1463" s="4">
        <v>-26.196000000000002</v>
      </c>
    </row>
    <row r="1464" spans="1:19" x14ac:dyDescent="0.25">
      <c r="A1464" t="s">
        <v>4261</v>
      </c>
      <c r="B1464" s="1">
        <v>42119</v>
      </c>
      <c r="C1464" s="1">
        <v>42123</v>
      </c>
      <c r="D1464" t="s">
        <v>39</v>
      </c>
      <c r="E1464" t="s">
        <v>969</v>
      </c>
      <c r="F1464" t="s">
        <v>970</v>
      </c>
      <c r="G1464" t="s">
        <v>25</v>
      </c>
      <c r="H1464" t="s">
        <v>26</v>
      </c>
      <c r="I1464" t="s">
        <v>188</v>
      </c>
      <c r="J1464" t="s">
        <v>138</v>
      </c>
      <c r="K1464" t="s">
        <v>5213</v>
      </c>
      <c r="L1464" t="s">
        <v>92</v>
      </c>
      <c r="M1464" t="s">
        <v>2881</v>
      </c>
      <c r="N1464" t="s">
        <v>31</v>
      </c>
      <c r="O1464" t="s">
        <v>35</v>
      </c>
      <c r="P1464" s="4">
        <v>128.05799999999999</v>
      </c>
      <c r="Q1464">
        <v>3</v>
      </c>
      <c r="R1464">
        <v>0.3</v>
      </c>
      <c r="S1464" s="4">
        <v>-23.7822</v>
      </c>
    </row>
    <row r="1465" spans="1:19" x14ac:dyDescent="0.25">
      <c r="A1465" t="s">
        <v>4263</v>
      </c>
      <c r="B1465" s="1">
        <v>43058</v>
      </c>
      <c r="C1465" s="1">
        <v>43058</v>
      </c>
      <c r="D1465" t="s">
        <v>464</v>
      </c>
      <c r="E1465" t="s">
        <v>2310</v>
      </c>
      <c r="F1465" t="s">
        <v>2311</v>
      </c>
      <c r="G1465" t="s">
        <v>100</v>
      </c>
      <c r="H1465" t="s">
        <v>26</v>
      </c>
      <c r="I1465" t="s">
        <v>180</v>
      </c>
      <c r="J1465" t="s">
        <v>123</v>
      </c>
      <c r="K1465" t="s">
        <v>5208</v>
      </c>
      <c r="L1465" t="s">
        <v>66</v>
      </c>
      <c r="M1465" t="s">
        <v>1467</v>
      </c>
      <c r="N1465" t="s">
        <v>31</v>
      </c>
      <c r="O1465" t="s">
        <v>45</v>
      </c>
      <c r="P1465" s="4">
        <v>79.974000000000004</v>
      </c>
      <c r="Q1465">
        <v>3</v>
      </c>
      <c r="R1465">
        <v>0.4</v>
      </c>
      <c r="S1465" s="4">
        <v>-29.323799999999999</v>
      </c>
    </row>
    <row r="1466" spans="1:19" x14ac:dyDescent="0.25">
      <c r="A1466" t="s">
        <v>4264</v>
      </c>
      <c r="B1466" s="1">
        <v>42565</v>
      </c>
      <c r="C1466" s="1">
        <v>42570</v>
      </c>
      <c r="D1466" t="s">
        <v>39</v>
      </c>
      <c r="E1466" t="s">
        <v>4265</v>
      </c>
      <c r="F1466" t="s">
        <v>4266</v>
      </c>
      <c r="G1466" t="s">
        <v>25</v>
      </c>
      <c r="H1466" t="s">
        <v>26</v>
      </c>
      <c r="I1466" t="s">
        <v>376</v>
      </c>
      <c r="J1466" t="s">
        <v>754</v>
      </c>
      <c r="K1466" t="s">
        <v>5270</v>
      </c>
      <c r="L1466" t="s">
        <v>29</v>
      </c>
      <c r="M1466" t="s">
        <v>83</v>
      </c>
      <c r="N1466" t="s">
        <v>31</v>
      </c>
      <c r="O1466" t="s">
        <v>55</v>
      </c>
      <c r="P1466" s="4">
        <v>51.75</v>
      </c>
      <c r="Q1466">
        <v>1</v>
      </c>
      <c r="R1466">
        <v>0</v>
      </c>
      <c r="S1466" s="4">
        <v>15.525</v>
      </c>
    </row>
    <row r="1467" spans="1:19" x14ac:dyDescent="0.25">
      <c r="A1467" t="s">
        <v>4267</v>
      </c>
      <c r="B1467" s="1">
        <v>42644</v>
      </c>
      <c r="C1467" s="1">
        <v>42382</v>
      </c>
      <c r="D1467" t="s">
        <v>22</v>
      </c>
      <c r="E1467" t="s">
        <v>2667</v>
      </c>
      <c r="F1467" t="s">
        <v>2668</v>
      </c>
      <c r="G1467" t="s">
        <v>25</v>
      </c>
      <c r="H1467" t="s">
        <v>26</v>
      </c>
      <c r="I1467" t="s">
        <v>4268</v>
      </c>
      <c r="J1467" t="s">
        <v>203</v>
      </c>
      <c r="K1467" t="s">
        <v>5526</v>
      </c>
      <c r="L1467" t="s">
        <v>53</v>
      </c>
      <c r="M1467" t="s">
        <v>734</v>
      </c>
      <c r="N1467" t="s">
        <v>31</v>
      </c>
      <c r="O1467" t="s">
        <v>55</v>
      </c>
      <c r="P1467" s="4">
        <v>24.85</v>
      </c>
      <c r="Q1467">
        <v>5</v>
      </c>
      <c r="R1467">
        <v>0</v>
      </c>
      <c r="S1467" s="4">
        <v>7.7035</v>
      </c>
    </row>
    <row r="1468" spans="1:19" x14ac:dyDescent="0.25">
      <c r="A1468" t="s">
        <v>4269</v>
      </c>
      <c r="B1468" s="1">
        <v>42183</v>
      </c>
      <c r="C1468" s="1">
        <v>42042</v>
      </c>
      <c r="D1468" t="s">
        <v>39</v>
      </c>
      <c r="E1468" t="s">
        <v>4271</v>
      </c>
      <c r="F1468" t="s">
        <v>4272</v>
      </c>
      <c r="G1468" t="s">
        <v>89</v>
      </c>
      <c r="H1468" t="s">
        <v>26</v>
      </c>
      <c r="I1468" t="s">
        <v>2405</v>
      </c>
      <c r="J1468" t="s">
        <v>577</v>
      </c>
      <c r="K1468" t="s">
        <v>5356</v>
      </c>
      <c r="L1468" t="s">
        <v>53</v>
      </c>
      <c r="M1468" t="s">
        <v>903</v>
      </c>
      <c r="N1468" t="s">
        <v>31</v>
      </c>
      <c r="O1468" t="s">
        <v>55</v>
      </c>
      <c r="P1468" s="4">
        <v>621.76</v>
      </c>
      <c r="Q1468">
        <v>4</v>
      </c>
      <c r="R1468">
        <v>0.2</v>
      </c>
      <c r="S1468" s="4">
        <v>46.631999999999998</v>
      </c>
    </row>
    <row r="1469" spans="1:19" x14ac:dyDescent="0.25">
      <c r="A1469" t="s">
        <v>4273</v>
      </c>
      <c r="B1469" s="1">
        <v>42227</v>
      </c>
      <c r="C1469" s="1">
        <v>42321</v>
      </c>
      <c r="D1469" t="s">
        <v>22</v>
      </c>
      <c r="E1469" t="s">
        <v>2929</v>
      </c>
      <c r="F1469" t="s">
        <v>2930</v>
      </c>
      <c r="G1469" t="s">
        <v>25</v>
      </c>
      <c r="H1469" t="s">
        <v>26</v>
      </c>
      <c r="I1469" t="s">
        <v>3375</v>
      </c>
      <c r="J1469" t="s">
        <v>817</v>
      </c>
      <c r="K1469" t="s">
        <v>5447</v>
      </c>
      <c r="L1469" t="s">
        <v>29</v>
      </c>
      <c r="M1469" t="s">
        <v>2127</v>
      </c>
      <c r="N1469" t="s">
        <v>31</v>
      </c>
      <c r="O1469" t="s">
        <v>55</v>
      </c>
      <c r="P1469" s="4">
        <v>186.54</v>
      </c>
      <c r="Q1469">
        <v>3</v>
      </c>
      <c r="R1469">
        <v>0</v>
      </c>
      <c r="S1469" s="4">
        <v>41.038800000000002</v>
      </c>
    </row>
    <row r="1470" spans="1:19" x14ac:dyDescent="0.25">
      <c r="A1470" t="s">
        <v>4274</v>
      </c>
      <c r="B1470" s="1">
        <v>42093</v>
      </c>
      <c r="C1470" s="1">
        <v>42067</v>
      </c>
      <c r="D1470" t="s">
        <v>39</v>
      </c>
      <c r="E1470" t="s">
        <v>2506</v>
      </c>
      <c r="F1470" t="s">
        <v>2507</v>
      </c>
      <c r="G1470" t="s">
        <v>100</v>
      </c>
      <c r="H1470" t="s">
        <v>26</v>
      </c>
      <c r="I1470" t="s">
        <v>4276</v>
      </c>
      <c r="J1470" t="s">
        <v>138</v>
      </c>
      <c r="K1470" t="s">
        <v>5527</v>
      </c>
      <c r="L1470" t="s">
        <v>92</v>
      </c>
      <c r="M1470" t="s">
        <v>3063</v>
      </c>
      <c r="N1470" t="s">
        <v>31</v>
      </c>
      <c r="O1470" t="s">
        <v>35</v>
      </c>
      <c r="P1470" s="4">
        <v>366.74400000000003</v>
      </c>
      <c r="Q1470">
        <v>4</v>
      </c>
      <c r="R1470">
        <v>0.3</v>
      </c>
      <c r="S1470" s="4">
        <v>-110.0232</v>
      </c>
    </row>
    <row r="1471" spans="1:19" x14ac:dyDescent="0.25">
      <c r="A1471" t="s">
        <v>4277</v>
      </c>
      <c r="B1471" s="1">
        <v>41870</v>
      </c>
      <c r="C1471" s="1">
        <v>41872</v>
      </c>
      <c r="D1471" t="s">
        <v>22</v>
      </c>
      <c r="E1471" t="s">
        <v>2794</v>
      </c>
      <c r="F1471" t="s">
        <v>2795</v>
      </c>
      <c r="G1471" t="s">
        <v>89</v>
      </c>
      <c r="H1471" t="s">
        <v>26</v>
      </c>
      <c r="I1471" t="s">
        <v>51</v>
      </c>
      <c r="J1471" t="s">
        <v>52</v>
      </c>
      <c r="K1471" t="s">
        <v>5197</v>
      </c>
      <c r="L1471" t="s">
        <v>53</v>
      </c>
      <c r="M1471" t="s">
        <v>668</v>
      </c>
      <c r="N1471" t="s">
        <v>31</v>
      </c>
      <c r="O1471" t="s">
        <v>55</v>
      </c>
      <c r="P1471" s="4">
        <v>289.24</v>
      </c>
      <c r="Q1471">
        <v>7</v>
      </c>
      <c r="R1471">
        <v>0</v>
      </c>
      <c r="S1471" s="4">
        <v>26.031600000000001</v>
      </c>
    </row>
    <row r="1472" spans="1:19" x14ac:dyDescent="0.25">
      <c r="A1472" t="s">
        <v>4279</v>
      </c>
      <c r="B1472" s="1">
        <v>42015</v>
      </c>
      <c r="C1472" s="1">
        <v>42135</v>
      </c>
      <c r="D1472" t="s">
        <v>39</v>
      </c>
      <c r="E1472" t="s">
        <v>3402</v>
      </c>
      <c r="F1472" t="s">
        <v>3403</v>
      </c>
      <c r="G1472" t="s">
        <v>25</v>
      </c>
      <c r="H1472" t="s">
        <v>26</v>
      </c>
      <c r="I1472" t="s">
        <v>180</v>
      </c>
      <c r="J1472" t="s">
        <v>123</v>
      </c>
      <c r="K1472" t="s">
        <v>5151</v>
      </c>
      <c r="L1472" t="s">
        <v>66</v>
      </c>
      <c r="M1472" t="s">
        <v>3799</v>
      </c>
      <c r="N1472" t="s">
        <v>31</v>
      </c>
      <c r="O1472" t="s">
        <v>35</v>
      </c>
      <c r="P1472" s="4">
        <v>205.16399999999999</v>
      </c>
      <c r="Q1472">
        <v>2</v>
      </c>
      <c r="R1472">
        <v>0.1</v>
      </c>
      <c r="S1472" s="4">
        <v>13.6776</v>
      </c>
    </row>
    <row r="1473" spans="1:19" x14ac:dyDescent="0.25">
      <c r="A1473" t="s">
        <v>4280</v>
      </c>
      <c r="B1473" s="1">
        <v>41988</v>
      </c>
      <c r="C1473" s="1">
        <v>41994</v>
      </c>
      <c r="D1473" t="s">
        <v>39</v>
      </c>
      <c r="E1473" t="s">
        <v>3109</v>
      </c>
      <c r="F1473" t="s">
        <v>3110</v>
      </c>
      <c r="G1473" t="s">
        <v>89</v>
      </c>
      <c r="H1473" t="s">
        <v>26</v>
      </c>
      <c r="I1473" t="s">
        <v>137</v>
      </c>
      <c r="J1473" t="s">
        <v>138</v>
      </c>
      <c r="K1473" t="s">
        <v>5171</v>
      </c>
      <c r="L1473" t="s">
        <v>92</v>
      </c>
      <c r="M1473" t="s">
        <v>2542</v>
      </c>
      <c r="N1473" t="s">
        <v>31</v>
      </c>
      <c r="O1473" t="s">
        <v>55</v>
      </c>
      <c r="P1473" s="4">
        <v>8.5440000000000005</v>
      </c>
      <c r="Q1473">
        <v>2</v>
      </c>
      <c r="R1473">
        <v>0.6</v>
      </c>
      <c r="S1473" s="4">
        <v>-7.476</v>
      </c>
    </row>
    <row r="1474" spans="1:19" x14ac:dyDescent="0.25">
      <c r="A1474" t="s">
        <v>4281</v>
      </c>
      <c r="B1474" s="1">
        <v>42237</v>
      </c>
      <c r="C1474" s="1">
        <v>42241</v>
      </c>
      <c r="D1474" t="s">
        <v>39</v>
      </c>
      <c r="E1474" t="s">
        <v>4099</v>
      </c>
      <c r="F1474" t="s">
        <v>4100</v>
      </c>
      <c r="G1474" t="s">
        <v>89</v>
      </c>
      <c r="H1474" t="s">
        <v>26</v>
      </c>
      <c r="I1474" t="s">
        <v>1015</v>
      </c>
      <c r="J1474" t="s">
        <v>250</v>
      </c>
      <c r="K1474" t="s">
        <v>5410</v>
      </c>
      <c r="L1474" t="s">
        <v>66</v>
      </c>
      <c r="M1474" t="s">
        <v>646</v>
      </c>
      <c r="N1474" t="s">
        <v>31</v>
      </c>
      <c r="O1474" t="s">
        <v>35</v>
      </c>
      <c r="P1474" s="4">
        <v>598.45799999999997</v>
      </c>
      <c r="Q1474">
        <v>3</v>
      </c>
      <c r="R1474">
        <v>0.3</v>
      </c>
      <c r="S1474" s="4">
        <v>-42.747</v>
      </c>
    </row>
    <row r="1475" spans="1:19" x14ac:dyDescent="0.25">
      <c r="A1475" t="s">
        <v>4281</v>
      </c>
      <c r="B1475" s="1">
        <v>42237</v>
      </c>
      <c r="C1475" s="1">
        <v>42241</v>
      </c>
      <c r="D1475" t="s">
        <v>39</v>
      </c>
      <c r="E1475" t="s">
        <v>4099</v>
      </c>
      <c r="F1475" t="s">
        <v>4100</v>
      </c>
      <c r="G1475" t="s">
        <v>89</v>
      </c>
      <c r="H1475" t="s">
        <v>26</v>
      </c>
      <c r="I1475" t="s">
        <v>1015</v>
      </c>
      <c r="J1475" t="s">
        <v>250</v>
      </c>
      <c r="K1475" t="s">
        <v>5410</v>
      </c>
      <c r="L1475" t="s">
        <v>66</v>
      </c>
      <c r="M1475" t="s">
        <v>2843</v>
      </c>
      <c r="N1475" t="s">
        <v>31</v>
      </c>
      <c r="O1475" t="s">
        <v>55</v>
      </c>
      <c r="P1475" s="4">
        <v>25.984000000000002</v>
      </c>
      <c r="Q1475">
        <v>1</v>
      </c>
      <c r="R1475">
        <v>0.2</v>
      </c>
      <c r="S1475" s="4">
        <v>-3.8976000000000002</v>
      </c>
    </row>
    <row r="1476" spans="1:19" x14ac:dyDescent="0.25">
      <c r="A1476" t="s">
        <v>4282</v>
      </c>
      <c r="B1476" s="1">
        <v>42990</v>
      </c>
      <c r="C1476" s="1">
        <v>43051</v>
      </c>
      <c r="D1476" t="s">
        <v>22</v>
      </c>
      <c r="E1476" t="s">
        <v>2727</v>
      </c>
      <c r="F1476" t="s">
        <v>2728</v>
      </c>
      <c r="G1476" t="s">
        <v>100</v>
      </c>
      <c r="H1476" t="s">
        <v>26</v>
      </c>
      <c r="I1476" t="s">
        <v>4283</v>
      </c>
      <c r="J1476" t="s">
        <v>52</v>
      </c>
      <c r="K1476" t="s">
        <v>5528</v>
      </c>
      <c r="L1476" t="s">
        <v>53</v>
      </c>
      <c r="M1476" t="s">
        <v>992</v>
      </c>
      <c r="N1476" t="s">
        <v>31</v>
      </c>
      <c r="O1476" t="s">
        <v>32</v>
      </c>
      <c r="P1476" s="4">
        <v>148.25700000000001</v>
      </c>
      <c r="Q1476">
        <v>3</v>
      </c>
      <c r="R1476">
        <v>0.15</v>
      </c>
      <c r="S1476" s="4">
        <v>15.697800000000001</v>
      </c>
    </row>
    <row r="1477" spans="1:19" x14ac:dyDescent="0.25">
      <c r="A1477" t="s">
        <v>4284</v>
      </c>
      <c r="B1477" s="1">
        <v>41874</v>
      </c>
      <c r="C1477" s="1">
        <v>41878</v>
      </c>
      <c r="D1477" t="s">
        <v>39</v>
      </c>
      <c r="E1477" t="s">
        <v>1247</v>
      </c>
      <c r="F1477" t="s">
        <v>1248</v>
      </c>
      <c r="G1477" t="s">
        <v>25</v>
      </c>
      <c r="H1477" t="s">
        <v>26</v>
      </c>
      <c r="I1477" t="s">
        <v>286</v>
      </c>
      <c r="J1477" t="s">
        <v>189</v>
      </c>
      <c r="K1477" t="s">
        <v>5162</v>
      </c>
      <c r="L1477" t="s">
        <v>53</v>
      </c>
      <c r="M1477" t="s">
        <v>364</v>
      </c>
      <c r="N1477" t="s">
        <v>31</v>
      </c>
      <c r="O1477" t="s">
        <v>55</v>
      </c>
      <c r="P1477" s="4">
        <v>4.2240000000000002</v>
      </c>
      <c r="Q1477">
        <v>3</v>
      </c>
      <c r="R1477">
        <v>0.2</v>
      </c>
      <c r="S1477" s="4">
        <v>1.2672000000000001</v>
      </c>
    </row>
    <row r="1478" spans="1:19" x14ac:dyDescent="0.25">
      <c r="A1478" t="s">
        <v>4286</v>
      </c>
      <c r="B1478" s="1">
        <v>42685</v>
      </c>
      <c r="C1478" s="1">
        <v>42690</v>
      </c>
      <c r="D1478" t="s">
        <v>39</v>
      </c>
      <c r="E1478" t="s">
        <v>2825</v>
      </c>
      <c r="F1478" t="s">
        <v>2826</v>
      </c>
      <c r="G1478" t="s">
        <v>89</v>
      </c>
      <c r="H1478" t="s">
        <v>26</v>
      </c>
      <c r="I1478" t="s">
        <v>180</v>
      </c>
      <c r="J1478" t="s">
        <v>123</v>
      </c>
      <c r="K1478" t="s">
        <v>5208</v>
      </c>
      <c r="L1478" t="s">
        <v>66</v>
      </c>
      <c r="M1478" t="s">
        <v>1920</v>
      </c>
      <c r="N1478" t="s">
        <v>31</v>
      </c>
      <c r="O1478" t="s">
        <v>35</v>
      </c>
      <c r="P1478" s="4">
        <v>245.64599999999999</v>
      </c>
      <c r="Q1478">
        <v>3</v>
      </c>
      <c r="R1478">
        <v>0.1</v>
      </c>
      <c r="S1478" s="4">
        <v>8.1882000000000001</v>
      </c>
    </row>
    <row r="1479" spans="1:19" x14ac:dyDescent="0.25">
      <c r="A1479" t="s">
        <v>4287</v>
      </c>
      <c r="B1479" s="1">
        <v>42989</v>
      </c>
      <c r="C1479" s="1">
        <v>43052</v>
      </c>
      <c r="D1479" t="s">
        <v>39</v>
      </c>
      <c r="E1479" t="s">
        <v>2744</v>
      </c>
      <c r="F1479" t="s">
        <v>2745</v>
      </c>
      <c r="G1479" t="s">
        <v>89</v>
      </c>
      <c r="H1479" t="s">
        <v>26</v>
      </c>
      <c r="I1479" t="s">
        <v>720</v>
      </c>
      <c r="J1479" t="s">
        <v>52</v>
      </c>
      <c r="K1479" t="s">
        <v>5223</v>
      </c>
      <c r="L1479" t="s">
        <v>53</v>
      </c>
      <c r="M1479" t="s">
        <v>935</v>
      </c>
      <c r="N1479" t="s">
        <v>31</v>
      </c>
      <c r="O1479" t="s">
        <v>35</v>
      </c>
      <c r="P1479" s="4">
        <v>523.39200000000005</v>
      </c>
      <c r="Q1479">
        <v>3</v>
      </c>
      <c r="R1479">
        <v>0.2</v>
      </c>
      <c r="S1479" s="4">
        <v>52.339199999999998</v>
      </c>
    </row>
    <row r="1480" spans="1:19" x14ac:dyDescent="0.25">
      <c r="A1480" t="s">
        <v>4288</v>
      </c>
      <c r="B1480" s="1">
        <v>43086</v>
      </c>
      <c r="C1480" s="1">
        <v>43092</v>
      </c>
      <c r="D1480" t="s">
        <v>39</v>
      </c>
      <c r="E1480" t="s">
        <v>4289</v>
      </c>
      <c r="F1480" t="s">
        <v>4290</v>
      </c>
      <c r="G1480" t="s">
        <v>25</v>
      </c>
      <c r="H1480" t="s">
        <v>26</v>
      </c>
      <c r="I1480" t="s">
        <v>180</v>
      </c>
      <c r="J1480" t="s">
        <v>123</v>
      </c>
      <c r="K1480" t="s">
        <v>5151</v>
      </c>
      <c r="L1480" t="s">
        <v>66</v>
      </c>
      <c r="M1480" t="s">
        <v>2127</v>
      </c>
      <c r="N1480" t="s">
        <v>31</v>
      </c>
      <c r="O1480" t="s">
        <v>55</v>
      </c>
      <c r="P1480" s="4">
        <v>124.36</v>
      </c>
      <c r="Q1480">
        <v>2</v>
      </c>
      <c r="R1480">
        <v>0</v>
      </c>
      <c r="S1480" s="4">
        <v>27.359200000000001</v>
      </c>
    </row>
    <row r="1481" spans="1:19" x14ac:dyDescent="0.25">
      <c r="A1481" t="s">
        <v>4291</v>
      </c>
      <c r="B1481" s="1">
        <v>42934</v>
      </c>
      <c r="C1481" s="1">
        <v>42939</v>
      </c>
      <c r="D1481" t="s">
        <v>39</v>
      </c>
      <c r="E1481" t="s">
        <v>842</v>
      </c>
      <c r="F1481" t="s">
        <v>843</v>
      </c>
      <c r="G1481" t="s">
        <v>25</v>
      </c>
      <c r="H1481" t="s">
        <v>26</v>
      </c>
      <c r="I1481" t="s">
        <v>64</v>
      </c>
      <c r="J1481" t="s">
        <v>65</v>
      </c>
      <c r="K1481" t="s">
        <v>5247</v>
      </c>
      <c r="L1481" t="s">
        <v>66</v>
      </c>
      <c r="M1481" t="s">
        <v>661</v>
      </c>
      <c r="N1481" t="s">
        <v>31</v>
      </c>
      <c r="O1481" t="s">
        <v>35</v>
      </c>
      <c r="P1481" s="4">
        <v>198.744</v>
      </c>
      <c r="Q1481">
        <v>4</v>
      </c>
      <c r="R1481">
        <v>0.3</v>
      </c>
      <c r="S1481" s="4">
        <v>-14.196</v>
      </c>
    </row>
    <row r="1482" spans="1:19" x14ac:dyDescent="0.25">
      <c r="A1482" t="s">
        <v>4292</v>
      </c>
      <c r="B1482" s="1">
        <v>41855</v>
      </c>
      <c r="C1482" s="1">
        <v>41977</v>
      </c>
      <c r="D1482" t="s">
        <v>39</v>
      </c>
      <c r="E1482" t="s">
        <v>426</v>
      </c>
      <c r="F1482" t="s">
        <v>427</v>
      </c>
      <c r="G1482" t="s">
        <v>100</v>
      </c>
      <c r="H1482" t="s">
        <v>26</v>
      </c>
      <c r="I1482" t="s">
        <v>563</v>
      </c>
      <c r="J1482" t="s">
        <v>52</v>
      </c>
      <c r="K1482" t="s">
        <v>5192</v>
      </c>
      <c r="L1482" t="s">
        <v>53</v>
      </c>
      <c r="M1482" t="s">
        <v>313</v>
      </c>
      <c r="N1482" t="s">
        <v>31</v>
      </c>
      <c r="O1482" t="s">
        <v>45</v>
      </c>
      <c r="P1482" s="4">
        <v>99.591999999999999</v>
      </c>
      <c r="Q1482">
        <v>1</v>
      </c>
      <c r="R1482">
        <v>0.2</v>
      </c>
      <c r="S1482" s="4">
        <v>2.4897999999999998</v>
      </c>
    </row>
    <row r="1483" spans="1:19" x14ac:dyDescent="0.25">
      <c r="A1483" t="s">
        <v>4293</v>
      </c>
      <c r="B1483" s="1">
        <v>42686</v>
      </c>
      <c r="C1483" s="1">
        <v>42686</v>
      </c>
      <c r="D1483" t="s">
        <v>464</v>
      </c>
      <c r="E1483" t="s">
        <v>2054</v>
      </c>
      <c r="F1483" t="s">
        <v>2055</v>
      </c>
      <c r="G1483" t="s">
        <v>25</v>
      </c>
      <c r="H1483" t="s">
        <v>26</v>
      </c>
      <c r="I1483" t="s">
        <v>3607</v>
      </c>
      <c r="J1483" t="s">
        <v>52</v>
      </c>
      <c r="K1483" t="s">
        <v>5462</v>
      </c>
      <c r="L1483" t="s">
        <v>53</v>
      </c>
      <c r="M1483" t="s">
        <v>1920</v>
      </c>
      <c r="N1483" t="s">
        <v>31</v>
      </c>
      <c r="O1483" t="s">
        <v>35</v>
      </c>
      <c r="P1483" s="4">
        <v>363.92</v>
      </c>
      <c r="Q1483">
        <v>5</v>
      </c>
      <c r="R1483">
        <v>0.2</v>
      </c>
      <c r="S1483" s="4">
        <v>-31.843</v>
      </c>
    </row>
    <row r="1484" spans="1:19" x14ac:dyDescent="0.25">
      <c r="A1484" t="s">
        <v>4293</v>
      </c>
      <c r="B1484" s="1">
        <v>42686</v>
      </c>
      <c r="C1484" s="1">
        <v>42686</v>
      </c>
      <c r="D1484" t="s">
        <v>464</v>
      </c>
      <c r="E1484" t="s">
        <v>2054</v>
      </c>
      <c r="F1484" t="s">
        <v>2055</v>
      </c>
      <c r="G1484" t="s">
        <v>25</v>
      </c>
      <c r="H1484" t="s">
        <v>26</v>
      </c>
      <c r="I1484" t="s">
        <v>3607</v>
      </c>
      <c r="J1484" t="s">
        <v>52</v>
      </c>
      <c r="K1484" t="s">
        <v>5462</v>
      </c>
      <c r="L1484" t="s">
        <v>53</v>
      </c>
      <c r="M1484" t="s">
        <v>1327</v>
      </c>
      <c r="N1484" t="s">
        <v>31</v>
      </c>
      <c r="O1484" t="s">
        <v>45</v>
      </c>
      <c r="P1484" s="4">
        <v>892.13599999999997</v>
      </c>
      <c r="Q1484">
        <v>7</v>
      </c>
      <c r="R1484">
        <v>0.2</v>
      </c>
      <c r="S1484" s="4">
        <v>111.517</v>
      </c>
    </row>
    <row r="1485" spans="1:19" x14ac:dyDescent="0.25">
      <c r="A1485" t="s">
        <v>4294</v>
      </c>
      <c r="B1485" s="1">
        <v>42409</v>
      </c>
      <c r="C1485" s="1">
        <v>42530</v>
      </c>
      <c r="D1485" t="s">
        <v>39</v>
      </c>
      <c r="E1485" t="s">
        <v>1910</v>
      </c>
      <c r="F1485" t="s">
        <v>1911</v>
      </c>
      <c r="G1485" t="s">
        <v>25</v>
      </c>
      <c r="H1485" t="s">
        <v>26</v>
      </c>
      <c r="I1485" t="s">
        <v>1810</v>
      </c>
      <c r="J1485" t="s">
        <v>1209</v>
      </c>
      <c r="K1485" t="s">
        <v>5300</v>
      </c>
      <c r="L1485" t="s">
        <v>29</v>
      </c>
      <c r="M1485" t="s">
        <v>204</v>
      </c>
      <c r="N1485" t="s">
        <v>31</v>
      </c>
      <c r="O1485" t="s">
        <v>45</v>
      </c>
      <c r="P1485" s="4">
        <v>472.51799999999997</v>
      </c>
      <c r="Q1485">
        <v>3</v>
      </c>
      <c r="R1485">
        <v>0.4</v>
      </c>
      <c r="S1485" s="4">
        <v>-149.63069999999999</v>
      </c>
    </row>
    <row r="1486" spans="1:19" x14ac:dyDescent="0.25">
      <c r="A1486" t="s">
        <v>4295</v>
      </c>
      <c r="B1486" s="1">
        <v>42905</v>
      </c>
      <c r="C1486" s="1">
        <v>42907</v>
      </c>
      <c r="D1486" t="s">
        <v>22</v>
      </c>
      <c r="E1486" t="s">
        <v>1813</v>
      </c>
      <c r="F1486" t="s">
        <v>1814</v>
      </c>
      <c r="G1486" t="s">
        <v>89</v>
      </c>
      <c r="H1486" t="s">
        <v>26</v>
      </c>
      <c r="I1486" t="s">
        <v>249</v>
      </c>
      <c r="J1486" t="s">
        <v>250</v>
      </c>
      <c r="K1486" t="s">
        <v>5158</v>
      </c>
      <c r="L1486" t="s">
        <v>66</v>
      </c>
      <c r="M1486" t="s">
        <v>458</v>
      </c>
      <c r="N1486" t="s">
        <v>31</v>
      </c>
      <c r="O1486" t="s">
        <v>35</v>
      </c>
      <c r="P1486" s="4">
        <v>760.11599999999999</v>
      </c>
      <c r="Q1486">
        <v>6</v>
      </c>
      <c r="R1486">
        <v>0.3</v>
      </c>
      <c r="S1486" s="4">
        <v>-43.435200000000002</v>
      </c>
    </row>
    <row r="1487" spans="1:19" x14ac:dyDescent="0.25">
      <c r="A1487" t="s">
        <v>4295</v>
      </c>
      <c r="B1487" s="1">
        <v>42905</v>
      </c>
      <c r="C1487" s="1">
        <v>42907</v>
      </c>
      <c r="D1487" t="s">
        <v>22</v>
      </c>
      <c r="E1487" t="s">
        <v>1813</v>
      </c>
      <c r="F1487" t="s">
        <v>1814</v>
      </c>
      <c r="G1487" t="s">
        <v>89</v>
      </c>
      <c r="H1487" t="s">
        <v>26</v>
      </c>
      <c r="I1487" t="s">
        <v>249</v>
      </c>
      <c r="J1487" t="s">
        <v>250</v>
      </c>
      <c r="K1487" t="s">
        <v>5158</v>
      </c>
      <c r="L1487" t="s">
        <v>66</v>
      </c>
      <c r="M1487" t="s">
        <v>2324</v>
      </c>
      <c r="N1487" t="s">
        <v>31</v>
      </c>
      <c r="O1487" t="s">
        <v>55</v>
      </c>
      <c r="P1487" s="4">
        <v>38.783999999999999</v>
      </c>
      <c r="Q1487">
        <v>3</v>
      </c>
      <c r="R1487">
        <v>0.2</v>
      </c>
      <c r="S1487" s="4">
        <v>7.2720000000000002</v>
      </c>
    </row>
    <row r="1488" spans="1:19" x14ac:dyDescent="0.25">
      <c r="A1488" t="s">
        <v>4296</v>
      </c>
      <c r="B1488" s="1">
        <v>42495</v>
      </c>
      <c r="C1488" s="1">
        <v>42526</v>
      </c>
      <c r="D1488" t="s">
        <v>86</v>
      </c>
      <c r="E1488" t="s">
        <v>1092</v>
      </c>
      <c r="F1488" t="s">
        <v>1093</v>
      </c>
      <c r="G1488" t="s">
        <v>89</v>
      </c>
      <c r="H1488" t="s">
        <v>26</v>
      </c>
      <c r="I1488" t="s">
        <v>27</v>
      </c>
      <c r="J1488" t="s">
        <v>1577</v>
      </c>
      <c r="K1488" t="s">
        <v>5302</v>
      </c>
      <c r="L1488" t="s">
        <v>53</v>
      </c>
      <c r="M1488" t="s">
        <v>3341</v>
      </c>
      <c r="N1488" t="s">
        <v>31</v>
      </c>
      <c r="O1488" t="s">
        <v>45</v>
      </c>
      <c r="P1488" s="4">
        <v>1685.88</v>
      </c>
      <c r="Q1488">
        <v>6</v>
      </c>
      <c r="R1488">
        <v>0</v>
      </c>
      <c r="S1488" s="4">
        <v>320.31720000000001</v>
      </c>
    </row>
    <row r="1489" spans="1:19" x14ac:dyDescent="0.25">
      <c r="A1489" t="s">
        <v>4297</v>
      </c>
      <c r="B1489" s="1">
        <v>42747</v>
      </c>
      <c r="C1489" s="1">
        <v>42959</v>
      </c>
      <c r="D1489" t="s">
        <v>39</v>
      </c>
      <c r="E1489" t="s">
        <v>40</v>
      </c>
      <c r="F1489" t="s">
        <v>41</v>
      </c>
      <c r="G1489" t="s">
        <v>25</v>
      </c>
      <c r="H1489" t="s">
        <v>26</v>
      </c>
      <c r="I1489" t="s">
        <v>202</v>
      </c>
      <c r="J1489" t="s">
        <v>203</v>
      </c>
      <c r="K1489" t="s">
        <v>5186</v>
      </c>
      <c r="L1489" t="s">
        <v>53</v>
      </c>
      <c r="M1489" t="s">
        <v>2873</v>
      </c>
      <c r="N1489" t="s">
        <v>31</v>
      </c>
      <c r="O1489" t="s">
        <v>32</v>
      </c>
      <c r="P1489" s="4">
        <v>141.96</v>
      </c>
      <c r="Q1489">
        <v>2</v>
      </c>
      <c r="R1489">
        <v>0</v>
      </c>
      <c r="S1489" s="4">
        <v>41.168399999999998</v>
      </c>
    </row>
    <row r="1490" spans="1:19" x14ac:dyDescent="0.25">
      <c r="A1490" t="s">
        <v>4298</v>
      </c>
      <c r="B1490" s="1">
        <v>42255</v>
      </c>
      <c r="C1490" s="1">
        <v>42232</v>
      </c>
      <c r="D1490" t="s">
        <v>39</v>
      </c>
      <c r="E1490" t="s">
        <v>3505</v>
      </c>
      <c r="F1490" t="s">
        <v>3506</v>
      </c>
      <c r="G1490" t="s">
        <v>89</v>
      </c>
      <c r="H1490" t="s">
        <v>26</v>
      </c>
      <c r="I1490" t="s">
        <v>180</v>
      </c>
      <c r="J1490" t="s">
        <v>123</v>
      </c>
      <c r="K1490" t="s">
        <v>5153</v>
      </c>
      <c r="L1490" t="s">
        <v>66</v>
      </c>
      <c r="M1490" t="s">
        <v>2878</v>
      </c>
      <c r="N1490" t="s">
        <v>31</v>
      </c>
      <c r="O1490" t="s">
        <v>55</v>
      </c>
      <c r="P1490" s="4">
        <v>10.02</v>
      </c>
      <c r="Q1490">
        <v>3</v>
      </c>
      <c r="R1490">
        <v>0</v>
      </c>
      <c r="S1490" s="4">
        <v>4.4088000000000003</v>
      </c>
    </row>
    <row r="1491" spans="1:19" x14ac:dyDescent="0.25">
      <c r="A1491" t="s">
        <v>4299</v>
      </c>
      <c r="B1491" s="1">
        <v>42688</v>
      </c>
      <c r="C1491" s="1">
        <v>42694</v>
      </c>
      <c r="D1491" t="s">
        <v>39</v>
      </c>
      <c r="E1491" t="s">
        <v>2577</v>
      </c>
      <c r="F1491" t="s">
        <v>2578</v>
      </c>
      <c r="G1491" t="s">
        <v>25</v>
      </c>
      <c r="H1491" t="s">
        <v>26</v>
      </c>
      <c r="I1491" t="s">
        <v>249</v>
      </c>
      <c r="J1491" t="s">
        <v>211</v>
      </c>
      <c r="K1491" t="s">
        <v>5360</v>
      </c>
      <c r="L1491" t="s">
        <v>66</v>
      </c>
      <c r="M1491" t="s">
        <v>2654</v>
      </c>
      <c r="N1491" t="s">
        <v>31</v>
      </c>
      <c r="O1491" t="s">
        <v>55</v>
      </c>
      <c r="P1491" s="4">
        <v>19.920000000000002</v>
      </c>
      <c r="Q1491">
        <v>4</v>
      </c>
      <c r="R1491">
        <v>0</v>
      </c>
      <c r="S1491" s="4">
        <v>6.5735999999999999</v>
      </c>
    </row>
    <row r="1492" spans="1:19" x14ac:dyDescent="0.25">
      <c r="A1492" t="s">
        <v>4300</v>
      </c>
      <c r="B1492" s="1">
        <v>43065</v>
      </c>
      <c r="C1492" s="1">
        <v>42747</v>
      </c>
      <c r="D1492" t="s">
        <v>39</v>
      </c>
      <c r="E1492" t="s">
        <v>4086</v>
      </c>
      <c r="F1492" t="s">
        <v>4087</v>
      </c>
      <c r="G1492" t="s">
        <v>100</v>
      </c>
      <c r="H1492" t="s">
        <v>26</v>
      </c>
      <c r="I1492" t="s">
        <v>715</v>
      </c>
      <c r="J1492" t="s">
        <v>112</v>
      </c>
      <c r="K1492" t="s">
        <v>5316</v>
      </c>
      <c r="L1492" t="s">
        <v>92</v>
      </c>
      <c r="M1492" t="s">
        <v>1479</v>
      </c>
      <c r="N1492" t="s">
        <v>31</v>
      </c>
      <c r="O1492" t="s">
        <v>45</v>
      </c>
      <c r="P1492" s="4">
        <v>257.94</v>
      </c>
      <c r="Q1492">
        <v>3</v>
      </c>
      <c r="R1492">
        <v>0</v>
      </c>
      <c r="S1492" s="4">
        <v>67.064400000000006</v>
      </c>
    </row>
    <row r="1493" spans="1:19" x14ac:dyDescent="0.25">
      <c r="A1493" t="s">
        <v>4300</v>
      </c>
      <c r="B1493" s="1">
        <v>43065</v>
      </c>
      <c r="C1493" s="1">
        <v>42747</v>
      </c>
      <c r="D1493" t="s">
        <v>39</v>
      </c>
      <c r="E1493" t="s">
        <v>4086</v>
      </c>
      <c r="F1493" t="s">
        <v>4087</v>
      </c>
      <c r="G1493" t="s">
        <v>100</v>
      </c>
      <c r="H1493" t="s">
        <v>26</v>
      </c>
      <c r="I1493" t="s">
        <v>715</v>
      </c>
      <c r="J1493" t="s">
        <v>112</v>
      </c>
      <c r="K1493" t="s">
        <v>5316</v>
      </c>
      <c r="L1493" t="s">
        <v>92</v>
      </c>
      <c r="M1493" t="s">
        <v>1518</v>
      </c>
      <c r="N1493" t="s">
        <v>31</v>
      </c>
      <c r="O1493" t="s">
        <v>55</v>
      </c>
      <c r="P1493" s="4">
        <v>27.46</v>
      </c>
      <c r="Q1493">
        <v>2</v>
      </c>
      <c r="R1493">
        <v>0</v>
      </c>
      <c r="S1493" s="4">
        <v>9.8856000000000002</v>
      </c>
    </row>
    <row r="1494" spans="1:19" x14ac:dyDescent="0.25">
      <c r="A1494" t="s">
        <v>4300</v>
      </c>
      <c r="B1494" s="1">
        <v>43065</v>
      </c>
      <c r="C1494" s="1">
        <v>42747</v>
      </c>
      <c r="D1494" t="s">
        <v>39</v>
      </c>
      <c r="E1494" t="s">
        <v>4086</v>
      </c>
      <c r="F1494" t="s">
        <v>4087</v>
      </c>
      <c r="G1494" t="s">
        <v>100</v>
      </c>
      <c r="H1494" t="s">
        <v>26</v>
      </c>
      <c r="I1494" t="s">
        <v>715</v>
      </c>
      <c r="J1494" t="s">
        <v>112</v>
      </c>
      <c r="K1494" t="s">
        <v>5316</v>
      </c>
      <c r="L1494" t="s">
        <v>92</v>
      </c>
      <c r="M1494" t="s">
        <v>265</v>
      </c>
      <c r="N1494" t="s">
        <v>31</v>
      </c>
      <c r="O1494" t="s">
        <v>35</v>
      </c>
      <c r="P1494" s="4">
        <v>828.6</v>
      </c>
      <c r="Q1494">
        <v>3</v>
      </c>
      <c r="R1494">
        <v>0</v>
      </c>
      <c r="S1494" s="4">
        <v>240.29400000000001</v>
      </c>
    </row>
    <row r="1495" spans="1:19" x14ac:dyDescent="0.25">
      <c r="A1495" t="s">
        <v>4301</v>
      </c>
      <c r="B1495" s="1">
        <v>42328</v>
      </c>
      <c r="C1495" s="1">
        <v>42335</v>
      </c>
      <c r="D1495" t="s">
        <v>39</v>
      </c>
      <c r="E1495" t="s">
        <v>3834</v>
      </c>
      <c r="F1495" t="s">
        <v>3835</v>
      </c>
      <c r="G1495" t="s">
        <v>25</v>
      </c>
      <c r="H1495" t="s">
        <v>26</v>
      </c>
      <c r="I1495" t="s">
        <v>1178</v>
      </c>
      <c r="J1495" t="s">
        <v>43</v>
      </c>
      <c r="K1495" t="s">
        <v>5479</v>
      </c>
      <c r="L1495" t="s">
        <v>29</v>
      </c>
      <c r="M1495" t="s">
        <v>604</v>
      </c>
      <c r="N1495" t="s">
        <v>31</v>
      </c>
      <c r="O1495" t="s">
        <v>32</v>
      </c>
      <c r="P1495" s="4">
        <v>290.35199999999998</v>
      </c>
      <c r="Q1495">
        <v>3</v>
      </c>
      <c r="R1495">
        <v>0.2</v>
      </c>
      <c r="S1495" s="4">
        <v>-36.293999999999997</v>
      </c>
    </row>
    <row r="1496" spans="1:19" x14ac:dyDescent="0.25">
      <c r="A1496" t="s">
        <v>4302</v>
      </c>
      <c r="B1496" s="1">
        <v>42925</v>
      </c>
      <c r="C1496" s="1">
        <v>42925</v>
      </c>
      <c r="D1496" t="s">
        <v>464</v>
      </c>
      <c r="E1496" t="s">
        <v>3821</v>
      </c>
      <c r="F1496" t="s">
        <v>3822</v>
      </c>
      <c r="G1496" t="s">
        <v>25</v>
      </c>
      <c r="H1496" t="s">
        <v>26</v>
      </c>
      <c r="I1496" t="s">
        <v>4303</v>
      </c>
      <c r="J1496" t="s">
        <v>633</v>
      </c>
      <c r="K1496" t="s">
        <v>5529</v>
      </c>
      <c r="L1496" t="s">
        <v>92</v>
      </c>
      <c r="M1496" t="s">
        <v>2029</v>
      </c>
      <c r="N1496" t="s">
        <v>31</v>
      </c>
      <c r="O1496" t="s">
        <v>55</v>
      </c>
      <c r="P1496" s="4">
        <v>135.30000000000001</v>
      </c>
      <c r="Q1496">
        <v>5</v>
      </c>
      <c r="R1496">
        <v>0</v>
      </c>
      <c r="S1496" s="4">
        <v>37.884</v>
      </c>
    </row>
    <row r="1497" spans="1:19" x14ac:dyDescent="0.25">
      <c r="A1497" t="s">
        <v>4304</v>
      </c>
      <c r="B1497" s="1">
        <v>41967</v>
      </c>
      <c r="C1497" s="1">
        <v>41972</v>
      </c>
      <c r="D1497" t="s">
        <v>39</v>
      </c>
      <c r="E1497" t="s">
        <v>1026</v>
      </c>
      <c r="F1497" t="s">
        <v>1027</v>
      </c>
      <c r="G1497" t="s">
        <v>100</v>
      </c>
      <c r="H1497" t="s">
        <v>26</v>
      </c>
      <c r="I1497" t="s">
        <v>4166</v>
      </c>
      <c r="J1497" t="s">
        <v>817</v>
      </c>
      <c r="K1497" t="s">
        <v>5515</v>
      </c>
      <c r="L1497" t="s">
        <v>29</v>
      </c>
      <c r="M1497" t="s">
        <v>2347</v>
      </c>
      <c r="N1497" t="s">
        <v>31</v>
      </c>
      <c r="O1497" t="s">
        <v>55</v>
      </c>
      <c r="P1497" s="4">
        <v>111.15</v>
      </c>
      <c r="Q1497">
        <v>5</v>
      </c>
      <c r="R1497">
        <v>0</v>
      </c>
      <c r="S1497" s="4">
        <v>48.905999999999999</v>
      </c>
    </row>
    <row r="1498" spans="1:19" x14ac:dyDescent="0.25">
      <c r="A1498" t="s">
        <v>4305</v>
      </c>
      <c r="B1498" s="1">
        <v>43042</v>
      </c>
      <c r="C1498" s="1">
        <v>42810</v>
      </c>
      <c r="D1498" t="s">
        <v>39</v>
      </c>
      <c r="E1498" t="s">
        <v>3728</v>
      </c>
      <c r="F1498" t="s">
        <v>3729</v>
      </c>
      <c r="G1498" t="s">
        <v>100</v>
      </c>
      <c r="H1498" t="s">
        <v>26</v>
      </c>
      <c r="I1498" t="s">
        <v>64</v>
      </c>
      <c r="J1498" t="s">
        <v>65</v>
      </c>
      <c r="K1498" t="s">
        <v>5139</v>
      </c>
      <c r="L1498" t="s">
        <v>66</v>
      </c>
      <c r="M1498" t="s">
        <v>1243</v>
      </c>
      <c r="N1498" t="s">
        <v>31</v>
      </c>
      <c r="O1498" t="s">
        <v>45</v>
      </c>
      <c r="P1498" s="4">
        <v>154.76400000000001</v>
      </c>
      <c r="Q1498">
        <v>3</v>
      </c>
      <c r="R1498">
        <v>0.4</v>
      </c>
      <c r="S1498" s="4">
        <v>-46.429200000000002</v>
      </c>
    </row>
    <row r="1499" spans="1:19" x14ac:dyDescent="0.25">
      <c r="A1499" t="s">
        <v>4307</v>
      </c>
      <c r="B1499" s="1">
        <v>43091</v>
      </c>
      <c r="C1499" s="1">
        <v>43095</v>
      </c>
      <c r="D1499" t="s">
        <v>39</v>
      </c>
      <c r="E1499" t="s">
        <v>3650</v>
      </c>
      <c r="F1499" t="s">
        <v>3651</v>
      </c>
      <c r="G1499" t="s">
        <v>100</v>
      </c>
      <c r="H1499" t="s">
        <v>26</v>
      </c>
      <c r="I1499" t="s">
        <v>4309</v>
      </c>
      <c r="J1499" t="s">
        <v>1502</v>
      </c>
      <c r="K1499" t="s">
        <v>5530</v>
      </c>
      <c r="L1499" t="s">
        <v>29</v>
      </c>
      <c r="M1499" t="s">
        <v>661</v>
      </c>
      <c r="N1499" t="s">
        <v>31</v>
      </c>
      <c r="O1499" t="s">
        <v>35</v>
      </c>
      <c r="P1499" s="4">
        <v>141.96</v>
      </c>
      <c r="Q1499">
        <v>2</v>
      </c>
      <c r="R1499">
        <v>0</v>
      </c>
      <c r="S1499" s="4">
        <v>35.49</v>
      </c>
    </row>
    <row r="1500" spans="1:19" x14ac:dyDescent="0.25">
      <c r="A1500" t="s">
        <v>4310</v>
      </c>
      <c r="B1500" s="1">
        <v>43091</v>
      </c>
      <c r="C1500" s="1">
        <v>43094</v>
      </c>
      <c r="D1500" t="s">
        <v>22</v>
      </c>
      <c r="E1500" t="s">
        <v>4311</v>
      </c>
      <c r="F1500" t="s">
        <v>4312</v>
      </c>
      <c r="G1500" t="s">
        <v>25</v>
      </c>
      <c r="H1500" t="s">
        <v>26</v>
      </c>
      <c r="I1500" t="s">
        <v>1064</v>
      </c>
      <c r="J1500" t="s">
        <v>577</v>
      </c>
      <c r="K1500" t="s">
        <v>5243</v>
      </c>
      <c r="L1500" t="s">
        <v>53</v>
      </c>
      <c r="M1500" t="s">
        <v>1451</v>
      </c>
      <c r="N1500" t="s">
        <v>31</v>
      </c>
      <c r="O1500" t="s">
        <v>45</v>
      </c>
      <c r="P1500" s="4">
        <v>182.55</v>
      </c>
      <c r="Q1500">
        <v>2</v>
      </c>
      <c r="R1500">
        <v>0.5</v>
      </c>
      <c r="S1500" s="4">
        <v>-135.08699999999999</v>
      </c>
    </row>
    <row r="1501" spans="1:19" x14ac:dyDescent="0.25">
      <c r="A1501" t="s">
        <v>4313</v>
      </c>
      <c r="B1501" s="1">
        <v>42363</v>
      </c>
      <c r="C1501" s="1">
        <v>42365</v>
      </c>
      <c r="D1501" t="s">
        <v>22</v>
      </c>
      <c r="E1501" t="s">
        <v>3219</v>
      </c>
      <c r="F1501" t="s">
        <v>3220</v>
      </c>
      <c r="G1501" t="s">
        <v>25</v>
      </c>
      <c r="H1501" t="s">
        <v>26</v>
      </c>
      <c r="I1501" t="s">
        <v>376</v>
      </c>
      <c r="J1501" t="s">
        <v>754</v>
      </c>
      <c r="K1501" t="s">
        <v>5270</v>
      </c>
      <c r="L1501" t="s">
        <v>29</v>
      </c>
      <c r="M1501" t="s">
        <v>3880</v>
      </c>
      <c r="N1501" t="s">
        <v>31</v>
      </c>
      <c r="O1501" t="s">
        <v>55</v>
      </c>
      <c r="P1501" s="4">
        <v>275.88</v>
      </c>
      <c r="Q1501">
        <v>6</v>
      </c>
      <c r="R1501">
        <v>0</v>
      </c>
      <c r="S1501" s="4">
        <v>46.8996</v>
      </c>
    </row>
    <row r="1502" spans="1:19" x14ac:dyDescent="0.25">
      <c r="A1502" t="s">
        <v>4314</v>
      </c>
      <c r="B1502" s="1">
        <v>41842</v>
      </c>
      <c r="C1502" s="1">
        <v>41844</v>
      </c>
      <c r="D1502" t="s">
        <v>22</v>
      </c>
      <c r="E1502" t="s">
        <v>814</v>
      </c>
      <c r="F1502" t="s">
        <v>815</v>
      </c>
      <c r="G1502" t="s">
        <v>25</v>
      </c>
      <c r="H1502" t="s">
        <v>26</v>
      </c>
      <c r="I1502" t="s">
        <v>352</v>
      </c>
      <c r="J1502" t="s">
        <v>52</v>
      </c>
      <c r="K1502" t="s">
        <v>5180</v>
      </c>
      <c r="L1502" t="s">
        <v>53</v>
      </c>
      <c r="M1502" t="s">
        <v>1882</v>
      </c>
      <c r="N1502" t="s">
        <v>31</v>
      </c>
      <c r="O1502" t="s">
        <v>35</v>
      </c>
      <c r="P1502" s="4">
        <v>717.72</v>
      </c>
      <c r="Q1502">
        <v>3</v>
      </c>
      <c r="R1502">
        <v>0.2</v>
      </c>
      <c r="S1502" s="4">
        <v>71.772000000000006</v>
      </c>
    </row>
    <row r="1503" spans="1:19" x14ac:dyDescent="0.25">
      <c r="A1503" t="s">
        <v>4314</v>
      </c>
      <c r="B1503" s="1">
        <v>41842</v>
      </c>
      <c r="C1503" s="1">
        <v>41844</v>
      </c>
      <c r="D1503" t="s">
        <v>22</v>
      </c>
      <c r="E1503" t="s">
        <v>814</v>
      </c>
      <c r="F1503" t="s">
        <v>815</v>
      </c>
      <c r="G1503" t="s">
        <v>25</v>
      </c>
      <c r="H1503" t="s">
        <v>26</v>
      </c>
      <c r="I1503" t="s">
        <v>352</v>
      </c>
      <c r="J1503" t="s">
        <v>52</v>
      </c>
      <c r="K1503" t="s">
        <v>5180</v>
      </c>
      <c r="L1503" t="s">
        <v>53</v>
      </c>
      <c r="M1503" t="s">
        <v>1860</v>
      </c>
      <c r="N1503" t="s">
        <v>31</v>
      </c>
      <c r="O1503" t="s">
        <v>45</v>
      </c>
      <c r="P1503" s="4">
        <v>170.352</v>
      </c>
      <c r="Q1503">
        <v>3</v>
      </c>
      <c r="R1503">
        <v>0.2</v>
      </c>
      <c r="S1503" s="4">
        <v>19.1646</v>
      </c>
    </row>
    <row r="1504" spans="1:19" x14ac:dyDescent="0.25">
      <c r="A1504" t="s">
        <v>4315</v>
      </c>
      <c r="B1504" s="1">
        <v>42957</v>
      </c>
      <c r="C1504" s="1">
        <v>43022</v>
      </c>
      <c r="D1504" t="s">
        <v>39</v>
      </c>
      <c r="E1504" t="s">
        <v>958</v>
      </c>
      <c r="F1504" t="s">
        <v>959</v>
      </c>
      <c r="G1504" t="s">
        <v>25</v>
      </c>
      <c r="H1504" t="s">
        <v>26</v>
      </c>
      <c r="I1504" t="s">
        <v>180</v>
      </c>
      <c r="J1504" t="s">
        <v>123</v>
      </c>
      <c r="K1504" t="s">
        <v>5151</v>
      </c>
      <c r="L1504" t="s">
        <v>66</v>
      </c>
      <c r="M1504" t="s">
        <v>544</v>
      </c>
      <c r="N1504" t="s">
        <v>31</v>
      </c>
      <c r="O1504" t="s">
        <v>35</v>
      </c>
      <c r="P1504" s="4">
        <v>145.76400000000001</v>
      </c>
      <c r="Q1504">
        <v>2</v>
      </c>
      <c r="R1504">
        <v>0.1</v>
      </c>
      <c r="S1504" s="4">
        <v>3.2391999999999999</v>
      </c>
    </row>
    <row r="1505" spans="1:19" x14ac:dyDescent="0.25">
      <c r="A1505" t="s">
        <v>4316</v>
      </c>
      <c r="B1505" s="1">
        <v>42846</v>
      </c>
      <c r="C1505" s="1">
        <v>42848</v>
      </c>
      <c r="D1505" t="s">
        <v>86</v>
      </c>
      <c r="E1505" t="s">
        <v>3154</v>
      </c>
      <c r="F1505" t="s">
        <v>3155</v>
      </c>
      <c r="G1505" t="s">
        <v>25</v>
      </c>
      <c r="H1505" t="s">
        <v>26</v>
      </c>
      <c r="I1505" t="s">
        <v>3266</v>
      </c>
      <c r="J1505" t="s">
        <v>1274</v>
      </c>
      <c r="K1505" t="s">
        <v>5434</v>
      </c>
      <c r="L1505" t="s">
        <v>66</v>
      </c>
      <c r="M1505" t="s">
        <v>104</v>
      </c>
      <c r="N1505" t="s">
        <v>31</v>
      </c>
      <c r="O1505" t="s">
        <v>35</v>
      </c>
      <c r="P1505" s="4">
        <v>908.82</v>
      </c>
      <c r="Q1505">
        <v>9</v>
      </c>
      <c r="R1505">
        <v>0</v>
      </c>
      <c r="S1505" s="4">
        <v>227.20500000000001</v>
      </c>
    </row>
    <row r="1506" spans="1:19" x14ac:dyDescent="0.25">
      <c r="A1506" t="s">
        <v>4317</v>
      </c>
      <c r="B1506" s="1">
        <v>42964</v>
      </c>
      <c r="C1506" s="1">
        <v>42971</v>
      </c>
      <c r="D1506" t="s">
        <v>39</v>
      </c>
      <c r="E1506" t="s">
        <v>3151</v>
      </c>
      <c r="F1506" t="s">
        <v>3152</v>
      </c>
      <c r="G1506" t="s">
        <v>100</v>
      </c>
      <c r="H1506" t="s">
        <v>26</v>
      </c>
      <c r="I1506" t="s">
        <v>101</v>
      </c>
      <c r="J1506" t="s">
        <v>91</v>
      </c>
      <c r="K1506" t="s">
        <v>5257</v>
      </c>
      <c r="L1506" t="s">
        <v>92</v>
      </c>
      <c r="M1506" t="s">
        <v>2377</v>
      </c>
      <c r="N1506" t="s">
        <v>31</v>
      </c>
      <c r="O1506" t="s">
        <v>35</v>
      </c>
      <c r="P1506" s="4">
        <v>74.591999999999999</v>
      </c>
      <c r="Q1506">
        <v>4</v>
      </c>
      <c r="R1506">
        <v>0.3</v>
      </c>
      <c r="S1506" s="4">
        <v>-2.1312000000000002</v>
      </c>
    </row>
    <row r="1507" spans="1:19" x14ac:dyDescent="0.25">
      <c r="A1507" t="s">
        <v>4317</v>
      </c>
      <c r="B1507" s="1">
        <v>42964</v>
      </c>
      <c r="C1507" s="1">
        <v>42971</v>
      </c>
      <c r="D1507" t="s">
        <v>39</v>
      </c>
      <c r="E1507" t="s">
        <v>3151</v>
      </c>
      <c r="F1507" t="s">
        <v>3152</v>
      </c>
      <c r="G1507" t="s">
        <v>100</v>
      </c>
      <c r="H1507" t="s">
        <v>26</v>
      </c>
      <c r="I1507" t="s">
        <v>101</v>
      </c>
      <c r="J1507" t="s">
        <v>91</v>
      </c>
      <c r="K1507" t="s">
        <v>5257</v>
      </c>
      <c r="L1507" t="s">
        <v>92</v>
      </c>
      <c r="M1507" t="s">
        <v>2704</v>
      </c>
      <c r="N1507" t="s">
        <v>31</v>
      </c>
      <c r="O1507" t="s">
        <v>55</v>
      </c>
      <c r="P1507" s="4">
        <v>16.783999999999999</v>
      </c>
      <c r="Q1507">
        <v>2</v>
      </c>
      <c r="R1507">
        <v>0.6</v>
      </c>
      <c r="S1507" s="4">
        <v>-22.238800000000001</v>
      </c>
    </row>
    <row r="1508" spans="1:19" x14ac:dyDescent="0.25">
      <c r="A1508" t="s">
        <v>4318</v>
      </c>
      <c r="B1508" s="1">
        <v>42715</v>
      </c>
      <c r="C1508" s="1">
        <v>42689</v>
      </c>
      <c r="D1508" t="s">
        <v>86</v>
      </c>
      <c r="E1508" t="s">
        <v>345</v>
      </c>
      <c r="F1508" t="s">
        <v>346</v>
      </c>
      <c r="G1508" t="s">
        <v>100</v>
      </c>
      <c r="H1508" t="s">
        <v>26</v>
      </c>
      <c r="I1508" t="s">
        <v>720</v>
      </c>
      <c r="J1508" t="s">
        <v>52</v>
      </c>
      <c r="K1508" t="s">
        <v>5207</v>
      </c>
      <c r="L1508" t="s">
        <v>53</v>
      </c>
      <c r="M1508" t="s">
        <v>3341</v>
      </c>
      <c r="N1508" t="s">
        <v>31</v>
      </c>
      <c r="O1508" t="s">
        <v>45</v>
      </c>
      <c r="P1508" s="4">
        <v>674.35199999999998</v>
      </c>
      <c r="Q1508">
        <v>3</v>
      </c>
      <c r="R1508">
        <v>0.2</v>
      </c>
      <c r="S1508" s="4">
        <v>-8.4293999999999993</v>
      </c>
    </row>
    <row r="1509" spans="1:19" x14ac:dyDescent="0.25">
      <c r="A1509" t="s">
        <v>4319</v>
      </c>
      <c r="B1509" s="1">
        <v>42687</v>
      </c>
      <c r="C1509" s="1">
        <v>42691</v>
      </c>
      <c r="D1509" t="s">
        <v>39</v>
      </c>
      <c r="E1509" t="s">
        <v>3895</v>
      </c>
      <c r="F1509" t="s">
        <v>3896</v>
      </c>
      <c r="G1509" t="s">
        <v>100</v>
      </c>
      <c r="H1509" t="s">
        <v>26</v>
      </c>
      <c r="I1509" t="s">
        <v>202</v>
      </c>
      <c r="J1509" t="s">
        <v>203</v>
      </c>
      <c r="K1509" t="s">
        <v>5154</v>
      </c>
      <c r="L1509" t="s">
        <v>53</v>
      </c>
      <c r="M1509" t="s">
        <v>83</v>
      </c>
      <c r="N1509" t="s">
        <v>31</v>
      </c>
      <c r="O1509" t="s">
        <v>55</v>
      </c>
      <c r="P1509" s="4">
        <v>19.54</v>
      </c>
      <c r="Q1509">
        <v>2</v>
      </c>
      <c r="R1509">
        <v>0</v>
      </c>
      <c r="S1509" s="4">
        <v>7.2298</v>
      </c>
    </row>
    <row r="1510" spans="1:19" x14ac:dyDescent="0.25">
      <c r="A1510" t="s">
        <v>4320</v>
      </c>
      <c r="B1510" s="1">
        <v>42701</v>
      </c>
      <c r="C1510" s="1">
        <v>42441</v>
      </c>
      <c r="D1510" t="s">
        <v>39</v>
      </c>
      <c r="E1510" t="s">
        <v>2407</v>
      </c>
      <c r="F1510" t="s">
        <v>2408</v>
      </c>
      <c r="G1510" t="s">
        <v>25</v>
      </c>
      <c r="H1510" t="s">
        <v>26</v>
      </c>
      <c r="I1510" t="s">
        <v>42</v>
      </c>
      <c r="J1510" t="s">
        <v>43</v>
      </c>
      <c r="K1510" t="s">
        <v>5137</v>
      </c>
      <c r="L1510" t="s">
        <v>29</v>
      </c>
      <c r="M1510" t="s">
        <v>1479</v>
      </c>
      <c r="N1510" t="s">
        <v>31</v>
      </c>
      <c r="O1510" t="s">
        <v>45</v>
      </c>
      <c r="P1510" s="4">
        <v>331.02300000000002</v>
      </c>
      <c r="Q1510">
        <v>7</v>
      </c>
      <c r="R1510">
        <v>0.45</v>
      </c>
      <c r="S1510" s="4">
        <v>-114.35339999999999</v>
      </c>
    </row>
    <row r="1511" spans="1:19" x14ac:dyDescent="0.25">
      <c r="A1511" t="s">
        <v>4321</v>
      </c>
      <c r="B1511" s="1">
        <v>42671</v>
      </c>
      <c r="C1511" s="1">
        <v>42671</v>
      </c>
      <c r="D1511" t="s">
        <v>464</v>
      </c>
      <c r="E1511" t="s">
        <v>4322</v>
      </c>
      <c r="F1511" t="s">
        <v>4323</v>
      </c>
      <c r="G1511" t="s">
        <v>89</v>
      </c>
      <c r="H1511" t="s">
        <v>26</v>
      </c>
      <c r="I1511" t="s">
        <v>1037</v>
      </c>
      <c r="J1511" t="s">
        <v>123</v>
      </c>
      <c r="K1511" t="s">
        <v>5239</v>
      </c>
      <c r="L1511" t="s">
        <v>66</v>
      </c>
      <c r="M1511" t="s">
        <v>4324</v>
      </c>
      <c r="N1511" t="s">
        <v>31</v>
      </c>
      <c r="O1511" t="s">
        <v>55</v>
      </c>
      <c r="P1511" s="4">
        <v>756.8</v>
      </c>
      <c r="Q1511">
        <v>5</v>
      </c>
      <c r="R1511">
        <v>0</v>
      </c>
      <c r="S1511" s="4">
        <v>75.680000000000007</v>
      </c>
    </row>
    <row r="1512" spans="1:19" x14ac:dyDescent="0.25">
      <c r="A1512" t="s">
        <v>4326</v>
      </c>
      <c r="B1512" s="1">
        <v>42002</v>
      </c>
      <c r="C1512" s="1">
        <v>42036</v>
      </c>
      <c r="D1512" t="s">
        <v>39</v>
      </c>
      <c r="E1512" t="s">
        <v>3429</v>
      </c>
      <c r="F1512" t="s">
        <v>3430</v>
      </c>
      <c r="G1512" t="s">
        <v>100</v>
      </c>
      <c r="H1512" t="s">
        <v>26</v>
      </c>
      <c r="I1512" t="s">
        <v>4303</v>
      </c>
      <c r="J1512" t="s">
        <v>138</v>
      </c>
      <c r="K1512" t="s">
        <v>5531</v>
      </c>
      <c r="L1512" t="s">
        <v>92</v>
      </c>
      <c r="M1512" t="s">
        <v>3406</v>
      </c>
      <c r="N1512" t="s">
        <v>31</v>
      </c>
      <c r="O1512" t="s">
        <v>55</v>
      </c>
      <c r="P1512" s="4">
        <v>8.7360000000000007</v>
      </c>
      <c r="Q1512">
        <v>3</v>
      </c>
      <c r="R1512">
        <v>0.6</v>
      </c>
      <c r="S1512" s="4">
        <v>-4.8048000000000002</v>
      </c>
    </row>
    <row r="1513" spans="1:19" x14ac:dyDescent="0.25">
      <c r="A1513" t="s">
        <v>4327</v>
      </c>
      <c r="B1513" s="1">
        <v>42776</v>
      </c>
      <c r="C1513" s="1">
        <v>42896</v>
      </c>
      <c r="D1513" t="s">
        <v>39</v>
      </c>
      <c r="E1513" t="s">
        <v>1414</v>
      </c>
      <c r="F1513" t="s">
        <v>1415</v>
      </c>
      <c r="G1513" t="s">
        <v>25</v>
      </c>
      <c r="H1513" t="s">
        <v>26</v>
      </c>
      <c r="I1513" t="s">
        <v>352</v>
      </c>
      <c r="J1513" t="s">
        <v>52</v>
      </c>
      <c r="K1513" t="s">
        <v>5170</v>
      </c>
      <c r="L1513" t="s">
        <v>53</v>
      </c>
      <c r="M1513" t="s">
        <v>1038</v>
      </c>
      <c r="N1513" t="s">
        <v>31</v>
      </c>
      <c r="O1513" t="s">
        <v>55</v>
      </c>
      <c r="P1513" s="4">
        <v>17.46</v>
      </c>
      <c r="Q1513">
        <v>2</v>
      </c>
      <c r="R1513">
        <v>0</v>
      </c>
      <c r="S1513" s="4">
        <v>5.9363999999999999</v>
      </c>
    </row>
    <row r="1514" spans="1:19" x14ac:dyDescent="0.25">
      <c r="A1514" t="s">
        <v>4328</v>
      </c>
      <c r="B1514" s="1">
        <v>42565</v>
      </c>
      <c r="C1514" s="1">
        <v>42569</v>
      </c>
      <c r="D1514" t="s">
        <v>39</v>
      </c>
      <c r="E1514" t="s">
        <v>3145</v>
      </c>
      <c r="F1514" t="s">
        <v>3146</v>
      </c>
      <c r="G1514" t="s">
        <v>25</v>
      </c>
      <c r="H1514" t="s">
        <v>26</v>
      </c>
      <c r="I1514" t="s">
        <v>352</v>
      </c>
      <c r="J1514" t="s">
        <v>52</v>
      </c>
      <c r="K1514" t="s">
        <v>5180</v>
      </c>
      <c r="L1514" t="s">
        <v>53</v>
      </c>
      <c r="M1514" t="s">
        <v>619</v>
      </c>
      <c r="N1514" t="s">
        <v>31</v>
      </c>
      <c r="O1514" t="s">
        <v>55</v>
      </c>
      <c r="P1514" s="4">
        <v>30.8</v>
      </c>
      <c r="Q1514">
        <v>4</v>
      </c>
      <c r="R1514">
        <v>0</v>
      </c>
      <c r="S1514" s="4">
        <v>10.164</v>
      </c>
    </row>
    <row r="1515" spans="1:19" x14ac:dyDescent="0.25">
      <c r="A1515" t="s">
        <v>4329</v>
      </c>
      <c r="B1515" s="1">
        <v>42585</v>
      </c>
      <c r="C1515" s="1">
        <v>42707</v>
      </c>
      <c r="D1515" t="s">
        <v>39</v>
      </c>
      <c r="E1515" t="s">
        <v>2640</v>
      </c>
      <c r="F1515" t="s">
        <v>2641</v>
      </c>
      <c r="G1515" t="s">
        <v>25</v>
      </c>
      <c r="H1515" t="s">
        <v>26</v>
      </c>
      <c r="I1515" t="s">
        <v>180</v>
      </c>
      <c r="J1515" t="s">
        <v>123</v>
      </c>
      <c r="K1515" t="s">
        <v>5208</v>
      </c>
      <c r="L1515" t="s">
        <v>66</v>
      </c>
      <c r="M1515" t="s">
        <v>532</v>
      </c>
      <c r="N1515" t="s">
        <v>31</v>
      </c>
      <c r="O1515" t="s">
        <v>55</v>
      </c>
      <c r="P1515" s="4">
        <v>113.6</v>
      </c>
      <c r="Q1515">
        <v>8</v>
      </c>
      <c r="R1515">
        <v>0</v>
      </c>
      <c r="S1515" s="4">
        <v>44.304000000000002</v>
      </c>
    </row>
    <row r="1516" spans="1:19" x14ac:dyDescent="0.25">
      <c r="A1516" t="s">
        <v>4330</v>
      </c>
      <c r="B1516" s="1">
        <v>42728</v>
      </c>
      <c r="C1516" s="1">
        <v>42734</v>
      </c>
      <c r="D1516" t="s">
        <v>39</v>
      </c>
      <c r="E1516" t="s">
        <v>4331</v>
      </c>
      <c r="F1516" t="s">
        <v>4332</v>
      </c>
      <c r="G1516" t="s">
        <v>25</v>
      </c>
      <c r="H1516" t="s">
        <v>26</v>
      </c>
      <c r="I1516" t="s">
        <v>1765</v>
      </c>
      <c r="J1516" t="s">
        <v>52</v>
      </c>
      <c r="K1516" t="s">
        <v>5296</v>
      </c>
      <c r="L1516" t="s">
        <v>53</v>
      </c>
      <c r="M1516" t="s">
        <v>2566</v>
      </c>
      <c r="N1516" t="s">
        <v>31</v>
      </c>
      <c r="O1516" t="s">
        <v>55</v>
      </c>
      <c r="P1516" s="4">
        <v>43.96</v>
      </c>
      <c r="Q1516">
        <v>7</v>
      </c>
      <c r="R1516">
        <v>0</v>
      </c>
      <c r="S1516" s="4">
        <v>18.463200000000001</v>
      </c>
    </row>
    <row r="1517" spans="1:19" x14ac:dyDescent="0.25">
      <c r="A1517" t="s">
        <v>4333</v>
      </c>
      <c r="B1517" s="1">
        <v>42848</v>
      </c>
      <c r="C1517" s="1">
        <v>42850</v>
      </c>
      <c r="D1517" t="s">
        <v>22</v>
      </c>
      <c r="E1517" t="s">
        <v>3099</v>
      </c>
      <c r="F1517" t="s">
        <v>3100</v>
      </c>
      <c r="G1517" t="s">
        <v>25</v>
      </c>
      <c r="H1517" t="s">
        <v>26</v>
      </c>
      <c r="I1517" t="s">
        <v>1392</v>
      </c>
      <c r="J1517" t="s">
        <v>52</v>
      </c>
      <c r="K1517" t="s">
        <v>5271</v>
      </c>
      <c r="L1517" t="s">
        <v>53</v>
      </c>
      <c r="M1517" t="s">
        <v>2618</v>
      </c>
      <c r="N1517" t="s">
        <v>31</v>
      </c>
      <c r="O1517" t="s">
        <v>55</v>
      </c>
      <c r="P1517" s="4">
        <v>66.36</v>
      </c>
      <c r="Q1517">
        <v>7</v>
      </c>
      <c r="R1517">
        <v>0</v>
      </c>
      <c r="S1517" s="4">
        <v>26.544</v>
      </c>
    </row>
    <row r="1518" spans="1:19" x14ac:dyDescent="0.25">
      <c r="A1518" t="s">
        <v>4333</v>
      </c>
      <c r="B1518" s="1">
        <v>42848</v>
      </c>
      <c r="C1518" s="1">
        <v>42850</v>
      </c>
      <c r="D1518" t="s">
        <v>22</v>
      </c>
      <c r="E1518" t="s">
        <v>3099</v>
      </c>
      <c r="F1518" t="s">
        <v>3100</v>
      </c>
      <c r="G1518" t="s">
        <v>25</v>
      </c>
      <c r="H1518" t="s">
        <v>26</v>
      </c>
      <c r="I1518" t="s">
        <v>1392</v>
      </c>
      <c r="J1518" t="s">
        <v>52</v>
      </c>
      <c r="K1518" t="s">
        <v>5271</v>
      </c>
      <c r="L1518" t="s">
        <v>53</v>
      </c>
      <c r="M1518" t="s">
        <v>617</v>
      </c>
      <c r="N1518" t="s">
        <v>31</v>
      </c>
      <c r="O1518" t="s">
        <v>55</v>
      </c>
      <c r="P1518" s="4">
        <v>24.14</v>
      </c>
      <c r="Q1518">
        <v>2</v>
      </c>
      <c r="R1518">
        <v>0</v>
      </c>
      <c r="S1518" s="4">
        <v>7.9661999999999997</v>
      </c>
    </row>
    <row r="1519" spans="1:19" x14ac:dyDescent="0.25">
      <c r="A1519" t="s">
        <v>4335</v>
      </c>
      <c r="B1519" s="1">
        <v>42964</v>
      </c>
      <c r="C1519" s="1">
        <v>42969</v>
      </c>
      <c r="D1519" t="s">
        <v>22</v>
      </c>
      <c r="E1519" t="s">
        <v>2724</v>
      </c>
      <c r="F1519" t="s">
        <v>2725</v>
      </c>
      <c r="G1519" t="s">
        <v>25</v>
      </c>
      <c r="H1519" t="s">
        <v>26</v>
      </c>
      <c r="I1519" t="s">
        <v>64</v>
      </c>
      <c r="J1519" t="s">
        <v>65</v>
      </c>
      <c r="K1519" t="s">
        <v>5247</v>
      </c>
      <c r="L1519" t="s">
        <v>66</v>
      </c>
      <c r="M1519" t="s">
        <v>675</v>
      </c>
      <c r="N1519" t="s">
        <v>31</v>
      </c>
      <c r="O1519" t="s">
        <v>35</v>
      </c>
      <c r="P1519" s="4">
        <v>4416.174</v>
      </c>
      <c r="Q1519">
        <v>9</v>
      </c>
      <c r="R1519">
        <v>0.3</v>
      </c>
      <c r="S1519" s="4">
        <v>-630.88199999999995</v>
      </c>
    </row>
    <row r="1520" spans="1:19" x14ac:dyDescent="0.25">
      <c r="A1520" t="s">
        <v>4336</v>
      </c>
      <c r="B1520" s="1">
        <v>41701</v>
      </c>
      <c r="C1520" s="1">
        <v>41854</v>
      </c>
      <c r="D1520" t="s">
        <v>39</v>
      </c>
      <c r="E1520" t="s">
        <v>4337</v>
      </c>
      <c r="F1520" t="s">
        <v>4338</v>
      </c>
      <c r="G1520" t="s">
        <v>89</v>
      </c>
      <c r="H1520" t="s">
        <v>26</v>
      </c>
      <c r="I1520" t="s">
        <v>376</v>
      </c>
      <c r="J1520" t="s">
        <v>250</v>
      </c>
      <c r="K1520" t="s">
        <v>5172</v>
      </c>
      <c r="L1520" t="s">
        <v>66</v>
      </c>
      <c r="M1520" t="s">
        <v>496</v>
      </c>
      <c r="N1520" t="s">
        <v>31</v>
      </c>
      <c r="O1520" t="s">
        <v>32</v>
      </c>
      <c r="P1520" s="4">
        <v>302.45</v>
      </c>
      <c r="Q1520">
        <v>5</v>
      </c>
      <c r="R1520">
        <v>0.5</v>
      </c>
      <c r="S1520" s="4">
        <v>-199.61699999999999</v>
      </c>
    </row>
    <row r="1521" spans="1:19" x14ac:dyDescent="0.25">
      <c r="A1521" t="s">
        <v>4339</v>
      </c>
      <c r="B1521" s="1">
        <v>42520</v>
      </c>
      <c r="C1521" s="1">
        <v>42466</v>
      </c>
      <c r="D1521" t="s">
        <v>39</v>
      </c>
      <c r="E1521" t="s">
        <v>2603</v>
      </c>
      <c r="F1521" t="s">
        <v>2604</v>
      </c>
      <c r="G1521" t="s">
        <v>100</v>
      </c>
      <c r="H1521" t="s">
        <v>26</v>
      </c>
      <c r="I1521" t="s">
        <v>4340</v>
      </c>
      <c r="J1521" t="s">
        <v>257</v>
      </c>
      <c r="K1521" t="s">
        <v>5532</v>
      </c>
      <c r="L1521" t="s">
        <v>92</v>
      </c>
      <c r="M1521" t="s">
        <v>1892</v>
      </c>
      <c r="N1521" t="s">
        <v>31</v>
      </c>
      <c r="O1521" t="s">
        <v>55</v>
      </c>
      <c r="P1521" s="4">
        <v>47.4</v>
      </c>
      <c r="Q1521">
        <v>5</v>
      </c>
      <c r="R1521">
        <v>0</v>
      </c>
      <c r="S1521" s="4">
        <v>21.33</v>
      </c>
    </row>
    <row r="1522" spans="1:19" x14ac:dyDescent="0.25">
      <c r="A1522" t="s">
        <v>4341</v>
      </c>
      <c r="B1522" s="1">
        <v>41966</v>
      </c>
      <c r="C1522" s="1">
        <v>41969</v>
      </c>
      <c r="D1522" t="s">
        <v>22</v>
      </c>
      <c r="E1522" t="s">
        <v>1537</v>
      </c>
      <c r="F1522" t="s">
        <v>1538</v>
      </c>
      <c r="G1522" t="s">
        <v>89</v>
      </c>
      <c r="H1522" t="s">
        <v>26</v>
      </c>
      <c r="I1522" t="s">
        <v>101</v>
      </c>
      <c r="J1522" t="s">
        <v>91</v>
      </c>
      <c r="K1522" t="s">
        <v>5257</v>
      </c>
      <c r="L1522" t="s">
        <v>92</v>
      </c>
      <c r="M1522" t="s">
        <v>1363</v>
      </c>
      <c r="N1522" t="s">
        <v>31</v>
      </c>
      <c r="O1522" t="s">
        <v>35</v>
      </c>
      <c r="P1522" s="4">
        <v>155.37200000000001</v>
      </c>
      <c r="Q1522">
        <v>2</v>
      </c>
      <c r="R1522">
        <v>0.3</v>
      </c>
      <c r="S1522" s="4">
        <v>-35.513599999999997</v>
      </c>
    </row>
    <row r="1523" spans="1:19" x14ac:dyDescent="0.25">
      <c r="A1523" t="s">
        <v>4342</v>
      </c>
      <c r="B1523" s="1">
        <v>42383</v>
      </c>
      <c r="C1523" s="1">
        <v>42389</v>
      </c>
      <c r="D1523" t="s">
        <v>39</v>
      </c>
      <c r="E1523" t="s">
        <v>489</v>
      </c>
      <c r="F1523" t="s">
        <v>490</v>
      </c>
      <c r="G1523" t="s">
        <v>25</v>
      </c>
      <c r="H1523" t="s">
        <v>26</v>
      </c>
      <c r="I1523" t="s">
        <v>563</v>
      </c>
      <c r="J1523" t="s">
        <v>1209</v>
      </c>
      <c r="K1523" t="s">
        <v>5489</v>
      </c>
      <c r="L1523" t="s">
        <v>29</v>
      </c>
      <c r="M1523" t="s">
        <v>4345</v>
      </c>
      <c r="N1523" t="s">
        <v>31</v>
      </c>
      <c r="O1523" t="s">
        <v>55</v>
      </c>
      <c r="P1523" s="4">
        <v>315.77600000000001</v>
      </c>
      <c r="Q1523">
        <v>8</v>
      </c>
      <c r="R1523">
        <v>0.2</v>
      </c>
      <c r="S1523" s="4">
        <v>31.5776</v>
      </c>
    </row>
    <row r="1524" spans="1:19" x14ac:dyDescent="0.25">
      <c r="A1524" t="s">
        <v>4347</v>
      </c>
      <c r="B1524" s="1">
        <v>42629</v>
      </c>
      <c r="C1524" s="1">
        <v>42635</v>
      </c>
      <c r="D1524" t="s">
        <v>39</v>
      </c>
      <c r="E1524" t="s">
        <v>2966</v>
      </c>
      <c r="F1524" t="s">
        <v>2967</v>
      </c>
      <c r="G1524" t="s">
        <v>89</v>
      </c>
      <c r="H1524" t="s">
        <v>26</v>
      </c>
      <c r="I1524" t="s">
        <v>1765</v>
      </c>
      <c r="J1524" t="s">
        <v>52</v>
      </c>
      <c r="K1524" t="s">
        <v>5296</v>
      </c>
      <c r="L1524" t="s">
        <v>53</v>
      </c>
      <c r="M1524" t="s">
        <v>1835</v>
      </c>
      <c r="N1524" t="s">
        <v>31</v>
      </c>
      <c r="O1524" t="s">
        <v>32</v>
      </c>
      <c r="P1524" s="4">
        <v>273.666</v>
      </c>
      <c r="Q1524">
        <v>2</v>
      </c>
      <c r="R1524">
        <v>0.15</v>
      </c>
      <c r="S1524" s="4">
        <v>-12.878399999999999</v>
      </c>
    </row>
    <row r="1525" spans="1:19" x14ac:dyDescent="0.25">
      <c r="A1525" t="s">
        <v>4349</v>
      </c>
      <c r="B1525" s="1">
        <v>42321</v>
      </c>
      <c r="C1525" s="1">
        <v>42325</v>
      </c>
      <c r="D1525" t="s">
        <v>39</v>
      </c>
      <c r="E1525" t="s">
        <v>4350</v>
      </c>
      <c r="F1525" t="s">
        <v>4351</v>
      </c>
      <c r="G1525" t="s">
        <v>100</v>
      </c>
      <c r="H1525" t="s">
        <v>26</v>
      </c>
      <c r="I1525" t="s">
        <v>4352</v>
      </c>
      <c r="J1525" t="s">
        <v>4353</v>
      </c>
      <c r="K1525" t="s">
        <v>5533</v>
      </c>
      <c r="L1525" t="s">
        <v>53</v>
      </c>
      <c r="M1525" t="s">
        <v>960</v>
      </c>
      <c r="N1525" t="s">
        <v>31</v>
      </c>
      <c r="O1525" t="s">
        <v>55</v>
      </c>
      <c r="P1525" s="4">
        <v>63.98</v>
      </c>
      <c r="Q1525">
        <v>7</v>
      </c>
      <c r="R1525">
        <v>0</v>
      </c>
      <c r="S1525" s="4">
        <v>21.7532</v>
      </c>
    </row>
    <row r="1526" spans="1:19" x14ac:dyDescent="0.25">
      <c r="A1526" t="s">
        <v>4354</v>
      </c>
      <c r="B1526" s="1">
        <v>42987</v>
      </c>
      <c r="C1526" s="1">
        <v>42991</v>
      </c>
      <c r="D1526" t="s">
        <v>39</v>
      </c>
      <c r="E1526" t="s">
        <v>1373</v>
      </c>
      <c r="F1526" t="s">
        <v>1374</v>
      </c>
      <c r="G1526" t="s">
        <v>25</v>
      </c>
      <c r="H1526" t="s">
        <v>26</v>
      </c>
      <c r="I1526" t="s">
        <v>789</v>
      </c>
      <c r="J1526" t="s">
        <v>250</v>
      </c>
      <c r="K1526" t="s">
        <v>5215</v>
      </c>
      <c r="L1526" t="s">
        <v>66</v>
      </c>
      <c r="M1526" t="s">
        <v>668</v>
      </c>
      <c r="N1526" t="s">
        <v>31</v>
      </c>
      <c r="O1526" t="s">
        <v>55</v>
      </c>
      <c r="P1526" s="4">
        <v>66.111999999999995</v>
      </c>
      <c r="Q1526">
        <v>2</v>
      </c>
      <c r="R1526">
        <v>0.2</v>
      </c>
      <c r="S1526" s="4">
        <v>-9.0904000000000007</v>
      </c>
    </row>
    <row r="1527" spans="1:19" x14ac:dyDescent="0.25">
      <c r="A1527" t="s">
        <v>4355</v>
      </c>
      <c r="B1527" s="1">
        <v>42541</v>
      </c>
      <c r="C1527" s="1">
        <v>42546</v>
      </c>
      <c r="D1527" t="s">
        <v>39</v>
      </c>
      <c r="E1527" t="s">
        <v>3271</v>
      </c>
      <c r="F1527" t="s">
        <v>3272</v>
      </c>
      <c r="G1527" t="s">
        <v>89</v>
      </c>
      <c r="H1527" t="s">
        <v>26</v>
      </c>
      <c r="I1527" t="s">
        <v>3573</v>
      </c>
      <c r="J1527" t="s">
        <v>1805</v>
      </c>
      <c r="K1527" t="s">
        <v>5459</v>
      </c>
      <c r="L1527" t="s">
        <v>92</v>
      </c>
      <c r="M1527" t="s">
        <v>1544</v>
      </c>
      <c r="N1527" t="s">
        <v>31</v>
      </c>
      <c r="O1527" t="s">
        <v>55</v>
      </c>
      <c r="P1527" s="4">
        <v>57.69</v>
      </c>
      <c r="Q1527">
        <v>3</v>
      </c>
      <c r="R1527">
        <v>0</v>
      </c>
      <c r="S1527" s="4">
        <v>23.652899999999999</v>
      </c>
    </row>
    <row r="1528" spans="1:19" x14ac:dyDescent="0.25">
      <c r="A1528" t="s">
        <v>4356</v>
      </c>
      <c r="B1528" s="1">
        <v>42392</v>
      </c>
      <c r="C1528" s="1">
        <v>42398</v>
      </c>
      <c r="D1528" t="s">
        <v>39</v>
      </c>
      <c r="E1528" t="s">
        <v>4358</v>
      </c>
      <c r="F1528" t="s">
        <v>4359</v>
      </c>
      <c r="G1528" t="s">
        <v>25</v>
      </c>
      <c r="H1528" t="s">
        <v>26</v>
      </c>
      <c r="I1528" t="s">
        <v>51</v>
      </c>
      <c r="J1528" t="s">
        <v>52</v>
      </c>
      <c r="K1528" t="s">
        <v>5203</v>
      </c>
      <c r="L1528" t="s">
        <v>53</v>
      </c>
      <c r="M1528" t="s">
        <v>3437</v>
      </c>
      <c r="N1528" t="s">
        <v>31</v>
      </c>
      <c r="O1528" t="s">
        <v>55</v>
      </c>
      <c r="P1528" s="4">
        <v>59.99</v>
      </c>
      <c r="Q1528">
        <v>7</v>
      </c>
      <c r="R1528">
        <v>0</v>
      </c>
      <c r="S1528" s="4">
        <v>21.596399999999999</v>
      </c>
    </row>
    <row r="1529" spans="1:19" x14ac:dyDescent="0.25">
      <c r="A1529" t="s">
        <v>4360</v>
      </c>
      <c r="B1529" s="1">
        <v>42150</v>
      </c>
      <c r="C1529" s="1">
        <v>42155</v>
      </c>
      <c r="D1529" t="s">
        <v>39</v>
      </c>
      <c r="E1529" t="s">
        <v>2787</v>
      </c>
      <c r="F1529" t="s">
        <v>2788</v>
      </c>
      <c r="G1529" t="s">
        <v>25</v>
      </c>
      <c r="H1529" t="s">
        <v>26</v>
      </c>
      <c r="I1529" t="s">
        <v>4361</v>
      </c>
      <c r="J1529" t="s">
        <v>203</v>
      </c>
      <c r="K1529" t="s">
        <v>5534</v>
      </c>
      <c r="L1529" t="s">
        <v>53</v>
      </c>
      <c r="M1529" t="s">
        <v>732</v>
      </c>
      <c r="N1529" t="s">
        <v>31</v>
      </c>
      <c r="O1529" t="s">
        <v>55</v>
      </c>
      <c r="P1529" s="4">
        <v>20.239999999999998</v>
      </c>
      <c r="Q1529">
        <v>1</v>
      </c>
      <c r="R1529">
        <v>0</v>
      </c>
      <c r="S1529" s="4">
        <v>7.8936000000000002</v>
      </c>
    </row>
    <row r="1530" spans="1:19" x14ac:dyDescent="0.25">
      <c r="A1530" t="s">
        <v>4362</v>
      </c>
      <c r="B1530" s="1">
        <v>41961</v>
      </c>
      <c r="C1530" s="1">
        <v>41964</v>
      </c>
      <c r="D1530" t="s">
        <v>86</v>
      </c>
      <c r="E1530" t="s">
        <v>3361</v>
      </c>
      <c r="F1530" t="s">
        <v>3362</v>
      </c>
      <c r="G1530" t="s">
        <v>25</v>
      </c>
      <c r="H1530" t="s">
        <v>26</v>
      </c>
      <c r="I1530" t="s">
        <v>4363</v>
      </c>
      <c r="J1530" t="s">
        <v>138</v>
      </c>
      <c r="K1530" t="s">
        <v>5535</v>
      </c>
      <c r="L1530" t="s">
        <v>92</v>
      </c>
      <c r="M1530" t="s">
        <v>400</v>
      </c>
      <c r="N1530" t="s">
        <v>31</v>
      </c>
      <c r="O1530" t="s">
        <v>45</v>
      </c>
      <c r="P1530" s="4">
        <v>292.10000000000002</v>
      </c>
      <c r="Q1530">
        <v>4</v>
      </c>
      <c r="R1530">
        <v>0.5</v>
      </c>
      <c r="S1530" s="4">
        <v>-175.26</v>
      </c>
    </row>
    <row r="1531" spans="1:19" x14ac:dyDescent="0.25">
      <c r="A1531" t="s">
        <v>4362</v>
      </c>
      <c r="B1531" s="1">
        <v>41961</v>
      </c>
      <c r="C1531" s="1">
        <v>41964</v>
      </c>
      <c r="D1531" t="s">
        <v>86</v>
      </c>
      <c r="E1531" t="s">
        <v>3361</v>
      </c>
      <c r="F1531" t="s">
        <v>3362</v>
      </c>
      <c r="G1531" t="s">
        <v>25</v>
      </c>
      <c r="H1531" t="s">
        <v>26</v>
      </c>
      <c r="I1531" t="s">
        <v>4363</v>
      </c>
      <c r="J1531" t="s">
        <v>138</v>
      </c>
      <c r="K1531" t="s">
        <v>5535</v>
      </c>
      <c r="L1531" t="s">
        <v>92</v>
      </c>
      <c r="M1531" t="s">
        <v>2542</v>
      </c>
      <c r="N1531" t="s">
        <v>31</v>
      </c>
      <c r="O1531" t="s">
        <v>55</v>
      </c>
      <c r="P1531" s="4">
        <v>8.5440000000000005</v>
      </c>
      <c r="Q1531">
        <v>2</v>
      </c>
      <c r="R1531">
        <v>0.6</v>
      </c>
      <c r="S1531" s="4">
        <v>-7.476</v>
      </c>
    </row>
    <row r="1532" spans="1:19" x14ac:dyDescent="0.25">
      <c r="A1532" t="s">
        <v>4362</v>
      </c>
      <c r="B1532" s="1">
        <v>41961</v>
      </c>
      <c r="C1532" s="1">
        <v>41964</v>
      </c>
      <c r="D1532" t="s">
        <v>86</v>
      </c>
      <c r="E1532" t="s">
        <v>3361</v>
      </c>
      <c r="F1532" t="s">
        <v>3362</v>
      </c>
      <c r="G1532" t="s">
        <v>25</v>
      </c>
      <c r="H1532" t="s">
        <v>26</v>
      </c>
      <c r="I1532" t="s">
        <v>4363</v>
      </c>
      <c r="J1532" t="s">
        <v>138</v>
      </c>
      <c r="K1532" t="s">
        <v>5535</v>
      </c>
      <c r="L1532" t="s">
        <v>92</v>
      </c>
      <c r="M1532" t="s">
        <v>3336</v>
      </c>
      <c r="N1532" t="s">
        <v>31</v>
      </c>
      <c r="O1532" t="s">
        <v>32</v>
      </c>
      <c r="P1532" s="4">
        <v>424.11599999999999</v>
      </c>
      <c r="Q1532">
        <v>6</v>
      </c>
      <c r="R1532">
        <v>0.3</v>
      </c>
      <c r="S1532" s="4">
        <v>-30.294</v>
      </c>
    </row>
    <row r="1533" spans="1:19" x14ac:dyDescent="0.25">
      <c r="A1533" t="s">
        <v>4364</v>
      </c>
      <c r="B1533" s="1">
        <v>42834</v>
      </c>
      <c r="C1533" s="1">
        <v>42956</v>
      </c>
      <c r="D1533" t="s">
        <v>39</v>
      </c>
      <c r="E1533" t="s">
        <v>4365</v>
      </c>
      <c r="F1533" t="s">
        <v>4366</v>
      </c>
      <c r="G1533" t="s">
        <v>25</v>
      </c>
      <c r="H1533" t="s">
        <v>26</v>
      </c>
      <c r="I1533" t="s">
        <v>1312</v>
      </c>
      <c r="J1533" t="s">
        <v>43</v>
      </c>
      <c r="K1533" t="s">
        <v>5266</v>
      </c>
      <c r="L1533" t="s">
        <v>29</v>
      </c>
      <c r="M1533" t="s">
        <v>270</v>
      </c>
      <c r="N1533" t="s">
        <v>31</v>
      </c>
      <c r="O1533" t="s">
        <v>35</v>
      </c>
      <c r="P1533" s="4">
        <v>97.183999999999997</v>
      </c>
      <c r="Q1533">
        <v>2</v>
      </c>
      <c r="R1533">
        <v>0.2</v>
      </c>
      <c r="S1533" s="4">
        <v>6.0739999999999998</v>
      </c>
    </row>
    <row r="1534" spans="1:19" x14ac:dyDescent="0.25">
      <c r="A1534" t="s">
        <v>4367</v>
      </c>
      <c r="B1534" s="1">
        <v>41727</v>
      </c>
      <c r="C1534" s="1">
        <v>41674</v>
      </c>
      <c r="D1534" t="s">
        <v>39</v>
      </c>
      <c r="E1534" t="s">
        <v>3234</v>
      </c>
      <c r="F1534" t="s">
        <v>3235</v>
      </c>
      <c r="G1534" t="s">
        <v>25</v>
      </c>
      <c r="H1534" t="s">
        <v>26</v>
      </c>
      <c r="I1534" t="s">
        <v>2943</v>
      </c>
      <c r="J1534" t="s">
        <v>91</v>
      </c>
      <c r="K1534" t="s">
        <v>5405</v>
      </c>
      <c r="L1534" t="s">
        <v>92</v>
      </c>
      <c r="M1534" t="s">
        <v>578</v>
      </c>
      <c r="N1534" t="s">
        <v>31</v>
      </c>
      <c r="O1534" t="s">
        <v>45</v>
      </c>
      <c r="P1534" s="4">
        <v>890.84100000000001</v>
      </c>
      <c r="Q1534">
        <v>3</v>
      </c>
      <c r="R1534">
        <v>0.3</v>
      </c>
      <c r="S1534" s="4">
        <v>-152.71559999999999</v>
      </c>
    </row>
    <row r="1535" spans="1:19" x14ac:dyDescent="0.25">
      <c r="A1535" t="s">
        <v>4369</v>
      </c>
      <c r="B1535" s="1">
        <v>42501</v>
      </c>
      <c r="C1535" s="1">
        <v>42562</v>
      </c>
      <c r="D1535" t="s">
        <v>22</v>
      </c>
      <c r="E1535" t="s">
        <v>350</v>
      </c>
      <c r="F1535" t="s">
        <v>351</v>
      </c>
      <c r="G1535" t="s">
        <v>25</v>
      </c>
      <c r="H1535" t="s">
        <v>26</v>
      </c>
      <c r="I1535" t="s">
        <v>1765</v>
      </c>
      <c r="J1535" t="s">
        <v>52</v>
      </c>
      <c r="K1535" t="s">
        <v>5296</v>
      </c>
      <c r="L1535" t="s">
        <v>53</v>
      </c>
      <c r="M1535" t="s">
        <v>2605</v>
      </c>
      <c r="N1535" t="s">
        <v>31</v>
      </c>
      <c r="O1535" t="s">
        <v>35</v>
      </c>
      <c r="P1535" s="4">
        <v>113.88800000000001</v>
      </c>
      <c r="Q1535">
        <v>2</v>
      </c>
      <c r="R1535">
        <v>0.2</v>
      </c>
      <c r="S1535" s="4">
        <v>9.9651999999999994</v>
      </c>
    </row>
    <row r="1536" spans="1:19" x14ac:dyDescent="0.25">
      <c r="A1536" t="s">
        <v>4370</v>
      </c>
      <c r="B1536" s="1">
        <v>42659</v>
      </c>
      <c r="C1536" s="1">
        <v>42663</v>
      </c>
      <c r="D1536" t="s">
        <v>39</v>
      </c>
      <c r="E1536" t="s">
        <v>893</v>
      </c>
      <c r="F1536" t="s">
        <v>894</v>
      </c>
      <c r="G1536" t="s">
        <v>89</v>
      </c>
      <c r="H1536" t="s">
        <v>26</v>
      </c>
      <c r="I1536" t="s">
        <v>180</v>
      </c>
      <c r="J1536" t="s">
        <v>123</v>
      </c>
      <c r="K1536" t="s">
        <v>5208</v>
      </c>
      <c r="L1536" t="s">
        <v>66</v>
      </c>
      <c r="M1536" t="s">
        <v>57</v>
      </c>
      <c r="N1536" t="s">
        <v>31</v>
      </c>
      <c r="O1536" t="s">
        <v>45</v>
      </c>
      <c r="P1536" s="4">
        <v>142.18199999999999</v>
      </c>
      <c r="Q1536">
        <v>1</v>
      </c>
      <c r="R1536">
        <v>0.4</v>
      </c>
      <c r="S1536" s="4">
        <v>-37.915199999999999</v>
      </c>
    </row>
    <row r="1537" spans="1:19" x14ac:dyDescent="0.25">
      <c r="A1537" t="s">
        <v>4372</v>
      </c>
      <c r="B1537" s="1">
        <v>43065</v>
      </c>
      <c r="C1537" s="1">
        <v>43068</v>
      </c>
      <c r="D1537" t="s">
        <v>22</v>
      </c>
      <c r="E1537" t="s">
        <v>4373</v>
      </c>
      <c r="F1537" t="s">
        <v>4374</v>
      </c>
      <c r="G1537" t="s">
        <v>25</v>
      </c>
      <c r="H1537" t="s">
        <v>26</v>
      </c>
      <c r="I1537" t="s">
        <v>180</v>
      </c>
      <c r="J1537" t="s">
        <v>123</v>
      </c>
      <c r="K1537" t="s">
        <v>5151</v>
      </c>
      <c r="L1537" t="s">
        <v>66</v>
      </c>
      <c r="M1537" t="s">
        <v>2029</v>
      </c>
      <c r="N1537" t="s">
        <v>31</v>
      </c>
      <c r="O1537" t="s">
        <v>55</v>
      </c>
      <c r="P1537" s="4">
        <v>135.30000000000001</v>
      </c>
      <c r="Q1537">
        <v>5</v>
      </c>
      <c r="R1537">
        <v>0</v>
      </c>
      <c r="S1537" s="4">
        <v>37.884</v>
      </c>
    </row>
    <row r="1538" spans="1:19" x14ac:dyDescent="0.25">
      <c r="A1538" t="s">
        <v>4375</v>
      </c>
      <c r="B1538" s="1">
        <v>42867</v>
      </c>
      <c r="C1538" s="1">
        <v>42959</v>
      </c>
      <c r="D1538" t="s">
        <v>86</v>
      </c>
      <c r="E1538" t="s">
        <v>708</v>
      </c>
      <c r="F1538" t="s">
        <v>709</v>
      </c>
      <c r="G1538" t="s">
        <v>25</v>
      </c>
      <c r="H1538" t="s">
        <v>26</v>
      </c>
      <c r="I1538" t="s">
        <v>180</v>
      </c>
      <c r="J1538" t="s">
        <v>123</v>
      </c>
      <c r="K1538" t="s">
        <v>5175</v>
      </c>
      <c r="L1538" t="s">
        <v>66</v>
      </c>
      <c r="M1538" t="s">
        <v>197</v>
      </c>
      <c r="N1538" t="s">
        <v>31</v>
      </c>
      <c r="O1538" t="s">
        <v>55</v>
      </c>
      <c r="P1538" s="4">
        <v>41.96</v>
      </c>
      <c r="Q1538">
        <v>2</v>
      </c>
      <c r="R1538">
        <v>0</v>
      </c>
      <c r="S1538" s="4">
        <v>10.909599999999999</v>
      </c>
    </row>
    <row r="1539" spans="1:19" x14ac:dyDescent="0.25">
      <c r="A1539" t="s">
        <v>4376</v>
      </c>
      <c r="B1539" s="1">
        <v>41716</v>
      </c>
      <c r="C1539" s="1">
        <v>41722</v>
      </c>
      <c r="D1539" t="s">
        <v>39</v>
      </c>
      <c r="E1539" t="s">
        <v>1045</v>
      </c>
      <c r="F1539" t="s">
        <v>1046</v>
      </c>
      <c r="G1539" t="s">
        <v>100</v>
      </c>
      <c r="H1539" t="s">
        <v>26</v>
      </c>
      <c r="I1539" t="s">
        <v>4378</v>
      </c>
      <c r="J1539" t="s">
        <v>52</v>
      </c>
      <c r="K1539" t="s">
        <v>5536</v>
      </c>
      <c r="L1539" t="s">
        <v>53</v>
      </c>
      <c r="M1539" t="s">
        <v>2114</v>
      </c>
      <c r="N1539" t="s">
        <v>31</v>
      </c>
      <c r="O1539" t="s">
        <v>55</v>
      </c>
      <c r="P1539" s="4">
        <v>111</v>
      </c>
      <c r="Q1539">
        <v>2</v>
      </c>
      <c r="R1539">
        <v>0</v>
      </c>
      <c r="S1539" s="4">
        <v>14.43</v>
      </c>
    </row>
    <row r="1540" spans="1:19" x14ac:dyDescent="0.25">
      <c r="A1540" t="s">
        <v>4379</v>
      </c>
      <c r="B1540" s="1">
        <v>42715</v>
      </c>
      <c r="C1540" s="1">
        <v>42687</v>
      </c>
      <c r="D1540" t="s">
        <v>86</v>
      </c>
      <c r="E1540" t="s">
        <v>4380</v>
      </c>
      <c r="F1540" t="s">
        <v>4381</v>
      </c>
      <c r="G1540" t="s">
        <v>89</v>
      </c>
      <c r="H1540" t="s">
        <v>26</v>
      </c>
      <c r="I1540" t="s">
        <v>137</v>
      </c>
      <c r="J1540" t="s">
        <v>138</v>
      </c>
      <c r="K1540" t="s">
        <v>5171</v>
      </c>
      <c r="L1540" t="s">
        <v>92</v>
      </c>
      <c r="M1540" t="s">
        <v>1892</v>
      </c>
      <c r="N1540" t="s">
        <v>31</v>
      </c>
      <c r="O1540" t="s">
        <v>55</v>
      </c>
      <c r="P1540" s="4">
        <v>22.751999999999999</v>
      </c>
      <c r="Q1540">
        <v>6</v>
      </c>
      <c r="R1540">
        <v>0.6</v>
      </c>
      <c r="S1540" s="4">
        <v>-8.532</v>
      </c>
    </row>
    <row r="1541" spans="1:19" x14ac:dyDescent="0.25">
      <c r="A1541" t="s">
        <v>4382</v>
      </c>
      <c r="B1541" s="1">
        <v>42312</v>
      </c>
      <c r="C1541" s="1">
        <v>42111</v>
      </c>
      <c r="D1541" t="s">
        <v>39</v>
      </c>
      <c r="E1541" t="s">
        <v>2841</v>
      </c>
      <c r="F1541" t="s">
        <v>2842</v>
      </c>
      <c r="G1541" t="s">
        <v>25</v>
      </c>
      <c r="H1541" t="s">
        <v>26</v>
      </c>
      <c r="I1541" t="s">
        <v>326</v>
      </c>
      <c r="J1541" t="s">
        <v>43</v>
      </c>
      <c r="K1541" t="s">
        <v>5168</v>
      </c>
      <c r="L1541" t="s">
        <v>29</v>
      </c>
      <c r="M1541" t="s">
        <v>634</v>
      </c>
      <c r="N1541" t="s">
        <v>31</v>
      </c>
      <c r="O1541" t="s">
        <v>55</v>
      </c>
      <c r="P1541" s="4">
        <v>67.36</v>
      </c>
      <c r="Q1541">
        <v>2</v>
      </c>
      <c r="R1541">
        <v>0.2</v>
      </c>
      <c r="S1541" s="4">
        <v>10.103999999999999</v>
      </c>
    </row>
    <row r="1542" spans="1:19" x14ac:dyDescent="0.25">
      <c r="A1542" t="s">
        <v>4382</v>
      </c>
      <c r="B1542" s="1">
        <v>42312</v>
      </c>
      <c r="C1542" s="1">
        <v>42111</v>
      </c>
      <c r="D1542" t="s">
        <v>39</v>
      </c>
      <c r="E1542" t="s">
        <v>2841</v>
      </c>
      <c r="F1542" t="s">
        <v>2842</v>
      </c>
      <c r="G1542" t="s">
        <v>25</v>
      </c>
      <c r="H1542" t="s">
        <v>26</v>
      </c>
      <c r="I1542" t="s">
        <v>326</v>
      </c>
      <c r="J1542" t="s">
        <v>43</v>
      </c>
      <c r="K1542" t="s">
        <v>5168</v>
      </c>
      <c r="L1542" t="s">
        <v>29</v>
      </c>
      <c r="M1542" t="s">
        <v>305</v>
      </c>
      <c r="N1542" t="s">
        <v>31</v>
      </c>
      <c r="O1542" t="s">
        <v>55</v>
      </c>
      <c r="P1542" s="4">
        <v>54.527999999999999</v>
      </c>
      <c r="Q1542">
        <v>3</v>
      </c>
      <c r="R1542">
        <v>0.2</v>
      </c>
      <c r="S1542" s="4">
        <v>14.313599999999999</v>
      </c>
    </row>
    <row r="1543" spans="1:19" x14ac:dyDescent="0.25">
      <c r="A1543" t="s">
        <v>4384</v>
      </c>
      <c r="B1543" s="1">
        <v>42363</v>
      </c>
      <c r="C1543" s="1">
        <v>42368</v>
      </c>
      <c r="D1543" t="s">
        <v>39</v>
      </c>
      <c r="E1543" t="s">
        <v>2138</v>
      </c>
      <c r="F1543" t="s">
        <v>2139</v>
      </c>
      <c r="G1543" t="s">
        <v>25</v>
      </c>
      <c r="H1543" t="s">
        <v>26</v>
      </c>
      <c r="I1543" t="s">
        <v>180</v>
      </c>
      <c r="J1543" t="s">
        <v>123</v>
      </c>
      <c r="K1543" t="s">
        <v>5175</v>
      </c>
      <c r="L1543" t="s">
        <v>66</v>
      </c>
      <c r="M1543" t="s">
        <v>281</v>
      </c>
      <c r="N1543" t="s">
        <v>31</v>
      </c>
      <c r="O1543" t="s">
        <v>32</v>
      </c>
      <c r="P1543" s="4">
        <v>449.56799999999998</v>
      </c>
      <c r="Q1543">
        <v>2</v>
      </c>
      <c r="R1543">
        <v>0.2</v>
      </c>
      <c r="S1543" s="4">
        <v>56.195999999999998</v>
      </c>
    </row>
    <row r="1544" spans="1:19" x14ac:dyDescent="0.25">
      <c r="A1544" t="s">
        <v>4385</v>
      </c>
      <c r="B1544" s="1">
        <v>41993</v>
      </c>
      <c r="C1544" s="1">
        <v>41996</v>
      </c>
      <c r="D1544" t="s">
        <v>22</v>
      </c>
      <c r="E1544" t="s">
        <v>2780</v>
      </c>
      <c r="F1544" t="s">
        <v>2781</v>
      </c>
      <c r="G1544" t="s">
        <v>89</v>
      </c>
      <c r="H1544" t="s">
        <v>26</v>
      </c>
      <c r="I1544" t="s">
        <v>180</v>
      </c>
      <c r="J1544" t="s">
        <v>123</v>
      </c>
      <c r="K1544" t="s">
        <v>5153</v>
      </c>
      <c r="L1544" t="s">
        <v>66</v>
      </c>
      <c r="M1544" t="s">
        <v>2605</v>
      </c>
      <c r="N1544" t="s">
        <v>31</v>
      </c>
      <c r="O1544" t="s">
        <v>35</v>
      </c>
      <c r="P1544" s="4">
        <v>192.18600000000001</v>
      </c>
      <c r="Q1544">
        <v>3</v>
      </c>
      <c r="R1544">
        <v>0.1</v>
      </c>
      <c r="S1544" s="4">
        <v>36.3018</v>
      </c>
    </row>
    <row r="1545" spans="1:19" x14ac:dyDescent="0.25">
      <c r="A1545" t="s">
        <v>4386</v>
      </c>
      <c r="B1545" s="1">
        <v>41846</v>
      </c>
      <c r="C1545" s="1">
        <v>41647</v>
      </c>
      <c r="D1545" t="s">
        <v>39</v>
      </c>
      <c r="E1545" t="s">
        <v>1614</v>
      </c>
      <c r="F1545" t="s">
        <v>1615</v>
      </c>
      <c r="G1545" t="s">
        <v>25</v>
      </c>
      <c r="H1545" t="s">
        <v>26</v>
      </c>
      <c r="I1545" t="s">
        <v>2540</v>
      </c>
      <c r="J1545" t="s">
        <v>754</v>
      </c>
      <c r="K1545" t="s">
        <v>5368</v>
      </c>
      <c r="L1545" t="s">
        <v>29</v>
      </c>
      <c r="M1545" t="s">
        <v>2093</v>
      </c>
      <c r="N1545" t="s">
        <v>31</v>
      </c>
      <c r="O1545" t="s">
        <v>35</v>
      </c>
      <c r="P1545" s="4">
        <v>67.88</v>
      </c>
      <c r="Q1545">
        <v>2</v>
      </c>
      <c r="R1545">
        <v>0</v>
      </c>
      <c r="S1545" s="4">
        <v>18.3276</v>
      </c>
    </row>
    <row r="1546" spans="1:19" x14ac:dyDescent="0.25">
      <c r="A1546" t="s">
        <v>4386</v>
      </c>
      <c r="B1546" s="1">
        <v>41846</v>
      </c>
      <c r="C1546" s="1">
        <v>41647</v>
      </c>
      <c r="D1546" t="s">
        <v>39</v>
      </c>
      <c r="E1546" t="s">
        <v>1614</v>
      </c>
      <c r="F1546" t="s">
        <v>1615</v>
      </c>
      <c r="G1546" t="s">
        <v>25</v>
      </c>
      <c r="H1546" t="s">
        <v>26</v>
      </c>
      <c r="I1546" t="s">
        <v>2540</v>
      </c>
      <c r="J1546" t="s">
        <v>754</v>
      </c>
      <c r="K1546" t="s">
        <v>5368</v>
      </c>
      <c r="L1546" t="s">
        <v>29</v>
      </c>
      <c r="M1546" t="s">
        <v>3437</v>
      </c>
      <c r="N1546" t="s">
        <v>31</v>
      </c>
      <c r="O1546" t="s">
        <v>55</v>
      </c>
      <c r="P1546" s="4">
        <v>25.71</v>
      </c>
      <c r="Q1546">
        <v>3</v>
      </c>
      <c r="R1546">
        <v>0</v>
      </c>
      <c r="S1546" s="4">
        <v>9.2555999999999994</v>
      </c>
    </row>
    <row r="1547" spans="1:19" x14ac:dyDescent="0.25">
      <c r="A1547" t="s">
        <v>4387</v>
      </c>
      <c r="B1547" s="1">
        <v>43051</v>
      </c>
      <c r="C1547" s="1">
        <v>43086</v>
      </c>
      <c r="D1547" t="s">
        <v>39</v>
      </c>
      <c r="E1547" t="s">
        <v>2631</v>
      </c>
      <c r="F1547" t="s">
        <v>2632</v>
      </c>
      <c r="G1547" t="s">
        <v>89</v>
      </c>
      <c r="H1547" t="s">
        <v>26</v>
      </c>
      <c r="I1547" t="s">
        <v>680</v>
      </c>
      <c r="J1547" t="s">
        <v>43</v>
      </c>
      <c r="K1547" t="s">
        <v>5205</v>
      </c>
      <c r="L1547" t="s">
        <v>29</v>
      </c>
      <c r="M1547" t="s">
        <v>287</v>
      </c>
      <c r="N1547" t="s">
        <v>31</v>
      </c>
      <c r="O1547" t="s">
        <v>45</v>
      </c>
      <c r="P1547" s="4">
        <v>721.875</v>
      </c>
      <c r="Q1547">
        <v>6</v>
      </c>
      <c r="R1547">
        <v>0.45</v>
      </c>
      <c r="S1547" s="4">
        <v>-420</v>
      </c>
    </row>
    <row r="1548" spans="1:19" x14ac:dyDescent="0.25">
      <c r="A1548" t="s">
        <v>4387</v>
      </c>
      <c r="B1548" s="1">
        <v>43051</v>
      </c>
      <c r="C1548" s="1">
        <v>43086</v>
      </c>
      <c r="D1548" t="s">
        <v>39</v>
      </c>
      <c r="E1548" t="s">
        <v>2631</v>
      </c>
      <c r="F1548" t="s">
        <v>2632</v>
      </c>
      <c r="G1548" t="s">
        <v>89</v>
      </c>
      <c r="H1548" t="s">
        <v>26</v>
      </c>
      <c r="I1548" t="s">
        <v>680</v>
      </c>
      <c r="J1548" t="s">
        <v>43</v>
      </c>
      <c r="K1548" t="s">
        <v>5205</v>
      </c>
      <c r="L1548" t="s">
        <v>29</v>
      </c>
      <c r="M1548" t="s">
        <v>564</v>
      </c>
      <c r="N1548" t="s">
        <v>31</v>
      </c>
      <c r="O1548" t="s">
        <v>35</v>
      </c>
      <c r="P1548" s="4">
        <v>64.784000000000006</v>
      </c>
      <c r="Q1548">
        <v>1</v>
      </c>
      <c r="R1548">
        <v>0.2</v>
      </c>
      <c r="S1548" s="4">
        <v>-12.147</v>
      </c>
    </row>
    <row r="1549" spans="1:19" x14ac:dyDescent="0.25">
      <c r="A1549" t="s">
        <v>4388</v>
      </c>
      <c r="B1549" s="1">
        <v>42623</v>
      </c>
      <c r="C1549" s="1">
        <v>42657</v>
      </c>
      <c r="D1549" t="s">
        <v>39</v>
      </c>
      <c r="E1549" t="s">
        <v>4044</v>
      </c>
      <c r="F1549" t="s">
        <v>4045</v>
      </c>
      <c r="G1549" t="s">
        <v>100</v>
      </c>
      <c r="H1549" t="s">
        <v>26</v>
      </c>
      <c r="I1549" t="s">
        <v>576</v>
      </c>
      <c r="J1549" t="s">
        <v>577</v>
      </c>
      <c r="K1549" t="s">
        <v>5194</v>
      </c>
      <c r="L1549" t="s">
        <v>53</v>
      </c>
      <c r="M1549" t="s">
        <v>1646</v>
      </c>
      <c r="N1549" t="s">
        <v>31</v>
      </c>
      <c r="O1549" t="s">
        <v>55</v>
      </c>
      <c r="P1549" s="4">
        <v>169.56800000000001</v>
      </c>
      <c r="Q1549">
        <v>2</v>
      </c>
      <c r="R1549">
        <v>0.2</v>
      </c>
      <c r="S1549" s="4">
        <v>0</v>
      </c>
    </row>
    <row r="1550" spans="1:19" x14ac:dyDescent="0.25">
      <c r="A1550" t="s">
        <v>4389</v>
      </c>
      <c r="B1550" s="1">
        <v>42003</v>
      </c>
      <c r="C1550" s="1">
        <v>42064</v>
      </c>
      <c r="D1550" t="s">
        <v>22</v>
      </c>
      <c r="E1550" t="s">
        <v>4390</v>
      </c>
      <c r="F1550" t="s">
        <v>4391</v>
      </c>
      <c r="G1550" t="s">
        <v>89</v>
      </c>
      <c r="H1550" t="s">
        <v>26</v>
      </c>
      <c r="I1550" t="s">
        <v>64</v>
      </c>
      <c r="J1550" t="s">
        <v>65</v>
      </c>
      <c r="K1550" t="s">
        <v>5179</v>
      </c>
      <c r="L1550" t="s">
        <v>66</v>
      </c>
      <c r="M1550" t="s">
        <v>446</v>
      </c>
      <c r="N1550" t="s">
        <v>31</v>
      </c>
      <c r="O1550" t="s">
        <v>45</v>
      </c>
      <c r="P1550" s="4">
        <v>523.76400000000001</v>
      </c>
      <c r="Q1550">
        <v>3</v>
      </c>
      <c r="R1550">
        <v>0.4</v>
      </c>
      <c r="S1550" s="4">
        <v>-192.04679999999999</v>
      </c>
    </row>
    <row r="1551" spans="1:19" x14ac:dyDescent="0.25">
      <c r="A1551" t="s">
        <v>4392</v>
      </c>
      <c r="B1551" s="1">
        <v>42708</v>
      </c>
      <c r="C1551" s="1">
        <v>42474</v>
      </c>
      <c r="D1551" t="s">
        <v>86</v>
      </c>
      <c r="E1551" t="s">
        <v>2375</v>
      </c>
      <c r="F1551" t="s">
        <v>2376</v>
      </c>
      <c r="G1551" t="s">
        <v>25</v>
      </c>
      <c r="H1551" t="s">
        <v>26</v>
      </c>
      <c r="I1551" t="s">
        <v>51</v>
      </c>
      <c r="J1551" t="s">
        <v>52</v>
      </c>
      <c r="K1551" t="s">
        <v>5203</v>
      </c>
      <c r="L1551" t="s">
        <v>53</v>
      </c>
      <c r="M1551" t="s">
        <v>564</v>
      </c>
      <c r="N1551" t="s">
        <v>31</v>
      </c>
      <c r="O1551" t="s">
        <v>35</v>
      </c>
      <c r="P1551" s="4">
        <v>194.352</v>
      </c>
      <c r="Q1551">
        <v>3</v>
      </c>
      <c r="R1551">
        <v>0.2</v>
      </c>
      <c r="S1551" s="4">
        <v>-36.441000000000003</v>
      </c>
    </row>
    <row r="1552" spans="1:19" x14ac:dyDescent="0.25">
      <c r="A1552" t="s">
        <v>4393</v>
      </c>
      <c r="B1552" s="1">
        <v>42702</v>
      </c>
      <c r="C1552" s="1">
        <v>42472</v>
      </c>
      <c r="D1552" t="s">
        <v>39</v>
      </c>
      <c r="E1552" t="s">
        <v>309</v>
      </c>
      <c r="F1552" t="s">
        <v>310</v>
      </c>
      <c r="G1552" t="s">
        <v>89</v>
      </c>
      <c r="H1552" t="s">
        <v>26</v>
      </c>
      <c r="I1552" t="s">
        <v>64</v>
      </c>
      <c r="J1552" t="s">
        <v>65</v>
      </c>
      <c r="K1552" t="s">
        <v>5139</v>
      </c>
      <c r="L1552" t="s">
        <v>66</v>
      </c>
      <c r="M1552" t="s">
        <v>661</v>
      </c>
      <c r="N1552" t="s">
        <v>31</v>
      </c>
      <c r="O1552" t="s">
        <v>35</v>
      </c>
      <c r="P1552" s="4">
        <v>347.80200000000002</v>
      </c>
      <c r="Q1552">
        <v>7</v>
      </c>
      <c r="R1552">
        <v>0.3</v>
      </c>
      <c r="S1552" s="4">
        <v>-24.843</v>
      </c>
    </row>
    <row r="1553" spans="1:19" x14ac:dyDescent="0.25">
      <c r="A1553" t="s">
        <v>4394</v>
      </c>
      <c r="B1553" s="1">
        <v>42626</v>
      </c>
      <c r="C1553" s="1">
        <v>42631</v>
      </c>
      <c r="D1553" t="s">
        <v>39</v>
      </c>
      <c r="E1553" t="s">
        <v>3464</v>
      </c>
      <c r="F1553" t="s">
        <v>3465</v>
      </c>
      <c r="G1553" t="s">
        <v>25</v>
      </c>
      <c r="H1553" t="s">
        <v>26</v>
      </c>
      <c r="I1553" t="s">
        <v>965</v>
      </c>
      <c r="J1553" t="s">
        <v>966</v>
      </c>
      <c r="K1553" t="s">
        <v>5231</v>
      </c>
      <c r="L1553" t="s">
        <v>92</v>
      </c>
      <c r="M1553" t="s">
        <v>93</v>
      </c>
      <c r="N1553" t="s">
        <v>31</v>
      </c>
      <c r="O1553" t="s">
        <v>55</v>
      </c>
      <c r="P1553" s="4">
        <v>1336.44</v>
      </c>
      <c r="Q1553">
        <v>14</v>
      </c>
      <c r="R1553">
        <v>0</v>
      </c>
      <c r="S1553" s="4">
        <v>387.56760000000003</v>
      </c>
    </row>
    <row r="1554" spans="1:19" x14ac:dyDescent="0.25">
      <c r="A1554" t="s">
        <v>4396</v>
      </c>
      <c r="B1554" s="1">
        <v>43068</v>
      </c>
      <c r="C1554" s="1">
        <v>42806</v>
      </c>
      <c r="D1554" t="s">
        <v>39</v>
      </c>
      <c r="E1554" t="s">
        <v>2784</v>
      </c>
      <c r="F1554" t="s">
        <v>2785</v>
      </c>
      <c r="G1554" t="s">
        <v>25</v>
      </c>
      <c r="H1554" t="s">
        <v>26</v>
      </c>
      <c r="I1554" t="s">
        <v>2692</v>
      </c>
      <c r="J1554" t="s">
        <v>146</v>
      </c>
      <c r="K1554" t="s">
        <v>5383</v>
      </c>
      <c r="L1554" t="s">
        <v>29</v>
      </c>
      <c r="M1554" t="s">
        <v>34</v>
      </c>
      <c r="N1554" t="s">
        <v>31</v>
      </c>
      <c r="O1554" t="s">
        <v>35</v>
      </c>
      <c r="P1554" s="4">
        <v>390.36799999999999</v>
      </c>
      <c r="Q1554">
        <v>2</v>
      </c>
      <c r="R1554">
        <v>0.2</v>
      </c>
      <c r="S1554" s="4">
        <v>48.795999999999999</v>
      </c>
    </row>
    <row r="1555" spans="1:19" x14ac:dyDescent="0.25">
      <c r="A1555" t="s">
        <v>4396</v>
      </c>
      <c r="B1555" s="1">
        <v>43068</v>
      </c>
      <c r="C1555" s="1">
        <v>42806</v>
      </c>
      <c r="D1555" t="s">
        <v>39</v>
      </c>
      <c r="E1555" t="s">
        <v>2784</v>
      </c>
      <c r="F1555" t="s">
        <v>2785</v>
      </c>
      <c r="G1555" t="s">
        <v>25</v>
      </c>
      <c r="H1555" t="s">
        <v>26</v>
      </c>
      <c r="I1555" t="s">
        <v>2692</v>
      </c>
      <c r="J1555" t="s">
        <v>146</v>
      </c>
      <c r="K1555" t="s">
        <v>5383</v>
      </c>
      <c r="L1555" t="s">
        <v>29</v>
      </c>
      <c r="M1555" t="s">
        <v>331</v>
      </c>
      <c r="N1555" t="s">
        <v>31</v>
      </c>
      <c r="O1555" t="s">
        <v>55</v>
      </c>
      <c r="P1555" s="4">
        <v>101.52</v>
      </c>
      <c r="Q1555">
        <v>5</v>
      </c>
      <c r="R1555">
        <v>0.2</v>
      </c>
      <c r="S1555" s="4">
        <v>19.035</v>
      </c>
    </row>
    <row r="1556" spans="1:19" x14ac:dyDescent="0.25">
      <c r="A1556" t="s">
        <v>4397</v>
      </c>
      <c r="B1556" s="1">
        <v>42729</v>
      </c>
      <c r="C1556" s="1">
        <v>42734</v>
      </c>
      <c r="D1556" t="s">
        <v>39</v>
      </c>
      <c r="E1556" t="s">
        <v>3775</v>
      </c>
      <c r="F1556" t="s">
        <v>3776</v>
      </c>
      <c r="G1556" t="s">
        <v>89</v>
      </c>
      <c r="H1556" t="s">
        <v>26</v>
      </c>
      <c r="I1556" t="s">
        <v>180</v>
      </c>
      <c r="J1556" t="s">
        <v>123</v>
      </c>
      <c r="K1556" t="s">
        <v>5175</v>
      </c>
      <c r="L1556" t="s">
        <v>66</v>
      </c>
      <c r="M1556" t="s">
        <v>1465</v>
      </c>
      <c r="N1556" t="s">
        <v>31</v>
      </c>
      <c r="O1556" t="s">
        <v>45</v>
      </c>
      <c r="P1556" s="4">
        <v>313.17599999999999</v>
      </c>
      <c r="Q1556">
        <v>2</v>
      </c>
      <c r="R1556">
        <v>0.4</v>
      </c>
      <c r="S1556" s="4">
        <v>-120.0508</v>
      </c>
    </row>
    <row r="1557" spans="1:19" x14ac:dyDescent="0.25">
      <c r="A1557" t="s">
        <v>4397</v>
      </c>
      <c r="B1557" s="1">
        <v>42729</v>
      </c>
      <c r="C1557" s="1">
        <v>42734</v>
      </c>
      <c r="D1557" t="s">
        <v>39</v>
      </c>
      <c r="E1557" t="s">
        <v>3775</v>
      </c>
      <c r="F1557" t="s">
        <v>3776</v>
      </c>
      <c r="G1557" t="s">
        <v>89</v>
      </c>
      <c r="H1557" t="s">
        <v>26</v>
      </c>
      <c r="I1557" t="s">
        <v>180</v>
      </c>
      <c r="J1557" t="s">
        <v>123</v>
      </c>
      <c r="K1557" t="s">
        <v>5175</v>
      </c>
      <c r="L1557" t="s">
        <v>66</v>
      </c>
      <c r="M1557" t="s">
        <v>910</v>
      </c>
      <c r="N1557" t="s">
        <v>31</v>
      </c>
      <c r="O1557" t="s">
        <v>35</v>
      </c>
      <c r="P1557" s="4">
        <v>866.64599999999996</v>
      </c>
      <c r="Q1557">
        <v>3</v>
      </c>
      <c r="R1557">
        <v>0.1</v>
      </c>
      <c r="S1557" s="4">
        <v>173.32919999999999</v>
      </c>
    </row>
    <row r="1558" spans="1:19" x14ac:dyDescent="0.25">
      <c r="A1558" t="s">
        <v>4398</v>
      </c>
      <c r="B1558" s="1">
        <v>42591</v>
      </c>
      <c r="C1558" s="1">
        <v>42626</v>
      </c>
      <c r="D1558" t="s">
        <v>39</v>
      </c>
      <c r="E1558" t="s">
        <v>1991</v>
      </c>
      <c r="F1558" t="s">
        <v>1992</v>
      </c>
      <c r="G1558" t="s">
        <v>25</v>
      </c>
      <c r="H1558" t="s">
        <v>26</v>
      </c>
      <c r="I1558" t="s">
        <v>202</v>
      </c>
      <c r="J1558" t="s">
        <v>203</v>
      </c>
      <c r="K1558" t="s">
        <v>5154</v>
      </c>
      <c r="L1558" t="s">
        <v>53</v>
      </c>
      <c r="M1558" t="s">
        <v>681</v>
      </c>
      <c r="N1558" t="s">
        <v>31</v>
      </c>
      <c r="O1558" t="s">
        <v>55</v>
      </c>
      <c r="P1558" s="4">
        <v>43.13</v>
      </c>
      <c r="Q1558">
        <v>1</v>
      </c>
      <c r="R1558">
        <v>0</v>
      </c>
      <c r="S1558" s="4">
        <v>14.664199999999999</v>
      </c>
    </row>
    <row r="1559" spans="1:19" x14ac:dyDescent="0.25">
      <c r="A1559" t="s">
        <v>4399</v>
      </c>
      <c r="B1559" s="1">
        <v>42138</v>
      </c>
      <c r="C1559" s="1">
        <v>42143</v>
      </c>
      <c r="D1559" t="s">
        <v>39</v>
      </c>
      <c r="E1559" t="s">
        <v>1251</v>
      </c>
      <c r="F1559" t="s">
        <v>1252</v>
      </c>
      <c r="G1559" t="s">
        <v>89</v>
      </c>
      <c r="H1559" t="s">
        <v>26</v>
      </c>
      <c r="I1559" t="s">
        <v>4401</v>
      </c>
      <c r="J1559" t="s">
        <v>52</v>
      </c>
      <c r="K1559" t="s">
        <v>5537</v>
      </c>
      <c r="L1559" t="s">
        <v>53</v>
      </c>
      <c r="M1559" t="s">
        <v>809</v>
      </c>
      <c r="N1559" t="s">
        <v>31</v>
      </c>
      <c r="O1559" t="s">
        <v>32</v>
      </c>
      <c r="P1559" s="4">
        <v>509.95749999999998</v>
      </c>
      <c r="Q1559">
        <v>5</v>
      </c>
      <c r="R1559">
        <v>0.15</v>
      </c>
      <c r="S1559" s="4">
        <v>41.996499999999997</v>
      </c>
    </row>
    <row r="1560" spans="1:19" x14ac:dyDescent="0.25">
      <c r="A1560" t="s">
        <v>4399</v>
      </c>
      <c r="B1560" s="1">
        <v>42138</v>
      </c>
      <c r="C1560" s="1">
        <v>42143</v>
      </c>
      <c r="D1560" t="s">
        <v>39</v>
      </c>
      <c r="E1560" t="s">
        <v>1251</v>
      </c>
      <c r="F1560" t="s">
        <v>1252</v>
      </c>
      <c r="G1560" t="s">
        <v>89</v>
      </c>
      <c r="H1560" t="s">
        <v>26</v>
      </c>
      <c r="I1560" t="s">
        <v>4401</v>
      </c>
      <c r="J1560" t="s">
        <v>52</v>
      </c>
      <c r="K1560" t="s">
        <v>5537</v>
      </c>
      <c r="L1560" t="s">
        <v>53</v>
      </c>
      <c r="M1560" t="s">
        <v>721</v>
      </c>
      <c r="N1560" t="s">
        <v>31</v>
      </c>
      <c r="O1560" t="s">
        <v>55</v>
      </c>
      <c r="P1560" s="4">
        <v>122.91</v>
      </c>
      <c r="Q1560">
        <v>3</v>
      </c>
      <c r="R1560">
        <v>0</v>
      </c>
      <c r="S1560" s="4">
        <v>34.4148</v>
      </c>
    </row>
    <row r="1561" spans="1:19" x14ac:dyDescent="0.25">
      <c r="A1561" t="s">
        <v>4399</v>
      </c>
      <c r="B1561" s="1">
        <v>42138</v>
      </c>
      <c r="C1561" s="1">
        <v>42143</v>
      </c>
      <c r="D1561" t="s">
        <v>39</v>
      </c>
      <c r="E1561" t="s">
        <v>1251</v>
      </c>
      <c r="F1561" t="s">
        <v>1252</v>
      </c>
      <c r="G1561" t="s">
        <v>89</v>
      </c>
      <c r="H1561" t="s">
        <v>26</v>
      </c>
      <c r="I1561" t="s">
        <v>4401</v>
      </c>
      <c r="J1561" t="s">
        <v>52</v>
      </c>
      <c r="K1561" t="s">
        <v>5537</v>
      </c>
      <c r="L1561" t="s">
        <v>53</v>
      </c>
      <c r="M1561" t="s">
        <v>1965</v>
      </c>
      <c r="N1561" t="s">
        <v>31</v>
      </c>
      <c r="O1561" t="s">
        <v>35</v>
      </c>
      <c r="P1561" s="4">
        <v>97.567999999999998</v>
      </c>
      <c r="Q1561">
        <v>2</v>
      </c>
      <c r="R1561">
        <v>0.2</v>
      </c>
      <c r="S1561" s="4">
        <v>-6.0979999999999999</v>
      </c>
    </row>
    <row r="1562" spans="1:19" x14ac:dyDescent="0.25">
      <c r="A1562" t="s">
        <v>4399</v>
      </c>
      <c r="B1562" s="1">
        <v>42138</v>
      </c>
      <c r="C1562" s="1">
        <v>42143</v>
      </c>
      <c r="D1562" t="s">
        <v>39</v>
      </c>
      <c r="E1562" t="s">
        <v>1251</v>
      </c>
      <c r="F1562" t="s">
        <v>1252</v>
      </c>
      <c r="G1562" t="s">
        <v>89</v>
      </c>
      <c r="H1562" t="s">
        <v>26</v>
      </c>
      <c r="I1562" t="s">
        <v>4401</v>
      </c>
      <c r="J1562" t="s">
        <v>52</v>
      </c>
      <c r="K1562" t="s">
        <v>5537</v>
      </c>
      <c r="L1562" t="s">
        <v>53</v>
      </c>
      <c r="M1562" t="s">
        <v>2765</v>
      </c>
      <c r="N1562" t="s">
        <v>31</v>
      </c>
      <c r="O1562" t="s">
        <v>35</v>
      </c>
      <c r="P1562" s="4">
        <v>722.35199999999998</v>
      </c>
      <c r="Q1562">
        <v>3</v>
      </c>
      <c r="R1562">
        <v>0.2</v>
      </c>
      <c r="S1562" s="4">
        <v>81.264600000000002</v>
      </c>
    </row>
    <row r="1563" spans="1:19" x14ac:dyDescent="0.25">
      <c r="A1563" t="s">
        <v>4402</v>
      </c>
      <c r="B1563" s="1">
        <v>42520</v>
      </c>
      <c r="C1563" s="1">
        <v>42527</v>
      </c>
      <c r="D1563" t="s">
        <v>39</v>
      </c>
      <c r="E1563" t="s">
        <v>2736</v>
      </c>
      <c r="F1563" t="s">
        <v>2737</v>
      </c>
      <c r="G1563" t="s">
        <v>89</v>
      </c>
      <c r="H1563" t="s">
        <v>26</v>
      </c>
      <c r="I1563" t="s">
        <v>51</v>
      </c>
      <c r="J1563" t="s">
        <v>52</v>
      </c>
      <c r="K1563" t="s">
        <v>5138</v>
      </c>
      <c r="L1563" t="s">
        <v>53</v>
      </c>
      <c r="M1563" t="s">
        <v>2704</v>
      </c>
      <c r="N1563" t="s">
        <v>31</v>
      </c>
      <c r="O1563" t="s">
        <v>55</v>
      </c>
      <c r="P1563" s="4">
        <v>167.84</v>
      </c>
      <c r="Q1563">
        <v>8</v>
      </c>
      <c r="R1563">
        <v>0</v>
      </c>
      <c r="S1563" s="4">
        <v>11.748799999999999</v>
      </c>
    </row>
    <row r="1564" spans="1:19" x14ac:dyDescent="0.25">
      <c r="A1564" t="s">
        <v>4403</v>
      </c>
      <c r="B1564" s="1">
        <v>41855</v>
      </c>
      <c r="C1564" s="1">
        <v>41977</v>
      </c>
      <c r="D1564" t="s">
        <v>39</v>
      </c>
      <c r="E1564" t="s">
        <v>1137</v>
      </c>
      <c r="F1564" t="s">
        <v>1138</v>
      </c>
      <c r="G1564" t="s">
        <v>25</v>
      </c>
      <c r="H1564" t="s">
        <v>26</v>
      </c>
      <c r="I1564" t="s">
        <v>3006</v>
      </c>
      <c r="J1564" t="s">
        <v>250</v>
      </c>
      <c r="K1564" t="s">
        <v>5413</v>
      </c>
      <c r="L1564" t="s">
        <v>66</v>
      </c>
      <c r="M1564" t="s">
        <v>3354</v>
      </c>
      <c r="N1564" t="s">
        <v>31</v>
      </c>
      <c r="O1564" t="s">
        <v>45</v>
      </c>
      <c r="P1564" s="4">
        <v>172.11</v>
      </c>
      <c r="Q1564">
        <v>1</v>
      </c>
      <c r="R1564">
        <v>0.4</v>
      </c>
      <c r="S1564" s="4">
        <v>-94.660499999999999</v>
      </c>
    </row>
    <row r="1565" spans="1:19" x14ac:dyDescent="0.25">
      <c r="A1565" t="s">
        <v>4404</v>
      </c>
      <c r="B1565" s="1">
        <v>42885</v>
      </c>
      <c r="C1565" s="1">
        <v>42800</v>
      </c>
      <c r="D1565" t="s">
        <v>39</v>
      </c>
      <c r="E1565" t="s">
        <v>3429</v>
      </c>
      <c r="F1565" t="s">
        <v>3430</v>
      </c>
      <c r="G1565" t="s">
        <v>100</v>
      </c>
      <c r="H1565" t="s">
        <v>26</v>
      </c>
      <c r="I1565" t="s">
        <v>4405</v>
      </c>
      <c r="J1565" t="s">
        <v>1800</v>
      </c>
      <c r="K1565" t="s">
        <v>5538</v>
      </c>
      <c r="L1565" t="s">
        <v>53</v>
      </c>
      <c r="M1565" t="s">
        <v>4172</v>
      </c>
      <c r="N1565" t="s">
        <v>31</v>
      </c>
      <c r="O1565" t="s">
        <v>55</v>
      </c>
      <c r="P1565" s="4">
        <v>13.592000000000001</v>
      </c>
      <c r="Q1565">
        <v>1</v>
      </c>
      <c r="R1565">
        <v>0.2</v>
      </c>
      <c r="S1565" s="4">
        <v>-0.33979999999999999</v>
      </c>
    </row>
    <row r="1566" spans="1:19" x14ac:dyDescent="0.25">
      <c r="A1566" t="s">
        <v>4406</v>
      </c>
      <c r="B1566" s="1">
        <v>42442</v>
      </c>
      <c r="C1566" s="1">
        <v>42444</v>
      </c>
      <c r="D1566" t="s">
        <v>22</v>
      </c>
      <c r="E1566" t="s">
        <v>2456</v>
      </c>
      <c r="F1566" t="s">
        <v>2457</v>
      </c>
      <c r="G1566" t="s">
        <v>89</v>
      </c>
      <c r="H1566" t="s">
        <v>26</v>
      </c>
      <c r="I1566" t="s">
        <v>64</v>
      </c>
      <c r="J1566" t="s">
        <v>65</v>
      </c>
      <c r="K1566" t="s">
        <v>5247</v>
      </c>
      <c r="L1566" t="s">
        <v>66</v>
      </c>
      <c r="M1566" t="s">
        <v>265</v>
      </c>
      <c r="N1566" t="s">
        <v>31</v>
      </c>
      <c r="O1566" t="s">
        <v>35</v>
      </c>
      <c r="P1566" s="4">
        <v>386.68</v>
      </c>
      <c r="Q1566">
        <v>2</v>
      </c>
      <c r="R1566">
        <v>0.3</v>
      </c>
      <c r="S1566" s="4">
        <v>-5.524</v>
      </c>
    </row>
    <row r="1567" spans="1:19" x14ac:dyDescent="0.25">
      <c r="A1567" t="s">
        <v>4407</v>
      </c>
      <c r="B1567" s="1">
        <v>43012</v>
      </c>
      <c r="C1567" s="1">
        <v>42839</v>
      </c>
      <c r="D1567" t="s">
        <v>39</v>
      </c>
      <c r="E1567" t="s">
        <v>284</v>
      </c>
      <c r="F1567" t="s">
        <v>285</v>
      </c>
      <c r="G1567" t="s">
        <v>25</v>
      </c>
      <c r="H1567" t="s">
        <v>26</v>
      </c>
      <c r="I1567" t="s">
        <v>64</v>
      </c>
      <c r="J1567" t="s">
        <v>65</v>
      </c>
      <c r="K1567" t="s">
        <v>5179</v>
      </c>
      <c r="L1567" t="s">
        <v>66</v>
      </c>
      <c r="M1567" t="s">
        <v>1004</v>
      </c>
      <c r="N1567" t="s">
        <v>31</v>
      </c>
      <c r="O1567" t="s">
        <v>55</v>
      </c>
      <c r="P1567" s="4">
        <v>36.671999999999997</v>
      </c>
      <c r="Q1567">
        <v>3</v>
      </c>
      <c r="R1567">
        <v>0.2</v>
      </c>
      <c r="S1567" s="4">
        <v>6.4176000000000002</v>
      </c>
    </row>
    <row r="1568" spans="1:19" x14ac:dyDescent="0.25">
      <c r="A1568" t="s">
        <v>4408</v>
      </c>
      <c r="B1568" s="1">
        <v>42546</v>
      </c>
      <c r="C1568" s="1">
        <v>42548</v>
      </c>
      <c r="D1568" t="s">
        <v>22</v>
      </c>
      <c r="E1568" t="s">
        <v>1373</v>
      </c>
      <c r="F1568" t="s">
        <v>1374</v>
      </c>
      <c r="G1568" t="s">
        <v>25</v>
      </c>
      <c r="H1568" t="s">
        <v>26</v>
      </c>
      <c r="I1568" t="s">
        <v>101</v>
      </c>
      <c r="J1568" t="s">
        <v>91</v>
      </c>
      <c r="K1568" t="s">
        <v>5148</v>
      </c>
      <c r="L1568" t="s">
        <v>92</v>
      </c>
      <c r="M1568" t="s">
        <v>139</v>
      </c>
      <c r="N1568" t="s">
        <v>31</v>
      </c>
      <c r="O1568" t="s">
        <v>35</v>
      </c>
      <c r="P1568" s="4">
        <v>85.245999999999995</v>
      </c>
      <c r="Q1568">
        <v>2</v>
      </c>
      <c r="R1568">
        <v>0.3</v>
      </c>
      <c r="S1568" s="4">
        <v>-6.0890000000000004</v>
      </c>
    </row>
    <row r="1569" spans="1:19" x14ac:dyDescent="0.25">
      <c r="A1569" t="s">
        <v>4408</v>
      </c>
      <c r="B1569" s="1">
        <v>42546</v>
      </c>
      <c r="C1569" s="1">
        <v>42548</v>
      </c>
      <c r="D1569" t="s">
        <v>22</v>
      </c>
      <c r="E1569" t="s">
        <v>1373</v>
      </c>
      <c r="F1569" t="s">
        <v>1374</v>
      </c>
      <c r="G1569" t="s">
        <v>25</v>
      </c>
      <c r="H1569" t="s">
        <v>26</v>
      </c>
      <c r="I1569" t="s">
        <v>101</v>
      </c>
      <c r="J1569" t="s">
        <v>91</v>
      </c>
      <c r="K1569" t="s">
        <v>5148</v>
      </c>
      <c r="L1569" t="s">
        <v>92</v>
      </c>
      <c r="M1569" t="s">
        <v>2890</v>
      </c>
      <c r="N1569" t="s">
        <v>31</v>
      </c>
      <c r="O1569" t="s">
        <v>55</v>
      </c>
      <c r="P1569" s="4">
        <v>32.712000000000003</v>
      </c>
      <c r="Q1569">
        <v>2</v>
      </c>
      <c r="R1569">
        <v>0.6</v>
      </c>
      <c r="S1569" s="4">
        <v>-26.169599999999999</v>
      </c>
    </row>
    <row r="1570" spans="1:19" x14ac:dyDescent="0.25">
      <c r="A1570" t="s">
        <v>4409</v>
      </c>
      <c r="B1570" s="1">
        <v>42087</v>
      </c>
      <c r="C1570" s="1">
        <v>42090</v>
      </c>
      <c r="D1570" t="s">
        <v>22</v>
      </c>
      <c r="E1570" t="s">
        <v>2435</v>
      </c>
      <c r="F1570" t="s">
        <v>2436</v>
      </c>
      <c r="G1570" t="s">
        <v>89</v>
      </c>
      <c r="H1570" t="s">
        <v>26</v>
      </c>
      <c r="I1570" t="s">
        <v>4410</v>
      </c>
      <c r="J1570" t="s">
        <v>203</v>
      </c>
      <c r="K1570" t="s">
        <v>5539</v>
      </c>
      <c r="L1570" t="s">
        <v>53</v>
      </c>
      <c r="M1570" t="s">
        <v>2523</v>
      </c>
      <c r="N1570" t="s">
        <v>31</v>
      </c>
      <c r="O1570" t="s">
        <v>55</v>
      </c>
      <c r="P1570" s="4">
        <v>46.9</v>
      </c>
      <c r="Q1570">
        <v>5</v>
      </c>
      <c r="R1570">
        <v>0</v>
      </c>
      <c r="S1570" s="4">
        <v>13.132</v>
      </c>
    </row>
    <row r="1571" spans="1:19" x14ac:dyDescent="0.25">
      <c r="A1571" t="s">
        <v>4411</v>
      </c>
      <c r="B1571" s="1">
        <v>42775</v>
      </c>
      <c r="C1571" s="1">
        <v>42895</v>
      </c>
      <c r="D1571" t="s">
        <v>39</v>
      </c>
      <c r="E1571" t="s">
        <v>1786</v>
      </c>
      <c r="F1571" t="s">
        <v>1787</v>
      </c>
      <c r="G1571" t="s">
        <v>25</v>
      </c>
      <c r="H1571" t="s">
        <v>26</v>
      </c>
      <c r="I1571" t="s">
        <v>51</v>
      </c>
      <c r="J1571" t="s">
        <v>52</v>
      </c>
      <c r="K1571" t="s">
        <v>5260</v>
      </c>
      <c r="L1571" t="s">
        <v>53</v>
      </c>
      <c r="M1571" t="s">
        <v>1738</v>
      </c>
      <c r="N1571" t="s">
        <v>31</v>
      </c>
      <c r="O1571" t="s">
        <v>45</v>
      </c>
      <c r="P1571" s="4">
        <v>236.52799999999999</v>
      </c>
      <c r="Q1571">
        <v>2</v>
      </c>
      <c r="R1571">
        <v>0.2</v>
      </c>
      <c r="S1571" s="4">
        <v>-2.9565999999999999</v>
      </c>
    </row>
    <row r="1572" spans="1:19" x14ac:dyDescent="0.25">
      <c r="A1572" t="s">
        <v>4412</v>
      </c>
      <c r="B1572" s="1">
        <v>42796</v>
      </c>
      <c r="C1572" s="1">
        <v>42918</v>
      </c>
      <c r="D1572" t="s">
        <v>22</v>
      </c>
      <c r="E1572" t="s">
        <v>2956</v>
      </c>
      <c r="F1572" t="s">
        <v>2957</v>
      </c>
      <c r="G1572" t="s">
        <v>100</v>
      </c>
      <c r="H1572" t="s">
        <v>26</v>
      </c>
      <c r="I1572" t="s">
        <v>137</v>
      </c>
      <c r="J1572" t="s">
        <v>138</v>
      </c>
      <c r="K1572" t="s">
        <v>5146</v>
      </c>
      <c r="L1572" t="s">
        <v>92</v>
      </c>
      <c r="M1572" t="s">
        <v>2114</v>
      </c>
      <c r="N1572" t="s">
        <v>31</v>
      </c>
      <c r="O1572" t="s">
        <v>55</v>
      </c>
      <c r="P1572" s="4">
        <v>22.2</v>
      </c>
      <c r="Q1572">
        <v>1</v>
      </c>
      <c r="R1572">
        <v>0.6</v>
      </c>
      <c r="S1572" s="4">
        <v>-26.085000000000001</v>
      </c>
    </row>
    <row r="1573" spans="1:19" x14ac:dyDescent="0.25">
      <c r="A1573" t="s">
        <v>4413</v>
      </c>
      <c r="B1573" s="1">
        <v>43050</v>
      </c>
      <c r="C1573" s="1">
        <v>43053</v>
      </c>
      <c r="D1573" t="s">
        <v>86</v>
      </c>
      <c r="E1573" t="s">
        <v>2498</v>
      </c>
      <c r="F1573" t="s">
        <v>2499</v>
      </c>
      <c r="G1573" t="s">
        <v>25</v>
      </c>
      <c r="H1573" t="s">
        <v>26</v>
      </c>
      <c r="I1573" t="s">
        <v>3698</v>
      </c>
      <c r="J1573" t="s">
        <v>146</v>
      </c>
      <c r="K1573" t="s">
        <v>5472</v>
      </c>
      <c r="L1573" t="s">
        <v>29</v>
      </c>
      <c r="M1573" t="s">
        <v>953</v>
      </c>
      <c r="N1573" t="s">
        <v>31</v>
      </c>
      <c r="O1573" t="s">
        <v>55</v>
      </c>
      <c r="P1573" s="4">
        <v>88.92</v>
      </c>
      <c r="Q1573">
        <v>5</v>
      </c>
      <c r="R1573">
        <v>0.2</v>
      </c>
      <c r="S1573" s="4">
        <v>14.4495</v>
      </c>
    </row>
    <row r="1574" spans="1:19" x14ac:dyDescent="0.25">
      <c r="A1574" t="s">
        <v>4414</v>
      </c>
      <c r="B1574" s="1">
        <v>42995</v>
      </c>
      <c r="C1574" s="1">
        <v>43000</v>
      </c>
      <c r="D1574" t="s">
        <v>22</v>
      </c>
      <c r="E1574" t="s">
        <v>2112</v>
      </c>
      <c r="F1574" t="s">
        <v>2113</v>
      </c>
      <c r="G1574" t="s">
        <v>100</v>
      </c>
      <c r="H1574" t="s">
        <v>26</v>
      </c>
      <c r="I1574" t="s">
        <v>101</v>
      </c>
      <c r="J1574" t="s">
        <v>91</v>
      </c>
      <c r="K1574" t="s">
        <v>5184</v>
      </c>
      <c r="L1574" t="s">
        <v>92</v>
      </c>
      <c r="M1574" t="s">
        <v>1920</v>
      </c>
      <c r="N1574" t="s">
        <v>31</v>
      </c>
      <c r="O1574" t="s">
        <v>35</v>
      </c>
      <c r="P1574" s="4">
        <v>318.43</v>
      </c>
      <c r="Q1574">
        <v>5</v>
      </c>
      <c r="R1574">
        <v>0.3</v>
      </c>
      <c r="S1574" s="4">
        <v>-77.332999999999998</v>
      </c>
    </row>
    <row r="1575" spans="1:19" x14ac:dyDescent="0.25">
      <c r="A1575" t="s">
        <v>4415</v>
      </c>
      <c r="B1575" s="1">
        <v>42110</v>
      </c>
      <c r="C1575" s="1">
        <v>42112</v>
      </c>
      <c r="D1575" t="s">
        <v>86</v>
      </c>
      <c r="E1575" t="s">
        <v>1035</v>
      </c>
      <c r="F1575" t="s">
        <v>1036</v>
      </c>
      <c r="G1575" t="s">
        <v>25</v>
      </c>
      <c r="H1575" t="s">
        <v>26</v>
      </c>
      <c r="I1575" t="s">
        <v>816</v>
      </c>
      <c r="J1575" t="s">
        <v>817</v>
      </c>
      <c r="K1575" t="s">
        <v>5218</v>
      </c>
      <c r="L1575" t="s">
        <v>29</v>
      </c>
      <c r="M1575" t="s">
        <v>2168</v>
      </c>
      <c r="N1575" t="s">
        <v>31</v>
      </c>
      <c r="O1575" t="s">
        <v>55</v>
      </c>
      <c r="P1575" s="4">
        <v>1196.8599999999999</v>
      </c>
      <c r="Q1575">
        <v>7</v>
      </c>
      <c r="R1575">
        <v>0</v>
      </c>
      <c r="S1575" s="4">
        <v>119.68600000000001</v>
      </c>
    </row>
    <row r="1576" spans="1:19" x14ac:dyDescent="0.25">
      <c r="A1576" t="s">
        <v>4415</v>
      </c>
      <c r="B1576" s="1">
        <v>42110</v>
      </c>
      <c r="C1576" s="1">
        <v>42112</v>
      </c>
      <c r="D1576" t="s">
        <v>86</v>
      </c>
      <c r="E1576" t="s">
        <v>1035</v>
      </c>
      <c r="F1576" t="s">
        <v>1036</v>
      </c>
      <c r="G1576" t="s">
        <v>25</v>
      </c>
      <c r="H1576" t="s">
        <v>26</v>
      </c>
      <c r="I1576" t="s">
        <v>816</v>
      </c>
      <c r="J1576" t="s">
        <v>817</v>
      </c>
      <c r="K1576" t="s">
        <v>5218</v>
      </c>
      <c r="L1576" t="s">
        <v>29</v>
      </c>
      <c r="M1576" t="s">
        <v>992</v>
      </c>
      <c r="N1576" t="s">
        <v>31</v>
      </c>
      <c r="O1576" t="s">
        <v>32</v>
      </c>
      <c r="P1576" s="4">
        <v>523.26</v>
      </c>
      <c r="Q1576">
        <v>9</v>
      </c>
      <c r="R1576">
        <v>0</v>
      </c>
      <c r="S1576" s="4">
        <v>125.58240000000001</v>
      </c>
    </row>
    <row r="1577" spans="1:19" x14ac:dyDescent="0.25">
      <c r="A1577" t="s">
        <v>4417</v>
      </c>
      <c r="B1577" s="1">
        <v>43050</v>
      </c>
      <c r="C1577" s="1">
        <v>43054</v>
      </c>
      <c r="D1577" t="s">
        <v>22</v>
      </c>
      <c r="E1577" t="s">
        <v>3982</v>
      </c>
      <c r="F1577" t="s">
        <v>3983</v>
      </c>
      <c r="G1577" t="s">
        <v>100</v>
      </c>
      <c r="H1577" t="s">
        <v>26</v>
      </c>
      <c r="I1577" t="s">
        <v>51</v>
      </c>
      <c r="J1577" t="s">
        <v>52</v>
      </c>
      <c r="K1577" t="s">
        <v>5197</v>
      </c>
      <c r="L1577" t="s">
        <v>53</v>
      </c>
      <c r="M1577" t="s">
        <v>1038</v>
      </c>
      <c r="N1577" t="s">
        <v>31</v>
      </c>
      <c r="O1577" t="s">
        <v>55</v>
      </c>
      <c r="P1577" s="4">
        <v>34.92</v>
      </c>
      <c r="Q1577">
        <v>4</v>
      </c>
      <c r="R1577">
        <v>0</v>
      </c>
      <c r="S1577" s="4">
        <v>11.8728</v>
      </c>
    </row>
    <row r="1578" spans="1:19" x14ac:dyDescent="0.25">
      <c r="A1578" t="s">
        <v>4418</v>
      </c>
      <c r="B1578" s="1">
        <v>41897</v>
      </c>
      <c r="C1578" s="1">
        <v>41902</v>
      </c>
      <c r="D1578" t="s">
        <v>39</v>
      </c>
      <c r="E1578" t="s">
        <v>4419</v>
      </c>
      <c r="F1578" t="s">
        <v>4420</v>
      </c>
      <c r="G1578" t="s">
        <v>25</v>
      </c>
      <c r="H1578" t="s">
        <v>26</v>
      </c>
      <c r="I1578" t="s">
        <v>180</v>
      </c>
      <c r="J1578" t="s">
        <v>123</v>
      </c>
      <c r="K1578" t="s">
        <v>5208</v>
      </c>
      <c r="L1578" t="s">
        <v>66</v>
      </c>
      <c r="M1578" t="s">
        <v>1587</v>
      </c>
      <c r="N1578" t="s">
        <v>31</v>
      </c>
      <c r="O1578" t="s">
        <v>55</v>
      </c>
      <c r="P1578" s="4">
        <v>14.56</v>
      </c>
      <c r="Q1578">
        <v>2</v>
      </c>
      <c r="R1578">
        <v>0</v>
      </c>
      <c r="S1578" s="4">
        <v>6.2607999999999997</v>
      </c>
    </row>
    <row r="1579" spans="1:19" x14ac:dyDescent="0.25">
      <c r="A1579" t="s">
        <v>4421</v>
      </c>
      <c r="B1579" s="1">
        <v>41791</v>
      </c>
      <c r="C1579" s="1">
        <v>41913</v>
      </c>
      <c r="D1579" t="s">
        <v>39</v>
      </c>
      <c r="E1579" t="s">
        <v>1510</v>
      </c>
      <c r="F1579" t="s">
        <v>1511</v>
      </c>
      <c r="G1579" t="s">
        <v>100</v>
      </c>
      <c r="H1579" t="s">
        <v>26</v>
      </c>
      <c r="I1579" t="s">
        <v>27</v>
      </c>
      <c r="J1579" t="s">
        <v>28</v>
      </c>
      <c r="K1579" t="s">
        <v>5136</v>
      </c>
      <c r="L1579" t="s">
        <v>29</v>
      </c>
      <c r="M1579" t="s">
        <v>219</v>
      </c>
      <c r="N1579" t="s">
        <v>31</v>
      </c>
      <c r="O1579" t="s">
        <v>35</v>
      </c>
      <c r="P1579" s="4">
        <v>2573.8200000000002</v>
      </c>
      <c r="Q1579">
        <v>9</v>
      </c>
      <c r="R1579">
        <v>0</v>
      </c>
      <c r="S1579" s="4">
        <v>746.40779999999995</v>
      </c>
    </row>
    <row r="1580" spans="1:19" x14ac:dyDescent="0.25">
      <c r="A1580" t="s">
        <v>4422</v>
      </c>
      <c r="B1580" s="1">
        <v>41988</v>
      </c>
      <c r="C1580" s="1">
        <v>41990</v>
      </c>
      <c r="D1580" t="s">
        <v>22</v>
      </c>
      <c r="E1580" t="s">
        <v>556</v>
      </c>
      <c r="F1580" t="s">
        <v>557</v>
      </c>
      <c r="G1580" t="s">
        <v>89</v>
      </c>
      <c r="H1580" t="s">
        <v>26</v>
      </c>
      <c r="I1580" t="s">
        <v>64</v>
      </c>
      <c r="J1580" t="s">
        <v>65</v>
      </c>
      <c r="K1580" t="s">
        <v>5139</v>
      </c>
      <c r="L1580" t="s">
        <v>66</v>
      </c>
      <c r="M1580" t="s">
        <v>1920</v>
      </c>
      <c r="N1580" t="s">
        <v>31</v>
      </c>
      <c r="O1580" t="s">
        <v>35</v>
      </c>
      <c r="P1580" s="4">
        <v>445.80200000000002</v>
      </c>
      <c r="Q1580">
        <v>7</v>
      </c>
      <c r="R1580">
        <v>0.3</v>
      </c>
      <c r="S1580" s="4">
        <v>-108.2662</v>
      </c>
    </row>
    <row r="1581" spans="1:19" x14ac:dyDescent="0.25">
      <c r="A1581" t="s">
        <v>4423</v>
      </c>
      <c r="B1581" s="1">
        <v>42357</v>
      </c>
      <c r="C1581" s="1">
        <v>42362</v>
      </c>
      <c r="D1581" t="s">
        <v>22</v>
      </c>
      <c r="E1581" t="s">
        <v>1031</v>
      </c>
      <c r="F1581" t="s">
        <v>1032</v>
      </c>
      <c r="G1581" t="s">
        <v>100</v>
      </c>
      <c r="H1581" t="s">
        <v>26</v>
      </c>
      <c r="I1581" t="s">
        <v>844</v>
      </c>
      <c r="J1581" t="s">
        <v>1023</v>
      </c>
      <c r="K1581" t="s">
        <v>5323</v>
      </c>
      <c r="L1581" t="s">
        <v>66</v>
      </c>
      <c r="M1581" t="s">
        <v>329</v>
      </c>
      <c r="N1581" t="s">
        <v>31</v>
      </c>
      <c r="O1581" t="s">
        <v>45</v>
      </c>
      <c r="P1581" s="4">
        <v>1053.164</v>
      </c>
      <c r="Q1581">
        <v>4</v>
      </c>
      <c r="R1581">
        <v>0.3</v>
      </c>
      <c r="S1581" s="4">
        <v>-105.3164</v>
      </c>
    </row>
    <row r="1582" spans="1:19" x14ac:dyDescent="0.25">
      <c r="A1582" t="s">
        <v>4425</v>
      </c>
      <c r="B1582" s="1">
        <v>42286</v>
      </c>
      <c r="C1582" s="1">
        <v>42263</v>
      </c>
      <c r="D1582" t="s">
        <v>39</v>
      </c>
      <c r="E1582" t="s">
        <v>1819</v>
      </c>
      <c r="F1582" t="s">
        <v>1820</v>
      </c>
      <c r="G1582" t="s">
        <v>89</v>
      </c>
      <c r="H1582" t="s">
        <v>26</v>
      </c>
      <c r="I1582" t="s">
        <v>51</v>
      </c>
      <c r="J1582" t="s">
        <v>52</v>
      </c>
      <c r="K1582" t="s">
        <v>5138</v>
      </c>
      <c r="L1582" t="s">
        <v>53</v>
      </c>
      <c r="M1582" t="s">
        <v>175</v>
      </c>
      <c r="N1582" t="s">
        <v>31</v>
      </c>
      <c r="O1582" t="s">
        <v>55</v>
      </c>
      <c r="P1582" s="4">
        <v>106.68</v>
      </c>
      <c r="Q1582">
        <v>6</v>
      </c>
      <c r="R1582">
        <v>0</v>
      </c>
      <c r="S1582" s="4">
        <v>33.070799999999998</v>
      </c>
    </row>
    <row r="1583" spans="1:19" x14ac:dyDescent="0.25">
      <c r="A1583" t="s">
        <v>4427</v>
      </c>
      <c r="B1583" s="1">
        <v>43048</v>
      </c>
      <c r="C1583" s="1">
        <v>42994</v>
      </c>
      <c r="D1583" t="s">
        <v>39</v>
      </c>
      <c r="E1583" t="s">
        <v>4428</v>
      </c>
      <c r="F1583" t="s">
        <v>4429</v>
      </c>
      <c r="G1583" t="s">
        <v>25</v>
      </c>
      <c r="H1583" t="s">
        <v>26</v>
      </c>
      <c r="I1583" t="s">
        <v>101</v>
      </c>
      <c r="J1583" t="s">
        <v>91</v>
      </c>
      <c r="K1583" t="s">
        <v>5148</v>
      </c>
      <c r="L1583" t="s">
        <v>92</v>
      </c>
      <c r="M1583" t="s">
        <v>1931</v>
      </c>
      <c r="N1583" t="s">
        <v>31</v>
      </c>
      <c r="O1583" t="s">
        <v>45</v>
      </c>
      <c r="P1583" s="4">
        <v>512.19000000000005</v>
      </c>
      <c r="Q1583">
        <v>5</v>
      </c>
      <c r="R1583">
        <v>0.3</v>
      </c>
      <c r="S1583" s="4">
        <v>-65.852999999999994</v>
      </c>
    </row>
    <row r="1584" spans="1:19" x14ac:dyDescent="0.25">
      <c r="A1584" t="s">
        <v>4430</v>
      </c>
      <c r="B1584" s="1">
        <v>42930</v>
      </c>
      <c r="C1584" s="1">
        <v>42934</v>
      </c>
      <c r="D1584" t="s">
        <v>39</v>
      </c>
      <c r="E1584" t="s">
        <v>4431</v>
      </c>
      <c r="F1584" t="s">
        <v>4432</v>
      </c>
      <c r="G1584" t="s">
        <v>25</v>
      </c>
      <c r="H1584" t="s">
        <v>26</v>
      </c>
      <c r="I1584" t="s">
        <v>4433</v>
      </c>
      <c r="J1584" t="s">
        <v>52</v>
      </c>
      <c r="K1584" t="s">
        <v>5540</v>
      </c>
      <c r="L1584" t="s">
        <v>53</v>
      </c>
      <c r="M1584" t="s">
        <v>1071</v>
      </c>
      <c r="N1584" t="s">
        <v>31</v>
      </c>
      <c r="O1584" t="s">
        <v>55</v>
      </c>
      <c r="P1584" s="4">
        <v>276.69</v>
      </c>
      <c r="Q1584">
        <v>3</v>
      </c>
      <c r="R1584">
        <v>0</v>
      </c>
      <c r="S1584" s="4">
        <v>49.804200000000002</v>
      </c>
    </row>
    <row r="1585" spans="1:19" x14ac:dyDescent="0.25">
      <c r="A1585" t="s">
        <v>4430</v>
      </c>
      <c r="B1585" s="1">
        <v>42930</v>
      </c>
      <c r="C1585" s="1">
        <v>42934</v>
      </c>
      <c r="D1585" t="s">
        <v>39</v>
      </c>
      <c r="E1585" t="s">
        <v>4431</v>
      </c>
      <c r="F1585" t="s">
        <v>4432</v>
      </c>
      <c r="G1585" t="s">
        <v>25</v>
      </c>
      <c r="H1585" t="s">
        <v>26</v>
      </c>
      <c r="I1585" t="s">
        <v>4433</v>
      </c>
      <c r="J1585" t="s">
        <v>52</v>
      </c>
      <c r="K1585" t="s">
        <v>5540</v>
      </c>
      <c r="L1585" t="s">
        <v>53</v>
      </c>
      <c r="M1585" t="s">
        <v>292</v>
      </c>
      <c r="N1585" t="s">
        <v>31</v>
      </c>
      <c r="O1585" t="s">
        <v>55</v>
      </c>
      <c r="P1585" s="4">
        <v>18.84</v>
      </c>
      <c r="Q1585">
        <v>3</v>
      </c>
      <c r="R1585">
        <v>0</v>
      </c>
      <c r="S1585" s="4">
        <v>7.9127999999999998</v>
      </c>
    </row>
    <row r="1586" spans="1:19" x14ac:dyDescent="0.25">
      <c r="A1586" t="s">
        <v>4434</v>
      </c>
      <c r="B1586" s="1">
        <v>42930</v>
      </c>
      <c r="C1586" s="1">
        <v>42934</v>
      </c>
      <c r="D1586" t="s">
        <v>39</v>
      </c>
      <c r="E1586" t="s">
        <v>3329</v>
      </c>
      <c r="F1586" t="s">
        <v>3330</v>
      </c>
      <c r="G1586" t="s">
        <v>25</v>
      </c>
      <c r="H1586" t="s">
        <v>26</v>
      </c>
      <c r="I1586" t="s">
        <v>376</v>
      </c>
      <c r="J1586" t="s">
        <v>250</v>
      </c>
      <c r="K1586" t="s">
        <v>5172</v>
      </c>
      <c r="L1586" t="s">
        <v>66</v>
      </c>
      <c r="M1586" t="s">
        <v>1658</v>
      </c>
      <c r="N1586" t="s">
        <v>31</v>
      </c>
      <c r="O1586" t="s">
        <v>55</v>
      </c>
      <c r="P1586" s="4">
        <v>396.92</v>
      </c>
      <c r="Q1586">
        <v>5</v>
      </c>
      <c r="R1586">
        <v>0.2</v>
      </c>
      <c r="S1586" s="4">
        <v>148.845</v>
      </c>
    </row>
    <row r="1587" spans="1:19" x14ac:dyDescent="0.25">
      <c r="A1587" t="s">
        <v>4435</v>
      </c>
      <c r="B1587" s="1">
        <v>42499</v>
      </c>
      <c r="C1587" s="1">
        <v>42683</v>
      </c>
      <c r="D1587" t="s">
        <v>39</v>
      </c>
      <c r="E1587" t="s">
        <v>1635</v>
      </c>
      <c r="F1587" t="s">
        <v>1636</v>
      </c>
      <c r="G1587" t="s">
        <v>25</v>
      </c>
      <c r="H1587" t="s">
        <v>26</v>
      </c>
      <c r="I1587" t="s">
        <v>934</v>
      </c>
      <c r="J1587" t="s">
        <v>250</v>
      </c>
      <c r="K1587" t="s">
        <v>5398</v>
      </c>
      <c r="L1587" t="s">
        <v>66</v>
      </c>
      <c r="M1587" t="s">
        <v>321</v>
      </c>
      <c r="N1587" t="s">
        <v>31</v>
      </c>
      <c r="O1587" t="s">
        <v>35</v>
      </c>
      <c r="P1587" s="4">
        <v>85.245999999999995</v>
      </c>
      <c r="Q1587">
        <v>2</v>
      </c>
      <c r="R1587">
        <v>0.3</v>
      </c>
      <c r="S1587" s="4">
        <v>-1.2178</v>
      </c>
    </row>
    <row r="1588" spans="1:19" x14ac:dyDescent="0.25">
      <c r="A1588" t="s">
        <v>4436</v>
      </c>
      <c r="B1588" s="1">
        <v>41921</v>
      </c>
      <c r="C1588" s="1">
        <v>41898</v>
      </c>
      <c r="D1588" t="s">
        <v>39</v>
      </c>
      <c r="E1588" t="s">
        <v>2643</v>
      </c>
      <c r="F1588" t="s">
        <v>2644</v>
      </c>
      <c r="G1588" t="s">
        <v>25</v>
      </c>
      <c r="H1588" t="s">
        <v>26</v>
      </c>
      <c r="I1588" t="s">
        <v>2681</v>
      </c>
      <c r="J1588" t="s">
        <v>1800</v>
      </c>
      <c r="K1588" t="s">
        <v>5381</v>
      </c>
      <c r="L1588" t="s">
        <v>53</v>
      </c>
      <c r="M1588" t="s">
        <v>1282</v>
      </c>
      <c r="N1588" t="s">
        <v>31</v>
      </c>
      <c r="O1588" t="s">
        <v>35</v>
      </c>
      <c r="P1588" s="4">
        <v>1487.04</v>
      </c>
      <c r="Q1588">
        <v>5</v>
      </c>
      <c r="R1588">
        <v>0.2</v>
      </c>
      <c r="S1588" s="4">
        <v>148.70400000000001</v>
      </c>
    </row>
    <row r="1589" spans="1:19" x14ac:dyDescent="0.25">
      <c r="A1589" t="s">
        <v>4437</v>
      </c>
      <c r="B1589" s="1">
        <v>43004</v>
      </c>
      <c r="C1589" s="1">
        <v>43004</v>
      </c>
      <c r="D1589" t="s">
        <v>464</v>
      </c>
      <c r="E1589" t="s">
        <v>3916</v>
      </c>
      <c r="F1589" t="s">
        <v>3917</v>
      </c>
      <c r="G1589" t="s">
        <v>89</v>
      </c>
      <c r="H1589" t="s">
        <v>26</v>
      </c>
      <c r="I1589" t="s">
        <v>352</v>
      </c>
      <c r="J1589" t="s">
        <v>52</v>
      </c>
      <c r="K1589" t="s">
        <v>5170</v>
      </c>
      <c r="L1589" t="s">
        <v>53</v>
      </c>
      <c r="M1589" t="s">
        <v>2380</v>
      </c>
      <c r="N1589" t="s">
        <v>31</v>
      </c>
      <c r="O1589" t="s">
        <v>55</v>
      </c>
      <c r="P1589" s="4">
        <v>9.24</v>
      </c>
      <c r="Q1589">
        <v>3</v>
      </c>
      <c r="R1589">
        <v>0</v>
      </c>
      <c r="S1589" s="4">
        <v>2.9567999999999999</v>
      </c>
    </row>
    <row r="1590" spans="1:19" x14ac:dyDescent="0.25">
      <c r="A1590" t="s">
        <v>4438</v>
      </c>
      <c r="B1590" s="1">
        <v>42538</v>
      </c>
      <c r="C1590" s="1">
        <v>42540</v>
      </c>
      <c r="D1590" t="s">
        <v>86</v>
      </c>
      <c r="E1590" t="s">
        <v>238</v>
      </c>
      <c r="F1590" t="s">
        <v>239</v>
      </c>
      <c r="G1590" t="s">
        <v>25</v>
      </c>
      <c r="H1590" t="s">
        <v>26</v>
      </c>
      <c r="I1590" t="s">
        <v>4439</v>
      </c>
      <c r="J1590" t="s">
        <v>189</v>
      </c>
      <c r="K1590" t="s">
        <v>5541</v>
      </c>
      <c r="L1590" t="s">
        <v>53</v>
      </c>
      <c r="M1590" t="s">
        <v>2194</v>
      </c>
      <c r="N1590" t="s">
        <v>31</v>
      </c>
      <c r="O1590" t="s">
        <v>55</v>
      </c>
      <c r="P1590" s="4">
        <v>266.35199999999998</v>
      </c>
      <c r="Q1590">
        <v>3</v>
      </c>
      <c r="R1590">
        <v>0.2</v>
      </c>
      <c r="S1590" s="4">
        <v>-13.317600000000001</v>
      </c>
    </row>
    <row r="1591" spans="1:19" x14ac:dyDescent="0.25">
      <c r="A1591" t="s">
        <v>4438</v>
      </c>
      <c r="B1591" s="1">
        <v>42538</v>
      </c>
      <c r="C1591" s="1">
        <v>42540</v>
      </c>
      <c r="D1591" t="s">
        <v>86</v>
      </c>
      <c r="E1591" t="s">
        <v>238</v>
      </c>
      <c r="F1591" t="s">
        <v>239</v>
      </c>
      <c r="G1591" t="s">
        <v>25</v>
      </c>
      <c r="H1591" t="s">
        <v>26</v>
      </c>
      <c r="I1591" t="s">
        <v>4439</v>
      </c>
      <c r="J1591" t="s">
        <v>189</v>
      </c>
      <c r="K1591" t="s">
        <v>5541</v>
      </c>
      <c r="L1591" t="s">
        <v>53</v>
      </c>
      <c r="M1591" t="s">
        <v>741</v>
      </c>
      <c r="N1591" t="s">
        <v>31</v>
      </c>
      <c r="O1591" t="s">
        <v>35</v>
      </c>
      <c r="P1591" s="4">
        <v>483.13600000000002</v>
      </c>
      <c r="Q1591">
        <v>4</v>
      </c>
      <c r="R1591">
        <v>0.2</v>
      </c>
      <c r="S1591" s="4">
        <v>54.352800000000002</v>
      </c>
    </row>
    <row r="1592" spans="1:19" x14ac:dyDescent="0.25">
      <c r="A1592" t="s">
        <v>4440</v>
      </c>
      <c r="B1592" s="1">
        <v>42791</v>
      </c>
      <c r="C1592" s="1">
        <v>42738</v>
      </c>
      <c r="D1592" t="s">
        <v>39</v>
      </c>
      <c r="E1592" t="s">
        <v>3944</v>
      </c>
      <c r="F1592" t="s">
        <v>3945</v>
      </c>
      <c r="G1592" t="s">
        <v>25</v>
      </c>
      <c r="H1592" t="s">
        <v>26</v>
      </c>
      <c r="I1592" t="s">
        <v>4442</v>
      </c>
      <c r="J1592" t="s">
        <v>1209</v>
      </c>
      <c r="K1592" t="s">
        <v>5542</v>
      </c>
      <c r="L1592" t="s">
        <v>29</v>
      </c>
      <c r="M1592" t="s">
        <v>1201</v>
      </c>
      <c r="N1592" t="s">
        <v>31</v>
      </c>
      <c r="O1592" t="s">
        <v>35</v>
      </c>
      <c r="P1592" s="4">
        <v>196.78399999999999</v>
      </c>
      <c r="Q1592">
        <v>2</v>
      </c>
      <c r="R1592">
        <v>0.2</v>
      </c>
      <c r="S1592" s="4">
        <v>-22.138200000000001</v>
      </c>
    </row>
    <row r="1593" spans="1:19" x14ac:dyDescent="0.25">
      <c r="A1593" t="s">
        <v>4440</v>
      </c>
      <c r="B1593" s="1">
        <v>42791</v>
      </c>
      <c r="C1593" s="1">
        <v>42738</v>
      </c>
      <c r="D1593" t="s">
        <v>39</v>
      </c>
      <c r="E1593" t="s">
        <v>3944</v>
      </c>
      <c r="F1593" t="s">
        <v>3945</v>
      </c>
      <c r="G1593" t="s">
        <v>25</v>
      </c>
      <c r="H1593" t="s">
        <v>26</v>
      </c>
      <c r="I1593" t="s">
        <v>4442</v>
      </c>
      <c r="J1593" t="s">
        <v>1209</v>
      </c>
      <c r="K1593" t="s">
        <v>5542</v>
      </c>
      <c r="L1593" t="s">
        <v>29</v>
      </c>
      <c r="M1593" t="s">
        <v>377</v>
      </c>
      <c r="N1593" t="s">
        <v>31</v>
      </c>
      <c r="O1593" t="s">
        <v>32</v>
      </c>
      <c r="P1593" s="4">
        <v>231.92</v>
      </c>
      <c r="Q1593">
        <v>5</v>
      </c>
      <c r="R1593">
        <v>0.2</v>
      </c>
      <c r="S1593" s="4">
        <v>5.798</v>
      </c>
    </row>
    <row r="1594" spans="1:19" x14ac:dyDescent="0.25">
      <c r="A1594" t="s">
        <v>4443</v>
      </c>
      <c r="B1594" s="1">
        <v>42806</v>
      </c>
      <c r="C1594" s="1">
        <v>42959</v>
      </c>
      <c r="D1594" t="s">
        <v>39</v>
      </c>
      <c r="E1594" t="s">
        <v>2122</v>
      </c>
      <c r="F1594" t="s">
        <v>2123</v>
      </c>
      <c r="G1594" t="s">
        <v>25</v>
      </c>
      <c r="H1594" t="s">
        <v>26</v>
      </c>
      <c r="I1594" t="s">
        <v>101</v>
      </c>
      <c r="J1594" t="s">
        <v>91</v>
      </c>
      <c r="K1594" t="s">
        <v>5142</v>
      </c>
      <c r="L1594" t="s">
        <v>92</v>
      </c>
      <c r="M1594" t="s">
        <v>4172</v>
      </c>
      <c r="N1594" t="s">
        <v>31</v>
      </c>
      <c r="O1594" t="s">
        <v>55</v>
      </c>
      <c r="P1594" s="4">
        <v>13.592000000000001</v>
      </c>
      <c r="Q1594">
        <v>2</v>
      </c>
      <c r="R1594">
        <v>0.6</v>
      </c>
      <c r="S1594" s="4">
        <v>-14.271599999999999</v>
      </c>
    </row>
    <row r="1595" spans="1:19" x14ac:dyDescent="0.25">
      <c r="A1595" t="s">
        <v>4444</v>
      </c>
      <c r="B1595" s="1">
        <v>42778</v>
      </c>
      <c r="C1595" s="1">
        <v>42898</v>
      </c>
      <c r="D1595" t="s">
        <v>39</v>
      </c>
      <c r="E1595" t="s">
        <v>4445</v>
      </c>
      <c r="F1595" t="s">
        <v>4446</v>
      </c>
      <c r="G1595" t="s">
        <v>89</v>
      </c>
      <c r="H1595" t="s">
        <v>26</v>
      </c>
      <c r="I1595" t="s">
        <v>286</v>
      </c>
      <c r="J1595" t="s">
        <v>189</v>
      </c>
      <c r="K1595" t="s">
        <v>5162</v>
      </c>
      <c r="L1595" t="s">
        <v>53</v>
      </c>
      <c r="M1595" t="s">
        <v>3336</v>
      </c>
      <c r="N1595" t="s">
        <v>31</v>
      </c>
      <c r="O1595" t="s">
        <v>32</v>
      </c>
      <c r="P1595" s="4">
        <v>242.352</v>
      </c>
      <c r="Q1595">
        <v>8</v>
      </c>
      <c r="R1595">
        <v>0.7</v>
      </c>
      <c r="S1595" s="4">
        <v>-363.52800000000002</v>
      </c>
    </row>
    <row r="1596" spans="1:19" x14ac:dyDescent="0.25">
      <c r="A1596" t="s">
        <v>4444</v>
      </c>
      <c r="B1596" s="1">
        <v>42778</v>
      </c>
      <c r="C1596" s="1">
        <v>42898</v>
      </c>
      <c r="D1596" t="s">
        <v>39</v>
      </c>
      <c r="E1596" t="s">
        <v>4445</v>
      </c>
      <c r="F1596" t="s">
        <v>4446</v>
      </c>
      <c r="G1596" t="s">
        <v>89</v>
      </c>
      <c r="H1596" t="s">
        <v>26</v>
      </c>
      <c r="I1596" t="s">
        <v>286</v>
      </c>
      <c r="J1596" t="s">
        <v>189</v>
      </c>
      <c r="K1596" t="s">
        <v>5162</v>
      </c>
      <c r="L1596" t="s">
        <v>53</v>
      </c>
      <c r="M1596" t="s">
        <v>1646</v>
      </c>
      <c r="N1596" t="s">
        <v>31</v>
      </c>
      <c r="O1596" t="s">
        <v>55</v>
      </c>
      <c r="P1596" s="4">
        <v>508.70400000000001</v>
      </c>
      <c r="Q1596">
        <v>6</v>
      </c>
      <c r="R1596">
        <v>0.2</v>
      </c>
      <c r="S1596" s="4">
        <v>0</v>
      </c>
    </row>
    <row r="1597" spans="1:19" x14ac:dyDescent="0.25">
      <c r="A1597" t="s">
        <v>4444</v>
      </c>
      <c r="B1597" s="1">
        <v>42778</v>
      </c>
      <c r="C1597" s="1">
        <v>42898</v>
      </c>
      <c r="D1597" t="s">
        <v>39</v>
      </c>
      <c r="E1597" t="s">
        <v>4445</v>
      </c>
      <c r="F1597" t="s">
        <v>4446</v>
      </c>
      <c r="G1597" t="s">
        <v>89</v>
      </c>
      <c r="H1597" t="s">
        <v>26</v>
      </c>
      <c r="I1597" t="s">
        <v>286</v>
      </c>
      <c r="J1597" t="s">
        <v>189</v>
      </c>
      <c r="K1597" t="s">
        <v>5162</v>
      </c>
      <c r="L1597" t="s">
        <v>53</v>
      </c>
      <c r="M1597" t="s">
        <v>923</v>
      </c>
      <c r="N1597" t="s">
        <v>31</v>
      </c>
      <c r="O1597" t="s">
        <v>35</v>
      </c>
      <c r="P1597" s="4">
        <v>906.68</v>
      </c>
      <c r="Q1597">
        <v>5</v>
      </c>
      <c r="R1597">
        <v>0.2</v>
      </c>
      <c r="S1597" s="4">
        <v>68.001000000000005</v>
      </c>
    </row>
    <row r="1598" spans="1:19" x14ac:dyDescent="0.25">
      <c r="A1598" t="s">
        <v>4447</v>
      </c>
      <c r="B1598" s="1">
        <v>42499</v>
      </c>
      <c r="C1598" s="1">
        <v>42560</v>
      </c>
      <c r="D1598" t="s">
        <v>86</v>
      </c>
      <c r="E1598" t="s">
        <v>2160</v>
      </c>
      <c r="F1598" t="s">
        <v>2161</v>
      </c>
      <c r="G1598" t="s">
        <v>89</v>
      </c>
      <c r="H1598" t="s">
        <v>26</v>
      </c>
      <c r="I1598" t="s">
        <v>101</v>
      </c>
      <c r="J1598" t="s">
        <v>91</v>
      </c>
      <c r="K1598" t="s">
        <v>5184</v>
      </c>
      <c r="L1598" t="s">
        <v>92</v>
      </c>
      <c r="M1598" t="s">
        <v>2353</v>
      </c>
      <c r="N1598" t="s">
        <v>31</v>
      </c>
      <c r="O1598" t="s">
        <v>55</v>
      </c>
      <c r="P1598" s="4">
        <v>21.204000000000001</v>
      </c>
      <c r="Q1598">
        <v>3</v>
      </c>
      <c r="R1598">
        <v>0.6</v>
      </c>
      <c r="S1598" s="4">
        <v>-11.6622</v>
      </c>
    </row>
    <row r="1599" spans="1:19" x14ac:dyDescent="0.25">
      <c r="A1599" t="s">
        <v>4448</v>
      </c>
      <c r="B1599" s="1">
        <v>41917</v>
      </c>
      <c r="C1599" s="1">
        <v>41773</v>
      </c>
      <c r="D1599" t="s">
        <v>22</v>
      </c>
      <c r="E1599" t="s">
        <v>997</v>
      </c>
      <c r="F1599" t="s">
        <v>998</v>
      </c>
      <c r="G1599" t="s">
        <v>25</v>
      </c>
      <c r="H1599" t="s">
        <v>26</v>
      </c>
      <c r="I1599" t="s">
        <v>64</v>
      </c>
      <c r="J1599" t="s">
        <v>65</v>
      </c>
      <c r="K1599" t="s">
        <v>5247</v>
      </c>
      <c r="L1599" t="s">
        <v>66</v>
      </c>
      <c r="M1599" t="s">
        <v>1329</v>
      </c>
      <c r="N1599" t="s">
        <v>31</v>
      </c>
      <c r="O1599" t="s">
        <v>32</v>
      </c>
      <c r="P1599" s="4">
        <v>349.96499999999997</v>
      </c>
      <c r="Q1599">
        <v>7</v>
      </c>
      <c r="R1599">
        <v>0.5</v>
      </c>
      <c r="S1599" s="4">
        <v>-216.97829999999999</v>
      </c>
    </row>
    <row r="1600" spans="1:19" x14ac:dyDescent="0.25">
      <c r="A1600" t="s">
        <v>4449</v>
      </c>
      <c r="B1600" s="1">
        <v>41650</v>
      </c>
      <c r="C1600" s="1">
        <v>41770</v>
      </c>
      <c r="D1600" t="s">
        <v>39</v>
      </c>
      <c r="E1600" t="s">
        <v>1086</v>
      </c>
      <c r="F1600" t="s">
        <v>1087</v>
      </c>
      <c r="G1600" t="s">
        <v>25</v>
      </c>
      <c r="H1600" t="s">
        <v>26</v>
      </c>
      <c r="I1600" t="s">
        <v>832</v>
      </c>
      <c r="J1600" t="s">
        <v>123</v>
      </c>
      <c r="K1600" t="s">
        <v>5304</v>
      </c>
      <c r="L1600" t="s">
        <v>66</v>
      </c>
      <c r="M1600" t="s">
        <v>1967</v>
      </c>
      <c r="N1600" t="s">
        <v>31</v>
      </c>
      <c r="O1600" t="s">
        <v>55</v>
      </c>
      <c r="P1600" s="4">
        <v>31.68</v>
      </c>
      <c r="Q1600">
        <v>6</v>
      </c>
      <c r="R1600">
        <v>0</v>
      </c>
      <c r="S1600" s="4">
        <v>9.8208000000000002</v>
      </c>
    </row>
    <row r="1601" spans="1:19" x14ac:dyDescent="0.25">
      <c r="A1601" t="s">
        <v>4450</v>
      </c>
      <c r="B1601" s="1">
        <v>42734</v>
      </c>
      <c r="C1601" s="1">
        <v>42736</v>
      </c>
      <c r="D1601" t="s">
        <v>86</v>
      </c>
      <c r="E1601" t="s">
        <v>1241</v>
      </c>
      <c r="F1601" t="s">
        <v>1242</v>
      </c>
      <c r="G1601" t="s">
        <v>25</v>
      </c>
      <c r="H1601" t="s">
        <v>26</v>
      </c>
      <c r="I1601" t="s">
        <v>934</v>
      </c>
      <c r="J1601" t="s">
        <v>65</v>
      </c>
      <c r="K1601" t="s">
        <v>5332</v>
      </c>
      <c r="L1601" t="s">
        <v>66</v>
      </c>
      <c r="M1601" t="s">
        <v>34</v>
      </c>
      <c r="N1601" t="s">
        <v>31</v>
      </c>
      <c r="O1601" t="s">
        <v>35</v>
      </c>
      <c r="P1601" s="4">
        <v>170.786</v>
      </c>
      <c r="Q1601">
        <v>1</v>
      </c>
      <c r="R1601">
        <v>0.3</v>
      </c>
      <c r="S1601" s="4">
        <v>0</v>
      </c>
    </row>
    <row r="1602" spans="1:19" x14ac:dyDescent="0.25">
      <c r="A1602" t="s">
        <v>4451</v>
      </c>
      <c r="B1602" s="1">
        <v>42438</v>
      </c>
      <c r="C1602" s="1">
        <v>42560</v>
      </c>
      <c r="D1602" t="s">
        <v>39</v>
      </c>
      <c r="E1602" t="s">
        <v>4452</v>
      </c>
      <c r="F1602" t="s">
        <v>4453</v>
      </c>
      <c r="G1602" t="s">
        <v>25</v>
      </c>
      <c r="H1602" t="s">
        <v>26</v>
      </c>
      <c r="I1602" t="s">
        <v>137</v>
      </c>
      <c r="J1602" t="s">
        <v>138</v>
      </c>
      <c r="K1602" t="s">
        <v>5146</v>
      </c>
      <c r="L1602" t="s">
        <v>92</v>
      </c>
      <c r="M1602" t="s">
        <v>3254</v>
      </c>
      <c r="N1602" t="s">
        <v>31</v>
      </c>
      <c r="O1602" t="s">
        <v>32</v>
      </c>
      <c r="P1602" s="4">
        <v>198.744</v>
      </c>
      <c r="Q1602">
        <v>4</v>
      </c>
      <c r="R1602">
        <v>0.3</v>
      </c>
      <c r="S1602" s="4">
        <v>0</v>
      </c>
    </row>
    <row r="1603" spans="1:19" x14ac:dyDescent="0.25">
      <c r="A1603" t="s">
        <v>4454</v>
      </c>
      <c r="B1603" s="1">
        <v>42399</v>
      </c>
      <c r="C1603" s="1">
        <v>42371</v>
      </c>
      <c r="D1603" t="s">
        <v>22</v>
      </c>
      <c r="E1603" t="s">
        <v>4456</v>
      </c>
      <c r="F1603" t="s">
        <v>4457</v>
      </c>
      <c r="G1603" t="s">
        <v>25</v>
      </c>
      <c r="H1603" t="s">
        <v>26</v>
      </c>
      <c r="I1603" t="s">
        <v>202</v>
      </c>
      <c r="J1603" t="s">
        <v>203</v>
      </c>
      <c r="K1603" t="s">
        <v>5154</v>
      </c>
      <c r="L1603" t="s">
        <v>53</v>
      </c>
      <c r="M1603" t="s">
        <v>2270</v>
      </c>
      <c r="N1603" t="s">
        <v>31</v>
      </c>
      <c r="O1603" t="s">
        <v>35</v>
      </c>
      <c r="P1603" s="4">
        <v>435.16800000000001</v>
      </c>
      <c r="Q1603">
        <v>4</v>
      </c>
      <c r="R1603">
        <v>0.2</v>
      </c>
      <c r="S1603" s="4">
        <v>-59.835599999999999</v>
      </c>
    </row>
    <row r="1604" spans="1:19" x14ac:dyDescent="0.25">
      <c r="A1604" t="s">
        <v>4454</v>
      </c>
      <c r="B1604" s="1">
        <v>42399</v>
      </c>
      <c r="C1604" s="1">
        <v>42371</v>
      </c>
      <c r="D1604" t="s">
        <v>22</v>
      </c>
      <c r="E1604" t="s">
        <v>4456</v>
      </c>
      <c r="F1604" t="s">
        <v>4457</v>
      </c>
      <c r="G1604" t="s">
        <v>25</v>
      </c>
      <c r="H1604" t="s">
        <v>26</v>
      </c>
      <c r="I1604" t="s">
        <v>202</v>
      </c>
      <c r="J1604" t="s">
        <v>203</v>
      </c>
      <c r="K1604" t="s">
        <v>5154</v>
      </c>
      <c r="L1604" t="s">
        <v>53</v>
      </c>
      <c r="M1604" t="s">
        <v>1902</v>
      </c>
      <c r="N1604" t="s">
        <v>31</v>
      </c>
      <c r="O1604" t="s">
        <v>32</v>
      </c>
      <c r="P1604" s="4">
        <v>48.58</v>
      </c>
      <c r="Q1604">
        <v>1</v>
      </c>
      <c r="R1604">
        <v>0</v>
      </c>
      <c r="S1604" s="4">
        <v>7.7728000000000002</v>
      </c>
    </row>
    <row r="1605" spans="1:19" x14ac:dyDescent="0.25">
      <c r="A1605" t="s">
        <v>4458</v>
      </c>
      <c r="B1605" s="1">
        <v>41933</v>
      </c>
      <c r="C1605" s="1">
        <v>41938</v>
      </c>
      <c r="D1605" t="s">
        <v>39</v>
      </c>
      <c r="E1605" t="s">
        <v>1830</v>
      </c>
      <c r="F1605" t="s">
        <v>1831</v>
      </c>
      <c r="G1605" t="s">
        <v>89</v>
      </c>
      <c r="H1605" t="s">
        <v>26</v>
      </c>
      <c r="I1605" t="s">
        <v>4459</v>
      </c>
      <c r="J1605" t="s">
        <v>817</v>
      </c>
      <c r="K1605" t="s">
        <v>5543</v>
      </c>
      <c r="L1605" t="s">
        <v>29</v>
      </c>
      <c r="M1605" t="s">
        <v>1738</v>
      </c>
      <c r="N1605" t="s">
        <v>31</v>
      </c>
      <c r="O1605" t="s">
        <v>45</v>
      </c>
      <c r="P1605" s="4">
        <v>591.32000000000005</v>
      </c>
      <c r="Q1605">
        <v>4</v>
      </c>
      <c r="R1605">
        <v>0</v>
      </c>
      <c r="S1605" s="4">
        <v>112.35080000000001</v>
      </c>
    </row>
    <row r="1606" spans="1:19" x14ac:dyDescent="0.25">
      <c r="A1606" t="s">
        <v>4460</v>
      </c>
      <c r="B1606" s="1">
        <v>42722</v>
      </c>
      <c r="C1606" s="1">
        <v>42725</v>
      </c>
      <c r="D1606" t="s">
        <v>86</v>
      </c>
      <c r="E1606" t="s">
        <v>178</v>
      </c>
      <c r="F1606" t="s">
        <v>179</v>
      </c>
      <c r="G1606" t="s">
        <v>100</v>
      </c>
      <c r="H1606" t="s">
        <v>26</v>
      </c>
      <c r="I1606" t="s">
        <v>965</v>
      </c>
      <c r="J1606" t="s">
        <v>966</v>
      </c>
      <c r="K1606" t="s">
        <v>5231</v>
      </c>
      <c r="L1606" t="s">
        <v>92</v>
      </c>
      <c r="M1606" t="s">
        <v>703</v>
      </c>
      <c r="N1606" t="s">
        <v>31</v>
      </c>
      <c r="O1606" t="s">
        <v>35</v>
      </c>
      <c r="P1606" s="4">
        <v>563.94000000000005</v>
      </c>
      <c r="Q1606">
        <v>3</v>
      </c>
      <c r="R1606">
        <v>0</v>
      </c>
      <c r="S1606" s="4">
        <v>112.788</v>
      </c>
    </row>
    <row r="1607" spans="1:19" x14ac:dyDescent="0.25">
      <c r="A1607" t="s">
        <v>4461</v>
      </c>
      <c r="B1607" s="1">
        <v>42110</v>
      </c>
      <c r="C1607" s="1">
        <v>42115</v>
      </c>
      <c r="D1607" t="s">
        <v>39</v>
      </c>
      <c r="E1607" t="s">
        <v>2521</v>
      </c>
      <c r="F1607" t="s">
        <v>2522</v>
      </c>
      <c r="G1607" t="s">
        <v>89</v>
      </c>
      <c r="H1607" t="s">
        <v>26</v>
      </c>
      <c r="I1607" t="s">
        <v>180</v>
      </c>
      <c r="J1607" t="s">
        <v>123</v>
      </c>
      <c r="K1607" t="s">
        <v>5175</v>
      </c>
      <c r="L1607" t="s">
        <v>66</v>
      </c>
      <c r="M1607" t="s">
        <v>124</v>
      </c>
      <c r="N1607" t="s">
        <v>31</v>
      </c>
      <c r="O1607" t="s">
        <v>35</v>
      </c>
      <c r="P1607" s="4">
        <v>127.764</v>
      </c>
      <c r="Q1607">
        <v>2</v>
      </c>
      <c r="R1607">
        <v>0.1</v>
      </c>
      <c r="S1607" s="4">
        <v>2.8391999999999999</v>
      </c>
    </row>
    <row r="1608" spans="1:19" x14ac:dyDescent="0.25">
      <c r="A1608" t="s">
        <v>4462</v>
      </c>
      <c r="B1608" s="1">
        <v>43055</v>
      </c>
      <c r="C1608" s="1">
        <v>43061</v>
      </c>
      <c r="D1608" t="s">
        <v>39</v>
      </c>
      <c r="E1608" t="s">
        <v>1522</v>
      </c>
      <c r="F1608" t="s">
        <v>1523</v>
      </c>
      <c r="G1608" t="s">
        <v>25</v>
      </c>
      <c r="H1608" t="s">
        <v>26</v>
      </c>
      <c r="I1608" t="s">
        <v>240</v>
      </c>
      <c r="J1608" t="s">
        <v>52</v>
      </c>
      <c r="K1608" t="s">
        <v>5157</v>
      </c>
      <c r="L1608" t="s">
        <v>53</v>
      </c>
      <c r="M1608" t="s">
        <v>1773</v>
      </c>
      <c r="N1608" t="s">
        <v>31</v>
      </c>
      <c r="O1608" t="s">
        <v>55</v>
      </c>
      <c r="P1608" s="4">
        <v>17.309999999999999</v>
      </c>
      <c r="Q1608">
        <v>3</v>
      </c>
      <c r="R1608">
        <v>0</v>
      </c>
      <c r="S1608" s="4">
        <v>5.1929999999999996</v>
      </c>
    </row>
    <row r="1609" spans="1:19" x14ac:dyDescent="0.25">
      <c r="A1609" t="s">
        <v>4463</v>
      </c>
      <c r="B1609" s="1">
        <v>42499</v>
      </c>
      <c r="C1609" s="1">
        <v>42622</v>
      </c>
      <c r="D1609" t="s">
        <v>39</v>
      </c>
      <c r="E1609" t="s">
        <v>3749</v>
      </c>
      <c r="F1609" t="s">
        <v>3750</v>
      </c>
      <c r="G1609" t="s">
        <v>25</v>
      </c>
      <c r="H1609" t="s">
        <v>26</v>
      </c>
      <c r="I1609" t="s">
        <v>64</v>
      </c>
      <c r="J1609" t="s">
        <v>65</v>
      </c>
      <c r="K1609" t="s">
        <v>5247</v>
      </c>
      <c r="L1609" t="s">
        <v>66</v>
      </c>
      <c r="M1609" t="s">
        <v>154</v>
      </c>
      <c r="N1609" t="s">
        <v>31</v>
      </c>
      <c r="O1609" t="s">
        <v>55</v>
      </c>
      <c r="P1609" s="4">
        <v>58.247999999999998</v>
      </c>
      <c r="Q1609">
        <v>9</v>
      </c>
      <c r="R1609">
        <v>0.2</v>
      </c>
      <c r="S1609" s="4">
        <v>11.6496</v>
      </c>
    </row>
    <row r="1610" spans="1:19" x14ac:dyDescent="0.25">
      <c r="A1610" t="s">
        <v>4463</v>
      </c>
      <c r="B1610" s="1">
        <v>42499</v>
      </c>
      <c r="C1610" s="1">
        <v>42622</v>
      </c>
      <c r="D1610" t="s">
        <v>39</v>
      </c>
      <c r="E1610" t="s">
        <v>3749</v>
      </c>
      <c r="F1610" t="s">
        <v>3750</v>
      </c>
      <c r="G1610" t="s">
        <v>25</v>
      </c>
      <c r="H1610" t="s">
        <v>26</v>
      </c>
      <c r="I1610" t="s">
        <v>64</v>
      </c>
      <c r="J1610" t="s">
        <v>65</v>
      </c>
      <c r="K1610" t="s">
        <v>5247</v>
      </c>
      <c r="L1610" t="s">
        <v>66</v>
      </c>
      <c r="M1610" t="s">
        <v>139</v>
      </c>
      <c r="N1610" t="s">
        <v>31</v>
      </c>
      <c r="O1610" t="s">
        <v>35</v>
      </c>
      <c r="P1610" s="4">
        <v>71.245999999999995</v>
      </c>
      <c r="Q1610">
        <v>2</v>
      </c>
      <c r="R1610">
        <v>0.3</v>
      </c>
      <c r="S1610" s="4">
        <v>-19.338200000000001</v>
      </c>
    </row>
    <row r="1611" spans="1:19" x14ac:dyDescent="0.25">
      <c r="A1611" t="s">
        <v>4463</v>
      </c>
      <c r="B1611" s="1">
        <v>42499</v>
      </c>
      <c r="C1611" s="1">
        <v>42622</v>
      </c>
      <c r="D1611" t="s">
        <v>39</v>
      </c>
      <c r="E1611" t="s">
        <v>3749</v>
      </c>
      <c r="F1611" t="s">
        <v>3750</v>
      </c>
      <c r="G1611" t="s">
        <v>25</v>
      </c>
      <c r="H1611" t="s">
        <v>26</v>
      </c>
      <c r="I1611" t="s">
        <v>64</v>
      </c>
      <c r="J1611" t="s">
        <v>65</v>
      </c>
      <c r="K1611" t="s">
        <v>5247</v>
      </c>
      <c r="L1611" t="s">
        <v>66</v>
      </c>
      <c r="M1611" t="s">
        <v>1147</v>
      </c>
      <c r="N1611" t="s">
        <v>31</v>
      </c>
      <c r="O1611" t="s">
        <v>35</v>
      </c>
      <c r="P1611" s="4">
        <v>887.27099999999996</v>
      </c>
      <c r="Q1611">
        <v>3</v>
      </c>
      <c r="R1611">
        <v>0.3</v>
      </c>
      <c r="S1611" s="4">
        <v>-63.3765</v>
      </c>
    </row>
    <row r="1612" spans="1:19" x14ac:dyDescent="0.25">
      <c r="A1612" t="s">
        <v>4464</v>
      </c>
      <c r="B1612" s="1">
        <v>42517</v>
      </c>
      <c r="C1612" s="1">
        <v>42521</v>
      </c>
      <c r="D1612" t="s">
        <v>39</v>
      </c>
      <c r="E1612" t="s">
        <v>3892</v>
      </c>
      <c r="F1612" t="s">
        <v>3893</v>
      </c>
      <c r="G1612" t="s">
        <v>25</v>
      </c>
      <c r="H1612" t="s">
        <v>26</v>
      </c>
      <c r="I1612" t="s">
        <v>137</v>
      </c>
      <c r="J1612" t="s">
        <v>138</v>
      </c>
      <c r="K1612" t="s">
        <v>5171</v>
      </c>
      <c r="L1612" t="s">
        <v>92</v>
      </c>
      <c r="M1612" t="s">
        <v>2704</v>
      </c>
      <c r="N1612" t="s">
        <v>31</v>
      </c>
      <c r="O1612" t="s">
        <v>55</v>
      </c>
      <c r="P1612" s="4">
        <v>25.175999999999998</v>
      </c>
      <c r="Q1612">
        <v>3</v>
      </c>
      <c r="R1612">
        <v>0.6</v>
      </c>
      <c r="S1612" s="4">
        <v>-33.358199999999997</v>
      </c>
    </row>
    <row r="1613" spans="1:19" x14ac:dyDescent="0.25">
      <c r="A1613" t="s">
        <v>4464</v>
      </c>
      <c r="B1613" s="1">
        <v>42517</v>
      </c>
      <c r="C1613" s="1">
        <v>42521</v>
      </c>
      <c r="D1613" t="s">
        <v>39</v>
      </c>
      <c r="E1613" t="s">
        <v>3892</v>
      </c>
      <c r="F1613" t="s">
        <v>3893</v>
      </c>
      <c r="G1613" t="s">
        <v>25</v>
      </c>
      <c r="H1613" t="s">
        <v>26</v>
      </c>
      <c r="I1613" t="s">
        <v>137</v>
      </c>
      <c r="J1613" t="s">
        <v>138</v>
      </c>
      <c r="K1613" t="s">
        <v>5171</v>
      </c>
      <c r="L1613" t="s">
        <v>92</v>
      </c>
      <c r="M1613" t="s">
        <v>1142</v>
      </c>
      <c r="N1613" t="s">
        <v>31</v>
      </c>
      <c r="O1613" t="s">
        <v>55</v>
      </c>
      <c r="P1613" s="4">
        <v>5.5839999999999996</v>
      </c>
      <c r="Q1613">
        <v>2</v>
      </c>
      <c r="R1613">
        <v>0.6</v>
      </c>
      <c r="S1613" s="4">
        <v>-1.6752</v>
      </c>
    </row>
    <row r="1614" spans="1:19" x14ac:dyDescent="0.25">
      <c r="A1614" t="s">
        <v>4465</v>
      </c>
      <c r="B1614" s="1">
        <v>42240</v>
      </c>
      <c r="C1614" s="1">
        <v>42244</v>
      </c>
      <c r="D1614" t="s">
        <v>22</v>
      </c>
      <c r="E1614" t="s">
        <v>2538</v>
      </c>
      <c r="F1614" t="s">
        <v>2539</v>
      </c>
      <c r="G1614" t="s">
        <v>25</v>
      </c>
      <c r="H1614" t="s">
        <v>26</v>
      </c>
      <c r="I1614" t="s">
        <v>180</v>
      </c>
      <c r="J1614" t="s">
        <v>123</v>
      </c>
      <c r="K1614" t="s">
        <v>5153</v>
      </c>
      <c r="L1614" t="s">
        <v>66</v>
      </c>
      <c r="M1614" t="s">
        <v>734</v>
      </c>
      <c r="N1614" t="s">
        <v>31</v>
      </c>
      <c r="O1614" t="s">
        <v>55</v>
      </c>
      <c r="P1614" s="4">
        <v>14.91</v>
      </c>
      <c r="Q1614">
        <v>3</v>
      </c>
      <c r="R1614">
        <v>0</v>
      </c>
      <c r="S1614" s="4">
        <v>4.6220999999999997</v>
      </c>
    </row>
    <row r="1615" spans="1:19" x14ac:dyDescent="0.25">
      <c r="A1615" t="s">
        <v>4466</v>
      </c>
      <c r="B1615" s="1">
        <v>43035</v>
      </c>
      <c r="C1615" s="1">
        <v>43037</v>
      </c>
      <c r="D1615" t="s">
        <v>86</v>
      </c>
      <c r="E1615" t="s">
        <v>4467</v>
      </c>
      <c r="F1615" t="s">
        <v>4468</v>
      </c>
      <c r="G1615" t="s">
        <v>89</v>
      </c>
      <c r="H1615" t="s">
        <v>26</v>
      </c>
      <c r="I1615" t="s">
        <v>51</v>
      </c>
      <c r="J1615" t="s">
        <v>52</v>
      </c>
      <c r="K1615" t="s">
        <v>5138</v>
      </c>
      <c r="L1615" t="s">
        <v>53</v>
      </c>
      <c r="M1615" t="s">
        <v>57</v>
      </c>
      <c r="N1615" t="s">
        <v>31</v>
      </c>
      <c r="O1615" t="s">
        <v>45</v>
      </c>
      <c r="P1615" s="4">
        <v>189.57599999999999</v>
      </c>
      <c r="Q1615">
        <v>1</v>
      </c>
      <c r="R1615">
        <v>0.2</v>
      </c>
      <c r="S1615" s="4">
        <v>9.4787999999999997</v>
      </c>
    </row>
    <row r="1616" spans="1:19" x14ac:dyDescent="0.25">
      <c r="A1616" t="s">
        <v>4469</v>
      </c>
      <c r="B1616" s="1">
        <v>41968</v>
      </c>
      <c r="C1616" s="1">
        <v>41972</v>
      </c>
      <c r="D1616" t="s">
        <v>39</v>
      </c>
      <c r="E1616" t="s">
        <v>3485</v>
      </c>
      <c r="F1616" t="s">
        <v>3486</v>
      </c>
      <c r="G1616" t="s">
        <v>25</v>
      </c>
      <c r="H1616" t="s">
        <v>26</v>
      </c>
      <c r="I1616" t="s">
        <v>51</v>
      </c>
      <c r="J1616" t="s">
        <v>52</v>
      </c>
      <c r="K1616" t="s">
        <v>5145</v>
      </c>
      <c r="L1616" t="s">
        <v>53</v>
      </c>
      <c r="M1616" t="s">
        <v>923</v>
      </c>
      <c r="N1616" t="s">
        <v>31</v>
      </c>
      <c r="O1616" t="s">
        <v>35</v>
      </c>
      <c r="P1616" s="4">
        <v>725.34400000000005</v>
      </c>
      <c r="Q1616">
        <v>4</v>
      </c>
      <c r="R1616">
        <v>0.2</v>
      </c>
      <c r="S1616" s="4">
        <v>54.400799999999997</v>
      </c>
    </row>
    <row r="1617" spans="1:19" x14ac:dyDescent="0.25">
      <c r="A1617" t="s">
        <v>4470</v>
      </c>
      <c r="B1617" s="1">
        <v>42147</v>
      </c>
      <c r="C1617" s="1">
        <v>42151</v>
      </c>
      <c r="D1617" t="s">
        <v>22</v>
      </c>
      <c r="E1617" t="s">
        <v>426</v>
      </c>
      <c r="F1617" t="s">
        <v>427</v>
      </c>
      <c r="G1617" t="s">
        <v>100</v>
      </c>
      <c r="H1617" t="s">
        <v>26</v>
      </c>
      <c r="I1617" t="s">
        <v>311</v>
      </c>
      <c r="J1617" t="s">
        <v>312</v>
      </c>
      <c r="K1617" t="s">
        <v>5201</v>
      </c>
      <c r="L1617" t="s">
        <v>92</v>
      </c>
      <c r="M1617" t="s">
        <v>1342</v>
      </c>
      <c r="N1617" t="s">
        <v>31</v>
      </c>
      <c r="O1617" t="s">
        <v>55</v>
      </c>
      <c r="P1617" s="4">
        <v>75.33</v>
      </c>
      <c r="Q1617">
        <v>9</v>
      </c>
      <c r="R1617">
        <v>0</v>
      </c>
      <c r="S1617" s="4">
        <v>19.585799999999999</v>
      </c>
    </row>
    <row r="1618" spans="1:19" x14ac:dyDescent="0.25">
      <c r="A1618" t="s">
        <v>4472</v>
      </c>
      <c r="B1618" s="1">
        <v>41728</v>
      </c>
      <c r="C1618" s="1">
        <v>41643</v>
      </c>
      <c r="D1618" t="s">
        <v>86</v>
      </c>
      <c r="E1618" t="s">
        <v>279</v>
      </c>
      <c r="F1618" t="s">
        <v>280</v>
      </c>
      <c r="G1618" t="s">
        <v>100</v>
      </c>
      <c r="H1618" t="s">
        <v>26</v>
      </c>
      <c r="I1618" t="s">
        <v>2669</v>
      </c>
      <c r="J1618" t="s">
        <v>91</v>
      </c>
      <c r="K1618" t="s">
        <v>5379</v>
      </c>
      <c r="L1618" t="s">
        <v>92</v>
      </c>
      <c r="M1618" t="s">
        <v>1174</v>
      </c>
      <c r="N1618" t="s">
        <v>31</v>
      </c>
      <c r="O1618" t="s">
        <v>35</v>
      </c>
      <c r="P1618" s="4">
        <v>127.30200000000001</v>
      </c>
      <c r="Q1618">
        <v>7</v>
      </c>
      <c r="R1618">
        <v>0.3</v>
      </c>
      <c r="S1618" s="4">
        <v>-9.093</v>
      </c>
    </row>
    <row r="1619" spans="1:19" x14ac:dyDescent="0.25">
      <c r="A1619" t="s">
        <v>4473</v>
      </c>
      <c r="B1619" s="1">
        <v>43098</v>
      </c>
      <c r="C1619" s="1">
        <v>43101</v>
      </c>
      <c r="D1619" t="s">
        <v>22</v>
      </c>
      <c r="E1619" t="s">
        <v>1076</v>
      </c>
      <c r="F1619" t="s">
        <v>1077</v>
      </c>
      <c r="G1619" t="s">
        <v>25</v>
      </c>
      <c r="H1619" t="s">
        <v>26</v>
      </c>
      <c r="I1619" t="s">
        <v>999</v>
      </c>
      <c r="J1619" t="s">
        <v>28</v>
      </c>
      <c r="K1619" t="s">
        <v>5235</v>
      </c>
      <c r="L1619" t="s">
        <v>29</v>
      </c>
      <c r="M1619" t="s">
        <v>428</v>
      </c>
      <c r="N1619" t="s">
        <v>31</v>
      </c>
      <c r="O1619" t="s">
        <v>35</v>
      </c>
      <c r="P1619" s="4">
        <v>1207.8399999999999</v>
      </c>
      <c r="Q1619">
        <v>8</v>
      </c>
      <c r="R1619">
        <v>0</v>
      </c>
      <c r="S1619" s="4">
        <v>314.03840000000002</v>
      </c>
    </row>
    <row r="1620" spans="1:19" x14ac:dyDescent="0.25">
      <c r="A1620" t="s">
        <v>4473</v>
      </c>
      <c r="B1620" s="1">
        <v>43098</v>
      </c>
      <c r="C1620" s="1">
        <v>43101</v>
      </c>
      <c r="D1620" t="s">
        <v>22</v>
      </c>
      <c r="E1620" t="s">
        <v>1076</v>
      </c>
      <c r="F1620" t="s">
        <v>1077</v>
      </c>
      <c r="G1620" t="s">
        <v>25</v>
      </c>
      <c r="H1620" t="s">
        <v>26</v>
      </c>
      <c r="I1620" t="s">
        <v>999</v>
      </c>
      <c r="J1620" t="s">
        <v>28</v>
      </c>
      <c r="K1620" t="s">
        <v>5235</v>
      </c>
      <c r="L1620" t="s">
        <v>29</v>
      </c>
      <c r="M1620" t="s">
        <v>2765</v>
      </c>
      <c r="N1620" t="s">
        <v>31</v>
      </c>
      <c r="O1620" t="s">
        <v>35</v>
      </c>
      <c r="P1620" s="4">
        <v>300.98</v>
      </c>
      <c r="Q1620">
        <v>1</v>
      </c>
      <c r="R1620">
        <v>0</v>
      </c>
      <c r="S1620" s="4">
        <v>87.284199999999998</v>
      </c>
    </row>
    <row r="1621" spans="1:19" x14ac:dyDescent="0.25">
      <c r="A1621" t="s">
        <v>4473</v>
      </c>
      <c r="B1621" s="1">
        <v>43098</v>
      </c>
      <c r="C1621" s="1">
        <v>43101</v>
      </c>
      <c r="D1621" t="s">
        <v>22</v>
      </c>
      <c r="E1621" t="s">
        <v>1076</v>
      </c>
      <c r="F1621" t="s">
        <v>1077</v>
      </c>
      <c r="G1621" t="s">
        <v>25</v>
      </c>
      <c r="H1621" t="s">
        <v>26</v>
      </c>
      <c r="I1621" t="s">
        <v>999</v>
      </c>
      <c r="J1621" t="s">
        <v>28</v>
      </c>
      <c r="K1621" t="s">
        <v>5235</v>
      </c>
      <c r="L1621" t="s">
        <v>29</v>
      </c>
      <c r="M1621" t="s">
        <v>1275</v>
      </c>
      <c r="N1621" t="s">
        <v>31</v>
      </c>
      <c r="O1621" t="s">
        <v>35</v>
      </c>
      <c r="P1621" s="4">
        <v>258.75</v>
      </c>
      <c r="Q1621">
        <v>3</v>
      </c>
      <c r="R1621">
        <v>0</v>
      </c>
      <c r="S1621" s="4">
        <v>77.625</v>
      </c>
    </row>
    <row r="1622" spans="1:19" x14ac:dyDescent="0.25">
      <c r="A1622" t="s">
        <v>4474</v>
      </c>
      <c r="B1622" s="1">
        <v>42769</v>
      </c>
      <c r="C1622" s="1">
        <v>42950</v>
      </c>
      <c r="D1622" t="s">
        <v>39</v>
      </c>
      <c r="E1622" t="s">
        <v>3459</v>
      </c>
      <c r="F1622" t="s">
        <v>3460</v>
      </c>
      <c r="G1622" t="s">
        <v>89</v>
      </c>
      <c r="H1622" t="s">
        <v>26</v>
      </c>
      <c r="I1622" t="s">
        <v>249</v>
      </c>
      <c r="J1622" t="s">
        <v>211</v>
      </c>
      <c r="K1622" t="s">
        <v>5360</v>
      </c>
      <c r="L1622" t="s">
        <v>66</v>
      </c>
      <c r="M1622" t="s">
        <v>2738</v>
      </c>
      <c r="N1622" t="s">
        <v>31</v>
      </c>
      <c r="O1622" t="s">
        <v>32</v>
      </c>
      <c r="P1622" s="4">
        <v>441.96</v>
      </c>
      <c r="Q1622">
        <v>2</v>
      </c>
      <c r="R1622">
        <v>0</v>
      </c>
      <c r="S1622" s="4">
        <v>101.6508</v>
      </c>
    </row>
    <row r="1623" spans="1:19" x14ac:dyDescent="0.25">
      <c r="A1623" t="s">
        <v>4475</v>
      </c>
      <c r="B1623" s="1">
        <v>42128</v>
      </c>
      <c r="C1623" s="1">
        <v>42312</v>
      </c>
      <c r="D1623" t="s">
        <v>39</v>
      </c>
      <c r="E1623" t="s">
        <v>3289</v>
      </c>
      <c r="F1623" t="s">
        <v>3290</v>
      </c>
      <c r="G1623" t="s">
        <v>89</v>
      </c>
      <c r="H1623" t="s">
        <v>26</v>
      </c>
      <c r="I1623" t="s">
        <v>51</v>
      </c>
      <c r="J1623" t="s">
        <v>52</v>
      </c>
      <c r="K1623" t="s">
        <v>5203</v>
      </c>
      <c r="L1623" t="s">
        <v>53</v>
      </c>
      <c r="M1623" t="s">
        <v>1282</v>
      </c>
      <c r="N1623" t="s">
        <v>31</v>
      </c>
      <c r="O1623" t="s">
        <v>35</v>
      </c>
      <c r="P1623" s="4">
        <v>892.22400000000005</v>
      </c>
      <c r="Q1623">
        <v>3</v>
      </c>
      <c r="R1623">
        <v>0.2</v>
      </c>
      <c r="S1623" s="4">
        <v>89.222399999999993</v>
      </c>
    </row>
    <row r="1624" spans="1:19" x14ac:dyDescent="0.25">
      <c r="A1624" t="s">
        <v>4476</v>
      </c>
      <c r="B1624" s="1">
        <v>42444</v>
      </c>
      <c r="C1624" s="1">
        <v>42445</v>
      </c>
      <c r="D1624" t="s">
        <v>86</v>
      </c>
      <c r="E1624" t="s">
        <v>4477</v>
      </c>
      <c r="F1624" t="s">
        <v>4478</v>
      </c>
      <c r="G1624" t="s">
        <v>89</v>
      </c>
      <c r="H1624" t="s">
        <v>26</v>
      </c>
      <c r="I1624" t="s">
        <v>352</v>
      </c>
      <c r="J1624" t="s">
        <v>52</v>
      </c>
      <c r="K1624" t="s">
        <v>5185</v>
      </c>
      <c r="L1624" t="s">
        <v>53</v>
      </c>
      <c r="M1624" t="s">
        <v>1147</v>
      </c>
      <c r="N1624" t="s">
        <v>31</v>
      </c>
      <c r="O1624" t="s">
        <v>35</v>
      </c>
      <c r="P1624" s="4">
        <v>1352.0319999999999</v>
      </c>
      <c r="Q1624">
        <v>4</v>
      </c>
      <c r="R1624">
        <v>0.2</v>
      </c>
      <c r="S1624" s="4">
        <v>84.501999999999995</v>
      </c>
    </row>
    <row r="1625" spans="1:19" x14ac:dyDescent="0.25">
      <c r="A1625" t="s">
        <v>4479</v>
      </c>
      <c r="B1625" s="1">
        <v>42365</v>
      </c>
      <c r="C1625" s="1">
        <v>42369</v>
      </c>
      <c r="D1625" t="s">
        <v>39</v>
      </c>
      <c r="E1625" t="s">
        <v>3181</v>
      </c>
      <c r="F1625" t="s">
        <v>3182</v>
      </c>
      <c r="G1625" t="s">
        <v>89</v>
      </c>
      <c r="H1625" t="s">
        <v>26</v>
      </c>
      <c r="I1625" t="s">
        <v>2098</v>
      </c>
      <c r="J1625" t="s">
        <v>250</v>
      </c>
      <c r="K1625" t="s">
        <v>5333</v>
      </c>
      <c r="L1625" t="s">
        <v>66</v>
      </c>
      <c r="M1625" t="s">
        <v>1073</v>
      </c>
      <c r="N1625" t="s">
        <v>31</v>
      </c>
      <c r="O1625" t="s">
        <v>45</v>
      </c>
      <c r="P1625" s="4">
        <v>1548.99</v>
      </c>
      <c r="Q1625">
        <v>9</v>
      </c>
      <c r="R1625">
        <v>0.4</v>
      </c>
      <c r="S1625" s="4">
        <v>-464.697</v>
      </c>
    </row>
    <row r="1626" spans="1:19" x14ac:dyDescent="0.25">
      <c r="A1626" t="s">
        <v>4480</v>
      </c>
      <c r="B1626" s="1">
        <v>42338</v>
      </c>
      <c r="C1626" s="1">
        <v>42047</v>
      </c>
      <c r="D1626" t="s">
        <v>22</v>
      </c>
      <c r="E1626" t="s">
        <v>4481</v>
      </c>
      <c r="F1626" t="s">
        <v>4482</v>
      </c>
      <c r="G1626" t="s">
        <v>25</v>
      </c>
      <c r="H1626" t="s">
        <v>26</v>
      </c>
      <c r="I1626" t="s">
        <v>2872</v>
      </c>
      <c r="J1626" t="s">
        <v>1577</v>
      </c>
      <c r="K1626" t="s">
        <v>5394</v>
      </c>
      <c r="L1626" t="s">
        <v>53</v>
      </c>
      <c r="M1626" t="s">
        <v>3513</v>
      </c>
      <c r="N1626" t="s">
        <v>31</v>
      </c>
      <c r="O1626" t="s">
        <v>55</v>
      </c>
      <c r="P1626" s="4">
        <v>80.959999999999994</v>
      </c>
      <c r="Q1626">
        <v>4</v>
      </c>
      <c r="R1626">
        <v>0</v>
      </c>
      <c r="S1626" s="4">
        <v>29.145600000000002</v>
      </c>
    </row>
    <row r="1627" spans="1:19" x14ac:dyDescent="0.25">
      <c r="A1627" t="s">
        <v>4483</v>
      </c>
      <c r="B1627" s="1">
        <v>41744</v>
      </c>
      <c r="C1627" s="1">
        <v>41744</v>
      </c>
      <c r="D1627" t="s">
        <v>464</v>
      </c>
      <c r="E1627" t="s">
        <v>135</v>
      </c>
      <c r="F1627" t="s">
        <v>136</v>
      </c>
      <c r="G1627" t="s">
        <v>100</v>
      </c>
      <c r="H1627" t="s">
        <v>26</v>
      </c>
      <c r="I1627" t="s">
        <v>51</v>
      </c>
      <c r="J1627" t="s">
        <v>52</v>
      </c>
      <c r="K1627" t="s">
        <v>5260</v>
      </c>
      <c r="L1627" t="s">
        <v>53</v>
      </c>
      <c r="M1627" t="s">
        <v>383</v>
      </c>
      <c r="N1627" t="s">
        <v>31</v>
      </c>
      <c r="O1627" t="s">
        <v>55</v>
      </c>
      <c r="P1627" s="4">
        <v>187.76</v>
      </c>
      <c r="Q1627">
        <v>4</v>
      </c>
      <c r="R1627">
        <v>0</v>
      </c>
      <c r="S1627" s="4">
        <v>76.9816</v>
      </c>
    </row>
    <row r="1628" spans="1:19" x14ac:dyDescent="0.25">
      <c r="A1628" t="s">
        <v>4485</v>
      </c>
      <c r="B1628" s="1">
        <v>41821</v>
      </c>
      <c r="C1628" s="1">
        <v>41974</v>
      </c>
      <c r="D1628" t="s">
        <v>39</v>
      </c>
      <c r="E1628" t="s">
        <v>3369</v>
      </c>
      <c r="F1628" t="s">
        <v>3370</v>
      </c>
      <c r="G1628" t="s">
        <v>25</v>
      </c>
      <c r="H1628" t="s">
        <v>26</v>
      </c>
      <c r="I1628" t="s">
        <v>2209</v>
      </c>
      <c r="J1628" t="s">
        <v>91</v>
      </c>
      <c r="K1628" t="s">
        <v>5340</v>
      </c>
      <c r="L1628" t="s">
        <v>92</v>
      </c>
      <c r="M1628" t="s">
        <v>617</v>
      </c>
      <c r="N1628" t="s">
        <v>31</v>
      </c>
      <c r="O1628" t="s">
        <v>55</v>
      </c>
      <c r="P1628" s="4">
        <v>76.727999999999994</v>
      </c>
      <c r="Q1628">
        <v>3</v>
      </c>
      <c r="R1628">
        <v>0.6</v>
      </c>
      <c r="S1628" s="4">
        <v>-53.709600000000002</v>
      </c>
    </row>
    <row r="1629" spans="1:19" x14ac:dyDescent="0.25">
      <c r="A1629" t="s">
        <v>4486</v>
      </c>
      <c r="B1629" s="1">
        <v>41934</v>
      </c>
      <c r="C1629" s="1">
        <v>41938</v>
      </c>
      <c r="D1629" t="s">
        <v>39</v>
      </c>
      <c r="E1629" t="s">
        <v>4487</v>
      </c>
      <c r="F1629" t="s">
        <v>4488</v>
      </c>
      <c r="G1629" t="s">
        <v>89</v>
      </c>
      <c r="H1629" t="s">
        <v>26</v>
      </c>
      <c r="I1629" t="s">
        <v>4489</v>
      </c>
      <c r="J1629" t="s">
        <v>1664</v>
      </c>
      <c r="K1629" t="s">
        <v>5544</v>
      </c>
      <c r="L1629" t="s">
        <v>29</v>
      </c>
      <c r="M1629" t="s">
        <v>2843</v>
      </c>
      <c r="N1629" t="s">
        <v>31</v>
      </c>
      <c r="O1629" t="s">
        <v>55</v>
      </c>
      <c r="P1629" s="4">
        <v>129.91999999999999</v>
      </c>
      <c r="Q1629">
        <v>4</v>
      </c>
      <c r="R1629">
        <v>0</v>
      </c>
      <c r="S1629" s="4">
        <v>10.393599999999999</v>
      </c>
    </row>
    <row r="1630" spans="1:19" x14ac:dyDescent="0.25">
      <c r="A1630" t="s">
        <v>4490</v>
      </c>
      <c r="B1630" s="1">
        <v>42335</v>
      </c>
      <c r="C1630" s="1">
        <v>42337</v>
      </c>
      <c r="D1630" t="s">
        <v>22</v>
      </c>
      <c r="E1630" t="s">
        <v>3591</v>
      </c>
      <c r="F1630" t="s">
        <v>3592</v>
      </c>
      <c r="G1630" t="s">
        <v>100</v>
      </c>
      <c r="H1630" t="s">
        <v>26</v>
      </c>
      <c r="I1630" t="s">
        <v>1598</v>
      </c>
      <c r="J1630" t="s">
        <v>473</v>
      </c>
      <c r="K1630" t="s">
        <v>5286</v>
      </c>
      <c r="L1630" t="s">
        <v>66</v>
      </c>
      <c r="M1630" t="s">
        <v>2851</v>
      </c>
      <c r="N1630" t="s">
        <v>31</v>
      </c>
      <c r="O1630" t="s">
        <v>32</v>
      </c>
      <c r="P1630" s="4">
        <v>170.98</v>
      </c>
      <c r="Q1630">
        <v>1</v>
      </c>
      <c r="R1630">
        <v>0</v>
      </c>
      <c r="S1630" s="4">
        <v>32.486199999999997</v>
      </c>
    </row>
    <row r="1631" spans="1:19" x14ac:dyDescent="0.25">
      <c r="A1631" t="s">
        <v>4490</v>
      </c>
      <c r="B1631" s="1">
        <v>42335</v>
      </c>
      <c r="C1631" s="1">
        <v>42337</v>
      </c>
      <c r="D1631" t="s">
        <v>22</v>
      </c>
      <c r="E1631" t="s">
        <v>3591</v>
      </c>
      <c r="F1631" t="s">
        <v>3592</v>
      </c>
      <c r="G1631" t="s">
        <v>100</v>
      </c>
      <c r="H1631" t="s">
        <v>26</v>
      </c>
      <c r="I1631" t="s">
        <v>1598</v>
      </c>
      <c r="J1631" t="s">
        <v>473</v>
      </c>
      <c r="K1631" t="s">
        <v>5286</v>
      </c>
      <c r="L1631" t="s">
        <v>66</v>
      </c>
      <c r="M1631" t="s">
        <v>4491</v>
      </c>
      <c r="N1631" t="s">
        <v>31</v>
      </c>
      <c r="O1631" t="s">
        <v>55</v>
      </c>
      <c r="P1631" s="4">
        <v>38.97</v>
      </c>
      <c r="Q1631">
        <v>3</v>
      </c>
      <c r="R1631">
        <v>0</v>
      </c>
      <c r="S1631" s="4">
        <v>4.6764000000000001</v>
      </c>
    </row>
    <row r="1632" spans="1:19" x14ac:dyDescent="0.25">
      <c r="A1632" t="s">
        <v>4490</v>
      </c>
      <c r="B1632" s="1">
        <v>42335</v>
      </c>
      <c r="C1632" s="1">
        <v>42337</v>
      </c>
      <c r="D1632" t="s">
        <v>22</v>
      </c>
      <c r="E1632" t="s">
        <v>3591</v>
      </c>
      <c r="F1632" t="s">
        <v>3592</v>
      </c>
      <c r="G1632" t="s">
        <v>100</v>
      </c>
      <c r="H1632" t="s">
        <v>26</v>
      </c>
      <c r="I1632" t="s">
        <v>1598</v>
      </c>
      <c r="J1632" t="s">
        <v>473</v>
      </c>
      <c r="K1632" t="s">
        <v>5286</v>
      </c>
      <c r="L1632" t="s">
        <v>66</v>
      </c>
      <c r="M1632" t="s">
        <v>1327</v>
      </c>
      <c r="N1632" t="s">
        <v>31</v>
      </c>
      <c r="O1632" t="s">
        <v>45</v>
      </c>
      <c r="P1632" s="4">
        <v>446.06799999999998</v>
      </c>
      <c r="Q1632">
        <v>4</v>
      </c>
      <c r="R1632">
        <v>0.3</v>
      </c>
      <c r="S1632" s="4">
        <v>0</v>
      </c>
    </row>
    <row r="1633" spans="1:19" x14ac:dyDescent="0.25">
      <c r="A1633" t="s">
        <v>4493</v>
      </c>
      <c r="B1633" s="1">
        <v>42004</v>
      </c>
      <c r="C1633" s="1">
        <v>42186</v>
      </c>
      <c r="D1633" t="s">
        <v>39</v>
      </c>
      <c r="E1633" t="s">
        <v>2721</v>
      </c>
      <c r="F1633" t="s">
        <v>2722</v>
      </c>
      <c r="G1633" t="s">
        <v>100</v>
      </c>
      <c r="H1633" t="s">
        <v>26</v>
      </c>
      <c r="I1633" t="s">
        <v>1950</v>
      </c>
      <c r="J1633" t="s">
        <v>1951</v>
      </c>
      <c r="K1633" t="s">
        <v>5313</v>
      </c>
      <c r="L1633" t="s">
        <v>66</v>
      </c>
      <c r="M1633" t="s">
        <v>1632</v>
      </c>
      <c r="N1633" t="s">
        <v>31</v>
      </c>
      <c r="O1633" t="s">
        <v>32</v>
      </c>
      <c r="P1633" s="4">
        <v>341.96</v>
      </c>
      <c r="Q1633">
        <v>2</v>
      </c>
      <c r="R1633">
        <v>0</v>
      </c>
      <c r="S1633" s="4">
        <v>78.650800000000004</v>
      </c>
    </row>
    <row r="1634" spans="1:19" x14ac:dyDescent="0.25">
      <c r="A1634" t="s">
        <v>4493</v>
      </c>
      <c r="B1634" s="1">
        <v>42004</v>
      </c>
      <c r="C1634" s="1">
        <v>42186</v>
      </c>
      <c r="D1634" t="s">
        <v>39</v>
      </c>
      <c r="E1634" t="s">
        <v>2721</v>
      </c>
      <c r="F1634" t="s">
        <v>2722</v>
      </c>
      <c r="G1634" t="s">
        <v>100</v>
      </c>
      <c r="H1634" t="s">
        <v>26</v>
      </c>
      <c r="I1634" t="s">
        <v>1950</v>
      </c>
      <c r="J1634" t="s">
        <v>1951</v>
      </c>
      <c r="K1634" t="s">
        <v>5313</v>
      </c>
      <c r="L1634" t="s">
        <v>66</v>
      </c>
      <c r="M1634" t="s">
        <v>104</v>
      </c>
      <c r="N1634" t="s">
        <v>31</v>
      </c>
      <c r="O1634" t="s">
        <v>35</v>
      </c>
      <c r="P1634" s="4">
        <v>605.88</v>
      </c>
      <c r="Q1634">
        <v>6</v>
      </c>
      <c r="R1634">
        <v>0</v>
      </c>
      <c r="S1634" s="4">
        <v>151.47</v>
      </c>
    </row>
    <row r="1635" spans="1:19" x14ac:dyDescent="0.25">
      <c r="A1635" t="s">
        <v>4494</v>
      </c>
      <c r="B1635" s="1">
        <v>42699</v>
      </c>
      <c r="C1635" s="1">
        <v>42703</v>
      </c>
      <c r="D1635" t="s">
        <v>39</v>
      </c>
      <c r="E1635" t="s">
        <v>2292</v>
      </c>
      <c r="F1635" t="s">
        <v>2293</v>
      </c>
      <c r="G1635" t="s">
        <v>89</v>
      </c>
      <c r="H1635" t="s">
        <v>26</v>
      </c>
      <c r="I1635" t="s">
        <v>523</v>
      </c>
      <c r="J1635" t="s">
        <v>312</v>
      </c>
      <c r="K1635" t="s">
        <v>5407</v>
      </c>
      <c r="L1635" t="s">
        <v>92</v>
      </c>
      <c r="M1635" t="s">
        <v>895</v>
      </c>
      <c r="N1635" t="s">
        <v>31</v>
      </c>
      <c r="O1635" t="s">
        <v>45</v>
      </c>
      <c r="P1635" s="4">
        <v>1568.61</v>
      </c>
      <c r="Q1635">
        <v>9</v>
      </c>
      <c r="R1635">
        <v>0</v>
      </c>
      <c r="S1635" s="4">
        <v>329.40809999999999</v>
      </c>
    </row>
    <row r="1636" spans="1:19" x14ac:dyDescent="0.25">
      <c r="A1636" t="s">
        <v>4496</v>
      </c>
      <c r="B1636" s="1">
        <v>42931</v>
      </c>
      <c r="C1636" s="1">
        <v>42933</v>
      </c>
      <c r="D1636" t="s">
        <v>86</v>
      </c>
      <c r="E1636" t="s">
        <v>2141</v>
      </c>
      <c r="F1636" t="s">
        <v>2142</v>
      </c>
      <c r="G1636" t="s">
        <v>89</v>
      </c>
      <c r="H1636" t="s">
        <v>26</v>
      </c>
      <c r="I1636" t="s">
        <v>1755</v>
      </c>
      <c r="J1636" t="s">
        <v>817</v>
      </c>
      <c r="K1636" t="s">
        <v>5294</v>
      </c>
      <c r="L1636" t="s">
        <v>29</v>
      </c>
      <c r="M1636" t="s">
        <v>446</v>
      </c>
      <c r="N1636" t="s">
        <v>31</v>
      </c>
      <c r="O1636" t="s">
        <v>45</v>
      </c>
      <c r="P1636" s="4">
        <v>872.94</v>
      </c>
      <c r="Q1636">
        <v>3</v>
      </c>
      <c r="R1636">
        <v>0</v>
      </c>
      <c r="S1636" s="4">
        <v>157.1292</v>
      </c>
    </row>
    <row r="1637" spans="1:19" x14ac:dyDescent="0.25">
      <c r="A1637" t="s">
        <v>4497</v>
      </c>
      <c r="B1637" s="1">
        <v>42451</v>
      </c>
      <c r="C1637" s="1">
        <v>42451</v>
      </c>
      <c r="D1637" t="s">
        <v>464</v>
      </c>
      <c r="E1637" t="s">
        <v>1661</v>
      </c>
      <c r="F1637" t="s">
        <v>1662</v>
      </c>
      <c r="G1637" t="s">
        <v>25</v>
      </c>
      <c r="H1637" t="s">
        <v>26</v>
      </c>
      <c r="I1637" t="s">
        <v>202</v>
      </c>
      <c r="J1637" t="s">
        <v>203</v>
      </c>
      <c r="K1637" t="s">
        <v>5154</v>
      </c>
      <c r="L1637" t="s">
        <v>53</v>
      </c>
      <c r="M1637" t="s">
        <v>1795</v>
      </c>
      <c r="N1637" t="s">
        <v>31</v>
      </c>
      <c r="O1637" t="s">
        <v>35</v>
      </c>
      <c r="P1637" s="4">
        <v>167.88800000000001</v>
      </c>
      <c r="Q1637">
        <v>7</v>
      </c>
      <c r="R1637">
        <v>0.2</v>
      </c>
      <c r="S1637" s="4">
        <v>14.690200000000001</v>
      </c>
    </row>
    <row r="1638" spans="1:19" x14ac:dyDescent="0.25">
      <c r="A1638" t="s">
        <v>4499</v>
      </c>
      <c r="B1638" s="1">
        <v>43083</v>
      </c>
      <c r="C1638" s="1">
        <v>43087</v>
      </c>
      <c r="D1638" t="s">
        <v>39</v>
      </c>
      <c r="E1638" t="s">
        <v>2062</v>
      </c>
      <c r="F1638" t="s">
        <v>2063</v>
      </c>
      <c r="G1638" t="s">
        <v>100</v>
      </c>
      <c r="H1638" t="s">
        <v>26</v>
      </c>
      <c r="I1638" t="s">
        <v>515</v>
      </c>
      <c r="J1638" t="s">
        <v>473</v>
      </c>
      <c r="K1638" t="s">
        <v>5187</v>
      </c>
      <c r="L1638" t="s">
        <v>66</v>
      </c>
      <c r="M1638" t="s">
        <v>329</v>
      </c>
      <c r="N1638" t="s">
        <v>31</v>
      </c>
      <c r="O1638" t="s">
        <v>45</v>
      </c>
      <c r="P1638" s="4">
        <v>526.58199999999999</v>
      </c>
      <c r="Q1638">
        <v>2</v>
      </c>
      <c r="R1638">
        <v>0.3</v>
      </c>
      <c r="S1638" s="4">
        <v>-52.658200000000001</v>
      </c>
    </row>
    <row r="1639" spans="1:19" x14ac:dyDescent="0.25">
      <c r="A1639" t="s">
        <v>4500</v>
      </c>
      <c r="B1639" s="1">
        <v>42608</v>
      </c>
      <c r="C1639" s="1">
        <v>42409</v>
      </c>
      <c r="D1639" t="s">
        <v>39</v>
      </c>
      <c r="E1639" t="s">
        <v>1515</v>
      </c>
      <c r="F1639" t="s">
        <v>1516</v>
      </c>
      <c r="G1639" t="s">
        <v>25</v>
      </c>
      <c r="H1639" t="s">
        <v>26</v>
      </c>
      <c r="I1639" t="s">
        <v>311</v>
      </c>
      <c r="J1639" t="s">
        <v>312</v>
      </c>
      <c r="K1639" t="s">
        <v>5201</v>
      </c>
      <c r="L1639" t="s">
        <v>92</v>
      </c>
      <c r="M1639" t="s">
        <v>1214</v>
      </c>
      <c r="N1639" t="s">
        <v>31</v>
      </c>
      <c r="O1639" t="s">
        <v>45</v>
      </c>
      <c r="P1639" s="4">
        <v>447.84</v>
      </c>
      <c r="Q1639">
        <v>4</v>
      </c>
      <c r="R1639">
        <v>0</v>
      </c>
      <c r="S1639" s="4">
        <v>98.524799999999999</v>
      </c>
    </row>
    <row r="1640" spans="1:19" x14ac:dyDescent="0.25">
      <c r="A1640" t="s">
        <v>4501</v>
      </c>
      <c r="B1640" s="1">
        <v>43036</v>
      </c>
      <c r="C1640" s="1">
        <v>43038</v>
      </c>
      <c r="D1640" t="s">
        <v>22</v>
      </c>
      <c r="E1640" t="s">
        <v>3154</v>
      </c>
      <c r="F1640" t="s">
        <v>3155</v>
      </c>
      <c r="G1640" t="s">
        <v>25</v>
      </c>
      <c r="H1640" t="s">
        <v>26</v>
      </c>
      <c r="I1640" t="s">
        <v>2263</v>
      </c>
      <c r="J1640" t="s">
        <v>1209</v>
      </c>
      <c r="K1640" t="s">
        <v>5344</v>
      </c>
      <c r="L1640" t="s">
        <v>29</v>
      </c>
      <c r="M1640" t="s">
        <v>2432</v>
      </c>
      <c r="N1640" t="s">
        <v>31</v>
      </c>
      <c r="O1640" t="s">
        <v>55</v>
      </c>
      <c r="P1640" s="4">
        <v>77.951999999999998</v>
      </c>
      <c r="Q1640">
        <v>3</v>
      </c>
      <c r="R1640">
        <v>0.2</v>
      </c>
      <c r="S1640" s="4">
        <v>15.590400000000001</v>
      </c>
    </row>
    <row r="1641" spans="1:19" x14ac:dyDescent="0.25">
      <c r="A1641" t="s">
        <v>4502</v>
      </c>
      <c r="B1641" s="1">
        <v>42286</v>
      </c>
      <c r="C1641" s="1">
        <v>42261</v>
      </c>
      <c r="D1641" t="s">
        <v>39</v>
      </c>
      <c r="E1641" t="s">
        <v>4390</v>
      </c>
      <c r="F1641" t="s">
        <v>4391</v>
      </c>
      <c r="G1641" t="s">
        <v>89</v>
      </c>
      <c r="H1641" t="s">
        <v>26</v>
      </c>
      <c r="I1641" t="s">
        <v>2761</v>
      </c>
      <c r="J1641" t="s">
        <v>91</v>
      </c>
      <c r="K1641" t="s">
        <v>5386</v>
      </c>
      <c r="L1641" t="s">
        <v>92</v>
      </c>
      <c r="M1641" t="s">
        <v>1899</v>
      </c>
      <c r="N1641" t="s">
        <v>31</v>
      </c>
      <c r="O1641" t="s">
        <v>35</v>
      </c>
      <c r="P1641" s="4">
        <v>179.886</v>
      </c>
      <c r="Q1641">
        <v>1</v>
      </c>
      <c r="R1641">
        <v>0.3</v>
      </c>
      <c r="S1641" s="4">
        <v>-2.5697999999999999</v>
      </c>
    </row>
    <row r="1642" spans="1:19" x14ac:dyDescent="0.25">
      <c r="A1642" t="s">
        <v>4503</v>
      </c>
      <c r="B1642" s="1">
        <v>42899</v>
      </c>
      <c r="C1642" s="1">
        <v>42905</v>
      </c>
      <c r="D1642" t="s">
        <v>39</v>
      </c>
      <c r="E1642" t="s">
        <v>4169</v>
      </c>
      <c r="F1642" t="s">
        <v>4170</v>
      </c>
      <c r="G1642" t="s">
        <v>100</v>
      </c>
      <c r="H1642" t="s">
        <v>26</v>
      </c>
      <c r="I1642" t="s">
        <v>202</v>
      </c>
      <c r="J1642" t="s">
        <v>203</v>
      </c>
      <c r="K1642" t="s">
        <v>5154</v>
      </c>
      <c r="L1642" t="s">
        <v>53</v>
      </c>
      <c r="M1642" t="s">
        <v>1920</v>
      </c>
      <c r="N1642" t="s">
        <v>31</v>
      </c>
      <c r="O1642" t="s">
        <v>35</v>
      </c>
      <c r="P1642" s="4">
        <v>291.13600000000002</v>
      </c>
      <c r="Q1642">
        <v>4</v>
      </c>
      <c r="R1642">
        <v>0.2</v>
      </c>
      <c r="S1642" s="4">
        <v>-25.474399999999999</v>
      </c>
    </row>
    <row r="1643" spans="1:19" x14ac:dyDescent="0.25">
      <c r="A1643" t="s">
        <v>4504</v>
      </c>
      <c r="B1643" s="1">
        <v>42173</v>
      </c>
      <c r="C1643" s="1">
        <v>42179</v>
      </c>
      <c r="D1643" t="s">
        <v>39</v>
      </c>
      <c r="E1643" t="s">
        <v>492</v>
      </c>
      <c r="F1643" t="s">
        <v>493</v>
      </c>
      <c r="G1643" t="s">
        <v>25</v>
      </c>
      <c r="H1643" t="s">
        <v>26</v>
      </c>
      <c r="I1643" t="s">
        <v>784</v>
      </c>
      <c r="J1643" t="s">
        <v>817</v>
      </c>
      <c r="K1643" t="s">
        <v>5226</v>
      </c>
      <c r="L1643" t="s">
        <v>29</v>
      </c>
      <c r="M1643" t="s">
        <v>2746</v>
      </c>
      <c r="N1643" t="s">
        <v>31</v>
      </c>
      <c r="O1643" t="s">
        <v>55</v>
      </c>
      <c r="P1643" s="4">
        <v>60.84</v>
      </c>
      <c r="Q1643">
        <v>3</v>
      </c>
      <c r="R1643">
        <v>0</v>
      </c>
      <c r="S1643" s="4">
        <v>19.468800000000002</v>
      </c>
    </row>
    <row r="1644" spans="1:19" x14ac:dyDescent="0.25">
      <c r="A1644" t="s">
        <v>4506</v>
      </c>
      <c r="B1644" s="1">
        <v>42338</v>
      </c>
      <c r="C1644" s="1">
        <v>42075</v>
      </c>
      <c r="D1644" t="s">
        <v>86</v>
      </c>
      <c r="E1644" t="s">
        <v>1435</v>
      </c>
      <c r="F1644" t="s">
        <v>1436</v>
      </c>
      <c r="G1644" t="s">
        <v>89</v>
      </c>
      <c r="H1644" t="s">
        <v>26</v>
      </c>
      <c r="I1644" t="s">
        <v>680</v>
      </c>
      <c r="J1644" t="s">
        <v>1209</v>
      </c>
      <c r="K1644" t="s">
        <v>5419</v>
      </c>
      <c r="L1644" t="s">
        <v>29</v>
      </c>
      <c r="M1644" t="s">
        <v>2542</v>
      </c>
      <c r="N1644" t="s">
        <v>31</v>
      </c>
      <c r="O1644" t="s">
        <v>55</v>
      </c>
      <c r="P1644" s="4">
        <v>17.088000000000001</v>
      </c>
      <c r="Q1644">
        <v>2</v>
      </c>
      <c r="R1644">
        <v>0.2</v>
      </c>
      <c r="S1644" s="4">
        <v>1.0680000000000001</v>
      </c>
    </row>
    <row r="1645" spans="1:19" x14ac:dyDescent="0.25">
      <c r="A1645" t="s">
        <v>4507</v>
      </c>
      <c r="B1645" s="1">
        <v>43052</v>
      </c>
      <c r="C1645" s="1">
        <v>43055</v>
      </c>
      <c r="D1645" t="s">
        <v>22</v>
      </c>
      <c r="E1645" t="s">
        <v>1303</v>
      </c>
      <c r="F1645" t="s">
        <v>1304</v>
      </c>
      <c r="G1645" t="s">
        <v>89</v>
      </c>
      <c r="H1645" t="s">
        <v>26</v>
      </c>
      <c r="I1645" t="s">
        <v>3501</v>
      </c>
      <c r="J1645" t="s">
        <v>123</v>
      </c>
      <c r="K1645" t="s">
        <v>5453</v>
      </c>
      <c r="L1645" t="s">
        <v>66</v>
      </c>
      <c r="M1645" t="s">
        <v>3522</v>
      </c>
      <c r="N1645" t="s">
        <v>31</v>
      </c>
      <c r="O1645" t="s">
        <v>55</v>
      </c>
      <c r="P1645" s="4">
        <v>154.94999999999999</v>
      </c>
      <c r="Q1645">
        <v>3</v>
      </c>
      <c r="R1645">
        <v>0</v>
      </c>
      <c r="S1645" s="4">
        <v>30.99</v>
      </c>
    </row>
    <row r="1646" spans="1:19" x14ac:dyDescent="0.25">
      <c r="A1646" t="s">
        <v>4508</v>
      </c>
      <c r="B1646" s="1">
        <v>43077</v>
      </c>
      <c r="C1646" s="1">
        <v>43077</v>
      </c>
      <c r="D1646" t="s">
        <v>464</v>
      </c>
      <c r="E1646" t="s">
        <v>2292</v>
      </c>
      <c r="F1646" t="s">
        <v>2293</v>
      </c>
      <c r="G1646" t="s">
        <v>89</v>
      </c>
      <c r="H1646" t="s">
        <v>26</v>
      </c>
      <c r="I1646" t="s">
        <v>165</v>
      </c>
      <c r="J1646" t="s">
        <v>1274</v>
      </c>
      <c r="K1646" t="s">
        <v>5408</v>
      </c>
      <c r="L1646" t="s">
        <v>66</v>
      </c>
      <c r="M1646" t="s">
        <v>569</v>
      </c>
      <c r="N1646" t="s">
        <v>31</v>
      </c>
      <c r="O1646" t="s">
        <v>35</v>
      </c>
      <c r="P1646" s="4">
        <v>1779.9</v>
      </c>
      <c r="Q1646">
        <v>5</v>
      </c>
      <c r="R1646">
        <v>0</v>
      </c>
      <c r="S1646" s="4">
        <v>373.779</v>
      </c>
    </row>
    <row r="1647" spans="1:19" x14ac:dyDescent="0.25">
      <c r="A1647" t="s">
        <v>4509</v>
      </c>
      <c r="B1647" s="1">
        <v>42471</v>
      </c>
      <c r="C1647" s="1">
        <v>42532</v>
      </c>
      <c r="D1647" t="s">
        <v>22</v>
      </c>
      <c r="E1647" t="s">
        <v>4510</v>
      </c>
      <c r="F1647" t="s">
        <v>4511</v>
      </c>
      <c r="G1647" t="s">
        <v>89</v>
      </c>
      <c r="H1647" t="s">
        <v>26</v>
      </c>
      <c r="I1647" t="s">
        <v>1810</v>
      </c>
      <c r="J1647" t="s">
        <v>1209</v>
      </c>
      <c r="K1647" t="s">
        <v>5300</v>
      </c>
      <c r="L1647" t="s">
        <v>29</v>
      </c>
      <c r="M1647" t="s">
        <v>400</v>
      </c>
      <c r="N1647" t="s">
        <v>31</v>
      </c>
      <c r="O1647" t="s">
        <v>45</v>
      </c>
      <c r="P1647" s="4">
        <v>876.3</v>
      </c>
      <c r="Q1647">
        <v>10</v>
      </c>
      <c r="R1647">
        <v>0.4</v>
      </c>
      <c r="S1647" s="4">
        <v>-292.10000000000002</v>
      </c>
    </row>
    <row r="1648" spans="1:19" x14ac:dyDescent="0.25">
      <c r="A1648" t="s">
        <v>4512</v>
      </c>
      <c r="B1648" s="1">
        <v>42507</v>
      </c>
      <c r="C1648" s="1">
        <v>42510</v>
      </c>
      <c r="D1648" t="s">
        <v>86</v>
      </c>
      <c r="E1648" t="s">
        <v>4513</v>
      </c>
      <c r="F1648" t="s">
        <v>4514</v>
      </c>
      <c r="G1648" t="s">
        <v>25</v>
      </c>
      <c r="H1648" t="s">
        <v>26</v>
      </c>
      <c r="I1648" t="s">
        <v>137</v>
      </c>
      <c r="J1648" t="s">
        <v>138</v>
      </c>
      <c r="K1648" t="s">
        <v>5216</v>
      </c>
      <c r="L1648" t="s">
        <v>92</v>
      </c>
      <c r="M1648" t="s">
        <v>1827</v>
      </c>
      <c r="N1648" t="s">
        <v>31</v>
      </c>
      <c r="O1648" t="s">
        <v>55</v>
      </c>
      <c r="P1648" s="4">
        <v>22.608000000000001</v>
      </c>
      <c r="Q1648">
        <v>3</v>
      </c>
      <c r="R1648">
        <v>0.6</v>
      </c>
      <c r="S1648" s="4">
        <v>-10.1736</v>
      </c>
    </row>
    <row r="1649" spans="1:19" x14ac:dyDescent="0.25">
      <c r="A1649" t="s">
        <v>4515</v>
      </c>
      <c r="B1649" s="1">
        <v>42818</v>
      </c>
      <c r="C1649" s="1">
        <v>42821</v>
      </c>
      <c r="D1649" t="s">
        <v>86</v>
      </c>
      <c r="E1649" t="s">
        <v>2403</v>
      </c>
      <c r="F1649" t="s">
        <v>2404</v>
      </c>
      <c r="G1649" t="s">
        <v>89</v>
      </c>
      <c r="H1649" t="s">
        <v>26</v>
      </c>
      <c r="I1649" t="s">
        <v>180</v>
      </c>
      <c r="J1649" t="s">
        <v>123</v>
      </c>
      <c r="K1649" t="s">
        <v>5153</v>
      </c>
      <c r="L1649" t="s">
        <v>66</v>
      </c>
      <c r="M1649" t="s">
        <v>537</v>
      </c>
      <c r="N1649" t="s">
        <v>31</v>
      </c>
      <c r="O1649" t="s">
        <v>35</v>
      </c>
      <c r="P1649" s="4">
        <v>207.846</v>
      </c>
      <c r="Q1649">
        <v>3</v>
      </c>
      <c r="R1649">
        <v>0.1</v>
      </c>
      <c r="S1649" s="4">
        <v>2.3094000000000001</v>
      </c>
    </row>
    <row r="1650" spans="1:19" x14ac:dyDescent="0.25">
      <c r="A1650" t="s">
        <v>4517</v>
      </c>
      <c r="B1650" s="1">
        <v>41722</v>
      </c>
      <c r="C1650" s="1">
        <v>41727</v>
      </c>
      <c r="D1650" t="s">
        <v>22</v>
      </c>
      <c r="E1650" t="s">
        <v>1361</v>
      </c>
      <c r="F1650" t="s">
        <v>1362</v>
      </c>
      <c r="G1650" t="s">
        <v>25</v>
      </c>
      <c r="H1650" t="s">
        <v>26</v>
      </c>
      <c r="I1650" t="s">
        <v>1326</v>
      </c>
      <c r="J1650" t="s">
        <v>52</v>
      </c>
      <c r="K1650" t="s">
        <v>5267</v>
      </c>
      <c r="L1650" t="s">
        <v>53</v>
      </c>
      <c r="M1650" t="s">
        <v>3513</v>
      </c>
      <c r="N1650" t="s">
        <v>31</v>
      </c>
      <c r="O1650" t="s">
        <v>55</v>
      </c>
      <c r="P1650" s="4">
        <v>40.479999999999997</v>
      </c>
      <c r="Q1650">
        <v>2</v>
      </c>
      <c r="R1650">
        <v>0</v>
      </c>
      <c r="S1650" s="4">
        <v>14.572800000000001</v>
      </c>
    </row>
    <row r="1651" spans="1:19" x14ac:dyDescent="0.25">
      <c r="A1651" t="s">
        <v>4518</v>
      </c>
      <c r="B1651" s="1">
        <v>42414</v>
      </c>
      <c r="C1651" s="1">
        <v>42415</v>
      </c>
      <c r="D1651" t="s">
        <v>86</v>
      </c>
      <c r="E1651" t="s">
        <v>200</v>
      </c>
      <c r="F1651" t="s">
        <v>201</v>
      </c>
      <c r="G1651" t="s">
        <v>25</v>
      </c>
      <c r="H1651" t="s">
        <v>26</v>
      </c>
      <c r="I1651" t="s">
        <v>2995</v>
      </c>
      <c r="J1651" t="s">
        <v>1274</v>
      </c>
      <c r="K1651" t="s">
        <v>5412</v>
      </c>
      <c r="L1651" t="s">
        <v>66</v>
      </c>
      <c r="M1651" t="s">
        <v>1065</v>
      </c>
      <c r="N1651" t="s">
        <v>31</v>
      </c>
      <c r="O1651" t="s">
        <v>45</v>
      </c>
      <c r="P1651" s="4">
        <v>550.43100000000004</v>
      </c>
      <c r="Q1651">
        <v>3</v>
      </c>
      <c r="R1651">
        <v>0.3</v>
      </c>
      <c r="S1651" s="4">
        <v>-47.1798</v>
      </c>
    </row>
    <row r="1652" spans="1:19" x14ac:dyDescent="0.25">
      <c r="A1652" t="s">
        <v>4518</v>
      </c>
      <c r="B1652" s="1">
        <v>42414</v>
      </c>
      <c r="C1652" s="1">
        <v>42415</v>
      </c>
      <c r="D1652" t="s">
        <v>86</v>
      </c>
      <c r="E1652" t="s">
        <v>200</v>
      </c>
      <c r="F1652" t="s">
        <v>201</v>
      </c>
      <c r="G1652" t="s">
        <v>25</v>
      </c>
      <c r="H1652" t="s">
        <v>26</v>
      </c>
      <c r="I1652" t="s">
        <v>2995</v>
      </c>
      <c r="J1652" t="s">
        <v>1274</v>
      </c>
      <c r="K1652" t="s">
        <v>5412</v>
      </c>
      <c r="L1652" t="s">
        <v>66</v>
      </c>
      <c r="M1652" t="s">
        <v>364</v>
      </c>
      <c r="N1652" t="s">
        <v>31</v>
      </c>
      <c r="O1652" t="s">
        <v>55</v>
      </c>
      <c r="P1652" s="4">
        <v>10.56</v>
      </c>
      <c r="Q1652">
        <v>6</v>
      </c>
      <c r="R1652">
        <v>0</v>
      </c>
      <c r="S1652" s="4">
        <v>4.6463999999999999</v>
      </c>
    </row>
    <row r="1653" spans="1:19" x14ac:dyDescent="0.25">
      <c r="A1653" t="s">
        <v>4521</v>
      </c>
      <c r="B1653" s="1">
        <v>42953</v>
      </c>
      <c r="C1653" s="1">
        <v>43014</v>
      </c>
      <c r="D1653" t="s">
        <v>86</v>
      </c>
      <c r="E1653" t="s">
        <v>247</v>
      </c>
      <c r="F1653" t="s">
        <v>248</v>
      </c>
      <c r="G1653" t="s">
        <v>100</v>
      </c>
      <c r="H1653" t="s">
        <v>26</v>
      </c>
      <c r="I1653" t="s">
        <v>51</v>
      </c>
      <c r="J1653" t="s">
        <v>52</v>
      </c>
      <c r="K1653" t="s">
        <v>5260</v>
      </c>
      <c r="L1653" t="s">
        <v>53</v>
      </c>
      <c r="M1653" t="s">
        <v>81</v>
      </c>
      <c r="N1653" t="s">
        <v>31</v>
      </c>
      <c r="O1653" t="s">
        <v>32</v>
      </c>
      <c r="P1653" s="4">
        <v>1497.6659999999999</v>
      </c>
      <c r="Q1653">
        <v>2</v>
      </c>
      <c r="R1653">
        <v>0.15</v>
      </c>
      <c r="S1653" s="4">
        <v>140.95679999999999</v>
      </c>
    </row>
    <row r="1654" spans="1:19" x14ac:dyDescent="0.25">
      <c r="A1654" t="s">
        <v>4522</v>
      </c>
      <c r="B1654" s="1">
        <v>41775</v>
      </c>
      <c r="C1654" s="1">
        <v>41782</v>
      </c>
      <c r="D1654" t="s">
        <v>39</v>
      </c>
      <c r="E1654" t="s">
        <v>4524</v>
      </c>
      <c r="F1654" t="s">
        <v>4525</v>
      </c>
      <c r="G1654" t="s">
        <v>89</v>
      </c>
      <c r="H1654" t="s">
        <v>26</v>
      </c>
      <c r="I1654" t="s">
        <v>51</v>
      </c>
      <c r="J1654" t="s">
        <v>52</v>
      </c>
      <c r="K1654" t="s">
        <v>5203</v>
      </c>
      <c r="L1654" t="s">
        <v>53</v>
      </c>
      <c r="M1654" t="s">
        <v>2236</v>
      </c>
      <c r="N1654" t="s">
        <v>31</v>
      </c>
      <c r="O1654" t="s">
        <v>35</v>
      </c>
      <c r="P1654" s="4">
        <v>232.88</v>
      </c>
      <c r="Q1654">
        <v>5</v>
      </c>
      <c r="R1654">
        <v>0.2</v>
      </c>
      <c r="S1654" s="4">
        <v>17.466000000000001</v>
      </c>
    </row>
    <row r="1655" spans="1:19" x14ac:dyDescent="0.25">
      <c r="A1655" t="s">
        <v>4526</v>
      </c>
      <c r="B1655" s="1">
        <v>42065</v>
      </c>
      <c r="C1655" s="1">
        <v>42187</v>
      </c>
      <c r="D1655" t="s">
        <v>39</v>
      </c>
      <c r="E1655" t="s">
        <v>4524</v>
      </c>
      <c r="F1655" t="s">
        <v>4525</v>
      </c>
      <c r="G1655" t="s">
        <v>89</v>
      </c>
      <c r="H1655" t="s">
        <v>26</v>
      </c>
      <c r="I1655" t="s">
        <v>3383</v>
      </c>
      <c r="J1655" t="s">
        <v>123</v>
      </c>
      <c r="K1655" t="s">
        <v>5448</v>
      </c>
      <c r="L1655" t="s">
        <v>66</v>
      </c>
      <c r="M1655" t="s">
        <v>104</v>
      </c>
      <c r="N1655" t="s">
        <v>31</v>
      </c>
      <c r="O1655" t="s">
        <v>35</v>
      </c>
      <c r="P1655" s="4">
        <v>90.882000000000005</v>
      </c>
      <c r="Q1655">
        <v>1</v>
      </c>
      <c r="R1655">
        <v>0.1</v>
      </c>
      <c r="S1655" s="4">
        <v>15.147</v>
      </c>
    </row>
    <row r="1656" spans="1:19" x14ac:dyDescent="0.25">
      <c r="A1656" t="s">
        <v>4527</v>
      </c>
      <c r="B1656" s="1">
        <v>42120</v>
      </c>
      <c r="C1656" s="1">
        <v>42009</v>
      </c>
      <c r="D1656" t="s">
        <v>39</v>
      </c>
      <c r="E1656" t="s">
        <v>2322</v>
      </c>
      <c r="F1656" t="s">
        <v>2323</v>
      </c>
      <c r="G1656" t="s">
        <v>89</v>
      </c>
      <c r="H1656" t="s">
        <v>26</v>
      </c>
      <c r="I1656" t="s">
        <v>720</v>
      </c>
      <c r="J1656" t="s">
        <v>52</v>
      </c>
      <c r="K1656" t="s">
        <v>5223</v>
      </c>
      <c r="L1656" t="s">
        <v>53</v>
      </c>
      <c r="M1656" t="s">
        <v>2377</v>
      </c>
      <c r="N1656" t="s">
        <v>31</v>
      </c>
      <c r="O1656" t="s">
        <v>35</v>
      </c>
      <c r="P1656" s="4">
        <v>63.936</v>
      </c>
      <c r="Q1656">
        <v>3</v>
      </c>
      <c r="R1656">
        <v>0.2</v>
      </c>
      <c r="S1656" s="4">
        <v>6.3936000000000002</v>
      </c>
    </row>
    <row r="1657" spans="1:19" x14ac:dyDescent="0.25">
      <c r="A1657" t="s">
        <v>4528</v>
      </c>
      <c r="B1657" s="1">
        <v>42107</v>
      </c>
      <c r="C1657" s="1">
        <v>42111</v>
      </c>
      <c r="D1657" t="s">
        <v>22</v>
      </c>
      <c r="E1657" t="s">
        <v>3511</v>
      </c>
      <c r="F1657" t="s">
        <v>3512</v>
      </c>
      <c r="G1657" t="s">
        <v>25</v>
      </c>
      <c r="H1657" t="s">
        <v>26</v>
      </c>
      <c r="I1657" t="s">
        <v>51</v>
      </c>
      <c r="J1657" t="s">
        <v>52</v>
      </c>
      <c r="K1657" t="s">
        <v>5197</v>
      </c>
      <c r="L1657" t="s">
        <v>53</v>
      </c>
      <c r="M1657" t="s">
        <v>1512</v>
      </c>
      <c r="N1657" t="s">
        <v>31</v>
      </c>
      <c r="O1657" t="s">
        <v>45</v>
      </c>
      <c r="P1657" s="4">
        <v>241.56800000000001</v>
      </c>
      <c r="Q1657">
        <v>2</v>
      </c>
      <c r="R1657">
        <v>0.2</v>
      </c>
      <c r="S1657" s="4">
        <v>-15.098000000000001</v>
      </c>
    </row>
    <row r="1658" spans="1:19" x14ac:dyDescent="0.25">
      <c r="A1658" t="s">
        <v>4529</v>
      </c>
      <c r="B1658" s="1">
        <v>42272</v>
      </c>
      <c r="C1658" s="1">
        <v>42277</v>
      </c>
      <c r="D1658" t="s">
        <v>39</v>
      </c>
      <c r="E1658" t="s">
        <v>2395</v>
      </c>
      <c r="F1658" t="s">
        <v>2396</v>
      </c>
      <c r="G1658" t="s">
        <v>89</v>
      </c>
      <c r="H1658" t="s">
        <v>26</v>
      </c>
      <c r="I1658" t="s">
        <v>202</v>
      </c>
      <c r="J1658" t="s">
        <v>203</v>
      </c>
      <c r="K1658" t="s">
        <v>5154</v>
      </c>
      <c r="L1658" t="s">
        <v>53</v>
      </c>
      <c r="M1658" t="s">
        <v>1506</v>
      </c>
      <c r="N1658" t="s">
        <v>31</v>
      </c>
      <c r="O1658" t="s">
        <v>35</v>
      </c>
      <c r="P1658" s="4">
        <v>307.13600000000002</v>
      </c>
      <c r="Q1658">
        <v>4</v>
      </c>
      <c r="R1658">
        <v>0.2</v>
      </c>
      <c r="S1658" s="4">
        <v>-11.5176</v>
      </c>
    </row>
    <row r="1659" spans="1:19" x14ac:dyDescent="0.25">
      <c r="A1659" t="s">
        <v>4530</v>
      </c>
      <c r="B1659" s="1">
        <v>41726</v>
      </c>
      <c r="C1659" s="1">
        <v>41674</v>
      </c>
      <c r="D1659" t="s">
        <v>39</v>
      </c>
      <c r="E1659" t="s">
        <v>3702</v>
      </c>
      <c r="F1659" t="s">
        <v>3703</v>
      </c>
      <c r="G1659" t="s">
        <v>25</v>
      </c>
      <c r="H1659" t="s">
        <v>26</v>
      </c>
      <c r="I1659" t="s">
        <v>916</v>
      </c>
      <c r="J1659" t="s">
        <v>917</v>
      </c>
      <c r="K1659" t="s">
        <v>5227</v>
      </c>
      <c r="L1659" t="s">
        <v>92</v>
      </c>
      <c r="M1659" t="s">
        <v>1984</v>
      </c>
      <c r="N1659" t="s">
        <v>31</v>
      </c>
      <c r="O1659" t="s">
        <v>45</v>
      </c>
      <c r="P1659" s="4">
        <v>1184.72</v>
      </c>
      <c r="Q1659">
        <v>4</v>
      </c>
      <c r="R1659">
        <v>0</v>
      </c>
      <c r="S1659" s="4">
        <v>106.62479999999999</v>
      </c>
    </row>
    <row r="1660" spans="1:19" x14ac:dyDescent="0.25">
      <c r="A1660" t="s">
        <v>4532</v>
      </c>
      <c r="B1660" s="1">
        <v>42937</v>
      </c>
      <c r="C1660" s="1">
        <v>42941</v>
      </c>
      <c r="D1660" t="s">
        <v>39</v>
      </c>
      <c r="E1660" t="s">
        <v>4533</v>
      </c>
      <c r="F1660" t="s">
        <v>4534</v>
      </c>
      <c r="G1660" t="s">
        <v>25</v>
      </c>
      <c r="H1660" t="s">
        <v>26</v>
      </c>
      <c r="I1660" t="s">
        <v>2661</v>
      </c>
      <c r="J1660" t="s">
        <v>91</v>
      </c>
      <c r="K1660" t="s">
        <v>5377</v>
      </c>
      <c r="L1660" t="s">
        <v>92</v>
      </c>
      <c r="M1660" t="s">
        <v>1467</v>
      </c>
      <c r="N1660" t="s">
        <v>31</v>
      </c>
      <c r="O1660" t="s">
        <v>45</v>
      </c>
      <c r="P1660" s="4">
        <v>124.404</v>
      </c>
      <c r="Q1660">
        <v>4</v>
      </c>
      <c r="R1660">
        <v>0.3</v>
      </c>
      <c r="S1660" s="4">
        <v>-21.3264</v>
      </c>
    </row>
    <row r="1661" spans="1:19" x14ac:dyDescent="0.25">
      <c r="A1661" t="s">
        <v>4535</v>
      </c>
      <c r="B1661" s="1">
        <v>42427</v>
      </c>
      <c r="C1661" s="1">
        <v>42403</v>
      </c>
      <c r="D1661" t="s">
        <v>39</v>
      </c>
      <c r="E1661" t="s">
        <v>4537</v>
      </c>
      <c r="F1661" t="s">
        <v>4538</v>
      </c>
      <c r="G1661" t="s">
        <v>25</v>
      </c>
      <c r="H1661" t="s">
        <v>26</v>
      </c>
      <c r="I1661" t="s">
        <v>101</v>
      </c>
      <c r="J1661" t="s">
        <v>91</v>
      </c>
      <c r="K1661" t="s">
        <v>5148</v>
      </c>
      <c r="L1661" t="s">
        <v>92</v>
      </c>
      <c r="M1661" t="s">
        <v>3313</v>
      </c>
      <c r="N1661" t="s">
        <v>31</v>
      </c>
      <c r="O1661" t="s">
        <v>55</v>
      </c>
      <c r="P1661" s="4">
        <v>16.192</v>
      </c>
      <c r="Q1661">
        <v>2</v>
      </c>
      <c r="R1661">
        <v>0.6</v>
      </c>
      <c r="S1661" s="4">
        <v>-6.8815999999999997</v>
      </c>
    </row>
    <row r="1662" spans="1:19" x14ac:dyDescent="0.25">
      <c r="A1662" t="s">
        <v>4539</v>
      </c>
      <c r="B1662" s="1">
        <v>42199</v>
      </c>
      <c r="C1662" s="1">
        <v>42204</v>
      </c>
      <c r="D1662" t="s">
        <v>22</v>
      </c>
      <c r="E1662" t="s">
        <v>4540</v>
      </c>
      <c r="F1662" t="s">
        <v>4541</v>
      </c>
      <c r="G1662" t="s">
        <v>25</v>
      </c>
      <c r="H1662" t="s">
        <v>26</v>
      </c>
      <c r="I1662" t="s">
        <v>1064</v>
      </c>
      <c r="J1662" t="s">
        <v>577</v>
      </c>
      <c r="K1662" t="s">
        <v>5243</v>
      </c>
      <c r="L1662" t="s">
        <v>53</v>
      </c>
      <c r="M1662" t="s">
        <v>265</v>
      </c>
      <c r="N1662" t="s">
        <v>31</v>
      </c>
      <c r="O1662" t="s">
        <v>35</v>
      </c>
      <c r="P1662" s="4">
        <v>441.92</v>
      </c>
      <c r="Q1662">
        <v>2</v>
      </c>
      <c r="R1662">
        <v>0.2</v>
      </c>
      <c r="S1662" s="4">
        <v>49.716000000000001</v>
      </c>
    </row>
    <row r="1663" spans="1:19" x14ac:dyDescent="0.25">
      <c r="A1663" t="s">
        <v>4539</v>
      </c>
      <c r="B1663" s="1">
        <v>42199</v>
      </c>
      <c r="C1663" s="1">
        <v>42204</v>
      </c>
      <c r="D1663" t="s">
        <v>22</v>
      </c>
      <c r="E1663" t="s">
        <v>4540</v>
      </c>
      <c r="F1663" t="s">
        <v>4541</v>
      </c>
      <c r="G1663" t="s">
        <v>25</v>
      </c>
      <c r="H1663" t="s">
        <v>26</v>
      </c>
      <c r="I1663" t="s">
        <v>1064</v>
      </c>
      <c r="J1663" t="s">
        <v>577</v>
      </c>
      <c r="K1663" t="s">
        <v>5243</v>
      </c>
      <c r="L1663" t="s">
        <v>53</v>
      </c>
      <c r="M1663" t="s">
        <v>2944</v>
      </c>
      <c r="N1663" t="s">
        <v>31</v>
      </c>
      <c r="O1663" t="s">
        <v>32</v>
      </c>
      <c r="P1663" s="4">
        <v>127.764</v>
      </c>
      <c r="Q1663">
        <v>6</v>
      </c>
      <c r="R1663">
        <v>0.7</v>
      </c>
      <c r="S1663" s="4">
        <v>-191.64599999999999</v>
      </c>
    </row>
    <row r="1664" spans="1:19" x14ac:dyDescent="0.25">
      <c r="A1664" t="s">
        <v>4542</v>
      </c>
      <c r="B1664" s="1">
        <v>42439</v>
      </c>
      <c r="C1664" s="1">
        <v>42561</v>
      </c>
      <c r="D1664" t="s">
        <v>39</v>
      </c>
      <c r="E1664" t="s">
        <v>2727</v>
      </c>
      <c r="F1664" t="s">
        <v>2728</v>
      </c>
      <c r="G1664" t="s">
        <v>100</v>
      </c>
      <c r="H1664" t="s">
        <v>26</v>
      </c>
      <c r="I1664" t="s">
        <v>3854</v>
      </c>
      <c r="J1664" t="s">
        <v>52</v>
      </c>
      <c r="K1664" t="s">
        <v>5488</v>
      </c>
      <c r="L1664" t="s">
        <v>53</v>
      </c>
      <c r="M1664" t="s">
        <v>219</v>
      </c>
      <c r="N1664" t="s">
        <v>31</v>
      </c>
      <c r="O1664" t="s">
        <v>35</v>
      </c>
      <c r="P1664" s="4">
        <v>915.13599999999997</v>
      </c>
      <c r="Q1664">
        <v>4</v>
      </c>
      <c r="R1664">
        <v>0.2</v>
      </c>
      <c r="S1664" s="4">
        <v>102.9528</v>
      </c>
    </row>
    <row r="1665" spans="1:19" x14ac:dyDescent="0.25">
      <c r="A1665" t="s">
        <v>4543</v>
      </c>
      <c r="B1665" s="1">
        <v>42703</v>
      </c>
      <c r="C1665" s="1">
        <v>42472</v>
      </c>
      <c r="D1665" t="s">
        <v>22</v>
      </c>
      <c r="E1665" t="s">
        <v>2506</v>
      </c>
      <c r="F1665" t="s">
        <v>2507</v>
      </c>
      <c r="G1665" t="s">
        <v>100</v>
      </c>
      <c r="H1665" t="s">
        <v>26</v>
      </c>
      <c r="I1665" t="s">
        <v>188</v>
      </c>
      <c r="J1665" t="s">
        <v>138</v>
      </c>
      <c r="K1665" t="s">
        <v>5213</v>
      </c>
      <c r="L1665" t="s">
        <v>92</v>
      </c>
      <c r="M1665" t="s">
        <v>4324</v>
      </c>
      <c r="N1665" t="s">
        <v>31</v>
      </c>
      <c r="O1665" t="s">
        <v>55</v>
      </c>
      <c r="P1665" s="4">
        <v>242.17599999999999</v>
      </c>
      <c r="Q1665">
        <v>4</v>
      </c>
      <c r="R1665">
        <v>0.6</v>
      </c>
      <c r="S1665" s="4">
        <v>-302.72000000000003</v>
      </c>
    </row>
    <row r="1666" spans="1:19" x14ac:dyDescent="0.25">
      <c r="A1666" t="s">
        <v>4544</v>
      </c>
      <c r="B1666" s="1">
        <v>42535</v>
      </c>
      <c r="C1666" s="1">
        <v>42542</v>
      </c>
      <c r="D1666" t="s">
        <v>39</v>
      </c>
      <c r="E1666" t="s">
        <v>4545</v>
      </c>
      <c r="F1666" t="s">
        <v>4546</v>
      </c>
      <c r="G1666" t="s">
        <v>89</v>
      </c>
      <c r="H1666" t="s">
        <v>26</v>
      </c>
      <c r="I1666" t="s">
        <v>64</v>
      </c>
      <c r="J1666" t="s">
        <v>65</v>
      </c>
      <c r="K1666" t="s">
        <v>5139</v>
      </c>
      <c r="L1666" t="s">
        <v>66</v>
      </c>
      <c r="M1666" t="s">
        <v>3341</v>
      </c>
      <c r="N1666" t="s">
        <v>31</v>
      </c>
      <c r="O1666" t="s">
        <v>45</v>
      </c>
      <c r="P1666" s="4">
        <v>337.17599999999999</v>
      </c>
      <c r="Q1666">
        <v>2</v>
      </c>
      <c r="R1666">
        <v>0.4</v>
      </c>
      <c r="S1666" s="4">
        <v>-118.0116</v>
      </c>
    </row>
    <row r="1667" spans="1:19" x14ac:dyDescent="0.25">
      <c r="A1667" t="s">
        <v>4547</v>
      </c>
      <c r="B1667" s="1">
        <v>42806</v>
      </c>
      <c r="C1667" s="1">
        <v>42898</v>
      </c>
      <c r="D1667" t="s">
        <v>22</v>
      </c>
      <c r="E1667" t="s">
        <v>186</v>
      </c>
      <c r="F1667" t="s">
        <v>187</v>
      </c>
      <c r="G1667" t="s">
        <v>25</v>
      </c>
      <c r="H1667" t="s">
        <v>26</v>
      </c>
      <c r="I1667" t="s">
        <v>4548</v>
      </c>
      <c r="J1667" t="s">
        <v>189</v>
      </c>
      <c r="K1667" t="s">
        <v>5545</v>
      </c>
      <c r="L1667" t="s">
        <v>53</v>
      </c>
      <c r="M1667" t="s">
        <v>338</v>
      </c>
      <c r="N1667" t="s">
        <v>31</v>
      </c>
      <c r="O1667" t="s">
        <v>55</v>
      </c>
      <c r="P1667" s="4">
        <v>23.376000000000001</v>
      </c>
      <c r="Q1667">
        <v>3</v>
      </c>
      <c r="R1667">
        <v>0.2</v>
      </c>
      <c r="S1667" s="4">
        <v>7.0128000000000004</v>
      </c>
    </row>
    <row r="1668" spans="1:19" x14ac:dyDescent="0.25">
      <c r="A1668" t="s">
        <v>4547</v>
      </c>
      <c r="B1668" s="1">
        <v>42806</v>
      </c>
      <c r="C1668" s="1">
        <v>42898</v>
      </c>
      <c r="D1668" t="s">
        <v>22</v>
      </c>
      <c r="E1668" t="s">
        <v>186</v>
      </c>
      <c r="F1668" t="s">
        <v>187</v>
      </c>
      <c r="G1668" t="s">
        <v>25</v>
      </c>
      <c r="H1668" t="s">
        <v>26</v>
      </c>
      <c r="I1668" t="s">
        <v>4548</v>
      </c>
      <c r="J1668" t="s">
        <v>189</v>
      </c>
      <c r="K1668" t="s">
        <v>5545</v>
      </c>
      <c r="L1668" t="s">
        <v>53</v>
      </c>
      <c r="M1668" t="s">
        <v>1544</v>
      </c>
      <c r="N1668" t="s">
        <v>31</v>
      </c>
      <c r="O1668" t="s">
        <v>55</v>
      </c>
      <c r="P1668" s="4">
        <v>16.72</v>
      </c>
      <c r="Q1668">
        <v>5</v>
      </c>
      <c r="R1668">
        <v>0.2</v>
      </c>
      <c r="S1668" s="4">
        <v>3.3439999999999999</v>
      </c>
    </row>
    <row r="1669" spans="1:19" x14ac:dyDescent="0.25">
      <c r="A1669" t="s">
        <v>4547</v>
      </c>
      <c r="B1669" s="1">
        <v>42806</v>
      </c>
      <c r="C1669" s="1">
        <v>42898</v>
      </c>
      <c r="D1669" t="s">
        <v>22</v>
      </c>
      <c r="E1669" t="s">
        <v>186</v>
      </c>
      <c r="F1669" t="s">
        <v>187</v>
      </c>
      <c r="G1669" t="s">
        <v>25</v>
      </c>
      <c r="H1669" t="s">
        <v>26</v>
      </c>
      <c r="I1669" t="s">
        <v>4548</v>
      </c>
      <c r="J1669" t="s">
        <v>189</v>
      </c>
      <c r="K1669" t="s">
        <v>5545</v>
      </c>
      <c r="L1669" t="s">
        <v>53</v>
      </c>
      <c r="M1669" t="s">
        <v>3313</v>
      </c>
      <c r="N1669" t="s">
        <v>31</v>
      </c>
      <c r="O1669" t="s">
        <v>55</v>
      </c>
      <c r="P1669" s="4">
        <v>16.192</v>
      </c>
      <c r="Q1669">
        <v>1</v>
      </c>
      <c r="R1669">
        <v>0.2</v>
      </c>
      <c r="S1669" s="4">
        <v>4.6551999999999998</v>
      </c>
    </row>
    <row r="1670" spans="1:19" x14ac:dyDescent="0.25">
      <c r="A1670" t="s">
        <v>4549</v>
      </c>
      <c r="B1670" s="1">
        <v>42729</v>
      </c>
      <c r="C1670" s="1">
        <v>42733</v>
      </c>
      <c r="D1670" t="s">
        <v>39</v>
      </c>
      <c r="E1670" t="s">
        <v>4550</v>
      </c>
      <c r="F1670" t="s">
        <v>4551</v>
      </c>
      <c r="G1670" t="s">
        <v>25</v>
      </c>
      <c r="H1670" t="s">
        <v>26</v>
      </c>
      <c r="I1670" t="s">
        <v>2263</v>
      </c>
      <c r="J1670" t="s">
        <v>1238</v>
      </c>
      <c r="K1670" t="s">
        <v>5496</v>
      </c>
      <c r="L1670" t="s">
        <v>29</v>
      </c>
      <c r="M1670" t="s">
        <v>803</v>
      </c>
      <c r="N1670" t="s">
        <v>31</v>
      </c>
      <c r="O1670" t="s">
        <v>55</v>
      </c>
      <c r="P1670" s="4">
        <v>343.85</v>
      </c>
      <c r="Q1670">
        <v>5</v>
      </c>
      <c r="R1670">
        <v>0</v>
      </c>
      <c r="S1670" s="4">
        <v>137.54</v>
      </c>
    </row>
    <row r="1671" spans="1:19" x14ac:dyDescent="0.25">
      <c r="A1671" t="s">
        <v>4552</v>
      </c>
      <c r="B1671" s="1">
        <v>42960</v>
      </c>
      <c r="C1671" s="1">
        <v>42965</v>
      </c>
      <c r="D1671" t="s">
        <v>39</v>
      </c>
      <c r="E1671" t="s">
        <v>4554</v>
      </c>
      <c r="F1671" t="s">
        <v>4555</v>
      </c>
      <c r="G1671" t="s">
        <v>25</v>
      </c>
      <c r="H1671" t="s">
        <v>26</v>
      </c>
      <c r="I1671" t="s">
        <v>145</v>
      </c>
      <c r="J1671" t="s">
        <v>146</v>
      </c>
      <c r="K1671" t="s">
        <v>5147</v>
      </c>
      <c r="L1671" t="s">
        <v>29</v>
      </c>
      <c r="M1671" t="s">
        <v>1315</v>
      </c>
      <c r="N1671" t="s">
        <v>31</v>
      </c>
      <c r="O1671" t="s">
        <v>55</v>
      </c>
      <c r="P1671" s="4">
        <v>31.984000000000002</v>
      </c>
      <c r="Q1671">
        <v>1</v>
      </c>
      <c r="R1671">
        <v>0.2</v>
      </c>
      <c r="S1671" s="4">
        <v>0</v>
      </c>
    </row>
    <row r="1672" spans="1:19" x14ac:dyDescent="0.25">
      <c r="A1672" t="s">
        <v>4552</v>
      </c>
      <c r="B1672" s="1">
        <v>42960</v>
      </c>
      <c r="C1672" s="1">
        <v>42965</v>
      </c>
      <c r="D1672" t="s">
        <v>39</v>
      </c>
      <c r="E1672" t="s">
        <v>4554</v>
      </c>
      <c r="F1672" t="s">
        <v>4555</v>
      </c>
      <c r="G1672" t="s">
        <v>25</v>
      </c>
      <c r="H1672" t="s">
        <v>26</v>
      </c>
      <c r="I1672" t="s">
        <v>145</v>
      </c>
      <c r="J1672" t="s">
        <v>146</v>
      </c>
      <c r="K1672" t="s">
        <v>5147</v>
      </c>
      <c r="L1672" t="s">
        <v>29</v>
      </c>
      <c r="M1672" t="s">
        <v>4230</v>
      </c>
      <c r="N1672" t="s">
        <v>31</v>
      </c>
      <c r="O1672" t="s">
        <v>35</v>
      </c>
      <c r="P1672" s="4">
        <v>423.64800000000002</v>
      </c>
      <c r="Q1672">
        <v>2</v>
      </c>
      <c r="R1672">
        <v>0.2</v>
      </c>
      <c r="S1672" s="4">
        <v>47.660400000000003</v>
      </c>
    </row>
    <row r="1673" spans="1:19" x14ac:dyDescent="0.25">
      <c r="A1673" t="s">
        <v>4556</v>
      </c>
      <c r="B1673" s="1">
        <v>42441</v>
      </c>
      <c r="C1673" s="1">
        <v>42563</v>
      </c>
      <c r="D1673" t="s">
        <v>39</v>
      </c>
      <c r="E1673" t="s">
        <v>3380</v>
      </c>
      <c r="F1673" t="s">
        <v>3381</v>
      </c>
      <c r="G1673" t="s">
        <v>25</v>
      </c>
      <c r="H1673" t="s">
        <v>26</v>
      </c>
      <c r="I1673" t="s">
        <v>4557</v>
      </c>
      <c r="J1673" t="s">
        <v>52</v>
      </c>
      <c r="K1673" t="s">
        <v>5546</v>
      </c>
      <c r="L1673" t="s">
        <v>53</v>
      </c>
      <c r="M1673" t="s">
        <v>1214</v>
      </c>
      <c r="N1673" t="s">
        <v>31</v>
      </c>
      <c r="O1673" t="s">
        <v>45</v>
      </c>
      <c r="P1673" s="4">
        <v>268.70400000000001</v>
      </c>
      <c r="Q1673">
        <v>3</v>
      </c>
      <c r="R1673">
        <v>0.2</v>
      </c>
      <c r="S1673" s="4">
        <v>6.7176</v>
      </c>
    </row>
    <row r="1674" spans="1:19" x14ac:dyDescent="0.25">
      <c r="A1674" t="s">
        <v>4556</v>
      </c>
      <c r="B1674" s="1">
        <v>42441</v>
      </c>
      <c r="C1674" s="1">
        <v>42563</v>
      </c>
      <c r="D1674" t="s">
        <v>39</v>
      </c>
      <c r="E1674" t="s">
        <v>3380</v>
      </c>
      <c r="F1674" t="s">
        <v>3381</v>
      </c>
      <c r="G1674" t="s">
        <v>25</v>
      </c>
      <c r="H1674" t="s">
        <v>26</v>
      </c>
      <c r="I1674" t="s">
        <v>4557</v>
      </c>
      <c r="J1674" t="s">
        <v>52</v>
      </c>
      <c r="K1674" t="s">
        <v>5546</v>
      </c>
      <c r="L1674" t="s">
        <v>53</v>
      </c>
      <c r="M1674" t="s">
        <v>604</v>
      </c>
      <c r="N1674" t="s">
        <v>31</v>
      </c>
      <c r="O1674" t="s">
        <v>32</v>
      </c>
      <c r="P1674" s="4">
        <v>205.666</v>
      </c>
      <c r="Q1674">
        <v>2</v>
      </c>
      <c r="R1674">
        <v>0.15</v>
      </c>
      <c r="S1674" s="4">
        <v>-12.098000000000001</v>
      </c>
    </row>
    <row r="1675" spans="1:19" x14ac:dyDescent="0.25">
      <c r="A1675" t="s">
        <v>4558</v>
      </c>
      <c r="B1675" s="1">
        <v>42488</v>
      </c>
      <c r="C1675" s="1">
        <v>42490</v>
      </c>
      <c r="D1675" t="s">
        <v>22</v>
      </c>
      <c r="E1675" t="s">
        <v>4452</v>
      </c>
      <c r="F1675" t="s">
        <v>4453</v>
      </c>
      <c r="G1675" t="s">
        <v>25</v>
      </c>
      <c r="H1675" t="s">
        <v>26</v>
      </c>
      <c r="I1675" t="s">
        <v>4303</v>
      </c>
      <c r="J1675" t="s">
        <v>138</v>
      </c>
      <c r="K1675" t="s">
        <v>5531</v>
      </c>
      <c r="L1675" t="s">
        <v>92</v>
      </c>
      <c r="M1675" t="s">
        <v>1130</v>
      </c>
      <c r="N1675" t="s">
        <v>31</v>
      </c>
      <c r="O1675" t="s">
        <v>55</v>
      </c>
      <c r="P1675" s="4">
        <v>30.344000000000001</v>
      </c>
      <c r="Q1675">
        <v>2</v>
      </c>
      <c r="R1675">
        <v>0.6</v>
      </c>
      <c r="S1675" s="4">
        <v>-31.8612</v>
      </c>
    </row>
    <row r="1676" spans="1:19" x14ac:dyDescent="0.25">
      <c r="A1676" t="s">
        <v>4559</v>
      </c>
      <c r="B1676" s="1">
        <v>42328</v>
      </c>
      <c r="C1676" s="1">
        <v>42332</v>
      </c>
      <c r="D1676" t="s">
        <v>39</v>
      </c>
      <c r="E1676" t="s">
        <v>4560</v>
      </c>
      <c r="F1676" t="s">
        <v>4561</v>
      </c>
      <c r="G1676" t="s">
        <v>100</v>
      </c>
      <c r="H1676" t="s">
        <v>26</v>
      </c>
      <c r="I1676" t="s">
        <v>64</v>
      </c>
      <c r="J1676" t="s">
        <v>65</v>
      </c>
      <c r="K1676" t="s">
        <v>5139</v>
      </c>
      <c r="L1676" t="s">
        <v>66</v>
      </c>
      <c r="M1676" t="s">
        <v>1201</v>
      </c>
      <c r="N1676" t="s">
        <v>31</v>
      </c>
      <c r="O1676" t="s">
        <v>35</v>
      </c>
      <c r="P1676" s="4">
        <v>344.37200000000001</v>
      </c>
      <c r="Q1676">
        <v>4</v>
      </c>
      <c r="R1676">
        <v>0.3</v>
      </c>
      <c r="S1676" s="4">
        <v>-93.472399999999993</v>
      </c>
    </row>
    <row r="1677" spans="1:19" x14ac:dyDescent="0.25">
      <c r="A1677" t="s">
        <v>4562</v>
      </c>
      <c r="B1677" s="1">
        <v>43059</v>
      </c>
      <c r="C1677" s="1">
        <v>43063</v>
      </c>
      <c r="D1677" t="s">
        <v>22</v>
      </c>
      <c r="E1677" t="s">
        <v>1813</v>
      </c>
      <c r="F1677" t="s">
        <v>1814</v>
      </c>
      <c r="G1677" t="s">
        <v>89</v>
      </c>
      <c r="H1677" t="s">
        <v>26</v>
      </c>
      <c r="I1677" t="s">
        <v>180</v>
      </c>
      <c r="J1677" t="s">
        <v>123</v>
      </c>
      <c r="K1677" t="s">
        <v>5153</v>
      </c>
      <c r="L1677" t="s">
        <v>66</v>
      </c>
      <c r="M1677" t="s">
        <v>4172</v>
      </c>
      <c r="N1677" t="s">
        <v>31</v>
      </c>
      <c r="O1677" t="s">
        <v>55</v>
      </c>
      <c r="P1677" s="4">
        <v>50.97</v>
      </c>
      <c r="Q1677">
        <v>3</v>
      </c>
      <c r="R1677">
        <v>0</v>
      </c>
      <c r="S1677" s="4">
        <v>9.1745999999999999</v>
      </c>
    </row>
    <row r="1678" spans="1:19" x14ac:dyDescent="0.25">
      <c r="A1678" t="s">
        <v>4563</v>
      </c>
      <c r="B1678" s="1">
        <v>42941</v>
      </c>
      <c r="C1678" s="1">
        <v>42943</v>
      </c>
      <c r="D1678" t="s">
        <v>86</v>
      </c>
      <c r="E1678" t="s">
        <v>4564</v>
      </c>
      <c r="F1678" t="s">
        <v>4565</v>
      </c>
      <c r="G1678" t="s">
        <v>100</v>
      </c>
      <c r="H1678" t="s">
        <v>26</v>
      </c>
      <c r="I1678" t="s">
        <v>2064</v>
      </c>
      <c r="J1678" t="s">
        <v>91</v>
      </c>
      <c r="K1678" t="s">
        <v>5385</v>
      </c>
      <c r="L1678" t="s">
        <v>92</v>
      </c>
      <c r="M1678" t="s">
        <v>1860</v>
      </c>
      <c r="N1678" t="s">
        <v>31</v>
      </c>
      <c r="O1678" t="s">
        <v>45</v>
      </c>
      <c r="P1678" s="4">
        <v>298.11599999999999</v>
      </c>
      <c r="Q1678">
        <v>6</v>
      </c>
      <c r="R1678">
        <v>0.3</v>
      </c>
      <c r="S1678" s="4">
        <v>-4.2587999999999999</v>
      </c>
    </row>
    <row r="1679" spans="1:19" x14ac:dyDescent="0.25">
      <c r="A1679" t="s">
        <v>4566</v>
      </c>
      <c r="B1679" s="1">
        <v>42566</v>
      </c>
      <c r="C1679" s="1">
        <v>42571</v>
      </c>
      <c r="D1679" t="s">
        <v>39</v>
      </c>
      <c r="E1679" t="s">
        <v>2865</v>
      </c>
      <c r="F1679" t="s">
        <v>2866</v>
      </c>
      <c r="G1679" t="s">
        <v>89</v>
      </c>
      <c r="H1679" t="s">
        <v>26</v>
      </c>
      <c r="I1679" t="s">
        <v>4002</v>
      </c>
      <c r="J1679" t="s">
        <v>1800</v>
      </c>
      <c r="K1679" t="s">
        <v>5505</v>
      </c>
      <c r="L1679" t="s">
        <v>53</v>
      </c>
      <c r="M1679" t="s">
        <v>508</v>
      </c>
      <c r="N1679" t="s">
        <v>31</v>
      </c>
      <c r="O1679" t="s">
        <v>35</v>
      </c>
      <c r="P1679" s="4">
        <v>230.28</v>
      </c>
      <c r="Q1679">
        <v>3</v>
      </c>
      <c r="R1679">
        <v>0.2</v>
      </c>
      <c r="S1679" s="4">
        <v>23.027999999999999</v>
      </c>
    </row>
    <row r="1680" spans="1:19" x14ac:dyDescent="0.25">
      <c r="A1680" t="s">
        <v>4569</v>
      </c>
      <c r="B1680" s="1">
        <v>42718</v>
      </c>
      <c r="C1680" s="1">
        <v>42721</v>
      </c>
      <c r="D1680" t="s">
        <v>86</v>
      </c>
      <c r="E1680" t="s">
        <v>309</v>
      </c>
      <c r="F1680" t="s">
        <v>310</v>
      </c>
      <c r="G1680" t="s">
        <v>89</v>
      </c>
      <c r="H1680" t="s">
        <v>26</v>
      </c>
      <c r="I1680" t="s">
        <v>720</v>
      </c>
      <c r="J1680" t="s">
        <v>52</v>
      </c>
      <c r="K1680" t="s">
        <v>5250</v>
      </c>
      <c r="L1680" t="s">
        <v>53</v>
      </c>
      <c r="M1680" t="s">
        <v>139</v>
      </c>
      <c r="N1680" t="s">
        <v>31</v>
      </c>
      <c r="O1680" t="s">
        <v>35</v>
      </c>
      <c r="P1680" s="4">
        <v>81.424000000000007</v>
      </c>
      <c r="Q1680">
        <v>2</v>
      </c>
      <c r="R1680">
        <v>0.2</v>
      </c>
      <c r="S1680" s="4">
        <v>-9.1601999999999997</v>
      </c>
    </row>
    <row r="1681" spans="1:19" x14ac:dyDescent="0.25">
      <c r="A1681" t="s">
        <v>4570</v>
      </c>
      <c r="B1681" s="1">
        <v>41642</v>
      </c>
      <c r="C1681" s="1">
        <v>41762</v>
      </c>
      <c r="D1681" t="s">
        <v>39</v>
      </c>
      <c r="E1681" t="s">
        <v>2538</v>
      </c>
      <c r="F1681" t="s">
        <v>2539</v>
      </c>
      <c r="G1681" t="s">
        <v>25</v>
      </c>
      <c r="H1681" t="s">
        <v>26</v>
      </c>
      <c r="I1681" t="s">
        <v>1624</v>
      </c>
      <c r="J1681" t="s">
        <v>91</v>
      </c>
      <c r="K1681" t="s">
        <v>5288</v>
      </c>
      <c r="L1681" t="s">
        <v>92</v>
      </c>
      <c r="M1681" t="s">
        <v>1275</v>
      </c>
      <c r="N1681" t="s">
        <v>31</v>
      </c>
      <c r="O1681" t="s">
        <v>35</v>
      </c>
      <c r="P1681" s="4">
        <v>362.25</v>
      </c>
      <c r="Q1681">
        <v>6</v>
      </c>
      <c r="R1681">
        <v>0.3</v>
      </c>
      <c r="S1681" s="4">
        <v>0</v>
      </c>
    </row>
    <row r="1682" spans="1:19" x14ac:dyDescent="0.25">
      <c r="A1682" t="s">
        <v>4570</v>
      </c>
      <c r="B1682" s="1">
        <v>41642</v>
      </c>
      <c r="C1682" s="1">
        <v>41762</v>
      </c>
      <c r="D1682" t="s">
        <v>39</v>
      </c>
      <c r="E1682" t="s">
        <v>2538</v>
      </c>
      <c r="F1682" t="s">
        <v>2539</v>
      </c>
      <c r="G1682" t="s">
        <v>25</v>
      </c>
      <c r="H1682" t="s">
        <v>26</v>
      </c>
      <c r="I1682" t="s">
        <v>1624</v>
      </c>
      <c r="J1682" t="s">
        <v>91</v>
      </c>
      <c r="K1682" t="s">
        <v>5288</v>
      </c>
      <c r="L1682" t="s">
        <v>92</v>
      </c>
      <c r="M1682" t="s">
        <v>1099</v>
      </c>
      <c r="N1682" t="s">
        <v>31</v>
      </c>
      <c r="O1682" t="s">
        <v>55</v>
      </c>
      <c r="P1682" s="4">
        <v>63.552</v>
      </c>
      <c r="Q1682">
        <v>6</v>
      </c>
      <c r="R1682">
        <v>0.6</v>
      </c>
      <c r="S1682" s="4">
        <v>-34.953600000000002</v>
      </c>
    </row>
    <row r="1683" spans="1:19" x14ac:dyDescent="0.25">
      <c r="A1683" t="s">
        <v>4571</v>
      </c>
      <c r="B1683" s="1">
        <v>42865</v>
      </c>
      <c r="C1683" s="1">
        <v>43018</v>
      </c>
      <c r="D1683" t="s">
        <v>39</v>
      </c>
      <c r="E1683" t="s">
        <v>1978</v>
      </c>
      <c r="F1683" t="s">
        <v>1979</v>
      </c>
      <c r="G1683" t="s">
        <v>89</v>
      </c>
      <c r="H1683" t="s">
        <v>26</v>
      </c>
      <c r="I1683" t="s">
        <v>4039</v>
      </c>
      <c r="J1683" t="s">
        <v>52</v>
      </c>
      <c r="K1683" t="s">
        <v>5507</v>
      </c>
      <c r="L1683" t="s">
        <v>53</v>
      </c>
      <c r="M1683" t="s">
        <v>2270</v>
      </c>
      <c r="N1683" t="s">
        <v>31</v>
      </c>
      <c r="O1683" t="s">
        <v>35</v>
      </c>
      <c r="P1683" s="4">
        <v>435.16800000000001</v>
      </c>
      <c r="Q1683">
        <v>4</v>
      </c>
      <c r="R1683">
        <v>0.2</v>
      </c>
      <c r="S1683" s="4">
        <v>-59.835599999999999</v>
      </c>
    </row>
    <row r="1684" spans="1:19" x14ac:dyDescent="0.25">
      <c r="A1684" t="s">
        <v>4571</v>
      </c>
      <c r="B1684" s="1">
        <v>42865</v>
      </c>
      <c r="C1684" s="1">
        <v>43018</v>
      </c>
      <c r="D1684" t="s">
        <v>39</v>
      </c>
      <c r="E1684" t="s">
        <v>1978</v>
      </c>
      <c r="F1684" t="s">
        <v>1979</v>
      </c>
      <c r="G1684" t="s">
        <v>89</v>
      </c>
      <c r="H1684" t="s">
        <v>26</v>
      </c>
      <c r="I1684" t="s">
        <v>4039</v>
      </c>
      <c r="J1684" t="s">
        <v>52</v>
      </c>
      <c r="K1684" t="s">
        <v>5507</v>
      </c>
      <c r="L1684" t="s">
        <v>53</v>
      </c>
      <c r="M1684" t="s">
        <v>2684</v>
      </c>
      <c r="N1684" t="s">
        <v>31</v>
      </c>
      <c r="O1684" t="s">
        <v>55</v>
      </c>
      <c r="P1684" s="4">
        <v>72.900000000000006</v>
      </c>
      <c r="Q1684">
        <v>5</v>
      </c>
      <c r="R1684">
        <v>0</v>
      </c>
      <c r="S1684" s="4">
        <v>26.972999999999999</v>
      </c>
    </row>
    <row r="1685" spans="1:19" x14ac:dyDescent="0.25">
      <c r="A1685" t="s">
        <v>4571</v>
      </c>
      <c r="B1685" s="1">
        <v>42865</v>
      </c>
      <c r="C1685" s="1">
        <v>43018</v>
      </c>
      <c r="D1685" t="s">
        <v>39</v>
      </c>
      <c r="E1685" t="s">
        <v>1978</v>
      </c>
      <c r="F1685" t="s">
        <v>1979</v>
      </c>
      <c r="G1685" t="s">
        <v>89</v>
      </c>
      <c r="H1685" t="s">
        <v>26</v>
      </c>
      <c r="I1685" t="s">
        <v>4039</v>
      </c>
      <c r="J1685" t="s">
        <v>52</v>
      </c>
      <c r="K1685" t="s">
        <v>5507</v>
      </c>
      <c r="L1685" t="s">
        <v>53</v>
      </c>
      <c r="M1685" t="s">
        <v>1243</v>
      </c>
      <c r="N1685" t="s">
        <v>31</v>
      </c>
      <c r="O1685" t="s">
        <v>45</v>
      </c>
      <c r="P1685" s="4">
        <v>206.352</v>
      </c>
      <c r="Q1685">
        <v>3</v>
      </c>
      <c r="R1685">
        <v>0.2</v>
      </c>
      <c r="S1685" s="4">
        <v>5.1588000000000003</v>
      </c>
    </row>
    <row r="1686" spans="1:19" x14ac:dyDescent="0.25">
      <c r="A1686" t="s">
        <v>4572</v>
      </c>
      <c r="B1686" s="1">
        <v>42653</v>
      </c>
      <c r="C1686" s="1">
        <v>42714</v>
      </c>
      <c r="D1686" t="s">
        <v>86</v>
      </c>
      <c r="E1686" t="s">
        <v>2926</v>
      </c>
      <c r="F1686" t="s">
        <v>2927</v>
      </c>
      <c r="G1686" t="s">
        <v>89</v>
      </c>
      <c r="H1686" t="s">
        <v>26</v>
      </c>
      <c r="I1686" t="s">
        <v>286</v>
      </c>
      <c r="J1686" t="s">
        <v>189</v>
      </c>
      <c r="K1686" t="s">
        <v>5162</v>
      </c>
      <c r="L1686" t="s">
        <v>53</v>
      </c>
      <c r="M1686" t="s">
        <v>4573</v>
      </c>
      <c r="N1686" t="s">
        <v>31</v>
      </c>
      <c r="O1686" t="s">
        <v>32</v>
      </c>
      <c r="P1686" s="4">
        <v>90.882000000000005</v>
      </c>
      <c r="Q1686">
        <v>3</v>
      </c>
      <c r="R1686">
        <v>0.7</v>
      </c>
      <c r="S1686" s="4">
        <v>-190.85220000000001</v>
      </c>
    </row>
    <row r="1687" spans="1:19" x14ac:dyDescent="0.25">
      <c r="A1687" t="s">
        <v>4572</v>
      </c>
      <c r="B1687" s="1">
        <v>42653</v>
      </c>
      <c r="C1687" s="1">
        <v>42714</v>
      </c>
      <c r="D1687" t="s">
        <v>86</v>
      </c>
      <c r="E1687" t="s">
        <v>2926</v>
      </c>
      <c r="F1687" t="s">
        <v>2927</v>
      </c>
      <c r="G1687" t="s">
        <v>89</v>
      </c>
      <c r="H1687" t="s">
        <v>26</v>
      </c>
      <c r="I1687" t="s">
        <v>286</v>
      </c>
      <c r="J1687" t="s">
        <v>189</v>
      </c>
      <c r="K1687" t="s">
        <v>5162</v>
      </c>
      <c r="L1687" t="s">
        <v>53</v>
      </c>
      <c r="M1687" t="s">
        <v>741</v>
      </c>
      <c r="N1687" t="s">
        <v>31</v>
      </c>
      <c r="O1687" t="s">
        <v>35</v>
      </c>
      <c r="P1687" s="4">
        <v>120.78400000000001</v>
      </c>
      <c r="Q1687">
        <v>1</v>
      </c>
      <c r="R1687">
        <v>0.2</v>
      </c>
      <c r="S1687" s="4">
        <v>13.588200000000001</v>
      </c>
    </row>
    <row r="1688" spans="1:19" x14ac:dyDescent="0.25">
      <c r="A1688" t="s">
        <v>4575</v>
      </c>
      <c r="B1688" s="1">
        <v>42232</v>
      </c>
      <c r="C1688" s="1">
        <v>42236</v>
      </c>
      <c r="D1688" t="s">
        <v>39</v>
      </c>
      <c r="E1688" t="s">
        <v>3109</v>
      </c>
      <c r="F1688" t="s">
        <v>3110</v>
      </c>
      <c r="G1688" t="s">
        <v>89</v>
      </c>
      <c r="H1688" t="s">
        <v>26</v>
      </c>
      <c r="I1688" t="s">
        <v>64</v>
      </c>
      <c r="J1688" t="s">
        <v>65</v>
      </c>
      <c r="K1688" t="s">
        <v>5247</v>
      </c>
      <c r="L1688" t="s">
        <v>66</v>
      </c>
      <c r="M1688" t="s">
        <v>1646</v>
      </c>
      <c r="N1688" t="s">
        <v>31</v>
      </c>
      <c r="O1688" t="s">
        <v>55</v>
      </c>
      <c r="P1688" s="4">
        <v>254.352</v>
      </c>
      <c r="Q1688">
        <v>3</v>
      </c>
      <c r="R1688">
        <v>0.2</v>
      </c>
      <c r="S1688" s="4">
        <v>0</v>
      </c>
    </row>
    <row r="1689" spans="1:19" x14ac:dyDescent="0.25">
      <c r="A1689" t="s">
        <v>4577</v>
      </c>
      <c r="B1689" s="1">
        <v>41921</v>
      </c>
      <c r="C1689" s="1">
        <v>41895</v>
      </c>
      <c r="D1689" t="s">
        <v>86</v>
      </c>
      <c r="E1689" t="s">
        <v>62</v>
      </c>
      <c r="F1689" t="s">
        <v>63</v>
      </c>
      <c r="G1689" t="s">
        <v>25</v>
      </c>
      <c r="H1689" t="s">
        <v>26</v>
      </c>
      <c r="I1689" t="s">
        <v>4578</v>
      </c>
      <c r="J1689" t="s">
        <v>392</v>
      </c>
      <c r="K1689" t="s">
        <v>5547</v>
      </c>
      <c r="L1689" t="s">
        <v>66</v>
      </c>
      <c r="M1689" t="s">
        <v>1821</v>
      </c>
      <c r="N1689" t="s">
        <v>31</v>
      </c>
      <c r="O1689" t="s">
        <v>55</v>
      </c>
      <c r="P1689" s="4">
        <v>254.9</v>
      </c>
      <c r="Q1689">
        <v>5</v>
      </c>
      <c r="R1689">
        <v>0</v>
      </c>
      <c r="S1689" s="4">
        <v>76.47</v>
      </c>
    </row>
    <row r="1690" spans="1:19" x14ac:dyDescent="0.25">
      <c r="A1690" t="s">
        <v>4579</v>
      </c>
      <c r="B1690" s="1">
        <v>42328</v>
      </c>
      <c r="C1690" s="1">
        <v>42331</v>
      </c>
      <c r="D1690" t="s">
        <v>22</v>
      </c>
      <c r="E1690" t="s">
        <v>1709</v>
      </c>
      <c r="F1690" t="s">
        <v>1710</v>
      </c>
      <c r="G1690" t="s">
        <v>25</v>
      </c>
      <c r="H1690" t="s">
        <v>26</v>
      </c>
      <c r="I1690" t="s">
        <v>188</v>
      </c>
      <c r="J1690" t="s">
        <v>189</v>
      </c>
      <c r="K1690" t="s">
        <v>5152</v>
      </c>
      <c r="L1690" t="s">
        <v>53</v>
      </c>
      <c r="M1690" t="s">
        <v>452</v>
      </c>
      <c r="N1690" t="s">
        <v>31</v>
      </c>
      <c r="O1690" t="s">
        <v>32</v>
      </c>
      <c r="P1690" s="4">
        <v>145.76400000000001</v>
      </c>
      <c r="Q1690">
        <v>6</v>
      </c>
      <c r="R1690">
        <v>0.7</v>
      </c>
      <c r="S1690" s="4">
        <v>-247.7988</v>
      </c>
    </row>
    <row r="1691" spans="1:19" x14ac:dyDescent="0.25">
      <c r="A1691" t="s">
        <v>4580</v>
      </c>
      <c r="B1691" s="1">
        <v>42805</v>
      </c>
      <c r="C1691" s="1">
        <v>42866</v>
      </c>
      <c r="D1691" t="s">
        <v>86</v>
      </c>
      <c r="E1691" t="s">
        <v>4581</v>
      </c>
      <c r="F1691" t="s">
        <v>4582</v>
      </c>
      <c r="G1691" t="s">
        <v>100</v>
      </c>
      <c r="H1691" t="s">
        <v>26</v>
      </c>
      <c r="I1691" t="s">
        <v>720</v>
      </c>
      <c r="J1691" t="s">
        <v>52</v>
      </c>
      <c r="K1691" t="s">
        <v>5250</v>
      </c>
      <c r="L1691" t="s">
        <v>53</v>
      </c>
      <c r="M1691" t="s">
        <v>895</v>
      </c>
      <c r="N1691" t="s">
        <v>31</v>
      </c>
      <c r="O1691" t="s">
        <v>45</v>
      </c>
      <c r="P1691" s="4">
        <v>1673.184</v>
      </c>
      <c r="Q1691">
        <v>12</v>
      </c>
      <c r="R1691">
        <v>0.2</v>
      </c>
      <c r="S1691" s="4">
        <v>20.9148</v>
      </c>
    </row>
    <row r="1692" spans="1:19" x14ac:dyDescent="0.25">
      <c r="A1692" t="s">
        <v>4583</v>
      </c>
      <c r="B1692" s="1">
        <v>41734</v>
      </c>
      <c r="C1692" s="1">
        <v>41825</v>
      </c>
      <c r="D1692" t="s">
        <v>86</v>
      </c>
      <c r="E1692" t="s">
        <v>3271</v>
      </c>
      <c r="F1692" t="s">
        <v>3272</v>
      </c>
      <c r="G1692" t="s">
        <v>89</v>
      </c>
      <c r="H1692" t="s">
        <v>26</v>
      </c>
      <c r="I1692" t="s">
        <v>202</v>
      </c>
      <c r="J1692" t="s">
        <v>203</v>
      </c>
      <c r="K1692" t="s">
        <v>5186</v>
      </c>
      <c r="L1692" t="s">
        <v>53</v>
      </c>
      <c r="M1692" t="s">
        <v>1254</v>
      </c>
      <c r="N1692" t="s">
        <v>31</v>
      </c>
      <c r="O1692" t="s">
        <v>55</v>
      </c>
      <c r="P1692" s="4">
        <v>12.18</v>
      </c>
      <c r="Q1692">
        <v>7</v>
      </c>
      <c r="R1692">
        <v>0</v>
      </c>
      <c r="S1692" s="4">
        <v>3.8976000000000002</v>
      </c>
    </row>
    <row r="1693" spans="1:19" x14ac:dyDescent="0.25">
      <c r="A1693" t="s">
        <v>4584</v>
      </c>
      <c r="B1693" s="1">
        <v>41651</v>
      </c>
      <c r="C1693" s="1">
        <v>41710</v>
      </c>
      <c r="D1693" t="s">
        <v>86</v>
      </c>
      <c r="E1693" t="s">
        <v>3197</v>
      </c>
      <c r="F1693" t="s">
        <v>3198</v>
      </c>
      <c r="G1693" t="s">
        <v>25</v>
      </c>
      <c r="H1693" t="s">
        <v>26</v>
      </c>
      <c r="I1693" t="s">
        <v>2417</v>
      </c>
      <c r="J1693" t="s">
        <v>473</v>
      </c>
      <c r="K1693" t="s">
        <v>5357</v>
      </c>
      <c r="L1693" t="s">
        <v>66</v>
      </c>
      <c r="M1693" t="s">
        <v>1004</v>
      </c>
      <c r="N1693" t="s">
        <v>31</v>
      </c>
      <c r="O1693" t="s">
        <v>55</v>
      </c>
      <c r="P1693" s="4">
        <v>45.84</v>
      </c>
      <c r="Q1693">
        <v>3</v>
      </c>
      <c r="R1693">
        <v>0</v>
      </c>
      <c r="S1693" s="4">
        <v>15.585599999999999</v>
      </c>
    </row>
    <row r="1694" spans="1:19" x14ac:dyDescent="0.25">
      <c r="A1694" t="s">
        <v>4584</v>
      </c>
      <c r="B1694" s="1">
        <v>41651</v>
      </c>
      <c r="C1694" s="1">
        <v>41710</v>
      </c>
      <c r="D1694" t="s">
        <v>86</v>
      </c>
      <c r="E1694" t="s">
        <v>3197</v>
      </c>
      <c r="F1694" t="s">
        <v>3198</v>
      </c>
      <c r="G1694" t="s">
        <v>25</v>
      </c>
      <c r="H1694" t="s">
        <v>26</v>
      </c>
      <c r="I1694" t="s">
        <v>2417</v>
      </c>
      <c r="J1694" t="s">
        <v>473</v>
      </c>
      <c r="K1694" t="s">
        <v>5357</v>
      </c>
      <c r="L1694" t="s">
        <v>66</v>
      </c>
      <c r="M1694" t="s">
        <v>1287</v>
      </c>
      <c r="N1694" t="s">
        <v>31</v>
      </c>
      <c r="O1694" t="s">
        <v>55</v>
      </c>
      <c r="P1694" s="4">
        <v>9.82</v>
      </c>
      <c r="Q1694">
        <v>2</v>
      </c>
      <c r="R1694">
        <v>0</v>
      </c>
      <c r="S1694" s="4">
        <v>3.2406000000000001</v>
      </c>
    </row>
    <row r="1695" spans="1:19" x14ac:dyDescent="0.25">
      <c r="A1695" t="s">
        <v>4585</v>
      </c>
      <c r="B1695" s="1">
        <v>42325</v>
      </c>
      <c r="C1695" s="1">
        <v>42332</v>
      </c>
      <c r="D1695" t="s">
        <v>39</v>
      </c>
      <c r="E1695" t="s">
        <v>3197</v>
      </c>
      <c r="F1695" t="s">
        <v>3198</v>
      </c>
      <c r="G1695" t="s">
        <v>25</v>
      </c>
      <c r="H1695" t="s">
        <v>26</v>
      </c>
      <c r="I1695" t="s">
        <v>3573</v>
      </c>
      <c r="J1695" t="s">
        <v>1805</v>
      </c>
      <c r="K1695" t="s">
        <v>5459</v>
      </c>
      <c r="L1695" t="s">
        <v>92</v>
      </c>
      <c r="M1695" t="s">
        <v>4230</v>
      </c>
      <c r="N1695" t="s">
        <v>31</v>
      </c>
      <c r="O1695" t="s">
        <v>35</v>
      </c>
      <c r="P1695" s="4">
        <v>1323.9</v>
      </c>
      <c r="Q1695">
        <v>5</v>
      </c>
      <c r="R1695">
        <v>0</v>
      </c>
      <c r="S1695" s="4">
        <v>383.93099999999998</v>
      </c>
    </row>
    <row r="1696" spans="1:19" x14ac:dyDescent="0.25">
      <c r="A1696" t="s">
        <v>4586</v>
      </c>
      <c r="B1696" s="1">
        <v>42880</v>
      </c>
      <c r="C1696" s="1">
        <v>42880</v>
      </c>
      <c r="D1696" t="s">
        <v>464</v>
      </c>
      <c r="E1696" t="s">
        <v>2036</v>
      </c>
      <c r="F1696" t="s">
        <v>2037</v>
      </c>
      <c r="G1696" t="s">
        <v>25</v>
      </c>
      <c r="H1696" t="s">
        <v>26</v>
      </c>
      <c r="I1696" t="s">
        <v>180</v>
      </c>
      <c r="J1696" t="s">
        <v>123</v>
      </c>
      <c r="K1696" t="s">
        <v>5151</v>
      </c>
      <c r="L1696" t="s">
        <v>66</v>
      </c>
      <c r="M1696" t="s">
        <v>768</v>
      </c>
      <c r="N1696" t="s">
        <v>31</v>
      </c>
      <c r="O1696" t="s">
        <v>55</v>
      </c>
      <c r="P1696" s="4">
        <v>18.84</v>
      </c>
      <c r="Q1696">
        <v>3</v>
      </c>
      <c r="R1696">
        <v>0</v>
      </c>
      <c r="S1696" s="4">
        <v>6.0288000000000004</v>
      </c>
    </row>
    <row r="1697" spans="1:19" x14ac:dyDescent="0.25">
      <c r="A1697" t="s">
        <v>4588</v>
      </c>
      <c r="B1697" s="1">
        <v>41891</v>
      </c>
      <c r="C1697" s="1">
        <v>41952</v>
      </c>
      <c r="D1697" t="s">
        <v>86</v>
      </c>
      <c r="E1697" t="s">
        <v>1187</v>
      </c>
      <c r="F1697" t="s">
        <v>1188</v>
      </c>
      <c r="G1697" t="s">
        <v>100</v>
      </c>
      <c r="H1697" t="s">
        <v>26</v>
      </c>
      <c r="I1697" t="s">
        <v>934</v>
      </c>
      <c r="J1697" t="s">
        <v>250</v>
      </c>
      <c r="K1697" t="s">
        <v>5398</v>
      </c>
      <c r="L1697" t="s">
        <v>66</v>
      </c>
      <c r="M1697" t="s">
        <v>2171</v>
      </c>
      <c r="N1697" t="s">
        <v>31</v>
      </c>
      <c r="O1697" t="s">
        <v>55</v>
      </c>
      <c r="P1697" s="4">
        <v>60.671999999999997</v>
      </c>
      <c r="Q1697">
        <v>6</v>
      </c>
      <c r="R1697">
        <v>0.2</v>
      </c>
      <c r="S1697" s="4">
        <v>12.892799999999999</v>
      </c>
    </row>
    <row r="1698" spans="1:19" x14ac:dyDescent="0.25">
      <c r="A1698" t="s">
        <v>4589</v>
      </c>
      <c r="B1698" s="1">
        <v>41841</v>
      </c>
      <c r="C1698" s="1">
        <v>41845</v>
      </c>
      <c r="D1698" t="s">
        <v>39</v>
      </c>
      <c r="E1698" t="s">
        <v>2207</v>
      </c>
      <c r="F1698" t="s">
        <v>2208</v>
      </c>
      <c r="G1698" t="s">
        <v>89</v>
      </c>
      <c r="H1698" t="s">
        <v>26</v>
      </c>
      <c r="I1698" t="s">
        <v>2064</v>
      </c>
      <c r="J1698" t="s">
        <v>91</v>
      </c>
      <c r="K1698" t="s">
        <v>5385</v>
      </c>
      <c r="L1698" t="s">
        <v>92</v>
      </c>
      <c r="M1698" t="s">
        <v>703</v>
      </c>
      <c r="N1698" t="s">
        <v>31</v>
      </c>
      <c r="O1698" t="s">
        <v>35</v>
      </c>
      <c r="P1698" s="4">
        <v>657.93</v>
      </c>
      <c r="Q1698">
        <v>5</v>
      </c>
      <c r="R1698">
        <v>0.3</v>
      </c>
      <c r="S1698" s="4">
        <v>-93.99</v>
      </c>
    </row>
    <row r="1699" spans="1:19" x14ac:dyDescent="0.25">
      <c r="A1699" t="s">
        <v>4590</v>
      </c>
      <c r="B1699" s="1">
        <v>42317</v>
      </c>
      <c r="C1699" s="1">
        <v>42262</v>
      </c>
      <c r="D1699" t="s">
        <v>22</v>
      </c>
      <c r="E1699" t="s">
        <v>3732</v>
      </c>
      <c r="F1699" t="s">
        <v>3733</v>
      </c>
      <c r="G1699" t="s">
        <v>89</v>
      </c>
      <c r="H1699" t="s">
        <v>26</v>
      </c>
      <c r="I1699" t="s">
        <v>180</v>
      </c>
      <c r="J1699" t="s">
        <v>123</v>
      </c>
      <c r="K1699" t="s">
        <v>5153</v>
      </c>
      <c r="L1699" t="s">
        <v>66</v>
      </c>
      <c r="M1699" t="s">
        <v>4258</v>
      </c>
      <c r="N1699" t="s">
        <v>31</v>
      </c>
      <c r="O1699" t="s">
        <v>55</v>
      </c>
      <c r="P1699" s="4">
        <v>210.68</v>
      </c>
      <c r="Q1699">
        <v>2</v>
      </c>
      <c r="R1699">
        <v>0</v>
      </c>
      <c r="S1699" s="4">
        <v>50.563200000000002</v>
      </c>
    </row>
    <row r="1700" spans="1:19" x14ac:dyDescent="0.25">
      <c r="A1700" t="s">
        <v>4591</v>
      </c>
      <c r="B1700" s="1">
        <v>42552</v>
      </c>
      <c r="C1700" s="1">
        <v>42675</v>
      </c>
      <c r="D1700" t="s">
        <v>39</v>
      </c>
      <c r="E1700" t="s">
        <v>1542</v>
      </c>
      <c r="F1700" t="s">
        <v>1543</v>
      </c>
      <c r="G1700" t="s">
        <v>25</v>
      </c>
      <c r="H1700" t="s">
        <v>26</v>
      </c>
      <c r="I1700" t="s">
        <v>588</v>
      </c>
      <c r="J1700" t="s">
        <v>91</v>
      </c>
      <c r="K1700" t="s">
        <v>5196</v>
      </c>
      <c r="L1700" t="s">
        <v>92</v>
      </c>
      <c r="M1700" t="s">
        <v>1544</v>
      </c>
      <c r="N1700" t="s">
        <v>31</v>
      </c>
      <c r="O1700" t="s">
        <v>55</v>
      </c>
      <c r="P1700" s="4">
        <v>23.076000000000001</v>
      </c>
      <c r="Q1700">
        <v>3</v>
      </c>
      <c r="R1700">
        <v>0.6</v>
      </c>
      <c r="S1700" s="4">
        <v>-10.9611</v>
      </c>
    </row>
    <row r="1701" spans="1:19" x14ac:dyDescent="0.25">
      <c r="A1701" t="s">
        <v>4592</v>
      </c>
      <c r="B1701" s="1">
        <v>42180</v>
      </c>
      <c r="C1701" s="1">
        <v>42183</v>
      </c>
      <c r="D1701" t="s">
        <v>86</v>
      </c>
      <c r="E1701" t="s">
        <v>2122</v>
      </c>
      <c r="F1701" t="s">
        <v>2123</v>
      </c>
      <c r="G1701" t="s">
        <v>25</v>
      </c>
      <c r="H1701" t="s">
        <v>26</v>
      </c>
      <c r="I1701" t="s">
        <v>101</v>
      </c>
      <c r="J1701" t="s">
        <v>91</v>
      </c>
      <c r="K1701" t="s">
        <v>5142</v>
      </c>
      <c r="L1701" t="s">
        <v>92</v>
      </c>
      <c r="M1701" t="s">
        <v>2342</v>
      </c>
      <c r="N1701" t="s">
        <v>31</v>
      </c>
      <c r="O1701" t="s">
        <v>55</v>
      </c>
      <c r="P1701" s="4">
        <v>75.384</v>
      </c>
      <c r="Q1701">
        <v>9</v>
      </c>
      <c r="R1701">
        <v>0.6</v>
      </c>
      <c r="S1701" s="4">
        <v>-20.730599999999999</v>
      </c>
    </row>
    <row r="1702" spans="1:19" x14ac:dyDescent="0.25">
      <c r="A1702" t="s">
        <v>4593</v>
      </c>
      <c r="B1702" s="1">
        <v>42916</v>
      </c>
      <c r="C1702" s="1">
        <v>42773</v>
      </c>
      <c r="D1702" t="s">
        <v>22</v>
      </c>
      <c r="E1702" t="s">
        <v>2976</v>
      </c>
      <c r="F1702" t="s">
        <v>2977</v>
      </c>
      <c r="G1702" t="s">
        <v>25</v>
      </c>
      <c r="H1702" t="s">
        <v>26</v>
      </c>
      <c r="I1702" t="s">
        <v>51</v>
      </c>
      <c r="J1702" t="s">
        <v>52</v>
      </c>
      <c r="K1702" t="s">
        <v>5138</v>
      </c>
      <c r="L1702" t="s">
        <v>53</v>
      </c>
      <c r="M1702" t="s">
        <v>1727</v>
      </c>
      <c r="N1702" t="s">
        <v>31</v>
      </c>
      <c r="O1702" t="s">
        <v>32</v>
      </c>
      <c r="P1702" s="4">
        <v>435.99900000000002</v>
      </c>
      <c r="Q1702">
        <v>3</v>
      </c>
      <c r="R1702">
        <v>0.15</v>
      </c>
      <c r="S1702" s="4">
        <v>5.1294000000000004</v>
      </c>
    </row>
    <row r="1703" spans="1:19" x14ac:dyDescent="0.25">
      <c r="A1703" t="s">
        <v>4594</v>
      </c>
      <c r="B1703" s="1">
        <v>42968</v>
      </c>
      <c r="C1703" s="1">
        <v>42972</v>
      </c>
      <c r="D1703" t="s">
        <v>22</v>
      </c>
      <c r="E1703" t="s">
        <v>4595</v>
      </c>
      <c r="F1703" t="s">
        <v>4596</v>
      </c>
      <c r="G1703" t="s">
        <v>89</v>
      </c>
      <c r="H1703" t="s">
        <v>26</v>
      </c>
      <c r="I1703" t="s">
        <v>202</v>
      </c>
      <c r="J1703" t="s">
        <v>203</v>
      </c>
      <c r="K1703" t="s">
        <v>5160</v>
      </c>
      <c r="L1703" t="s">
        <v>53</v>
      </c>
      <c r="M1703" t="s">
        <v>275</v>
      </c>
      <c r="N1703" t="s">
        <v>31</v>
      </c>
      <c r="O1703" t="s">
        <v>35</v>
      </c>
      <c r="P1703" s="4">
        <v>388.70400000000001</v>
      </c>
      <c r="Q1703">
        <v>6</v>
      </c>
      <c r="R1703">
        <v>0.2</v>
      </c>
      <c r="S1703" s="4">
        <v>38.870399999999997</v>
      </c>
    </row>
    <row r="1704" spans="1:19" x14ac:dyDescent="0.25">
      <c r="A1704" t="s">
        <v>4597</v>
      </c>
      <c r="B1704" s="1">
        <v>43042</v>
      </c>
      <c r="C1704" s="1">
        <v>42809</v>
      </c>
      <c r="D1704" t="s">
        <v>39</v>
      </c>
      <c r="E1704" t="s">
        <v>1218</v>
      </c>
      <c r="F1704" t="s">
        <v>1219</v>
      </c>
      <c r="G1704" t="s">
        <v>100</v>
      </c>
      <c r="H1704" t="s">
        <v>26</v>
      </c>
      <c r="I1704" t="s">
        <v>4599</v>
      </c>
      <c r="J1704" t="s">
        <v>473</v>
      </c>
      <c r="K1704" t="s">
        <v>5548</v>
      </c>
      <c r="L1704" t="s">
        <v>66</v>
      </c>
      <c r="M1704" t="s">
        <v>4600</v>
      </c>
      <c r="N1704" t="s">
        <v>31</v>
      </c>
      <c r="O1704" t="s">
        <v>55</v>
      </c>
      <c r="P1704" s="4">
        <v>26.72</v>
      </c>
      <c r="Q1704">
        <v>1</v>
      </c>
      <c r="R1704">
        <v>0</v>
      </c>
      <c r="S1704" s="4">
        <v>11.7568</v>
      </c>
    </row>
    <row r="1705" spans="1:19" x14ac:dyDescent="0.25">
      <c r="A1705" t="s">
        <v>4602</v>
      </c>
      <c r="B1705" s="1">
        <v>41908</v>
      </c>
      <c r="C1705" s="1">
        <v>41912</v>
      </c>
      <c r="D1705" t="s">
        <v>39</v>
      </c>
      <c r="E1705" t="s">
        <v>4603</v>
      </c>
      <c r="F1705" t="s">
        <v>4604</v>
      </c>
      <c r="G1705" t="s">
        <v>89</v>
      </c>
      <c r="H1705" t="s">
        <v>26</v>
      </c>
      <c r="I1705" t="s">
        <v>64</v>
      </c>
      <c r="J1705" t="s">
        <v>65</v>
      </c>
      <c r="K1705" t="s">
        <v>5139</v>
      </c>
      <c r="L1705" t="s">
        <v>66</v>
      </c>
      <c r="M1705" t="s">
        <v>1099</v>
      </c>
      <c r="N1705" t="s">
        <v>31</v>
      </c>
      <c r="O1705" t="s">
        <v>55</v>
      </c>
      <c r="P1705" s="4">
        <v>21.184000000000001</v>
      </c>
      <c r="Q1705">
        <v>1</v>
      </c>
      <c r="R1705">
        <v>0.2</v>
      </c>
      <c r="S1705" s="4">
        <v>4.7664</v>
      </c>
    </row>
    <row r="1706" spans="1:19" x14ac:dyDescent="0.25">
      <c r="A1706" t="s">
        <v>4605</v>
      </c>
      <c r="B1706" s="1">
        <v>42244</v>
      </c>
      <c r="C1706" s="1">
        <v>42103</v>
      </c>
      <c r="D1706" t="s">
        <v>39</v>
      </c>
      <c r="E1706" t="s">
        <v>782</v>
      </c>
      <c r="F1706" t="s">
        <v>783</v>
      </c>
      <c r="G1706" t="s">
        <v>25</v>
      </c>
      <c r="H1706" t="s">
        <v>26</v>
      </c>
      <c r="I1706" t="s">
        <v>51</v>
      </c>
      <c r="J1706" t="s">
        <v>52</v>
      </c>
      <c r="K1706" t="s">
        <v>5260</v>
      </c>
      <c r="L1706" t="s">
        <v>53</v>
      </c>
      <c r="M1706" t="s">
        <v>298</v>
      </c>
      <c r="N1706" t="s">
        <v>31</v>
      </c>
      <c r="O1706" t="s">
        <v>32</v>
      </c>
      <c r="P1706" s="4">
        <v>307.666</v>
      </c>
      <c r="Q1706">
        <v>2</v>
      </c>
      <c r="R1706">
        <v>0.15</v>
      </c>
      <c r="S1706" s="4">
        <v>28.956800000000001</v>
      </c>
    </row>
    <row r="1707" spans="1:19" x14ac:dyDescent="0.25">
      <c r="A1707" t="s">
        <v>4605</v>
      </c>
      <c r="B1707" s="1">
        <v>42244</v>
      </c>
      <c r="C1707" s="1">
        <v>42103</v>
      </c>
      <c r="D1707" t="s">
        <v>39</v>
      </c>
      <c r="E1707" t="s">
        <v>782</v>
      </c>
      <c r="F1707" t="s">
        <v>783</v>
      </c>
      <c r="G1707" t="s">
        <v>25</v>
      </c>
      <c r="H1707" t="s">
        <v>26</v>
      </c>
      <c r="I1707" t="s">
        <v>51</v>
      </c>
      <c r="J1707" t="s">
        <v>52</v>
      </c>
      <c r="K1707" t="s">
        <v>5260</v>
      </c>
      <c r="L1707" t="s">
        <v>53</v>
      </c>
      <c r="M1707" t="s">
        <v>1603</v>
      </c>
      <c r="N1707" t="s">
        <v>31</v>
      </c>
      <c r="O1707" t="s">
        <v>55</v>
      </c>
      <c r="P1707" s="4">
        <v>4.16</v>
      </c>
      <c r="Q1707">
        <v>2</v>
      </c>
      <c r="R1707">
        <v>0</v>
      </c>
      <c r="S1707" s="4">
        <v>1.7472000000000001</v>
      </c>
    </row>
    <row r="1708" spans="1:19" x14ac:dyDescent="0.25">
      <c r="A1708" t="s">
        <v>4606</v>
      </c>
      <c r="B1708" s="1">
        <v>42297</v>
      </c>
      <c r="C1708" s="1">
        <v>42301</v>
      </c>
      <c r="D1708" t="s">
        <v>39</v>
      </c>
      <c r="E1708" t="s">
        <v>1212</v>
      </c>
      <c r="F1708" t="s">
        <v>1213</v>
      </c>
      <c r="G1708" t="s">
        <v>89</v>
      </c>
      <c r="H1708" t="s">
        <v>26</v>
      </c>
      <c r="I1708" t="s">
        <v>352</v>
      </c>
      <c r="J1708" t="s">
        <v>52</v>
      </c>
      <c r="K1708" t="s">
        <v>5170</v>
      </c>
      <c r="L1708" t="s">
        <v>53</v>
      </c>
      <c r="M1708" t="s">
        <v>2985</v>
      </c>
      <c r="N1708" t="s">
        <v>31</v>
      </c>
      <c r="O1708" t="s">
        <v>55</v>
      </c>
      <c r="P1708" s="4">
        <v>16.02</v>
      </c>
      <c r="Q1708">
        <v>6</v>
      </c>
      <c r="R1708">
        <v>0</v>
      </c>
      <c r="S1708" s="4">
        <v>6.0876000000000001</v>
      </c>
    </row>
    <row r="1709" spans="1:19" x14ac:dyDescent="0.25">
      <c r="A1709" t="s">
        <v>4608</v>
      </c>
      <c r="B1709" s="1">
        <v>42736</v>
      </c>
      <c r="C1709" s="1">
        <v>42856</v>
      </c>
      <c r="D1709" t="s">
        <v>39</v>
      </c>
      <c r="E1709" t="s">
        <v>3154</v>
      </c>
      <c r="F1709" t="s">
        <v>3155</v>
      </c>
      <c r="G1709" t="s">
        <v>25</v>
      </c>
      <c r="H1709" t="s">
        <v>26</v>
      </c>
      <c r="I1709" t="s">
        <v>2209</v>
      </c>
      <c r="J1709" t="s">
        <v>91</v>
      </c>
      <c r="K1709" t="s">
        <v>5340</v>
      </c>
      <c r="L1709" t="s">
        <v>92</v>
      </c>
      <c r="M1709" t="s">
        <v>2579</v>
      </c>
      <c r="N1709" t="s">
        <v>31</v>
      </c>
      <c r="O1709" t="s">
        <v>55</v>
      </c>
      <c r="P1709" s="4">
        <v>141.41999999999999</v>
      </c>
      <c r="Q1709">
        <v>5</v>
      </c>
      <c r="R1709">
        <v>0.6</v>
      </c>
      <c r="S1709" s="4">
        <v>-187.38149999999999</v>
      </c>
    </row>
    <row r="1710" spans="1:19" x14ac:dyDescent="0.25">
      <c r="A1710" t="s">
        <v>4608</v>
      </c>
      <c r="B1710" s="1">
        <v>42736</v>
      </c>
      <c r="C1710" s="1">
        <v>42856</v>
      </c>
      <c r="D1710" t="s">
        <v>39</v>
      </c>
      <c r="E1710" t="s">
        <v>3154</v>
      </c>
      <c r="F1710" t="s">
        <v>3155</v>
      </c>
      <c r="G1710" t="s">
        <v>25</v>
      </c>
      <c r="H1710" t="s">
        <v>26</v>
      </c>
      <c r="I1710" t="s">
        <v>2209</v>
      </c>
      <c r="J1710" t="s">
        <v>91</v>
      </c>
      <c r="K1710" t="s">
        <v>5340</v>
      </c>
      <c r="L1710" t="s">
        <v>92</v>
      </c>
      <c r="M1710" t="s">
        <v>942</v>
      </c>
      <c r="N1710" t="s">
        <v>31</v>
      </c>
      <c r="O1710" t="s">
        <v>35</v>
      </c>
      <c r="P1710" s="4">
        <v>310.74400000000003</v>
      </c>
      <c r="Q1710">
        <v>4</v>
      </c>
      <c r="R1710">
        <v>0.3</v>
      </c>
      <c r="S1710" s="4">
        <v>-26.635200000000001</v>
      </c>
    </row>
    <row r="1711" spans="1:19" x14ac:dyDescent="0.25">
      <c r="A1711" t="s">
        <v>4609</v>
      </c>
      <c r="B1711" s="1">
        <v>42178</v>
      </c>
      <c r="C1711" s="1">
        <v>42184</v>
      </c>
      <c r="D1711" t="s">
        <v>39</v>
      </c>
      <c r="E1711" t="s">
        <v>2033</v>
      </c>
      <c r="F1711" t="s">
        <v>2034</v>
      </c>
      <c r="G1711" t="s">
        <v>89</v>
      </c>
      <c r="H1711" t="s">
        <v>26</v>
      </c>
      <c r="I1711" t="s">
        <v>4610</v>
      </c>
      <c r="J1711" t="s">
        <v>754</v>
      </c>
      <c r="K1711" t="s">
        <v>5549</v>
      </c>
      <c r="L1711" t="s">
        <v>29</v>
      </c>
      <c r="M1711" t="s">
        <v>960</v>
      </c>
      <c r="N1711" t="s">
        <v>31</v>
      </c>
      <c r="O1711" t="s">
        <v>55</v>
      </c>
      <c r="P1711" s="4">
        <v>27.42</v>
      </c>
      <c r="Q1711">
        <v>3</v>
      </c>
      <c r="R1711">
        <v>0</v>
      </c>
      <c r="S1711" s="4">
        <v>9.3228000000000009</v>
      </c>
    </row>
    <row r="1712" spans="1:19" x14ac:dyDescent="0.25">
      <c r="A1712" t="s">
        <v>4611</v>
      </c>
      <c r="B1712" s="1">
        <v>42663</v>
      </c>
      <c r="C1712" s="1">
        <v>42669</v>
      </c>
      <c r="D1712" t="s">
        <v>39</v>
      </c>
      <c r="E1712" t="s">
        <v>4612</v>
      </c>
      <c r="F1712" t="s">
        <v>4613</v>
      </c>
      <c r="G1712" t="s">
        <v>100</v>
      </c>
      <c r="H1712" t="s">
        <v>26</v>
      </c>
      <c r="I1712" t="s">
        <v>784</v>
      </c>
      <c r="J1712" t="s">
        <v>817</v>
      </c>
      <c r="K1712" t="s">
        <v>5226</v>
      </c>
      <c r="L1712" t="s">
        <v>29</v>
      </c>
      <c r="M1712" t="s">
        <v>542</v>
      </c>
      <c r="N1712" t="s">
        <v>31</v>
      </c>
      <c r="O1712" t="s">
        <v>55</v>
      </c>
      <c r="P1712" s="4">
        <v>61.1</v>
      </c>
      <c r="Q1712">
        <v>5</v>
      </c>
      <c r="R1712">
        <v>0</v>
      </c>
      <c r="S1712" s="4">
        <v>18.329999999999998</v>
      </c>
    </row>
    <row r="1713" spans="1:19" x14ac:dyDescent="0.25">
      <c r="A1713" t="s">
        <v>4614</v>
      </c>
      <c r="B1713" s="1">
        <v>42943</v>
      </c>
      <c r="C1713" s="1">
        <v>42743</v>
      </c>
      <c r="D1713" t="s">
        <v>22</v>
      </c>
      <c r="E1713" t="s">
        <v>2096</v>
      </c>
      <c r="F1713" t="s">
        <v>2097</v>
      </c>
      <c r="G1713" t="s">
        <v>25</v>
      </c>
      <c r="H1713" t="s">
        <v>26</v>
      </c>
      <c r="I1713" t="s">
        <v>202</v>
      </c>
      <c r="J1713" t="s">
        <v>203</v>
      </c>
      <c r="K1713" t="s">
        <v>5160</v>
      </c>
      <c r="L1713" t="s">
        <v>53</v>
      </c>
      <c r="M1713" t="s">
        <v>1078</v>
      </c>
      <c r="N1713" t="s">
        <v>31</v>
      </c>
      <c r="O1713" t="s">
        <v>55</v>
      </c>
      <c r="P1713" s="4">
        <v>23.88</v>
      </c>
      <c r="Q1713">
        <v>3</v>
      </c>
      <c r="R1713">
        <v>0</v>
      </c>
      <c r="S1713" s="4">
        <v>10.507199999999999</v>
      </c>
    </row>
    <row r="1714" spans="1:19" x14ac:dyDescent="0.25">
      <c r="A1714" t="s">
        <v>4615</v>
      </c>
      <c r="B1714" s="1">
        <v>42783</v>
      </c>
      <c r="C1714" s="1">
        <v>42785</v>
      </c>
      <c r="D1714" t="s">
        <v>86</v>
      </c>
      <c r="E1714" t="s">
        <v>4616</v>
      </c>
      <c r="F1714" t="s">
        <v>4617</v>
      </c>
      <c r="G1714" t="s">
        <v>100</v>
      </c>
      <c r="H1714" t="s">
        <v>26</v>
      </c>
      <c r="I1714" t="s">
        <v>101</v>
      </c>
      <c r="J1714" t="s">
        <v>91</v>
      </c>
      <c r="K1714" t="s">
        <v>5142</v>
      </c>
      <c r="L1714" t="s">
        <v>92</v>
      </c>
      <c r="M1714" t="s">
        <v>594</v>
      </c>
      <c r="N1714" t="s">
        <v>31</v>
      </c>
      <c r="O1714" t="s">
        <v>32</v>
      </c>
      <c r="P1714" s="4">
        <v>89.066400000000002</v>
      </c>
      <c r="Q1714">
        <v>1</v>
      </c>
      <c r="R1714">
        <v>0.32</v>
      </c>
      <c r="S1714" s="4">
        <v>-17.0274</v>
      </c>
    </row>
    <row r="1715" spans="1:19" x14ac:dyDescent="0.25">
      <c r="A1715" t="s">
        <v>4618</v>
      </c>
      <c r="B1715" s="1">
        <v>42959</v>
      </c>
      <c r="C1715" s="1">
        <v>43084</v>
      </c>
      <c r="D1715" t="s">
        <v>39</v>
      </c>
      <c r="E1715" t="s">
        <v>866</v>
      </c>
      <c r="F1715" t="s">
        <v>867</v>
      </c>
      <c r="G1715" t="s">
        <v>25</v>
      </c>
      <c r="H1715" t="s">
        <v>26</v>
      </c>
      <c r="I1715" t="s">
        <v>64</v>
      </c>
      <c r="J1715" t="s">
        <v>65</v>
      </c>
      <c r="K1715" t="s">
        <v>5139</v>
      </c>
      <c r="L1715" t="s">
        <v>66</v>
      </c>
      <c r="M1715" t="s">
        <v>537</v>
      </c>
      <c r="N1715" t="s">
        <v>31</v>
      </c>
      <c r="O1715" t="s">
        <v>35</v>
      </c>
      <c r="P1715" s="4">
        <v>215.54400000000001</v>
      </c>
      <c r="Q1715">
        <v>4</v>
      </c>
      <c r="R1715">
        <v>0.3</v>
      </c>
      <c r="S1715" s="4">
        <v>-58.504800000000003</v>
      </c>
    </row>
    <row r="1716" spans="1:19" x14ac:dyDescent="0.25">
      <c r="A1716" t="s">
        <v>4619</v>
      </c>
      <c r="B1716" s="1">
        <v>43057</v>
      </c>
      <c r="C1716" s="1">
        <v>43062</v>
      </c>
      <c r="D1716" t="s">
        <v>39</v>
      </c>
      <c r="E1716" t="s">
        <v>4620</v>
      </c>
      <c r="F1716" t="s">
        <v>4621</v>
      </c>
      <c r="G1716" t="s">
        <v>25</v>
      </c>
      <c r="H1716" t="s">
        <v>26</v>
      </c>
      <c r="I1716" t="s">
        <v>137</v>
      </c>
      <c r="J1716" t="s">
        <v>138</v>
      </c>
      <c r="K1716" t="s">
        <v>5171</v>
      </c>
      <c r="L1716" t="s">
        <v>92</v>
      </c>
      <c r="M1716" t="s">
        <v>2591</v>
      </c>
      <c r="N1716" t="s">
        <v>31</v>
      </c>
      <c r="O1716" t="s">
        <v>35</v>
      </c>
      <c r="P1716" s="4">
        <v>127.386</v>
      </c>
      <c r="Q1716">
        <v>2</v>
      </c>
      <c r="R1716">
        <v>0.3</v>
      </c>
      <c r="S1716" s="4">
        <v>-25.4772</v>
      </c>
    </row>
    <row r="1717" spans="1:19" x14ac:dyDescent="0.25">
      <c r="A1717" t="s">
        <v>4622</v>
      </c>
      <c r="B1717" s="1">
        <v>42381</v>
      </c>
      <c r="C1717" s="1">
        <v>42441</v>
      </c>
      <c r="D1717" t="s">
        <v>22</v>
      </c>
      <c r="E1717" t="s">
        <v>4481</v>
      </c>
      <c r="F1717" t="s">
        <v>4482</v>
      </c>
      <c r="G1717" t="s">
        <v>25</v>
      </c>
      <c r="H1717" t="s">
        <v>26</v>
      </c>
      <c r="I1717" t="s">
        <v>2071</v>
      </c>
      <c r="J1717" t="s">
        <v>91</v>
      </c>
      <c r="K1717" t="s">
        <v>5330</v>
      </c>
      <c r="L1717" t="s">
        <v>92</v>
      </c>
      <c r="M1717" t="s">
        <v>661</v>
      </c>
      <c r="N1717" t="s">
        <v>31</v>
      </c>
      <c r="O1717" t="s">
        <v>35</v>
      </c>
      <c r="P1717" s="4">
        <v>248.43</v>
      </c>
      <c r="Q1717">
        <v>5</v>
      </c>
      <c r="R1717">
        <v>0.3</v>
      </c>
      <c r="S1717" s="4">
        <v>-17.745000000000001</v>
      </c>
    </row>
    <row r="1718" spans="1:19" x14ac:dyDescent="0.25">
      <c r="A1718" t="s">
        <v>4622</v>
      </c>
      <c r="B1718" s="1">
        <v>42381</v>
      </c>
      <c r="C1718" s="1">
        <v>42441</v>
      </c>
      <c r="D1718" t="s">
        <v>22</v>
      </c>
      <c r="E1718" t="s">
        <v>4481</v>
      </c>
      <c r="F1718" t="s">
        <v>4482</v>
      </c>
      <c r="G1718" t="s">
        <v>25</v>
      </c>
      <c r="H1718" t="s">
        <v>26</v>
      </c>
      <c r="I1718" t="s">
        <v>2071</v>
      </c>
      <c r="J1718" t="s">
        <v>91</v>
      </c>
      <c r="K1718" t="s">
        <v>5330</v>
      </c>
      <c r="L1718" t="s">
        <v>92</v>
      </c>
      <c r="M1718" t="s">
        <v>321</v>
      </c>
      <c r="N1718" t="s">
        <v>31</v>
      </c>
      <c r="O1718" t="s">
        <v>35</v>
      </c>
      <c r="P1718" s="4">
        <v>85.245999999999995</v>
      </c>
      <c r="Q1718">
        <v>2</v>
      </c>
      <c r="R1718">
        <v>0.3</v>
      </c>
      <c r="S1718" s="4">
        <v>-1.2178</v>
      </c>
    </row>
    <row r="1719" spans="1:19" x14ac:dyDescent="0.25">
      <c r="A1719" t="s">
        <v>4623</v>
      </c>
      <c r="B1719" s="1">
        <v>42976</v>
      </c>
      <c r="C1719" s="1">
        <v>42834</v>
      </c>
      <c r="D1719" t="s">
        <v>39</v>
      </c>
      <c r="E1719" t="s">
        <v>1885</v>
      </c>
      <c r="F1719" t="s">
        <v>1886</v>
      </c>
      <c r="G1719" t="s">
        <v>89</v>
      </c>
      <c r="H1719" t="s">
        <v>26</v>
      </c>
      <c r="I1719" t="s">
        <v>51</v>
      </c>
      <c r="J1719" t="s">
        <v>52</v>
      </c>
      <c r="K1719" t="s">
        <v>5260</v>
      </c>
      <c r="L1719" t="s">
        <v>53</v>
      </c>
      <c r="M1719" t="s">
        <v>4345</v>
      </c>
      <c r="N1719" t="s">
        <v>31</v>
      </c>
      <c r="O1719" t="s">
        <v>55</v>
      </c>
      <c r="P1719" s="4">
        <v>148.02000000000001</v>
      </c>
      <c r="Q1719">
        <v>3</v>
      </c>
      <c r="R1719">
        <v>0</v>
      </c>
      <c r="S1719" s="4">
        <v>41.445599999999999</v>
      </c>
    </row>
    <row r="1720" spans="1:19" x14ac:dyDescent="0.25">
      <c r="A1720" t="s">
        <v>4624</v>
      </c>
      <c r="B1720" s="1">
        <v>42938</v>
      </c>
      <c r="C1720" s="1">
        <v>42943</v>
      </c>
      <c r="D1720" t="s">
        <v>39</v>
      </c>
      <c r="E1720" t="s">
        <v>3157</v>
      </c>
      <c r="F1720" t="s">
        <v>3158</v>
      </c>
      <c r="G1720" t="s">
        <v>25</v>
      </c>
      <c r="H1720" t="s">
        <v>26</v>
      </c>
      <c r="I1720" t="s">
        <v>137</v>
      </c>
      <c r="J1720" t="s">
        <v>138</v>
      </c>
      <c r="K1720" t="s">
        <v>5216</v>
      </c>
      <c r="L1720" t="s">
        <v>92</v>
      </c>
      <c r="M1720" t="s">
        <v>703</v>
      </c>
      <c r="N1720" t="s">
        <v>31</v>
      </c>
      <c r="O1720" t="s">
        <v>35</v>
      </c>
      <c r="P1720" s="4">
        <v>526.34400000000005</v>
      </c>
      <c r="Q1720">
        <v>4</v>
      </c>
      <c r="R1720">
        <v>0.3</v>
      </c>
      <c r="S1720" s="4">
        <v>-75.191999999999993</v>
      </c>
    </row>
    <row r="1721" spans="1:19" x14ac:dyDescent="0.25">
      <c r="A1721" t="s">
        <v>4625</v>
      </c>
      <c r="B1721" s="1">
        <v>42685</v>
      </c>
      <c r="C1721" s="1">
        <v>42690</v>
      </c>
      <c r="D1721" t="s">
        <v>39</v>
      </c>
      <c r="E1721" t="s">
        <v>691</v>
      </c>
      <c r="F1721" t="s">
        <v>692</v>
      </c>
      <c r="G1721" t="s">
        <v>25</v>
      </c>
      <c r="H1721" t="s">
        <v>26</v>
      </c>
      <c r="I1721" t="s">
        <v>352</v>
      </c>
      <c r="J1721" t="s">
        <v>52</v>
      </c>
      <c r="K1721" t="s">
        <v>5185</v>
      </c>
      <c r="L1721" t="s">
        <v>53</v>
      </c>
      <c r="M1721" t="s">
        <v>197</v>
      </c>
      <c r="N1721" t="s">
        <v>31</v>
      </c>
      <c r="O1721" t="s">
        <v>55</v>
      </c>
      <c r="P1721" s="4">
        <v>41.96</v>
      </c>
      <c r="Q1721">
        <v>2</v>
      </c>
      <c r="R1721">
        <v>0</v>
      </c>
      <c r="S1721" s="4">
        <v>10.909599999999999</v>
      </c>
    </row>
    <row r="1722" spans="1:19" x14ac:dyDescent="0.25">
      <c r="A1722" t="s">
        <v>4625</v>
      </c>
      <c r="B1722" s="1">
        <v>42685</v>
      </c>
      <c r="C1722" s="1">
        <v>42690</v>
      </c>
      <c r="D1722" t="s">
        <v>39</v>
      </c>
      <c r="E1722" t="s">
        <v>691</v>
      </c>
      <c r="F1722" t="s">
        <v>692</v>
      </c>
      <c r="G1722" t="s">
        <v>25</v>
      </c>
      <c r="H1722" t="s">
        <v>26</v>
      </c>
      <c r="I1722" t="s">
        <v>352</v>
      </c>
      <c r="J1722" t="s">
        <v>52</v>
      </c>
      <c r="K1722" t="s">
        <v>5185</v>
      </c>
      <c r="L1722" t="s">
        <v>53</v>
      </c>
      <c r="M1722" t="s">
        <v>703</v>
      </c>
      <c r="N1722" t="s">
        <v>31</v>
      </c>
      <c r="O1722" t="s">
        <v>35</v>
      </c>
      <c r="P1722" s="4">
        <v>451.15199999999999</v>
      </c>
      <c r="Q1722">
        <v>3</v>
      </c>
      <c r="R1722">
        <v>0.2</v>
      </c>
      <c r="S1722" s="4">
        <v>0</v>
      </c>
    </row>
    <row r="1723" spans="1:19" x14ac:dyDescent="0.25">
      <c r="A1723" t="s">
        <v>4626</v>
      </c>
      <c r="B1723" s="1">
        <v>42925</v>
      </c>
      <c r="C1723" s="1">
        <v>43078</v>
      </c>
      <c r="D1723" t="s">
        <v>39</v>
      </c>
      <c r="E1723" t="s">
        <v>2217</v>
      </c>
      <c r="F1723" t="s">
        <v>2218</v>
      </c>
      <c r="G1723" t="s">
        <v>25</v>
      </c>
      <c r="H1723" t="s">
        <v>26</v>
      </c>
      <c r="I1723" t="s">
        <v>4627</v>
      </c>
      <c r="J1723" t="s">
        <v>52</v>
      </c>
      <c r="K1723" t="s">
        <v>5550</v>
      </c>
      <c r="L1723" t="s">
        <v>53</v>
      </c>
      <c r="M1723" t="s">
        <v>319</v>
      </c>
      <c r="N1723" t="s">
        <v>31</v>
      </c>
      <c r="O1723" t="s">
        <v>35</v>
      </c>
      <c r="P1723" s="4">
        <v>161.56800000000001</v>
      </c>
      <c r="Q1723">
        <v>2</v>
      </c>
      <c r="R1723">
        <v>0.2</v>
      </c>
      <c r="S1723" s="4">
        <v>-28.2744</v>
      </c>
    </row>
    <row r="1724" spans="1:19" x14ac:dyDescent="0.25">
      <c r="A1724" t="s">
        <v>4628</v>
      </c>
      <c r="B1724" s="1">
        <v>42973</v>
      </c>
      <c r="C1724" s="1">
        <v>42744</v>
      </c>
      <c r="D1724" t="s">
        <v>39</v>
      </c>
      <c r="E1724" t="s">
        <v>109</v>
      </c>
      <c r="F1724" t="s">
        <v>110</v>
      </c>
      <c r="G1724" t="s">
        <v>25</v>
      </c>
      <c r="H1724" t="s">
        <v>26</v>
      </c>
      <c r="I1724" t="s">
        <v>137</v>
      </c>
      <c r="J1724" t="s">
        <v>138</v>
      </c>
      <c r="K1724" t="s">
        <v>5146</v>
      </c>
      <c r="L1724" t="s">
        <v>92</v>
      </c>
      <c r="M1724" t="s">
        <v>863</v>
      </c>
      <c r="N1724" t="s">
        <v>31</v>
      </c>
      <c r="O1724" t="s">
        <v>55</v>
      </c>
      <c r="P1724" s="4">
        <v>64.959999999999994</v>
      </c>
      <c r="Q1724">
        <v>5</v>
      </c>
      <c r="R1724">
        <v>0.6</v>
      </c>
      <c r="S1724" s="4">
        <v>-43.847999999999999</v>
      </c>
    </row>
    <row r="1725" spans="1:19" x14ac:dyDescent="0.25">
      <c r="A1725" t="s">
        <v>4629</v>
      </c>
      <c r="B1725" s="1">
        <v>42226</v>
      </c>
      <c r="C1725" s="1">
        <v>42290</v>
      </c>
      <c r="D1725" t="s">
        <v>39</v>
      </c>
      <c r="E1725" t="s">
        <v>87</v>
      </c>
      <c r="F1725" t="s">
        <v>88</v>
      </c>
      <c r="G1725" t="s">
        <v>89</v>
      </c>
      <c r="H1725" t="s">
        <v>26</v>
      </c>
      <c r="I1725" t="s">
        <v>2064</v>
      </c>
      <c r="J1725" t="s">
        <v>91</v>
      </c>
      <c r="K1725" t="s">
        <v>5327</v>
      </c>
      <c r="L1725" t="s">
        <v>92</v>
      </c>
      <c r="M1725" t="s">
        <v>149</v>
      </c>
      <c r="N1725" t="s">
        <v>31</v>
      </c>
      <c r="O1725" t="s">
        <v>55</v>
      </c>
      <c r="P1725" s="4">
        <v>72.78</v>
      </c>
      <c r="Q1725">
        <v>3</v>
      </c>
      <c r="R1725">
        <v>0.6</v>
      </c>
      <c r="S1725" s="4">
        <v>-70.960499999999996</v>
      </c>
    </row>
    <row r="1726" spans="1:19" x14ac:dyDescent="0.25">
      <c r="A1726" t="s">
        <v>4630</v>
      </c>
      <c r="B1726" s="1">
        <v>42712</v>
      </c>
      <c r="C1726" s="1">
        <v>42598</v>
      </c>
      <c r="D1726" t="s">
        <v>39</v>
      </c>
      <c r="E1726" t="s">
        <v>4631</v>
      </c>
      <c r="F1726" t="s">
        <v>4632</v>
      </c>
      <c r="G1726" t="s">
        <v>89</v>
      </c>
      <c r="H1726" t="s">
        <v>26</v>
      </c>
      <c r="I1726" t="s">
        <v>645</v>
      </c>
      <c r="J1726" t="s">
        <v>43</v>
      </c>
      <c r="K1726" t="s">
        <v>5202</v>
      </c>
      <c r="L1726" t="s">
        <v>29</v>
      </c>
      <c r="M1726" t="s">
        <v>400</v>
      </c>
      <c r="N1726" t="s">
        <v>31</v>
      </c>
      <c r="O1726" t="s">
        <v>45</v>
      </c>
      <c r="P1726" s="4">
        <v>562.29250000000002</v>
      </c>
      <c r="Q1726">
        <v>7</v>
      </c>
      <c r="R1726">
        <v>0.45</v>
      </c>
      <c r="S1726" s="4">
        <v>-255.58750000000001</v>
      </c>
    </row>
    <row r="1727" spans="1:19" x14ac:dyDescent="0.25">
      <c r="A1727" t="s">
        <v>4633</v>
      </c>
      <c r="B1727" s="1">
        <v>41893</v>
      </c>
      <c r="C1727" s="1">
        <v>41956</v>
      </c>
      <c r="D1727" t="s">
        <v>39</v>
      </c>
      <c r="E1727" t="s">
        <v>3961</v>
      </c>
      <c r="F1727" t="s">
        <v>3962</v>
      </c>
      <c r="G1727" t="s">
        <v>100</v>
      </c>
      <c r="H1727" t="s">
        <v>26</v>
      </c>
      <c r="I1727" t="s">
        <v>180</v>
      </c>
      <c r="J1727" t="s">
        <v>123</v>
      </c>
      <c r="K1727" t="s">
        <v>5153</v>
      </c>
      <c r="L1727" t="s">
        <v>66</v>
      </c>
      <c r="M1727" t="s">
        <v>383</v>
      </c>
      <c r="N1727" t="s">
        <v>31</v>
      </c>
      <c r="O1727" t="s">
        <v>55</v>
      </c>
      <c r="P1727" s="4">
        <v>56.52</v>
      </c>
      <c r="Q1727">
        <v>9</v>
      </c>
      <c r="R1727">
        <v>0</v>
      </c>
      <c r="S1727" s="4">
        <v>21.477599999999999</v>
      </c>
    </row>
    <row r="1728" spans="1:19" x14ac:dyDescent="0.25">
      <c r="A1728" t="s">
        <v>4635</v>
      </c>
      <c r="B1728" s="1">
        <v>42492</v>
      </c>
      <c r="C1728" s="1">
        <v>42645</v>
      </c>
      <c r="D1728" t="s">
        <v>39</v>
      </c>
      <c r="E1728" t="s">
        <v>2234</v>
      </c>
      <c r="F1728" t="s">
        <v>2235</v>
      </c>
      <c r="G1728" t="s">
        <v>25</v>
      </c>
      <c r="H1728" t="s">
        <v>26</v>
      </c>
      <c r="I1728" t="s">
        <v>720</v>
      </c>
      <c r="J1728" t="s">
        <v>52</v>
      </c>
      <c r="K1728" t="s">
        <v>5250</v>
      </c>
      <c r="L1728" t="s">
        <v>53</v>
      </c>
      <c r="M1728" t="s">
        <v>895</v>
      </c>
      <c r="N1728" t="s">
        <v>31</v>
      </c>
      <c r="O1728" t="s">
        <v>45</v>
      </c>
      <c r="P1728" s="4">
        <v>557.72799999999995</v>
      </c>
      <c r="Q1728">
        <v>4</v>
      </c>
      <c r="R1728">
        <v>0.2</v>
      </c>
      <c r="S1728" s="4">
        <v>6.9715999999999996</v>
      </c>
    </row>
    <row r="1729" spans="1:19" x14ac:dyDescent="0.25">
      <c r="A1729" t="s">
        <v>4636</v>
      </c>
      <c r="B1729" s="1">
        <v>41665</v>
      </c>
      <c r="C1729" s="1">
        <v>41668</v>
      </c>
      <c r="D1729" t="s">
        <v>86</v>
      </c>
      <c r="E1729" t="s">
        <v>3289</v>
      </c>
      <c r="F1729" t="s">
        <v>3290</v>
      </c>
      <c r="G1729" t="s">
        <v>89</v>
      </c>
      <c r="H1729" t="s">
        <v>26</v>
      </c>
      <c r="I1729" t="s">
        <v>4638</v>
      </c>
      <c r="J1729" t="s">
        <v>2163</v>
      </c>
      <c r="K1729" t="s">
        <v>5551</v>
      </c>
      <c r="L1729" t="s">
        <v>92</v>
      </c>
      <c r="M1729" t="s">
        <v>928</v>
      </c>
      <c r="N1729" t="s">
        <v>31</v>
      </c>
      <c r="O1729" t="s">
        <v>32</v>
      </c>
      <c r="P1729" s="4">
        <v>141.96</v>
      </c>
      <c r="Q1729">
        <v>2</v>
      </c>
      <c r="R1729">
        <v>0</v>
      </c>
      <c r="S1729" s="4">
        <v>39.748800000000003</v>
      </c>
    </row>
    <row r="1730" spans="1:19" x14ac:dyDescent="0.25">
      <c r="A1730" t="s">
        <v>4639</v>
      </c>
      <c r="B1730" s="1">
        <v>42470</v>
      </c>
      <c r="C1730" s="1">
        <v>42623</v>
      </c>
      <c r="D1730" t="s">
        <v>39</v>
      </c>
      <c r="E1730" t="s">
        <v>888</v>
      </c>
      <c r="F1730" t="s">
        <v>889</v>
      </c>
      <c r="G1730" t="s">
        <v>25</v>
      </c>
      <c r="H1730" t="s">
        <v>26</v>
      </c>
      <c r="I1730" t="s">
        <v>3266</v>
      </c>
      <c r="J1730" t="s">
        <v>1274</v>
      </c>
      <c r="K1730" t="s">
        <v>5434</v>
      </c>
      <c r="L1730" t="s">
        <v>66</v>
      </c>
      <c r="M1730" t="s">
        <v>1474</v>
      </c>
      <c r="N1730" t="s">
        <v>31</v>
      </c>
      <c r="O1730" t="s">
        <v>45</v>
      </c>
      <c r="P1730" s="4">
        <v>239.37200000000001</v>
      </c>
      <c r="Q1730">
        <v>2</v>
      </c>
      <c r="R1730">
        <v>0.3</v>
      </c>
      <c r="S1730" s="4">
        <v>-23.937200000000001</v>
      </c>
    </row>
    <row r="1731" spans="1:19" x14ac:dyDescent="0.25">
      <c r="A1731" t="s">
        <v>4640</v>
      </c>
      <c r="B1731" s="1">
        <v>42416</v>
      </c>
      <c r="C1731" s="1">
        <v>42420</v>
      </c>
      <c r="D1731" t="s">
        <v>39</v>
      </c>
      <c r="E1731" t="s">
        <v>4641</v>
      </c>
      <c r="F1731" t="s">
        <v>4642</v>
      </c>
      <c r="G1731" t="s">
        <v>25</v>
      </c>
      <c r="H1731" t="s">
        <v>26</v>
      </c>
      <c r="I1731" t="s">
        <v>391</v>
      </c>
      <c r="J1731" t="s">
        <v>392</v>
      </c>
      <c r="K1731" t="s">
        <v>5174</v>
      </c>
      <c r="L1731" t="s">
        <v>66</v>
      </c>
      <c r="M1731" t="s">
        <v>3799</v>
      </c>
      <c r="N1731" t="s">
        <v>31</v>
      </c>
      <c r="O1731" t="s">
        <v>35</v>
      </c>
      <c r="P1731" s="4">
        <v>227.96</v>
      </c>
      <c r="Q1731">
        <v>2</v>
      </c>
      <c r="R1731">
        <v>0</v>
      </c>
      <c r="S1731" s="4">
        <v>36.473599999999998</v>
      </c>
    </row>
    <row r="1732" spans="1:19" x14ac:dyDescent="0.25">
      <c r="A1732" t="s">
        <v>4643</v>
      </c>
      <c r="B1732" s="1">
        <v>42046</v>
      </c>
      <c r="C1732" s="1">
        <v>42166</v>
      </c>
      <c r="D1732" t="s">
        <v>39</v>
      </c>
      <c r="E1732" t="s">
        <v>932</v>
      </c>
      <c r="F1732" t="s">
        <v>933</v>
      </c>
      <c r="G1732" t="s">
        <v>25</v>
      </c>
      <c r="H1732" t="s">
        <v>26</v>
      </c>
      <c r="I1732" t="s">
        <v>720</v>
      </c>
      <c r="J1732" t="s">
        <v>52</v>
      </c>
      <c r="K1732" t="s">
        <v>5223</v>
      </c>
      <c r="L1732" t="s">
        <v>53</v>
      </c>
      <c r="M1732" t="s">
        <v>2324</v>
      </c>
      <c r="N1732" t="s">
        <v>31</v>
      </c>
      <c r="O1732" t="s">
        <v>55</v>
      </c>
      <c r="P1732" s="4">
        <v>96.96</v>
      </c>
      <c r="Q1732">
        <v>6</v>
      </c>
      <c r="R1732">
        <v>0</v>
      </c>
      <c r="S1732" s="4">
        <v>33.936</v>
      </c>
    </row>
    <row r="1733" spans="1:19" x14ac:dyDescent="0.25">
      <c r="A1733" t="s">
        <v>4643</v>
      </c>
      <c r="B1733" s="1">
        <v>42046</v>
      </c>
      <c r="C1733" s="1">
        <v>42166</v>
      </c>
      <c r="D1733" t="s">
        <v>39</v>
      </c>
      <c r="E1733" t="s">
        <v>932</v>
      </c>
      <c r="F1733" t="s">
        <v>933</v>
      </c>
      <c r="G1733" t="s">
        <v>25</v>
      </c>
      <c r="H1733" t="s">
        <v>26</v>
      </c>
      <c r="I1733" t="s">
        <v>720</v>
      </c>
      <c r="J1733" t="s">
        <v>52</v>
      </c>
      <c r="K1733" t="s">
        <v>5223</v>
      </c>
      <c r="L1733" t="s">
        <v>53</v>
      </c>
      <c r="M1733" t="s">
        <v>2329</v>
      </c>
      <c r="N1733" t="s">
        <v>31</v>
      </c>
      <c r="O1733" t="s">
        <v>32</v>
      </c>
      <c r="P1733" s="4">
        <v>512.49900000000002</v>
      </c>
      <c r="Q1733">
        <v>3</v>
      </c>
      <c r="R1733">
        <v>0.15</v>
      </c>
      <c r="S1733" s="4">
        <v>-30.146999999999998</v>
      </c>
    </row>
    <row r="1734" spans="1:19" x14ac:dyDescent="0.25">
      <c r="A1734" t="s">
        <v>4644</v>
      </c>
      <c r="B1734" s="1">
        <v>42582</v>
      </c>
      <c r="C1734" s="1">
        <v>42498</v>
      </c>
      <c r="D1734" t="s">
        <v>39</v>
      </c>
      <c r="E1734" t="s">
        <v>3061</v>
      </c>
      <c r="F1734" t="s">
        <v>3062</v>
      </c>
      <c r="G1734" t="s">
        <v>89</v>
      </c>
      <c r="H1734" t="s">
        <v>26</v>
      </c>
      <c r="I1734" t="s">
        <v>352</v>
      </c>
      <c r="J1734" t="s">
        <v>52</v>
      </c>
      <c r="K1734" t="s">
        <v>5180</v>
      </c>
      <c r="L1734" t="s">
        <v>53</v>
      </c>
      <c r="M1734" t="s">
        <v>833</v>
      </c>
      <c r="N1734" t="s">
        <v>31</v>
      </c>
      <c r="O1734" t="s">
        <v>45</v>
      </c>
      <c r="P1734" s="4">
        <v>863.12800000000004</v>
      </c>
      <c r="Q1734">
        <v>7</v>
      </c>
      <c r="R1734">
        <v>0.2</v>
      </c>
      <c r="S1734" s="4">
        <v>-32.3673</v>
      </c>
    </row>
    <row r="1735" spans="1:19" x14ac:dyDescent="0.25">
      <c r="A1735" t="s">
        <v>4645</v>
      </c>
      <c r="B1735" s="1">
        <v>42897</v>
      </c>
      <c r="C1735" s="1">
        <v>43052</v>
      </c>
      <c r="D1735" t="s">
        <v>39</v>
      </c>
      <c r="E1735" t="s">
        <v>2184</v>
      </c>
      <c r="F1735" t="s">
        <v>2185</v>
      </c>
      <c r="G1735" t="s">
        <v>100</v>
      </c>
      <c r="H1735" t="s">
        <v>26</v>
      </c>
      <c r="I1735" t="s">
        <v>202</v>
      </c>
      <c r="J1735" t="s">
        <v>203</v>
      </c>
      <c r="K1735" t="s">
        <v>5186</v>
      </c>
      <c r="L1735" t="s">
        <v>53</v>
      </c>
      <c r="M1735" t="s">
        <v>446</v>
      </c>
      <c r="N1735" t="s">
        <v>31</v>
      </c>
      <c r="O1735" t="s">
        <v>45</v>
      </c>
      <c r="P1735" s="4">
        <v>2036.86</v>
      </c>
      <c r="Q1735">
        <v>7</v>
      </c>
      <c r="R1735">
        <v>0</v>
      </c>
      <c r="S1735" s="4">
        <v>366.63479999999998</v>
      </c>
    </row>
    <row r="1736" spans="1:19" x14ac:dyDescent="0.25">
      <c r="A1736" t="s">
        <v>4645</v>
      </c>
      <c r="B1736" s="1">
        <v>42897</v>
      </c>
      <c r="C1736" s="1">
        <v>43052</v>
      </c>
      <c r="D1736" t="s">
        <v>39</v>
      </c>
      <c r="E1736" t="s">
        <v>2184</v>
      </c>
      <c r="F1736" t="s">
        <v>2185</v>
      </c>
      <c r="G1736" t="s">
        <v>100</v>
      </c>
      <c r="H1736" t="s">
        <v>26</v>
      </c>
      <c r="I1736" t="s">
        <v>202</v>
      </c>
      <c r="J1736" t="s">
        <v>203</v>
      </c>
      <c r="K1736" t="s">
        <v>5186</v>
      </c>
      <c r="L1736" t="s">
        <v>53</v>
      </c>
      <c r="M1736" t="s">
        <v>440</v>
      </c>
      <c r="N1736" t="s">
        <v>31</v>
      </c>
      <c r="O1736" t="s">
        <v>35</v>
      </c>
      <c r="P1736" s="4">
        <v>449.56799999999998</v>
      </c>
      <c r="Q1736">
        <v>2</v>
      </c>
      <c r="R1736">
        <v>0.2</v>
      </c>
      <c r="S1736" s="4">
        <v>-73.0548</v>
      </c>
    </row>
    <row r="1737" spans="1:19" x14ac:dyDescent="0.25">
      <c r="A1737" t="s">
        <v>4646</v>
      </c>
      <c r="B1737" s="1">
        <v>42043</v>
      </c>
      <c r="C1737" s="1">
        <v>42163</v>
      </c>
      <c r="D1737" t="s">
        <v>39</v>
      </c>
      <c r="E1737" t="s">
        <v>659</v>
      </c>
      <c r="F1737" t="s">
        <v>660</v>
      </c>
      <c r="G1737" t="s">
        <v>25</v>
      </c>
      <c r="H1737" t="s">
        <v>26</v>
      </c>
      <c r="I1737" t="s">
        <v>1015</v>
      </c>
      <c r="J1737" t="s">
        <v>1800</v>
      </c>
      <c r="K1737" t="s">
        <v>5307</v>
      </c>
      <c r="L1737" t="s">
        <v>53</v>
      </c>
      <c r="M1737" t="s">
        <v>3050</v>
      </c>
      <c r="N1737" t="s">
        <v>31</v>
      </c>
      <c r="O1737" t="s">
        <v>45</v>
      </c>
      <c r="P1737" s="4">
        <v>277.5</v>
      </c>
      <c r="Q1737">
        <v>4</v>
      </c>
      <c r="R1737">
        <v>0.5</v>
      </c>
      <c r="S1737" s="4">
        <v>-188.7</v>
      </c>
    </row>
    <row r="1738" spans="1:19" x14ac:dyDescent="0.25">
      <c r="A1738" t="s">
        <v>4647</v>
      </c>
      <c r="B1738" s="1">
        <v>42329</v>
      </c>
      <c r="C1738" s="1">
        <v>42333</v>
      </c>
      <c r="D1738" t="s">
        <v>39</v>
      </c>
      <c r="E1738" t="s">
        <v>3568</v>
      </c>
      <c r="F1738" t="s">
        <v>3569</v>
      </c>
      <c r="G1738" t="s">
        <v>25</v>
      </c>
      <c r="H1738" t="s">
        <v>26</v>
      </c>
      <c r="I1738" t="s">
        <v>64</v>
      </c>
      <c r="J1738" t="s">
        <v>65</v>
      </c>
      <c r="K1738" t="s">
        <v>5244</v>
      </c>
      <c r="L1738" t="s">
        <v>66</v>
      </c>
      <c r="M1738" t="s">
        <v>1465</v>
      </c>
      <c r="N1738" t="s">
        <v>31</v>
      </c>
      <c r="O1738" t="s">
        <v>45</v>
      </c>
      <c r="P1738" s="4">
        <v>1252.704</v>
      </c>
      <c r="Q1738">
        <v>8</v>
      </c>
      <c r="R1738">
        <v>0.4</v>
      </c>
      <c r="S1738" s="4">
        <v>-480.20319999999998</v>
      </c>
    </row>
    <row r="1739" spans="1:19" x14ac:dyDescent="0.25">
      <c r="A1739" t="s">
        <v>4648</v>
      </c>
      <c r="B1739" s="1">
        <v>42873</v>
      </c>
      <c r="C1739" s="1">
        <v>42877</v>
      </c>
      <c r="D1739" t="s">
        <v>39</v>
      </c>
      <c r="E1739" t="s">
        <v>2165</v>
      </c>
      <c r="F1739" t="s">
        <v>2166</v>
      </c>
      <c r="G1739" t="s">
        <v>89</v>
      </c>
      <c r="H1739" t="s">
        <v>26</v>
      </c>
      <c r="I1739" t="s">
        <v>137</v>
      </c>
      <c r="J1739" t="s">
        <v>138</v>
      </c>
      <c r="K1739" t="s">
        <v>5216</v>
      </c>
      <c r="L1739" t="s">
        <v>92</v>
      </c>
      <c r="M1739" t="s">
        <v>1827</v>
      </c>
      <c r="N1739" t="s">
        <v>31</v>
      </c>
      <c r="O1739" t="s">
        <v>55</v>
      </c>
      <c r="P1739" s="4">
        <v>22.608000000000001</v>
      </c>
      <c r="Q1739">
        <v>3</v>
      </c>
      <c r="R1739">
        <v>0.6</v>
      </c>
      <c r="S1739" s="4">
        <v>-10.1736</v>
      </c>
    </row>
    <row r="1740" spans="1:19" x14ac:dyDescent="0.25">
      <c r="A1740" t="s">
        <v>4648</v>
      </c>
      <c r="B1740" s="1">
        <v>42873</v>
      </c>
      <c r="C1740" s="1">
        <v>42877</v>
      </c>
      <c r="D1740" t="s">
        <v>39</v>
      </c>
      <c r="E1740" t="s">
        <v>2165</v>
      </c>
      <c r="F1740" t="s">
        <v>2166</v>
      </c>
      <c r="G1740" t="s">
        <v>89</v>
      </c>
      <c r="H1740" t="s">
        <v>26</v>
      </c>
      <c r="I1740" t="s">
        <v>137</v>
      </c>
      <c r="J1740" t="s">
        <v>138</v>
      </c>
      <c r="K1740" t="s">
        <v>5216</v>
      </c>
      <c r="L1740" t="s">
        <v>92</v>
      </c>
      <c r="M1740" t="s">
        <v>412</v>
      </c>
      <c r="N1740" t="s">
        <v>31</v>
      </c>
      <c r="O1740" t="s">
        <v>55</v>
      </c>
      <c r="P1740" s="4">
        <v>1.8919999999999999</v>
      </c>
      <c r="Q1740">
        <v>1</v>
      </c>
      <c r="R1740">
        <v>0.6</v>
      </c>
      <c r="S1740" s="4">
        <v>-0.99329999999999996</v>
      </c>
    </row>
    <row r="1741" spans="1:19" x14ac:dyDescent="0.25">
      <c r="A1741" t="s">
        <v>4649</v>
      </c>
      <c r="B1741" s="1">
        <v>42260</v>
      </c>
      <c r="C1741" s="1">
        <v>42264</v>
      </c>
      <c r="D1741" t="s">
        <v>22</v>
      </c>
      <c r="E1741" t="s">
        <v>1746</v>
      </c>
      <c r="F1741" t="s">
        <v>1747</v>
      </c>
      <c r="G1741" t="s">
        <v>25</v>
      </c>
      <c r="H1741" t="s">
        <v>26</v>
      </c>
      <c r="I1741" t="s">
        <v>137</v>
      </c>
      <c r="J1741" t="s">
        <v>138</v>
      </c>
      <c r="K1741" t="s">
        <v>5171</v>
      </c>
      <c r="L1741" t="s">
        <v>92</v>
      </c>
      <c r="M1741" t="s">
        <v>270</v>
      </c>
      <c r="N1741" t="s">
        <v>31</v>
      </c>
      <c r="O1741" t="s">
        <v>35</v>
      </c>
      <c r="P1741" s="4">
        <v>170.072</v>
      </c>
      <c r="Q1741">
        <v>4</v>
      </c>
      <c r="R1741">
        <v>0.3</v>
      </c>
      <c r="S1741" s="4">
        <v>-12.148</v>
      </c>
    </row>
    <row r="1742" spans="1:19" x14ac:dyDescent="0.25">
      <c r="A1742" t="s">
        <v>4650</v>
      </c>
      <c r="B1742" s="1">
        <v>43056</v>
      </c>
      <c r="C1742" s="1">
        <v>43060</v>
      </c>
      <c r="D1742" t="s">
        <v>39</v>
      </c>
      <c r="E1742" t="s">
        <v>2533</v>
      </c>
      <c r="F1742" t="s">
        <v>2534</v>
      </c>
      <c r="G1742" t="s">
        <v>25</v>
      </c>
      <c r="H1742" t="s">
        <v>26</v>
      </c>
      <c r="I1742" t="s">
        <v>180</v>
      </c>
      <c r="J1742" t="s">
        <v>123</v>
      </c>
      <c r="K1742" t="s">
        <v>5208</v>
      </c>
      <c r="L1742" t="s">
        <v>66</v>
      </c>
      <c r="M1742" t="s">
        <v>383</v>
      </c>
      <c r="N1742" t="s">
        <v>31</v>
      </c>
      <c r="O1742" t="s">
        <v>55</v>
      </c>
      <c r="P1742" s="4">
        <v>187.76</v>
      </c>
      <c r="Q1742">
        <v>4</v>
      </c>
      <c r="R1742">
        <v>0</v>
      </c>
      <c r="S1742" s="4">
        <v>76.9816</v>
      </c>
    </row>
    <row r="1743" spans="1:19" x14ac:dyDescent="0.25">
      <c r="A1743" t="s">
        <v>4651</v>
      </c>
      <c r="B1743" s="1">
        <v>42338</v>
      </c>
      <c r="C1743" s="1">
        <v>42075</v>
      </c>
      <c r="D1743" t="s">
        <v>86</v>
      </c>
      <c r="E1743" t="s">
        <v>718</v>
      </c>
      <c r="F1743" t="s">
        <v>719</v>
      </c>
      <c r="G1743" t="s">
        <v>25</v>
      </c>
      <c r="H1743" t="s">
        <v>26</v>
      </c>
      <c r="I1743" t="s">
        <v>4652</v>
      </c>
      <c r="J1743" t="s">
        <v>1209</v>
      </c>
      <c r="K1743" t="s">
        <v>5552</v>
      </c>
      <c r="L1743" t="s">
        <v>29</v>
      </c>
      <c r="M1743" t="s">
        <v>336</v>
      </c>
      <c r="N1743" t="s">
        <v>31</v>
      </c>
      <c r="O1743" t="s">
        <v>55</v>
      </c>
      <c r="P1743" s="4">
        <v>335.74400000000003</v>
      </c>
      <c r="Q1743">
        <v>2</v>
      </c>
      <c r="R1743">
        <v>0.2</v>
      </c>
      <c r="S1743" s="4">
        <v>25.180800000000001</v>
      </c>
    </row>
    <row r="1744" spans="1:19" x14ac:dyDescent="0.25">
      <c r="A1744" t="s">
        <v>4653</v>
      </c>
      <c r="B1744" s="1">
        <v>42227</v>
      </c>
      <c r="C1744" s="1">
        <v>42227</v>
      </c>
      <c r="D1744" t="s">
        <v>464</v>
      </c>
      <c r="E1744" t="s">
        <v>2966</v>
      </c>
      <c r="F1744" t="s">
        <v>2967</v>
      </c>
      <c r="G1744" t="s">
        <v>89</v>
      </c>
      <c r="H1744" t="s">
        <v>26</v>
      </c>
      <c r="I1744" t="s">
        <v>180</v>
      </c>
      <c r="J1744" t="s">
        <v>123</v>
      </c>
      <c r="K1744" t="s">
        <v>5175</v>
      </c>
      <c r="L1744" t="s">
        <v>66</v>
      </c>
      <c r="M1744" t="s">
        <v>4212</v>
      </c>
      <c r="N1744" t="s">
        <v>31</v>
      </c>
      <c r="O1744" t="s">
        <v>55</v>
      </c>
      <c r="P1744" s="4">
        <v>11.82</v>
      </c>
      <c r="Q1744">
        <v>3</v>
      </c>
      <c r="R1744">
        <v>0</v>
      </c>
      <c r="S1744" s="4">
        <v>4.7279999999999998</v>
      </c>
    </row>
    <row r="1745" spans="1:19" x14ac:dyDescent="0.25">
      <c r="A1745" t="s">
        <v>4653</v>
      </c>
      <c r="B1745" s="1">
        <v>42227</v>
      </c>
      <c r="C1745" s="1">
        <v>42227</v>
      </c>
      <c r="D1745" t="s">
        <v>464</v>
      </c>
      <c r="E1745" t="s">
        <v>2966</v>
      </c>
      <c r="F1745" t="s">
        <v>2967</v>
      </c>
      <c r="G1745" t="s">
        <v>89</v>
      </c>
      <c r="H1745" t="s">
        <v>26</v>
      </c>
      <c r="I1745" t="s">
        <v>180</v>
      </c>
      <c r="J1745" t="s">
        <v>123</v>
      </c>
      <c r="K1745" t="s">
        <v>5175</v>
      </c>
      <c r="L1745" t="s">
        <v>66</v>
      </c>
      <c r="M1745" t="s">
        <v>910</v>
      </c>
      <c r="N1745" t="s">
        <v>31</v>
      </c>
      <c r="O1745" t="s">
        <v>35</v>
      </c>
      <c r="P1745" s="4">
        <v>577.76400000000001</v>
      </c>
      <c r="Q1745">
        <v>2</v>
      </c>
      <c r="R1745">
        <v>0.1</v>
      </c>
      <c r="S1745" s="4">
        <v>115.5528</v>
      </c>
    </row>
    <row r="1746" spans="1:19" x14ac:dyDescent="0.25">
      <c r="A1746" t="s">
        <v>4654</v>
      </c>
      <c r="B1746" s="1">
        <v>42120</v>
      </c>
      <c r="C1746" s="1">
        <v>42124</v>
      </c>
      <c r="D1746" t="s">
        <v>39</v>
      </c>
      <c r="E1746" t="s">
        <v>940</v>
      </c>
      <c r="F1746" t="s">
        <v>941</v>
      </c>
      <c r="G1746" t="s">
        <v>25</v>
      </c>
      <c r="H1746" t="s">
        <v>26</v>
      </c>
      <c r="I1746" t="s">
        <v>4655</v>
      </c>
      <c r="J1746" t="s">
        <v>43</v>
      </c>
      <c r="K1746" t="s">
        <v>5553</v>
      </c>
      <c r="L1746" t="s">
        <v>29</v>
      </c>
      <c r="M1746" t="s">
        <v>44</v>
      </c>
      <c r="N1746" t="s">
        <v>31</v>
      </c>
      <c r="O1746" t="s">
        <v>45</v>
      </c>
      <c r="P1746" s="4">
        <v>191.5155</v>
      </c>
      <c r="Q1746">
        <v>1</v>
      </c>
      <c r="R1746">
        <v>0.45</v>
      </c>
      <c r="S1746" s="4">
        <v>-76.606200000000001</v>
      </c>
    </row>
    <row r="1747" spans="1:19" x14ac:dyDescent="0.25">
      <c r="A1747" t="s">
        <v>4656</v>
      </c>
      <c r="B1747" s="1">
        <v>42562</v>
      </c>
      <c r="C1747" s="1">
        <v>42715</v>
      </c>
      <c r="D1747" t="s">
        <v>39</v>
      </c>
      <c r="E1747" t="s">
        <v>1574</v>
      </c>
      <c r="F1747" t="s">
        <v>1575</v>
      </c>
      <c r="G1747" t="s">
        <v>25</v>
      </c>
      <c r="H1747" t="s">
        <v>26</v>
      </c>
      <c r="I1747" t="s">
        <v>2064</v>
      </c>
      <c r="J1747" t="s">
        <v>91</v>
      </c>
      <c r="K1747" t="s">
        <v>5406</v>
      </c>
      <c r="L1747" t="s">
        <v>92</v>
      </c>
      <c r="M1747" t="s">
        <v>4657</v>
      </c>
      <c r="N1747" t="s">
        <v>31</v>
      </c>
      <c r="O1747" t="s">
        <v>55</v>
      </c>
      <c r="P1747" s="4">
        <v>44.46</v>
      </c>
      <c r="Q1747">
        <v>5</v>
      </c>
      <c r="R1747">
        <v>0.6</v>
      </c>
      <c r="S1747" s="4">
        <v>-17.783999999999999</v>
      </c>
    </row>
    <row r="1748" spans="1:19" x14ac:dyDescent="0.25">
      <c r="A1748" t="s">
        <v>4659</v>
      </c>
      <c r="B1748" s="1">
        <v>41708</v>
      </c>
      <c r="C1748" s="1">
        <v>41830</v>
      </c>
      <c r="D1748" t="s">
        <v>39</v>
      </c>
      <c r="E1748" t="s">
        <v>4620</v>
      </c>
      <c r="F1748" t="s">
        <v>4621</v>
      </c>
      <c r="G1748" t="s">
        <v>25</v>
      </c>
      <c r="H1748" t="s">
        <v>26</v>
      </c>
      <c r="I1748" t="s">
        <v>2064</v>
      </c>
      <c r="J1748" t="s">
        <v>91</v>
      </c>
      <c r="K1748" t="s">
        <v>5385</v>
      </c>
      <c r="L1748" t="s">
        <v>92</v>
      </c>
      <c r="M1748" t="s">
        <v>1683</v>
      </c>
      <c r="N1748" t="s">
        <v>31</v>
      </c>
      <c r="O1748" t="s">
        <v>55</v>
      </c>
      <c r="P1748" s="4">
        <v>31.776</v>
      </c>
      <c r="Q1748">
        <v>3</v>
      </c>
      <c r="R1748">
        <v>0.6</v>
      </c>
      <c r="S1748" s="4">
        <v>-19.0656</v>
      </c>
    </row>
    <row r="1749" spans="1:19" x14ac:dyDescent="0.25">
      <c r="A1749" t="s">
        <v>4660</v>
      </c>
      <c r="B1749" s="1">
        <v>42464</v>
      </c>
      <c r="C1749" s="1">
        <v>42586</v>
      </c>
      <c r="D1749" t="s">
        <v>22</v>
      </c>
      <c r="E1749" t="s">
        <v>2156</v>
      </c>
      <c r="F1749" t="s">
        <v>2157</v>
      </c>
      <c r="G1749" t="s">
        <v>100</v>
      </c>
      <c r="H1749" t="s">
        <v>26</v>
      </c>
      <c r="I1749" t="s">
        <v>122</v>
      </c>
      <c r="J1749" t="s">
        <v>123</v>
      </c>
      <c r="K1749" t="s">
        <v>5144</v>
      </c>
      <c r="L1749" t="s">
        <v>66</v>
      </c>
      <c r="M1749" t="s">
        <v>668</v>
      </c>
      <c r="N1749" t="s">
        <v>31</v>
      </c>
      <c r="O1749" t="s">
        <v>55</v>
      </c>
      <c r="P1749" s="4">
        <v>82.64</v>
      </c>
      <c r="Q1749">
        <v>2</v>
      </c>
      <c r="R1749">
        <v>0</v>
      </c>
      <c r="S1749" s="4">
        <v>7.4375999999999998</v>
      </c>
    </row>
    <row r="1750" spans="1:19" x14ac:dyDescent="0.25">
      <c r="A1750" t="s">
        <v>4661</v>
      </c>
      <c r="B1750" s="1">
        <v>42551</v>
      </c>
      <c r="C1750" s="1">
        <v>42407</v>
      </c>
      <c r="D1750" t="s">
        <v>22</v>
      </c>
      <c r="E1750" t="s">
        <v>224</v>
      </c>
      <c r="F1750" t="s">
        <v>225</v>
      </c>
      <c r="G1750" t="s">
        <v>25</v>
      </c>
      <c r="H1750" t="s">
        <v>26</v>
      </c>
      <c r="I1750" t="s">
        <v>3335</v>
      </c>
      <c r="J1750" t="s">
        <v>754</v>
      </c>
      <c r="K1750" t="s">
        <v>5444</v>
      </c>
      <c r="L1750" t="s">
        <v>29</v>
      </c>
      <c r="M1750" t="s">
        <v>298</v>
      </c>
      <c r="N1750" t="s">
        <v>31</v>
      </c>
      <c r="O1750" t="s">
        <v>32</v>
      </c>
      <c r="P1750" s="4">
        <v>1266.8599999999999</v>
      </c>
      <c r="Q1750">
        <v>7</v>
      </c>
      <c r="R1750">
        <v>0</v>
      </c>
      <c r="S1750" s="4">
        <v>291.37779999999998</v>
      </c>
    </row>
    <row r="1751" spans="1:19" x14ac:dyDescent="0.25">
      <c r="A1751" t="s">
        <v>4662</v>
      </c>
      <c r="B1751" s="1">
        <v>42740</v>
      </c>
      <c r="C1751" s="1">
        <v>42891</v>
      </c>
      <c r="D1751" t="s">
        <v>39</v>
      </c>
      <c r="E1751" t="s">
        <v>1584</v>
      </c>
      <c r="F1751" t="s">
        <v>1585</v>
      </c>
      <c r="G1751" t="s">
        <v>25</v>
      </c>
      <c r="H1751" t="s">
        <v>26</v>
      </c>
      <c r="I1751" t="s">
        <v>680</v>
      </c>
      <c r="J1751" t="s">
        <v>43</v>
      </c>
      <c r="K1751" t="s">
        <v>5205</v>
      </c>
      <c r="L1751" t="s">
        <v>29</v>
      </c>
      <c r="M1751" t="s">
        <v>578</v>
      </c>
      <c r="N1751" t="s">
        <v>31</v>
      </c>
      <c r="O1751" t="s">
        <v>45</v>
      </c>
      <c r="P1751" s="4">
        <v>933.26199999999994</v>
      </c>
      <c r="Q1751">
        <v>4</v>
      </c>
      <c r="R1751">
        <v>0.45</v>
      </c>
      <c r="S1751" s="4">
        <v>-458.14679999999998</v>
      </c>
    </row>
    <row r="1752" spans="1:19" x14ac:dyDescent="0.25">
      <c r="A1752" t="s">
        <v>4662</v>
      </c>
      <c r="B1752" s="1">
        <v>42740</v>
      </c>
      <c r="C1752" s="1">
        <v>42891</v>
      </c>
      <c r="D1752" t="s">
        <v>39</v>
      </c>
      <c r="E1752" t="s">
        <v>1584</v>
      </c>
      <c r="F1752" t="s">
        <v>1585</v>
      </c>
      <c r="G1752" t="s">
        <v>25</v>
      </c>
      <c r="H1752" t="s">
        <v>26</v>
      </c>
      <c r="I1752" t="s">
        <v>680</v>
      </c>
      <c r="J1752" t="s">
        <v>43</v>
      </c>
      <c r="K1752" t="s">
        <v>5205</v>
      </c>
      <c r="L1752" t="s">
        <v>29</v>
      </c>
      <c r="M1752" t="s">
        <v>675</v>
      </c>
      <c r="N1752" t="s">
        <v>31</v>
      </c>
      <c r="O1752" t="s">
        <v>35</v>
      </c>
      <c r="P1752" s="4">
        <v>2803.92</v>
      </c>
      <c r="Q1752">
        <v>5</v>
      </c>
      <c r="R1752">
        <v>0.2</v>
      </c>
      <c r="S1752" s="4">
        <v>0</v>
      </c>
    </row>
    <row r="1753" spans="1:19" x14ac:dyDescent="0.25">
      <c r="A1753" t="s">
        <v>4663</v>
      </c>
      <c r="B1753" s="1">
        <v>43028</v>
      </c>
      <c r="C1753" s="1">
        <v>43028</v>
      </c>
      <c r="D1753" t="s">
        <v>464</v>
      </c>
      <c r="E1753" t="s">
        <v>4664</v>
      </c>
      <c r="F1753" t="s">
        <v>4665</v>
      </c>
      <c r="G1753" t="s">
        <v>25</v>
      </c>
      <c r="H1753" t="s">
        <v>26</v>
      </c>
      <c r="I1753" t="s">
        <v>680</v>
      </c>
      <c r="J1753" t="s">
        <v>43</v>
      </c>
      <c r="K1753" t="s">
        <v>5205</v>
      </c>
      <c r="L1753" t="s">
        <v>29</v>
      </c>
      <c r="M1753" t="s">
        <v>3305</v>
      </c>
      <c r="N1753" t="s">
        <v>31</v>
      </c>
      <c r="O1753" t="s">
        <v>55</v>
      </c>
      <c r="P1753" s="4">
        <v>43.936</v>
      </c>
      <c r="Q1753">
        <v>4</v>
      </c>
      <c r="R1753">
        <v>0.2</v>
      </c>
      <c r="S1753" s="4">
        <v>6.0411999999999999</v>
      </c>
    </row>
    <row r="1754" spans="1:19" x14ac:dyDescent="0.25">
      <c r="A1754" t="s">
        <v>4666</v>
      </c>
      <c r="B1754" s="1">
        <v>41981</v>
      </c>
      <c r="C1754" s="1">
        <v>41867</v>
      </c>
      <c r="D1754" t="s">
        <v>39</v>
      </c>
      <c r="E1754" t="s">
        <v>3373</v>
      </c>
      <c r="F1754" t="s">
        <v>3374</v>
      </c>
      <c r="G1754" t="s">
        <v>25</v>
      </c>
      <c r="H1754" t="s">
        <v>26</v>
      </c>
      <c r="I1754" t="s">
        <v>352</v>
      </c>
      <c r="J1754" t="s">
        <v>52</v>
      </c>
      <c r="K1754" t="s">
        <v>5180</v>
      </c>
      <c r="L1754" t="s">
        <v>53</v>
      </c>
      <c r="M1754" t="s">
        <v>1801</v>
      </c>
      <c r="N1754" t="s">
        <v>31</v>
      </c>
      <c r="O1754" t="s">
        <v>55</v>
      </c>
      <c r="P1754" s="4">
        <v>85.44</v>
      </c>
      <c r="Q1754">
        <v>3</v>
      </c>
      <c r="R1754">
        <v>0</v>
      </c>
      <c r="S1754" s="4">
        <v>31.6128</v>
      </c>
    </row>
    <row r="1755" spans="1:19" x14ac:dyDescent="0.25">
      <c r="A1755" t="s">
        <v>4667</v>
      </c>
      <c r="B1755" s="1">
        <v>42127</v>
      </c>
      <c r="C1755" s="1">
        <v>42250</v>
      </c>
      <c r="D1755" t="s">
        <v>22</v>
      </c>
      <c r="E1755" t="s">
        <v>1995</v>
      </c>
      <c r="F1755" t="s">
        <v>1996</v>
      </c>
      <c r="G1755" t="s">
        <v>25</v>
      </c>
      <c r="H1755" t="s">
        <v>26</v>
      </c>
      <c r="I1755" t="s">
        <v>137</v>
      </c>
      <c r="J1755" t="s">
        <v>138</v>
      </c>
      <c r="K1755" t="s">
        <v>5216</v>
      </c>
      <c r="L1755" t="s">
        <v>92</v>
      </c>
      <c r="M1755" t="s">
        <v>460</v>
      </c>
      <c r="N1755" t="s">
        <v>31</v>
      </c>
      <c r="O1755" t="s">
        <v>55</v>
      </c>
      <c r="P1755" s="4">
        <v>4.7119999999999997</v>
      </c>
      <c r="Q1755">
        <v>2</v>
      </c>
      <c r="R1755">
        <v>0.6</v>
      </c>
      <c r="S1755" s="4">
        <v>-1.8848</v>
      </c>
    </row>
    <row r="1756" spans="1:19" x14ac:dyDescent="0.25">
      <c r="A1756" t="s">
        <v>4668</v>
      </c>
      <c r="B1756" s="1">
        <v>42765</v>
      </c>
      <c r="C1756" s="1">
        <v>42888</v>
      </c>
      <c r="D1756" t="s">
        <v>39</v>
      </c>
      <c r="E1756" t="s">
        <v>4669</v>
      </c>
      <c r="F1756" t="s">
        <v>4670</v>
      </c>
      <c r="G1756" t="s">
        <v>25</v>
      </c>
      <c r="H1756" t="s">
        <v>26</v>
      </c>
      <c r="I1756" t="s">
        <v>188</v>
      </c>
      <c r="J1756" t="s">
        <v>138</v>
      </c>
      <c r="K1756" t="s">
        <v>5213</v>
      </c>
      <c r="L1756" t="s">
        <v>92</v>
      </c>
      <c r="M1756" t="s">
        <v>3050</v>
      </c>
      <c r="N1756" t="s">
        <v>31</v>
      </c>
      <c r="O1756" t="s">
        <v>45</v>
      </c>
      <c r="P1756" s="4">
        <v>69.375</v>
      </c>
      <c r="Q1756">
        <v>1</v>
      </c>
      <c r="R1756">
        <v>0.5</v>
      </c>
      <c r="S1756" s="4">
        <v>-47.174999999999997</v>
      </c>
    </row>
    <row r="1757" spans="1:19" x14ac:dyDescent="0.25">
      <c r="A1757" t="s">
        <v>4671</v>
      </c>
      <c r="B1757" s="1">
        <v>42729</v>
      </c>
      <c r="C1757" s="1">
        <v>42735</v>
      </c>
      <c r="D1757" t="s">
        <v>39</v>
      </c>
      <c r="E1757" t="s">
        <v>1910</v>
      </c>
      <c r="F1757" t="s">
        <v>1911</v>
      </c>
      <c r="G1757" t="s">
        <v>25</v>
      </c>
      <c r="H1757" t="s">
        <v>26</v>
      </c>
      <c r="I1757" t="s">
        <v>180</v>
      </c>
      <c r="J1757" t="s">
        <v>123</v>
      </c>
      <c r="K1757" t="s">
        <v>5151</v>
      </c>
      <c r="L1757" t="s">
        <v>66</v>
      </c>
      <c r="M1757" t="s">
        <v>569</v>
      </c>
      <c r="N1757" t="s">
        <v>31</v>
      </c>
      <c r="O1757" t="s">
        <v>35</v>
      </c>
      <c r="P1757" s="4">
        <v>2563.056</v>
      </c>
      <c r="Q1757">
        <v>8</v>
      </c>
      <c r="R1757">
        <v>0.1</v>
      </c>
      <c r="S1757" s="4">
        <v>313.26240000000001</v>
      </c>
    </row>
    <row r="1758" spans="1:19" x14ac:dyDescent="0.25">
      <c r="A1758" t="s">
        <v>4672</v>
      </c>
      <c r="B1758" s="1">
        <v>42663</v>
      </c>
      <c r="C1758" s="1">
        <v>42668</v>
      </c>
      <c r="D1758" t="s">
        <v>39</v>
      </c>
      <c r="E1758" t="s">
        <v>3073</v>
      </c>
      <c r="F1758" t="s">
        <v>3074</v>
      </c>
      <c r="G1758" t="s">
        <v>89</v>
      </c>
      <c r="H1758" t="s">
        <v>26</v>
      </c>
      <c r="I1758" t="s">
        <v>4233</v>
      </c>
      <c r="J1758" t="s">
        <v>52</v>
      </c>
      <c r="K1758" t="s">
        <v>5523</v>
      </c>
      <c r="L1758" t="s">
        <v>53</v>
      </c>
      <c r="M1758" t="s">
        <v>3539</v>
      </c>
      <c r="N1758" t="s">
        <v>31</v>
      </c>
      <c r="O1758" t="s">
        <v>35</v>
      </c>
      <c r="P1758" s="4">
        <v>387.13600000000002</v>
      </c>
      <c r="Q1758">
        <v>4</v>
      </c>
      <c r="R1758">
        <v>0.2</v>
      </c>
      <c r="S1758" s="4">
        <v>4.8391999999999999</v>
      </c>
    </row>
    <row r="1759" spans="1:19" x14ac:dyDescent="0.25">
      <c r="A1759" t="s">
        <v>4674</v>
      </c>
      <c r="B1759" s="1">
        <v>42983</v>
      </c>
      <c r="C1759" s="1">
        <v>43013</v>
      </c>
      <c r="D1759" t="s">
        <v>86</v>
      </c>
      <c r="E1759" t="s">
        <v>638</v>
      </c>
      <c r="F1759" t="s">
        <v>639</v>
      </c>
      <c r="G1759" t="s">
        <v>89</v>
      </c>
      <c r="H1759" t="s">
        <v>26</v>
      </c>
      <c r="I1759" t="s">
        <v>680</v>
      </c>
      <c r="J1759" t="s">
        <v>1209</v>
      </c>
      <c r="K1759" t="s">
        <v>5419</v>
      </c>
      <c r="L1759" t="s">
        <v>29</v>
      </c>
      <c r="M1759" t="s">
        <v>1275</v>
      </c>
      <c r="N1759" t="s">
        <v>31</v>
      </c>
      <c r="O1759" t="s">
        <v>35</v>
      </c>
      <c r="P1759" s="4">
        <v>207</v>
      </c>
      <c r="Q1759">
        <v>3</v>
      </c>
      <c r="R1759">
        <v>0.2</v>
      </c>
      <c r="S1759" s="4">
        <v>25.875</v>
      </c>
    </row>
    <row r="1760" spans="1:19" x14ac:dyDescent="0.25">
      <c r="A1760" t="s">
        <v>4675</v>
      </c>
      <c r="B1760" s="1">
        <v>42359</v>
      </c>
      <c r="C1760" s="1">
        <v>42364</v>
      </c>
      <c r="D1760" t="s">
        <v>22</v>
      </c>
      <c r="E1760" t="s">
        <v>1439</v>
      </c>
      <c r="F1760" t="s">
        <v>1440</v>
      </c>
      <c r="G1760" t="s">
        <v>100</v>
      </c>
      <c r="H1760" t="s">
        <v>26</v>
      </c>
      <c r="I1760" t="s">
        <v>4303</v>
      </c>
      <c r="J1760" t="s">
        <v>138</v>
      </c>
      <c r="K1760" t="s">
        <v>5531</v>
      </c>
      <c r="L1760" t="s">
        <v>92</v>
      </c>
      <c r="M1760" t="s">
        <v>681</v>
      </c>
      <c r="N1760" t="s">
        <v>31</v>
      </c>
      <c r="O1760" t="s">
        <v>55</v>
      </c>
      <c r="P1760" s="4">
        <v>51.756</v>
      </c>
      <c r="Q1760">
        <v>3</v>
      </c>
      <c r="R1760">
        <v>0.6</v>
      </c>
      <c r="S1760" s="4">
        <v>-33.641399999999997</v>
      </c>
    </row>
    <row r="1761" spans="1:19" x14ac:dyDescent="0.25">
      <c r="A1761" t="s">
        <v>4676</v>
      </c>
      <c r="B1761" s="1">
        <v>42131</v>
      </c>
      <c r="C1761" s="1">
        <v>42315</v>
      </c>
      <c r="D1761" t="s">
        <v>39</v>
      </c>
      <c r="E1761" t="s">
        <v>3011</v>
      </c>
      <c r="F1761" t="s">
        <v>3012</v>
      </c>
      <c r="G1761" t="s">
        <v>89</v>
      </c>
      <c r="H1761" t="s">
        <v>26</v>
      </c>
      <c r="I1761" t="s">
        <v>1810</v>
      </c>
      <c r="J1761" t="s">
        <v>1209</v>
      </c>
      <c r="K1761" t="s">
        <v>5300</v>
      </c>
      <c r="L1761" t="s">
        <v>29</v>
      </c>
      <c r="M1761" t="s">
        <v>2380</v>
      </c>
      <c r="N1761" t="s">
        <v>31</v>
      </c>
      <c r="O1761" t="s">
        <v>55</v>
      </c>
      <c r="P1761" s="4">
        <v>4.9279999999999999</v>
      </c>
      <c r="Q1761">
        <v>2</v>
      </c>
      <c r="R1761">
        <v>0.2</v>
      </c>
      <c r="S1761" s="4">
        <v>0.73919999999999997</v>
      </c>
    </row>
    <row r="1762" spans="1:19" x14ac:dyDescent="0.25">
      <c r="A1762" t="s">
        <v>4677</v>
      </c>
      <c r="B1762" s="1">
        <v>42942</v>
      </c>
      <c r="C1762" s="1">
        <v>42743</v>
      </c>
      <c r="D1762" t="s">
        <v>39</v>
      </c>
      <c r="E1762" t="s">
        <v>4678</v>
      </c>
      <c r="F1762" t="s">
        <v>4679</v>
      </c>
      <c r="G1762" t="s">
        <v>89</v>
      </c>
      <c r="H1762" t="s">
        <v>26</v>
      </c>
      <c r="I1762" t="s">
        <v>51</v>
      </c>
      <c r="J1762" t="s">
        <v>52</v>
      </c>
      <c r="K1762" t="s">
        <v>5203</v>
      </c>
      <c r="L1762" t="s">
        <v>53</v>
      </c>
      <c r="M1762" t="s">
        <v>985</v>
      </c>
      <c r="N1762" t="s">
        <v>31</v>
      </c>
      <c r="O1762" t="s">
        <v>35</v>
      </c>
      <c r="P1762" s="4">
        <v>362.35199999999998</v>
      </c>
      <c r="Q1762">
        <v>3</v>
      </c>
      <c r="R1762">
        <v>0.2</v>
      </c>
      <c r="S1762" s="4">
        <v>45.293999999999997</v>
      </c>
    </row>
    <row r="1763" spans="1:19" x14ac:dyDescent="0.25">
      <c r="A1763" t="s">
        <v>4680</v>
      </c>
      <c r="B1763" s="1">
        <v>42805</v>
      </c>
      <c r="C1763" s="1">
        <v>42989</v>
      </c>
      <c r="D1763" t="s">
        <v>39</v>
      </c>
      <c r="E1763" t="s">
        <v>2802</v>
      </c>
      <c r="F1763" t="s">
        <v>2803</v>
      </c>
      <c r="G1763" t="s">
        <v>25</v>
      </c>
      <c r="H1763" t="s">
        <v>26</v>
      </c>
      <c r="I1763" t="s">
        <v>2471</v>
      </c>
      <c r="J1763" t="s">
        <v>52</v>
      </c>
      <c r="K1763" t="s">
        <v>5361</v>
      </c>
      <c r="L1763" t="s">
        <v>53</v>
      </c>
      <c r="M1763" t="s">
        <v>3770</v>
      </c>
      <c r="N1763" t="s">
        <v>31</v>
      </c>
      <c r="O1763" t="s">
        <v>45</v>
      </c>
      <c r="P1763" s="4">
        <v>486.36799999999999</v>
      </c>
      <c r="Q1763">
        <v>4</v>
      </c>
      <c r="R1763">
        <v>0.2</v>
      </c>
      <c r="S1763" s="4">
        <v>36.477600000000002</v>
      </c>
    </row>
    <row r="1764" spans="1:19" x14ac:dyDescent="0.25">
      <c r="A1764" t="s">
        <v>4681</v>
      </c>
      <c r="B1764" s="1">
        <v>41642</v>
      </c>
      <c r="C1764" s="1">
        <v>41823</v>
      </c>
      <c r="D1764" t="s">
        <v>39</v>
      </c>
      <c r="E1764" t="s">
        <v>4682</v>
      </c>
      <c r="F1764" t="s">
        <v>4683</v>
      </c>
      <c r="G1764" t="s">
        <v>25</v>
      </c>
      <c r="H1764" t="s">
        <v>26</v>
      </c>
      <c r="I1764" t="s">
        <v>101</v>
      </c>
      <c r="J1764" t="s">
        <v>91</v>
      </c>
      <c r="K1764" t="s">
        <v>5184</v>
      </c>
      <c r="L1764" t="s">
        <v>92</v>
      </c>
      <c r="M1764" t="s">
        <v>2130</v>
      </c>
      <c r="N1764" t="s">
        <v>31</v>
      </c>
      <c r="O1764" t="s">
        <v>45</v>
      </c>
      <c r="P1764" s="4">
        <v>376.50900000000001</v>
      </c>
      <c r="Q1764">
        <v>3</v>
      </c>
      <c r="R1764">
        <v>0.3</v>
      </c>
      <c r="S1764" s="4">
        <v>-43.029600000000002</v>
      </c>
    </row>
    <row r="1765" spans="1:19" x14ac:dyDescent="0.25">
      <c r="A1765" t="s">
        <v>4684</v>
      </c>
      <c r="B1765" s="1">
        <v>42761</v>
      </c>
      <c r="C1765" s="1">
        <v>42766</v>
      </c>
      <c r="D1765" t="s">
        <v>39</v>
      </c>
      <c r="E1765" t="s">
        <v>3597</v>
      </c>
      <c r="F1765" t="s">
        <v>3598</v>
      </c>
      <c r="G1765" t="s">
        <v>25</v>
      </c>
      <c r="H1765" t="s">
        <v>26</v>
      </c>
      <c r="I1765" t="s">
        <v>376</v>
      </c>
      <c r="J1765" t="s">
        <v>754</v>
      </c>
      <c r="K1765" t="s">
        <v>5270</v>
      </c>
      <c r="L1765" t="s">
        <v>29</v>
      </c>
      <c r="M1765" t="s">
        <v>212</v>
      </c>
      <c r="N1765" t="s">
        <v>31</v>
      </c>
      <c r="O1765" t="s">
        <v>55</v>
      </c>
      <c r="P1765" s="4">
        <v>62.72</v>
      </c>
      <c r="Q1765">
        <v>4</v>
      </c>
      <c r="R1765">
        <v>0</v>
      </c>
      <c r="S1765" s="4">
        <v>24.460799999999999</v>
      </c>
    </row>
    <row r="1766" spans="1:19" x14ac:dyDescent="0.25">
      <c r="A1766" t="s">
        <v>4686</v>
      </c>
      <c r="B1766" s="1">
        <v>41980</v>
      </c>
      <c r="C1766" s="1">
        <v>41836</v>
      </c>
      <c r="D1766" t="s">
        <v>39</v>
      </c>
      <c r="E1766" t="s">
        <v>1218</v>
      </c>
      <c r="F1766" t="s">
        <v>1219</v>
      </c>
      <c r="G1766" t="s">
        <v>100</v>
      </c>
      <c r="H1766" t="s">
        <v>26</v>
      </c>
      <c r="I1766" t="s">
        <v>3538</v>
      </c>
      <c r="J1766" t="s">
        <v>91</v>
      </c>
      <c r="K1766" t="s">
        <v>5457</v>
      </c>
      <c r="L1766" t="s">
        <v>92</v>
      </c>
      <c r="M1766" t="s">
        <v>1267</v>
      </c>
      <c r="N1766" t="s">
        <v>31</v>
      </c>
      <c r="O1766" t="s">
        <v>35</v>
      </c>
      <c r="P1766" s="4">
        <v>512.35799999999995</v>
      </c>
      <c r="Q1766">
        <v>3</v>
      </c>
      <c r="R1766">
        <v>0.3</v>
      </c>
      <c r="S1766" s="4">
        <v>-14.6388</v>
      </c>
    </row>
    <row r="1767" spans="1:19" x14ac:dyDescent="0.25">
      <c r="A1767" t="s">
        <v>4688</v>
      </c>
      <c r="B1767" s="1">
        <v>42616</v>
      </c>
      <c r="C1767" s="1">
        <v>42707</v>
      </c>
      <c r="D1767" t="s">
        <v>86</v>
      </c>
      <c r="E1767" t="s">
        <v>4217</v>
      </c>
      <c r="F1767" t="s">
        <v>4218</v>
      </c>
      <c r="G1767" t="s">
        <v>25</v>
      </c>
      <c r="H1767" t="s">
        <v>26</v>
      </c>
      <c r="I1767" t="s">
        <v>4689</v>
      </c>
      <c r="J1767" t="s">
        <v>473</v>
      </c>
      <c r="K1767" t="s">
        <v>5554</v>
      </c>
      <c r="L1767" t="s">
        <v>66</v>
      </c>
      <c r="M1767" t="s">
        <v>661</v>
      </c>
      <c r="N1767" t="s">
        <v>31</v>
      </c>
      <c r="O1767" t="s">
        <v>35</v>
      </c>
      <c r="P1767" s="4">
        <v>354.9</v>
      </c>
      <c r="Q1767">
        <v>5</v>
      </c>
      <c r="R1767">
        <v>0</v>
      </c>
      <c r="S1767" s="4">
        <v>88.724999999999994</v>
      </c>
    </row>
    <row r="1768" spans="1:19" x14ac:dyDescent="0.25">
      <c r="A1768" t="s">
        <v>4690</v>
      </c>
      <c r="B1768" s="1">
        <v>42838</v>
      </c>
      <c r="C1768" s="1">
        <v>42842</v>
      </c>
      <c r="D1768" t="s">
        <v>39</v>
      </c>
      <c r="E1768" t="s">
        <v>4011</v>
      </c>
      <c r="F1768" t="s">
        <v>4012</v>
      </c>
      <c r="G1768" t="s">
        <v>89</v>
      </c>
      <c r="H1768" t="s">
        <v>26</v>
      </c>
      <c r="I1768" t="s">
        <v>2397</v>
      </c>
      <c r="J1768" t="s">
        <v>52</v>
      </c>
      <c r="K1768" t="s">
        <v>5355</v>
      </c>
      <c r="L1768" t="s">
        <v>53</v>
      </c>
      <c r="M1768" t="s">
        <v>1920</v>
      </c>
      <c r="N1768" t="s">
        <v>31</v>
      </c>
      <c r="O1768" t="s">
        <v>35</v>
      </c>
      <c r="P1768" s="4">
        <v>436.70400000000001</v>
      </c>
      <c r="Q1768">
        <v>6</v>
      </c>
      <c r="R1768">
        <v>0.2</v>
      </c>
      <c r="S1768" s="4">
        <v>-38.211599999999997</v>
      </c>
    </row>
    <row r="1769" spans="1:19" x14ac:dyDescent="0.25">
      <c r="A1769" t="s">
        <v>4692</v>
      </c>
      <c r="B1769" s="1">
        <v>41719</v>
      </c>
      <c r="C1769" s="1">
        <v>41723</v>
      </c>
      <c r="D1769" t="s">
        <v>39</v>
      </c>
      <c r="E1769" t="s">
        <v>958</v>
      </c>
      <c r="F1769" t="s">
        <v>959</v>
      </c>
      <c r="G1769" t="s">
        <v>25</v>
      </c>
      <c r="H1769" t="s">
        <v>26</v>
      </c>
      <c r="I1769" t="s">
        <v>3698</v>
      </c>
      <c r="J1769" t="s">
        <v>146</v>
      </c>
      <c r="K1769" t="s">
        <v>5472</v>
      </c>
      <c r="L1769" t="s">
        <v>29</v>
      </c>
      <c r="M1769" t="s">
        <v>1518</v>
      </c>
      <c r="N1769" t="s">
        <v>31</v>
      </c>
      <c r="O1769" t="s">
        <v>55</v>
      </c>
      <c r="P1769" s="4">
        <v>32.951999999999998</v>
      </c>
      <c r="Q1769">
        <v>3</v>
      </c>
      <c r="R1769">
        <v>0.2</v>
      </c>
      <c r="S1769" s="4">
        <v>6.5903999999999998</v>
      </c>
    </row>
    <row r="1770" spans="1:19" x14ac:dyDescent="0.25">
      <c r="A1770" t="s">
        <v>4692</v>
      </c>
      <c r="B1770" s="1">
        <v>41719</v>
      </c>
      <c r="C1770" s="1">
        <v>41723</v>
      </c>
      <c r="D1770" t="s">
        <v>39</v>
      </c>
      <c r="E1770" t="s">
        <v>958</v>
      </c>
      <c r="F1770" t="s">
        <v>959</v>
      </c>
      <c r="G1770" t="s">
        <v>25</v>
      </c>
      <c r="H1770" t="s">
        <v>26</v>
      </c>
      <c r="I1770" t="s">
        <v>3698</v>
      </c>
      <c r="J1770" t="s">
        <v>146</v>
      </c>
      <c r="K1770" t="s">
        <v>5472</v>
      </c>
      <c r="L1770" t="s">
        <v>29</v>
      </c>
      <c r="M1770" t="s">
        <v>2591</v>
      </c>
      <c r="N1770" t="s">
        <v>31</v>
      </c>
      <c r="O1770" t="s">
        <v>35</v>
      </c>
      <c r="P1770" s="4">
        <v>218.376</v>
      </c>
      <c r="Q1770">
        <v>3</v>
      </c>
      <c r="R1770">
        <v>0.2</v>
      </c>
      <c r="S1770" s="4">
        <v>-10.918799999999999</v>
      </c>
    </row>
    <row r="1771" spans="1:19" x14ac:dyDescent="0.25">
      <c r="A1771" t="s">
        <v>4693</v>
      </c>
      <c r="B1771" s="1">
        <v>42124</v>
      </c>
      <c r="C1771" s="1">
        <v>42099</v>
      </c>
      <c r="D1771" t="s">
        <v>39</v>
      </c>
      <c r="E1771" t="s">
        <v>1555</v>
      </c>
      <c r="F1771" t="s">
        <v>1556</v>
      </c>
      <c r="G1771" t="s">
        <v>89</v>
      </c>
      <c r="H1771" t="s">
        <v>26</v>
      </c>
      <c r="I1771" t="s">
        <v>515</v>
      </c>
      <c r="J1771" t="s">
        <v>473</v>
      </c>
      <c r="K1771" t="s">
        <v>5187</v>
      </c>
      <c r="L1771" t="s">
        <v>66</v>
      </c>
      <c r="M1771" t="s">
        <v>292</v>
      </c>
      <c r="N1771" t="s">
        <v>31</v>
      </c>
      <c r="O1771" t="s">
        <v>55</v>
      </c>
      <c r="P1771" s="4">
        <v>31.4</v>
      </c>
      <c r="Q1771">
        <v>5</v>
      </c>
      <c r="R1771">
        <v>0</v>
      </c>
      <c r="S1771" s="4">
        <v>13.188000000000001</v>
      </c>
    </row>
    <row r="1772" spans="1:19" x14ac:dyDescent="0.25">
      <c r="A1772" t="s">
        <v>4693</v>
      </c>
      <c r="B1772" s="1">
        <v>42124</v>
      </c>
      <c r="C1772" s="1">
        <v>42099</v>
      </c>
      <c r="D1772" t="s">
        <v>39</v>
      </c>
      <c r="E1772" t="s">
        <v>1555</v>
      </c>
      <c r="F1772" t="s">
        <v>1556</v>
      </c>
      <c r="G1772" t="s">
        <v>89</v>
      </c>
      <c r="H1772" t="s">
        <v>26</v>
      </c>
      <c r="I1772" t="s">
        <v>515</v>
      </c>
      <c r="J1772" t="s">
        <v>473</v>
      </c>
      <c r="K1772" t="s">
        <v>5187</v>
      </c>
      <c r="L1772" t="s">
        <v>66</v>
      </c>
      <c r="M1772" t="s">
        <v>2618</v>
      </c>
      <c r="N1772" t="s">
        <v>31</v>
      </c>
      <c r="O1772" t="s">
        <v>55</v>
      </c>
      <c r="P1772" s="4">
        <v>9.48</v>
      </c>
      <c r="Q1772">
        <v>1</v>
      </c>
      <c r="R1772">
        <v>0</v>
      </c>
      <c r="S1772" s="4">
        <v>3.7919999999999998</v>
      </c>
    </row>
    <row r="1773" spans="1:19" x14ac:dyDescent="0.25">
      <c r="A1773" t="s">
        <v>4693</v>
      </c>
      <c r="B1773" s="1">
        <v>42124</v>
      </c>
      <c r="C1773" s="1">
        <v>42099</v>
      </c>
      <c r="D1773" t="s">
        <v>39</v>
      </c>
      <c r="E1773" t="s">
        <v>1555</v>
      </c>
      <c r="F1773" t="s">
        <v>1556</v>
      </c>
      <c r="G1773" t="s">
        <v>89</v>
      </c>
      <c r="H1773" t="s">
        <v>26</v>
      </c>
      <c r="I1773" t="s">
        <v>515</v>
      </c>
      <c r="J1773" t="s">
        <v>473</v>
      </c>
      <c r="K1773" t="s">
        <v>5187</v>
      </c>
      <c r="L1773" t="s">
        <v>66</v>
      </c>
      <c r="M1773" t="s">
        <v>3603</v>
      </c>
      <c r="N1773" t="s">
        <v>31</v>
      </c>
      <c r="O1773" t="s">
        <v>55</v>
      </c>
      <c r="P1773" s="4">
        <v>24.3</v>
      </c>
      <c r="Q1773">
        <v>5</v>
      </c>
      <c r="R1773">
        <v>0</v>
      </c>
      <c r="S1773" s="4">
        <v>10.449</v>
      </c>
    </row>
    <row r="1774" spans="1:19" x14ac:dyDescent="0.25">
      <c r="A1774" t="s">
        <v>4694</v>
      </c>
      <c r="B1774" s="1">
        <v>42799</v>
      </c>
      <c r="C1774" s="1">
        <v>42952</v>
      </c>
      <c r="D1774" t="s">
        <v>39</v>
      </c>
      <c r="E1774" t="s">
        <v>2366</v>
      </c>
      <c r="F1774" t="s">
        <v>2367</v>
      </c>
      <c r="G1774" t="s">
        <v>89</v>
      </c>
      <c r="H1774" t="s">
        <v>26</v>
      </c>
      <c r="I1774" t="s">
        <v>64</v>
      </c>
      <c r="J1774" t="s">
        <v>65</v>
      </c>
      <c r="K1774" t="s">
        <v>5247</v>
      </c>
      <c r="L1774" t="s">
        <v>66</v>
      </c>
      <c r="M1774" t="s">
        <v>3808</v>
      </c>
      <c r="N1774" t="s">
        <v>31</v>
      </c>
      <c r="O1774" t="s">
        <v>55</v>
      </c>
      <c r="P1774" s="4">
        <v>32.448</v>
      </c>
      <c r="Q1774">
        <v>2</v>
      </c>
      <c r="R1774">
        <v>0.2</v>
      </c>
      <c r="S1774" s="4">
        <v>7.3007999999999997</v>
      </c>
    </row>
    <row r="1775" spans="1:19" x14ac:dyDescent="0.25">
      <c r="A1775" t="s">
        <v>4694</v>
      </c>
      <c r="B1775" s="1">
        <v>42799</v>
      </c>
      <c r="C1775" s="1">
        <v>42952</v>
      </c>
      <c r="D1775" t="s">
        <v>39</v>
      </c>
      <c r="E1775" t="s">
        <v>2366</v>
      </c>
      <c r="F1775" t="s">
        <v>2367</v>
      </c>
      <c r="G1775" t="s">
        <v>89</v>
      </c>
      <c r="H1775" t="s">
        <v>26</v>
      </c>
      <c r="I1775" t="s">
        <v>64</v>
      </c>
      <c r="J1775" t="s">
        <v>65</v>
      </c>
      <c r="K1775" t="s">
        <v>5247</v>
      </c>
      <c r="L1775" t="s">
        <v>66</v>
      </c>
      <c r="M1775" t="s">
        <v>313</v>
      </c>
      <c r="N1775" t="s">
        <v>31</v>
      </c>
      <c r="O1775" t="s">
        <v>45</v>
      </c>
      <c r="P1775" s="4">
        <v>373.47</v>
      </c>
      <c r="Q1775">
        <v>5</v>
      </c>
      <c r="R1775">
        <v>0.4</v>
      </c>
      <c r="S1775" s="4">
        <v>-112.041</v>
      </c>
    </row>
    <row r="1776" spans="1:19" x14ac:dyDescent="0.25">
      <c r="A1776" t="s">
        <v>4695</v>
      </c>
      <c r="B1776" s="1">
        <v>42608</v>
      </c>
      <c r="C1776" s="1">
        <v>42612</v>
      </c>
      <c r="D1776" t="s">
        <v>39</v>
      </c>
      <c r="E1776" t="s">
        <v>4058</v>
      </c>
      <c r="F1776" t="s">
        <v>4059</v>
      </c>
      <c r="G1776" t="s">
        <v>25</v>
      </c>
      <c r="H1776" t="s">
        <v>26</v>
      </c>
      <c r="I1776" t="s">
        <v>4696</v>
      </c>
      <c r="J1776" t="s">
        <v>754</v>
      </c>
      <c r="K1776" t="s">
        <v>5555</v>
      </c>
      <c r="L1776" t="s">
        <v>29</v>
      </c>
      <c r="M1776" t="s">
        <v>2127</v>
      </c>
      <c r="N1776" t="s">
        <v>31</v>
      </c>
      <c r="O1776" t="s">
        <v>55</v>
      </c>
      <c r="P1776" s="4">
        <v>186.54</v>
      </c>
      <c r="Q1776">
        <v>3</v>
      </c>
      <c r="R1776">
        <v>0</v>
      </c>
      <c r="S1776" s="4">
        <v>41.038800000000002</v>
      </c>
    </row>
    <row r="1777" spans="1:19" x14ac:dyDescent="0.25">
      <c r="A1777" t="s">
        <v>4697</v>
      </c>
      <c r="B1777" s="1">
        <v>42767</v>
      </c>
      <c r="C1777" s="1">
        <v>42826</v>
      </c>
      <c r="D1777" t="s">
        <v>22</v>
      </c>
      <c r="E1777" t="s">
        <v>4550</v>
      </c>
      <c r="F1777" t="s">
        <v>4551</v>
      </c>
      <c r="G1777" t="s">
        <v>25</v>
      </c>
      <c r="H1777" t="s">
        <v>26</v>
      </c>
      <c r="I1777" t="s">
        <v>1624</v>
      </c>
      <c r="J1777" t="s">
        <v>91</v>
      </c>
      <c r="K1777" t="s">
        <v>5288</v>
      </c>
      <c r="L1777" t="s">
        <v>92</v>
      </c>
      <c r="M1777" t="s">
        <v>1465</v>
      </c>
      <c r="N1777" t="s">
        <v>31</v>
      </c>
      <c r="O1777" t="s">
        <v>45</v>
      </c>
      <c r="P1777" s="4">
        <v>913.43</v>
      </c>
      <c r="Q1777">
        <v>5</v>
      </c>
      <c r="R1777">
        <v>0.3</v>
      </c>
      <c r="S1777" s="4">
        <v>-169.637</v>
      </c>
    </row>
    <row r="1778" spans="1:19" x14ac:dyDescent="0.25">
      <c r="A1778" t="s">
        <v>4698</v>
      </c>
      <c r="B1778" s="1">
        <v>42680</v>
      </c>
      <c r="C1778" s="1">
        <v>42537</v>
      </c>
      <c r="D1778" t="s">
        <v>39</v>
      </c>
      <c r="E1778" t="s">
        <v>842</v>
      </c>
      <c r="F1778" t="s">
        <v>843</v>
      </c>
      <c r="G1778" t="s">
        <v>25</v>
      </c>
      <c r="H1778" t="s">
        <v>26</v>
      </c>
      <c r="I1778" t="s">
        <v>51</v>
      </c>
      <c r="J1778" t="s">
        <v>52</v>
      </c>
      <c r="K1778" t="s">
        <v>5260</v>
      </c>
      <c r="L1778" t="s">
        <v>53</v>
      </c>
      <c r="M1778" t="s">
        <v>329</v>
      </c>
      <c r="N1778" t="s">
        <v>31</v>
      </c>
      <c r="O1778" t="s">
        <v>45</v>
      </c>
      <c r="P1778" s="4">
        <v>902.71199999999999</v>
      </c>
      <c r="Q1778">
        <v>3</v>
      </c>
      <c r="R1778">
        <v>0.2</v>
      </c>
      <c r="S1778" s="4">
        <v>33.851700000000001</v>
      </c>
    </row>
    <row r="1779" spans="1:19" x14ac:dyDescent="0.25">
      <c r="A1779" t="s">
        <v>4699</v>
      </c>
      <c r="B1779" s="1">
        <v>42660</v>
      </c>
      <c r="C1779" s="1">
        <v>42664</v>
      </c>
      <c r="D1779" t="s">
        <v>39</v>
      </c>
      <c r="E1779" t="s">
        <v>3429</v>
      </c>
      <c r="F1779" t="s">
        <v>3430</v>
      </c>
      <c r="G1779" t="s">
        <v>100</v>
      </c>
      <c r="H1779" t="s">
        <v>26</v>
      </c>
      <c r="I1779" t="s">
        <v>1326</v>
      </c>
      <c r="J1779" t="s">
        <v>52</v>
      </c>
      <c r="K1779" t="s">
        <v>5267</v>
      </c>
      <c r="L1779" t="s">
        <v>53</v>
      </c>
      <c r="M1779" t="s">
        <v>3254</v>
      </c>
      <c r="N1779" t="s">
        <v>31</v>
      </c>
      <c r="O1779" t="s">
        <v>32</v>
      </c>
      <c r="P1779" s="4">
        <v>120.666</v>
      </c>
      <c r="Q1779">
        <v>2</v>
      </c>
      <c r="R1779">
        <v>0.15</v>
      </c>
      <c r="S1779" s="4">
        <v>21.294</v>
      </c>
    </row>
    <row r="1780" spans="1:19" x14ac:dyDescent="0.25">
      <c r="A1780" t="s">
        <v>4700</v>
      </c>
      <c r="B1780" s="1">
        <v>42698</v>
      </c>
      <c r="C1780" s="1">
        <v>42381</v>
      </c>
      <c r="D1780" t="s">
        <v>39</v>
      </c>
      <c r="E1780" t="s">
        <v>4701</v>
      </c>
      <c r="F1780" t="s">
        <v>4702</v>
      </c>
      <c r="G1780" t="s">
        <v>100</v>
      </c>
      <c r="H1780" t="s">
        <v>26</v>
      </c>
      <c r="I1780" t="s">
        <v>202</v>
      </c>
      <c r="J1780" t="s">
        <v>203</v>
      </c>
      <c r="K1780" t="s">
        <v>5186</v>
      </c>
      <c r="L1780" t="s">
        <v>53</v>
      </c>
      <c r="M1780" t="s">
        <v>1344</v>
      </c>
      <c r="N1780" t="s">
        <v>31</v>
      </c>
      <c r="O1780" t="s">
        <v>55</v>
      </c>
      <c r="P1780" s="4">
        <v>82.26</v>
      </c>
      <c r="Q1780">
        <v>3</v>
      </c>
      <c r="R1780">
        <v>0</v>
      </c>
      <c r="S1780" s="4">
        <v>33.726599999999998</v>
      </c>
    </row>
    <row r="1781" spans="1:19" x14ac:dyDescent="0.25">
      <c r="A1781" t="s">
        <v>4703</v>
      </c>
      <c r="B1781" s="1">
        <v>42584</v>
      </c>
      <c r="C1781" s="1">
        <v>42415</v>
      </c>
      <c r="D1781" t="s">
        <v>39</v>
      </c>
      <c r="E1781" t="s">
        <v>4704</v>
      </c>
      <c r="F1781" t="s">
        <v>4705</v>
      </c>
      <c r="G1781" t="s">
        <v>89</v>
      </c>
      <c r="H1781" t="s">
        <v>26</v>
      </c>
      <c r="I1781" t="s">
        <v>101</v>
      </c>
      <c r="J1781" t="s">
        <v>91</v>
      </c>
      <c r="K1781" t="s">
        <v>5184</v>
      </c>
      <c r="L1781" t="s">
        <v>92</v>
      </c>
      <c r="M1781" t="s">
        <v>1275</v>
      </c>
      <c r="N1781" t="s">
        <v>31</v>
      </c>
      <c r="O1781" t="s">
        <v>35</v>
      </c>
      <c r="P1781" s="4">
        <v>241.5</v>
      </c>
      <c r="Q1781">
        <v>4</v>
      </c>
      <c r="R1781">
        <v>0.3</v>
      </c>
      <c r="S1781" s="4">
        <v>0</v>
      </c>
    </row>
    <row r="1782" spans="1:19" x14ac:dyDescent="0.25">
      <c r="A1782" t="s">
        <v>4706</v>
      </c>
      <c r="B1782" s="1">
        <v>43092</v>
      </c>
      <c r="C1782" s="1">
        <v>43099</v>
      </c>
      <c r="D1782" t="s">
        <v>39</v>
      </c>
      <c r="E1782" t="s">
        <v>2647</v>
      </c>
      <c r="F1782" t="s">
        <v>2648</v>
      </c>
      <c r="G1782" t="s">
        <v>100</v>
      </c>
      <c r="H1782" t="s">
        <v>26</v>
      </c>
      <c r="I1782" t="s">
        <v>4707</v>
      </c>
      <c r="J1782" t="s">
        <v>468</v>
      </c>
      <c r="K1782" t="s">
        <v>5556</v>
      </c>
      <c r="L1782" t="s">
        <v>66</v>
      </c>
      <c r="M1782" t="s">
        <v>1518</v>
      </c>
      <c r="N1782" t="s">
        <v>31</v>
      </c>
      <c r="O1782" t="s">
        <v>55</v>
      </c>
      <c r="P1782" s="4">
        <v>27.46</v>
      </c>
      <c r="Q1782">
        <v>2</v>
      </c>
      <c r="R1782">
        <v>0</v>
      </c>
      <c r="S1782" s="4">
        <v>9.8856000000000002</v>
      </c>
    </row>
    <row r="1783" spans="1:19" x14ac:dyDescent="0.25">
      <c r="A1783" t="s">
        <v>4708</v>
      </c>
      <c r="B1783" s="1">
        <v>42381</v>
      </c>
      <c r="C1783" s="1">
        <v>42533</v>
      </c>
      <c r="D1783" t="s">
        <v>22</v>
      </c>
      <c r="E1783" t="s">
        <v>4709</v>
      </c>
      <c r="F1783" t="s">
        <v>4710</v>
      </c>
      <c r="G1783" t="s">
        <v>25</v>
      </c>
      <c r="H1783" t="s">
        <v>26</v>
      </c>
      <c r="I1783" t="s">
        <v>256</v>
      </c>
      <c r="J1783" t="s">
        <v>473</v>
      </c>
      <c r="K1783" t="s">
        <v>5182</v>
      </c>
      <c r="L1783" t="s">
        <v>66</v>
      </c>
      <c r="M1783" t="s">
        <v>2347</v>
      </c>
      <c r="N1783" t="s">
        <v>31</v>
      </c>
      <c r="O1783" t="s">
        <v>55</v>
      </c>
      <c r="P1783" s="4">
        <v>111.15</v>
      </c>
      <c r="Q1783">
        <v>5</v>
      </c>
      <c r="R1783">
        <v>0</v>
      </c>
      <c r="S1783" s="4">
        <v>48.905999999999999</v>
      </c>
    </row>
    <row r="1784" spans="1:19" x14ac:dyDescent="0.25">
      <c r="A1784" t="s">
        <v>4708</v>
      </c>
      <c r="B1784" s="1">
        <v>42381</v>
      </c>
      <c r="C1784" s="1">
        <v>42533</v>
      </c>
      <c r="D1784" t="s">
        <v>22</v>
      </c>
      <c r="E1784" t="s">
        <v>4709</v>
      </c>
      <c r="F1784" t="s">
        <v>4710</v>
      </c>
      <c r="G1784" t="s">
        <v>25</v>
      </c>
      <c r="H1784" t="s">
        <v>26</v>
      </c>
      <c r="I1784" t="s">
        <v>256</v>
      </c>
      <c r="J1784" t="s">
        <v>473</v>
      </c>
      <c r="K1784" t="s">
        <v>5182</v>
      </c>
      <c r="L1784" t="s">
        <v>66</v>
      </c>
      <c r="M1784" t="s">
        <v>895</v>
      </c>
      <c r="N1784" t="s">
        <v>31</v>
      </c>
      <c r="O1784" t="s">
        <v>45</v>
      </c>
      <c r="P1784" s="4">
        <v>366.00900000000001</v>
      </c>
      <c r="Q1784">
        <v>3</v>
      </c>
      <c r="R1784">
        <v>0.3</v>
      </c>
      <c r="S1784" s="4">
        <v>-47.058300000000003</v>
      </c>
    </row>
    <row r="1785" spans="1:19" x14ac:dyDescent="0.25">
      <c r="A1785" t="s">
        <v>4711</v>
      </c>
      <c r="B1785" s="1">
        <v>42777</v>
      </c>
      <c r="C1785" s="1">
        <v>42927</v>
      </c>
      <c r="D1785" t="s">
        <v>22</v>
      </c>
      <c r="E1785" t="s">
        <v>3650</v>
      </c>
      <c r="F1785" t="s">
        <v>3651</v>
      </c>
      <c r="G1785" t="s">
        <v>100</v>
      </c>
      <c r="H1785" t="s">
        <v>26</v>
      </c>
      <c r="I1785" t="s">
        <v>1015</v>
      </c>
      <c r="J1785" t="s">
        <v>250</v>
      </c>
      <c r="K1785" t="s">
        <v>5410</v>
      </c>
      <c r="L1785" t="s">
        <v>66</v>
      </c>
      <c r="M1785" t="s">
        <v>1363</v>
      </c>
      <c r="N1785" t="s">
        <v>31</v>
      </c>
      <c r="O1785" t="s">
        <v>35</v>
      </c>
      <c r="P1785" s="4">
        <v>155.37200000000001</v>
      </c>
      <c r="Q1785">
        <v>2</v>
      </c>
      <c r="R1785">
        <v>0.3</v>
      </c>
      <c r="S1785" s="4">
        <v>-35.513599999999997</v>
      </c>
    </row>
    <row r="1786" spans="1:19" x14ac:dyDescent="0.25">
      <c r="A1786" t="s">
        <v>4712</v>
      </c>
      <c r="B1786" s="1">
        <v>42136</v>
      </c>
      <c r="C1786" s="1">
        <v>42259</v>
      </c>
      <c r="D1786" t="s">
        <v>22</v>
      </c>
      <c r="E1786" t="s">
        <v>4713</v>
      </c>
      <c r="F1786" t="s">
        <v>4714</v>
      </c>
      <c r="G1786" t="s">
        <v>25</v>
      </c>
      <c r="H1786" t="s">
        <v>26</v>
      </c>
      <c r="I1786" t="s">
        <v>180</v>
      </c>
      <c r="J1786" t="s">
        <v>123</v>
      </c>
      <c r="K1786" t="s">
        <v>5151</v>
      </c>
      <c r="L1786" t="s">
        <v>66</v>
      </c>
      <c r="M1786" t="s">
        <v>2881</v>
      </c>
      <c r="N1786" t="s">
        <v>31</v>
      </c>
      <c r="O1786" t="s">
        <v>35</v>
      </c>
      <c r="P1786" s="4">
        <v>164.64599999999999</v>
      </c>
      <c r="Q1786">
        <v>3</v>
      </c>
      <c r="R1786">
        <v>0.1</v>
      </c>
      <c r="S1786" s="4">
        <v>12.8058</v>
      </c>
    </row>
    <row r="1787" spans="1:19" x14ac:dyDescent="0.25">
      <c r="A1787" t="s">
        <v>4715</v>
      </c>
      <c r="B1787" s="1">
        <v>42954</v>
      </c>
      <c r="C1787" s="1">
        <v>43076</v>
      </c>
      <c r="D1787" t="s">
        <v>39</v>
      </c>
      <c r="E1787" t="s">
        <v>4716</v>
      </c>
      <c r="F1787" t="s">
        <v>4717</v>
      </c>
      <c r="G1787" t="s">
        <v>89</v>
      </c>
      <c r="H1787" t="s">
        <v>26</v>
      </c>
      <c r="I1787" t="s">
        <v>249</v>
      </c>
      <c r="J1787" t="s">
        <v>211</v>
      </c>
      <c r="K1787" t="s">
        <v>5360</v>
      </c>
      <c r="L1787" t="s">
        <v>66</v>
      </c>
      <c r="M1787" t="s">
        <v>2704</v>
      </c>
      <c r="N1787" t="s">
        <v>31</v>
      </c>
      <c r="O1787" t="s">
        <v>55</v>
      </c>
      <c r="P1787" s="4">
        <v>83.92</v>
      </c>
      <c r="Q1787">
        <v>4</v>
      </c>
      <c r="R1787">
        <v>0</v>
      </c>
      <c r="S1787" s="4">
        <v>5.8743999999999996</v>
      </c>
    </row>
    <row r="1788" spans="1:19" x14ac:dyDescent="0.25">
      <c r="A1788" t="s">
        <v>4715</v>
      </c>
      <c r="B1788" s="1">
        <v>42954</v>
      </c>
      <c r="C1788" s="1">
        <v>43076</v>
      </c>
      <c r="D1788" t="s">
        <v>39</v>
      </c>
      <c r="E1788" t="s">
        <v>4716</v>
      </c>
      <c r="F1788" t="s">
        <v>4717</v>
      </c>
      <c r="G1788" t="s">
        <v>89</v>
      </c>
      <c r="H1788" t="s">
        <v>26</v>
      </c>
      <c r="I1788" t="s">
        <v>249</v>
      </c>
      <c r="J1788" t="s">
        <v>211</v>
      </c>
      <c r="K1788" t="s">
        <v>5360</v>
      </c>
      <c r="L1788" t="s">
        <v>66</v>
      </c>
      <c r="M1788" t="s">
        <v>4219</v>
      </c>
      <c r="N1788" t="s">
        <v>31</v>
      </c>
      <c r="O1788" t="s">
        <v>55</v>
      </c>
      <c r="P1788" s="4">
        <v>39.979999999999997</v>
      </c>
      <c r="Q1788">
        <v>2</v>
      </c>
      <c r="R1788">
        <v>0</v>
      </c>
      <c r="S1788" s="4">
        <v>9.1953999999999994</v>
      </c>
    </row>
    <row r="1789" spans="1:19" x14ac:dyDescent="0.25">
      <c r="A1789" t="s">
        <v>4718</v>
      </c>
      <c r="B1789" s="1">
        <v>42689</v>
      </c>
      <c r="C1789" s="1">
        <v>42689</v>
      </c>
      <c r="D1789" t="s">
        <v>464</v>
      </c>
      <c r="E1789" t="s">
        <v>4136</v>
      </c>
      <c r="F1789" t="s">
        <v>4137</v>
      </c>
      <c r="G1789" t="s">
        <v>89</v>
      </c>
      <c r="H1789" t="s">
        <v>26</v>
      </c>
      <c r="I1789" t="s">
        <v>3589</v>
      </c>
      <c r="J1789" t="s">
        <v>1209</v>
      </c>
      <c r="K1789" t="s">
        <v>5460</v>
      </c>
      <c r="L1789" t="s">
        <v>29</v>
      </c>
      <c r="M1789" t="s">
        <v>204</v>
      </c>
      <c r="N1789" t="s">
        <v>31</v>
      </c>
      <c r="O1789" t="s">
        <v>45</v>
      </c>
      <c r="P1789" s="4">
        <v>630.024</v>
      </c>
      <c r="Q1789">
        <v>4</v>
      </c>
      <c r="R1789">
        <v>0.4</v>
      </c>
      <c r="S1789" s="4">
        <v>-199.5076</v>
      </c>
    </row>
    <row r="1790" spans="1:19" x14ac:dyDescent="0.25">
      <c r="A1790" t="s">
        <v>4719</v>
      </c>
      <c r="B1790" s="1">
        <v>43011</v>
      </c>
      <c r="C1790" s="1">
        <v>42808</v>
      </c>
      <c r="D1790" t="s">
        <v>39</v>
      </c>
      <c r="E1790" t="s">
        <v>1635</v>
      </c>
      <c r="F1790" t="s">
        <v>1636</v>
      </c>
      <c r="G1790" t="s">
        <v>25</v>
      </c>
      <c r="H1790" t="s">
        <v>26</v>
      </c>
      <c r="I1790" t="s">
        <v>2064</v>
      </c>
      <c r="J1790" t="s">
        <v>91</v>
      </c>
      <c r="K1790" t="s">
        <v>5385</v>
      </c>
      <c r="L1790" t="s">
        <v>92</v>
      </c>
      <c r="M1790" t="s">
        <v>869</v>
      </c>
      <c r="N1790" t="s">
        <v>31</v>
      </c>
      <c r="O1790" t="s">
        <v>45</v>
      </c>
      <c r="P1790" s="4">
        <v>933.40800000000002</v>
      </c>
      <c r="Q1790">
        <v>4</v>
      </c>
      <c r="R1790">
        <v>0.3</v>
      </c>
      <c r="S1790" s="4">
        <v>-173.34719999999999</v>
      </c>
    </row>
    <row r="1791" spans="1:19" x14ac:dyDescent="0.25">
      <c r="A1791" t="s">
        <v>4720</v>
      </c>
      <c r="B1791" s="1">
        <v>42983</v>
      </c>
      <c r="C1791" s="1">
        <v>43044</v>
      </c>
      <c r="D1791" t="s">
        <v>86</v>
      </c>
      <c r="E1791" t="s">
        <v>2895</v>
      </c>
      <c r="F1791" t="s">
        <v>2896</v>
      </c>
      <c r="G1791" t="s">
        <v>100</v>
      </c>
      <c r="H1791" t="s">
        <v>26</v>
      </c>
      <c r="I1791" t="s">
        <v>202</v>
      </c>
      <c r="J1791" t="s">
        <v>203</v>
      </c>
      <c r="K1791" t="s">
        <v>5186</v>
      </c>
      <c r="L1791" t="s">
        <v>53</v>
      </c>
      <c r="M1791" t="s">
        <v>1073</v>
      </c>
      <c r="N1791" t="s">
        <v>31</v>
      </c>
      <c r="O1791" t="s">
        <v>45</v>
      </c>
      <c r="P1791" s="4">
        <v>286.85000000000002</v>
      </c>
      <c r="Q1791">
        <v>1</v>
      </c>
      <c r="R1791">
        <v>0</v>
      </c>
      <c r="S1791" s="4">
        <v>63.106999999999999</v>
      </c>
    </row>
    <row r="1792" spans="1:19" x14ac:dyDescent="0.25">
      <c r="A1792" t="s">
        <v>4721</v>
      </c>
      <c r="B1792" s="1">
        <v>43079</v>
      </c>
      <c r="C1792" s="1">
        <v>43024</v>
      </c>
      <c r="D1792" t="s">
        <v>39</v>
      </c>
      <c r="E1792" t="s">
        <v>4722</v>
      </c>
      <c r="F1792" t="s">
        <v>4723</v>
      </c>
      <c r="G1792" t="s">
        <v>25</v>
      </c>
      <c r="H1792" t="s">
        <v>26</v>
      </c>
      <c r="I1792" t="s">
        <v>2437</v>
      </c>
      <c r="J1792" t="s">
        <v>392</v>
      </c>
      <c r="K1792" t="s">
        <v>5437</v>
      </c>
      <c r="L1792" t="s">
        <v>66</v>
      </c>
      <c r="M1792" t="s">
        <v>3313</v>
      </c>
      <c r="N1792" t="s">
        <v>31</v>
      </c>
      <c r="O1792" t="s">
        <v>55</v>
      </c>
      <c r="P1792" s="4">
        <v>40.479999999999997</v>
      </c>
      <c r="Q1792">
        <v>2</v>
      </c>
      <c r="R1792">
        <v>0</v>
      </c>
      <c r="S1792" s="4">
        <v>17.406400000000001</v>
      </c>
    </row>
    <row r="1793" spans="1:19" x14ac:dyDescent="0.25">
      <c r="A1793" t="s">
        <v>4721</v>
      </c>
      <c r="B1793" s="1">
        <v>43079</v>
      </c>
      <c r="C1793" s="1">
        <v>43024</v>
      </c>
      <c r="D1793" t="s">
        <v>39</v>
      </c>
      <c r="E1793" t="s">
        <v>4722</v>
      </c>
      <c r="F1793" t="s">
        <v>4723</v>
      </c>
      <c r="G1793" t="s">
        <v>25</v>
      </c>
      <c r="H1793" t="s">
        <v>26</v>
      </c>
      <c r="I1793" t="s">
        <v>2437</v>
      </c>
      <c r="J1793" t="s">
        <v>392</v>
      </c>
      <c r="K1793" t="s">
        <v>5437</v>
      </c>
      <c r="L1793" t="s">
        <v>66</v>
      </c>
      <c r="M1793" t="s">
        <v>2400</v>
      </c>
      <c r="N1793" t="s">
        <v>31</v>
      </c>
      <c r="O1793" t="s">
        <v>32</v>
      </c>
      <c r="P1793" s="4">
        <v>2154.9</v>
      </c>
      <c r="Q1793">
        <v>5</v>
      </c>
      <c r="R1793">
        <v>0</v>
      </c>
      <c r="S1793" s="4">
        <v>129.29400000000001</v>
      </c>
    </row>
    <row r="1794" spans="1:19" x14ac:dyDescent="0.25">
      <c r="A1794" t="s">
        <v>4724</v>
      </c>
      <c r="B1794" s="1">
        <v>42723</v>
      </c>
      <c r="C1794" s="1">
        <v>42725</v>
      </c>
      <c r="D1794" t="s">
        <v>22</v>
      </c>
      <c r="E1794" t="s">
        <v>2643</v>
      </c>
      <c r="F1794" t="s">
        <v>2644</v>
      </c>
      <c r="G1794" t="s">
        <v>25</v>
      </c>
      <c r="H1794" t="s">
        <v>26</v>
      </c>
      <c r="I1794" t="s">
        <v>3923</v>
      </c>
      <c r="J1794" t="s">
        <v>65</v>
      </c>
      <c r="K1794" t="s">
        <v>5497</v>
      </c>
      <c r="L1794" t="s">
        <v>66</v>
      </c>
      <c r="M1794" t="s">
        <v>3094</v>
      </c>
      <c r="N1794" t="s">
        <v>31</v>
      </c>
      <c r="O1794" t="s">
        <v>55</v>
      </c>
      <c r="P1794" s="4">
        <v>303.92</v>
      </c>
      <c r="Q1794">
        <v>5</v>
      </c>
      <c r="R1794">
        <v>0.2</v>
      </c>
      <c r="S1794" s="4">
        <v>-30.391999999999999</v>
      </c>
    </row>
    <row r="1795" spans="1:19" x14ac:dyDescent="0.25">
      <c r="A1795" t="s">
        <v>4725</v>
      </c>
      <c r="B1795" s="1">
        <v>42958</v>
      </c>
      <c r="C1795" s="1">
        <v>43052</v>
      </c>
      <c r="D1795" t="s">
        <v>39</v>
      </c>
      <c r="E1795" t="s">
        <v>2487</v>
      </c>
      <c r="F1795" t="s">
        <v>2488</v>
      </c>
      <c r="G1795" t="s">
        <v>89</v>
      </c>
      <c r="H1795" t="s">
        <v>26</v>
      </c>
      <c r="I1795" t="s">
        <v>3266</v>
      </c>
      <c r="J1795" t="s">
        <v>1274</v>
      </c>
      <c r="K1795" t="s">
        <v>5434</v>
      </c>
      <c r="L1795" t="s">
        <v>66</v>
      </c>
      <c r="M1795" t="s">
        <v>1344</v>
      </c>
      <c r="N1795" t="s">
        <v>31</v>
      </c>
      <c r="O1795" t="s">
        <v>55</v>
      </c>
      <c r="P1795" s="4">
        <v>274.2</v>
      </c>
      <c r="Q1795">
        <v>10</v>
      </c>
      <c r="R1795">
        <v>0</v>
      </c>
      <c r="S1795" s="4">
        <v>112.422</v>
      </c>
    </row>
    <row r="1796" spans="1:19" x14ac:dyDescent="0.25">
      <c r="A1796" t="s">
        <v>4726</v>
      </c>
      <c r="B1796" s="1">
        <v>41896</v>
      </c>
      <c r="C1796" s="1">
        <v>41900</v>
      </c>
      <c r="D1796" t="s">
        <v>22</v>
      </c>
      <c r="E1796" t="s">
        <v>2176</v>
      </c>
      <c r="F1796" t="s">
        <v>2177</v>
      </c>
      <c r="G1796" t="s">
        <v>89</v>
      </c>
      <c r="H1796" t="s">
        <v>26</v>
      </c>
      <c r="I1796" t="s">
        <v>2484</v>
      </c>
      <c r="J1796" t="s">
        <v>91</v>
      </c>
      <c r="K1796" t="s">
        <v>5363</v>
      </c>
      <c r="L1796" t="s">
        <v>92</v>
      </c>
      <c r="M1796" t="s">
        <v>2654</v>
      </c>
      <c r="N1796" t="s">
        <v>31</v>
      </c>
      <c r="O1796" t="s">
        <v>55</v>
      </c>
      <c r="P1796" s="4">
        <v>9.9600000000000009</v>
      </c>
      <c r="Q1796">
        <v>5</v>
      </c>
      <c r="R1796">
        <v>0.6</v>
      </c>
      <c r="S1796" s="4">
        <v>-6.7229999999999999</v>
      </c>
    </row>
    <row r="1797" spans="1:19" x14ac:dyDescent="0.25">
      <c r="A1797" t="s">
        <v>4727</v>
      </c>
      <c r="B1797" s="1">
        <v>43031</v>
      </c>
      <c r="C1797" s="1">
        <v>43032</v>
      </c>
      <c r="D1797" t="s">
        <v>86</v>
      </c>
      <c r="E1797" t="s">
        <v>1846</v>
      </c>
      <c r="F1797" t="s">
        <v>1847</v>
      </c>
      <c r="G1797" t="s">
        <v>89</v>
      </c>
      <c r="H1797" t="s">
        <v>26</v>
      </c>
      <c r="I1797" t="s">
        <v>3250</v>
      </c>
      <c r="J1797" t="s">
        <v>1951</v>
      </c>
      <c r="K1797" t="s">
        <v>5433</v>
      </c>
      <c r="L1797" t="s">
        <v>66</v>
      </c>
      <c r="M1797" t="s">
        <v>1479</v>
      </c>
      <c r="N1797" t="s">
        <v>31</v>
      </c>
      <c r="O1797" t="s">
        <v>45</v>
      </c>
      <c r="P1797" s="4">
        <v>240.744</v>
      </c>
      <c r="Q1797">
        <v>4</v>
      </c>
      <c r="R1797">
        <v>0.3</v>
      </c>
      <c r="S1797" s="4">
        <v>-13.7568</v>
      </c>
    </row>
    <row r="1798" spans="1:19" x14ac:dyDescent="0.25">
      <c r="A1798" t="s">
        <v>4727</v>
      </c>
      <c r="B1798" s="1">
        <v>43031</v>
      </c>
      <c r="C1798" s="1">
        <v>43032</v>
      </c>
      <c r="D1798" t="s">
        <v>86</v>
      </c>
      <c r="E1798" t="s">
        <v>1846</v>
      </c>
      <c r="F1798" t="s">
        <v>1847</v>
      </c>
      <c r="G1798" t="s">
        <v>89</v>
      </c>
      <c r="H1798" t="s">
        <v>26</v>
      </c>
      <c r="I1798" t="s">
        <v>3250</v>
      </c>
      <c r="J1798" t="s">
        <v>1951</v>
      </c>
      <c r="K1798" t="s">
        <v>5433</v>
      </c>
      <c r="L1798" t="s">
        <v>66</v>
      </c>
      <c r="M1798" t="s">
        <v>2600</v>
      </c>
      <c r="N1798" t="s">
        <v>31</v>
      </c>
      <c r="O1798" t="s">
        <v>55</v>
      </c>
      <c r="P1798" s="4">
        <v>35</v>
      </c>
      <c r="Q1798">
        <v>4</v>
      </c>
      <c r="R1798">
        <v>0</v>
      </c>
      <c r="S1798" s="4">
        <v>14.7</v>
      </c>
    </row>
    <row r="1799" spans="1:19" x14ac:dyDescent="0.25">
      <c r="A1799" t="s">
        <v>4727</v>
      </c>
      <c r="B1799" s="1">
        <v>43031</v>
      </c>
      <c r="C1799" s="1">
        <v>43032</v>
      </c>
      <c r="D1799" t="s">
        <v>86</v>
      </c>
      <c r="E1799" t="s">
        <v>1846</v>
      </c>
      <c r="F1799" t="s">
        <v>1847</v>
      </c>
      <c r="G1799" t="s">
        <v>89</v>
      </c>
      <c r="H1799" t="s">
        <v>26</v>
      </c>
      <c r="I1799" t="s">
        <v>3250</v>
      </c>
      <c r="J1799" t="s">
        <v>1951</v>
      </c>
      <c r="K1799" t="s">
        <v>5433</v>
      </c>
      <c r="L1799" t="s">
        <v>66</v>
      </c>
      <c r="M1799" t="s">
        <v>4258</v>
      </c>
      <c r="N1799" t="s">
        <v>31</v>
      </c>
      <c r="O1799" t="s">
        <v>55</v>
      </c>
      <c r="P1799" s="4">
        <v>210.68</v>
      </c>
      <c r="Q1799">
        <v>2</v>
      </c>
      <c r="R1799">
        <v>0</v>
      </c>
      <c r="S1799" s="4">
        <v>50.563200000000002</v>
      </c>
    </row>
    <row r="1800" spans="1:19" x14ac:dyDescent="0.25">
      <c r="A1800" t="s">
        <v>4727</v>
      </c>
      <c r="B1800" s="1">
        <v>43031</v>
      </c>
      <c r="C1800" s="1">
        <v>43032</v>
      </c>
      <c r="D1800" t="s">
        <v>86</v>
      </c>
      <c r="E1800" t="s">
        <v>1846</v>
      </c>
      <c r="F1800" t="s">
        <v>1847</v>
      </c>
      <c r="G1800" t="s">
        <v>89</v>
      </c>
      <c r="H1800" t="s">
        <v>26</v>
      </c>
      <c r="I1800" t="s">
        <v>3250</v>
      </c>
      <c r="J1800" t="s">
        <v>1951</v>
      </c>
      <c r="K1800" t="s">
        <v>5433</v>
      </c>
      <c r="L1800" t="s">
        <v>66</v>
      </c>
      <c r="M1800" t="s">
        <v>474</v>
      </c>
      <c r="N1800" t="s">
        <v>31</v>
      </c>
      <c r="O1800" t="s">
        <v>45</v>
      </c>
      <c r="P1800" s="4">
        <v>637.89599999999996</v>
      </c>
      <c r="Q1800">
        <v>3</v>
      </c>
      <c r="R1800">
        <v>0.3</v>
      </c>
      <c r="S1800" s="4">
        <v>-127.5792</v>
      </c>
    </row>
    <row r="1801" spans="1:19" x14ac:dyDescent="0.25">
      <c r="A1801" t="s">
        <v>4728</v>
      </c>
      <c r="B1801" s="1">
        <v>42478</v>
      </c>
      <c r="C1801" s="1">
        <v>42483</v>
      </c>
      <c r="D1801" t="s">
        <v>39</v>
      </c>
      <c r="E1801" t="s">
        <v>3761</v>
      </c>
      <c r="F1801" t="s">
        <v>3762</v>
      </c>
      <c r="G1801" t="s">
        <v>89</v>
      </c>
      <c r="H1801" t="s">
        <v>26</v>
      </c>
      <c r="I1801" t="s">
        <v>101</v>
      </c>
      <c r="J1801" t="s">
        <v>91</v>
      </c>
      <c r="K1801" t="s">
        <v>5148</v>
      </c>
      <c r="L1801" t="s">
        <v>92</v>
      </c>
      <c r="M1801" t="s">
        <v>1201</v>
      </c>
      <c r="N1801" t="s">
        <v>31</v>
      </c>
      <c r="O1801" t="s">
        <v>35</v>
      </c>
      <c r="P1801" s="4">
        <v>344.37200000000001</v>
      </c>
      <c r="Q1801">
        <v>4</v>
      </c>
      <c r="R1801">
        <v>0.3</v>
      </c>
      <c r="S1801" s="4">
        <v>-93.472399999999993</v>
      </c>
    </row>
    <row r="1802" spans="1:19" x14ac:dyDescent="0.25">
      <c r="A1802" t="s">
        <v>4728</v>
      </c>
      <c r="B1802" s="1">
        <v>42478</v>
      </c>
      <c r="C1802" s="1">
        <v>42483</v>
      </c>
      <c r="D1802" t="s">
        <v>39</v>
      </c>
      <c r="E1802" t="s">
        <v>3761</v>
      </c>
      <c r="F1802" t="s">
        <v>3762</v>
      </c>
      <c r="G1802" t="s">
        <v>89</v>
      </c>
      <c r="H1802" t="s">
        <v>26</v>
      </c>
      <c r="I1802" t="s">
        <v>101</v>
      </c>
      <c r="J1802" t="s">
        <v>91</v>
      </c>
      <c r="K1802" t="s">
        <v>5148</v>
      </c>
      <c r="L1802" t="s">
        <v>92</v>
      </c>
      <c r="M1802" t="s">
        <v>2082</v>
      </c>
      <c r="N1802" t="s">
        <v>31</v>
      </c>
      <c r="O1802" t="s">
        <v>55</v>
      </c>
      <c r="P1802" s="4">
        <v>127.88</v>
      </c>
      <c r="Q1802">
        <v>5</v>
      </c>
      <c r="R1802">
        <v>0.6</v>
      </c>
      <c r="S1802" s="4">
        <v>-67.137</v>
      </c>
    </row>
    <row r="1803" spans="1:19" x14ac:dyDescent="0.25">
      <c r="A1803" t="s">
        <v>4730</v>
      </c>
      <c r="B1803" s="1">
        <v>42883</v>
      </c>
      <c r="C1803" s="1">
        <v>42772</v>
      </c>
      <c r="D1803" t="s">
        <v>22</v>
      </c>
      <c r="E1803" t="s">
        <v>3163</v>
      </c>
      <c r="F1803" t="s">
        <v>3164</v>
      </c>
      <c r="G1803" t="s">
        <v>89</v>
      </c>
      <c r="H1803" t="s">
        <v>26</v>
      </c>
      <c r="I1803" t="s">
        <v>137</v>
      </c>
      <c r="J1803" t="s">
        <v>138</v>
      </c>
      <c r="K1803" t="s">
        <v>5216</v>
      </c>
      <c r="L1803" t="s">
        <v>92</v>
      </c>
      <c r="M1803" t="s">
        <v>139</v>
      </c>
      <c r="N1803" t="s">
        <v>31</v>
      </c>
      <c r="O1803" t="s">
        <v>35</v>
      </c>
      <c r="P1803" s="4">
        <v>106.869</v>
      </c>
      <c r="Q1803">
        <v>3</v>
      </c>
      <c r="R1803">
        <v>0.3</v>
      </c>
      <c r="S1803" s="4">
        <v>-29.007300000000001</v>
      </c>
    </row>
    <row r="1804" spans="1:19" x14ac:dyDescent="0.25">
      <c r="A1804" t="s">
        <v>4731</v>
      </c>
      <c r="B1804" s="1">
        <v>42685</v>
      </c>
      <c r="C1804" s="1">
        <v>42691</v>
      </c>
      <c r="D1804" t="s">
        <v>39</v>
      </c>
      <c r="E1804" t="s">
        <v>824</v>
      </c>
      <c r="F1804" t="s">
        <v>825</v>
      </c>
      <c r="G1804" t="s">
        <v>89</v>
      </c>
      <c r="H1804" t="s">
        <v>26</v>
      </c>
      <c r="I1804" t="s">
        <v>4732</v>
      </c>
      <c r="J1804" t="s">
        <v>112</v>
      </c>
      <c r="K1804" t="s">
        <v>5557</v>
      </c>
      <c r="L1804" t="s">
        <v>92</v>
      </c>
      <c r="M1804" t="s">
        <v>2143</v>
      </c>
      <c r="N1804" t="s">
        <v>31</v>
      </c>
      <c r="O1804" t="s">
        <v>45</v>
      </c>
      <c r="P1804" s="4">
        <v>2678.94</v>
      </c>
      <c r="Q1804">
        <v>6</v>
      </c>
      <c r="R1804">
        <v>0</v>
      </c>
      <c r="S1804" s="4">
        <v>241.1046</v>
      </c>
    </row>
    <row r="1805" spans="1:19" x14ac:dyDescent="0.25">
      <c r="A1805" t="s">
        <v>4733</v>
      </c>
      <c r="B1805" s="1">
        <v>42848</v>
      </c>
      <c r="C1805" s="1">
        <v>42852</v>
      </c>
      <c r="D1805" t="s">
        <v>39</v>
      </c>
      <c r="E1805" t="s">
        <v>178</v>
      </c>
      <c r="F1805" t="s">
        <v>179</v>
      </c>
      <c r="G1805" t="s">
        <v>100</v>
      </c>
      <c r="H1805" t="s">
        <v>26</v>
      </c>
      <c r="I1805" t="s">
        <v>4734</v>
      </c>
      <c r="J1805" t="s">
        <v>146</v>
      </c>
      <c r="K1805" t="s">
        <v>5558</v>
      </c>
      <c r="L1805" t="s">
        <v>29</v>
      </c>
      <c r="M1805" t="s">
        <v>496</v>
      </c>
      <c r="N1805" t="s">
        <v>31</v>
      </c>
      <c r="O1805" t="s">
        <v>32</v>
      </c>
      <c r="P1805" s="4">
        <v>387.13600000000002</v>
      </c>
      <c r="Q1805">
        <v>4</v>
      </c>
      <c r="R1805">
        <v>0.2</v>
      </c>
      <c r="S1805" s="4">
        <v>-14.5176</v>
      </c>
    </row>
    <row r="1806" spans="1:19" x14ac:dyDescent="0.25">
      <c r="A1806" t="s">
        <v>4733</v>
      </c>
      <c r="B1806" s="1">
        <v>42848</v>
      </c>
      <c r="C1806" s="1">
        <v>42852</v>
      </c>
      <c r="D1806" t="s">
        <v>39</v>
      </c>
      <c r="E1806" t="s">
        <v>178</v>
      </c>
      <c r="F1806" t="s">
        <v>179</v>
      </c>
      <c r="G1806" t="s">
        <v>100</v>
      </c>
      <c r="H1806" t="s">
        <v>26</v>
      </c>
      <c r="I1806" t="s">
        <v>4734</v>
      </c>
      <c r="J1806" t="s">
        <v>146</v>
      </c>
      <c r="K1806" t="s">
        <v>5558</v>
      </c>
      <c r="L1806" t="s">
        <v>29</v>
      </c>
      <c r="M1806" t="s">
        <v>2843</v>
      </c>
      <c r="N1806" t="s">
        <v>31</v>
      </c>
      <c r="O1806" t="s">
        <v>55</v>
      </c>
      <c r="P1806" s="4">
        <v>77.951999999999998</v>
      </c>
      <c r="Q1806">
        <v>3</v>
      </c>
      <c r="R1806">
        <v>0.2</v>
      </c>
      <c r="S1806" s="4">
        <v>-11.6928</v>
      </c>
    </row>
    <row r="1807" spans="1:19" x14ac:dyDescent="0.25">
      <c r="A1807" t="s">
        <v>4735</v>
      </c>
      <c r="B1807" s="1">
        <v>43002</v>
      </c>
      <c r="C1807" s="1">
        <v>43002</v>
      </c>
      <c r="D1807" t="s">
        <v>464</v>
      </c>
      <c r="E1807" t="s">
        <v>506</v>
      </c>
      <c r="F1807" t="s">
        <v>507</v>
      </c>
      <c r="G1807" t="s">
        <v>25</v>
      </c>
      <c r="H1807" t="s">
        <v>26</v>
      </c>
      <c r="I1807" t="s">
        <v>202</v>
      </c>
      <c r="J1807" t="s">
        <v>203</v>
      </c>
      <c r="K1807" t="s">
        <v>5160</v>
      </c>
      <c r="L1807" t="s">
        <v>53</v>
      </c>
      <c r="M1807" t="s">
        <v>793</v>
      </c>
      <c r="N1807" t="s">
        <v>31</v>
      </c>
      <c r="O1807" t="s">
        <v>55</v>
      </c>
      <c r="P1807" s="4">
        <v>199.8</v>
      </c>
      <c r="Q1807">
        <v>10</v>
      </c>
      <c r="R1807">
        <v>0</v>
      </c>
      <c r="S1807" s="4">
        <v>71.927999999999997</v>
      </c>
    </row>
    <row r="1808" spans="1:19" x14ac:dyDescent="0.25">
      <c r="A1808" t="s">
        <v>4736</v>
      </c>
      <c r="B1808" s="1">
        <v>42402</v>
      </c>
      <c r="C1808" s="1">
        <v>42462</v>
      </c>
      <c r="D1808" t="s">
        <v>22</v>
      </c>
      <c r="E1808" t="s">
        <v>2350</v>
      </c>
      <c r="F1808" t="s">
        <v>2351</v>
      </c>
      <c r="G1808" t="s">
        <v>25</v>
      </c>
      <c r="H1808" t="s">
        <v>26</v>
      </c>
      <c r="I1808" t="s">
        <v>784</v>
      </c>
      <c r="J1808" t="s">
        <v>817</v>
      </c>
      <c r="K1808" t="s">
        <v>5226</v>
      </c>
      <c r="L1808" t="s">
        <v>29</v>
      </c>
      <c r="M1808" t="s">
        <v>2985</v>
      </c>
      <c r="N1808" t="s">
        <v>31</v>
      </c>
      <c r="O1808" t="s">
        <v>55</v>
      </c>
      <c r="P1808" s="4">
        <v>18.690000000000001</v>
      </c>
      <c r="Q1808">
        <v>7</v>
      </c>
      <c r="R1808">
        <v>0</v>
      </c>
      <c r="S1808" s="4">
        <v>7.1021999999999998</v>
      </c>
    </row>
    <row r="1809" spans="1:19" x14ac:dyDescent="0.25">
      <c r="A1809" t="s">
        <v>4737</v>
      </c>
      <c r="B1809" s="1">
        <v>42007</v>
      </c>
      <c r="C1809" s="1">
        <v>42066</v>
      </c>
      <c r="D1809" t="s">
        <v>22</v>
      </c>
      <c r="E1809" t="s">
        <v>3845</v>
      </c>
      <c r="F1809" t="s">
        <v>3846</v>
      </c>
      <c r="G1809" t="s">
        <v>89</v>
      </c>
      <c r="H1809" t="s">
        <v>26</v>
      </c>
      <c r="I1809" t="s">
        <v>51</v>
      </c>
      <c r="J1809" t="s">
        <v>52</v>
      </c>
      <c r="K1809" t="s">
        <v>5197</v>
      </c>
      <c r="L1809" t="s">
        <v>53</v>
      </c>
      <c r="M1809" t="s">
        <v>537</v>
      </c>
      <c r="N1809" t="s">
        <v>31</v>
      </c>
      <c r="O1809" t="s">
        <v>35</v>
      </c>
      <c r="P1809" s="4">
        <v>184.75200000000001</v>
      </c>
      <c r="Q1809">
        <v>3</v>
      </c>
      <c r="R1809">
        <v>0.2</v>
      </c>
      <c r="S1809" s="4">
        <v>-20.784600000000001</v>
      </c>
    </row>
    <row r="1810" spans="1:19" x14ac:dyDescent="0.25">
      <c r="A1810" t="s">
        <v>4738</v>
      </c>
      <c r="B1810" s="1">
        <v>42405</v>
      </c>
      <c r="C1810" s="1">
        <v>42526</v>
      </c>
      <c r="D1810" t="s">
        <v>39</v>
      </c>
      <c r="E1810" t="s">
        <v>3480</v>
      </c>
      <c r="F1810" t="s">
        <v>3481</v>
      </c>
      <c r="G1810" t="s">
        <v>25</v>
      </c>
      <c r="H1810" t="s">
        <v>26</v>
      </c>
      <c r="I1810" t="s">
        <v>588</v>
      </c>
      <c r="J1810" t="s">
        <v>91</v>
      </c>
      <c r="K1810" t="s">
        <v>5196</v>
      </c>
      <c r="L1810" t="s">
        <v>92</v>
      </c>
      <c r="M1810" t="s">
        <v>3063</v>
      </c>
      <c r="N1810" t="s">
        <v>31</v>
      </c>
      <c r="O1810" t="s">
        <v>35</v>
      </c>
      <c r="P1810" s="4">
        <v>366.74400000000003</v>
      </c>
      <c r="Q1810">
        <v>4</v>
      </c>
      <c r="R1810">
        <v>0.3</v>
      </c>
      <c r="S1810" s="4">
        <v>-110.0232</v>
      </c>
    </row>
    <row r="1811" spans="1:19" x14ac:dyDescent="0.25">
      <c r="A1811" t="s">
        <v>4739</v>
      </c>
      <c r="B1811" s="1">
        <v>42402</v>
      </c>
      <c r="C1811" s="1">
        <v>42584</v>
      </c>
      <c r="D1811" t="s">
        <v>39</v>
      </c>
      <c r="E1811" t="s">
        <v>1212</v>
      </c>
      <c r="F1811" t="s">
        <v>1213</v>
      </c>
      <c r="G1811" t="s">
        <v>89</v>
      </c>
      <c r="H1811" t="s">
        <v>26</v>
      </c>
      <c r="I1811" t="s">
        <v>101</v>
      </c>
      <c r="J1811" t="s">
        <v>91</v>
      </c>
      <c r="K1811" t="s">
        <v>5142</v>
      </c>
      <c r="L1811" t="s">
        <v>92</v>
      </c>
      <c r="M1811" t="s">
        <v>1071</v>
      </c>
      <c r="N1811" t="s">
        <v>31</v>
      </c>
      <c r="O1811" t="s">
        <v>55</v>
      </c>
      <c r="P1811" s="4">
        <v>73.784000000000006</v>
      </c>
      <c r="Q1811">
        <v>2</v>
      </c>
      <c r="R1811">
        <v>0.6</v>
      </c>
      <c r="S1811" s="4">
        <v>-77.473200000000006</v>
      </c>
    </row>
    <row r="1812" spans="1:19" x14ac:dyDescent="0.25">
      <c r="A1812" t="s">
        <v>4740</v>
      </c>
      <c r="B1812" s="1">
        <v>42831</v>
      </c>
      <c r="C1812" s="1">
        <v>42922</v>
      </c>
      <c r="D1812" t="s">
        <v>22</v>
      </c>
      <c r="E1812" t="s">
        <v>4741</v>
      </c>
      <c r="F1812" t="s">
        <v>4742</v>
      </c>
      <c r="G1812" t="s">
        <v>25</v>
      </c>
      <c r="H1812" t="s">
        <v>26</v>
      </c>
      <c r="I1812" t="s">
        <v>4743</v>
      </c>
      <c r="J1812" t="s">
        <v>91</v>
      </c>
      <c r="K1812" t="s">
        <v>5559</v>
      </c>
      <c r="L1812" t="s">
        <v>92</v>
      </c>
      <c r="M1812" t="s">
        <v>2171</v>
      </c>
      <c r="N1812" t="s">
        <v>31</v>
      </c>
      <c r="O1812" t="s">
        <v>55</v>
      </c>
      <c r="P1812" s="4">
        <v>30.335999999999999</v>
      </c>
      <c r="Q1812">
        <v>6</v>
      </c>
      <c r="R1812">
        <v>0.6</v>
      </c>
      <c r="S1812" s="4">
        <v>-17.443200000000001</v>
      </c>
    </row>
    <row r="1813" spans="1:19" x14ac:dyDescent="0.25">
      <c r="A1813" t="s">
        <v>4744</v>
      </c>
      <c r="B1813" s="1">
        <v>42837</v>
      </c>
      <c r="C1813" s="1">
        <v>43020</v>
      </c>
      <c r="D1813" t="s">
        <v>39</v>
      </c>
      <c r="E1813" t="s">
        <v>4365</v>
      </c>
      <c r="F1813" t="s">
        <v>4366</v>
      </c>
      <c r="G1813" t="s">
        <v>25</v>
      </c>
      <c r="H1813" t="s">
        <v>26</v>
      </c>
      <c r="I1813" t="s">
        <v>4197</v>
      </c>
      <c r="J1813" t="s">
        <v>392</v>
      </c>
      <c r="K1813" t="s">
        <v>5521</v>
      </c>
      <c r="L1813" t="s">
        <v>66</v>
      </c>
      <c r="M1813" t="s">
        <v>4491</v>
      </c>
      <c r="N1813" t="s">
        <v>31</v>
      </c>
      <c r="O1813" t="s">
        <v>55</v>
      </c>
      <c r="P1813" s="4">
        <v>12.99</v>
      </c>
      <c r="Q1813">
        <v>1</v>
      </c>
      <c r="R1813">
        <v>0</v>
      </c>
      <c r="S1813" s="4">
        <v>1.5588</v>
      </c>
    </row>
    <row r="1814" spans="1:19" x14ac:dyDescent="0.25">
      <c r="A1814" t="s">
        <v>4744</v>
      </c>
      <c r="B1814" s="1">
        <v>42837</v>
      </c>
      <c r="C1814" s="1">
        <v>43020</v>
      </c>
      <c r="D1814" t="s">
        <v>39</v>
      </c>
      <c r="E1814" t="s">
        <v>4365</v>
      </c>
      <c r="F1814" t="s">
        <v>4366</v>
      </c>
      <c r="G1814" t="s">
        <v>25</v>
      </c>
      <c r="H1814" t="s">
        <v>26</v>
      </c>
      <c r="I1814" t="s">
        <v>4197</v>
      </c>
      <c r="J1814" t="s">
        <v>392</v>
      </c>
      <c r="K1814" t="s">
        <v>5521</v>
      </c>
      <c r="L1814" t="s">
        <v>66</v>
      </c>
      <c r="M1814" t="s">
        <v>270</v>
      </c>
      <c r="N1814" t="s">
        <v>31</v>
      </c>
      <c r="O1814" t="s">
        <v>35</v>
      </c>
      <c r="P1814" s="4">
        <v>182.22</v>
      </c>
      <c r="Q1814">
        <v>3</v>
      </c>
      <c r="R1814">
        <v>0</v>
      </c>
      <c r="S1814" s="4">
        <v>45.555</v>
      </c>
    </row>
    <row r="1815" spans="1:19" x14ac:dyDescent="0.25">
      <c r="A1815" t="s">
        <v>4744</v>
      </c>
      <c r="B1815" s="1">
        <v>42837</v>
      </c>
      <c r="C1815" s="1">
        <v>43020</v>
      </c>
      <c r="D1815" t="s">
        <v>39</v>
      </c>
      <c r="E1815" t="s">
        <v>4365</v>
      </c>
      <c r="F1815" t="s">
        <v>4366</v>
      </c>
      <c r="G1815" t="s">
        <v>25</v>
      </c>
      <c r="H1815" t="s">
        <v>26</v>
      </c>
      <c r="I1815" t="s">
        <v>4197</v>
      </c>
      <c r="J1815" t="s">
        <v>392</v>
      </c>
      <c r="K1815" t="s">
        <v>5521</v>
      </c>
      <c r="L1815" t="s">
        <v>66</v>
      </c>
      <c r="M1815" t="s">
        <v>319</v>
      </c>
      <c r="N1815" t="s">
        <v>31</v>
      </c>
      <c r="O1815" t="s">
        <v>35</v>
      </c>
      <c r="P1815" s="4">
        <v>302.94</v>
      </c>
      <c r="Q1815">
        <v>3</v>
      </c>
      <c r="R1815">
        <v>0</v>
      </c>
      <c r="S1815" s="4">
        <v>18.176400000000001</v>
      </c>
    </row>
    <row r="1816" spans="1:19" x14ac:dyDescent="0.25">
      <c r="A1816" t="s">
        <v>4745</v>
      </c>
      <c r="B1816" s="1">
        <v>42675</v>
      </c>
      <c r="C1816" s="1">
        <v>42384</v>
      </c>
      <c r="D1816" t="s">
        <v>39</v>
      </c>
      <c r="E1816" t="s">
        <v>279</v>
      </c>
      <c r="F1816" t="s">
        <v>280</v>
      </c>
      <c r="G1816" t="s">
        <v>100</v>
      </c>
      <c r="H1816" t="s">
        <v>26</v>
      </c>
      <c r="I1816" t="s">
        <v>376</v>
      </c>
      <c r="J1816" t="s">
        <v>250</v>
      </c>
      <c r="K1816" t="s">
        <v>5172</v>
      </c>
      <c r="L1816" t="s">
        <v>66</v>
      </c>
      <c r="M1816" t="s">
        <v>1287</v>
      </c>
      <c r="N1816" t="s">
        <v>31</v>
      </c>
      <c r="O1816" t="s">
        <v>55</v>
      </c>
      <c r="P1816" s="4">
        <v>54.991999999999997</v>
      </c>
      <c r="Q1816">
        <v>14</v>
      </c>
      <c r="R1816">
        <v>0.2</v>
      </c>
      <c r="S1816" s="4">
        <v>8.9361999999999995</v>
      </c>
    </row>
    <row r="1817" spans="1:19" x14ac:dyDescent="0.25">
      <c r="A1817" t="s">
        <v>4746</v>
      </c>
      <c r="B1817" s="1">
        <v>42810</v>
      </c>
      <c r="C1817" s="1">
        <v>42810</v>
      </c>
      <c r="D1817" t="s">
        <v>464</v>
      </c>
      <c r="E1817" t="s">
        <v>3974</v>
      </c>
      <c r="F1817" t="s">
        <v>3975</v>
      </c>
      <c r="G1817" t="s">
        <v>25</v>
      </c>
      <c r="H1817" t="s">
        <v>26</v>
      </c>
      <c r="I1817" t="s">
        <v>376</v>
      </c>
      <c r="J1817" t="s">
        <v>250</v>
      </c>
      <c r="K1817" t="s">
        <v>5172</v>
      </c>
      <c r="L1817" t="s">
        <v>66</v>
      </c>
      <c r="M1817" t="s">
        <v>3418</v>
      </c>
      <c r="N1817" t="s">
        <v>31</v>
      </c>
      <c r="O1817" t="s">
        <v>55</v>
      </c>
      <c r="P1817" s="4">
        <v>51.264000000000003</v>
      </c>
      <c r="Q1817">
        <v>6</v>
      </c>
      <c r="R1817">
        <v>0.2</v>
      </c>
      <c r="S1817" s="4">
        <v>7.6896000000000004</v>
      </c>
    </row>
    <row r="1818" spans="1:19" x14ac:dyDescent="0.25">
      <c r="A1818" t="s">
        <v>4747</v>
      </c>
      <c r="B1818" s="1">
        <v>43019</v>
      </c>
      <c r="C1818" s="1">
        <v>43056</v>
      </c>
      <c r="D1818" t="s">
        <v>39</v>
      </c>
      <c r="E1818" t="s">
        <v>1510</v>
      </c>
      <c r="F1818" t="s">
        <v>1511</v>
      </c>
      <c r="G1818" t="s">
        <v>100</v>
      </c>
      <c r="H1818" t="s">
        <v>26</v>
      </c>
      <c r="I1818" t="s">
        <v>51</v>
      </c>
      <c r="J1818" t="s">
        <v>52</v>
      </c>
      <c r="K1818" t="s">
        <v>5272</v>
      </c>
      <c r="L1818" t="s">
        <v>53</v>
      </c>
      <c r="M1818" t="s">
        <v>2190</v>
      </c>
      <c r="N1818" t="s">
        <v>31</v>
      </c>
      <c r="O1818" t="s">
        <v>35</v>
      </c>
      <c r="P1818" s="4">
        <v>241.42400000000001</v>
      </c>
      <c r="Q1818">
        <v>2</v>
      </c>
      <c r="R1818">
        <v>0.2</v>
      </c>
      <c r="S1818" s="4">
        <v>-36.2136</v>
      </c>
    </row>
    <row r="1819" spans="1:19" x14ac:dyDescent="0.25">
      <c r="A1819" t="s">
        <v>4748</v>
      </c>
      <c r="B1819" s="1">
        <v>42704</v>
      </c>
      <c r="C1819" s="1">
        <v>42533</v>
      </c>
      <c r="D1819" t="s">
        <v>39</v>
      </c>
      <c r="E1819" t="s">
        <v>284</v>
      </c>
      <c r="F1819" t="s">
        <v>285</v>
      </c>
      <c r="G1819" t="s">
        <v>25</v>
      </c>
      <c r="H1819" t="s">
        <v>26</v>
      </c>
      <c r="I1819" t="s">
        <v>311</v>
      </c>
      <c r="J1819" t="s">
        <v>312</v>
      </c>
      <c r="K1819" t="s">
        <v>5166</v>
      </c>
      <c r="L1819" t="s">
        <v>92</v>
      </c>
      <c r="M1819" t="s">
        <v>147</v>
      </c>
      <c r="N1819" t="s">
        <v>31</v>
      </c>
      <c r="O1819" t="s">
        <v>35</v>
      </c>
      <c r="P1819" s="4">
        <v>389.97</v>
      </c>
      <c r="Q1819">
        <v>3</v>
      </c>
      <c r="R1819">
        <v>0</v>
      </c>
      <c r="S1819" s="4">
        <v>35.097299999999997</v>
      </c>
    </row>
    <row r="1820" spans="1:19" x14ac:dyDescent="0.25">
      <c r="A1820" t="s">
        <v>4749</v>
      </c>
      <c r="B1820" s="1">
        <v>42360</v>
      </c>
      <c r="C1820" s="1">
        <v>42361</v>
      </c>
      <c r="D1820" t="s">
        <v>86</v>
      </c>
      <c r="E1820" t="s">
        <v>2403</v>
      </c>
      <c r="F1820" t="s">
        <v>2404</v>
      </c>
      <c r="G1820" t="s">
        <v>89</v>
      </c>
      <c r="H1820" t="s">
        <v>26</v>
      </c>
      <c r="I1820" t="s">
        <v>64</v>
      </c>
      <c r="J1820" t="s">
        <v>65</v>
      </c>
      <c r="K1820" t="s">
        <v>5139</v>
      </c>
      <c r="L1820" t="s">
        <v>66</v>
      </c>
      <c r="M1820" t="s">
        <v>1275</v>
      </c>
      <c r="N1820" t="s">
        <v>31</v>
      </c>
      <c r="O1820" t="s">
        <v>35</v>
      </c>
      <c r="P1820" s="4">
        <v>422.625</v>
      </c>
      <c r="Q1820">
        <v>7</v>
      </c>
      <c r="R1820">
        <v>0.3</v>
      </c>
      <c r="S1820" s="4">
        <v>0</v>
      </c>
    </row>
    <row r="1821" spans="1:19" x14ac:dyDescent="0.25">
      <c r="A1821" t="s">
        <v>4751</v>
      </c>
      <c r="B1821" s="1">
        <v>42456</v>
      </c>
      <c r="C1821" s="1">
        <v>42460</v>
      </c>
      <c r="D1821" t="s">
        <v>39</v>
      </c>
      <c r="E1821" t="s">
        <v>309</v>
      </c>
      <c r="F1821" t="s">
        <v>310</v>
      </c>
      <c r="G1821" t="s">
        <v>89</v>
      </c>
      <c r="H1821" t="s">
        <v>26</v>
      </c>
      <c r="I1821" t="s">
        <v>376</v>
      </c>
      <c r="J1821" t="s">
        <v>754</v>
      </c>
      <c r="K1821" t="s">
        <v>5270</v>
      </c>
      <c r="L1821" t="s">
        <v>29</v>
      </c>
      <c r="M1821" t="s">
        <v>3313</v>
      </c>
      <c r="N1821" t="s">
        <v>31</v>
      </c>
      <c r="O1821" t="s">
        <v>55</v>
      </c>
      <c r="P1821" s="4">
        <v>20.239999999999998</v>
      </c>
      <c r="Q1821">
        <v>1</v>
      </c>
      <c r="R1821">
        <v>0</v>
      </c>
      <c r="S1821" s="4">
        <v>8.7032000000000007</v>
      </c>
    </row>
    <row r="1822" spans="1:19" x14ac:dyDescent="0.25">
      <c r="A1822" t="s">
        <v>4751</v>
      </c>
      <c r="B1822" s="1">
        <v>42456</v>
      </c>
      <c r="C1822" s="1">
        <v>42460</v>
      </c>
      <c r="D1822" t="s">
        <v>39</v>
      </c>
      <c r="E1822" t="s">
        <v>309</v>
      </c>
      <c r="F1822" t="s">
        <v>310</v>
      </c>
      <c r="G1822" t="s">
        <v>89</v>
      </c>
      <c r="H1822" t="s">
        <v>26</v>
      </c>
      <c r="I1822" t="s">
        <v>376</v>
      </c>
      <c r="J1822" t="s">
        <v>754</v>
      </c>
      <c r="K1822" t="s">
        <v>5270</v>
      </c>
      <c r="L1822" t="s">
        <v>29</v>
      </c>
      <c r="M1822" t="s">
        <v>3159</v>
      </c>
      <c r="N1822" t="s">
        <v>31</v>
      </c>
      <c r="O1822" t="s">
        <v>55</v>
      </c>
      <c r="P1822" s="4">
        <v>39.92</v>
      </c>
      <c r="Q1822">
        <v>4</v>
      </c>
      <c r="R1822">
        <v>0</v>
      </c>
      <c r="S1822" s="4">
        <v>11.1776</v>
      </c>
    </row>
    <row r="1823" spans="1:19" x14ac:dyDescent="0.25">
      <c r="A1823" t="s">
        <v>4753</v>
      </c>
      <c r="B1823" s="1">
        <v>42317</v>
      </c>
      <c r="C1823" s="1">
        <v>42347</v>
      </c>
      <c r="D1823" t="s">
        <v>86</v>
      </c>
      <c r="E1823" t="s">
        <v>1265</v>
      </c>
      <c r="F1823" t="s">
        <v>1266</v>
      </c>
      <c r="G1823" t="s">
        <v>89</v>
      </c>
      <c r="H1823" t="s">
        <v>26</v>
      </c>
      <c r="I1823" t="s">
        <v>188</v>
      </c>
      <c r="J1823" t="s">
        <v>189</v>
      </c>
      <c r="K1823" t="s">
        <v>5152</v>
      </c>
      <c r="L1823" t="s">
        <v>53</v>
      </c>
      <c r="M1823" t="s">
        <v>619</v>
      </c>
      <c r="N1823" t="s">
        <v>31</v>
      </c>
      <c r="O1823" t="s">
        <v>55</v>
      </c>
      <c r="P1823" s="4">
        <v>24.64</v>
      </c>
      <c r="Q1823">
        <v>4</v>
      </c>
      <c r="R1823">
        <v>0.2</v>
      </c>
      <c r="S1823" s="4">
        <v>4.0039999999999996</v>
      </c>
    </row>
    <row r="1824" spans="1:19" x14ac:dyDescent="0.25">
      <c r="A1824" t="s">
        <v>4754</v>
      </c>
      <c r="B1824" s="1">
        <v>42625</v>
      </c>
      <c r="C1824" s="1">
        <v>42686</v>
      </c>
      <c r="D1824" t="s">
        <v>86</v>
      </c>
      <c r="E1824" t="s">
        <v>4155</v>
      </c>
      <c r="F1824" t="s">
        <v>4156</v>
      </c>
      <c r="G1824" t="s">
        <v>25</v>
      </c>
      <c r="H1824" t="s">
        <v>26</v>
      </c>
      <c r="I1824" t="s">
        <v>1015</v>
      </c>
      <c r="J1824" t="s">
        <v>817</v>
      </c>
      <c r="K1824" t="s">
        <v>5237</v>
      </c>
      <c r="L1824" t="s">
        <v>29</v>
      </c>
      <c r="M1824" t="s">
        <v>1512</v>
      </c>
      <c r="N1824" t="s">
        <v>31</v>
      </c>
      <c r="O1824" t="s">
        <v>45</v>
      </c>
      <c r="P1824" s="4">
        <v>1056.8599999999999</v>
      </c>
      <c r="Q1824">
        <v>7</v>
      </c>
      <c r="R1824">
        <v>0</v>
      </c>
      <c r="S1824" s="4">
        <v>158.529</v>
      </c>
    </row>
    <row r="1825" spans="1:19" x14ac:dyDescent="0.25">
      <c r="A1825" t="s">
        <v>4755</v>
      </c>
      <c r="B1825" s="1">
        <v>42727</v>
      </c>
      <c r="C1825" s="1">
        <v>42730</v>
      </c>
      <c r="D1825" t="s">
        <v>22</v>
      </c>
      <c r="E1825" t="s">
        <v>1151</v>
      </c>
      <c r="F1825" t="s">
        <v>1152</v>
      </c>
      <c r="G1825" t="s">
        <v>89</v>
      </c>
      <c r="H1825" t="s">
        <v>26</v>
      </c>
      <c r="I1825" t="s">
        <v>101</v>
      </c>
      <c r="J1825" t="s">
        <v>91</v>
      </c>
      <c r="K1825" t="s">
        <v>5142</v>
      </c>
      <c r="L1825" t="s">
        <v>92</v>
      </c>
      <c r="M1825" t="s">
        <v>551</v>
      </c>
      <c r="N1825" t="s">
        <v>31</v>
      </c>
      <c r="O1825" t="s">
        <v>55</v>
      </c>
      <c r="P1825" s="4">
        <v>2.3279999999999998</v>
      </c>
      <c r="Q1825">
        <v>2</v>
      </c>
      <c r="R1825">
        <v>0.6</v>
      </c>
      <c r="S1825" s="4">
        <v>-0.75660000000000005</v>
      </c>
    </row>
    <row r="1826" spans="1:19" x14ac:dyDescent="0.25">
      <c r="A1826" t="s">
        <v>4756</v>
      </c>
      <c r="B1826" s="1">
        <v>42404</v>
      </c>
      <c r="C1826" s="1">
        <v>42525</v>
      </c>
      <c r="D1826" t="s">
        <v>22</v>
      </c>
      <c r="E1826" t="s">
        <v>751</v>
      </c>
      <c r="F1826" t="s">
        <v>752</v>
      </c>
      <c r="G1826" t="s">
        <v>89</v>
      </c>
      <c r="H1826" t="s">
        <v>26</v>
      </c>
      <c r="I1826" t="s">
        <v>1050</v>
      </c>
      <c r="J1826" t="s">
        <v>257</v>
      </c>
      <c r="K1826" t="s">
        <v>5241</v>
      </c>
      <c r="L1826" t="s">
        <v>92</v>
      </c>
      <c r="M1826" t="s">
        <v>1539</v>
      </c>
      <c r="N1826" t="s">
        <v>31</v>
      </c>
      <c r="O1826" t="s">
        <v>35</v>
      </c>
      <c r="P1826" s="4">
        <v>1454.9</v>
      </c>
      <c r="Q1826">
        <v>5</v>
      </c>
      <c r="R1826">
        <v>0</v>
      </c>
      <c r="S1826" s="4">
        <v>378.274</v>
      </c>
    </row>
    <row r="1827" spans="1:19" x14ac:dyDescent="0.25">
      <c r="A1827" t="s">
        <v>4757</v>
      </c>
      <c r="B1827" s="1">
        <v>42855</v>
      </c>
      <c r="C1827" s="1">
        <v>42830</v>
      </c>
      <c r="D1827" t="s">
        <v>39</v>
      </c>
      <c r="E1827" t="s">
        <v>1339</v>
      </c>
      <c r="F1827" t="s">
        <v>1340</v>
      </c>
      <c r="G1827" t="s">
        <v>100</v>
      </c>
      <c r="H1827" t="s">
        <v>26</v>
      </c>
      <c r="I1827" t="s">
        <v>4758</v>
      </c>
      <c r="J1827" t="s">
        <v>43</v>
      </c>
      <c r="K1827" t="s">
        <v>5560</v>
      </c>
      <c r="L1827" t="s">
        <v>29</v>
      </c>
      <c r="M1827" t="s">
        <v>3880</v>
      </c>
      <c r="N1827" t="s">
        <v>31</v>
      </c>
      <c r="O1827" t="s">
        <v>55</v>
      </c>
      <c r="P1827" s="4">
        <v>220.70400000000001</v>
      </c>
      <c r="Q1827">
        <v>6</v>
      </c>
      <c r="R1827">
        <v>0.2</v>
      </c>
      <c r="S1827" s="4">
        <v>-8.2764000000000006</v>
      </c>
    </row>
    <row r="1828" spans="1:19" x14ac:dyDescent="0.25">
      <c r="A1828" t="s">
        <v>4759</v>
      </c>
      <c r="B1828" s="1">
        <v>42801</v>
      </c>
      <c r="C1828" s="1">
        <v>42832</v>
      </c>
      <c r="D1828" t="s">
        <v>86</v>
      </c>
      <c r="E1828" t="s">
        <v>2829</v>
      </c>
      <c r="F1828" t="s">
        <v>2830</v>
      </c>
      <c r="G1828" t="s">
        <v>25</v>
      </c>
      <c r="H1828" t="s">
        <v>26</v>
      </c>
      <c r="I1828" t="s">
        <v>563</v>
      </c>
      <c r="J1828" t="s">
        <v>1023</v>
      </c>
      <c r="K1828" t="s">
        <v>5238</v>
      </c>
      <c r="L1828" t="s">
        <v>66</v>
      </c>
      <c r="M1828" t="s">
        <v>1088</v>
      </c>
      <c r="N1828" t="s">
        <v>31</v>
      </c>
      <c r="O1828" t="s">
        <v>55</v>
      </c>
      <c r="P1828" s="4">
        <v>102.3</v>
      </c>
      <c r="Q1828">
        <v>1</v>
      </c>
      <c r="R1828">
        <v>0</v>
      </c>
      <c r="S1828" s="4">
        <v>26.597999999999999</v>
      </c>
    </row>
    <row r="1829" spans="1:19" x14ac:dyDescent="0.25">
      <c r="A1829" t="s">
        <v>4760</v>
      </c>
      <c r="B1829" s="1">
        <v>43091</v>
      </c>
      <c r="C1829" s="1">
        <v>43095</v>
      </c>
      <c r="D1829" t="s">
        <v>39</v>
      </c>
      <c r="E1829" t="s">
        <v>1938</v>
      </c>
      <c r="F1829" t="s">
        <v>1939</v>
      </c>
      <c r="G1829" t="s">
        <v>25</v>
      </c>
      <c r="H1829" t="s">
        <v>26</v>
      </c>
      <c r="I1829" t="s">
        <v>1037</v>
      </c>
      <c r="J1829" t="s">
        <v>174</v>
      </c>
      <c r="K1829" t="s">
        <v>5314</v>
      </c>
      <c r="L1829" t="s">
        <v>92</v>
      </c>
      <c r="M1829" t="s">
        <v>474</v>
      </c>
      <c r="N1829" t="s">
        <v>31</v>
      </c>
      <c r="O1829" t="s">
        <v>45</v>
      </c>
      <c r="P1829" s="4">
        <v>607.52</v>
      </c>
      <c r="Q1829">
        <v>2</v>
      </c>
      <c r="R1829">
        <v>0</v>
      </c>
      <c r="S1829" s="4">
        <v>97.203199999999995</v>
      </c>
    </row>
    <row r="1830" spans="1:19" x14ac:dyDescent="0.25">
      <c r="A1830" t="s">
        <v>4761</v>
      </c>
      <c r="B1830" s="1">
        <v>41779</v>
      </c>
      <c r="C1830" s="1">
        <v>41781</v>
      </c>
      <c r="D1830" t="s">
        <v>22</v>
      </c>
      <c r="E1830" t="s">
        <v>2362</v>
      </c>
      <c r="F1830" t="s">
        <v>2363</v>
      </c>
      <c r="G1830" t="s">
        <v>89</v>
      </c>
      <c r="H1830" t="s">
        <v>26</v>
      </c>
      <c r="I1830" t="s">
        <v>4762</v>
      </c>
      <c r="J1830" t="s">
        <v>91</v>
      </c>
      <c r="K1830" t="s">
        <v>5561</v>
      </c>
      <c r="L1830" t="s">
        <v>92</v>
      </c>
      <c r="M1830" t="s">
        <v>4046</v>
      </c>
      <c r="N1830" t="s">
        <v>31</v>
      </c>
      <c r="O1830" t="s">
        <v>55</v>
      </c>
      <c r="P1830" s="4">
        <v>10.332000000000001</v>
      </c>
      <c r="Q1830">
        <v>3</v>
      </c>
      <c r="R1830">
        <v>0.6</v>
      </c>
      <c r="S1830" s="4">
        <v>-5.9409000000000001</v>
      </c>
    </row>
    <row r="1831" spans="1:19" x14ac:dyDescent="0.25">
      <c r="A1831" t="s">
        <v>4763</v>
      </c>
      <c r="B1831" s="1">
        <v>42848</v>
      </c>
      <c r="C1831" s="1">
        <v>42851</v>
      </c>
      <c r="D1831" t="s">
        <v>86</v>
      </c>
      <c r="E1831" t="s">
        <v>40</v>
      </c>
      <c r="F1831" t="s">
        <v>41</v>
      </c>
      <c r="G1831" t="s">
        <v>25</v>
      </c>
      <c r="H1831" t="s">
        <v>26</v>
      </c>
      <c r="I1831" t="s">
        <v>4764</v>
      </c>
      <c r="J1831" t="s">
        <v>189</v>
      </c>
      <c r="K1831" t="s">
        <v>5562</v>
      </c>
      <c r="L1831" t="s">
        <v>53</v>
      </c>
      <c r="M1831" t="s">
        <v>3603</v>
      </c>
      <c r="N1831" t="s">
        <v>31</v>
      </c>
      <c r="O1831" t="s">
        <v>55</v>
      </c>
      <c r="P1831" s="4">
        <v>11.664</v>
      </c>
      <c r="Q1831">
        <v>3</v>
      </c>
      <c r="R1831">
        <v>0.2</v>
      </c>
      <c r="S1831" s="4">
        <v>3.3534000000000002</v>
      </c>
    </row>
    <row r="1832" spans="1:19" x14ac:dyDescent="0.25">
      <c r="A1832" t="s">
        <v>4765</v>
      </c>
      <c r="B1832" s="1">
        <v>41735</v>
      </c>
      <c r="C1832" s="1">
        <v>41888</v>
      </c>
      <c r="D1832" t="s">
        <v>39</v>
      </c>
      <c r="E1832" t="s">
        <v>2100</v>
      </c>
      <c r="F1832" t="s">
        <v>2101</v>
      </c>
      <c r="G1832" t="s">
        <v>25</v>
      </c>
      <c r="H1832" t="s">
        <v>26</v>
      </c>
      <c r="I1832" t="s">
        <v>180</v>
      </c>
      <c r="J1832" t="s">
        <v>123</v>
      </c>
      <c r="K1832" t="s">
        <v>5153</v>
      </c>
      <c r="L1832" t="s">
        <v>66</v>
      </c>
      <c r="M1832" t="s">
        <v>1801</v>
      </c>
      <c r="N1832" t="s">
        <v>31</v>
      </c>
      <c r="O1832" t="s">
        <v>55</v>
      </c>
      <c r="P1832" s="4">
        <v>56.96</v>
      </c>
      <c r="Q1832">
        <v>2</v>
      </c>
      <c r="R1832">
        <v>0</v>
      </c>
      <c r="S1832" s="4">
        <v>21.075199999999999</v>
      </c>
    </row>
    <row r="1833" spans="1:19" x14ac:dyDescent="0.25">
      <c r="A1833" t="s">
        <v>4765</v>
      </c>
      <c r="B1833" s="1">
        <v>41735</v>
      </c>
      <c r="C1833" s="1">
        <v>41888</v>
      </c>
      <c r="D1833" t="s">
        <v>39</v>
      </c>
      <c r="E1833" t="s">
        <v>2100</v>
      </c>
      <c r="F1833" t="s">
        <v>2101</v>
      </c>
      <c r="G1833" t="s">
        <v>25</v>
      </c>
      <c r="H1833" t="s">
        <v>26</v>
      </c>
      <c r="I1833" t="s">
        <v>180</v>
      </c>
      <c r="J1833" t="s">
        <v>123</v>
      </c>
      <c r="K1833" t="s">
        <v>5153</v>
      </c>
      <c r="L1833" t="s">
        <v>66</v>
      </c>
      <c r="M1833" t="s">
        <v>838</v>
      </c>
      <c r="N1833" t="s">
        <v>31</v>
      </c>
      <c r="O1833" t="s">
        <v>32</v>
      </c>
      <c r="P1833" s="4">
        <v>353.56799999999998</v>
      </c>
      <c r="Q1833">
        <v>2</v>
      </c>
      <c r="R1833">
        <v>0.2</v>
      </c>
      <c r="S1833" s="4">
        <v>-44.195999999999998</v>
      </c>
    </row>
    <row r="1834" spans="1:19" x14ac:dyDescent="0.25">
      <c r="A1834" t="s">
        <v>4765</v>
      </c>
      <c r="B1834" s="1">
        <v>41735</v>
      </c>
      <c r="C1834" s="1">
        <v>41888</v>
      </c>
      <c r="D1834" t="s">
        <v>39</v>
      </c>
      <c r="E1834" t="s">
        <v>2100</v>
      </c>
      <c r="F1834" t="s">
        <v>2101</v>
      </c>
      <c r="G1834" t="s">
        <v>25</v>
      </c>
      <c r="H1834" t="s">
        <v>26</v>
      </c>
      <c r="I1834" t="s">
        <v>180</v>
      </c>
      <c r="J1834" t="s">
        <v>123</v>
      </c>
      <c r="K1834" t="s">
        <v>5153</v>
      </c>
      <c r="L1834" t="s">
        <v>66</v>
      </c>
      <c r="M1834" t="s">
        <v>1142</v>
      </c>
      <c r="N1834" t="s">
        <v>31</v>
      </c>
      <c r="O1834" t="s">
        <v>55</v>
      </c>
      <c r="P1834" s="4">
        <v>13.96</v>
      </c>
      <c r="Q1834">
        <v>2</v>
      </c>
      <c r="R1834">
        <v>0</v>
      </c>
      <c r="S1834" s="4">
        <v>6.7008000000000001</v>
      </c>
    </row>
    <row r="1835" spans="1:19" x14ac:dyDescent="0.25">
      <c r="A1835" t="s">
        <v>4766</v>
      </c>
      <c r="B1835" s="1">
        <v>42797</v>
      </c>
      <c r="C1835" s="1">
        <v>42950</v>
      </c>
      <c r="D1835" t="s">
        <v>39</v>
      </c>
      <c r="E1835" t="s">
        <v>1199</v>
      </c>
      <c r="F1835" t="s">
        <v>1200</v>
      </c>
      <c r="G1835" t="s">
        <v>89</v>
      </c>
      <c r="H1835" t="s">
        <v>26</v>
      </c>
      <c r="I1835" t="s">
        <v>51</v>
      </c>
      <c r="J1835" t="s">
        <v>52</v>
      </c>
      <c r="K1835" t="s">
        <v>5145</v>
      </c>
      <c r="L1835" t="s">
        <v>53</v>
      </c>
      <c r="M1835" t="s">
        <v>1053</v>
      </c>
      <c r="N1835" t="s">
        <v>31</v>
      </c>
      <c r="O1835" t="s">
        <v>45</v>
      </c>
      <c r="P1835" s="4">
        <v>399.67200000000003</v>
      </c>
      <c r="Q1835">
        <v>7</v>
      </c>
      <c r="R1835">
        <v>0.2</v>
      </c>
      <c r="S1835" s="4">
        <v>-14.9877</v>
      </c>
    </row>
    <row r="1836" spans="1:19" x14ac:dyDescent="0.25">
      <c r="A1836" t="s">
        <v>4767</v>
      </c>
      <c r="B1836" s="1">
        <v>42897</v>
      </c>
      <c r="C1836" s="1">
        <v>42989</v>
      </c>
      <c r="D1836" t="s">
        <v>22</v>
      </c>
      <c r="E1836" t="s">
        <v>2868</v>
      </c>
      <c r="F1836" t="s">
        <v>2869</v>
      </c>
      <c r="G1836" t="s">
        <v>25</v>
      </c>
      <c r="H1836" t="s">
        <v>26</v>
      </c>
      <c r="I1836" t="s">
        <v>2064</v>
      </c>
      <c r="J1836" t="s">
        <v>91</v>
      </c>
      <c r="K1836" t="s">
        <v>5385</v>
      </c>
      <c r="L1836" t="s">
        <v>92</v>
      </c>
      <c r="M1836" t="s">
        <v>1004</v>
      </c>
      <c r="N1836" t="s">
        <v>31</v>
      </c>
      <c r="O1836" t="s">
        <v>55</v>
      </c>
      <c r="P1836" s="4">
        <v>30.56</v>
      </c>
      <c r="Q1836">
        <v>5</v>
      </c>
      <c r="R1836">
        <v>0.6</v>
      </c>
      <c r="S1836" s="4">
        <v>-19.864000000000001</v>
      </c>
    </row>
    <row r="1837" spans="1:19" x14ac:dyDescent="0.25">
      <c r="A1837" t="s">
        <v>4768</v>
      </c>
      <c r="B1837" s="1">
        <v>42194</v>
      </c>
      <c r="C1837" s="1">
        <v>42347</v>
      </c>
      <c r="D1837" t="s">
        <v>39</v>
      </c>
      <c r="E1837" t="s">
        <v>4769</v>
      </c>
      <c r="F1837" t="s">
        <v>4770</v>
      </c>
      <c r="G1837" t="s">
        <v>89</v>
      </c>
      <c r="H1837" t="s">
        <v>26</v>
      </c>
      <c r="I1837" t="s">
        <v>180</v>
      </c>
      <c r="J1837" t="s">
        <v>123</v>
      </c>
      <c r="K1837" t="s">
        <v>5208</v>
      </c>
      <c r="L1837" t="s">
        <v>66</v>
      </c>
      <c r="M1837" t="s">
        <v>2355</v>
      </c>
      <c r="N1837" t="s">
        <v>31</v>
      </c>
      <c r="O1837" t="s">
        <v>45</v>
      </c>
      <c r="P1837" s="4">
        <v>481.17599999999999</v>
      </c>
      <c r="Q1837">
        <v>2</v>
      </c>
      <c r="R1837">
        <v>0.4</v>
      </c>
      <c r="S1837" s="4">
        <v>-120.294</v>
      </c>
    </row>
    <row r="1838" spans="1:19" x14ac:dyDescent="0.25">
      <c r="A1838" t="s">
        <v>4771</v>
      </c>
      <c r="B1838" s="1">
        <v>42579</v>
      </c>
      <c r="C1838" s="1">
        <v>42580</v>
      </c>
      <c r="D1838" t="s">
        <v>86</v>
      </c>
      <c r="E1838" t="s">
        <v>684</v>
      </c>
      <c r="F1838" t="s">
        <v>685</v>
      </c>
      <c r="G1838" t="s">
        <v>25</v>
      </c>
      <c r="H1838" t="s">
        <v>26</v>
      </c>
      <c r="I1838" t="s">
        <v>3669</v>
      </c>
      <c r="J1838" t="s">
        <v>65</v>
      </c>
      <c r="K1838" t="s">
        <v>5469</v>
      </c>
      <c r="L1838" t="s">
        <v>66</v>
      </c>
      <c r="M1838" t="s">
        <v>928</v>
      </c>
      <c r="N1838" t="s">
        <v>31</v>
      </c>
      <c r="O1838" t="s">
        <v>32</v>
      </c>
      <c r="P1838" s="4">
        <v>177.45</v>
      </c>
      <c r="Q1838">
        <v>5</v>
      </c>
      <c r="R1838">
        <v>0.5</v>
      </c>
      <c r="S1838" s="4">
        <v>-78.078000000000003</v>
      </c>
    </row>
    <row r="1839" spans="1:19" x14ac:dyDescent="0.25">
      <c r="A1839" t="s">
        <v>4773</v>
      </c>
      <c r="B1839" s="1">
        <v>42972</v>
      </c>
      <c r="C1839" s="1">
        <v>42976</v>
      </c>
      <c r="D1839" t="s">
        <v>39</v>
      </c>
      <c r="E1839" t="s">
        <v>842</v>
      </c>
      <c r="F1839" t="s">
        <v>843</v>
      </c>
      <c r="G1839" t="s">
        <v>25</v>
      </c>
      <c r="H1839" t="s">
        <v>26</v>
      </c>
      <c r="I1839" t="s">
        <v>64</v>
      </c>
      <c r="J1839" t="s">
        <v>65</v>
      </c>
      <c r="K1839" t="s">
        <v>5139</v>
      </c>
      <c r="L1839" t="s">
        <v>66</v>
      </c>
      <c r="M1839" t="s">
        <v>30</v>
      </c>
      <c r="N1839" t="s">
        <v>31</v>
      </c>
      <c r="O1839" t="s">
        <v>32</v>
      </c>
      <c r="P1839" s="4">
        <v>130.97999999999999</v>
      </c>
      <c r="Q1839">
        <v>2</v>
      </c>
      <c r="R1839">
        <v>0.5</v>
      </c>
      <c r="S1839" s="4">
        <v>-89.066400000000002</v>
      </c>
    </row>
    <row r="1840" spans="1:19" x14ac:dyDescent="0.25">
      <c r="A1840" t="s">
        <v>4774</v>
      </c>
      <c r="B1840" s="1">
        <v>42852</v>
      </c>
      <c r="C1840" s="1">
        <v>42771</v>
      </c>
      <c r="D1840" t="s">
        <v>39</v>
      </c>
      <c r="E1840" t="s">
        <v>4775</v>
      </c>
      <c r="F1840" t="s">
        <v>4776</v>
      </c>
      <c r="G1840" t="s">
        <v>25</v>
      </c>
      <c r="H1840" t="s">
        <v>26</v>
      </c>
      <c r="I1840" t="s">
        <v>202</v>
      </c>
      <c r="J1840" t="s">
        <v>203</v>
      </c>
      <c r="K1840" t="s">
        <v>5186</v>
      </c>
      <c r="L1840" t="s">
        <v>53</v>
      </c>
      <c r="M1840" t="s">
        <v>131</v>
      </c>
      <c r="N1840" t="s">
        <v>31</v>
      </c>
      <c r="O1840" t="s">
        <v>55</v>
      </c>
      <c r="P1840" s="4">
        <v>139.58000000000001</v>
      </c>
      <c r="Q1840">
        <v>7</v>
      </c>
      <c r="R1840">
        <v>0</v>
      </c>
      <c r="S1840" s="4">
        <v>39.0824</v>
      </c>
    </row>
    <row r="1841" spans="1:19" x14ac:dyDescent="0.25">
      <c r="A1841" t="s">
        <v>4777</v>
      </c>
      <c r="B1841" s="1">
        <v>42227</v>
      </c>
      <c r="C1841" s="1">
        <v>42323</v>
      </c>
      <c r="D1841" t="s">
        <v>39</v>
      </c>
      <c r="E1841" t="s">
        <v>1212</v>
      </c>
      <c r="F1841" t="s">
        <v>1213</v>
      </c>
      <c r="G1841" t="s">
        <v>89</v>
      </c>
      <c r="H1841" t="s">
        <v>26</v>
      </c>
      <c r="I1841" t="s">
        <v>680</v>
      </c>
      <c r="J1841" t="s">
        <v>1209</v>
      </c>
      <c r="K1841" t="s">
        <v>5419</v>
      </c>
      <c r="L1841" t="s">
        <v>29</v>
      </c>
      <c r="M1841" t="s">
        <v>460</v>
      </c>
      <c r="N1841" t="s">
        <v>31</v>
      </c>
      <c r="O1841" t="s">
        <v>55</v>
      </c>
      <c r="P1841" s="4">
        <v>4.7119999999999997</v>
      </c>
      <c r="Q1841">
        <v>1</v>
      </c>
      <c r="R1841">
        <v>0.2</v>
      </c>
      <c r="S1841" s="4">
        <v>1.4136</v>
      </c>
    </row>
    <row r="1842" spans="1:19" x14ac:dyDescent="0.25">
      <c r="A1842" t="s">
        <v>4779</v>
      </c>
      <c r="B1842" s="1">
        <v>42699</v>
      </c>
      <c r="C1842" s="1">
        <v>42703</v>
      </c>
      <c r="D1842" t="s">
        <v>39</v>
      </c>
      <c r="E1842" t="s">
        <v>3129</v>
      </c>
      <c r="F1842" t="s">
        <v>3130</v>
      </c>
      <c r="G1842" t="s">
        <v>25</v>
      </c>
      <c r="H1842" t="s">
        <v>26</v>
      </c>
      <c r="I1842" t="s">
        <v>51</v>
      </c>
      <c r="J1842" t="s">
        <v>52</v>
      </c>
      <c r="K1842" t="s">
        <v>5138</v>
      </c>
      <c r="L1842" t="s">
        <v>53</v>
      </c>
      <c r="M1842" t="s">
        <v>275</v>
      </c>
      <c r="N1842" t="s">
        <v>31</v>
      </c>
      <c r="O1842" t="s">
        <v>35</v>
      </c>
      <c r="P1842" s="4">
        <v>194.352</v>
      </c>
      <c r="Q1842">
        <v>3</v>
      </c>
      <c r="R1842">
        <v>0.2</v>
      </c>
      <c r="S1842" s="4">
        <v>19.435199999999998</v>
      </c>
    </row>
    <row r="1843" spans="1:19" x14ac:dyDescent="0.25">
      <c r="A1843" t="s">
        <v>4780</v>
      </c>
      <c r="B1843" s="1">
        <v>42136</v>
      </c>
      <c r="C1843" s="1">
        <v>42228</v>
      </c>
      <c r="D1843" t="s">
        <v>86</v>
      </c>
      <c r="E1843" t="s">
        <v>2415</v>
      </c>
      <c r="F1843" t="s">
        <v>2416</v>
      </c>
      <c r="G1843" t="s">
        <v>89</v>
      </c>
      <c r="H1843" t="s">
        <v>26</v>
      </c>
      <c r="I1843" t="s">
        <v>3147</v>
      </c>
      <c r="J1843" t="s">
        <v>146</v>
      </c>
      <c r="K1843" t="s">
        <v>5424</v>
      </c>
      <c r="L1843" t="s">
        <v>29</v>
      </c>
      <c r="M1843" t="s">
        <v>321</v>
      </c>
      <c r="N1843" t="s">
        <v>31</v>
      </c>
      <c r="O1843" t="s">
        <v>35</v>
      </c>
      <c r="P1843" s="4">
        <v>97.424000000000007</v>
      </c>
      <c r="Q1843">
        <v>2</v>
      </c>
      <c r="R1843">
        <v>0.2</v>
      </c>
      <c r="S1843" s="4">
        <v>10.9602</v>
      </c>
    </row>
    <row r="1844" spans="1:19" x14ac:dyDescent="0.25">
      <c r="A1844" t="s">
        <v>4781</v>
      </c>
      <c r="B1844" s="1">
        <v>41895</v>
      </c>
      <c r="C1844" s="1">
        <v>41895</v>
      </c>
      <c r="D1844" t="s">
        <v>464</v>
      </c>
      <c r="E1844" t="s">
        <v>787</v>
      </c>
      <c r="F1844" t="s">
        <v>788</v>
      </c>
      <c r="G1844" t="s">
        <v>25</v>
      </c>
      <c r="H1844" t="s">
        <v>26</v>
      </c>
      <c r="I1844" t="s">
        <v>202</v>
      </c>
      <c r="J1844" t="s">
        <v>203</v>
      </c>
      <c r="K1844" t="s">
        <v>5154</v>
      </c>
      <c r="L1844" t="s">
        <v>53</v>
      </c>
      <c r="M1844" t="s">
        <v>412</v>
      </c>
      <c r="N1844" t="s">
        <v>31</v>
      </c>
      <c r="O1844" t="s">
        <v>55</v>
      </c>
      <c r="P1844" s="4">
        <v>14.19</v>
      </c>
      <c r="Q1844">
        <v>3</v>
      </c>
      <c r="R1844">
        <v>0</v>
      </c>
      <c r="S1844" s="4">
        <v>5.5340999999999996</v>
      </c>
    </row>
    <row r="1845" spans="1:19" x14ac:dyDescent="0.25">
      <c r="A1845" t="s">
        <v>4782</v>
      </c>
      <c r="B1845" s="1">
        <v>43064</v>
      </c>
      <c r="C1845" s="1">
        <v>43069</v>
      </c>
      <c r="D1845" t="s">
        <v>39</v>
      </c>
      <c r="E1845" t="s">
        <v>1697</v>
      </c>
      <c r="F1845" t="s">
        <v>1698</v>
      </c>
      <c r="G1845" t="s">
        <v>25</v>
      </c>
      <c r="H1845" t="s">
        <v>26</v>
      </c>
      <c r="I1845" t="s">
        <v>42</v>
      </c>
      <c r="J1845" t="s">
        <v>43</v>
      </c>
      <c r="K1845" t="s">
        <v>5137</v>
      </c>
      <c r="L1845" t="s">
        <v>29</v>
      </c>
      <c r="M1845" t="s">
        <v>1715</v>
      </c>
      <c r="N1845" t="s">
        <v>31</v>
      </c>
      <c r="O1845" t="s">
        <v>32</v>
      </c>
      <c r="P1845" s="4">
        <v>723.92</v>
      </c>
      <c r="Q1845">
        <v>5</v>
      </c>
      <c r="R1845">
        <v>0.2</v>
      </c>
      <c r="S1845" s="4">
        <v>-81.441000000000003</v>
      </c>
    </row>
    <row r="1846" spans="1:19" x14ac:dyDescent="0.25">
      <c r="A1846" t="s">
        <v>4783</v>
      </c>
      <c r="B1846" s="1">
        <v>42343</v>
      </c>
      <c r="C1846" s="1">
        <v>42141</v>
      </c>
      <c r="D1846" t="s">
        <v>39</v>
      </c>
      <c r="E1846" t="s">
        <v>1865</v>
      </c>
      <c r="F1846" t="s">
        <v>1866</v>
      </c>
      <c r="G1846" t="s">
        <v>25</v>
      </c>
      <c r="H1846" t="s">
        <v>26</v>
      </c>
      <c r="I1846" t="s">
        <v>101</v>
      </c>
      <c r="J1846" t="s">
        <v>91</v>
      </c>
      <c r="K1846" t="s">
        <v>5142</v>
      </c>
      <c r="L1846" t="s">
        <v>92</v>
      </c>
      <c r="M1846" t="s">
        <v>3305</v>
      </c>
      <c r="N1846" t="s">
        <v>31</v>
      </c>
      <c r="O1846" t="s">
        <v>55</v>
      </c>
      <c r="P1846" s="4">
        <v>21.968</v>
      </c>
      <c r="Q1846">
        <v>4</v>
      </c>
      <c r="R1846">
        <v>0.6</v>
      </c>
      <c r="S1846" s="4">
        <v>-15.9268</v>
      </c>
    </row>
    <row r="1847" spans="1:19" x14ac:dyDescent="0.25">
      <c r="A1847" t="s">
        <v>4785</v>
      </c>
      <c r="B1847" s="1">
        <v>42824</v>
      </c>
      <c r="C1847" s="1">
        <v>42739</v>
      </c>
      <c r="D1847" t="s">
        <v>22</v>
      </c>
      <c r="E1847" t="s">
        <v>3687</v>
      </c>
      <c r="F1847" t="s">
        <v>3688</v>
      </c>
      <c r="G1847" t="s">
        <v>25</v>
      </c>
      <c r="H1847" t="s">
        <v>26</v>
      </c>
      <c r="I1847" t="s">
        <v>2437</v>
      </c>
      <c r="J1847" t="s">
        <v>52</v>
      </c>
      <c r="K1847" t="s">
        <v>5425</v>
      </c>
      <c r="L1847" t="s">
        <v>53</v>
      </c>
      <c r="M1847" t="s">
        <v>1827</v>
      </c>
      <c r="N1847" t="s">
        <v>31</v>
      </c>
      <c r="O1847" t="s">
        <v>55</v>
      </c>
      <c r="P1847" s="4">
        <v>94.2</v>
      </c>
      <c r="Q1847">
        <v>5</v>
      </c>
      <c r="R1847">
        <v>0</v>
      </c>
      <c r="S1847" s="4">
        <v>39.564</v>
      </c>
    </row>
    <row r="1848" spans="1:19" x14ac:dyDescent="0.25">
      <c r="A1848" t="s">
        <v>4787</v>
      </c>
      <c r="B1848" s="1">
        <v>42000</v>
      </c>
      <c r="C1848" s="1">
        <v>42005</v>
      </c>
      <c r="D1848" t="s">
        <v>22</v>
      </c>
      <c r="E1848" t="s">
        <v>171</v>
      </c>
      <c r="F1848" t="s">
        <v>172</v>
      </c>
      <c r="G1848" t="s">
        <v>25</v>
      </c>
      <c r="H1848" t="s">
        <v>26</v>
      </c>
      <c r="I1848" t="s">
        <v>789</v>
      </c>
      <c r="J1848" t="s">
        <v>250</v>
      </c>
      <c r="K1848" t="s">
        <v>5215</v>
      </c>
      <c r="L1848" t="s">
        <v>66</v>
      </c>
      <c r="M1848" t="s">
        <v>3094</v>
      </c>
      <c r="N1848" t="s">
        <v>31</v>
      </c>
      <c r="O1848" t="s">
        <v>55</v>
      </c>
      <c r="P1848" s="4">
        <v>182.352</v>
      </c>
      <c r="Q1848">
        <v>3</v>
      </c>
      <c r="R1848">
        <v>0.2</v>
      </c>
      <c r="S1848" s="4">
        <v>-18.235199999999999</v>
      </c>
    </row>
    <row r="1849" spans="1:19" x14ac:dyDescent="0.25">
      <c r="A1849" t="s">
        <v>4788</v>
      </c>
      <c r="B1849" s="1">
        <v>42782</v>
      </c>
      <c r="C1849" s="1">
        <v>42787</v>
      </c>
      <c r="D1849" t="s">
        <v>39</v>
      </c>
      <c r="E1849" t="s">
        <v>1934</v>
      </c>
      <c r="F1849" t="s">
        <v>1935</v>
      </c>
      <c r="G1849" t="s">
        <v>25</v>
      </c>
      <c r="H1849" t="s">
        <v>26</v>
      </c>
      <c r="I1849" t="s">
        <v>568</v>
      </c>
      <c r="J1849" t="s">
        <v>138</v>
      </c>
      <c r="K1849" t="s">
        <v>5193</v>
      </c>
      <c r="L1849" t="s">
        <v>92</v>
      </c>
      <c r="M1849" t="s">
        <v>219</v>
      </c>
      <c r="N1849" t="s">
        <v>31</v>
      </c>
      <c r="O1849" t="s">
        <v>35</v>
      </c>
      <c r="P1849" s="4">
        <v>600.55799999999999</v>
      </c>
      <c r="Q1849">
        <v>3</v>
      </c>
      <c r="R1849">
        <v>0.3</v>
      </c>
      <c r="S1849" s="4">
        <v>-8.5793999999999997</v>
      </c>
    </row>
    <row r="1850" spans="1:19" x14ac:dyDescent="0.25">
      <c r="A1850" t="s">
        <v>4788</v>
      </c>
      <c r="B1850" s="1">
        <v>42782</v>
      </c>
      <c r="C1850" s="1">
        <v>42787</v>
      </c>
      <c r="D1850" t="s">
        <v>39</v>
      </c>
      <c r="E1850" t="s">
        <v>1934</v>
      </c>
      <c r="F1850" t="s">
        <v>1935</v>
      </c>
      <c r="G1850" t="s">
        <v>25</v>
      </c>
      <c r="H1850" t="s">
        <v>26</v>
      </c>
      <c r="I1850" t="s">
        <v>568</v>
      </c>
      <c r="J1850" t="s">
        <v>138</v>
      </c>
      <c r="K1850" t="s">
        <v>5193</v>
      </c>
      <c r="L1850" t="s">
        <v>92</v>
      </c>
      <c r="M1850" t="s">
        <v>1544</v>
      </c>
      <c r="N1850" t="s">
        <v>31</v>
      </c>
      <c r="O1850" t="s">
        <v>55</v>
      </c>
      <c r="P1850" s="4">
        <v>7.6920000000000002</v>
      </c>
      <c r="Q1850">
        <v>1</v>
      </c>
      <c r="R1850">
        <v>0.6</v>
      </c>
      <c r="S1850" s="4">
        <v>-3.6537000000000002</v>
      </c>
    </row>
    <row r="1851" spans="1:19" x14ac:dyDescent="0.25">
      <c r="A1851" t="s">
        <v>4791</v>
      </c>
      <c r="B1851" s="1">
        <v>43032</v>
      </c>
      <c r="C1851" s="1">
        <v>43034</v>
      </c>
      <c r="D1851" t="s">
        <v>86</v>
      </c>
      <c r="E1851" t="s">
        <v>438</v>
      </c>
      <c r="F1851" t="s">
        <v>439</v>
      </c>
      <c r="G1851" t="s">
        <v>25</v>
      </c>
      <c r="H1851" t="s">
        <v>26</v>
      </c>
      <c r="I1851" t="s">
        <v>4792</v>
      </c>
      <c r="J1851" t="s">
        <v>91</v>
      </c>
      <c r="K1851" t="s">
        <v>5563</v>
      </c>
      <c r="L1851" t="s">
        <v>92</v>
      </c>
      <c r="M1851" t="s">
        <v>1738</v>
      </c>
      <c r="N1851" t="s">
        <v>31</v>
      </c>
      <c r="O1851" t="s">
        <v>45</v>
      </c>
      <c r="P1851" s="4">
        <v>517.40499999999997</v>
      </c>
      <c r="Q1851">
        <v>5</v>
      </c>
      <c r="R1851">
        <v>0.3</v>
      </c>
      <c r="S1851" s="4">
        <v>-81.3065</v>
      </c>
    </row>
    <row r="1852" spans="1:19" x14ac:dyDescent="0.25">
      <c r="A1852" t="s">
        <v>4793</v>
      </c>
      <c r="B1852" s="1">
        <v>42993</v>
      </c>
      <c r="C1852" s="1">
        <v>42995</v>
      </c>
      <c r="D1852" t="s">
        <v>22</v>
      </c>
      <c r="E1852" t="s">
        <v>324</v>
      </c>
      <c r="F1852" t="s">
        <v>325</v>
      </c>
      <c r="G1852" t="s">
        <v>100</v>
      </c>
      <c r="H1852" t="s">
        <v>26</v>
      </c>
      <c r="I1852" t="s">
        <v>352</v>
      </c>
      <c r="J1852" t="s">
        <v>52</v>
      </c>
      <c r="K1852" t="s">
        <v>5170</v>
      </c>
      <c r="L1852" t="s">
        <v>53</v>
      </c>
      <c r="M1852" t="s">
        <v>329</v>
      </c>
      <c r="N1852" t="s">
        <v>31</v>
      </c>
      <c r="O1852" t="s">
        <v>45</v>
      </c>
      <c r="P1852" s="4">
        <v>300.904</v>
      </c>
      <c r="Q1852">
        <v>1</v>
      </c>
      <c r="R1852">
        <v>0.2</v>
      </c>
      <c r="S1852" s="4">
        <v>11.283899999999999</v>
      </c>
    </row>
    <row r="1853" spans="1:19" x14ac:dyDescent="0.25">
      <c r="A1853" t="s">
        <v>4794</v>
      </c>
      <c r="B1853" s="1">
        <v>42901</v>
      </c>
      <c r="C1853" s="1">
        <v>42906</v>
      </c>
      <c r="D1853" t="s">
        <v>39</v>
      </c>
      <c r="E1853" t="s">
        <v>420</v>
      </c>
      <c r="F1853" t="s">
        <v>421</v>
      </c>
      <c r="G1853" t="s">
        <v>89</v>
      </c>
      <c r="H1853" t="s">
        <v>26</v>
      </c>
      <c r="I1853" t="s">
        <v>3147</v>
      </c>
      <c r="J1853" t="s">
        <v>146</v>
      </c>
      <c r="K1853" t="s">
        <v>5424</v>
      </c>
      <c r="L1853" t="s">
        <v>29</v>
      </c>
      <c r="M1853" t="s">
        <v>338</v>
      </c>
      <c r="N1853" t="s">
        <v>31</v>
      </c>
      <c r="O1853" t="s">
        <v>55</v>
      </c>
      <c r="P1853" s="4">
        <v>31.167999999999999</v>
      </c>
      <c r="Q1853">
        <v>4</v>
      </c>
      <c r="R1853">
        <v>0.2</v>
      </c>
      <c r="S1853" s="4">
        <v>9.3504000000000005</v>
      </c>
    </row>
    <row r="1854" spans="1:19" x14ac:dyDescent="0.25">
      <c r="A1854" t="s">
        <v>4794</v>
      </c>
      <c r="B1854" s="1">
        <v>42901</v>
      </c>
      <c r="C1854" s="1">
        <v>42906</v>
      </c>
      <c r="D1854" t="s">
        <v>39</v>
      </c>
      <c r="E1854" t="s">
        <v>420</v>
      </c>
      <c r="F1854" t="s">
        <v>421</v>
      </c>
      <c r="G1854" t="s">
        <v>89</v>
      </c>
      <c r="H1854" t="s">
        <v>26</v>
      </c>
      <c r="I1854" t="s">
        <v>3147</v>
      </c>
      <c r="J1854" t="s">
        <v>146</v>
      </c>
      <c r="K1854" t="s">
        <v>5424</v>
      </c>
      <c r="L1854" t="s">
        <v>29</v>
      </c>
      <c r="M1854" t="s">
        <v>2858</v>
      </c>
      <c r="N1854" t="s">
        <v>31</v>
      </c>
      <c r="O1854" t="s">
        <v>45</v>
      </c>
      <c r="P1854" s="4">
        <v>120.96</v>
      </c>
      <c r="Q1854">
        <v>2</v>
      </c>
      <c r="R1854">
        <v>0.4</v>
      </c>
      <c r="S1854" s="4">
        <v>-28.224</v>
      </c>
    </row>
    <row r="1855" spans="1:19" x14ac:dyDescent="0.25">
      <c r="A1855" t="s">
        <v>4797</v>
      </c>
      <c r="B1855" s="1">
        <v>41860</v>
      </c>
      <c r="C1855" s="1">
        <v>41895</v>
      </c>
      <c r="D1855" t="s">
        <v>39</v>
      </c>
      <c r="E1855" t="s">
        <v>1457</v>
      </c>
      <c r="F1855" t="s">
        <v>1458</v>
      </c>
      <c r="G1855" t="s">
        <v>100</v>
      </c>
      <c r="H1855" t="s">
        <v>26</v>
      </c>
      <c r="I1855" t="s">
        <v>180</v>
      </c>
      <c r="J1855" t="s">
        <v>123</v>
      </c>
      <c r="K1855" t="s">
        <v>5151</v>
      </c>
      <c r="L1855" t="s">
        <v>66</v>
      </c>
      <c r="M1855" t="s">
        <v>1506</v>
      </c>
      <c r="N1855" t="s">
        <v>31</v>
      </c>
      <c r="O1855" t="s">
        <v>35</v>
      </c>
      <c r="P1855" s="4">
        <v>172.76400000000001</v>
      </c>
      <c r="Q1855">
        <v>2</v>
      </c>
      <c r="R1855">
        <v>0.1</v>
      </c>
      <c r="S1855" s="4">
        <v>13.437200000000001</v>
      </c>
    </row>
    <row r="1856" spans="1:19" x14ac:dyDescent="0.25">
      <c r="A1856" t="s">
        <v>4798</v>
      </c>
      <c r="B1856" s="1">
        <v>41959</v>
      </c>
      <c r="C1856" s="1">
        <v>41961</v>
      </c>
      <c r="D1856" t="s">
        <v>86</v>
      </c>
      <c r="E1856" t="s">
        <v>766</v>
      </c>
      <c r="F1856" t="s">
        <v>767</v>
      </c>
      <c r="G1856" t="s">
        <v>89</v>
      </c>
      <c r="H1856" t="s">
        <v>26</v>
      </c>
      <c r="I1856" t="s">
        <v>51</v>
      </c>
      <c r="J1856" t="s">
        <v>52</v>
      </c>
      <c r="K1856" t="s">
        <v>5272</v>
      </c>
      <c r="L1856" t="s">
        <v>53</v>
      </c>
      <c r="M1856" t="s">
        <v>809</v>
      </c>
      <c r="N1856" t="s">
        <v>31</v>
      </c>
      <c r="O1856" t="s">
        <v>32</v>
      </c>
      <c r="P1856" s="4">
        <v>305.97449999999998</v>
      </c>
      <c r="Q1856">
        <v>3</v>
      </c>
      <c r="R1856">
        <v>0.15</v>
      </c>
      <c r="S1856" s="4">
        <v>25.197900000000001</v>
      </c>
    </row>
    <row r="1857" spans="1:19" x14ac:dyDescent="0.25">
      <c r="A1857" t="s">
        <v>4799</v>
      </c>
      <c r="B1857" s="1">
        <v>41701</v>
      </c>
      <c r="C1857" s="1">
        <v>41823</v>
      </c>
      <c r="D1857" t="s">
        <v>39</v>
      </c>
      <c r="E1857" t="s">
        <v>4709</v>
      </c>
      <c r="F1857" t="s">
        <v>4710</v>
      </c>
      <c r="G1857" t="s">
        <v>25</v>
      </c>
      <c r="H1857" t="s">
        <v>26</v>
      </c>
      <c r="I1857" t="s">
        <v>720</v>
      </c>
      <c r="J1857" t="s">
        <v>52</v>
      </c>
      <c r="K1857" t="s">
        <v>5250</v>
      </c>
      <c r="L1857" t="s">
        <v>53</v>
      </c>
      <c r="M1857" t="s">
        <v>1465</v>
      </c>
      <c r="N1857" t="s">
        <v>31</v>
      </c>
      <c r="O1857" t="s">
        <v>45</v>
      </c>
      <c r="P1857" s="4">
        <v>626.35199999999998</v>
      </c>
      <c r="Q1857">
        <v>3</v>
      </c>
      <c r="R1857">
        <v>0.2</v>
      </c>
      <c r="S1857" s="4">
        <v>-23.488199999999999</v>
      </c>
    </row>
    <row r="1858" spans="1:19" x14ac:dyDescent="0.25">
      <c r="A1858" t="s">
        <v>4800</v>
      </c>
      <c r="B1858" s="1">
        <v>42075</v>
      </c>
      <c r="C1858" s="1">
        <v>42197</v>
      </c>
      <c r="D1858" t="s">
        <v>39</v>
      </c>
      <c r="E1858" t="s">
        <v>2244</v>
      </c>
      <c r="F1858" t="s">
        <v>2245</v>
      </c>
      <c r="G1858" t="s">
        <v>25</v>
      </c>
      <c r="H1858" t="s">
        <v>26</v>
      </c>
      <c r="I1858" t="s">
        <v>352</v>
      </c>
      <c r="J1858" t="s">
        <v>52</v>
      </c>
      <c r="K1858" t="s">
        <v>5185</v>
      </c>
      <c r="L1858" t="s">
        <v>53</v>
      </c>
      <c r="M1858" t="s">
        <v>2014</v>
      </c>
      <c r="N1858" t="s">
        <v>31</v>
      </c>
      <c r="O1858" t="s">
        <v>32</v>
      </c>
      <c r="P1858" s="4">
        <v>359.49900000000002</v>
      </c>
      <c r="Q1858">
        <v>3</v>
      </c>
      <c r="R1858">
        <v>0.15</v>
      </c>
      <c r="S1858" s="4">
        <v>-29.605799999999999</v>
      </c>
    </row>
    <row r="1859" spans="1:19" x14ac:dyDescent="0.25">
      <c r="A1859" t="s">
        <v>4801</v>
      </c>
      <c r="B1859" s="1">
        <v>42710</v>
      </c>
      <c r="C1859" s="1">
        <v>42537</v>
      </c>
      <c r="D1859" t="s">
        <v>22</v>
      </c>
      <c r="E1859" t="s">
        <v>4350</v>
      </c>
      <c r="F1859" t="s">
        <v>4351</v>
      </c>
      <c r="G1859" t="s">
        <v>100</v>
      </c>
      <c r="H1859" t="s">
        <v>26</v>
      </c>
      <c r="I1859" t="s">
        <v>101</v>
      </c>
      <c r="J1859" t="s">
        <v>91</v>
      </c>
      <c r="K1859" t="s">
        <v>5148</v>
      </c>
      <c r="L1859" t="s">
        <v>92</v>
      </c>
      <c r="M1859" t="s">
        <v>1038</v>
      </c>
      <c r="N1859" t="s">
        <v>31</v>
      </c>
      <c r="O1859" t="s">
        <v>55</v>
      </c>
      <c r="P1859" s="4">
        <v>6.984</v>
      </c>
      <c r="Q1859">
        <v>2</v>
      </c>
      <c r="R1859">
        <v>0.6</v>
      </c>
      <c r="S1859" s="4">
        <v>-4.5396000000000001</v>
      </c>
    </row>
    <row r="1860" spans="1:19" x14ac:dyDescent="0.25">
      <c r="A1860" t="s">
        <v>4801</v>
      </c>
      <c r="B1860" s="1">
        <v>42710</v>
      </c>
      <c r="C1860" s="1">
        <v>42537</v>
      </c>
      <c r="D1860" t="s">
        <v>22</v>
      </c>
      <c r="E1860" t="s">
        <v>4350</v>
      </c>
      <c r="F1860" t="s">
        <v>4351</v>
      </c>
      <c r="G1860" t="s">
        <v>100</v>
      </c>
      <c r="H1860" t="s">
        <v>26</v>
      </c>
      <c r="I1860" t="s">
        <v>101</v>
      </c>
      <c r="J1860" t="s">
        <v>91</v>
      </c>
      <c r="K1860" t="s">
        <v>5148</v>
      </c>
      <c r="L1860" t="s">
        <v>92</v>
      </c>
      <c r="M1860" t="s">
        <v>3241</v>
      </c>
      <c r="N1860" t="s">
        <v>31</v>
      </c>
      <c r="O1860" t="s">
        <v>35</v>
      </c>
      <c r="P1860" s="4">
        <v>379.37200000000001</v>
      </c>
      <c r="Q1860">
        <v>2</v>
      </c>
      <c r="R1860">
        <v>0.3</v>
      </c>
      <c r="S1860" s="4">
        <v>-119.2312</v>
      </c>
    </row>
    <row r="1861" spans="1:19" x14ac:dyDescent="0.25">
      <c r="A1861" t="s">
        <v>4802</v>
      </c>
      <c r="B1861" s="1">
        <v>42365</v>
      </c>
      <c r="C1861" s="1">
        <v>42369</v>
      </c>
      <c r="D1861" t="s">
        <v>39</v>
      </c>
      <c r="E1861" t="s">
        <v>3109</v>
      </c>
      <c r="F1861" t="s">
        <v>3110</v>
      </c>
      <c r="G1861" t="s">
        <v>89</v>
      </c>
      <c r="H1861" t="s">
        <v>26</v>
      </c>
      <c r="I1861" t="s">
        <v>433</v>
      </c>
      <c r="J1861" t="s">
        <v>146</v>
      </c>
      <c r="K1861" t="s">
        <v>5178</v>
      </c>
      <c r="L1861" t="s">
        <v>29</v>
      </c>
      <c r="M1861" t="s">
        <v>4657</v>
      </c>
      <c r="N1861" t="s">
        <v>31</v>
      </c>
      <c r="O1861" t="s">
        <v>55</v>
      </c>
      <c r="P1861" s="4">
        <v>53.351999999999997</v>
      </c>
      <c r="Q1861">
        <v>3</v>
      </c>
      <c r="R1861">
        <v>0.2</v>
      </c>
      <c r="S1861" s="4">
        <v>16.005600000000001</v>
      </c>
    </row>
    <row r="1862" spans="1:19" x14ac:dyDescent="0.25">
      <c r="A1862" t="s">
        <v>4802</v>
      </c>
      <c r="B1862" s="1">
        <v>42365</v>
      </c>
      <c r="C1862" s="1">
        <v>42369</v>
      </c>
      <c r="D1862" t="s">
        <v>39</v>
      </c>
      <c r="E1862" t="s">
        <v>3109</v>
      </c>
      <c r="F1862" t="s">
        <v>3110</v>
      </c>
      <c r="G1862" t="s">
        <v>89</v>
      </c>
      <c r="H1862" t="s">
        <v>26</v>
      </c>
      <c r="I1862" t="s">
        <v>433</v>
      </c>
      <c r="J1862" t="s">
        <v>146</v>
      </c>
      <c r="K1862" t="s">
        <v>5178</v>
      </c>
      <c r="L1862" t="s">
        <v>29</v>
      </c>
      <c r="M1862" t="s">
        <v>3244</v>
      </c>
      <c r="N1862" t="s">
        <v>31</v>
      </c>
      <c r="O1862" t="s">
        <v>32</v>
      </c>
      <c r="P1862" s="4">
        <v>131.10400000000001</v>
      </c>
      <c r="Q1862">
        <v>2</v>
      </c>
      <c r="R1862">
        <v>0.2</v>
      </c>
      <c r="S1862" s="4">
        <v>8.1940000000000008</v>
      </c>
    </row>
    <row r="1863" spans="1:19" x14ac:dyDescent="0.25">
      <c r="A1863" t="s">
        <v>4803</v>
      </c>
      <c r="B1863" s="1">
        <v>42913</v>
      </c>
      <c r="C1863" s="1">
        <v>42915</v>
      </c>
      <c r="D1863" t="s">
        <v>22</v>
      </c>
      <c r="E1863" t="s">
        <v>4524</v>
      </c>
      <c r="F1863" t="s">
        <v>4525</v>
      </c>
      <c r="G1863" t="s">
        <v>89</v>
      </c>
      <c r="H1863" t="s">
        <v>26</v>
      </c>
      <c r="I1863" t="s">
        <v>202</v>
      </c>
      <c r="J1863" t="s">
        <v>203</v>
      </c>
      <c r="K1863" t="s">
        <v>5186</v>
      </c>
      <c r="L1863" t="s">
        <v>53</v>
      </c>
      <c r="M1863" t="s">
        <v>634</v>
      </c>
      <c r="N1863" t="s">
        <v>31</v>
      </c>
      <c r="O1863" t="s">
        <v>55</v>
      </c>
      <c r="P1863" s="4">
        <v>126.3</v>
      </c>
      <c r="Q1863">
        <v>3</v>
      </c>
      <c r="R1863">
        <v>0</v>
      </c>
      <c r="S1863" s="4">
        <v>40.415999999999997</v>
      </c>
    </row>
    <row r="1864" spans="1:19" x14ac:dyDescent="0.25">
      <c r="A1864" t="s">
        <v>4804</v>
      </c>
      <c r="B1864" s="1">
        <v>42045</v>
      </c>
      <c r="C1864" s="1">
        <v>42104</v>
      </c>
      <c r="D1864" t="s">
        <v>86</v>
      </c>
      <c r="E1864" t="s">
        <v>1601</v>
      </c>
      <c r="F1864" t="s">
        <v>1602</v>
      </c>
      <c r="G1864" t="s">
        <v>25</v>
      </c>
      <c r="H1864" t="s">
        <v>26</v>
      </c>
      <c r="I1864" t="s">
        <v>4805</v>
      </c>
      <c r="J1864" t="s">
        <v>1800</v>
      </c>
      <c r="K1864" t="s">
        <v>5564</v>
      </c>
      <c r="L1864" t="s">
        <v>53</v>
      </c>
      <c r="M1864" t="s">
        <v>181</v>
      </c>
      <c r="N1864" t="s">
        <v>31</v>
      </c>
      <c r="O1864" t="s">
        <v>55</v>
      </c>
      <c r="P1864" s="4">
        <v>11.032</v>
      </c>
      <c r="Q1864">
        <v>1</v>
      </c>
      <c r="R1864">
        <v>0.2</v>
      </c>
      <c r="S1864" s="4">
        <v>3.0337999999999998</v>
      </c>
    </row>
    <row r="1865" spans="1:19" x14ac:dyDescent="0.25">
      <c r="A1865" t="s">
        <v>4806</v>
      </c>
      <c r="B1865" s="1">
        <v>42768</v>
      </c>
      <c r="C1865" s="1">
        <v>42918</v>
      </c>
      <c r="D1865" t="s">
        <v>39</v>
      </c>
      <c r="E1865" t="s">
        <v>2366</v>
      </c>
      <c r="F1865" t="s">
        <v>2367</v>
      </c>
      <c r="G1865" t="s">
        <v>89</v>
      </c>
      <c r="H1865" t="s">
        <v>26</v>
      </c>
      <c r="I1865" t="s">
        <v>720</v>
      </c>
      <c r="J1865" t="s">
        <v>52</v>
      </c>
      <c r="K1865" t="s">
        <v>5223</v>
      </c>
      <c r="L1865" t="s">
        <v>53</v>
      </c>
      <c r="M1865" t="s">
        <v>1182</v>
      </c>
      <c r="N1865" t="s">
        <v>31</v>
      </c>
      <c r="O1865" t="s">
        <v>55</v>
      </c>
      <c r="P1865" s="4">
        <v>210.58</v>
      </c>
      <c r="Q1865">
        <v>2</v>
      </c>
      <c r="R1865">
        <v>0</v>
      </c>
      <c r="S1865" s="4">
        <v>12.6348</v>
      </c>
    </row>
    <row r="1866" spans="1:19" x14ac:dyDescent="0.25">
      <c r="A1866" t="s">
        <v>4807</v>
      </c>
      <c r="B1866" s="1">
        <v>42573</v>
      </c>
      <c r="C1866" s="1">
        <v>42577</v>
      </c>
      <c r="D1866" t="s">
        <v>39</v>
      </c>
      <c r="E1866" t="s">
        <v>3004</v>
      </c>
      <c r="F1866" t="s">
        <v>3005</v>
      </c>
      <c r="G1866" t="s">
        <v>89</v>
      </c>
      <c r="H1866" t="s">
        <v>26</v>
      </c>
      <c r="I1866" t="s">
        <v>165</v>
      </c>
      <c r="J1866" t="s">
        <v>1274</v>
      </c>
      <c r="K1866" t="s">
        <v>5408</v>
      </c>
      <c r="L1866" t="s">
        <v>66</v>
      </c>
      <c r="M1866" t="s">
        <v>960</v>
      </c>
      <c r="N1866" t="s">
        <v>31</v>
      </c>
      <c r="O1866" t="s">
        <v>55</v>
      </c>
      <c r="P1866" s="4">
        <v>27.42</v>
      </c>
      <c r="Q1866">
        <v>3</v>
      </c>
      <c r="R1866">
        <v>0</v>
      </c>
      <c r="S1866" s="4">
        <v>9.3228000000000009</v>
      </c>
    </row>
    <row r="1867" spans="1:19" x14ac:dyDescent="0.25">
      <c r="A1867" t="s">
        <v>4808</v>
      </c>
      <c r="B1867" s="1">
        <v>42713</v>
      </c>
      <c r="C1867" s="1">
        <v>42626</v>
      </c>
      <c r="D1867" t="s">
        <v>464</v>
      </c>
      <c r="E1867" t="s">
        <v>3895</v>
      </c>
      <c r="F1867" t="s">
        <v>3896</v>
      </c>
      <c r="G1867" t="s">
        <v>100</v>
      </c>
      <c r="H1867" t="s">
        <v>26</v>
      </c>
      <c r="I1867" t="s">
        <v>999</v>
      </c>
      <c r="J1867" t="s">
        <v>189</v>
      </c>
      <c r="K1867" t="s">
        <v>5248</v>
      </c>
      <c r="L1867" t="s">
        <v>53</v>
      </c>
      <c r="M1867" t="s">
        <v>1174</v>
      </c>
      <c r="N1867" t="s">
        <v>31</v>
      </c>
      <c r="O1867" t="s">
        <v>35</v>
      </c>
      <c r="P1867" s="4">
        <v>83.135999999999996</v>
      </c>
      <c r="Q1867">
        <v>4</v>
      </c>
      <c r="R1867">
        <v>0.2</v>
      </c>
      <c r="S1867" s="4">
        <v>5.1959999999999997</v>
      </c>
    </row>
    <row r="1868" spans="1:19" x14ac:dyDescent="0.25">
      <c r="A1868" t="s">
        <v>4809</v>
      </c>
      <c r="B1868" s="1">
        <v>42407</v>
      </c>
      <c r="C1868" s="1">
        <v>42436</v>
      </c>
      <c r="D1868" t="s">
        <v>86</v>
      </c>
      <c r="E1868" t="s">
        <v>1793</v>
      </c>
      <c r="F1868" t="s">
        <v>1794</v>
      </c>
      <c r="G1868" t="s">
        <v>89</v>
      </c>
      <c r="H1868" t="s">
        <v>26</v>
      </c>
      <c r="I1868" t="s">
        <v>2209</v>
      </c>
      <c r="J1868" t="s">
        <v>91</v>
      </c>
      <c r="K1868" t="s">
        <v>5340</v>
      </c>
      <c r="L1868" t="s">
        <v>92</v>
      </c>
      <c r="M1868" t="s">
        <v>985</v>
      </c>
      <c r="N1868" t="s">
        <v>31</v>
      </c>
      <c r="O1868" t="s">
        <v>35</v>
      </c>
      <c r="P1868" s="4">
        <v>528.42999999999995</v>
      </c>
      <c r="Q1868">
        <v>5</v>
      </c>
      <c r="R1868">
        <v>0.3</v>
      </c>
      <c r="S1868" s="4">
        <v>0</v>
      </c>
    </row>
    <row r="1869" spans="1:19" x14ac:dyDescent="0.25">
      <c r="A1869" t="s">
        <v>4810</v>
      </c>
      <c r="B1869" s="1">
        <v>43082</v>
      </c>
      <c r="C1869" s="1">
        <v>43087</v>
      </c>
      <c r="D1869" t="s">
        <v>39</v>
      </c>
      <c r="E1869" t="s">
        <v>4811</v>
      </c>
      <c r="F1869" t="s">
        <v>4812</v>
      </c>
      <c r="G1869" t="s">
        <v>89</v>
      </c>
      <c r="H1869" t="s">
        <v>26</v>
      </c>
      <c r="I1869" t="s">
        <v>180</v>
      </c>
      <c r="J1869" t="s">
        <v>123</v>
      </c>
      <c r="K1869" t="s">
        <v>5175</v>
      </c>
      <c r="L1869" t="s">
        <v>66</v>
      </c>
      <c r="M1869" t="s">
        <v>809</v>
      </c>
      <c r="N1869" t="s">
        <v>31</v>
      </c>
      <c r="O1869" t="s">
        <v>32</v>
      </c>
      <c r="P1869" s="4">
        <v>287.976</v>
      </c>
      <c r="Q1869">
        <v>3</v>
      </c>
      <c r="R1869">
        <v>0.2</v>
      </c>
      <c r="S1869" s="4">
        <v>7.1993999999999998</v>
      </c>
    </row>
    <row r="1870" spans="1:19" x14ac:dyDescent="0.25">
      <c r="A1870" t="s">
        <v>4813</v>
      </c>
      <c r="B1870" s="1">
        <v>42007</v>
      </c>
      <c r="C1870" s="1">
        <v>42097</v>
      </c>
      <c r="D1870" t="s">
        <v>86</v>
      </c>
      <c r="E1870" t="s">
        <v>4603</v>
      </c>
      <c r="F1870" t="s">
        <v>4604</v>
      </c>
      <c r="G1870" t="s">
        <v>89</v>
      </c>
      <c r="H1870" t="s">
        <v>26</v>
      </c>
      <c r="I1870" t="s">
        <v>101</v>
      </c>
      <c r="J1870" t="s">
        <v>91</v>
      </c>
      <c r="K1870" t="s">
        <v>5148</v>
      </c>
      <c r="L1870" t="s">
        <v>92</v>
      </c>
      <c r="M1870" t="s">
        <v>1169</v>
      </c>
      <c r="N1870" t="s">
        <v>31</v>
      </c>
      <c r="O1870" t="s">
        <v>32</v>
      </c>
      <c r="P1870" s="4">
        <v>1227.9983999999999</v>
      </c>
      <c r="Q1870">
        <v>6</v>
      </c>
      <c r="R1870">
        <v>0.32</v>
      </c>
      <c r="S1870" s="4">
        <v>-36.117600000000003</v>
      </c>
    </row>
    <row r="1871" spans="1:19" x14ac:dyDescent="0.25">
      <c r="A1871" t="s">
        <v>4814</v>
      </c>
      <c r="B1871" s="1">
        <v>42628</v>
      </c>
      <c r="C1871" s="1">
        <v>42633</v>
      </c>
      <c r="D1871" t="s">
        <v>39</v>
      </c>
      <c r="E1871" t="s">
        <v>766</v>
      </c>
      <c r="F1871" t="s">
        <v>767</v>
      </c>
      <c r="G1871" t="s">
        <v>89</v>
      </c>
      <c r="H1871" t="s">
        <v>26</v>
      </c>
      <c r="I1871" t="s">
        <v>4816</v>
      </c>
      <c r="J1871" t="s">
        <v>2703</v>
      </c>
      <c r="K1871" t="s">
        <v>5565</v>
      </c>
      <c r="L1871" t="s">
        <v>53</v>
      </c>
      <c r="M1871" t="s">
        <v>329</v>
      </c>
      <c r="N1871" t="s">
        <v>31</v>
      </c>
      <c r="O1871" t="s">
        <v>45</v>
      </c>
      <c r="P1871" s="4">
        <v>1128.3900000000001</v>
      </c>
      <c r="Q1871">
        <v>3</v>
      </c>
      <c r="R1871">
        <v>0</v>
      </c>
      <c r="S1871" s="4">
        <v>259.52969999999999</v>
      </c>
    </row>
    <row r="1872" spans="1:19" x14ac:dyDescent="0.25">
      <c r="A1872" t="s">
        <v>4817</v>
      </c>
      <c r="B1872" s="1">
        <v>42901</v>
      </c>
      <c r="C1872" s="1">
        <v>42905</v>
      </c>
      <c r="D1872" t="s">
        <v>39</v>
      </c>
      <c r="E1872" t="s">
        <v>1910</v>
      </c>
      <c r="F1872" t="s">
        <v>1911</v>
      </c>
      <c r="G1872" t="s">
        <v>25</v>
      </c>
      <c r="H1872" t="s">
        <v>26</v>
      </c>
      <c r="I1872" t="s">
        <v>1208</v>
      </c>
      <c r="J1872" t="s">
        <v>1209</v>
      </c>
      <c r="K1872" t="s">
        <v>5259</v>
      </c>
      <c r="L1872" t="s">
        <v>29</v>
      </c>
      <c r="M1872" t="s">
        <v>1539</v>
      </c>
      <c r="N1872" t="s">
        <v>31</v>
      </c>
      <c r="O1872" t="s">
        <v>35</v>
      </c>
      <c r="P1872" s="4">
        <v>698.35199999999998</v>
      </c>
      <c r="Q1872">
        <v>3</v>
      </c>
      <c r="R1872">
        <v>0.2</v>
      </c>
      <c r="S1872" s="4">
        <v>52.376399999999997</v>
      </c>
    </row>
    <row r="1873" spans="1:19" x14ac:dyDescent="0.25">
      <c r="A1873" t="s">
        <v>4817</v>
      </c>
      <c r="B1873" s="1">
        <v>42901</v>
      </c>
      <c r="C1873" s="1">
        <v>42905</v>
      </c>
      <c r="D1873" t="s">
        <v>39</v>
      </c>
      <c r="E1873" t="s">
        <v>1910</v>
      </c>
      <c r="F1873" t="s">
        <v>1911</v>
      </c>
      <c r="G1873" t="s">
        <v>25</v>
      </c>
      <c r="H1873" t="s">
        <v>26</v>
      </c>
      <c r="I1873" t="s">
        <v>1208</v>
      </c>
      <c r="J1873" t="s">
        <v>1209</v>
      </c>
      <c r="K1873" t="s">
        <v>5259</v>
      </c>
      <c r="L1873" t="s">
        <v>29</v>
      </c>
      <c r="M1873" t="s">
        <v>1902</v>
      </c>
      <c r="N1873" t="s">
        <v>31</v>
      </c>
      <c r="O1873" t="s">
        <v>32</v>
      </c>
      <c r="P1873" s="4">
        <v>77.727999999999994</v>
      </c>
      <c r="Q1873">
        <v>2</v>
      </c>
      <c r="R1873">
        <v>0.2</v>
      </c>
      <c r="S1873" s="4">
        <v>-3.8864000000000001</v>
      </c>
    </row>
    <row r="1874" spans="1:19" x14ac:dyDescent="0.25">
      <c r="A1874" t="s">
        <v>4818</v>
      </c>
      <c r="B1874" s="1">
        <v>42654</v>
      </c>
      <c r="C1874" s="1">
        <v>42715</v>
      </c>
      <c r="D1874" t="s">
        <v>86</v>
      </c>
      <c r="E1874" t="s">
        <v>3552</v>
      </c>
      <c r="F1874" t="s">
        <v>3553</v>
      </c>
      <c r="G1874" t="s">
        <v>25</v>
      </c>
      <c r="H1874" t="s">
        <v>26</v>
      </c>
      <c r="I1874" t="s">
        <v>3573</v>
      </c>
      <c r="J1874" t="s">
        <v>1805</v>
      </c>
      <c r="K1874" t="s">
        <v>5459</v>
      </c>
      <c r="L1874" t="s">
        <v>92</v>
      </c>
      <c r="M1874" t="s">
        <v>1727</v>
      </c>
      <c r="N1874" t="s">
        <v>31</v>
      </c>
      <c r="O1874" t="s">
        <v>32</v>
      </c>
      <c r="P1874" s="4">
        <v>341.96</v>
      </c>
      <c r="Q1874">
        <v>2</v>
      </c>
      <c r="R1874">
        <v>0</v>
      </c>
      <c r="S1874" s="4">
        <v>54.7136</v>
      </c>
    </row>
    <row r="1875" spans="1:19" x14ac:dyDescent="0.25">
      <c r="A1875" t="s">
        <v>4819</v>
      </c>
      <c r="B1875" s="1">
        <v>42713</v>
      </c>
      <c r="C1875" s="1">
        <v>42629</v>
      </c>
      <c r="D1875" t="s">
        <v>39</v>
      </c>
      <c r="E1875" t="s">
        <v>2362</v>
      </c>
      <c r="F1875" t="s">
        <v>2363</v>
      </c>
      <c r="G1875" t="s">
        <v>89</v>
      </c>
      <c r="H1875" t="s">
        <v>26</v>
      </c>
      <c r="I1875" t="s">
        <v>4820</v>
      </c>
      <c r="J1875" t="s">
        <v>123</v>
      </c>
      <c r="K1875" t="s">
        <v>5566</v>
      </c>
      <c r="L1875" t="s">
        <v>66</v>
      </c>
      <c r="M1875" t="s">
        <v>3513</v>
      </c>
      <c r="N1875" t="s">
        <v>31</v>
      </c>
      <c r="O1875" t="s">
        <v>55</v>
      </c>
      <c r="P1875" s="4">
        <v>40.479999999999997</v>
      </c>
      <c r="Q1875">
        <v>2</v>
      </c>
      <c r="R1875">
        <v>0</v>
      </c>
      <c r="S1875" s="4">
        <v>14.572800000000001</v>
      </c>
    </row>
    <row r="1876" spans="1:19" x14ac:dyDescent="0.25">
      <c r="A1876" t="s">
        <v>4821</v>
      </c>
      <c r="B1876" s="1">
        <v>42211</v>
      </c>
      <c r="C1876" s="1">
        <v>42216</v>
      </c>
      <c r="D1876" t="s">
        <v>39</v>
      </c>
      <c r="E1876" t="s">
        <v>1463</v>
      </c>
      <c r="F1876" t="s">
        <v>1464</v>
      </c>
      <c r="G1876" t="s">
        <v>89</v>
      </c>
      <c r="H1876" t="s">
        <v>26</v>
      </c>
      <c r="I1876" t="s">
        <v>1534</v>
      </c>
      <c r="J1876" t="s">
        <v>577</v>
      </c>
      <c r="K1876" t="s">
        <v>5282</v>
      </c>
      <c r="L1876" t="s">
        <v>53</v>
      </c>
      <c r="M1876" t="s">
        <v>942</v>
      </c>
      <c r="N1876" t="s">
        <v>31</v>
      </c>
      <c r="O1876" t="s">
        <v>35</v>
      </c>
      <c r="P1876" s="4">
        <v>266.35199999999998</v>
      </c>
      <c r="Q1876">
        <v>3</v>
      </c>
      <c r="R1876">
        <v>0.2</v>
      </c>
      <c r="S1876" s="4">
        <v>13.317600000000001</v>
      </c>
    </row>
    <row r="1877" spans="1:19" x14ac:dyDescent="0.25">
      <c r="A1877" t="s">
        <v>4822</v>
      </c>
      <c r="B1877" s="1">
        <v>42323</v>
      </c>
      <c r="C1877" s="1">
        <v>42327</v>
      </c>
      <c r="D1877" t="s">
        <v>39</v>
      </c>
      <c r="E1877" t="s">
        <v>3082</v>
      </c>
      <c r="F1877" t="s">
        <v>3083</v>
      </c>
      <c r="G1877" t="s">
        <v>100</v>
      </c>
      <c r="H1877" t="s">
        <v>26</v>
      </c>
      <c r="I1877" t="s">
        <v>1261</v>
      </c>
      <c r="J1877" t="s">
        <v>817</v>
      </c>
      <c r="K1877" t="s">
        <v>5263</v>
      </c>
      <c r="L1877" t="s">
        <v>29</v>
      </c>
      <c r="M1877" t="s">
        <v>793</v>
      </c>
      <c r="N1877" t="s">
        <v>31</v>
      </c>
      <c r="O1877" t="s">
        <v>55</v>
      </c>
      <c r="P1877" s="4">
        <v>39.96</v>
      </c>
      <c r="Q1877">
        <v>2</v>
      </c>
      <c r="R1877">
        <v>0</v>
      </c>
      <c r="S1877" s="4">
        <v>14.3856</v>
      </c>
    </row>
    <row r="1878" spans="1:19" x14ac:dyDescent="0.25">
      <c r="A1878" t="s">
        <v>4823</v>
      </c>
      <c r="B1878" s="1">
        <v>42042</v>
      </c>
      <c r="C1878" s="1">
        <v>42101</v>
      </c>
      <c r="D1878" t="s">
        <v>86</v>
      </c>
      <c r="E1878" t="s">
        <v>1819</v>
      </c>
      <c r="F1878" t="s">
        <v>1820</v>
      </c>
      <c r="G1878" t="s">
        <v>89</v>
      </c>
      <c r="H1878" t="s">
        <v>26</v>
      </c>
      <c r="I1878" t="s">
        <v>2388</v>
      </c>
      <c r="J1878" t="s">
        <v>1209</v>
      </c>
      <c r="K1878" t="s">
        <v>5353</v>
      </c>
      <c r="L1878" t="s">
        <v>29</v>
      </c>
      <c r="M1878" t="s">
        <v>1313</v>
      </c>
      <c r="N1878" t="s">
        <v>31</v>
      </c>
      <c r="O1878" t="s">
        <v>55</v>
      </c>
      <c r="P1878" s="4">
        <v>159.84</v>
      </c>
      <c r="Q1878">
        <v>10</v>
      </c>
      <c r="R1878">
        <v>0.2</v>
      </c>
      <c r="S1878" s="4">
        <v>45.954000000000001</v>
      </c>
    </row>
    <row r="1879" spans="1:19" x14ac:dyDescent="0.25">
      <c r="A1879" t="s">
        <v>4824</v>
      </c>
      <c r="B1879" s="1">
        <v>42317</v>
      </c>
      <c r="C1879" s="1">
        <v>42265</v>
      </c>
      <c r="D1879" t="s">
        <v>39</v>
      </c>
      <c r="E1879" t="s">
        <v>1960</v>
      </c>
      <c r="F1879" t="s">
        <v>1961</v>
      </c>
      <c r="G1879" t="s">
        <v>100</v>
      </c>
      <c r="H1879" t="s">
        <v>26</v>
      </c>
      <c r="I1879" t="s">
        <v>4197</v>
      </c>
      <c r="J1879" t="s">
        <v>392</v>
      </c>
      <c r="K1879" t="s">
        <v>5521</v>
      </c>
      <c r="L1879" t="s">
        <v>66</v>
      </c>
      <c r="M1879" t="s">
        <v>2264</v>
      </c>
      <c r="N1879" t="s">
        <v>31</v>
      </c>
      <c r="O1879" t="s">
        <v>55</v>
      </c>
      <c r="P1879" s="4">
        <v>8.92</v>
      </c>
      <c r="Q1879">
        <v>4</v>
      </c>
      <c r="R1879">
        <v>0</v>
      </c>
      <c r="S1879" s="4">
        <v>3.9247999999999998</v>
      </c>
    </row>
    <row r="1880" spans="1:19" x14ac:dyDescent="0.25">
      <c r="A1880" t="s">
        <v>4825</v>
      </c>
      <c r="B1880" s="1">
        <v>41902</v>
      </c>
      <c r="C1880" s="1">
        <v>41905</v>
      </c>
      <c r="D1880" t="s">
        <v>86</v>
      </c>
      <c r="E1880" t="s">
        <v>4826</v>
      </c>
      <c r="F1880" t="s">
        <v>4827</v>
      </c>
      <c r="G1880" t="s">
        <v>25</v>
      </c>
      <c r="H1880" t="s">
        <v>26</v>
      </c>
      <c r="I1880" t="s">
        <v>137</v>
      </c>
      <c r="J1880" t="s">
        <v>138</v>
      </c>
      <c r="K1880" t="s">
        <v>5216</v>
      </c>
      <c r="L1880" t="s">
        <v>92</v>
      </c>
      <c r="M1880" t="s">
        <v>3114</v>
      </c>
      <c r="N1880" t="s">
        <v>31</v>
      </c>
      <c r="O1880" t="s">
        <v>32</v>
      </c>
      <c r="P1880" s="4">
        <v>493.43</v>
      </c>
      <c r="Q1880">
        <v>5</v>
      </c>
      <c r="R1880">
        <v>0.3</v>
      </c>
      <c r="S1880" s="4">
        <v>-70.489999999999995</v>
      </c>
    </row>
    <row r="1881" spans="1:19" x14ac:dyDescent="0.25">
      <c r="A1881" t="s">
        <v>4828</v>
      </c>
      <c r="B1881" s="1">
        <v>42747</v>
      </c>
      <c r="C1881" s="1">
        <v>42898</v>
      </c>
      <c r="D1881" t="s">
        <v>39</v>
      </c>
      <c r="E1881" t="s">
        <v>2395</v>
      </c>
      <c r="F1881" t="s">
        <v>2396</v>
      </c>
      <c r="G1881" t="s">
        <v>89</v>
      </c>
      <c r="H1881" t="s">
        <v>26</v>
      </c>
      <c r="I1881" t="s">
        <v>202</v>
      </c>
      <c r="J1881" t="s">
        <v>203</v>
      </c>
      <c r="K1881" t="s">
        <v>5186</v>
      </c>
      <c r="L1881" t="s">
        <v>53</v>
      </c>
      <c r="M1881" t="s">
        <v>460</v>
      </c>
      <c r="N1881" t="s">
        <v>31</v>
      </c>
      <c r="O1881" t="s">
        <v>55</v>
      </c>
      <c r="P1881" s="4">
        <v>70.680000000000007</v>
      </c>
      <c r="Q1881">
        <v>12</v>
      </c>
      <c r="R1881">
        <v>0</v>
      </c>
      <c r="S1881" s="4">
        <v>31.0992</v>
      </c>
    </row>
    <row r="1882" spans="1:19" x14ac:dyDescent="0.25">
      <c r="A1882" t="s">
        <v>4829</v>
      </c>
      <c r="B1882" s="1">
        <v>42747</v>
      </c>
      <c r="C1882" s="1">
        <v>42928</v>
      </c>
      <c r="D1882" t="s">
        <v>39</v>
      </c>
      <c r="E1882" t="s">
        <v>1753</v>
      </c>
      <c r="F1882" t="s">
        <v>1754</v>
      </c>
      <c r="G1882" t="s">
        <v>100</v>
      </c>
      <c r="H1882" t="s">
        <v>26</v>
      </c>
      <c r="I1882" t="s">
        <v>4830</v>
      </c>
      <c r="J1882" t="s">
        <v>52</v>
      </c>
      <c r="K1882" t="s">
        <v>5567</v>
      </c>
      <c r="L1882" t="s">
        <v>53</v>
      </c>
      <c r="M1882" t="s">
        <v>826</v>
      </c>
      <c r="N1882" t="s">
        <v>31</v>
      </c>
      <c r="O1882" t="s">
        <v>55</v>
      </c>
      <c r="P1882" s="4">
        <v>629.64</v>
      </c>
      <c r="Q1882">
        <v>9</v>
      </c>
      <c r="R1882">
        <v>0</v>
      </c>
      <c r="S1882" s="4">
        <v>107.03879999999999</v>
      </c>
    </row>
    <row r="1883" spans="1:19" x14ac:dyDescent="0.25">
      <c r="A1883" t="s">
        <v>4831</v>
      </c>
      <c r="B1883" s="1">
        <v>42629</v>
      </c>
      <c r="C1883" s="1">
        <v>42631</v>
      </c>
      <c r="D1883" t="s">
        <v>86</v>
      </c>
      <c r="E1883" t="s">
        <v>4832</v>
      </c>
      <c r="F1883" t="s">
        <v>4833</v>
      </c>
      <c r="G1883" t="s">
        <v>100</v>
      </c>
      <c r="H1883" t="s">
        <v>26</v>
      </c>
      <c r="I1883" t="s">
        <v>376</v>
      </c>
      <c r="J1883" t="s">
        <v>754</v>
      </c>
      <c r="K1883" t="s">
        <v>5270</v>
      </c>
      <c r="L1883" t="s">
        <v>29</v>
      </c>
      <c r="M1883" t="s">
        <v>139</v>
      </c>
      <c r="N1883" t="s">
        <v>31</v>
      </c>
      <c r="O1883" t="s">
        <v>35</v>
      </c>
      <c r="P1883" s="4">
        <v>121.78</v>
      </c>
      <c r="Q1883">
        <v>2</v>
      </c>
      <c r="R1883">
        <v>0</v>
      </c>
      <c r="S1883" s="4">
        <v>30.445</v>
      </c>
    </row>
    <row r="1884" spans="1:19" x14ac:dyDescent="0.25">
      <c r="A1884" t="s">
        <v>4834</v>
      </c>
      <c r="B1884" s="1">
        <v>42016</v>
      </c>
      <c r="C1884" s="1">
        <v>42167</v>
      </c>
      <c r="D1884" t="s">
        <v>39</v>
      </c>
      <c r="E1884" t="s">
        <v>4612</v>
      </c>
      <c r="F1884" t="s">
        <v>4613</v>
      </c>
      <c r="G1884" t="s">
        <v>100</v>
      </c>
      <c r="H1884" t="s">
        <v>26</v>
      </c>
      <c r="I1884" t="s">
        <v>720</v>
      </c>
      <c r="J1884" t="s">
        <v>52</v>
      </c>
      <c r="K1884" t="s">
        <v>5250</v>
      </c>
      <c r="L1884" t="s">
        <v>53</v>
      </c>
      <c r="M1884" t="s">
        <v>1282</v>
      </c>
      <c r="N1884" t="s">
        <v>31</v>
      </c>
      <c r="O1884" t="s">
        <v>35</v>
      </c>
      <c r="P1884" s="4">
        <v>2676.672</v>
      </c>
      <c r="Q1884">
        <v>9</v>
      </c>
      <c r="R1884">
        <v>0.2</v>
      </c>
      <c r="S1884" s="4">
        <v>267.66719999999998</v>
      </c>
    </row>
    <row r="1885" spans="1:19" x14ac:dyDescent="0.25">
      <c r="A1885" t="s">
        <v>4835</v>
      </c>
      <c r="B1885" s="1">
        <v>41767</v>
      </c>
      <c r="C1885" s="1">
        <v>41981</v>
      </c>
      <c r="D1885" t="s">
        <v>39</v>
      </c>
      <c r="E1885" t="s">
        <v>3308</v>
      </c>
      <c r="F1885" t="s">
        <v>3309</v>
      </c>
      <c r="G1885" t="s">
        <v>25</v>
      </c>
      <c r="H1885" t="s">
        <v>26</v>
      </c>
      <c r="I1885" t="s">
        <v>4157</v>
      </c>
      <c r="J1885" t="s">
        <v>91</v>
      </c>
      <c r="K1885" t="s">
        <v>5514</v>
      </c>
      <c r="L1885" t="s">
        <v>92</v>
      </c>
      <c r="M1885" t="s">
        <v>1733</v>
      </c>
      <c r="N1885" t="s">
        <v>31</v>
      </c>
      <c r="O1885" t="s">
        <v>45</v>
      </c>
      <c r="P1885" s="4">
        <v>489.23</v>
      </c>
      <c r="Q1885">
        <v>2</v>
      </c>
      <c r="R1885">
        <v>0.3</v>
      </c>
      <c r="S1885" s="4">
        <v>41.933999999999997</v>
      </c>
    </row>
    <row r="1886" spans="1:19" x14ac:dyDescent="0.25">
      <c r="A1886" t="s">
        <v>4836</v>
      </c>
      <c r="B1886" s="1">
        <v>42597</v>
      </c>
      <c r="C1886" s="1">
        <v>42604</v>
      </c>
      <c r="D1886" t="s">
        <v>39</v>
      </c>
      <c r="E1886" t="s">
        <v>673</v>
      </c>
      <c r="F1886" t="s">
        <v>674</v>
      </c>
      <c r="G1886" t="s">
        <v>25</v>
      </c>
      <c r="H1886" t="s">
        <v>26</v>
      </c>
      <c r="I1886" t="s">
        <v>51</v>
      </c>
      <c r="J1886" t="s">
        <v>52</v>
      </c>
      <c r="K1886" t="s">
        <v>5145</v>
      </c>
      <c r="L1886" t="s">
        <v>53</v>
      </c>
      <c r="M1886" t="s">
        <v>818</v>
      </c>
      <c r="N1886" t="s">
        <v>31</v>
      </c>
      <c r="O1886" t="s">
        <v>55</v>
      </c>
      <c r="P1886" s="4">
        <v>312.02999999999997</v>
      </c>
      <c r="Q1886">
        <v>3</v>
      </c>
      <c r="R1886">
        <v>0</v>
      </c>
      <c r="S1886" s="4">
        <v>43.684199999999997</v>
      </c>
    </row>
    <row r="1887" spans="1:19" x14ac:dyDescent="0.25">
      <c r="A1887" t="s">
        <v>4838</v>
      </c>
      <c r="B1887" s="1">
        <v>42521</v>
      </c>
      <c r="C1887" s="1">
        <v>42466</v>
      </c>
      <c r="D1887" t="s">
        <v>39</v>
      </c>
      <c r="E1887" t="s">
        <v>1419</v>
      </c>
      <c r="F1887" t="s">
        <v>1420</v>
      </c>
      <c r="G1887" t="s">
        <v>25</v>
      </c>
      <c r="H1887" t="s">
        <v>26</v>
      </c>
      <c r="I1887" t="s">
        <v>568</v>
      </c>
      <c r="J1887" t="s">
        <v>138</v>
      </c>
      <c r="K1887" t="s">
        <v>5193</v>
      </c>
      <c r="L1887" t="s">
        <v>92</v>
      </c>
      <c r="M1887" t="s">
        <v>4600</v>
      </c>
      <c r="N1887" t="s">
        <v>31</v>
      </c>
      <c r="O1887" t="s">
        <v>55</v>
      </c>
      <c r="P1887" s="4">
        <v>32.064</v>
      </c>
      <c r="Q1887">
        <v>3</v>
      </c>
      <c r="R1887">
        <v>0.6</v>
      </c>
      <c r="S1887" s="4">
        <v>-12.8256</v>
      </c>
    </row>
    <row r="1888" spans="1:19" x14ac:dyDescent="0.25">
      <c r="A1888" t="s">
        <v>4838</v>
      </c>
      <c r="B1888" s="1">
        <v>42521</v>
      </c>
      <c r="C1888" s="1">
        <v>42466</v>
      </c>
      <c r="D1888" t="s">
        <v>39</v>
      </c>
      <c r="E1888" t="s">
        <v>1419</v>
      </c>
      <c r="F1888" t="s">
        <v>1420</v>
      </c>
      <c r="G1888" t="s">
        <v>25</v>
      </c>
      <c r="H1888" t="s">
        <v>26</v>
      </c>
      <c r="I1888" t="s">
        <v>568</v>
      </c>
      <c r="J1888" t="s">
        <v>138</v>
      </c>
      <c r="K1888" t="s">
        <v>5193</v>
      </c>
      <c r="L1888" t="s">
        <v>92</v>
      </c>
      <c r="M1888" t="s">
        <v>2591</v>
      </c>
      <c r="N1888" t="s">
        <v>31</v>
      </c>
      <c r="O1888" t="s">
        <v>35</v>
      </c>
      <c r="P1888" s="4">
        <v>191.07900000000001</v>
      </c>
      <c r="Q1888">
        <v>3</v>
      </c>
      <c r="R1888">
        <v>0.3</v>
      </c>
      <c r="S1888" s="4">
        <v>-38.215800000000002</v>
      </c>
    </row>
    <row r="1889" spans="1:19" x14ac:dyDescent="0.25">
      <c r="A1889" t="s">
        <v>4839</v>
      </c>
      <c r="B1889" s="1">
        <v>41674</v>
      </c>
      <c r="C1889" s="1">
        <v>41855</v>
      </c>
      <c r="D1889" t="s">
        <v>39</v>
      </c>
      <c r="E1889" t="s">
        <v>3061</v>
      </c>
      <c r="F1889" t="s">
        <v>3062</v>
      </c>
      <c r="G1889" t="s">
        <v>89</v>
      </c>
      <c r="H1889" t="s">
        <v>26</v>
      </c>
      <c r="I1889" t="s">
        <v>4166</v>
      </c>
      <c r="J1889" t="s">
        <v>817</v>
      </c>
      <c r="K1889" t="s">
        <v>5515</v>
      </c>
      <c r="L1889" t="s">
        <v>29</v>
      </c>
      <c r="M1889" t="s">
        <v>3735</v>
      </c>
      <c r="N1889" t="s">
        <v>31</v>
      </c>
      <c r="O1889" t="s">
        <v>55</v>
      </c>
      <c r="P1889" s="4">
        <v>177.68</v>
      </c>
      <c r="Q1889">
        <v>2</v>
      </c>
      <c r="R1889">
        <v>0</v>
      </c>
      <c r="S1889" s="4">
        <v>46.196800000000003</v>
      </c>
    </row>
    <row r="1890" spans="1:19" x14ac:dyDescent="0.25">
      <c r="A1890" t="s">
        <v>4840</v>
      </c>
      <c r="B1890" s="1">
        <v>42470</v>
      </c>
      <c r="C1890" s="1">
        <v>42592</v>
      </c>
      <c r="D1890" t="s">
        <v>39</v>
      </c>
      <c r="E1890" t="s">
        <v>3061</v>
      </c>
      <c r="F1890" t="s">
        <v>3062</v>
      </c>
      <c r="G1890" t="s">
        <v>89</v>
      </c>
      <c r="H1890" t="s">
        <v>26</v>
      </c>
      <c r="I1890" t="s">
        <v>4841</v>
      </c>
      <c r="J1890" t="s">
        <v>43</v>
      </c>
      <c r="K1890" t="s">
        <v>5568</v>
      </c>
      <c r="L1890" t="s">
        <v>29</v>
      </c>
      <c r="M1890" t="s">
        <v>1121</v>
      </c>
      <c r="N1890" t="s">
        <v>31</v>
      </c>
      <c r="O1890" t="s">
        <v>55</v>
      </c>
      <c r="P1890" s="4">
        <v>11.568</v>
      </c>
      <c r="Q1890">
        <v>3</v>
      </c>
      <c r="R1890">
        <v>0.2</v>
      </c>
      <c r="S1890" s="4">
        <v>2.6027999999999998</v>
      </c>
    </row>
    <row r="1891" spans="1:19" x14ac:dyDescent="0.25">
      <c r="A1891" t="s">
        <v>4842</v>
      </c>
      <c r="B1891" s="1">
        <v>42399</v>
      </c>
      <c r="C1891" s="1">
        <v>42431</v>
      </c>
      <c r="D1891" t="s">
        <v>39</v>
      </c>
      <c r="E1891" t="s">
        <v>4843</v>
      </c>
      <c r="F1891" t="s">
        <v>4844</v>
      </c>
      <c r="G1891" t="s">
        <v>25</v>
      </c>
      <c r="H1891" t="s">
        <v>26</v>
      </c>
      <c r="I1891" t="s">
        <v>1173</v>
      </c>
      <c r="J1891" t="s">
        <v>138</v>
      </c>
      <c r="K1891" t="s">
        <v>5255</v>
      </c>
      <c r="L1891" t="s">
        <v>92</v>
      </c>
      <c r="M1891" t="s">
        <v>686</v>
      </c>
      <c r="N1891" t="s">
        <v>31</v>
      </c>
      <c r="O1891" t="s">
        <v>45</v>
      </c>
      <c r="P1891" s="4">
        <v>626.1</v>
      </c>
      <c r="Q1891">
        <v>3</v>
      </c>
      <c r="R1891">
        <v>0.5</v>
      </c>
      <c r="S1891" s="4">
        <v>-538.44600000000003</v>
      </c>
    </row>
    <row r="1892" spans="1:19" x14ac:dyDescent="0.25">
      <c r="A1892" t="s">
        <v>4845</v>
      </c>
      <c r="B1892" s="1">
        <v>42107</v>
      </c>
      <c r="C1892" s="1">
        <v>42111</v>
      </c>
      <c r="D1892" t="s">
        <v>39</v>
      </c>
      <c r="E1892" t="s">
        <v>3612</v>
      </c>
      <c r="F1892" t="s">
        <v>3613</v>
      </c>
      <c r="G1892" t="s">
        <v>25</v>
      </c>
      <c r="H1892" t="s">
        <v>26</v>
      </c>
      <c r="I1892" t="s">
        <v>2209</v>
      </c>
      <c r="J1892" t="s">
        <v>91</v>
      </c>
      <c r="K1892" t="s">
        <v>5340</v>
      </c>
      <c r="L1892" t="s">
        <v>92</v>
      </c>
      <c r="M1892" t="s">
        <v>795</v>
      </c>
      <c r="N1892" t="s">
        <v>31</v>
      </c>
      <c r="O1892" t="s">
        <v>45</v>
      </c>
      <c r="P1892" s="4">
        <v>609.98</v>
      </c>
      <c r="Q1892">
        <v>4</v>
      </c>
      <c r="R1892">
        <v>0.3</v>
      </c>
      <c r="S1892" s="4">
        <v>-113.282</v>
      </c>
    </row>
    <row r="1893" spans="1:19" x14ac:dyDescent="0.25">
      <c r="A1893" t="s">
        <v>4845</v>
      </c>
      <c r="B1893" s="1">
        <v>42107</v>
      </c>
      <c r="C1893" s="1">
        <v>42111</v>
      </c>
      <c r="D1893" t="s">
        <v>39</v>
      </c>
      <c r="E1893" t="s">
        <v>3612</v>
      </c>
      <c r="F1893" t="s">
        <v>3613</v>
      </c>
      <c r="G1893" t="s">
        <v>25</v>
      </c>
      <c r="H1893" t="s">
        <v>26</v>
      </c>
      <c r="I1893" t="s">
        <v>2209</v>
      </c>
      <c r="J1893" t="s">
        <v>91</v>
      </c>
      <c r="K1893" t="s">
        <v>5340</v>
      </c>
      <c r="L1893" t="s">
        <v>92</v>
      </c>
      <c r="M1893" t="s">
        <v>1512</v>
      </c>
      <c r="N1893" t="s">
        <v>31</v>
      </c>
      <c r="O1893" t="s">
        <v>45</v>
      </c>
      <c r="P1893" s="4">
        <v>211.37200000000001</v>
      </c>
      <c r="Q1893">
        <v>2</v>
      </c>
      <c r="R1893">
        <v>0.3</v>
      </c>
      <c r="S1893" s="4">
        <v>-45.293999999999997</v>
      </c>
    </row>
    <row r="1894" spans="1:19" x14ac:dyDescent="0.25">
      <c r="A1894" t="s">
        <v>4846</v>
      </c>
      <c r="B1894" s="1">
        <v>43087</v>
      </c>
      <c r="C1894" s="1">
        <v>43093</v>
      </c>
      <c r="D1894" t="s">
        <v>39</v>
      </c>
      <c r="E1894" t="s">
        <v>4716</v>
      </c>
      <c r="F1894" t="s">
        <v>4717</v>
      </c>
      <c r="G1894" t="s">
        <v>89</v>
      </c>
      <c r="H1894" t="s">
        <v>26</v>
      </c>
      <c r="I1894" t="s">
        <v>1050</v>
      </c>
      <c r="J1894" t="s">
        <v>257</v>
      </c>
      <c r="K1894" t="s">
        <v>5241</v>
      </c>
      <c r="L1894" t="s">
        <v>92</v>
      </c>
      <c r="M1894" t="s">
        <v>4219</v>
      </c>
      <c r="N1894" t="s">
        <v>31</v>
      </c>
      <c r="O1894" t="s">
        <v>55</v>
      </c>
      <c r="P1894" s="4">
        <v>99.95</v>
      </c>
      <c r="Q1894">
        <v>5</v>
      </c>
      <c r="R1894">
        <v>0</v>
      </c>
      <c r="S1894" s="4">
        <v>22.988499999999998</v>
      </c>
    </row>
    <row r="1895" spans="1:19" x14ac:dyDescent="0.25">
      <c r="A1895" t="s">
        <v>4847</v>
      </c>
      <c r="B1895" s="1">
        <v>42443</v>
      </c>
      <c r="C1895" s="1">
        <v>42448</v>
      </c>
      <c r="D1895" t="s">
        <v>39</v>
      </c>
      <c r="E1895" t="s">
        <v>4110</v>
      </c>
      <c r="F1895" t="s">
        <v>4111</v>
      </c>
      <c r="G1895" t="s">
        <v>89</v>
      </c>
      <c r="H1895" t="s">
        <v>26</v>
      </c>
      <c r="I1895" t="s">
        <v>4848</v>
      </c>
      <c r="J1895" t="s">
        <v>257</v>
      </c>
      <c r="K1895" t="s">
        <v>5569</v>
      </c>
      <c r="L1895" t="s">
        <v>92</v>
      </c>
      <c r="M1895" t="s">
        <v>1342</v>
      </c>
      <c r="N1895" t="s">
        <v>31</v>
      </c>
      <c r="O1895" t="s">
        <v>55</v>
      </c>
      <c r="P1895" s="4">
        <v>16.739999999999998</v>
      </c>
      <c r="Q1895">
        <v>2</v>
      </c>
      <c r="R1895">
        <v>0</v>
      </c>
      <c r="S1895" s="4">
        <v>4.3524000000000003</v>
      </c>
    </row>
    <row r="1896" spans="1:19" x14ac:dyDescent="0.25">
      <c r="A1896" t="s">
        <v>4849</v>
      </c>
      <c r="B1896" s="1">
        <v>43018</v>
      </c>
      <c r="C1896" s="1">
        <v>43024</v>
      </c>
      <c r="D1896" t="s">
        <v>39</v>
      </c>
      <c r="E1896" t="s">
        <v>3944</v>
      </c>
      <c r="F1896" t="s">
        <v>3945</v>
      </c>
      <c r="G1896" t="s">
        <v>25</v>
      </c>
      <c r="H1896" t="s">
        <v>26</v>
      </c>
      <c r="I1896" t="s">
        <v>188</v>
      </c>
      <c r="J1896" t="s">
        <v>138</v>
      </c>
      <c r="K1896" t="s">
        <v>5213</v>
      </c>
      <c r="L1896" t="s">
        <v>92</v>
      </c>
      <c r="M1896" t="s">
        <v>3799</v>
      </c>
      <c r="N1896" t="s">
        <v>31</v>
      </c>
      <c r="O1896" t="s">
        <v>35</v>
      </c>
      <c r="P1896" s="4">
        <v>239.358</v>
      </c>
      <c r="Q1896">
        <v>3</v>
      </c>
      <c r="R1896">
        <v>0.3</v>
      </c>
      <c r="S1896" s="4">
        <v>-47.871600000000001</v>
      </c>
    </row>
    <row r="1897" spans="1:19" x14ac:dyDescent="0.25">
      <c r="A1897" t="s">
        <v>4850</v>
      </c>
      <c r="B1897" s="1">
        <v>43091</v>
      </c>
      <c r="C1897" s="1">
        <v>43097</v>
      </c>
      <c r="D1897" t="s">
        <v>39</v>
      </c>
      <c r="E1897" t="s">
        <v>4851</v>
      </c>
      <c r="F1897" t="s">
        <v>4852</v>
      </c>
      <c r="G1897" t="s">
        <v>25</v>
      </c>
      <c r="H1897" t="s">
        <v>26</v>
      </c>
      <c r="I1897" t="s">
        <v>523</v>
      </c>
      <c r="J1897" t="s">
        <v>146</v>
      </c>
      <c r="K1897" t="s">
        <v>5436</v>
      </c>
      <c r="L1897" t="s">
        <v>29</v>
      </c>
      <c r="M1897" t="s">
        <v>369</v>
      </c>
      <c r="N1897" t="s">
        <v>31</v>
      </c>
      <c r="O1897" t="s">
        <v>45</v>
      </c>
      <c r="P1897" s="4">
        <v>934.95600000000002</v>
      </c>
      <c r="Q1897">
        <v>6</v>
      </c>
      <c r="R1897">
        <v>0.4</v>
      </c>
      <c r="S1897" s="4">
        <v>-249.32159999999999</v>
      </c>
    </row>
    <row r="1898" spans="1:19" x14ac:dyDescent="0.25">
      <c r="A1898" t="s">
        <v>4853</v>
      </c>
      <c r="B1898" s="1">
        <v>41859</v>
      </c>
      <c r="C1898" s="1">
        <v>41920</v>
      </c>
      <c r="D1898" t="s">
        <v>22</v>
      </c>
      <c r="E1898" t="s">
        <v>1128</v>
      </c>
      <c r="F1898" t="s">
        <v>1129</v>
      </c>
      <c r="G1898" t="s">
        <v>25</v>
      </c>
      <c r="H1898" t="s">
        <v>26</v>
      </c>
      <c r="I1898" t="s">
        <v>680</v>
      </c>
      <c r="J1898" t="s">
        <v>43</v>
      </c>
      <c r="K1898" t="s">
        <v>5205</v>
      </c>
      <c r="L1898" t="s">
        <v>29</v>
      </c>
      <c r="M1898" t="s">
        <v>1902</v>
      </c>
      <c r="N1898" t="s">
        <v>31</v>
      </c>
      <c r="O1898" t="s">
        <v>32</v>
      </c>
      <c r="P1898" s="4">
        <v>155.45599999999999</v>
      </c>
      <c r="Q1898">
        <v>4</v>
      </c>
      <c r="R1898">
        <v>0.2</v>
      </c>
      <c r="S1898" s="4">
        <v>-7.7728000000000002</v>
      </c>
    </row>
    <row r="1899" spans="1:19" x14ac:dyDescent="0.25">
      <c r="A1899" t="s">
        <v>4854</v>
      </c>
      <c r="B1899" s="1">
        <v>43094</v>
      </c>
      <c r="C1899" s="1">
        <v>43097</v>
      </c>
      <c r="D1899" t="s">
        <v>86</v>
      </c>
      <c r="E1899" t="s">
        <v>4855</v>
      </c>
      <c r="F1899" t="s">
        <v>4856</v>
      </c>
      <c r="G1899" t="s">
        <v>25</v>
      </c>
      <c r="H1899" t="s">
        <v>26</v>
      </c>
      <c r="I1899" t="s">
        <v>2424</v>
      </c>
      <c r="J1899" t="s">
        <v>43</v>
      </c>
      <c r="K1899" t="s">
        <v>5358</v>
      </c>
      <c r="L1899" t="s">
        <v>29</v>
      </c>
      <c r="M1899" t="s">
        <v>2600</v>
      </c>
      <c r="N1899" t="s">
        <v>31</v>
      </c>
      <c r="O1899" t="s">
        <v>55</v>
      </c>
      <c r="P1899" s="4">
        <v>21</v>
      </c>
      <c r="Q1899">
        <v>3</v>
      </c>
      <c r="R1899">
        <v>0.2</v>
      </c>
      <c r="S1899" s="4">
        <v>5.7750000000000004</v>
      </c>
    </row>
    <row r="1900" spans="1:19" x14ac:dyDescent="0.25">
      <c r="A1900" t="s">
        <v>4857</v>
      </c>
      <c r="B1900" s="1">
        <v>43064</v>
      </c>
      <c r="C1900" s="1">
        <v>43069</v>
      </c>
      <c r="D1900" t="s">
        <v>39</v>
      </c>
      <c r="E1900" t="s">
        <v>609</v>
      </c>
      <c r="F1900" t="s">
        <v>610</v>
      </c>
      <c r="G1900" t="s">
        <v>25</v>
      </c>
      <c r="H1900" t="s">
        <v>26</v>
      </c>
      <c r="I1900" t="s">
        <v>101</v>
      </c>
      <c r="J1900" t="s">
        <v>91</v>
      </c>
      <c r="K1900" t="s">
        <v>5148</v>
      </c>
      <c r="L1900" t="s">
        <v>92</v>
      </c>
      <c r="M1900" t="s">
        <v>1267</v>
      </c>
      <c r="N1900" t="s">
        <v>31</v>
      </c>
      <c r="O1900" t="s">
        <v>35</v>
      </c>
      <c r="P1900" s="4">
        <v>853.93</v>
      </c>
      <c r="Q1900">
        <v>5</v>
      </c>
      <c r="R1900">
        <v>0.3</v>
      </c>
      <c r="S1900" s="4">
        <v>-24.398</v>
      </c>
    </row>
    <row r="1901" spans="1:19" x14ac:dyDescent="0.25">
      <c r="A1901" t="s">
        <v>4858</v>
      </c>
      <c r="B1901" s="1">
        <v>42501</v>
      </c>
      <c r="C1901" s="1">
        <v>42562</v>
      </c>
      <c r="D1901" t="s">
        <v>86</v>
      </c>
      <c r="E1901" t="s">
        <v>4054</v>
      </c>
      <c r="F1901" t="s">
        <v>4055</v>
      </c>
      <c r="G1901" t="s">
        <v>25</v>
      </c>
      <c r="H1901" t="s">
        <v>26</v>
      </c>
      <c r="I1901" t="s">
        <v>4166</v>
      </c>
      <c r="J1901" t="s">
        <v>817</v>
      </c>
      <c r="K1901" t="s">
        <v>5515</v>
      </c>
      <c r="L1901" t="s">
        <v>29</v>
      </c>
      <c r="M1901" t="s">
        <v>2318</v>
      </c>
      <c r="N1901" t="s">
        <v>31</v>
      </c>
      <c r="O1901" t="s">
        <v>55</v>
      </c>
      <c r="P1901" s="4">
        <v>273.95999999999998</v>
      </c>
      <c r="Q1901">
        <v>2</v>
      </c>
      <c r="R1901">
        <v>0</v>
      </c>
      <c r="S1901" s="4">
        <v>71.229600000000005</v>
      </c>
    </row>
    <row r="1902" spans="1:19" x14ac:dyDescent="0.25">
      <c r="A1902" t="s">
        <v>4858</v>
      </c>
      <c r="B1902" s="1">
        <v>42501</v>
      </c>
      <c r="C1902" s="1">
        <v>42562</v>
      </c>
      <c r="D1902" t="s">
        <v>86</v>
      </c>
      <c r="E1902" t="s">
        <v>4054</v>
      </c>
      <c r="F1902" t="s">
        <v>4055</v>
      </c>
      <c r="G1902" t="s">
        <v>25</v>
      </c>
      <c r="H1902" t="s">
        <v>26</v>
      </c>
      <c r="I1902" t="s">
        <v>4166</v>
      </c>
      <c r="J1902" t="s">
        <v>817</v>
      </c>
      <c r="K1902" t="s">
        <v>5515</v>
      </c>
      <c r="L1902" t="s">
        <v>29</v>
      </c>
      <c r="M1902" t="s">
        <v>4324</v>
      </c>
      <c r="N1902" t="s">
        <v>31</v>
      </c>
      <c r="O1902" t="s">
        <v>55</v>
      </c>
      <c r="P1902" s="4">
        <v>756.8</v>
      </c>
      <c r="Q1902">
        <v>5</v>
      </c>
      <c r="R1902">
        <v>0</v>
      </c>
      <c r="S1902" s="4">
        <v>75.680000000000007</v>
      </c>
    </row>
    <row r="1903" spans="1:19" x14ac:dyDescent="0.25">
      <c r="A1903" t="s">
        <v>4859</v>
      </c>
      <c r="B1903" s="1">
        <v>42440</v>
      </c>
      <c r="C1903" s="1">
        <v>42562</v>
      </c>
      <c r="D1903" t="s">
        <v>39</v>
      </c>
      <c r="E1903" t="s">
        <v>2465</v>
      </c>
      <c r="F1903" t="s">
        <v>2466</v>
      </c>
      <c r="G1903" t="s">
        <v>100</v>
      </c>
      <c r="H1903" t="s">
        <v>26</v>
      </c>
      <c r="I1903" t="s">
        <v>64</v>
      </c>
      <c r="J1903" t="s">
        <v>65</v>
      </c>
      <c r="K1903" t="s">
        <v>5244</v>
      </c>
      <c r="L1903" t="s">
        <v>66</v>
      </c>
      <c r="M1903" t="s">
        <v>508</v>
      </c>
      <c r="N1903" t="s">
        <v>31</v>
      </c>
      <c r="O1903" t="s">
        <v>35</v>
      </c>
      <c r="P1903" s="4">
        <v>470.15499999999997</v>
      </c>
      <c r="Q1903">
        <v>7</v>
      </c>
      <c r="R1903">
        <v>0.3</v>
      </c>
      <c r="S1903" s="4">
        <v>-13.433</v>
      </c>
    </row>
    <row r="1904" spans="1:19" x14ac:dyDescent="0.25">
      <c r="A1904" t="s">
        <v>4860</v>
      </c>
      <c r="B1904" s="1">
        <v>42818</v>
      </c>
      <c r="C1904" s="1">
        <v>42822</v>
      </c>
      <c r="D1904" t="s">
        <v>39</v>
      </c>
      <c r="E1904" t="s">
        <v>2122</v>
      </c>
      <c r="F1904" t="s">
        <v>2123</v>
      </c>
      <c r="G1904" t="s">
        <v>25</v>
      </c>
      <c r="H1904" t="s">
        <v>26</v>
      </c>
      <c r="I1904" t="s">
        <v>180</v>
      </c>
      <c r="J1904" t="s">
        <v>123</v>
      </c>
      <c r="K1904" t="s">
        <v>5208</v>
      </c>
      <c r="L1904" t="s">
        <v>66</v>
      </c>
      <c r="M1904" t="s">
        <v>985</v>
      </c>
      <c r="N1904" t="s">
        <v>31</v>
      </c>
      <c r="O1904" t="s">
        <v>35</v>
      </c>
      <c r="P1904" s="4">
        <v>271.76400000000001</v>
      </c>
      <c r="Q1904">
        <v>2</v>
      </c>
      <c r="R1904">
        <v>0.1</v>
      </c>
      <c r="S1904" s="4">
        <v>60.392000000000003</v>
      </c>
    </row>
    <row r="1905" spans="1:19" x14ac:dyDescent="0.25">
      <c r="A1905" t="s">
        <v>4861</v>
      </c>
      <c r="B1905" s="1">
        <v>42850</v>
      </c>
      <c r="C1905" s="1">
        <v>42852</v>
      </c>
      <c r="D1905" t="s">
        <v>22</v>
      </c>
      <c r="E1905" t="s">
        <v>3395</v>
      </c>
      <c r="F1905" t="s">
        <v>3396</v>
      </c>
      <c r="G1905" t="s">
        <v>25</v>
      </c>
      <c r="H1905" t="s">
        <v>26</v>
      </c>
      <c r="I1905" t="s">
        <v>51</v>
      </c>
      <c r="J1905" t="s">
        <v>52</v>
      </c>
      <c r="K1905" t="s">
        <v>5272</v>
      </c>
      <c r="L1905" t="s">
        <v>53</v>
      </c>
      <c r="M1905" t="s">
        <v>377</v>
      </c>
      <c r="N1905" t="s">
        <v>31</v>
      </c>
      <c r="O1905" t="s">
        <v>32</v>
      </c>
      <c r="P1905" s="4">
        <v>344.98099999999999</v>
      </c>
      <c r="Q1905">
        <v>7</v>
      </c>
      <c r="R1905">
        <v>0.15</v>
      </c>
      <c r="S1905" s="4">
        <v>28.4102</v>
      </c>
    </row>
    <row r="1906" spans="1:19" x14ac:dyDescent="0.25">
      <c r="A1906" t="s">
        <v>4862</v>
      </c>
      <c r="B1906" s="1">
        <v>43062</v>
      </c>
      <c r="C1906" s="1">
        <v>43065</v>
      </c>
      <c r="D1906" t="s">
        <v>86</v>
      </c>
      <c r="E1906" t="s">
        <v>2755</v>
      </c>
      <c r="F1906" t="s">
        <v>2756</v>
      </c>
      <c r="G1906" t="s">
        <v>89</v>
      </c>
      <c r="H1906" t="s">
        <v>26</v>
      </c>
      <c r="I1906" t="s">
        <v>2064</v>
      </c>
      <c r="J1906" t="s">
        <v>91</v>
      </c>
      <c r="K1906" t="s">
        <v>5406</v>
      </c>
      <c r="L1906" t="s">
        <v>92</v>
      </c>
      <c r="M1906" t="s">
        <v>1451</v>
      </c>
      <c r="N1906" t="s">
        <v>31</v>
      </c>
      <c r="O1906" t="s">
        <v>45</v>
      </c>
      <c r="P1906" s="4">
        <v>127.785</v>
      </c>
      <c r="Q1906">
        <v>1</v>
      </c>
      <c r="R1906">
        <v>0.3</v>
      </c>
      <c r="S1906" s="4">
        <v>-31.0335</v>
      </c>
    </row>
    <row r="1907" spans="1:19" x14ac:dyDescent="0.25">
      <c r="A1907" t="s">
        <v>4863</v>
      </c>
      <c r="B1907" s="1">
        <v>42524</v>
      </c>
      <c r="C1907" s="1">
        <v>42707</v>
      </c>
      <c r="D1907" t="s">
        <v>39</v>
      </c>
      <c r="E1907" t="s">
        <v>186</v>
      </c>
      <c r="F1907" t="s">
        <v>187</v>
      </c>
      <c r="G1907" t="s">
        <v>25</v>
      </c>
      <c r="H1907" t="s">
        <v>26</v>
      </c>
      <c r="I1907" t="s">
        <v>137</v>
      </c>
      <c r="J1907" t="s">
        <v>138</v>
      </c>
      <c r="K1907" t="s">
        <v>5171</v>
      </c>
      <c r="L1907" t="s">
        <v>92</v>
      </c>
      <c r="M1907" t="s">
        <v>233</v>
      </c>
      <c r="N1907" t="s">
        <v>31</v>
      </c>
      <c r="O1907" t="s">
        <v>55</v>
      </c>
      <c r="P1907" s="4">
        <v>159.04</v>
      </c>
      <c r="Q1907">
        <v>5</v>
      </c>
      <c r="R1907">
        <v>0.6</v>
      </c>
      <c r="S1907" s="4">
        <v>-194.82400000000001</v>
      </c>
    </row>
    <row r="1908" spans="1:19" x14ac:dyDescent="0.25">
      <c r="A1908" t="s">
        <v>4863</v>
      </c>
      <c r="B1908" s="1">
        <v>42524</v>
      </c>
      <c r="C1908" s="1">
        <v>42707</v>
      </c>
      <c r="D1908" t="s">
        <v>39</v>
      </c>
      <c r="E1908" t="s">
        <v>186</v>
      </c>
      <c r="F1908" t="s">
        <v>187</v>
      </c>
      <c r="G1908" t="s">
        <v>25</v>
      </c>
      <c r="H1908" t="s">
        <v>26</v>
      </c>
      <c r="I1908" t="s">
        <v>137</v>
      </c>
      <c r="J1908" t="s">
        <v>138</v>
      </c>
      <c r="K1908" t="s">
        <v>5171</v>
      </c>
      <c r="L1908" t="s">
        <v>92</v>
      </c>
      <c r="M1908" t="s">
        <v>2246</v>
      </c>
      <c r="N1908" t="s">
        <v>31</v>
      </c>
      <c r="O1908" t="s">
        <v>45</v>
      </c>
      <c r="P1908" s="4">
        <v>145.97999999999999</v>
      </c>
      <c r="Q1908">
        <v>2</v>
      </c>
      <c r="R1908">
        <v>0.5</v>
      </c>
      <c r="S1908" s="4">
        <v>-99.266400000000004</v>
      </c>
    </row>
    <row r="1909" spans="1:19" x14ac:dyDescent="0.25">
      <c r="A1909" t="s">
        <v>4864</v>
      </c>
      <c r="B1909" s="1">
        <v>42075</v>
      </c>
      <c r="C1909" s="1">
        <v>42197</v>
      </c>
      <c r="D1909" t="s">
        <v>39</v>
      </c>
      <c r="E1909" t="s">
        <v>4865</v>
      </c>
      <c r="F1909" t="s">
        <v>4866</v>
      </c>
      <c r="G1909" t="s">
        <v>25</v>
      </c>
      <c r="H1909" t="s">
        <v>26</v>
      </c>
      <c r="I1909" t="s">
        <v>680</v>
      </c>
      <c r="J1909" t="s">
        <v>1209</v>
      </c>
      <c r="K1909" t="s">
        <v>5419</v>
      </c>
      <c r="L1909" t="s">
        <v>29</v>
      </c>
      <c r="M1909" t="s">
        <v>863</v>
      </c>
      <c r="N1909" t="s">
        <v>31</v>
      </c>
      <c r="O1909" t="s">
        <v>55</v>
      </c>
      <c r="P1909" s="4">
        <v>77.951999999999998</v>
      </c>
      <c r="Q1909">
        <v>3</v>
      </c>
      <c r="R1909">
        <v>0.2</v>
      </c>
      <c r="S1909" s="4">
        <v>12.667199999999999</v>
      </c>
    </row>
    <row r="1910" spans="1:19" x14ac:dyDescent="0.25">
      <c r="A1910" t="s">
        <v>4867</v>
      </c>
      <c r="B1910" s="1">
        <v>42362</v>
      </c>
      <c r="C1910" s="1">
        <v>42368</v>
      </c>
      <c r="D1910" t="s">
        <v>39</v>
      </c>
      <c r="E1910" t="s">
        <v>2207</v>
      </c>
      <c r="F1910" t="s">
        <v>2208</v>
      </c>
      <c r="G1910" t="s">
        <v>89</v>
      </c>
      <c r="H1910" t="s">
        <v>26</v>
      </c>
      <c r="I1910" t="s">
        <v>1015</v>
      </c>
      <c r="J1910" t="s">
        <v>633</v>
      </c>
      <c r="K1910" t="s">
        <v>5311</v>
      </c>
      <c r="L1910" t="s">
        <v>92</v>
      </c>
      <c r="M1910" t="s">
        <v>2998</v>
      </c>
      <c r="N1910" t="s">
        <v>31</v>
      </c>
      <c r="O1910" t="s">
        <v>55</v>
      </c>
      <c r="P1910" s="4">
        <v>9.68</v>
      </c>
      <c r="Q1910">
        <v>2</v>
      </c>
      <c r="R1910">
        <v>0</v>
      </c>
      <c r="S1910" s="4">
        <v>3.7751999999999999</v>
      </c>
    </row>
    <row r="1911" spans="1:19" x14ac:dyDescent="0.25">
      <c r="A1911" t="s">
        <v>4868</v>
      </c>
      <c r="B1911" s="1">
        <v>43024</v>
      </c>
      <c r="C1911" s="1">
        <v>43029</v>
      </c>
      <c r="D1911" t="s">
        <v>39</v>
      </c>
      <c r="E1911" t="s">
        <v>4150</v>
      </c>
      <c r="F1911" t="s">
        <v>4151</v>
      </c>
      <c r="G1911" t="s">
        <v>89</v>
      </c>
      <c r="H1911" t="s">
        <v>26</v>
      </c>
      <c r="I1911" t="s">
        <v>165</v>
      </c>
      <c r="J1911" t="s">
        <v>146</v>
      </c>
      <c r="K1911" t="s">
        <v>5167</v>
      </c>
      <c r="L1911" t="s">
        <v>29</v>
      </c>
      <c r="M1911" t="s">
        <v>2143</v>
      </c>
      <c r="N1911" t="s">
        <v>31</v>
      </c>
      <c r="O1911" t="s">
        <v>45</v>
      </c>
      <c r="P1911" s="4">
        <v>1875.258</v>
      </c>
      <c r="Q1911">
        <v>7</v>
      </c>
      <c r="R1911">
        <v>0.4</v>
      </c>
      <c r="S1911" s="4">
        <v>-968.88329999999996</v>
      </c>
    </row>
    <row r="1912" spans="1:19" x14ac:dyDescent="0.25">
      <c r="A1912" t="s">
        <v>4869</v>
      </c>
      <c r="B1912" s="1">
        <v>42868</v>
      </c>
      <c r="C1912" s="1">
        <v>42872</v>
      </c>
      <c r="D1912" t="s">
        <v>39</v>
      </c>
      <c r="E1912" t="s">
        <v>1339</v>
      </c>
      <c r="F1912" t="s">
        <v>1340</v>
      </c>
      <c r="G1912" t="s">
        <v>100</v>
      </c>
      <c r="H1912" t="s">
        <v>26</v>
      </c>
      <c r="I1912" t="s">
        <v>64</v>
      </c>
      <c r="J1912" t="s">
        <v>65</v>
      </c>
      <c r="K1912" t="s">
        <v>5139</v>
      </c>
      <c r="L1912" t="s">
        <v>66</v>
      </c>
      <c r="M1912" t="s">
        <v>755</v>
      </c>
      <c r="N1912" t="s">
        <v>31</v>
      </c>
      <c r="O1912" t="s">
        <v>35</v>
      </c>
      <c r="P1912" s="4">
        <v>458.43</v>
      </c>
      <c r="Q1912">
        <v>5</v>
      </c>
      <c r="R1912">
        <v>0.3</v>
      </c>
      <c r="S1912" s="4">
        <v>-124.431</v>
      </c>
    </row>
    <row r="1913" spans="1:19" x14ac:dyDescent="0.25">
      <c r="A1913" t="s">
        <v>4870</v>
      </c>
      <c r="B1913" s="1">
        <v>43057</v>
      </c>
      <c r="C1913" s="1">
        <v>43057</v>
      </c>
      <c r="D1913" t="s">
        <v>464</v>
      </c>
      <c r="E1913" t="s">
        <v>893</v>
      </c>
      <c r="F1913" t="s">
        <v>894</v>
      </c>
      <c r="G1913" t="s">
        <v>89</v>
      </c>
      <c r="H1913" t="s">
        <v>26</v>
      </c>
      <c r="I1913" t="s">
        <v>1050</v>
      </c>
      <c r="J1913" t="s">
        <v>257</v>
      </c>
      <c r="K1913" t="s">
        <v>5241</v>
      </c>
      <c r="L1913" t="s">
        <v>92</v>
      </c>
      <c r="M1913" t="s">
        <v>551</v>
      </c>
      <c r="N1913" t="s">
        <v>31</v>
      </c>
      <c r="O1913" t="s">
        <v>55</v>
      </c>
      <c r="P1913" s="4">
        <v>5.82</v>
      </c>
      <c r="Q1913">
        <v>2</v>
      </c>
      <c r="R1913">
        <v>0</v>
      </c>
      <c r="S1913" s="4">
        <v>2.7353999999999998</v>
      </c>
    </row>
    <row r="1914" spans="1:19" x14ac:dyDescent="0.25">
      <c r="A1914" t="s">
        <v>4871</v>
      </c>
      <c r="B1914" s="1">
        <v>42421</v>
      </c>
      <c r="C1914" s="1">
        <v>42422</v>
      </c>
      <c r="D1914" t="s">
        <v>86</v>
      </c>
      <c r="E1914" t="s">
        <v>1793</v>
      </c>
      <c r="F1914" t="s">
        <v>1794</v>
      </c>
      <c r="G1914" t="s">
        <v>89</v>
      </c>
      <c r="H1914" t="s">
        <v>26</v>
      </c>
      <c r="I1914" t="s">
        <v>180</v>
      </c>
      <c r="J1914" t="s">
        <v>123</v>
      </c>
      <c r="K1914" t="s">
        <v>5208</v>
      </c>
      <c r="L1914" t="s">
        <v>66</v>
      </c>
      <c r="M1914" t="s">
        <v>393</v>
      </c>
      <c r="N1914" t="s">
        <v>31</v>
      </c>
      <c r="O1914" t="s">
        <v>55</v>
      </c>
      <c r="P1914" s="4">
        <v>135.80000000000001</v>
      </c>
      <c r="Q1914">
        <v>7</v>
      </c>
      <c r="R1914">
        <v>0</v>
      </c>
      <c r="S1914" s="4">
        <v>66.542000000000002</v>
      </c>
    </row>
    <row r="1915" spans="1:19" x14ac:dyDescent="0.25">
      <c r="A1915" t="s">
        <v>4873</v>
      </c>
      <c r="B1915" s="1">
        <v>41989</v>
      </c>
      <c r="C1915" s="1">
        <v>41991</v>
      </c>
      <c r="D1915" t="s">
        <v>22</v>
      </c>
      <c r="E1915" t="s">
        <v>908</v>
      </c>
      <c r="F1915" t="s">
        <v>909</v>
      </c>
      <c r="G1915" t="s">
        <v>25</v>
      </c>
      <c r="H1915" t="s">
        <v>26</v>
      </c>
      <c r="I1915" t="s">
        <v>1015</v>
      </c>
      <c r="J1915" t="s">
        <v>817</v>
      </c>
      <c r="K1915" t="s">
        <v>5237</v>
      </c>
      <c r="L1915" t="s">
        <v>29</v>
      </c>
      <c r="M1915" t="s">
        <v>1287</v>
      </c>
      <c r="N1915" t="s">
        <v>31</v>
      </c>
      <c r="O1915" t="s">
        <v>55</v>
      </c>
      <c r="P1915" s="4">
        <v>29.46</v>
      </c>
      <c r="Q1915">
        <v>6</v>
      </c>
      <c r="R1915">
        <v>0</v>
      </c>
      <c r="S1915" s="4">
        <v>9.7218</v>
      </c>
    </row>
    <row r="1916" spans="1:19" x14ac:dyDescent="0.25">
      <c r="A1916" t="s">
        <v>4874</v>
      </c>
      <c r="B1916" s="1">
        <v>42604</v>
      </c>
      <c r="C1916" s="1">
        <v>42605</v>
      </c>
      <c r="D1916" t="s">
        <v>86</v>
      </c>
      <c r="E1916" t="s">
        <v>2699</v>
      </c>
      <c r="F1916" t="s">
        <v>2700</v>
      </c>
      <c r="G1916" t="s">
        <v>100</v>
      </c>
      <c r="H1916" t="s">
        <v>26</v>
      </c>
      <c r="I1916" t="s">
        <v>2778</v>
      </c>
      <c r="J1916" t="s">
        <v>189</v>
      </c>
      <c r="K1916" t="s">
        <v>5388</v>
      </c>
      <c r="L1916" t="s">
        <v>53</v>
      </c>
      <c r="M1916" t="s">
        <v>721</v>
      </c>
      <c r="N1916" t="s">
        <v>31</v>
      </c>
      <c r="O1916" t="s">
        <v>55</v>
      </c>
      <c r="P1916" s="4">
        <v>98.328000000000003</v>
      </c>
      <c r="Q1916">
        <v>3</v>
      </c>
      <c r="R1916">
        <v>0.2</v>
      </c>
      <c r="S1916" s="4">
        <v>9.8328000000000007</v>
      </c>
    </row>
    <row r="1917" spans="1:19" x14ac:dyDescent="0.25">
      <c r="A1917" t="s">
        <v>4875</v>
      </c>
      <c r="B1917" s="1">
        <v>42184</v>
      </c>
      <c r="C1917" s="1">
        <v>42042</v>
      </c>
      <c r="D1917" t="s">
        <v>86</v>
      </c>
      <c r="E1917" t="s">
        <v>1614</v>
      </c>
      <c r="F1917" t="s">
        <v>1615</v>
      </c>
      <c r="G1917" t="s">
        <v>25</v>
      </c>
      <c r="H1917" t="s">
        <v>26</v>
      </c>
      <c r="I1917" t="s">
        <v>180</v>
      </c>
      <c r="J1917" t="s">
        <v>123</v>
      </c>
      <c r="K1917" t="s">
        <v>5175</v>
      </c>
      <c r="L1917" t="s">
        <v>66</v>
      </c>
      <c r="M1917" t="s">
        <v>755</v>
      </c>
      <c r="N1917" t="s">
        <v>31</v>
      </c>
      <c r="O1917" t="s">
        <v>35</v>
      </c>
      <c r="P1917" s="4">
        <v>117.88200000000001</v>
      </c>
      <c r="Q1917">
        <v>1</v>
      </c>
      <c r="R1917">
        <v>0.1</v>
      </c>
      <c r="S1917" s="4">
        <v>1.3098000000000001</v>
      </c>
    </row>
    <row r="1918" spans="1:19" x14ac:dyDescent="0.25">
      <c r="A1918" t="s">
        <v>4876</v>
      </c>
      <c r="B1918" s="1">
        <v>42547</v>
      </c>
      <c r="C1918" s="1">
        <v>42407</v>
      </c>
      <c r="D1918" t="s">
        <v>39</v>
      </c>
      <c r="E1918" t="s">
        <v>4150</v>
      </c>
      <c r="F1918" t="s">
        <v>4151</v>
      </c>
      <c r="G1918" t="s">
        <v>89</v>
      </c>
      <c r="H1918" t="s">
        <v>26</v>
      </c>
      <c r="I1918" t="s">
        <v>180</v>
      </c>
      <c r="J1918" t="s">
        <v>123</v>
      </c>
      <c r="K1918" t="s">
        <v>5153</v>
      </c>
      <c r="L1918" t="s">
        <v>66</v>
      </c>
      <c r="M1918" t="s">
        <v>1493</v>
      </c>
      <c r="N1918" t="s">
        <v>31</v>
      </c>
      <c r="O1918" t="s">
        <v>55</v>
      </c>
      <c r="P1918" s="4">
        <v>37.74</v>
      </c>
      <c r="Q1918">
        <v>3</v>
      </c>
      <c r="R1918">
        <v>0</v>
      </c>
      <c r="S1918" s="4">
        <v>12.8316</v>
      </c>
    </row>
    <row r="1919" spans="1:19" x14ac:dyDescent="0.25">
      <c r="A1919" t="s">
        <v>4877</v>
      </c>
      <c r="B1919" s="1">
        <v>42630</v>
      </c>
      <c r="C1919" s="1">
        <v>42635</v>
      </c>
      <c r="D1919" t="s">
        <v>39</v>
      </c>
      <c r="E1919" t="s">
        <v>163</v>
      </c>
      <c r="F1919" t="s">
        <v>164</v>
      </c>
      <c r="G1919" t="s">
        <v>25</v>
      </c>
      <c r="H1919" t="s">
        <v>26</v>
      </c>
      <c r="I1919" t="s">
        <v>4878</v>
      </c>
      <c r="J1919" t="s">
        <v>473</v>
      </c>
      <c r="K1919" t="s">
        <v>5570</v>
      </c>
      <c r="L1919" t="s">
        <v>66</v>
      </c>
      <c r="M1919" t="s">
        <v>918</v>
      </c>
      <c r="N1919" t="s">
        <v>31</v>
      </c>
      <c r="O1919" t="s">
        <v>55</v>
      </c>
      <c r="P1919" s="4">
        <v>14.82</v>
      </c>
      <c r="Q1919">
        <v>3</v>
      </c>
      <c r="R1919">
        <v>0</v>
      </c>
      <c r="S1919" s="4">
        <v>6.2244000000000002</v>
      </c>
    </row>
    <row r="1920" spans="1:19" x14ac:dyDescent="0.25">
      <c r="A1920" t="s">
        <v>4877</v>
      </c>
      <c r="B1920" s="1">
        <v>42630</v>
      </c>
      <c r="C1920" s="1">
        <v>42635</v>
      </c>
      <c r="D1920" t="s">
        <v>39</v>
      </c>
      <c r="E1920" t="s">
        <v>163</v>
      </c>
      <c r="F1920" t="s">
        <v>164</v>
      </c>
      <c r="G1920" t="s">
        <v>25</v>
      </c>
      <c r="H1920" t="s">
        <v>26</v>
      </c>
      <c r="I1920" t="s">
        <v>4878</v>
      </c>
      <c r="J1920" t="s">
        <v>473</v>
      </c>
      <c r="K1920" t="s">
        <v>5570</v>
      </c>
      <c r="L1920" t="s">
        <v>66</v>
      </c>
      <c r="M1920" t="s">
        <v>617</v>
      </c>
      <c r="N1920" t="s">
        <v>31</v>
      </c>
      <c r="O1920" t="s">
        <v>55</v>
      </c>
      <c r="P1920" s="4">
        <v>191.82</v>
      </c>
      <c r="Q1920">
        <v>3</v>
      </c>
      <c r="R1920">
        <v>0</v>
      </c>
      <c r="S1920" s="4">
        <v>61.382399999999997</v>
      </c>
    </row>
    <row r="1921" spans="1:19" x14ac:dyDescent="0.25">
      <c r="A1921" t="s">
        <v>4879</v>
      </c>
      <c r="B1921" s="1">
        <v>42744</v>
      </c>
      <c r="C1921" s="1">
        <v>42744</v>
      </c>
      <c r="D1921" t="s">
        <v>464</v>
      </c>
      <c r="E1921" t="s">
        <v>1885</v>
      </c>
      <c r="F1921" t="s">
        <v>1886</v>
      </c>
      <c r="G1921" t="s">
        <v>89</v>
      </c>
      <c r="H1921" t="s">
        <v>26</v>
      </c>
      <c r="I1921" t="s">
        <v>202</v>
      </c>
      <c r="J1921" t="s">
        <v>203</v>
      </c>
      <c r="K1921" t="s">
        <v>5154</v>
      </c>
      <c r="L1921" t="s">
        <v>53</v>
      </c>
      <c r="M1921" t="s">
        <v>340</v>
      </c>
      <c r="N1921" t="s">
        <v>31</v>
      </c>
      <c r="O1921" t="s">
        <v>45</v>
      </c>
      <c r="P1921" s="4">
        <v>283.56</v>
      </c>
      <c r="Q1921">
        <v>4</v>
      </c>
      <c r="R1921">
        <v>0</v>
      </c>
      <c r="S1921" s="4">
        <v>45.369599999999998</v>
      </c>
    </row>
    <row r="1922" spans="1:19" x14ac:dyDescent="0.25">
      <c r="A1922" t="s">
        <v>4880</v>
      </c>
      <c r="B1922" s="1">
        <v>42908</v>
      </c>
      <c r="C1922" s="1">
        <v>42912</v>
      </c>
      <c r="D1922" t="s">
        <v>39</v>
      </c>
      <c r="E1922" t="s">
        <v>760</v>
      </c>
      <c r="F1922" t="s">
        <v>761</v>
      </c>
      <c r="G1922" t="s">
        <v>100</v>
      </c>
      <c r="H1922" t="s">
        <v>26</v>
      </c>
      <c r="I1922" t="s">
        <v>311</v>
      </c>
      <c r="J1922" t="s">
        <v>312</v>
      </c>
      <c r="K1922" t="s">
        <v>5166</v>
      </c>
      <c r="L1922" t="s">
        <v>92</v>
      </c>
      <c r="M1922" t="s">
        <v>34</v>
      </c>
      <c r="N1922" t="s">
        <v>31</v>
      </c>
      <c r="O1922" t="s">
        <v>35</v>
      </c>
      <c r="P1922" s="4">
        <v>487.96</v>
      </c>
      <c r="Q1922">
        <v>2</v>
      </c>
      <c r="R1922">
        <v>0</v>
      </c>
      <c r="S1922" s="4">
        <v>146.38800000000001</v>
      </c>
    </row>
    <row r="1923" spans="1:19" x14ac:dyDescent="0.25">
      <c r="A1923" t="s">
        <v>4882</v>
      </c>
      <c r="B1923" s="1">
        <v>41901</v>
      </c>
      <c r="C1923" s="1">
        <v>41906</v>
      </c>
      <c r="D1923" t="s">
        <v>39</v>
      </c>
      <c r="E1923" t="s">
        <v>4883</v>
      </c>
      <c r="F1923" t="s">
        <v>4884</v>
      </c>
      <c r="G1923" t="s">
        <v>89</v>
      </c>
      <c r="H1923" t="s">
        <v>26</v>
      </c>
      <c r="I1923" t="s">
        <v>3619</v>
      </c>
      <c r="J1923" t="s">
        <v>577</v>
      </c>
      <c r="K1923" t="s">
        <v>5463</v>
      </c>
      <c r="L1923" t="s">
        <v>53</v>
      </c>
      <c r="M1923" t="s">
        <v>1738</v>
      </c>
      <c r="N1923" t="s">
        <v>31</v>
      </c>
      <c r="O1923" t="s">
        <v>45</v>
      </c>
      <c r="P1923" s="4">
        <v>73.915000000000006</v>
      </c>
      <c r="Q1923">
        <v>1</v>
      </c>
      <c r="R1923">
        <v>0.5</v>
      </c>
      <c r="S1923" s="4">
        <v>-45.827300000000001</v>
      </c>
    </row>
    <row r="1924" spans="1:19" x14ac:dyDescent="0.25">
      <c r="A1924" t="s">
        <v>4885</v>
      </c>
      <c r="B1924" s="1">
        <v>41910</v>
      </c>
      <c r="C1924" s="1">
        <v>41708</v>
      </c>
      <c r="D1924" t="s">
        <v>39</v>
      </c>
      <c r="E1924" t="s">
        <v>4058</v>
      </c>
      <c r="F1924" t="s">
        <v>4059</v>
      </c>
      <c r="G1924" t="s">
        <v>25</v>
      </c>
      <c r="H1924" t="s">
        <v>26</v>
      </c>
      <c r="I1924" t="s">
        <v>4886</v>
      </c>
      <c r="J1924" t="s">
        <v>43</v>
      </c>
      <c r="K1924" t="s">
        <v>5571</v>
      </c>
      <c r="L1924" t="s">
        <v>29</v>
      </c>
      <c r="M1924" t="s">
        <v>4258</v>
      </c>
      <c r="N1924" t="s">
        <v>31</v>
      </c>
      <c r="O1924" t="s">
        <v>55</v>
      </c>
      <c r="P1924" s="4">
        <v>337.08800000000002</v>
      </c>
      <c r="Q1924">
        <v>4</v>
      </c>
      <c r="R1924">
        <v>0.2</v>
      </c>
      <c r="S1924" s="4">
        <v>16.854399999999998</v>
      </c>
    </row>
    <row r="1925" spans="1:19" x14ac:dyDescent="0.25">
      <c r="A1925" t="s">
        <v>4887</v>
      </c>
      <c r="B1925" s="1">
        <v>42046</v>
      </c>
      <c r="C1925" s="1">
        <v>42105</v>
      </c>
      <c r="D1925" t="s">
        <v>86</v>
      </c>
      <c r="E1925" t="s">
        <v>3151</v>
      </c>
      <c r="F1925" t="s">
        <v>3152</v>
      </c>
      <c r="G1925" t="s">
        <v>100</v>
      </c>
      <c r="H1925" t="s">
        <v>26</v>
      </c>
      <c r="I1925" t="s">
        <v>180</v>
      </c>
      <c r="J1925" t="s">
        <v>123</v>
      </c>
      <c r="K1925" t="s">
        <v>5208</v>
      </c>
      <c r="L1925" t="s">
        <v>66</v>
      </c>
      <c r="M1925" t="s">
        <v>4230</v>
      </c>
      <c r="N1925" t="s">
        <v>31</v>
      </c>
      <c r="O1925" t="s">
        <v>35</v>
      </c>
      <c r="P1925" s="4">
        <v>2621.3220000000001</v>
      </c>
      <c r="Q1925">
        <v>11</v>
      </c>
      <c r="R1925">
        <v>0.1</v>
      </c>
      <c r="S1925" s="4">
        <v>553.39020000000005</v>
      </c>
    </row>
    <row r="1926" spans="1:19" x14ac:dyDescent="0.25">
      <c r="A1926" t="s">
        <v>4888</v>
      </c>
      <c r="B1926" s="1">
        <v>42297</v>
      </c>
      <c r="C1926" s="1">
        <v>42301</v>
      </c>
      <c r="D1926" t="s">
        <v>39</v>
      </c>
      <c r="E1926" t="s">
        <v>3455</v>
      </c>
      <c r="F1926" t="s">
        <v>3456</v>
      </c>
      <c r="G1926" t="s">
        <v>25</v>
      </c>
      <c r="H1926" t="s">
        <v>26</v>
      </c>
      <c r="I1926" t="s">
        <v>51</v>
      </c>
      <c r="J1926" t="s">
        <v>52</v>
      </c>
      <c r="K1926" t="s">
        <v>5197</v>
      </c>
      <c r="L1926" t="s">
        <v>53</v>
      </c>
      <c r="M1926" t="s">
        <v>3418</v>
      </c>
      <c r="N1926" t="s">
        <v>31</v>
      </c>
      <c r="O1926" t="s">
        <v>55</v>
      </c>
      <c r="P1926" s="4">
        <v>74.760000000000005</v>
      </c>
      <c r="Q1926">
        <v>7</v>
      </c>
      <c r="R1926">
        <v>0</v>
      </c>
      <c r="S1926" s="4">
        <v>23.923200000000001</v>
      </c>
    </row>
    <row r="1927" spans="1:19" x14ac:dyDescent="0.25">
      <c r="A1927" t="s">
        <v>4888</v>
      </c>
      <c r="B1927" s="1">
        <v>42297</v>
      </c>
      <c r="C1927" s="1">
        <v>42301</v>
      </c>
      <c r="D1927" t="s">
        <v>39</v>
      </c>
      <c r="E1927" t="s">
        <v>3455</v>
      </c>
      <c r="F1927" t="s">
        <v>3456</v>
      </c>
      <c r="G1927" t="s">
        <v>25</v>
      </c>
      <c r="H1927" t="s">
        <v>26</v>
      </c>
      <c r="I1927" t="s">
        <v>51</v>
      </c>
      <c r="J1927" t="s">
        <v>52</v>
      </c>
      <c r="K1927" t="s">
        <v>5197</v>
      </c>
      <c r="L1927" t="s">
        <v>53</v>
      </c>
      <c r="M1927" t="s">
        <v>3770</v>
      </c>
      <c r="N1927" t="s">
        <v>31</v>
      </c>
      <c r="O1927" t="s">
        <v>45</v>
      </c>
      <c r="P1927" s="4">
        <v>364.77600000000001</v>
      </c>
      <c r="Q1927">
        <v>3</v>
      </c>
      <c r="R1927">
        <v>0.2</v>
      </c>
      <c r="S1927" s="4">
        <v>27.3582</v>
      </c>
    </row>
    <row r="1928" spans="1:19" x14ac:dyDescent="0.25">
      <c r="A1928" t="s">
        <v>4889</v>
      </c>
      <c r="B1928" s="1">
        <v>42535</v>
      </c>
      <c r="C1928" s="1">
        <v>42539</v>
      </c>
      <c r="D1928" t="s">
        <v>39</v>
      </c>
      <c r="E1928" t="s">
        <v>772</v>
      </c>
      <c r="F1928" t="s">
        <v>773</v>
      </c>
      <c r="G1928" t="s">
        <v>89</v>
      </c>
      <c r="H1928" t="s">
        <v>26</v>
      </c>
      <c r="I1928" t="s">
        <v>202</v>
      </c>
      <c r="J1928" t="s">
        <v>203</v>
      </c>
      <c r="K1928" t="s">
        <v>5154</v>
      </c>
      <c r="L1928" t="s">
        <v>53</v>
      </c>
      <c r="M1928" t="s">
        <v>1327</v>
      </c>
      <c r="N1928" t="s">
        <v>31</v>
      </c>
      <c r="O1928" t="s">
        <v>45</v>
      </c>
      <c r="P1928" s="4">
        <v>1115.17</v>
      </c>
      <c r="Q1928">
        <v>7</v>
      </c>
      <c r="R1928">
        <v>0</v>
      </c>
      <c r="S1928" s="4">
        <v>334.55099999999999</v>
      </c>
    </row>
    <row r="1929" spans="1:19" x14ac:dyDescent="0.25">
      <c r="A1929" t="s">
        <v>4890</v>
      </c>
      <c r="B1929" s="1">
        <v>42409</v>
      </c>
      <c r="C1929" s="1">
        <v>42499</v>
      </c>
      <c r="D1929" t="s">
        <v>22</v>
      </c>
      <c r="E1929" t="s">
        <v>262</v>
      </c>
      <c r="F1929" t="s">
        <v>263</v>
      </c>
      <c r="G1929" t="s">
        <v>25</v>
      </c>
      <c r="H1929" t="s">
        <v>26</v>
      </c>
      <c r="I1929" t="s">
        <v>916</v>
      </c>
      <c r="J1929" t="s">
        <v>203</v>
      </c>
      <c r="K1929" t="s">
        <v>5572</v>
      </c>
      <c r="L1929" t="s">
        <v>53</v>
      </c>
      <c r="M1929" t="s">
        <v>115</v>
      </c>
      <c r="N1929" t="s">
        <v>31</v>
      </c>
      <c r="O1929" t="s">
        <v>35</v>
      </c>
      <c r="P1929" s="4">
        <v>215.976</v>
      </c>
      <c r="Q1929">
        <v>3</v>
      </c>
      <c r="R1929">
        <v>0.2</v>
      </c>
      <c r="S1929" s="4">
        <v>-2.6997</v>
      </c>
    </row>
    <row r="1930" spans="1:19" x14ac:dyDescent="0.25">
      <c r="A1930" t="s">
        <v>4891</v>
      </c>
      <c r="B1930" s="1">
        <v>42837</v>
      </c>
      <c r="C1930" s="1">
        <v>42867</v>
      </c>
      <c r="D1930" t="s">
        <v>86</v>
      </c>
      <c r="E1930" t="s">
        <v>3078</v>
      </c>
      <c r="F1930" t="s">
        <v>3079</v>
      </c>
      <c r="G1930" t="s">
        <v>89</v>
      </c>
      <c r="H1930" t="s">
        <v>26</v>
      </c>
      <c r="I1930" t="s">
        <v>64</v>
      </c>
      <c r="J1930" t="s">
        <v>65</v>
      </c>
      <c r="K1930" t="s">
        <v>5247</v>
      </c>
      <c r="L1930" t="s">
        <v>66</v>
      </c>
      <c r="M1930" t="s">
        <v>412</v>
      </c>
      <c r="N1930" t="s">
        <v>31</v>
      </c>
      <c r="O1930" t="s">
        <v>55</v>
      </c>
      <c r="P1930" s="4">
        <v>11.352</v>
      </c>
      <c r="Q1930">
        <v>3</v>
      </c>
      <c r="R1930">
        <v>0.2</v>
      </c>
      <c r="S1930" s="4">
        <v>2.6960999999999999</v>
      </c>
    </row>
    <row r="1931" spans="1:19" x14ac:dyDescent="0.25">
      <c r="A1931" t="s">
        <v>4892</v>
      </c>
      <c r="B1931" s="1">
        <v>42416</v>
      </c>
      <c r="C1931" s="1">
        <v>42423</v>
      </c>
      <c r="D1931" t="s">
        <v>39</v>
      </c>
      <c r="E1931" t="s">
        <v>4682</v>
      </c>
      <c r="F1931" t="s">
        <v>4683</v>
      </c>
      <c r="G1931" t="s">
        <v>25</v>
      </c>
      <c r="H1931" t="s">
        <v>26</v>
      </c>
      <c r="I1931" t="s">
        <v>27</v>
      </c>
      <c r="J1931" t="s">
        <v>28</v>
      </c>
      <c r="K1931" t="s">
        <v>5136</v>
      </c>
      <c r="L1931" t="s">
        <v>29</v>
      </c>
      <c r="M1931" t="s">
        <v>233</v>
      </c>
      <c r="N1931" t="s">
        <v>31</v>
      </c>
      <c r="O1931" t="s">
        <v>55</v>
      </c>
      <c r="P1931" s="4">
        <v>318.08</v>
      </c>
      <c r="Q1931">
        <v>4</v>
      </c>
      <c r="R1931">
        <v>0</v>
      </c>
      <c r="S1931" s="4">
        <v>34.988799999999998</v>
      </c>
    </row>
    <row r="1932" spans="1:19" x14ac:dyDescent="0.25">
      <c r="A1932" t="s">
        <v>4894</v>
      </c>
      <c r="B1932" s="1">
        <v>42639</v>
      </c>
      <c r="C1932" s="1">
        <v>42643</v>
      </c>
      <c r="D1932" t="s">
        <v>39</v>
      </c>
      <c r="E1932" t="s">
        <v>4895</v>
      </c>
      <c r="F1932" t="s">
        <v>4896</v>
      </c>
      <c r="G1932" t="s">
        <v>89</v>
      </c>
      <c r="H1932" t="s">
        <v>26</v>
      </c>
      <c r="I1932" t="s">
        <v>101</v>
      </c>
      <c r="J1932" t="s">
        <v>91</v>
      </c>
      <c r="K1932" t="s">
        <v>5142</v>
      </c>
      <c r="L1932" t="s">
        <v>92</v>
      </c>
      <c r="M1932" t="s">
        <v>147</v>
      </c>
      <c r="N1932" t="s">
        <v>31</v>
      </c>
      <c r="O1932" t="s">
        <v>35</v>
      </c>
      <c r="P1932" s="4">
        <v>454.96499999999997</v>
      </c>
      <c r="Q1932">
        <v>5</v>
      </c>
      <c r="R1932">
        <v>0.3</v>
      </c>
      <c r="S1932" s="4">
        <v>-136.48949999999999</v>
      </c>
    </row>
    <row r="1933" spans="1:19" x14ac:dyDescent="0.25">
      <c r="A1933" t="s">
        <v>4897</v>
      </c>
      <c r="B1933" s="1">
        <v>42183</v>
      </c>
      <c r="C1933" s="1">
        <v>42070</v>
      </c>
      <c r="D1933" t="s">
        <v>22</v>
      </c>
      <c r="E1933" t="s">
        <v>2295</v>
      </c>
      <c r="F1933" t="s">
        <v>2296</v>
      </c>
      <c r="G1933" t="s">
        <v>89</v>
      </c>
      <c r="H1933" t="s">
        <v>26</v>
      </c>
      <c r="I1933" t="s">
        <v>122</v>
      </c>
      <c r="J1933" t="s">
        <v>250</v>
      </c>
      <c r="K1933" t="s">
        <v>5573</v>
      </c>
      <c r="L1933" t="s">
        <v>66</v>
      </c>
      <c r="M1933" t="s">
        <v>1835</v>
      </c>
      <c r="N1933" t="s">
        <v>31</v>
      </c>
      <c r="O1933" t="s">
        <v>32</v>
      </c>
      <c r="P1933" s="4">
        <v>482.94</v>
      </c>
      <c r="Q1933">
        <v>6</v>
      </c>
      <c r="R1933">
        <v>0.5</v>
      </c>
      <c r="S1933" s="4">
        <v>-376.69319999999999</v>
      </c>
    </row>
    <row r="1934" spans="1:19" x14ac:dyDescent="0.25">
      <c r="A1934" t="s">
        <v>4898</v>
      </c>
      <c r="B1934" s="1">
        <v>42196</v>
      </c>
      <c r="C1934" s="1">
        <v>42349</v>
      </c>
      <c r="D1934" t="s">
        <v>39</v>
      </c>
      <c r="E1934" t="s">
        <v>1484</v>
      </c>
      <c r="F1934" t="s">
        <v>1485</v>
      </c>
      <c r="G1934" t="s">
        <v>25</v>
      </c>
      <c r="H1934" t="s">
        <v>26</v>
      </c>
      <c r="I1934" t="s">
        <v>101</v>
      </c>
      <c r="J1934" t="s">
        <v>91</v>
      </c>
      <c r="K1934" t="s">
        <v>5142</v>
      </c>
      <c r="L1934" t="s">
        <v>92</v>
      </c>
      <c r="M1934" t="s">
        <v>2843</v>
      </c>
      <c r="N1934" t="s">
        <v>31</v>
      </c>
      <c r="O1934" t="s">
        <v>55</v>
      </c>
      <c r="P1934" s="4">
        <v>64.959999999999994</v>
      </c>
      <c r="Q1934">
        <v>5</v>
      </c>
      <c r="R1934">
        <v>0.6</v>
      </c>
      <c r="S1934" s="4">
        <v>-84.447999999999993</v>
      </c>
    </row>
    <row r="1935" spans="1:19" x14ac:dyDescent="0.25">
      <c r="A1935" t="s">
        <v>4899</v>
      </c>
      <c r="B1935" s="1">
        <v>42754</v>
      </c>
      <c r="C1935" s="1">
        <v>42759</v>
      </c>
      <c r="D1935" t="s">
        <v>22</v>
      </c>
      <c r="E1935" t="s">
        <v>2091</v>
      </c>
      <c r="F1935" t="s">
        <v>2092</v>
      </c>
      <c r="G1935" t="s">
        <v>25</v>
      </c>
      <c r="H1935" t="s">
        <v>26</v>
      </c>
      <c r="I1935" t="s">
        <v>64</v>
      </c>
      <c r="J1935" t="s">
        <v>65</v>
      </c>
      <c r="K1935" t="s">
        <v>5139</v>
      </c>
      <c r="L1935" t="s">
        <v>66</v>
      </c>
      <c r="M1935" t="s">
        <v>793</v>
      </c>
      <c r="N1935" t="s">
        <v>31</v>
      </c>
      <c r="O1935" t="s">
        <v>55</v>
      </c>
      <c r="P1935" s="4">
        <v>31.968</v>
      </c>
      <c r="Q1935">
        <v>2</v>
      </c>
      <c r="R1935">
        <v>0.2</v>
      </c>
      <c r="S1935" s="4">
        <v>6.3936000000000002</v>
      </c>
    </row>
    <row r="1936" spans="1:19" x14ac:dyDescent="0.25">
      <c r="A1936" t="s">
        <v>4899</v>
      </c>
      <c r="B1936" s="1">
        <v>42754</v>
      </c>
      <c r="C1936" s="1">
        <v>42759</v>
      </c>
      <c r="D1936" t="s">
        <v>22</v>
      </c>
      <c r="E1936" t="s">
        <v>2091</v>
      </c>
      <c r="F1936" t="s">
        <v>2092</v>
      </c>
      <c r="G1936" t="s">
        <v>25</v>
      </c>
      <c r="H1936" t="s">
        <v>26</v>
      </c>
      <c r="I1936" t="s">
        <v>64</v>
      </c>
      <c r="J1936" t="s">
        <v>65</v>
      </c>
      <c r="K1936" t="s">
        <v>5139</v>
      </c>
      <c r="L1936" t="s">
        <v>66</v>
      </c>
      <c r="M1936" t="s">
        <v>1147</v>
      </c>
      <c r="N1936" t="s">
        <v>31</v>
      </c>
      <c r="O1936" t="s">
        <v>35</v>
      </c>
      <c r="P1936" s="4">
        <v>887.27099999999996</v>
      </c>
      <c r="Q1936">
        <v>3</v>
      </c>
      <c r="R1936">
        <v>0.3</v>
      </c>
      <c r="S1936" s="4">
        <v>-63.3765</v>
      </c>
    </row>
    <row r="1937" spans="1:19" x14ac:dyDescent="0.25">
      <c r="A1937" t="s">
        <v>4902</v>
      </c>
      <c r="B1937" s="1">
        <v>42600</v>
      </c>
      <c r="C1937" s="1">
        <v>42602</v>
      </c>
      <c r="D1937" t="s">
        <v>22</v>
      </c>
      <c r="E1937" t="s">
        <v>3591</v>
      </c>
      <c r="F1937" t="s">
        <v>3592</v>
      </c>
      <c r="G1937" t="s">
        <v>100</v>
      </c>
      <c r="H1937" t="s">
        <v>26</v>
      </c>
      <c r="I1937" t="s">
        <v>101</v>
      </c>
      <c r="J1937" t="s">
        <v>91</v>
      </c>
      <c r="K1937" t="s">
        <v>5148</v>
      </c>
      <c r="L1937" t="s">
        <v>92</v>
      </c>
      <c r="M1937" t="s">
        <v>1078</v>
      </c>
      <c r="N1937" t="s">
        <v>31</v>
      </c>
      <c r="O1937" t="s">
        <v>55</v>
      </c>
      <c r="P1937" s="4">
        <v>9.5519999999999996</v>
      </c>
      <c r="Q1937">
        <v>3</v>
      </c>
      <c r="R1937">
        <v>0.6</v>
      </c>
      <c r="S1937" s="4">
        <v>-3.8208000000000002</v>
      </c>
    </row>
    <row r="1938" spans="1:19" x14ac:dyDescent="0.25">
      <c r="A1938" t="s">
        <v>4902</v>
      </c>
      <c r="B1938" s="1">
        <v>42600</v>
      </c>
      <c r="C1938" s="1">
        <v>42602</v>
      </c>
      <c r="D1938" t="s">
        <v>22</v>
      </c>
      <c r="E1938" t="s">
        <v>3591</v>
      </c>
      <c r="F1938" t="s">
        <v>3592</v>
      </c>
      <c r="G1938" t="s">
        <v>100</v>
      </c>
      <c r="H1938" t="s">
        <v>26</v>
      </c>
      <c r="I1938" t="s">
        <v>101</v>
      </c>
      <c r="J1938" t="s">
        <v>91</v>
      </c>
      <c r="K1938" t="s">
        <v>5148</v>
      </c>
      <c r="L1938" t="s">
        <v>92</v>
      </c>
      <c r="M1938" t="s">
        <v>2878</v>
      </c>
      <c r="N1938" t="s">
        <v>31</v>
      </c>
      <c r="O1938" t="s">
        <v>55</v>
      </c>
      <c r="P1938" s="4">
        <v>5.3440000000000003</v>
      </c>
      <c r="Q1938">
        <v>4</v>
      </c>
      <c r="R1938">
        <v>0.6</v>
      </c>
      <c r="S1938" s="4">
        <v>-2.1375999999999999</v>
      </c>
    </row>
    <row r="1939" spans="1:19" x14ac:dyDescent="0.25">
      <c r="A1939" t="s">
        <v>4904</v>
      </c>
      <c r="B1939" s="1">
        <v>42453</v>
      </c>
      <c r="C1939" s="1">
        <v>42455</v>
      </c>
      <c r="D1939" t="s">
        <v>22</v>
      </c>
      <c r="E1939" t="s">
        <v>4554</v>
      </c>
      <c r="F1939" t="s">
        <v>4555</v>
      </c>
      <c r="G1939" t="s">
        <v>25</v>
      </c>
      <c r="H1939" t="s">
        <v>26</v>
      </c>
      <c r="I1939" t="s">
        <v>789</v>
      </c>
      <c r="J1939" t="s">
        <v>250</v>
      </c>
      <c r="K1939" t="s">
        <v>5215</v>
      </c>
      <c r="L1939" t="s">
        <v>66</v>
      </c>
      <c r="M1939" t="s">
        <v>2329</v>
      </c>
      <c r="N1939" t="s">
        <v>31</v>
      </c>
      <c r="O1939" t="s">
        <v>32</v>
      </c>
      <c r="P1939" s="4">
        <v>301.47000000000003</v>
      </c>
      <c r="Q1939">
        <v>3</v>
      </c>
      <c r="R1939">
        <v>0.5</v>
      </c>
      <c r="S1939" s="4">
        <v>-241.17599999999999</v>
      </c>
    </row>
    <row r="1940" spans="1:19" x14ac:dyDescent="0.25">
      <c r="A1940" t="s">
        <v>4906</v>
      </c>
      <c r="B1940" s="1">
        <v>42883</v>
      </c>
      <c r="C1940" s="1">
        <v>42741</v>
      </c>
      <c r="D1940" t="s">
        <v>39</v>
      </c>
      <c r="E1940" t="s">
        <v>2482</v>
      </c>
      <c r="F1940" t="s">
        <v>2483</v>
      </c>
      <c r="G1940" t="s">
        <v>89</v>
      </c>
      <c r="H1940" t="s">
        <v>26</v>
      </c>
      <c r="I1940" t="s">
        <v>4907</v>
      </c>
      <c r="J1940" t="s">
        <v>1274</v>
      </c>
      <c r="K1940" t="s">
        <v>5574</v>
      </c>
      <c r="L1940" t="s">
        <v>66</v>
      </c>
      <c r="M1940" t="s">
        <v>1518</v>
      </c>
      <c r="N1940" t="s">
        <v>31</v>
      </c>
      <c r="O1940" t="s">
        <v>55</v>
      </c>
      <c r="P1940" s="4">
        <v>27.46</v>
      </c>
      <c r="Q1940">
        <v>2</v>
      </c>
      <c r="R1940">
        <v>0</v>
      </c>
      <c r="S1940" s="4">
        <v>9.8856000000000002</v>
      </c>
    </row>
    <row r="1941" spans="1:19" x14ac:dyDescent="0.25">
      <c r="A1941" t="s">
        <v>4908</v>
      </c>
      <c r="B1941" s="1">
        <v>42377</v>
      </c>
      <c r="C1941" s="1">
        <v>42437</v>
      </c>
      <c r="D1941" t="s">
        <v>22</v>
      </c>
      <c r="E1941" t="s">
        <v>4909</v>
      </c>
      <c r="F1941" t="s">
        <v>4910</v>
      </c>
      <c r="G1941" t="s">
        <v>25</v>
      </c>
      <c r="H1941" t="s">
        <v>26</v>
      </c>
      <c r="I1941" t="s">
        <v>64</v>
      </c>
      <c r="J1941" t="s">
        <v>65</v>
      </c>
      <c r="K1941" t="s">
        <v>5139</v>
      </c>
      <c r="L1941" t="s">
        <v>66</v>
      </c>
      <c r="M1941" t="s">
        <v>617</v>
      </c>
      <c r="N1941" t="s">
        <v>31</v>
      </c>
      <c r="O1941" t="s">
        <v>55</v>
      </c>
      <c r="P1941" s="4">
        <v>19.312000000000001</v>
      </c>
      <c r="Q1941">
        <v>2</v>
      </c>
      <c r="R1941">
        <v>0.2</v>
      </c>
      <c r="S1941" s="4">
        <v>3.1381999999999999</v>
      </c>
    </row>
    <row r="1942" spans="1:19" x14ac:dyDescent="0.25">
      <c r="A1942" t="s">
        <v>4911</v>
      </c>
      <c r="B1942" s="1">
        <v>42594</v>
      </c>
      <c r="C1942" s="1">
        <v>42716</v>
      </c>
      <c r="D1942" t="s">
        <v>39</v>
      </c>
      <c r="E1942" t="s">
        <v>1746</v>
      </c>
      <c r="F1942" t="s">
        <v>1747</v>
      </c>
      <c r="G1942" t="s">
        <v>25</v>
      </c>
      <c r="H1942" t="s">
        <v>26</v>
      </c>
      <c r="I1942" t="s">
        <v>4912</v>
      </c>
      <c r="J1942" t="s">
        <v>257</v>
      </c>
      <c r="K1942" t="s">
        <v>5575</v>
      </c>
      <c r="L1942" t="s">
        <v>92</v>
      </c>
      <c r="M1942" t="s">
        <v>2313</v>
      </c>
      <c r="N1942" t="s">
        <v>31</v>
      </c>
      <c r="O1942" t="s">
        <v>32</v>
      </c>
      <c r="P1942" s="4">
        <v>405.86</v>
      </c>
      <c r="Q1942">
        <v>7</v>
      </c>
      <c r="R1942">
        <v>0</v>
      </c>
      <c r="S1942" s="4">
        <v>32.468800000000002</v>
      </c>
    </row>
    <row r="1943" spans="1:19" x14ac:dyDescent="0.25">
      <c r="A1943" t="s">
        <v>4911</v>
      </c>
      <c r="B1943" s="1">
        <v>42594</v>
      </c>
      <c r="C1943" s="1">
        <v>42716</v>
      </c>
      <c r="D1943" t="s">
        <v>39</v>
      </c>
      <c r="E1943" t="s">
        <v>1746</v>
      </c>
      <c r="F1943" t="s">
        <v>1747</v>
      </c>
      <c r="G1943" t="s">
        <v>25</v>
      </c>
      <c r="H1943" t="s">
        <v>26</v>
      </c>
      <c r="I1943" t="s">
        <v>4912</v>
      </c>
      <c r="J1943" t="s">
        <v>257</v>
      </c>
      <c r="K1943" t="s">
        <v>5575</v>
      </c>
      <c r="L1943" t="s">
        <v>92</v>
      </c>
      <c r="M1943" t="s">
        <v>923</v>
      </c>
      <c r="N1943" t="s">
        <v>31</v>
      </c>
      <c r="O1943" t="s">
        <v>35</v>
      </c>
      <c r="P1943" s="4">
        <v>680.01</v>
      </c>
      <c r="Q1943">
        <v>3</v>
      </c>
      <c r="R1943">
        <v>0</v>
      </c>
      <c r="S1943" s="4">
        <v>176.80260000000001</v>
      </c>
    </row>
    <row r="1944" spans="1:19" x14ac:dyDescent="0.25">
      <c r="A1944" t="s">
        <v>4913</v>
      </c>
      <c r="B1944" s="1">
        <v>42381</v>
      </c>
      <c r="C1944" s="1">
        <v>42381</v>
      </c>
      <c r="D1944" t="s">
        <v>464</v>
      </c>
      <c r="E1944" t="s">
        <v>2895</v>
      </c>
      <c r="F1944" t="s">
        <v>2896</v>
      </c>
      <c r="G1944" t="s">
        <v>100</v>
      </c>
      <c r="H1944" t="s">
        <v>26</v>
      </c>
      <c r="I1944" t="s">
        <v>4056</v>
      </c>
      <c r="J1944" t="s">
        <v>52</v>
      </c>
      <c r="K1944" t="s">
        <v>5510</v>
      </c>
      <c r="L1944" t="s">
        <v>53</v>
      </c>
      <c r="M1944" t="s">
        <v>656</v>
      </c>
      <c r="N1944" t="s">
        <v>31</v>
      </c>
      <c r="O1944" t="s">
        <v>55</v>
      </c>
      <c r="P1944" s="4">
        <v>31.96</v>
      </c>
      <c r="Q1944">
        <v>2</v>
      </c>
      <c r="R1944">
        <v>0</v>
      </c>
      <c r="S1944" s="4">
        <v>1.5980000000000001</v>
      </c>
    </row>
    <row r="1945" spans="1:19" x14ac:dyDescent="0.25">
      <c r="A1945" t="s">
        <v>4914</v>
      </c>
      <c r="B1945" s="1">
        <v>42924</v>
      </c>
      <c r="C1945" s="1">
        <v>43047</v>
      </c>
      <c r="D1945" t="s">
        <v>39</v>
      </c>
      <c r="E1945" t="s">
        <v>450</v>
      </c>
      <c r="F1945" t="s">
        <v>451</v>
      </c>
      <c r="G1945" t="s">
        <v>25</v>
      </c>
      <c r="H1945" t="s">
        <v>26</v>
      </c>
      <c r="I1945" t="s">
        <v>4433</v>
      </c>
      <c r="J1945" t="s">
        <v>52</v>
      </c>
      <c r="K1945" t="s">
        <v>5540</v>
      </c>
      <c r="L1945" t="s">
        <v>53</v>
      </c>
      <c r="M1945" t="s">
        <v>83</v>
      </c>
      <c r="N1945" t="s">
        <v>31</v>
      </c>
      <c r="O1945" t="s">
        <v>55</v>
      </c>
      <c r="P1945" s="4">
        <v>51.75</v>
      </c>
      <c r="Q1945">
        <v>1</v>
      </c>
      <c r="R1945">
        <v>0</v>
      </c>
      <c r="S1945" s="4">
        <v>15.525</v>
      </c>
    </row>
    <row r="1946" spans="1:19" x14ac:dyDescent="0.25">
      <c r="A1946" t="s">
        <v>4914</v>
      </c>
      <c r="B1946" s="1">
        <v>42924</v>
      </c>
      <c r="C1946" s="1">
        <v>43047</v>
      </c>
      <c r="D1946" t="s">
        <v>39</v>
      </c>
      <c r="E1946" t="s">
        <v>450</v>
      </c>
      <c r="F1946" t="s">
        <v>451</v>
      </c>
      <c r="G1946" t="s">
        <v>25</v>
      </c>
      <c r="H1946" t="s">
        <v>26</v>
      </c>
      <c r="I1946" t="s">
        <v>4433</v>
      </c>
      <c r="J1946" t="s">
        <v>52</v>
      </c>
      <c r="K1946" t="s">
        <v>5540</v>
      </c>
      <c r="L1946" t="s">
        <v>53</v>
      </c>
      <c r="M1946" t="s">
        <v>4915</v>
      </c>
      <c r="N1946" t="s">
        <v>31</v>
      </c>
      <c r="O1946" t="s">
        <v>35</v>
      </c>
      <c r="P1946" s="4">
        <v>207.184</v>
      </c>
      <c r="Q1946">
        <v>1</v>
      </c>
      <c r="R1946">
        <v>0.2</v>
      </c>
      <c r="S1946" s="4">
        <v>25.898</v>
      </c>
    </row>
    <row r="1947" spans="1:19" x14ac:dyDescent="0.25">
      <c r="A1947" t="s">
        <v>4917</v>
      </c>
      <c r="B1947" s="1">
        <v>41917</v>
      </c>
      <c r="C1947" s="1">
        <v>41774</v>
      </c>
      <c r="D1947" t="s">
        <v>39</v>
      </c>
      <c r="E1947" t="s">
        <v>1318</v>
      </c>
      <c r="F1947" t="s">
        <v>1319</v>
      </c>
      <c r="G1947" t="s">
        <v>25</v>
      </c>
      <c r="H1947" t="s">
        <v>26</v>
      </c>
      <c r="I1947" t="s">
        <v>1765</v>
      </c>
      <c r="J1947" t="s">
        <v>52</v>
      </c>
      <c r="K1947" t="s">
        <v>5296</v>
      </c>
      <c r="L1947" t="s">
        <v>53</v>
      </c>
      <c r="M1947" t="s">
        <v>2696</v>
      </c>
      <c r="N1947" t="s">
        <v>31</v>
      </c>
      <c r="O1947" t="s">
        <v>35</v>
      </c>
      <c r="P1947" s="4">
        <v>256.78399999999999</v>
      </c>
      <c r="Q1947">
        <v>1</v>
      </c>
      <c r="R1947">
        <v>0.2</v>
      </c>
      <c r="S1947" s="4">
        <v>32.097999999999999</v>
      </c>
    </row>
    <row r="1948" spans="1:19" x14ac:dyDescent="0.25">
      <c r="A1948" t="s">
        <v>4918</v>
      </c>
      <c r="B1948" s="1">
        <v>42660</v>
      </c>
      <c r="C1948" s="1">
        <v>42663</v>
      </c>
      <c r="D1948" t="s">
        <v>86</v>
      </c>
      <c r="E1948" t="s">
        <v>3480</v>
      </c>
      <c r="F1948" t="s">
        <v>3481</v>
      </c>
      <c r="G1948" t="s">
        <v>25</v>
      </c>
      <c r="H1948" t="s">
        <v>26</v>
      </c>
      <c r="I1948" t="s">
        <v>4919</v>
      </c>
      <c r="J1948" t="s">
        <v>392</v>
      </c>
      <c r="K1948" t="s">
        <v>5576</v>
      </c>
      <c r="L1948" t="s">
        <v>66</v>
      </c>
      <c r="M1948" t="s">
        <v>604</v>
      </c>
      <c r="N1948" t="s">
        <v>31</v>
      </c>
      <c r="O1948" t="s">
        <v>32</v>
      </c>
      <c r="P1948" s="4">
        <v>120.98</v>
      </c>
      <c r="Q1948">
        <v>1</v>
      </c>
      <c r="R1948">
        <v>0</v>
      </c>
      <c r="S1948" s="4">
        <v>12.098000000000001</v>
      </c>
    </row>
    <row r="1949" spans="1:19" x14ac:dyDescent="0.25">
      <c r="A1949" t="s">
        <v>4920</v>
      </c>
      <c r="B1949" s="1">
        <v>41863</v>
      </c>
      <c r="C1949" s="1">
        <v>41988</v>
      </c>
      <c r="D1949" t="s">
        <v>39</v>
      </c>
      <c r="E1949" t="s">
        <v>751</v>
      </c>
      <c r="F1949" t="s">
        <v>752</v>
      </c>
      <c r="G1949" t="s">
        <v>89</v>
      </c>
      <c r="H1949" t="s">
        <v>26</v>
      </c>
      <c r="I1949" t="s">
        <v>352</v>
      </c>
      <c r="J1949" t="s">
        <v>52</v>
      </c>
      <c r="K1949" t="s">
        <v>5185</v>
      </c>
      <c r="L1949" t="s">
        <v>53</v>
      </c>
      <c r="M1949" t="s">
        <v>131</v>
      </c>
      <c r="N1949" t="s">
        <v>31</v>
      </c>
      <c r="O1949" t="s">
        <v>55</v>
      </c>
      <c r="P1949" s="4">
        <v>39.880000000000003</v>
      </c>
      <c r="Q1949">
        <v>2</v>
      </c>
      <c r="R1949">
        <v>0</v>
      </c>
      <c r="S1949" s="4">
        <v>11.166399999999999</v>
      </c>
    </row>
    <row r="1950" spans="1:19" x14ac:dyDescent="0.25">
      <c r="A1950" t="s">
        <v>4920</v>
      </c>
      <c r="B1950" s="1">
        <v>41863</v>
      </c>
      <c r="C1950" s="1">
        <v>41988</v>
      </c>
      <c r="D1950" t="s">
        <v>39</v>
      </c>
      <c r="E1950" t="s">
        <v>751</v>
      </c>
      <c r="F1950" t="s">
        <v>752</v>
      </c>
      <c r="G1950" t="s">
        <v>89</v>
      </c>
      <c r="H1950" t="s">
        <v>26</v>
      </c>
      <c r="I1950" t="s">
        <v>352</v>
      </c>
      <c r="J1950" t="s">
        <v>52</v>
      </c>
      <c r="K1950" t="s">
        <v>5185</v>
      </c>
      <c r="L1950" t="s">
        <v>53</v>
      </c>
      <c r="M1950" t="s">
        <v>1683</v>
      </c>
      <c r="N1950" t="s">
        <v>31</v>
      </c>
      <c r="O1950" t="s">
        <v>55</v>
      </c>
      <c r="P1950" s="4">
        <v>79.44</v>
      </c>
      <c r="Q1950">
        <v>3</v>
      </c>
      <c r="R1950">
        <v>0</v>
      </c>
      <c r="S1950" s="4">
        <v>28.598400000000002</v>
      </c>
    </row>
    <row r="1951" spans="1:19" x14ac:dyDescent="0.25">
      <c r="A1951" t="s">
        <v>4921</v>
      </c>
      <c r="B1951" s="1">
        <v>42232</v>
      </c>
      <c r="C1951" s="1">
        <v>42236</v>
      </c>
      <c r="D1951" t="s">
        <v>39</v>
      </c>
      <c r="E1951" t="s">
        <v>1742</v>
      </c>
      <c r="F1951" t="s">
        <v>1743</v>
      </c>
      <c r="G1951" t="s">
        <v>25</v>
      </c>
      <c r="H1951" t="s">
        <v>26</v>
      </c>
      <c r="I1951" t="s">
        <v>64</v>
      </c>
      <c r="J1951" t="s">
        <v>65</v>
      </c>
      <c r="K1951" t="s">
        <v>5244</v>
      </c>
      <c r="L1951" t="s">
        <v>66</v>
      </c>
      <c r="M1951" t="s">
        <v>2210</v>
      </c>
      <c r="N1951" t="s">
        <v>31</v>
      </c>
      <c r="O1951" t="s">
        <v>32</v>
      </c>
      <c r="P1951" s="4">
        <v>301.47000000000003</v>
      </c>
      <c r="Q1951">
        <v>3</v>
      </c>
      <c r="R1951">
        <v>0.5</v>
      </c>
      <c r="S1951" s="4">
        <v>-204.99959999999999</v>
      </c>
    </row>
    <row r="1952" spans="1:19" x14ac:dyDescent="0.25">
      <c r="A1952" t="s">
        <v>4922</v>
      </c>
      <c r="B1952" s="1">
        <v>43021</v>
      </c>
      <c r="C1952" s="1">
        <v>43022</v>
      </c>
      <c r="D1952" t="s">
        <v>86</v>
      </c>
      <c r="E1952" t="s">
        <v>2498</v>
      </c>
      <c r="F1952" t="s">
        <v>2499</v>
      </c>
      <c r="G1952" t="s">
        <v>25</v>
      </c>
      <c r="H1952" t="s">
        <v>26</v>
      </c>
      <c r="I1952" t="s">
        <v>1663</v>
      </c>
      <c r="J1952" t="s">
        <v>1664</v>
      </c>
      <c r="K1952" t="s">
        <v>5292</v>
      </c>
      <c r="L1952" t="s">
        <v>29</v>
      </c>
      <c r="M1952" t="s">
        <v>329</v>
      </c>
      <c r="N1952" t="s">
        <v>31</v>
      </c>
      <c r="O1952" t="s">
        <v>45</v>
      </c>
      <c r="P1952" s="4">
        <v>1504.52</v>
      </c>
      <c r="Q1952">
        <v>4</v>
      </c>
      <c r="R1952">
        <v>0</v>
      </c>
      <c r="S1952" s="4">
        <v>346.03960000000001</v>
      </c>
    </row>
    <row r="1953" spans="1:19" x14ac:dyDescent="0.25">
      <c r="A1953" t="s">
        <v>4923</v>
      </c>
      <c r="B1953" s="1">
        <v>42409</v>
      </c>
      <c r="C1953" s="1">
        <v>42530</v>
      </c>
      <c r="D1953" t="s">
        <v>39</v>
      </c>
      <c r="E1953" t="s">
        <v>718</v>
      </c>
      <c r="F1953" t="s">
        <v>719</v>
      </c>
      <c r="G1953" t="s">
        <v>25</v>
      </c>
      <c r="H1953" t="s">
        <v>26</v>
      </c>
      <c r="I1953" t="s">
        <v>51</v>
      </c>
      <c r="J1953" t="s">
        <v>52</v>
      </c>
      <c r="K1953" t="s">
        <v>5203</v>
      </c>
      <c r="L1953" t="s">
        <v>53</v>
      </c>
      <c r="M1953" t="s">
        <v>1871</v>
      </c>
      <c r="N1953" t="s">
        <v>31</v>
      </c>
      <c r="O1953" t="s">
        <v>55</v>
      </c>
      <c r="P1953" s="4">
        <v>94.68</v>
      </c>
      <c r="Q1953">
        <v>9</v>
      </c>
      <c r="R1953">
        <v>0</v>
      </c>
      <c r="S1953" s="4">
        <v>31.244399999999999</v>
      </c>
    </row>
    <row r="1954" spans="1:19" x14ac:dyDescent="0.25">
      <c r="A1954" t="s">
        <v>4923</v>
      </c>
      <c r="B1954" s="1">
        <v>42409</v>
      </c>
      <c r="C1954" s="1">
        <v>42530</v>
      </c>
      <c r="D1954" t="s">
        <v>39</v>
      </c>
      <c r="E1954" t="s">
        <v>718</v>
      </c>
      <c r="F1954" t="s">
        <v>719</v>
      </c>
      <c r="G1954" t="s">
        <v>25</v>
      </c>
      <c r="H1954" t="s">
        <v>26</v>
      </c>
      <c r="I1954" t="s">
        <v>51</v>
      </c>
      <c r="J1954" t="s">
        <v>52</v>
      </c>
      <c r="K1954" t="s">
        <v>5203</v>
      </c>
      <c r="L1954" t="s">
        <v>53</v>
      </c>
      <c r="M1954" t="s">
        <v>57</v>
      </c>
      <c r="N1954" t="s">
        <v>31</v>
      </c>
      <c r="O1954" t="s">
        <v>45</v>
      </c>
      <c r="P1954" s="4">
        <v>568.72799999999995</v>
      </c>
      <c r="Q1954">
        <v>3</v>
      </c>
      <c r="R1954">
        <v>0.2</v>
      </c>
      <c r="S1954" s="4">
        <v>28.436399999999999</v>
      </c>
    </row>
    <row r="1955" spans="1:19" x14ac:dyDescent="0.25">
      <c r="A1955" t="s">
        <v>4924</v>
      </c>
      <c r="B1955" s="1">
        <v>43041</v>
      </c>
      <c r="C1955" s="1">
        <v>42780</v>
      </c>
      <c r="D1955" t="s">
        <v>86</v>
      </c>
      <c r="E1955" t="s">
        <v>1999</v>
      </c>
      <c r="F1955" t="s">
        <v>2000</v>
      </c>
      <c r="G1955" t="s">
        <v>25</v>
      </c>
      <c r="H1955" t="s">
        <v>26</v>
      </c>
      <c r="I1955" t="s">
        <v>376</v>
      </c>
      <c r="J1955" t="s">
        <v>250</v>
      </c>
      <c r="K1955" t="s">
        <v>5172</v>
      </c>
      <c r="L1955" t="s">
        <v>66</v>
      </c>
      <c r="M1955" t="s">
        <v>1071</v>
      </c>
      <c r="N1955" t="s">
        <v>31</v>
      </c>
      <c r="O1955" t="s">
        <v>55</v>
      </c>
      <c r="P1955" s="4">
        <v>147.56800000000001</v>
      </c>
      <c r="Q1955">
        <v>2</v>
      </c>
      <c r="R1955">
        <v>0.2</v>
      </c>
      <c r="S1955" s="4">
        <v>-3.6892</v>
      </c>
    </row>
    <row r="1956" spans="1:19" x14ac:dyDescent="0.25">
      <c r="A1956" t="s">
        <v>4925</v>
      </c>
      <c r="B1956" s="1">
        <v>41889</v>
      </c>
      <c r="C1956" s="1">
        <v>41834</v>
      </c>
      <c r="D1956" t="s">
        <v>39</v>
      </c>
      <c r="E1956" t="s">
        <v>873</v>
      </c>
      <c r="F1956" t="s">
        <v>874</v>
      </c>
      <c r="G1956" t="s">
        <v>100</v>
      </c>
      <c r="H1956" t="s">
        <v>26</v>
      </c>
      <c r="I1956" t="s">
        <v>352</v>
      </c>
      <c r="J1956" t="s">
        <v>52</v>
      </c>
      <c r="K1956" t="s">
        <v>5180</v>
      </c>
      <c r="L1956" t="s">
        <v>53</v>
      </c>
      <c r="M1956" t="s">
        <v>3114</v>
      </c>
      <c r="N1956" t="s">
        <v>31</v>
      </c>
      <c r="O1956" t="s">
        <v>32</v>
      </c>
      <c r="P1956" s="4">
        <v>119.833</v>
      </c>
      <c r="Q1956">
        <v>1</v>
      </c>
      <c r="R1956">
        <v>0.15</v>
      </c>
      <c r="S1956" s="4">
        <v>7.0490000000000004</v>
      </c>
    </row>
    <row r="1957" spans="1:19" x14ac:dyDescent="0.25">
      <c r="A1957" t="s">
        <v>4926</v>
      </c>
      <c r="B1957" s="1">
        <v>41945</v>
      </c>
      <c r="C1957" s="1">
        <v>41685</v>
      </c>
      <c r="D1957" t="s">
        <v>22</v>
      </c>
      <c r="E1957" t="s">
        <v>1001</v>
      </c>
      <c r="F1957" t="s">
        <v>1002</v>
      </c>
      <c r="G1957" t="s">
        <v>25</v>
      </c>
      <c r="H1957" t="s">
        <v>26</v>
      </c>
      <c r="I1957" t="s">
        <v>165</v>
      </c>
      <c r="J1957" t="s">
        <v>633</v>
      </c>
      <c r="K1957" t="s">
        <v>5577</v>
      </c>
      <c r="L1957" t="s">
        <v>92</v>
      </c>
      <c r="M1957" t="s">
        <v>139</v>
      </c>
      <c r="N1957" t="s">
        <v>31</v>
      </c>
      <c r="O1957" t="s">
        <v>35</v>
      </c>
      <c r="P1957" s="4">
        <v>60.89</v>
      </c>
      <c r="Q1957">
        <v>1</v>
      </c>
      <c r="R1957">
        <v>0</v>
      </c>
      <c r="S1957" s="4">
        <v>15.2225</v>
      </c>
    </row>
    <row r="1958" spans="1:19" x14ac:dyDescent="0.25">
      <c r="A1958" t="s">
        <v>4926</v>
      </c>
      <c r="B1958" s="1">
        <v>41945</v>
      </c>
      <c r="C1958" s="1">
        <v>41685</v>
      </c>
      <c r="D1958" t="s">
        <v>22</v>
      </c>
      <c r="E1958" t="s">
        <v>1001</v>
      </c>
      <c r="F1958" t="s">
        <v>1002</v>
      </c>
      <c r="G1958" t="s">
        <v>25</v>
      </c>
      <c r="H1958" t="s">
        <v>26</v>
      </c>
      <c r="I1958" t="s">
        <v>165</v>
      </c>
      <c r="J1958" t="s">
        <v>633</v>
      </c>
      <c r="K1958" t="s">
        <v>5577</v>
      </c>
      <c r="L1958" t="s">
        <v>92</v>
      </c>
      <c r="M1958" t="s">
        <v>2194</v>
      </c>
      <c r="N1958" t="s">
        <v>31</v>
      </c>
      <c r="O1958" t="s">
        <v>55</v>
      </c>
      <c r="P1958" s="4">
        <v>332.94</v>
      </c>
      <c r="Q1958">
        <v>3</v>
      </c>
      <c r="R1958">
        <v>0</v>
      </c>
      <c r="S1958" s="4">
        <v>53.270400000000002</v>
      </c>
    </row>
    <row r="1959" spans="1:19" x14ac:dyDescent="0.25">
      <c r="A1959" t="s">
        <v>4927</v>
      </c>
      <c r="B1959" s="1">
        <v>42775</v>
      </c>
      <c r="C1959" s="1">
        <v>42775</v>
      </c>
      <c r="D1959" t="s">
        <v>464</v>
      </c>
      <c r="E1959" t="s">
        <v>3782</v>
      </c>
      <c r="F1959" t="s">
        <v>3783</v>
      </c>
      <c r="G1959" t="s">
        <v>100</v>
      </c>
      <c r="H1959" t="s">
        <v>26</v>
      </c>
      <c r="I1959" t="s">
        <v>202</v>
      </c>
      <c r="J1959" t="s">
        <v>203</v>
      </c>
      <c r="K1959" t="s">
        <v>5154</v>
      </c>
      <c r="L1959" t="s">
        <v>53</v>
      </c>
      <c r="M1959" t="s">
        <v>115</v>
      </c>
      <c r="N1959" t="s">
        <v>31</v>
      </c>
      <c r="O1959" t="s">
        <v>35</v>
      </c>
      <c r="P1959" s="4">
        <v>215.976</v>
      </c>
      <c r="Q1959">
        <v>3</v>
      </c>
      <c r="R1959">
        <v>0.2</v>
      </c>
      <c r="S1959" s="4">
        <v>-2.6997</v>
      </c>
    </row>
    <row r="1960" spans="1:19" x14ac:dyDescent="0.25">
      <c r="A1960" t="s">
        <v>4928</v>
      </c>
      <c r="B1960" s="1">
        <v>42257</v>
      </c>
      <c r="C1960" s="1">
        <v>42290</v>
      </c>
      <c r="D1960" t="s">
        <v>39</v>
      </c>
      <c r="E1960" t="s">
        <v>4929</v>
      </c>
      <c r="F1960" t="s">
        <v>4930</v>
      </c>
      <c r="G1960" t="s">
        <v>25</v>
      </c>
      <c r="H1960" t="s">
        <v>26</v>
      </c>
      <c r="I1960" t="s">
        <v>311</v>
      </c>
      <c r="J1960" t="s">
        <v>312</v>
      </c>
      <c r="K1960" t="s">
        <v>5166</v>
      </c>
      <c r="L1960" t="s">
        <v>92</v>
      </c>
      <c r="M1960" t="s">
        <v>147</v>
      </c>
      <c r="N1960" t="s">
        <v>31</v>
      </c>
      <c r="O1960" t="s">
        <v>35</v>
      </c>
      <c r="P1960" s="4">
        <v>389.97</v>
      </c>
      <c r="Q1960">
        <v>3</v>
      </c>
      <c r="R1960">
        <v>0</v>
      </c>
      <c r="S1960" s="4">
        <v>35.097299999999997</v>
      </c>
    </row>
    <row r="1961" spans="1:19" x14ac:dyDescent="0.25">
      <c r="A1961" t="s">
        <v>4931</v>
      </c>
      <c r="B1961" s="1">
        <v>41853</v>
      </c>
      <c r="C1961" s="1">
        <v>41884</v>
      </c>
      <c r="D1961" t="s">
        <v>86</v>
      </c>
      <c r="E1961" t="s">
        <v>426</v>
      </c>
      <c r="F1961" t="s">
        <v>427</v>
      </c>
      <c r="G1961" t="s">
        <v>100</v>
      </c>
      <c r="H1961" t="s">
        <v>26</v>
      </c>
      <c r="I1961" t="s">
        <v>1576</v>
      </c>
      <c r="J1961" t="s">
        <v>1577</v>
      </c>
      <c r="K1961" t="s">
        <v>5283</v>
      </c>
      <c r="L1961" t="s">
        <v>53</v>
      </c>
      <c r="M1961" t="s">
        <v>3406</v>
      </c>
      <c r="N1961" t="s">
        <v>31</v>
      </c>
      <c r="O1961" t="s">
        <v>55</v>
      </c>
      <c r="P1961" s="4">
        <v>14.56</v>
      </c>
      <c r="Q1961">
        <v>2</v>
      </c>
      <c r="R1961">
        <v>0</v>
      </c>
      <c r="S1961" s="4">
        <v>5.5327999999999999</v>
      </c>
    </row>
    <row r="1962" spans="1:19" x14ac:dyDescent="0.25">
      <c r="A1962" t="s">
        <v>4932</v>
      </c>
      <c r="B1962" s="1">
        <v>42272</v>
      </c>
      <c r="C1962" s="1">
        <v>42272</v>
      </c>
      <c r="D1962" t="s">
        <v>464</v>
      </c>
      <c r="E1962" t="s">
        <v>708</v>
      </c>
      <c r="F1962" t="s">
        <v>709</v>
      </c>
      <c r="G1962" t="s">
        <v>25</v>
      </c>
      <c r="H1962" t="s">
        <v>26</v>
      </c>
      <c r="I1962" t="s">
        <v>3239</v>
      </c>
      <c r="J1962" t="s">
        <v>123</v>
      </c>
      <c r="K1962" t="s">
        <v>5431</v>
      </c>
      <c r="L1962" t="s">
        <v>66</v>
      </c>
      <c r="M1962" t="s">
        <v>3799</v>
      </c>
      <c r="N1962" t="s">
        <v>31</v>
      </c>
      <c r="O1962" t="s">
        <v>35</v>
      </c>
      <c r="P1962" s="4">
        <v>102.58199999999999</v>
      </c>
      <c r="Q1962">
        <v>1</v>
      </c>
      <c r="R1962">
        <v>0.1</v>
      </c>
      <c r="S1962" s="4">
        <v>6.8388</v>
      </c>
    </row>
    <row r="1963" spans="1:19" x14ac:dyDescent="0.25">
      <c r="A1963" t="s">
        <v>4933</v>
      </c>
      <c r="B1963" s="1">
        <v>42709</v>
      </c>
      <c r="C1963" s="1">
        <v>42507</v>
      </c>
      <c r="D1963" t="s">
        <v>39</v>
      </c>
      <c r="E1963" t="s">
        <v>2207</v>
      </c>
      <c r="F1963" t="s">
        <v>2208</v>
      </c>
      <c r="G1963" t="s">
        <v>89</v>
      </c>
      <c r="H1963" t="s">
        <v>26</v>
      </c>
      <c r="I1963" t="s">
        <v>180</v>
      </c>
      <c r="J1963" t="s">
        <v>123</v>
      </c>
      <c r="K1963" t="s">
        <v>5175</v>
      </c>
      <c r="L1963" t="s">
        <v>66</v>
      </c>
      <c r="M1963" t="s">
        <v>2878</v>
      </c>
      <c r="N1963" t="s">
        <v>31</v>
      </c>
      <c r="O1963" t="s">
        <v>55</v>
      </c>
      <c r="P1963" s="4">
        <v>10.02</v>
      </c>
      <c r="Q1963">
        <v>3</v>
      </c>
      <c r="R1963">
        <v>0</v>
      </c>
      <c r="S1963" s="4">
        <v>4.4088000000000003</v>
      </c>
    </row>
    <row r="1964" spans="1:19" x14ac:dyDescent="0.25">
      <c r="A1964" t="s">
        <v>4934</v>
      </c>
      <c r="B1964" s="1">
        <v>42747</v>
      </c>
      <c r="C1964" s="1">
        <v>42867</v>
      </c>
      <c r="D1964" t="s">
        <v>39</v>
      </c>
      <c r="E1964" t="s">
        <v>4331</v>
      </c>
      <c r="F1964" t="s">
        <v>4332</v>
      </c>
      <c r="G1964" t="s">
        <v>25</v>
      </c>
      <c r="H1964" t="s">
        <v>26</v>
      </c>
      <c r="I1964" t="s">
        <v>64</v>
      </c>
      <c r="J1964" t="s">
        <v>65</v>
      </c>
      <c r="K1964" t="s">
        <v>5139</v>
      </c>
      <c r="L1964" t="s">
        <v>66</v>
      </c>
      <c r="M1964" t="s">
        <v>646</v>
      </c>
      <c r="N1964" t="s">
        <v>31</v>
      </c>
      <c r="O1964" t="s">
        <v>35</v>
      </c>
      <c r="P1964" s="4">
        <v>398.97199999999998</v>
      </c>
      <c r="Q1964">
        <v>2</v>
      </c>
      <c r="R1964">
        <v>0.3</v>
      </c>
      <c r="S1964" s="4">
        <v>-28.498000000000001</v>
      </c>
    </row>
    <row r="1965" spans="1:19" x14ac:dyDescent="0.25">
      <c r="A1965" t="s">
        <v>4935</v>
      </c>
      <c r="B1965" s="1">
        <v>42633</v>
      </c>
      <c r="C1965" s="1">
        <v>42637</v>
      </c>
      <c r="D1965" t="s">
        <v>39</v>
      </c>
      <c r="E1965" t="s">
        <v>4936</v>
      </c>
      <c r="F1965" t="s">
        <v>4937</v>
      </c>
      <c r="G1965" t="s">
        <v>100</v>
      </c>
      <c r="H1965" t="s">
        <v>26</v>
      </c>
      <c r="I1965" t="s">
        <v>202</v>
      </c>
      <c r="J1965" t="s">
        <v>203</v>
      </c>
      <c r="K1965" t="s">
        <v>5186</v>
      </c>
      <c r="L1965" t="s">
        <v>53</v>
      </c>
      <c r="M1965" t="s">
        <v>3244</v>
      </c>
      <c r="N1965" t="s">
        <v>31</v>
      </c>
      <c r="O1965" t="s">
        <v>32</v>
      </c>
      <c r="P1965" s="4">
        <v>163.88</v>
      </c>
      <c r="Q1965">
        <v>2</v>
      </c>
      <c r="R1965">
        <v>0</v>
      </c>
      <c r="S1965" s="4">
        <v>40.97</v>
      </c>
    </row>
    <row r="1966" spans="1:19" x14ac:dyDescent="0.25">
      <c r="A1966" t="s">
        <v>4938</v>
      </c>
      <c r="B1966" s="1">
        <v>41961</v>
      </c>
      <c r="C1966" s="1">
        <v>41966</v>
      </c>
      <c r="D1966" t="s">
        <v>39</v>
      </c>
      <c r="E1966" t="s">
        <v>465</v>
      </c>
      <c r="F1966" t="s">
        <v>466</v>
      </c>
      <c r="G1966" t="s">
        <v>89</v>
      </c>
      <c r="H1966" t="s">
        <v>26</v>
      </c>
      <c r="I1966" t="s">
        <v>256</v>
      </c>
      <c r="J1966" t="s">
        <v>257</v>
      </c>
      <c r="K1966" t="s">
        <v>5159</v>
      </c>
      <c r="L1966" t="s">
        <v>92</v>
      </c>
      <c r="M1966" t="s">
        <v>755</v>
      </c>
      <c r="N1966" t="s">
        <v>31</v>
      </c>
      <c r="O1966" t="s">
        <v>35</v>
      </c>
      <c r="P1966" s="4">
        <v>392.94</v>
      </c>
      <c r="Q1966">
        <v>3</v>
      </c>
      <c r="R1966">
        <v>0</v>
      </c>
      <c r="S1966" s="4">
        <v>43.223399999999998</v>
      </c>
    </row>
    <row r="1967" spans="1:19" x14ac:dyDescent="0.25">
      <c r="A1967" t="s">
        <v>4939</v>
      </c>
      <c r="B1967" s="1">
        <v>42329</v>
      </c>
      <c r="C1967" s="1">
        <v>42332</v>
      </c>
      <c r="D1967" t="s">
        <v>86</v>
      </c>
      <c r="E1967" t="s">
        <v>4940</v>
      </c>
      <c r="F1967" t="s">
        <v>4941</v>
      </c>
      <c r="G1967" t="s">
        <v>25</v>
      </c>
      <c r="H1967" t="s">
        <v>26</v>
      </c>
      <c r="I1967" t="s">
        <v>1208</v>
      </c>
      <c r="J1967" t="s">
        <v>1209</v>
      </c>
      <c r="K1967" t="s">
        <v>5259</v>
      </c>
      <c r="L1967" t="s">
        <v>29</v>
      </c>
      <c r="M1967" t="s">
        <v>305</v>
      </c>
      <c r="N1967" t="s">
        <v>31</v>
      </c>
      <c r="O1967" t="s">
        <v>55</v>
      </c>
      <c r="P1967" s="4">
        <v>18.175999999999998</v>
      </c>
      <c r="Q1967">
        <v>1</v>
      </c>
      <c r="R1967">
        <v>0.2</v>
      </c>
      <c r="S1967" s="4">
        <v>4.7712000000000003</v>
      </c>
    </row>
    <row r="1968" spans="1:19" x14ac:dyDescent="0.25">
      <c r="A1968" t="s">
        <v>4942</v>
      </c>
      <c r="B1968" s="1">
        <v>42905</v>
      </c>
      <c r="C1968" s="1">
        <v>42912</v>
      </c>
      <c r="D1968" t="s">
        <v>39</v>
      </c>
      <c r="E1968" t="s">
        <v>4000</v>
      </c>
      <c r="F1968" t="s">
        <v>4001</v>
      </c>
      <c r="G1968" t="s">
        <v>100</v>
      </c>
      <c r="H1968" t="s">
        <v>26</v>
      </c>
      <c r="I1968" t="s">
        <v>2064</v>
      </c>
      <c r="J1968" t="s">
        <v>91</v>
      </c>
      <c r="K1968" t="s">
        <v>5327</v>
      </c>
      <c r="L1968" t="s">
        <v>92</v>
      </c>
      <c r="M1968" t="s">
        <v>795</v>
      </c>
      <c r="N1968" t="s">
        <v>31</v>
      </c>
      <c r="O1968" t="s">
        <v>45</v>
      </c>
      <c r="P1968" s="4">
        <v>457.48500000000001</v>
      </c>
      <c r="Q1968">
        <v>3</v>
      </c>
      <c r="R1968">
        <v>0.3</v>
      </c>
      <c r="S1968" s="4">
        <v>-84.961500000000001</v>
      </c>
    </row>
    <row r="1969" spans="1:19" x14ac:dyDescent="0.25">
      <c r="A1969" t="s">
        <v>4943</v>
      </c>
      <c r="B1969" s="1">
        <v>43069</v>
      </c>
      <c r="C1969" s="1">
        <v>42806</v>
      </c>
      <c r="D1969" t="s">
        <v>86</v>
      </c>
      <c r="E1969" t="s">
        <v>2036</v>
      </c>
      <c r="F1969" t="s">
        <v>2037</v>
      </c>
      <c r="G1969" t="s">
        <v>25</v>
      </c>
      <c r="H1969" t="s">
        <v>26</v>
      </c>
      <c r="I1969" t="s">
        <v>64</v>
      </c>
      <c r="J1969" t="s">
        <v>65</v>
      </c>
      <c r="K1969" t="s">
        <v>5247</v>
      </c>
      <c r="L1969" t="s">
        <v>66</v>
      </c>
      <c r="M1969" t="s">
        <v>1899</v>
      </c>
      <c r="N1969" t="s">
        <v>31</v>
      </c>
      <c r="O1969" t="s">
        <v>35</v>
      </c>
      <c r="P1969" s="4">
        <v>1079.316</v>
      </c>
      <c r="Q1969">
        <v>6</v>
      </c>
      <c r="R1969">
        <v>0.3</v>
      </c>
      <c r="S1969" s="4">
        <v>-15.418799999999999</v>
      </c>
    </row>
    <row r="1970" spans="1:19" x14ac:dyDescent="0.25">
      <c r="A1970" t="s">
        <v>4944</v>
      </c>
      <c r="B1970" s="1">
        <v>42883</v>
      </c>
      <c r="C1970" s="1">
        <v>42741</v>
      </c>
      <c r="D1970" t="s">
        <v>39</v>
      </c>
      <c r="E1970" t="s">
        <v>4945</v>
      </c>
      <c r="F1970" t="s">
        <v>4946</v>
      </c>
      <c r="G1970" t="s">
        <v>89</v>
      </c>
      <c r="H1970" t="s">
        <v>26</v>
      </c>
      <c r="I1970" t="s">
        <v>789</v>
      </c>
      <c r="J1970" t="s">
        <v>250</v>
      </c>
      <c r="K1970" t="s">
        <v>5215</v>
      </c>
      <c r="L1970" t="s">
        <v>66</v>
      </c>
      <c r="M1970" t="s">
        <v>377</v>
      </c>
      <c r="N1970" t="s">
        <v>31</v>
      </c>
      <c r="O1970" t="s">
        <v>32</v>
      </c>
      <c r="P1970" s="4">
        <v>115.96</v>
      </c>
      <c r="Q1970">
        <v>4</v>
      </c>
      <c r="R1970">
        <v>0.5</v>
      </c>
      <c r="S1970" s="4">
        <v>-64.937600000000003</v>
      </c>
    </row>
    <row r="1971" spans="1:19" x14ac:dyDescent="0.25">
      <c r="A1971" t="s">
        <v>4947</v>
      </c>
      <c r="B1971" s="1">
        <v>42112</v>
      </c>
      <c r="C1971" s="1">
        <v>42116</v>
      </c>
      <c r="D1971" t="s">
        <v>22</v>
      </c>
      <c r="E1971" t="s">
        <v>513</v>
      </c>
      <c r="F1971" t="s">
        <v>514</v>
      </c>
      <c r="G1971" t="s">
        <v>89</v>
      </c>
      <c r="H1971" t="s">
        <v>26</v>
      </c>
      <c r="I1971" t="s">
        <v>4948</v>
      </c>
      <c r="J1971" t="s">
        <v>91</v>
      </c>
      <c r="K1971" t="s">
        <v>5578</v>
      </c>
      <c r="L1971" t="s">
        <v>92</v>
      </c>
      <c r="M1971" t="s">
        <v>564</v>
      </c>
      <c r="N1971" t="s">
        <v>31</v>
      </c>
      <c r="O1971" t="s">
        <v>35</v>
      </c>
      <c r="P1971" s="4">
        <v>56.686</v>
      </c>
      <c r="Q1971">
        <v>1</v>
      </c>
      <c r="R1971">
        <v>0.3</v>
      </c>
      <c r="S1971" s="4">
        <v>-20.245000000000001</v>
      </c>
    </row>
    <row r="1972" spans="1:19" x14ac:dyDescent="0.25">
      <c r="A1972" t="s">
        <v>4949</v>
      </c>
      <c r="B1972" s="1">
        <v>42936</v>
      </c>
      <c r="C1972" s="1">
        <v>42941</v>
      </c>
      <c r="D1972" t="s">
        <v>39</v>
      </c>
      <c r="E1972" t="s">
        <v>772</v>
      </c>
      <c r="F1972" t="s">
        <v>773</v>
      </c>
      <c r="G1972" t="s">
        <v>89</v>
      </c>
      <c r="H1972" t="s">
        <v>26</v>
      </c>
      <c r="I1972" t="s">
        <v>180</v>
      </c>
      <c r="J1972" t="s">
        <v>123</v>
      </c>
      <c r="K1972" t="s">
        <v>5151</v>
      </c>
      <c r="L1972" t="s">
        <v>66</v>
      </c>
      <c r="M1972" t="s">
        <v>4950</v>
      </c>
      <c r="N1972" t="s">
        <v>31</v>
      </c>
      <c r="O1972" t="s">
        <v>35</v>
      </c>
      <c r="P1972" s="4">
        <v>163.76400000000001</v>
      </c>
      <c r="Q1972">
        <v>2</v>
      </c>
      <c r="R1972">
        <v>0.1</v>
      </c>
      <c r="S1972" s="4">
        <v>25.474399999999999</v>
      </c>
    </row>
    <row r="1973" spans="1:19" x14ac:dyDescent="0.25">
      <c r="A1973" t="s">
        <v>4949</v>
      </c>
      <c r="B1973" s="1">
        <v>42936</v>
      </c>
      <c r="C1973" s="1">
        <v>42941</v>
      </c>
      <c r="D1973" t="s">
        <v>39</v>
      </c>
      <c r="E1973" t="s">
        <v>772</v>
      </c>
      <c r="F1973" t="s">
        <v>773</v>
      </c>
      <c r="G1973" t="s">
        <v>89</v>
      </c>
      <c r="H1973" t="s">
        <v>26</v>
      </c>
      <c r="I1973" t="s">
        <v>180</v>
      </c>
      <c r="J1973" t="s">
        <v>123</v>
      </c>
      <c r="K1973" t="s">
        <v>5151</v>
      </c>
      <c r="L1973" t="s">
        <v>66</v>
      </c>
      <c r="M1973" t="s">
        <v>3880</v>
      </c>
      <c r="N1973" t="s">
        <v>31</v>
      </c>
      <c r="O1973" t="s">
        <v>55</v>
      </c>
      <c r="P1973" s="4">
        <v>183.92</v>
      </c>
      <c r="Q1973">
        <v>4</v>
      </c>
      <c r="R1973">
        <v>0</v>
      </c>
      <c r="S1973" s="4">
        <v>31.266400000000001</v>
      </c>
    </row>
    <row r="1974" spans="1:19" x14ac:dyDescent="0.25">
      <c r="A1974" t="s">
        <v>4952</v>
      </c>
      <c r="B1974" s="1">
        <v>42471</v>
      </c>
      <c r="C1974" s="1">
        <v>42593</v>
      </c>
      <c r="D1974" t="s">
        <v>39</v>
      </c>
      <c r="E1974" t="s">
        <v>4953</v>
      </c>
      <c r="F1974" t="s">
        <v>4954</v>
      </c>
      <c r="G1974" t="s">
        <v>25</v>
      </c>
      <c r="H1974" t="s">
        <v>26</v>
      </c>
      <c r="I1974" t="s">
        <v>101</v>
      </c>
      <c r="J1974" t="s">
        <v>91</v>
      </c>
      <c r="K1974" t="s">
        <v>5142</v>
      </c>
      <c r="L1974" t="s">
        <v>92</v>
      </c>
      <c r="M1974" t="s">
        <v>2618</v>
      </c>
      <c r="N1974" t="s">
        <v>31</v>
      </c>
      <c r="O1974" t="s">
        <v>55</v>
      </c>
      <c r="P1974" s="4">
        <v>11.375999999999999</v>
      </c>
      <c r="Q1974">
        <v>3</v>
      </c>
      <c r="R1974">
        <v>0.6</v>
      </c>
      <c r="S1974" s="4">
        <v>-5.6879999999999997</v>
      </c>
    </row>
    <row r="1975" spans="1:19" x14ac:dyDescent="0.25">
      <c r="A1975" t="s">
        <v>4952</v>
      </c>
      <c r="B1975" s="1">
        <v>42471</v>
      </c>
      <c r="C1975" s="1">
        <v>42593</v>
      </c>
      <c r="D1975" t="s">
        <v>39</v>
      </c>
      <c r="E1975" t="s">
        <v>4953</v>
      </c>
      <c r="F1975" t="s">
        <v>4954</v>
      </c>
      <c r="G1975" t="s">
        <v>25</v>
      </c>
      <c r="H1975" t="s">
        <v>26</v>
      </c>
      <c r="I1975" t="s">
        <v>101</v>
      </c>
      <c r="J1975" t="s">
        <v>91</v>
      </c>
      <c r="K1975" t="s">
        <v>5142</v>
      </c>
      <c r="L1975" t="s">
        <v>92</v>
      </c>
      <c r="M1975" t="s">
        <v>668</v>
      </c>
      <c r="N1975" t="s">
        <v>31</v>
      </c>
      <c r="O1975" t="s">
        <v>55</v>
      </c>
      <c r="P1975" s="4">
        <v>66.111999999999995</v>
      </c>
      <c r="Q1975">
        <v>4</v>
      </c>
      <c r="R1975">
        <v>0.6</v>
      </c>
      <c r="S1975" s="4">
        <v>-84.2928</v>
      </c>
    </row>
    <row r="1976" spans="1:19" x14ac:dyDescent="0.25">
      <c r="A1976" t="s">
        <v>4955</v>
      </c>
      <c r="B1976" s="1">
        <v>43001</v>
      </c>
      <c r="C1976" s="1">
        <v>43007</v>
      </c>
      <c r="D1976" t="s">
        <v>39</v>
      </c>
      <c r="E1976" t="s">
        <v>1890</v>
      </c>
      <c r="F1976" t="s">
        <v>1891</v>
      </c>
      <c r="G1976" t="s">
        <v>25</v>
      </c>
      <c r="H1976" t="s">
        <v>26</v>
      </c>
      <c r="I1976" t="s">
        <v>51</v>
      </c>
      <c r="J1976" t="s">
        <v>52</v>
      </c>
      <c r="K1976" t="s">
        <v>5203</v>
      </c>
      <c r="L1976" t="s">
        <v>53</v>
      </c>
      <c r="M1976" t="s">
        <v>1282</v>
      </c>
      <c r="N1976" t="s">
        <v>31</v>
      </c>
      <c r="O1976" t="s">
        <v>35</v>
      </c>
      <c r="P1976" s="4">
        <v>594.81600000000003</v>
      </c>
      <c r="Q1976">
        <v>2</v>
      </c>
      <c r="R1976">
        <v>0.2</v>
      </c>
      <c r="S1976" s="4">
        <v>59.4816</v>
      </c>
    </row>
    <row r="1977" spans="1:19" x14ac:dyDescent="0.25">
      <c r="A1977" t="s">
        <v>4956</v>
      </c>
      <c r="B1977" s="1">
        <v>42925</v>
      </c>
      <c r="C1977" s="1">
        <v>43017</v>
      </c>
      <c r="D1977" t="s">
        <v>86</v>
      </c>
      <c r="E1977" t="s">
        <v>2268</v>
      </c>
      <c r="F1977" t="s">
        <v>2269</v>
      </c>
      <c r="G1977" t="s">
        <v>25</v>
      </c>
      <c r="H1977" t="s">
        <v>26</v>
      </c>
      <c r="I1977" t="s">
        <v>971</v>
      </c>
      <c r="J1977" t="s">
        <v>203</v>
      </c>
      <c r="K1977" t="s">
        <v>5232</v>
      </c>
      <c r="L1977" t="s">
        <v>53</v>
      </c>
      <c r="M1977" t="s">
        <v>3313</v>
      </c>
      <c r="N1977" t="s">
        <v>31</v>
      </c>
      <c r="O1977" t="s">
        <v>55</v>
      </c>
      <c r="P1977" s="4">
        <v>80.959999999999994</v>
      </c>
      <c r="Q1977">
        <v>4</v>
      </c>
      <c r="R1977">
        <v>0</v>
      </c>
      <c r="S1977" s="4">
        <v>34.812800000000003</v>
      </c>
    </row>
    <row r="1978" spans="1:19" x14ac:dyDescent="0.25">
      <c r="A1978" t="s">
        <v>4957</v>
      </c>
      <c r="B1978" s="1">
        <v>42740</v>
      </c>
      <c r="C1978" s="1">
        <v>42771</v>
      </c>
      <c r="D1978" t="s">
        <v>86</v>
      </c>
      <c r="E1978" t="s">
        <v>1746</v>
      </c>
      <c r="F1978" t="s">
        <v>1747</v>
      </c>
      <c r="G1978" t="s">
        <v>25</v>
      </c>
      <c r="H1978" t="s">
        <v>26</v>
      </c>
      <c r="I1978" t="s">
        <v>1286</v>
      </c>
      <c r="J1978" t="s">
        <v>43</v>
      </c>
      <c r="K1978" t="s">
        <v>5265</v>
      </c>
      <c r="L1978" t="s">
        <v>29</v>
      </c>
      <c r="M1978" t="s">
        <v>30</v>
      </c>
      <c r="N1978" t="s">
        <v>31</v>
      </c>
      <c r="O1978" t="s">
        <v>32</v>
      </c>
      <c r="P1978" s="4">
        <v>314.35199999999998</v>
      </c>
      <c r="Q1978">
        <v>3</v>
      </c>
      <c r="R1978">
        <v>0.2</v>
      </c>
      <c r="S1978" s="4">
        <v>-15.717599999999999</v>
      </c>
    </row>
    <row r="1979" spans="1:19" x14ac:dyDescent="0.25">
      <c r="A1979" t="s">
        <v>4958</v>
      </c>
      <c r="B1979" s="1">
        <v>42783</v>
      </c>
      <c r="C1979" s="1">
        <v>42786</v>
      </c>
      <c r="D1979" t="s">
        <v>86</v>
      </c>
      <c r="E1979" t="s">
        <v>853</v>
      </c>
      <c r="F1979" t="s">
        <v>854</v>
      </c>
      <c r="G1979" t="s">
        <v>100</v>
      </c>
      <c r="H1979" t="s">
        <v>26</v>
      </c>
      <c r="I1979" t="s">
        <v>122</v>
      </c>
      <c r="J1979" t="s">
        <v>250</v>
      </c>
      <c r="K1979" t="s">
        <v>5573</v>
      </c>
      <c r="L1979" t="s">
        <v>66</v>
      </c>
      <c r="M1979" t="s">
        <v>3770</v>
      </c>
      <c r="N1979" t="s">
        <v>31</v>
      </c>
      <c r="O1979" t="s">
        <v>45</v>
      </c>
      <c r="P1979" s="4">
        <v>455.97</v>
      </c>
      <c r="Q1979">
        <v>5</v>
      </c>
      <c r="R1979">
        <v>0.4</v>
      </c>
      <c r="S1979" s="4">
        <v>-106.393</v>
      </c>
    </row>
    <row r="1980" spans="1:19" x14ac:dyDescent="0.25">
      <c r="A1980" t="s">
        <v>4958</v>
      </c>
      <c r="B1980" s="1">
        <v>42783</v>
      </c>
      <c r="C1980" s="1">
        <v>42786</v>
      </c>
      <c r="D1980" t="s">
        <v>86</v>
      </c>
      <c r="E1980" t="s">
        <v>853</v>
      </c>
      <c r="F1980" t="s">
        <v>854</v>
      </c>
      <c r="G1980" t="s">
        <v>100</v>
      </c>
      <c r="H1980" t="s">
        <v>26</v>
      </c>
      <c r="I1980" t="s">
        <v>122</v>
      </c>
      <c r="J1980" t="s">
        <v>250</v>
      </c>
      <c r="K1980" t="s">
        <v>5573</v>
      </c>
      <c r="L1980" t="s">
        <v>66</v>
      </c>
      <c r="M1980" t="s">
        <v>1827</v>
      </c>
      <c r="N1980" t="s">
        <v>31</v>
      </c>
      <c r="O1980" t="s">
        <v>55</v>
      </c>
      <c r="P1980" s="4">
        <v>30.143999999999998</v>
      </c>
      <c r="Q1980">
        <v>2</v>
      </c>
      <c r="R1980">
        <v>0.2</v>
      </c>
      <c r="S1980" s="4">
        <v>8.2896000000000001</v>
      </c>
    </row>
    <row r="1981" spans="1:19" x14ac:dyDescent="0.25">
      <c r="A1981" t="s">
        <v>4958</v>
      </c>
      <c r="B1981" s="1">
        <v>42783</v>
      </c>
      <c r="C1981" s="1">
        <v>42786</v>
      </c>
      <c r="D1981" t="s">
        <v>86</v>
      </c>
      <c r="E1981" t="s">
        <v>853</v>
      </c>
      <c r="F1981" t="s">
        <v>854</v>
      </c>
      <c r="G1981" t="s">
        <v>100</v>
      </c>
      <c r="H1981" t="s">
        <v>26</v>
      </c>
      <c r="I1981" t="s">
        <v>122</v>
      </c>
      <c r="J1981" t="s">
        <v>250</v>
      </c>
      <c r="K1981" t="s">
        <v>5573</v>
      </c>
      <c r="L1981" t="s">
        <v>66</v>
      </c>
      <c r="M1981" t="s">
        <v>1899</v>
      </c>
      <c r="N1981" t="s">
        <v>31</v>
      </c>
      <c r="O1981" t="s">
        <v>35</v>
      </c>
      <c r="P1981" s="4">
        <v>899.43</v>
      </c>
      <c r="Q1981">
        <v>5</v>
      </c>
      <c r="R1981">
        <v>0.3</v>
      </c>
      <c r="S1981" s="4">
        <v>-12.849</v>
      </c>
    </row>
    <row r="1982" spans="1:19" x14ac:dyDescent="0.25">
      <c r="A1982" t="s">
        <v>4959</v>
      </c>
      <c r="B1982" s="1">
        <v>42726</v>
      </c>
      <c r="C1982" s="1">
        <v>42732</v>
      </c>
      <c r="D1982" t="s">
        <v>39</v>
      </c>
      <c r="E1982" t="s">
        <v>3141</v>
      </c>
      <c r="F1982" t="s">
        <v>3142</v>
      </c>
      <c r="G1982" t="s">
        <v>25</v>
      </c>
      <c r="H1982" t="s">
        <v>26</v>
      </c>
      <c r="I1982" t="s">
        <v>4960</v>
      </c>
      <c r="J1982" t="s">
        <v>52</v>
      </c>
      <c r="K1982" t="s">
        <v>5579</v>
      </c>
      <c r="L1982" t="s">
        <v>53</v>
      </c>
      <c r="M1982" t="s">
        <v>4258</v>
      </c>
      <c r="N1982" t="s">
        <v>31</v>
      </c>
      <c r="O1982" t="s">
        <v>55</v>
      </c>
      <c r="P1982" s="4">
        <v>842.72</v>
      </c>
      <c r="Q1982">
        <v>8</v>
      </c>
      <c r="R1982">
        <v>0</v>
      </c>
      <c r="S1982" s="4">
        <v>202.25280000000001</v>
      </c>
    </row>
    <row r="1983" spans="1:19" x14ac:dyDescent="0.25">
      <c r="A1983" t="s">
        <v>4959</v>
      </c>
      <c r="B1983" s="1">
        <v>42726</v>
      </c>
      <c r="C1983" s="1">
        <v>42732</v>
      </c>
      <c r="D1983" t="s">
        <v>39</v>
      </c>
      <c r="E1983" t="s">
        <v>3141</v>
      </c>
      <c r="F1983" t="s">
        <v>3142</v>
      </c>
      <c r="G1983" t="s">
        <v>25</v>
      </c>
      <c r="H1983" t="s">
        <v>26</v>
      </c>
      <c r="I1983" t="s">
        <v>4960</v>
      </c>
      <c r="J1983" t="s">
        <v>52</v>
      </c>
      <c r="K1983" t="s">
        <v>5579</v>
      </c>
      <c r="L1983" t="s">
        <v>53</v>
      </c>
      <c r="M1983" t="s">
        <v>197</v>
      </c>
      <c r="N1983" t="s">
        <v>31</v>
      </c>
      <c r="O1983" t="s">
        <v>55</v>
      </c>
      <c r="P1983" s="4">
        <v>41.96</v>
      </c>
      <c r="Q1983">
        <v>2</v>
      </c>
      <c r="R1983">
        <v>0</v>
      </c>
      <c r="S1983" s="4">
        <v>10.909599999999999</v>
      </c>
    </row>
    <row r="1984" spans="1:19" x14ac:dyDescent="0.25">
      <c r="A1984" t="s">
        <v>4961</v>
      </c>
      <c r="B1984" s="1">
        <v>42636</v>
      </c>
      <c r="C1984" s="1">
        <v>42640</v>
      </c>
      <c r="D1984" t="s">
        <v>39</v>
      </c>
      <c r="E1984" t="s">
        <v>4962</v>
      </c>
      <c r="F1984" t="s">
        <v>4963</v>
      </c>
      <c r="G1984" t="s">
        <v>89</v>
      </c>
      <c r="H1984" t="s">
        <v>26</v>
      </c>
      <c r="I1984" t="s">
        <v>202</v>
      </c>
      <c r="J1984" t="s">
        <v>203</v>
      </c>
      <c r="K1984" t="s">
        <v>5160</v>
      </c>
      <c r="L1984" t="s">
        <v>53</v>
      </c>
      <c r="M1984" t="s">
        <v>537</v>
      </c>
      <c r="N1984" t="s">
        <v>31</v>
      </c>
      <c r="O1984" t="s">
        <v>35</v>
      </c>
      <c r="P1984" s="4">
        <v>184.75200000000001</v>
      </c>
      <c r="Q1984">
        <v>3</v>
      </c>
      <c r="R1984">
        <v>0.2</v>
      </c>
      <c r="S1984" s="4">
        <v>-20.784600000000001</v>
      </c>
    </row>
    <row r="1985" spans="1:19" x14ac:dyDescent="0.25">
      <c r="A1985" t="s">
        <v>4964</v>
      </c>
      <c r="B1985" s="1">
        <v>43002</v>
      </c>
      <c r="C1985" s="1">
        <v>43004</v>
      </c>
      <c r="D1985" t="s">
        <v>86</v>
      </c>
      <c r="E1985" t="s">
        <v>609</v>
      </c>
      <c r="F1985" t="s">
        <v>610</v>
      </c>
      <c r="G1985" t="s">
        <v>25</v>
      </c>
      <c r="H1985" t="s">
        <v>26</v>
      </c>
      <c r="I1985" t="s">
        <v>137</v>
      </c>
      <c r="J1985" t="s">
        <v>138</v>
      </c>
      <c r="K1985" t="s">
        <v>5171</v>
      </c>
      <c r="L1985" t="s">
        <v>92</v>
      </c>
      <c r="M1985" t="s">
        <v>1282</v>
      </c>
      <c r="N1985" t="s">
        <v>31</v>
      </c>
      <c r="O1985" t="s">
        <v>35</v>
      </c>
      <c r="P1985" s="4">
        <v>520.46400000000006</v>
      </c>
      <c r="Q1985">
        <v>2</v>
      </c>
      <c r="R1985">
        <v>0.3</v>
      </c>
      <c r="S1985" s="4">
        <v>-14.8704</v>
      </c>
    </row>
    <row r="1986" spans="1:19" x14ac:dyDescent="0.25">
      <c r="A1986" t="s">
        <v>4965</v>
      </c>
      <c r="B1986" s="1">
        <v>42394</v>
      </c>
      <c r="C1986" s="1">
        <v>42397</v>
      </c>
      <c r="D1986" t="s">
        <v>22</v>
      </c>
      <c r="E1986" t="s">
        <v>242</v>
      </c>
      <c r="F1986" t="s">
        <v>243</v>
      </c>
      <c r="G1986" t="s">
        <v>89</v>
      </c>
      <c r="H1986" t="s">
        <v>26</v>
      </c>
      <c r="I1986" t="s">
        <v>180</v>
      </c>
      <c r="J1986" t="s">
        <v>123</v>
      </c>
      <c r="K1986" t="s">
        <v>5175</v>
      </c>
      <c r="L1986" t="s">
        <v>66</v>
      </c>
      <c r="M1986" t="s">
        <v>895</v>
      </c>
      <c r="N1986" t="s">
        <v>31</v>
      </c>
      <c r="O1986" t="s">
        <v>45</v>
      </c>
      <c r="P1986" s="4">
        <v>313.72199999999998</v>
      </c>
      <c r="Q1986">
        <v>3</v>
      </c>
      <c r="R1986">
        <v>0.4</v>
      </c>
      <c r="S1986" s="4">
        <v>-99.345299999999995</v>
      </c>
    </row>
    <row r="1987" spans="1:19" x14ac:dyDescent="0.25">
      <c r="A1987" t="s">
        <v>4965</v>
      </c>
      <c r="B1987" s="1">
        <v>42394</v>
      </c>
      <c r="C1987" s="1">
        <v>42397</v>
      </c>
      <c r="D1987" t="s">
        <v>22</v>
      </c>
      <c r="E1987" t="s">
        <v>242</v>
      </c>
      <c r="F1987" t="s">
        <v>243</v>
      </c>
      <c r="G1987" t="s">
        <v>89</v>
      </c>
      <c r="H1987" t="s">
        <v>26</v>
      </c>
      <c r="I1987" t="s">
        <v>180</v>
      </c>
      <c r="J1987" t="s">
        <v>123</v>
      </c>
      <c r="K1987" t="s">
        <v>5175</v>
      </c>
      <c r="L1987" t="s">
        <v>66</v>
      </c>
      <c r="M1987" t="s">
        <v>3880</v>
      </c>
      <c r="N1987" t="s">
        <v>31</v>
      </c>
      <c r="O1987" t="s">
        <v>55</v>
      </c>
      <c r="P1987" s="4">
        <v>45.98</v>
      </c>
      <c r="Q1987">
        <v>1</v>
      </c>
      <c r="R1987">
        <v>0</v>
      </c>
      <c r="S1987" s="4">
        <v>7.8166000000000002</v>
      </c>
    </row>
    <row r="1988" spans="1:19" x14ac:dyDescent="0.25">
      <c r="A1988" t="s">
        <v>4967</v>
      </c>
      <c r="B1988" s="1">
        <v>42815</v>
      </c>
      <c r="C1988" s="1">
        <v>42819</v>
      </c>
      <c r="D1988" t="s">
        <v>39</v>
      </c>
      <c r="E1988" t="s">
        <v>135</v>
      </c>
      <c r="F1988" t="s">
        <v>136</v>
      </c>
      <c r="G1988" t="s">
        <v>100</v>
      </c>
      <c r="H1988" t="s">
        <v>26</v>
      </c>
      <c r="I1988" t="s">
        <v>202</v>
      </c>
      <c r="J1988" t="s">
        <v>203</v>
      </c>
      <c r="K1988" t="s">
        <v>5186</v>
      </c>
      <c r="L1988" t="s">
        <v>53</v>
      </c>
      <c r="M1988" t="s">
        <v>2039</v>
      </c>
      <c r="N1988" t="s">
        <v>31</v>
      </c>
      <c r="O1988" t="s">
        <v>55</v>
      </c>
      <c r="P1988" s="4">
        <v>22.14</v>
      </c>
      <c r="Q1988">
        <v>3</v>
      </c>
      <c r="R1988">
        <v>0</v>
      </c>
      <c r="S1988" s="4">
        <v>6.4206000000000003</v>
      </c>
    </row>
    <row r="1989" spans="1:19" x14ac:dyDescent="0.25">
      <c r="A1989" t="s">
        <v>4968</v>
      </c>
      <c r="B1989" s="1">
        <v>42927</v>
      </c>
      <c r="C1989" s="1">
        <v>42989</v>
      </c>
      <c r="D1989" t="s">
        <v>22</v>
      </c>
      <c r="E1989" t="s">
        <v>4099</v>
      </c>
      <c r="F1989" t="s">
        <v>4100</v>
      </c>
      <c r="G1989" t="s">
        <v>89</v>
      </c>
      <c r="H1989" t="s">
        <v>26</v>
      </c>
      <c r="I1989" t="s">
        <v>2995</v>
      </c>
      <c r="J1989" t="s">
        <v>1274</v>
      </c>
      <c r="K1989" t="s">
        <v>5412</v>
      </c>
      <c r="L1989" t="s">
        <v>66</v>
      </c>
      <c r="M1989" t="s">
        <v>2591</v>
      </c>
      <c r="N1989" t="s">
        <v>31</v>
      </c>
      <c r="O1989" t="s">
        <v>35</v>
      </c>
      <c r="P1989" s="4">
        <v>272.97000000000003</v>
      </c>
      <c r="Q1989">
        <v>3</v>
      </c>
      <c r="R1989">
        <v>0</v>
      </c>
      <c r="S1989" s="4">
        <v>43.675199999999997</v>
      </c>
    </row>
    <row r="1990" spans="1:19" x14ac:dyDescent="0.25">
      <c r="A1990" t="s">
        <v>4969</v>
      </c>
      <c r="B1990" s="1">
        <v>42153</v>
      </c>
      <c r="C1990" s="1">
        <v>42155</v>
      </c>
      <c r="D1990" t="s">
        <v>86</v>
      </c>
      <c r="E1990" t="s">
        <v>4150</v>
      </c>
      <c r="F1990" t="s">
        <v>4151</v>
      </c>
      <c r="G1990" t="s">
        <v>89</v>
      </c>
      <c r="H1990" t="s">
        <v>26</v>
      </c>
      <c r="I1990" t="s">
        <v>376</v>
      </c>
      <c r="J1990" t="s">
        <v>250</v>
      </c>
      <c r="K1990" t="s">
        <v>5172</v>
      </c>
      <c r="L1990" t="s">
        <v>66</v>
      </c>
      <c r="M1990" t="s">
        <v>4491</v>
      </c>
      <c r="N1990" t="s">
        <v>31</v>
      </c>
      <c r="O1990" t="s">
        <v>55</v>
      </c>
      <c r="P1990" s="4">
        <v>41.567999999999998</v>
      </c>
      <c r="Q1990">
        <v>4</v>
      </c>
      <c r="R1990">
        <v>0.2</v>
      </c>
      <c r="S1990" s="4">
        <v>-4.1567999999999996</v>
      </c>
    </row>
    <row r="1991" spans="1:19" x14ac:dyDescent="0.25">
      <c r="A1991" t="s">
        <v>4969</v>
      </c>
      <c r="B1991" s="1">
        <v>42153</v>
      </c>
      <c r="C1991" s="1">
        <v>42155</v>
      </c>
      <c r="D1991" t="s">
        <v>86</v>
      </c>
      <c r="E1991" t="s">
        <v>4150</v>
      </c>
      <c r="F1991" t="s">
        <v>4151</v>
      </c>
      <c r="G1991" t="s">
        <v>89</v>
      </c>
      <c r="H1991" t="s">
        <v>26</v>
      </c>
      <c r="I1991" t="s">
        <v>376</v>
      </c>
      <c r="J1991" t="s">
        <v>250</v>
      </c>
      <c r="K1991" t="s">
        <v>5172</v>
      </c>
      <c r="L1991" t="s">
        <v>66</v>
      </c>
      <c r="M1991" t="s">
        <v>167</v>
      </c>
      <c r="N1991" t="s">
        <v>31</v>
      </c>
      <c r="O1991" t="s">
        <v>35</v>
      </c>
      <c r="P1991" s="4">
        <v>317.05799999999999</v>
      </c>
      <c r="Q1991">
        <v>3</v>
      </c>
      <c r="R1991">
        <v>0.3</v>
      </c>
      <c r="S1991" s="4">
        <v>-86.058599999999998</v>
      </c>
    </row>
    <row r="1992" spans="1:19" x14ac:dyDescent="0.25">
      <c r="A1992" t="s">
        <v>4971</v>
      </c>
      <c r="B1992" s="1">
        <v>41996</v>
      </c>
      <c r="C1992" s="1">
        <v>42000</v>
      </c>
      <c r="D1992" t="s">
        <v>22</v>
      </c>
      <c r="E1992" t="s">
        <v>3365</v>
      </c>
      <c r="F1992" t="s">
        <v>3366</v>
      </c>
      <c r="G1992" t="s">
        <v>25</v>
      </c>
      <c r="H1992" t="s">
        <v>26</v>
      </c>
      <c r="I1992" t="s">
        <v>326</v>
      </c>
      <c r="J1992" t="s">
        <v>43</v>
      </c>
      <c r="K1992" t="s">
        <v>5168</v>
      </c>
      <c r="L1992" t="s">
        <v>29</v>
      </c>
      <c r="M1992" t="s">
        <v>275</v>
      </c>
      <c r="N1992" t="s">
        <v>31</v>
      </c>
      <c r="O1992" t="s">
        <v>35</v>
      </c>
      <c r="P1992" s="4">
        <v>64.784000000000006</v>
      </c>
      <c r="Q1992">
        <v>1</v>
      </c>
      <c r="R1992">
        <v>0.2</v>
      </c>
      <c r="S1992" s="4">
        <v>6.4783999999999997</v>
      </c>
    </row>
    <row r="1993" spans="1:19" x14ac:dyDescent="0.25">
      <c r="A1993" t="s">
        <v>4972</v>
      </c>
      <c r="B1993" s="1">
        <v>42974</v>
      </c>
      <c r="C1993" s="1">
        <v>42978</v>
      </c>
      <c r="D1993" t="s">
        <v>39</v>
      </c>
      <c r="E1993" t="s">
        <v>2332</v>
      </c>
      <c r="F1993" t="s">
        <v>2333</v>
      </c>
      <c r="G1993" t="s">
        <v>25</v>
      </c>
      <c r="H1993" t="s">
        <v>26</v>
      </c>
      <c r="I1993" t="s">
        <v>1064</v>
      </c>
      <c r="J1993" t="s">
        <v>577</v>
      </c>
      <c r="K1993" t="s">
        <v>5243</v>
      </c>
      <c r="L1993" t="s">
        <v>53</v>
      </c>
      <c r="M1993" t="s">
        <v>1827</v>
      </c>
      <c r="N1993" t="s">
        <v>31</v>
      </c>
      <c r="O1993" t="s">
        <v>55</v>
      </c>
      <c r="P1993" s="4">
        <v>120.57599999999999</v>
      </c>
      <c r="Q1993">
        <v>8</v>
      </c>
      <c r="R1993">
        <v>0.2</v>
      </c>
      <c r="S1993" s="4">
        <v>33.1584</v>
      </c>
    </row>
    <row r="1994" spans="1:19" x14ac:dyDescent="0.25">
      <c r="A1994" t="s">
        <v>4973</v>
      </c>
      <c r="B1994" s="1">
        <v>42302</v>
      </c>
      <c r="C1994" s="1">
        <v>42302</v>
      </c>
      <c r="D1994" t="s">
        <v>464</v>
      </c>
      <c r="E1994" t="s">
        <v>1180</v>
      </c>
      <c r="F1994" t="s">
        <v>1181</v>
      </c>
      <c r="G1994" t="s">
        <v>89</v>
      </c>
      <c r="H1994" t="s">
        <v>26</v>
      </c>
      <c r="I1994" t="s">
        <v>286</v>
      </c>
      <c r="J1994" t="s">
        <v>189</v>
      </c>
      <c r="K1994" t="s">
        <v>5162</v>
      </c>
      <c r="L1994" t="s">
        <v>53</v>
      </c>
      <c r="M1994" t="s">
        <v>2591</v>
      </c>
      <c r="N1994" t="s">
        <v>31</v>
      </c>
      <c r="O1994" t="s">
        <v>35</v>
      </c>
      <c r="P1994" s="4">
        <v>582.33600000000001</v>
      </c>
      <c r="Q1994">
        <v>8</v>
      </c>
      <c r="R1994">
        <v>0.2</v>
      </c>
      <c r="S1994" s="4">
        <v>-29.116800000000001</v>
      </c>
    </row>
    <row r="1995" spans="1:19" x14ac:dyDescent="0.25">
      <c r="A1995" t="s">
        <v>4974</v>
      </c>
      <c r="B1995" s="1">
        <v>41902</v>
      </c>
      <c r="C1995" s="1">
        <v>41905</v>
      </c>
      <c r="D1995" t="s">
        <v>86</v>
      </c>
      <c r="E1995" t="s">
        <v>4975</v>
      </c>
      <c r="F1995" t="s">
        <v>4976</v>
      </c>
      <c r="G1995" t="s">
        <v>25</v>
      </c>
      <c r="H1995" t="s">
        <v>26</v>
      </c>
      <c r="I1995" t="s">
        <v>180</v>
      </c>
      <c r="J1995" t="s">
        <v>123</v>
      </c>
      <c r="K1995" t="s">
        <v>5208</v>
      </c>
      <c r="L1995" t="s">
        <v>66</v>
      </c>
      <c r="M1995" t="s">
        <v>979</v>
      </c>
      <c r="N1995" t="s">
        <v>31</v>
      </c>
      <c r="O1995" t="s">
        <v>35</v>
      </c>
      <c r="P1995" s="4">
        <v>631.78200000000004</v>
      </c>
      <c r="Q1995">
        <v>2</v>
      </c>
      <c r="R1995">
        <v>0.1</v>
      </c>
      <c r="S1995" s="4">
        <v>140.39599999999999</v>
      </c>
    </row>
    <row r="1996" spans="1:19" x14ac:dyDescent="0.25">
      <c r="A1996" t="s">
        <v>4974</v>
      </c>
      <c r="B1996" s="1">
        <v>41902</v>
      </c>
      <c r="C1996" s="1">
        <v>41905</v>
      </c>
      <c r="D1996" t="s">
        <v>86</v>
      </c>
      <c r="E1996" t="s">
        <v>4975</v>
      </c>
      <c r="F1996" t="s">
        <v>4976</v>
      </c>
      <c r="G1996" t="s">
        <v>25</v>
      </c>
      <c r="H1996" t="s">
        <v>26</v>
      </c>
      <c r="I1996" t="s">
        <v>180</v>
      </c>
      <c r="J1996" t="s">
        <v>123</v>
      </c>
      <c r="K1996" t="s">
        <v>5208</v>
      </c>
      <c r="L1996" t="s">
        <v>66</v>
      </c>
      <c r="M1996" t="s">
        <v>2014</v>
      </c>
      <c r="N1996" t="s">
        <v>31</v>
      </c>
      <c r="O1996" t="s">
        <v>32</v>
      </c>
      <c r="P1996" s="4">
        <v>801.56799999999998</v>
      </c>
      <c r="Q1996">
        <v>2</v>
      </c>
      <c r="R1996">
        <v>0.2</v>
      </c>
      <c r="S1996" s="4">
        <v>-10.019600000000001</v>
      </c>
    </row>
    <row r="1997" spans="1:19" x14ac:dyDescent="0.25">
      <c r="A1997" t="s">
        <v>4977</v>
      </c>
      <c r="B1997" s="1">
        <v>41814</v>
      </c>
      <c r="C1997" s="1">
        <v>41818</v>
      </c>
      <c r="D1997" t="s">
        <v>39</v>
      </c>
      <c r="E1997" t="s">
        <v>691</v>
      </c>
      <c r="F1997" t="s">
        <v>692</v>
      </c>
      <c r="G1997" t="s">
        <v>25</v>
      </c>
      <c r="H1997" t="s">
        <v>26</v>
      </c>
      <c r="I1997" t="s">
        <v>1437</v>
      </c>
      <c r="J1997" t="s">
        <v>577</v>
      </c>
      <c r="K1997" t="s">
        <v>5274</v>
      </c>
      <c r="L1997" t="s">
        <v>53</v>
      </c>
      <c r="M1997" t="s">
        <v>2985</v>
      </c>
      <c r="N1997" t="s">
        <v>31</v>
      </c>
      <c r="O1997" t="s">
        <v>55</v>
      </c>
      <c r="P1997" s="4">
        <v>4.2720000000000002</v>
      </c>
      <c r="Q1997">
        <v>2</v>
      </c>
      <c r="R1997">
        <v>0.2</v>
      </c>
      <c r="S1997" s="4">
        <v>0.96120000000000005</v>
      </c>
    </row>
    <row r="1998" spans="1:19" x14ac:dyDescent="0.25">
      <c r="A1998" t="s">
        <v>4978</v>
      </c>
      <c r="B1998" s="1">
        <v>42712</v>
      </c>
      <c r="C1998" s="1">
        <v>42599</v>
      </c>
      <c r="D1998" t="s">
        <v>22</v>
      </c>
      <c r="E1998" t="s">
        <v>1324</v>
      </c>
      <c r="F1998" t="s">
        <v>1325</v>
      </c>
      <c r="G1998" t="s">
        <v>25</v>
      </c>
      <c r="H1998" t="s">
        <v>26</v>
      </c>
      <c r="I1998" t="s">
        <v>180</v>
      </c>
      <c r="J1998" t="s">
        <v>123</v>
      </c>
      <c r="K1998" t="s">
        <v>5175</v>
      </c>
      <c r="L1998" t="s">
        <v>66</v>
      </c>
      <c r="M1998" t="s">
        <v>895</v>
      </c>
      <c r="N1998" t="s">
        <v>31</v>
      </c>
      <c r="O1998" t="s">
        <v>45</v>
      </c>
      <c r="P1998" s="4">
        <v>209.148</v>
      </c>
      <c r="Q1998">
        <v>2</v>
      </c>
      <c r="R1998">
        <v>0.4</v>
      </c>
      <c r="S1998" s="4">
        <v>-66.230199999999996</v>
      </c>
    </row>
    <row r="1999" spans="1:19" x14ac:dyDescent="0.25">
      <c r="A1999" t="s">
        <v>4979</v>
      </c>
      <c r="B1999" s="1">
        <v>43000</v>
      </c>
      <c r="C1999" s="1">
        <v>43002</v>
      </c>
      <c r="D1999" t="s">
        <v>22</v>
      </c>
      <c r="E1999" t="s">
        <v>1373</v>
      </c>
      <c r="F1999" t="s">
        <v>1374</v>
      </c>
      <c r="G1999" t="s">
        <v>25</v>
      </c>
      <c r="H1999" t="s">
        <v>26</v>
      </c>
      <c r="I1999" t="s">
        <v>180</v>
      </c>
      <c r="J1999" t="s">
        <v>123</v>
      </c>
      <c r="K1999" t="s">
        <v>5153</v>
      </c>
      <c r="L1999" t="s">
        <v>66</v>
      </c>
      <c r="M1999" t="s">
        <v>617</v>
      </c>
      <c r="N1999" t="s">
        <v>31</v>
      </c>
      <c r="O1999" t="s">
        <v>55</v>
      </c>
      <c r="P1999" s="4">
        <v>12.07</v>
      </c>
      <c r="Q1999">
        <v>1</v>
      </c>
      <c r="R1999">
        <v>0</v>
      </c>
      <c r="S1999" s="4">
        <v>3.9830999999999999</v>
      </c>
    </row>
    <row r="2000" spans="1:19" x14ac:dyDescent="0.25">
      <c r="A2000" t="s">
        <v>4980</v>
      </c>
      <c r="B2000" s="1">
        <v>43020</v>
      </c>
      <c r="C2000" s="1">
        <v>43082</v>
      </c>
      <c r="D2000" t="s">
        <v>86</v>
      </c>
      <c r="E2000" t="s">
        <v>2054</v>
      </c>
      <c r="F2000" t="s">
        <v>2055</v>
      </c>
      <c r="G2000" t="s">
        <v>25</v>
      </c>
      <c r="H2000" t="s">
        <v>26</v>
      </c>
      <c r="I2000" t="s">
        <v>64</v>
      </c>
      <c r="J2000" t="s">
        <v>65</v>
      </c>
      <c r="K2000" t="s">
        <v>5179</v>
      </c>
      <c r="L2000" t="s">
        <v>66</v>
      </c>
      <c r="M2000" t="s">
        <v>710</v>
      </c>
      <c r="N2000" t="s">
        <v>31</v>
      </c>
      <c r="O2000" t="s">
        <v>55</v>
      </c>
      <c r="P2000" s="4">
        <v>87.92</v>
      </c>
      <c r="Q2000">
        <v>5</v>
      </c>
      <c r="R2000">
        <v>0.2</v>
      </c>
      <c r="S2000" s="4">
        <v>15.385999999999999</v>
      </c>
    </row>
    <row r="2001" spans="1:19" x14ac:dyDescent="0.25">
      <c r="A2001" t="s">
        <v>4981</v>
      </c>
      <c r="B2001" s="1">
        <v>42031</v>
      </c>
      <c r="C2001" s="1">
        <v>42033</v>
      </c>
      <c r="D2001" t="s">
        <v>86</v>
      </c>
      <c r="E2001" t="s">
        <v>4331</v>
      </c>
      <c r="F2001" t="s">
        <v>4332</v>
      </c>
      <c r="G2001" t="s">
        <v>25</v>
      </c>
      <c r="H2001" t="s">
        <v>26</v>
      </c>
      <c r="I2001" t="s">
        <v>51</v>
      </c>
      <c r="J2001" t="s">
        <v>52</v>
      </c>
      <c r="K2001" t="s">
        <v>5203</v>
      </c>
      <c r="L2001" t="s">
        <v>53</v>
      </c>
      <c r="M2001" t="s">
        <v>675</v>
      </c>
      <c r="N2001" t="s">
        <v>31</v>
      </c>
      <c r="O2001" t="s">
        <v>35</v>
      </c>
      <c r="P2001" s="4">
        <v>2803.92</v>
      </c>
      <c r="Q2001">
        <v>5</v>
      </c>
      <c r="R2001">
        <v>0.2</v>
      </c>
      <c r="S2001" s="4">
        <v>0</v>
      </c>
    </row>
    <row r="2002" spans="1:19" x14ac:dyDescent="0.25">
      <c r="A2002" t="s">
        <v>4982</v>
      </c>
      <c r="B2002" s="1">
        <v>42295</v>
      </c>
      <c r="C2002" s="1">
        <v>42299</v>
      </c>
      <c r="D2002" t="s">
        <v>39</v>
      </c>
      <c r="E2002" t="s">
        <v>2976</v>
      </c>
      <c r="F2002" t="s">
        <v>2977</v>
      </c>
      <c r="G2002" t="s">
        <v>25</v>
      </c>
      <c r="H2002" t="s">
        <v>26</v>
      </c>
      <c r="I2002" t="s">
        <v>202</v>
      </c>
      <c r="J2002" t="s">
        <v>203</v>
      </c>
      <c r="K2002" t="s">
        <v>5160</v>
      </c>
      <c r="L2002" t="s">
        <v>53</v>
      </c>
      <c r="M2002" t="s">
        <v>342</v>
      </c>
      <c r="N2002" t="s">
        <v>31</v>
      </c>
      <c r="O2002" t="s">
        <v>55</v>
      </c>
      <c r="P2002" s="4">
        <v>10.11</v>
      </c>
      <c r="Q2002">
        <v>3</v>
      </c>
      <c r="R2002">
        <v>0</v>
      </c>
      <c r="S2002" s="4">
        <v>3.2351999999999999</v>
      </c>
    </row>
    <row r="2003" spans="1:19" x14ac:dyDescent="0.25">
      <c r="A2003" t="s">
        <v>4984</v>
      </c>
      <c r="B2003" s="1">
        <v>41982</v>
      </c>
      <c r="C2003" s="1">
        <v>41899</v>
      </c>
      <c r="D2003" t="s">
        <v>22</v>
      </c>
      <c r="E2003" t="s">
        <v>4513</v>
      </c>
      <c r="F2003" t="s">
        <v>4514</v>
      </c>
      <c r="G2003" t="s">
        <v>25</v>
      </c>
      <c r="H2003" t="s">
        <v>26</v>
      </c>
      <c r="I2003" t="s">
        <v>180</v>
      </c>
      <c r="J2003" t="s">
        <v>123</v>
      </c>
      <c r="K2003" t="s">
        <v>5153</v>
      </c>
      <c r="L2003" t="s">
        <v>66</v>
      </c>
      <c r="M2003" t="s">
        <v>675</v>
      </c>
      <c r="N2003" t="s">
        <v>31</v>
      </c>
      <c r="O2003" t="s">
        <v>35</v>
      </c>
      <c r="P2003" s="4">
        <v>3785.2919999999999</v>
      </c>
      <c r="Q2003">
        <v>6</v>
      </c>
      <c r="R2003">
        <v>0.1</v>
      </c>
      <c r="S2003" s="4">
        <v>420.58800000000002</v>
      </c>
    </row>
    <row r="2004" spans="1:19" x14ac:dyDescent="0.25">
      <c r="A2004" t="s">
        <v>4985</v>
      </c>
      <c r="B2004" s="1">
        <v>41970</v>
      </c>
      <c r="C2004" s="1">
        <v>41651</v>
      </c>
      <c r="D2004" t="s">
        <v>39</v>
      </c>
      <c r="E2004" t="s">
        <v>3202</v>
      </c>
      <c r="F2004" t="s">
        <v>3203</v>
      </c>
      <c r="G2004" t="s">
        <v>89</v>
      </c>
      <c r="H2004" t="s">
        <v>26</v>
      </c>
      <c r="I2004" t="s">
        <v>3501</v>
      </c>
      <c r="J2004" t="s">
        <v>123</v>
      </c>
      <c r="K2004" t="s">
        <v>5453</v>
      </c>
      <c r="L2004" t="s">
        <v>66</v>
      </c>
      <c r="M2004" t="s">
        <v>1315</v>
      </c>
      <c r="N2004" t="s">
        <v>31</v>
      </c>
      <c r="O2004" t="s">
        <v>55</v>
      </c>
      <c r="P2004" s="4">
        <v>199.9</v>
      </c>
      <c r="Q2004">
        <v>5</v>
      </c>
      <c r="R2004">
        <v>0</v>
      </c>
      <c r="S2004" s="4">
        <v>39.979999999999997</v>
      </c>
    </row>
    <row r="2005" spans="1:19" x14ac:dyDescent="0.25">
      <c r="A2005" t="s">
        <v>4986</v>
      </c>
      <c r="B2005" s="1">
        <v>41948</v>
      </c>
      <c r="C2005" s="1">
        <v>41775</v>
      </c>
      <c r="D2005" t="s">
        <v>39</v>
      </c>
      <c r="E2005" t="s">
        <v>295</v>
      </c>
      <c r="F2005" t="s">
        <v>296</v>
      </c>
      <c r="G2005" t="s">
        <v>89</v>
      </c>
      <c r="H2005" t="s">
        <v>26</v>
      </c>
      <c r="I2005" t="s">
        <v>2209</v>
      </c>
      <c r="J2005" t="s">
        <v>91</v>
      </c>
      <c r="K2005" t="s">
        <v>5340</v>
      </c>
      <c r="L2005" t="s">
        <v>92</v>
      </c>
      <c r="M2005" t="s">
        <v>525</v>
      </c>
      <c r="N2005" t="s">
        <v>31</v>
      </c>
      <c r="O2005" t="s">
        <v>35</v>
      </c>
      <c r="P2005" s="4">
        <v>1212.96</v>
      </c>
      <c r="Q2005">
        <v>8</v>
      </c>
      <c r="R2005">
        <v>0.3</v>
      </c>
      <c r="S2005" s="4">
        <v>-69.311999999999998</v>
      </c>
    </row>
    <row r="2006" spans="1:19" x14ac:dyDescent="0.25">
      <c r="A2006" t="s">
        <v>4987</v>
      </c>
      <c r="B2006" s="1">
        <v>42244</v>
      </c>
      <c r="C2006" s="1">
        <v>42013</v>
      </c>
      <c r="D2006" t="s">
        <v>39</v>
      </c>
      <c r="E2006" t="s">
        <v>409</v>
      </c>
      <c r="F2006" t="s">
        <v>410</v>
      </c>
      <c r="G2006" t="s">
        <v>89</v>
      </c>
      <c r="H2006" t="s">
        <v>26</v>
      </c>
      <c r="I2006" t="s">
        <v>2064</v>
      </c>
      <c r="J2006" t="s">
        <v>91</v>
      </c>
      <c r="K2006" t="s">
        <v>5327</v>
      </c>
      <c r="L2006" t="s">
        <v>92</v>
      </c>
      <c r="M2006" t="s">
        <v>1738</v>
      </c>
      <c r="N2006" t="s">
        <v>31</v>
      </c>
      <c r="O2006" t="s">
        <v>45</v>
      </c>
      <c r="P2006" s="4">
        <v>103.48099999999999</v>
      </c>
      <c r="Q2006">
        <v>1</v>
      </c>
      <c r="R2006">
        <v>0.3</v>
      </c>
      <c r="S2006" s="4">
        <v>-16.261299999999999</v>
      </c>
    </row>
    <row r="2007" spans="1:19" x14ac:dyDescent="0.25">
      <c r="A2007" t="s">
        <v>4988</v>
      </c>
      <c r="B2007" s="1">
        <v>42882</v>
      </c>
      <c r="C2007" s="1">
        <v>42800</v>
      </c>
      <c r="D2007" t="s">
        <v>39</v>
      </c>
      <c r="E2007" t="s">
        <v>3141</v>
      </c>
      <c r="F2007" t="s">
        <v>3142</v>
      </c>
      <c r="G2007" t="s">
        <v>25</v>
      </c>
      <c r="H2007" t="s">
        <v>26</v>
      </c>
      <c r="I2007" t="s">
        <v>2392</v>
      </c>
      <c r="J2007" t="s">
        <v>1805</v>
      </c>
      <c r="K2007" t="s">
        <v>5354</v>
      </c>
      <c r="L2007" t="s">
        <v>92</v>
      </c>
      <c r="M2007" t="s">
        <v>93</v>
      </c>
      <c r="N2007" t="s">
        <v>31</v>
      </c>
      <c r="O2007" t="s">
        <v>55</v>
      </c>
      <c r="P2007" s="4">
        <v>477.3</v>
      </c>
      <c r="Q2007">
        <v>5</v>
      </c>
      <c r="R2007">
        <v>0</v>
      </c>
      <c r="S2007" s="4">
        <v>138.417</v>
      </c>
    </row>
    <row r="2008" spans="1:19" x14ac:dyDescent="0.25">
      <c r="A2008" t="s">
        <v>4989</v>
      </c>
      <c r="B2008" s="1">
        <v>43064</v>
      </c>
      <c r="C2008" s="1">
        <v>43069</v>
      </c>
      <c r="D2008" t="s">
        <v>22</v>
      </c>
      <c r="E2008" t="s">
        <v>4095</v>
      </c>
      <c r="F2008" t="s">
        <v>4096</v>
      </c>
      <c r="G2008" t="s">
        <v>89</v>
      </c>
      <c r="H2008" t="s">
        <v>26</v>
      </c>
      <c r="I2008" t="s">
        <v>999</v>
      </c>
      <c r="J2008" t="s">
        <v>28</v>
      </c>
      <c r="K2008" t="s">
        <v>5235</v>
      </c>
      <c r="L2008" t="s">
        <v>29</v>
      </c>
      <c r="M2008" t="s">
        <v>1760</v>
      </c>
      <c r="N2008" t="s">
        <v>31</v>
      </c>
      <c r="O2008" t="s">
        <v>35</v>
      </c>
      <c r="P2008" s="4">
        <v>701.96</v>
      </c>
      <c r="Q2008">
        <v>2</v>
      </c>
      <c r="R2008">
        <v>0</v>
      </c>
      <c r="S2008" s="4">
        <v>168.47040000000001</v>
      </c>
    </row>
    <row r="2009" spans="1:19" x14ac:dyDescent="0.25">
      <c r="A2009" t="s">
        <v>4990</v>
      </c>
      <c r="B2009" s="1">
        <v>42693</v>
      </c>
      <c r="C2009" s="1">
        <v>42697</v>
      </c>
      <c r="D2009" t="s">
        <v>39</v>
      </c>
      <c r="E2009" t="s">
        <v>529</v>
      </c>
      <c r="F2009" t="s">
        <v>530</v>
      </c>
      <c r="G2009" t="s">
        <v>89</v>
      </c>
      <c r="H2009" t="s">
        <v>26</v>
      </c>
      <c r="I2009" t="s">
        <v>202</v>
      </c>
      <c r="J2009" t="s">
        <v>203</v>
      </c>
      <c r="K2009" t="s">
        <v>5160</v>
      </c>
      <c r="L2009" t="s">
        <v>53</v>
      </c>
      <c r="M2009" t="s">
        <v>656</v>
      </c>
      <c r="N2009" t="s">
        <v>31</v>
      </c>
      <c r="O2009" t="s">
        <v>55</v>
      </c>
      <c r="P2009" s="4">
        <v>31.96</v>
      </c>
      <c r="Q2009">
        <v>2</v>
      </c>
      <c r="R2009">
        <v>0</v>
      </c>
      <c r="S2009" s="4">
        <v>1.5980000000000001</v>
      </c>
    </row>
    <row r="2010" spans="1:19" x14ac:dyDescent="0.25">
      <c r="A2010" t="s">
        <v>4991</v>
      </c>
      <c r="B2010" s="1">
        <v>42866</v>
      </c>
      <c r="C2010" s="1">
        <v>43019</v>
      </c>
      <c r="D2010" t="s">
        <v>22</v>
      </c>
      <c r="E2010" t="s">
        <v>4992</v>
      </c>
      <c r="F2010" t="s">
        <v>4993</v>
      </c>
      <c r="G2010" t="s">
        <v>25</v>
      </c>
      <c r="H2010" t="s">
        <v>26</v>
      </c>
      <c r="I2010" t="s">
        <v>180</v>
      </c>
      <c r="J2010" t="s">
        <v>123</v>
      </c>
      <c r="K2010" t="s">
        <v>5175</v>
      </c>
      <c r="L2010" t="s">
        <v>66</v>
      </c>
      <c r="M2010" t="s">
        <v>3050</v>
      </c>
      <c r="N2010" t="s">
        <v>31</v>
      </c>
      <c r="O2010" t="s">
        <v>45</v>
      </c>
      <c r="P2010" s="4">
        <v>166.5</v>
      </c>
      <c r="Q2010">
        <v>2</v>
      </c>
      <c r="R2010">
        <v>0.4</v>
      </c>
      <c r="S2010" s="4">
        <v>-66.599999999999994</v>
      </c>
    </row>
    <row r="2011" spans="1:19" x14ac:dyDescent="0.25">
      <c r="A2011" t="s">
        <v>4991</v>
      </c>
      <c r="B2011" s="1">
        <v>42866</v>
      </c>
      <c r="C2011" s="1">
        <v>43019</v>
      </c>
      <c r="D2011" t="s">
        <v>22</v>
      </c>
      <c r="E2011" t="s">
        <v>4992</v>
      </c>
      <c r="F2011" t="s">
        <v>4993</v>
      </c>
      <c r="G2011" t="s">
        <v>25</v>
      </c>
      <c r="H2011" t="s">
        <v>26</v>
      </c>
      <c r="I2011" t="s">
        <v>180</v>
      </c>
      <c r="J2011" t="s">
        <v>123</v>
      </c>
      <c r="K2011" t="s">
        <v>5175</v>
      </c>
      <c r="L2011" t="s">
        <v>66</v>
      </c>
      <c r="M2011" t="s">
        <v>2605</v>
      </c>
      <c r="N2011" t="s">
        <v>31</v>
      </c>
      <c r="O2011" t="s">
        <v>35</v>
      </c>
      <c r="P2011" s="4">
        <v>128.124</v>
      </c>
      <c r="Q2011">
        <v>2</v>
      </c>
      <c r="R2011">
        <v>0.1</v>
      </c>
      <c r="S2011" s="4">
        <v>24.2012</v>
      </c>
    </row>
    <row r="2012" spans="1:19" x14ac:dyDescent="0.25">
      <c r="A2012" t="s">
        <v>4991</v>
      </c>
      <c r="B2012" s="1">
        <v>42866</v>
      </c>
      <c r="C2012" s="1">
        <v>43019</v>
      </c>
      <c r="D2012" t="s">
        <v>22</v>
      </c>
      <c r="E2012" t="s">
        <v>4992</v>
      </c>
      <c r="F2012" t="s">
        <v>4993</v>
      </c>
      <c r="G2012" t="s">
        <v>25</v>
      </c>
      <c r="H2012" t="s">
        <v>26</v>
      </c>
      <c r="I2012" t="s">
        <v>180</v>
      </c>
      <c r="J2012" t="s">
        <v>123</v>
      </c>
      <c r="K2012" t="s">
        <v>5175</v>
      </c>
      <c r="L2012" t="s">
        <v>66</v>
      </c>
      <c r="M2012" t="s">
        <v>3808</v>
      </c>
      <c r="N2012" t="s">
        <v>31</v>
      </c>
      <c r="O2012" t="s">
        <v>55</v>
      </c>
      <c r="P2012" s="4">
        <v>101.4</v>
      </c>
      <c r="Q2012">
        <v>5</v>
      </c>
      <c r="R2012">
        <v>0</v>
      </c>
      <c r="S2012" s="4">
        <v>38.531999999999996</v>
      </c>
    </row>
    <row r="2013" spans="1:19" x14ac:dyDescent="0.25">
      <c r="A2013" t="s">
        <v>4994</v>
      </c>
      <c r="B2013" s="1">
        <v>42155</v>
      </c>
      <c r="C2013" s="1">
        <v>42130</v>
      </c>
      <c r="D2013" t="s">
        <v>22</v>
      </c>
      <c r="E2013" t="s">
        <v>529</v>
      </c>
      <c r="F2013" t="s">
        <v>530</v>
      </c>
      <c r="G2013" t="s">
        <v>89</v>
      </c>
      <c r="H2013" t="s">
        <v>26</v>
      </c>
      <c r="I2013" t="s">
        <v>137</v>
      </c>
      <c r="J2013" t="s">
        <v>138</v>
      </c>
      <c r="K2013" t="s">
        <v>5216</v>
      </c>
      <c r="L2013" t="s">
        <v>92</v>
      </c>
      <c r="M2013" t="s">
        <v>2907</v>
      </c>
      <c r="N2013" t="s">
        <v>31</v>
      </c>
      <c r="O2013" t="s">
        <v>55</v>
      </c>
      <c r="P2013" s="4">
        <v>51.56</v>
      </c>
      <c r="Q2013">
        <v>2</v>
      </c>
      <c r="R2013">
        <v>0.6</v>
      </c>
      <c r="S2013" s="4">
        <v>-61.872</v>
      </c>
    </row>
    <row r="2014" spans="1:19" x14ac:dyDescent="0.25">
      <c r="A2014" t="s">
        <v>4995</v>
      </c>
      <c r="B2014" s="1">
        <v>42412</v>
      </c>
      <c r="C2014" s="1">
        <v>42472</v>
      </c>
      <c r="D2014" t="s">
        <v>22</v>
      </c>
      <c r="E2014" t="s">
        <v>3073</v>
      </c>
      <c r="F2014" t="s">
        <v>3074</v>
      </c>
      <c r="G2014" t="s">
        <v>89</v>
      </c>
      <c r="H2014" t="s">
        <v>26</v>
      </c>
      <c r="I2014" t="s">
        <v>101</v>
      </c>
      <c r="J2014" t="s">
        <v>91</v>
      </c>
      <c r="K2014" t="s">
        <v>5184</v>
      </c>
      <c r="L2014" t="s">
        <v>92</v>
      </c>
      <c r="M2014" t="s">
        <v>3442</v>
      </c>
      <c r="N2014" t="s">
        <v>31</v>
      </c>
      <c r="O2014" t="s">
        <v>32</v>
      </c>
      <c r="P2014" s="4">
        <v>781.86400000000003</v>
      </c>
      <c r="Q2014">
        <v>10</v>
      </c>
      <c r="R2014">
        <v>0.32</v>
      </c>
      <c r="S2014" s="4">
        <v>-137.976</v>
      </c>
    </row>
    <row r="2015" spans="1:19" x14ac:dyDescent="0.25">
      <c r="A2015" t="s">
        <v>4996</v>
      </c>
      <c r="B2015" s="1">
        <v>43079</v>
      </c>
      <c r="C2015" s="1">
        <v>43079</v>
      </c>
      <c r="D2015" t="s">
        <v>464</v>
      </c>
      <c r="E2015" t="s">
        <v>521</v>
      </c>
      <c r="F2015" t="s">
        <v>522</v>
      </c>
      <c r="G2015" t="s">
        <v>25</v>
      </c>
      <c r="H2015" t="s">
        <v>26</v>
      </c>
      <c r="I2015" t="s">
        <v>2352</v>
      </c>
      <c r="J2015" t="s">
        <v>4997</v>
      </c>
      <c r="K2015" t="s">
        <v>5580</v>
      </c>
      <c r="L2015" t="s">
        <v>66</v>
      </c>
      <c r="M2015" t="s">
        <v>1262</v>
      </c>
      <c r="N2015" t="s">
        <v>31</v>
      </c>
      <c r="O2015" t="s">
        <v>45</v>
      </c>
      <c r="P2015" s="4">
        <v>673.34400000000005</v>
      </c>
      <c r="Q2015">
        <v>3</v>
      </c>
      <c r="R2015">
        <v>0.3</v>
      </c>
      <c r="S2015" s="4">
        <v>-76.953599999999994</v>
      </c>
    </row>
    <row r="2016" spans="1:19" x14ac:dyDescent="0.25">
      <c r="A2016" t="s">
        <v>4998</v>
      </c>
      <c r="B2016" s="1">
        <v>42430</v>
      </c>
      <c r="C2016" s="1">
        <v>42583</v>
      </c>
      <c r="D2016" t="s">
        <v>39</v>
      </c>
      <c r="E2016" t="s">
        <v>2366</v>
      </c>
      <c r="F2016" t="s">
        <v>2367</v>
      </c>
      <c r="G2016" t="s">
        <v>89</v>
      </c>
      <c r="H2016" t="s">
        <v>26</v>
      </c>
      <c r="I2016" t="s">
        <v>4999</v>
      </c>
      <c r="J2016" t="s">
        <v>1805</v>
      </c>
      <c r="K2016" t="s">
        <v>5581</v>
      </c>
      <c r="L2016" t="s">
        <v>92</v>
      </c>
      <c r="M2016" t="s">
        <v>481</v>
      </c>
      <c r="N2016" t="s">
        <v>31</v>
      </c>
      <c r="O2016" t="s">
        <v>45</v>
      </c>
      <c r="P2016" s="4">
        <v>1592.85</v>
      </c>
      <c r="Q2016">
        <v>7</v>
      </c>
      <c r="R2016">
        <v>0</v>
      </c>
      <c r="S2016" s="4">
        <v>350.42700000000002</v>
      </c>
    </row>
    <row r="2017" spans="1:19" x14ac:dyDescent="0.25">
      <c r="A2017" t="s">
        <v>5000</v>
      </c>
      <c r="B2017" s="1">
        <v>42516</v>
      </c>
      <c r="C2017" s="1">
        <v>42520</v>
      </c>
      <c r="D2017" t="s">
        <v>39</v>
      </c>
      <c r="E2017" t="s">
        <v>5001</v>
      </c>
      <c r="F2017" t="s">
        <v>5002</v>
      </c>
      <c r="G2017" t="s">
        <v>25</v>
      </c>
      <c r="H2017" t="s">
        <v>26</v>
      </c>
      <c r="I2017" t="s">
        <v>1050</v>
      </c>
      <c r="J2017" t="s">
        <v>257</v>
      </c>
      <c r="K2017" t="s">
        <v>5241</v>
      </c>
      <c r="L2017" t="s">
        <v>92</v>
      </c>
      <c r="M2017" t="s">
        <v>1720</v>
      </c>
      <c r="N2017" t="s">
        <v>31</v>
      </c>
      <c r="O2017" t="s">
        <v>55</v>
      </c>
      <c r="P2017" s="4">
        <v>26.94</v>
      </c>
      <c r="Q2017">
        <v>3</v>
      </c>
      <c r="R2017">
        <v>0</v>
      </c>
      <c r="S2017" s="4">
        <v>11.3148</v>
      </c>
    </row>
    <row r="2018" spans="1:19" x14ac:dyDescent="0.25">
      <c r="A2018" t="s">
        <v>5003</v>
      </c>
      <c r="B2018" s="1">
        <v>42328</v>
      </c>
      <c r="C2018" s="1">
        <v>42332</v>
      </c>
      <c r="D2018" t="s">
        <v>39</v>
      </c>
      <c r="E2018" t="s">
        <v>3621</v>
      </c>
      <c r="F2018" t="s">
        <v>3622</v>
      </c>
      <c r="G2018" t="s">
        <v>25</v>
      </c>
      <c r="H2018" t="s">
        <v>26</v>
      </c>
      <c r="I2018" t="s">
        <v>352</v>
      </c>
      <c r="J2018" t="s">
        <v>52</v>
      </c>
      <c r="K2018" t="s">
        <v>5170</v>
      </c>
      <c r="L2018" t="s">
        <v>53</v>
      </c>
      <c r="M2018" t="s">
        <v>2542</v>
      </c>
      <c r="N2018" t="s">
        <v>31</v>
      </c>
      <c r="O2018" t="s">
        <v>55</v>
      </c>
      <c r="P2018" s="4">
        <v>32.04</v>
      </c>
      <c r="Q2018">
        <v>3</v>
      </c>
      <c r="R2018">
        <v>0</v>
      </c>
      <c r="S2018" s="4">
        <v>8.01</v>
      </c>
    </row>
    <row r="2019" spans="1:19" x14ac:dyDescent="0.25">
      <c r="A2019" t="s">
        <v>5004</v>
      </c>
      <c r="B2019" s="1">
        <v>42885</v>
      </c>
      <c r="C2019" s="1">
        <v>42800</v>
      </c>
      <c r="D2019" t="s">
        <v>22</v>
      </c>
      <c r="E2019" t="s">
        <v>2280</v>
      </c>
      <c r="F2019" t="s">
        <v>2281</v>
      </c>
      <c r="G2019" t="s">
        <v>25</v>
      </c>
      <c r="H2019" t="s">
        <v>26</v>
      </c>
      <c r="I2019" t="s">
        <v>2064</v>
      </c>
      <c r="J2019" t="s">
        <v>91</v>
      </c>
      <c r="K2019" t="s">
        <v>5385</v>
      </c>
      <c r="L2019" t="s">
        <v>92</v>
      </c>
      <c r="M2019" t="s">
        <v>1169</v>
      </c>
      <c r="N2019" t="s">
        <v>31</v>
      </c>
      <c r="O2019" t="s">
        <v>32</v>
      </c>
      <c r="P2019" s="4">
        <v>204.66640000000001</v>
      </c>
      <c r="Q2019">
        <v>1</v>
      </c>
      <c r="R2019">
        <v>0.32</v>
      </c>
      <c r="S2019" s="4">
        <v>-6.0195999999999996</v>
      </c>
    </row>
    <row r="2020" spans="1:19" x14ac:dyDescent="0.25">
      <c r="A2020" t="s">
        <v>5005</v>
      </c>
      <c r="B2020" s="1">
        <v>42867</v>
      </c>
      <c r="C2020" s="1">
        <v>42898</v>
      </c>
      <c r="D2020" t="s">
        <v>86</v>
      </c>
      <c r="E2020" t="s">
        <v>5006</v>
      </c>
      <c r="F2020" t="s">
        <v>5007</v>
      </c>
      <c r="G2020" t="s">
        <v>100</v>
      </c>
      <c r="H2020" t="s">
        <v>26</v>
      </c>
      <c r="I2020" t="s">
        <v>202</v>
      </c>
      <c r="J2020" t="s">
        <v>203</v>
      </c>
      <c r="K2020" t="s">
        <v>5160</v>
      </c>
      <c r="L2020" t="s">
        <v>53</v>
      </c>
      <c r="M2020" t="s">
        <v>1315</v>
      </c>
      <c r="N2020" t="s">
        <v>31</v>
      </c>
      <c r="O2020" t="s">
        <v>55</v>
      </c>
      <c r="P2020" s="4">
        <v>199.9</v>
      </c>
      <c r="Q2020">
        <v>5</v>
      </c>
      <c r="R2020">
        <v>0</v>
      </c>
      <c r="S2020" s="4">
        <v>39.979999999999997</v>
      </c>
    </row>
    <row r="2021" spans="1:19" x14ac:dyDescent="0.25">
      <c r="A2021" t="s">
        <v>5008</v>
      </c>
      <c r="B2021" s="1">
        <v>42670</v>
      </c>
      <c r="C2021" s="1">
        <v>42674</v>
      </c>
      <c r="D2021" t="s">
        <v>39</v>
      </c>
      <c r="E2021" t="s">
        <v>3373</v>
      </c>
      <c r="F2021" t="s">
        <v>3374</v>
      </c>
      <c r="G2021" t="s">
        <v>25</v>
      </c>
      <c r="H2021" t="s">
        <v>26</v>
      </c>
      <c r="I2021" t="s">
        <v>180</v>
      </c>
      <c r="J2021" t="s">
        <v>123</v>
      </c>
      <c r="K2021" t="s">
        <v>5208</v>
      </c>
      <c r="L2021" t="s">
        <v>66</v>
      </c>
      <c r="M2021" t="s">
        <v>2093</v>
      </c>
      <c r="N2021" t="s">
        <v>31</v>
      </c>
      <c r="O2021" t="s">
        <v>35</v>
      </c>
      <c r="P2021" s="4">
        <v>427.64400000000001</v>
      </c>
      <c r="Q2021">
        <v>14</v>
      </c>
      <c r="R2021">
        <v>0.1</v>
      </c>
      <c r="S2021" s="4">
        <v>80.777199999999993</v>
      </c>
    </row>
    <row r="2022" spans="1:19" x14ac:dyDescent="0.25">
      <c r="A2022" t="s">
        <v>5009</v>
      </c>
      <c r="B2022" s="1">
        <v>43075</v>
      </c>
      <c r="C2022" s="1">
        <v>42900</v>
      </c>
      <c r="D2022" t="s">
        <v>22</v>
      </c>
      <c r="E2022" t="s">
        <v>1692</v>
      </c>
      <c r="F2022" t="s">
        <v>1693</v>
      </c>
      <c r="G2022" t="s">
        <v>25</v>
      </c>
      <c r="H2022" t="s">
        <v>26</v>
      </c>
      <c r="I2022" t="s">
        <v>137</v>
      </c>
      <c r="J2022" t="s">
        <v>138</v>
      </c>
      <c r="K2022" t="s">
        <v>5146</v>
      </c>
      <c r="L2022" t="s">
        <v>92</v>
      </c>
      <c r="M2022" t="s">
        <v>2039</v>
      </c>
      <c r="N2022" t="s">
        <v>31</v>
      </c>
      <c r="O2022" t="s">
        <v>55</v>
      </c>
      <c r="P2022" s="4">
        <v>8.8559999999999999</v>
      </c>
      <c r="Q2022">
        <v>3</v>
      </c>
      <c r="R2022">
        <v>0.6</v>
      </c>
      <c r="S2022" s="4">
        <v>-6.8634000000000004</v>
      </c>
    </row>
    <row r="2023" spans="1:19" x14ac:dyDescent="0.25">
      <c r="A2023" t="s">
        <v>5011</v>
      </c>
      <c r="B2023" s="1">
        <v>42638</v>
      </c>
      <c r="C2023" s="1">
        <v>42640</v>
      </c>
      <c r="D2023" t="s">
        <v>86</v>
      </c>
      <c r="E2023" t="s">
        <v>2687</v>
      </c>
      <c r="F2023" t="s">
        <v>2688</v>
      </c>
      <c r="G2023" t="s">
        <v>89</v>
      </c>
      <c r="H2023" t="s">
        <v>26</v>
      </c>
      <c r="I2023" t="s">
        <v>352</v>
      </c>
      <c r="J2023" t="s">
        <v>52</v>
      </c>
      <c r="K2023" t="s">
        <v>5185</v>
      </c>
      <c r="L2023" t="s">
        <v>53</v>
      </c>
      <c r="M2023" t="s">
        <v>281</v>
      </c>
      <c r="N2023" t="s">
        <v>31</v>
      </c>
      <c r="O2023" t="s">
        <v>32</v>
      </c>
      <c r="P2023" s="4">
        <v>477.666</v>
      </c>
      <c r="Q2023">
        <v>2</v>
      </c>
      <c r="R2023">
        <v>0.15</v>
      </c>
      <c r="S2023" s="4">
        <v>84.293999999999997</v>
      </c>
    </row>
    <row r="2024" spans="1:19" x14ac:dyDescent="0.25">
      <c r="A2024" t="s">
        <v>5012</v>
      </c>
      <c r="B2024" s="1">
        <v>42313</v>
      </c>
      <c r="C2024" s="1">
        <v>42140</v>
      </c>
      <c r="D2024" t="s">
        <v>22</v>
      </c>
      <c r="E2024" t="s">
        <v>135</v>
      </c>
      <c r="F2024" t="s">
        <v>136</v>
      </c>
      <c r="G2024" t="s">
        <v>100</v>
      </c>
      <c r="H2024" t="s">
        <v>26</v>
      </c>
      <c r="I2024" t="s">
        <v>576</v>
      </c>
      <c r="J2024" t="s">
        <v>577</v>
      </c>
      <c r="K2024" t="s">
        <v>5194</v>
      </c>
      <c r="L2024" t="s">
        <v>53</v>
      </c>
      <c r="M2024" t="s">
        <v>1290</v>
      </c>
      <c r="N2024" t="s">
        <v>31</v>
      </c>
      <c r="O2024" t="s">
        <v>35</v>
      </c>
      <c r="P2024" s="4">
        <v>191.96799999999999</v>
      </c>
      <c r="Q2024">
        <v>7</v>
      </c>
      <c r="R2024">
        <v>0.2</v>
      </c>
      <c r="S2024" s="4">
        <v>16.7972</v>
      </c>
    </row>
    <row r="2025" spans="1:19" x14ac:dyDescent="0.25">
      <c r="A2025" t="s">
        <v>5014</v>
      </c>
      <c r="B2025" s="1">
        <v>42163</v>
      </c>
      <c r="C2025" s="1">
        <v>42285</v>
      </c>
      <c r="D2025" t="s">
        <v>39</v>
      </c>
      <c r="E2025" t="s">
        <v>5015</v>
      </c>
      <c r="F2025" t="s">
        <v>5016</v>
      </c>
      <c r="G2025" t="s">
        <v>89</v>
      </c>
      <c r="H2025" t="s">
        <v>26</v>
      </c>
      <c r="I2025" t="s">
        <v>101</v>
      </c>
      <c r="J2025" t="s">
        <v>91</v>
      </c>
      <c r="K2025" t="s">
        <v>5257</v>
      </c>
      <c r="L2025" t="s">
        <v>92</v>
      </c>
      <c r="M2025" t="s">
        <v>1715</v>
      </c>
      <c r="N2025" t="s">
        <v>31</v>
      </c>
      <c r="O2025" t="s">
        <v>32</v>
      </c>
      <c r="P2025" s="4">
        <v>369.19920000000002</v>
      </c>
      <c r="Q2025">
        <v>3</v>
      </c>
      <c r="R2025">
        <v>0.32</v>
      </c>
      <c r="S2025" s="4">
        <v>-114.01739999999999</v>
      </c>
    </row>
    <row r="2026" spans="1:19" x14ac:dyDescent="0.25">
      <c r="A2026" t="s">
        <v>5017</v>
      </c>
      <c r="B2026" s="1">
        <v>42635</v>
      </c>
      <c r="C2026" s="1">
        <v>42640</v>
      </c>
      <c r="D2026" t="s">
        <v>39</v>
      </c>
      <c r="E2026" t="s">
        <v>2780</v>
      </c>
      <c r="F2026" t="s">
        <v>2781</v>
      </c>
      <c r="G2026" t="s">
        <v>89</v>
      </c>
      <c r="H2026" t="s">
        <v>26</v>
      </c>
      <c r="I2026" t="s">
        <v>1912</v>
      </c>
      <c r="J2026" t="s">
        <v>189</v>
      </c>
      <c r="K2026" t="s">
        <v>5308</v>
      </c>
      <c r="L2026" t="s">
        <v>53</v>
      </c>
      <c r="M2026" t="s">
        <v>542</v>
      </c>
      <c r="N2026" t="s">
        <v>31</v>
      </c>
      <c r="O2026" t="s">
        <v>55</v>
      </c>
      <c r="P2026" s="4">
        <v>68.432000000000002</v>
      </c>
      <c r="Q2026">
        <v>7</v>
      </c>
      <c r="R2026">
        <v>0.2</v>
      </c>
      <c r="S2026" s="4">
        <v>8.5540000000000003</v>
      </c>
    </row>
    <row r="2027" spans="1:19" x14ac:dyDescent="0.25">
      <c r="A2027" t="s">
        <v>5018</v>
      </c>
      <c r="B2027" s="1">
        <v>42336</v>
      </c>
      <c r="C2027" s="1">
        <v>42047</v>
      </c>
      <c r="D2027" t="s">
        <v>39</v>
      </c>
      <c r="E2027" t="s">
        <v>3511</v>
      </c>
      <c r="F2027" t="s">
        <v>3512</v>
      </c>
      <c r="G2027" t="s">
        <v>25</v>
      </c>
      <c r="H2027" t="s">
        <v>26</v>
      </c>
      <c r="I2027" t="s">
        <v>376</v>
      </c>
      <c r="J2027" t="s">
        <v>250</v>
      </c>
      <c r="K2027" t="s">
        <v>5172</v>
      </c>
      <c r="L2027" t="s">
        <v>66</v>
      </c>
      <c r="M2027" t="s">
        <v>175</v>
      </c>
      <c r="N2027" t="s">
        <v>31</v>
      </c>
      <c r="O2027" t="s">
        <v>55</v>
      </c>
      <c r="P2027" s="4">
        <v>71.12</v>
      </c>
      <c r="Q2027">
        <v>5</v>
      </c>
      <c r="R2027">
        <v>0.2</v>
      </c>
      <c r="S2027" s="4">
        <v>9.7789999999999999</v>
      </c>
    </row>
    <row r="2028" spans="1:19" x14ac:dyDescent="0.25">
      <c r="A2028" t="s">
        <v>5019</v>
      </c>
      <c r="B2028" s="1">
        <v>41929</v>
      </c>
      <c r="C2028" s="1">
        <v>41931</v>
      </c>
      <c r="D2028" t="s">
        <v>22</v>
      </c>
      <c r="E2028" t="s">
        <v>5021</v>
      </c>
      <c r="F2028" t="s">
        <v>5022</v>
      </c>
      <c r="G2028" t="s">
        <v>25</v>
      </c>
      <c r="H2028" t="s">
        <v>26</v>
      </c>
      <c r="I2028" t="s">
        <v>101</v>
      </c>
      <c r="J2028" t="s">
        <v>91</v>
      </c>
      <c r="K2028" t="s">
        <v>5257</v>
      </c>
      <c r="L2028" t="s">
        <v>92</v>
      </c>
      <c r="M2028" t="s">
        <v>2757</v>
      </c>
      <c r="N2028" t="s">
        <v>31</v>
      </c>
      <c r="O2028" t="s">
        <v>55</v>
      </c>
      <c r="P2028" s="4">
        <v>5.3120000000000003</v>
      </c>
      <c r="Q2028">
        <v>2</v>
      </c>
      <c r="R2028">
        <v>0.6</v>
      </c>
      <c r="S2028" s="4">
        <v>-1.5935999999999999</v>
      </c>
    </row>
    <row r="2029" spans="1:19" x14ac:dyDescent="0.25">
      <c r="A2029" t="s">
        <v>5023</v>
      </c>
      <c r="B2029" s="1">
        <v>42434</v>
      </c>
      <c r="C2029" s="1">
        <v>42495</v>
      </c>
      <c r="D2029" t="s">
        <v>86</v>
      </c>
      <c r="E2029" t="s">
        <v>5024</v>
      </c>
      <c r="F2029" t="s">
        <v>5025</v>
      </c>
      <c r="G2029" t="s">
        <v>25</v>
      </c>
      <c r="H2029" t="s">
        <v>26</v>
      </c>
      <c r="I2029" t="s">
        <v>249</v>
      </c>
      <c r="J2029" t="s">
        <v>250</v>
      </c>
      <c r="K2029" t="s">
        <v>5158</v>
      </c>
      <c r="L2029" t="s">
        <v>66</v>
      </c>
      <c r="M2029" t="s">
        <v>2432</v>
      </c>
      <c r="N2029" t="s">
        <v>31</v>
      </c>
      <c r="O2029" t="s">
        <v>55</v>
      </c>
      <c r="P2029" s="4">
        <v>51.968000000000004</v>
      </c>
      <c r="Q2029">
        <v>2</v>
      </c>
      <c r="R2029">
        <v>0.2</v>
      </c>
      <c r="S2029" s="4">
        <v>10.393599999999999</v>
      </c>
    </row>
    <row r="2030" spans="1:19" x14ac:dyDescent="0.25">
      <c r="A2030" t="s">
        <v>5026</v>
      </c>
      <c r="B2030" s="1">
        <v>41729</v>
      </c>
      <c r="C2030" s="1">
        <v>41729</v>
      </c>
      <c r="D2030" t="s">
        <v>464</v>
      </c>
      <c r="E2030" t="s">
        <v>3821</v>
      </c>
      <c r="F2030" t="s">
        <v>3822</v>
      </c>
      <c r="G2030" t="s">
        <v>25</v>
      </c>
      <c r="H2030" t="s">
        <v>26</v>
      </c>
      <c r="I2030" t="s">
        <v>326</v>
      </c>
      <c r="J2030" t="s">
        <v>43</v>
      </c>
      <c r="K2030" t="s">
        <v>5168</v>
      </c>
      <c r="L2030" t="s">
        <v>29</v>
      </c>
      <c r="M2030" t="s">
        <v>353</v>
      </c>
      <c r="N2030" t="s">
        <v>31</v>
      </c>
      <c r="O2030" t="s">
        <v>35</v>
      </c>
      <c r="P2030" s="4">
        <v>1125.4880000000001</v>
      </c>
      <c r="Q2030">
        <v>7</v>
      </c>
      <c r="R2030">
        <v>0.2</v>
      </c>
      <c r="S2030" s="4">
        <v>98.480199999999996</v>
      </c>
    </row>
    <row r="2031" spans="1:19" x14ac:dyDescent="0.25">
      <c r="A2031" t="s">
        <v>5028</v>
      </c>
      <c r="B2031" s="1">
        <v>42229</v>
      </c>
      <c r="C2031" s="1">
        <v>42229</v>
      </c>
      <c r="D2031" t="s">
        <v>464</v>
      </c>
      <c r="E2031" t="s">
        <v>62</v>
      </c>
      <c r="F2031" t="s">
        <v>63</v>
      </c>
      <c r="G2031" t="s">
        <v>25</v>
      </c>
      <c r="H2031" t="s">
        <v>26</v>
      </c>
      <c r="I2031" t="s">
        <v>1983</v>
      </c>
      <c r="J2031" t="s">
        <v>52</v>
      </c>
      <c r="K2031" t="s">
        <v>5317</v>
      </c>
      <c r="L2031" t="s">
        <v>53</v>
      </c>
      <c r="M2031" t="s">
        <v>1871</v>
      </c>
      <c r="N2031" t="s">
        <v>31</v>
      </c>
      <c r="O2031" t="s">
        <v>55</v>
      </c>
      <c r="P2031" s="4">
        <v>31.56</v>
      </c>
      <c r="Q2031">
        <v>3</v>
      </c>
      <c r="R2031">
        <v>0</v>
      </c>
      <c r="S2031" s="4">
        <v>10.4148</v>
      </c>
    </row>
    <row r="2032" spans="1:19" x14ac:dyDescent="0.25">
      <c r="A2032" t="s">
        <v>5029</v>
      </c>
      <c r="B2032" s="1">
        <v>42150</v>
      </c>
      <c r="C2032" s="1">
        <v>42152</v>
      </c>
      <c r="D2032" t="s">
        <v>22</v>
      </c>
      <c r="E2032" t="s">
        <v>4217</v>
      </c>
      <c r="F2032" t="s">
        <v>4218</v>
      </c>
      <c r="G2032" t="s">
        <v>25</v>
      </c>
      <c r="H2032" t="s">
        <v>26</v>
      </c>
      <c r="I2032" t="s">
        <v>264</v>
      </c>
      <c r="J2032" t="s">
        <v>91</v>
      </c>
      <c r="K2032" t="s">
        <v>5161</v>
      </c>
      <c r="L2032" t="s">
        <v>92</v>
      </c>
      <c r="M2032" t="s">
        <v>167</v>
      </c>
      <c r="N2032" t="s">
        <v>31</v>
      </c>
      <c r="O2032" t="s">
        <v>35</v>
      </c>
      <c r="P2032" s="4">
        <v>105.68600000000001</v>
      </c>
      <c r="Q2032">
        <v>1</v>
      </c>
      <c r="R2032">
        <v>0.3</v>
      </c>
      <c r="S2032" s="4">
        <v>-28.686199999999999</v>
      </c>
    </row>
    <row r="2033" spans="1:19" x14ac:dyDescent="0.25">
      <c r="A2033" t="s">
        <v>5029</v>
      </c>
      <c r="B2033" s="1">
        <v>42150</v>
      </c>
      <c r="C2033" s="1">
        <v>42152</v>
      </c>
      <c r="D2033" t="s">
        <v>22</v>
      </c>
      <c r="E2033" t="s">
        <v>4217</v>
      </c>
      <c r="F2033" t="s">
        <v>4218</v>
      </c>
      <c r="G2033" t="s">
        <v>25</v>
      </c>
      <c r="H2033" t="s">
        <v>26</v>
      </c>
      <c r="I2033" t="s">
        <v>264</v>
      </c>
      <c r="J2033" t="s">
        <v>91</v>
      </c>
      <c r="K2033" t="s">
        <v>5161</v>
      </c>
      <c r="L2033" t="s">
        <v>92</v>
      </c>
      <c r="M2033" t="s">
        <v>1795</v>
      </c>
      <c r="N2033" t="s">
        <v>31</v>
      </c>
      <c r="O2033" t="s">
        <v>35</v>
      </c>
      <c r="P2033" s="4">
        <v>104.93</v>
      </c>
      <c r="Q2033">
        <v>5</v>
      </c>
      <c r="R2033">
        <v>0.3</v>
      </c>
      <c r="S2033" s="4">
        <v>-4.4969999999999999</v>
      </c>
    </row>
    <row r="2034" spans="1:19" x14ac:dyDescent="0.25">
      <c r="A2034" t="s">
        <v>5031</v>
      </c>
      <c r="B2034" s="1">
        <v>42992</v>
      </c>
      <c r="C2034" s="1">
        <v>42994</v>
      </c>
      <c r="D2034" t="s">
        <v>86</v>
      </c>
      <c r="E2034" t="s">
        <v>3829</v>
      </c>
      <c r="F2034" t="s">
        <v>3830</v>
      </c>
      <c r="G2034" t="s">
        <v>100</v>
      </c>
      <c r="H2034" t="s">
        <v>26</v>
      </c>
      <c r="I2034" t="s">
        <v>180</v>
      </c>
      <c r="J2034" t="s">
        <v>123</v>
      </c>
      <c r="K2034" t="s">
        <v>5153</v>
      </c>
      <c r="L2034" t="s">
        <v>66</v>
      </c>
      <c r="M2034" t="s">
        <v>3063</v>
      </c>
      <c r="N2034" t="s">
        <v>31</v>
      </c>
      <c r="O2034" t="s">
        <v>35</v>
      </c>
      <c r="P2034" s="4">
        <v>589.41</v>
      </c>
      <c r="Q2034">
        <v>5</v>
      </c>
      <c r="R2034">
        <v>0.1</v>
      </c>
      <c r="S2034" s="4">
        <v>-6.5490000000000004</v>
      </c>
    </row>
    <row r="2035" spans="1:19" x14ac:dyDescent="0.25">
      <c r="A2035" t="s">
        <v>5032</v>
      </c>
      <c r="B2035" s="1">
        <v>42911</v>
      </c>
      <c r="C2035" s="1">
        <v>42913</v>
      </c>
      <c r="D2035" t="s">
        <v>22</v>
      </c>
      <c r="E2035" t="s">
        <v>4826</v>
      </c>
      <c r="F2035" t="s">
        <v>4827</v>
      </c>
      <c r="G2035" t="s">
        <v>25</v>
      </c>
      <c r="H2035" t="s">
        <v>26</v>
      </c>
      <c r="I2035" t="s">
        <v>180</v>
      </c>
      <c r="J2035" t="s">
        <v>123</v>
      </c>
      <c r="K2035" t="s">
        <v>5175</v>
      </c>
      <c r="L2035" t="s">
        <v>66</v>
      </c>
      <c r="M2035" t="s">
        <v>2014</v>
      </c>
      <c r="N2035" t="s">
        <v>31</v>
      </c>
      <c r="O2035" t="s">
        <v>32</v>
      </c>
      <c r="P2035" s="4">
        <v>400.78399999999999</v>
      </c>
      <c r="Q2035">
        <v>1</v>
      </c>
      <c r="R2035">
        <v>0.2</v>
      </c>
      <c r="S2035" s="4">
        <v>-5.0098000000000003</v>
      </c>
    </row>
    <row r="2036" spans="1:19" x14ac:dyDescent="0.25">
      <c r="A2036" t="s">
        <v>5033</v>
      </c>
      <c r="B2036" s="1">
        <v>42579</v>
      </c>
      <c r="C2036" s="1">
        <v>42377</v>
      </c>
      <c r="D2036" t="s">
        <v>39</v>
      </c>
      <c r="E2036" t="s">
        <v>5034</v>
      </c>
      <c r="F2036" t="s">
        <v>5035</v>
      </c>
      <c r="G2036" t="s">
        <v>100</v>
      </c>
      <c r="H2036" t="s">
        <v>26</v>
      </c>
      <c r="I2036" t="s">
        <v>1392</v>
      </c>
      <c r="J2036" t="s">
        <v>91</v>
      </c>
      <c r="K2036" t="s">
        <v>5281</v>
      </c>
      <c r="L2036" t="s">
        <v>92</v>
      </c>
      <c r="M2036" t="s">
        <v>1320</v>
      </c>
      <c r="N2036" t="s">
        <v>31</v>
      </c>
      <c r="O2036" t="s">
        <v>55</v>
      </c>
      <c r="P2036" s="4">
        <v>24.7</v>
      </c>
      <c r="Q2036">
        <v>5</v>
      </c>
      <c r="R2036">
        <v>0.6</v>
      </c>
      <c r="S2036" s="4">
        <v>-9.8800000000000008</v>
      </c>
    </row>
    <row r="2037" spans="1:19" x14ac:dyDescent="0.25">
      <c r="A2037" t="s">
        <v>5033</v>
      </c>
      <c r="B2037" s="1">
        <v>42579</v>
      </c>
      <c r="C2037" s="1">
        <v>42377</v>
      </c>
      <c r="D2037" t="s">
        <v>39</v>
      </c>
      <c r="E2037" t="s">
        <v>5034</v>
      </c>
      <c r="F2037" t="s">
        <v>5035</v>
      </c>
      <c r="G2037" t="s">
        <v>100</v>
      </c>
      <c r="H2037" t="s">
        <v>26</v>
      </c>
      <c r="I2037" t="s">
        <v>1392</v>
      </c>
      <c r="J2037" t="s">
        <v>91</v>
      </c>
      <c r="K2037" t="s">
        <v>5281</v>
      </c>
      <c r="L2037" t="s">
        <v>92</v>
      </c>
      <c r="M2037" t="s">
        <v>4324</v>
      </c>
      <c r="N2037" t="s">
        <v>31</v>
      </c>
      <c r="O2037" t="s">
        <v>55</v>
      </c>
      <c r="P2037" s="4">
        <v>302.72000000000003</v>
      </c>
      <c r="Q2037">
        <v>5</v>
      </c>
      <c r="R2037">
        <v>0.6</v>
      </c>
      <c r="S2037" s="4">
        <v>-378.4</v>
      </c>
    </row>
    <row r="2038" spans="1:19" x14ac:dyDescent="0.25">
      <c r="A2038" t="s">
        <v>5036</v>
      </c>
      <c r="B2038" s="1">
        <v>42266</v>
      </c>
      <c r="C2038" s="1">
        <v>42270</v>
      </c>
      <c r="D2038" t="s">
        <v>39</v>
      </c>
      <c r="E2038" t="s">
        <v>5037</v>
      </c>
      <c r="F2038" t="s">
        <v>5038</v>
      </c>
      <c r="G2038" t="s">
        <v>100</v>
      </c>
      <c r="H2038" t="s">
        <v>26</v>
      </c>
      <c r="I2038" t="s">
        <v>2189</v>
      </c>
      <c r="J2038" t="s">
        <v>52</v>
      </c>
      <c r="K2038" t="s">
        <v>5339</v>
      </c>
      <c r="L2038" t="s">
        <v>53</v>
      </c>
      <c r="M2038" t="s">
        <v>2746</v>
      </c>
      <c r="N2038" t="s">
        <v>31</v>
      </c>
      <c r="O2038" t="s">
        <v>55</v>
      </c>
      <c r="P2038" s="4">
        <v>60.84</v>
      </c>
      <c r="Q2038">
        <v>3</v>
      </c>
      <c r="R2038">
        <v>0</v>
      </c>
      <c r="S2038" s="4">
        <v>19.468800000000002</v>
      </c>
    </row>
    <row r="2039" spans="1:19" x14ac:dyDescent="0.25">
      <c r="A2039" t="s">
        <v>5039</v>
      </c>
      <c r="B2039" s="1">
        <v>42538</v>
      </c>
      <c r="C2039" s="1">
        <v>42544</v>
      </c>
      <c r="D2039" t="s">
        <v>39</v>
      </c>
      <c r="E2039" t="s">
        <v>2521</v>
      </c>
      <c r="F2039" t="s">
        <v>2522</v>
      </c>
      <c r="G2039" t="s">
        <v>89</v>
      </c>
      <c r="H2039" t="s">
        <v>26</v>
      </c>
      <c r="I2039" t="s">
        <v>1037</v>
      </c>
      <c r="J2039" t="s">
        <v>123</v>
      </c>
      <c r="K2039" t="s">
        <v>5239</v>
      </c>
      <c r="L2039" t="s">
        <v>66</v>
      </c>
      <c r="M2039" t="s">
        <v>1563</v>
      </c>
      <c r="N2039" t="s">
        <v>31</v>
      </c>
      <c r="O2039" t="s">
        <v>45</v>
      </c>
      <c r="P2039" s="4">
        <v>376.86599999999999</v>
      </c>
      <c r="Q2039">
        <v>3</v>
      </c>
      <c r="R2039">
        <v>0.4</v>
      </c>
      <c r="S2039" s="4">
        <v>-213.5574</v>
      </c>
    </row>
    <row r="2040" spans="1:19" x14ac:dyDescent="0.25">
      <c r="A2040" t="s">
        <v>5041</v>
      </c>
      <c r="B2040" s="1">
        <v>42506</v>
      </c>
      <c r="C2040" s="1">
        <v>42509</v>
      </c>
      <c r="D2040" t="s">
        <v>22</v>
      </c>
      <c r="E2040" t="s">
        <v>561</v>
      </c>
      <c r="F2040" t="s">
        <v>562</v>
      </c>
      <c r="G2040" t="s">
        <v>25</v>
      </c>
      <c r="H2040" t="s">
        <v>26</v>
      </c>
      <c r="I2040" t="s">
        <v>51</v>
      </c>
      <c r="J2040" t="s">
        <v>52</v>
      </c>
      <c r="K2040" t="s">
        <v>5197</v>
      </c>
      <c r="L2040" t="s">
        <v>53</v>
      </c>
      <c r="M2040" t="s">
        <v>2579</v>
      </c>
      <c r="N2040" t="s">
        <v>31</v>
      </c>
      <c r="O2040" t="s">
        <v>55</v>
      </c>
      <c r="P2040" s="4">
        <v>282.83999999999997</v>
      </c>
      <c r="Q2040">
        <v>4</v>
      </c>
      <c r="R2040">
        <v>0</v>
      </c>
      <c r="S2040" s="4">
        <v>19.7988</v>
      </c>
    </row>
    <row r="2041" spans="1:19" x14ac:dyDescent="0.25">
      <c r="A2041" t="s">
        <v>5043</v>
      </c>
      <c r="B2041" s="1">
        <v>42915</v>
      </c>
      <c r="C2041" s="1">
        <v>42916</v>
      </c>
      <c r="D2041" t="s">
        <v>86</v>
      </c>
      <c r="E2041" t="s">
        <v>4041</v>
      </c>
      <c r="F2041" t="s">
        <v>4042</v>
      </c>
      <c r="G2041" t="s">
        <v>25</v>
      </c>
      <c r="H2041" t="s">
        <v>26</v>
      </c>
      <c r="I2041" t="s">
        <v>2064</v>
      </c>
      <c r="J2041" t="s">
        <v>91</v>
      </c>
      <c r="K2041" t="s">
        <v>5406</v>
      </c>
      <c r="L2041" t="s">
        <v>92</v>
      </c>
      <c r="M2041" t="s">
        <v>1931</v>
      </c>
      <c r="N2041" t="s">
        <v>31</v>
      </c>
      <c r="O2041" t="s">
        <v>45</v>
      </c>
      <c r="P2041" s="4">
        <v>307.31400000000002</v>
      </c>
      <c r="Q2041">
        <v>3</v>
      </c>
      <c r="R2041">
        <v>0.3</v>
      </c>
      <c r="S2041" s="4">
        <v>-39.511800000000001</v>
      </c>
    </row>
    <row r="2042" spans="1:19" x14ac:dyDescent="0.25">
      <c r="A2042" t="s">
        <v>5043</v>
      </c>
      <c r="B2042" s="1">
        <v>42915</v>
      </c>
      <c r="C2042" s="1">
        <v>42916</v>
      </c>
      <c r="D2042" t="s">
        <v>86</v>
      </c>
      <c r="E2042" t="s">
        <v>4041</v>
      </c>
      <c r="F2042" t="s">
        <v>4042</v>
      </c>
      <c r="G2042" t="s">
        <v>25</v>
      </c>
      <c r="H2042" t="s">
        <v>26</v>
      </c>
      <c r="I2042" t="s">
        <v>2064</v>
      </c>
      <c r="J2042" t="s">
        <v>91</v>
      </c>
      <c r="K2042" t="s">
        <v>5406</v>
      </c>
      <c r="L2042" t="s">
        <v>92</v>
      </c>
      <c r="M2042" t="s">
        <v>2210</v>
      </c>
      <c r="N2042" t="s">
        <v>31</v>
      </c>
      <c r="O2042" t="s">
        <v>32</v>
      </c>
      <c r="P2042" s="4">
        <v>409.99919999999997</v>
      </c>
      <c r="Q2042">
        <v>3</v>
      </c>
      <c r="R2042">
        <v>0.32</v>
      </c>
      <c r="S2042" s="4">
        <v>-96.470399999999998</v>
      </c>
    </row>
    <row r="2043" spans="1:19" x14ac:dyDescent="0.25">
      <c r="A2043" t="s">
        <v>5044</v>
      </c>
      <c r="B2043" s="1">
        <v>41926</v>
      </c>
      <c r="C2043" s="1">
        <v>41929</v>
      </c>
      <c r="D2043" t="s">
        <v>86</v>
      </c>
      <c r="E2043" t="s">
        <v>4431</v>
      </c>
      <c r="F2043" t="s">
        <v>4432</v>
      </c>
      <c r="G2043" t="s">
        <v>25</v>
      </c>
      <c r="H2043" t="s">
        <v>26</v>
      </c>
      <c r="I2043" t="s">
        <v>1598</v>
      </c>
      <c r="J2043" t="s">
        <v>473</v>
      </c>
      <c r="K2043" t="s">
        <v>5286</v>
      </c>
      <c r="L2043" t="s">
        <v>66</v>
      </c>
      <c r="M2043" t="s">
        <v>3447</v>
      </c>
      <c r="N2043" t="s">
        <v>31</v>
      </c>
      <c r="O2043" t="s">
        <v>35</v>
      </c>
      <c r="P2043" s="4">
        <v>1628.82</v>
      </c>
      <c r="Q2043">
        <v>9</v>
      </c>
      <c r="R2043">
        <v>0</v>
      </c>
      <c r="S2043" s="4">
        <v>260.6112</v>
      </c>
    </row>
    <row r="2044" spans="1:19" x14ac:dyDescent="0.25">
      <c r="A2044" t="s">
        <v>5045</v>
      </c>
      <c r="B2044" s="1">
        <v>41961</v>
      </c>
      <c r="C2044" s="1">
        <v>41968</v>
      </c>
      <c r="D2044" t="s">
        <v>39</v>
      </c>
      <c r="E2044" t="s">
        <v>879</v>
      </c>
      <c r="F2044" t="s">
        <v>880</v>
      </c>
      <c r="G2044" t="s">
        <v>89</v>
      </c>
      <c r="H2044" t="s">
        <v>26</v>
      </c>
      <c r="I2044" t="s">
        <v>202</v>
      </c>
      <c r="J2044" t="s">
        <v>203</v>
      </c>
      <c r="K2044" t="s">
        <v>5186</v>
      </c>
      <c r="L2044" t="s">
        <v>53</v>
      </c>
      <c r="M2044" t="s">
        <v>803</v>
      </c>
      <c r="N2044" t="s">
        <v>31</v>
      </c>
      <c r="O2044" t="s">
        <v>55</v>
      </c>
      <c r="P2044" s="4">
        <v>137.54</v>
      </c>
      <c r="Q2044">
        <v>2</v>
      </c>
      <c r="R2044">
        <v>0</v>
      </c>
      <c r="S2044" s="4">
        <v>55.015999999999998</v>
      </c>
    </row>
    <row r="2045" spans="1:19" x14ac:dyDescent="0.25">
      <c r="A2045" t="s">
        <v>5045</v>
      </c>
      <c r="B2045" s="1">
        <v>41961</v>
      </c>
      <c r="C2045" s="1">
        <v>41968</v>
      </c>
      <c r="D2045" t="s">
        <v>39</v>
      </c>
      <c r="E2045" t="s">
        <v>879</v>
      </c>
      <c r="F2045" t="s">
        <v>880</v>
      </c>
      <c r="G2045" t="s">
        <v>89</v>
      </c>
      <c r="H2045" t="s">
        <v>26</v>
      </c>
      <c r="I2045" t="s">
        <v>202</v>
      </c>
      <c r="J2045" t="s">
        <v>203</v>
      </c>
      <c r="K2045" t="s">
        <v>5186</v>
      </c>
      <c r="L2045" t="s">
        <v>53</v>
      </c>
      <c r="M2045" t="s">
        <v>1451</v>
      </c>
      <c r="N2045" t="s">
        <v>31</v>
      </c>
      <c r="O2045" t="s">
        <v>45</v>
      </c>
      <c r="P2045" s="4">
        <v>730.2</v>
      </c>
      <c r="Q2045">
        <v>4</v>
      </c>
      <c r="R2045">
        <v>0</v>
      </c>
      <c r="S2045" s="4">
        <v>94.926000000000002</v>
      </c>
    </row>
    <row r="2046" spans="1:19" x14ac:dyDescent="0.25">
      <c r="A2046" t="s">
        <v>5046</v>
      </c>
      <c r="B2046" s="1">
        <v>42032</v>
      </c>
      <c r="C2046" s="1">
        <v>42035</v>
      </c>
      <c r="D2046" t="s">
        <v>22</v>
      </c>
      <c r="E2046" t="s">
        <v>5048</v>
      </c>
      <c r="F2046" t="s">
        <v>5049</v>
      </c>
      <c r="G2046" t="s">
        <v>25</v>
      </c>
      <c r="H2046" t="s">
        <v>26</v>
      </c>
      <c r="I2046" t="s">
        <v>563</v>
      </c>
      <c r="J2046" t="s">
        <v>1209</v>
      </c>
      <c r="K2046" t="s">
        <v>5489</v>
      </c>
      <c r="L2046" t="s">
        <v>29</v>
      </c>
      <c r="M2046" t="s">
        <v>857</v>
      </c>
      <c r="N2046" t="s">
        <v>31</v>
      </c>
      <c r="O2046" t="s">
        <v>45</v>
      </c>
      <c r="P2046" s="4">
        <v>4297.6440000000002</v>
      </c>
      <c r="Q2046">
        <v>13</v>
      </c>
      <c r="R2046">
        <v>0.4</v>
      </c>
      <c r="S2046" s="4">
        <v>-1862.3124</v>
      </c>
    </row>
    <row r="2047" spans="1:19" x14ac:dyDescent="0.25">
      <c r="A2047" t="s">
        <v>5050</v>
      </c>
      <c r="B2047" s="1">
        <v>41823</v>
      </c>
      <c r="C2047" s="1">
        <v>41976</v>
      </c>
      <c r="D2047" t="s">
        <v>39</v>
      </c>
      <c r="E2047" t="s">
        <v>4603</v>
      </c>
      <c r="F2047" t="s">
        <v>4604</v>
      </c>
      <c r="G2047" t="s">
        <v>89</v>
      </c>
      <c r="H2047" t="s">
        <v>26</v>
      </c>
      <c r="I2047" t="s">
        <v>202</v>
      </c>
      <c r="J2047" t="s">
        <v>203</v>
      </c>
      <c r="K2047" t="s">
        <v>5154</v>
      </c>
      <c r="L2047" t="s">
        <v>53</v>
      </c>
      <c r="M2047" t="s">
        <v>4950</v>
      </c>
      <c r="N2047" t="s">
        <v>31</v>
      </c>
      <c r="O2047" t="s">
        <v>35</v>
      </c>
      <c r="P2047" s="4">
        <v>436.70400000000001</v>
      </c>
      <c r="Q2047">
        <v>6</v>
      </c>
      <c r="R2047">
        <v>0.2</v>
      </c>
      <c r="S2047" s="4">
        <v>21.8352</v>
      </c>
    </row>
    <row r="2048" spans="1:19" x14ac:dyDescent="0.25">
      <c r="A2048" t="s">
        <v>5050</v>
      </c>
      <c r="B2048" s="1">
        <v>41823</v>
      </c>
      <c r="C2048" s="1">
        <v>41976</v>
      </c>
      <c r="D2048" t="s">
        <v>39</v>
      </c>
      <c r="E2048" t="s">
        <v>4603</v>
      </c>
      <c r="F2048" t="s">
        <v>4604</v>
      </c>
      <c r="G2048" t="s">
        <v>89</v>
      </c>
      <c r="H2048" t="s">
        <v>26</v>
      </c>
      <c r="I2048" t="s">
        <v>202</v>
      </c>
      <c r="J2048" t="s">
        <v>203</v>
      </c>
      <c r="K2048" t="s">
        <v>5154</v>
      </c>
      <c r="L2048" t="s">
        <v>53</v>
      </c>
      <c r="M2048" t="s">
        <v>2765</v>
      </c>
      <c r="N2048" t="s">
        <v>31</v>
      </c>
      <c r="O2048" t="s">
        <v>35</v>
      </c>
      <c r="P2048" s="4">
        <v>481.56799999999998</v>
      </c>
      <c r="Q2048">
        <v>2</v>
      </c>
      <c r="R2048">
        <v>0.2</v>
      </c>
      <c r="S2048" s="4">
        <v>54.176400000000001</v>
      </c>
    </row>
    <row r="2049" spans="1:19" x14ac:dyDescent="0.25">
      <c r="A2049" t="s">
        <v>5051</v>
      </c>
      <c r="B2049" s="1">
        <v>42700</v>
      </c>
      <c r="C2049" s="1">
        <v>42704</v>
      </c>
      <c r="D2049" t="s">
        <v>39</v>
      </c>
      <c r="E2049" t="s">
        <v>1995</v>
      </c>
      <c r="F2049" t="s">
        <v>1996</v>
      </c>
      <c r="G2049" t="s">
        <v>25</v>
      </c>
      <c r="H2049" t="s">
        <v>26</v>
      </c>
      <c r="I2049" t="s">
        <v>51</v>
      </c>
      <c r="J2049" t="s">
        <v>52</v>
      </c>
      <c r="K2049" t="s">
        <v>5197</v>
      </c>
      <c r="L2049" t="s">
        <v>53</v>
      </c>
      <c r="M2049" t="s">
        <v>2014</v>
      </c>
      <c r="N2049" t="s">
        <v>31</v>
      </c>
      <c r="O2049" t="s">
        <v>32</v>
      </c>
      <c r="P2049" s="4">
        <v>3406.6640000000002</v>
      </c>
      <c r="Q2049">
        <v>8</v>
      </c>
      <c r="R2049">
        <v>0.15</v>
      </c>
      <c r="S2049" s="4">
        <v>160.31360000000001</v>
      </c>
    </row>
    <row r="2050" spans="1:19" x14ac:dyDescent="0.25">
      <c r="A2050" t="s">
        <v>5051</v>
      </c>
      <c r="B2050" s="1">
        <v>42700</v>
      </c>
      <c r="C2050" s="1">
        <v>42704</v>
      </c>
      <c r="D2050" t="s">
        <v>39</v>
      </c>
      <c r="E2050" t="s">
        <v>1995</v>
      </c>
      <c r="F2050" t="s">
        <v>1996</v>
      </c>
      <c r="G2050" t="s">
        <v>25</v>
      </c>
      <c r="H2050" t="s">
        <v>26</v>
      </c>
      <c r="I2050" t="s">
        <v>51</v>
      </c>
      <c r="J2050" t="s">
        <v>52</v>
      </c>
      <c r="K2050" t="s">
        <v>5197</v>
      </c>
      <c r="L2050" t="s">
        <v>53</v>
      </c>
      <c r="M2050" t="s">
        <v>1658</v>
      </c>
      <c r="N2050" t="s">
        <v>31</v>
      </c>
      <c r="O2050" t="s">
        <v>55</v>
      </c>
      <c r="P2050" s="4">
        <v>595.38</v>
      </c>
      <c r="Q2050">
        <v>6</v>
      </c>
      <c r="R2050">
        <v>0</v>
      </c>
      <c r="S2050" s="4">
        <v>297.69</v>
      </c>
    </row>
    <row r="2051" spans="1:19" x14ac:dyDescent="0.25">
      <c r="A2051" t="s">
        <v>5052</v>
      </c>
      <c r="B2051" s="1">
        <v>41904</v>
      </c>
      <c r="C2051" s="1">
        <v>41911</v>
      </c>
      <c r="D2051" t="s">
        <v>39</v>
      </c>
      <c r="E2051" t="s">
        <v>1929</v>
      </c>
      <c r="F2051" t="s">
        <v>1930</v>
      </c>
      <c r="G2051" t="s">
        <v>25</v>
      </c>
      <c r="H2051" t="s">
        <v>26</v>
      </c>
      <c r="I2051" t="s">
        <v>180</v>
      </c>
      <c r="J2051" t="s">
        <v>123</v>
      </c>
      <c r="K2051" t="s">
        <v>5153</v>
      </c>
      <c r="L2051" t="s">
        <v>66</v>
      </c>
      <c r="M2051" t="s">
        <v>2432</v>
      </c>
      <c r="N2051" t="s">
        <v>31</v>
      </c>
      <c r="O2051" t="s">
        <v>55</v>
      </c>
      <c r="P2051" s="4">
        <v>97.44</v>
      </c>
      <c r="Q2051">
        <v>3</v>
      </c>
      <c r="R2051">
        <v>0</v>
      </c>
      <c r="S2051" s="4">
        <v>35.078400000000002</v>
      </c>
    </row>
    <row r="2052" spans="1:19" x14ac:dyDescent="0.25">
      <c r="A2052" t="s">
        <v>5052</v>
      </c>
      <c r="B2052" s="1">
        <v>41904</v>
      </c>
      <c r="C2052" s="1">
        <v>41911</v>
      </c>
      <c r="D2052" t="s">
        <v>39</v>
      </c>
      <c r="E2052" t="s">
        <v>1929</v>
      </c>
      <c r="F2052" t="s">
        <v>1930</v>
      </c>
      <c r="G2052" t="s">
        <v>25</v>
      </c>
      <c r="H2052" t="s">
        <v>26</v>
      </c>
      <c r="I2052" t="s">
        <v>180</v>
      </c>
      <c r="J2052" t="s">
        <v>123</v>
      </c>
      <c r="K2052" t="s">
        <v>5153</v>
      </c>
      <c r="L2052" t="s">
        <v>66</v>
      </c>
      <c r="M2052" t="s">
        <v>3028</v>
      </c>
      <c r="N2052" t="s">
        <v>31</v>
      </c>
      <c r="O2052" t="s">
        <v>35</v>
      </c>
      <c r="P2052" s="4">
        <v>579.52800000000002</v>
      </c>
      <c r="Q2052">
        <v>4</v>
      </c>
      <c r="R2052">
        <v>0.1</v>
      </c>
      <c r="S2052" s="4">
        <v>83.709599999999995</v>
      </c>
    </row>
    <row r="2053" spans="1:19" x14ac:dyDescent="0.25">
      <c r="A2053" t="s">
        <v>5054</v>
      </c>
      <c r="B2053" s="1">
        <v>43055</v>
      </c>
      <c r="C2053" s="1">
        <v>43059</v>
      </c>
      <c r="D2053" t="s">
        <v>39</v>
      </c>
      <c r="E2053" t="s">
        <v>238</v>
      </c>
      <c r="F2053" t="s">
        <v>239</v>
      </c>
      <c r="G2053" t="s">
        <v>25</v>
      </c>
      <c r="H2053" t="s">
        <v>26</v>
      </c>
      <c r="I2053" t="s">
        <v>51</v>
      </c>
      <c r="J2053" t="s">
        <v>52</v>
      </c>
      <c r="K2053" t="s">
        <v>5260</v>
      </c>
      <c r="L2053" t="s">
        <v>53</v>
      </c>
      <c r="M2053" t="s">
        <v>1315</v>
      </c>
      <c r="N2053" t="s">
        <v>31</v>
      </c>
      <c r="O2053" t="s">
        <v>55</v>
      </c>
      <c r="P2053" s="4">
        <v>119.94</v>
      </c>
      <c r="Q2053">
        <v>3</v>
      </c>
      <c r="R2053">
        <v>0</v>
      </c>
      <c r="S2053" s="4">
        <v>23.988</v>
      </c>
    </row>
    <row r="2054" spans="1:19" x14ac:dyDescent="0.25">
      <c r="A2054" t="s">
        <v>5054</v>
      </c>
      <c r="B2054" s="1">
        <v>43055</v>
      </c>
      <c r="C2054" s="1">
        <v>43059</v>
      </c>
      <c r="D2054" t="s">
        <v>39</v>
      </c>
      <c r="E2054" t="s">
        <v>238</v>
      </c>
      <c r="F2054" t="s">
        <v>239</v>
      </c>
      <c r="G2054" t="s">
        <v>25</v>
      </c>
      <c r="H2054" t="s">
        <v>26</v>
      </c>
      <c r="I2054" t="s">
        <v>51</v>
      </c>
      <c r="J2054" t="s">
        <v>52</v>
      </c>
      <c r="K2054" t="s">
        <v>5260</v>
      </c>
      <c r="L2054" t="s">
        <v>53</v>
      </c>
      <c r="M2054" t="s">
        <v>2344</v>
      </c>
      <c r="N2054" t="s">
        <v>31</v>
      </c>
      <c r="O2054" t="s">
        <v>55</v>
      </c>
      <c r="P2054" s="4">
        <v>12.42</v>
      </c>
      <c r="Q2054">
        <v>3</v>
      </c>
      <c r="R2054">
        <v>0</v>
      </c>
      <c r="S2054" s="4">
        <v>4.4711999999999996</v>
      </c>
    </row>
    <row r="2055" spans="1:19" x14ac:dyDescent="0.25">
      <c r="A2055" t="s">
        <v>5055</v>
      </c>
      <c r="B2055" s="1">
        <v>42526</v>
      </c>
      <c r="C2055" s="1">
        <v>42648</v>
      </c>
      <c r="D2055" t="s">
        <v>39</v>
      </c>
      <c r="E2055" t="s">
        <v>4533</v>
      </c>
      <c r="F2055" t="s">
        <v>4534</v>
      </c>
      <c r="G2055" t="s">
        <v>25</v>
      </c>
      <c r="H2055" t="s">
        <v>26</v>
      </c>
      <c r="I2055" t="s">
        <v>2471</v>
      </c>
      <c r="J2055" t="s">
        <v>52</v>
      </c>
      <c r="K2055" t="s">
        <v>5361</v>
      </c>
      <c r="L2055" t="s">
        <v>53</v>
      </c>
      <c r="M2055" t="s">
        <v>1841</v>
      </c>
      <c r="N2055" t="s">
        <v>31</v>
      </c>
      <c r="O2055" t="s">
        <v>55</v>
      </c>
      <c r="P2055" s="4">
        <v>41.6</v>
      </c>
      <c r="Q2055">
        <v>4</v>
      </c>
      <c r="R2055">
        <v>0</v>
      </c>
      <c r="S2055" s="4">
        <v>14.144</v>
      </c>
    </row>
    <row r="2056" spans="1:19" x14ac:dyDescent="0.25">
      <c r="A2056" t="s">
        <v>5056</v>
      </c>
      <c r="B2056" s="1">
        <v>43082</v>
      </c>
      <c r="C2056" s="1">
        <v>43087</v>
      </c>
      <c r="D2056" t="s">
        <v>39</v>
      </c>
      <c r="E2056" t="s">
        <v>2441</v>
      </c>
      <c r="F2056" t="s">
        <v>2442</v>
      </c>
      <c r="G2056" t="s">
        <v>25</v>
      </c>
      <c r="H2056" t="s">
        <v>26</v>
      </c>
      <c r="I2056" t="s">
        <v>352</v>
      </c>
      <c r="J2056" t="s">
        <v>52</v>
      </c>
      <c r="K2056" t="s">
        <v>5180</v>
      </c>
      <c r="L2056" t="s">
        <v>53</v>
      </c>
      <c r="M2056" t="s">
        <v>1518</v>
      </c>
      <c r="N2056" t="s">
        <v>31</v>
      </c>
      <c r="O2056" t="s">
        <v>55</v>
      </c>
      <c r="P2056" s="4">
        <v>201.04</v>
      </c>
      <c r="Q2056">
        <v>8</v>
      </c>
      <c r="R2056">
        <v>0</v>
      </c>
      <c r="S2056" s="4">
        <v>54.280799999999999</v>
      </c>
    </row>
    <row r="2057" spans="1:19" x14ac:dyDescent="0.25">
      <c r="A2057" t="s">
        <v>5057</v>
      </c>
      <c r="B2057" s="1">
        <v>42321</v>
      </c>
      <c r="C2057" s="1">
        <v>42325</v>
      </c>
      <c r="D2057" t="s">
        <v>39</v>
      </c>
      <c r="E2057" t="s">
        <v>438</v>
      </c>
      <c r="F2057" t="s">
        <v>439</v>
      </c>
      <c r="G2057" t="s">
        <v>25</v>
      </c>
      <c r="H2057" t="s">
        <v>26</v>
      </c>
      <c r="I2057" t="s">
        <v>101</v>
      </c>
      <c r="J2057" t="s">
        <v>91</v>
      </c>
      <c r="K2057" t="s">
        <v>5142</v>
      </c>
      <c r="L2057" t="s">
        <v>92</v>
      </c>
      <c r="M2057" t="s">
        <v>1169</v>
      </c>
      <c r="N2057" t="s">
        <v>31</v>
      </c>
      <c r="O2057" t="s">
        <v>32</v>
      </c>
      <c r="P2057" s="4">
        <v>613.99919999999997</v>
      </c>
      <c r="Q2057">
        <v>3</v>
      </c>
      <c r="R2057">
        <v>0.32</v>
      </c>
      <c r="S2057" s="4">
        <v>-18.058800000000002</v>
      </c>
    </row>
    <row r="2058" spans="1:19" x14ac:dyDescent="0.25">
      <c r="A2058" t="s">
        <v>5058</v>
      </c>
      <c r="B2058" s="1">
        <v>42677</v>
      </c>
      <c r="C2058" s="1">
        <v>42677</v>
      </c>
      <c r="D2058" t="s">
        <v>464</v>
      </c>
      <c r="E2058" t="s">
        <v>5059</v>
      </c>
      <c r="F2058" t="s">
        <v>5060</v>
      </c>
      <c r="G2058" t="s">
        <v>100</v>
      </c>
      <c r="H2058" t="s">
        <v>26</v>
      </c>
      <c r="I2058" t="s">
        <v>64</v>
      </c>
      <c r="J2058" t="s">
        <v>65</v>
      </c>
      <c r="K2058" t="s">
        <v>5139</v>
      </c>
      <c r="L2058" t="s">
        <v>66</v>
      </c>
      <c r="M2058" t="s">
        <v>1892</v>
      </c>
      <c r="N2058" t="s">
        <v>31</v>
      </c>
      <c r="O2058" t="s">
        <v>55</v>
      </c>
      <c r="P2058" s="4">
        <v>30.335999999999999</v>
      </c>
      <c r="Q2058">
        <v>4</v>
      </c>
      <c r="R2058">
        <v>0.2</v>
      </c>
      <c r="S2058" s="4">
        <v>9.48</v>
      </c>
    </row>
    <row r="2059" spans="1:19" x14ac:dyDescent="0.25">
      <c r="A2059" t="s">
        <v>5061</v>
      </c>
      <c r="B2059" s="1">
        <v>42664</v>
      </c>
      <c r="C2059" s="1">
        <v>42670</v>
      </c>
      <c r="D2059" t="s">
        <v>39</v>
      </c>
      <c r="E2059" t="s">
        <v>708</v>
      </c>
      <c r="F2059" t="s">
        <v>709</v>
      </c>
      <c r="G2059" t="s">
        <v>25</v>
      </c>
      <c r="H2059" t="s">
        <v>26</v>
      </c>
      <c r="I2059" t="s">
        <v>51</v>
      </c>
      <c r="J2059" t="s">
        <v>52</v>
      </c>
      <c r="K2059" t="s">
        <v>5197</v>
      </c>
      <c r="L2059" t="s">
        <v>53</v>
      </c>
      <c r="M2059" t="s">
        <v>3574</v>
      </c>
      <c r="N2059" t="s">
        <v>31</v>
      </c>
      <c r="O2059" t="s">
        <v>35</v>
      </c>
      <c r="P2059" s="4">
        <v>242.136</v>
      </c>
      <c r="Q2059">
        <v>3</v>
      </c>
      <c r="R2059">
        <v>0.2</v>
      </c>
      <c r="S2059" s="4">
        <v>12.1068</v>
      </c>
    </row>
    <row r="2060" spans="1:19" x14ac:dyDescent="0.25">
      <c r="A2060" t="s">
        <v>5061</v>
      </c>
      <c r="B2060" s="1">
        <v>42664</v>
      </c>
      <c r="C2060" s="1">
        <v>42670</v>
      </c>
      <c r="D2060" t="s">
        <v>39</v>
      </c>
      <c r="E2060" t="s">
        <v>708</v>
      </c>
      <c r="F2060" t="s">
        <v>709</v>
      </c>
      <c r="G2060" t="s">
        <v>25</v>
      </c>
      <c r="H2060" t="s">
        <v>26</v>
      </c>
      <c r="I2060" t="s">
        <v>51</v>
      </c>
      <c r="J2060" t="s">
        <v>52</v>
      </c>
      <c r="K2060" t="s">
        <v>5197</v>
      </c>
      <c r="L2060" t="s">
        <v>53</v>
      </c>
      <c r="M2060" t="s">
        <v>3159</v>
      </c>
      <c r="N2060" t="s">
        <v>31</v>
      </c>
      <c r="O2060" t="s">
        <v>55</v>
      </c>
      <c r="P2060" s="4">
        <v>19.96</v>
      </c>
      <c r="Q2060">
        <v>2</v>
      </c>
      <c r="R2060">
        <v>0</v>
      </c>
      <c r="S2060" s="4">
        <v>5.5888</v>
      </c>
    </row>
    <row r="2061" spans="1:19" x14ac:dyDescent="0.25">
      <c r="A2061" t="s">
        <v>5062</v>
      </c>
      <c r="B2061" s="1">
        <v>41770</v>
      </c>
      <c r="C2061" s="1">
        <v>41923</v>
      </c>
      <c r="D2061" t="s">
        <v>39</v>
      </c>
      <c r="E2061" t="s">
        <v>1635</v>
      </c>
      <c r="F2061" t="s">
        <v>1636</v>
      </c>
      <c r="G2061" t="s">
        <v>25</v>
      </c>
      <c r="H2061" t="s">
        <v>26</v>
      </c>
      <c r="I2061" t="s">
        <v>64</v>
      </c>
      <c r="J2061" t="s">
        <v>65</v>
      </c>
      <c r="K2061" t="s">
        <v>5179</v>
      </c>
      <c r="L2061" t="s">
        <v>66</v>
      </c>
      <c r="M2061" t="s">
        <v>2168</v>
      </c>
      <c r="N2061" t="s">
        <v>31</v>
      </c>
      <c r="O2061" t="s">
        <v>55</v>
      </c>
      <c r="P2061" s="4">
        <v>273.56799999999998</v>
      </c>
      <c r="Q2061">
        <v>2</v>
      </c>
      <c r="R2061">
        <v>0.2</v>
      </c>
      <c r="S2061" s="4">
        <v>-34.195999999999998</v>
      </c>
    </row>
    <row r="2062" spans="1:19" x14ac:dyDescent="0.25">
      <c r="A2062" t="s">
        <v>5063</v>
      </c>
      <c r="B2062" s="1">
        <v>42635</v>
      </c>
      <c r="C2062" s="1">
        <v>42639</v>
      </c>
      <c r="D2062" t="s">
        <v>39</v>
      </c>
      <c r="E2062" t="s">
        <v>3641</v>
      </c>
      <c r="F2062" t="s">
        <v>3642</v>
      </c>
      <c r="G2062" t="s">
        <v>89</v>
      </c>
      <c r="H2062" t="s">
        <v>26</v>
      </c>
      <c r="I2062" t="s">
        <v>4848</v>
      </c>
      <c r="J2062" t="s">
        <v>257</v>
      </c>
      <c r="K2062" t="s">
        <v>5569</v>
      </c>
      <c r="L2062" t="s">
        <v>92</v>
      </c>
      <c r="M2062" t="s">
        <v>2618</v>
      </c>
      <c r="N2062" t="s">
        <v>31</v>
      </c>
      <c r="O2062" t="s">
        <v>55</v>
      </c>
      <c r="P2062" s="4">
        <v>18.96</v>
      </c>
      <c r="Q2062">
        <v>2</v>
      </c>
      <c r="R2062">
        <v>0</v>
      </c>
      <c r="S2062" s="4">
        <v>7.5839999999999996</v>
      </c>
    </row>
    <row r="2063" spans="1:19" x14ac:dyDescent="0.25">
      <c r="A2063" t="s">
        <v>5064</v>
      </c>
      <c r="B2063" s="1">
        <v>42416</v>
      </c>
      <c r="C2063" s="1">
        <v>42420</v>
      </c>
      <c r="D2063" t="s">
        <v>39</v>
      </c>
      <c r="E2063" t="s">
        <v>2626</v>
      </c>
      <c r="F2063" t="s">
        <v>2627</v>
      </c>
      <c r="G2063" t="s">
        <v>25</v>
      </c>
      <c r="H2063" t="s">
        <v>26</v>
      </c>
      <c r="I2063" t="s">
        <v>180</v>
      </c>
      <c r="J2063" t="s">
        <v>123</v>
      </c>
      <c r="K2063" t="s">
        <v>5175</v>
      </c>
      <c r="L2063" t="s">
        <v>66</v>
      </c>
      <c r="M2063" t="s">
        <v>3539</v>
      </c>
      <c r="N2063" t="s">
        <v>31</v>
      </c>
      <c r="O2063" t="s">
        <v>35</v>
      </c>
      <c r="P2063" s="4">
        <v>326.64600000000002</v>
      </c>
      <c r="Q2063">
        <v>3</v>
      </c>
      <c r="R2063">
        <v>0.1</v>
      </c>
      <c r="S2063" s="4">
        <v>39.923400000000001</v>
      </c>
    </row>
    <row r="2064" spans="1:19" x14ac:dyDescent="0.25">
      <c r="A2064" t="s">
        <v>5065</v>
      </c>
      <c r="B2064" s="1">
        <v>41871</v>
      </c>
      <c r="C2064" s="1">
        <v>41876</v>
      </c>
      <c r="D2064" t="s">
        <v>39</v>
      </c>
      <c r="E2064" t="s">
        <v>3252</v>
      </c>
      <c r="F2064" t="s">
        <v>3253</v>
      </c>
      <c r="G2064" t="s">
        <v>89</v>
      </c>
      <c r="H2064" t="s">
        <v>26</v>
      </c>
      <c r="I2064" t="s">
        <v>3375</v>
      </c>
      <c r="J2064" t="s">
        <v>817</v>
      </c>
      <c r="K2064" t="s">
        <v>5447</v>
      </c>
      <c r="L2064" t="s">
        <v>29</v>
      </c>
      <c r="M2064" t="s">
        <v>2633</v>
      </c>
      <c r="N2064" t="s">
        <v>31</v>
      </c>
      <c r="O2064" t="s">
        <v>35</v>
      </c>
      <c r="P2064" s="4">
        <v>500.24</v>
      </c>
      <c r="Q2064">
        <v>13</v>
      </c>
      <c r="R2064">
        <v>0</v>
      </c>
      <c r="S2064" s="4">
        <v>145.06960000000001</v>
      </c>
    </row>
    <row r="2065" spans="1:19" x14ac:dyDescent="0.25">
      <c r="A2065" t="s">
        <v>5066</v>
      </c>
      <c r="B2065" s="1">
        <v>42227</v>
      </c>
      <c r="C2065" s="1">
        <v>42349</v>
      </c>
      <c r="D2065" t="s">
        <v>39</v>
      </c>
      <c r="E2065" t="s">
        <v>5067</v>
      </c>
      <c r="F2065" t="s">
        <v>5068</v>
      </c>
      <c r="G2065" t="s">
        <v>89</v>
      </c>
      <c r="H2065" t="s">
        <v>26</v>
      </c>
      <c r="I2065" t="s">
        <v>3589</v>
      </c>
      <c r="J2065" t="s">
        <v>3675</v>
      </c>
      <c r="K2065" t="s">
        <v>5470</v>
      </c>
      <c r="L2065" t="s">
        <v>66</v>
      </c>
      <c r="M2065" t="s">
        <v>81</v>
      </c>
      <c r="N2065" t="s">
        <v>31</v>
      </c>
      <c r="O2065" t="s">
        <v>32</v>
      </c>
      <c r="P2065" s="4">
        <v>4404.8999999999996</v>
      </c>
      <c r="Q2065">
        <v>5</v>
      </c>
      <c r="R2065">
        <v>0</v>
      </c>
      <c r="S2065" s="4">
        <v>1013.127</v>
      </c>
    </row>
    <row r="2066" spans="1:19" x14ac:dyDescent="0.25">
      <c r="A2066" t="s">
        <v>5069</v>
      </c>
      <c r="B2066" s="1">
        <v>43063</v>
      </c>
      <c r="C2066" s="1">
        <v>43063</v>
      </c>
      <c r="D2066" t="s">
        <v>464</v>
      </c>
      <c r="E2066" t="s">
        <v>1419</v>
      </c>
      <c r="F2066" t="s">
        <v>1420</v>
      </c>
      <c r="G2066" t="s">
        <v>25</v>
      </c>
      <c r="H2066" t="s">
        <v>26</v>
      </c>
      <c r="I2066" t="s">
        <v>51</v>
      </c>
      <c r="J2066" t="s">
        <v>52</v>
      </c>
      <c r="K2066" t="s">
        <v>5272</v>
      </c>
      <c r="L2066" t="s">
        <v>53</v>
      </c>
      <c r="M2066" t="s">
        <v>481</v>
      </c>
      <c r="N2066" t="s">
        <v>31</v>
      </c>
      <c r="O2066" t="s">
        <v>45</v>
      </c>
      <c r="P2066" s="4">
        <v>364.08</v>
      </c>
      <c r="Q2066">
        <v>2</v>
      </c>
      <c r="R2066">
        <v>0.2</v>
      </c>
      <c r="S2066" s="4">
        <v>9.1020000000000003</v>
      </c>
    </row>
    <row r="2067" spans="1:19" x14ac:dyDescent="0.25">
      <c r="A2067" t="s">
        <v>5069</v>
      </c>
      <c r="B2067" s="1">
        <v>43063</v>
      </c>
      <c r="C2067" s="1">
        <v>43063</v>
      </c>
      <c r="D2067" t="s">
        <v>464</v>
      </c>
      <c r="E2067" t="s">
        <v>1419</v>
      </c>
      <c r="F2067" t="s">
        <v>1420</v>
      </c>
      <c r="G2067" t="s">
        <v>25</v>
      </c>
      <c r="H2067" t="s">
        <v>26</v>
      </c>
      <c r="I2067" t="s">
        <v>51</v>
      </c>
      <c r="J2067" t="s">
        <v>52</v>
      </c>
      <c r="K2067" t="s">
        <v>5272</v>
      </c>
      <c r="L2067" t="s">
        <v>53</v>
      </c>
      <c r="M2067" t="s">
        <v>1467</v>
      </c>
      <c r="N2067" t="s">
        <v>31</v>
      </c>
      <c r="O2067" t="s">
        <v>45</v>
      </c>
      <c r="P2067" s="4">
        <v>71.087999999999994</v>
      </c>
      <c r="Q2067">
        <v>2</v>
      </c>
      <c r="R2067">
        <v>0.2</v>
      </c>
      <c r="S2067" s="4">
        <v>-1.7771999999999999</v>
      </c>
    </row>
    <row r="2068" spans="1:19" x14ac:dyDescent="0.25">
      <c r="A2068" t="s">
        <v>5070</v>
      </c>
      <c r="B2068" s="1">
        <v>41954</v>
      </c>
      <c r="C2068" s="1">
        <v>41958</v>
      </c>
      <c r="D2068" t="s">
        <v>39</v>
      </c>
      <c r="E2068" t="s">
        <v>49</v>
      </c>
      <c r="F2068" t="s">
        <v>50</v>
      </c>
      <c r="G2068" t="s">
        <v>25</v>
      </c>
      <c r="H2068" t="s">
        <v>26</v>
      </c>
      <c r="I2068" t="s">
        <v>137</v>
      </c>
      <c r="J2068" t="s">
        <v>138</v>
      </c>
      <c r="K2068" t="s">
        <v>5216</v>
      </c>
      <c r="L2068" t="s">
        <v>92</v>
      </c>
      <c r="M2068" t="s">
        <v>3305</v>
      </c>
      <c r="N2068" t="s">
        <v>31</v>
      </c>
      <c r="O2068" t="s">
        <v>55</v>
      </c>
      <c r="P2068" s="4">
        <v>10.984</v>
      </c>
      <c r="Q2068">
        <v>2</v>
      </c>
      <c r="R2068">
        <v>0.6</v>
      </c>
      <c r="S2068" s="4">
        <v>-7.9634</v>
      </c>
    </row>
    <row r="2069" spans="1:19" x14ac:dyDescent="0.25">
      <c r="A2069" t="s">
        <v>5070</v>
      </c>
      <c r="B2069" s="1">
        <v>41954</v>
      </c>
      <c r="C2069" s="1">
        <v>41958</v>
      </c>
      <c r="D2069" t="s">
        <v>39</v>
      </c>
      <c r="E2069" t="s">
        <v>49</v>
      </c>
      <c r="F2069" t="s">
        <v>50</v>
      </c>
      <c r="G2069" t="s">
        <v>25</v>
      </c>
      <c r="H2069" t="s">
        <v>26</v>
      </c>
      <c r="I2069" t="s">
        <v>137</v>
      </c>
      <c r="J2069" t="s">
        <v>138</v>
      </c>
      <c r="K2069" t="s">
        <v>5216</v>
      </c>
      <c r="L2069" t="s">
        <v>92</v>
      </c>
      <c r="M2069" t="s">
        <v>646</v>
      </c>
      <c r="N2069" t="s">
        <v>31</v>
      </c>
      <c r="O2069" t="s">
        <v>35</v>
      </c>
      <c r="P2069" s="4">
        <v>797.94399999999996</v>
      </c>
      <c r="Q2069">
        <v>4</v>
      </c>
      <c r="R2069">
        <v>0.3</v>
      </c>
      <c r="S2069" s="4">
        <v>-56.996000000000002</v>
      </c>
    </row>
    <row r="2070" spans="1:19" x14ac:dyDescent="0.25">
      <c r="A2070" t="s">
        <v>5071</v>
      </c>
      <c r="B2070" s="1">
        <v>42821</v>
      </c>
      <c r="C2070" s="1">
        <v>42823</v>
      </c>
      <c r="D2070" t="s">
        <v>22</v>
      </c>
      <c r="E2070" t="s">
        <v>186</v>
      </c>
      <c r="F2070" t="s">
        <v>187</v>
      </c>
      <c r="G2070" t="s">
        <v>25</v>
      </c>
      <c r="H2070" t="s">
        <v>26</v>
      </c>
      <c r="I2070" t="s">
        <v>715</v>
      </c>
      <c r="J2070" t="s">
        <v>817</v>
      </c>
      <c r="K2070" t="s">
        <v>5229</v>
      </c>
      <c r="L2070" t="s">
        <v>29</v>
      </c>
      <c r="M2070" t="s">
        <v>400</v>
      </c>
      <c r="N2070" t="s">
        <v>31</v>
      </c>
      <c r="O2070" t="s">
        <v>45</v>
      </c>
      <c r="P2070" s="4">
        <v>292.10000000000002</v>
      </c>
      <c r="Q2070">
        <v>2</v>
      </c>
      <c r="R2070">
        <v>0</v>
      </c>
      <c r="S2070" s="4">
        <v>58.42</v>
      </c>
    </row>
    <row r="2071" spans="1:19" x14ac:dyDescent="0.25">
      <c r="A2071" t="s">
        <v>5072</v>
      </c>
      <c r="B2071" s="1">
        <v>42674</v>
      </c>
      <c r="C2071" s="1">
        <v>42501</v>
      </c>
      <c r="D2071" t="s">
        <v>39</v>
      </c>
      <c r="E2071" t="s">
        <v>738</v>
      </c>
      <c r="F2071" t="s">
        <v>739</v>
      </c>
      <c r="G2071" t="s">
        <v>89</v>
      </c>
      <c r="H2071" t="s">
        <v>26</v>
      </c>
      <c r="I2071" t="s">
        <v>352</v>
      </c>
      <c r="J2071" t="s">
        <v>52</v>
      </c>
      <c r="K2071" t="s">
        <v>5170</v>
      </c>
      <c r="L2071" t="s">
        <v>53</v>
      </c>
      <c r="M2071" t="s">
        <v>1760</v>
      </c>
      <c r="N2071" t="s">
        <v>31</v>
      </c>
      <c r="O2071" t="s">
        <v>35</v>
      </c>
      <c r="P2071" s="4">
        <v>1403.92</v>
      </c>
      <c r="Q2071">
        <v>5</v>
      </c>
      <c r="R2071">
        <v>0.2</v>
      </c>
      <c r="S2071" s="4">
        <v>70.195999999999998</v>
      </c>
    </row>
    <row r="2072" spans="1:19" x14ac:dyDescent="0.25">
      <c r="A2072" t="s">
        <v>5073</v>
      </c>
      <c r="B2072" s="1">
        <v>42698</v>
      </c>
      <c r="C2072" s="1">
        <v>42704</v>
      </c>
      <c r="D2072" t="s">
        <v>39</v>
      </c>
      <c r="E2072" t="s">
        <v>1045</v>
      </c>
      <c r="F2072" t="s">
        <v>1046</v>
      </c>
      <c r="G2072" t="s">
        <v>100</v>
      </c>
      <c r="H2072" t="s">
        <v>26</v>
      </c>
      <c r="I2072" t="s">
        <v>2424</v>
      </c>
      <c r="J2072" t="s">
        <v>43</v>
      </c>
      <c r="K2072" t="s">
        <v>5358</v>
      </c>
      <c r="L2072" t="s">
        <v>29</v>
      </c>
      <c r="M2072" t="s">
        <v>875</v>
      </c>
      <c r="N2072" t="s">
        <v>31</v>
      </c>
      <c r="O2072" t="s">
        <v>32</v>
      </c>
      <c r="P2072" s="4">
        <v>339.92</v>
      </c>
      <c r="Q2072">
        <v>5</v>
      </c>
      <c r="R2072">
        <v>0.2</v>
      </c>
      <c r="S2072" s="4">
        <v>8.4979999999999993</v>
      </c>
    </row>
    <row r="2073" spans="1:19" x14ac:dyDescent="0.25">
      <c r="A2073" t="s">
        <v>5074</v>
      </c>
      <c r="B2073" s="1">
        <v>41846</v>
      </c>
      <c r="C2073" s="1">
        <v>41850</v>
      </c>
      <c r="D2073" t="s">
        <v>39</v>
      </c>
      <c r="E2073" t="s">
        <v>1868</v>
      </c>
      <c r="F2073" t="s">
        <v>1869</v>
      </c>
      <c r="G2073" t="s">
        <v>25</v>
      </c>
      <c r="H2073" t="s">
        <v>26</v>
      </c>
      <c r="I2073" t="s">
        <v>264</v>
      </c>
      <c r="J2073" t="s">
        <v>91</v>
      </c>
      <c r="K2073" t="s">
        <v>5161</v>
      </c>
      <c r="L2073" t="s">
        <v>92</v>
      </c>
      <c r="M2073" t="s">
        <v>2684</v>
      </c>
      <c r="N2073" t="s">
        <v>31</v>
      </c>
      <c r="O2073" t="s">
        <v>55</v>
      </c>
      <c r="P2073" s="4">
        <v>17.495999999999999</v>
      </c>
      <c r="Q2073">
        <v>3</v>
      </c>
      <c r="R2073">
        <v>0.6</v>
      </c>
      <c r="S2073" s="4">
        <v>-10.0602</v>
      </c>
    </row>
    <row r="2074" spans="1:19" x14ac:dyDescent="0.25">
      <c r="A2074" t="s">
        <v>5075</v>
      </c>
      <c r="B2074" s="1">
        <v>42155</v>
      </c>
      <c r="C2074" s="1">
        <v>42041</v>
      </c>
      <c r="D2074" t="s">
        <v>22</v>
      </c>
      <c r="E2074" t="s">
        <v>2160</v>
      </c>
      <c r="F2074" t="s">
        <v>2161</v>
      </c>
      <c r="G2074" t="s">
        <v>89</v>
      </c>
      <c r="H2074" t="s">
        <v>26</v>
      </c>
      <c r="I2074" t="s">
        <v>4197</v>
      </c>
      <c r="J2074" t="s">
        <v>392</v>
      </c>
      <c r="K2074" t="s">
        <v>5521</v>
      </c>
      <c r="L2074" t="s">
        <v>66</v>
      </c>
      <c r="M2074" t="s">
        <v>2344</v>
      </c>
      <c r="N2074" t="s">
        <v>31</v>
      </c>
      <c r="O2074" t="s">
        <v>55</v>
      </c>
      <c r="P2074" s="4">
        <v>8.2799999999999994</v>
      </c>
      <c r="Q2074">
        <v>2</v>
      </c>
      <c r="R2074">
        <v>0</v>
      </c>
      <c r="S2074" s="4">
        <v>2.9807999999999999</v>
      </c>
    </row>
    <row r="2075" spans="1:19" x14ac:dyDescent="0.25">
      <c r="A2075" t="s">
        <v>5076</v>
      </c>
      <c r="B2075" s="1">
        <v>41770</v>
      </c>
      <c r="C2075" s="1">
        <v>41770</v>
      </c>
      <c r="D2075" t="s">
        <v>464</v>
      </c>
      <c r="E2075" t="s">
        <v>5077</v>
      </c>
      <c r="F2075" t="s">
        <v>5078</v>
      </c>
      <c r="G2075" t="s">
        <v>25</v>
      </c>
      <c r="H2075" t="s">
        <v>26</v>
      </c>
      <c r="I2075" t="s">
        <v>3375</v>
      </c>
      <c r="J2075" t="s">
        <v>817</v>
      </c>
      <c r="K2075" t="s">
        <v>5447</v>
      </c>
      <c r="L2075" t="s">
        <v>29</v>
      </c>
      <c r="M2075" t="s">
        <v>1795</v>
      </c>
      <c r="N2075" t="s">
        <v>31</v>
      </c>
      <c r="O2075" t="s">
        <v>35</v>
      </c>
      <c r="P2075" s="4">
        <v>149.9</v>
      </c>
      <c r="Q2075">
        <v>5</v>
      </c>
      <c r="R2075">
        <v>0</v>
      </c>
      <c r="S2075" s="4">
        <v>40.472999999999999</v>
      </c>
    </row>
    <row r="2076" spans="1:19" x14ac:dyDescent="0.25">
      <c r="A2076" t="s">
        <v>5079</v>
      </c>
      <c r="B2076" s="1">
        <v>42821</v>
      </c>
      <c r="C2076" s="1">
        <v>42739</v>
      </c>
      <c r="D2076" t="s">
        <v>39</v>
      </c>
      <c r="E2076" t="s">
        <v>1584</v>
      </c>
      <c r="F2076" t="s">
        <v>1585</v>
      </c>
      <c r="G2076" t="s">
        <v>25</v>
      </c>
      <c r="H2076" t="s">
        <v>26</v>
      </c>
      <c r="I2076" t="s">
        <v>101</v>
      </c>
      <c r="J2076" t="s">
        <v>91</v>
      </c>
      <c r="K2076" t="s">
        <v>5148</v>
      </c>
      <c r="L2076" t="s">
        <v>92</v>
      </c>
      <c r="M2076" t="s">
        <v>1169</v>
      </c>
      <c r="N2076" t="s">
        <v>31</v>
      </c>
      <c r="O2076" t="s">
        <v>32</v>
      </c>
      <c r="P2076" s="4">
        <v>1023.332</v>
      </c>
      <c r="Q2076">
        <v>5</v>
      </c>
      <c r="R2076">
        <v>0.32</v>
      </c>
      <c r="S2076" s="4">
        <v>-30.097999999999999</v>
      </c>
    </row>
    <row r="2077" spans="1:19" x14ac:dyDescent="0.25">
      <c r="A2077" t="s">
        <v>5079</v>
      </c>
      <c r="B2077" s="1">
        <v>42821</v>
      </c>
      <c r="C2077" s="1">
        <v>42739</v>
      </c>
      <c r="D2077" t="s">
        <v>39</v>
      </c>
      <c r="E2077" t="s">
        <v>1584</v>
      </c>
      <c r="F2077" t="s">
        <v>1585</v>
      </c>
      <c r="G2077" t="s">
        <v>25</v>
      </c>
      <c r="H2077" t="s">
        <v>26</v>
      </c>
      <c r="I2077" t="s">
        <v>101</v>
      </c>
      <c r="J2077" t="s">
        <v>91</v>
      </c>
      <c r="K2077" t="s">
        <v>5148</v>
      </c>
      <c r="L2077" t="s">
        <v>92</v>
      </c>
      <c r="M2077" t="s">
        <v>219</v>
      </c>
      <c r="N2077" t="s">
        <v>31</v>
      </c>
      <c r="O2077" t="s">
        <v>35</v>
      </c>
      <c r="P2077" s="4">
        <v>600.55799999999999</v>
      </c>
      <c r="Q2077">
        <v>3</v>
      </c>
      <c r="R2077">
        <v>0.3</v>
      </c>
      <c r="S2077" s="4">
        <v>-8.5793999999999997</v>
      </c>
    </row>
    <row r="2078" spans="1:19" x14ac:dyDescent="0.25">
      <c r="A2078" t="s">
        <v>5079</v>
      </c>
      <c r="B2078" s="1">
        <v>42821</v>
      </c>
      <c r="C2078" s="1">
        <v>42739</v>
      </c>
      <c r="D2078" t="s">
        <v>39</v>
      </c>
      <c r="E2078" t="s">
        <v>1584</v>
      </c>
      <c r="F2078" t="s">
        <v>1585</v>
      </c>
      <c r="G2078" t="s">
        <v>25</v>
      </c>
      <c r="H2078" t="s">
        <v>26</v>
      </c>
      <c r="I2078" t="s">
        <v>101</v>
      </c>
      <c r="J2078" t="s">
        <v>91</v>
      </c>
      <c r="K2078" t="s">
        <v>5148</v>
      </c>
      <c r="L2078" t="s">
        <v>92</v>
      </c>
      <c r="M2078" t="s">
        <v>2190</v>
      </c>
      <c r="N2078" t="s">
        <v>31</v>
      </c>
      <c r="O2078" t="s">
        <v>35</v>
      </c>
      <c r="P2078" s="4">
        <v>211.24600000000001</v>
      </c>
      <c r="Q2078">
        <v>2</v>
      </c>
      <c r="R2078">
        <v>0.3</v>
      </c>
      <c r="S2078" s="4">
        <v>-66.391599999999997</v>
      </c>
    </row>
    <row r="2079" spans="1:19" x14ac:dyDescent="0.25">
      <c r="A2079" t="s">
        <v>5080</v>
      </c>
      <c r="B2079" s="1">
        <v>41780</v>
      </c>
      <c r="C2079" s="1">
        <v>41782</v>
      </c>
      <c r="D2079" t="s">
        <v>22</v>
      </c>
      <c r="E2079" t="s">
        <v>1076</v>
      </c>
      <c r="F2079" t="s">
        <v>1077</v>
      </c>
      <c r="G2079" t="s">
        <v>25</v>
      </c>
      <c r="H2079" t="s">
        <v>26</v>
      </c>
      <c r="I2079" t="s">
        <v>101</v>
      </c>
      <c r="J2079" t="s">
        <v>91</v>
      </c>
      <c r="K2079" t="s">
        <v>5148</v>
      </c>
      <c r="L2079" t="s">
        <v>92</v>
      </c>
      <c r="M2079" t="s">
        <v>537</v>
      </c>
      <c r="N2079" t="s">
        <v>31</v>
      </c>
      <c r="O2079" t="s">
        <v>35</v>
      </c>
      <c r="P2079" s="4">
        <v>107.77200000000001</v>
      </c>
      <c r="Q2079">
        <v>2</v>
      </c>
      <c r="R2079">
        <v>0.3</v>
      </c>
      <c r="S2079" s="4">
        <v>-29.252400000000002</v>
      </c>
    </row>
    <row r="2080" spans="1:19" x14ac:dyDescent="0.25">
      <c r="A2080" t="s">
        <v>5082</v>
      </c>
      <c r="B2080" s="1">
        <v>42203</v>
      </c>
      <c r="C2080" s="1">
        <v>42205</v>
      </c>
      <c r="D2080" t="s">
        <v>22</v>
      </c>
      <c r="E2080" t="s">
        <v>974</v>
      </c>
      <c r="F2080" t="s">
        <v>975</v>
      </c>
      <c r="G2080" t="s">
        <v>25</v>
      </c>
      <c r="H2080" t="s">
        <v>26</v>
      </c>
      <c r="I2080" t="s">
        <v>180</v>
      </c>
      <c r="J2080" t="s">
        <v>123</v>
      </c>
      <c r="K2080" t="s">
        <v>5175</v>
      </c>
      <c r="L2080" t="s">
        <v>66</v>
      </c>
      <c r="M2080" t="s">
        <v>2039</v>
      </c>
      <c r="N2080" t="s">
        <v>31</v>
      </c>
      <c r="O2080" t="s">
        <v>55</v>
      </c>
      <c r="P2080" s="4">
        <v>7.38</v>
      </c>
      <c r="Q2080">
        <v>1</v>
      </c>
      <c r="R2080">
        <v>0</v>
      </c>
      <c r="S2080" s="4">
        <v>2.1402000000000001</v>
      </c>
    </row>
    <row r="2081" spans="1:19" x14ac:dyDescent="0.25">
      <c r="A2081" t="s">
        <v>5084</v>
      </c>
      <c r="B2081" s="1">
        <v>42664</v>
      </c>
      <c r="C2081" s="1">
        <v>42669</v>
      </c>
      <c r="D2081" t="s">
        <v>39</v>
      </c>
      <c r="E2081" t="s">
        <v>2310</v>
      </c>
      <c r="F2081" t="s">
        <v>2311</v>
      </c>
      <c r="G2081" t="s">
        <v>100</v>
      </c>
      <c r="H2081" t="s">
        <v>26</v>
      </c>
      <c r="I2081" t="s">
        <v>42</v>
      </c>
      <c r="J2081" t="s">
        <v>43</v>
      </c>
      <c r="K2081" t="s">
        <v>5137</v>
      </c>
      <c r="L2081" t="s">
        <v>29</v>
      </c>
      <c r="M2081" t="s">
        <v>1801</v>
      </c>
      <c r="N2081" t="s">
        <v>31</v>
      </c>
      <c r="O2081" t="s">
        <v>55</v>
      </c>
      <c r="P2081" s="4">
        <v>45.567999999999998</v>
      </c>
      <c r="Q2081">
        <v>2</v>
      </c>
      <c r="R2081">
        <v>0.2</v>
      </c>
      <c r="S2081" s="4">
        <v>9.6831999999999994</v>
      </c>
    </row>
    <row r="2082" spans="1:19" x14ac:dyDescent="0.25">
      <c r="A2082" t="s">
        <v>5085</v>
      </c>
      <c r="B2082" s="1">
        <v>42943</v>
      </c>
      <c r="C2082" s="1">
        <v>42743</v>
      </c>
      <c r="D2082" t="s">
        <v>22</v>
      </c>
      <c r="E2082" t="s">
        <v>1742</v>
      </c>
      <c r="F2082" t="s">
        <v>1743</v>
      </c>
      <c r="G2082" t="s">
        <v>25</v>
      </c>
      <c r="H2082" t="s">
        <v>26</v>
      </c>
      <c r="I2082" t="s">
        <v>2388</v>
      </c>
      <c r="J2082" t="s">
        <v>1209</v>
      </c>
      <c r="K2082" t="s">
        <v>5353</v>
      </c>
      <c r="L2082" t="s">
        <v>29</v>
      </c>
      <c r="M2082" t="s">
        <v>139</v>
      </c>
      <c r="N2082" t="s">
        <v>31</v>
      </c>
      <c r="O2082" t="s">
        <v>35</v>
      </c>
      <c r="P2082" s="4">
        <v>194.84800000000001</v>
      </c>
      <c r="Q2082">
        <v>4</v>
      </c>
      <c r="R2082">
        <v>0.2</v>
      </c>
      <c r="S2082" s="4">
        <v>12.178000000000001</v>
      </c>
    </row>
    <row r="2083" spans="1:19" x14ac:dyDescent="0.25">
      <c r="A2083" t="s">
        <v>5086</v>
      </c>
      <c r="B2083" s="1">
        <v>42222</v>
      </c>
      <c r="C2083" s="1">
        <v>42344</v>
      </c>
      <c r="D2083" t="s">
        <v>39</v>
      </c>
      <c r="E2083" t="s">
        <v>3718</v>
      </c>
      <c r="F2083" t="s">
        <v>3719</v>
      </c>
      <c r="G2083" t="s">
        <v>89</v>
      </c>
      <c r="H2083" t="s">
        <v>26</v>
      </c>
      <c r="I2083" t="s">
        <v>902</v>
      </c>
      <c r="J2083" t="s">
        <v>43</v>
      </c>
      <c r="K2083" t="s">
        <v>5225</v>
      </c>
      <c r="L2083" t="s">
        <v>29</v>
      </c>
      <c r="M2083" t="s">
        <v>2503</v>
      </c>
      <c r="N2083" t="s">
        <v>31</v>
      </c>
      <c r="O2083" t="s">
        <v>55</v>
      </c>
      <c r="P2083" s="4">
        <v>173.208</v>
      </c>
      <c r="Q2083">
        <v>7</v>
      </c>
      <c r="R2083">
        <v>0.2</v>
      </c>
      <c r="S2083" s="4">
        <v>45.467100000000002</v>
      </c>
    </row>
    <row r="2084" spans="1:19" x14ac:dyDescent="0.25">
      <c r="A2084" t="s">
        <v>5087</v>
      </c>
      <c r="B2084" s="1">
        <v>41866</v>
      </c>
      <c r="C2084" s="1">
        <v>41870</v>
      </c>
      <c r="D2084" t="s">
        <v>39</v>
      </c>
      <c r="E2084" t="s">
        <v>1241</v>
      </c>
      <c r="F2084" t="s">
        <v>1242</v>
      </c>
      <c r="G2084" t="s">
        <v>25</v>
      </c>
      <c r="H2084" t="s">
        <v>26</v>
      </c>
      <c r="I2084" t="s">
        <v>352</v>
      </c>
      <c r="J2084" t="s">
        <v>52</v>
      </c>
      <c r="K2084" t="s">
        <v>5180</v>
      </c>
      <c r="L2084" t="s">
        <v>53</v>
      </c>
      <c r="M2084" t="s">
        <v>1965</v>
      </c>
      <c r="N2084" t="s">
        <v>31</v>
      </c>
      <c r="O2084" t="s">
        <v>35</v>
      </c>
      <c r="P2084" s="4">
        <v>195.136</v>
      </c>
      <c r="Q2084">
        <v>4</v>
      </c>
      <c r="R2084">
        <v>0.2</v>
      </c>
      <c r="S2084" s="4">
        <v>-12.196</v>
      </c>
    </row>
    <row r="2085" spans="1:19" x14ac:dyDescent="0.25">
      <c r="A2085" t="s">
        <v>5088</v>
      </c>
      <c r="B2085" s="1">
        <v>42932</v>
      </c>
      <c r="C2085" s="1">
        <v>42939</v>
      </c>
      <c r="D2085" t="s">
        <v>39</v>
      </c>
      <c r="E2085" t="s">
        <v>521</v>
      </c>
      <c r="F2085" t="s">
        <v>522</v>
      </c>
      <c r="G2085" t="s">
        <v>25</v>
      </c>
      <c r="H2085" t="s">
        <v>26</v>
      </c>
      <c r="I2085" t="s">
        <v>1810</v>
      </c>
      <c r="J2085" t="s">
        <v>1209</v>
      </c>
      <c r="K2085" t="s">
        <v>5300</v>
      </c>
      <c r="L2085" t="s">
        <v>29</v>
      </c>
      <c r="M2085" t="s">
        <v>104</v>
      </c>
      <c r="N2085" t="s">
        <v>31</v>
      </c>
      <c r="O2085" t="s">
        <v>35</v>
      </c>
      <c r="P2085" s="4">
        <v>242.352</v>
      </c>
      <c r="Q2085">
        <v>3</v>
      </c>
      <c r="R2085">
        <v>0.2</v>
      </c>
      <c r="S2085" s="4">
        <v>15.147</v>
      </c>
    </row>
    <row r="2086" spans="1:19" x14ac:dyDescent="0.25">
      <c r="A2086" t="s">
        <v>5089</v>
      </c>
      <c r="B2086" s="1">
        <v>41989</v>
      </c>
      <c r="C2086" s="1">
        <v>41991</v>
      </c>
      <c r="D2086" t="s">
        <v>22</v>
      </c>
      <c r="E2086" t="s">
        <v>4331</v>
      </c>
      <c r="F2086" t="s">
        <v>4332</v>
      </c>
      <c r="G2086" t="s">
        <v>25</v>
      </c>
      <c r="H2086" t="s">
        <v>26</v>
      </c>
      <c r="I2086" t="s">
        <v>5090</v>
      </c>
      <c r="J2086" t="s">
        <v>91</v>
      </c>
      <c r="K2086" t="s">
        <v>5582</v>
      </c>
      <c r="L2086" t="s">
        <v>92</v>
      </c>
      <c r="M2086" t="s">
        <v>113</v>
      </c>
      <c r="N2086" t="s">
        <v>31</v>
      </c>
      <c r="O2086" t="s">
        <v>55</v>
      </c>
      <c r="P2086" s="4">
        <v>8.6240000000000006</v>
      </c>
      <c r="Q2086">
        <v>7</v>
      </c>
      <c r="R2086">
        <v>0.6</v>
      </c>
      <c r="S2086" s="4">
        <v>-2.5872000000000002</v>
      </c>
    </row>
    <row r="2087" spans="1:19" x14ac:dyDescent="0.25">
      <c r="A2087" t="s">
        <v>5091</v>
      </c>
      <c r="B2087" s="1">
        <v>42653</v>
      </c>
      <c r="C2087" s="1">
        <v>42714</v>
      </c>
      <c r="D2087" t="s">
        <v>86</v>
      </c>
      <c r="E2087" t="s">
        <v>2054</v>
      </c>
      <c r="F2087" t="s">
        <v>2055</v>
      </c>
      <c r="G2087" t="s">
        <v>25</v>
      </c>
      <c r="H2087" t="s">
        <v>26</v>
      </c>
      <c r="I2087" t="s">
        <v>1349</v>
      </c>
      <c r="J2087" t="s">
        <v>91</v>
      </c>
      <c r="K2087" t="s">
        <v>5583</v>
      </c>
      <c r="L2087" t="s">
        <v>92</v>
      </c>
      <c r="M2087" t="s">
        <v>2600</v>
      </c>
      <c r="N2087" t="s">
        <v>31</v>
      </c>
      <c r="O2087" t="s">
        <v>55</v>
      </c>
      <c r="P2087" s="4">
        <v>14</v>
      </c>
      <c r="Q2087">
        <v>4</v>
      </c>
      <c r="R2087">
        <v>0.6</v>
      </c>
      <c r="S2087" s="4">
        <v>-6.3</v>
      </c>
    </row>
    <row r="2088" spans="1:19" x14ac:dyDescent="0.25">
      <c r="A2088" t="s">
        <v>5092</v>
      </c>
      <c r="B2088" s="1">
        <v>42638</v>
      </c>
      <c r="C2088" s="1">
        <v>42379</v>
      </c>
      <c r="D2088" t="s">
        <v>39</v>
      </c>
      <c r="E2088" t="s">
        <v>2422</v>
      </c>
      <c r="F2088" t="s">
        <v>2423</v>
      </c>
      <c r="G2088" t="s">
        <v>25</v>
      </c>
      <c r="H2088" t="s">
        <v>26</v>
      </c>
      <c r="I2088" t="s">
        <v>832</v>
      </c>
      <c r="J2088" t="s">
        <v>52</v>
      </c>
      <c r="K2088" t="s">
        <v>5219</v>
      </c>
      <c r="L2088" t="s">
        <v>53</v>
      </c>
      <c r="M2088" t="s">
        <v>985</v>
      </c>
      <c r="N2088" t="s">
        <v>31</v>
      </c>
      <c r="O2088" t="s">
        <v>35</v>
      </c>
      <c r="P2088" s="4">
        <v>483.13600000000002</v>
      </c>
      <c r="Q2088">
        <v>4</v>
      </c>
      <c r="R2088">
        <v>0.2</v>
      </c>
      <c r="S2088" s="4">
        <v>60.392000000000003</v>
      </c>
    </row>
    <row r="2089" spans="1:19" x14ac:dyDescent="0.25">
      <c r="A2089" t="s">
        <v>5093</v>
      </c>
      <c r="B2089" s="1">
        <v>41704</v>
      </c>
      <c r="C2089" s="1">
        <v>41796</v>
      </c>
      <c r="D2089" t="s">
        <v>86</v>
      </c>
      <c r="E2089" t="s">
        <v>3646</v>
      </c>
      <c r="F2089" t="s">
        <v>3647</v>
      </c>
      <c r="G2089" t="s">
        <v>25</v>
      </c>
      <c r="H2089" t="s">
        <v>26</v>
      </c>
      <c r="I2089" t="s">
        <v>568</v>
      </c>
      <c r="J2089" t="s">
        <v>138</v>
      </c>
      <c r="K2089" t="s">
        <v>5193</v>
      </c>
      <c r="L2089" t="s">
        <v>92</v>
      </c>
      <c r="M2089" t="s">
        <v>710</v>
      </c>
      <c r="N2089" t="s">
        <v>31</v>
      </c>
      <c r="O2089" t="s">
        <v>55</v>
      </c>
      <c r="P2089" s="4">
        <v>61.543999999999997</v>
      </c>
      <c r="Q2089">
        <v>7</v>
      </c>
      <c r="R2089">
        <v>0.6</v>
      </c>
      <c r="S2089" s="4">
        <v>-40.003599999999999</v>
      </c>
    </row>
    <row r="2090" spans="1:19" x14ac:dyDescent="0.25">
      <c r="A2090" t="s">
        <v>5094</v>
      </c>
      <c r="B2090" s="1">
        <v>42775</v>
      </c>
      <c r="C2090" s="1">
        <v>42834</v>
      </c>
      <c r="D2090" t="s">
        <v>22</v>
      </c>
      <c r="E2090" t="s">
        <v>3728</v>
      </c>
      <c r="F2090" t="s">
        <v>3729</v>
      </c>
      <c r="G2090" t="s">
        <v>100</v>
      </c>
      <c r="H2090" t="s">
        <v>26</v>
      </c>
      <c r="I2090" t="s">
        <v>51</v>
      </c>
      <c r="J2090" t="s">
        <v>52</v>
      </c>
      <c r="K2090" t="s">
        <v>5272</v>
      </c>
      <c r="L2090" t="s">
        <v>53</v>
      </c>
      <c r="M2090" t="s">
        <v>1088</v>
      </c>
      <c r="N2090" t="s">
        <v>31</v>
      </c>
      <c r="O2090" t="s">
        <v>55</v>
      </c>
      <c r="P2090" s="4">
        <v>511.5</v>
      </c>
      <c r="Q2090">
        <v>5</v>
      </c>
      <c r="R2090">
        <v>0</v>
      </c>
      <c r="S2090" s="4">
        <v>132.99</v>
      </c>
    </row>
    <row r="2091" spans="1:19" x14ac:dyDescent="0.25">
      <c r="A2091" t="s">
        <v>5095</v>
      </c>
      <c r="B2091" s="1">
        <v>42405</v>
      </c>
      <c r="C2091" s="1">
        <v>42526</v>
      </c>
      <c r="D2091" t="s">
        <v>39</v>
      </c>
      <c r="E2091" t="s">
        <v>1897</v>
      </c>
      <c r="F2091" t="s">
        <v>1898</v>
      </c>
      <c r="G2091" t="s">
        <v>89</v>
      </c>
      <c r="H2091" t="s">
        <v>26</v>
      </c>
      <c r="I2091" t="s">
        <v>180</v>
      </c>
      <c r="J2091" t="s">
        <v>123</v>
      </c>
      <c r="K2091" t="s">
        <v>5151</v>
      </c>
      <c r="L2091" t="s">
        <v>66</v>
      </c>
      <c r="M2091" t="s">
        <v>768</v>
      </c>
      <c r="N2091" t="s">
        <v>31</v>
      </c>
      <c r="O2091" t="s">
        <v>55</v>
      </c>
      <c r="P2091" s="4">
        <v>12.56</v>
      </c>
      <c r="Q2091">
        <v>2</v>
      </c>
      <c r="R2091">
        <v>0</v>
      </c>
      <c r="S2091" s="4">
        <v>4.0191999999999997</v>
      </c>
    </row>
    <row r="2092" spans="1:19" x14ac:dyDescent="0.25">
      <c r="A2092" t="s">
        <v>5095</v>
      </c>
      <c r="B2092" s="1">
        <v>42405</v>
      </c>
      <c r="C2092" s="1">
        <v>42526</v>
      </c>
      <c r="D2092" t="s">
        <v>39</v>
      </c>
      <c r="E2092" t="s">
        <v>1897</v>
      </c>
      <c r="F2092" t="s">
        <v>1898</v>
      </c>
      <c r="G2092" t="s">
        <v>89</v>
      </c>
      <c r="H2092" t="s">
        <v>26</v>
      </c>
      <c r="I2092" t="s">
        <v>180</v>
      </c>
      <c r="J2092" t="s">
        <v>123</v>
      </c>
      <c r="K2092" t="s">
        <v>5151</v>
      </c>
      <c r="L2092" t="s">
        <v>66</v>
      </c>
      <c r="M2092" t="s">
        <v>850</v>
      </c>
      <c r="N2092" t="s">
        <v>31</v>
      </c>
      <c r="O2092" t="s">
        <v>55</v>
      </c>
      <c r="P2092" s="4">
        <v>214.7</v>
      </c>
      <c r="Q2092">
        <v>5</v>
      </c>
      <c r="R2092">
        <v>0</v>
      </c>
      <c r="S2092" s="4">
        <v>83.733000000000004</v>
      </c>
    </row>
    <row r="2093" spans="1:19" x14ac:dyDescent="0.25">
      <c r="A2093" t="s">
        <v>5096</v>
      </c>
      <c r="B2093" s="1">
        <v>42905</v>
      </c>
      <c r="C2093" s="1">
        <v>42909</v>
      </c>
      <c r="D2093" t="s">
        <v>39</v>
      </c>
      <c r="E2093" t="s">
        <v>3209</v>
      </c>
      <c r="F2093" t="s">
        <v>3210</v>
      </c>
      <c r="G2093" t="s">
        <v>25</v>
      </c>
      <c r="H2093" t="s">
        <v>26</v>
      </c>
      <c r="I2093" t="s">
        <v>352</v>
      </c>
      <c r="J2093" t="s">
        <v>52</v>
      </c>
      <c r="K2093" t="s">
        <v>5170</v>
      </c>
      <c r="L2093" t="s">
        <v>53</v>
      </c>
      <c r="M2093" t="s">
        <v>3105</v>
      </c>
      <c r="N2093" t="s">
        <v>31</v>
      </c>
      <c r="O2093" t="s">
        <v>55</v>
      </c>
      <c r="P2093" s="4">
        <v>50.32</v>
      </c>
      <c r="Q2093">
        <v>4</v>
      </c>
      <c r="R2093">
        <v>0</v>
      </c>
      <c r="S2093" s="4">
        <v>21.134399999999999</v>
      </c>
    </row>
    <row r="2094" spans="1:19" x14ac:dyDescent="0.25">
      <c r="A2094" t="s">
        <v>5097</v>
      </c>
      <c r="B2094" s="1">
        <v>42089</v>
      </c>
      <c r="C2094" s="1">
        <v>42093</v>
      </c>
      <c r="D2094" t="s">
        <v>39</v>
      </c>
      <c r="E2094" t="s">
        <v>701</v>
      </c>
      <c r="F2094" t="s">
        <v>702</v>
      </c>
      <c r="G2094" t="s">
        <v>89</v>
      </c>
      <c r="H2094" t="s">
        <v>26</v>
      </c>
      <c r="I2094" t="s">
        <v>202</v>
      </c>
      <c r="J2094" t="s">
        <v>203</v>
      </c>
      <c r="K2094" t="s">
        <v>5154</v>
      </c>
      <c r="L2094" t="s">
        <v>53</v>
      </c>
      <c r="M2094" t="s">
        <v>578</v>
      </c>
      <c r="N2094" t="s">
        <v>31</v>
      </c>
      <c r="O2094" t="s">
        <v>45</v>
      </c>
      <c r="P2094" s="4">
        <v>3393.68</v>
      </c>
      <c r="Q2094">
        <v>8</v>
      </c>
      <c r="R2094">
        <v>0</v>
      </c>
      <c r="S2094" s="4">
        <v>610.86239999999998</v>
      </c>
    </row>
    <row r="2095" spans="1:19" x14ac:dyDescent="0.25">
      <c r="A2095" t="s">
        <v>5098</v>
      </c>
      <c r="B2095" s="1">
        <v>42749</v>
      </c>
      <c r="C2095" s="1">
        <v>42755</v>
      </c>
      <c r="D2095" t="s">
        <v>39</v>
      </c>
      <c r="E2095" t="s">
        <v>3579</v>
      </c>
      <c r="F2095" t="s">
        <v>3580</v>
      </c>
      <c r="G2095" t="s">
        <v>100</v>
      </c>
      <c r="H2095" t="s">
        <v>26</v>
      </c>
      <c r="I2095" t="s">
        <v>715</v>
      </c>
      <c r="J2095" t="s">
        <v>112</v>
      </c>
      <c r="K2095" t="s">
        <v>5316</v>
      </c>
      <c r="L2095" t="s">
        <v>92</v>
      </c>
      <c r="M2095" t="s">
        <v>1892</v>
      </c>
      <c r="N2095" t="s">
        <v>31</v>
      </c>
      <c r="O2095" t="s">
        <v>55</v>
      </c>
      <c r="P2095" s="4">
        <v>18.96</v>
      </c>
      <c r="Q2095">
        <v>2</v>
      </c>
      <c r="R2095">
        <v>0</v>
      </c>
      <c r="S2095" s="4">
        <v>8.532</v>
      </c>
    </row>
    <row r="2096" spans="1:19" x14ac:dyDescent="0.25">
      <c r="A2096" t="s">
        <v>5100</v>
      </c>
      <c r="B2096" s="1">
        <v>41650</v>
      </c>
      <c r="C2096" s="1">
        <v>41709</v>
      </c>
      <c r="D2096" t="s">
        <v>86</v>
      </c>
      <c r="E2096" t="s">
        <v>1793</v>
      </c>
      <c r="F2096" t="s">
        <v>1794</v>
      </c>
      <c r="G2096" t="s">
        <v>89</v>
      </c>
      <c r="H2096" t="s">
        <v>26</v>
      </c>
      <c r="I2096" t="s">
        <v>5101</v>
      </c>
      <c r="J2096" t="s">
        <v>250</v>
      </c>
      <c r="K2096" t="s">
        <v>5584</v>
      </c>
      <c r="L2096" t="s">
        <v>66</v>
      </c>
      <c r="M2096" t="s">
        <v>850</v>
      </c>
      <c r="N2096" t="s">
        <v>31</v>
      </c>
      <c r="O2096" t="s">
        <v>55</v>
      </c>
      <c r="P2096" s="4">
        <v>68.703999999999994</v>
      </c>
      <c r="Q2096">
        <v>2</v>
      </c>
      <c r="R2096">
        <v>0.2</v>
      </c>
      <c r="S2096" s="4">
        <v>16.3172</v>
      </c>
    </row>
    <row r="2097" spans="1:19" x14ac:dyDescent="0.25">
      <c r="A2097" t="s">
        <v>5102</v>
      </c>
      <c r="B2097" s="1">
        <v>42603</v>
      </c>
      <c r="C2097" s="1">
        <v>42607</v>
      </c>
      <c r="D2097" t="s">
        <v>39</v>
      </c>
      <c r="E2097" t="s">
        <v>830</v>
      </c>
      <c r="F2097" t="s">
        <v>831</v>
      </c>
      <c r="G2097" t="s">
        <v>25</v>
      </c>
      <c r="H2097" t="s">
        <v>26</v>
      </c>
      <c r="I2097" t="s">
        <v>180</v>
      </c>
      <c r="J2097" t="s">
        <v>123</v>
      </c>
      <c r="K2097" t="s">
        <v>5153</v>
      </c>
      <c r="L2097" t="s">
        <v>66</v>
      </c>
      <c r="M2097" t="s">
        <v>1432</v>
      </c>
      <c r="N2097" t="s">
        <v>31</v>
      </c>
      <c r="O2097" t="s">
        <v>35</v>
      </c>
      <c r="P2097" s="4">
        <v>573.17399999999998</v>
      </c>
      <c r="Q2097">
        <v>7</v>
      </c>
      <c r="R2097">
        <v>0.1</v>
      </c>
      <c r="S2097" s="4">
        <v>63.686</v>
      </c>
    </row>
    <row r="2098" spans="1:19" x14ac:dyDescent="0.25">
      <c r="A2098" t="s">
        <v>5104</v>
      </c>
      <c r="B2098" s="1">
        <v>42576</v>
      </c>
      <c r="C2098" s="1">
        <v>42579</v>
      </c>
      <c r="D2098" t="s">
        <v>22</v>
      </c>
      <c r="E2098" t="s">
        <v>2395</v>
      </c>
      <c r="F2098" t="s">
        <v>2396</v>
      </c>
      <c r="G2098" t="s">
        <v>89</v>
      </c>
      <c r="H2098" t="s">
        <v>26</v>
      </c>
      <c r="I2098" t="s">
        <v>1050</v>
      </c>
      <c r="J2098" t="s">
        <v>257</v>
      </c>
      <c r="K2098" t="s">
        <v>5241</v>
      </c>
      <c r="L2098" t="s">
        <v>92</v>
      </c>
      <c r="M2098" t="s">
        <v>3574</v>
      </c>
      <c r="N2098" t="s">
        <v>31</v>
      </c>
      <c r="O2098" t="s">
        <v>35</v>
      </c>
      <c r="P2098" s="4">
        <v>403.56</v>
      </c>
      <c r="Q2098">
        <v>4</v>
      </c>
      <c r="R2098">
        <v>0</v>
      </c>
      <c r="S2098" s="4">
        <v>96.854399999999998</v>
      </c>
    </row>
    <row r="2099" spans="1:19" x14ac:dyDescent="0.25">
      <c r="A2099" t="s">
        <v>5104</v>
      </c>
      <c r="B2099" s="1">
        <v>42576</v>
      </c>
      <c r="C2099" s="1">
        <v>42579</v>
      </c>
      <c r="D2099" t="s">
        <v>22</v>
      </c>
      <c r="E2099" t="s">
        <v>2395</v>
      </c>
      <c r="F2099" t="s">
        <v>2396</v>
      </c>
      <c r="G2099" t="s">
        <v>89</v>
      </c>
      <c r="H2099" t="s">
        <v>26</v>
      </c>
      <c r="I2099" t="s">
        <v>1050</v>
      </c>
      <c r="J2099" t="s">
        <v>257</v>
      </c>
      <c r="K2099" t="s">
        <v>5241</v>
      </c>
      <c r="L2099" t="s">
        <v>92</v>
      </c>
      <c r="M2099" t="s">
        <v>416</v>
      </c>
      <c r="N2099" t="s">
        <v>31</v>
      </c>
      <c r="O2099" t="s">
        <v>55</v>
      </c>
      <c r="P2099" s="4">
        <v>95.2</v>
      </c>
      <c r="Q2099">
        <v>5</v>
      </c>
      <c r="R2099">
        <v>0</v>
      </c>
      <c r="S2099" s="4">
        <v>27.608000000000001</v>
      </c>
    </row>
    <row r="2100" spans="1:19" x14ac:dyDescent="0.25">
      <c r="A2100" t="s">
        <v>5105</v>
      </c>
      <c r="B2100" s="1">
        <v>42527</v>
      </c>
      <c r="C2100" s="1">
        <v>42649</v>
      </c>
      <c r="D2100" t="s">
        <v>39</v>
      </c>
      <c r="E2100" t="s">
        <v>4669</v>
      </c>
      <c r="F2100" t="s">
        <v>4670</v>
      </c>
      <c r="G2100" t="s">
        <v>25</v>
      </c>
      <c r="H2100" t="s">
        <v>26</v>
      </c>
      <c r="I2100" t="s">
        <v>1875</v>
      </c>
      <c r="J2100" t="s">
        <v>250</v>
      </c>
      <c r="K2100" t="s">
        <v>5305</v>
      </c>
      <c r="L2100" t="s">
        <v>66</v>
      </c>
      <c r="M2100" t="s">
        <v>903</v>
      </c>
      <c r="N2100" t="s">
        <v>31</v>
      </c>
      <c r="O2100" t="s">
        <v>55</v>
      </c>
      <c r="P2100" s="4">
        <v>466.32</v>
      </c>
      <c r="Q2100">
        <v>3</v>
      </c>
      <c r="R2100">
        <v>0.2</v>
      </c>
      <c r="S2100" s="4">
        <v>34.973999999999997</v>
      </c>
    </row>
    <row r="2101" spans="1:19" x14ac:dyDescent="0.25">
      <c r="A2101" t="s">
        <v>5105</v>
      </c>
      <c r="B2101" s="1">
        <v>42527</v>
      </c>
      <c r="C2101" s="1">
        <v>42649</v>
      </c>
      <c r="D2101" t="s">
        <v>39</v>
      </c>
      <c r="E2101" t="s">
        <v>4669</v>
      </c>
      <c r="F2101" t="s">
        <v>4670</v>
      </c>
      <c r="G2101" t="s">
        <v>25</v>
      </c>
      <c r="H2101" t="s">
        <v>26</v>
      </c>
      <c r="I2101" t="s">
        <v>1875</v>
      </c>
      <c r="J2101" t="s">
        <v>250</v>
      </c>
      <c r="K2101" t="s">
        <v>5305</v>
      </c>
      <c r="L2101" t="s">
        <v>66</v>
      </c>
      <c r="M2101" t="s">
        <v>3522</v>
      </c>
      <c r="N2101" t="s">
        <v>31</v>
      </c>
      <c r="O2101" t="s">
        <v>55</v>
      </c>
      <c r="P2101" s="4">
        <v>82.64</v>
      </c>
      <c r="Q2101">
        <v>2</v>
      </c>
      <c r="R2101">
        <v>0.2</v>
      </c>
      <c r="S2101" s="4">
        <v>0</v>
      </c>
    </row>
    <row r="2102" spans="1:19" x14ac:dyDescent="0.25">
      <c r="A2102" t="s">
        <v>5106</v>
      </c>
      <c r="B2102" s="1">
        <v>41726</v>
      </c>
      <c r="C2102" s="1">
        <v>41702</v>
      </c>
      <c r="D2102" t="s">
        <v>39</v>
      </c>
      <c r="E2102" t="s">
        <v>1591</v>
      </c>
      <c r="F2102" t="s">
        <v>1592</v>
      </c>
      <c r="G2102" t="s">
        <v>100</v>
      </c>
      <c r="H2102" t="s">
        <v>26</v>
      </c>
      <c r="I2102" t="s">
        <v>1015</v>
      </c>
      <c r="J2102" t="s">
        <v>250</v>
      </c>
      <c r="K2102" t="s">
        <v>5410</v>
      </c>
      <c r="L2102" t="s">
        <v>66</v>
      </c>
      <c r="M2102" t="s">
        <v>857</v>
      </c>
      <c r="N2102" t="s">
        <v>31</v>
      </c>
      <c r="O2102" t="s">
        <v>45</v>
      </c>
      <c r="P2102" s="4">
        <v>330.58800000000002</v>
      </c>
      <c r="Q2102">
        <v>1</v>
      </c>
      <c r="R2102">
        <v>0.4</v>
      </c>
      <c r="S2102" s="4">
        <v>-143.25479999999999</v>
      </c>
    </row>
    <row r="2103" spans="1:19" x14ac:dyDescent="0.25">
      <c r="A2103" t="s">
        <v>5107</v>
      </c>
      <c r="B2103" s="1">
        <v>42968</v>
      </c>
      <c r="C2103" s="1">
        <v>42972</v>
      </c>
      <c r="D2103" t="s">
        <v>39</v>
      </c>
      <c r="E2103" t="s">
        <v>5108</v>
      </c>
      <c r="F2103" t="s">
        <v>5109</v>
      </c>
      <c r="G2103" t="s">
        <v>25</v>
      </c>
      <c r="H2103" t="s">
        <v>26</v>
      </c>
      <c r="I2103" t="s">
        <v>999</v>
      </c>
      <c r="J2103" t="s">
        <v>189</v>
      </c>
      <c r="K2103" t="s">
        <v>5248</v>
      </c>
      <c r="L2103" t="s">
        <v>53</v>
      </c>
      <c r="M2103" t="s">
        <v>1892</v>
      </c>
      <c r="N2103" t="s">
        <v>31</v>
      </c>
      <c r="O2103" t="s">
        <v>55</v>
      </c>
      <c r="P2103" s="4">
        <v>22.751999999999999</v>
      </c>
      <c r="Q2103">
        <v>3</v>
      </c>
      <c r="R2103">
        <v>0.2</v>
      </c>
      <c r="S2103" s="4">
        <v>7.11</v>
      </c>
    </row>
    <row r="2104" spans="1:19" x14ac:dyDescent="0.25">
      <c r="A2104" t="s">
        <v>5110</v>
      </c>
      <c r="B2104" s="1">
        <v>41984</v>
      </c>
      <c r="C2104" s="1">
        <v>41961</v>
      </c>
      <c r="D2104" t="s">
        <v>39</v>
      </c>
      <c r="E2104" t="s">
        <v>109</v>
      </c>
      <c r="F2104" t="s">
        <v>110</v>
      </c>
      <c r="G2104" t="s">
        <v>25</v>
      </c>
      <c r="H2104" t="s">
        <v>26</v>
      </c>
      <c r="I2104" t="s">
        <v>1643</v>
      </c>
      <c r="J2104" t="s">
        <v>91</v>
      </c>
      <c r="K2104" t="s">
        <v>5290</v>
      </c>
      <c r="L2104" t="s">
        <v>92</v>
      </c>
      <c r="M2104" t="s">
        <v>2342</v>
      </c>
      <c r="N2104" t="s">
        <v>31</v>
      </c>
      <c r="O2104" t="s">
        <v>55</v>
      </c>
      <c r="P2104" s="4">
        <v>25.128</v>
      </c>
      <c r="Q2104">
        <v>3</v>
      </c>
      <c r="R2104">
        <v>0.6</v>
      </c>
      <c r="S2104" s="4">
        <v>-6.9101999999999997</v>
      </c>
    </row>
    <row r="2105" spans="1:19" x14ac:dyDescent="0.25">
      <c r="A2105" t="s">
        <v>5111</v>
      </c>
      <c r="B2105" s="1">
        <v>42260</v>
      </c>
      <c r="C2105" s="1">
        <v>42262</v>
      </c>
      <c r="D2105" t="s">
        <v>86</v>
      </c>
      <c r="E2105" t="s">
        <v>2306</v>
      </c>
      <c r="F2105" t="s">
        <v>2307</v>
      </c>
      <c r="G2105" t="s">
        <v>89</v>
      </c>
      <c r="H2105" t="s">
        <v>26</v>
      </c>
      <c r="I2105" t="s">
        <v>3607</v>
      </c>
      <c r="J2105" t="s">
        <v>52</v>
      </c>
      <c r="K2105" t="s">
        <v>5462</v>
      </c>
      <c r="L2105" t="s">
        <v>53</v>
      </c>
      <c r="M2105" t="s">
        <v>1827</v>
      </c>
      <c r="N2105" t="s">
        <v>31</v>
      </c>
      <c r="O2105" t="s">
        <v>55</v>
      </c>
      <c r="P2105" s="4">
        <v>131.88</v>
      </c>
      <c r="Q2105">
        <v>7</v>
      </c>
      <c r="R2105">
        <v>0</v>
      </c>
      <c r="S2105" s="4">
        <v>55.389600000000002</v>
      </c>
    </row>
    <row r="2106" spans="1:19" x14ac:dyDescent="0.25">
      <c r="A2106" t="s">
        <v>5111</v>
      </c>
      <c r="B2106" s="1">
        <v>42260</v>
      </c>
      <c r="C2106" s="1">
        <v>42262</v>
      </c>
      <c r="D2106" t="s">
        <v>86</v>
      </c>
      <c r="E2106" t="s">
        <v>2306</v>
      </c>
      <c r="F2106" t="s">
        <v>2307</v>
      </c>
      <c r="G2106" t="s">
        <v>89</v>
      </c>
      <c r="H2106" t="s">
        <v>26</v>
      </c>
      <c r="I2106" t="s">
        <v>3607</v>
      </c>
      <c r="J2106" t="s">
        <v>52</v>
      </c>
      <c r="K2106" t="s">
        <v>5462</v>
      </c>
      <c r="L2106" t="s">
        <v>53</v>
      </c>
      <c r="M2106" t="s">
        <v>1882</v>
      </c>
      <c r="N2106" t="s">
        <v>31</v>
      </c>
      <c r="O2106" t="s">
        <v>35</v>
      </c>
      <c r="P2106" s="4">
        <v>717.72</v>
      </c>
      <c r="Q2106">
        <v>3</v>
      </c>
      <c r="R2106">
        <v>0.2</v>
      </c>
      <c r="S2106" s="4">
        <v>71.772000000000006</v>
      </c>
    </row>
    <row r="2107" spans="1:19" x14ac:dyDescent="0.25">
      <c r="A2107" t="s">
        <v>5111</v>
      </c>
      <c r="B2107" s="1">
        <v>42260</v>
      </c>
      <c r="C2107" s="1">
        <v>42262</v>
      </c>
      <c r="D2107" t="s">
        <v>86</v>
      </c>
      <c r="E2107" t="s">
        <v>2306</v>
      </c>
      <c r="F2107" t="s">
        <v>2307</v>
      </c>
      <c r="G2107" t="s">
        <v>89</v>
      </c>
      <c r="H2107" t="s">
        <v>26</v>
      </c>
      <c r="I2107" t="s">
        <v>3607</v>
      </c>
      <c r="J2107" t="s">
        <v>52</v>
      </c>
      <c r="K2107" t="s">
        <v>5462</v>
      </c>
      <c r="L2107" t="s">
        <v>53</v>
      </c>
      <c r="M2107" t="s">
        <v>2715</v>
      </c>
      <c r="N2107" t="s">
        <v>31</v>
      </c>
      <c r="O2107" t="s">
        <v>55</v>
      </c>
      <c r="P2107" s="4">
        <v>207.35</v>
      </c>
      <c r="Q2107">
        <v>5</v>
      </c>
      <c r="R2107">
        <v>0</v>
      </c>
      <c r="S2107" s="4">
        <v>24.882000000000001</v>
      </c>
    </row>
    <row r="2108" spans="1:19" x14ac:dyDescent="0.25">
      <c r="A2108" t="s">
        <v>5111</v>
      </c>
      <c r="B2108" s="1">
        <v>42260</v>
      </c>
      <c r="C2108" s="1">
        <v>42262</v>
      </c>
      <c r="D2108" t="s">
        <v>86</v>
      </c>
      <c r="E2108" t="s">
        <v>2306</v>
      </c>
      <c r="F2108" t="s">
        <v>2307</v>
      </c>
      <c r="G2108" t="s">
        <v>89</v>
      </c>
      <c r="H2108" t="s">
        <v>26</v>
      </c>
      <c r="I2108" t="s">
        <v>3607</v>
      </c>
      <c r="J2108" t="s">
        <v>52</v>
      </c>
      <c r="K2108" t="s">
        <v>5462</v>
      </c>
      <c r="L2108" t="s">
        <v>53</v>
      </c>
      <c r="M2108" t="s">
        <v>1416</v>
      </c>
      <c r="N2108" t="s">
        <v>31</v>
      </c>
      <c r="O2108" t="s">
        <v>55</v>
      </c>
      <c r="P2108" s="4">
        <v>44.67</v>
      </c>
      <c r="Q2108">
        <v>3</v>
      </c>
      <c r="R2108">
        <v>0</v>
      </c>
      <c r="S2108" s="4">
        <v>12.0609</v>
      </c>
    </row>
    <row r="2109" spans="1:19" x14ac:dyDescent="0.25">
      <c r="A2109" t="s">
        <v>5112</v>
      </c>
      <c r="B2109" s="1">
        <v>42287</v>
      </c>
      <c r="C2109" s="1">
        <v>42348</v>
      </c>
      <c r="D2109" t="s">
        <v>86</v>
      </c>
      <c r="E2109" t="s">
        <v>4099</v>
      </c>
      <c r="F2109" t="s">
        <v>4100</v>
      </c>
      <c r="G2109" t="s">
        <v>89</v>
      </c>
      <c r="H2109" t="s">
        <v>26</v>
      </c>
      <c r="I2109" t="s">
        <v>5113</v>
      </c>
      <c r="J2109" t="s">
        <v>52</v>
      </c>
      <c r="K2109" t="s">
        <v>5585</v>
      </c>
      <c r="L2109" t="s">
        <v>53</v>
      </c>
      <c r="M2109" t="s">
        <v>2190</v>
      </c>
      <c r="N2109" t="s">
        <v>31</v>
      </c>
      <c r="O2109" t="s">
        <v>35</v>
      </c>
      <c r="P2109" s="4">
        <v>362.13600000000002</v>
      </c>
      <c r="Q2109">
        <v>3</v>
      </c>
      <c r="R2109">
        <v>0.2</v>
      </c>
      <c r="S2109" s="4">
        <v>-54.320399999999999</v>
      </c>
    </row>
    <row r="2110" spans="1:19" x14ac:dyDescent="0.25">
      <c r="A2110" t="s">
        <v>5114</v>
      </c>
      <c r="B2110" s="1">
        <v>42764</v>
      </c>
      <c r="C2110" s="1">
        <v>42766</v>
      </c>
      <c r="D2110" t="s">
        <v>22</v>
      </c>
      <c r="E2110" t="s">
        <v>2327</v>
      </c>
      <c r="F2110" t="s">
        <v>2328</v>
      </c>
      <c r="G2110" t="s">
        <v>25</v>
      </c>
      <c r="H2110" t="s">
        <v>26</v>
      </c>
      <c r="I2110" t="s">
        <v>2098</v>
      </c>
      <c r="J2110" t="s">
        <v>917</v>
      </c>
      <c r="K2110" t="s">
        <v>5586</v>
      </c>
      <c r="L2110" t="s">
        <v>92</v>
      </c>
      <c r="M2110" t="s">
        <v>734</v>
      </c>
      <c r="N2110" t="s">
        <v>31</v>
      </c>
      <c r="O2110" t="s">
        <v>55</v>
      </c>
      <c r="P2110" s="4">
        <v>14.91</v>
      </c>
      <c r="Q2110">
        <v>3</v>
      </c>
      <c r="R2110">
        <v>0</v>
      </c>
      <c r="S2110" s="4">
        <v>4.6220999999999997</v>
      </c>
    </row>
    <row r="2111" spans="1:19" x14ac:dyDescent="0.25">
      <c r="A2111" t="s">
        <v>5116</v>
      </c>
      <c r="B2111" s="1">
        <v>42444</v>
      </c>
      <c r="C2111" s="1">
        <v>42448</v>
      </c>
      <c r="D2111" t="s">
        <v>39</v>
      </c>
      <c r="E2111" t="s">
        <v>3073</v>
      </c>
      <c r="F2111" t="s">
        <v>3074</v>
      </c>
      <c r="G2111" t="s">
        <v>89</v>
      </c>
      <c r="H2111" t="s">
        <v>26</v>
      </c>
      <c r="I2111" t="s">
        <v>5117</v>
      </c>
      <c r="J2111" t="s">
        <v>91</v>
      </c>
      <c r="K2111" t="s">
        <v>5587</v>
      </c>
      <c r="L2111" t="s">
        <v>92</v>
      </c>
      <c r="M2111" t="s">
        <v>167</v>
      </c>
      <c r="N2111" t="s">
        <v>31</v>
      </c>
      <c r="O2111" t="s">
        <v>35</v>
      </c>
      <c r="P2111" s="4">
        <v>528.42999999999995</v>
      </c>
      <c r="Q2111">
        <v>5</v>
      </c>
      <c r="R2111">
        <v>0.3</v>
      </c>
      <c r="S2111" s="4">
        <v>-143.43100000000001</v>
      </c>
    </row>
    <row r="2112" spans="1:19" x14ac:dyDescent="0.25">
      <c r="A2112" t="s">
        <v>5118</v>
      </c>
      <c r="B2112" s="1">
        <v>42469</v>
      </c>
      <c r="C2112" s="1">
        <v>42469</v>
      </c>
      <c r="D2112" t="s">
        <v>464</v>
      </c>
      <c r="E2112" t="s">
        <v>5119</v>
      </c>
      <c r="F2112" t="s">
        <v>5120</v>
      </c>
      <c r="G2112" t="s">
        <v>25</v>
      </c>
      <c r="H2112" t="s">
        <v>26</v>
      </c>
      <c r="I2112" t="s">
        <v>352</v>
      </c>
      <c r="J2112" t="s">
        <v>52</v>
      </c>
      <c r="K2112" t="s">
        <v>5180</v>
      </c>
      <c r="L2112" t="s">
        <v>53</v>
      </c>
      <c r="M2112" t="s">
        <v>154</v>
      </c>
      <c r="N2112" t="s">
        <v>31</v>
      </c>
      <c r="O2112" t="s">
        <v>55</v>
      </c>
      <c r="P2112" s="4">
        <v>24.27</v>
      </c>
      <c r="Q2112">
        <v>3</v>
      </c>
      <c r="R2112">
        <v>0</v>
      </c>
      <c r="S2112" s="4">
        <v>8.7371999999999996</v>
      </c>
    </row>
    <row r="2113" spans="1:19" x14ac:dyDescent="0.25">
      <c r="A2113" t="s">
        <v>5121</v>
      </c>
      <c r="B2113" s="1">
        <v>42321</v>
      </c>
      <c r="C2113" s="1">
        <v>42325</v>
      </c>
      <c r="D2113" t="s">
        <v>39</v>
      </c>
      <c r="E2113" t="s">
        <v>492</v>
      </c>
      <c r="F2113" t="s">
        <v>493</v>
      </c>
      <c r="G2113" t="s">
        <v>25</v>
      </c>
      <c r="H2113" t="s">
        <v>26</v>
      </c>
      <c r="I2113" t="s">
        <v>5122</v>
      </c>
      <c r="J2113" t="s">
        <v>52</v>
      </c>
      <c r="K2113" t="s">
        <v>5588</v>
      </c>
      <c r="L2113" t="s">
        <v>53</v>
      </c>
      <c r="M2113" t="s">
        <v>2329</v>
      </c>
      <c r="N2113" t="s">
        <v>31</v>
      </c>
      <c r="O2113" t="s">
        <v>32</v>
      </c>
      <c r="P2113" s="4">
        <v>683.33199999999999</v>
      </c>
      <c r="Q2113">
        <v>4</v>
      </c>
      <c r="R2113">
        <v>0.15</v>
      </c>
      <c r="S2113" s="4">
        <v>-40.195999999999998</v>
      </c>
    </row>
    <row r="2114" spans="1:19" x14ac:dyDescent="0.25">
      <c r="A2114" t="s">
        <v>5123</v>
      </c>
      <c r="B2114" s="1">
        <v>42435</v>
      </c>
      <c r="C2114" s="1">
        <v>42527</v>
      </c>
      <c r="D2114" t="s">
        <v>22</v>
      </c>
      <c r="E2114" t="s">
        <v>2181</v>
      </c>
      <c r="F2114" t="s">
        <v>2182</v>
      </c>
      <c r="G2114" t="s">
        <v>89</v>
      </c>
      <c r="H2114" t="s">
        <v>26</v>
      </c>
      <c r="I2114" t="s">
        <v>51</v>
      </c>
      <c r="J2114" t="s">
        <v>52</v>
      </c>
      <c r="K2114" t="s">
        <v>5260</v>
      </c>
      <c r="L2114" t="s">
        <v>53</v>
      </c>
      <c r="M2114" t="s">
        <v>1467</v>
      </c>
      <c r="N2114" t="s">
        <v>31</v>
      </c>
      <c r="O2114" t="s">
        <v>45</v>
      </c>
      <c r="P2114" s="4">
        <v>71.087999999999994</v>
      </c>
      <c r="Q2114">
        <v>2</v>
      </c>
      <c r="R2114">
        <v>0.2</v>
      </c>
      <c r="S2114" s="4">
        <v>-1.7771999999999999</v>
      </c>
    </row>
    <row r="2115" spans="1:19" x14ac:dyDescent="0.25">
      <c r="A2115" t="s">
        <v>5124</v>
      </c>
      <c r="B2115" s="1">
        <v>42716</v>
      </c>
      <c r="C2115" s="1">
        <v>42721</v>
      </c>
      <c r="D2115" t="s">
        <v>39</v>
      </c>
      <c r="E2115" t="s">
        <v>1212</v>
      </c>
      <c r="F2115" t="s">
        <v>1213</v>
      </c>
      <c r="G2115" t="s">
        <v>89</v>
      </c>
      <c r="H2115" t="s">
        <v>26</v>
      </c>
      <c r="I2115" t="s">
        <v>180</v>
      </c>
      <c r="J2115" t="s">
        <v>123</v>
      </c>
      <c r="K2115" t="s">
        <v>5151</v>
      </c>
      <c r="L2115" t="s">
        <v>66</v>
      </c>
      <c r="M2115" t="s">
        <v>617</v>
      </c>
      <c r="N2115" t="s">
        <v>31</v>
      </c>
      <c r="O2115" t="s">
        <v>55</v>
      </c>
      <c r="P2115" s="4">
        <v>60.35</v>
      </c>
      <c r="Q2115">
        <v>5</v>
      </c>
      <c r="R2115">
        <v>0</v>
      </c>
      <c r="S2115" s="4">
        <v>19.915500000000002</v>
      </c>
    </row>
    <row r="2116" spans="1:19" x14ac:dyDescent="0.25">
      <c r="A2116" t="s">
        <v>5125</v>
      </c>
      <c r="B2116" s="1">
        <v>42741</v>
      </c>
      <c r="C2116" s="1">
        <v>42800</v>
      </c>
      <c r="D2116" t="s">
        <v>22</v>
      </c>
      <c r="E2116" t="s">
        <v>951</v>
      </c>
      <c r="F2116" t="s">
        <v>952</v>
      </c>
      <c r="G2116" t="s">
        <v>89</v>
      </c>
      <c r="H2116" t="s">
        <v>26</v>
      </c>
      <c r="I2116" t="s">
        <v>5126</v>
      </c>
      <c r="J2116" t="s">
        <v>112</v>
      </c>
      <c r="K2116" t="s">
        <v>5589</v>
      </c>
      <c r="L2116" t="s">
        <v>92</v>
      </c>
      <c r="M2116" t="s">
        <v>910</v>
      </c>
      <c r="N2116" t="s">
        <v>31</v>
      </c>
      <c r="O2116" t="s">
        <v>35</v>
      </c>
      <c r="P2116" s="4">
        <v>1925.88</v>
      </c>
      <c r="Q2116">
        <v>6</v>
      </c>
      <c r="R2116">
        <v>0</v>
      </c>
      <c r="S2116" s="4">
        <v>539.24639999999999</v>
      </c>
    </row>
    <row r="2117" spans="1:19" x14ac:dyDescent="0.25">
      <c r="A2117" t="s">
        <v>5127</v>
      </c>
      <c r="B2117" s="1">
        <v>42352</v>
      </c>
      <c r="C2117" s="1">
        <v>42354</v>
      </c>
      <c r="D2117" t="s">
        <v>22</v>
      </c>
      <c r="E2117" t="s">
        <v>3775</v>
      </c>
      <c r="F2117" t="s">
        <v>3776</v>
      </c>
      <c r="G2117" t="s">
        <v>89</v>
      </c>
      <c r="H2117" t="s">
        <v>26</v>
      </c>
      <c r="I2117" t="s">
        <v>51</v>
      </c>
      <c r="J2117" t="s">
        <v>52</v>
      </c>
      <c r="K2117" t="s">
        <v>5197</v>
      </c>
      <c r="L2117" t="s">
        <v>53</v>
      </c>
      <c r="M2117" t="s">
        <v>1474</v>
      </c>
      <c r="N2117" t="s">
        <v>31</v>
      </c>
      <c r="O2117" t="s">
        <v>45</v>
      </c>
      <c r="P2117" s="4">
        <v>273.56799999999998</v>
      </c>
      <c r="Q2117">
        <v>2</v>
      </c>
      <c r="R2117">
        <v>0.2</v>
      </c>
      <c r="S2117" s="4">
        <v>10.258800000000001</v>
      </c>
    </row>
    <row r="2118" spans="1:19" x14ac:dyDescent="0.25">
      <c r="A2118" t="s">
        <v>5128</v>
      </c>
      <c r="B2118" s="1">
        <v>42082</v>
      </c>
      <c r="C2118" s="1">
        <v>42085</v>
      </c>
      <c r="D2118" t="s">
        <v>86</v>
      </c>
      <c r="E2118" t="s">
        <v>1547</v>
      </c>
      <c r="F2118" t="s">
        <v>1548</v>
      </c>
      <c r="G2118" t="s">
        <v>100</v>
      </c>
      <c r="H2118" t="s">
        <v>26</v>
      </c>
      <c r="I2118" t="s">
        <v>101</v>
      </c>
      <c r="J2118" t="s">
        <v>91</v>
      </c>
      <c r="K2118" t="s">
        <v>5142</v>
      </c>
      <c r="L2118" t="s">
        <v>92</v>
      </c>
      <c r="M2118" t="s">
        <v>3114</v>
      </c>
      <c r="N2118" t="s">
        <v>31</v>
      </c>
      <c r="O2118" t="s">
        <v>32</v>
      </c>
      <c r="P2118" s="4">
        <v>383.46559999999999</v>
      </c>
      <c r="Q2118">
        <v>4</v>
      </c>
      <c r="R2118">
        <v>0.32</v>
      </c>
      <c r="S2118" s="4">
        <v>-67.670400000000001</v>
      </c>
    </row>
    <row r="2119" spans="1:19" x14ac:dyDescent="0.25">
      <c r="A2119" t="s">
        <v>5130</v>
      </c>
      <c r="B2119" s="1">
        <v>42502</v>
      </c>
      <c r="C2119" s="1">
        <v>42655</v>
      </c>
      <c r="D2119" t="s">
        <v>22</v>
      </c>
      <c r="E2119" t="s">
        <v>4716</v>
      </c>
      <c r="F2119" t="s">
        <v>4717</v>
      </c>
      <c r="G2119" t="s">
        <v>89</v>
      </c>
      <c r="H2119" t="s">
        <v>26</v>
      </c>
      <c r="I2119" t="s">
        <v>249</v>
      </c>
      <c r="J2119" t="s">
        <v>211</v>
      </c>
      <c r="K2119" t="s">
        <v>5360</v>
      </c>
      <c r="L2119" t="s">
        <v>66</v>
      </c>
      <c r="M2119" t="s">
        <v>405</v>
      </c>
      <c r="N2119" t="s">
        <v>31</v>
      </c>
      <c r="O2119" t="s">
        <v>55</v>
      </c>
      <c r="P2119" s="4">
        <v>13.4</v>
      </c>
      <c r="Q2119">
        <v>1</v>
      </c>
      <c r="R2119">
        <v>0</v>
      </c>
      <c r="S2119" s="4">
        <v>6.4320000000000004</v>
      </c>
    </row>
    <row r="2120" spans="1:19" x14ac:dyDescent="0.25">
      <c r="A2120" t="s">
        <v>5131</v>
      </c>
      <c r="B2120" s="1">
        <v>42164</v>
      </c>
      <c r="C2120" s="1">
        <v>42256</v>
      </c>
      <c r="D2120" t="s">
        <v>22</v>
      </c>
      <c r="E2120" t="s">
        <v>2251</v>
      </c>
      <c r="F2120" t="s">
        <v>2252</v>
      </c>
      <c r="G2120" t="s">
        <v>25</v>
      </c>
      <c r="H2120" t="s">
        <v>26</v>
      </c>
      <c r="I2120" t="s">
        <v>1663</v>
      </c>
      <c r="J2120" t="s">
        <v>1664</v>
      </c>
      <c r="K2120" t="s">
        <v>5292</v>
      </c>
      <c r="L2120" t="s">
        <v>29</v>
      </c>
      <c r="M2120" t="s">
        <v>1479</v>
      </c>
      <c r="N2120" t="s">
        <v>31</v>
      </c>
      <c r="O2120" t="s">
        <v>45</v>
      </c>
      <c r="P2120" s="4">
        <v>85.98</v>
      </c>
      <c r="Q2120">
        <v>1</v>
      </c>
      <c r="R2120">
        <v>0</v>
      </c>
      <c r="S2120" s="4">
        <v>22.354800000000001</v>
      </c>
    </row>
    <row r="2121" spans="1:19" x14ac:dyDescent="0.25">
      <c r="A2121" t="s">
        <v>5132</v>
      </c>
      <c r="B2121" s="1">
        <v>41660</v>
      </c>
      <c r="C2121" s="1">
        <v>41662</v>
      </c>
      <c r="D2121" t="s">
        <v>22</v>
      </c>
      <c r="E2121" t="s">
        <v>2390</v>
      </c>
      <c r="F2121" t="s">
        <v>2391</v>
      </c>
      <c r="G2121" t="s">
        <v>25</v>
      </c>
      <c r="H2121" t="s">
        <v>26</v>
      </c>
      <c r="I2121" t="s">
        <v>1178</v>
      </c>
      <c r="J2121" t="s">
        <v>43</v>
      </c>
      <c r="K2121" t="s">
        <v>5479</v>
      </c>
      <c r="L2121" t="s">
        <v>29</v>
      </c>
      <c r="M2121" t="s">
        <v>1871</v>
      </c>
      <c r="N2121" t="s">
        <v>31</v>
      </c>
      <c r="O2121" t="s">
        <v>55</v>
      </c>
      <c r="P2121" s="4">
        <v>25.248000000000001</v>
      </c>
      <c r="Q2121">
        <v>3</v>
      </c>
      <c r="R2121">
        <v>0.2</v>
      </c>
      <c r="S2121" s="4">
        <v>4.1028000000000002</v>
      </c>
    </row>
    <row r="2122" spans="1:19" x14ac:dyDescent="0.25">
      <c r="A2122" t="s">
        <v>5135</v>
      </c>
      <c r="B2122" s="1">
        <v>42792</v>
      </c>
      <c r="C2122" s="1">
        <v>42797</v>
      </c>
      <c r="D2122" t="s">
        <v>39</v>
      </c>
      <c r="E2122" t="s">
        <v>259</v>
      </c>
      <c r="F2122" t="s">
        <v>260</v>
      </c>
      <c r="G2122" t="s">
        <v>25</v>
      </c>
      <c r="H2122" t="s">
        <v>26</v>
      </c>
      <c r="I2122" t="s">
        <v>616</v>
      </c>
      <c r="J2122" t="s">
        <v>52</v>
      </c>
      <c r="K2122" t="s">
        <v>5198</v>
      </c>
      <c r="L2122" t="s">
        <v>53</v>
      </c>
      <c r="M2122" t="s">
        <v>3880</v>
      </c>
      <c r="N2122" t="s">
        <v>31</v>
      </c>
      <c r="O2122" t="s">
        <v>55</v>
      </c>
      <c r="P2122" s="4">
        <v>91.96</v>
      </c>
      <c r="Q2122">
        <v>2</v>
      </c>
      <c r="R2122">
        <v>0</v>
      </c>
      <c r="S2122" s="4">
        <v>15.6332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FB9DD-E03D-447E-9E5B-1F5D3F1FA0E2}">
  <dimension ref="A1:I9"/>
  <sheetViews>
    <sheetView workbookViewId="0">
      <selection activeCell="D7" sqref="D7"/>
    </sheetView>
  </sheetViews>
  <sheetFormatPr defaultRowHeight="15" x14ac:dyDescent="0.25"/>
  <cols>
    <col min="2" max="2" width="9.85546875" customWidth="1"/>
    <col min="3" max="3" width="12.5703125" bestFit="1" customWidth="1"/>
    <col min="8" max="8" width="15.85546875" bestFit="1" customWidth="1"/>
  </cols>
  <sheetData>
    <row r="1" spans="1:9" x14ac:dyDescent="0.25">
      <c r="A1" s="22" t="s">
        <v>5609</v>
      </c>
      <c r="B1" s="22"/>
      <c r="C1">
        <f>SUM(Fact_Sales[Quantity])</f>
        <v>8028</v>
      </c>
    </row>
    <row r="3" spans="1:9" x14ac:dyDescent="0.25">
      <c r="A3" s="22" t="s">
        <v>5610</v>
      </c>
      <c r="B3" s="22"/>
      <c r="C3" s="5">
        <f>SUM(Derived_Metrics[Revenue])</f>
        <v>3859215.2288999907</v>
      </c>
    </row>
    <row r="4" spans="1:9" x14ac:dyDescent="0.25">
      <c r="I4" s="14"/>
    </row>
    <row r="5" spans="1:9" x14ac:dyDescent="0.25">
      <c r="A5" s="22" t="s">
        <v>5611</v>
      </c>
      <c r="B5" s="22"/>
      <c r="C5">
        <f>COUNTA(_xlfn.UNIQUE(Fact_Sales[Order ID]))</f>
        <v>1764</v>
      </c>
    </row>
    <row r="7" spans="1:9" x14ac:dyDescent="0.25">
      <c r="A7" t="s">
        <v>5645</v>
      </c>
      <c r="C7">
        <f>COUNTA(_xlfn.UNIQUE(Derived_Metrics[Customer ID]))</f>
        <v>707</v>
      </c>
    </row>
    <row r="9" spans="1:9" x14ac:dyDescent="0.25">
      <c r="A9" t="s">
        <v>5646</v>
      </c>
      <c r="C9">
        <f>COUNTA(Derived_Metrics[Customer ID])</f>
        <v>2121</v>
      </c>
    </row>
  </sheetData>
  <mergeCells count="3">
    <mergeCell ref="A1:B1"/>
    <mergeCell ref="A3:B3"/>
    <mergeCell ref="A5:B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3F0F-2BC0-4F1F-BE12-7F8FDC5A4604}">
  <dimension ref="B1:L5"/>
  <sheetViews>
    <sheetView showGridLines="0" tabSelected="1" workbookViewId="0">
      <selection activeCell="E2" sqref="A1:XFD1048576"/>
    </sheetView>
  </sheetViews>
  <sheetFormatPr defaultRowHeight="15" x14ac:dyDescent="0.25"/>
  <cols>
    <col min="2" max="2" width="13.28515625" bestFit="1" customWidth="1"/>
    <col min="4" max="4" width="10.5703125" bestFit="1" customWidth="1"/>
    <col min="6" max="6" width="25.85546875" bestFit="1" customWidth="1"/>
    <col min="8" max="8" width="16" bestFit="1" customWidth="1"/>
    <col min="16" max="16" width="25.85546875" bestFit="1" customWidth="1"/>
  </cols>
  <sheetData>
    <row r="1" spans="2:12" ht="21" x14ac:dyDescent="0.35">
      <c r="H1" s="23" t="s">
        <v>5647</v>
      </c>
      <c r="I1" s="23"/>
      <c r="J1" s="23"/>
      <c r="K1" s="17"/>
      <c r="L1" s="17"/>
    </row>
    <row r="2" spans="2:12" ht="21" x14ac:dyDescent="0.35">
      <c r="H2" s="23"/>
      <c r="I2" s="23"/>
      <c r="J2" s="23"/>
      <c r="K2" s="17"/>
      <c r="L2" s="17"/>
    </row>
    <row r="3" spans="2:12" ht="15.75" thickBot="1" x14ac:dyDescent="0.3"/>
    <row r="4" spans="2:12" ht="15.75" thickBot="1" x14ac:dyDescent="0.3">
      <c r="B4" s="18" t="s">
        <v>5607</v>
      </c>
      <c r="D4" s="18" t="s">
        <v>5648</v>
      </c>
      <c r="F4" s="18" t="s">
        <v>5630</v>
      </c>
      <c r="H4" s="18" t="s">
        <v>5649</v>
      </c>
    </row>
    <row r="5" spans="2:12" ht="15.75" thickBot="1" x14ac:dyDescent="0.3">
      <c r="B5" s="19">
        <v>3859215.2288999907</v>
      </c>
      <c r="D5" s="19">
        <v>18451.272799999999</v>
      </c>
      <c r="F5" s="21">
        <v>1.4284079868662716E-2</v>
      </c>
      <c r="H5" s="20">
        <v>707</v>
      </c>
    </row>
  </sheetData>
  <mergeCells count="1">
    <mergeCell ref="H1:J2"/>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38D4D-D8A5-4D54-949D-E62CF2101972}">
  <dimension ref="A1:K777"/>
  <sheetViews>
    <sheetView topLeftCell="A45" workbookViewId="0">
      <selection activeCell="A77" sqref="A77"/>
    </sheetView>
  </sheetViews>
  <sheetFormatPr defaultRowHeight="15" x14ac:dyDescent="0.25"/>
  <cols>
    <col min="1" max="1" width="24.140625" bestFit="1" customWidth="1"/>
    <col min="2" max="2" width="15.85546875" bestFit="1" customWidth="1"/>
    <col min="3" max="3" width="12.7109375" bestFit="1" customWidth="1"/>
    <col min="4" max="4" width="25.85546875" bestFit="1" customWidth="1"/>
    <col min="9" max="9" width="14" bestFit="1" customWidth="1"/>
    <col min="10" max="10" width="15.85546875" bestFit="1" customWidth="1"/>
    <col min="11" max="11" width="12.7109375" bestFit="1" customWidth="1"/>
  </cols>
  <sheetData>
    <row r="1" spans="1:11" ht="18.75" x14ac:dyDescent="0.3">
      <c r="A1" s="7" t="s">
        <v>5625</v>
      </c>
    </row>
    <row r="3" spans="1:11" x14ac:dyDescent="0.25">
      <c r="I3" s="8" t="s">
        <v>5626</v>
      </c>
      <c r="J3" t="s">
        <v>5624</v>
      </c>
      <c r="K3" t="s">
        <v>5628</v>
      </c>
    </row>
    <row r="4" spans="1:11" x14ac:dyDescent="0.25">
      <c r="I4" s="9">
        <v>2014</v>
      </c>
      <c r="J4" s="24"/>
      <c r="K4" s="24"/>
    </row>
    <row r="5" spans="1:11" x14ac:dyDescent="0.25">
      <c r="I5" s="10" t="s">
        <v>5597</v>
      </c>
      <c r="J5" s="24">
        <v>25256.273999999994</v>
      </c>
      <c r="K5" s="24">
        <v>159.90199999999999</v>
      </c>
    </row>
    <row r="6" spans="1:11" x14ac:dyDescent="0.25">
      <c r="I6" s="10" t="s">
        <v>5601</v>
      </c>
      <c r="J6" s="24">
        <v>72331.503499999977</v>
      </c>
      <c r="K6" s="24">
        <v>836.17259999999999</v>
      </c>
    </row>
    <row r="7" spans="1:11" x14ac:dyDescent="0.25">
      <c r="I7" s="10" t="s">
        <v>5605</v>
      </c>
      <c r="J7" s="24">
        <v>200473.17770000003</v>
      </c>
      <c r="K7" s="24">
        <v>1949.1812</v>
      </c>
    </row>
    <row r="8" spans="1:11" x14ac:dyDescent="0.25">
      <c r="I8" s="10" t="s">
        <v>5595</v>
      </c>
      <c r="J8" s="24">
        <v>8621.19</v>
      </c>
      <c r="K8" s="24">
        <v>22.0197</v>
      </c>
    </row>
    <row r="9" spans="1:11" x14ac:dyDescent="0.25">
      <c r="I9" s="10" t="s">
        <v>5594</v>
      </c>
      <c r="J9" s="24">
        <v>65966.618000000002</v>
      </c>
      <c r="K9" s="24">
        <v>1169.0875000000001</v>
      </c>
    </row>
    <row r="10" spans="1:11" x14ac:dyDescent="0.25">
      <c r="I10" s="10" t="s">
        <v>5600</v>
      </c>
      <c r="J10" s="24">
        <v>48362.631999999998</v>
      </c>
      <c r="K10" s="24">
        <v>554.95460000000003</v>
      </c>
    </row>
    <row r="11" spans="1:11" x14ac:dyDescent="0.25">
      <c r="I11" s="10" t="s">
        <v>5599</v>
      </c>
      <c r="J11" s="24">
        <v>55011.041400000002</v>
      </c>
      <c r="K11" s="24">
        <v>294.35300000000001</v>
      </c>
    </row>
    <row r="12" spans="1:11" x14ac:dyDescent="0.25">
      <c r="I12" s="10" t="s">
        <v>5596</v>
      </c>
      <c r="J12" s="24">
        <v>71497.108000000007</v>
      </c>
      <c r="K12" s="24">
        <v>-1524.5706</v>
      </c>
    </row>
    <row r="13" spans="1:11" x14ac:dyDescent="0.25">
      <c r="I13" s="10" t="s">
        <v>5598</v>
      </c>
      <c r="J13" s="24">
        <v>25253.182000000004</v>
      </c>
      <c r="K13" s="24">
        <v>284.96699999999998</v>
      </c>
    </row>
    <row r="14" spans="1:11" x14ac:dyDescent="0.25">
      <c r="I14" s="10" t="s">
        <v>5604</v>
      </c>
      <c r="J14" s="24">
        <v>117039.35050000002</v>
      </c>
      <c r="K14" s="24">
        <v>78.520899999999997</v>
      </c>
    </row>
    <row r="15" spans="1:11" x14ac:dyDescent="0.25">
      <c r="I15" s="10" t="s">
        <v>5603</v>
      </c>
      <c r="J15" s="24">
        <v>73897.940999999992</v>
      </c>
      <c r="K15" s="24">
        <v>553.15930000000003</v>
      </c>
    </row>
    <row r="16" spans="1:11" ht="18.75" x14ac:dyDescent="0.3">
      <c r="A16" s="7" t="s">
        <v>5629</v>
      </c>
      <c r="I16" s="10" t="s">
        <v>5602</v>
      </c>
      <c r="J16" s="24">
        <v>90748.847599999994</v>
      </c>
      <c r="K16" s="24">
        <v>1079.9783</v>
      </c>
    </row>
    <row r="17" spans="1:11" x14ac:dyDescent="0.25">
      <c r="I17" s="9">
        <v>2015</v>
      </c>
      <c r="J17" s="24"/>
      <c r="K17" s="24"/>
    </row>
    <row r="18" spans="1:11" x14ac:dyDescent="0.25">
      <c r="I18" s="10" t="s">
        <v>5597</v>
      </c>
      <c r="J18" s="24">
        <v>47481.018499999998</v>
      </c>
      <c r="K18" s="24">
        <v>791.78309999999999</v>
      </c>
    </row>
    <row r="19" spans="1:11" x14ac:dyDescent="0.25">
      <c r="I19" s="10" t="s">
        <v>5601</v>
      </c>
      <c r="J19" s="24">
        <v>63563.750999999997</v>
      </c>
      <c r="K19" s="24">
        <v>1559.2474999999999</v>
      </c>
    </row>
    <row r="20" spans="1:11" x14ac:dyDescent="0.25">
      <c r="A20" s="8" t="s">
        <v>5626</v>
      </c>
      <c r="B20" t="s">
        <v>5624</v>
      </c>
      <c r="C20" t="s">
        <v>5628</v>
      </c>
      <c r="D20" t="s">
        <v>5630</v>
      </c>
      <c r="I20" s="10" t="s">
        <v>5605</v>
      </c>
      <c r="J20" s="24">
        <v>83098.955600000016</v>
      </c>
      <c r="K20" s="24">
        <v>-623.84429999999998</v>
      </c>
    </row>
    <row r="21" spans="1:11" x14ac:dyDescent="0.25">
      <c r="A21" s="9" t="s">
        <v>31</v>
      </c>
      <c r="B21" s="24"/>
      <c r="C21" s="24"/>
      <c r="D21" s="24"/>
      <c r="I21" s="10" t="s">
        <v>5595</v>
      </c>
      <c r="J21" s="24">
        <v>53866.006999999998</v>
      </c>
      <c r="K21" s="24">
        <v>302.36130000000003</v>
      </c>
    </row>
    <row r="22" spans="1:11" x14ac:dyDescent="0.25">
      <c r="A22" s="10" t="s">
        <v>32</v>
      </c>
      <c r="B22" s="5">
        <v>597826.12489999994</v>
      </c>
      <c r="C22" s="5">
        <v>-3472.556</v>
      </c>
      <c r="D22" s="6">
        <v>-3.7221334488023762E-2</v>
      </c>
      <c r="I22" s="10" t="s">
        <v>5594</v>
      </c>
      <c r="J22" s="24">
        <v>148613.61840000004</v>
      </c>
      <c r="K22" s="24">
        <v>-1219.2328</v>
      </c>
    </row>
    <row r="23" spans="1:11" x14ac:dyDescent="0.25">
      <c r="A23" s="10" t="s">
        <v>35</v>
      </c>
      <c r="B23" s="5">
        <v>1662757.9650000003</v>
      </c>
      <c r="C23" s="5">
        <v>26590.166300000001</v>
      </c>
      <c r="D23" s="6">
        <v>1.5897104427348659E-2</v>
      </c>
      <c r="I23" s="10" t="s">
        <v>5600</v>
      </c>
      <c r="J23" s="24">
        <v>59800.440999999992</v>
      </c>
      <c r="K23" s="24">
        <v>-289.4966</v>
      </c>
    </row>
    <row r="24" spans="1:11" x14ac:dyDescent="0.25">
      <c r="A24" s="10" t="s">
        <v>55</v>
      </c>
      <c r="B24" s="5">
        <v>454116.81200000003</v>
      </c>
      <c r="C24" s="5">
        <v>13059.143599999999</v>
      </c>
      <c r="D24" s="6">
        <v>5.0341974697774204E-2</v>
      </c>
      <c r="I24" s="10" t="s">
        <v>5599</v>
      </c>
      <c r="J24" s="24">
        <v>42922.514599999995</v>
      </c>
      <c r="K24" s="24">
        <v>97.415800000000004</v>
      </c>
    </row>
    <row r="25" spans="1:11" x14ac:dyDescent="0.25">
      <c r="A25" s="10" t="s">
        <v>45</v>
      </c>
      <c r="B25" s="5">
        <v>1144514.3269999991</v>
      </c>
      <c r="C25" s="5">
        <v>-17725.481100000001</v>
      </c>
      <c r="D25" s="6">
        <v>-6.0196819914548318E-2</v>
      </c>
      <c r="I25" s="10" t="s">
        <v>5596</v>
      </c>
      <c r="J25" s="24">
        <v>86839.053799999994</v>
      </c>
      <c r="K25" s="24">
        <v>848.18529999999998</v>
      </c>
    </row>
    <row r="26" spans="1:11" x14ac:dyDescent="0.25">
      <c r="A26" s="9" t="s">
        <v>5627</v>
      </c>
      <c r="B26" s="5">
        <v>3859215.2288999907</v>
      </c>
      <c r="C26" s="5">
        <v>18451.272799999999</v>
      </c>
      <c r="D26" s="5">
        <v>1.4284079868662716E-2</v>
      </c>
      <c r="I26" s="10" t="s">
        <v>5598</v>
      </c>
      <c r="J26" s="24">
        <v>72178.810499999978</v>
      </c>
      <c r="K26" s="24">
        <v>727.65200000000004</v>
      </c>
    </row>
    <row r="27" spans="1:11" x14ac:dyDescent="0.25">
      <c r="I27" s="10" t="s">
        <v>5604</v>
      </c>
      <c r="J27" s="24">
        <v>100003.40319999997</v>
      </c>
      <c r="K27" s="24">
        <v>-413.4391</v>
      </c>
    </row>
    <row r="28" spans="1:11" x14ac:dyDescent="0.25">
      <c r="I28" s="10" t="s">
        <v>5603</v>
      </c>
      <c r="J28" s="24">
        <v>45288.268000000011</v>
      </c>
      <c r="K28" s="24">
        <v>-204.32990000000001</v>
      </c>
    </row>
    <row r="29" spans="1:11" x14ac:dyDescent="0.25">
      <c r="I29" s="10" t="s">
        <v>5602</v>
      </c>
      <c r="J29" s="24">
        <v>145558.69400000005</v>
      </c>
      <c r="K29" s="24">
        <v>1438.9005999999999</v>
      </c>
    </row>
    <row r="30" spans="1:11" x14ac:dyDescent="0.25">
      <c r="I30" s="9">
        <v>2016</v>
      </c>
      <c r="J30" s="24"/>
      <c r="K30" s="24"/>
    </row>
    <row r="31" spans="1:11" ht="18.75" x14ac:dyDescent="0.3">
      <c r="A31" s="7" t="s">
        <v>5631</v>
      </c>
      <c r="I31" s="10" t="s">
        <v>5597</v>
      </c>
      <c r="J31" s="24">
        <v>54617.84699999998</v>
      </c>
      <c r="K31" s="24">
        <v>-1163.7345</v>
      </c>
    </row>
    <row r="32" spans="1:11" x14ac:dyDescent="0.25">
      <c r="I32" s="10" t="s">
        <v>5601</v>
      </c>
      <c r="J32" s="24">
        <v>113460.505</v>
      </c>
      <c r="K32" s="24">
        <v>-57.021999999999998</v>
      </c>
    </row>
    <row r="33" spans="1:11" x14ac:dyDescent="0.25">
      <c r="I33" s="10" t="s">
        <v>5605</v>
      </c>
      <c r="J33" s="24">
        <v>158462.75149999998</v>
      </c>
      <c r="K33" s="24">
        <v>1707.3524</v>
      </c>
    </row>
    <row r="34" spans="1:11" x14ac:dyDescent="0.25">
      <c r="A34" s="8" t="s">
        <v>5626</v>
      </c>
      <c r="B34" t="s">
        <v>5624</v>
      </c>
      <c r="C34" t="s">
        <v>5628</v>
      </c>
      <c r="I34" s="10" t="s">
        <v>5595</v>
      </c>
      <c r="J34" s="24">
        <v>34631.449000000001</v>
      </c>
      <c r="K34" s="24">
        <v>272.99180000000001</v>
      </c>
    </row>
    <row r="35" spans="1:11" x14ac:dyDescent="0.25">
      <c r="A35" s="9" t="s">
        <v>5632</v>
      </c>
      <c r="B35" s="5">
        <v>2485496.9589000014</v>
      </c>
      <c r="C35" s="5">
        <v>-39681.803599999999</v>
      </c>
      <c r="I35" s="10" t="s">
        <v>5594</v>
      </c>
      <c r="J35" s="24">
        <v>42859.626000000004</v>
      </c>
      <c r="K35" s="24">
        <v>-478.78019999999998</v>
      </c>
    </row>
    <row r="36" spans="1:11" x14ac:dyDescent="0.25">
      <c r="A36" s="9" t="s">
        <v>5633</v>
      </c>
      <c r="B36" s="5">
        <v>1373718.2699999993</v>
      </c>
      <c r="C36" s="5">
        <v>58133.076399999998</v>
      </c>
      <c r="I36" s="10" t="s">
        <v>5600</v>
      </c>
      <c r="J36" s="24">
        <v>61048.812000000005</v>
      </c>
      <c r="K36" s="24">
        <v>925.51599999999996</v>
      </c>
    </row>
    <row r="37" spans="1:11" x14ac:dyDescent="0.25">
      <c r="A37" s="9" t="s">
        <v>5627</v>
      </c>
      <c r="B37" s="24">
        <v>3859215.2288999907</v>
      </c>
      <c r="C37" s="24">
        <v>18451.272799999999</v>
      </c>
      <c r="I37" s="10" t="s">
        <v>5599</v>
      </c>
      <c r="J37" s="24">
        <v>47373.906999999992</v>
      </c>
      <c r="K37" s="24">
        <v>263.12029999999999</v>
      </c>
    </row>
    <row r="38" spans="1:11" x14ac:dyDescent="0.25">
      <c r="I38" s="10" t="s">
        <v>5596</v>
      </c>
      <c r="J38" s="24">
        <v>81028.475000000006</v>
      </c>
      <c r="K38" s="24">
        <v>762.12670000000003</v>
      </c>
    </row>
    <row r="39" spans="1:11" x14ac:dyDescent="0.25">
      <c r="I39" s="10" t="s">
        <v>5598</v>
      </c>
      <c r="J39" s="24">
        <v>122457.97159999998</v>
      </c>
      <c r="K39" s="24">
        <v>2581.2323000000001</v>
      </c>
    </row>
    <row r="40" spans="1:11" x14ac:dyDescent="0.25">
      <c r="I40" s="10" t="s">
        <v>5604</v>
      </c>
      <c r="J40" s="24">
        <v>114616.06299999998</v>
      </c>
      <c r="K40" s="24">
        <v>635.4751</v>
      </c>
    </row>
    <row r="41" spans="1:11" ht="18.75" x14ac:dyDescent="0.3">
      <c r="A41" s="11" t="s">
        <v>5634</v>
      </c>
      <c r="I41" s="10" t="s">
        <v>5603</v>
      </c>
      <c r="J41" s="24">
        <v>60295.117000000013</v>
      </c>
      <c r="K41" s="24">
        <v>308.81509999999997</v>
      </c>
    </row>
    <row r="42" spans="1:11" x14ac:dyDescent="0.25">
      <c r="A42" s="8" t="s">
        <v>5623</v>
      </c>
      <c r="B42" t="s" vm="1">
        <v>5635</v>
      </c>
      <c r="I42" s="10" t="s">
        <v>5602</v>
      </c>
      <c r="J42" s="24">
        <v>90947.316099999982</v>
      </c>
      <c r="K42" s="24">
        <v>1202.8601000000001</v>
      </c>
    </row>
    <row r="43" spans="1:11" x14ac:dyDescent="0.25">
      <c r="I43" s="9">
        <v>2017</v>
      </c>
      <c r="J43" s="24"/>
      <c r="K43" s="24"/>
    </row>
    <row r="44" spans="1:11" x14ac:dyDescent="0.25">
      <c r="A44" s="8" t="s">
        <v>5626</v>
      </c>
      <c r="B44" t="s">
        <v>5624</v>
      </c>
      <c r="C44" t="s">
        <v>5628</v>
      </c>
      <c r="I44" s="10" t="s">
        <v>5597</v>
      </c>
      <c r="J44" s="24">
        <v>62929.366399999999</v>
      </c>
      <c r="K44" s="24">
        <v>-116.2677</v>
      </c>
    </row>
    <row r="45" spans="1:11" x14ac:dyDescent="0.25">
      <c r="A45" s="9" t="s">
        <v>32</v>
      </c>
      <c r="B45" s="5">
        <v>597826.12489999994</v>
      </c>
      <c r="C45" s="5">
        <v>-3472.556</v>
      </c>
      <c r="I45" s="10" t="s">
        <v>5601</v>
      </c>
      <c r="J45" s="24">
        <v>119356.59199999996</v>
      </c>
      <c r="K45" s="24">
        <v>-169.0318</v>
      </c>
    </row>
    <row r="46" spans="1:11" x14ac:dyDescent="0.25">
      <c r="A46" s="9" t="s">
        <v>35</v>
      </c>
      <c r="B46" s="5">
        <v>1662757.9650000003</v>
      </c>
      <c r="C46" s="5">
        <v>26590.166300000001</v>
      </c>
      <c r="I46" s="10" t="s">
        <v>5605</v>
      </c>
      <c r="J46" s="24">
        <v>101143.02059999999</v>
      </c>
      <c r="K46" s="24">
        <v>1408.0092999999999</v>
      </c>
    </row>
    <row r="47" spans="1:11" x14ac:dyDescent="0.25">
      <c r="A47" s="9" t="s">
        <v>55</v>
      </c>
      <c r="B47" s="5">
        <v>454116.81200000003</v>
      </c>
      <c r="C47" s="5">
        <v>13059.143599999999</v>
      </c>
      <c r="I47" s="10" t="s">
        <v>5595</v>
      </c>
      <c r="J47" s="24">
        <v>81278.790399999998</v>
      </c>
      <c r="K47" s="24">
        <v>-1262.0536999999999</v>
      </c>
    </row>
    <row r="48" spans="1:11" x14ac:dyDescent="0.25">
      <c r="A48" s="9" t="s">
        <v>45</v>
      </c>
      <c r="B48" s="5">
        <v>1144514.3269999991</v>
      </c>
      <c r="C48" s="5">
        <v>-17725.481100000001</v>
      </c>
      <c r="I48" s="10" t="s">
        <v>5594</v>
      </c>
      <c r="J48" s="24">
        <v>96009.005999999994</v>
      </c>
      <c r="K48" s="24">
        <v>1055.0554999999999</v>
      </c>
    </row>
    <row r="49" spans="1:11" x14ac:dyDescent="0.25">
      <c r="A49" s="9" t="s">
        <v>5627</v>
      </c>
      <c r="B49" s="5">
        <v>3859215.2288999907</v>
      </c>
      <c r="C49" s="5">
        <v>18451.272799999999</v>
      </c>
      <c r="I49" s="10" t="s">
        <v>5600</v>
      </c>
      <c r="J49" s="24">
        <v>52848.407499999987</v>
      </c>
      <c r="K49" s="24">
        <v>529.48820000000001</v>
      </c>
    </row>
    <row r="50" spans="1:11" x14ac:dyDescent="0.25">
      <c r="I50" s="10" t="s">
        <v>5599</v>
      </c>
      <c r="J50" s="24">
        <v>80699.74069999998</v>
      </c>
      <c r="K50" s="24">
        <v>482.96769999999998</v>
      </c>
    </row>
    <row r="51" spans="1:11" x14ac:dyDescent="0.25">
      <c r="I51" s="10" t="s">
        <v>5596</v>
      </c>
      <c r="J51" s="24">
        <v>80487.700599999996</v>
      </c>
      <c r="K51" s="24">
        <v>1120.8797</v>
      </c>
    </row>
    <row r="52" spans="1:11" x14ac:dyDescent="0.25">
      <c r="I52" s="10" t="s">
        <v>5598</v>
      </c>
      <c r="J52" s="24">
        <v>55951.654399999985</v>
      </c>
      <c r="K52" s="24">
        <v>44.478999999999999</v>
      </c>
    </row>
    <row r="53" spans="1:11" ht="18.75" x14ac:dyDescent="0.3">
      <c r="A53" s="11" t="s">
        <v>5636</v>
      </c>
      <c r="I53" s="10" t="s">
        <v>5604</v>
      </c>
      <c r="J53" s="24">
        <v>157529.21120000014</v>
      </c>
      <c r="K53" s="24">
        <v>-286.48329999999999</v>
      </c>
    </row>
    <row r="54" spans="1:11" x14ac:dyDescent="0.25">
      <c r="I54" s="10" t="s">
        <v>5603</v>
      </c>
      <c r="J54" s="24">
        <v>77786.922600000005</v>
      </c>
      <c r="K54" s="24">
        <v>-1267.4771000000001</v>
      </c>
    </row>
    <row r="55" spans="1:11" x14ac:dyDescent="0.25">
      <c r="I55" s="10" t="s">
        <v>5602</v>
      </c>
      <c r="J55" s="24">
        <v>107721.57500000003</v>
      </c>
      <c r="K55" s="24">
        <v>1478.8254999999999</v>
      </c>
    </row>
    <row r="56" spans="1:11" x14ac:dyDescent="0.25">
      <c r="A56" s="8" t="s">
        <v>5626</v>
      </c>
      <c r="B56" t="s">
        <v>5624</v>
      </c>
      <c r="I56" s="9" t="s">
        <v>5627</v>
      </c>
      <c r="J56" s="24">
        <v>3859215.2288999907</v>
      </c>
      <c r="K56" s="24">
        <v>18451.272799999999</v>
      </c>
    </row>
    <row r="57" spans="1:11" x14ac:dyDescent="0.25">
      <c r="A57" s="9" t="s">
        <v>5650</v>
      </c>
      <c r="B57" s="5">
        <v>1967020.9710000004</v>
      </c>
    </row>
    <row r="58" spans="1:11" x14ac:dyDescent="0.25">
      <c r="A58" s="9" t="s">
        <v>5651</v>
      </c>
      <c r="B58" s="5">
        <v>427809.97900000046</v>
      </c>
    </row>
    <row r="59" spans="1:11" x14ac:dyDescent="0.25">
      <c r="A59" s="9" t="s">
        <v>5652</v>
      </c>
      <c r="B59" s="5">
        <v>1464384.2789000007</v>
      </c>
    </row>
    <row r="60" spans="1:11" x14ac:dyDescent="0.25">
      <c r="A60" s="9" t="s">
        <v>5627</v>
      </c>
      <c r="B60" s="5">
        <v>3859215.2288999907</v>
      </c>
    </row>
    <row r="74" spans="1:3" ht="18.75" x14ac:dyDescent="0.3">
      <c r="A74" s="7" t="s">
        <v>5653</v>
      </c>
    </row>
    <row r="77" spans="1:3" x14ac:dyDescent="0.25">
      <c r="A77" s="8" t="s">
        <v>5626</v>
      </c>
      <c r="B77" t="s">
        <v>5624</v>
      </c>
      <c r="C77" t="s">
        <v>5628</v>
      </c>
    </row>
    <row r="78" spans="1:3" x14ac:dyDescent="0.25">
      <c r="A78" s="9" t="s">
        <v>5642</v>
      </c>
      <c r="B78" s="5">
        <v>1001211.8580000013</v>
      </c>
      <c r="C78" s="5">
        <v>-859.05489999999895</v>
      </c>
    </row>
    <row r="79" spans="1:3" x14ac:dyDescent="0.25">
      <c r="A79" s="9" t="s">
        <v>5643</v>
      </c>
      <c r="B79" s="5">
        <v>2858003.3709000009</v>
      </c>
      <c r="C79" s="5">
        <v>19310.327700000002</v>
      </c>
    </row>
    <row r="80" spans="1:3" x14ac:dyDescent="0.25">
      <c r="A80" s="9" t="s">
        <v>5627</v>
      </c>
      <c r="B80">
        <v>3859215.2289000023</v>
      </c>
      <c r="C80">
        <v>18451.272800000002</v>
      </c>
    </row>
    <row r="770" spans="1:3" ht="18.75" x14ac:dyDescent="0.3">
      <c r="A770" s="7" t="s">
        <v>5639</v>
      </c>
    </row>
    <row r="774" spans="1:3" x14ac:dyDescent="0.25">
      <c r="A774" s="8" t="s">
        <v>5626</v>
      </c>
      <c r="B774" t="s">
        <v>5624</v>
      </c>
      <c r="C774" t="s">
        <v>5644</v>
      </c>
    </row>
    <row r="775" spans="1:3" x14ac:dyDescent="0.25">
      <c r="A775" s="9" t="s">
        <v>5642</v>
      </c>
      <c r="B775" s="5">
        <v>1001211.8580000013</v>
      </c>
      <c r="C775" s="16">
        <v>1292</v>
      </c>
    </row>
    <row r="776" spans="1:3" x14ac:dyDescent="0.25">
      <c r="A776" s="9" t="s">
        <v>5643</v>
      </c>
      <c r="B776" s="5">
        <v>2858003.3709000009</v>
      </c>
      <c r="C776" s="16">
        <v>829</v>
      </c>
    </row>
    <row r="777" spans="1:3" x14ac:dyDescent="0.25">
      <c r="A777" s="9" t="s">
        <v>5627</v>
      </c>
      <c r="B777">
        <v>3859215.2288999991</v>
      </c>
      <c r="C777">
        <v>2121</v>
      </c>
    </row>
  </sheetData>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34D4B-8442-49A9-9CA2-EF099B670F3C}">
  <dimension ref="A1:F890"/>
  <sheetViews>
    <sheetView workbookViewId="0">
      <selection activeCell="F3" sqref="F3"/>
    </sheetView>
  </sheetViews>
  <sheetFormatPr defaultRowHeight="15" x14ac:dyDescent="0.25"/>
  <cols>
    <col min="1" max="1" width="13.140625" bestFit="1" customWidth="1"/>
    <col min="2" max="2" width="7.28515625" bestFit="1" customWidth="1"/>
    <col min="3" max="3" width="9" bestFit="1" customWidth="1"/>
    <col min="4" max="4" width="14.7109375" bestFit="1" customWidth="1"/>
    <col min="5" max="5" width="10.140625" bestFit="1" customWidth="1"/>
    <col min="6" max="6" width="13.7109375" bestFit="1" customWidth="1"/>
  </cols>
  <sheetData>
    <row r="1" spans="1:6" x14ac:dyDescent="0.25">
      <c r="A1" t="s">
        <v>2</v>
      </c>
      <c r="B1" t="s">
        <v>5590</v>
      </c>
      <c r="C1" t="s">
        <v>5591</v>
      </c>
      <c r="D1" t="s">
        <v>5592</v>
      </c>
      <c r="E1" t="s">
        <v>5593</v>
      </c>
      <c r="F1" t="s">
        <v>5606</v>
      </c>
    </row>
    <row r="2" spans="1:6" x14ac:dyDescent="0.25">
      <c r="A2" s="1">
        <v>42593</v>
      </c>
      <c r="B2">
        <v>2016</v>
      </c>
      <c r="C2">
        <v>8</v>
      </c>
      <c r="D2" t="s">
        <v>5601</v>
      </c>
      <c r="E2">
        <v>3</v>
      </c>
      <c r="F2" t="str">
        <f>TEXT(Dim_Date[[#This Row],[Order Date]],"YYYY-MMM")</f>
        <v>2016-Aug</v>
      </c>
    </row>
    <row r="3" spans="1:6" x14ac:dyDescent="0.25">
      <c r="A3" s="1">
        <v>42318</v>
      </c>
      <c r="B3">
        <v>2015</v>
      </c>
      <c r="C3">
        <v>11</v>
      </c>
      <c r="D3" t="s">
        <v>5604</v>
      </c>
      <c r="E3">
        <v>4</v>
      </c>
      <c r="F3" t="str">
        <f>TEXT(Dim_Date[[#This Row],[Order Date]],"YYYY-MMM")</f>
        <v>2015-Nov</v>
      </c>
    </row>
    <row r="4" spans="1:6" x14ac:dyDescent="0.25">
      <c r="A4" s="1">
        <v>41888</v>
      </c>
      <c r="B4">
        <v>2014</v>
      </c>
      <c r="C4">
        <v>9</v>
      </c>
      <c r="D4" t="s">
        <v>5602</v>
      </c>
      <c r="E4">
        <v>3</v>
      </c>
      <c r="F4" t="str">
        <f>TEXT(Dim_Date[[#This Row],[Order Date]],"YYYY-MMM")</f>
        <v>2014-Sep</v>
      </c>
    </row>
    <row r="5" spans="1:6" x14ac:dyDescent="0.25">
      <c r="A5" s="1">
        <v>42932</v>
      </c>
      <c r="B5">
        <v>2017</v>
      </c>
      <c r="C5">
        <v>7</v>
      </c>
      <c r="D5" t="s">
        <v>5600</v>
      </c>
      <c r="E5">
        <v>3</v>
      </c>
      <c r="F5" t="str">
        <f>TEXT(Dim_Date[[#This Row],[Order Date]],"YYYY-MMM")</f>
        <v>2017-Jul</v>
      </c>
    </row>
    <row r="6" spans="1:6" x14ac:dyDescent="0.25">
      <c r="A6" s="1">
        <v>42272</v>
      </c>
      <c r="B6">
        <v>2015</v>
      </c>
      <c r="C6">
        <v>9</v>
      </c>
      <c r="D6" t="s">
        <v>5602</v>
      </c>
      <c r="E6">
        <v>3</v>
      </c>
      <c r="F6" t="str">
        <f>TEXT(Dim_Date[[#This Row],[Order Date]],"YYYY-MMM")</f>
        <v>2015-Sep</v>
      </c>
    </row>
    <row r="7" spans="1:6" x14ac:dyDescent="0.25">
      <c r="A7" s="1">
        <v>42264</v>
      </c>
      <c r="B7">
        <v>2015</v>
      </c>
      <c r="C7">
        <v>9</v>
      </c>
      <c r="D7" t="s">
        <v>5602</v>
      </c>
      <c r="E7">
        <v>3</v>
      </c>
      <c r="F7" t="str">
        <f>TEXT(Dim_Date[[#This Row],[Order Date]],"YYYY-MMM")</f>
        <v>2015-Sep</v>
      </c>
    </row>
    <row r="8" spans="1:6" x14ac:dyDescent="0.25">
      <c r="A8" s="1">
        <v>42594</v>
      </c>
      <c r="B8">
        <v>2016</v>
      </c>
      <c r="C8">
        <v>8</v>
      </c>
      <c r="D8" t="s">
        <v>5601</v>
      </c>
      <c r="E8">
        <v>3</v>
      </c>
      <c r="F8" t="str">
        <f>TEXT(Dim_Date[[#This Row],[Order Date]],"YYYY-MMM")</f>
        <v>2016-Aug</v>
      </c>
    </row>
    <row r="9" spans="1:6" x14ac:dyDescent="0.25">
      <c r="A9" s="1">
        <v>42365</v>
      </c>
      <c r="B9">
        <v>2015</v>
      </c>
      <c r="C9">
        <v>12</v>
      </c>
      <c r="D9" t="s">
        <v>5605</v>
      </c>
      <c r="E9">
        <v>4</v>
      </c>
      <c r="F9" t="str">
        <f>TEXT(Dim_Date[[#This Row],[Order Date]],"YYYY-MMM")</f>
        <v>2015-Dec</v>
      </c>
    </row>
    <row r="10" spans="1:6" x14ac:dyDescent="0.25">
      <c r="A10" s="1">
        <v>42112</v>
      </c>
      <c r="B10">
        <v>2015</v>
      </c>
      <c r="C10">
        <v>4</v>
      </c>
      <c r="D10" t="s">
        <v>5597</v>
      </c>
      <c r="E10">
        <v>2</v>
      </c>
      <c r="F10" t="str">
        <f>TEXT(Dim_Date[[#This Row],[Order Date]],"YYYY-MMM")</f>
        <v>2015-Apr</v>
      </c>
    </row>
    <row r="11" spans="1:6" x14ac:dyDescent="0.25">
      <c r="A11" s="1">
        <v>42538</v>
      </c>
      <c r="B11">
        <v>2016</v>
      </c>
      <c r="C11">
        <v>6</v>
      </c>
      <c r="D11" t="s">
        <v>5599</v>
      </c>
      <c r="E11">
        <v>2</v>
      </c>
      <c r="F11" t="str">
        <f>TEXT(Dim_Date[[#This Row],[Order Date]],"YYYY-MMM")</f>
        <v>2016-Jun</v>
      </c>
    </row>
    <row r="12" spans="1:6" x14ac:dyDescent="0.25">
      <c r="A12" s="1">
        <v>42332</v>
      </c>
      <c r="B12">
        <v>2015</v>
      </c>
      <c r="C12">
        <v>11</v>
      </c>
      <c r="D12" t="s">
        <v>5604</v>
      </c>
      <c r="E12">
        <v>4</v>
      </c>
      <c r="F12" t="str">
        <f>TEXT(Dim_Date[[#This Row],[Order Date]],"YYYY-MMM")</f>
        <v>2015-Nov</v>
      </c>
    </row>
    <row r="13" spans="1:6" x14ac:dyDescent="0.25">
      <c r="A13" s="1">
        <v>42124</v>
      </c>
      <c r="B13">
        <v>2015</v>
      </c>
      <c r="C13">
        <v>4</v>
      </c>
      <c r="D13" t="s">
        <v>5597</v>
      </c>
      <c r="E13">
        <v>2</v>
      </c>
      <c r="F13" t="str">
        <f>TEXT(Dim_Date[[#This Row],[Order Date]],"YYYY-MMM")</f>
        <v>2015-Apr</v>
      </c>
    </row>
    <row r="14" spans="1:6" x14ac:dyDescent="0.25">
      <c r="A14" s="1">
        <v>42120</v>
      </c>
      <c r="B14">
        <v>2015</v>
      </c>
      <c r="C14">
        <v>4</v>
      </c>
      <c r="D14" t="s">
        <v>5597</v>
      </c>
      <c r="E14">
        <v>2</v>
      </c>
      <c r="F14" t="str">
        <f>TEXT(Dim_Date[[#This Row],[Order Date]],"YYYY-MMM")</f>
        <v>2015-Apr</v>
      </c>
    </row>
    <row r="15" spans="1:6" x14ac:dyDescent="0.25">
      <c r="A15" s="1">
        <v>42990</v>
      </c>
      <c r="B15">
        <v>2017</v>
      </c>
      <c r="C15">
        <v>9</v>
      </c>
      <c r="D15" t="s">
        <v>5602</v>
      </c>
      <c r="E15">
        <v>3</v>
      </c>
      <c r="F15" t="str">
        <f>TEXT(Dim_Date[[#This Row],[Order Date]],"YYYY-MMM")</f>
        <v>2017-Sep</v>
      </c>
    </row>
    <row r="16" spans="1:6" x14ac:dyDescent="0.25">
      <c r="A16" s="1">
        <v>41969</v>
      </c>
      <c r="B16">
        <v>2014</v>
      </c>
      <c r="C16">
        <v>11</v>
      </c>
      <c r="D16" t="s">
        <v>5604</v>
      </c>
      <c r="E16">
        <v>4</v>
      </c>
      <c r="F16" t="str">
        <f>TEXT(Dim_Date[[#This Row],[Order Date]],"YYYY-MMM")</f>
        <v>2014-Nov</v>
      </c>
    </row>
    <row r="17" spans="1:6" x14ac:dyDescent="0.25">
      <c r="A17" s="1">
        <v>42883</v>
      </c>
      <c r="B17">
        <v>2017</v>
      </c>
      <c r="C17">
        <v>5</v>
      </c>
      <c r="D17" t="s">
        <v>5598</v>
      </c>
      <c r="E17">
        <v>2</v>
      </c>
      <c r="F17" t="str">
        <f>TEXT(Dim_Date[[#This Row],[Order Date]],"YYYY-MMM")</f>
        <v>2017-May</v>
      </c>
    </row>
    <row r="18" spans="1:6" x14ac:dyDescent="0.25">
      <c r="A18" s="1">
        <v>42035</v>
      </c>
      <c r="B18">
        <v>2015</v>
      </c>
      <c r="C18">
        <v>1</v>
      </c>
      <c r="D18" t="s">
        <v>5594</v>
      </c>
      <c r="E18">
        <v>1</v>
      </c>
      <c r="F18" t="str">
        <f>TEXT(Dim_Date[[#This Row],[Order Date]],"YYYY-MMM")</f>
        <v>2015-Jan</v>
      </c>
    </row>
    <row r="19" spans="1:6" x14ac:dyDescent="0.25">
      <c r="A19" s="1">
        <v>42989</v>
      </c>
      <c r="B19">
        <v>2017</v>
      </c>
      <c r="C19">
        <v>9</v>
      </c>
      <c r="D19" t="s">
        <v>5602</v>
      </c>
      <c r="E19">
        <v>3</v>
      </c>
      <c r="F19" t="str">
        <f>TEXT(Dim_Date[[#This Row],[Order Date]],"YYYY-MMM")</f>
        <v>2017-Sep</v>
      </c>
    </row>
    <row r="20" spans="1:6" x14ac:dyDescent="0.25">
      <c r="A20" s="1">
        <v>42321</v>
      </c>
      <c r="B20">
        <v>2015</v>
      </c>
      <c r="C20">
        <v>11</v>
      </c>
      <c r="D20" t="s">
        <v>5604</v>
      </c>
      <c r="E20">
        <v>4</v>
      </c>
      <c r="F20" t="str">
        <f>TEXT(Dim_Date[[#This Row],[Order Date]],"YYYY-MMM")</f>
        <v>2015-Nov</v>
      </c>
    </row>
    <row r="21" spans="1:6" x14ac:dyDescent="0.25">
      <c r="A21" s="1">
        <v>43094</v>
      </c>
      <c r="B21">
        <v>2017</v>
      </c>
      <c r="C21">
        <v>12</v>
      </c>
      <c r="D21" t="s">
        <v>5605</v>
      </c>
      <c r="E21">
        <v>4</v>
      </c>
      <c r="F21" t="str">
        <f>TEXT(Dim_Date[[#This Row],[Order Date]],"YYYY-MMM")</f>
        <v>2017-Dec</v>
      </c>
    </row>
    <row r="22" spans="1:6" x14ac:dyDescent="0.25">
      <c r="A22" s="1">
        <v>42038</v>
      </c>
      <c r="B22">
        <v>2015</v>
      </c>
      <c r="C22">
        <v>2</v>
      </c>
      <c r="D22" t="s">
        <v>5595</v>
      </c>
      <c r="E22">
        <v>1</v>
      </c>
      <c r="F22" t="str">
        <f>TEXT(Dim_Date[[#This Row],[Order Date]],"YYYY-MMM")</f>
        <v>2015-Feb</v>
      </c>
    </row>
    <row r="23" spans="1:6" x14ac:dyDescent="0.25">
      <c r="A23" s="1">
        <v>42710</v>
      </c>
      <c r="B23">
        <v>2016</v>
      </c>
      <c r="C23">
        <v>12</v>
      </c>
      <c r="D23" t="s">
        <v>5605</v>
      </c>
      <c r="E23">
        <v>4</v>
      </c>
      <c r="F23" t="str">
        <f>TEXT(Dim_Date[[#This Row],[Order Date]],"YYYY-MMM")</f>
        <v>2016-Dec</v>
      </c>
    </row>
    <row r="24" spans="1:6" x14ac:dyDescent="0.25">
      <c r="A24" s="1">
        <v>41999</v>
      </c>
      <c r="B24">
        <v>2014</v>
      </c>
      <c r="C24">
        <v>12</v>
      </c>
      <c r="D24" t="s">
        <v>5605</v>
      </c>
      <c r="E24">
        <v>4</v>
      </c>
      <c r="F24" t="str">
        <f>TEXT(Dim_Date[[#This Row],[Order Date]],"YYYY-MMM")</f>
        <v>2014-Dec</v>
      </c>
    </row>
    <row r="25" spans="1:6" x14ac:dyDescent="0.25">
      <c r="A25" s="1">
        <v>41902</v>
      </c>
      <c r="B25">
        <v>2014</v>
      </c>
      <c r="C25">
        <v>9</v>
      </c>
      <c r="D25" t="s">
        <v>5602</v>
      </c>
      <c r="E25">
        <v>3</v>
      </c>
      <c r="F25" t="str">
        <f>TEXT(Dim_Date[[#This Row],[Order Date]],"YYYY-MMM")</f>
        <v>2014-Sep</v>
      </c>
    </row>
    <row r="26" spans="1:6" x14ac:dyDescent="0.25">
      <c r="A26" s="1">
        <v>42532</v>
      </c>
      <c r="B26">
        <v>2016</v>
      </c>
      <c r="C26">
        <v>6</v>
      </c>
      <c r="D26" t="s">
        <v>5599</v>
      </c>
      <c r="E26">
        <v>2</v>
      </c>
      <c r="F26" t="str">
        <f>TEXT(Dim_Date[[#This Row],[Order Date]],"YYYY-MMM")</f>
        <v>2016-Jun</v>
      </c>
    </row>
    <row r="27" spans="1:6" x14ac:dyDescent="0.25">
      <c r="A27" s="1">
        <v>42656</v>
      </c>
      <c r="B27">
        <v>2016</v>
      </c>
      <c r="C27">
        <v>10</v>
      </c>
      <c r="D27" t="s">
        <v>5603</v>
      </c>
      <c r="E27">
        <v>4</v>
      </c>
      <c r="F27" t="str">
        <f>TEXT(Dim_Date[[#This Row],[Order Date]],"YYYY-MMM")</f>
        <v>2016-Oct</v>
      </c>
    </row>
    <row r="28" spans="1:6" x14ac:dyDescent="0.25">
      <c r="A28" s="1">
        <v>42499</v>
      </c>
      <c r="B28">
        <v>2016</v>
      </c>
      <c r="C28">
        <v>5</v>
      </c>
      <c r="D28" t="s">
        <v>5598</v>
      </c>
      <c r="E28">
        <v>2</v>
      </c>
      <c r="F28" t="str">
        <f>TEXT(Dim_Date[[#This Row],[Order Date]],"YYYY-MMM")</f>
        <v>2016-May</v>
      </c>
    </row>
    <row r="29" spans="1:6" x14ac:dyDescent="0.25">
      <c r="A29" s="1">
        <v>41934</v>
      </c>
      <c r="B29">
        <v>2014</v>
      </c>
      <c r="C29">
        <v>10</v>
      </c>
      <c r="D29" t="s">
        <v>5603</v>
      </c>
      <c r="E29">
        <v>4</v>
      </c>
      <c r="F29" t="str">
        <f>TEXT(Dim_Date[[#This Row],[Order Date]],"YYYY-MMM")</f>
        <v>2014-Oct</v>
      </c>
    </row>
    <row r="30" spans="1:6" x14ac:dyDescent="0.25">
      <c r="A30" s="1">
        <v>42502</v>
      </c>
      <c r="B30">
        <v>2016</v>
      </c>
      <c r="C30">
        <v>5</v>
      </c>
      <c r="D30" t="s">
        <v>5598</v>
      </c>
      <c r="E30">
        <v>2</v>
      </c>
      <c r="F30" t="str">
        <f>TEXT(Dim_Date[[#This Row],[Order Date]],"YYYY-MMM")</f>
        <v>2016-May</v>
      </c>
    </row>
    <row r="31" spans="1:6" x14ac:dyDescent="0.25">
      <c r="A31" s="1">
        <v>41642</v>
      </c>
      <c r="B31">
        <v>2014</v>
      </c>
      <c r="C31">
        <v>1</v>
      </c>
      <c r="D31" t="s">
        <v>5594</v>
      </c>
      <c r="E31">
        <v>1</v>
      </c>
      <c r="F31" t="str">
        <f>TEXT(Dim_Date[[#This Row],[Order Date]],"YYYY-MMM")</f>
        <v>2014-Jan</v>
      </c>
    </row>
    <row r="32" spans="1:6" x14ac:dyDescent="0.25">
      <c r="A32" s="1">
        <v>41860</v>
      </c>
      <c r="B32">
        <v>2014</v>
      </c>
      <c r="C32">
        <v>8</v>
      </c>
      <c r="D32" t="s">
        <v>5601</v>
      </c>
      <c r="E32">
        <v>3</v>
      </c>
      <c r="F32" t="str">
        <f>TEXT(Dim_Date[[#This Row],[Order Date]],"YYYY-MMM")</f>
        <v>2014-Aug</v>
      </c>
    </row>
    <row r="33" spans="1:6" x14ac:dyDescent="0.25">
      <c r="A33" s="1">
        <v>41767</v>
      </c>
      <c r="B33">
        <v>2014</v>
      </c>
      <c r="C33">
        <v>5</v>
      </c>
      <c r="D33" t="s">
        <v>5598</v>
      </c>
      <c r="E33">
        <v>2</v>
      </c>
      <c r="F33" t="str">
        <f>TEXT(Dim_Date[[#This Row],[Order Date]],"YYYY-MMM")</f>
        <v>2014-May</v>
      </c>
    </row>
    <row r="34" spans="1:6" x14ac:dyDescent="0.25">
      <c r="A34" s="1">
        <v>42329</v>
      </c>
      <c r="B34">
        <v>2015</v>
      </c>
      <c r="C34">
        <v>11</v>
      </c>
      <c r="D34" t="s">
        <v>5604</v>
      </c>
      <c r="E34">
        <v>4</v>
      </c>
      <c r="F34" t="str">
        <f>TEXT(Dim_Date[[#This Row],[Order Date]],"YYYY-MMM")</f>
        <v>2015-Nov</v>
      </c>
    </row>
    <row r="35" spans="1:6" x14ac:dyDescent="0.25">
      <c r="A35" s="1">
        <v>42348</v>
      </c>
      <c r="B35">
        <v>2015</v>
      </c>
      <c r="C35">
        <v>12</v>
      </c>
      <c r="D35" t="s">
        <v>5605</v>
      </c>
      <c r="E35">
        <v>4</v>
      </c>
      <c r="F35" t="str">
        <f>TEXT(Dim_Date[[#This Row],[Order Date]],"YYYY-MMM")</f>
        <v>2015-Dec</v>
      </c>
    </row>
    <row r="36" spans="1:6" x14ac:dyDescent="0.25">
      <c r="A36" s="1">
        <v>41706</v>
      </c>
      <c r="B36">
        <v>2014</v>
      </c>
      <c r="C36">
        <v>3</v>
      </c>
      <c r="D36" t="s">
        <v>5596</v>
      </c>
      <c r="E36">
        <v>1</v>
      </c>
      <c r="F36" t="str">
        <f>TEXT(Dim_Date[[#This Row],[Order Date]],"YYYY-MMM")</f>
        <v>2014-Mar</v>
      </c>
    </row>
    <row r="37" spans="1:6" x14ac:dyDescent="0.25">
      <c r="A37" s="1">
        <v>42800</v>
      </c>
      <c r="B37">
        <v>2017</v>
      </c>
      <c r="C37">
        <v>3</v>
      </c>
      <c r="D37" t="s">
        <v>5596</v>
      </c>
      <c r="E37">
        <v>1</v>
      </c>
      <c r="F37" t="str">
        <f>TEXT(Dim_Date[[#This Row],[Order Date]],"YYYY-MMM")</f>
        <v>2017-Mar</v>
      </c>
    </row>
    <row r="38" spans="1:6" x14ac:dyDescent="0.25">
      <c r="A38" s="1">
        <v>42036</v>
      </c>
      <c r="B38">
        <v>2015</v>
      </c>
      <c r="C38">
        <v>2</v>
      </c>
      <c r="D38" t="s">
        <v>5595</v>
      </c>
      <c r="E38">
        <v>1</v>
      </c>
      <c r="F38" t="str">
        <f>TEXT(Dim_Date[[#This Row],[Order Date]],"YYYY-MMM")</f>
        <v>2015-Feb</v>
      </c>
    </row>
    <row r="39" spans="1:6" x14ac:dyDescent="0.25">
      <c r="A39" s="1">
        <v>42362</v>
      </c>
      <c r="B39">
        <v>2015</v>
      </c>
      <c r="C39">
        <v>12</v>
      </c>
      <c r="D39" t="s">
        <v>5605</v>
      </c>
      <c r="E39">
        <v>4</v>
      </c>
      <c r="F39" t="str">
        <f>TEXT(Dim_Date[[#This Row],[Order Date]],"YYYY-MMM")</f>
        <v>2015-Dec</v>
      </c>
    </row>
    <row r="40" spans="1:6" x14ac:dyDescent="0.25">
      <c r="A40" s="1">
        <v>42255</v>
      </c>
      <c r="B40">
        <v>2015</v>
      </c>
      <c r="C40">
        <v>9</v>
      </c>
      <c r="D40" t="s">
        <v>5602</v>
      </c>
      <c r="E40">
        <v>3</v>
      </c>
      <c r="F40" t="str">
        <f>TEXT(Dim_Date[[#This Row],[Order Date]],"YYYY-MMM")</f>
        <v>2015-Sep</v>
      </c>
    </row>
    <row r="41" spans="1:6" x14ac:dyDescent="0.25">
      <c r="A41" s="1">
        <v>42063</v>
      </c>
      <c r="B41">
        <v>2015</v>
      </c>
      <c r="C41">
        <v>2</v>
      </c>
      <c r="D41" t="s">
        <v>5595</v>
      </c>
      <c r="E41">
        <v>1</v>
      </c>
      <c r="F41" t="str">
        <f>TEXT(Dim_Date[[#This Row],[Order Date]],"YYYY-MMM")</f>
        <v>2015-Feb</v>
      </c>
    </row>
    <row r="42" spans="1:6" x14ac:dyDescent="0.25">
      <c r="A42" s="1">
        <v>42920</v>
      </c>
      <c r="B42">
        <v>2017</v>
      </c>
      <c r="C42">
        <v>7</v>
      </c>
      <c r="D42" t="s">
        <v>5600</v>
      </c>
      <c r="E42">
        <v>3</v>
      </c>
      <c r="F42" t="str">
        <f>TEXT(Dim_Date[[#This Row],[Order Date]],"YYYY-MMM")</f>
        <v>2017-Jul</v>
      </c>
    </row>
    <row r="43" spans="1:6" x14ac:dyDescent="0.25">
      <c r="A43" s="1">
        <v>42466</v>
      </c>
      <c r="B43">
        <v>2016</v>
      </c>
      <c r="C43">
        <v>4</v>
      </c>
      <c r="D43" t="s">
        <v>5597</v>
      </c>
      <c r="E43">
        <v>2</v>
      </c>
      <c r="F43" t="str">
        <f>TEXT(Dim_Date[[#This Row],[Order Date]],"YYYY-MMM")</f>
        <v>2016-Apr</v>
      </c>
    </row>
    <row r="44" spans="1:6" x14ac:dyDescent="0.25">
      <c r="A44" s="1">
        <v>41645</v>
      </c>
      <c r="B44">
        <v>2014</v>
      </c>
      <c r="C44">
        <v>1</v>
      </c>
      <c r="D44" t="s">
        <v>5594</v>
      </c>
      <c r="E44">
        <v>1</v>
      </c>
      <c r="F44" t="str">
        <f>TEXT(Dim_Date[[#This Row],[Order Date]],"YYYY-MMM")</f>
        <v>2014-Jan</v>
      </c>
    </row>
    <row r="45" spans="1:6" x14ac:dyDescent="0.25">
      <c r="A45" s="1">
        <v>42655</v>
      </c>
      <c r="B45">
        <v>2016</v>
      </c>
      <c r="C45">
        <v>10</v>
      </c>
      <c r="D45" t="s">
        <v>5603</v>
      </c>
      <c r="E45">
        <v>4</v>
      </c>
      <c r="F45" t="str">
        <f>TEXT(Dim_Date[[#This Row],[Order Date]],"YYYY-MMM")</f>
        <v>2016-Oct</v>
      </c>
    </row>
    <row r="46" spans="1:6" x14ac:dyDescent="0.25">
      <c r="A46" s="1">
        <v>42336</v>
      </c>
      <c r="B46">
        <v>2015</v>
      </c>
      <c r="C46">
        <v>11</v>
      </c>
      <c r="D46" t="s">
        <v>5604</v>
      </c>
      <c r="E46">
        <v>4</v>
      </c>
      <c r="F46" t="str">
        <f>TEXT(Dim_Date[[#This Row],[Order Date]],"YYYY-MMM")</f>
        <v>2015-Nov</v>
      </c>
    </row>
    <row r="47" spans="1:6" x14ac:dyDescent="0.25">
      <c r="A47" s="1">
        <v>42215</v>
      </c>
      <c r="B47">
        <v>2015</v>
      </c>
      <c r="C47">
        <v>7</v>
      </c>
      <c r="D47" t="s">
        <v>5600</v>
      </c>
      <c r="E47">
        <v>3</v>
      </c>
      <c r="F47" t="str">
        <f>TEXT(Dim_Date[[#This Row],[Order Date]],"YYYY-MMM")</f>
        <v>2015-Jul</v>
      </c>
    </row>
    <row r="48" spans="1:6" x14ac:dyDescent="0.25">
      <c r="A48" s="1">
        <v>42046</v>
      </c>
      <c r="B48">
        <v>2015</v>
      </c>
      <c r="C48">
        <v>2</v>
      </c>
      <c r="D48" t="s">
        <v>5595</v>
      </c>
      <c r="E48">
        <v>1</v>
      </c>
      <c r="F48" t="str">
        <f>TEXT(Dim_Date[[#This Row],[Order Date]],"YYYY-MMM")</f>
        <v>2015-Feb</v>
      </c>
    </row>
    <row r="49" spans="1:6" x14ac:dyDescent="0.25">
      <c r="A49" s="1">
        <v>42694</v>
      </c>
      <c r="B49">
        <v>2016</v>
      </c>
      <c r="C49">
        <v>11</v>
      </c>
      <c r="D49" t="s">
        <v>5604</v>
      </c>
      <c r="E49">
        <v>4</v>
      </c>
      <c r="F49" t="str">
        <f>TEXT(Dim_Date[[#This Row],[Order Date]],"YYYY-MMM")</f>
        <v>2016-Nov</v>
      </c>
    </row>
    <row r="50" spans="1:6" x14ac:dyDescent="0.25">
      <c r="A50" s="1">
        <v>42671</v>
      </c>
      <c r="B50">
        <v>2016</v>
      </c>
      <c r="C50">
        <v>10</v>
      </c>
      <c r="D50" t="s">
        <v>5603</v>
      </c>
      <c r="E50">
        <v>4</v>
      </c>
      <c r="F50" t="str">
        <f>TEXT(Dim_Date[[#This Row],[Order Date]],"YYYY-MMM")</f>
        <v>2016-Oct</v>
      </c>
    </row>
    <row r="51" spans="1:6" x14ac:dyDescent="0.25">
      <c r="A51" s="1">
        <v>43058</v>
      </c>
      <c r="B51">
        <v>2017</v>
      </c>
      <c r="C51">
        <v>11</v>
      </c>
      <c r="D51" t="s">
        <v>5604</v>
      </c>
      <c r="E51">
        <v>4</v>
      </c>
      <c r="F51" t="str">
        <f>TEXT(Dim_Date[[#This Row],[Order Date]],"YYYY-MMM")</f>
        <v>2017-Nov</v>
      </c>
    </row>
    <row r="52" spans="1:6" x14ac:dyDescent="0.25">
      <c r="A52" s="1">
        <v>42099</v>
      </c>
      <c r="B52">
        <v>2015</v>
      </c>
      <c r="C52">
        <v>4</v>
      </c>
      <c r="D52" t="s">
        <v>5597</v>
      </c>
      <c r="E52">
        <v>2</v>
      </c>
      <c r="F52" t="str">
        <f>TEXT(Dim_Date[[#This Row],[Order Date]],"YYYY-MMM")</f>
        <v>2015-Apr</v>
      </c>
    </row>
    <row r="53" spans="1:6" x14ac:dyDescent="0.25">
      <c r="A53" s="1">
        <v>42713</v>
      </c>
      <c r="B53">
        <v>2016</v>
      </c>
      <c r="C53">
        <v>12</v>
      </c>
      <c r="D53" t="s">
        <v>5605</v>
      </c>
      <c r="E53">
        <v>4</v>
      </c>
      <c r="F53" t="str">
        <f>TEXT(Dim_Date[[#This Row],[Order Date]],"YYYY-MMM")</f>
        <v>2016-Dec</v>
      </c>
    </row>
    <row r="54" spans="1:6" x14ac:dyDescent="0.25">
      <c r="A54" s="1">
        <v>41909</v>
      </c>
      <c r="B54">
        <v>2014</v>
      </c>
      <c r="C54">
        <v>9</v>
      </c>
      <c r="D54" t="s">
        <v>5602</v>
      </c>
      <c r="E54">
        <v>3</v>
      </c>
      <c r="F54" t="str">
        <f>TEXT(Dim_Date[[#This Row],[Order Date]],"YYYY-MMM")</f>
        <v>2014-Sep</v>
      </c>
    </row>
    <row r="55" spans="1:6" x14ac:dyDescent="0.25">
      <c r="A55" s="1">
        <v>41740</v>
      </c>
      <c r="B55">
        <v>2014</v>
      </c>
      <c r="C55">
        <v>4</v>
      </c>
      <c r="D55" t="s">
        <v>5597</v>
      </c>
      <c r="E55">
        <v>2</v>
      </c>
      <c r="F55" t="str">
        <f>TEXT(Dim_Date[[#This Row],[Order Date]],"YYYY-MMM")</f>
        <v>2014-Apr</v>
      </c>
    </row>
    <row r="56" spans="1:6" x14ac:dyDescent="0.25">
      <c r="A56" s="1">
        <v>42805</v>
      </c>
      <c r="B56">
        <v>2017</v>
      </c>
      <c r="C56">
        <v>3</v>
      </c>
      <c r="D56" t="s">
        <v>5596</v>
      </c>
      <c r="E56">
        <v>1</v>
      </c>
      <c r="F56" t="str">
        <f>TEXT(Dim_Date[[#This Row],[Order Date]],"YYYY-MMM")</f>
        <v>2017-Mar</v>
      </c>
    </row>
    <row r="57" spans="1:6" x14ac:dyDescent="0.25">
      <c r="A57" s="1">
        <v>42612</v>
      </c>
      <c r="B57">
        <v>2016</v>
      </c>
      <c r="C57">
        <v>8</v>
      </c>
      <c r="D57" t="s">
        <v>5601</v>
      </c>
      <c r="E57">
        <v>3</v>
      </c>
      <c r="F57" t="str">
        <f>TEXT(Dim_Date[[#This Row],[Order Date]],"YYYY-MMM")</f>
        <v>2016-Aug</v>
      </c>
    </row>
    <row r="58" spans="1:6" x14ac:dyDescent="0.25">
      <c r="A58" s="1">
        <v>41980</v>
      </c>
      <c r="B58">
        <v>2014</v>
      </c>
      <c r="C58">
        <v>12</v>
      </c>
      <c r="D58" t="s">
        <v>5605</v>
      </c>
      <c r="E58">
        <v>4</v>
      </c>
      <c r="F58" t="str">
        <f>TEXT(Dim_Date[[#This Row],[Order Date]],"YYYY-MMM")</f>
        <v>2014-Dec</v>
      </c>
    </row>
    <row r="59" spans="1:6" x14ac:dyDescent="0.25">
      <c r="A59" s="1">
        <v>42586</v>
      </c>
      <c r="B59">
        <v>2016</v>
      </c>
      <c r="C59">
        <v>8</v>
      </c>
      <c r="D59" t="s">
        <v>5601</v>
      </c>
      <c r="E59">
        <v>3</v>
      </c>
      <c r="F59" t="str">
        <f>TEXT(Dim_Date[[#This Row],[Order Date]],"YYYY-MMM")</f>
        <v>2016-Aug</v>
      </c>
    </row>
    <row r="60" spans="1:6" x14ac:dyDescent="0.25">
      <c r="A60" s="1">
        <v>43003</v>
      </c>
      <c r="B60">
        <v>2017</v>
      </c>
      <c r="C60">
        <v>9</v>
      </c>
      <c r="D60" t="s">
        <v>5602</v>
      </c>
      <c r="E60">
        <v>3</v>
      </c>
      <c r="F60" t="str">
        <f>TEXT(Dim_Date[[#This Row],[Order Date]],"YYYY-MMM")</f>
        <v>2017-Sep</v>
      </c>
    </row>
    <row r="61" spans="1:6" x14ac:dyDescent="0.25">
      <c r="A61" s="1">
        <v>42664</v>
      </c>
      <c r="B61">
        <v>2016</v>
      </c>
      <c r="C61">
        <v>10</v>
      </c>
      <c r="D61" t="s">
        <v>5603</v>
      </c>
      <c r="E61">
        <v>4</v>
      </c>
      <c r="F61" t="str">
        <f>TEXT(Dim_Date[[#This Row],[Order Date]],"YYYY-MMM")</f>
        <v>2016-Oct</v>
      </c>
    </row>
    <row r="62" spans="1:6" x14ac:dyDescent="0.25">
      <c r="A62" s="1">
        <v>42974</v>
      </c>
      <c r="B62">
        <v>2017</v>
      </c>
      <c r="C62">
        <v>8</v>
      </c>
      <c r="D62" t="s">
        <v>5601</v>
      </c>
      <c r="E62">
        <v>3</v>
      </c>
      <c r="F62" t="str">
        <f>TEXT(Dim_Date[[#This Row],[Order Date]],"YYYY-MMM")</f>
        <v>2017-Aug</v>
      </c>
    </row>
    <row r="63" spans="1:6" x14ac:dyDescent="0.25">
      <c r="A63" s="1">
        <v>42335</v>
      </c>
      <c r="B63">
        <v>2015</v>
      </c>
      <c r="C63">
        <v>11</v>
      </c>
      <c r="D63" t="s">
        <v>5604</v>
      </c>
      <c r="E63">
        <v>4</v>
      </c>
      <c r="F63" t="str">
        <f>TEXT(Dim_Date[[#This Row],[Order Date]],"YYYY-MMM")</f>
        <v>2015-Nov</v>
      </c>
    </row>
    <row r="64" spans="1:6" x14ac:dyDescent="0.25">
      <c r="A64" s="1">
        <v>42075</v>
      </c>
      <c r="B64">
        <v>2015</v>
      </c>
      <c r="C64">
        <v>3</v>
      </c>
      <c r="D64" t="s">
        <v>5596</v>
      </c>
      <c r="E64">
        <v>1</v>
      </c>
      <c r="F64" t="str">
        <f>TEXT(Dim_Date[[#This Row],[Order Date]],"YYYY-MMM")</f>
        <v>2015-Mar</v>
      </c>
    </row>
    <row r="65" spans="1:6" x14ac:dyDescent="0.25">
      <c r="A65" s="1">
        <v>42591</v>
      </c>
      <c r="B65">
        <v>2016</v>
      </c>
      <c r="C65">
        <v>8</v>
      </c>
      <c r="D65" t="s">
        <v>5601</v>
      </c>
      <c r="E65">
        <v>3</v>
      </c>
      <c r="F65" t="str">
        <f>TEXT(Dim_Date[[#This Row],[Order Date]],"YYYY-MMM")</f>
        <v>2016-Aug</v>
      </c>
    </row>
    <row r="66" spans="1:6" x14ac:dyDescent="0.25">
      <c r="A66" s="1">
        <v>42959</v>
      </c>
      <c r="B66">
        <v>2017</v>
      </c>
      <c r="C66">
        <v>8</v>
      </c>
      <c r="D66" t="s">
        <v>5601</v>
      </c>
      <c r="E66">
        <v>3</v>
      </c>
      <c r="F66" t="str">
        <f>TEXT(Dim_Date[[#This Row],[Order Date]],"YYYY-MMM")</f>
        <v>2017-Aug</v>
      </c>
    </row>
    <row r="67" spans="1:6" x14ac:dyDescent="0.25">
      <c r="A67" s="1">
        <v>42474</v>
      </c>
      <c r="B67">
        <v>2016</v>
      </c>
      <c r="C67">
        <v>4</v>
      </c>
      <c r="D67" t="s">
        <v>5597</v>
      </c>
      <c r="E67">
        <v>2</v>
      </c>
      <c r="F67" t="str">
        <f>TEXT(Dim_Date[[#This Row],[Order Date]],"YYYY-MMM")</f>
        <v>2016-Apr</v>
      </c>
    </row>
    <row r="68" spans="1:6" x14ac:dyDescent="0.25">
      <c r="A68" s="1">
        <v>43027</v>
      </c>
      <c r="B68">
        <v>2017</v>
      </c>
      <c r="C68">
        <v>10</v>
      </c>
      <c r="D68" t="s">
        <v>5603</v>
      </c>
      <c r="E68">
        <v>4</v>
      </c>
      <c r="F68" t="str">
        <f>TEXT(Dim_Date[[#This Row],[Order Date]],"YYYY-MMM")</f>
        <v>2017-Oct</v>
      </c>
    </row>
    <row r="69" spans="1:6" x14ac:dyDescent="0.25">
      <c r="A69" s="1">
        <v>42968</v>
      </c>
      <c r="B69">
        <v>2017</v>
      </c>
      <c r="C69">
        <v>8</v>
      </c>
      <c r="D69" t="s">
        <v>5601</v>
      </c>
      <c r="E69">
        <v>3</v>
      </c>
      <c r="F69" t="str">
        <f>TEXT(Dim_Date[[#This Row],[Order Date]],"YYYY-MMM")</f>
        <v>2017-Aug</v>
      </c>
    </row>
    <row r="70" spans="1:6" x14ac:dyDescent="0.25">
      <c r="A70" s="1">
        <v>43062</v>
      </c>
      <c r="B70">
        <v>2017</v>
      </c>
      <c r="C70">
        <v>11</v>
      </c>
      <c r="D70" t="s">
        <v>5604</v>
      </c>
      <c r="E70">
        <v>4</v>
      </c>
      <c r="F70" t="str">
        <f>TEXT(Dim_Date[[#This Row],[Order Date]],"YYYY-MMM")</f>
        <v>2017-Nov</v>
      </c>
    </row>
    <row r="71" spans="1:6" x14ac:dyDescent="0.25">
      <c r="A71" s="1">
        <v>42755</v>
      </c>
      <c r="B71">
        <v>2017</v>
      </c>
      <c r="C71">
        <v>1</v>
      </c>
      <c r="D71" t="s">
        <v>5594</v>
      </c>
      <c r="E71">
        <v>1</v>
      </c>
      <c r="F71" t="str">
        <f>TEXT(Dim_Date[[#This Row],[Order Date]],"YYYY-MMM")</f>
        <v>2017-Jan</v>
      </c>
    </row>
    <row r="72" spans="1:6" x14ac:dyDescent="0.25">
      <c r="A72" s="1">
        <v>42814</v>
      </c>
      <c r="B72">
        <v>2017</v>
      </c>
      <c r="C72">
        <v>3</v>
      </c>
      <c r="D72" t="s">
        <v>5596</v>
      </c>
      <c r="E72">
        <v>1</v>
      </c>
      <c r="F72" t="str">
        <f>TEXT(Dim_Date[[#This Row],[Order Date]],"YYYY-MMM")</f>
        <v>2017-Mar</v>
      </c>
    </row>
    <row r="73" spans="1:6" x14ac:dyDescent="0.25">
      <c r="A73" s="1">
        <v>43028</v>
      </c>
      <c r="B73">
        <v>2017</v>
      </c>
      <c r="C73">
        <v>10</v>
      </c>
      <c r="D73" t="s">
        <v>5603</v>
      </c>
      <c r="E73">
        <v>4</v>
      </c>
      <c r="F73" t="str">
        <f>TEXT(Dim_Date[[#This Row],[Order Date]],"YYYY-MMM")</f>
        <v>2017-Oct</v>
      </c>
    </row>
    <row r="74" spans="1:6" x14ac:dyDescent="0.25">
      <c r="A74" s="1">
        <v>41975</v>
      </c>
      <c r="B74">
        <v>2014</v>
      </c>
      <c r="C74">
        <v>12</v>
      </c>
      <c r="D74" t="s">
        <v>5605</v>
      </c>
      <c r="E74">
        <v>4</v>
      </c>
      <c r="F74" t="str">
        <f>TEXT(Dim_Date[[#This Row],[Order Date]],"YYYY-MMM")</f>
        <v>2014-Dec</v>
      </c>
    </row>
    <row r="75" spans="1:6" x14ac:dyDescent="0.25">
      <c r="A75" s="1">
        <v>42639</v>
      </c>
      <c r="B75">
        <v>2016</v>
      </c>
      <c r="C75">
        <v>9</v>
      </c>
      <c r="D75" t="s">
        <v>5602</v>
      </c>
      <c r="E75">
        <v>3</v>
      </c>
      <c r="F75" t="str">
        <f>TEXT(Dim_Date[[#This Row],[Order Date]],"YYYY-MMM")</f>
        <v>2016-Sep</v>
      </c>
    </row>
    <row r="76" spans="1:6" x14ac:dyDescent="0.25">
      <c r="A76" s="1">
        <v>42482</v>
      </c>
      <c r="B76">
        <v>2016</v>
      </c>
      <c r="C76">
        <v>4</v>
      </c>
      <c r="D76" t="s">
        <v>5597</v>
      </c>
      <c r="E76">
        <v>2</v>
      </c>
      <c r="F76" t="str">
        <f>TEXT(Dim_Date[[#This Row],[Order Date]],"YYYY-MMM")</f>
        <v>2016-Apr</v>
      </c>
    </row>
    <row r="77" spans="1:6" x14ac:dyDescent="0.25">
      <c r="A77" s="1">
        <v>42021</v>
      </c>
      <c r="B77">
        <v>2015</v>
      </c>
      <c r="C77">
        <v>1</v>
      </c>
      <c r="D77" t="s">
        <v>5594</v>
      </c>
      <c r="E77">
        <v>1</v>
      </c>
      <c r="F77" t="str">
        <f>TEXT(Dim_Date[[#This Row],[Order Date]],"YYYY-MMM")</f>
        <v>2015-Jan</v>
      </c>
    </row>
    <row r="78" spans="1:6" x14ac:dyDescent="0.25">
      <c r="A78" s="1">
        <v>42825</v>
      </c>
      <c r="B78">
        <v>2017</v>
      </c>
      <c r="C78">
        <v>3</v>
      </c>
      <c r="D78" t="s">
        <v>5596</v>
      </c>
      <c r="E78">
        <v>1</v>
      </c>
      <c r="F78" t="str">
        <f>TEXT(Dim_Date[[#This Row],[Order Date]],"YYYY-MMM")</f>
        <v>2017-Mar</v>
      </c>
    </row>
    <row r="79" spans="1:6" x14ac:dyDescent="0.25">
      <c r="A79" s="1">
        <v>41893</v>
      </c>
      <c r="B79">
        <v>2014</v>
      </c>
      <c r="C79">
        <v>9</v>
      </c>
      <c r="D79" t="s">
        <v>5602</v>
      </c>
      <c r="E79">
        <v>3</v>
      </c>
      <c r="F79" t="str">
        <f>TEXT(Dim_Date[[#This Row],[Order Date]],"YYYY-MMM")</f>
        <v>2014-Sep</v>
      </c>
    </row>
    <row r="80" spans="1:6" x14ac:dyDescent="0.25">
      <c r="A80" s="1">
        <v>42670</v>
      </c>
      <c r="B80">
        <v>2016</v>
      </c>
      <c r="C80">
        <v>10</v>
      </c>
      <c r="D80" t="s">
        <v>5603</v>
      </c>
      <c r="E80">
        <v>4</v>
      </c>
      <c r="F80" t="str">
        <f>TEXT(Dim_Date[[#This Row],[Order Date]],"YYYY-MMM")</f>
        <v>2016-Oct</v>
      </c>
    </row>
    <row r="81" spans="1:6" x14ac:dyDescent="0.25">
      <c r="A81" s="1">
        <v>43014</v>
      </c>
      <c r="B81">
        <v>2017</v>
      </c>
      <c r="C81">
        <v>10</v>
      </c>
      <c r="D81" t="s">
        <v>5603</v>
      </c>
      <c r="E81">
        <v>4</v>
      </c>
      <c r="F81" t="str">
        <f>TEXT(Dim_Date[[#This Row],[Order Date]],"YYYY-MMM")</f>
        <v>2017-Oct</v>
      </c>
    </row>
    <row r="82" spans="1:6" x14ac:dyDescent="0.25">
      <c r="A82" s="1">
        <v>42447</v>
      </c>
      <c r="B82">
        <v>2016</v>
      </c>
      <c r="C82">
        <v>3</v>
      </c>
      <c r="D82" t="s">
        <v>5596</v>
      </c>
      <c r="E82">
        <v>1</v>
      </c>
      <c r="F82" t="str">
        <f>TEXT(Dim_Date[[#This Row],[Order Date]],"YYYY-MMM")</f>
        <v>2016-Mar</v>
      </c>
    </row>
    <row r="83" spans="1:6" x14ac:dyDescent="0.25">
      <c r="A83" s="1">
        <v>42576</v>
      </c>
      <c r="B83">
        <v>2016</v>
      </c>
      <c r="C83">
        <v>7</v>
      </c>
      <c r="D83" t="s">
        <v>5600</v>
      </c>
      <c r="E83">
        <v>3</v>
      </c>
      <c r="F83" t="str">
        <f>TEXT(Dim_Date[[#This Row],[Order Date]],"YYYY-MMM")</f>
        <v>2016-Jul</v>
      </c>
    </row>
    <row r="84" spans="1:6" x14ac:dyDescent="0.25">
      <c r="A84" s="1">
        <v>42520</v>
      </c>
      <c r="B84">
        <v>2016</v>
      </c>
      <c r="C84">
        <v>5</v>
      </c>
      <c r="D84" t="s">
        <v>5598</v>
      </c>
      <c r="E84">
        <v>2</v>
      </c>
      <c r="F84" t="str">
        <f>TEXT(Dim_Date[[#This Row],[Order Date]],"YYYY-MMM")</f>
        <v>2016-May</v>
      </c>
    </row>
    <row r="85" spans="1:6" x14ac:dyDescent="0.25">
      <c r="A85" s="1">
        <v>43065</v>
      </c>
      <c r="B85">
        <v>2017</v>
      </c>
      <c r="C85">
        <v>11</v>
      </c>
      <c r="D85" t="s">
        <v>5604</v>
      </c>
      <c r="E85">
        <v>4</v>
      </c>
      <c r="F85" t="str">
        <f>TEXT(Dim_Date[[#This Row],[Order Date]],"YYYY-MMM")</f>
        <v>2017-Nov</v>
      </c>
    </row>
    <row r="86" spans="1:6" x14ac:dyDescent="0.25">
      <c r="A86" s="1">
        <v>42758</v>
      </c>
      <c r="B86">
        <v>2017</v>
      </c>
      <c r="C86">
        <v>1</v>
      </c>
      <c r="D86" t="s">
        <v>5594</v>
      </c>
      <c r="E86">
        <v>1</v>
      </c>
      <c r="F86" t="str">
        <f>TEXT(Dim_Date[[#This Row],[Order Date]],"YYYY-MMM")</f>
        <v>2017-Jan</v>
      </c>
    </row>
    <row r="87" spans="1:6" x14ac:dyDescent="0.25">
      <c r="A87" s="1">
        <v>43029</v>
      </c>
      <c r="B87">
        <v>2017</v>
      </c>
      <c r="C87">
        <v>10</v>
      </c>
      <c r="D87" t="s">
        <v>5603</v>
      </c>
      <c r="E87">
        <v>4</v>
      </c>
      <c r="F87" t="str">
        <f>TEXT(Dim_Date[[#This Row],[Order Date]],"YYYY-MMM")</f>
        <v>2017-Oct</v>
      </c>
    </row>
    <row r="88" spans="1:6" x14ac:dyDescent="0.25">
      <c r="A88" s="1">
        <v>42196</v>
      </c>
      <c r="B88">
        <v>2015</v>
      </c>
      <c r="C88">
        <v>7</v>
      </c>
      <c r="D88" t="s">
        <v>5600</v>
      </c>
      <c r="E88">
        <v>3</v>
      </c>
      <c r="F88" t="str">
        <f>TEXT(Dim_Date[[#This Row],[Order Date]],"YYYY-MMM")</f>
        <v>2015-Jul</v>
      </c>
    </row>
    <row r="89" spans="1:6" x14ac:dyDescent="0.25">
      <c r="A89" s="1">
        <v>42925</v>
      </c>
      <c r="B89">
        <v>2017</v>
      </c>
      <c r="C89">
        <v>7</v>
      </c>
      <c r="D89" t="s">
        <v>5600</v>
      </c>
      <c r="E89">
        <v>3</v>
      </c>
      <c r="F89" t="str">
        <f>TEXT(Dim_Date[[#This Row],[Order Date]],"YYYY-MMM")</f>
        <v>2017-Jul</v>
      </c>
    </row>
    <row r="90" spans="1:6" x14ac:dyDescent="0.25">
      <c r="A90" s="1">
        <v>42197</v>
      </c>
      <c r="B90">
        <v>2015</v>
      </c>
      <c r="C90">
        <v>7</v>
      </c>
      <c r="D90" t="s">
        <v>5600</v>
      </c>
      <c r="E90">
        <v>3</v>
      </c>
      <c r="F90" t="str">
        <f>TEXT(Dim_Date[[#This Row],[Order Date]],"YYYY-MMM")</f>
        <v>2015-Jul</v>
      </c>
    </row>
    <row r="91" spans="1:6" x14ac:dyDescent="0.25">
      <c r="A91" s="1">
        <v>41948</v>
      </c>
      <c r="B91">
        <v>2014</v>
      </c>
      <c r="C91">
        <v>11</v>
      </c>
      <c r="D91" t="s">
        <v>5604</v>
      </c>
      <c r="E91">
        <v>4</v>
      </c>
      <c r="F91" t="str">
        <f>TEXT(Dim_Date[[#This Row],[Order Date]],"YYYY-MMM")</f>
        <v>2014-Nov</v>
      </c>
    </row>
    <row r="92" spans="1:6" x14ac:dyDescent="0.25">
      <c r="A92" s="1">
        <v>42475</v>
      </c>
      <c r="B92">
        <v>2016</v>
      </c>
      <c r="C92">
        <v>4</v>
      </c>
      <c r="D92" t="s">
        <v>5597</v>
      </c>
      <c r="E92">
        <v>2</v>
      </c>
      <c r="F92" t="str">
        <f>TEXT(Dim_Date[[#This Row],[Order Date]],"YYYY-MMM")</f>
        <v>2016-Apr</v>
      </c>
    </row>
    <row r="93" spans="1:6" x14ac:dyDescent="0.25">
      <c r="A93" s="1">
        <v>43048</v>
      </c>
      <c r="B93">
        <v>2017</v>
      </c>
      <c r="C93">
        <v>11</v>
      </c>
      <c r="D93" t="s">
        <v>5604</v>
      </c>
      <c r="E93">
        <v>4</v>
      </c>
      <c r="F93" t="str">
        <f>TEXT(Dim_Date[[#This Row],[Order Date]],"YYYY-MMM")</f>
        <v>2017-Nov</v>
      </c>
    </row>
    <row r="94" spans="1:6" x14ac:dyDescent="0.25">
      <c r="A94" s="1">
        <v>42649</v>
      </c>
      <c r="B94">
        <v>2016</v>
      </c>
      <c r="C94">
        <v>10</v>
      </c>
      <c r="D94" t="s">
        <v>5603</v>
      </c>
      <c r="E94">
        <v>4</v>
      </c>
      <c r="F94" t="str">
        <f>TEXT(Dim_Date[[#This Row],[Order Date]],"YYYY-MMM")</f>
        <v>2016-Oct</v>
      </c>
    </row>
    <row r="95" spans="1:6" x14ac:dyDescent="0.25">
      <c r="A95" s="1">
        <v>43059</v>
      </c>
      <c r="B95">
        <v>2017</v>
      </c>
      <c r="C95">
        <v>11</v>
      </c>
      <c r="D95" t="s">
        <v>5604</v>
      </c>
      <c r="E95">
        <v>4</v>
      </c>
      <c r="F95" t="str">
        <f>TEXT(Dim_Date[[#This Row],[Order Date]],"YYYY-MMM")</f>
        <v>2017-Nov</v>
      </c>
    </row>
    <row r="96" spans="1:6" x14ac:dyDescent="0.25">
      <c r="A96" s="1">
        <v>41896</v>
      </c>
      <c r="B96">
        <v>2014</v>
      </c>
      <c r="C96">
        <v>9</v>
      </c>
      <c r="D96" t="s">
        <v>5602</v>
      </c>
      <c r="E96">
        <v>3</v>
      </c>
      <c r="F96" t="str">
        <f>TEXT(Dim_Date[[#This Row],[Order Date]],"YYYY-MMM")</f>
        <v>2014-Sep</v>
      </c>
    </row>
    <row r="97" spans="1:6" x14ac:dyDescent="0.25">
      <c r="A97" s="1">
        <v>42745</v>
      </c>
      <c r="B97">
        <v>2017</v>
      </c>
      <c r="C97">
        <v>1</v>
      </c>
      <c r="D97" t="s">
        <v>5594</v>
      </c>
      <c r="E97">
        <v>1</v>
      </c>
      <c r="F97" t="str">
        <f>TEXT(Dim_Date[[#This Row],[Order Date]],"YYYY-MMM")</f>
        <v>2017-Jan</v>
      </c>
    </row>
    <row r="98" spans="1:6" x14ac:dyDescent="0.25">
      <c r="A98" s="1">
        <v>42936</v>
      </c>
      <c r="B98">
        <v>2017</v>
      </c>
      <c r="C98">
        <v>7</v>
      </c>
      <c r="D98" t="s">
        <v>5600</v>
      </c>
      <c r="E98">
        <v>3</v>
      </c>
      <c r="F98" t="str">
        <f>TEXT(Dim_Date[[#This Row],[Order Date]],"YYYY-MMM")</f>
        <v>2017-Jul</v>
      </c>
    </row>
    <row r="99" spans="1:6" x14ac:dyDescent="0.25">
      <c r="A99" s="1">
        <v>42070</v>
      </c>
      <c r="B99">
        <v>2015</v>
      </c>
      <c r="C99">
        <v>3</v>
      </c>
      <c r="D99" t="s">
        <v>5596</v>
      </c>
      <c r="E99">
        <v>1</v>
      </c>
      <c r="F99" t="str">
        <f>TEXT(Dim_Date[[#This Row],[Order Date]],"YYYY-MMM")</f>
        <v>2015-Mar</v>
      </c>
    </row>
    <row r="100" spans="1:6" x14ac:dyDescent="0.25">
      <c r="A100" s="1">
        <v>41859</v>
      </c>
      <c r="B100">
        <v>2014</v>
      </c>
      <c r="C100">
        <v>8</v>
      </c>
      <c r="D100" t="s">
        <v>5601</v>
      </c>
      <c r="E100">
        <v>3</v>
      </c>
      <c r="F100" t="str">
        <f>TEXT(Dim_Date[[#This Row],[Order Date]],"YYYY-MMM")</f>
        <v>2014-Aug</v>
      </c>
    </row>
    <row r="101" spans="1:6" x14ac:dyDescent="0.25">
      <c r="A101" s="1">
        <v>41713</v>
      </c>
      <c r="B101">
        <v>2014</v>
      </c>
      <c r="C101">
        <v>3</v>
      </c>
      <c r="D101" t="s">
        <v>5596</v>
      </c>
      <c r="E101">
        <v>1</v>
      </c>
      <c r="F101" t="str">
        <f>TEXT(Dim_Date[[#This Row],[Order Date]],"YYYY-MMM")</f>
        <v>2014-Mar</v>
      </c>
    </row>
    <row r="102" spans="1:6" x14ac:dyDescent="0.25">
      <c r="A102" s="1">
        <v>42965</v>
      </c>
      <c r="B102">
        <v>2017</v>
      </c>
      <c r="C102">
        <v>8</v>
      </c>
      <c r="D102" t="s">
        <v>5601</v>
      </c>
      <c r="E102">
        <v>3</v>
      </c>
      <c r="F102" t="str">
        <f>TEXT(Dim_Date[[#This Row],[Order Date]],"YYYY-MMM")</f>
        <v>2017-Aug</v>
      </c>
    </row>
    <row r="103" spans="1:6" x14ac:dyDescent="0.25">
      <c r="A103" s="1">
        <v>42337</v>
      </c>
      <c r="B103">
        <v>2015</v>
      </c>
      <c r="C103">
        <v>11</v>
      </c>
      <c r="D103" t="s">
        <v>5604</v>
      </c>
      <c r="E103">
        <v>4</v>
      </c>
      <c r="F103" t="str">
        <f>TEXT(Dim_Date[[#This Row],[Order Date]],"YYYY-MMM")</f>
        <v>2015-Nov</v>
      </c>
    </row>
    <row r="104" spans="1:6" x14ac:dyDescent="0.25">
      <c r="A104" s="1">
        <v>42993</v>
      </c>
      <c r="B104">
        <v>2017</v>
      </c>
      <c r="C104">
        <v>9</v>
      </c>
      <c r="D104" t="s">
        <v>5602</v>
      </c>
      <c r="E104">
        <v>3</v>
      </c>
      <c r="F104" t="str">
        <f>TEXT(Dim_Date[[#This Row],[Order Date]],"YYYY-MMM")</f>
        <v>2017-Sep</v>
      </c>
    </row>
    <row r="105" spans="1:6" x14ac:dyDescent="0.25">
      <c r="A105" s="1">
        <v>42104</v>
      </c>
      <c r="B105">
        <v>2015</v>
      </c>
      <c r="C105">
        <v>4</v>
      </c>
      <c r="D105" t="s">
        <v>5597</v>
      </c>
      <c r="E105">
        <v>2</v>
      </c>
      <c r="F105" t="str">
        <f>TEXT(Dim_Date[[#This Row],[Order Date]],"YYYY-MMM")</f>
        <v>2015-Apr</v>
      </c>
    </row>
    <row r="106" spans="1:6" x14ac:dyDescent="0.25">
      <c r="A106" s="1">
        <v>42510</v>
      </c>
      <c r="B106">
        <v>2016</v>
      </c>
      <c r="C106">
        <v>5</v>
      </c>
      <c r="D106" t="s">
        <v>5598</v>
      </c>
      <c r="E106">
        <v>2</v>
      </c>
      <c r="F106" t="str">
        <f>TEXT(Dim_Date[[#This Row],[Order Date]],"YYYY-MMM")</f>
        <v>2016-May</v>
      </c>
    </row>
    <row r="107" spans="1:6" x14ac:dyDescent="0.25">
      <c r="A107" s="1">
        <v>42722</v>
      </c>
      <c r="B107">
        <v>2016</v>
      </c>
      <c r="C107">
        <v>12</v>
      </c>
      <c r="D107" t="s">
        <v>5605</v>
      </c>
      <c r="E107">
        <v>4</v>
      </c>
      <c r="F107" t="str">
        <f>TEXT(Dim_Date[[#This Row],[Order Date]],"YYYY-MMM")</f>
        <v>2016-Dec</v>
      </c>
    </row>
    <row r="108" spans="1:6" x14ac:dyDescent="0.25">
      <c r="A108" s="1">
        <v>42686</v>
      </c>
      <c r="B108">
        <v>2016</v>
      </c>
      <c r="C108">
        <v>11</v>
      </c>
      <c r="D108" t="s">
        <v>5604</v>
      </c>
      <c r="E108">
        <v>4</v>
      </c>
      <c r="F108" t="str">
        <f>TEXT(Dim_Date[[#This Row],[Order Date]],"YYYY-MMM")</f>
        <v>2016-Nov</v>
      </c>
    </row>
    <row r="109" spans="1:6" x14ac:dyDescent="0.25">
      <c r="A109" s="1">
        <v>42632</v>
      </c>
      <c r="B109">
        <v>2016</v>
      </c>
      <c r="C109">
        <v>9</v>
      </c>
      <c r="D109" t="s">
        <v>5602</v>
      </c>
      <c r="E109">
        <v>3</v>
      </c>
      <c r="F109" t="str">
        <f>TEXT(Dim_Date[[#This Row],[Order Date]],"YYYY-MMM")</f>
        <v>2016-Sep</v>
      </c>
    </row>
    <row r="110" spans="1:6" x14ac:dyDescent="0.25">
      <c r="A110" s="1">
        <v>42240</v>
      </c>
      <c r="B110">
        <v>2015</v>
      </c>
      <c r="C110">
        <v>8</v>
      </c>
      <c r="D110" t="s">
        <v>5601</v>
      </c>
      <c r="E110">
        <v>3</v>
      </c>
      <c r="F110" t="str">
        <f>TEXT(Dim_Date[[#This Row],[Order Date]],"YYYY-MMM")</f>
        <v>2015-Aug</v>
      </c>
    </row>
    <row r="111" spans="1:6" x14ac:dyDescent="0.25">
      <c r="A111" s="1">
        <v>41997</v>
      </c>
      <c r="B111">
        <v>2014</v>
      </c>
      <c r="C111">
        <v>12</v>
      </c>
      <c r="D111" t="s">
        <v>5605</v>
      </c>
      <c r="E111">
        <v>4</v>
      </c>
      <c r="F111" t="str">
        <f>TEXT(Dim_Date[[#This Row],[Order Date]],"YYYY-MMM")</f>
        <v>2014-Dec</v>
      </c>
    </row>
    <row r="112" spans="1:6" x14ac:dyDescent="0.25">
      <c r="A112" s="1">
        <v>42984</v>
      </c>
      <c r="B112">
        <v>2017</v>
      </c>
      <c r="C112">
        <v>9</v>
      </c>
      <c r="D112" t="s">
        <v>5602</v>
      </c>
      <c r="E112">
        <v>3</v>
      </c>
      <c r="F112" t="str">
        <f>TEXT(Dim_Date[[#This Row],[Order Date]],"YYYY-MMM")</f>
        <v>2017-Sep</v>
      </c>
    </row>
    <row r="113" spans="1:6" x14ac:dyDescent="0.25">
      <c r="A113" s="1">
        <v>42812</v>
      </c>
      <c r="B113">
        <v>2017</v>
      </c>
      <c r="C113">
        <v>3</v>
      </c>
      <c r="D113" t="s">
        <v>5596</v>
      </c>
      <c r="E113">
        <v>1</v>
      </c>
      <c r="F113" t="str">
        <f>TEXT(Dim_Date[[#This Row],[Order Date]],"YYYY-MMM")</f>
        <v>2017-Mar</v>
      </c>
    </row>
    <row r="114" spans="1:6" x14ac:dyDescent="0.25">
      <c r="A114" s="1">
        <v>41811</v>
      </c>
      <c r="B114">
        <v>2014</v>
      </c>
      <c r="C114">
        <v>6</v>
      </c>
      <c r="D114" t="s">
        <v>5599</v>
      </c>
      <c r="E114">
        <v>2</v>
      </c>
      <c r="F114" t="str">
        <f>TEXT(Dim_Date[[#This Row],[Order Date]],"YYYY-MMM")</f>
        <v>2014-Jun</v>
      </c>
    </row>
    <row r="115" spans="1:6" x14ac:dyDescent="0.25">
      <c r="A115" s="1">
        <v>42775</v>
      </c>
      <c r="B115">
        <v>2017</v>
      </c>
      <c r="C115">
        <v>2</v>
      </c>
      <c r="D115" t="s">
        <v>5595</v>
      </c>
      <c r="E115">
        <v>1</v>
      </c>
      <c r="F115" t="str">
        <f>TEXT(Dim_Date[[#This Row],[Order Date]],"YYYY-MMM")</f>
        <v>2017-Feb</v>
      </c>
    </row>
    <row r="116" spans="1:6" x14ac:dyDescent="0.25">
      <c r="A116" s="1">
        <v>42471</v>
      </c>
      <c r="B116">
        <v>2016</v>
      </c>
      <c r="C116">
        <v>4</v>
      </c>
      <c r="D116" t="s">
        <v>5597</v>
      </c>
      <c r="E116">
        <v>2</v>
      </c>
      <c r="F116" t="str">
        <f>TEXT(Dim_Date[[#This Row],[Order Date]],"YYYY-MMM")</f>
        <v>2016-Apr</v>
      </c>
    </row>
    <row r="117" spans="1:6" x14ac:dyDescent="0.25">
      <c r="A117" s="1">
        <v>42251</v>
      </c>
      <c r="B117">
        <v>2015</v>
      </c>
      <c r="C117">
        <v>9</v>
      </c>
      <c r="D117" t="s">
        <v>5602</v>
      </c>
      <c r="E117">
        <v>3</v>
      </c>
      <c r="F117" t="str">
        <f>TEXT(Dim_Date[[#This Row],[Order Date]],"YYYY-MMM")</f>
        <v>2015-Sep</v>
      </c>
    </row>
    <row r="118" spans="1:6" x14ac:dyDescent="0.25">
      <c r="A118" s="1">
        <v>41682</v>
      </c>
      <c r="B118">
        <v>2014</v>
      </c>
      <c r="C118">
        <v>2</v>
      </c>
      <c r="D118" t="s">
        <v>5595</v>
      </c>
      <c r="E118">
        <v>1</v>
      </c>
      <c r="F118" t="str">
        <f>TEXT(Dim_Date[[#This Row],[Order Date]],"YYYY-MMM")</f>
        <v>2014-Feb</v>
      </c>
    </row>
    <row r="119" spans="1:6" x14ac:dyDescent="0.25">
      <c r="A119" s="1">
        <v>41944</v>
      </c>
      <c r="B119">
        <v>2014</v>
      </c>
      <c r="C119">
        <v>11</v>
      </c>
      <c r="D119" t="s">
        <v>5604</v>
      </c>
      <c r="E119">
        <v>4</v>
      </c>
      <c r="F119" t="str">
        <f>TEXT(Dim_Date[[#This Row],[Order Date]],"YYYY-MMM")</f>
        <v>2014-Nov</v>
      </c>
    </row>
    <row r="120" spans="1:6" x14ac:dyDescent="0.25">
      <c r="A120" s="1">
        <v>43002</v>
      </c>
      <c r="B120">
        <v>2017</v>
      </c>
      <c r="C120">
        <v>9</v>
      </c>
      <c r="D120" t="s">
        <v>5602</v>
      </c>
      <c r="E120">
        <v>3</v>
      </c>
      <c r="F120" t="str">
        <f>TEXT(Dim_Date[[#This Row],[Order Date]],"YYYY-MMM")</f>
        <v>2017-Sep</v>
      </c>
    </row>
    <row r="121" spans="1:6" x14ac:dyDescent="0.25">
      <c r="A121" s="1">
        <v>41676</v>
      </c>
      <c r="B121">
        <v>2014</v>
      </c>
      <c r="C121">
        <v>2</v>
      </c>
      <c r="D121" t="s">
        <v>5595</v>
      </c>
      <c r="E121">
        <v>1</v>
      </c>
      <c r="F121" t="str">
        <f>TEXT(Dim_Date[[#This Row],[Order Date]],"YYYY-MMM")</f>
        <v>2014-Feb</v>
      </c>
    </row>
    <row r="122" spans="1:6" x14ac:dyDescent="0.25">
      <c r="A122" s="1">
        <v>42719</v>
      </c>
      <c r="B122">
        <v>2016</v>
      </c>
      <c r="C122">
        <v>12</v>
      </c>
      <c r="D122" t="s">
        <v>5605</v>
      </c>
      <c r="E122">
        <v>4</v>
      </c>
      <c r="F122" t="str">
        <f>TEXT(Dim_Date[[#This Row],[Order Date]],"YYYY-MMM")</f>
        <v>2016-Dec</v>
      </c>
    </row>
    <row r="123" spans="1:6" x14ac:dyDescent="0.25">
      <c r="A123" s="1">
        <v>41830</v>
      </c>
      <c r="B123">
        <v>2014</v>
      </c>
      <c r="C123">
        <v>7</v>
      </c>
      <c r="D123" t="s">
        <v>5600</v>
      </c>
      <c r="E123">
        <v>3</v>
      </c>
      <c r="F123" t="str">
        <f>TEXT(Dim_Date[[#This Row],[Order Date]],"YYYY-MMM")</f>
        <v>2014-Jul</v>
      </c>
    </row>
    <row r="124" spans="1:6" x14ac:dyDescent="0.25">
      <c r="A124" s="1">
        <v>42441</v>
      </c>
      <c r="B124">
        <v>2016</v>
      </c>
      <c r="C124">
        <v>3</v>
      </c>
      <c r="D124" t="s">
        <v>5596</v>
      </c>
      <c r="E124">
        <v>1</v>
      </c>
      <c r="F124" t="str">
        <f>TEXT(Dim_Date[[#This Row],[Order Date]],"YYYY-MMM")</f>
        <v>2016-Mar</v>
      </c>
    </row>
    <row r="125" spans="1:6" x14ac:dyDescent="0.25">
      <c r="A125" s="1">
        <v>42756</v>
      </c>
      <c r="B125">
        <v>2017</v>
      </c>
      <c r="C125">
        <v>1</v>
      </c>
      <c r="D125" t="s">
        <v>5594</v>
      </c>
      <c r="E125">
        <v>1</v>
      </c>
      <c r="F125" t="str">
        <f>TEXT(Dim_Date[[#This Row],[Order Date]],"YYYY-MMM")</f>
        <v>2017-Jan</v>
      </c>
    </row>
    <row r="126" spans="1:6" x14ac:dyDescent="0.25">
      <c r="A126" s="1">
        <v>41786</v>
      </c>
      <c r="B126">
        <v>2014</v>
      </c>
      <c r="C126">
        <v>5</v>
      </c>
      <c r="D126" t="s">
        <v>5598</v>
      </c>
      <c r="E126">
        <v>2</v>
      </c>
      <c r="F126" t="str">
        <f>TEXT(Dim_Date[[#This Row],[Order Date]],"YYYY-MMM")</f>
        <v>2014-May</v>
      </c>
    </row>
    <row r="127" spans="1:6" x14ac:dyDescent="0.25">
      <c r="A127" s="1">
        <v>42776</v>
      </c>
      <c r="B127">
        <v>2017</v>
      </c>
      <c r="C127">
        <v>2</v>
      </c>
      <c r="D127" t="s">
        <v>5595</v>
      </c>
      <c r="E127">
        <v>1</v>
      </c>
      <c r="F127" t="str">
        <f>TEXT(Dim_Date[[#This Row],[Order Date]],"YYYY-MMM")</f>
        <v>2017-Feb</v>
      </c>
    </row>
    <row r="128" spans="1:6" x14ac:dyDescent="0.25">
      <c r="A128" s="1">
        <v>42631</v>
      </c>
      <c r="B128">
        <v>2016</v>
      </c>
      <c r="C128">
        <v>9</v>
      </c>
      <c r="D128" t="s">
        <v>5602</v>
      </c>
      <c r="E128">
        <v>3</v>
      </c>
      <c r="F128" t="str">
        <f>TEXT(Dim_Date[[#This Row],[Order Date]],"YYYY-MMM")</f>
        <v>2016-Sep</v>
      </c>
    </row>
    <row r="129" spans="1:6" x14ac:dyDescent="0.25">
      <c r="A129" s="1">
        <v>41773</v>
      </c>
      <c r="B129">
        <v>2014</v>
      </c>
      <c r="C129">
        <v>5</v>
      </c>
      <c r="D129" t="s">
        <v>5598</v>
      </c>
      <c r="E129">
        <v>2</v>
      </c>
      <c r="F129" t="str">
        <f>TEXT(Dim_Date[[#This Row],[Order Date]],"YYYY-MMM")</f>
        <v>2014-May</v>
      </c>
    </row>
    <row r="130" spans="1:6" x14ac:dyDescent="0.25">
      <c r="A130" s="1">
        <v>42509</v>
      </c>
      <c r="B130">
        <v>2016</v>
      </c>
      <c r="C130">
        <v>5</v>
      </c>
      <c r="D130" t="s">
        <v>5598</v>
      </c>
      <c r="E130">
        <v>2</v>
      </c>
      <c r="F130" t="str">
        <f>TEXT(Dim_Date[[#This Row],[Order Date]],"YYYY-MMM")</f>
        <v>2016-May</v>
      </c>
    </row>
    <row r="131" spans="1:6" x14ac:dyDescent="0.25">
      <c r="A131" s="1">
        <v>42765</v>
      </c>
      <c r="B131">
        <v>2017</v>
      </c>
      <c r="C131">
        <v>1</v>
      </c>
      <c r="D131" t="s">
        <v>5594</v>
      </c>
      <c r="E131">
        <v>1</v>
      </c>
      <c r="F131" t="str">
        <f>TEXT(Dim_Date[[#This Row],[Order Date]],"YYYY-MMM")</f>
        <v>2017-Jan</v>
      </c>
    </row>
    <row r="132" spans="1:6" x14ac:dyDescent="0.25">
      <c r="A132" s="1">
        <v>42237</v>
      </c>
      <c r="B132">
        <v>2015</v>
      </c>
      <c r="C132">
        <v>8</v>
      </c>
      <c r="D132" t="s">
        <v>5601</v>
      </c>
      <c r="E132">
        <v>3</v>
      </c>
      <c r="F132" t="str">
        <f>TEXT(Dim_Date[[#This Row],[Order Date]],"YYYY-MMM")</f>
        <v>2015-Aug</v>
      </c>
    </row>
    <row r="133" spans="1:6" x14ac:dyDescent="0.25">
      <c r="A133" s="1">
        <v>42073</v>
      </c>
      <c r="B133">
        <v>2015</v>
      </c>
      <c r="C133">
        <v>3</v>
      </c>
      <c r="D133" t="s">
        <v>5596</v>
      </c>
      <c r="E133">
        <v>1</v>
      </c>
      <c r="F133" t="str">
        <f>TEXT(Dim_Date[[#This Row],[Order Date]],"YYYY-MMM")</f>
        <v>2015-Mar</v>
      </c>
    </row>
    <row r="134" spans="1:6" x14ac:dyDescent="0.25">
      <c r="A134" s="1">
        <v>42350</v>
      </c>
      <c r="B134">
        <v>2015</v>
      </c>
      <c r="C134">
        <v>12</v>
      </c>
      <c r="D134" t="s">
        <v>5605</v>
      </c>
      <c r="E134">
        <v>4</v>
      </c>
      <c r="F134" t="str">
        <f>TEXT(Dim_Date[[#This Row],[Order Date]],"YYYY-MMM")</f>
        <v>2015-Dec</v>
      </c>
    </row>
    <row r="135" spans="1:6" x14ac:dyDescent="0.25">
      <c r="A135" s="1">
        <v>42181</v>
      </c>
      <c r="B135">
        <v>2015</v>
      </c>
      <c r="C135">
        <v>6</v>
      </c>
      <c r="D135" t="s">
        <v>5599</v>
      </c>
      <c r="E135">
        <v>2</v>
      </c>
      <c r="F135" t="str">
        <f>TEXT(Dim_Date[[#This Row],[Order Date]],"YYYY-MMM")</f>
        <v>2015-Jun</v>
      </c>
    </row>
    <row r="136" spans="1:6" x14ac:dyDescent="0.25">
      <c r="A136" s="1">
        <v>42786</v>
      </c>
      <c r="B136">
        <v>2017</v>
      </c>
      <c r="C136">
        <v>2</v>
      </c>
      <c r="D136" t="s">
        <v>5595</v>
      </c>
      <c r="E136">
        <v>1</v>
      </c>
      <c r="F136" t="str">
        <f>TEXT(Dim_Date[[#This Row],[Order Date]],"YYYY-MMM")</f>
        <v>2017-Feb</v>
      </c>
    </row>
    <row r="137" spans="1:6" x14ac:dyDescent="0.25">
      <c r="A137" s="1">
        <v>42847</v>
      </c>
      <c r="B137">
        <v>2017</v>
      </c>
      <c r="C137">
        <v>4</v>
      </c>
      <c r="D137" t="s">
        <v>5597</v>
      </c>
      <c r="E137">
        <v>2</v>
      </c>
      <c r="F137" t="str">
        <f>TEXT(Dim_Date[[#This Row],[Order Date]],"YYYY-MMM")</f>
        <v>2017-Apr</v>
      </c>
    </row>
    <row r="138" spans="1:6" x14ac:dyDescent="0.25">
      <c r="A138" s="1">
        <v>42065</v>
      </c>
      <c r="B138">
        <v>2015</v>
      </c>
      <c r="C138">
        <v>3</v>
      </c>
      <c r="D138" t="s">
        <v>5596</v>
      </c>
      <c r="E138">
        <v>1</v>
      </c>
      <c r="F138" t="str">
        <f>TEXT(Dim_Date[[#This Row],[Order Date]],"YYYY-MMM")</f>
        <v>2015-Mar</v>
      </c>
    </row>
    <row r="139" spans="1:6" x14ac:dyDescent="0.25">
      <c r="A139" s="1">
        <v>41925</v>
      </c>
      <c r="B139">
        <v>2014</v>
      </c>
      <c r="C139">
        <v>10</v>
      </c>
      <c r="D139" t="s">
        <v>5603</v>
      </c>
      <c r="E139">
        <v>4</v>
      </c>
      <c r="F139" t="str">
        <f>TEXT(Dim_Date[[#This Row],[Order Date]],"YYYY-MMM")</f>
        <v>2014-Oct</v>
      </c>
    </row>
    <row r="140" spans="1:6" x14ac:dyDescent="0.25">
      <c r="A140" s="1">
        <v>42869</v>
      </c>
      <c r="B140">
        <v>2017</v>
      </c>
      <c r="C140">
        <v>5</v>
      </c>
      <c r="D140" t="s">
        <v>5598</v>
      </c>
      <c r="E140">
        <v>2</v>
      </c>
      <c r="F140" t="str">
        <f>TEXT(Dim_Date[[#This Row],[Order Date]],"YYYY-MMM")</f>
        <v>2017-May</v>
      </c>
    </row>
    <row r="141" spans="1:6" x14ac:dyDescent="0.25">
      <c r="A141" s="1">
        <v>41818</v>
      </c>
      <c r="B141">
        <v>2014</v>
      </c>
      <c r="C141">
        <v>6</v>
      </c>
      <c r="D141" t="s">
        <v>5599</v>
      </c>
      <c r="E141">
        <v>2</v>
      </c>
      <c r="F141" t="str">
        <f>TEXT(Dim_Date[[#This Row],[Order Date]],"YYYY-MMM")</f>
        <v>2014-Jun</v>
      </c>
    </row>
    <row r="142" spans="1:6" x14ac:dyDescent="0.25">
      <c r="A142" s="1">
        <v>42902</v>
      </c>
      <c r="B142">
        <v>2017</v>
      </c>
      <c r="C142">
        <v>6</v>
      </c>
      <c r="D142" t="s">
        <v>5599</v>
      </c>
      <c r="E142">
        <v>2</v>
      </c>
      <c r="F142" t="str">
        <f>TEXT(Dim_Date[[#This Row],[Order Date]],"YYYY-MMM")</f>
        <v>2017-Jun</v>
      </c>
    </row>
    <row r="143" spans="1:6" x14ac:dyDescent="0.25">
      <c r="A143" s="1">
        <v>42328</v>
      </c>
      <c r="B143">
        <v>2015</v>
      </c>
      <c r="C143">
        <v>11</v>
      </c>
      <c r="D143" t="s">
        <v>5604</v>
      </c>
      <c r="E143">
        <v>4</v>
      </c>
      <c r="F143" t="str">
        <f>TEXT(Dim_Date[[#This Row],[Order Date]],"YYYY-MMM")</f>
        <v>2015-Nov</v>
      </c>
    </row>
    <row r="144" spans="1:6" x14ac:dyDescent="0.25">
      <c r="A144" s="1">
        <v>42290</v>
      </c>
      <c r="B144">
        <v>2015</v>
      </c>
      <c r="C144">
        <v>10</v>
      </c>
      <c r="D144" t="s">
        <v>5603</v>
      </c>
      <c r="E144">
        <v>4</v>
      </c>
      <c r="F144" t="str">
        <f>TEXT(Dim_Date[[#This Row],[Order Date]],"YYYY-MMM")</f>
        <v>2015-Oct</v>
      </c>
    </row>
    <row r="145" spans="1:6" x14ac:dyDescent="0.25">
      <c r="A145" s="1">
        <v>42736</v>
      </c>
      <c r="B145">
        <v>2017</v>
      </c>
      <c r="C145">
        <v>1</v>
      </c>
      <c r="D145" t="s">
        <v>5594</v>
      </c>
      <c r="E145">
        <v>1</v>
      </c>
      <c r="F145" t="str">
        <f>TEXT(Dim_Date[[#This Row],[Order Date]],"YYYY-MMM")</f>
        <v>2017-Jan</v>
      </c>
    </row>
    <row r="146" spans="1:6" x14ac:dyDescent="0.25">
      <c r="A146" s="1">
        <v>42419</v>
      </c>
      <c r="B146">
        <v>2016</v>
      </c>
      <c r="C146">
        <v>2</v>
      </c>
      <c r="D146" t="s">
        <v>5595</v>
      </c>
      <c r="E146">
        <v>1</v>
      </c>
      <c r="F146" t="str">
        <f>TEXT(Dim_Date[[#This Row],[Order Date]],"YYYY-MMM")</f>
        <v>2016-Feb</v>
      </c>
    </row>
    <row r="147" spans="1:6" x14ac:dyDescent="0.25">
      <c r="A147" s="1">
        <v>41913</v>
      </c>
      <c r="B147">
        <v>2014</v>
      </c>
      <c r="C147">
        <v>10</v>
      </c>
      <c r="D147" t="s">
        <v>5603</v>
      </c>
      <c r="E147">
        <v>4</v>
      </c>
      <c r="F147" t="str">
        <f>TEXT(Dim_Date[[#This Row],[Order Date]],"YYYY-MMM")</f>
        <v>2014-Oct</v>
      </c>
    </row>
    <row r="148" spans="1:6" x14ac:dyDescent="0.25">
      <c r="A148" s="1">
        <v>42386</v>
      </c>
      <c r="B148">
        <v>2016</v>
      </c>
      <c r="C148">
        <v>1</v>
      </c>
      <c r="D148" t="s">
        <v>5594</v>
      </c>
      <c r="E148">
        <v>1</v>
      </c>
      <c r="F148" t="str">
        <f>TEXT(Dim_Date[[#This Row],[Order Date]],"YYYY-MMM")</f>
        <v>2016-Jan</v>
      </c>
    </row>
    <row r="149" spans="1:6" x14ac:dyDescent="0.25">
      <c r="A149" s="1">
        <v>43069</v>
      </c>
      <c r="B149">
        <v>2017</v>
      </c>
      <c r="C149">
        <v>11</v>
      </c>
      <c r="D149" t="s">
        <v>5604</v>
      </c>
      <c r="E149">
        <v>4</v>
      </c>
      <c r="F149" t="str">
        <f>TEXT(Dim_Date[[#This Row],[Order Date]],"YYYY-MMM")</f>
        <v>2017-Nov</v>
      </c>
    </row>
    <row r="150" spans="1:6" x14ac:dyDescent="0.25">
      <c r="A150" s="1">
        <v>42665</v>
      </c>
      <c r="B150">
        <v>2016</v>
      </c>
      <c r="C150">
        <v>10</v>
      </c>
      <c r="D150" t="s">
        <v>5603</v>
      </c>
      <c r="E150">
        <v>4</v>
      </c>
      <c r="F150" t="str">
        <f>TEXT(Dim_Date[[#This Row],[Order Date]],"YYYY-MMM")</f>
        <v>2016-Oct</v>
      </c>
    </row>
    <row r="151" spans="1:6" x14ac:dyDescent="0.25">
      <c r="A151" s="1">
        <v>41758</v>
      </c>
      <c r="B151">
        <v>2014</v>
      </c>
      <c r="C151">
        <v>4</v>
      </c>
      <c r="D151" t="s">
        <v>5597</v>
      </c>
      <c r="E151">
        <v>2</v>
      </c>
      <c r="F151" t="str">
        <f>TEXT(Dim_Date[[#This Row],[Order Date]],"YYYY-MMM")</f>
        <v>2014-Apr</v>
      </c>
    </row>
    <row r="152" spans="1:6" x14ac:dyDescent="0.25">
      <c r="A152" s="1">
        <v>43099</v>
      </c>
      <c r="B152">
        <v>2017</v>
      </c>
      <c r="C152">
        <v>12</v>
      </c>
      <c r="D152" t="s">
        <v>5605</v>
      </c>
      <c r="E152">
        <v>4</v>
      </c>
      <c r="F152" t="str">
        <f>TEXT(Dim_Date[[#This Row],[Order Date]],"YYYY-MMM")</f>
        <v>2017-Dec</v>
      </c>
    </row>
    <row r="153" spans="1:6" x14ac:dyDescent="0.25">
      <c r="A153" s="1">
        <v>42155</v>
      </c>
      <c r="B153">
        <v>2015</v>
      </c>
      <c r="C153">
        <v>5</v>
      </c>
      <c r="D153" t="s">
        <v>5598</v>
      </c>
      <c r="E153">
        <v>2</v>
      </c>
      <c r="F153" t="str">
        <f>TEXT(Dim_Date[[#This Row],[Order Date]],"YYYY-MMM")</f>
        <v>2015-May</v>
      </c>
    </row>
    <row r="154" spans="1:6" x14ac:dyDescent="0.25">
      <c r="A154" s="1">
        <v>43066</v>
      </c>
      <c r="B154">
        <v>2017</v>
      </c>
      <c r="C154">
        <v>11</v>
      </c>
      <c r="D154" t="s">
        <v>5604</v>
      </c>
      <c r="E154">
        <v>4</v>
      </c>
      <c r="F154" t="str">
        <f>TEXT(Dim_Date[[#This Row],[Order Date]],"YYYY-MMM")</f>
        <v>2017-Nov</v>
      </c>
    </row>
    <row r="155" spans="1:6" x14ac:dyDescent="0.25">
      <c r="A155" s="1">
        <v>41805</v>
      </c>
      <c r="B155">
        <v>2014</v>
      </c>
      <c r="C155">
        <v>6</v>
      </c>
      <c r="D155" t="s">
        <v>5599</v>
      </c>
      <c r="E155">
        <v>2</v>
      </c>
      <c r="F155" t="str">
        <f>TEXT(Dim_Date[[#This Row],[Order Date]],"YYYY-MMM")</f>
        <v>2014-Jun</v>
      </c>
    </row>
    <row r="156" spans="1:6" x14ac:dyDescent="0.25">
      <c r="A156" s="1">
        <v>42717</v>
      </c>
      <c r="B156">
        <v>2016</v>
      </c>
      <c r="C156">
        <v>12</v>
      </c>
      <c r="D156" t="s">
        <v>5605</v>
      </c>
      <c r="E156">
        <v>4</v>
      </c>
      <c r="F156" t="str">
        <f>TEXT(Dim_Date[[#This Row],[Order Date]],"YYYY-MMM")</f>
        <v>2016-Dec</v>
      </c>
    </row>
    <row r="157" spans="1:6" x14ac:dyDescent="0.25">
      <c r="A157" s="1">
        <v>42211</v>
      </c>
      <c r="B157">
        <v>2015</v>
      </c>
      <c r="C157">
        <v>7</v>
      </c>
      <c r="D157" t="s">
        <v>5600</v>
      </c>
      <c r="E157">
        <v>3</v>
      </c>
      <c r="F157" t="str">
        <f>TEXT(Dim_Date[[#This Row],[Order Date]],"YYYY-MMM")</f>
        <v>2015-Jul</v>
      </c>
    </row>
    <row r="158" spans="1:6" x14ac:dyDescent="0.25">
      <c r="A158" s="1">
        <v>43067</v>
      </c>
      <c r="B158">
        <v>2017</v>
      </c>
      <c r="C158">
        <v>11</v>
      </c>
      <c r="D158" t="s">
        <v>5604</v>
      </c>
      <c r="E158">
        <v>4</v>
      </c>
      <c r="F158" t="str">
        <f>TEXT(Dim_Date[[#This Row],[Order Date]],"YYYY-MMM")</f>
        <v>2017-Nov</v>
      </c>
    </row>
    <row r="159" spans="1:6" x14ac:dyDescent="0.25">
      <c r="A159" s="1">
        <v>42798</v>
      </c>
      <c r="B159">
        <v>2017</v>
      </c>
      <c r="C159">
        <v>3</v>
      </c>
      <c r="D159" t="s">
        <v>5596</v>
      </c>
      <c r="E159">
        <v>1</v>
      </c>
      <c r="F159" t="str">
        <f>TEXT(Dim_Date[[#This Row],[Order Date]],"YYYY-MMM")</f>
        <v>2017-Mar</v>
      </c>
    </row>
    <row r="160" spans="1:6" x14ac:dyDescent="0.25">
      <c r="A160" s="1">
        <v>43097</v>
      </c>
      <c r="B160">
        <v>2017</v>
      </c>
      <c r="C160">
        <v>12</v>
      </c>
      <c r="D160" t="s">
        <v>5605</v>
      </c>
      <c r="E160">
        <v>4</v>
      </c>
      <c r="F160" t="str">
        <f>TEXT(Dim_Date[[#This Row],[Order Date]],"YYYY-MMM")</f>
        <v>2017-Dec</v>
      </c>
    </row>
    <row r="161" spans="1:6" x14ac:dyDescent="0.25">
      <c r="A161" s="1">
        <v>42269</v>
      </c>
      <c r="B161">
        <v>2015</v>
      </c>
      <c r="C161">
        <v>9</v>
      </c>
      <c r="D161" t="s">
        <v>5602</v>
      </c>
      <c r="E161">
        <v>3</v>
      </c>
      <c r="F161" t="str">
        <f>TEXT(Dim_Date[[#This Row],[Order Date]],"YYYY-MMM")</f>
        <v>2015-Sep</v>
      </c>
    </row>
    <row r="162" spans="1:6" x14ac:dyDescent="0.25">
      <c r="A162" s="1">
        <v>43053</v>
      </c>
      <c r="B162">
        <v>2017</v>
      </c>
      <c r="C162">
        <v>11</v>
      </c>
      <c r="D162" t="s">
        <v>5604</v>
      </c>
      <c r="E162">
        <v>4</v>
      </c>
      <c r="F162" t="str">
        <f>TEXT(Dim_Date[[#This Row],[Order Date]],"YYYY-MMM")</f>
        <v>2017-Nov</v>
      </c>
    </row>
    <row r="163" spans="1:6" x14ac:dyDescent="0.25">
      <c r="A163" s="1">
        <v>41655</v>
      </c>
      <c r="B163">
        <v>2014</v>
      </c>
      <c r="C163">
        <v>1</v>
      </c>
      <c r="D163" t="s">
        <v>5594</v>
      </c>
      <c r="E163">
        <v>1</v>
      </c>
      <c r="F163" t="str">
        <f>TEXT(Dim_Date[[#This Row],[Order Date]],"YYYY-MMM")</f>
        <v>2014-Jan</v>
      </c>
    </row>
    <row r="164" spans="1:6" x14ac:dyDescent="0.25">
      <c r="A164" s="1">
        <v>42439</v>
      </c>
      <c r="B164">
        <v>2016</v>
      </c>
      <c r="C164">
        <v>3</v>
      </c>
      <c r="D164" t="s">
        <v>5596</v>
      </c>
      <c r="E164">
        <v>1</v>
      </c>
      <c r="F164" t="str">
        <f>TEXT(Dim_Date[[#This Row],[Order Date]],"YYYY-MMM")</f>
        <v>2016-Mar</v>
      </c>
    </row>
    <row r="165" spans="1:6" x14ac:dyDescent="0.25">
      <c r="A165" s="1">
        <v>41954</v>
      </c>
      <c r="B165">
        <v>2014</v>
      </c>
      <c r="C165">
        <v>11</v>
      </c>
      <c r="D165" t="s">
        <v>5604</v>
      </c>
      <c r="E165">
        <v>4</v>
      </c>
      <c r="F165" t="str">
        <f>TEXT(Dim_Date[[#This Row],[Order Date]],"YYYY-MMM")</f>
        <v>2014-Nov</v>
      </c>
    </row>
    <row r="166" spans="1:6" x14ac:dyDescent="0.25">
      <c r="A166" s="1">
        <v>42876</v>
      </c>
      <c r="B166">
        <v>2017</v>
      </c>
      <c r="C166">
        <v>5</v>
      </c>
      <c r="D166" t="s">
        <v>5598</v>
      </c>
      <c r="E166">
        <v>2</v>
      </c>
      <c r="F166" t="str">
        <f>TEXT(Dim_Date[[#This Row],[Order Date]],"YYYY-MMM")</f>
        <v>2017-May</v>
      </c>
    </row>
    <row r="167" spans="1:6" x14ac:dyDescent="0.25">
      <c r="A167" s="1">
        <v>42092</v>
      </c>
      <c r="B167">
        <v>2015</v>
      </c>
      <c r="C167">
        <v>3</v>
      </c>
      <c r="D167" t="s">
        <v>5596</v>
      </c>
      <c r="E167">
        <v>1</v>
      </c>
      <c r="F167" t="str">
        <f>TEXT(Dim_Date[[#This Row],[Order Date]],"YYYY-MMM")</f>
        <v>2015-Mar</v>
      </c>
    </row>
    <row r="168" spans="1:6" x14ac:dyDescent="0.25">
      <c r="A168" s="1">
        <v>42305</v>
      </c>
      <c r="B168">
        <v>2015</v>
      </c>
      <c r="C168">
        <v>10</v>
      </c>
      <c r="D168" t="s">
        <v>5603</v>
      </c>
      <c r="E168">
        <v>4</v>
      </c>
      <c r="F168" t="str">
        <f>TEXT(Dim_Date[[#This Row],[Order Date]],"YYYY-MMM")</f>
        <v>2015-Oct</v>
      </c>
    </row>
    <row r="169" spans="1:6" x14ac:dyDescent="0.25">
      <c r="A169" s="1">
        <v>42216</v>
      </c>
      <c r="B169">
        <v>2015</v>
      </c>
      <c r="C169">
        <v>7</v>
      </c>
      <c r="D169" t="s">
        <v>5600</v>
      </c>
      <c r="E169">
        <v>3</v>
      </c>
      <c r="F169" t="str">
        <f>TEXT(Dim_Date[[#This Row],[Order Date]],"YYYY-MMM")</f>
        <v>2015-Jul</v>
      </c>
    </row>
    <row r="170" spans="1:6" x14ac:dyDescent="0.25">
      <c r="A170" s="1">
        <v>41967</v>
      </c>
      <c r="B170">
        <v>2014</v>
      </c>
      <c r="C170">
        <v>11</v>
      </c>
      <c r="D170" t="s">
        <v>5604</v>
      </c>
      <c r="E170">
        <v>4</v>
      </c>
      <c r="F170" t="str">
        <f>TEXT(Dim_Date[[#This Row],[Order Date]],"YYYY-MMM")</f>
        <v>2014-Nov</v>
      </c>
    </row>
    <row r="171" spans="1:6" x14ac:dyDescent="0.25">
      <c r="A171" s="1">
        <v>42903</v>
      </c>
      <c r="B171">
        <v>2017</v>
      </c>
      <c r="C171">
        <v>6</v>
      </c>
      <c r="D171" t="s">
        <v>5599</v>
      </c>
      <c r="E171">
        <v>2</v>
      </c>
      <c r="F171" t="str">
        <f>TEXT(Dim_Date[[#This Row],[Order Date]],"YYYY-MMM")</f>
        <v>2017-Jun</v>
      </c>
    </row>
    <row r="172" spans="1:6" x14ac:dyDescent="0.25">
      <c r="A172" s="1">
        <v>42359</v>
      </c>
      <c r="B172">
        <v>2015</v>
      </c>
      <c r="C172">
        <v>12</v>
      </c>
      <c r="D172" t="s">
        <v>5605</v>
      </c>
      <c r="E172">
        <v>4</v>
      </c>
      <c r="F172" t="str">
        <f>TEXT(Dim_Date[[#This Row],[Order Date]],"YYYY-MMM")</f>
        <v>2015-Dec</v>
      </c>
    </row>
    <row r="173" spans="1:6" x14ac:dyDescent="0.25">
      <c r="A173" s="1">
        <v>42162</v>
      </c>
      <c r="B173">
        <v>2015</v>
      </c>
      <c r="C173">
        <v>6</v>
      </c>
      <c r="D173" t="s">
        <v>5599</v>
      </c>
      <c r="E173">
        <v>2</v>
      </c>
      <c r="F173" t="str">
        <f>TEXT(Dim_Date[[#This Row],[Order Date]],"YYYY-MMM")</f>
        <v>2015-Jun</v>
      </c>
    </row>
    <row r="174" spans="1:6" x14ac:dyDescent="0.25">
      <c r="A174" s="1">
        <v>42121</v>
      </c>
      <c r="B174">
        <v>2015</v>
      </c>
      <c r="C174">
        <v>4</v>
      </c>
      <c r="D174" t="s">
        <v>5597</v>
      </c>
      <c r="E174">
        <v>2</v>
      </c>
      <c r="F174" t="str">
        <f>TEXT(Dim_Date[[#This Row],[Order Date]],"YYYY-MMM")</f>
        <v>2015-Apr</v>
      </c>
    </row>
    <row r="175" spans="1:6" x14ac:dyDescent="0.25">
      <c r="A175" s="1">
        <v>41950</v>
      </c>
      <c r="B175">
        <v>2014</v>
      </c>
      <c r="C175">
        <v>11</v>
      </c>
      <c r="D175" t="s">
        <v>5604</v>
      </c>
      <c r="E175">
        <v>4</v>
      </c>
      <c r="F175" t="str">
        <f>TEXT(Dim_Date[[#This Row],[Order Date]],"YYYY-MMM")</f>
        <v>2014-Nov</v>
      </c>
    </row>
    <row r="176" spans="1:6" x14ac:dyDescent="0.25">
      <c r="A176" s="1">
        <v>42449</v>
      </c>
      <c r="B176">
        <v>2016</v>
      </c>
      <c r="C176">
        <v>3</v>
      </c>
      <c r="D176" t="s">
        <v>5596</v>
      </c>
      <c r="E176">
        <v>1</v>
      </c>
      <c r="F176" t="str">
        <f>TEXT(Dim_Date[[#This Row],[Order Date]],"YYYY-MMM")</f>
        <v>2016-Mar</v>
      </c>
    </row>
    <row r="177" spans="1:6" x14ac:dyDescent="0.25">
      <c r="A177" s="1">
        <v>42530</v>
      </c>
      <c r="B177">
        <v>2016</v>
      </c>
      <c r="C177">
        <v>6</v>
      </c>
      <c r="D177" t="s">
        <v>5599</v>
      </c>
      <c r="E177">
        <v>2</v>
      </c>
      <c r="F177" t="str">
        <f>TEXT(Dim_Date[[#This Row],[Order Date]],"YYYY-MMM")</f>
        <v>2016-Jun</v>
      </c>
    </row>
    <row r="178" spans="1:6" x14ac:dyDescent="0.25">
      <c r="A178" s="1">
        <v>43079</v>
      </c>
      <c r="B178">
        <v>2017</v>
      </c>
      <c r="C178">
        <v>12</v>
      </c>
      <c r="D178" t="s">
        <v>5605</v>
      </c>
      <c r="E178">
        <v>4</v>
      </c>
      <c r="F178" t="str">
        <f>TEXT(Dim_Date[[#This Row],[Order Date]],"YYYY-MMM")</f>
        <v>2017-Dec</v>
      </c>
    </row>
    <row r="179" spans="1:6" x14ac:dyDescent="0.25">
      <c r="A179" s="1">
        <v>42585</v>
      </c>
      <c r="B179">
        <v>2016</v>
      </c>
      <c r="C179">
        <v>8</v>
      </c>
      <c r="D179" t="s">
        <v>5601</v>
      </c>
      <c r="E179">
        <v>3</v>
      </c>
      <c r="F179" t="str">
        <f>TEXT(Dim_Date[[#This Row],[Order Date]],"YYYY-MMM")</f>
        <v>2016-Aug</v>
      </c>
    </row>
    <row r="180" spans="1:6" x14ac:dyDescent="0.25">
      <c r="A180" s="1">
        <v>42098</v>
      </c>
      <c r="B180">
        <v>2015</v>
      </c>
      <c r="C180">
        <v>4</v>
      </c>
      <c r="D180" t="s">
        <v>5597</v>
      </c>
      <c r="E180">
        <v>2</v>
      </c>
      <c r="F180" t="str">
        <f>TEXT(Dim_Date[[#This Row],[Order Date]],"YYYY-MMM")</f>
        <v>2015-Apr</v>
      </c>
    </row>
    <row r="181" spans="1:6" x14ac:dyDescent="0.25">
      <c r="A181" s="1">
        <v>42086</v>
      </c>
      <c r="B181">
        <v>2015</v>
      </c>
      <c r="C181">
        <v>3</v>
      </c>
      <c r="D181" t="s">
        <v>5596</v>
      </c>
      <c r="E181">
        <v>1</v>
      </c>
      <c r="F181" t="str">
        <f>TEXT(Dim_Date[[#This Row],[Order Date]],"YYYY-MMM")</f>
        <v>2015-Mar</v>
      </c>
    </row>
    <row r="182" spans="1:6" x14ac:dyDescent="0.25">
      <c r="A182" s="1">
        <v>42379</v>
      </c>
      <c r="B182">
        <v>2016</v>
      </c>
      <c r="C182">
        <v>1</v>
      </c>
      <c r="D182" t="s">
        <v>5594</v>
      </c>
      <c r="E182">
        <v>1</v>
      </c>
      <c r="F182" t="str">
        <f>TEXT(Dim_Date[[#This Row],[Order Date]],"YYYY-MMM")</f>
        <v>2016-Jan</v>
      </c>
    </row>
    <row r="183" spans="1:6" x14ac:dyDescent="0.25">
      <c r="A183" s="1">
        <v>42372</v>
      </c>
      <c r="B183">
        <v>2016</v>
      </c>
      <c r="C183">
        <v>1</v>
      </c>
      <c r="D183" t="s">
        <v>5594</v>
      </c>
      <c r="E183">
        <v>1</v>
      </c>
      <c r="F183" t="str">
        <f>TEXT(Dim_Date[[#This Row],[Order Date]],"YYYY-MMM")</f>
        <v>2016-Jan</v>
      </c>
    </row>
    <row r="184" spans="1:6" x14ac:dyDescent="0.25">
      <c r="A184" s="1">
        <v>42831</v>
      </c>
      <c r="B184">
        <v>2017</v>
      </c>
      <c r="C184">
        <v>4</v>
      </c>
      <c r="D184" t="s">
        <v>5597</v>
      </c>
      <c r="E184">
        <v>2</v>
      </c>
      <c r="F184" t="str">
        <f>TEXT(Dim_Date[[#This Row],[Order Date]],"YYYY-MMM")</f>
        <v>2017-Apr</v>
      </c>
    </row>
    <row r="185" spans="1:6" x14ac:dyDescent="0.25">
      <c r="A185" s="1">
        <v>41815</v>
      </c>
      <c r="B185">
        <v>2014</v>
      </c>
      <c r="C185">
        <v>6</v>
      </c>
      <c r="D185" t="s">
        <v>5599</v>
      </c>
      <c r="E185">
        <v>2</v>
      </c>
      <c r="F185" t="str">
        <f>TEXT(Dim_Date[[#This Row],[Order Date]],"YYYY-MMM")</f>
        <v>2014-Jun</v>
      </c>
    </row>
    <row r="186" spans="1:6" x14ac:dyDescent="0.25">
      <c r="A186" s="1">
        <v>42535</v>
      </c>
      <c r="B186">
        <v>2016</v>
      </c>
      <c r="C186">
        <v>6</v>
      </c>
      <c r="D186" t="s">
        <v>5599</v>
      </c>
      <c r="E186">
        <v>2</v>
      </c>
      <c r="F186" t="str">
        <f>TEXT(Dim_Date[[#This Row],[Order Date]],"YYYY-MMM")</f>
        <v>2016-Jun</v>
      </c>
    </row>
    <row r="187" spans="1:6" x14ac:dyDescent="0.25">
      <c r="A187" s="1">
        <v>42693</v>
      </c>
      <c r="B187">
        <v>2016</v>
      </c>
      <c r="C187">
        <v>11</v>
      </c>
      <c r="D187" t="s">
        <v>5604</v>
      </c>
      <c r="E187">
        <v>4</v>
      </c>
      <c r="F187" t="str">
        <f>TEXT(Dim_Date[[#This Row],[Order Date]],"YYYY-MMM")</f>
        <v>2016-Nov</v>
      </c>
    </row>
    <row r="188" spans="1:6" x14ac:dyDescent="0.25">
      <c r="A188" s="1">
        <v>43087</v>
      </c>
      <c r="B188">
        <v>2017</v>
      </c>
      <c r="C188">
        <v>12</v>
      </c>
      <c r="D188" t="s">
        <v>5605</v>
      </c>
      <c r="E188">
        <v>4</v>
      </c>
      <c r="F188" t="str">
        <f>TEXT(Dim_Date[[#This Row],[Order Date]],"YYYY-MMM")</f>
        <v>2017-Dec</v>
      </c>
    </row>
    <row r="189" spans="1:6" x14ac:dyDescent="0.25">
      <c r="A189" s="1">
        <v>41659</v>
      </c>
      <c r="B189">
        <v>2014</v>
      </c>
      <c r="C189">
        <v>1</v>
      </c>
      <c r="D189" t="s">
        <v>5594</v>
      </c>
      <c r="E189">
        <v>1</v>
      </c>
      <c r="F189" t="str">
        <f>TEXT(Dim_Date[[#This Row],[Order Date]],"YYYY-MMM")</f>
        <v>2014-Jan</v>
      </c>
    </row>
    <row r="190" spans="1:6" x14ac:dyDescent="0.25">
      <c r="A190" s="1">
        <v>42708</v>
      </c>
      <c r="B190">
        <v>2016</v>
      </c>
      <c r="C190">
        <v>12</v>
      </c>
      <c r="D190" t="s">
        <v>5605</v>
      </c>
      <c r="E190">
        <v>4</v>
      </c>
      <c r="F190" t="str">
        <f>TEXT(Dim_Date[[#This Row],[Order Date]],"YYYY-MMM")</f>
        <v>2016-Dec</v>
      </c>
    </row>
    <row r="191" spans="1:6" x14ac:dyDescent="0.25">
      <c r="A191" s="1">
        <v>41911</v>
      </c>
      <c r="B191">
        <v>2014</v>
      </c>
      <c r="C191">
        <v>9</v>
      </c>
      <c r="D191" t="s">
        <v>5602</v>
      </c>
      <c r="E191">
        <v>3</v>
      </c>
      <c r="F191" t="str">
        <f>TEXT(Dim_Date[[#This Row],[Order Date]],"YYYY-MMM")</f>
        <v>2014-Sep</v>
      </c>
    </row>
    <row r="192" spans="1:6" x14ac:dyDescent="0.25">
      <c r="A192" s="1">
        <v>42221</v>
      </c>
      <c r="B192">
        <v>2015</v>
      </c>
      <c r="C192">
        <v>8</v>
      </c>
      <c r="D192" t="s">
        <v>5601</v>
      </c>
      <c r="E192">
        <v>3</v>
      </c>
      <c r="F192" t="str">
        <f>TEXT(Dim_Date[[#This Row],[Order Date]],"YYYY-MMM")</f>
        <v>2015-Aug</v>
      </c>
    </row>
    <row r="193" spans="1:6" x14ac:dyDescent="0.25">
      <c r="A193" s="1">
        <v>41993</v>
      </c>
      <c r="B193">
        <v>2014</v>
      </c>
      <c r="C193">
        <v>12</v>
      </c>
      <c r="D193" t="s">
        <v>5605</v>
      </c>
      <c r="E193">
        <v>4</v>
      </c>
      <c r="F193" t="str">
        <f>TEXT(Dim_Date[[#This Row],[Order Date]],"YYYY-MMM")</f>
        <v>2014-Dec</v>
      </c>
    </row>
    <row r="194" spans="1:6" x14ac:dyDescent="0.25">
      <c r="A194" s="1">
        <v>42407</v>
      </c>
      <c r="B194">
        <v>2016</v>
      </c>
      <c r="C194">
        <v>2</v>
      </c>
      <c r="D194" t="s">
        <v>5595</v>
      </c>
      <c r="E194">
        <v>1</v>
      </c>
      <c r="F194" t="str">
        <f>TEXT(Dim_Date[[#This Row],[Order Date]],"YYYY-MMM")</f>
        <v>2016-Feb</v>
      </c>
    </row>
    <row r="195" spans="1:6" x14ac:dyDescent="0.25">
      <c r="A195" s="1">
        <v>42381</v>
      </c>
      <c r="B195">
        <v>2016</v>
      </c>
      <c r="C195">
        <v>1</v>
      </c>
      <c r="D195" t="s">
        <v>5594</v>
      </c>
      <c r="E195">
        <v>1</v>
      </c>
      <c r="F195" t="str">
        <f>TEXT(Dim_Date[[#This Row],[Order Date]],"YYYY-MMM")</f>
        <v>2016-Jan</v>
      </c>
    </row>
    <row r="196" spans="1:6" x14ac:dyDescent="0.25">
      <c r="A196" s="1">
        <v>42792</v>
      </c>
      <c r="B196">
        <v>2017</v>
      </c>
      <c r="C196">
        <v>2</v>
      </c>
      <c r="D196" t="s">
        <v>5595</v>
      </c>
      <c r="E196">
        <v>1</v>
      </c>
      <c r="F196" t="str">
        <f>TEXT(Dim_Date[[#This Row],[Order Date]],"YYYY-MMM")</f>
        <v>2017-Feb</v>
      </c>
    </row>
    <row r="197" spans="1:6" x14ac:dyDescent="0.25">
      <c r="A197" s="1">
        <v>42262</v>
      </c>
      <c r="B197">
        <v>2015</v>
      </c>
      <c r="C197">
        <v>9</v>
      </c>
      <c r="D197" t="s">
        <v>5602</v>
      </c>
      <c r="E197">
        <v>3</v>
      </c>
      <c r="F197" t="str">
        <f>TEXT(Dim_Date[[#This Row],[Order Date]],"YYYY-MMM")</f>
        <v>2015-Sep</v>
      </c>
    </row>
    <row r="198" spans="1:6" x14ac:dyDescent="0.25">
      <c r="A198" s="1">
        <v>42569</v>
      </c>
      <c r="B198">
        <v>2016</v>
      </c>
      <c r="C198">
        <v>7</v>
      </c>
      <c r="D198" t="s">
        <v>5600</v>
      </c>
      <c r="E198">
        <v>3</v>
      </c>
      <c r="F198" t="str">
        <f>TEXT(Dim_Date[[#This Row],[Order Date]],"YYYY-MMM")</f>
        <v>2016-Jul</v>
      </c>
    </row>
    <row r="199" spans="1:6" x14ac:dyDescent="0.25">
      <c r="A199" s="1">
        <v>42565</v>
      </c>
      <c r="B199">
        <v>2016</v>
      </c>
      <c r="C199">
        <v>7</v>
      </c>
      <c r="D199" t="s">
        <v>5600</v>
      </c>
      <c r="E199">
        <v>3</v>
      </c>
      <c r="F199" t="str">
        <f>TEXT(Dim_Date[[#This Row],[Order Date]],"YYYY-MMM")</f>
        <v>2016-Jul</v>
      </c>
    </row>
    <row r="200" spans="1:6" x14ac:dyDescent="0.25">
      <c r="A200" s="1">
        <v>42987</v>
      </c>
      <c r="B200">
        <v>2017</v>
      </c>
      <c r="C200">
        <v>9</v>
      </c>
      <c r="D200" t="s">
        <v>5602</v>
      </c>
      <c r="E200">
        <v>3</v>
      </c>
      <c r="F200" t="str">
        <f>TEXT(Dim_Date[[#This Row],[Order Date]],"YYYY-MMM")</f>
        <v>2017-Sep</v>
      </c>
    </row>
    <row r="201" spans="1:6" x14ac:dyDescent="0.25">
      <c r="A201" s="1">
        <v>42472</v>
      </c>
      <c r="B201">
        <v>2016</v>
      </c>
      <c r="C201">
        <v>4</v>
      </c>
      <c r="D201" t="s">
        <v>5597</v>
      </c>
      <c r="E201">
        <v>2</v>
      </c>
      <c r="F201" t="str">
        <f>TEXT(Dim_Date[[#This Row],[Order Date]],"YYYY-MMM")</f>
        <v>2016-Apr</v>
      </c>
    </row>
    <row r="202" spans="1:6" x14ac:dyDescent="0.25">
      <c r="A202" s="1">
        <v>42897</v>
      </c>
      <c r="B202">
        <v>2017</v>
      </c>
      <c r="C202">
        <v>6</v>
      </c>
      <c r="D202" t="s">
        <v>5599</v>
      </c>
      <c r="E202">
        <v>2</v>
      </c>
      <c r="F202" t="str">
        <f>TEXT(Dim_Date[[#This Row],[Order Date]],"YYYY-MMM")</f>
        <v>2017-Jun</v>
      </c>
    </row>
    <row r="203" spans="1:6" x14ac:dyDescent="0.25">
      <c r="A203" s="1">
        <v>41951</v>
      </c>
      <c r="B203">
        <v>2014</v>
      </c>
      <c r="C203">
        <v>11</v>
      </c>
      <c r="D203" t="s">
        <v>5604</v>
      </c>
      <c r="E203">
        <v>4</v>
      </c>
      <c r="F203" t="str">
        <f>TEXT(Dim_Date[[#This Row],[Order Date]],"YYYY-MMM")</f>
        <v>2014-Nov</v>
      </c>
    </row>
    <row r="204" spans="1:6" x14ac:dyDescent="0.25">
      <c r="A204" s="1">
        <v>41985</v>
      </c>
      <c r="B204">
        <v>2014</v>
      </c>
      <c r="C204">
        <v>12</v>
      </c>
      <c r="D204" t="s">
        <v>5605</v>
      </c>
      <c r="E204">
        <v>4</v>
      </c>
      <c r="F204" t="str">
        <f>TEXT(Dim_Date[[#This Row],[Order Date]],"YYYY-MMM")</f>
        <v>2014-Dec</v>
      </c>
    </row>
    <row r="205" spans="1:6" x14ac:dyDescent="0.25">
      <c r="A205" s="1">
        <v>43011</v>
      </c>
      <c r="B205">
        <v>2017</v>
      </c>
      <c r="C205">
        <v>10</v>
      </c>
      <c r="D205" t="s">
        <v>5603</v>
      </c>
      <c r="E205">
        <v>4</v>
      </c>
      <c r="F205" t="str">
        <f>TEXT(Dim_Date[[#This Row],[Order Date]],"YYYY-MMM")</f>
        <v>2017-Oct</v>
      </c>
    </row>
    <row r="206" spans="1:6" x14ac:dyDescent="0.25">
      <c r="A206" s="1">
        <v>43001</v>
      </c>
      <c r="B206">
        <v>2017</v>
      </c>
      <c r="C206">
        <v>9</v>
      </c>
      <c r="D206" t="s">
        <v>5602</v>
      </c>
      <c r="E206">
        <v>3</v>
      </c>
      <c r="F206" t="str">
        <f>TEXT(Dim_Date[[#This Row],[Order Date]],"YYYY-MMM")</f>
        <v>2017-Sep</v>
      </c>
    </row>
    <row r="207" spans="1:6" x14ac:dyDescent="0.25">
      <c r="A207" s="1">
        <v>42516</v>
      </c>
      <c r="B207">
        <v>2016</v>
      </c>
      <c r="C207">
        <v>5</v>
      </c>
      <c r="D207" t="s">
        <v>5598</v>
      </c>
      <c r="E207">
        <v>2</v>
      </c>
      <c r="F207" t="str">
        <f>TEXT(Dim_Date[[#This Row],[Order Date]],"YYYY-MMM")</f>
        <v>2016-May</v>
      </c>
    </row>
    <row r="208" spans="1:6" x14ac:dyDescent="0.25">
      <c r="A208" s="1">
        <v>42696</v>
      </c>
      <c r="B208">
        <v>2016</v>
      </c>
      <c r="C208">
        <v>11</v>
      </c>
      <c r="D208" t="s">
        <v>5604</v>
      </c>
      <c r="E208">
        <v>4</v>
      </c>
      <c r="F208" t="str">
        <f>TEXT(Dim_Date[[#This Row],[Order Date]],"YYYY-MMM")</f>
        <v>2016-Nov</v>
      </c>
    </row>
    <row r="209" spans="1:6" x14ac:dyDescent="0.25">
      <c r="A209" s="1">
        <v>42727</v>
      </c>
      <c r="B209">
        <v>2016</v>
      </c>
      <c r="C209">
        <v>12</v>
      </c>
      <c r="D209" t="s">
        <v>5605</v>
      </c>
      <c r="E209">
        <v>4</v>
      </c>
      <c r="F209" t="str">
        <f>TEXT(Dim_Date[[#This Row],[Order Date]],"YYYY-MMM")</f>
        <v>2016-Dec</v>
      </c>
    </row>
    <row r="210" spans="1:6" x14ac:dyDescent="0.25">
      <c r="A210" s="1">
        <v>42266</v>
      </c>
      <c r="B210">
        <v>2015</v>
      </c>
      <c r="C210">
        <v>9</v>
      </c>
      <c r="D210" t="s">
        <v>5602</v>
      </c>
      <c r="E210">
        <v>3</v>
      </c>
      <c r="F210" t="str">
        <f>TEXT(Dim_Date[[#This Row],[Order Date]],"YYYY-MMM")</f>
        <v>2015-Sep</v>
      </c>
    </row>
    <row r="211" spans="1:6" x14ac:dyDescent="0.25">
      <c r="A211" s="1">
        <v>42801</v>
      </c>
      <c r="B211">
        <v>2017</v>
      </c>
      <c r="C211">
        <v>3</v>
      </c>
      <c r="D211" t="s">
        <v>5596</v>
      </c>
      <c r="E211">
        <v>1</v>
      </c>
      <c r="F211" t="str">
        <f>TEXT(Dim_Date[[#This Row],[Order Date]],"YYYY-MMM")</f>
        <v>2017-Mar</v>
      </c>
    </row>
    <row r="212" spans="1:6" x14ac:dyDescent="0.25">
      <c r="A212" s="1">
        <v>42541</v>
      </c>
      <c r="B212">
        <v>2016</v>
      </c>
      <c r="C212">
        <v>6</v>
      </c>
      <c r="D212" t="s">
        <v>5599</v>
      </c>
      <c r="E212">
        <v>2</v>
      </c>
      <c r="F212" t="str">
        <f>TEXT(Dim_Date[[#This Row],[Order Date]],"YYYY-MMM")</f>
        <v>2016-Jun</v>
      </c>
    </row>
    <row r="213" spans="1:6" x14ac:dyDescent="0.25">
      <c r="A213" s="1">
        <v>42637</v>
      </c>
      <c r="B213">
        <v>2016</v>
      </c>
      <c r="C213">
        <v>9</v>
      </c>
      <c r="D213" t="s">
        <v>5602</v>
      </c>
      <c r="E213">
        <v>3</v>
      </c>
      <c r="F213" t="str">
        <f>TEXT(Dim_Date[[#This Row],[Order Date]],"YYYY-MMM")</f>
        <v>2016-Sep</v>
      </c>
    </row>
    <row r="214" spans="1:6" x14ac:dyDescent="0.25">
      <c r="A214" s="1">
        <v>42169</v>
      </c>
      <c r="B214">
        <v>2015</v>
      </c>
      <c r="C214">
        <v>6</v>
      </c>
      <c r="D214" t="s">
        <v>5599</v>
      </c>
      <c r="E214">
        <v>2</v>
      </c>
      <c r="F214" t="str">
        <f>TEXT(Dim_Date[[#This Row],[Order Date]],"YYYY-MMM")</f>
        <v>2015-Jun</v>
      </c>
    </row>
    <row r="215" spans="1:6" x14ac:dyDescent="0.25">
      <c r="A215" s="1">
        <v>42513</v>
      </c>
      <c r="B215">
        <v>2016</v>
      </c>
      <c r="C215">
        <v>5</v>
      </c>
      <c r="D215" t="s">
        <v>5598</v>
      </c>
      <c r="E215">
        <v>2</v>
      </c>
      <c r="F215" t="str">
        <f>TEXT(Dim_Date[[#This Row],[Order Date]],"YYYY-MMM")</f>
        <v>2016-May</v>
      </c>
    </row>
    <row r="216" spans="1:6" x14ac:dyDescent="0.25">
      <c r="A216" s="1">
        <v>42770</v>
      </c>
      <c r="B216">
        <v>2017</v>
      </c>
      <c r="C216">
        <v>2</v>
      </c>
      <c r="D216" t="s">
        <v>5595</v>
      </c>
      <c r="E216">
        <v>1</v>
      </c>
      <c r="F216" t="str">
        <f>TEXT(Dim_Date[[#This Row],[Order Date]],"YYYY-MMM")</f>
        <v>2017-Feb</v>
      </c>
    </row>
    <row r="217" spans="1:6" x14ac:dyDescent="0.25">
      <c r="A217" s="1">
        <v>41708</v>
      </c>
      <c r="B217">
        <v>2014</v>
      </c>
      <c r="C217">
        <v>3</v>
      </c>
      <c r="D217" t="s">
        <v>5596</v>
      </c>
      <c r="E217">
        <v>1</v>
      </c>
      <c r="F217" t="str">
        <f>TEXT(Dim_Date[[#This Row],[Order Date]],"YYYY-MMM")</f>
        <v>2014-Mar</v>
      </c>
    </row>
    <row r="218" spans="1:6" x14ac:dyDescent="0.25">
      <c r="A218" s="1">
        <v>42830</v>
      </c>
      <c r="B218">
        <v>2017</v>
      </c>
      <c r="C218">
        <v>4</v>
      </c>
      <c r="D218" t="s">
        <v>5597</v>
      </c>
      <c r="E218">
        <v>2</v>
      </c>
      <c r="F218" t="str">
        <f>TEXT(Dim_Date[[#This Row],[Order Date]],"YYYY-MMM")</f>
        <v>2017-Apr</v>
      </c>
    </row>
    <row r="219" spans="1:6" x14ac:dyDescent="0.25">
      <c r="A219" s="1">
        <v>42851</v>
      </c>
      <c r="B219">
        <v>2017</v>
      </c>
      <c r="C219">
        <v>4</v>
      </c>
      <c r="D219" t="s">
        <v>5597</v>
      </c>
      <c r="E219">
        <v>2</v>
      </c>
      <c r="F219" t="str">
        <f>TEXT(Dim_Date[[#This Row],[Order Date]],"YYYY-MMM")</f>
        <v>2017-Apr</v>
      </c>
    </row>
    <row r="220" spans="1:6" x14ac:dyDescent="0.25">
      <c r="A220" s="1">
        <v>41908</v>
      </c>
      <c r="B220">
        <v>2014</v>
      </c>
      <c r="C220">
        <v>9</v>
      </c>
      <c r="D220" t="s">
        <v>5602</v>
      </c>
      <c r="E220">
        <v>3</v>
      </c>
      <c r="F220" t="str">
        <f>TEXT(Dim_Date[[#This Row],[Order Date]],"YYYY-MMM")</f>
        <v>2014-Sep</v>
      </c>
    </row>
    <row r="221" spans="1:6" x14ac:dyDescent="0.25">
      <c r="A221" s="1">
        <v>43019</v>
      </c>
      <c r="B221">
        <v>2017</v>
      </c>
      <c r="C221">
        <v>10</v>
      </c>
      <c r="D221" t="s">
        <v>5603</v>
      </c>
      <c r="E221">
        <v>4</v>
      </c>
      <c r="F221" t="str">
        <f>TEXT(Dim_Date[[#This Row],[Order Date]],"YYYY-MMM")</f>
        <v>2017-Oct</v>
      </c>
    </row>
    <row r="222" spans="1:6" x14ac:dyDescent="0.25">
      <c r="A222" s="1">
        <v>42954</v>
      </c>
      <c r="B222">
        <v>2017</v>
      </c>
      <c r="C222">
        <v>8</v>
      </c>
      <c r="D222" t="s">
        <v>5601</v>
      </c>
      <c r="E222">
        <v>3</v>
      </c>
      <c r="F222" t="str">
        <f>TEXT(Dim_Date[[#This Row],[Order Date]],"YYYY-MMM")</f>
        <v>2017-Aug</v>
      </c>
    </row>
    <row r="223" spans="1:6" x14ac:dyDescent="0.25">
      <c r="A223" s="1">
        <v>42261</v>
      </c>
      <c r="B223">
        <v>2015</v>
      </c>
      <c r="C223">
        <v>9</v>
      </c>
      <c r="D223" t="s">
        <v>5602</v>
      </c>
      <c r="E223">
        <v>3</v>
      </c>
      <c r="F223" t="str">
        <f>TEXT(Dim_Date[[#This Row],[Order Date]],"YYYY-MMM")</f>
        <v>2015-Sep</v>
      </c>
    </row>
    <row r="224" spans="1:6" x14ac:dyDescent="0.25">
      <c r="A224" s="1">
        <v>42438</v>
      </c>
      <c r="B224">
        <v>2016</v>
      </c>
      <c r="C224">
        <v>3</v>
      </c>
      <c r="D224" t="s">
        <v>5596</v>
      </c>
      <c r="E224">
        <v>1</v>
      </c>
      <c r="F224" t="str">
        <f>TEXT(Dim_Date[[#This Row],[Order Date]],"YYYY-MMM")</f>
        <v>2016-Mar</v>
      </c>
    </row>
    <row r="225" spans="1:6" x14ac:dyDescent="0.25">
      <c r="A225" s="1">
        <v>42492</v>
      </c>
      <c r="B225">
        <v>2016</v>
      </c>
      <c r="C225">
        <v>5</v>
      </c>
      <c r="D225" t="s">
        <v>5598</v>
      </c>
      <c r="E225">
        <v>2</v>
      </c>
      <c r="F225" t="str">
        <f>TEXT(Dim_Date[[#This Row],[Order Date]],"YYYY-MMM")</f>
        <v>2016-May</v>
      </c>
    </row>
    <row r="226" spans="1:6" x14ac:dyDescent="0.25">
      <c r="A226" s="1">
        <v>42988</v>
      </c>
      <c r="B226">
        <v>2017</v>
      </c>
      <c r="C226">
        <v>9</v>
      </c>
      <c r="D226" t="s">
        <v>5602</v>
      </c>
      <c r="E226">
        <v>3</v>
      </c>
      <c r="F226" t="str">
        <f>TEXT(Dim_Date[[#This Row],[Order Date]],"YYYY-MMM")</f>
        <v>2017-Sep</v>
      </c>
    </row>
    <row r="227" spans="1:6" x14ac:dyDescent="0.25">
      <c r="A227" s="1">
        <v>42479</v>
      </c>
      <c r="B227">
        <v>2016</v>
      </c>
      <c r="C227">
        <v>4</v>
      </c>
      <c r="D227" t="s">
        <v>5597</v>
      </c>
      <c r="E227">
        <v>2</v>
      </c>
      <c r="F227" t="str">
        <f>TEXT(Dim_Date[[#This Row],[Order Date]],"YYYY-MMM")</f>
        <v>2016-Apr</v>
      </c>
    </row>
    <row r="228" spans="1:6" x14ac:dyDescent="0.25">
      <c r="A228" s="1">
        <v>41794</v>
      </c>
      <c r="B228">
        <v>2014</v>
      </c>
      <c r="C228">
        <v>6</v>
      </c>
      <c r="D228" t="s">
        <v>5599</v>
      </c>
      <c r="E228">
        <v>2</v>
      </c>
      <c r="F228" t="str">
        <f>TEXT(Dim_Date[[#This Row],[Order Date]],"YYYY-MMM")</f>
        <v>2014-Jun</v>
      </c>
    </row>
    <row r="229" spans="1:6" x14ac:dyDescent="0.25">
      <c r="A229" s="1">
        <v>42409</v>
      </c>
      <c r="B229">
        <v>2016</v>
      </c>
      <c r="C229">
        <v>2</v>
      </c>
      <c r="D229" t="s">
        <v>5595</v>
      </c>
      <c r="E229">
        <v>1</v>
      </c>
      <c r="F229" t="str">
        <f>TEXT(Dim_Date[[#This Row],[Order Date]],"YYYY-MMM")</f>
        <v>2016-Feb</v>
      </c>
    </row>
    <row r="230" spans="1:6" x14ac:dyDescent="0.25">
      <c r="A230" s="1">
        <v>42638</v>
      </c>
      <c r="B230">
        <v>2016</v>
      </c>
      <c r="C230">
        <v>9</v>
      </c>
      <c r="D230" t="s">
        <v>5602</v>
      </c>
      <c r="E230">
        <v>3</v>
      </c>
      <c r="F230" t="str">
        <f>TEXT(Dim_Date[[#This Row],[Order Date]],"YYYY-MMM")</f>
        <v>2016-Sep</v>
      </c>
    </row>
    <row r="231" spans="1:6" x14ac:dyDescent="0.25">
      <c r="A231" s="1">
        <v>42620</v>
      </c>
      <c r="B231">
        <v>2016</v>
      </c>
      <c r="C231">
        <v>9</v>
      </c>
      <c r="D231" t="s">
        <v>5602</v>
      </c>
      <c r="E231">
        <v>3</v>
      </c>
      <c r="F231" t="str">
        <f>TEXT(Dim_Date[[#This Row],[Order Date]],"YYYY-MMM")</f>
        <v>2016-Sep</v>
      </c>
    </row>
    <row r="232" spans="1:6" x14ac:dyDescent="0.25">
      <c r="A232" s="1">
        <v>42763</v>
      </c>
      <c r="B232">
        <v>2017</v>
      </c>
      <c r="C232">
        <v>1</v>
      </c>
      <c r="D232" t="s">
        <v>5594</v>
      </c>
      <c r="E232">
        <v>1</v>
      </c>
      <c r="F232" t="str">
        <f>TEXT(Dim_Date[[#This Row],[Order Date]],"YYYY-MMM")</f>
        <v>2017-Jan</v>
      </c>
    </row>
    <row r="233" spans="1:6" x14ac:dyDescent="0.25">
      <c r="A233" s="1">
        <v>42268</v>
      </c>
      <c r="B233">
        <v>2015</v>
      </c>
      <c r="C233">
        <v>9</v>
      </c>
      <c r="D233" t="s">
        <v>5602</v>
      </c>
      <c r="E233">
        <v>3</v>
      </c>
      <c r="F233" t="str">
        <f>TEXT(Dim_Date[[#This Row],[Order Date]],"YYYY-MMM")</f>
        <v>2015-Sep</v>
      </c>
    </row>
    <row r="234" spans="1:6" x14ac:dyDescent="0.25">
      <c r="A234" s="1">
        <v>41992</v>
      </c>
      <c r="B234">
        <v>2014</v>
      </c>
      <c r="C234">
        <v>12</v>
      </c>
      <c r="D234" t="s">
        <v>5605</v>
      </c>
      <c r="E234">
        <v>4</v>
      </c>
      <c r="F234" t="str">
        <f>TEXT(Dim_Date[[#This Row],[Order Date]],"YYYY-MMM")</f>
        <v>2014-Dec</v>
      </c>
    </row>
    <row r="235" spans="1:6" x14ac:dyDescent="0.25">
      <c r="A235" s="1">
        <v>42292</v>
      </c>
      <c r="B235">
        <v>2015</v>
      </c>
      <c r="C235">
        <v>10</v>
      </c>
      <c r="D235" t="s">
        <v>5603</v>
      </c>
      <c r="E235">
        <v>4</v>
      </c>
      <c r="F235" t="str">
        <f>TEXT(Dim_Date[[#This Row],[Order Date]],"YYYY-MMM")</f>
        <v>2015-Oct</v>
      </c>
    </row>
    <row r="236" spans="1:6" x14ac:dyDescent="0.25">
      <c r="A236" s="1">
        <v>42899</v>
      </c>
      <c r="B236">
        <v>2017</v>
      </c>
      <c r="C236">
        <v>6</v>
      </c>
      <c r="D236" t="s">
        <v>5599</v>
      </c>
      <c r="E236">
        <v>2</v>
      </c>
      <c r="F236" t="str">
        <f>TEXT(Dim_Date[[#This Row],[Order Date]],"YYYY-MMM")</f>
        <v>2017-Jun</v>
      </c>
    </row>
    <row r="237" spans="1:6" x14ac:dyDescent="0.25">
      <c r="A237" s="1">
        <v>43075</v>
      </c>
      <c r="B237">
        <v>2017</v>
      </c>
      <c r="C237">
        <v>12</v>
      </c>
      <c r="D237" t="s">
        <v>5605</v>
      </c>
      <c r="E237">
        <v>4</v>
      </c>
      <c r="F237" t="str">
        <f>TEXT(Dim_Date[[#This Row],[Order Date]],"YYYY-MMM")</f>
        <v>2017-Dec</v>
      </c>
    </row>
    <row r="238" spans="1:6" x14ac:dyDescent="0.25">
      <c r="A238" s="1">
        <v>41734</v>
      </c>
      <c r="B238">
        <v>2014</v>
      </c>
      <c r="C238">
        <v>4</v>
      </c>
      <c r="D238" t="s">
        <v>5597</v>
      </c>
      <c r="E238">
        <v>2</v>
      </c>
      <c r="F238" t="str">
        <f>TEXT(Dim_Date[[#This Row],[Order Date]],"YYYY-MMM")</f>
        <v>2014-Apr</v>
      </c>
    </row>
    <row r="239" spans="1:6" x14ac:dyDescent="0.25">
      <c r="A239" s="1">
        <v>42677</v>
      </c>
      <c r="B239">
        <v>2016</v>
      </c>
      <c r="C239">
        <v>11</v>
      </c>
      <c r="D239" t="s">
        <v>5604</v>
      </c>
      <c r="E239">
        <v>4</v>
      </c>
      <c r="F239" t="str">
        <f>TEXT(Dim_Date[[#This Row],[Order Date]],"YYYY-MMM")</f>
        <v>2016-Nov</v>
      </c>
    </row>
    <row r="240" spans="1:6" x14ac:dyDescent="0.25">
      <c r="A240" s="1">
        <v>42608</v>
      </c>
      <c r="B240">
        <v>2016</v>
      </c>
      <c r="C240">
        <v>8</v>
      </c>
      <c r="D240" t="s">
        <v>5601</v>
      </c>
      <c r="E240">
        <v>3</v>
      </c>
      <c r="F240" t="str">
        <f>TEXT(Dim_Date[[#This Row],[Order Date]],"YYYY-MMM")</f>
        <v>2016-Aug</v>
      </c>
    </row>
    <row r="241" spans="1:6" x14ac:dyDescent="0.25">
      <c r="A241" s="1">
        <v>42016</v>
      </c>
      <c r="B241">
        <v>2015</v>
      </c>
      <c r="C241">
        <v>1</v>
      </c>
      <c r="D241" t="s">
        <v>5594</v>
      </c>
      <c r="E241">
        <v>1</v>
      </c>
      <c r="F241" t="str">
        <f>TEXT(Dim_Date[[#This Row],[Order Date]],"YYYY-MMM")</f>
        <v>2015-Jan</v>
      </c>
    </row>
    <row r="242" spans="1:6" x14ac:dyDescent="0.25">
      <c r="A242" s="1">
        <v>42074</v>
      </c>
      <c r="B242">
        <v>2015</v>
      </c>
      <c r="C242">
        <v>3</v>
      </c>
      <c r="D242" t="s">
        <v>5596</v>
      </c>
      <c r="E242">
        <v>1</v>
      </c>
      <c r="F242" t="str">
        <f>TEXT(Dim_Date[[#This Row],[Order Date]],"YYYY-MMM")</f>
        <v>2015-Mar</v>
      </c>
    </row>
    <row r="243" spans="1:6" x14ac:dyDescent="0.25">
      <c r="A243" s="1">
        <v>43063</v>
      </c>
      <c r="B243">
        <v>2017</v>
      </c>
      <c r="C243">
        <v>11</v>
      </c>
      <c r="D243" t="s">
        <v>5604</v>
      </c>
      <c r="E243">
        <v>4</v>
      </c>
      <c r="F243" t="str">
        <f>TEXT(Dim_Date[[#This Row],[Order Date]],"YYYY-MMM")</f>
        <v>2017-Nov</v>
      </c>
    </row>
    <row r="244" spans="1:6" x14ac:dyDescent="0.25">
      <c r="A244" s="1">
        <v>43038</v>
      </c>
      <c r="B244">
        <v>2017</v>
      </c>
      <c r="C244">
        <v>10</v>
      </c>
      <c r="D244" t="s">
        <v>5603</v>
      </c>
      <c r="E244">
        <v>4</v>
      </c>
      <c r="F244" t="str">
        <f>TEXT(Dim_Date[[#This Row],[Order Date]],"YYYY-MMM")</f>
        <v>2017-Oct</v>
      </c>
    </row>
    <row r="245" spans="1:6" x14ac:dyDescent="0.25">
      <c r="A245" s="1">
        <v>42698</v>
      </c>
      <c r="B245">
        <v>2016</v>
      </c>
      <c r="C245">
        <v>11</v>
      </c>
      <c r="D245" t="s">
        <v>5604</v>
      </c>
      <c r="E245">
        <v>4</v>
      </c>
      <c r="F245" t="str">
        <f>TEXT(Dim_Date[[#This Row],[Order Date]],"YYYY-MMM")</f>
        <v>2016-Nov</v>
      </c>
    </row>
    <row r="246" spans="1:6" x14ac:dyDescent="0.25">
      <c r="A246" s="1">
        <v>42012</v>
      </c>
      <c r="B246">
        <v>2015</v>
      </c>
      <c r="C246">
        <v>1</v>
      </c>
      <c r="D246" t="s">
        <v>5594</v>
      </c>
      <c r="E246">
        <v>1</v>
      </c>
      <c r="F246" t="str">
        <f>TEXT(Dim_Date[[#This Row],[Order Date]],"YYYY-MMM")</f>
        <v>2015-Jan</v>
      </c>
    </row>
    <row r="247" spans="1:6" x14ac:dyDescent="0.25">
      <c r="A247" s="1">
        <v>43078</v>
      </c>
      <c r="B247">
        <v>2017</v>
      </c>
      <c r="C247">
        <v>12</v>
      </c>
      <c r="D247" t="s">
        <v>5605</v>
      </c>
      <c r="E247">
        <v>4</v>
      </c>
      <c r="F247" t="str">
        <f>TEXT(Dim_Date[[#This Row],[Order Date]],"YYYY-MMM")</f>
        <v>2017-Dec</v>
      </c>
    </row>
    <row r="248" spans="1:6" x14ac:dyDescent="0.25">
      <c r="A248" s="1">
        <v>43051</v>
      </c>
      <c r="B248">
        <v>2017</v>
      </c>
      <c r="C248">
        <v>11</v>
      </c>
      <c r="D248" t="s">
        <v>5604</v>
      </c>
      <c r="E248">
        <v>4</v>
      </c>
      <c r="F248" t="str">
        <f>TEXT(Dim_Date[[#This Row],[Order Date]],"YYYY-MMM")</f>
        <v>2017-Nov</v>
      </c>
    </row>
    <row r="249" spans="1:6" x14ac:dyDescent="0.25">
      <c r="A249" s="1">
        <v>43020</v>
      </c>
      <c r="B249">
        <v>2017</v>
      </c>
      <c r="C249">
        <v>10</v>
      </c>
      <c r="D249" t="s">
        <v>5603</v>
      </c>
      <c r="E249">
        <v>4</v>
      </c>
      <c r="F249" t="str">
        <f>TEXT(Dim_Date[[#This Row],[Order Date]],"YYYY-MMM")</f>
        <v>2017-Oct</v>
      </c>
    </row>
    <row r="250" spans="1:6" x14ac:dyDescent="0.25">
      <c r="A250" s="1">
        <v>42167</v>
      </c>
      <c r="B250">
        <v>2015</v>
      </c>
      <c r="C250">
        <v>6</v>
      </c>
      <c r="D250" t="s">
        <v>5599</v>
      </c>
      <c r="E250">
        <v>2</v>
      </c>
      <c r="F250" t="str">
        <f>TEXT(Dim_Date[[#This Row],[Order Date]],"YYYY-MMM")</f>
        <v>2015-Jun</v>
      </c>
    </row>
    <row r="251" spans="1:6" x14ac:dyDescent="0.25">
      <c r="A251" s="1">
        <v>42573</v>
      </c>
      <c r="B251">
        <v>2016</v>
      </c>
      <c r="C251">
        <v>7</v>
      </c>
      <c r="D251" t="s">
        <v>5600</v>
      </c>
      <c r="E251">
        <v>3</v>
      </c>
      <c r="F251" t="str">
        <f>TEXT(Dim_Date[[#This Row],[Order Date]],"YYYY-MMM")</f>
        <v>2016-Jul</v>
      </c>
    </row>
    <row r="252" spans="1:6" x14ac:dyDescent="0.25">
      <c r="A252" s="1">
        <v>43010</v>
      </c>
      <c r="B252">
        <v>2017</v>
      </c>
      <c r="C252">
        <v>10</v>
      </c>
      <c r="D252" t="s">
        <v>5603</v>
      </c>
      <c r="E252">
        <v>4</v>
      </c>
      <c r="F252" t="str">
        <f>TEXT(Dim_Date[[#This Row],[Order Date]],"YYYY-MMM")</f>
        <v>2017-Oct</v>
      </c>
    </row>
    <row r="253" spans="1:6" x14ac:dyDescent="0.25">
      <c r="A253" s="1">
        <v>41946</v>
      </c>
      <c r="B253">
        <v>2014</v>
      </c>
      <c r="C253">
        <v>11</v>
      </c>
      <c r="D253" t="s">
        <v>5604</v>
      </c>
      <c r="E253">
        <v>4</v>
      </c>
      <c r="F253" t="str">
        <f>TEXT(Dim_Date[[#This Row],[Order Date]],"YYYY-MMM")</f>
        <v>2014-Nov</v>
      </c>
    </row>
    <row r="254" spans="1:6" x14ac:dyDescent="0.25">
      <c r="A254" s="1">
        <v>42004</v>
      </c>
      <c r="B254">
        <v>2014</v>
      </c>
      <c r="C254">
        <v>12</v>
      </c>
      <c r="D254" t="s">
        <v>5605</v>
      </c>
      <c r="E254">
        <v>4</v>
      </c>
      <c r="F254" t="str">
        <f>TEXT(Dim_Date[[#This Row],[Order Date]],"YYYY-MMM")</f>
        <v>2014-Dec</v>
      </c>
    </row>
    <row r="255" spans="1:6" x14ac:dyDescent="0.25">
      <c r="A255" s="1">
        <v>42079</v>
      </c>
      <c r="B255">
        <v>2015</v>
      </c>
      <c r="C255">
        <v>3</v>
      </c>
      <c r="D255" t="s">
        <v>5596</v>
      </c>
      <c r="E255">
        <v>1</v>
      </c>
      <c r="F255" t="str">
        <f>TEXT(Dim_Date[[#This Row],[Order Date]],"YYYY-MMM")</f>
        <v>2015-Mar</v>
      </c>
    </row>
    <row r="256" spans="1:6" x14ac:dyDescent="0.25">
      <c r="A256" s="1">
        <v>42916</v>
      </c>
      <c r="B256">
        <v>2017</v>
      </c>
      <c r="C256">
        <v>6</v>
      </c>
      <c r="D256" t="s">
        <v>5599</v>
      </c>
      <c r="E256">
        <v>2</v>
      </c>
      <c r="F256" t="str">
        <f>TEXT(Dim_Date[[#This Row],[Order Date]],"YYYY-MMM")</f>
        <v>2017-Jun</v>
      </c>
    </row>
    <row r="257" spans="1:6" x14ac:dyDescent="0.25">
      <c r="A257" s="1">
        <v>41966</v>
      </c>
      <c r="B257">
        <v>2014</v>
      </c>
      <c r="C257">
        <v>11</v>
      </c>
      <c r="D257" t="s">
        <v>5604</v>
      </c>
      <c r="E257">
        <v>4</v>
      </c>
      <c r="F257" t="str">
        <f>TEXT(Dim_Date[[#This Row],[Order Date]],"YYYY-MMM")</f>
        <v>2014-Nov</v>
      </c>
    </row>
    <row r="258" spans="1:6" x14ac:dyDescent="0.25">
      <c r="A258" s="1">
        <v>41988</v>
      </c>
      <c r="B258">
        <v>2014</v>
      </c>
      <c r="C258">
        <v>12</v>
      </c>
      <c r="D258" t="s">
        <v>5605</v>
      </c>
      <c r="E258">
        <v>4</v>
      </c>
      <c r="F258" t="str">
        <f>TEXT(Dim_Date[[#This Row],[Order Date]],"YYYY-MMM")</f>
        <v>2014-Dec</v>
      </c>
    </row>
    <row r="259" spans="1:6" x14ac:dyDescent="0.25">
      <c r="A259" s="1">
        <v>42087</v>
      </c>
      <c r="B259">
        <v>2015</v>
      </c>
      <c r="C259">
        <v>3</v>
      </c>
      <c r="D259" t="s">
        <v>5596</v>
      </c>
      <c r="E259">
        <v>1</v>
      </c>
      <c r="F259" t="str">
        <f>TEXT(Dim_Date[[#This Row],[Order Date]],"YYYY-MMM")</f>
        <v>2015-Mar</v>
      </c>
    </row>
    <row r="260" spans="1:6" x14ac:dyDescent="0.25">
      <c r="A260" s="1">
        <v>42952</v>
      </c>
      <c r="B260">
        <v>2017</v>
      </c>
      <c r="C260">
        <v>8</v>
      </c>
      <c r="D260" t="s">
        <v>5601</v>
      </c>
      <c r="E260">
        <v>3</v>
      </c>
      <c r="F260" t="str">
        <f>TEXT(Dim_Date[[#This Row],[Order Date]],"YYYY-MMM")</f>
        <v>2017-Aug</v>
      </c>
    </row>
    <row r="261" spans="1:6" x14ac:dyDescent="0.25">
      <c r="A261" s="1">
        <v>43024</v>
      </c>
      <c r="B261">
        <v>2017</v>
      </c>
      <c r="C261">
        <v>10</v>
      </c>
      <c r="D261" t="s">
        <v>5603</v>
      </c>
      <c r="E261">
        <v>4</v>
      </c>
      <c r="F261" t="str">
        <f>TEXT(Dim_Date[[#This Row],[Order Date]],"YYYY-MMM")</f>
        <v>2017-Oct</v>
      </c>
    </row>
    <row r="262" spans="1:6" x14ac:dyDescent="0.25">
      <c r="A262" s="1">
        <v>42587</v>
      </c>
      <c r="B262">
        <v>2016</v>
      </c>
      <c r="C262">
        <v>8</v>
      </c>
      <c r="D262" t="s">
        <v>5601</v>
      </c>
      <c r="E262">
        <v>3</v>
      </c>
      <c r="F262" t="str">
        <f>TEXT(Dim_Date[[#This Row],[Order Date]],"YYYY-MMM")</f>
        <v>2016-Aug</v>
      </c>
    </row>
    <row r="263" spans="1:6" x14ac:dyDescent="0.25">
      <c r="A263" s="1">
        <v>41785</v>
      </c>
      <c r="B263">
        <v>2014</v>
      </c>
      <c r="C263">
        <v>5</v>
      </c>
      <c r="D263" t="s">
        <v>5598</v>
      </c>
      <c r="E263">
        <v>2</v>
      </c>
      <c r="F263" t="str">
        <f>TEXT(Dim_Date[[#This Row],[Order Date]],"YYYY-MMM")</f>
        <v>2014-May</v>
      </c>
    </row>
    <row r="264" spans="1:6" x14ac:dyDescent="0.25">
      <c r="A264" s="1">
        <v>42271</v>
      </c>
      <c r="B264">
        <v>2015</v>
      </c>
      <c r="C264">
        <v>9</v>
      </c>
      <c r="D264" t="s">
        <v>5602</v>
      </c>
      <c r="E264">
        <v>3</v>
      </c>
      <c r="F264" t="str">
        <f>TEXT(Dim_Date[[#This Row],[Order Date]],"YYYY-MMM")</f>
        <v>2015-Sep</v>
      </c>
    </row>
    <row r="265" spans="1:6" x14ac:dyDescent="0.25">
      <c r="A265" s="1">
        <v>42907</v>
      </c>
      <c r="B265">
        <v>2017</v>
      </c>
      <c r="C265">
        <v>6</v>
      </c>
      <c r="D265" t="s">
        <v>5599</v>
      </c>
      <c r="E265">
        <v>2</v>
      </c>
      <c r="F265" t="str">
        <f>TEXT(Dim_Date[[#This Row],[Order Date]],"YYYY-MMM")</f>
        <v>2017-Jun</v>
      </c>
    </row>
    <row r="266" spans="1:6" x14ac:dyDescent="0.25">
      <c r="A266" s="1">
        <v>41978</v>
      </c>
      <c r="B266">
        <v>2014</v>
      </c>
      <c r="C266">
        <v>12</v>
      </c>
      <c r="D266" t="s">
        <v>5605</v>
      </c>
      <c r="E266">
        <v>4</v>
      </c>
      <c r="F266" t="str">
        <f>TEXT(Dim_Date[[#This Row],[Order Date]],"YYYY-MMM")</f>
        <v>2014-Dec</v>
      </c>
    </row>
    <row r="267" spans="1:6" x14ac:dyDescent="0.25">
      <c r="A267" s="1">
        <v>42278</v>
      </c>
      <c r="B267">
        <v>2015</v>
      </c>
      <c r="C267">
        <v>10</v>
      </c>
      <c r="D267" t="s">
        <v>5603</v>
      </c>
      <c r="E267">
        <v>4</v>
      </c>
      <c r="F267" t="str">
        <f>TEXT(Dim_Date[[#This Row],[Order Date]],"YYYY-MMM")</f>
        <v>2015-Oct</v>
      </c>
    </row>
    <row r="268" spans="1:6" x14ac:dyDescent="0.25">
      <c r="A268" s="1">
        <v>41829</v>
      </c>
      <c r="B268">
        <v>2014</v>
      </c>
      <c r="C268">
        <v>7</v>
      </c>
      <c r="D268" t="s">
        <v>5600</v>
      </c>
      <c r="E268">
        <v>3</v>
      </c>
      <c r="F268" t="str">
        <f>TEXT(Dim_Date[[#This Row],[Order Date]],"YYYY-MMM")</f>
        <v>2014-Jul</v>
      </c>
    </row>
    <row r="269" spans="1:6" x14ac:dyDescent="0.25">
      <c r="A269" s="1">
        <v>42562</v>
      </c>
      <c r="B269">
        <v>2016</v>
      </c>
      <c r="C269">
        <v>7</v>
      </c>
      <c r="D269" t="s">
        <v>5600</v>
      </c>
      <c r="E269">
        <v>3</v>
      </c>
      <c r="F269" t="str">
        <f>TEXT(Dim_Date[[#This Row],[Order Date]],"YYYY-MMM")</f>
        <v>2016-Jul</v>
      </c>
    </row>
    <row r="270" spans="1:6" x14ac:dyDescent="0.25">
      <c r="A270" s="1">
        <v>41867</v>
      </c>
      <c r="B270">
        <v>2014</v>
      </c>
      <c r="C270">
        <v>8</v>
      </c>
      <c r="D270" t="s">
        <v>5601</v>
      </c>
      <c r="E270">
        <v>3</v>
      </c>
      <c r="F270" t="str">
        <f>TEXT(Dim_Date[[#This Row],[Order Date]],"YYYY-MMM")</f>
        <v>2014-Aug</v>
      </c>
    </row>
    <row r="271" spans="1:6" x14ac:dyDescent="0.25">
      <c r="A271" s="1">
        <v>42443</v>
      </c>
      <c r="B271">
        <v>2016</v>
      </c>
      <c r="C271">
        <v>3</v>
      </c>
      <c r="D271" t="s">
        <v>5596</v>
      </c>
      <c r="E271">
        <v>1</v>
      </c>
      <c r="F271" t="str">
        <f>TEXT(Dim_Date[[#This Row],[Order Date]],"YYYY-MMM")</f>
        <v>2016-Mar</v>
      </c>
    </row>
    <row r="272" spans="1:6" x14ac:dyDescent="0.25">
      <c r="A272" s="1">
        <v>41704</v>
      </c>
      <c r="B272">
        <v>2014</v>
      </c>
      <c r="C272">
        <v>3</v>
      </c>
      <c r="D272" t="s">
        <v>5596</v>
      </c>
      <c r="E272">
        <v>1</v>
      </c>
      <c r="F272" t="str">
        <f>TEXT(Dim_Date[[#This Row],[Order Date]],"YYYY-MMM")</f>
        <v>2014-Mar</v>
      </c>
    </row>
    <row r="273" spans="1:6" x14ac:dyDescent="0.25">
      <c r="A273" s="1">
        <v>42198</v>
      </c>
      <c r="B273">
        <v>2015</v>
      </c>
      <c r="C273">
        <v>7</v>
      </c>
      <c r="D273" t="s">
        <v>5600</v>
      </c>
      <c r="E273">
        <v>3</v>
      </c>
      <c r="F273" t="str">
        <f>TEXT(Dim_Date[[#This Row],[Order Date]],"YYYY-MMM")</f>
        <v>2015-Jul</v>
      </c>
    </row>
    <row r="274" spans="1:6" x14ac:dyDescent="0.25">
      <c r="A274" s="1">
        <v>42956</v>
      </c>
      <c r="B274">
        <v>2017</v>
      </c>
      <c r="C274">
        <v>8</v>
      </c>
      <c r="D274" t="s">
        <v>5601</v>
      </c>
      <c r="E274">
        <v>3</v>
      </c>
      <c r="F274" t="str">
        <f>TEXT(Dim_Date[[#This Row],[Order Date]],"YYYY-MMM")</f>
        <v>2017-Aug</v>
      </c>
    </row>
    <row r="275" spans="1:6" x14ac:dyDescent="0.25">
      <c r="A275" s="1">
        <v>42926</v>
      </c>
      <c r="B275">
        <v>2017</v>
      </c>
      <c r="C275">
        <v>7</v>
      </c>
      <c r="D275" t="s">
        <v>5600</v>
      </c>
      <c r="E275">
        <v>3</v>
      </c>
      <c r="F275" t="str">
        <f>TEXT(Dim_Date[[#This Row],[Order Date]],"YYYY-MMM")</f>
        <v>2017-Jul</v>
      </c>
    </row>
    <row r="276" spans="1:6" x14ac:dyDescent="0.25">
      <c r="A276" s="1">
        <v>42358</v>
      </c>
      <c r="B276">
        <v>2015</v>
      </c>
      <c r="C276">
        <v>12</v>
      </c>
      <c r="D276" t="s">
        <v>5605</v>
      </c>
      <c r="E276">
        <v>4</v>
      </c>
      <c r="F276" t="str">
        <f>TEXT(Dim_Date[[#This Row],[Order Date]],"YYYY-MMM")</f>
        <v>2015-Dec</v>
      </c>
    </row>
    <row r="277" spans="1:6" x14ac:dyDescent="0.25">
      <c r="A277" s="1">
        <v>42854</v>
      </c>
      <c r="B277">
        <v>2017</v>
      </c>
      <c r="C277">
        <v>4</v>
      </c>
      <c r="D277" t="s">
        <v>5597</v>
      </c>
      <c r="E277">
        <v>2</v>
      </c>
      <c r="F277" t="str">
        <f>TEXT(Dim_Date[[#This Row],[Order Date]],"YYYY-MMM")</f>
        <v>2017-Apr</v>
      </c>
    </row>
    <row r="278" spans="1:6" x14ac:dyDescent="0.25">
      <c r="A278" s="1">
        <v>42330</v>
      </c>
      <c r="B278">
        <v>2015</v>
      </c>
      <c r="C278">
        <v>11</v>
      </c>
      <c r="D278" t="s">
        <v>5604</v>
      </c>
      <c r="E278">
        <v>4</v>
      </c>
      <c r="F278" t="str">
        <f>TEXT(Dim_Date[[#This Row],[Order Date]],"YYYY-MMM")</f>
        <v>2015-Nov</v>
      </c>
    </row>
    <row r="279" spans="1:6" x14ac:dyDescent="0.25">
      <c r="A279" s="1">
        <v>43022</v>
      </c>
      <c r="B279">
        <v>2017</v>
      </c>
      <c r="C279">
        <v>10</v>
      </c>
      <c r="D279" t="s">
        <v>5603</v>
      </c>
      <c r="E279">
        <v>4</v>
      </c>
      <c r="F279" t="str">
        <f>TEXT(Dim_Date[[#This Row],[Order Date]],"YYYY-MMM")</f>
        <v>2017-Oct</v>
      </c>
    </row>
    <row r="280" spans="1:6" x14ac:dyDescent="0.25">
      <c r="A280" s="1">
        <v>42133</v>
      </c>
      <c r="B280">
        <v>2015</v>
      </c>
      <c r="C280">
        <v>5</v>
      </c>
      <c r="D280" t="s">
        <v>5598</v>
      </c>
      <c r="E280">
        <v>2</v>
      </c>
      <c r="F280" t="str">
        <f>TEXT(Dim_Date[[#This Row],[Order Date]],"YYYY-MMM")</f>
        <v>2015-May</v>
      </c>
    </row>
    <row r="281" spans="1:6" x14ac:dyDescent="0.25">
      <c r="A281" s="1">
        <v>42468</v>
      </c>
      <c r="B281">
        <v>2016</v>
      </c>
      <c r="C281">
        <v>4</v>
      </c>
      <c r="D281" t="s">
        <v>5597</v>
      </c>
      <c r="E281">
        <v>2</v>
      </c>
      <c r="F281" t="str">
        <f>TEXT(Dim_Date[[#This Row],[Order Date]],"YYYY-MMM")</f>
        <v>2016-Apr</v>
      </c>
    </row>
    <row r="282" spans="1:6" x14ac:dyDescent="0.25">
      <c r="A282" s="1">
        <v>41651</v>
      </c>
      <c r="B282">
        <v>2014</v>
      </c>
      <c r="C282">
        <v>1</v>
      </c>
      <c r="D282" t="s">
        <v>5594</v>
      </c>
      <c r="E282">
        <v>1</v>
      </c>
      <c r="F282" t="str">
        <f>TEXT(Dim_Date[[#This Row],[Order Date]],"YYYY-MMM")</f>
        <v>2014-Jan</v>
      </c>
    </row>
    <row r="283" spans="1:6" x14ac:dyDescent="0.25">
      <c r="A283" s="1">
        <v>42558</v>
      </c>
      <c r="B283">
        <v>2016</v>
      </c>
      <c r="C283">
        <v>7</v>
      </c>
      <c r="D283" t="s">
        <v>5600</v>
      </c>
      <c r="E283">
        <v>3</v>
      </c>
      <c r="F283" t="str">
        <f>TEXT(Dim_Date[[#This Row],[Order Date]],"YYYY-MMM")</f>
        <v>2016-Jul</v>
      </c>
    </row>
    <row r="284" spans="1:6" x14ac:dyDescent="0.25">
      <c r="A284" s="1">
        <v>42687</v>
      </c>
      <c r="B284">
        <v>2016</v>
      </c>
      <c r="C284">
        <v>11</v>
      </c>
      <c r="D284" t="s">
        <v>5604</v>
      </c>
      <c r="E284">
        <v>4</v>
      </c>
      <c r="F284" t="str">
        <f>TEXT(Dim_Date[[#This Row],[Order Date]],"YYYY-MMM")</f>
        <v>2016-Nov</v>
      </c>
    </row>
    <row r="285" spans="1:6" x14ac:dyDescent="0.25">
      <c r="A285" s="1">
        <v>42666</v>
      </c>
      <c r="B285">
        <v>2016</v>
      </c>
      <c r="C285">
        <v>10</v>
      </c>
      <c r="D285" t="s">
        <v>5603</v>
      </c>
      <c r="E285">
        <v>4</v>
      </c>
      <c r="F285" t="str">
        <f>TEXT(Dim_Date[[#This Row],[Order Date]],"YYYY-MMM")</f>
        <v>2016-Oct</v>
      </c>
    </row>
    <row r="286" spans="1:6" x14ac:dyDescent="0.25">
      <c r="A286" s="1">
        <v>41784</v>
      </c>
      <c r="B286">
        <v>2014</v>
      </c>
      <c r="C286">
        <v>5</v>
      </c>
      <c r="D286" t="s">
        <v>5598</v>
      </c>
      <c r="E286">
        <v>2</v>
      </c>
      <c r="F286" t="str">
        <f>TEXT(Dim_Date[[#This Row],[Order Date]],"YYYY-MMM")</f>
        <v>2014-May</v>
      </c>
    </row>
    <row r="287" spans="1:6" x14ac:dyDescent="0.25">
      <c r="A287" s="1">
        <v>42416</v>
      </c>
      <c r="B287">
        <v>2016</v>
      </c>
      <c r="C287">
        <v>2</v>
      </c>
      <c r="D287" t="s">
        <v>5595</v>
      </c>
      <c r="E287">
        <v>1</v>
      </c>
      <c r="F287" t="str">
        <f>TEXT(Dim_Date[[#This Row],[Order Date]],"YYYY-MMM")</f>
        <v>2016-Feb</v>
      </c>
    </row>
    <row r="288" spans="1:6" x14ac:dyDescent="0.25">
      <c r="A288" s="1">
        <v>42726</v>
      </c>
      <c r="B288">
        <v>2016</v>
      </c>
      <c r="C288">
        <v>12</v>
      </c>
      <c r="D288" t="s">
        <v>5605</v>
      </c>
      <c r="E288">
        <v>4</v>
      </c>
      <c r="F288" t="str">
        <f>TEXT(Dim_Date[[#This Row],[Order Date]],"YYYY-MMM")</f>
        <v>2016-Dec</v>
      </c>
    </row>
    <row r="289" spans="1:6" x14ac:dyDescent="0.25">
      <c r="A289" s="1">
        <v>42135</v>
      </c>
      <c r="B289">
        <v>2015</v>
      </c>
      <c r="C289">
        <v>5</v>
      </c>
      <c r="D289" t="s">
        <v>5598</v>
      </c>
      <c r="E289">
        <v>2</v>
      </c>
      <c r="F289" t="str">
        <f>TEXT(Dim_Date[[#This Row],[Order Date]],"YYYY-MMM")</f>
        <v>2015-May</v>
      </c>
    </row>
    <row r="290" spans="1:6" x14ac:dyDescent="0.25">
      <c r="A290" s="1">
        <v>41647</v>
      </c>
      <c r="B290">
        <v>2014</v>
      </c>
      <c r="C290">
        <v>1</v>
      </c>
      <c r="D290" t="s">
        <v>5594</v>
      </c>
      <c r="E290">
        <v>1</v>
      </c>
      <c r="F290" t="str">
        <f>TEXT(Dim_Date[[#This Row],[Order Date]],"YYYY-MMM")</f>
        <v>2014-Jan</v>
      </c>
    </row>
    <row r="291" spans="1:6" x14ac:dyDescent="0.25">
      <c r="A291" s="1">
        <v>42249</v>
      </c>
      <c r="B291">
        <v>2015</v>
      </c>
      <c r="C291">
        <v>9</v>
      </c>
      <c r="D291" t="s">
        <v>5602</v>
      </c>
      <c r="E291">
        <v>3</v>
      </c>
      <c r="F291" t="str">
        <f>TEXT(Dim_Date[[#This Row],[Order Date]],"YYYY-MMM")</f>
        <v>2015-Sep</v>
      </c>
    </row>
    <row r="292" spans="1:6" x14ac:dyDescent="0.25">
      <c r="A292" s="1">
        <v>43070</v>
      </c>
      <c r="B292">
        <v>2017</v>
      </c>
      <c r="C292">
        <v>12</v>
      </c>
      <c r="D292" t="s">
        <v>5605</v>
      </c>
      <c r="E292">
        <v>4</v>
      </c>
      <c r="F292" t="str">
        <f>TEXT(Dim_Date[[#This Row],[Order Date]],"YYYY-MMM")</f>
        <v>2017-Dec</v>
      </c>
    </row>
    <row r="293" spans="1:6" x14ac:dyDescent="0.25">
      <c r="A293" s="1">
        <v>43017</v>
      </c>
      <c r="B293">
        <v>2017</v>
      </c>
      <c r="C293">
        <v>10</v>
      </c>
      <c r="D293" t="s">
        <v>5603</v>
      </c>
      <c r="E293">
        <v>4</v>
      </c>
      <c r="F293" t="str">
        <f>TEXT(Dim_Date[[#This Row],[Order Date]],"YYYY-MMM")</f>
        <v>2017-Oct</v>
      </c>
    </row>
    <row r="294" spans="1:6" x14ac:dyDescent="0.25">
      <c r="A294" s="1">
        <v>42820</v>
      </c>
      <c r="B294">
        <v>2017</v>
      </c>
      <c r="C294">
        <v>3</v>
      </c>
      <c r="D294" t="s">
        <v>5596</v>
      </c>
      <c r="E294">
        <v>1</v>
      </c>
      <c r="F294" t="str">
        <f>TEXT(Dim_Date[[#This Row],[Order Date]],"YYYY-MMM")</f>
        <v>2017-Mar</v>
      </c>
    </row>
    <row r="295" spans="1:6" x14ac:dyDescent="0.25">
      <c r="A295" s="1">
        <v>42840</v>
      </c>
      <c r="B295">
        <v>2017</v>
      </c>
      <c r="C295">
        <v>4</v>
      </c>
      <c r="D295" t="s">
        <v>5597</v>
      </c>
      <c r="E295">
        <v>2</v>
      </c>
      <c r="F295" t="str">
        <f>TEXT(Dim_Date[[#This Row],[Order Date]],"YYYY-MMM")</f>
        <v>2017-Apr</v>
      </c>
    </row>
    <row r="296" spans="1:6" x14ac:dyDescent="0.25">
      <c r="A296" s="1">
        <v>41841</v>
      </c>
      <c r="B296">
        <v>2014</v>
      </c>
      <c r="C296">
        <v>7</v>
      </c>
      <c r="D296" t="s">
        <v>5600</v>
      </c>
      <c r="E296">
        <v>3</v>
      </c>
      <c r="F296" t="str">
        <f>TEXT(Dim_Date[[#This Row],[Order Date]],"YYYY-MMM")</f>
        <v>2014-Jul</v>
      </c>
    </row>
    <row r="297" spans="1:6" x14ac:dyDescent="0.25">
      <c r="A297" s="1">
        <v>43060</v>
      </c>
      <c r="B297">
        <v>2017</v>
      </c>
      <c r="C297">
        <v>11</v>
      </c>
      <c r="D297" t="s">
        <v>5604</v>
      </c>
      <c r="E297">
        <v>4</v>
      </c>
      <c r="F297" t="str">
        <f>TEXT(Dim_Date[[#This Row],[Order Date]],"YYYY-MMM")</f>
        <v>2017-Nov</v>
      </c>
    </row>
    <row r="298" spans="1:6" x14ac:dyDescent="0.25">
      <c r="A298" s="1">
        <v>42646</v>
      </c>
      <c r="B298">
        <v>2016</v>
      </c>
      <c r="C298">
        <v>10</v>
      </c>
      <c r="D298" t="s">
        <v>5603</v>
      </c>
      <c r="E298">
        <v>4</v>
      </c>
      <c r="F298" t="str">
        <f>TEXT(Dim_Date[[#This Row],[Order Date]],"YYYY-MMM")</f>
        <v>2016-Oct</v>
      </c>
    </row>
    <row r="299" spans="1:6" x14ac:dyDescent="0.25">
      <c r="A299" s="1">
        <v>43098</v>
      </c>
      <c r="B299">
        <v>2017</v>
      </c>
      <c r="C299">
        <v>12</v>
      </c>
      <c r="D299" t="s">
        <v>5605</v>
      </c>
      <c r="E299">
        <v>4</v>
      </c>
      <c r="F299" t="str">
        <f>TEXT(Dim_Date[[#This Row],[Order Date]],"YYYY-MMM")</f>
        <v>2017-Dec</v>
      </c>
    </row>
    <row r="300" spans="1:6" x14ac:dyDescent="0.25">
      <c r="A300" s="1">
        <v>42127</v>
      </c>
      <c r="B300">
        <v>2015</v>
      </c>
      <c r="C300">
        <v>5</v>
      </c>
      <c r="D300" t="s">
        <v>5598</v>
      </c>
      <c r="E300">
        <v>2</v>
      </c>
      <c r="F300" t="str">
        <f>TEXT(Dim_Date[[#This Row],[Order Date]],"YYYY-MMM")</f>
        <v>2015-May</v>
      </c>
    </row>
    <row r="301" spans="1:6" x14ac:dyDescent="0.25">
      <c r="A301" s="1">
        <v>41933</v>
      </c>
      <c r="B301">
        <v>2014</v>
      </c>
      <c r="C301">
        <v>10</v>
      </c>
      <c r="D301" t="s">
        <v>5603</v>
      </c>
      <c r="E301">
        <v>4</v>
      </c>
      <c r="F301" t="str">
        <f>TEXT(Dim_Date[[#This Row],[Order Date]],"YYYY-MMM")</f>
        <v>2014-Oct</v>
      </c>
    </row>
    <row r="302" spans="1:6" x14ac:dyDescent="0.25">
      <c r="A302" s="1">
        <v>41880</v>
      </c>
      <c r="B302">
        <v>2014</v>
      </c>
      <c r="C302">
        <v>8</v>
      </c>
      <c r="D302" t="s">
        <v>5601</v>
      </c>
      <c r="E302">
        <v>3</v>
      </c>
      <c r="F302" t="str">
        <f>TEXT(Dim_Date[[#This Row],[Order Date]],"YYYY-MMM")</f>
        <v>2014-Aug</v>
      </c>
    </row>
    <row r="303" spans="1:6" x14ac:dyDescent="0.25">
      <c r="A303" s="1">
        <v>42964</v>
      </c>
      <c r="B303">
        <v>2017</v>
      </c>
      <c r="C303">
        <v>8</v>
      </c>
      <c r="D303" t="s">
        <v>5601</v>
      </c>
      <c r="E303">
        <v>3</v>
      </c>
      <c r="F303" t="str">
        <f>TEXT(Dim_Date[[#This Row],[Order Date]],"YYYY-MMM")</f>
        <v>2017-Aug</v>
      </c>
    </row>
    <row r="304" spans="1:6" x14ac:dyDescent="0.25">
      <c r="A304" s="1">
        <v>42894</v>
      </c>
      <c r="B304">
        <v>2017</v>
      </c>
      <c r="C304">
        <v>6</v>
      </c>
      <c r="D304" t="s">
        <v>5599</v>
      </c>
      <c r="E304">
        <v>2</v>
      </c>
      <c r="F304" t="str">
        <f>TEXT(Dim_Date[[#This Row],[Order Date]],"YYYY-MMM")</f>
        <v>2017-Jun</v>
      </c>
    </row>
    <row r="305" spans="1:6" x14ac:dyDescent="0.25">
      <c r="A305" s="1">
        <v>42149</v>
      </c>
      <c r="B305">
        <v>2015</v>
      </c>
      <c r="C305">
        <v>5</v>
      </c>
      <c r="D305" t="s">
        <v>5598</v>
      </c>
      <c r="E305">
        <v>2</v>
      </c>
      <c r="F305" t="str">
        <f>TEXT(Dim_Date[[#This Row],[Order Date]],"YYYY-MMM")</f>
        <v>2015-May</v>
      </c>
    </row>
    <row r="306" spans="1:6" x14ac:dyDescent="0.25">
      <c r="A306" s="1">
        <v>42589</v>
      </c>
      <c r="B306">
        <v>2016</v>
      </c>
      <c r="C306">
        <v>8</v>
      </c>
      <c r="D306" t="s">
        <v>5601</v>
      </c>
      <c r="E306">
        <v>3</v>
      </c>
      <c r="F306" t="str">
        <f>TEXT(Dim_Date[[#This Row],[Order Date]],"YYYY-MMM")</f>
        <v>2016-Aug</v>
      </c>
    </row>
    <row r="307" spans="1:6" x14ac:dyDescent="0.25">
      <c r="A307" s="1">
        <v>41930</v>
      </c>
      <c r="B307">
        <v>2014</v>
      </c>
      <c r="C307">
        <v>10</v>
      </c>
      <c r="D307" t="s">
        <v>5603</v>
      </c>
      <c r="E307">
        <v>4</v>
      </c>
      <c r="F307" t="str">
        <f>TEXT(Dim_Date[[#This Row],[Order Date]],"YYYY-MMM")</f>
        <v>2014-Oct</v>
      </c>
    </row>
    <row r="308" spans="1:6" x14ac:dyDescent="0.25">
      <c r="A308" s="1">
        <v>41968</v>
      </c>
      <c r="B308">
        <v>2014</v>
      </c>
      <c r="C308">
        <v>11</v>
      </c>
      <c r="D308" t="s">
        <v>5604</v>
      </c>
      <c r="E308">
        <v>4</v>
      </c>
      <c r="F308" t="str">
        <f>TEXT(Dim_Date[[#This Row],[Order Date]],"YYYY-MMM")</f>
        <v>2014-Nov</v>
      </c>
    </row>
    <row r="309" spans="1:6" x14ac:dyDescent="0.25">
      <c r="A309" s="1">
        <v>42258</v>
      </c>
      <c r="B309">
        <v>2015</v>
      </c>
      <c r="C309">
        <v>9</v>
      </c>
      <c r="D309" t="s">
        <v>5602</v>
      </c>
      <c r="E309">
        <v>3</v>
      </c>
      <c r="F309" t="str">
        <f>TEXT(Dim_Date[[#This Row],[Order Date]],"YYYY-MMM")</f>
        <v>2015-Sep</v>
      </c>
    </row>
    <row r="310" spans="1:6" x14ac:dyDescent="0.25">
      <c r="A310" s="1">
        <v>42778</v>
      </c>
      <c r="B310">
        <v>2017</v>
      </c>
      <c r="C310">
        <v>2</v>
      </c>
      <c r="D310" t="s">
        <v>5595</v>
      </c>
      <c r="E310">
        <v>1</v>
      </c>
      <c r="F310" t="str">
        <f>TEXT(Dim_Date[[#This Row],[Order Date]],"YYYY-MMM")</f>
        <v>2017-Feb</v>
      </c>
    </row>
    <row r="311" spans="1:6" x14ac:dyDescent="0.25">
      <c r="A311" s="1">
        <v>42802</v>
      </c>
      <c r="B311">
        <v>2017</v>
      </c>
      <c r="C311">
        <v>3</v>
      </c>
      <c r="D311" t="s">
        <v>5596</v>
      </c>
      <c r="E311">
        <v>1</v>
      </c>
      <c r="F311" t="str">
        <f>TEXT(Dim_Date[[#This Row],[Order Date]],"YYYY-MMM")</f>
        <v>2017-Mar</v>
      </c>
    </row>
    <row r="312" spans="1:6" x14ac:dyDescent="0.25">
      <c r="A312" s="1">
        <v>42076</v>
      </c>
      <c r="B312">
        <v>2015</v>
      </c>
      <c r="C312">
        <v>3</v>
      </c>
      <c r="D312" t="s">
        <v>5596</v>
      </c>
      <c r="E312">
        <v>1</v>
      </c>
      <c r="F312" t="str">
        <f>TEXT(Dim_Date[[#This Row],[Order Date]],"YYYY-MMM")</f>
        <v>2015-Mar</v>
      </c>
    </row>
    <row r="313" spans="1:6" x14ac:dyDescent="0.25">
      <c r="A313" s="1">
        <v>42173</v>
      </c>
      <c r="B313">
        <v>2015</v>
      </c>
      <c r="C313">
        <v>6</v>
      </c>
      <c r="D313" t="s">
        <v>5599</v>
      </c>
      <c r="E313">
        <v>2</v>
      </c>
      <c r="F313" t="str">
        <f>TEXT(Dim_Date[[#This Row],[Order Date]],"YYYY-MMM")</f>
        <v>2015-Jun</v>
      </c>
    </row>
    <row r="314" spans="1:6" x14ac:dyDescent="0.25">
      <c r="A314" s="1">
        <v>42315</v>
      </c>
      <c r="B314">
        <v>2015</v>
      </c>
      <c r="C314">
        <v>11</v>
      </c>
      <c r="D314" t="s">
        <v>5604</v>
      </c>
      <c r="E314">
        <v>4</v>
      </c>
      <c r="F314" t="str">
        <f>TEXT(Dim_Date[[#This Row],[Order Date]],"YYYY-MMM")</f>
        <v>2015-Nov</v>
      </c>
    </row>
    <row r="315" spans="1:6" x14ac:dyDescent="0.25">
      <c r="A315" s="1">
        <v>43091</v>
      </c>
      <c r="B315">
        <v>2017</v>
      </c>
      <c r="C315">
        <v>12</v>
      </c>
      <c r="D315" t="s">
        <v>5605</v>
      </c>
      <c r="E315">
        <v>4</v>
      </c>
      <c r="F315" t="str">
        <f>TEXT(Dim_Date[[#This Row],[Order Date]],"YYYY-MMM")</f>
        <v>2017-Dec</v>
      </c>
    </row>
    <row r="316" spans="1:6" x14ac:dyDescent="0.25">
      <c r="A316" s="1">
        <v>41943</v>
      </c>
      <c r="B316">
        <v>2014</v>
      </c>
      <c r="C316">
        <v>10</v>
      </c>
      <c r="D316" t="s">
        <v>5603</v>
      </c>
      <c r="E316">
        <v>4</v>
      </c>
      <c r="F316" t="str">
        <f>TEXT(Dim_Date[[#This Row],[Order Date]],"YYYY-MMM")</f>
        <v>2014-Oct</v>
      </c>
    </row>
    <row r="317" spans="1:6" x14ac:dyDescent="0.25">
      <c r="A317" s="1">
        <v>42107</v>
      </c>
      <c r="B317">
        <v>2015</v>
      </c>
      <c r="C317">
        <v>4</v>
      </c>
      <c r="D317" t="s">
        <v>5597</v>
      </c>
      <c r="E317">
        <v>2</v>
      </c>
      <c r="F317" t="str">
        <f>TEXT(Dim_Date[[#This Row],[Order Date]],"YYYY-MMM")</f>
        <v>2015-Apr</v>
      </c>
    </row>
    <row r="318" spans="1:6" x14ac:dyDescent="0.25">
      <c r="A318" s="1">
        <v>42931</v>
      </c>
      <c r="B318">
        <v>2017</v>
      </c>
      <c r="C318">
        <v>7</v>
      </c>
      <c r="D318" t="s">
        <v>5600</v>
      </c>
      <c r="E318">
        <v>3</v>
      </c>
      <c r="F318" t="str">
        <f>TEXT(Dim_Date[[#This Row],[Order Date]],"YYYY-MMM")</f>
        <v>2017-Jul</v>
      </c>
    </row>
    <row r="319" spans="1:6" x14ac:dyDescent="0.25">
      <c r="A319" s="1">
        <v>41960</v>
      </c>
      <c r="B319">
        <v>2014</v>
      </c>
      <c r="C319">
        <v>11</v>
      </c>
      <c r="D319" t="s">
        <v>5604</v>
      </c>
      <c r="E319">
        <v>4</v>
      </c>
      <c r="F319" t="str">
        <f>TEXT(Dim_Date[[#This Row],[Order Date]],"YYYY-MMM")</f>
        <v>2014-Nov</v>
      </c>
    </row>
    <row r="320" spans="1:6" x14ac:dyDescent="0.25">
      <c r="A320" s="1">
        <v>41838</v>
      </c>
      <c r="B320">
        <v>2014</v>
      </c>
      <c r="C320">
        <v>7</v>
      </c>
      <c r="D320" t="s">
        <v>5600</v>
      </c>
      <c r="E320">
        <v>3</v>
      </c>
      <c r="F320" t="str">
        <f>TEXT(Dim_Date[[#This Row],[Order Date]],"YYYY-MMM")</f>
        <v>2014-Jul</v>
      </c>
    </row>
    <row r="321" spans="1:6" x14ac:dyDescent="0.25">
      <c r="A321" s="1">
        <v>42308</v>
      </c>
      <c r="B321">
        <v>2015</v>
      </c>
      <c r="C321">
        <v>10</v>
      </c>
      <c r="D321" t="s">
        <v>5603</v>
      </c>
      <c r="E321">
        <v>4</v>
      </c>
      <c r="F321" t="str">
        <f>TEXT(Dim_Date[[#This Row],[Order Date]],"YYYY-MMM")</f>
        <v>2015-Oct</v>
      </c>
    </row>
    <row r="322" spans="1:6" x14ac:dyDescent="0.25">
      <c r="A322" s="1">
        <v>43000</v>
      </c>
      <c r="B322">
        <v>2017</v>
      </c>
      <c r="C322">
        <v>9</v>
      </c>
      <c r="D322" t="s">
        <v>5602</v>
      </c>
      <c r="E322">
        <v>3</v>
      </c>
      <c r="F322" t="str">
        <f>TEXT(Dim_Date[[#This Row],[Order Date]],"YYYY-MMM")</f>
        <v>2017-Sep</v>
      </c>
    </row>
    <row r="323" spans="1:6" x14ac:dyDescent="0.25">
      <c r="A323" s="1">
        <v>41779</v>
      </c>
      <c r="B323">
        <v>2014</v>
      </c>
      <c r="C323">
        <v>5</v>
      </c>
      <c r="D323" t="s">
        <v>5598</v>
      </c>
      <c r="E323">
        <v>2</v>
      </c>
      <c r="F323" t="str">
        <f>TEXT(Dim_Date[[#This Row],[Order Date]],"YYYY-MMM")</f>
        <v>2014-May</v>
      </c>
    </row>
    <row r="324" spans="1:6" x14ac:dyDescent="0.25">
      <c r="A324" s="1">
        <v>42369</v>
      </c>
      <c r="B324">
        <v>2015</v>
      </c>
      <c r="C324">
        <v>12</v>
      </c>
      <c r="D324" t="s">
        <v>5605</v>
      </c>
      <c r="E324">
        <v>4</v>
      </c>
      <c r="F324" t="str">
        <f>TEXT(Dim_Date[[#This Row],[Order Date]],"YYYY-MMM")</f>
        <v>2015-Dec</v>
      </c>
    </row>
    <row r="325" spans="1:6" x14ac:dyDescent="0.25">
      <c r="A325" s="1">
        <v>41796</v>
      </c>
      <c r="B325">
        <v>2014</v>
      </c>
      <c r="C325">
        <v>6</v>
      </c>
      <c r="D325" t="s">
        <v>5599</v>
      </c>
      <c r="E325">
        <v>2</v>
      </c>
      <c r="F325" t="str">
        <f>TEXT(Dim_Date[[#This Row],[Order Date]],"YYYY-MMM")</f>
        <v>2014-Jun</v>
      </c>
    </row>
    <row r="326" spans="1:6" x14ac:dyDescent="0.25">
      <c r="A326" s="1">
        <v>42546</v>
      </c>
      <c r="B326">
        <v>2016</v>
      </c>
      <c r="C326">
        <v>6</v>
      </c>
      <c r="D326" t="s">
        <v>5599</v>
      </c>
      <c r="E326">
        <v>2</v>
      </c>
      <c r="F326" t="str">
        <f>TEXT(Dim_Date[[#This Row],[Order Date]],"YYYY-MMM")</f>
        <v>2016-Jun</v>
      </c>
    </row>
    <row r="327" spans="1:6" x14ac:dyDescent="0.25">
      <c r="A327" s="1">
        <v>42490</v>
      </c>
      <c r="B327">
        <v>2016</v>
      </c>
      <c r="C327">
        <v>4</v>
      </c>
      <c r="D327" t="s">
        <v>5597</v>
      </c>
      <c r="E327">
        <v>2</v>
      </c>
      <c r="F327" t="str">
        <f>TEXT(Dim_Date[[#This Row],[Order Date]],"YYYY-MMM")</f>
        <v>2016-Apr</v>
      </c>
    </row>
    <row r="328" spans="1:6" x14ac:dyDescent="0.25">
      <c r="A328" s="1">
        <v>42504</v>
      </c>
      <c r="B328">
        <v>2016</v>
      </c>
      <c r="C328">
        <v>5</v>
      </c>
      <c r="D328" t="s">
        <v>5598</v>
      </c>
      <c r="E328">
        <v>2</v>
      </c>
      <c r="F328" t="str">
        <f>TEXT(Dim_Date[[#This Row],[Order Date]],"YYYY-MMM")</f>
        <v>2016-May</v>
      </c>
    </row>
    <row r="329" spans="1:6" x14ac:dyDescent="0.25">
      <c r="A329" s="1">
        <v>42556</v>
      </c>
      <c r="B329">
        <v>2016</v>
      </c>
      <c r="C329">
        <v>7</v>
      </c>
      <c r="D329" t="s">
        <v>5600</v>
      </c>
      <c r="E329">
        <v>3</v>
      </c>
      <c r="F329" t="str">
        <f>TEXT(Dim_Date[[#This Row],[Order Date]],"YYYY-MMM")</f>
        <v>2016-Jul</v>
      </c>
    </row>
    <row r="330" spans="1:6" x14ac:dyDescent="0.25">
      <c r="A330" s="1">
        <v>43016</v>
      </c>
      <c r="B330">
        <v>2017</v>
      </c>
      <c r="C330">
        <v>10</v>
      </c>
      <c r="D330" t="s">
        <v>5603</v>
      </c>
      <c r="E330">
        <v>4</v>
      </c>
      <c r="F330" t="str">
        <f>TEXT(Dim_Date[[#This Row],[Order Date]],"YYYY-MMM")</f>
        <v>2017-Oct</v>
      </c>
    </row>
    <row r="331" spans="1:6" x14ac:dyDescent="0.25">
      <c r="A331" s="1">
        <v>42164</v>
      </c>
      <c r="B331">
        <v>2015</v>
      </c>
      <c r="C331">
        <v>6</v>
      </c>
      <c r="D331" t="s">
        <v>5599</v>
      </c>
      <c r="E331">
        <v>2</v>
      </c>
      <c r="F331" t="str">
        <f>TEXT(Dim_Date[[#This Row],[Order Date]],"YYYY-MMM")</f>
        <v>2015-Jun</v>
      </c>
    </row>
    <row r="332" spans="1:6" x14ac:dyDescent="0.25">
      <c r="A332" s="1">
        <v>42184</v>
      </c>
      <c r="B332">
        <v>2015</v>
      </c>
      <c r="C332">
        <v>6</v>
      </c>
      <c r="D332" t="s">
        <v>5599</v>
      </c>
      <c r="E332">
        <v>2</v>
      </c>
      <c r="F332" t="str">
        <f>TEXT(Dim_Date[[#This Row],[Order Date]],"YYYY-MMM")</f>
        <v>2015-Jun</v>
      </c>
    </row>
    <row r="333" spans="1:6" x14ac:dyDescent="0.25">
      <c r="A333" s="1">
        <v>42448</v>
      </c>
      <c r="B333">
        <v>2016</v>
      </c>
      <c r="C333">
        <v>3</v>
      </c>
      <c r="D333" t="s">
        <v>5596</v>
      </c>
      <c r="E333">
        <v>1</v>
      </c>
      <c r="F333" t="str">
        <f>TEXT(Dim_Date[[#This Row],[Order Date]],"YYYY-MMM")</f>
        <v>2016-Mar</v>
      </c>
    </row>
    <row r="334" spans="1:6" x14ac:dyDescent="0.25">
      <c r="A334" s="1">
        <v>42912</v>
      </c>
      <c r="B334">
        <v>2017</v>
      </c>
      <c r="C334">
        <v>6</v>
      </c>
      <c r="D334" t="s">
        <v>5599</v>
      </c>
      <c r="E334">
        <v>2</v>
      </c>
      <c r="F334" t="str">
        <f>TEXT(Dim_Date[[#This Row],[Order Date]],"YYYY-MMM")</f>
        <v>2017-Jun</v>
      </c>
    </row>
    <row r="335" spans="1:6" x14ac:dyDescent="0.25">
      <c r="A335" s="1">
        <v>42845</v>
      </c>
      <c r="B335">
        <v>2017</v>
      </c>
      <c r="C335">
        <v>4</v>
      </c>
      <c r="D335" t="s">
        <v>5597</v>
      </c>
      <c r="E335">
        <v>2</v>
      </c>
      <c r="F335" t="str">
        <f>TEXT(Dim_Date[[#This Row],[Order Date]],"YYYY-MMM")</f>
        <v>2017-Apr</v>
      </c>
    </row>
    <row r="336" spans="1:6" x14ac:dyDescent="0.25">
      <c r="A336" s="1">
        <v>42630</v>
      </c>
      <c r="B336">
        <v>2016</v>
      </c>
      <c r="C336">
        <v>9</v>
      </c>
      <c r="D336" t="s">
        <v>5602</v>
      </c>
      <c r="E336">
        <v>3</v>
      </c>
      <c r="F336" t="str">
        <f>TEXT(Dim_Date[[#This Row],[Order Date]],"YYYY-MMM")</f>
        <v>2016-Sep</v>
      </c>
    </row>
    <row r="337" spans="1:6" x14ac:dyDescent="0.25">
      <c r="A337" s="1">
        <v>42888</v>
      </c>
      <c r="B337">
        <v>2017</v>
      </c>
      <c r="C337">
        <v>6</v>
      </c>
      <c r="D337" t="s">
        <v>5599</v>
      </c>
      <c r="E337">
        <v>2</v>
      </c>
      <c r="F337" t="str">
        <f>TEXT(Dim_Date[[#This Row],[Order Date]],"YYYY-MMM")</f>
        <v>2017-Jun</v>
      </c>
    </row>
    <row r="338" spans="1:6" x14ac:dyDescent="0.25">
      <c r="A338" s="1">
        <v>42158</v>
      </c>
      <c r="B338">
        <v>2015</v>
      </c>
      <c r="C338">
        <v>6</v>
      </c>
      <c r="D338" t="s">
        <v>5599</v>
      </c>
      <c r="E338">
        <v>2</v>
      </c>
      <c r="F338" t="str">
        <f>TEXT(Dim_Date[[#This Row],[Order Date]],"YYYY-MMM")</f>
        <v>2015-Jun</v>
      </c>
    </row>
    <row r="339" spans="1:6" x14ac:dyDescent="0.25">
      <c r="A339" s="1">
        <v>41817</v>
      </c>
      <c r="B339">
        <v>2014</v>
      </c>
      <c r="C339">
        <v>6</v>
      </c>
      <c r="D339" t="s">
        <v>5599</v>
      </c>
      <c r="E339">
        <v>2</v>
      </c>
      <c r="F339" t="str">
        <f>TEXT(Dim_Date[[#This Row],[Order Date]],"YYYY-MMM")</f>
        <v>2014-Jun</v>
      </c>
    </row>
    <row r="340" spans="1:6" x14ac:dyDescent="0.25">
      <c r="A340" s="1">
        <v>42948</v>
      </c>
      <c r="B340">
        <v>2017</v>
      </c>
      <c r="C340">
        <v>8</v>
      </c>
      <c r="D340" t="s">
        <v>5601</v>
      </c>
      <c r="E340">
        <v>3</v>
      </c>
      <c r="F340" t="str">
        <f>TEXT(Dim_Date[[#This Row],[Order Date]],"YYYY-MMM")</f>
        <v>2017-Aug</v>
      </c>
    </row>
    <row r="341" spans="1:6" x14ac:dyDescent="0.25">
      <c r="A341" s="1">
        <v>42114</v>
      </c>
      <c r="B341">
        <v>2015</v>
      </c>
      <c r="C341">
        <v>4</v>
      </c>
      <c r="D341" t="s">
        <v>5597</v>
      </c>
      <c r="E341">
        <v>2</v>
      </c>
      <c r="F341" t="str">
        <f>TEXT(Dim_Date[[#This Row],[Order Date]],"YYYY-MMM")</f>
        <v>2015-Apr</v>
      </c>
    </row>
    <row r="342" spans="1:6" x14ac:dyDescent="0.25">
      <c r="A342" s="1">
        <v>43092</v>
      </c>
      <c r="B342">
        <v>2017</v>
      </c>
      <c r="C342">
        <v>12</v>
      </c>
      <c r="D342" t="s">
        <v>5605</v>
      </c>
      <c r="E342">
        <v>4</v>
      </c>
      <c r="F342" t="str">
        <f>TEXT(Dim_Date[[#This Row],[Order Date]],"YYYY-MMM")</f>
        <v>2017-Dec</v>
      </c>
    </row>
    <row r="343" spans="1:6" x14ac:dyDescent="0.25">
      <c r="A343" s="1">
        <v>42015</v>
      </c>
      <c r="B343">
        <v>2015</v>
      </c>
      <c r="C343">
        <v>1</v>
      </c>
      <c r="D343" t="s">
        <v>5594</v>
      </c>
      <c r="E343">
        <v>1</v>
      </c>
      <c r="F343" t="str">
        <f>TEXT(Dim_Date[[#This Row],[Order Date]],"YYYY-MMM")</f>
        <v>2015-Jan</v>
      </c>
    </row>
    <row r="344" spans="1:6" x14ac:dyDescent="0.25">
      <c r="A344" s="1">
        <v>42995</v>
      </c>
      <c r="B344">
        <v>2017</v>
      </c>
      <c r="C344">
        <v>9</v>
      </c>
      <c r="D344" t="s">
        <v>5602</v>
      </c>
      <c r="E344">
        <v>3</v>
      </c>
      <c r="F344" t="str">
        <f>TEXT(Dim_Date[[#This Row],[Order Date]],"YYYY-MMM")</f>
        <v>2017-Sep</v>
      </c>
    </row>
    <row r="345" spans="1:6" x14ac:dyDescent="0.25">
      <c r="A345" s="1">
        <v>43045</v>
      </c>
      <c r="B345">
        <v>2017</v>
      </c>
      <c r="C345">
        <v>11</v>
      </c>
      <c r="D345" t="s">
        <v>5604</v>
      </c>
      <c r="E345">
        <v>4</v>
      </c>
      <c r="F345" t="str">
        <f>TEXT(Dim_Date[[#This Row],[Order Date]],"YYYY-MMM")</f>
        <v>2017-Nov</v>
      </c>
    </row>
    <row r="346" spans="1:6" x14ac:dyDescent="0.25">
      <c r="A346" s="1">
        <v>42363</v>
      </c>
      <c r="B346">
        <v>2015</v>
      </c>
      <c r="C346">
        <v>12</v>
      </c>
      <c r="D346" t="s">
        <v>5605</v>
      </c>
      <c r="E346">
        <v>4</v>
      </c>
      <c r="F346" t="str">
        <f>TEXT(Dim_Date[[#This Row],[Order Date]],"YYYY-MMM")</f>
        <v>2015-Dec</v>
      </c>
    </row>
    <row r="347" spans="1:6" x14ac:dyDescent="0.25">
      <c r="A347" s="1">
        <v>42442</v>
      </c>
      <c r="B347">
        <v>2016</v>
      </c>
      <c r="C347">
        <v>3</v>
      </c>
      <c r="D347" t="s">
        <v>5596</v>
      </c>
      <c r="E347">
        <v>1</v>
      </c>
      <c r="F347" t="str">
        <f>TEXT(Dim_Date[[#This Row],[Order Date]],"YYYY-MMM")</f>
        <v>2016-Mar</v>
      </c>
    </row>
    <row r="348" spans="1:6" x14ac:dyDescent="0.25">
      <c r="A348" s="1">
        <v>42247</v>
      </c>
      <c r="B348">
        <v>2015</v>
      </c>
      <c r="C348">
        <v>8</v>
      </c>
      <c r="D348" t="s">
        <v>5601</v>
      </c>
      <c r="E348">
        <v>3</v>
      </c>
      <c r="F348" t="str">
        <f>TEXT(Dim_Date[[#This Row],[Order Date]],"YYYY-MMM")</f>
        <v>2015-Aug</v>
      </c>
    </row>
    <row r="349" spans="1:6" x14ac:dyDescent="0.25">
      <c r="A349" s="1">
        <v>41715</v>
      </c>
      <c r="B349">
        <v>2014</v>
      </c>
      <c r="C349">
        <v>3</v>
      </c>
      <c r="D349" t="s">
        <v>5596</v>
      </c>
      <c r="E349">
        <v>1</v>
      </c>
      <c r="F349" t="str">
        <f>TEXT(Dim_Date[[#This Row],[Order Date]],"YYYY-MMM")</f>
        <v>2014-Mar</v>
      </c>
    </row>
    <row r="350" spans="1:6" x14ac:dyDescent="0.25">
      <c r="A350" s="1">
        <v>42636</v>
      </c>
      <c r="B350">
        <v>2016</v>
      </c>
      <c r="C350">
        <v>9</v>
      </c>
      <c r="D350" t="s">
        <v>5602</v>
      </c>
      <c r="E350">
        <v>3</v>
      </c>
      <c r="F350" t="str">
        <f>TEXT(Dim_Date[[#This Row],[Order Date]],"YYYY-MMM")</f>
        <v>2016-Sep</v>
      </c>
    </row>
    <row r="351" spans="1:6" x14ac:dyDescent="0.25">
      <c r="A351" s="1">
        <v>42526</v>
      </c>
      <c r="B351">
        <v>2016</v>
      </c>
      <c r="C351">
        <v>6</v>
      </c>
      <c r="D351" t="s">
        <v>5599</v>
      </c>
      <c r="E351">
        <v>2</v>
      </c>
      <c r="F351" t="str">
        <f>TEXT(Dim_Date[[#This Row],[Order Date]],"YYYY-MMM")</f>
        <v>2016-Jun</v>
      </c>
    </row>
    <row r="352" spans="1:6" x14ac:dyDescent="0.25">
      <c r="A352" s="1">
        <v>42640</v>
      </c>
      <c r="B352">
        <v>2016</v>
      </c>
      <c r="C352">
        <v>9</v>
      </c>
      <c r="D352" t="s">
        <v>5602</v>
      </c>
      <c r="E352">
        <v>3</v>
      </c>
      <c r="F352" t="str">
        <f>TEXT(Dim_Date[[#This Row],[Order Date]],"YYYY-MMM")</f>
        <v>2016-Sep</v>
      </c>
    </row>
    <row r="353" spans="1:6" x14ac:dyDescent="0.25">
      <c r="A353" s="1">
        <v>42817</v>
      </c>
      <c r="B353">
        <v>2017</v>
      </c>
      <c r="C353">
        <v>3</v>
      </c>
      <c r="D353" t="s">
        <v>5596</v>
      </c>
      <c r="E353">
        <v>1</v>
      </c>
      <c r="F353" t="str">
        <f>TEXT(Dim_Date[[#This Row],[Order Date]],"YYYY-MMM")</f>
        <v>2017-Mar</v>
      </c>
    </row>
    <row r="354" spans="1:6" x14ac:dyDescent="0.25">
      <c r="A354" s="1">
        <v>41984</v>
      </c>
      <c r="B354">
        <v>2014</v>
      </c>
      <c r="C354">
        <v>12</v>
      </c>
      <c r="D354" t="s">
        <v>5605</v>
      </c>
      <c r="E354">
        <v>4</v>
      </c>
      <c r="F354" t="str">
        <f>TEXT(Dim_Date[[#This Row],[Order Date]],"YYYY-MMM")</f>
        <v>2014-Dec</v>
      </c>
    </row>
    <row r="355" spans="1:6" x14ac:dyDescent="0.25">
      <c r="A355" s="1">
        <v>42733</v>
      </c>
      <c r="B355">
        <v>2016</v>
      </c>
      <c r="C355">
        <v>12</v>
      </c>
      <c r="D355" t="s">
        <v>5605</v>
      </c>
      <c r="E355">
        <v>4</v>
      </c>
      <c r="F355" t="str">
        <f>TEXT(Dim_Date[[#This Row],[Order Date]],"YYYY-MMM")</f>
        <v>2016-Dec</v>
      </c>
    </row>
    <row r="356" spans="1:6" x14ac:dyDescent="0.25">
      <c r="A356" s="1">
        <v>42680</v>
      </c>
      <c r="B356">
        <v>2016</v>
      </c>
      <c r="C356">
        <v>11</v>
      </c>
      <c r="D356" t="s">
        <v>5604</v>
      </c>
      <c r="E356">
        <v>4</v>
      </c>
      <c r="F356" t="str">
        <f>TEXT(Dim_Date[[#This Row],[Order Date]],"YYYY-MMM")</f>
        <v>2016-Nov</v>
      </c>
    </row>
    <row r="357" spans="1:6" x14ac:dyDescent="0.25">
      <c r="A357" s="1">
        <v>41723</v>
      </c>
      <c r="B357">
        <v>2014</v>
      </c>
      <c r="C357">
        <v>3</v>
      </c>
      <c r="D357" t="s">
        <v>5596</v>
      </c>
      <c r="E357">
        <v>1</v>
      </c>
      <c r="F357" t="str">
        <f>TEXT(Dim_Date[[#This Row],[Order Date]],"YYYY-MMM")</f>
        <v>2014-Mar</v>
      </c>
    </row>
    <row r="358" spans="1:6" x14ac:dyDescent="0.25">
      <c r="A358" s="1">
        <v>41961</v>
      </c>
      <c r="B358">
        <v>2014</v>
      </c>
      <c r="C358">
        <v>11</v>
      </c>
      <c r="D358" t="s">
        <v>5604</v>
      </c>
      <c r="E358">
        <v>4</v>
      </c>
      <c r="F358" t="str">
        <f>TEXT(Dim_Date[[#This Row],[Order Date]],"YYYY-MMM")</f>
        <v>2014-Nov</v>
      </c>
    </row>
    <row r="359" spans="1:6" x14ac:dyDescent="0.25">
      <c r="A359" s="1">
        <v>42933</v>
      </c>
      <c r="B359">
        <v>2017</v>
      </c>
      <c r="C359">
        <v>7</v>
      </c>
      <c r="D359" t="s">
        <v>5600</v>
      </c>
      <c r="E359">
        <v>3</v>
      </c>
      <c r="F359" t="str">
        <f>TEXT(Dim_Date[[#This Row],[Order Date]],"YYYY-MMM")</f>
        <v>2017-Jul</v>
      </c>
    </row>
    <row r="360" spans="1:6" x14ac:dyDescent="0.25">
      <c r="A360" s="1">
        <v>42512</v>
      </c>
      <c r="B360">
        <v>2016</v>
      </c>
      <c r="C360">
        <v>5</v>
      </c>
      <c r="D360" t="s">
        <v>5598</v>
      </c>
      <c r="E360">
        <v>2</v>
      </c>
      <c r="F360" t="str">
        <f>TEXT(Dim_Date[[#This Row],[Order Date]],"YYYY-MMM")</f>
        <v>2016-May</v>
      </c>
    </row>
    <row r="361" spans="1:6" x14ac:dyDescent="0.25">
      <c r="A361" s="1">
        <v>42674</v>
      </c>
      <c r="B361">
        <v>2016</v>
      </c>
      <c r="C361">
        <v>10</v>
      </c>
      <c r="D361" t="s">
        <v>5603</v>
      </c>
      <c r="E361">
        <v>4</v>
      </c>
      <c r="F361" t="str">
        <f>TEXT(Dim_Date[[#This Row],[Order Date]],"YYYY-MMM")</f>
        <v>2016-Oct</v>
      </c>
    </row>
    <row r="362" spans="1:6" x14ac:dyDescent="0.25">
      <c r="A362" s="1">
        <v>42391</v>
      </c>
      <c r="B362">
        <v>2016</v>
      </c>
      <c r="C362">
        <v>1</v>
      </c>
      <c r="D362" t="s">
        <v>5594</v>
      </c>
      <c r="E362">
        <v>1</v>
      </c>
      <c r="F362" t="str">
        <f>TEXT(Dim_Date[[#This Row],[Order Date]],"YYYY-MMM")</f>
        <v>2016-Jan</v>
      </c>
    </row>
    <row r="363" spans="1:6" x14ac:dyDescent="0.25">
      <c r="A363" s="1">
        <v>42440</v>
      </c>
      <c r="B363">
        <v>2016</v>
      </c>
      <c r="C363">
        <v>3</v>
      </c>
      <c r="D363" t="s">
        <v>5596</v>
      </c>
      <c r="E363">
        <v>1</v>
      </c>
      <c r="F363" t="str">
        <f>TEXT(Dim_Date[[#This Row],[Order Date]],"YYYY-MMM")</f>
        <v>2016-Mar</v>
      </c>
    </row>
    <row r="364" spans="1:6" x14ac:dyDescent="0.25">
      <c r="A364" s="1">
        <v>42834</v>
      </c>
      <c r="B364">
        <v>2017</v>
      </c>
      <c r="C364">
        <v>4</v>
      </c>
      <c r="D364" t="s">
        <v>5597</v>
      </c>
      <c r="E364">
        <v>2</v>
      </c>
      <c r="F364" t="str">
        <f>TEXT(Dim_Date[[#This Row],[Order Date]],"YYYY-MMM")</f>
        <v>2017-Apr</v>
      </c>
    </row>
    <row r="365" spans="1:6" x14ac:dyDescent="0.25">
      <c r="A365" s="1">
        <v>42975</v>
      </c>
      <c r="B365">
        <v>2017</v>
      </c>
      <c r="C365">
        <v>8</v>
      </c>
      <c r="D365" t="s">
        <v>5601</v>
      </c>
      <c r="E365">
        <v>3</v>
      </c>
      <c r="F365" t="str">
        <f>TEXT(Dim_Date[[#This Row],[Order Date]],"YYYY-MMM")</f>
        <v>2017-Aug</v>
      </c>
    </row>
    <row r="366" spans="1:6" x14ac:dyDescent="0.25">
      <c r="A366" s="1">
        <v>42652</v>
      </c>
      <c r="B366">
        <v>2016</v>
      </c>
      <c r="C366">
        <v>10</v>
      </c>
      <c r="D366" t="s">
        <v>5603</v>
      </c>
      <c r="E366">
        <v>4</v>
      </c>
      <c r="F366" t="str">
        <f>TEXT(Dim_Date[[#This Row],[Order Date]],"YYYY-MMM")</f>
        <v>2016-Oct</v>
      </c>
    </row>
    <row r="367" spans="1:6" x14ac:dyDescent="0.25">
      <c r="A367" s="1">
        <v>41806</v>
      </c>
      <c r="B367">
        <v>2014</v>
      </c>
      <c r="C367">
        <v>6</v>
      </c>
      <c r="D367" t="s">
        <v>5599</v>
      </c>
      <c r="E367">
        <v>2</v>
      </c>
      <c r="F367" t="str">
        <f>TEXT(Dim_Date[[#This Row],[Order Date]],"YYYY-MMM")</f>
        <v>2014-Jun</v>
      </c>
    </row>
    <row r="368" spans="1:6" x14ac:dyDescent="0.25">
      <c r="A368" s="1">
        <v>41845</v>
      </c>
      <c r="B368">
        <v>2014</v>
      </c>
      <c r="C368">
        <v>7</v>
      </c>
      <c r="D368" t="s">
        <v>5600</v>
      </c>
      <c r="E368">
        <v>3</v>
      </c>
      <c r="F368" t="str">
        <f>TEXT(Dim_Date[[#This Row],[Order Date]],"YYYY-MMM")</f>
        <v>2014-Jul</v>
      </c>
    </row>
    <row r="369" spans="1:6" x14ac:dyDescent="0.25">
      <c r="A369" s="1">
        <v>42685</v>
      </c>
      <c r="B369">
        <v>2016</v>
      </c>
      <c r="C369">
        <v>11</v>
      </c>
      <c r="D369" t="s">
        <v>5604</v>
      </c>
      <c r="E369">
        <v>4</v>
      </c>
      <c r="F369" t="str">
        <f>TEXT(Dim_Date[[#This Row],[Order Date]],"YYYY-MMM")</f>
        <v>2016-Nov</v>
      </c>
    </row>
    <row r="370" spans="1:6" x14ac:dyDescent="0.25">
      <c r="A370" s="1">
        <v>42771</v>
      </c>
      <c r="B370">
        <v>2017</v>
      </c>
      <c r="C370">
        <v>2</v>
      </c>
      <c r="D370" t="s">
        <v>5595</v>
      </c>
      <c r="E370">
        <v>1</v>
      </c>
      <c r="F370" t="str">
        <f>TEXT(Dim_Date[[#This Row],[Order Date]],"YYYY-MMM")</f>
        <v>2017-Feb</v>
      </c>
    </row>
    <row r="371" spans="1:6" x14ac:dyDescent="0.25">
      <c r="A371" s="1">
        <v>42031</v>
      </c>
      <c r="B371">
        <v>2015</v>
      </c>
      <c r="C371">
        <v>1</v>
      </c>
      <c r="D371" t="s">
        <v>5594</v>
      </c>
      <c r="E371">
        <v>1</v>
      </c>
      <c r="F371" t="str">
        <f>TEXT(Dim_Date[[#This Row],[Order Date]],"YYYY-MMM")</f>
        <v>2015-Jan</v>
      </c>
    </row>
    <row r="372" spans="1:6" x14ac:dyDescent="0.25">
      <c r="A372" s="1">
        <v>42201</v>
      </c>
      <c r="B372">
        <v>2015</v>
      </c>
      <c r="C372">
        <v>7</v>
      </c>
      <c r="D372" t="s">
        <v>5600</v>
      </c>
      <c r="E372">
        <v>3</v>
      </c>
      <c r="F372" t="str">
        <f>TEXT(Dim_Date[[#This Row],[Order Date]],"YYYY-MMM")</f>
        <v>2015-Jul</v>
      </c>
    </row>
    <row r="373" spans="1:6" x14ac:dyDescent="0.25">
      <c r="A373" s="1">
        <v>42841</v>
      </c>
      <c r="B373">
        <v>2017</v>
      </c>
      <c r="C373">
        <v>4</v>
      </c>
      <c r="D373" t="s">
        <v>5597</v>
      </c>
      <c r="E373">
        <v>2</v>
      </c>
      <c r="F373" t="str">
        <f>TEXT(Dim_Date[[#This Row],[Order Date]],"YYYY-MMM")</f>
        <v>2017-Apr</v>
      </c>
    </row>
    <row r="374" spans="1:6" x14ac:dyDescent="0.25">
      <c r="A374" s="1">
        <v>42592</v>
      </c>
      <c r="B374">
        <v>2016</v>
      </c>
      <c r="C374">
        <v>8</v>
      </c>
      <c r="D374" t="s">
        <v>5601</v>
      </c>
      <c r="E374">
        <v>3</v>
      </c>
      <c r="F374" t="str">
        <f>TEXT(Dim_Date[[#This Row],[Order Date]],"YYYY-MMM")</f>
        <v>2016-Aug</v>
      </c>
    </row>
    <row r="375" spans="1:6" x14ac:dyDescent="0.25">
      <c r="A375" s="1">
        <v>42746</v>
      </c>
      <c r="B375">
        <v>2017</v>
      </c>
      <c r="C375">
        <v>1</v>
      </c>
      <c r="D375" t="s">
        <v>5594</v>
      </c>
      <c r="E375">
        <v>1</v>
      </c>
      <c r="F375" t="str">
        <f>TEXT(Dim_Date[[#This Row],[Order Date]],"YYYY-MMM")</f>
        <v>2017-Jan</v>
      </c>
    </row>
    <row r="376" spans="1:6" x14ac:dyDescent="0.25">
      <c r="A376" s="1">
        <v>42985</v>
      </c>
      <c r="B376">
        <v>2017</v>
      </c>
      <c r="C376">
        <v>9</v>
      </c>
      <c r="D376" t="s">
        <v>5602</v>
      </c>
      <c r="E376">
        <v>3</v>
      </c>
      <c r="F376" t="str">
        <f>TEXT(Dim_Date[[#This Row],[Order Date]],"YYYY-MMM")</f>
        <v>2017-Sep</v>
      </c>
    </row>
    <row r="377" spans="1:6" x14ac:dyDescent="0.25">
      <c r="A377" s="1">
        <v>41665</v>
      </c>
      <c r="B377">
        <v>2014</v>
      </c>
      <c r="C377">
        <v>1</v>
      </c>
      <c r="D377" t="s">
        <v>5594</v>
      </c>
      <c r="E377">
        <v>1</v>
      </c>
      <c r="F377" t="str">
        <f>TEXT(Dim_Date[[#This Row],[Order Date]],"YYYY-MMM")</f>
        <v>2014-Jan</v>
      </c>
    </row>
    <row r="378" spans="1:6" x14ac:dyDescent="0.25">
      <c r="A378" s="1">
        <v>42488</v>
      </c>
      <c r="B378">
        <v>2016</v>
      </c>
      <c r="C378">
        <v>4</v>
      </c>
      <c r="D378" t="s">
        <v>5597</v>
      </c>
      <c r="E378">
        <v>2</v>
      </c>
      <c r="F378" t="str">
        <f>TEXT(Dim_Date[[#This Row],[Order Date]],"YYYY-MMM")</f>
        <v>2016-Apr</v>
      </c>
    </row>
    <row r="379" spans="1:6" x14ac:dyDescent="0.25">
      <c r="A379" s="1">
        <v>41755</v>
      </c>
      <c r="B379">
        <v>2014</v>
      </c>
      <c r="C379">
        <v>4</v>
      </c>
      <c r="D379" t="s">
        <v>5597</v>
      </c>
      <c r="E379">
        <v>2</v>
      </c>
      <c r="F379" t="str">
        <f>TEXT(Dim_Date[[#This Row],[Order Date]],"YYYY-MMM")</f>
        <v>2014-Apr</v>
      </c>
    </row>
    <row r="380" spans="1:6" x14ac:dyDescent="0.25">
      <c r="A380" s="1">
        <v>42870</v>
      </c>
      <c r="B380">
        <v>2017</v>
      </c>
      <c r="C380">
        <v>5</v>
      </c>
      <c r="D380" t="s">
        <v>5598</v>
      </c>
      <c r="E380">
        <v>2</v>
      </c>
      <c r="F380" t="str">
        <f>TEXT(Dim_Date[[#This Row],[Order Date]],"YYYY-MMM")</f>
        <v>2017-May</v>
      </c>
    </row>
    <row r="381" spans="1:6" x14ac:dyDescent="0.25">
      <c r="A381" s="1">
        <v>42131</v>
      </c>
      <c r="B381">
        <v>2015</v>
      </c>
      <c r="C381">
        <v>5</v>
      </c>
      <c r="D381" t="s">
        <v>5598</v>
      </c>
      <c r="E381">
        <v>2</v>
      </c>
      <c r="F381" t="str">
        <f>TEXT(Dim_Date[[#This Row],[Order Date]],"YYYY-MMM")</f>
        <v>2015-May</v>
      </c>
    </row>
    <row r="382" spans="1:6" x14ac:dyDescent="0.25">
      <c r="A382" s="1">
        <v>42477</v>
      </c>
      <c r="B382">
        <v>2016</v>
      </c>
      <c r="C382">
        <v>4</v>
      </c>
      <c r="D382" t="s">
        <v>5597</v>
      </c>
      <c r="E382">
        <v>2</v>
      </c>
      <c r="F382" t="str">
        <f>TEXT(Dim_Date[[#This Row],[Order Date]],"YYYY-MMM")</f>
        <v>2016-Apr</v>
      </c>
    </row>
    <row r="383" spans="1:6" x14ac:dyDescent="0.25">
      <c r="A383" s="1">
        <v>42374</v>
      </c>
      <c r="B383">
        <v>2016</v>
      </c>
      <c r="C383">
        <v>1</v>
      </c>
      <c r="D383" t="s">
        <v>5594</v>
      </c>
      <c r="E383">
        <v>1</v>
      </c>
      <c r="F383" t="str">
        <f>TEXT(Dim_Date[[#This Row],[Order Date]],"YYYY-MMM")</f>
        <v>2016-Jan</v>
      </c>
    </row>
    <row r="384" spans="1:6" x14ac:dyDescent="0.25">
      <c r="A384" s="1">
        <v>42241</v>
      </c>
      <c r="B384">
        <v>2015</v>
      </c>
      <c r="C384">
        <v>8</v>
      </c>
      <c r="D384" t="s">
        <v>5601</v>
      </c>
      <c r="E384">
        <v>3</v>
      </c>
      <c r="F384" t="str">
        <f>TEXT(Dim_Date[[#This Row],[Order Date]],"YYYY-MMM")</f>
        <v>2015-Aug</v>
      </c>
    </row>
    <row r="385" spans="1:6" x14ac:dyDescent="0.25">
      <c r="A385" s="1">
        <v>41891</v>
      </c>
      <c r="B385">
        <v>2014</v>
      </c>
      <c r="C385">
        <v>9</v>
      </c>
      <c r="D385" t="s">
        <v>5602</v>
      </c>
      <c r="E385">
        <v>3</v>
      </c>
      <c r="F385" t="str">
        <f>TEXT(Dim_Date[[#This Row],[Order Date]],"YYYY-MMM")</f>
        <v>2014-Sep</v>
      </c>
    </row>
    <row r="386" spans="1:6" x14ac:dyDescent="0.25">
      <c r="A386" s="1">
        <v>41927</v>
      </c>
      <c r="B386">
        <v>2014</v>
      </c>
      <c r="C386">
        <v>10</v>
      </c>
      <c r="D386" t="s">
        <v>5603</v>
      </c>
      <c r="E386">
        <v>4</v>
      </c>
      <c r="F386" t="str">
        <f>TEXT(Dim_Date[[#This Row],[Order Date]],"YYYY-MMM")</f>
        <v>2014-Oct</v>
      </c>
    </row>
    <row r="387" spans="1:6" x14ac:dyDescent="0.25">
      <c r="A387" s="1">
        <v>41716</v>
      </c>
      <c r="B387">
        <v>2014</v>
      </c>
      <c r="C387">
        <v>3</v>
      </c>
      <c r="D387" t="s">
        <v>5596</v>
      </c>
      <c r="E387">
        <v>1</v>
      </c>
      <c r="F387" t="str">
        <f>TEXT(Dim_Date[[#This Row],[Order Date]],"YYYY-MMM")</f>
        <v>2014-Mar</v>
      </c>
    </row>
    <row r="388" spans="1:6" x14ac:dyDescent="0.25">
      <c r="A388" s="1">
        <v>42034</v>
      </c>
      <c r="B388">
        <v>2015</v>
      </c>
      <c r="C388">
        <v>1</v>
      </c>
      <c r="D388" t="s">
        <v>5594</v>
      </c>
      <c r="E388">
        <v>1</v>
      </c>
      <c r="F388" t="str">
        <f>TEXT(Dim_Date[[#This Row],[Order Date]],"YYYY-MMM")</f>
        <v>2015-Jan</v>
      </c>
    </row>
    <row r="389" spans="1:6" x14ac:dyDescent="0.25">
      <c r="A389" s="1">
        <v>41802</v>
      </c>
      <c r="B389">
        <v>2014</v>
      </c>
      <c r="C389">
        <v>6</v>
      </c>
      <c r="D389" t="s">
        <v>5599</v>
      </c>
      <c r="E389">
        <v>2</v>
      </c>
      <c r="F389" t="str">
        <f>TEXT(Dim_Date[[#This Row],[Order Date]],"YYYY-MMM")</f>
        <v>2014-Jun</v>
      </c>
    </row>
    <row r="390" spans="1:6" x14ac:dyDescent="0.25">
      <c r="A390" s="1">
        <v>42927</v>
      </c>
      <c r="B390">
        <v>2017</v>
      </c>
      <c r="C390">
        <v>7</v>
      </c>
      <c r="D390" t="s">
        <v>5600</v>
      </c>
      <c r="E390">
        <v>3</v>
      </c>
      <c r="F390" t="str">
        <f>TEXT(Dim_Date[[#This Row],[Order Date]],"YYYY-MMM")</f>
        <v>2017-Jul</v>
      </c>
    </row>
    <row r="391" spans="1:6" x14ac:dyDescent="0.25">
      <c r="A391" s="1">
        <v>42779</v>
      </c>
      <c r="B391">
        <v>2017</v>
      </c>
      <c r="C391">
        <v>2</v>
      </c>
      <c r="D391" t="s">
        <v>5595</v>
      </c>
      <c r="E391">
        <v>1</v>
      </c>
      <c r="F391" t="str">
        <f>TEXT(Dim_Date[[#This Row],[Order Date]],"YYYY-MMM")</f>
        <v>2017-Feb</v>
      </c>
    </row>
    <row r="392" spans="1:6" x14ac:dyDescent="0.25">
      <c r="A392" s="1">
        <v>42175</v>
      </c>
      <c r="B392">
        <v>2015</v>
      </c>
      <c r="C392">
        <v>6</v>
      </c>
      <c r="D392" t="s">
        <v>5599</v>
      </c>
      <c r="E392">
        <v>2</v>
      </c>
      <c r="F392" t="str">
        <f>TEXT(Dim_Date[[#This Row],[Order Date]],"YYYY-MMM")</f>
        <v>2015-Jun</v>
      </c>
    </row>
    <row r="393" spans="1:6" x14ac:dyDescent="0.25">
      <c r="A393" s="1">
        <v>41857</v>
      </c>
      <c r="B393">
        <v>2014</v>
      </c>
      <c r="C393">
        <v>8</v>
      </c>
      <c r="D393" t="s">
        <v>5601</v>
      </c>
      <c r="E393">
        <v>3</v>
      </c>
      <c r="F393" t="str">
        <f>TEXT(Dim_Date[[#This Row],[Order Date]],"YYYY-MMM")</f>
        <v>2014-Aug</v>
      </c>
    </row>
    <row r="394" spans="1:6" x14ac:dyDescent="0.25">
      <c r="A394" s="1">
        <v>42202</v>
      </c>
      <c r="B394">
        <v>2015</v>
      </c>
      <c r="C394">
        <v>7</v>
      </c>
      <c r="D394" t="s">
        <v>5600</v>
      </c>
      <c r="E394">
        <v>3</v>
      </c>
      <c r="F394" t="str">
        <f>TEXT(Dim_Date[[#This Row],[Order Date]],"YYYY-MMM")</f>
        <v>2015-Jul</v>
      </c>
    </row>
    <row r="395" spans="1:6" x14ac:dyDescent="0.25">
      <c r="A395" s="1">
        <v>42855</v>
      </c>
      <c r="B395">
        <v>2017</v>
      </c>
      <c r="C395">
        <v>4</v>
      </c>
      <c r="D395" t="s">
        <v>5597</v>
      </c>
      <c r="E395">
        <v>2</v>
      </c>
      <c r="F395" t="str">
        <f>TEXT(Dim_Date[[#This Row],[Order Date]],"YYYY-MMM")</f>
        <v>2017-Apr</v>
      </c>
    </row>
    <row r="396" spans="1:6" x14ac:dyDescent="0.25">
      <c r="A396" s="1">
        <v>41977</v>
      </c>
      <c r="B396">
        <v>2014</v>
      </c>
      <c r="C396">
        <v>12</v>
      </c>
      <c r="D396" t="s">
        <v>5605</v>
      </c>
      <c r="E396">
        <v>4</v>
      </c>
      <c r="F396" t="str">
        <f>TEXT(Dim_Date[[#This Row],[Order Date]],"YYYY-MMM")</f>
        <v>2014-Dec</v>
      </c>
    </row>
    <row r="397" spans="1:6" x14ac:dyDescent="0.25">
      <c r="A397" s="1">
        <v>42194</v>
      </c>
      <c r="B397">
        <v>2015</v>
      </c>
      <c r="C397">
        <v>7</v>
      </c>
      <c r="D397" t="s">
        <v>5600</v>
      </c>
      <c r="E397">
        <v>3</v>
      </c>
      <c r="F397" t="str">
        <f>TEXT(Dim_Date[[#This Row],[Order Date]],"YYYY-MMM")</f>
        <v>2015-Jul</v>
      </c>
    </row>
    <row r="398" spans="1:6" x14ac:dyDescent="0.25">
      <c r="A398" s="1">
        <v>42210</v>
      </c>
      <c r="B398">
        <v>2015</v>
      </c>
      <c r="C398">
        <v>7</v>
      </c>
      <c r="D398" t="s">
        <v>5600</v>
      </c>
      <c r="E398">
        <v>3</v>
      </c>
      <c r="F398" t="str">
        <f>TEXT(Dim_Date[[#This Row],[Order Date]],"YYYY-MMM")</f>
        <v>2015-Jul</v>
      </c>
    </row>
    <row r="399" spans="1:6" x14ac:dyDescent="0.25">
      <c r="A399" s="1">
        <v>42324</v>
      </c>
      <c r="B399">
        <v>2015</v>
      </c>
      <c r="C399">
        <v>11</v>
      </c>
      <c r="D399" t="s">
        <v>5604</v>
      </c>
      <c r="E399">
        <v>4</v>
      </c>
      <c r="F399" t="str">
        <f>TEXT(Dim_Date[[#This Row],[Order Date]],"YYYY-MMM")</f>
        <v>2015-Nov</v>
      </c>
    </row>
    <row r="400" spans="1:6" x14ac:dyDescent="0.25">
      <c r="A400" s="1">
        <v>42013</v>
      </c>
      <c r="B400">
        <v>2015</v>
      </c>
      <c r="C400">
        <v>1</v>
      </c>
      <c r="D400" t="s">
        <v>5594</v>
      </c>
      <c r="E400">
        <v>1</v>
      </c>
      <c r="F400" t="str">
        <f>TEXT(Dim_Date[[#This Row],[Order Date]],"YYYY-MMM")</f>
        <v>2015-Jan</v>
      </c>
    </row>
    <row r="401" spans="1:6" x14ac:dyDescent="0.25">
      <c r="A401" s="1">
        <v>42495</v>
      </c>
      <c r="B401">
        <v>2016</v>
      </c>
      <c r="C401">
        <v>5</v>
      </c>
      <c r="D401" t="s">
        <v>5598</v>
      </c>
      <c r="E401">
        <v>2</v>
      </c>
      <c r="F401" t="str">
        <f>TEXT(Dim_Date[[#This Row],[Order Date]],"YYYY-MMM")</f>
        <v>2016-May</v>
      </c>
    </row>
    <row r="402" spans="1:6" x14ac:dyDescent="0.25">
      <c r="A402" s="1">
        <v>41907</v>
      </c>
      <c r="B402">
        <v>2014</v>
      </c>
      <c r="C402">
        <v>9</v>
      </c>
      <c r="D402" t="s">
        <v>5602</v>
      </c>
      <c r="E402">
        <v>3</v>
      </c>
      <c r="F402" t="str">
        <f>TEXT(Dim_Date[[#This Row],[Order Date]],"YYYY-MMM")</f>
        <v>2014-Sep</v>
      </c>
    </row>
    <row r="403" spans="1:6" x14ac:dyDescent="0.25">
      <c r="A403" s="1">
        <v>41712</v>
      </c>
      <c r="B403">
        <v>2014</v>
      </c>
      <c r="C403">
        <v>3</v>
      </c>
      <c r="D403" t="s">
        <v>5596</v>
      </c>
      <c r="E403">
        <v>1</v>
      </c>
      <c r="F403" t="str">
        <f>TEXT(Dim_Date[[#This Row],[Order Date]],"YYYY-MMM")</f>
        <v>2014-Mar</v>
      </c>
    </row>
    <row r="404" spans="1:6" x14ac:dyDescent="0.25">
      <c r="A404" s="1">
        <v>42731</v>
      </c>
      <c r="B404">
        <v>2016</v>
      </c>
      <c r="C404">
        <v>12</v>
      </c>
      <c r="D404" t="s">
        <v>5605</v>
      </c>
      <c r="E404">
        <v>4</v>
      </c>
      <c r="F404" t="str">
        <f>TEXT(Dim_Date[[#This Row],[Order Date]],"YYYY-MMM")</f>
        <v>2016-Dec</v>
      </c>
    </row>
    <row r="405" spans="1:6" x14ac:dyDescent="0.25">
      <c r="A405" s="1">
        <v>42951</v>
      </c>
      <c r="B405">
        <v>2017</v>
      </c>
      <c r="C405">
        <v>8</v>
      </c>
      <c r="D405" t="s">
        <v>5601</v>
      </c>
      <c r="E405">
        <v>3</v>
      </c>
      <c r="F405" t="str">
        <f>TEXT(Dim_Date[[#This Row],[Order Date]],"YYYY-MMM")</f>
        <v>2017-Aug</v>
      </c>
    </row>
    <row r="406" spans="1:6" x14ac:dyDescent="0.25">
      <c r="A406" s="1">
        <v>42597</v>
      </c>
      <c r="B406">
        <v>2016</v>
      </c>
      <c r="C406">
        <v>8</v>
      </c>
      <c r="D406" t="s">
        <v>5601</v>
      </c>
      <c r="E406">
        <v>3</v>
      </c>
      <c r="F406" t="str">
        <f>TEXT(Dim_Date[[#This Row],[Order Date]],"YYYY-MMM")</f>
        <v>2016-Aug</v>
      </c>
    </row>
    <row r="407" spans="1:6" x14ac:dyDescent="0.25">
      <c r="A407" s="1">
        <v>42874</v>
      </c>
      <c r="B407">
        <v>2017</v>
      </c>
      <c r="C407">
        <v>5</v>
      </c>
      <c r="D407" t="s">
        <v>5598</v>
      </c>
      <c r="E407">
        <v>2</v>
      </c>
      <c r="F407" t="str">
        <f>TEXT(Dim_Date[[#This Row],[Order Date]],"YYYY-MMM")</f>
        <v>2017-May</v>
      </c>
    </row>
    <row r="408" spans="1:6" x14ac:dyDescent="0.25">
      <c r="A408" s="1">
        <v>41720</v>
      </c>
      <c r="B408">
        <v>2014</v>
      </c>
      <c r="C408">
        <v>3</v>
      </c>
      <c r="D408" t="s">
        <v>5596</v>
      </c>
      <c r="E408">
        <v>1</v>
      </c>
      <c r="F408" t="str">
        <f>TEXT(Dim_Date[[#This Row],[Order Date]],"YYYY-MMM")</f>
        <v>2014-Mar</v>
      </c>
    </row>
    <row r="409" spans="1:6" x14ac:dyDescent="0.25">
      <c r="A409" s="1">
        <v>42390</v>
      </c>
      <c r="B409">
        <v>2016</v>
      </c>
      <c r="C409">
        <v>1</v>
      </c>
      <c r="D409" t="s">
        <v>5594</v>
      </c>
      <c r="E409">
        <v>1</v>
      </c>
      <c r="F409" t="str">
        <f>TEXT(Dim_Date[[#This Row],[Order Date]],"YYYY-MMM")</f>
        <v>2016-Jan</v>
      </c>
    </row>
    <row r="410" spans="1:6" x14ac:dyDescent="0.25">
      <c r="A410" s="1">
        <v>42661</v>
      </c>
      <c r="B410">
        <v>2016</v>
      </c>
      <c r="C410">
        <v>10</v>
      </c>
      <c r="D410" t="s">
        <v>5603</v>
      </c>
      <c r="E410">
        <v>4</v>
      </c>
      <c r="F410" t="str">
        <f>TEXT(Dim_Date[[#This Row],[Order Date]],"YYYY-MMM")</f>
        <v>2016-Oct</v>
      </c>
    </row>
    <row r="411" spans="1:6" x14ac:dyDescent="0.25">
      <c r="A411" s="1">
        <v>43031</v>
      </c>
      <c r="B411">
        <v>2017</v>
      </c>
      <c r="C411">
        <v>10</v>
      </c>
      <c r="D411" t="s">
        <v>5603</v>
      </c>
      <c r="E411">
        <v>4</v>
      </c>
      <c r="F411" t="str">
        <f>TEXT(Dim_Date[[#This Row],[Order Date]],"YYYY-MMM")</f>
        <v>2017-Oct</v>
      </c>
    </row>
    <row r="412" spans="1:6" x14ac:dyDescent="0.25">
      <c r="A412" s="1">
        <v>42548</v>
      </c>
      <c r="B412">
        <v>2016</v>
      </c>
      <c r="C412">
        <v>6</v>
      </c>
      <c r="D412" t="s">
        <v>5599</v>
      </c>
      <c r="E412">
        <v>2</v>
      </c>
      <c r="F412" t="str">
        <f>TEXT(Dim_Date[[#This Row],[Order Date]],"YYYY-MMM")</f>
        <v>2016-Jun</v>
      </c>
    </row>
    <row r="413" spans="1:6" x14ac:dyDescent="0.25">
      <c r="A413" s="1">
        <v>42697</v>
      </c>
      <c r="B413">
        <v>2016</v>
      </c>
      <c r="C413">
        <v>11</v>
      </c>
      <c r="D413" t="s">
        <v>5604</v>
      </c>
      <c r="E413">
        <v>4</v>
      </c>
      <c r="F413" t="str">
        <f>TEXT(Dim_Date[[#This Row],[Order Date]],"YYYY-MMM")</f>
        <v>2016-Nov</v>
      </c>
    </row>
    <row r="414" spans="1:6" x14ac:dyDescent="0.25">
      <c r="A414" s="1">
        <v>41679</v>
      </c>
      <c r="B414">
        <v>2014</v>
      </c>
      <c r="C414">
        <v>2</v>
      </c>
      <c r="D414" t="s">
        <v>5595</v>
      </c>
      <c r="E414">
        <v>1</v>
      </c>
      <c r="F414" t="str">
        <f>TEXT(Dim_Date[[#This Row],[Order Date]],"YYYY-MMM")</f>
        <v>2014-Feb</v>
      </c>
    </row>
    <row r="415" spans="1:6" x14ac:dyDescent="0.25">
      <c r="A415" s="1">
        <v>43015</v>
      </c>
      <c r="B415">
        <v>2017</v>
      </c>
      <c r="C415">
        <v>10</v>
      </c>
      <c r="D415" t="s">
        <v>5603</v>
      </c>
      <c r="E415">
        <v>4</v>
      </c>
      <c r="F415" t="str">
        <f>TEXT(Dim_Date[[#This Row],[Order Date]],"YYYY-MMM")</f>
        <v>2017-Oct</v>
      </c>
    </row>
    <row r="416" spans="1:6" x14ac:dyDescent="0.25">
      <c r="A416" s="1">
        <v>43057</v>
      </c>
      <c r="B416">
        <v>2017</v>
      </c>
      <c r="C416">
        <v>11</v>
      </c>
      <c r="D416" t="s">
        <v>5604</v>
      </c>
      <c r="E416">
        <v>4</v>
      </c>
      <c r="F416" t="str">
        <f>TEXT(Dim_Date[[#This Row],[Order Date]],"YYYY-MMM")</f>
        <v>2017-Nov</v>
      </c>
    </row>
    <row r="417" spans="1:6" x14ac:dyDescent="0.25">
      <c r="A417" s="1">
        <v>42224</v>
      </c>
      <c r="B417">
        <v>2015</v>
      </c>
      <c r="C417">
        <v>8</v>
      </c>
      <c r="D417" t="s">
        <v>5601</v>
      </c>
      <c r="E417">
        <v>3</v>
      </c>
      <c r="F417" t="str">
        <f>TEXT(Dim_Date[[#This Row],[Order Date]],"YYYY-MMM")</f>
        <v>2015-Aug</v>
      </c>
    </row>
    <row r="418" spans="1:6" x14ac:dyDescent="0.25">
      <c r="A418" s="1">
        <v>42819</v>
      </c>
      <c r="B418">
        <v>2017</v>
      </c>
      <c r="C418">
        <v>3</v>
      </c>
      <c r="D418" t="s">
        <v>5596</v>
      </c>
      <c r="E418">
        <v>1</v>
      </c>
      <c r="F418" t="str">
        <f>TEXT(Dim_Date[[#This Row],[Order Date]],"YYYY-MMM")</f>
        <v>2017-Mar</v>
      </c>
    </row>
    <row r="419" spans="1:6" x14ac:dyDescent="0.25">
      <c r="A419" s="1">
        <v>43083</v>
      </c>
      <c r="B419">
        <v>2017</v>
      </c>
      <c r="C419">
        <v>12</v>
      </c>
      <c r="D419" t="s">
        <v>5605</v>
      </c>
      <c r="E419">
        <v>4</v>
      </c>
      <c r="F419" t="str">
        <f>TEXT(Dim_Date[[#This Row],[Order Date]],"YYYY-MMM")</f>
        <v>2017-Dec</v>
      </c>
    </row>
    <row r="420" spans="1:6" x14ac:dyDescent="0.25">
      <c r="A420" s="1">
        <v>43080</v>
      </c>
      <c r="B420">
        <v>2017</v>
      </c>
      <c r="C420">
        <v>12</v>
      </c>
      <c r="D420" t="s">
        <v>5605</v>
      </c>
      <c r="E420">
        <v>4</v>
      </c>
      <c r="F420" t="str">
        <f>TEXT(Dim_Date[[#This Row],[Order Date]],"YYYY-MMM")</f>
        <v>2017-Dec</v>
      </c>
    </row>
    <row r="421" spans="1:6" x14ac:dyDescent="0.25">
      <c r="A421" s="1">
        <v>42913</v>
      </c>
      <c r="B421">
        <v>2017</v>
      </c>
      <c r="C421">
        <v>6</v>
      </c>
      <c r="D421" t="s">
        <v>5599</v>
      </c>
      <c r="E421">
        <v>2</v>
      </c>
      <c r="F421" t="str">
        <f>TEXT(Dim_Date[[#This Row],[Order Date]],"YYYY-MMM")</f>
        <v>2017-Jun</v>
      </c>
    </row>
    <row r="422" spans="1:6" x14ac:dyDescent="0.25">
      <c r="A422" s="1">
        <v>43085</v>
      </c>
      <c r="B422">
        <v>2017</v>
      </c>
      <c r="C422">
        <v>12</v>
      </c>
      <c r="D422" t="s">
        <v>5605</v>
      </c>
      <c r="E422">
        <v>4</v>
      </c>
      <c r="F422" t="str">
        <f>TEXT(Dim_Date[[#This Row],[Order Date]],"YYYY-MMM")</f>
        <v>2017-Dec</v>
      </c>
    </row>
    <row r="423" spans="1:6" x14ac:dyDescent="0.25">
      <c r="A423" s="1">
        <v>42000</v>
      </c>
      <c r="B423">
        <v>2014</v>
      </c>
      <c r="C423">
        <v>12</v>
      </c>
      <c r="D423" t="s">
        <v>5605</v>
      </c>
      <c r="E423">
        <v>4</v>
      </c>
      <c r="F423" t="str">
        <f>TEXT(Dim_Date[[#This Row],[Order Date]],"YYYY-MMM")</f>
        <v>2014-Dec</v>
      </c>
    </row>
    <row r="424" spans="1:6" x14ac:dyDescent="0.25">
      <c r="A424" s="1">
        <v>42190</v>
      </c>
      <c r="B424">
        <v>2015</v>
      </c>
      <c r="C424">
        <v>7</v>
      </c>
      <c r="D424" t="s">
        <v>5600</v>
      </c>
      <c r="E424">
        <v>3</v>
      </c>
      <c r="F424" t="str">
        <f>TEXT(Dim_Date[[#This Row],[Order Date]],"YYYY-MMM")</f>
        <v>2015-Jul</v>
      </c>
    </row>
    <row r="425" spans="1:6" x14ac:dyDescent="0.25">
      <c r="A425" s="1">
        <v>42837</v>
      </c>
      <c r="B425">
        <v>2017</v>
      </c>
      <c r="C425">
        <v>4</v>
      </c>
      <c r="D425" t="s">
        <v>5597</v>
      </c>
      <c r="E425">
        <v>2</v>
      </c>
      <c r="F425" t="str">
        <f>TEXT(Dim_Date[[#This Row],[Order Date]],"YYYY-MMM")</f>
        <v>2017-Apr</v>
      </c>
    </row>
    <row r="426" spans="1:6" x14ac:dyDescent="0.25">
      <c r="A426" s="1">
        <v>41652</v>
      </c>
      <c r="B426">
        <v>2014</v>
      </c>
      <c r="C426">
        <v>1</v>
      </c>
      <c r="D426" t="s">
        <v>5594</v>
      </c>
      <c r="E426">
        <v>1</v>
      </c>
      <c r="F426" t="str">
        <f>TEXT(Dim_Date[[#This Row],[Order Date]],"YYYY-MMM")</f>
        <v>2014-Jan</v>
      </c>
    </row>
    <row r="427" spans="1:6" x14ac:dyDescent="0.25">
      <c r="A427" s="1">
        <v>42344</v>
      </c>
      <c r="B427">
        <v>2015</v>
      </c>
      <c r="C427">
        <v>12</v>
      </c>
      <c r="D427" t="s">
        <v>5605</v>
      </c>
      <c r="E427">
        <v>4</v>
      </c>
      <c r="F427" t="str">
        <f>TEXT(Dim_Date[[#This Row],[Order Date]],"YYYY-MMM")</f>
        <v>2015-Dec</v>
      </c>
    </row>
    <row r="428" spans="1:6" x14ac:dyDescent="0.25">
      <c r="A428" s="1">
        <v>42515</v>
      </c>
      <c r="B428">
        <v>2016</v>
      </c>
      <c r="C428">
        <v>5</v>
      </c>
      <c r="D428" t="s">
        <v>5598</v>
      </c>
      <c r="E428">
        <v>2</v>
      </c>
      <c r="F428" t="str">
        <f>TEXT(Dim_Date[[#This Row],[Order Date]],"YYYY-MMM")</f>
        <v>2016-May</v>
      </c>
    </row>
    <row r="429" spans="1:6" x14ac:dyDescent="0.25">
      <c r="A429" s="1">
        <v>42605</v>
      </c>
      <c r="B429">
        <v>2016</v>
      </c>
      <c r="C429">
        <v>8</v>
      </c>
      <c r="D429" t="s">
        <v>5601</v>
      </c>
      <c r="E429">
        <v>3</v>
      </c>
      <c r="F429" t="str">
        <f>TEXT(Dim_Date[[#This Row],[Order Date]],"YYYY-MMM")</f>
        <v>2016-Aug</v>
      </c>
    </row>
    <row r="430" spans="1:6" x14ac:dyDescent="0.25">
      <c r="A430" s="1">
        <v>42227</v>
      </c>
      <c r="B430">
        <v>2015</v>
      </c>
      <c r="C430">
        <v>8</v>
      </c>
      <c r="D430" t="s">
        <v>5601</v>
      </c>
      <c r="E430">
        <v>3</v>
      </c>
      <c r="F430" t="str">
        <f>TEXT(Dim_Date[[#This Row],[Order Date]],"YYYY-MMM")</f>
        <v>2015-Aug</v>
      </c>
    </row>
    <row r="431" spans="1:6" x14ac:dyDescent="0.25">
      <c r="A431" s="1">
        <v>43056</v>
      </c>
      <c r="B431">
        <v>2017</v>
      </c>
      <c r="C431">
        <v>11</v>
      </c>
      <c r="D431" t="s">
        <v>5604</v>
      </c>
      <c r="E431">
        <v>4</v>
      </c>
      <c r="F431" t="str">
        <f>TEXT(Dim_Date[[#This Row],[Order Date]],"YYYY-MMM")</f>
        <v>2017-Nov</v>
      </c>
    </row>
    <row r="432" spans="1:6" x14ac:dyDescent="0.25">
      <c r="A432" s="1">
        <v>43086</v>
      </c>
      <c r="B432">
        <v>2017</v>
      </c>
      <c r="C432">
        <v>12</v>
      </c>
      <c r="D432" t="s">
        <v>5605</v>
      </c>
      <c r="E432">
        <v>4</v>
      </c>
      <c r="F432" t="str">
        <f>TEXT(Dim_Date[[#This Row],[Order Date]],"YYYY-MMM")</f>
        <v>2017-Dec</v>
      </c>
    </row>
    <row r="433" spans="1:6" x14ac:dyDescent="0.25">
      <c r="A433" s="1">
        <v>42695</v>
      </c>
      <c r="B433">
        <v>2016</v>
      </c>
      <c r="C433">
        <v>11</v>
      </c>
      <c r="D433" t="s">
        <v>5604</v>
      </c>
      <c r="E433">
        <v>4</v>
      </c>
      <c r="F433" t="str">
        <f>TEXT(Dim_Date[[#This Row],[Order Date]],"YYYY-MMM")</f>
        <v>2016-Nov</v>
      </c>
    </row>
    <row r="434" spans="1:6" x14ac:dyDescent="0.25">
      <c r="A434" s="1">
        <v>42314</v>
      </c>
      <c r="B434">
        <v>2015</v>
      </c>
      <c r="C434">
        <v>11</v>
      </c>
      <c r="D434" t="s">
        <v>5604</v>
      </c>
      <c r="E434">
        <v>4</v>
      </c>
      <c r="F434" t="str">
        <f>TEXT(Dim_Date[[#This Row],[Order Date]],"YYYY-MMM")</f>
        <v>2015-Nov</v>
      </c>
    </row>
    <row r="435" spans="1:6" x14ac:dyDescent="0.25">
      <c r="A435" s="1">
        <v>42804</v>
      </c>
      <c r="B435">
        <v>2017</v>
      </c>
      <c r="C435">
        <v>3</v>
      </c>
      <c r="D435" t="s">
        <v>5596</v>
      </c>
      <c r="E435">
        <v>1</v>
      </c>
      <c r="F435" t="str">
        <f>TEXT(Dim_Date[[#This Row],[Order Date]],"YYYY-MMM")</f>
        <v>2017-Mar</v>
      </c>
    </row>
    <row r="436" spans="1:6" x14ac:dyDescent="0.25">
      <c r="A436" s="1">
        <v>42896</v>
      </c>
      <c r="B436">
        <v>2017</v>
      </c>
      <c r="C436">
        <v>6</v>
      </c>
      <c r="D436" t="s">
        <v>5599</v>
      </c>
      <c r="E436">
        <v>2</v>
      </c>
      <c r="F436" t="str">
        <f>TEXT(Dim_Date[[#This Row],[Order Date]],"YYYY-MMM")</f>
        <v>2017-Jun</v>
      </c>
    </row>
    <row r="437" spans="1:6" x14ac:dyDescent="0.25">
      <c r="A437" s="1">
        <v>41840</v>
      </c>
      <c r="B437">
        <v>2014</v>
      </c>
      <c r="C437">
        <v>7</v>
      </c>
      <c r="D437" t="s">
        <v>5600</v>
      </c>
      <c r="E437">
        <v>3</v>
      </c>
      <c r="F437" t="str">
        <f>TEXT(Dim_Date[[#This Row],[Order Date]],"YYYY-MMM")</f>
        <v>2014-Jul</v>
      </c>
    </row>
    <row r="438" spans="1:6" x14ac:dyDescent="0.25">
      <c r="A438" s="1">
        <v>42980</v>
      </c>
      <c r="B438">
        <v>2017</v>
      </c>
      <c r="C438">
        <v>9</v>
      </c>
      <c r="D438" t="s">
        <v>5602</v>
      </c>
      <c r="E438">
        <v>3</v>
      </c>
      <c r="F438" t="str">
        <f>TEXT(Dim_Date[[#This Row],[Order Date]],"YYYY-MMM")</f>
        <v>2017-Sep</v>
      </c>
    </row>
    <row r="439" spans="1:6" x14ac:dyDescent="0.25">
      <c r="A439" s="1">
        <v>42852</v>
      </c>
      <c r="B439">
        <v>2017</v>
      </c>
      <c r="C439">
        <v>4</v>
      </c>
      <c r="D439" t="s">
        <v>5597</v>
      </c>
      <c r="E439">
        <v>2</v>
      </c>
      <c r="F439" t="str">
        <f>TEXT(Dim_Date[[#This Row],[Order Date]],"YYYY-MMM")</f>
        <v>2017-Apr</v>
      </c>
    </row>
    <row r="440" spans="1:6" x14ac:dyDescent="0.25">
      <c r="A440" s="1">
        <v>42839</v>
      </c>
      <c r="B440">
        <v>2017</v>
      </c>
      <c r="C440">
        <v>4</v>
      </c>
      <c r="D440" t="s">
        <v>5597</v>
      </c>
      <c r="E440">
        <v>2</v>
      </c>
      <c r="F440" t="str">
        <f>TEXT(Dim_Date[[#This Row],[Order Date]],"YYYY-MMM")</f>
        <v>2017-Apr</v>
      </c>
    </row>
    <row r="441" spans="1:6" x14ac:dyDescent="0.25">
      <c r="A441" s="1">
        <v>41989</v>
      </c>
      <c r="B441">
        <v>2014</v>
      </c>
      <c r="C441">
        <v>12</v>
      </c>
      <c r="D441" t="s">
        <v>5605</v>
      </c>
      <c r="E441">
        <v>4</v>
      </c>
      <c r="F441" t="str">
        <f>TEXT(Dim_Date[[#This Row],[Order Date]],"YYYY-MMM")</f>
        <v>2014-Dec</v>
      </c>
    </row>
    <row r="442" spans="1:6" x14ac:dyDescent="0.25">
      <c r="A442" s="1">
        <v>41875</v>
      </c>
      <c r="B442">
        <v>2014</v>
      </c>
      <c r="C442">
        <v>8</v>
      </c>
      <c r="D442" t="s">
        <v>5601</v>
      </c>
      <c r="E442">
        <v>3</v>
      </c>
      <c r="F442" t="str">
        <f>TEXT(Dim_Date[[#This Row],[Order Date]],"YYYY-MMM")</f>
        <v>2014-Aug</v>
      </c>
    </row>
    <row r="443" spans="1:6" x14ac:dyDescent="0.25">
      <c r="A443" s="1">
        <v>43041</v>
      </c>
      <c r="B443">
        <v>2017</v>
      </c>
      <c r="C443">
        <v>11</v>
      </c>
      <c r="D443" t="s">
        <v>5604</v>
      </c>
      <c r="E443">
        <v>4</v>
      </c>
      <c r="F443" t="str">
        <f>TEXT(Dim_Date[[#This Row],[Order Date]],"YYYY-MMM")</f>
        <v>2017-Nov</v>
      </c>
    </row>
    <row r="444" spans="1:6" x14ac:dyDescent="0.25">
      <c r="A444" s="1">
        <v>42353</v>
      </c>
      <c r="B444">
        <v>2015</v>
      </c>
      <c r="C444">
        <v>12</v>
      </c>
      <c r="D444" t="s">
        <v>5605</v>
      </c>
      <c r="E444">
        <v>4</v>
      </c>
      <c r="F444" t="str">
        <f>TEXT(Dim_Date[[#This Row],[Order Date]],"YYYY-MMM")</f>
        <v>2015-Dec</v>
      </c>
    </row>
    <row r="445" spans="1:6" x14ac:dyDescent="0.25">
      <c r="A445" s="1">
        <v>42672</v>
      </c>
      <c r="B445">
        <v>2016</v>
      </c>
      <c r="C445">
        <v>10</v>
      </c>
      <c r="D445" t="s">
        <v>5603</v>
      </c>
      <c r="E445">
        <v>4</v>
      </c>
      <c r="F445" t="str">
        <f>TEXT(Dim_Date[[#This Row],[Order Date]],"YYYY-MMM")</f>
        <v>2016-Oct</v>
      </c>
    </row>
    <row r="446" spans="1:6" x14ac:dyDescent="0.25">
      <c r="A446" s="1">
        <v>42518</v>
      </c>
      <c r="B446">
        <v>2016</v>
      </c>
      <c r="C446">
        <v>5</v>
      </c>
      <c r="D446" t="s">
        <v>5598</v>
      </c>
      <c r="E446">
        <v>2</v>
      </c>
      <c r="F446" t="str">
        <f>TEXT(Dim_Date[[#This Row],[Order Date]],"YYYY-MMM")</f>
        <v>2016-May</v>
      </c>
    </row>
    <row r="447" spans="1:6" x14ac:dyDescent="0.25">
      <c r="A447" s="1">
        <v>42450</v>
      </c>
      <c r="B447">
        <v>2016</v>
      </c>
      <c r="C447">
        <v>3</v>
      </c>
      <c r="D447" t="s">
        <v>5596</v>
      </c>
      <c r="E447">
        <v>1</v>
      </c>
      <c r="F447" t="str">
        <f>TEXT(Dim_Date[[#This Row],[Order Date]],"YYYY-MMM")</f>
        <v>2016-Mar</v>
      </c>
    </row>
    <row r="448" spans="1:6" x14ac:dyDescent="0.25">
      <c r="A448" s="1">
        <v>42867</v>
      </c>
      <c r="B448">
        <v>2017</v>
      </c>
      <c r="C448">
        <v>5</v>
      </c>
      <c r="D448" t="s">
        <v>5598</v>
      </c>
      <c r="E448">
        <v>2</v>
      </c>
      <c r="F448" t="str">
        <f>TEXT(Dim_Date[[#This Row],[Order Date]],"YYYY-MMM")</f>
        <v>2017-May</v>
      </c>
    </row>
    <row r="449" spans="1:6" x14ac:dyDescent="0.25">
      <c r="A449" s="1">
        <v>41777</v>
      </c>
      <c r="B449">
        <v>2014</v>
      </c>
      <c r="C449">
        <v>5</v>
      </c>
      <c r="D449" t="s">
        <v>5598</v>
      </c>
      <c r="E449">
        <v>2</v>
      </c>
      <c r="F449" t="str">
        <f>TEXT(Dim_Date[[#This Row],[Order Date]],"YYYY-MMM")</f>
        <v>2014-May</v>
      </c>
    </row>
    <row r="450" spans="1:6" x14ac:dyDescent="0.25">
      <c r="A450" s="1">
        <v>41923</v>
      </c>
      <c r="B450">
        <v>2014</v>
      </c>
      <c r="C450">
        <v>10</v>
      </c>
      <c r="D450" t="s">
        <v>5603</v>
      </c>
      <c r="E450">
        <v>4</v>
      </c>
      <c r="F450" t="str">
        <f>TEXT(Dim_Date[[#This Row],[Order Date]],"YYYY-MMM")</f>
        <v>2014-Oct</v>
      </c>
    </row>
    <row r="451" spans="1:6" x14ac:dyDescent="0.25">
      <c r="A451" s="1">
        <v>42744</v>
      </c>
      <c r="B451">
        <v>2017</v>
      </c>
      <c r="C451">
        <v>1</v>
      </c>
      <c r="D451" t="s">
        <v>5594</v>
      </c>
      <c r="E451">
        <v>1</v>
      </c>
      <c r="F451" t="str">
        <f>TEXT(Dim_Date[[#This Row],[Order Date]],"YYYY-MMM")</f>
        <v>2017-Jan</v>
      </c>
    </row>
    <row r="452" spans="1:6" x14ac:dyDescent="0.25">
      <c r="A452" s="1">
        <v>42384</v>
      </c>
      <c r="B452">
        <v>2016</v>
      </c>
      <c r="C452">
        <v>1</v>
      </c>
      <c r="D452" t="s">
        <v>5594</v>
      </c>
      <c r="E452">
        <v>1</v>
      </c>
      <c r="F452" t="str">
        <f>TEXT(Dim_Date[[#This Row],[Order Date]],"YYYY-MMM")</f>
        <v>2016-Jan</v>
      </c>
    </row>
    <row r="453" spans="1:6" x14ac:dyDescent="0.25">
      <c r="A453" s="1">
        <v>42747</v>
      </c>
      <c r="B453">
        <v>2017</v>
      </c>
      <c r="C453">
        <v>1</v>
      </c>
      <c r="D453" t="s">
        <v>5594</v>
      </c>
      <c r="E453">
        <v>1</v>
      </c>
      <c r="F453" t="str">
        <f>TEXT(Dim_Date[[#This Row],[Order Date]],"YYYY-MMM")</f>
        <v>2017-Jan</v>
      </c>
    </row>
    <row r="454" spans="1:6" x14ac:dyDescent="0.25">
      <c r="A454" s="1">
        <v>42842</v>
      </c>
      <c r="B454">
        <v>2017</v>
      </c>
      <c r="C454">
        <v>4</v>
      </c>
      <c r="D454" t="s">
        <v>5597</v>
      </c>
      <c r="E454">
        <v>2</v>
      </c>
      <c r="F454" t="str">
        <f>TEXT(Dim_Date[[#This Row],[Order Date]],"YYYY-MMM")</f>
        <v>2017-Apr</v>
      </c>
    </row>
    <row r="455" spans="1:6" x14ac:dyDescent="0.25">
      <c r="A455" s="1">
        <v>42625</v>
      </c>
      <c r="B455">
        <v>2016</v>
      </c>
      <c r="C455">
        <v>9</v>
      </c>
      <c r="D455" t="s">
        <v>5602</v>
      </c>
      <c r="E455">
        <v>3</v>
      </c>
      <c r="F455" t="str">
        <f>TEXT(Dim_Date[[#This Row],[Order Date]],"YYYY-MMM")</f>
        <v>2016-Sep</v>
      </c>
    </row>
    <row r="456" spans="1:6" x14ac:dyDescent="0.25">
      <c r="A456" s="1">
        <v>41912</v>
      </c>
      <c r="B456">
        <v>2014</v>
      </c>
      <c r="C456">
        <v>9</v>
      </c>
      <c r="D456" t="s">
        <v>5602</v>
      </c>
      <c r="E456">
        <v>3</v>
      </c>
      <c r="F456" t="str">
        <f>TEXT(Dim_Date[[#This Row],[Order Date]],"YYYY-MMM")</f>
        <v>2014-Sep</v>
      </c>
    </row>
    <row r="457" spans="1:6" x14ac:dyDescent="0.25">
      <c r="A457" s="1">
        <v>43093</v>
      </c>
      <c r="B457">
        <v>2017</v>
      </c>
      <c r="C457">
        <v>12</v>
      </c>
      <c r="D457" t="s">
        <v>5605</v>
      </c>
      <c r="E457">
        <v>4</v>
      </c>
      <c r="F457" t="str">
        <f>TEXT(Dim_Date[[#This Row],[Order Date]],"YYYY-MMM")</f>
        <v>2017-Dec</v>
      </c>
    </row>
    <row r="458" spans="1:6" x14ac:dyDescent="0.25">
      <c r="A458" s="1">
        <v>42208</v>
      </c>
      <c r="B458">
        <v>2015</v>
      </c>
      <c r="C458">
        <v>7</v>
      </c>
      <c r="D458" t="s">
        <v>5600</v>
      </c>
      <c r="E458">
        <v>3</v>
      </c>
      <c r="F458" t="str">
        <f>TEXT(Dim_Date[[#This Row],[Order Date]],"YYYY-MMM")</f>
        <v>2015-Jul</v>
      </c>
    </row>
    <row r="459" spans="1:6" x14ac:dyDescent="0.25">
      <c r="A459" s="1">
        <v>42609</v>
      </c>
      <c r="B459">
        <v>2016</v>
      </c>
      <c r="C459">
        <v>8</v>
      </c>
      <c r="D459" t="s">
        <v>5601</v>
      </c>
      <c r="E459">
        <v>3</v>
      </c>
      <c r="F459" t="str">
        <f>TEXT(Dim_Date[[#This Row],[Order Date]],"YYYY-MMM")</f>
        <v>2016-Aug</v>
      </c>
    </row>
    <row r="460" spans="1:6" x14ac:dyDescent="0.25">
      <c r="A460" s="1">
        <v>41905</v>
      </c>
      <c r="B460">
        <v>2014</v>
      </c>
      <c r="C460">
        <v>9</v>
      </c>
      <c r="D460" t="s">
        <v>5602</v>
      </c>
      <c r="E460">
        <v>3</v>
      </c>
      <c r="F460" t="str">
        <f>TEXT(Dim_Date[[#This Row],[Order Date]],"YYYY-MMM")</f>
        <v>2014-Sep</v>
      </c>
    </row>
    <row r="461" spans="1:6" x14ac:dyDescent="0.25">
      <c r="A461" s="1">
        <v>41839</v>
      </c>
      <c r="B461">
        <v>2014</v>
      </c>
      <c r="C461">
        <v>7</v>
      </c>
      <c r="D461" t="s">
        <v>5600</v>
      </c>
      <c r="E461">
        <v>3</v>
      </c>
      <c r="F461" t="str">
        <f>TEXT(Dim_Date[[#This Row],[Order Date]],"YYYY-MMM")</f>
        <v>2014-Jul</v>
      </c>
    </row>
    <row r="462" spans="1:6" x14ac:dyDescent="0.25">
      <c r="A462" s="1">
        <v>42100</v>
      </c>
      <c r="B462">
        <v>2015</v>
      </c>
      <c r="C462">
        <v>4</v>
      </c>
      <c r="D462" t="s">
        <v>5597</v>
      </c>
      <c r="E462">
        <v>2</v>
      </c>
      <c r="F462" t="str">
        <f>TEXT(Dim_Date[[#This Row],[Order Date]],"YYYY-MMM")</f>
        <v>2015-Apr</v>
      </c>
    </row>
    <row r="463" spans="1:6" x14ac:dyDescent="0.25">
      <c r="A463" s="1">
        <v>42567</v>
      </c>
      <c r="B463">
        <v>2016</v>
      </c>
      <c r="C463">
        <v>7</v>
      </c>
      <c r="D463" t="s">
        <v>5600</v>
      </c>
      <c r="E463">
        <v>3</v>
      </c>
      <c r="F463" t="str">
        <f>TEXT(Dim_Date[[#This Row],[Order Date]],"YYYY-MMM")</f>
        <v>2016-Jul</v>
      </c>
    </row>
    <row r="464" spans="1:6" x14ac:dyDescent="0.25">
      <c r="A464" s="1">
        <v>41670</v>
      </c>
      <c r="B464">
        <v>2014</v>
      </c>
      <c r="C464">
        <v>1</v>
      </c>
      <c r="D464" t="s">
        <v>5594</v>
      </c>
      <c r="E464">
        <v>1</v>
      </c>
      <c r="F464" t="str">
        <f>TEXT(Dim_Date[[#This Row],[Order Date]],"YYYY-MMM")</f>
        <v>2014-Jan</v>
      </c>
    </row>
    <row r="465" spans="1:6" x14ac:dyDescent="0.25">
      <c r="A465" s="1">
        <v>42106</v>
      </c>
      <c r="B465">
        <v>2015</v>
      </c>
      <c r="C465">
        <v>4</v>
      </c>
      <c r="D465" t="s">
        <v>5597</v>
      </c>
      <c r="E465">
        <v>2</v>
      </c>
      <c r="F465" t="str">
        <f>TEXT(Dim_Date[[#This Row],[Order Date]],"YYYY-MMM")</f>
        <v>2015-Apr</v>
      </c>
    </row>
    <row r="466" spans="1:6" x14ac:dyDescent="0.25">
      <c r="A466" s="1">
        <v>42884</v>
      </c>
      <c r="B466">
        <v>2017</v>
      </c>
      <c r="C466">
        <v>5</v>
      </c>
      <c r="D466" t="s">
        <v>5598</v>
      </c>
      <c r="E466">
        <v>2</v>
      </c>
      <c r="F466" t="str">
        <f>TEXT(Dim_Date[[#This Row],[Order Date]],"YYYY-MMM")</f>
        <v>2017-May</v>
      </c>
    </row>
    <row r="467" spans="1:6" x14ac:dyDescent="0.25">
      <c r="A467" s="1">
        <v>41752</v>
      </c>
      <c r="B467">
        <v>2014</v>
      </c>
      <c r="C467">
        <v>4</v>
      </c>
      <c r="D467" t="s">
        <v>5597</v>
      </c>
      <c r="E467">
        <v>2</v>
      </c>
      <c r="F467" t="str">
        <f>TEXT(Dim_Date[[#This Row],[Order Date]],"YYYY-MMM")</f>
        <v>2014-Apr</v>
      </c>
    </row>
    <row r="468" spans="1:6" x14ac:dyDescent="0.25">
      <c r="A468" s="1">
        <v>42274</v>
      </c>
      <c r="B468">
        <v>2015</v>
      </c>
      <c r="C468">
        <v>9</v>
      </c>
      <c r="D468" t="s">
        <v>5602</v>
      </c>
      <c r="E468">
        <v>3</v>
      </c>
      <c r="F468" t="str">
        <f>TEXT(Dim_Date[[#This Row],[Order Date]],"YYYY-MMM")</f>
        <v>2015-Sep</v>
      </c>
    </row>
    <row r="469" spans="1:6" x14ac:dyDescent="0.25">
      <c r="A469" s="1">
        <v>42994</v>
      </c>
      <c r="B469">
        <v>2017</v>
      </c>
      <c r="C469">
        <v>9</v>
      </c>
      <c r="D469" t="s">
        <v>5602</v>
      </c>
      <c r="E469">
        <v>3</v>
      </c>
      <c r="F469" t="str">
        <f>TEXT(Dim_Date[[#This Row],[Order Date]],"YYYY-MMM")</f>
        <v>2017-Sep</v>
      </c>
    </row>
    <row r="470" spans="1:6" x14ac:dyDescent="0.25">
      <c r="A470" s="1">
        <v>42286</v>
      </c>
      <c r="B470">
        <v>2015</v>
      </c>
      <c r="C470">
        <v>10</v>
      </c>
      <c r="D470" t="s">
        <v>5603</v>
      </c>
      <c r="E470">
        <v>4</v>
      </c>
      <c r="F470" t="str">
        <f>TEXT(Dim_Date[[#This Row],[Order Date]],"YYYY-MMM")</f>
        <v>2015-Oct</v>
      </c>
    </row>
    <row r="471" spans="1:6" x14ac:dyDescent="0.25">
      <c r="A471" s="1">
        <v>42718</v>
      </c>
      <c r="B471">
        <v>2016</v>
      </c>
      <c r="C471">
        <v>12</v>
      </c>
      <c r="D471" t="s">
        <v>5605</v>
      </c>
      <c r="E471">
        <v>4</v>
      </c>
      <c r="F471" t="str">
        <f>TEXT(Dim_Date[[#This Row],[Order Date]],"YYYY-MMM")</f>
        <v>2016-Dec</v>
      </c>
    </row>
    <row r="472" spans="1:6" x14ac:dyDescent="0.25">
      <c r="A472" s="1">
        <v>42797</v>
      </c>
      <c r="B472">
        <v>2017</v>
      </c>
      <c r="C472">
        <v>3</v>
      </c>
      <c r="D472" t="s">
        <v>5596</v>
      </c>
      <c r="E472">
        <v>1</v>
      </c>
      <c r="F472" t="str">
        <f>TEXT(Dim_Date[[#This Row],[Order Date]],"YYYY-MMM")</f>
        <v>2017-Mar</v>
      </c>
    </row>
    <row r="473" spans="1:6" x14ac:dyDescent="0.25">
      <c r="A473" s="1">
        <v>41824</v>
      </c>
      <c r="B473">
        <v>2014</v>
      </c>
      <c r="C473">
        <v>7</v>
      </c>
      <c r="D473" t="s">
        <v>5600</v>
      </c>
      <c r="E473">
        <v>3</v>
      </c>
      <c r="F473" t="str">
        <f>TEXT(Dim_Date[[#This Row],[Order Date]],"YYYY-MMM")</f>
        <v>2014-Jul</v>
      </c>
    </row>
    <row r="474" spans="1:6" x14ac:dyDescent="0.25">
      <c r="A474" s="1">
        <v>41878</v>
      </c>
      <c r="B474">
        <v>2014</v>
      </c>
      <c r="C474">
        <v>8</v>
      </c>
      <c r="D474" t="s">
        <v>5601</v>
      </c>
      <c r="E474">
        <v>3</v>
      </c>
      <c r="F474" t="str">
        <f>TEXT(Dim_Date[[#This Row],[Order Date]],"YYYY-MMM")</f>
        <v>2014-Aug</v>
      </c>
    </row>
    <row r="475" spans="1:6" x14ac:dyDescent="0.25">
      <c r="A475" s="1">
        <v>42042</v>
      </c>
      <c r="B475">
        <v>2015</v>
      </c>
      <c r="C475">
        <v>2</v>
      </c>
      <c r="D475" t="s">
        <v>5595</v>
      </c>
      <c r="E475">
        <v>1</v>
      </c>
      <c r="F475" t="str">
        <f>TEXT(Dim_Date[[#This Row],[Order Date]],"YYYY-MMM")</f>
        <v>2015-Feb</v>
      </c>
    </row>
    <row r="476" spans="1:6" x14ac:dyDescent="0.25">
      <c r="A476" s="1">
        <v>42590</v>
      </c>
      <c r="B476">
        <v>2016</v>
      </c>
      <c r="C476">
        <v>8</v>
      </c>
      <c r="D476" t="s">
        <v>5601</v>
      </c>
      <c r="E476">
        <v>3</v>
      </c>
      <c r="F476" t="str">
        <f>TEXT(Dim_Date[[#This Row],[Order Date]],"YYYY-MMM")</f>
        <v>2016-Aug</v>
      </c>
    </row>
    <row r="477" spans="1:6" x14ac:dyDescent="0.25">
      <c r="A477" s="1">
        <v>41810</v>
      </c>
      <c r="B477">
        <v>2014</v>
      </c>
      <c r="C477">
        <v>6</v>
      </c>
      <c r="D477" t="s">
        <v>5599</v>
      </c>
      <c r="E477">
        <v>2</v>
      </c>
      <c r="F477" t="str">
        <f>TEXT(Dim_Date[[#This Row],[Order Date]],"YYYY-MMM")</f>
        <v>2014-Jun</v>
      </c>
    </row>
    <row r="478" spans="1:6" x14ac:dyDescent="0.25">
      <c r="A478" s="1">
        <v>42177</v>
      </c>
      <c r="B478">
        <v>2015</v>
      </c>
      <c r="C478">
        <v>6</v>
      </c>
      <c r="D478" t="s">
        <v>5599</v>
      </c>
      <c r="E478">
        <v>2</v>
      </c>
      <c r="F478" t="str">
        <f>TEXT(Dim_Date[[#This Row],[Order Date]],"YYYY-MMM")</f>
        <v>2015-Jun</v>
      </c>
    </row>
    <row r="479" spans="1:6" x14ac:dyDescent="0.25">
      <c r="A479" s="1">
        <v>42458</v>
      </c>
      <c r="B479">
        <v>2016</v>
      </c>
      <c r="C479">
        <v>3</v>
      </c>
      <c r="D479" t="s">
        <v>5596</v>
      </c>
      <c r="E479">
        <v>1</v>
      </c>
      <c r="F479" t="str">
        <f>TEXT(Dim_Date[[#This Row],[Order Date]],"YYYY-MMM")</f>
        <v>2016-Mar</v>
      </c>
    </row>
    <row r="480" spans="1:6" x14ac:dyDescent="0.25">
      <c r="A480" s="1">
        <v>42622</v>
      </c>
      <c r="B480">
        <v>2016</v>
      </c>
      <c r="C480">
        <v>9</v>
      </c>
      <c r="D480" t="s">
        <v>5602</v>
      </c>
      <c r="E480">
        <v>3</v>
      </c>
      <c r="F480" t="str">
        <f>TEXT(Dim_Date[[#This Row],[Order Date]],"YYYY-MMM")</f>
        <v>2016-Sep</v>
      </c>
    </row>
    <row r="481" spans="1:6" x14ac:dyDescent="0.25">
      <c r="A481" s="1">
        <v>42289</v>
      </c>
      <c r="B481">
        <v>2015</v>
      </c>
      <c r="C481">
        <v>10</v>
      </c>
      <c r="D481" t="s">
        <v>5603</v>
      </c>
      <c r="E481">
        <v>4</v>
      </c>
      <c r="F481" t="str">
        <f>TEXT(Dim_Date[[#This Row],[Order Date]],"YYYY-MMM")</f>
        <v>2015-Oct</v>
      </c>
    </row>
    <row r="482" spans="1:6" x14ac:dyDescent="0.25">
      <c r="A482" s="1">
        <v>42654</v>
      </c>
      <c r="B482">
        <v>2016</v>
      </c>
      <c r="C482">
        <v>10</v>
      </c>
      <c r="D482" t="s">
        <v>5603</v>
      </c>
      <c r="E482">
        <v>4</v>
      </c>
      <c r="F482" t="str">
        <f>TEXT(Dim_Date[[#This Row],[Order Date]],"YYYY-MMM")</f>
        <v>2016-Oct</v>
      </c>
    </row>
    <row r="483" spans="1:6" x14ac:dyDescent="0.25">
      <c r="A483" s="1">
        <v>42341</v>
      </c>
      <c r="B483">
        <v>2015</v>
      </c>
      <c r="C483">
        <v>12</v>
      </c>
      <c r="D483" t="s">
        <v>5605</v>
      </c>
      <c r="E483">
        <v>4</v>
      </c>
      <c r="F483" t="str">
        <f>TEXT(Dim_Date[[#This Row],[Order Date]],"YYYY-MMM")</f>
        <v>2015-Dec</v>
      </c>
    </row>
    <row r="484" spans="1:6" x14ac:dyDescent="0.25">
      <c r="A484" s="1">
        <v>42136</v>
      </c>
      <c r="B484">
        <v>2015</v>
      </c>
      <c r="C484">
        <v>5</v>
      </c>
      <c r="D484" t="s">
        <v>5598</v>
      </c>
      <c r="E484">
        <v>2</v>
      </c>
      <c r="F484" t="str">
        <f>TEXT(Dim_Date[[#This Row],[Order Date]],"YYYY-MMM")</f>
        <v>2015-May</v>
      </c>
    </row>
    <row r="485" spans="1:6" x14ac:dyDescent="0.25">
      <c r="A485" s="1">
        <v>42254</v>
      </c>
      <c r="B485">
        <v>2015</v>
      </c>
      <c r="C485">
        <v>9</v>
      </c>
      <c r="D485" t="s">
        <v>5602</v>
      </c>
      <c r="E485">
        <v>3</v>
      </c>
      <c r="F485" t="str">
        <f>TEXT(Dim_Date[[#This Row],[Order Date]],"YYYY-MMM")</f>
        <v>2015-Sep</v>
      </c>
    </row>
    <row r="486" spans="1:6" x14ac:dyDescent="0.25">
      <c r="A486" s="1">
        <v>42307</v>
      </c>
      <c r="B486">
        <v>2015</v>
      </c>
      <c r="C486">
        <v>10</v>
      </c>
      <c r="D486" t="s">
        <v>5603</v>
      </c>
      <c r="E486">
        <v>4</v>
      </c>
      <c r="F486" t="str">
        <f>TEXT(Dim_Date[[#This Row],[Order Date]],"YYYY-MMM")</f>
        <v>2015-Oct</v>
      </c>
    </row>
    <row r="487" spans="1:6" x14ac:dyDescent="0.25">
      <c r="A487" s="1">
        <v>42327</v>
      </c>
      <c r="B487">
        <v>2015</v>
      </c>
      <c r="C487">
        <v>11</v>
      </c>
      <c r="D487" t="s">
        <v>5604</v>
      </c>
      <c r="E487">
        <v>4</v>
      </c>
      <c r="F487" t="str">
        <f>TEXT(Dim_Date[[#This Row],[Order Date]],"YYYY-MMM")</f>
        <v>2015-Nov</v>
      </c>
    </row>
    <row r="488" spans="1:6" x14ac:dyDescent="0.25">
      <c r="A488" s="1">
        <v>42614</v>
      </c>
      <c r="B488">
        <v>2016</v>
      </c>
      <c r="C488">
        <v>9</v>
      </c>
      <c r="D488" t="s">
        <v>5602</v>
      </c>
      <c r="E488">
        <v>3</v>
      </c>
      <c r="F488" t="str">
        <f>TEXT(Dim_Date[[#This Row],[Order Date]],"YYYY-MMM")</f>
        <v>2016-Sep</v>
      </c>
    </row>
    <row r="489" spans="1:6" x14ac:dyDescent="0.25">
      <c r="A489" s="1">
        <v>43023</v>
      </c>
      <c r="B489">
        <v>2017</v>
      </c>
      <c r="C489">
        <v>10</v>
      </c>
      <c r="D489" t="s">
        <v>5603</v>
      </c>
      <c r="E489">
        <v>4</v>
      </c>
      <c r="F489" t="str">
        <f>TEXT(Dim_Date[[#This Row],[Order Date]],"YYYY-MMM")</f>
        <v>2017-Oct</v>
      </c>
    </row>
    <row r="490" spans="1:6" x14ac:dyDescent="0.25">
      <c r="A490" s="1">
        <v>42846</v>
      </c>
      <c r="B490">
        <v>2017</v>
      </c>
      <c r="C490">
        <v>4</v>
      </c>
      <c r="D490" t="s">
        <v>5597</v>
      </c>
      <c r="E490">
        <v>2</v>
      </c>
      <c r="F490" t="str">
        <f>TEXT(Dim_Date[[#This Row],[Order Date]],"YYYY-MMM")</f>
        <v>2017-Apr</v>
      </c>
    </row>
    <row r="491" spans="1:6" x14ac:dyDescent="0.25">
      <c r="A491" s="1">
        <v>41863</v>
      </c>
      <c r="B491">
        <v>2014</v>
      </c>
      <c r="C491">
        <v>8</v>
      </c>
      <c r="D491" t="s">
        <v>5601</v>
      </c>
      <c r="E491">
        <v>3</v>
      </c>
      <c r="F491" t="str">
        <f>TEXT(Dim_Date[[#This Row],[Order Date]],"YYYY-MMM")</f>
        <v>2014-Aug</v>
      </c>
    </row>
    <row r="492" spans="1:6" x14ac:dyDescent="0.25">
      <c r="A492" s="1">
        <v>42724</v>
      </c>
      <c r="B492">
        <v>2016</v>
      </c>
      <c r="C492">
        <v>12</v>
      </c>
      <c r="D492" t="s">
        <v>5605</v>
      </c>
      <c r="E492">
        <v>4</v>
      </c>
      <c r="F492" t="str">
        <f>TEXT(Dim_Date[[#This Row],[Order Date]],"YYYY-MMM")</f>
        <v>2016-Dec</v>
      </c>
    </row>
    <row r="493" spans="1:6" x14ac:dyDescent="0.25">
      <c r="A493" s="1">
        <v>42889</v>
      </c>
      <c r="B493">
        <v>2017</v>
      </c>
      <c r="C493">
        <v>6</v>
      </c>
      <c r="D493" t="s">
        <v>5599</v>
      </c>
      <c r="E493">
        <v>2</v>
      </c>
      <c r="F493" t="str">
        <f>TEXT(Dim_Date[[#This Row],[Order Date]],"YYYY-MMM")</f>
        <v>2017-Jun</v>
      </c>
    </row>
    <row r="494" spans="1:6" x14ac:dyDescent="0.25">
      <c r="A494" s="1">
        <v>42432</v>
      </c>
      <c r="B494">
        <v>2016</v>
      </c>
      <c r="C494">
        <v>3</v>
      </c>
      <c r="D494" t="s">
        <v>5596</v>
      </c>
      <c r="E494">
        <v>1</v>
      </c>
      <c r="F494" t="str">
        <f>TEXT(Dim_Date[[#This Row],[Order Date]],"YYYY-MMM")</f>
        <v>2016-Mar</v>
      </c>
    </row>
    <row r="495" spans="1:6" x14ac:dyDescent="0.25">
      <c r="A495" s="1">
        <v>42265</v>
      </c>
      <c r="B495">
        <v>2015</v>
      </c>
      <c r="C495">
        <v>9</v>
      </c>
      <c r="D495" t="s">
        <v>5602</v>
      </c>
      <c r="E495">
        <v>3</v>
      </c>
      <c r="F495" t="str">
        <f>TEXT(Dim_Date[[#This Row],[Order Date]],"YYYY-MMM")</f>
        <v>2015-Sep</v>
      </c>
    </row>
    <row r="496" spans="1:6" x14ac:dyDescent="0.25">
      <c r="A496" s="1">
        <v>42595</v>
      </c>
      <c r="B496">
        <v>2016</v>
      </c>
      <c r="C496">
        <v>8</v>
      </c>
      <c r="D496" t="s">
        <v>5601</v>
      </c>
      <c r="E496">
        <v>3</v>
      </c>
      <c r="F496" t="str">
        <f>TEXT(Dim_Date[[#This Row],[Order Date]],"YYYY-MMM")</f>
        <v>2016-Aug</v>
      </c>
    </row>
    <row r="497" spans="1:6" x14ac:dyDescent="0.25">
      <c r="A497" s="1">
        <v>42721</v>
      </c>
      <c r="B497">
        <v>2016</v>
      </c>
      <c r="C497">
        <v>12</v>
      </c>
      <c r="D497" t="s">
        <v>5605</v>
      </c>
      <c r="E497">
        <v>4</v>
      </c>
      <c r="F497" t="str">
        <f>TEXT(Dim_Date[[#This Row],[Order Date]],"YYYY-MMM")</f>
        <v>2016-Dec</v>
      </c>
    </row>
    <row r="498" spans="1:6" x14ac:dyDescent="0.25">
      <c r="A498" s="1">
        <v>42068</v>
      </c>
      <c r="B498">
        <v>2015</v>
      </c>
      <c r="C498">
        <v>3</v>
      </c>
      <c r="D498" t="s">
        <v>5596</v>
      </c>
      <c r="E498">
        <v>1</v>
      </c>
      <c r="F498" t="str">
        <f>TEXT(Dim_Date[[#This Row],[Order Date]],"YYYY-MMM")</f>
        <v>2015-Mar</v>
      </c>
    </row>
    <row r="499" spans="1:6" x14ac:dyDescent="0.25">
      <c r="A499" s="1">
        <v>41666</v>
      </c>
      <c r="B499">
        <v>2014</v>
      </c>
      <c r="C499">
        <v>1</v>
      </c>
      <c r="D499" t="s">
        <v>5594</v>
      </c>
      <c r="E499">
        <v>1</v>
      </c>
      <c r="F499" t="str">
        <f>TEXT(Dim_Date[[#This Row],[Order Date]],"YYYY-MMM")</f>
        <v>2014-Jan</v>
      </c>
    </row>
    <row r="500" spans="1:6" x14ac:dyDescent="0.25">
      <c r="A500" s="1">
        <v>42836</v>
      </c>
      <c r="B500">
        <v>2017</v>
      </c>
      <c r="C500">
        <v>4</v>
      </c>
      <c r="D500" t="s">
        <v>5597</v>
      </c>
      <c r="E500">
        <v>2</v>
      </c>
      <c r="F500" t="str">
        <f>TEXT(Dim_Date[[#This Row],[Order Date]],"YYYY-MMM")</f>
        <v>2017-Apr</v>
      </c>
    </row>
    <row r="501" spans="1:6" x14ac:dyDescent="0.25">
      <c r="A501" s="1">
        <v>42657</v>
      </c>
      <c r="B501">
        <v>2016</v>
      </c>
      <c r="C501">
        <v>10</v>
      </c>
      <c r="D501" t="s">
        <v>5603</v>
      </c>
      <c r="E501">
        <v>4</v>
      </c>
      <c r="F501" t="str">
        <f>TEXT(Dim_Date[[#This Row],[Order Date]],"YYYY-MMM")</f>
        <v>2016-Oct</v>
      </c>
    </row>
    <row r="502" spans="1:6" x14ac:dyDescent="0.25">
      <c r="A502" s="1">
        <v>42349</v>
      </c>
      <c r="B502">
        <v>2015</v>
      </c>
      <c r="C502">
        <v>12</v>
      </c>
      <c r="D502" t="s">
        <v>5605</v>
      </c>
      <c r="E502">
        <v>4</v>
      </c>
      <c r="F502" t="str">
        <f>TEXT(Dim_Date[[#This Row],[Order Date]],"YYYY-MMM")</f>
        <v>2015-Dec</v>
      </c>
    </row>
    <row r="503" spans="1:6" x14ac:dyDescent="0.25">
      <c r="A503" s="1">
        <v>42921</v>
      </c>
      <c r="B503">
        <v>2017</v>
      </c>
      <c r="C503">
        <v>7</v>
      </c>
      <c r="D503" t="s">
        <v>5600</v>
      </c>
      <c r="E503">
        <v>3</v>
      </c>
      <c r="F503" t="str">
        <f>TEXT(Dim_Date[[#This Row],[Order Date]],"YYYY-MMM")</f>
        <v>2017-Jul</v>
      </c>
    </row>
    <row r="504" spans="1:6" x14ac:dyDescent="0.25">
      <c r="A504" s="1">
        <v>42322</v>
      </c>
      <c r="B504">
        <v>2015</v>
      </c>
      <c r="C504">
        <v>11</v>
      </c>
      <c r="D504" t="s">
        <v>5604</v>
      </c>
      <c r="E504">
        <v>4</v>
      </c>
      <c r="F504" t="str">
        <f>TEXT(Dim_Date[[#This Row],[Order Date]],"YYYY-MMM")</f>
        <v>2015-Nov</v>
      </c>
    </row>
    <row r="505" spans="1:6" x14ac:dyDescent="0.25">
      <c r="A505" s="1">
        <v>41846</v>
      </c>
      <c r="B505">
        <v>2014</v>
      </c>
      <c r="C505">
        <v>7</v>
      </c>
      <c r="D505" t="s">
        <v>5600</v>
      </c>
      <c r="E505">
        <v>3</v>
      </c>
      <c r="F505" t="str">
        <f>TEXT(Dim_Date[[#This Row],[Order Date]],"YYYY-MMM")</f>
        <v>2014-Jul</v>
      </c>
    </row>
    <row r="506" spans="1:6" x14ac:dyDescent="0.25">
      <c r="A506" s="1">
        <v>41940</v>
      </c>
      <c r="B506">
        <v>2014</v>
      </c>
      <c r="C506">
        <v>10</v>
      </c>
      <c r="D506" t="s">
        <v>5603</v>
      </c>
      <c r="E506">
        <v>4</v>
      </c>
      <c r="F506" t="str">
        <f>TEXT(Dim_Date[[#This Row],[Order Date]],"YYYY-MMM")</f>
        <v>2014-Oct</v>
      </c>
    </row>
    <row r="507" spans="1:6" x14ac:dyDescent="0.25">
      <c r="A507" s="1">
        <v>42892</v>
      </c>
      <c r="B507">
        <v>2017</v>
      </c>
      <c r="C507">
        <v>6</v>
      </c>
      <c r="D507" t="s">
        <v>5599</v>
      </c>
      <c r="E507">
        <v>2</v>
      </c>
      <c r="F507" t="str">
        <f>TEXT(Dim_Date[[#This Row],[Order Date]],"YYYY-MMM")</f>
        <v>2017-Jun</v>
      </c>
    </row>
    <row r="508" spans="1:6" x14ac:dyDescent="0.25">
      <c r="A508" s="1">
        <v>42783</v>
      </c>
      <c r="B508">
        <v>2017</v>
      </c>
      <c r="C508">
        <v>2</v>
      </c>
      <c r="D508" t="s">
        <v>5595</v>
      </c>
      <c r="E508">
        <v>1</v>
      </c>
      <c r="F508" t="str">
        <f>TEXT(Dim_Date[[#This Row],[Order Date]],"YYYY-MMM")</f>
        <v>2017-Feb</v>
      </c>
    </row>
    <row r="509" spans="1:6" x14ac:dyDescent="0.25">
      <c r="A509" s="1">
        <v>42300</v>
      </c>
      <c r="B509">
        <v>2015</v>
      </c>
      <c r="C509">
        <v>10</v>
      </c>
      <c r="D509" t="s">
        <v>5603</v>
      </c>
      <c r="E509">
        <v>4</v>
      </c>
      <c r="F509" t="str">
        <f>TEXT(Dim_Date[[#This Row],[Order Date]],"YYYY-MMM")</f>
        <v>2015-Oct</v>
      </c>
    </row>
    <row r="510" spans="1:6" x14ac:dyDescent="0.25">
      <c r="A510" s="1">
        <v>42170</v>
      </c>
      <c r="B510">
        <v>2015</v>
      </c>
      <c r="C510">
        <v>6</v>
      </c>
      <c r="D510" t="s">
        <v>5599</v>
      </c>
      <c r="E510">
        <v>2</v>
      </c>
      <c r="F510" t="str">
        <f>TEXT(Dim_Date[[#This Row],[Order Date]],"YYYY-MMM")</f>
        <v>2015-Jun</v>
      </c>
    </row>
    <row r="511" spans="1:6" x14ac:dyDescent="0.25">
      <c r="A511" s="1">
        <v>42128</v>
      </c>
      <c r="B511">
        <v>2015</v>
      </c>
      <c r="C511">
        <v>5</v>
      </c>
      <c r="D511" t="s">
        <v>5598</v>
      </c>
      <c r="E511">
        <v>2</v>
      </c>
      <c r="F511" t="str">
        <f>TEXT(Dim_Date[[#This Row],[Order Date]],"YYYY-MMM")</f>
        <v>2015-May</v>
      </c>
    </row>
    <row r="512" spans="1:6" x14ac:dyDescent="0.25">
      <c r="A512" s="1">
        <v>42996</v>
      </c>
      <c r="B512">
        <v>2017</v>
      </c>
      <c r="C512">
        <v>9</v>
      </c>
      <c r="D512" t="s">
        <v>5602</v>
      </c>
      <c r="E512">
        <v>3</v>
      </c>
      <c r="F512" t="str">
        <f>TEXT(Dim_Date[[#This Row],[Order Date]],"YYYY-MMM")</f>
        <v>2017-Sep</v>
      </c>
    </row>
    <row r="513" spans="1:6" x14ac:dyDescent="0.25">
      <c r="A513" s="1">
        <v>42934</v>
      </c>
      <c r="B513">
        <v>2017</v>
      </c>
      <c r="C513">
        <v>7</v>
      </c>
      <c r="D513" t="s">
        <v>5600</v>
      </c>
      <c r="E513">
        <v>3</v>
      </c>
      <c r="F513" t="str">
        <f>TEXT(Dim_Date[[#This Row],[Order Date]],"YYYY-MMM")</f>
        <v>2017-Jul</v>
      </c>
    </row>
    <row r="514" spans="1:6" x14ac:dyDescent="0.25">
      <c r="A514" s="1">
        <v>41899</v>
      </c>
      <c r="B514">
        <v>2014</v>
      </c>
      <c r="C514">
        <v>9</v>
      </c>
      <c r="D514" t="s">
        <v>5602</v>
      </c>
      <c r="E514">
        <v>3</v>
      </c>
      <c r="F514" t="str">
        <f>TEXT(Dim_Date[[#This Row],[Order Date]],"YYYY-MMM")</f>
        <v>2014-Sep</v>
      </c>
    </row>
    <row r="515" spans="1:6" x14ac:dyDescent="0.25">
      <c r="A515" s="1">
        <v>42171</v>
      </c>
      <c r="B515">
        <v>2015</v>
      </c>
      <c r="C515">
        <v>6</v>
      </c>
      <c r="D515" t="s">
        <v>5599</v>
      </c>
      <c r="E515">
        <v>2</v>
      </c>
      <c r="F515" t="str">
        <f>TEXT(Dim_Date[[#This Row],[Order Date]],"YYYY-MMM")</f>
        <v>2015-Jun</v>
      </c>
    </row>
    <row r="516" spans="1:6" x14ac:dyDescent="0.25">
      <c r="A516" s="1">
        <v>42873</v>
      </c>
      <c r="B516">
        <v>2017</v>
      </c>
      <c r="C516">
        <v>5</v>
      </c>
      <c r="D516" t="s">
        <v>5598</v>
      </c>
      <c r="E516">
        <v>2</v>
      </c>
      <c r="F516" t="str">
        <f>TEXT(Dim_Date[[#This Row],[Order Date]],"YYYY-MMM")</f>
        <v>2017-May</v>
      </c>
    </row>
    <row r="517" spans="1:6" x14ac:dyDescent="0.25">
      <c r="A517" s="1">
        <v>42692</v>
      </c>
      <c r="B517">
        <v>2016</v>
      </c>
      <c r="C517">
        <v>11</v>
      </c>
      <c r="D517" t="s">
        <v>5604</v>
      </c>
      <c r="E517">
        <v>4</v>
      </c>
      <c r="F517" t="str">
        <f>TEXT(Dim_Date[[#This Row],[Order Date]],"YYYY-MMM")</f>
        <v>2016-Nov</v>
      </c>
    </row>
    <row r="518" spans="1:6" x14ac:dyDescent="0.25">
      <c r="A518" s="1">
        <v>41733</v>
      </c>
      <c r="B518">
        <v>2014</v>
      </c>
      <c r="C518">
        <v>4</v>
      </c>
      <c r="D518" t="s">
        <v>5597</v>
      </c>
      <c r="E518">
        <v>2</v>
      </c>
      <c r="F518" t="str">
        <f>TEXT(Dim_Date[[#This Row],[Order Date]],"YYYY-MMM")</f>
        <v>2014-Apr</v>
      </c>
    </row>
    <row r="519" spans="1:6" x14ac:dyDescent="0.25">
      <c r="A519" s="1">
        <v>42547</v>
      </c>
      <c r="B519">
        <v>2016</v>
      </c>
      <c r="C519">
        <v>6</v>
      </c>
      <c r="D519" t="s">
        <v>5599</v>
      </c>
      <c r="E519">
        <v>2</v>
      </c>
      <c r="F519" t="str">
        <f>TEXT(Dim_Date[[#This Row],[Order Date]],"YYYY-MMM")</f>
        <v>2016-Jun</v>
      </c>
    </row>
    <row r="520" spans="1:6" x14ac:dyDescent="0.25">
      <c r="A520" s="1">
        <v>42519</v>
      </c>
      <c r="B520">
        <v>2016</v>
      </c>
      <c r="C520">
        <v>5</v>
      </c>
      <c r="D520" t="s">
        <v>5598</v>
      </c>
      <c r="E520">
        <v>2</v>
      </c>
      <c r="F520" t="str">
        <f>TEXT(Dim_Date[[#This Row],[Order Date]],"YYYY-MMM")</f>
        <v>2016-May</v>
      </c>
    </row>
    <row r="521" spans="1:6" x14ac:dyDescent="0.25">
      <c r="A521" s="1">
        <v>42785</v>
      </c>
      <c r="B521">
        <v>2017</v>
      </c>
      <c r="C521">
        <v>2</v>
      </c>
      <c r="D521" t="s">
        <v>5595</v>
      </c>
      <c r="E521">
        <v>1</v>
      </c>
      <c r="F521" t="str">
        <f>TEXT(Dim_Date[[#This Row],[Order Date]],"YYYY-MMM")</f>
        <v>2017-Feb</v>
      </c>
    </row>
    <row r="522" spans="1:6" x14ac:dyDescent="0.25">
      <c r="A522" s="1">
        <v>41996</v>
      </c>
      <c r="B522">
        <v>2014</v>
      </c>
      <c r="C522">
        <v>12</v>
      </c>
      <c r="D522" t="s">
        <v>5605</v>
      </c>
      <c r="E522">
        <v>4</v>
      </c>
      <c r="F522" t="str">
        <f>TEXT(Dim_Date[[#This Row],[Order Date]],"YYYY-MMM")</f>
        <v>2014-Dec</v>
      </c>
    </row>
    <row r="523" spans="1:6" x14ac:dyDescent="0.25">
      <c r="A523" s="1">
        <v>43084</v>
      </c>
      <c r="B523">
        <v>2017</v>
      </c>
      <c r="C523">
        <v>12</v>
      </c>
      <c r="D523" t="s">
        <v>5605</v>
      </c>
      <c r="E523">
        <v>4</v>
      </c>
      <c r="F523" t="str">
        <f>TEXT(Dim_Date[[#This Row],[Order Date]],"YYYY-MMM")</f>
        <v>2017-Dec</v>
      </c>
    </row>
    <row r="524" spans="1:6" x14ac:dyDescent="0.25">
      <c r="A524" s="1">
        <v>42009</v>
      </c>
      <c r="B524">
        <v>2015</v>
      </c>
      <c r="C524">
        <v>1</v>
      </c>
      <c r="D524" t="s">
        <v>5594</v>
      </c>
      <c r="E524">
        <v>1</v>
      </c>
      <c r="F524" t="str">
        <f>TEXT(Dim_Date[[#This Row],[Order Date]],"YYYY-MMM")</f>
        <v>2015-Jan</v>
      </c>
    </row>
    <row r="525" spans="1:6" x14ac:dyDescent="0.25">
      <c r="A525" s="1">
        <v>42219</v>
      </c>
      <c r="B525">
        <v>2015</v>
      </c>
      <c r="C525">
        <v>8</v>
      </c>
      <c r="D525" t="s">
        <v>5601</v>
      </c>
      <c r="E525">
        <v>3</v>
      </c>
      <c r="F525" t="str">
        <f>TEXT(Dim_Date[[#This Row],[Order Date]],"YYYY-MMM")</f>
        <v>2015-Aug</v>
      </c>
    </row>
    <row r="526" spans="1:6" x14ac:dyDescent="0.25">
      <c r="A526" s="1">
        <v>41953</v>
      </c>
      <c r="B526">
        <v>2014</v>
      </c>
      <c r="C526">
        <v>11</v>
      </c>
      <c r="D526" t="s">
        <v>5604</v>
      </c>
      <c r="E526">
        <v>4</v>
      </c>
      <c r="F526" t="str">
        <f>TEXT(Dim_Date[[#This Row],[Order Date]],"YYYY-MMM")</f>
        <v>2014-Nov</v>
      </c>
    </row>
    <row r="527" spans="1:6" x14ac:dyDescent="0.25">
      <c r="A527" s="1">
        <v>41812</v>
      </c>
      <c r="B527">
        <v>2014</v>
      </c>
      <c r="C527">
        <v>6</v>
      </c>
      <c r="D527" t="s">
        <v>5599</v>
      </c>
      <c r="E527">
        <v>2</v>
      </c>
      <c r="F527" t="str">
        <f>TEXT(Dim_Date[[#This Row],[Order Date]],"YYYY-MMM")</f>
        <v>2014-Jun</v>
      </c>
    </row>
    <row r="528" spans="1:6" x14ac:dyDescent="0.25">
      <c r="A528" s="1">
        <v>43035</v>
      </c>
      <c r="B528">
        <v>2017</v>
      </c>
      <c r="C528">
        <v>10</v>
      </c>
      <c r="D528" t="s">
        <v>5603</v>
      </c>
      <c r="E528">
        <v>4</v>
      </c>
      <c r="F528" t="str">
        <f>TEXT(Dim_Date[[#This Row],[Order Date]],"YYYY-MMM")</f>
        <v>2017-Oct</v>
      </c>
    </row>
    <row r="529" spans="1:6" x14ac:dyDescent="0.25">
      <c r="A529" s="1">
        <v>42002</v>
      </c>
      <c r="B529">
        <v>2014</v>
      </c>
      <c r="C529">
        <v>12</v>
      </c>
      <c r="D529" t="s">
        <v>5605</v>
      </c>
      <c r="E529">
        <v>4</v>
      </c>
      <c r="F529" t="str">
        <f>TEXT(Dim_Date[[#This Row],[Order Date]],"YYYY-MMM")</f>
        <v>2014-Dec</v>
      </c>
    </row>
    <row r="530" spans="1:6" x14ac:dyDescent="0.25">
      <c r="A530" s="1">
        <v>42180</v>
      </c>
      <c r="B530">
        <v>2015</v>
      </c>
      <c r="C530">
        <v>6</v>
      </c>
      <c r="D530" t="s">
        <v>5599</v>
      </c>
      <c r="E530">
        <v>2</v>
      </c>
      <c r="F530" t="str">
        <f>TEXT(Dim_Date[[#This Row],[Order Date]],"YYYY-MMM")</f>
        <v>2015-Jun</v>
      </c>
    </row>
    <row r="531" spans="1:6" x14ac:dyDescent="0.25">
      <c r="A531" s="1">
        <v>42910</v>
      </c>
      <c r="B531">
        <v>2017</v>
      </c>
      <c r="C531">
        <v>6</v>
      </c>
      <c r="D531" t="s">
        <v>5599</v>
      </c>
      <c r="E531">
        <v>2</v>
      </c>
      <c r="F531" t="str">
        <f>TEXT(Dim_Date[[#This Row],[Order Date]],"YYYY-MMM")</f>
        <v>2017-Jun</v>
      </c>
    </row>
    <row r="532" spans="1:6" x14ac:dyDescent="0.25">
      <c r="A532" s="1">
        <v>42610</v>
      </c>
      <c r="B532">
        <v>2016</v>
      </c>
      <c r="C532">
        <v>8</v>
      </c>
      <c r="D532" t="s">
        <v>5601</v>
      </c>
      <c r="E532">
        <v>3</v>
      </c>
      <c r="F532" t="str">
        <f>TEXT(Dim_Date[[#This Row],[Order Date]],"YYYY-MMM")</f>
        <v>2016-Aug</v>
      </c>
    </row>
    <row r="533" spans="1:6" x14ac:dyDescent="0.25">
      <c r="A533" s="1">
        <v>43054</v>
      </c>
      <c r="B533">
        <v>2017</v>
      </c>
      <c r="C533">
        <v>11</v>
      </c>
      <c r="D533" t="s">
        <v>5604</v>
      </c>
      <c r="E533">
        <v>4</v>
      </c>
      <c r="F533" t="str">
        <f>TEXT(Dim_Date[[#This Row],[Order Date]],"YYYY-MMM")</f>
        <v>2017-Nov</v>
      </c>
    </row>
    <row r="534" spans="1:6" x14ac:dyDescent="0.25">
      <c r="A534" s="1">
        <v>41870</v>
      </c>
      <c r="B534">
        <v>2014</v>
      </c>
      <c r="C534">
        <v>8</v>
      </c>
      <c r="D534" t="s">
        <v>5601</v>
      </c>
      <c r="E534">
        <v>3</v>
      </c>
      <c r="F534" t="str">
        <f>TEXT(Dim_Date[[#This Row],[Order Date]],"YYYY-MMM")</f>
        <v>2014-Aug</v>
      </c>
    </row>
    <row r="535" spans="1:6" x14ac:dyDescent="0.25">
      <c r="A535" s="1">
        <v>43090</v>
      </c>
      <c r="B535">
        <v>2017</v>
      </c>
      <c r="C535">
        <v>12</v>
      </c>
      <c r="D535" t="s">
        <v>5605</v>
      </c>
      <c r="E535">
        <v>4</v>
      </c>
      <c r="F535" t="str">
        <f>TEXT(Dim_Date[[#This Row],[Order Date]],"YYYY-MMM")</f>
        <v>2017-Dec</v>
      </c>
    </row>
    <row r="536" spans="1:6" x14ac:dyDescent="0.25">
      <c r="A536" s="1">
        <v>42943</v>
      </c>
      <c r="B536">
        <v>2017</v>
      </c>
      <c r="C536">
        <v>7</v>
      </c>
      <c r="D536" t="s">
        <v>5600</v>
      </c>
      <c r="E536">
        <v>3</v>
      </c>
      <c r="F536" t="str">
        <f>TEXT(Dim_Date[[#This Row],[Order Date]],"YYYY-MMM")</f>
        <v>2017-Jul</v>
      </c>
    </row>
    <row r="537" spans="1:6" x14ac:dyDescent="0.25">
      <c r="A537" s="1">
        <v>42739</v>
      </c>
      <c r="B537">
        <v>2017</v>
      </c>
      <c r="C537">
        <v>1</v>
      </c>
      <c r="D537" t="s">
        <v>5594</v>
      </c>
      <c r="E537">
        <v>1</v>
      </c>
      <c r="F537" t="str">
        <f>TEXT(Dim_Date[[#This Row],[Order Date]],"YYYY-MMM")</f>
        <v>2017-Jan</v>
      </c>
    </row>
    <row r="538" spans="1:6" x14ac:dyDescent="0.25">
      <c r="A538" s="1">
        <v>41986</v>
      </c>
      <c r="B538">
        <v>2014</v>
      </c>
      <c r="C538">
        <v>12</v>
      </c>
      <c r="D538" t="s">
        <v>5605</v>
      </c>
      <c r="E538">
        <v>4</v>
      </c>
      <c r="F538" t="str">
        <f>TEXT(Dim_Date[[#This Row],[Order Date]],"YYYY-MMM")</f>
        <v>2014-Dec</v>
      </c>
    </row>
    <row r="539" spans="1:6" x14ac:dyDescent="0.25">
      <c r="A539" s="1">
        <v>42125</v>
      </c>
      <c r="B539">
        <v>2015</v>
      </c>
      <c r="C539">
        <v>5</v>
      </c>
      <c r="D539" t="s">
        <v>5598</v>
      </c>
      <c r="E539">
        <v>2</v>
      </c>
      <c r="F539" t="str">
        <f>TEXT(Dim_Date[[#This Row],[Order Date]],"YYYY-MMM")</f>
        <v>2015-May</v>
      </c>
    </row>
    <row r="540" spans="1:6" x14ac:dyDescent="0.25">
      <c r="A540" s="1">
        <v>42862</v>
      </c>
      <c r="B540">
        <v>2017</v>
      </c>
      <c r="C540">
        <v>5</v>
      </c>
      <c r="D540" t="s">
        <v>5598</v>
      </c>
      <c r="E540">
        <v>2</v>
      </c>
      <c r="F540" t="str">
        <f>TEXT(Dim_Date[[#This Row],[Order Date]],"YYYY-MMM")</f>
        <v>2017-May</v>
      </c>
    </row>
    <row r="541" spans="1:6" x14ac:dyDescent="0.25">
      <c r="A541" s="1">
        <v>41901</v>
      </c>
      <c r="B541">
        <v>2014</v>
      </c>
      <c r="C541">
        <v>9</v>
      </c>
      <c r="D541" t="s">
        <v>5602</v>
      </c>
      <c r="E541">
        <v>3</v>
      </c>
      <c r="F541" t="str">
        <f>TEXT(Dim_Date[[#This Row],[Order Date]],"YYYY-MMM")</f>
        <v>2014-Sep</v>
      </c>
    </row>
    <row r="542" spans="1:6" x14ac:dyDescent="0.25">
      <c r="A542" s="1">
        <v>43021</v>
      </c>
      <c r="B542">
        <v>2017</v>
      </c>
      <c r="C542">
        <v>10</v>
      </c>
      <c r="D542" t="s">
        <v>5603</v>
      </c>
      <c r="E542">
        <v>4</v>
      </c>
      <c r="F542" t="str">
        <f>TEXT(Dim_Date[[#This Row],[Order Date]],"YYYY-MMM")</f>
        <v>2017-Oct</v>
      </c>
    </row>
    <row r="543" spans="1:6" x14ac:dyDescent="0.25">
      <c r="A543" s="1">
        <v>42501</v>
      </c>
      <c r="B543">
        <v>2016</v>
      </c>
      <c r="C543">
        <v>5</v>
      </c>
      <c r="D543" t="s">
        <v>5598</v>
      </c>
      <c r="E543">
        <v>2</v>
      </c>
      <c r="F543" t="str">
        <f>TEXT(Dim_Date[[#This Row],[Order Date]],"YYYY-MMM")</f>
        <v>2016-May</v>
      </c>
    </row>
    <row r="544" spans="1:6" x14ac:dyDescent="0.25">
      <c r="A544" s="1">
        <v>42911</v>
      </c>
      <c r="B544">
        <v>2017</v>
      </c>
      <c r="C544">
        <v>6</v>
      </c>
      <c r="D544" t="s">
        <v>5599</v>
      </c>
      <c r="E544">
        <v>2</v>
      </c>
      <c r="F544" t="str">
        <f>TEXT(Dim_Date[[#This Row],[Order Date]],"YYYY-MMM")</f>
        <v>2017-Jun</v>
      </c>
    </row>
    <row r="545" spans="1:6" x14ac:dyDescent="0.25">
      <c r="A545" s="1">
        <v>42334</v>
      </c>
      <c r="B545">
        <v>2015</v>
      </c>
      <c r="C545">
        <v>11</v>
      </c>
      <c r="D545" t="s">
        <v>5604</v>
      </c>
      <c r="E545">
        <v>4</v>
      </c>
      <c r="F545" t="str">
        <f>TEXT(Dim_Date[[#This Row],[Order Date]],"YYYY-MMM")</f>
        <v>2015-Nov</v>
      </c>
    </row>
    <row r="546" spans="1:6" x14ac:dyDescent="0.25">
      <c r="A546" s="1">
        <v>42476</v>
      </c>
      <c r="B546">
        <v>2016</v>
      </c>
      <c r="C546">
        <v>4</v>
      </c>
      <c r="D546" t="s">
        <v>5597</v>
      </c>
      <c r="E546">
        <v>2</v>
      </c>
      <c r="F546" t="str">
        <f>TEXT(Dim_Date[[#This Row],[Order Date]],"YYYY-MMM")</f>
        <v>2016-Apr</v>
      </c>
    </row>
    <row r="547" spans="1:6" x14ac:dyDescent="0.25">
      <c r="A547" s="1">
        <v>41957</v>
      </c>
      <c r="B547">
        <v>2014</v>
      </c>
      <c r="C547">
        <v>11</v>
      </c>
      <c r="D547" t="s">
        <v>5604</v>
      </c>
      <c r="E547">
        <v>4</v>
      </c>
      <c r="F547" t="str">
        <f>TEXT(Dim_Date[[#This Row],[Order Date]],"YYYY-MMM")</f>
        <v>2014-Nov</v>
      </c>
    </row>
    <row r="548" spans="1:6" x14ac:dyDescent="0.25">
      <c r="A548" s="1">
        <v>43030</v>
      </c>
      <c r="B548">
        <v>2017</v>
      </c>
      <c r="C548">
        <v>10</v>
      </c>
      <c r="D548" t="s">
        <v>5603</v>
      </c>
      <c r="E548">
        <v>4</v>
      </c>
      <c r="F548" t="str">
        <f>TEXT(Dim_Date[[#This Row],[Order Date]],"YYYY-MMM")</f>
        <v>2017-Oct</v>
      </c>
    </row>
    <row r="549" spans="1:6" x14ac:dyDescent="0.25">
      <c r="A549" s="1">
        <v>42970</v>
      </c>
      <c r="B549">
        <v>2017</v>
      </c>
      <c r="C549">
        <v>8</v>
      </c>
      <c r="D549" t="s">
        <v>5601</v>
      </c>
      <c r="E549">
        <v>3</v>
      </c>
      <c r="F549" t="str">
        <f>TEXT(Dim_Date[[#This Row],[Order Date]],"YYYY-MMM")</f>
        <v>2017-Aug</v>
      </c>
    </row>
    <row r="550" spans="1:6" x14ac:dyDescent="0.25">
      <c r="A550" s="1">
        <v>41938</v>
      </c>
      <c r="B550">
        <v>2014</v>
      </c>
      <c r="C550">
        <v>10</v>
      </c>
      <c r="D550" t="s">
        <v>5603</v>
      </c>
      <c r="E550">
        <v>4</v>
      </c>
      <c r="F550" t="str">
        <f>TEXT(Dim_Date[[#This Row],[Order Date]],"YYYY-MMM")</f>
        <v>2014-Oct</v>
      </c>
    </row>
    <row r="551" spans="1:6" x14ac:dyDescent="0.25">
      <c r="A551" s="1">
        <v>42928</v>
      </c>
      <c r="B551">
        <v>2017</v>
      </c>
      <c r="C551">
        <v>7</v>
      </c>
      <c r="D551" t="s">
        <v>5600</v>
      </c>
      <c r="E551">
        <v>3</v>
      </c>
      <c r="F551" t="str">
        <f>TEXT(Dim_Date[[#This Row],[Order Date]],"YYYY-MMM")</f>
        <v>2017-Jul</v>
      </c>
    </row>
    <row r="552" spans="1:6" x14ac:dyDescent="0.25">
      <c r="A552" s="1">
        <v>41754</v>
      </c>
      <c r="B552">
        <v>2014</v>
      </c>
      <c r="C552">
        <v>4</v>
      </c>
      <c r="D552" t="s">
        <v>5597</v>
      </c>
      <c r="E552">
        <v>2</v>
      </c>
      <c r="F552" t="str">
        <f>TEXT(Dim_Date[[#This Row],[Order Date]],"YYYY-MMM")</f>
        <v>2014-Apr</v>
      </c>
    </row>
    <row r="553" spans="1:6" x14ac:dyDescent="0.25">
      <c r="A553" s="1">
        <v>42302</v>
      </c>
      <c r="B553">
        <v>2015</v>
      </c>
      <c r="C553">
        <v>10</v>
      </c>
      <c r="D553" t="s">
        <v>5603</v>
      </c>
      <c r="E553">
        <v>4</v>
      </c>
      <c r="F553" t="str">
        <f>TEXT(Dim_Date[[#This Row],[Order Date]],"YYYY-MMM")</f>
        <v>2015-Oct</v>
      </c>
    </row>
    <row r="554" spans="1:6" x14ac:dyDescent="0.25">
      <c r="A554" s="1">
        <v>42205</v>
      </c>
      <c r="B554">
        <v>2015</v>
      </c>
      <c r="C554">
        <v>7</v>
      </c>
      <c r="D554" t="s">
        <v>5600</v>
      </c>
      <c r="E554">
        <v>3</v>
      </c>
      <c r="F554" t="str">
        <f>TEXT(Dim_Date[[#This Row],[Order Date]],"YYYY-MMM")</f>
        <v>2015-Jul</v>
      </c>
    </row>
    <row r="555" spans="1:6" x14ac:dyDescent="0.25">
      <c r="A555" s="1">
        <v>41827</v>
      </c>
      <c r="B555">
        <v>2014</v>
      </c>
      <c r="C555">
        <v>7</v>
      </c>
      <c r="D555" t="s">
        <v>5600</v>
      </c>
      <c r="E555">
        <v>3</v>
      </c>
      <c r="F555" t="str">
        <f>TEXT(Dim_Date[[#This Row],[Order Date]],"YYYY-MMM")</f>
        <v>2014-Jul</v>
      </c>
    </row>
    <row r="556" spans="1:6" x14ac:dyDescent="0.25">
      <c r="A556" s="1">
        <v>42446</v>
      </c>
      <c r="B556">
        <v>2016</v>
      </c>
      <c r="C556">
        <v>3</v>
      </c>
      <c r="D556" t="s">
        <v>5596</v>
      </c>
      <c r="E556">
        <v>1</v>
      </c>
      <c r="F556" t="str">
        <f>TEXT(Dim_Date[[#This Row],[Order Date]],"YYYY-MMM")</f>
        <v>2016-Mar</v>
      </c>
    </row>
    <row r="557" spans="1:6" x14ac:dyDescent="0.25">
      <c r="A557" s="1">
        <v>42815</v>
      </c>
      <c r="B557">
        <v>2017</v>
      </c>
      <c r="C557">
        <v>3</v>
      </c>
      <c r="D557" t="s">
        <v>5596</v>
      </c>
      <c r="E557">
        <v>1</v>
      </c>
      <c r="F557" t="str">
        <f>TEXT(Dim_Date[[#This Row],[Order Date]],"YYYY-MMM")</f>
        <v>2017-Mar</v>
      </c>
    </row>
    <row r="558" spans="1:6" x14ac:dyDescent="0.25">
      <c r="A558" s="1">
        <v>42174</v>
      </c>
      <c r="B558">
        <v>2015</v>
      </c>
      <c r="C558">
        <v>6</v>
      </c>
      <c r="D558" t="s">
        <v>5599</v>
      </c>
      <c r="E558">
        <v>2</v>
      </c>
      <c r="F558" t="str">
        <f>TEXT(Dim_Date[[#This Row],[Order Date]],"YYYY-MMM")</f>
        <v>2015-Jun</v>
      </c>
    </row>
    <row r="559" spans="1:6" x14ac:dyDescent="0.25">
      <c r="A559" s="1">
        <v>42467</v>
      </c>
      <c r="B559">
        <v>2016</v>
      </c>
      <c r="C559">
        <v>4</v>
      </c>
      <c r="D559" t="s">
        <v>5597</v>
      </c>
      <c r="E559">
        <v>2</v>
      </c>
      <c r="F559" t="str">
        <f>TEXT(Dim_Date[[#This Row],[Order Date]],"YYYY-MMM")</f>
        <v>2016-Apr</v>
      </c>
    </row>
    <row r="560" spans="1:6" x14ac:dyDescent="0.25">
      <c r="A560" s="1">
        <v>42072</v>
      </c>
      <c r="B560">
        <v>2015</v>
      </c>
      <c r="C560">
        <v>3</v>
      </c>
      <c r="D560" t="s">
        <v>5596</v>
      </c>
      <c r="E560">
        <v>1</v>
      </c>
      <c r="F560" t="str">
        <f>TEXT(Dim_Date[[#This Row],[Order Date]],"YYYY-MMM")</f>
        <v>2015-Mar</v>
      </c>
    </row>
    <row r="561" spans="1:6" x14ac:dyDescent="0.25">
      <c r="A561" s="1">
        <v>43006</v>
      </c>
      <c r="B561">
        <v>2017</v>
      </c>
      <c r="C561">
        <v>9</v>
      </c>
      <c r="D561" t="s">
        <v>5602</v>
      </c>
      <c r="E561">
        <v>3</v>
      </c>
      <c r="F561" t="str">
        <f>TEXT(Dim_Date[[#This Row],[Order Date]],"YYYY-MMM")</f>
        <v>2017-Sep</v>
      </c>
    </row>
    <row r="562" spans="1:6" x14ac:dyDescent="0.25">
      <c r="A562" s="1">
        <v>43007</v>
      </c>
      <c r="B562">
        <v>2017</v>
      </c>
      <c r="C562">
        <v>9</v>
      </c>
      <c r="D562" t="s">
        <v>5602</v>
      </c>
      <c r="E562">
        <v>3</v>
      </c>
      <c r="F562" t="str">
        <f>TEXT(Dim_Date[[#This Row],[Order Date]],"YYYY-MMM")</f>
        <v>2017-Sep</v>
      </c>
    </row>
    <row r="563" spans="1:6" x14ac:dyDescent="0.25">
      <c r="A563" s="1">
        <v>42961</v>
      </c>
      <c r="B563">
        <v>2017</v>
      </c>
      <c r="C563">
        <v>8</v>
      </c>
      <c r="D563" t="s">
        <v>5601</v>
      </c>
      <c r="E563">
        <v>3</v>
      </c>
      <c r="F563" t="str">
        <f>TEXT(Dim_Date[[#This Row],[Order Date]],"YYYY-MMM")</f>
        <v>2017-Aug</v>
      </c>
    </row>
    <row r="564" spans="1:6" x14ac:dyDescent="0.25">
      <c r="A564" s="1">
        <v>42904</v>
      </c>
      <c r="B564">
        <v>2017</v>
      </c>
      <c r="C564">
        <v>6</v>
      </c>
      <c r="D564" t="s">
        <v>5599</v>
      </c>
      <c r="E564">
        <v>2</v>
      </c>
      <c r="F564" t="str">
        <f>TEXT(Dim_Date[[#This Row],[Order Date]],"YYYY-MMM")</f>
        <v>2017-Jun</v>
      </c>
    </row>
    <row r="565" spans="1:6" x14ac:dyDescent="0.25">
      <c r="A565" s="1">
        <v>42878</v>
      </c>
      <c r="B565">
        <v>2017</v>
      </c>
      <c r="C565">
        <v>5</v>
      </c>
      <c r="D565" t="s">
        <v>5598</v>
      </c>
      <c r="E565">
        <v>2</v>
      </c>
      <c r="F565" t="str">
        <f>TEXT(Dim_Date[[#This Row],[Order Date]],"YYYY-MMM")</f>
        <v>2017-May</v>
      </c>
    </row>
    <row r="566" spans="1:6" x14ac:dyDescent="0.25">
      <c r="A566" s="1">
        <v>41690</v>
      </c>
      <c r="B566">
        <v>2014</v>
      </c>
      <c r="C566">
        <v>2</v>
      </c>
      <c r="D566" t="s">
        <v>5595</v>
      </c>
      <c r="E566">
        <v>1</v>
      </c>
      <c r="F566" t="str">
        <f>TEXT(Dim_Date[[#This Row],[Order Date]],"YYYY-MMM")</f>
        <v>2014-Feb</v>
      </c>
    </row>
    <row r="567" spans="1:6" x14ac:dyDescent="0.25">
      <c r="A567" s="1">
        <v>41681</v>
      </c>
      <c r="B567">
        <v>2014</v>
      </c>
      <c r="C567">
        <v>2</v>
      </c>
      <c r="D567" t="s">
        <v>5595</v>
      </c>
      <c r="E567">
        <v>1</v>
      </c>
      <c r="F567" t="str">
        <f>TEXT(Dim_Date[[#This Row],[Order Date]],"YYYY-MMM")</f>
        <v>2014-Feb</v>
      </c>
    </row>
    <row r="568" spans="1:6" x14ac:dyDescent="0.25">
      <c r="A568" s="1">
        <v>42688</v>
      </c>
      <c r="B568">
        <v>2016</v>
      </c>
      <c r="C568">
        <v>11</v>
      </c>
      <c r="D568" t="s">
        <v>5604</v>
      </c>
      <c r="E568">
        <v>4</v>
      </c>
      <c r="F568" t="str">
        <f>TEXT(Dim_Date[[#This Row],[Order Date]],"YYYY-MMM")</f>
        <v>2016-Nov</v>
      </c>
    </row>
    <row r="569" spans="1:6" x14ac:dyDescent="0.25">
      <c r="A569" s="1">
        <v>41922</v>
      </c>
      <c r="B569">
        <v>2014</v>
      </c>
      <c r="C569">
        <v>10</v>
      </c>
      <c r="D569" t="s">
        <v>5603</v>
      </c>
      <c r="E569">
        <v>4</v>
      </c>
      <c r="F569" t="str">
        <f>TEXT(Dim_Date[[#This Row],[Order Date]],"YYYY-MMM")</f>
        <v>2014-Oct</v>
      </c>
    </row>
    <row r="570" spans="1:6" x14ac:dyDescent="0.25">
      <c r="A570" s="1">
        <v>42062</v>
      </c>
      <c r="B570">
        <v>2015</v>
      </c>
      <c r="C570">
        <v>2</v>
      </c>
      <c r="D570" t="s">
        <v>5595</v>
      </c>
      <c r="E570">
        <v>1</v>
      </c>
      <c r="F570" t="str">
        <f>TEXT(Dim_Date[[#This Row],[Order Date]],"YYYY-MMM")</f>
        <v>2015-Feb</v>
      </c>
    </row>
    <row r="571" spans="1:6" x14ac:dyDescent="0.25">
      <c r="A571" s="1">
        <v>42345</v>
      </c>
      <c r="B571">
        <v>2015</v>
      </c>
      <c r="C571">
        <v>12</v>
      </c>
      <c r="D571" t="s">
        <v>5605</v>
      </c>
      <c r="E571">
        <v>4</v>
      </c>
      <c r="F571" t="str">
        <f>TEXT(Dim_Date[[#This Row],[Order Date]],"YYYY-MMM")</f>
        <v>2015-Dec</v>
      </c>
    </row>
    <row r="572" spans="1:6" x14ac:dyDescent="0.25">
      <c r="A572" s="1">
        <v>41833</v>
      </c>
      <c r="B572">
        <v>2014</v>
      </c>
      <c r="C572">
        <v>7</v>
      </c>
      <c r="D572" t="s">
        <v>5600</v>
      </c>
      <c r="E572">
        <v>3</v>
      </c>
      <c r="F572" t="str">
        <f>TEXT(Dim_Date[[#This Row],[Order Date]],"YYYY-MMM")</f>
        <v>2014-Jul</v>
      </c>
    </row>
    <row r="573" spans="1:6" x14ac:dyDescent="0.25">
      <c r="A573" s="1">
        <v>41764</v>
      </c>
      <c r="B573">
        <v>2014</v>
      </c>
      <c r="C573">
        <v>5</v>
      </c>
      <c r="D573" t="s">
        <v>5598</v>
      </c>
      <c r="E573">
        <v>2</v>
      </c>
      <c r="F573" t="str">
        <f>TEXT(Dim_Date[[#This Row],[Order Date]],"YYYY-MMM")</f>
        <v>2014-May</v>
      </c>
    </row>
    <row r="574" spans="1:6" x14ac:dyDescent="0.25">
      <c r="A574" s="1">
        <v>43004</v>
      </c>
      <c r="B574">
        <v>2017</v>
      </c>
      <c r="C574">
        <v>9</v>
      </c>
      <c r="D574" t="s">
        <v>5602</v>
      </c>
      <c r="E574">
        <v>3</v>
      </c>
      <c r="F574" t="str">
        <f>TEXT(Dim_Date[[#This Row],[Order Date]],"YYYY-MMM")</f>
        <v>2017-Sep</v>
      </c>
    </row>
    <row r="575" spans="1:6" x14ac:dyDescent="0.25">
      <c r="A575" s="1">
        <v>41748</v>
      </c>
      <c r="B575">
        <v>2014</v>
      </c>
      <c r="C575">
        <v>4</v>
      </c>
      <c r="D575" t="s">
        <v>5597</v>
      </c>
      <c r="E575">
        <v>2</v>
      </c>
      <c r="F575" t="str">
        <f>TEXT(Dim_Date[[#This Row],[Order Date]],"YYYY-MMM")</f>
        <v>2014-Apr</v>
      </c>
    </row>
    <row r="576" spans="1:6" x14ac:dyDescent="0.25">
      <c r="A576" s="1">
        <v>42716</v>
      </c>
      <c r="B576">
        <v>2016</v>
      </c>
      <c r="C576">
        <v>12</v>
      </c>
      <c r="D576" t="s">
        <v>5605</v>
      </c>
      <c r="E576">
        <v>4</v>
      </c>
      <c r="F576" t="str">
        <f>TEXT(Dim_Date[[#This Row],[Order Date]],"YYYY-MMM")</f>
        <v>2016-Dec</v>
      </c>
    </row>
    <row r="577" spans="1:6" x14ac:dyDescent="0.25">
      <c r="A577" s="1">
        <v>42777</v>
      </c>
      <c r="B577">
        <v>2017</v>
      </c>
      <c r="C577">
        <v>2</v>
      </c>
      <c r="D577" t="s">
        <v>5595</v>
      </c>
      <c r="E577">
        <v>1</v>
      </c>
      <c r="F577" t="str">
        <f>TEXT(Dim_Date[[#This Row],[Order Date]],"YYYY-MMM")</f>
        <v>2017-Feb</v>
      </c>
    </row>
    <row r="578" spans="1:6" x14ac:dyDescent="0.25">
      <c r="A578" s="1">
        <v>42730</v>
      </c>
      <c r="B578">
        <v>2016</v>
      </c>
      <c r="C578">
        <v>12</v>
      </c>
      <c r="D578" t="s">
        <v>5605</v>
      </c>
      <c r="E578">
        <v>4</v>
      </c>
      <c r="F578" t="str">
        <f>TEXT(Dim_Date[[#This Row],[Order Date]],"YYYY-MMM")</f>
        <v>2016-Dec</v>
      </c>
    </row>
    <row r="579" spans="1:6" x14ac:dyDescent="0.25">
      <c r="A579" s="1">
        <v>42712</v>
      </c>
      <c r="B579">
        <v>2016</v>
      </c>
      <c r="C579">
        <v>12</v>
      </c>
      <c r="D579" t="s">
        <v>5605</v>
      </c>
      <c r="E579">
        <v>4</v>
      </c>
      <c r="F579" t="str">
        <f>TEXT(Dim_Date[[#This Row],[Order Date]],"YYYY-MMM")</f>
        <v>2016-Dec</v>
      </c>
    </row>
    <row r="580" spans="1:6" x14ac:dyDescent="0.25">
      <c r="A580" s="1">
        <v>42486</v>
      </c>
      <c r="B580">
        <v>2016</v>
      </c>
      <c r="C580">
        <v>4</v>
      </c>
      <c r="D580" t="s">
        <v>5597</v>
      </c>
      <c r="E580">
        <v>2</v>
      </c>
      <c r="F580" t="str">
        <f>TEXT(Dim_Date[[#This Row],[Order Date]],"YYYY-MMM")</f>
        <v>2016-Apr</v>
      </c>
    </row>
    <row r="581" spans="1:6" x14ac:dyDescent="0.25">
      <c r="A581" s="1">
        <v>42644</v>
      </c>
      <c r="B581">
        <v>2016</v>
      </c>
      <c r="C581">
        <v>10</v>
      </c>
      <c r="D581" t="s">
        <v>5603</v>
      </c>
      <c r="E581">
        <v>4</v>
      </c>
      <c r="F581" t="str">
        <f>TEXT(Dim_Date[[#This Row],[Order Date]],"YYYY-MMM")</f>
        <v>2016-Oct</v>
      </c>
    </row>
    <row r="582" spans="1:6" x14ac:dyDescent="0.25">
      <c r="A582" s="1">
        <v>42891</v>
      </c>
      <c r="B582">
        <v>2017</v>
      </c>
      <c r="C582">
        <v>6</v>
      </c>
      <c r="D582" t="s">
        <v>5599</v>
      </c>
      <c r="E582">
        <v>2</v>
      </c>
      <c r="F582" t="str">
        <f>TEXT(Dim_Date[[#This Row],[Order Date]],"YYYY-MMM")</f>
        <v>2017-Jun</v>
      </c>
    </row>
    <row r="583" spans="1:6" x14ac:dyDescent="0.25">
      <c r="A583" s="1">
        <v>42582</v>
      </c>
      <c r="B583">
        <v>2016</v>
      </c>
      <c r="C583">
        <v>7</v>
      </c>
      <c r="D583" t="s">
        <v>5600</v>
      </c>
      <c r="E583">
        <v>3</v>
      </c>
      <c r="F583" t="str">
        <f>TEXT(Dim_Date[[#This Row],[Order Date]],"YYYY-MMM")</f>
        <v>2016-Jul</v>
      </c>
    </row>
    <row r="584" spans="1:6" x14ac:dyDescent="0.25">
      <c r="A584" s="1">
        <v>42821</v>
      </c>
      <c r="B584">
        <v>2017</v>
      </c>
      <c r="C584">
        <v>3</v>
      </c>
      <c r="D584" t="s">
        <v>5596</v>
      </c>
      <c r="E584">
        <v>1</v>
      </c>
      <c r="F584" t="str">
        <f>TEXT(Dim_Date[[#This Row],[Order Date]],"YYYY-MMM")</f>
        <v>2017-Mar</v>
      </c>
    </row>
    <row r="585" spans="1:6" x14ac:dyDescent="0.25">
      <c r="A585" s="1">
        <v>42611</v>
      </c>
      <c r="B585">
        <v>2016</v>
      </c>
      <c r="C585">
        <v>8</v>
      </c>
      <c r="D585" t="s">
        <v>5601</v>
      </c>
      <c r="E585">
        <v>3</v>
      </c>
      <c r="F585" t="str">
        <f>TEXT(Dim_Date[[#This Row],[Order Date]],"YYYY-MMM")</f>
        <v>2016-Aug</v>
      </c>
    </row>
    <row r="586" spans="1:6" x14ac:dyDescent="0.25">
      <c r="A586" s="1">
        <v>42355</v>
      </c>
      <c r="B586">
        <v>2015</v>
      </c>
      <c r="C586">
        <v>12</v>
      </c>
      <c r="D586" t="s">
        <v>5605</v>
      </c>
      <c r="E586">
        <v>4</v>
      </c>
      <c r="F586" t="str">
        <f>TEXT(Dim_Date[[#This Row],[Order Date]],"YYYY-MMM")</f>
        <v>2015-Dec</v>
      </c>
    </row>
    <row r="587" spans="1:6" x14ac:dyDescent="0.25">
      <c r="A587" s="1">
        <v>43044</v>
      </c>
      <c r="B587">
        <v>2017</v>
      </c>
      <c r="C587">
        <v>11</v>
      </c>
      <c r="D587" t="s">
        <v>5604</v>
      </c>
      <c r="E587">
        <v>4</v>
      </c>
      <c r="F587" t="str">
        <f>TEXT(Dim_Date[[#This Row],[Order Date]],"YYYY-MMM")</f>
        <v>2017-Nov</v>
      </c>
    </row>
    <row r="588" spans="1:6" x14ac:dyDescent="0.25">
      <c r="A588" s="1">
        <v>42507</v>
      </c>
      <c r="B588">
        <v>2016</v>
      </c>
      <c r="C588">
        <v>5</v>
      </c>
      <c r="D588" t="s">
        <v>5598</v>
      </c>
      <c r="E588">
        <v>2</v>
      </c>
      <c r="F588" t="str">
        <f>TEXT(Dim_Date[[#This Row],[Order Date]],"YYYY-MMM")</f>
        <v>2016-May</v>
      </c>
    </row>
    <row r="589" spans="1:6" x14ac:dyDescent="0.25">
      <c r="A589" s="1">
        <v>42806</v>
      </c>
      <c r="B589">
        <v>2017</v>
      </c>
      <c r="C589">
        <v>3</v>
      </c>
      <c r="D589" t="s">
        <v>5596</v>
      </c>
      <c r="E589">
        <v>1</v>
      </c>
      <c r="F589" t="str">
        <f>TEXT(Dim_Date[[#This Row],[Order Date]],"YYYY-MMM")</f>
        <v>2017-Mar</v>
      </c>
    </row>
    <row r="590" spans="1:6" x14ac:dyDescent="0.25">
      <c r="A590" s="1">
        <v>41826</v>
      </c>
      <c r="B590">
        <v>2014</v>
      </c>
      <c r="C590">
        <v>7</v>
      </c>
      <c r="D590" t="s">
        <v>5600</v>
      </c>
      <c r="E590">
        <v>3</v>
      </c>
      <c r="F590" t="str">
        <f>TEXT(Dim_Date[[#This Row],[Order Date]],"YYYY-MMM")</f>
        <v>2014-Jul</v>
      </c>
    </row>
    <row r="591" spans="1:6" x14ac:dyDescent="0.25">
      <c r="A591" s="1">
        <v>42555</v>
      </c>
      <c r="B591">
        <v>2016</v>
      </c>
      <c r="C591">
        <v>7</v>
      </c>
      <c r="D591" t="s">
        <v>5600</v>
      </c>
      <c r="E591">
        <v>3</v>
      </c>
      <c r="F591" t="str">
        <f>TEXT(Dim_Date[[#This Row],[Order Date]],"YYYY-MMM")</f>
        <v>2016-Jul</v>
      </c>
    </row>
    <row r="592" spans="1:6" x14ac:dyDescent="0.25">
      <c r="A592" s="1">
        <v>42053</v>
      </c>
      <c r="B592">
        <v>2015</v>
      </c>
      <c r="C592">
        <v>2</v>
      </c>
      <c r="D592" t="s">
        <v>5595</v>
      </c>
      <c r="E592">
        <v>1</v>
      </c>
      <c r="F592" t="str">
        <f>TEXT(Dim_Date[[#This Row],[Order Date]],"YYYY-MMM")</f>
        <v>2015-Feb</v>
      </c>
    </row>
    <row r="593" spans="1:6" x14ac:dyDescent="0.25">
      <c r="A593" s="1">
        <v>41858</v>
      </c>
      <c r="B593">
        <v>2014</v>
      </c>
      <c r="C593">
        <v>8</v>
      </c>
      <c r="D593" t="s">
        <v>5601</v>
      </c>
      <c r="E593">
        <v>3</v>
      </c>
      <c r="F593" t="str">
        <f>TEXT(Dim_Date[[#This Row],[Order Date]],"YYYY-MMM")</f>
        <v>2014-Aug</v>
      </c>
    </row>
    <row r="594" spans="1:6" x14ac:dyDescent="0.25">
      <c r="A594" s="1">
        <v>41831</v>
      </c>
      <c r="B594">
        <v>2014</v>
      </c>
      <c r="C594">
        <v>7</v>
      </c>
      <c r="D594" t="s">
        <v>5600</v>
      </c>
      <c r="E594">
        <v>3</v>
      </c>
      <c r="F594" t="str">
        <f>TEXT(Dim_Date[[#This Row],[Order Date]],"YYYY-MMM")</f>
        <v>2014-Jul</v>
      </c>
    </row>
    <row r="595" spans="1:6" x14ac:dyDescent="0.25">
      <c r="A595" s="1">
        <v>42320</v>
      </c>
      <c r="B595">
        <v>2015</v>
      </c>
      <c r="C595">
        <v>11</v>
      </c>
      <c r="D595" t="s">
        <v>5604</v>
      </c>
      <c r="E595">
        <v>4</v>
      </c>
      <c r="F595" t="str">
        <f>TEXT(Dim_Date[[#This Row],[Order Date]],"YYYY-MMM")</f>
        <v>2015-Nov</v>
      </c>
    </row>
    <row r="596" spans="1:6" x14ac:dyDescent="0.25">
      <c r="A596" s="1">
        <v>42929</v>
      </c>
      <c r="B596">
        <v>2017</v>
      </c>
      <c r="C596">
        <v>7</v>
      </c>
      <c r="D596" t="s">
        <v>5600</v>
      </c>
      <c r="E596">
        <v>3</v>
      </c>
      <c r="F596" t="str">
        <f>TEXT(Dim_Date[[#This Row],[Order Date]],"YYYY-MMM")</f>
        <v>2017-Jul</v>
      </c>
    </row>
    <row r="597" spans="1:6" x14ac:dyDescent="0.25">
      <c r="A597" s="1">
        <v>42017</v>
      </c>
      <c r="B597">
        <v>2015</v>
      </c>
      <c r="C597">
        <v>1</v>
      </c>
      <c r="D597" t="s">
        <v>5594</v>
      </c>
      <c r="E597">
        <v>1</v>
      </c>
      <c r="F597" t="str">
        <f>TEXT(Dim_Date[[#This Row],[Order Date]],"YYYY-MMM")</f>
        <v>2015-Jan</v>
      </c>
    </row>
    <row r="598" spans="1:6" x14ac:dyDescent="0.25">
      <c r="A598" s="1">
        <v>43052</v>
      </c>
      <c r="B598">
        <v>2017</v>
      </c>
      <c r="C598">
        <v>11</v>
      </c>
      <c r="D598" t="s">
        <v>5604</v>
      </c>
      <c r="E598">
        <v>4</v>
      </c>
      <c r="F598" t="str">
        <f>TEXT(Dim_Date[[#This Row],[Order Date]],"YYYY-MMM")</f>
        <v>2017-Nov</v>
      </c>
    </row>
    <row r="599" spans="1:6" x14ac:dyDescent="0.25">
      <c r="A599" s="1">
        <v>42702</v>
      </c>
      <c r="B599">
        <v>2016</v>
      </c>
      <c r="C599">
        <v>11</v>
      </c>
      <c r="D599" t="s">
        <v>5604</v>
      </c>
      <c r="E599">
        <v>4</v>
      </c>
      <c r="F599" t="str">
        <f>TEXT(Dim_Date[[#This Row],[Order Date]],"YYYY-MMM")</f>
        <v>2016-Nov</v>
      </c>
    </row>
    <row r="600" spans="1:6" x14ac:dyDescent="0.25">
      <c r="A600" s="1">
        <v>42401</v>
      </c>
      <c r="B600">
        <v>2016</v>
      </c>
      <c r="C600">
        <v>2</v>
      </c>
      <c r="D600" t="s">
        <v>5595</v>
      </c>
      <c r="E600">
        <v>1</v>
      </c>
      <c r="F600" t="str">
        <f>TEXT(Dim_Date[[#This Row],[Order Date]],"YYYY-MMM")</f>
        <v>2016-Feb</v>
      </c>
    </row>
    <row r="601" spans="1:6" x14ac:dyDescent="0.25">
      <c r="A601" s="1">
        <v>42157</v>
      </c>
      <c r="B601">
        <v>2015</v>
      </c>
      <c r="C601">
        <v>6</v>
      </c>
      <c r="D601" t="s">
        <v>5599</v>
      </c>
      <c r="E601">
        <v>2</v>
      </c>
      <c r="F601" t="str">
        <f>TEXT(Dim_Date[[#This Row],[Order Date]],"YYYY-MMM")</f>
        <v>2015-Jun</v>
      </c>
    </row>
    <row r="602" spans="1:6" x14ac:dyDescent="0.25">
      <c r="A602" s="1">
        <v>41823</v>
      </c>
      <c r="B602">
        <v>2014</v>
      </c>
      <c r="C602">
        <v>7</v>
      </c>
      <c r="D602" t="s">
        <v>5600</v>
      </c>
      <c r="E602">
        <v>3</v>
      </c>
      <c r="F602" t="str">
        <f>TEXT(Dim_Date[[#This Row],[Order Date]],"YYYY-MMM")</f>
        <v>2014-Jul</v>
      </c>
    </row>
    <row r="603" spans="1:6" x14ac:dyDescent="0.25">
      <c r="A603" s="1">
        <v>42043</v>
      </c>
      <c r="B603">
        <v>2015</v>
      </c>
      <c r="C603">
        <v>2</v>
      </c>
      <c r="D603" t="s">
        <v>5595</v>
      </c>
      <c r="E603">
        <v>1</v>
      </c>
      <c r="F603" t="str">
        <f>TEXT(Dim_Date[[#This Row],[Order Date]],"YYYY-MMM")</f>
        <v>2015-Feb</v>
      </c>
    </row>
    <row r="604" spans="1:6" x14ac:dyDescent="0.25">
      <c r="A604" s="1">
        <v>42484</v>
      </c>
      <c r="B604">
        <v>2016</v>
      </c>
      <c r="C604">
        <v>4</v>
      </c>
      <c r="D604" t="s">
        <v>5597</v>
      </c>
      <c r="E604">
        <v>2</v>
      </c>
      <c r="F604" t="str">
        <f>TEXT(Dim_Date[[#This Row],[Order Date]],"YYYY-MMM")</f>
        <v>2016-Apr</v>
      </c>
    </row>
    <row r="605" spans="1:6" x14ac:dyDescent="0.25">
      <c r="A605" s="1">
        <v>42356</v>
      </c>
      <c r="B605">
        <v>2015</v>
      </c>
      <c r="C605">
        <v>12</v>
      </c>
      <c r="D605" t="s">
        <v>5605</v>
      </c>
      <c r="E605">
        <v>4</v>
      </c>
      <c r="F605" t="str">
        <f>TEXT(Dim_Date[[#This Row],[Order Date]],"YYYY-MMM")</f>
        <v>2015-Dec</v>
      </c>
    </row>
    <row r="606" spans="1:6" x14ac:dyDescent="0.25">
      <c r="A606" s="1">
        <v>41958</v>
      </c>
      <c r="B606">
        <v>2014</v>
      </c>
      <c r="C606">
        <v>11</v>
      </c>
      <c r="D606" t="s">
        <v>5604</v>
      </c>
      <c r="E606">
        <v>4</v>
      </c>
      <c r="F606" t="str">
        <f>TEXT(Dim_Date[[#This Row],[Order Date]],"YYYY-MMM")</f>
        <v>2014-Nov</v>
      </c>
    </row>
    <row r="607" spans="1:6" x14ac:dyDescent="0.25">
      <c r="A607" s="1">
        <v>42945</v>
      </c>
      <c r="B607">
        <v>2017</v>
      </c>
      <c r="C607">
        <v>7</v>
      </c>
      <c r="D607" t="s">
        <v>5600</v>
      </c>
      <c r="E607">
        <v>3</v>
      </c>
      <c r="F607" t="str">
        <f>TEXT(Dim_Date[[#This Row],[Order Date]],"YYYY-MMM")</f>
        <v>2017-Jul</v>
      </c>
    </row>
    <row r="608" spans="1:6" x14ac:dyDescent="0.25">
      <c r="A608" s="1">
        <v>42064</v>
      </c>
      <c r="B608">
        <v>2015</v>
      </c>
      <c r="C608">
        <v>3</v>
      </c>
      <c r="D608" t="s">
        <v>5596</v>
      </c>
      <c r="E608">
        <v>1</v>
      </c>
      <c r="F608" t="str">
        <f>TEXT(Dim_Date[[#This Row],[Order Date]],"YYYY-MMM")</f>
        <v>2015-Mar</v>
      </c>
    </row>
    <row r="609" spans="1:6" x14ac:dyDescent="0.25">
      <c r="A609" s="1">
        <v>41749</v>
      </c>
      <c r="B609">
        <v>2014</v>
      </c>
      <c r="C609">
        <v>4</v>
      </c>
      <c r="D609" t="s">
        <v>5597</v>
      </c>
      <c r="E609">
        <v>2</v>
      </c>
      <c r="F609" t="str">
        <f>TEXT(Dim_Date[[#This Row],[Order Date]],"YYYY-MMM")</f>
        <v>2014-Apr</v>
      </c>
    </row>
    <row r="610" spans="1:6" x14ac:dyDescent="0.25">
      <c r="A610" s="1">
        <v>43064</v>
      </c>
      <c r="B610">
        <v>2017</v>
      </c>
      <c r="C610">
        <v>11</v>
      </c>
      <c r="D610" t="s">
        <v>5604</v>
      </c>
      <c r="E610">
        <v>4</v>
      </c>
      <c r="F610" t="str">
        <f>TEXT(Dim_Date[[#This Row],[Order Date]],"YYYY-MMM")</f>
        <v>2017-Nov</v>
      </c>
    </row>
    <row r="611" spans="1:6" x14ac:dyDescent="0.25">
      <c r="A611" s="1">
        <v>41987</v>
      </c>
      <c r="B611">
        <v>2014</v>
      </c>
      <c r="C611">
        <v>12</v>
      </c>
      <c r="D611" t="s">
        <v>5605</v>
      </c>
      <c r="E611">
        <v>4</v>
      </c>
      <c r="F611" t="str">
        <f>TEXT(Dim_Date[[#This Row],[Order Date]],"YYYY-MMM")</f>
        <v>2014-Dec</v>
      </c>
    </row>
    <row r="612" spans="1:6" x14ac:dyDescent="0.25">
      <c r="A612" s="1">
        <v>42373</v>
      </c>
      <c r="B612">
        <v>2016</v>
      </c>
      <c r="C612">
        <v>1</v>
      </c>
      <c r="D612" t="s">
        <v>5594</v>
      </c>
      <c r="E612">
        <v>1</v>
      </c>
      <c r="F612" t="str">
        <f>TEXT(Dim_Date[[#This Row],[Order Date]],"YYYY-MMM")</f>
        <v>2016-Jan</v>
      </c>
    </row>
    <row r="613" spans="1:6" x14ac:dyDescent="0.25">
      <c r="A613" s="1">
        <v>42768</v>
      </c>
      <c r="B613">
        <v>2017</v>
      </c>
      <c r="C613">
        <v>2</v>
      </c>
      <c r="D613" t="s">
        <v>5595</v>
      </c>
      <c r="E613">
        <v>1</v>
      </c>
      <c r="F613" t="str">
        <f>TEXT(Dim_Date[[#This Row],[Order Date]],"YYYY-MMM")</f>
        <v>2017-Feb</v>
      </c>
    </row>
    <row r="614" spans="1:6" x14ac:dyDescent="0.25">
      <c r="A614" s="1">
        <v>42193</v>
      </c>
      <c r="B614">
        <v>2015</v>
      </c>
      <c r="C614">
        <v>7</v>
      </c>
      <c r="D614" t="s">
        <v>5600</v>
      </c>
      <c r="E614">
        <v>3</v>
      </c>
      <c r="F614" t="str">
        <f>TEXT(Dim_Date[[#This Row],[Order Date]],"YYYY-MMM")</f>
        <v>2015-Jul</v>
      </c>
    </row>
    <row r="615" spans="1:6" x14ac:dyDescent="0.25">
      <c r="A615" s="1">
        <v>41850</v>
      </c>
      <c r="B615">
        <v>2014</v>
      </c>
      <c r="C615">
        <v>7</v>
      </c>
      <c r="D615" t="s">
        <v>5600</v>
      </c>
      <c r="E615">
        <v>3</v>
      </c>
      <c r="F615" t="str">
        <f>TEXT(Dim_Date[[#This Row],[Order Date]],"YYYY-MMM")</f>
        <v>2014-Jul</v>
      </c>
    </row>
    <row r="616" spans="1:6" x14ac:dyDescent="0.25">
      <c r="A616" s="1">
        <v>42517</v>
      </c>
      <c r="B616">
        <v>2016</v>
      </c>
      <c r="C616">
        <v>5</v>
      </c>
      <c r="D616" t="s">
        <v>5598</v>
      </c>
      <c r="E616">
        <v>2</v>
      </c>
      <c r="F616" t="str">
        <f>TEXT(Dim_Date[[#This Row],[Order Date]],"YYYY-MMM")</f>
        <v>2016-May</v>
      </c>
    </row>
    <row r="617" spans="1:6" x14ac:dyDescent="0.25">
      <c r="A617" s="1">
        <v>42260</v>
      </c>
      <c r="B617">
        <v>2015</v>
      </c>
      <c r="C617">
        <v>9</v>
      </c>
      <c r="D617" t="s">
        <v>5602</v>
      </c>
      <c r="E617">
        <v>3</v>
      </c>
      <c r="F617" t="str">
        <f>TEXT(Dim_Date[[#This Row],[Order Date]],"YYYY-MMM")</f>
        <v>2015-Sep</v>
      </c>
    </row>
    <row r="618" spans="1:6" x14ac:dyDescent="0.25">
      <c r="A618" s="1">
        <v>41971</v>
      </c>
      <c r="B618">
        <v>2014</v>
      </c>
      <c r="C618">
        <v>11</v>
      </c>
      <c r="D618" t="s">
        <v>5604</v>
      </c>
      <c r="E618">
        <v>4</v>
      </c>
      <c r="F618" t="str">
        <f>TEXT(Dim_Date[[#This Row],[Order Date]],"YYYY-MMM")</f>
        <v>2014-Nov</v>
      </c>
    </row>
    <row r="619" spans="1:6" x14ac:dyDescent="0.25">
      <c r="A619" s="1">
        <v>42231</v>
      </c>
      <c r="B619">
        <v>2015</v>
      </c>
      <c r="C619">
        <v>8</v>
      </c>
      <c r="D619" t="s">
        <v>5601</v>
      </c>
      <c r="E619">
        <v>3</v>
      </c>
      <c r="F619" t="str">
        <f>TEXT(Dim_Date[[#This Row],[Order Date]],"YYYY-MMM")</f>
        <v>2015-Aug</v>
      </c>
    </row>
    <row r="620" spans="1:6" x14ac:dyDescent="0.25">
      <c r="A620" s="1">
        <v>41804</v>
      </c>
      <c r="B620">
        <v>2014</v>
      </c>
      <c r="C620">
        <v>6</v>
      </c>
      <c r="D620" t="s">
        <v>5599</v>
      </c>
      <c r="E620">
        <v>2</v>
      </c>
      <c r="F620" t="str">
        <f>TEXT(Dim_Date[[#This Row],[Order Date]],"YYYY-MMM")</f>
        <v>2014-Jun</v>
      </c>
    </row>
    <row r="621" spans="1:6" x14ac:dyDescent="0.25">
      <c r="A621" s="1">
        <v>42542</v>
      </c>
      <c r="B621">
        <v>2016</v>
      </c>
      <c r="C621">
        <v>6</v>
      </c>
      <c r="D621" t="s">
        <v>5599</v>
      </c>
      <c r="E621">
        <v>2</v>
      </c>
      <c r="F621" t="str">
        <f>TEXT(Dim_Date[[#This Row],[Order Date]],"YYYY-MMM")</f>
        <v>2016-Jun</v>
      </c>
    </row>
    <row r="622" spans="1:6" x14ac:dyDescent="0.25">
      <c r="A622" s="1">
        <v>42813</v>
      </c>
      <c r="B622">
        <v>2017</v>
      </c>
      <c r="C622">
        <v>3</v>
      </c>
      <c r="D622" t="s">
        <v>5596</v>
      </c>
      <c r="E622">
        <v>1</v>
      </c>
      <c r="F622" t="str">
        <f>TEXT(Dim_Date[[#This Row],[Order Date]],"YYYY-MMM")</f>
        <v>2017-Mar</v>
      </c>
    </row>
    <row r="623" spans="1:6" x14ac:dyDescent="0.25">
      <c r="A623" s="1">
        <v>42969</v>
      </c>
      <c r="B623">
        <v>2017</v>
      </c>
      <c r="C623">
        <v>8</v>
      </c>
      <c r="D623" t="s">
        <v>5601</v>
      </c>
      <c r="E623">
        <v>3</v>
      </c>
      <c r="F623" t="str">
        <f>TEXT(Dim_Date[[#This Row],[Order Date]],"YYYY-MMM")</f>
        <v>2017-Aug</v>
      </c>
    </row>
    <row r="624" spans="1:6" x14ac:dyDescent="0.25">
      <c r="A624" s="1">
        <v>42408</v>
      </c>
      <c r="B624">
        <v>2016</v>
      </c>
      <c r="C624">
        <v>2</v>
      </c>
      <c r="D624" t="s">
        <v>5595</v>
      </c>
      <c r="E624">
        <v>1</v>
      </c>
      <c r="F624" t="str">
        <f>TEXT(Dim_Date[[#This Row],[Order Date]],"YYYY-MMM")</f>
        <v>2016-Feb</v>
      </c>
    </row>
    <row r="625" spans="1:6" x14ac:dyDescent="0.25">
      <c r="A625" s="1">
        <v>42751</v>
      </c>
      <c r="B625">
        <v>2017</v>
      </c>
      <c r="C625">
        <v>1</v>
      </c>
      <c r="D625" t="s">
        <v>5594</v>
      </c>
      <c r="E625">
        <v>1</v>
      </c>
      <c r="F625" t="str">
        <f>TEXT(Dim_Date[[#This Row],[Order Date]],"YYYY-MMM")</f>
        <v>2017-Jan</v>
      </c>
    </row>
    <row r="626" spans="1:6" x14ac:dyDescent="0.25">
      <c r="A626" s="1">
        <v>41895</v>
      </c>
      <c r="B626">
        <v>2014</v>
      </c>
      <c r="C626">
        <v>9</v>
      </c>
      <c r="D626" t="s">
        <v>5602</v>
      </c>
      <c r="E626">
        <v>3</v>
      </c>
      <c r="F626" t="str">
        <f>TEXT(Dim_Date[[#This Row],[Order Date]],"YYYY-MMM")</f>
        <v>2014-Sep</v>
      </c>
    </row>
    <row r="627" spans="1:6" x14ac:dyDescent="0.25">
      <c r="A627" s="1">
        <v>42860</v>
      </c>
      <c r="B627">
        <v>2017</v>
      </c>
      <c r="C627">
        <v>5</v>
      </c>
      <c r="D627" t="s">
        <v>5598</v>
      </c>
      <c r="E627">
        <v>2</v>
      </c>
      <c r="F627" t="str">
        <f>TEXT(Dim_Date[[#This Row],[Order Date]],"YYYY-MMM")</f>
        <v>2017-May</v>
      </c>
    </row>
    <row r="628" spans="1:6" x14ac:dyDescent="0.25">
      <c r="A628" s="1">
        <v>42364</v>
      </c>
      <c r="B628">
        <v>2015</v>
      </c>
      <c r="C628">
        <v>12</v>
      </c>
      <c r="D628" t="s">
        <v>5605</v>
      </c>
      <c r="E628">
        <v>4</v>
      </c>
      <c r="F628" t="str">
        <f>TEXT(Dim_Date[[#This Row],[Order Date]],"YYYY-MMM")</f>
        <v>2015-Dec</v>
      </c>
    </row>
    <row r="629" spans="1:6" x14ac:dyDescent="0.25">
      <c r="A629" s="1">
        <v>41959</v>
      </c>
      <c r="B629">
        <v>2014</v>
      </c>
      <c r="C629">
        <v>11</v>
      </c>
      <c r="D629" t="s">
        <v>5604</v>
      </c>
      <c r="E629">
        <v>4</v>
      </c>
      <c r="F629" t="str">
        <f>TEXT(Dim_Date[[#This Row],[Order Date]],"YYYY-MMM")</f>
        <v>2014-Nov</v>
      </c>
    </row>
    <row r="630" spans="1:6" x14ac:dyDescent="0.25">
      <c r="A630" s="1">
        <v>41903</v>
      </c>
      <c r="B630">
        <v>2014</v>
      </c>
      <c r="C630">
        <v>9</v>
      </c>
      <c r="D630" t="s">
        <v>5602</v>
      </c>
      <c r="E630">
        <v>3</v>
      </c>
      <c r="F630" t="str">
        <f>TEXT(Dim_Date[[#This Row],[Order Date]],"YYYY-MMM")</f>
        <v>2014-Sep</v>
      </c>
    </row>
    <row r="631" spans="1:6" x14ac:dyDescent="0.25">
      <c r="A631" s="1">
        <v>42421</v>
      </c>
      <c r="B631">
        <v>2016</v>
      </c>
      <c r="C631">
        <v>2</v>
      </c>
      <c r="D631" t="s">
        <v>5595</v>
      </c>
      <c r="E631">
        <v>1</v>
      </c>
      <c r="F631" t="str">
        <f>TEXT(Dim_Date[[#This Row],[Order Date]],"YYYY-MMM")</f>
        <v>2016-Feb</v>
      </c>
    </row>
    <row r="632" spans="1:6" x14ac:dyDescent="0.25">
      <c r="A632" s="1">
        <v>42405</v>
      </c>
      <c r="B632">
        <v>2016</v>
      </c>
      <c r="C632">
        <v>2</v>
      </c>
      <c r="D632" t="s">
        <v>5595</v>
      </c>
      <c r="E632">
        <v>1</v>
      </c>
      <c r="F632" t="str">
        <f>TEXT(Dim_Date[[#This Row],[Order Date]],"YYYY-MMM")</f>
        <v>2016-Feb</v>
      </c>
    </row>
    <row r="633" spans="1:6" x14ac:dyDescent="0.25">
      <c r="A633" s="1">
        <v>42469</v>
      </c>
      <c r="B633">
        <v>2016</v>
      </c>
      <c r="C633">
        <v>4</v>
      </c>
      <c r="D633" t="s">
        <v>5597</v>
      </c>
      <c r="E633">
        <v>2</v>
      </c>
      <c r="F633" t="str">
        <f>TEXT(Dim_Date[[#This Row],[Order Date]],"YYYY-MMM")</f>
        <v>2016-Apr</v>
      </c>
    </row>
    <row r="634" spans="1:6" x14ac:dyDescent="0.25">
      <c r="A634" s="1">
        <v>41877</v>
      </c>
      <c r="B634">
        <v>2014</v>
      </c>
      <c r="C634">
        <v>8</v>
      </c>
      <c r="D634" t="s">
        <v>5601</v>
      </c>
      <c r="E634">
        <v>3</v>
      </c>
      <c r="F634" t="str">
        <f>TEXT(Dim_Date[[#This Row],[Order Date]],"YYYY-MMM")</f>
        <v>2014-Aug</v>
      </c>
    </row>
    <row r="635" spans="1:6" x14ac:dyDescent="0.25">
      <c r="A635" s="1">
        <v>41772</v>
      </c>
      <c r="B635">
        <v>2014</v>
      </c>
      <c r="C635">
        <v>5</v>
      </c>
      <c r="D635" t="s">
        <v>5598</v>
      </c>
      <c r="E635">
        <v>2</v>
      </c>
      <c r="F635" t="str">
        <f>TEXT(Dim_Date[[#This Row],[Order Date]],"YYYY-MMM")</f>
        <v>2014-May</v>
      </c>
    </row>
    <row r="636" spans="1:6" x14ac:dyDescent="0.25">
      <c r="A636" s="1">
        <v>42301</v>
      </c>
      <c r="B636">
        <v>2015</v>
      </c>
      <c r="C636">
        <v>10</v>
      </c>
      <c r="D636" t="s">
        <v>5603</v>
      </c>
      <c r="E636">
        <v>4</v>
      </c>
      <c r="F636" t="str">
        <f>TEXT(Dim_Date[[#This Row],[Order Date]],"YYYY-MMM")</f>
        <v>2015-Oct</v>
      </c>
    </row>
    <row r="637" spans="1:6" x14ac:dyDescent="0.25">
      <c r="A637" s="1">
        <v>41962</v>
      </c>
      <c r="B637">
        <v>2014</v>
      </c>
      <c r="C637">
        <v>11</v>
      </c>
      <c r="D637" t="s">
        <v>5604</v>
      </c>
      <c r="E637">
        <v>4</v>
      </c>
      <c r="F637" t="str">
        <f>TEXT(Dim_Date[[#This Row],[Order Date]],"YYYY-MMM")</f>
        <v>2014-Nov</v>
      </c>
    </row>
    <row r="638" spans="1:6" x14ac:dyDescent="0.25">
      <c r="A638" s="1">
        <v>42617</v>
      </c>
      <c r="B638">
        <v>2016</v>
      </c>
      <c r="C638">
        <v>9</v>
      </c>
      <c r="D638" t="s">
        <v>5602</v>
      </c>
      <c r="E638">
        <v>3</v>
      </c>
      <c r="F638" t="str">
        <f>TEXT(Dim_Date[[#This Row],[Order Date]],"YYYY-MMM")</f>
        <v>2016-Sep</v>
      </c>
    </row>
    <row r="639" spans="1:6" x14ac:dyDescent="0.25">
      <c r="A639" s="1">
        <v>41768</v>
      </c>
      <c r="B639">
        <v>2014</v>
      </c>
      <c r="C639">
        <v>5</v>
      </c>
      <c r="D639" t="s">
        <v>5598</v>
      </c>
      <c r="E639">
        <v>2</v>
      </c>
      <c r="F639" t="str">
        <f>TEXT(Dim_Date[[#This Row],[Order Date]],"YYYY-MMM")</f>
        <v>2014-May</v>
      </c>
    </row>
    <row r="640" spans="1:6" x14ac:dyDescent="0.25">
      <c r="A640" s="1">
        <v>41766</v>
      </c>
      <c r="B640">
        <v>2014</v>
      </c>
      <c r="C640">
        <v>5</v>
      </c>
      <c r="D640" t="s">
        <v>5598</v>
      </c>
      <c r="E640">
        <v>2</v>
      </c>
      <c r="F640" t="str">
        <f>TEXT(Dim_Date[[#This Row],[Order Date]],"YYYY-MMM")</f>
        <v>2014-May</v>
      </c>
    </row>
    <row r="641" spans="1:6" x14ac:dyDescent="0.25">
      <c r="A641" s="1">
        <v>41982</v>
      </c>
      <c r="B641">
        <v>2014</v>
      </c>
      <c r="C641">
        <v>12</v>
      </c>
      <c r="D641" t="s">
        <v>5605</v>
      </c>
      <c r="E641">
        <v>4</v>
      </c>
      <c r="F641" t="str">
        <f>TEXT(Dim_Date[[#This Row],[Order Date]],"YYYY-MMM")</f>
        <v>2014-Dec</v>
      </c>
    </row>
    <row r="642" spans="1:6" x14ac:dyDescent="0.25">
      <c r="A642" s="1">
        <v>41658</v>
      </c>
      <c r="B642">
        <v>2014</v>
      </c>
      <c r="C642">
        <v>1</v>
      </c>
      <c r="D642" t="s">
        <v>5594</v>
      </c>
      <c r="E642">
        <v>1</v>
      </c>
      <c r="F642" t="str">
        <f>TEXT(Dim_Date[[#This Row],[Order Date]],"YYYY-MMM")</f>
        <v>2014-Jan</v>
      </c>
    </row>
    <row r="643" spans="1:6" x14ac:dyDescent="0.25">
      <c r="A643" s="1">
        <v>42619</v>
      </c>
      <c r="B643">
        <v>2016</v>
      </c>
      <c r="C643">
        <v>9</v>
      </c>
      <c r="D643" t="s">
        <v>5602</v>
      </c>
      <c r="E643">
        <v>3</v>
      </c>
      <c r="F643" t="str">
        <f>TEXT(Dim_Date[[#This Row],[Order Date]],"YYYY-MMM")</f>
        <v>2016-Sep</v>
      </c>
    </row>
    <row r="644" spans="1:6" x14ac:dyDescent="0.25">
      <c r="A644" s="1">
        <v>43088</v>
      </c>
      <c r="B644">
        <v>2017</v>
      </c>
      <c r="C644">
        <v>12</v>
      </c>
      <c r="D644" t="s">
        <v>5605</v>
      </c>
      <c r="E644">
        <v>4</v>
      </c>
      <c r="F644" t="str">
        <f>TEXT(Dim_Date[[#This Row],[Order Date]],"YYYY-MMM")</f>
        <v>2017-Dec</v>
      </c>
    </row>
    <row r="645" spans="1:6" x14ac:dyDescent="0.25">
      <c r="A645" s="1">
        <v>42226</v>
      </c>
      <c r="B645">
        <v>2015</v>
      </c>
      <c r="C645">
        <v>8</v>
      </c>
      <c r="D645" t="s">
        <v>5601</v>
      </c>
      <c r="E645">
        <v>3</v>
      </c>
      <c r="F645" t="str">
        <f>TEXT(Dim_Date[[#This Row],[Order Date]],"YYYY-MMM")</f>
        <v>2015-Aug</v>
      </c>
    </row>
    <row r="646" spans="1:6" x14ac:dyDescent="0.25">
      <c r="A646" s="1">
        <v>42877</v>
      </c>
      <c r="B646">
        <v>2017</v>
      </c>
      <c r="C646">
        <v>5</v>
      </c>
      <c r="D646" t="s">
        <v>5598</v>
      </c>
      <c r="E646">
        <v>2</v>
      </c>
      <c r="F646" t="str">
        <f>TEXT(Dim_Date[[#This Row],[Order Date]],"YYYY-MMM")</f>
        <v>2017-May</v>
      </c>
    </row>
    <row r="647" spans="1:6" x14ac:dyDescent="0.25">
      <c r="A647" s="1">
        <v>42723</v>
      </c>
      <c r="B647">
        <v>2016</v>
      </c>
      <c r="C647">
        <v>12</v>
      </c>
      <c r="D647" t="s">
        <v>5605</v>
      </c>
      <c r="E647">
        <v>4</v>
      </c>
      <c r="F647" t="str">
        <f>TEXT(Dim_Date[[#This Row],[Order Date]],"YYYY-MMM")</f>
        <v>2016-Dec</v>
      </c>
    </row>
    <row r="648" spans="1:6" x14ac:dyDescent="0.25">
      <c r="A648" s="1">
        <v>42352</v>
      </c>
      <c r="B648">
        <v>2015</v>
      </c>
      <c r="C648">
        <v>12</v>
      </c>
      <c r="D648" t="s">
        <v>5605</v>
      </c>
      <c r="E648">
        <v>4</v>
      </c>
      <c r="F648" t="str">
        <f>TEXT(Dim_Date[[#This Row],[Order Date]],"YYYY-MMM")</f>
        <v>2015-Dec</v>
      </c>
    </row>
    <row r="649" spans="1:6" x14ac:dyDescent="0.25">
      <c r="A649" s="1">
        <v>42807</v>
      </c>
      <c r="B649">
        <v>2017</v>
      </c>
      <c r="C649">
        <v>3</v>
      </c>
      <c r="D649" t="s">
        <v>5596</v>
      </c>
      <c r="E649">
        <v>1</v>
      </c>
      <c r="F649" t="str">
        <f>TEXT(Dim_Date[[#This Row],[Order Date]],"YYYY-MMM")</f>
        <v>2017-Mar</v>
      </c>
    </row>
    <row r="650" spans="1:6" x14ac:dyDescent="0.25">
      <c r="A650" s="1">
        <v>42835</v>
      </c>
      <c r="B650">
        <v>2017</v>
      </c>
      <c r="C650">
        <v>4</v>
      </c>
      <c r="D650" t="s">
        <v>5597</v>
      </c>
      <c r="E650">
        <v>2</v>
      </c>
      <c r="F650" t="str">
        <f>TEXT(Dim_Date[[#This Row],[Order Date]],"YYYY-MMM")</f>
        <v>2017-Apr</v>
      </c>
    </row>
    <row r="651" spans="1:6" x14ac:dyDescent="0.25">
      <c r="A651" s="1">
        <v>42633</v>
      </c>
      <c r="B651">
        <v>2016</v>
      </c>
      <c r="C651">
        <v>9</v>
      </c>
      <c r="D651" t="s">
        <v>5602</v>
      </c>
      <c r="E651">
        <v>3</v>
      </c>
      <c r="F651" t="str">
        <f>TEXT(Dim_Date[[#This Row],[Order Date]],"YYYY-MMM")</f>
        <v>2016-Sep</v>
      </c>
    </row>
    <row r="652" spans="1:6" x14ac:dyDescent="0.25">
      <c r="A652" s="1">
        <v>42603</v>
      </c>
      <c r="B652">
        <v>2016</v>
      </c>
      <c r="C652">
        <v>8</v>
      </c>
      <c r="D652" t="s">
        <v>5601</v>
      </c>
      <c r="E652">
        <v>3</v>
      </c>
      <c r="F652" t="str">
        <f>TEXT(Dim_Date[[#This Row],[Order Date]],"YYYY-MMM")</f>
        <v>2016-Aug</v>
      </c>
    </row>
    <row r="653" spans="1:6" x14ac:dyDescent="0.25">
      <c r="A653" s="1">
        <v>41945</v>
      </c>
      <c r="B653">
        <v>2014</v>
      </c>
      <c r="C653">
        <v>11</v>
      </c>
      <c r="D653" t="s">
        <v>5604</v>
      </c>
      <c r="E653">
        <v>4</v>
      </c>
      <c r="F653" t="str">
        <f>TEXT(Dim_Date[[#This Row],[Order Date]],"YYYY-MMM")</f>
        <v>2014-Nov</v>
      </c>
    </row>
    <row r="654" spans="1:6" x14ac:dyDescent="0.25">
      <c r="A654" s="1">
        <v>41994</v>
      </c>
      <c r="B654">
        <v>2014</v>
      </c>
      <c r="C654">
        <v>12</v>
      </c>
      <c r="D654" t="s">
        <v>5605</v>
      </c>
      <c r="E654">
        <v>4</v>
      </c>
      <c r="F654" t="str">
        <f>TEXT(Dim_Date[[#This Row],[Order Date]],"YYYY-MMM")</f>
        <v>2014-Dec</v>
      </c>
    </row>
    <row r="655" spans="1:6" x14ac:dyDescent="0.25">
      <c r="A655" s="1">
        <v>42095</v>
      </c>
      <c r="B655">
        <v>2015</v>
      </c>
      <c r="C655">
        <v>4</v>
      </c>
      <c r="D655" t="s">
        <v>5597</v>
      </c>
      <c r="E655">
        <v>2</v>
      </c>
      <c r="F655" t="str">
        <f>TEXT(Dim_Date[[#This Row],[Order Date]],"YYYY-MMM")</f>
        <v>2015-Apr</v>
      </c>
    </row>
    <row r="656" spans="1:6" x14ac:dyDescent="0.25">
      <c r="A656" s="1">
        <v>42253</v>
      </c>
      <c r="B656">
        <v>2015</v>
      </c>
      <c r="C656">
        <v>9</v>
      </c>
      <c r="D656" t="s">
        <v>5602</v>
      </c>
      <c r="E656">
        <v>3</v>
      </c>
      <c r="F656" t="str">
        <f>TEXT(Dim_Date[[#This Row],[Order Date]],"YYYY-MMM")</f>
        <v>2015-Sep</v>
      </c>
    </row>
    <row r="657" spans="1:6" x14ac:dyDescent="0.25">
      <c r="A657" s="1">
        <v>41848</v>
      </c>
      <c r="B657">
        <v>2014</v>
      </c>
      <c r="C657">
        <v>7</v>
      </c>
      <c r="D657" t="s">
        <v>5600</v>
      </c>
      <c r="E657">
        <v>3</v>
      </c>
      <c r="F657" t="str">
        <f>TEXT(Dim_Date[[#This Row],[Order Date]],"YYYY-MMM")</f>
        <v>2014-Jul</v>
      </c>
    </row>
    <row r="658" spans="1:6" x14ac:dyDescent="0.25">
      <c r="A658" s="1">
        <v>42915</v>
      </c>
      <c r="B658">
        <v>2017</v>
      </c>
      <c r="C658">
        <v>6</v>
      </c>
      <c r="D658" t="s">
        <v>5599</v>
      </c>
      <c r="E658">
        <v>2</v>
      </c>
      <c r="F658" t="str">
        <f>TEXT(Dim_Date[[#This Row],[Order Date]],"YYYY-MMM")</f>
        <v>2017-Jun</v>
      </c>
    </row>
    <row r="659" spans="1:6" x14ac:dyDescent="0.25">
      <c r="A659" s="1">
        <v>42822</v>
      </c>
      <c r="B659">
        <v>2017</v>
      </c>
      <c r="C659">
        <v>3</v>
      </c>
      <c r="D659" t="s">
        <v>5596</v>
      </c>
      <c r="E659">
        <v>1</v>
      </c>
      <c r="F659" t="str">
        <f>TEXT(Dim_Date[[#This Row],[Order Date]],"YYYY-MMM")</f>
        <v>2017-Mar</v>
      </c>
    </row>
    <row r="660" spans="1:6" x14ac:dyDescent="0.25">
      <c r="A660" s="1">
        <v>41789</v>
      </c>
      <c r="B660">
        <v>2014</v>
      </c>
      <c r="C660">
        <v>5</v>
      </c>
      <c r="D660" t="s">
        <v>5598</v>
      </c>
      <c r="E660">
        <v>2</v>
      </c>
      <c r="F660" t="str">
        <f>TEXT(Dim_Date[[#This Row],[Order Date]],"YYYY-MMM")</f>
        <v>2014-May</v>
      </c>
    </row>
    <row r="661" spans="1:6" x14ac:dyDescent="0.25">
      <c r="A661" s="1">
        <v>42431</v>
      </c>
      <c r="B661">
        <v>2016</v>
      </c>
      <c r="C661">
        <v>3</v>
      </c>
      <c r="D661" t="s">
        <v>5596</v>
      </c>
      <c r="E661">
        <v>1</v>
      </c>
      <c r="F661" t="str">
        <f>TEXT(Dim_Date[[#This Row],[Order Date]],"YYYY-MMM")</f>
        <v>2016-Mar</v>
      </c>
    </row>
    <row r="662" spans="1:6" x14ac:dyDescent="0.25">
      <c r="A662" s="1">
        <v>42316</v>
      </c>
      <c r="B662">
        <v>2015</v>
      </c>
      <c r="C662">
        <v>11</v>
      </c>
      <c r="D662" t="s">
        <v>5604</v>
      </c>
      <c r="E662">
        <v>4</v>
      </c>
      <c r="F662" t="str">
        <f>TEXT(Dim_Date[[#This Row],[Order Date]],"YYYY-MMM")</f>
        <v>2015-Nov</v>
      </c>
    </row>
    <row r="663" spans="1:6" x14ac:dyDescent="0.25">
      <c r="A663" s="1">
        <v>43077</v>
      </c>
      <c r="B663">
        <v>2017</v>
      </c>
      <c r="C663">
        <v>12</v>
      </c>
      <c r="D663" t="s">
        <v>5605</v>
      </c>
      <c r="E663">
        <v>4</v>
      </c>
      <c r="F663" t="str">
        <f>TEXT(Dim_Date[[#This Row],[Order Date]],"YYYY-MMM")</f>
        <v>2017-Dec</v>
      </c>
    </row>
    <row r="664" spans="1:6" x14ac:dyDescent="0.25">
      <c r="A664" s="1">
        <v>43012</v>
      </c>
      <c r="B664">
        <v>2017</v>
      </c>
      <c r="C664">
        <v>10</v>
      </c>
      <c r="D664" t="s">
        <v>5603</v>
      </c>
      <c r="E664">
        <v>4</v>
      </c>
      <c r="F664" t="str">
        <f>TEXT(Dim_Date[[#This Row],[Order Date]],"YYYY-MMM")</f>
        <v>2017-Oct</v>
      </c>
    </row>
    <row r="665" spans="1:6" x14ac:dyDescent="0.25">
      <c r="A665" s="1">
        <v>41871</v>
      </c>
      <c r="B665">
        <v>2014</v>
      </c>
      <c r="C665">
        <v>8</v>
      </c>
      <c r="D665" t="s">
        <v>5601</v>
      </c>
      <c r="E665">
        <v>3</v>
      </c>
      <c r="F665" t="str">
        <f>TEXT(Dim_Date[[#This Row],[Order Date]],"YYYY-MMM")</f>
        <v>2014-Aug</v>
      </c>
    </row>
    <row r="666" spans="1:6" x14ac:dyDescent="0.25">
      <c r="A666" s="1">
        <v>42523</v>
      </c>
      <c r="B666">
        <v>2016</v>
      </c>
      <c r="C666">
        <v>6</v>
      </c>
      <c r="D666" t="s">
        <v>5599</v>
      </c>
      <c r="E666">
        <v>2</v>
      </c>
      <c r="F666" t="str">
        <f>TEXT(Dim_Date[[#This Row],[Order Date]],"YYYY-MMM")</f>
        <v>2016-Jun</v>
      </c>
    </row>
    <row r="667" spans="1:6" x14ac:dyDescent="0.25">
      <c r="A667" s="1">
        <v>42085</v>
      </c>
      <c r="B667">
        <v>2015</v>
      </c>
      <c r="C667">
        <v>3</v>
      </c>
      <c r="D667" t="s">
        <v>5596</v>
      </c>
      <c r="E667">
        <v>1</v>
      </c>
      <c r="F667" t="str">
        <f>TEXT(Dim_Date[[#This Row],[Order Date]],"YYYY-MMM")</f>
        <v>2015-Mar</v>
      </c>
    </row>
    <row r="668" spans="1:6" x14ac:dyDescent="0.25">
      <c r="A668" s="1">
        <v>43074</v>
      </c>
      <c r="B668">
        <v>2017</v>
      </c>
      <c r="C668">
        <v>12</v>
      </c>
      <c r="D668" t="s">
        <v>5605</v>
      </c>
      <c r="E668">
        <v>4</v>
      </c>
      <c r="F668" t="str">
        <f>TEXT(Dim_Date[[#This Row],[Order Date]],"YYYY-MMM")</f>
        <v>2017-Dec</v>
      </c>
    </row>
    <row r="669" spans="1:6" x14ac:dyDescent="0.25">
      <c r="A669" s="1">
        <v>42803</v>
      </c>
      <c r="B669">
        <v>2017</v>
      </c>
      <c r="C669">
        <v>3</v>
      </c>
      <c r="D669" t="s">
        <v>5596</v>
      </c>
      <c r="E669">
        <v>1</v>
      </c>
      <c r="F669" t="str">
        <f>TEXT(Dim_Date[[#This Row],[Order Date]],"YYYY-MMM")</f>
        <v>2017-Mar</v>
      </c>
    </row>
    <row r="670" spans="1:6" x14ac:dyDescent="0.25">
      <c r="A670" s="1">
        <v>42572</v>
      </c>
      <c r="B670">
        <v>2016</v>
      </c>
      <c r="C670">
        <v>7</v>
      </c>
      <c r="D670" t="s">
        <v>5600</v>
      </c>
      <c r="E670">
        <v>3</v>
      </c>
      <c r="F670" t="str">
        <f>TEXT(Dim_Date[[#This Row],[Order Date]],"YYYY-MMM")</f>
        <v>2016-Jul</v>
      </c>
    </row>
    <row r="671" spans="1:6" x14ac:dyDescent="0.25">
      <c r="A671" s="1">
        <v>42325</v>
      </c>
      <c r="B671">
        <v>2015</v>
      </c>
      <c r="C671">
        <v>11</v>
      </c>
      <c r="D671" t="s">
        <v>5604</v>
      </c>
      <c r="E671">
        <v>4</v>
      </c>
      <c r="F671" t="str">
        <f>TEXT(Dim_Date[[#This Row],[Order Date]],"YYYY-MMM")</f>
        <v>2015-Nov</v>
      </c>
    </row>
    <row r="672" spans="1:6" x14ac:dyDescent="0.25">
      <c r="A672" s="1">
        <v>42288</v>
      </c>
      <c r="B672">
        <v>2015</v>
      </c>
      <c r="C672">
        <v>10</v>
      </c>
      <c r="D672" t="s">
        <v>5603</v>
      </c>
      <c r="E672">
        <v>4</v>
      </c>
      <c r="F672" t="str">
        <f>TEXT(Dim_Date[[#This Row],[Order Date]],"YYYY-MMM")</f>
        <v>2015-Oct</v>
      </c>
    </row>
    <row r="673" spans="1:6" x14ac:dyDescent="0.25">
      <c r="A673" s="1">
        <v>42132</v>
      </c>
      <c r="B673">
        <v>2015</v>
      </c>
      <c r="C673">
        <v>5</v>
      </c>
      <c r="D673" t="s">
        <v>5598</v>
      </c>
      <c r="E673">
        <v>2</v>
      </c>
      <c r="F673" t="str">
        <f>TEXT(Dim_Date[[#This Row],[Order Date]],"YYYY-MMM")</f>
        <v>2015-May</v>
      </c>
    </row>
    <row r="674" spans="1:6" x14ac:dyDescent="0.25">
      <c r="A674" s="1">
        <v>42433</v>
      </c>
      <c r="B674">
        <v>2016</v>
      </c>
      <c r="C674">
        <v>3</v>
      </c>
      <c r="D674" t="s">
        <v>5596</v>
      </c>
      <c r="E674">
        <v>1</v>
      </c>
      <c r="F674" t="str">
        <f>TEXT(Dim_Date[[#This Row],[Order Date]],"YYYY-MMM")</f>
        <v>2016-Mar</v>
      </c>
    </row>
    <row r="675" spans="1:6" x14ac:dyDescent="0.25">
      <c r="A675" s="1">
        <v>42701</v>
      </c>
      <c r="B675">
        <v>2016</v>
      </c>
      <c r="C675">
        <v>11</v>
      </c>
      <c r="D675" t="s">
        <v>5604</v>
      </c>
      <c r="E675">
        <v>4</v>
      </c>
      <c r="F675" t="str">
        <f>TEXT(Dim_Date[[#This Row],[Order Date]],"YYYY-MMM")</f>
        <v>2016-Nov</v>
      </c>
    </row>
    <row r="676" spans="1:6" x14ac:dyDescent="0.25">
      <c r="A676" s="1">
        <v>42412</v>
      </c>
      <c r="B676">
        <v>2016</v>
      </c>
      <c r="C676">
        <v>2</v>
      </c>
      <c r="D676" t="s">
        <v>5595</v>
      </c>
      <c r="E676">
        <v>1</v>
      </c>
      <c r="F676" t="str">
        <f>TEXT(Dim_Date[[#This Row],[Order Date]],"YYYY-MMM")</f>
        <v>2016-Feb</v>
      </c>
    </row>
    <row r="677" spans="1:6" x14ac:dyDescent="0.25">
      <c r="A677" s="1">
        <v>42700</v>
      </c>
      <c r="B677">
        <v>2016</v>
      </c>
      <c r="C677">
        <v>11</v>
      </c>
      <c r="D677" t="s">
        <v>5604</v>
      </c>
      <c r="E677">
        <v>4</v>
      </c>
      <c r="F677" t="str">
        <f>TEXT(Dim_Date[[#This Row],[Order Date]],"YYYY-MMM")</f>
        <v>2016-Nov</v>
      </c>
    </row>
    <row r="678" spans="1:6" x14ac:dyDescent="0.25">
      <c r="A678" s="1">
        <v>41855</v>
      </c>
      <c r="B678">
        <v>2014</v>
      </c>
      <c r="C678">
        <v>8</v>
      </c>
      <c r="D678" t="s">
        <v>5601</v>
      </c>
      <c r="E678">
        <v>3</v>
      </c>
      <c r="F678" t="str">
        <f>TEXT(Dim_Date[[#This Row],[Order Date]],"YYYY-MMM")</f>
        <v>2014-Aug</v>
      </c>
    </row>
    <row r="679" spans="1:6" x14ac:dyDescent="0.25">
      <c r="A679" s="1">
        <v>42923</v>
      </c>
      <c r="B679">
        <v>2017</v>
      </c>
      <c r="C679">
        <v>7</v>
      </c>
      <c r="D679" t="s">
        <v>5600</v>
      </c>
      <c r="E679">
        <v>3</v>
      </c>
      <c r="F679" t="str">
        <f>TEXT(Dim_Date[[#This Row],[Order Date]],"YYYY-MMM")</f>
        <v>2017-Jul</v>
      </c>
    </row>
    <row r="680" spans="1:6" x14ac:dyDescent="0.25">
      <c r="A680" s="1">
        <v>41876</v>
      </c>
      <c r="B680">
        <v>2014</v>
      </c>
      <c r="C680">
        <v>8</v>
      </c>
      <c r="D680" t="s">
        <v>5601</v>
      </c>
      <c r="E680">
        <v>3</v>
      </c>
      <c r="F680" t="str">
        <f>TEXT(Dim_Date[[#This Row],[Order Date]],"YYYY-MMM")</f>
        <v>2014-Aug</v>
      </c>
    </row>
    <row r="681" spans="1:6" x14ac:dyDescent="0.25">
      <c r="A681" s="1">
        <v>42707</v>
      </c>
      <c r="B681">
        <v>2016</v>
      </c>
      <c r="C681">
        <v>12</v>
      </c>
      <c r="D681" t="s">
        <v>5605</v>
      </c>
      <c r="E681">
        <v>4</v>
      </c>
      <c r="F681" t="str">
        <f>TEXT(Dim_Date[[#This Row],[Order Date]],"YYYY-MMM")</f>
        <v>2016-Dec</v>
      </c>
    </row>
    <row r="682" spans="1:6" x14ac:dyDescent="0.25">
      <c r="A682" s="1">
        <v>42570</v>
      </c>
      <c r="B682">
        <v>2016</v>
      </c>
      <c r="C682">
        <v>7</v>
      </c>
      <c r="D682" t="s">
        <v>5600</v>
      </c>
      <c r="E682">
        <v>3</v>
      </c>
      <c r="F682" t="str">
        <f>TEXT(Dim_Date[[#This Row],[Order Date]],"YYYY-MMM")</f>
        <v>2016-Jul</v>
      </c>
    </row>
    <row r="683" spans="1:6" x14ac:dyDescent="0.25">
      <c r="A683" s="1">
        <v>41924</v>
      </c>
      <c r="B683">
        <v>2014</v>
      </c>
      <c r="C683">
        <v>10</v>
      </c>
      <c r="D683" t="s">
        <v>5603</v>
      </c>
      <c r="E683">
        <v>4</v>
      </c>
      <c r="F683" t="str">
        <f>TEXT(Dim_Date[[#This Row],[Order Date]],"YYYY-MMM")</f>
        <v>2014-Oct</v>
      </c>
    </row>
    <row r="684" spans="1:6" x14ac:dyDescent="0.25">
      <c r="A684" s="1">
        <v>42893</v>
      </c>
      <c r="B684">
        <v>2017</v>
      </c>
      <c r="C684">
        <v>6</v>
      </c>
      <c r="D684" t="s">
        <v>5599</v>
      </c>
      <c r="E684">
        <v>2</v>
      </c>
      <c r="F684" t="str">
        <f>TEXT(Dim_Date[[#This Row],[Order Date]],"YYYY-MMM")</f>
        <v>2017-Jun</v>
      </c>
    </row>
    <row r="685" spans="1:6" x14ac:dyDescent="0.25">
      <c r="A685" s="1">
        <v>42729</v>
      </c>
      <c r="B685">
        <v>2016</v>
      </c>
      <c r="C685">
        <v>12</v>
      </c>
      <c r="D685" t="s">
        <v>5605</v>
      </c>
      <c r="E685">
        <v>4</v>
      </c>
      <c r="F685" t="str">
        <f>TEXT(Dim_Date[[#This Row],[Order Date]],"YYYY-MMM")</f>
        <v>2016-Dec</v>
      </c>
    </row>
    <row r="686" spans="1:6" x14ac:dyDescent="0.25">
      <c r="A686" s="1">
        <v>42462</v>
      </c>
      <c r="B686">
        <v>2016</v>
      </c>
      <c r="C686">
        <v>4</v>
      </c>
      <c r="D686" t="s">
        <v>5597</v>
      </c>
      <c r="E686">
        <v>2</v>
      </c>
      <c r="F686" t="str">
        <f>TEXT(Dim_Date[[#This Row],[Order Date]],"YYYY-MMM")</f>
        <v>2016-Apr</v>
      </c>
    </row>
    <row r="687" spans="1:6" x14ac:dyDescent="0.25">
      <c r="A687" s="1">
        <v>42875</v>
      </c>
      <c r="B687">
        <v>2017</v>
      </c>
      <c r="C687">
        <v>5</v>
      </c>
      <c r="D687" t="s">
        <v>5598</v>
      </c>
      <c r="E687">
        <v>2</v>
      </c>
      <c r="F687" t="str">
        <f>TEXT(Dim_Date[[#This Row],[Order Date]],"YYYY-MMM")</f>
        <v>2017-May</v>
      </c>
    </row>
    <row r="688" spans="1:6" x14ac:dyDescent="0.25">
      <c r="A688" s="1">
        <v>42378</v>
      </c>
      <c r="B688">
        <v>2016</v>
      </c>
      <c r="C688">
        <v>1</v>
      </c>
      <c r="D688" t="s">
        <v>5594</v>
      </c>
      <c r="E688">
        <v>1</v>
      </c>
      <c r="F688" t="str">
        <f>TEXT(Dim_Date[[#This Row],[Order Date]],"YYYY-MMM")</f>
        <v>2016-Jan</v>
      </c>
    </row>
    <row r="689" spans="1:6" x14ac:dyDescent="0.25">
      <c r="A689" s="1">
        <v>41688</v>
      </c>
      <c r="B689">
        <v>2014</v>
      </c>
      <c r="C689">
        <v>2</v>
      </c>
      <c r="D689" t="s">
        <v>5595</v>
      </c>
      <c r="E689">
        <v>1</v>
      </c>
      <c r="F689" t="str">
        <f>TEXT(Dim_Date[[#This Row],[Order Date]],"YYYY-MMM")</f>
        <v>2014-Feb</v>
      </c>
    </row>
    <row r="690" spans="1:6" x14ac:dyDescent="0.25">
      <c r="A690" s="1">
        <v>42998</v>
      </c>
      <c r="B690">
        <v>2017</v>
      </c>
      <c r="C690">
        <v>9</v>
      </c>
      <c r="D690" t="s">
        <v>5602</v>
      </c>
      <c r="E690">
        <v>3</v>
      </c>
      <c r="F690" t="str">
        <f>TEXT(Dim_Date[[#This Row],[Order Date]],"YYYY-MMM")</f>
        <v>2017-Sep</v>
      </c>
    </row>
    <row r="691" spans="1:6" x14ac:dyDescent="0.25">
      <c r="A691" s="1">
        <v>42715</v>
      </c>
      <c r="B691">
        <v>2016</v>
      </c>
      <c r="C691">
        <v>12</v>
      </c>
      <c r="D691" t="s">
        <v>5605</v>
      </c>
      <c r="E691">
        <v>4</v>
      </c>
      <c r="F691" t="str">
        <f>TEXT(Dim_Date[[#This Row],[Order Date]],"YYYY-MMM")</f>
        <v>2016-Dec</v>
      </c>
    </row>
    <row r="692" spans="1:6" x14ac:dyDescent="0.25">
      <c r="A692" s="1">
        <v>42997</v>
      </c>
      <c r="B692">
        <v>2017</v>
      </c>
      <c r="C692">
        <v>9</v>
      </c>
      <c r="D692" t="s">
        <v>5602</v>
      </c>
      <c r="E692">
        <v>3</v>
      </c>
      <c r="F692" t="str">
        <f>TEXT(Dim_Date[[#This Row],[Order Date]],"YYYY-MMM")</f>
        <v>2017-Sep</v>
      </c>
    </row>
    <row r="693" spans="1:6" x14ac:dyDescent="0.25">
      <c r="A693" s="1">
        <v>42460</v>
      </c>
      <c r="B693">
        <v>2016</v>
      </c>
      <c r="C693">
        <v>3</v>
      </c>
      <c r="D693" t="s">
        <v>5596</v>
      </c>
      <c r="E693">
        <v>1</v>
      </c>
      <c r="F693" t="str">
        <f>TEXT(Dim_Date[[#This Row],[Order Date]],"YYYY-MMM")</f>
        <v>2016-Mar</v>
      </c>
    </row>
    <row r="694" spans="1:6" x14ac:dyDescent="0.25">
      <c r="A694" s="1">
        <v>42598</v>
      </c>
      <c r="B694">
        <v>2016</v>
      </c>
      <c r="C694">
        <v>8</v>
      </c>
      <c r="D694" t="s">
        <v>5601</v>
      </c>
      <c r="E694">
        <v>3</v>
      </c>
      <c r="F694" t="str">
        <f>TEXT(Dim_Date[[#This Row],[Order Date]],"YYYY-MMM")</f>
        <v>2016-Aug</v>
      </c>
    </row>
    <row r="695" spans="1:6" x14ac:dyDescent="0.25">
      <c r="A695" s="1">
        <v>41728</v>
      </c>
      <c r="B695">
        <v>2014</v>
      </c>
      <c r="C695">
        <v>3</v>
      </c>
      <c r="D695" t="s">
        <v>5596</v>
      </c>
      <c r="E695">
        <v>1</v>
      </c>
      <c r="F695" t="str">
        <f>TEXT(Dim_Date[[#This Row],[Order Date]],"YYYY-MMM")</f>
        <v>2014-Mar</v>
      </c>
    </row>
    <row r="696" spans="1:6" x14ac:dyDescent="0.25">
      <c r="A696" s="1">
        <v>41717</v>
      </c>
      <c r="B696">
        <v>2014</v>
      </c>
      <c r="C696">
        <v>3</v>
      </c>
      <c r="D696" t="s">
        <v>5596</v>
      </c>
      <c r="E696">
        <v>1</v>
      </c>
      <c r="F696" t="str">
        <f>TEXT(Dim_Date[[#This Row],[Order Date]],"YYYY-MMM")</f>
        <v>2014-Mar</v>
      </c>
    </row>
    <row r="697" spans="1:6" x14ac:dyDescent="0.25">
      <c r="A697" s="1">
        <v>42728</v>
      </c>
      <c r="B697">
        <v>2016</v>
      </c>
      <c r="C697">
        <v>12</v>
      </c>
      <c r="D697" t="s">
        <v>5605</v>
      </c>
      <c r="E697">
        <v>4</v>
      </c>
      <c r="F697" t="str">
        <f>TEXT(Dim_Date[[#This Row],[Order Date]],"YYYY-MMM")</f>
        <v>2016-Dec</v>
      </c>
    </row>
    <row r="698" spans="1:6" x14ac:dyDescent="0.25">
      <c r="A698" s="1">
        <v>42720</v>
      </c>
      <c r="B698">
        <v>2016</v>
      </c>
      <c r="C698">
        <v>12</v>
      </c>
      <c r="D698" t="s">
        <v>5605</v>
      </c>
      <c r="E698">
        <v>4</v>
      </c>
      <c r="F698" t="str">
        <f>TEXT(Dim_Date[[#This Row],[Order Date]],"YYYY-MMM")</f>
        <v>2016-Dec</v>
      </c>
    </row>
    <row r="699" spans="1:6" x14ac:dyDescent="0.25">
      <c r="A699" s="1">
        <v>42663</v>
      </c>
      <c r="B699">
        <v>2016</v>
      </c>
      <c r="C699">
        <v>10</v>
      </c>
      <c r="D699" t="s">
        <v>5603</v>
      </c>
      <c r="E699">
        <v>4</v>
      </c>
      <c r="F699" t="str">
        <f>TEXT(Dim_Date[[#This Row],[Order Date]],"YYYY-MMM")</f>
        <v>2016-Oct</v>
      </c>
    </row>
    <row r="700" spans="1:6" x14ac:dyDescent="0.25">
      <c r="A700" s="1">
        <v>42134</v>
      </c>
      <c r="B700">
        <v>2015</v>
      </c>
      <c r="C700">
        <v>5</v>
      </c>
      <c r="D700" t="s">
        <v>5598</v>
      </c>
      <c r="E700">
        <v>2</v>
      </c>
      <c r="F700" t="str">
        <f>TEXT(Dim_Date[[#This Row],[Order Date]],"YYYY-MMM")</f>
        <v>2015-May</v>
      </c>
    </row>
    <row r="701" spans="1:6" x14ac:dyDescent="0.25">
      <c r="A701" s="1">
        <v>42225</v>
      </c>
      <c r="B701">
        <v>2015</v>
      </c>
      <c r="C701">
        <v>8</v>
      </c>
      <c r="D701" t="s">
        <v>5601</v>
      </c>
      <c r="E701">
        <v>3</v>
      </c>
      <c r="F701" t="str">
        <f>TEXT(Dim_Date[[#This Row],[Order Date]],"YYYY-MMM")</f>
        <v>2015-Aug</v>
      </c>
    </row>
    <row r="702" spans="1:6" x14ac:dyDescent="0.25">
      <c r="A702" s="1">
        <v>42568</v>
      </c>
      <c r="B702">
        <v>2016</v>
      </c>
      <c r="C702">
        <v>7</v>
      </c>
      <c r="D702" t="s">
        <v>5600</v>
      </c>
      <c r="E702">
        <v>3</v>
      </c>
      <c r="F702" t="str">
        <f>TEXT(Dim_Date[[#This Row],[Order Date]],"YYYY-MMM")</f>
        <v>2016-Jul</v>
      </c>
    </row>
    <row r="703" spans="1:6" x14ac:dyDescent="0.25">
      <c r="A703" s="1">
        <v>41952</v>
      </c>
      <c r="B703">
        <v>2014</v>
      </c>
      <c r="C703">
        <v>11</v>
      </c>
      <c r="D703" t="s">
        <v>5604</v>
      </c>
      <c r="E703">
        <v>4</v>
      </c>
      <c r="F703" t="str">
        <f>TEXT(Dim_Date[[#This Row],[Order Date]],"YYYY-MMM")</f>
        <v>2014-Nov</v>
      </c>
    </row>
    <row r="704" spans="1:6" x14ac:dyDescent="0.25">
      <c r="A704" s="1">
        <v>42865</v>
      </c>
      <c r="B704">
        <v>2017</v>
      </c>
      <c r="C704">
        <v>5</v>
      </c>
      <c r="D704" t="s">
        <v>5598</v>
      </c>
      <c r="E704">
        <v>2</v>
      </c>
      <c r="F704" t="str">
        <f>TEXT(Dim_Date[[#This Row],[Order Date]],"YYYY-MMM")</f>
        <v>2017-May</v>
      </c>
    </row>
    <row r="705" spans="1:6" x14ac:dyDescent="0.25">
      <c r="A705" s="1">
        <v>42885</v>
      </c>
      <c r="B705">
        <v>2017</v>
      </c>
      <c r="C705">
        <v>5</v>
      </c>
      <c r="D705" t="s">
        <v>5598</v>
      </c>
      <c r="E705">
        <v>2</v>
      </c>
      <c r="F705" t="str">
        <f>TEXT(Dim_Date[[#This Row],[Order Date]],"YYYY-MMM")</f>
        <v>2017-May</v>
      </c>
    </row>
    <row r="706" spans="1:6" x14ac:dyDescent="0.25">
      <c r="A706" s="1">
        <v>42978</v>
      </c>
      <c r="B706">
        <v>2017</v>
      </c>
      <c r="C706">
        <v>8</v>
      </c>
      <c r="D706" t="s">
        <v>5601</v>
      </c>
      <c r="E706">
        <v>3</v>
      </c>
      <c r="F706" t="str">
        <f>TEXT(Dim_Date[[#This Row],[Order Date]],"YYYY-MMM")</f>
        <v>2017-Aug</v>
      </c>
    </row>
    <row r="707" spans="1:6" x14ac:dyDescent="0.25">
      <c r="A707" s="1">
        <v>41709</v>
      </c>
      <c r="B707">
        <v>2014</v>
      </c>
      <c r="C707">
        <v>3</v>
      </c>
      <c r="D707" t="s">
        <v>5596</v>
      </c>
      <c r="E707">
        <v>1</v>
      </c>
      <c r="F707" t="str">
        <f>TEXT(Dim_Date[[#This Row],[Order Date]],"YYYY-MMM")</f>
        <v>2014-Mar</v>
      </c>
    </row>
    <row r="708" spans="1:6" x14ac:dyDescent="0.25">
      <c r="A708" s="1">
        <v>42882</v>
      </c>
      <c r="B708">
        <v>2017</v>
      </c>
      <c r="C708">
        <v>5</v>
      </c>
      <c r="D708" t="s">
        <v>5598</v>
      </c>
      <c r="E708">
        <v>2</v>
      </c>
      <c r="F708" t="str">
        <f>TEXT(Dim_Date[[#This Row],[Order Date]],"YYYY-MMM")</f>
        <v>2017-May</v>
      </c>
    </row>
    <row r="709" spans="1:6" x14ac:dyDescent="0.25">
      <c r="A709" s="1">
        <v>41739</v>
      </c>
      <c r="B709">
        <v>2014</v>
      </c>
      <c r="C709">
        <v>4</v>
      </c>
      <c r="D709" t="s">
        <v>5597</v>
      </c>
      <c r="E709">
        <v>2</v>
      </c>
      <c r="F709" t="str">
        <f>TEXT(Dim_Date[[#This Row],[Order Date]],"YYYY-MMM")</f>
        <v>2014-Apr</v>
      </c>
    </row>
    <row r="710" spans="1:6" x14ac:dyDescent="0.25">
      <c r="A710" s="1">
        <v>42828</v>
      </c>
      <c r="B710">
        <v>2017</v>
      </c>
      <c r="C710">
        <v>4</v>
      </c>
      <c r="D710" t="s">
        <v>5597</v>
      </c>
      <c r="E710">
        <v>2</v>
      </c>
      <c r="F710" t="str">
        <f>TEXT(Dim_Date[[#This Row],[Order Date]],"YYYY-MMM")</f>
        <v>2017-Apr</v>
      </c>
    </row>
    <row r="711" spans="1:6" x14ac:dyDescent="0.25">
      <c r="A711" s="1">
        <v>42947</v>
      </c>
      <c r="B711">
        <v>2017</v>
      </c>
      <c r="C711">
        <v>7</v>
      </c>
      <c r="D711" t="s">
        <v>5600</v>
      </c>
      <c r="E711">
        <v>3</v>
      </c>
      <c r="F711" t="str">
        <f>TEXT(Dim_Date[[#This Row],[Order Date]],"YYYY-MMM")</f>
        <v>2017-Jul</v>
      </c>
    </row>
    <row r="712" spans="1:6" x14ac:dyDescent="0.25">
      <c r="A712" s="1">
        <v>42635</v>
      </c>
      <c r="B712">
        <v>2016</v>
      </c>
      <c r="C712">
        <v>9</v>
      </c>
      <c r="D712" t="s">
        <v>5602</v>
      </c>
      <c r="E712">
        <v>3</v>
      </c>
      <c r="F712" t="str">
        <f>TEXT(Dim_Date[[#This Row],[Order Date]],"YYYY-MMM")</f>
        <v>2016-Sep</v>
      </c>
    </row>
    <row r="713" spans="1:6" x14ac:dyDescent="0.25">
      <c r="A713" s="1">
        <v>41653</v>
      </c>
      <c r="B713">
        <v>2014</v>
      </c>
      <c r="C713">
        <v>1</v>
      </c>
      <c r="D713" t="s">
        <v>5594</v>
      </c>
      <c r="E713">
        <v>1</v>
      </c>
      <c r="F713" t="str">
        <f>TEXT(Dim_Date[[#This Row],[Order Date]],"YYYY-MMM")</f>
        <v>2014-Jan</v>
      </c>
    </row>
    <row r="714" spans="1:6" x14ac:dyDescent="0.25">
      <c r="A714" s="1">
        <v>41897</v>
      </c>
      <c r="B714">
        <v>2014</v>
      </c>
      <c r="C714">
        <v>9</v>
      </c>
      <c r="D714" t="s">
        <v>5602</v>
      </c>
      <c r="E714">
        <v>3</v>
      </c>
      <c r="F714" t="str">
        <f>TEXT(Dim_Date[[#This Row],[Order Date]],"YYYY-MMM")</f>
        <v>2014-Sep</v>
      </c>
    </row>
    <row r="715" spans="1:6" x14ac:dyDescent="0.25">
      <c r="A715" s="1">
        <v>42209</v>
      </c>
      <c r="B715">
        <v>2015</v>
      </c>
      <c r="C715">
        <v>7</v>
      </c>
      <c r="D715" t="s">
        <v>5600</v>
      </c>
      <c r="E715">
        <v>3</v>
      </c>
      <c r="F715" t="str">
        <f>TEXT(Dim_Date[[#This Row],[Order Date]],"YYYY-MMM")</f>
        <v>2015-Jul</v>
      </c>
    </row>
    <row r="716" spans="1:6" x14ac:dyDescent="0.25">
      <c r="A716" s="1">
        <v>42623</v>
      </c>
      <c r="B716">
        <v>2016</v>
      </c>
      <c r="C716">
        <v>9</v>
      </c>
      <c r="D716" t="s">
        <v>5602</v>
      </c>
      <c r="E716">
        <v>3</v>
      </c>
      <c r="F716" t="str">
        <f>TEXT(Dim_Date[[#This Row],[Order Date]],"YYYY-MMM")</f>
        <v>2016-Sep</v>
      </c>
    </row>
    <row r="717" spans="1:6" x14ac:dyDescent="0.25">
      <c r="A717" s="1">
        <v>41932</v>
      </c>
      <c r="B717">
        <v>2014</v>
      </c>
      <c r="C717">
        <v>10</v>
      </c>
      <c r="D717" t="s">
        <v>5603</v>
      </c>
      <c r="E717">
        <v>4</v>
      </c>
      <c r="F717" t="str">
        <f>TEXT(Dim_Date[[#This Row],[Order Date]],"YYYY-MMM")</f>
        <v>2014-Oct</v>
      </c>
    </row>
    <row r="718" spans="1:6" x14ac:dyDescent="0.25">
      <c r="A718" s="1">
        <v>43055</v>
      </c>
      <c r="B718">
        <v>2017</v>
      </c>
      <c r="C718">
        <v>11</v>
      </c>
      <c r="D718" t="s">
        <v>5604</v>
      </c>
      <c r="E718">
        <v>4</v>
      </c>
      <c r="F718" t="str">
        <f>TEXT(Dim_Date[[#This Row],[Order Date]],"YYYY-MMM")</f>
        <v>2017-Nov</v>
      </c>
    </row>
    <row r="719" spans="1:6" x14ac:dyDescent="0.25">
      <c r="A719" s="1">
        <v>42130</v>
      </c>
      <c r="B719">
        <v>2015</v>
      </c>
      <c r="C719">
        <v>5</v>
      </c>
      <c r="D719" t="s">
        <v>5598</v>
      </c>
      <c r="E719">
        <v>2</v>
      </c>
      <c r="F719" t="str">
        <f>TEXT(Dim_Date[[#This Row],[Order Date]],"YYYY-MMM")</f>
        <v>2015-May</v>
      </c>
    </row>
    <row r="720" spans="1:6" x14ac:dyDescent="0.25">
      <c r="A720" s="1">
        <v>41825</v>
      </c>
      <c r="B720">
        <v>2014</v>
      </c>
      <c r="C720">
        <v>7</v>
      </c>
      <c r="D720" t="s">
        <v>5600</v>
      </c>
      <c r="E720">
        <v>3</v>
      </c>
      <c r="F720" t="str">
        <f>TEXT(Dim_Date[[#This Row],[Order Date]],"YYYY-MMM")</f>
        <v>2014-Jul</v>
      </c>
    </row>
    <row r="721" spans="1:6" x14ac:dyDescent="0.25">
      <c r="A721" s="1">
        <v>41747</v>
      </c>
      <c r="B721">
        <v>2014</v>
      </c>
      <c r="C721">
        <v>4</v>
      </c>
      <c r="D721" t="s">
        <v>5597</v>
      </c>
      <c r="E721">
        <v>2</v>
      </c>
      <c r="F721" t="str">
        <f>TEXT(Dim_Date[[#This Row],[Order Date]],"YYYY-MMM")</f>
        <v>2014-Apr</v>
      </c>
    </row>
    <row r="722" spans="1:6" x14ac:dyDescent="0.25">
      <c r="A722" s="1">
        <v>42937</v>
      </c>
      <c r="B722">
        <v>2017</v>
      </c>
      <c r="C722">
        <v>7</v>
      </c>
      <c r="D722" t="s">
        <v>5600</v>
      </c>
      <c r="E722">
        <v>3</v>
      </c>
      <c r="F722" t="str">
        <f>TEXT(Dim_Date[[#This Row],[Order Date]],"YYYY-MMM")</f>
        <v>2017-Jul</v>
      </c>
    </row>
    <row r="723" spans="1:6" x14ac:dyDescent="0.25">
      <c r="A723" s="1">
        <v>42115</v>
      </c>
      <c r="B723">
        <v>2015</v>
      </c>
      <c r="C723">
        <v>4</v>
      </c>
      <c r="D723" t="s">
        <v>5597</v>
      </c>
      <c r="E723">
        <v>2</v>
      </c>
      <c r="F723" t="str">
        <f>TEXT(Dim_Date[[#This Row],[Order Date]],"YYYY-MMM")</f>
        <v>2015-Apr</v>
      </c>
    </row>
    <row r="724" spans="1:6" x14ac:dyDescent="0.25">
      <c r="A724" s="1">
        <v>42748</v>
      </c>
      <c r="B724">
        <v>2017</v>
      </c>
      <c r="C724">
        <v>1</v>
      </c>
      <c r="D724" t="s">
        <v>5594</v>
      </c>
      <c r="E724">
        <v>1</v>
      </c>
      <c r="F724" t="str">
        <f>TEXT(Dim_Date[[#This Row],[Order Date]],"YYYY-MMM")</f>
        <v>2017-Jan</v>
      </c>
    </row>
    <row r="725" spans="1:6" x14ac:dyDescent="0.25">
      <c r="A725" s="1">
        <v>41799</v>
      </c>
      <c r="B725">
        <v>2014</v>
      </c>
      <c r="C725">
        <v>6</v>
      </c>
      <c r="D725" t="s">
        <v>5599</v>
      </c>
      <c r="E725">
        <v>2</v>
      </c>
      <c r="F725" t="str">
        <f>TEXT(Dim_Date[[#This Row],[Order Date]],"YYYY-MMM")</f>
        <v>2014-Jun</v>
      </c>
    </row>
    <row r="726" spans="1:6" x14ac:dyDescent="0.25">
      <c r="A726" s="1">
        <v>42023</v>
      </c>
      <c r="B726">
        <v>2015</v>
      </c>
      <c r="C726">
        <v>1</v>
      </c>
      <c r="D726" t="s">
        <v>5594</v>
      </c>
      <c r="E726">
        <v>1</v>
      </c>
      <c r="F726" t="str">
        <f>TEXT(Dim_Date[[#This Row],[Order Date]],"YYYY-MMM")</f>
        <v>2015-Jan</v>
      </c>
    </row>
    <row r="727" spans="1:6" x14ac:dyDescent="0.25">
      <c r="A727" s="1">
        <v>43034</v>
      </c>
      <c r="B727">
        <v>2017</v>
      </c>
      <c r="C727">
        <v>10</v>
      </c>
      <c r="D727" t="s">
        <v>5603</v>
      </c>
      <c r="E727">
        <v>4</v>
      </c>
      <c r="F727" t="str">
        <f>TEXT(Dim_Date[[#This Row],[Order Date]],"YYYY-MMM")</f>
        <v>2017-Oct</v>
      </c>
    </row>
    <row r="728" spans="1:6" x14ac:dyDescent="0.25">
      <c r="A728" s="1">
        <v>41770</v>
      </c>
      <c r="B728">
        <v>2014</v>
      </c>
      <c r="C728">
        <v>5</v>
      </c>
      <c r="D728" t="s">
        <v>5598</v>
      </c>
      <c r="E728">
        <v>2</v>
      </c>
      <c r="F728" t="str">
        <f>TEXT(Dim_Date[[#This Row],[Order Date]],"YYYY-MMM")</f>
        <v>2014-May</v>
      </c>
    </row>
    <row r="729" spans="1:6" x14ac:dyDescent="0.25">
      <c r="A729" s="1">
        <v>42144</v>
      </c>
      <c r="B729">
        <v>2015</v>
      </c>
      <c r="C729">
        <v>5</v>
      </c>
      <c r="D729" t="s">
        <v>5598</v>
      </c>
      <c r="E729">
        <v>2</v>
      </c>
      <c r="F729" t="str">
        <f>TEXT(Dim_Date[[#This Row],[Order Date]],"YYYY-MMM")</f>
        <v>2015-May</v>
      </c>
    </row>
    <row r="730" spans="1:6" x14ac:dyDescent="0.25">
      <c r="A730" s="1">
        <v>42549</v>
      </c>
      <c r="B730">
        <v>2016</v>
      </c>
      <c r="C730">
        <v>6</v>
      </c>
      <c r="D730" t="s">
        <v>5599</v>
      </c>
      <c r="E730">
        <v>2</v>
      </c>
      <c r="F730" t="str">
        <f>TEXT(Dim_Date[[#This Row],[Order Date]],"YYYY-MMM")</f>
        <v>2016-Jun</v>
      </c>
    </row>
    <row r="731" spans="1:6" x14ac:dyDescent="0.25">
      <c r="A731" s="1">
        <v>42575</v>
      </c>
      <c r="B731">
        <v>2016</v>
      </c>
      <c r="C731">
        <v>7</v>
      </c>
      <c r="D731" t="s">
        <v>5600</v>
      </c>
      <c r="E731">
        <v>3</v>
      </c>
      <c r="F731" t="str">
        <f>TEXT(Dim_Date[[#This Row],[Order Date]],"YYYY-MMM")</f>
        <v>2016-Jul</v>
      </c>
    </row>
    <row r="732" spans="1:6" x14ac:dyDescent="0.25">
      <c r="A732" s="1">
        <v>42941</v>
      </c>
      <c r="B732">
        <v>2017</v>
      </c>
      <c r="C732">
        <v>7</v>
      </c>
      <c r="D732" t="s">
        <v>5600</v>
      </c>
      <c r="E732">
        <v>3</v>
      </c>
      <c r="F732" t="str">
        <f>TEXT(Dim_Date[[#This Row],[Order Date]],"YYYY-MMM")</f>
        <v>2017-Jul</v>
      </c>
    </row>
    <row r="733" spans="1:6" x14ac:dyDescent="0.25">
      <c r="A733" s="1">
        <v>42094</v>
      </c>
      <c r="B733">
        <v>2015</v>
      </c>
      <c r="C733">
        <v>3</v>
      </c>
      <c r="D733" t="s">
        <v>5596</v>
      </c>
      <c r="E733">
        <v>1</v>
      </c>
      <c r="F733" t="str">
        <f>TEXT(Dim_Date[[#This Row],[Order Date]],"YYYY-MMM")</f>
        <v>2015-Mar</v>
      </c>
    </row>
    <row r="734" spans="1:6" x14ac:dyDescent="0.25">
      <c r="A734" s="1">
        <v>42992</v>
      </c>
      <c r="B734">
        <v>2017</v>
      </c>
      <c r="C734">
        <v>9</v>
      </c>
      <c r="D734" t="s">
        <v>5602</v>
      </c>
      <c r="E734">
        <v>3</v>
      </c>
      <c r="F734" t="str">
        <f>TEXT(Dim_Date[[#This Row],[Order Date]],"YYYY-MMM")</f>
        <v>2017-Sep</v>
      </c>
    </row>
    <row r="735" spans="1:6" x14ac:dyDescent="0.25">
      <c r="A735" s="1">
        <v>41807</v>
      </c>
      <c r="B735">
        <v>2014</v>
      </c>
      <c r="C735">
        <v>6</v>
      </c>
      <c r="D735" t="s">
        <v>5599</v>
      </c>
      <c r="E735">
        <v>2</v>
      </c>
      <c r="F735" t="str">
        <f>TEXT(Dim_Date[[#This Row],[Order Date]],"YYYY-MMM")</f>
        <v>2014-Jun</v>
      </c>
    </row>
    <row r="736" spans="1:6" x14ac:dyDescent="0.25">
      <c r="A736" s="1">
        <v>41797</v>
      </c>
      <c r="B736">
        <v>2014</v>
      </c>
      <c r="C736">
        <v>6</v>
      </c>
      <c r="D736" t="s">
        <v>5599</v>
      </c>
      <c r="E736">
        <v>2</v>
      </c>
      <c r="F736" t="str">
        <f>TEXT(Dim_Date[[#This Row],[Order Date]],"YYYY-MMM")</f>
        <v>2014-Jun</v>
      </c>
    </row>
    <row r="737" spans="1:6" x14ac:dyDescent="0.25">
      <c r="A737" s="1">
        <v>42583</v>
      </c>
      <c r="B737">
        <v>2016</v>
      </c>
      <c r="C737">
        <v>8</v>
      </c>
      <c r="D737" t="s">
        <v>5601</v>
      </c>
      <c r="E737">
        <v>3</v>
      </c>
      <c r="F737" t="str">
        <f>TEXT(Dim_Date[[#This Row],[Order Date]],"YYYY-MMM")</f>
        <v>2016-Aug</v>
      </c>
    </row>
    <row r="738" spans="1:6" x14ac:dyDescent="0.25">
      <c r="A738" s="1">
        <v>42148</v>
      </c>
      <c r="B738">
        <v>2015</v>
      </c>
      <c r="C738">
        <v>5</v>
      </c>
      <c r="D738" t="s">
        <v>5598</v>
      </c>
      <c r="E738">
        <v>2</v>
      </c>
      <c r="F738" t="str">
        <f>TEXT(Dim_Date[[#This Row],[Order Date]],"YYYY-MMM")</f>
        <v>2015-May</v>
      </c>
    </row>
    <row r="739" spans="1:6" x14ac:dyDescent="0.25">
      <c r="A739" s="1">
        <v>42338</v>
      </c>
      <c r="B739">
        <v>2015</v>
      </c>
      <c r="C739">
        <v>11</v>
      </c>
      <c r="D739" t="s">
        <v>5604</v>
      </c>
      <c r="E739">
        <v>4</v>
      </c>
      <c r="F739" t="str">
        <f>TEXT(Dim_Date[[#This Row],[Order Date]],"YYYY-MMM")</f>
        <v>2015-Nov</v>
      </c>
    </row>
    <row r="740" spans="1:6" x14ac:dyDescent="0.25">
      <c r="A740" s="1">
        <v>41834</v>
      </c>
      <c r="B740">
        <v>2014</v>
      </c>
      <c r="C740">
        <v>7</v>
      </c>
      <c r="D740" t="s">
        <v>5600</v>
      </c>
      <c r="E740">
        <v>3</v>
      </c>
      <c r="F740" t="str">
        <f>TEXT(Dim_Date[[#This Row],[Order Date]],"YYYY-MMM")</f>
        <v>2014-Jul</v>
      </c>
    </row>
    <row r="741" spans="1:6" x14ac:dyDescent="0.25">
      <c r="A741" s="1">
        <v>42643</v>
      </c>
      <c r="B741">
        <v>2016</v>
      </c>
      <c r="C741">
        <v>9</v>
      </c>
      <c r="D741" t="s">
        <v>5602</v>
      </c>
      <c r="E741">
        <v>3</v>
      </c>
      <c r="F741" t="str">
        <f>TEXT(Dim_Date[[#This Row],[Order Date]],"YYYY-MMM")</f>
        <v>2016-Sep</v>
      </c>
    </row>
    <row r="742" spans="1:6" x14ac:dyDescent="0.25">
      <c r="A742" s="1">
        <v>42119</v>
      </c>
      <c r="B742">
        <v>2015</v>
      </c>
      <c r="C742">
        <v>4</v>
      </c>
      <c r="D742" t="s">
        <v>5597</v>
      </c>
      <c r="E742">
        <v>2</v>
      </c>
      <c r="F742" t="str">
        <f>TEXT(Dim_Date[[#This Row],[Order Date]],"YYYY-MMM")</f>
        <v>2015-Apr</v>
      </c>
    </row>
    <row r="743" spans="1:6" x14ac:dyDescent="0.25">
      <c r="A743" s="1">
        <v>42183</v>
      </c>
      <c r="B743">
        <v>2015</v>
      </c>
      <c r="C743">
        <v>6</v>
      </c>
      <c r="D743" t="s">
        <v>5599</v>
      </c>
      <c r="E743">
        <v>2</v>
      </c>
      <c r="F743" t="str">
        <f>TEXT(Dim_Date[[#This Row],[Order Date]],"YYYY-MMM")</f>
        <v>2015-Jun</v>
      </c>
    </row>
    <row r="744" spans="1:6" x14ac:dyDescent="0.25">
      <c r="A744" s="1">
        <v>42093</v>
      </c>
      <c r="B744">
        <v>2015</v>
      </c>
      <c r="C744">
        <v>3</v>
      </c>
      <c r="D744" t="s">
        <v>5596</v>
      </c>
      <c r="E744">
        <v>1</v>
      </c>
      <c r="F744" t="str">
        <f>TEXT(Dim_Date[[#This Row],[Order Date]],"YYYY-MMM")</f>
        <v>2015-Mar</v>
      </c>
    </row>
    <row r="745" spans="1:6" x14ac:dyDescent="0.25">
      <c r="A745" s="1">
        <v>41874</v>
      </c>
      <c r="B745">
        <v>2014</v>
      </c>
      <c r="C745">
        <v>8</v>
      </c>
      <c r="D745" t="s">
        <v>5601</v>
      </c>
      <c r="E745">
        <v>3</v>
      </c>
      <c r="F745" t="str">
        <f>TEXT(Dim_Date[[#This Row],[Order Date]],"YYYY-MMM")</f>
        <v>2014-Aug</v>
      </c>
    </row>
    <row r="746" spans="1:6" x14ac:dyDescent="0.25">
      <c r="A746" s="1">
        <v>42905</v>
      </c>
      <c r="B746">
        <v>2017</v>
      </c>
      <c r="C746">
        <v>6</v>
      </c>
      <c r="D746" t="s">
        <v>5599</v>
      </c>
      <c r="E746">
        <v>2</v>
      </c>
      <c r="F746" t="str">
        <f>TEXT(Dim_Date[[#This Row],[Order Date]],"YYYY-MMM")</f>
        <v>2017-Jun</v>
      </c>
    </row>
    <row r="747" spans="1:6" x14ac:dyDescent="0.25">
      <c r="A747" s="1">
        <v>43042</v>
      </c>
      <c r="B747">
        <v>2017</v>
      </c>
      <c r="C747">
        <v>11</v>
      </c>
      <c r="D747" t="s">
        <v>5604</v>
      </c>
      <c r="E747">
        <v>4</v>
      </c>
      <c r="F747" t="str">
        <f>TEXT(Dim_Date[[#This Row],[Order Date]],"YYYY-MMM")</f>
        <v>2017-Nov</v>
      </c>
    </row>
    <row r="748" spans="1:6" x14ac:dyDescent="0.25">
      <c r="A748" s="1">
        <v>41842</v>
      </c>
      <c r="B748">
        <v>2014</v>
      </c>
      <c r="C748">
        <v>7</v>
      </c>
      <c r="D748" t="s">
        <v>5600</v>
      </c>
      <c r="E748">
        <v>3</v>
      </c>
      <c r="F748" t="str">
        <f>TEXT(Dim_Date[[#This Row],[Order Date]],"YYYY-MMM")</f>
        <v>2014-Jul</v>
      </c>
    </row>
    <row r="749" spans="1:6" x14ac:dyDescent="0.25">
      <c r="A749" s="1">
        <v>42957</v>
      </c>
      <c r="B749">
        <v>2017</v>
      </c>
      <c r="C749">
        <v>8</v>
      </c>
      <c r="D749" t="s">
        <v>5601</v>
      </c>
      <c r="E749">
        <v>3</v>
      </c>
      <c r="F749" t="str">
        <f>TEXT(Dim_Date[[#This Row],[Order Date]],"YYYY-MMM")</f>
        <v>2017-Aug</v>
      </c>
    </row>
    <row r="750" spans="1:6" x14ac:dyDescent="0.25">
      <c r="A750" s="1">
        <v>42848</v>
      </c>
      <c r="B750">
        <v>2017</v>
      </c>
      <c r="C750">
        <v>4</v>
      </c>
      <c r="D750" t="s">
        <v>5597</v>
      </c>
      <c r="E750">
        <v>2</v>
      </c>
      <c r="F750" t="str">
        <f>TEXT(Dim_Date[[#This Row],[Order Date]],"YYYY-MMM")</f>
        <v>2017-Apr</v>
      </c>
    </row>
    <row r="751" spans="1:6" x14ac:dyDescent="0.25">
      <c r="A751" s="1">
        <v>41701</v>
      </c>
      <c r="B751">
        <v>2014</v>
      </c>
      <c r="C751">
        <v>3</v>
      </c>
      <c r="D751" t="s">
        <v>5596</v>
      </c>
      <c r="E751">
        <v>1</v>
      </c>
      <c r="F751" t="str">
        <f>TEXT(Dim_Date[[#This Row],[Order Date]],"YYYY-MMM")</f>
        <v>2014-Mar</v>
      </c>
    </row>
    <row r="752" spans="1:6" x14ac:dyDescent="0.25">
      <c r="A752" s="1">
        <v>42383</v>
      </c>
      <c r="B752">
        <v>2016</v>
      </c>
      <c r="C752">
        <v>1</v>
      </c>
      <c r="D752" t="s">
        <v>5594</v>
      </c>
      <c r="E752">
        <v>1</v>
      </c>
      <c r="F752" t="str">
        <f>TEXT(Dim_Date[[#This Row],[Order Date]],"YYYY-MMM")</f>
        <v>2016-Jan</v>
      </c>
    </row>
    <row r="753" spans="1:6" x14ac:dyDescent="0.25">
      <c r="A753" s="1">
        <v>42629</v>
      </c>
      <c r="B753">
        <v>2016</v>
      </c>
      <c r="C753">
        <v>9</v>
      </c>
      <c r="D753" t="s">
        <v>5602</v>
      </c>
      <c r="E753">
        <v>3</v>
      </c>
      <c r="F753" t="str">
        <f>TEXT(Dim_Date[[#This Row],[Order Date]],"YYYY-MMM")</f>
        <v>2016-Sep</v>
      </c>
    </row>
    <row r="754" spans="1:6" x14ac:dyDescent="0.25">
      <c r="A754" s="1">
        <v>42392</v>
      </c>
      <c r="B754">
        <v>2016</v>
      </c>
      <c r="C754">
        <v>1</v>
      </c>
      <c r="D754" t="s">
        <v>5594</v>
      </c>
      <c r="E754">
        <v>1</v>
      </c>
      <c r="F754" t="str">
        <f>TEXT(Dim_Date[[#This Row],[Order Date]],"YYYY-MMM")</f>
        <v>2016-Jan</v>
      </c>
    </row>
    <row r="755" spans="1:6" x14ac:dyDescent="0.25">
      <c r="A755" s="1">
        <v>42150</v>
      </c>
      <c r="B755">
        <v>2015</v>
      </c>
      <c r="C755">
        <v>5</v>
      </c>
      <c r="D755" t="s">
        <v>5598</v>
      </c>
      <c r="E755">
        <v>2</v>
      </c>
      <c r="F755" t="str">
        <f>TEXT(Dim_Date[[#This Row],[Order Date]],"YYYY-MMM")</f>
        <v>2015-May</v>
      </c>
    </row>
    <row r="756" spans="1:6" x14ac:dyDescent="0.25">
      <c r="A756" s="1">
        <v>41727</v>
      </c>
      <c r="B756">
        <v>2014</v>
      </c>
      <c r="C756">
        <v>3</v>
      </c>
      <c r="D756" t="s">
        <v>5596</v>
      </c>
      <c r="E756">
        <v>1</v>
      </c>
      <c r="F756" t="str">
        <f>TEXT(Dim_Date[[#This Row],[Order Date]],"YYYY-MMM")</f>
        <v>2014-Mar</v>
      </c>
    </row>
    <row r="757" spans="1:6" x14ac:dyDescent="0.25">
      <c r="A757" s="1">
        <v>42659</v>
      </c>
      <c r="B757">
        <v>2016</v>
      </c>
      <c r="C757">
        <v>10</v>
      </c>
      <c r="D757" t="s">
        <v>5603</v>
      </c>
      <c r="E757">
        <v>4</v>
      </c>
      <c r="F757" t="str">
        <f>TEXT(Dim_Date[[#This Row],[Order Date]],"YYYY-MMM")</f>
        <v>2016-Oct</v>
      </c>
    </row>
    <row r="758" spans="1:6" x14ac:dyDescent="0.25">
      <c r="A758" s="1">
        <v>42312</v>
      </c>
      <c r="B758">
        <v>2015</v>
      </c>
      <c r="C758">
        <v>11</v>
      </c>
      <c r="D758" t="s">
        <v>5604</v>
      </c>
      <c r="E758">
        <v>4</v>
      </c>
      <c r="F758" t="str">
        <f>TEXT(Dim_Date[[#This Row],[Order Date]],"YYYY-MMM")</f>
        <v>2015-Nov</v>
      </c>
    </row>
    <row r="759" spans="1:6" x14ac:dyDescent="0.25">
      <c r="A759" s="1">
        <v>42003</v>
      </c>
      <c r="B759">
        <v>2014</v>
      </c>
      <c r="C759">
        <v>12</v>
      </c>
      <c r="D759" t="s">
        <v>5605</v>
      </c>
      <c r="E759">
        <v>4</v>
      </c>
      <c r="F759" t="str">
        <f>TEXT(Dim_Date[[#This Row],[Order Date]],"YYYY-MMM")</f>
        <v>2014-Dec</v>
      </c>
    </row>
    <row r="760" spans="1:6" x14ac:dyDescent="0.25">
      <c r="A760" s="1">
        <v>42626</v>
      </c>
      <c r="B760">
        <v>2016</v>
      </c>
      <c r="C760">
        <v>9</v>
      </c>
      <c r="D760" t="s">
        <v>5602</v>
      </c>
      <c r="E760">
        <v>3</v>
      </c>
      <c r="F760" t="str">
        <f>TEXT(Dim_Date[[#This Row],[Order Date]],"YYYY-MMM")</f>
        <v>2016-Sep</v>
      </c>
    </row>
    <row r="761" spans="1:6" x14ac:dyDescent="0.25">
      <c r="A761" s="1">
        <v>43068</v>
      </c>
      <c r="B761">
        <v>2017</v>
      </c>
      <c r="C761">
        <v>11</v>
      </c>
      <c r="D761" t="s">
        <v>5604</v>
      </c>
      <c r="E761">
        <v>4</v>
      </c>
      <c r="F761" t="str">
        <f>TEXT(Dim_Date[[#This Row],[Order Date]],"YYYY-MMM")</f>
        <v>2017-Nov</v>
      </c>
    </row>
    <row r="762" spans="1:6" x14ac:dyDescent="0.25">
      <c r="A762" s="1">
        <v>42138</v>
      </c>
      <c r="B762">
        <v>2015</v>
      </c>
      <c r="C762">
        <v>5</v>
      </c>
      <c r="D762" t="s">
        <v>5598</v>
      </c>
      <c r="E762">
        <v>2</v>
      </c>
      <c r="F762" t="str">
        <f>TEXT(Dim_Date[[#This Row],[Order Date]],"YYYY-MMM")</f>
        <v>2015-May</v>
      </c>
    </row>
    <row r="763" spans="1:6" x14ac:dyDescent="0.25">
      <c r="A763" s="1">
        <v>42796</v>
      </c>
      <c r="B763">
        <v>2017</v>
      </c>
      <c r="C763">
        <v>3</v>
      </c>
      <c r="D763" t="s">
        <v>5596</v>
      </c>
      <c r="E763">
        <v>1</v>
      </c>
      <c r="F763" t="str">
        <f>TEXT(Dim_Date[[#This Row],[Order Date]],"YYYY-MMM")</f>
        <v>2017-Mar</v>
      </c>
    </row>
    <row r="764" spans="1:6" x14ac:dyDescent="0.25">
      <c r="A764" s="1">
        <v>43050</v>
      </c>
      <c r="B764">
        <v>2017</v>
      </c>
      <c r="C764">
        <v>11</v>
      </c>
      <c r="D764" t="s">
        <v>5604</v>
      </c>
      <c r="E764">
        <v>4</v>
      </c>
      <c r="F764" t="str">
        <f>TEXT(Dim_Date[[#This Row],[Order Date]],"YYYY-MMM")</f>
        <v>2017-Nov</v>
      </c>
    </row>
    <row r="765" spans="1:6" x14ac:dyDescent="0.25">
      <c r="A765" s="1">
        <v>42110</v>
      </c>
      <c r="B765">
        <v>2015</v>
      </c>
      <c r="C765">
        <v>4</v>
      </c>
      <c r="D765" t="s">
        <v>5597</v>
      </c>
      <c r="E765">
        <v>2</v>
      </c>
      <c r="F765" t="str">
        <f>TEXT(Dim_Date[[#This Row],[Order Date]],"YYYY-MMM")</f>
        <v>2015-Apr</v>
      </c>
    </row>
    <row r="766" spans="1:6" x14ac:dyDescent="0.25">
      <c r="A766" s="1">
        <v>41791</v>
      </c>
      <c r="B766">
        <v>2014</v>
      </c>
      <c r="C766">
        <v>6</v>
      </c>
      <c r="D766" t="s">
        <v>5599</v>
      </c>
      <c r="E766">
        <v>2</v>
      </c>
      <c r="F766" t="str">
        <f>TEXT(Dim_Date[[#This Row],[Order Date]],"YYYY-MMM")</f>
        <v>2014-Jun</v>
      </c>
    </row>
    <row r="767" spans="1:6" x14ac:dyDescent="0.25">
      <c r="A767" s="1">
        <v>42357</v>
      </c>
      <c r="B767">
        <v>2015</v>
      </c>
      <c r="C767">
        <v>12</v>
      </c>
      <c r="D767" t="s">
        <v>5605</v>
      </c>
      <c r="E767">
        <v>4</v>
      </c>
      <c r="F767" t="str">
        <f>TEXT(Dim_Date[[#This Row],[Order Date]],"YYYY-MMM")</f>
        <v>2015-Dec</v>
      </c>
    </row>
    <row r="768" spans="1:6" x14ac:dyDescent="0.25">
      <c r="A768" s="1">
        <v>42930</v>
      </c>
      <c r="B768">
        <v>2017</v>
      </c>
      <c r="C768">
        <v>7</v>
      </c>
      <c r="D768" t="s">
        <v>5600</v>
      </c>
      <c r="E768">
        <v>3</v>
      </c>
      <c r="F768" t="str">
        <f>TEXT(Dim_Date[[#This Row],[Order Date]],"YYYY-MMM")</f>
        <v>2017-Jul</v>
      </c>
    </row>
    <row r="769" spans="1:6" x14ac:dyDescent="0.25">
      <c r="A769" s="1">
        <v>41921</v>
      </c>
      <c r="B769">
        <v>2014</v>
      </c>
      <c r="C769">
        <v>10</v>
      </c>
      <c r="D769" t="s">
        <v>5603</v>
      </c>
      <c r="E769">
        <v>4</v>
      </c>
      <c r="F769" t="str">
        <f>TEXT(Dim_Date[[#This Row],[Order Date]],"YYYY-MMM")</f>
        <v>2014-Oct</v>
      </c>
    </row>
    <row r="770" spans="1:6" x14ac:dyDescent="0.25">
      <c r="A770" s="1">
        <v>42791</v>
      </c>
      <c r="B770">
        <v>2017</v>
      </c>
      <c r="C770">
        <v>2</v>
      </c>
      <c r="D770" t="s">
        <v>5595</v>
      </c>
      <c r="E770">
        <v>1</v>
      </c>
      <c r="F770" t="str">
        <f>TEXT(Dim_Date[[#This Row],[Order Date]],"YYYY-MMM")</f>
        <v>2017-Feb</v>
      </c>
    </row>
    <row r="771" spans="1:6" x14ac:dyDescent="0.25">
      <c r="A771" s="1">
        <v>41917</v>
      </c>
      <c r="B771">
        <v>2014</v>
      </c>
      <c r="C771">
        <v>10</v>
      </c>
      <c r="D771" t="s">
        <v>5603</v>
      </c>
      <c r="E771">
        <v>4</v>
      </c>
      <c r="F771" t="str">
        <f>TEXT(Dim_Date[[#This Row],[Order Date]],"YYYY-MMM")</f>
        <v>2014-Oct</v>
      </c>
    </row>
    <row r="772" spans="1:6" x14ac:dyDescent="0.25">
      <c r="A772" s="1">
        <v>41650</v>
      </c>
      <c r="B772">
        <v>2014</v>
      </c>
      <c r="C772">
        <v>1</v>
      </c>
      <c r="D772" t="s">
        <v>5594</v>
      </c>
      <c r="E772">
        <v>1</v>
      </c>
      <c r="F772" t="str">
        <f>TEXT(Dim_Date[[#This Row],[Order Date]],"YYYY-MMM")</f>
        <v>2014-Jan</v>
      </c>
    </row>
    <row r="773" spans="1:6" x14ac:dyDescent="0.25">
      <c r="A773" s="1">
        <v>42734</v>
      </c>
      <c r="B773">
        <v>2016</v>
      </c>
      <c r="C773">
        <v>12</v>
      </c>
      <c r="D773" t="s">
        <v>5605</v>
      </c>
      <c r="E773">
        <v>4</v>
      </c>
      <c r="F773" t="str">
        <f>TEXT(Dim_Date[[#This Row],[Order Date]],"YYYY-MMM")</f>
        <v>2016-Dec</v>
      </c>
    </row>
    <row r="774" spans="1:6" x14ac:dyDescent="0.25">
      <c r="A774" s="1">
        <v>42399</v>
      </c>
      <c r="B774">
        <v>2016</v>
      </c>
      <c r="C774">
        <v>1</v>
      </c>
      <c r="D774" t="s">
        <v>5594</v>
      </c>
      <c r="E774">
        <v>1</v>
      </c>
      <c r="F774" t="str">
        <f>TEXT(Dim_Date[[#This Row],[Order Date]],"YYYY-MMM")</f>
        <v>2016-Jan</v>
      </c>
    </row>
    <row r="775" spans="1:6" x14ac:dyDescent="0.25">
      <c r="A775" s="1">
        <v>42147</v>
      </c>
      <c r="B775">
        <v>2015</v>
      </c>
      <c r="C775">
        <v>5</v>
      </c>
      <c r="D775" t="s">
        <v>5598</v>
      </c>
      <c r="E775">
        <v>2</v>
      </c>
      <c r="F775" t="str">
        <f>TEXT(Dim_Date[[#This Row],[Order Date]],"YYYY-MMM")</f>
        <v>2015-May</v>
      </c>
    </row>
    <row r="776" spans="1:6" x14ac:dyDescent="0.25">
      <c r="A776" s="1">
        <v>42769</v>
      </c>
      <c r="B776">
        <v>2017</v>
      </c>
      <c r="C776">
        <v>2</v>
      </c>
      <c r="D776" t="s">
        <v>5595</v>
      </c>
      <c r="E776">
        <v>1</v>
      </c>
      <c r="F776" t="str">
        <f>TEXT(Dim_Date[[#This Row],[Order Date]],"YYYY-MMM")</f>
        <v>2017-Feb</v>
      </c>
    </row>
    <row r="777" spans="1:6" x14ac:dyDescent="0.25">
      <c r="A777" s="1">
        <v>42444</v>
      </c>
      <c r="B777">
        <v>2016</v>
      </c>
      <c r="C777">
        <v>3</v>
      </c>
      <c r="D777" t="s">
        <v>5596</v>
      </c>
      <c r="E777">
        <v>1</v>
      </c>
      <c r="F777" t="str">
        <f>TEXT(Dim_Date[[#This Row],[Order Date]],"YYYY-MMM")</f>
        <v>2016-Mar</v>
      </c>
    </row>
    <row r="778" spans="1:6" x14ac:dyDescent="0.25">
      <c r="A778" s="1">
        <v>41744</v>
      </c>
      <c r="B778">
        <v>2014</v>
      </c>
      <c r="C778">
        <v>4</v>
      </c>
      <c r="D778" t="s">
        <v>5597</v>
      </c>
      <c r="E778">
        <v>2</v>
      </c>
      <c r="F778" t="str">
        <f>TEXT(Dim_Date[[#This Row],[Order Date]],"YYYY-MMM")</f>
        <v>2014-Apr</v>
      </c>
    </row>
    <row r="779" spans="1:6" x14ac:dyDescent="0.25">
      <c r="A779" s="1">
        <v>41821</v>
      </c>
      <c r="B779">
        <v>2014</v>
      </c>
      <c r="C779">
        <v>7</v>
      </c>
      <c r="D779" t="s">
        <v>5600</v>
      </c>
      <c r="E779">
        <v>3</v>
      </c>
      <c r="F779" t="str">
        <f>TEXT(Dim_Date[[#This Row],[Order Date]],"YYYY-MMM")</f>
        <v>2014-Jul</v>
      </c>
    </row>
    <row r="780" spans="1:6" x14ac:dyDescent="0.25">
      <c r="A780" s="1">
        <v>42699</v>
      </c>
      <c r="B780">
        <v>2016</v>
      </c>
      <c r="C780">
        <v>11</v>
      </c>
      <c r="D780" t="s">
        <v>5604</v>
      </c>
      <c r="E780">
        <v>4</v>
      </c>
      <c r="F780" t="str">
        <f>TEXT(Dim_Date[[#This Row],[Order Date]],"YYYY-MMM")</f>
        <v>2016-Nov</v>
      </c>
    </row>
    <row r="781" spans="1:6" x14ac:dyDescent="0.25">
      <c r="A781" s="1">
        <v>42451</v>
      </c>
      <c r="B781">
        <v>2016</v>
      </c>
      <c r="C781">
        <v>3</v>
      </c>
      <c r="D781" t="s">
        <v>5596</v>
      </c>
      <c r="E781">
        <v>1</v>
      </c>
      <c r="F781" t="str">
        <f>TEXT(Dim_Date[[#This Row],[Order Date]],"YYYY-MMM")</f>
        <v>2016-Mar</v>
      </c>
    </row>
    <row r="782" spans="1:6" x14ac:dyDescent="0.25">
      <c r="A782" s="1">
        <v>43036</v>
      </c>
      <c r="B782">
        <v>2017</v>
      </c>
      <c r="C782">
        <v>10</v>
      </c>
      <c r="D782" t="s">
        <v>5603</v>
      </c>
      <c r="E782">
        <v>4</v>
      </c>
      <c r="F782" t="str">
        <f>TEXT(Dim_Date[[#This Row],[Order Date]],"YYYY-MMM")</f>
        <v>2017-Oct</v>
      </c>
    </row>
    <row r="783" spans="1:6" x14ac:dyDescent="0.25">
      <c r="A783" s="1">
        <v>42818</v>
      </c>
      <c r="B783">
        <v>2017</v>
      </c>
      <c r="C783">
        <v>3</v>
      </c>
      <c r="D783" t="s">
        <v>5596</v>
      </c>
      <c r="E783">
        <v>1</v>
      </c>
      <c r="F783" t="str">
        <f>TEXT(Dim_Date[[#This Row],[Order Date]],"YYYY-MMM")</f>
        <v>2017-Mar</v>
      </c>
    </row>
    <row r="784" spans="1:6" x14ac:dyDescent="0.25">
      <c r="A784" s="1">
        <v>41722</v>
      </c>
      <c r="B784">
        <v>2014</v>
      </c>
      <c r="C784">
        <v>3</v>
      </c>
      <c r="D784" t="s">
        <v>5596</v>
      </c>
      <c r="E784">
        <v>1</v>
      </c>
      <c r="F784" t="str">
        <f>TEXT(Dim_Date[[#This Row],[Order Date]],"YYYY-MMM")</f>
        <v>2014-Mar</v>
      </c>
    </row>
    <row r="785" spans="1:6" x14ac:dyDescent="0.25">
      <c r="A785" s="1">
        <v>42414</v>
      </c>
      <c r="B785">
        <v>2016</v>
      </c>
      <c r="C785">
        <v>2</v>
      </c>
      <c r="D785" t="s">
        <v>5595</v>
      </c>
      <c r="E785">
        <v>1</v>
      </c>
      <c r="F785" t="str">
        <f>TEXT(Dim_Date[[#This Row],[Order Date]],"YYYY-MMM")</f>
        <v>2016-Feb</v>
      </c>
    </row>
    <row r="786" spans="1:6" x14ac:dyDescent="0.25">
      <c r="A786" s="1">
        <v>42953</v>
      </c>
      <c r="B786">
        <v>2017</v>
      </c>
      <c r="C786">
        <v>8</v>
      </c>
      <c r="D786" t="s">
        <v>5601</v>
      </c>
      <c r="E786">
        <v>3</v>
      </c>
      <c r="F786" t="str">
        <f>TEXT(Dim_Date[[#This Row],[Order Date]],"YYYY-MMM")</f>
        <v>2017-Aug</v>
      </c>
    </row>
    <row r="787" spans="1:6" x14ac:dyDescent="0.25">
      <c r="A787" s="1">
        <v>41775</v>
      </c>
      <c r="B787">
        <v>2014</v>
      </c>
      <c r="C787">
        <v>5</v>
      </c>
      <c r="D787" t="s">
        <v>5598</v>
      </c>
      <c r="E787">
        <v>2</v>
      </c>
      <c r="F787" t="str">
        <f>TEXT(Dim_Date[[#This Row],[Order Date]],"YYYY-MMM")</f>
        <v>2014-May</v>
      </c>
    </row>
    <row r="788" spans="1:6" x14ac:dyDescent="0.25">
      <c r="A788" s="1">
        <v>41726</v>
      </c>
      <c r="B788">
        <v>2014</v>
      </c>
      <c r="C788">
        <v>3</v>
      </c>
      <c r="D788" t="s">
        <v>5596</v>
      </c>
      <c r="E788">
        <v>1</v>
      </c>
      <c r="F788" t="str">
        <f>TEXT(Dim_Date[[#This Row],[Order Date]],"YYYY-MMM")</f>
        <v>2014-Mar</v>
      </c>
    </row>
    <row r="789" spans="1:6" x14ac:dyDescent="0.25">
      <c r="A789" s="1">
        <v>42427</v>
      </c>
      <c r="B789">
        <v>2016</v>
      </c>
      <c r="C789">
        <v>2</v>
      </c>
      <c r="D789" t="s">
        <v>5595</v>
      </c>
      <c r="E789">
        <v>1</v>
      </c>
      <c r="F789" t="str">
        <f>TEXT(Dim_Date[[#This Row],[Order Date]],"YYYY-MMM")</f>
        <v>2016-Feb</v>
      </c>
    </row>
    <row r="790" spans="1:6" x14ac:dyDescent="0.25">
      <c r="A790" s="1">
        <v>42199</v>
      </c>
      <c r="B790">
        <v>2015</v>
      </c>
      <c r="C790">
        <v>7</v>
      </c>
      <c r="D790" t="s">
        <v>5600</v>
      </c>
      <c r="E790">
        <v>3</v>
      </c>
      <c r="F790" t="str">
        <f>TEXT(Dim_Date[[#This Row],[Order Date]],"YYYY-MMM")</f>
        <v>2015-Jul</v>
      </c>
    </row>
    <row r="791" spans="1:6" x14ac:dyDescent="0.25">
      <c r="A791" s="1">
        <v>42703</v>
      </c>
      <c r="B791">
        <v>2016</v>
      </c>
      <c r="C791">
        <v>11</v>
      </c>
      <c r="D791" t="s">
        <v>5604</v>
      </c>
      <c r="E791">
        <v>4</v>
      </c>
      <c r="F791" t="str">
        <f>TEXT(Dim_Date[[#This Row],[Order Date]],"YYYY-MMM")</f>
        <v>2016-Nov</v>
      </c>
    </row>
    <row r="792" spans="1:6" x14ac:dyDescent="0.25">
      <c r="A792" s="1">
        <v>42960</v>
      </c>
      <c r="B792">
        <v>2017</v>
      </c>
      <c r="C792">
        <v>8</v>
      </c>
      <c r="D792" t="s">
        <v>5601</v>
      </c>
      <c r="E792">
        <v>3</v>
      </c>
      <c r="F792" t="str">
        <f>TEXT(Dim_Date[[#This Row],[Order Date]],"YYYY-MMM")</f>
        <v>2017-Aug</v>
      </c>
    </row>
    <row r="793" spans="1:6" x14ac:dyDescent="0.25">
      <c r="A793" s="1">
        <v>42566</v>
      </c>
      <c r="B793">
        <v>2016</v>
      </c>
      <c r="C793">
        <v>7</v>
      </c>
      <c r="D793" t="s">
        <v>5600</v>
      </c>
      <c r="E793">
        <v>3</v>
      </c>
      <c r="F793" t="str">
        <f>TEXT(Dim_Date[[#This Row],[Order Date]],"YYYY-MMM")</f>
        <v>2016-Jul</v>
      </c>
    </row>
    <row r="794" spans="1:6" x14ac:dyDescent="0.25">
      <c r="A794" s="1">
        <v>42653</v>
      </c>
      <c r="B794">
        <v>2016</v>
      </c>
      <c r="C794">
        <v>10</v>
      </c>
      <c r="D794" t="s">
        <v>5603</v>
      </c>
      <c r="E794">
        <v>4</v>
      </c>
      <c r="F794" t="str">
        <f>TEXT(Dim_Date[[#This Row],[Order Date]],"YYYY-MMM")</f>
        <v>2016-Oct</v>
      </c>
    </row>
    <row r="795" spans="1:6" x14ac:dyDescent="0.25">
      <c r="A795" s="1">
        <v>42232</v>
      </c>
      <c r="B795">
        <v>2015</v>
      </c>
      <c r="C795">
        <v>8</v>
      </c>
      <c r="D795" t="s">
        <v>5601</v>
      </c>
      <c r="E795">
        <v>3</v>
      </c>
      <c r="F795" t="str">
        <f>TEXT(Dim_Date[[#This Row],[Order Date]],"YYYY-MMM")</f>
        <v>2015-Aug</v>
      </c>
    </row>
    <row r="796" spans="1:6" x14ac:dyDescent="0.25">
      <c r="A796" s="1">
        <v>42880</v>
      </c>
      <c r="B796">
        <v>2017</v>
      </c>
      <c r="C796">
        <v>5</v>
      </c>
      <c r="D796" t="s">
        <v>5598</v>
      </c>
      <c r="E796">
        <v>2</v>
      </c>
      <c r="F796" t="str">
        <f>TEXT(Dim_Date[[#This Row],[Order Date]],"YYYY-MMM")</f>
        <v>2017-May</v>
      </c>
    </row>
    <row r="797" spans="1:6" x14ac:dyDescent="0.25">
      <c r="A797" s="1">
        <v>42317</v>
      </c>
      <c r="B797">
        <v>2015</v>
      </c>
      <c r="C797">
        <v>11</v>
      </c>
      <c r="D797" t="s">
        <v>5604</v>
      </c>
      <c r="E797">
        <v>4</v>
      </c>
      <c r="F797" t="str">
        <f>TEXT(Dim_Date[[#This Row],[Order Date]],"YYYY-MMM")</f>
        <v>2015-Nov</v>
      </c>
    </row>
    <row r="798" spans="1:6" x14ac:dyDescent="0.25">
      <c r="A798" s="1">
        <v>42552</v>
      </c>
      <c r="B798">
        <v>2016</v>
      </c>
      <c r="C798">
        <v>7</v>
      </c>
      <c r="D798" t="s">
        <v>5600</v>
      </c>
      <c r="E798">
        <v>3</v>
      </c>
      <c r="F798" t="str">
        <f>TEXT(Dim_Date[[#This Row],[Order Date]],"YYYY-MMM")</f>
        <v>2016-Jul</v>
      </c>
    </row>
    <row r="799" spans="1:6" x14ac:dyDescent="0.25">
      <c r="A799" s="1">
        <v>42244</v>
      </c>
      <c r="B799">
        <v>2015</v>
      </c>
      <c r="C799">
        <v>8</v>
      </c>
      <c r="D799" t="s">
        <v>5601</v>
      </c>
      <c r="E799">
        <v>3</v>
      </c>
      <c r="F799" t="str">
        <f>TEXT(Dim_Date[[#This Row],[Order Date]],"YYYY-MMM")</f>
        <v>2015-Aug</v>
      </c>
    </row>
    <row r="800" spans="1:6" x14ac:dyDescent="0.25">
      <c r="A800" s="1">
        <v>42297</v>
      </c>
      <c r="B800">
        <v>2015</v>
      </c>
      <c r="C800">
        <v>10</v>
      </c>
      <c r="D800" t="s">
        <v>5603</v>
      </c>
      <c r="E800">
        <v>4</v>
      </c>
      <c r="F800" t="str">
        <f>TEXT(Dim_Date[[#This Row],[Order Date]],"YYYY-MMM")</f>
        <v>2015-Oct</v>
      </c>
    </row>
    <row r="801" spans="1:6" x14ac:dyDescent="0.25">
      <c r="A801" s="1">
        <v>42178</v>
      </c>
      <c r="B801">
        <v>2015</v>
      </c>
      <c r="C801">
        <v>6</v>
      </c>
      <c r="D801" t="s">
        <v>5599</v>
      </c>
      <c r="E801">
        <v>2</v>
      </c>
      <c r="F801" t="str">
        <f>TEXT(Dim_Date[[#This Row],[Order Date]],"YYYY-MMM")</f>
        <v>2015-Jun</v>
      </c>
    </row>
    <row r="802" spans="1:6" x14ac:dyDescent="0.25">
      <c r="A802" s="1">
        <v>42976</v>
      </c>
      <c r="B802">
        <v>2017</v>
      </c>
      <c r="C802">
        <v>8</v>
      </c>
      <c r="D802" t="s">
        <v>5601</v>
      </c>
      <c r="E802">
        <v>3</v>
      </c>
      <c r="F802" t="str">
        <f>TEXT(Dim_Date[[#This Row],[Order Date]],"YYYY-MMM")</f>
        <v>2017-Aug</v>
      </c>
    </row>
    <row r="803" spans="1:6" x14ac:dyDescent="0.25">
      <c r="A803" s="1">
        <v>42938</v>
      </c>
      <c r="B803">
        <v>2017</v>
      </c>
      <c r="C803">
        <v>7</v>
      </c>
      <c r="D803" t="s">
        <v>5600</v>
      </c>
      <c r="E803">
        <v>3</v>
      </c>
      <c r="F803" t="str">
        <f>TEXT(Dim_Date[[#This Row],[Order Date]],"YYYY-MMM")</f>
        <v>2017-Jul</v>
      </c>
    </row>
    <row r="804" spans="1:6" x14ac:dyDescent="0.25">
      <c r="A804" s="1">
        <v>42973</v>
      </c>
      <c r="B804">
        <v>2017</v>
      </c>
      <c r="C804">
        <v>8</v>
      </c>
      <c r="D804" t="s">
        <v>5601</v>
      </c>
      <c r="E804">
        <v>3</v>
      </c>
      <c r="F804" t="str">
        <f>TEXT(Dim_Date[[#This Row],[Order Date]],"YYYY-MMM")</f>
        <v>2017-Aug</v>
      </c>
    </row>
    <row r="805" spans="1:6" x14ac:dyDescent="0.25">
      <c r="A805" s="1">
        <v>42470</v>
      </c>
      <c r="B805">
        <v>2016</v>
      </c>
      <c r="C805">
        <v>4</v>
      </c>
      <c r="D805" t="s">
        <v>5597</v>
      </c>
      <c r="E805">
        <v>2</v>
      </c>
      <c r="F805" t="str">
        <f>TEXT(Dim_Date[[#This Row],[Order Date]],"YYYY-MMM")</f>
        <v>2016-Apr</v>
      </c>
    </row>
    <row r="806" spans="1:6" x14ac:dyDescent="0.25">
      <c r="A806" s="1">
        <v>42464</v>
      </c>
      <c r="B806">
        <v>2016</v>
      </c>
      <c r="C806">
        <v>4</v>
      </c>
      <c r="D806" t="s">
        <v>5597</v>
      </c>
      <c r="E806">
        <v>2</v>
      </c>
      <c r="F806" t="str">
        <f>TEXT(Dim_Date[[#This Row],[Order Date]],"YYYY-MMM")</f>
        <v>2016-Apr</v>
      </c>
    </row>
    <row r="807" spans="1:6" x14ac:dyDescent="0.25">
      <c r="A807" s="1">
        <v>42551</v>
      </c>
      <c r="B807">
        <v>2016</v>
      </c>
      <c r="C807">
        <v>6</v>
      </c>
      <c r="D807" t="s">
        <v>5599</v>
      </c>
      <c r="E807">
        <v>2</v>
      </c>
      <c r="F807" t="str">
        <f>TEXT(Dim_Date[[#This Row],[Order Date]],"YYYY-MMM")</f>
        <v>2016-Jun</v>
      </c>
    </row>
    <row r="808" spans="1:6" x14ac:dyDescent="0.25">
      <c r="A808" s="1">
        <v>42740</v>
      </c>
      <c r="B808">
        <v>2017</v>
      </c>
      <c r="C808">
        <v>1</v>
      </c>
      <c r="D808" t="s">
        <v>5594</v>
      </c>
      <c r="E808">
        <v>1</v>
      </c>
      <c r="F808" t="str">
        <f>TEXT(Dim_Date[[#This Row],[Order Date]],"YYYY-MMM")</f>
        <v>2017-Jan</v>
      </c>
    </row>
    <row r="809" spans="1:6" x14ac:dyDescent="0.25">
      <c r="A809" s="1">
        <v>41981</v>
      </c>
      <c r="B809">
        <v>2014</v>
      </c>
      <c r="C809">
        <v>12</v>
      </c>
      <c r="D809" t="s">
        <v>5605</v>
      </c>
      <c r="E809">
        <v>4</v>
      </c>
      <c r="F809" t="str">
        <f>TEXT(Dim_Date[[#This Row],[Order Date]],"YYYY-MMM")</f>
        <v>2014-Dec</v>
      </c>
    </row>
    <row r="810" spans="1:6" x14ac:dyDescent="0.25">
      <c r="A810" s="1">
        <v>42983</v>
      </c>
      <c r="B810">
        <v>2017</v>
      </c>
      <c r="C810">
        <v>9</v>
      </c>
      <c r="D810" t="s">
        <v>5602</v>
      </c>
      <c r="E810">
        <v>3</v>
      </c>
      <c r="F810" t="str">
        <f>TEXT(Dim_Date[[#This Row],[Order Date]],"YYYY-MMM")</f>
        <v>2017-Sep</v>
      </c>
    </row>
    <row r="811" spans="1:6" x14ac:dyDescent="0.25">
      <c r="A811" s="1">
        <v>42942</v>
      </c>
      <c r="B811">
        <v>2017</v>
      </c>
      <c r="C811">
        <v>7</v>
      </c>
      <c r="D811" t="s">
        <v>5600</v>
      </c>
      <c r="E811">
        <v>3</v>
      </c>
      <c r="F811" t="str">
        <f>TEXT(Dim_Date[[#This Row],[Order Date]],"YYYY-MMM")</f>
        <v>2017-Jul</v>
      </c>
    </row>
    <row r="812" spans="1:6" x14ac:dyDescent="0.25">
      <c r="A812" s="1">
        <v>42761</v>
      </c>
      <c r="B812">
        <v>2017</v>
      </c>
      <c r="C812">
        <v>1</v>
      </c>
      <c r="D812" t="s">
        <v>5594</v>
      </c>
      <c r="E812">
        <v>1</v>
      </c>
      <c r="F812" t="str">
        <f>TEXT(Dim_Date[[#This Row],[Order Date]],"YYYY-MMM")</f>
        <v>2017-Jan</v>
      </c>
    </row>
    <row r="813" spans="1:6" x14ac:dyDescent="0.25">
      <c r="A813" s="1">
        <v>42616</v>
      </c>
      <c r="B813">
        <v>2016</v>
      </c>
      <c r="C813">
        <v>9</v>
      </c>
      <c r="D813" t="s">
        <v>5602</v>
      </c>
      <c r="E813">
        <v>3</v>
      </c>
      <c r="F813" t="str">
        <f>TEXT(Dim_Date[[#This Row],[Order Date]],"YYYY-MMM")</f>
        <v>2016-Sep</v>
      </c>
    </row>
    <row r="814" spans="1:6" x14ac:dyDescent="0.25">
      <c r="A814" s="1">
        <v>42838</v>
      </c>
      <c r="B814">
        <v>2017</v>
      </c>
      <c r="C814">
        <v>4</v>
      </c>
      <c r="D814" t="s">
        <v>5597</v>
      </c>
      <c r="E814">
        <v>2</v>
      </c>
      <c r="F814" t="str">
        <f>TEXT(Dim_Date[[#This Row],[Order Date]],"YYYY-MMM")</f>
        <v>2017-Apr</v>
      </c>
    </row>
    <row r="815" spans="1:6" x14ac:dyDescent="0.25">
      <c r="A815" s="1">
        <v>41719</v>
      </c>
      <c r="B815">
        <v>2014</v>
      </c>
      <c r="C815">
        <v>3</v>
      </c>
      <c r="D815" t="s">
        <v>5596</v>
      </c>
      <c r="E815">
        <v>1</v>
      </c>
      <c r="F815" t="str">
        <f>TEXT(Dim_Date[[#This Row],[Order Date]],"YYYY-MMM")</f>
        <v>2014-Mar</v>
      </c>
    </row>
    <row r="816" spans="1:6" x14ac:dyDescent="0.25">
      <c r="A816" s="1">
        <v>42799</v>
      </c>
      <c r="B816">
        <v>2017</v>
      </c>
      <c r="C816">
        <v>3</v>
      </c>
      <c r="D816" t="s">
        <v>5596</v>
      </c>
      <c r="E816">
        <v>1</v>
      </c>
      <c r="F816" t="str">
        <f>TEXT(Dim_Date[[#This Row],[Order Date]],"YYYY-MMM")</f>
        <v>2017-Mar</v>
      </c>
    </row>
    <row r="817" spans="1:6" x14ac:dyDescent="0.25">
      <c r="A817" s="1">
        <v>42767</v>
      </c>
      <c r="B817">
        <v>2017</v>
      </c>
      <c r="C817">
        <v>2</v>
      </c>
      <c r="D817" t="s">
        <v>5595</v>
      </c>
      <c r="E817">
        <v>1</v>
      </c>
      <c r="F817" t="str">
        <f>TEXT(Dim_Date[[#This Row],[Order Date]],"YYYY-MMM")</f>
        <v>2017-Feb</v>
      </c>
    </row>
    <row r="818" spans="1:6" x14ac:dyDescent="0.25">
      <c r="A818" s="1">
        <v>42660</v>
      </c>
      <c r="B818">
        <v>2016</v>
      </c>
      <c r="C818">
        <v>10</v>
      </c>
      <c r="D818" t="s">
        <v>5603</v>
      </c>
      <c r="E818">
        <v>4</v>
      </c>
      <c r="F818" t="str">
        <f>TEXT(Dim_Date[[#This Row],[Order Date]],"YYYY-MMM")</f>
        <v>2016-Oct</v>
      </c>
    </row>
    <row r="819" spans="1:6" x14ac:dyDescent="0.25">
      <c r="A819" s="1">
        <v>42584</v>
      </c>
      <c r="B819">
        <v>2016</v>
      </c>
      <c r="C819">
        <v>8</v>
      </c>
      <c r="D819" t="s">
        <v>5601</v>
      </c>
      <c r="E819">
        <v>3</v>
      </c>
      <c r="F819" t="str">
        <f>TEXT(Dim_Date[[#This Row],[Order Date]],"YYYY-MMM")</f>
        <v>2016-Aug</v>
      </c>
    </row>
    <row r="820" spans="1:6" x14ac:dyDescent="0.25">
      <c r="A820" s="1">
        <v>42689</v>
      </c>
      <c r="B820">
        <v>2016</v>
      </c>
      <c r="C820">
        <v>11</v>
      </c>
      <c r="D820" t="s">
        <v>5604</v>
      </c>
      <c r="E820">
        <v>4</v>
      </c>
      <c r="F820" t="str">
        <f>TEXT(Dim_Date[[#This Row],[Order Date]],"YYYY-MMM")</f>
        <v>2016-Nov</v>
      </c>
    </row>
    <row r="821" spans="1:6" x14ac:dyDescent="0.25">
      <c r="A821" s="1">
        <v>42958</v>
      </c>
      <c r="B821">
        <v>2017</v>
      </c>
      <c r="C821">
        <v>8</v>
      </c>
      <c r="D821" t="s">
        <v>5601</v>
      </c>
      <c r="E821">
        <v>3</v>
      </c>
      <c r="F821" t="str">
        <f>TEXT(Dim_Date[[#This Row],[Order Date]],"YYYY-MMM")</f>
        <v>2017-Aug</v>
      </c>
    </row>
    <row r="822" spans="1:6" x14ac:dyDescent="0.25">
      <c r="A822" s="1">
        <v>42478</v>
      </c>
      <c r="B822">
        <v>2016</v>
      </c>
      <c r="C822">
        <v>4</v>
      </c>
      <c r="D822" t="s">
        <v>5597</v>
      </c>
      <c r="E822">
        <v>2</v>
      </c>
      <c r="F822" t="str">
        <f>TEXT(Dim_Date[[#This Row],[Order Date]],"YYYY-MMM")</f>
        <v>2016-Apr</v>
      </c>
    </row>
    <row r="823" spans="1:6" x14ac:dyDescent="0.25">
      <c r="A823" s="1">
        <v>42402</v>
      </c>
      <c r="B823">
        <v>2016</v>
      </c>
      <c r="C823">
        <v>2</v>
      </c>
      <c r="D823" t="s">
        <v>5595</v>
      </c>
      <c r="E823">
        <v>1</v>
      </c>
      <c r="F823" t="str">
        <f>TEXT(Dim_Date[[#This Row],[Order Date]],"YYYY-MMM")</f>
        <v>2016-Feb</v>
      </c>
    </row>
    <row r="824" spans="1:6" x14ac:dyDescent="0.25">
      <c r="A824" s="1">
        <v>42007</v>
      </c>
      <c r="B824">
        <v>2015</v>
      </c>
      <c r="C824">
        <v>1</v>
      </c>
      <c r="D824" t="s">
        <v>5594</v>
      </c>
      <c r="E824">
        <v>1</v>
      </c>
      <c r="F824" t="str">
        <f>TEXT(Dim_Date[[#This Row],[Order Date]],"YYYY-MMM")</f>
        <v>2015-Jan</v>
      </c>
    </row>
    <row r="825" spans="1:6" x14ac:dyDescent="0.25">
      <c r="A825" s="1">
        <v>42675</v>
      </c>
      <c r="B825">
        <v>2016</v>
      </c>
      <c r="C825">
        <v>11</v>
      </c>
      <c r="D825" t="s">
        <v>5604</v>
      </c>
      <c r="E825">
        <v>4</v>
      </c>
      <c r="F825" t="str">
        <f>TEXT(Dim_Date[[#This Row],[Order Date]],"YYYY-MMM")</f>
        <v>2016-Nov</v>
      </c>
    </row>
    <row r="826" spans="1:6" x14ac:dyDescent="0.25">
      <c r="A826" s="1">
        <v>42810</v>
      </c>
      <c r="B826">
        <v>2017</v>
      </c>
      <c r="C826">
        <v>3</v>
      </c>
      <c r="D826" t="s">
        <v>5596</v>
      </c>
      <c r="E826">
        <v>1</v>
      </c>
      <c r="F826" t="str">
        <f>TEXT(Dim_Date[[#This Row],[Order Date]],"YYYY-MMM")</f>
        <v>2017-Mar</v>
      </c>
    </row>
    <row r="827" spans="1:6" x14ac:dyDescent="0.25">
      <c r="A827" s="1">
        <v>42704</v>
      </c>
      <c r="B827">
        <v>2016</v>
      </c>
      <c r="C827">
        <v>11</v>
      </c>
      <c r="D827" t="s">
        <v>5604</v>
      </c>
      <c r="E827">
        <v>4</v>
      </c>
      <c r="F827" t="str">
        <f>TEXT(Dim_Date[[#This Row],[Order Date]],"YYYY-MMM")</f>
        <v>2016-Nov</v>
      </c>
    </row>
    <row r="828" spans="1:6" x14ac:dyDescent="0.25">
      <c r="A828" s="1">
        <v>42360</v>
      </c>
      <c r="B828">
        <v>2015</v>
      </c>
      <c r="C828">
        <v>12</v>
      </c>
      <c r="D828" t="s">
        <v>5605</v>
      </c>
      <c r="E828">
        <v>4</v>
      </c>
      <c r="F828" t="str">
        <f>TEXT(Dim_Date[[#This Row],[Order Date]],"YYYY-MMM")</f>
        <v>2015-Dec</v>
      </c>
    </row>
    <row r="829" spans="1:6" x14ac:dyDescent="0.25">
      <c r="A829" s="1">
        <v>42456</v>
      </c>
      <c r="B829">
        <v>2016</v>
      </c>
      <c r="C829">
        <v>3</v>
      </c>
      <c r="D829" t="s">
        <v>5596</v>
      </c>
      <c r="E829">
        <v>1</v>
      </c>
      <c r="F829" t="str">
        <f>TEXT(Dim_Date[[#This Row],[Order Date]],"YYYY-MMM")</f>
        <v>2016-Mar</v>
      </c>
    </row>
    <row r="830" spans="1:6" x14ac:dyDescent="0.25">
      <c r="A830" s="1">
        <v>42404</v>
      </c>
      <c r="B830">
        <v>2016</v>
      </c>
      <c r="C830">
        <v>2</v>
      </c>
      <c r="D830" t="s">
        <v>5595</v>
      </c>
      <c r="E830">
        <v>1</v>
      </c>
      <c r="F830" t="str">
        <f>TEXT(Dim_Date[[#This Row],[Order Date]],"YYYY-MMM")</f>
        <v>2016-Feb</v>
      </c>
    </row>
    <row r="831" spans="1:6" x14ac:dyDescent="0.25">
      <c r="A831" s="1">
        <v>41735</v>
      </c>
      <c r="B831">
        <v>2014</v>
      </c>
      <c r="C831">
        <v>4</v>
      </c>
      <c r="D831" t="s">
        <v>5597</v>
      </c>
      <c r="E831">
        <v>2</v>
      </c>
      <c r="F831" t="str">
        <f>TEXT(Dim_Date[[#This Row],[Order Date]],"YYYY-MMM")</f>
        <v>2014-Apr</v>
      </c>
    </row>
    <row r="832" spans="1:6" x14ac:dyDescent="0.25">
      <c r="A832" s="1">
        <v>42579</v>
      </c>
      <c r="B832">
        <v>2016</v>
      </c>
      <c r="C832">
        <v>7</v>
      </c>
      <c r="D832" t="s">
        <v>5600</v>
      </c>
      <c r="E832">
        <v>3</v>
      </c>
      <c r="F832" t="str">
        <f>TEXT(Dim_Date[[#This Row],[Order Date]],"YYYY-MMM")</f>
        <v>2016-Jul</v>
      </c>
    </row>
    <row r="833" spans="1:6" x14ac:dyDescent="0.25">
      <c r="A833" s="1">
        <v>42972</v>
      </c>
      <c r="B833">
        <v>2017</v>
      </c>
      <c r="C833">
        <v>8</v>
      </c>
      <c r="D833" t="s">
        <v>5601</v>
      </c>
      <c r="E833">
        <v>3</v>
      </c>
      <c r="F833" t="str">
        <f>TEXT(Dim_Date[[#This Row],[Order Date]],"YYYY-MMM")</f>
        <v>2017-Aug</v>
      </c>
    </row>
    <row r="834" spans="1:6" x14ac:dyDescent="0.25">
      <c r="A834" s="1">
        <v>42343</v>
      </c>
      <c r="B834">
        <v>2015</v>
      </c>
      <c r="C834">
        <v>12</v>
      </c>
      <c r="D834" t="s">
        <v>5605</v>
      </c>
      <c r="E834">
        <v>4</v>
      </c>
      <c r="F834" t="str">
        <f>TEXT(Dim_Date[[#This Row],[Order Date]],"YYYY-MMM")</f>
        <v>2015-Dec</v>
      </c>
    </row>
    <row r="835" spans="1:6" x14ac:dyDescent="0.25">
      <c r="A835" s="1">
        <v>42824</v>
      </c>
      <c r="B835">
        <v>2017</v>
      </c>
      <c r="C835">
        <v>3</v>
      </c>
      <c r="D835" t="s">
        <v>5596</v>
      </c>
      <c r="E835">
        <v>1</v>
      </c>
      <c r="F835" t="str">
        <f>TEXT(Dim_Date[[#This Row],[Order Date]],"YYYY-MMM")</f>
        <v>2017-Mar</v>
      </c>
    </row>
    <row r="836" spans="1:6" x14ac:dyDescent="0.25">
      <c r="A836" s="1">
        <v>42782</v>
      </c>
      <c r="B836">
        <v>2017</v>
      </c>
      <c r="C836">
        <v>2</v>
      </c>
      <c r="D836" t="s">
        <v>5595</v>
      </c>
      <c r="E836">
        <v>1</v>
      </c>
      <c r="F836" t="str">
        <f>TEXT(Dim_Date[[#This Row],[Order Date]],"YYYY-MMM")</f>
        <v>2017-Feb</v>
      </c>
    </row>
    <row r="837" spans="1:6" x14ac:dyDescent="0.25">
      <c r="A837" s="1">
        <v>43032</v>
      </c>
      <c r="B837">
        <v>2017</v>
      </c>
      <c r="C837">
        <v>10</v>
      </c>
      <c r="D837" t="s">
        <v>5603</v>
      </c>
      <c r="E837">
        <v>4</v>
      </c>
      <c r="F837" t="str">
        <f>TEXT(Dim_Date[[#This Row],[Order Date]],"YYYY-MMM")</f>
        <v>2017-Oct</v>
      </c>
    </row>
    <row r="838" spans="1:6" x14ac:dyDescent="0.25">
      <c r="A838" s="1">
        <v>42901</v>
      </c>
      <c r="B838">
        <v>2017</v>
      </c>
      <c r="C838">
        <v>6</v>
      </c>
      <c r="D838" t="s">
        <v>5599</v>
      </c>
      <c r="E838">
        <v>2</v>
      </c>
      <c r="F838" t="str">
        <f>TEXT(Dim_Date[[#This Row],[Order Date]],"YYYY-MMM")</f>
        <v>2017-Jun</v>
      </c>
    </row>
    <row r="839" spans="1:6" x14ac:dyDescent="0.25">
      <c r="A839" s="1">
        <v>42045</v>
      </c>
      <c r="B839">
        <v>2015</v>
      </c>
      <c r="C839">
        <v>2</v>
      </c>
      <c r="D839" t="s">
        <v>5595</v>
      </c>
      <c r="E839">
        <v>1</v>
      </c>
      <c r="F839" t="str">
        <f>TEXT(Dim_Date[[#This Row],[Order Date]],"YYYY-MMM")</f>
        <v>2015-Feb</v>
      </c>
    </row>
    <row r="840" spans="1:6" x14ac:dyDescent="0.25">
      <c r="A840" s="1">
        <v>43082</v>
      </c>
      <c r="B840">
        <v>2017</v>
      </c>
      <c r="C840">
        <v>12</v>
      </c>
      <c r="D840" t="s">
        <v>5605</v>
      </c>
      <c r="E840">
        <v>4</v>
      </c>
      <c r="F840" t="str">
        <f>TEXT(Dim_Date[[#This Row],[Order Date]],"YYYY-MMM")</f>
        <v>2017-Dec</v>
      </c>
    </row>
    <row r="841" spans="1:6" x14ac:dyDescent="0.25">
      <c r="A841" s="1">
        <v>42628</v>
      </c>
      <c r="B841">
        <v>2016</v>
      </c>
      <c r="C841">
        <v>9</v>
      </c>
      <c r="D841" t="s">
        <v>5602</v>
      </c>
      <c r="E841">
        <v>3</v>
      </c>
      <c r="F841" t="str">
        <f>TEXT(Dim_Date[[#This Row],[Order Date]],"YYYY-MMM")</f>
        <v>2016-Sep</v>
      </c>
    </row>
    <row r="842" spans="1:6" x14ac:dyDescent="0.25">
      <c r="A842" s="1">
        <v>42323</v>
      </c>
      <c r="B842">
        <v>2015</v>
      </c>
      <c r="C842">
        <v>11</v>
      </c>
      <c r="D842" t="s">
        <v>5604</v>
      </c>
      <c r="E842">
        <v>4</v>
      </c>
      <c r="F842" t="str">
        <f>TEXT(Dim_Date[[#This Row],[Order Date]],"YYYY-MMM")</f>
        <v>2015-Nov</v>
      </c>
    </row>
    <row r="843" spans="1:6" x14ac:dyDescent="0.25">
      <c r="A843" s="1">
        <v>42521</v>
      </c>
      <c r="B843">
        <v>2016</v>
      </c>
      <c r="C843">
        <v>5</v>
      </c>
      <c r="D843" t="s">
        <v>5598</v>
      </c>
      <c r="E843">
        <v>2</v>
      </c>
      <c r="F843" t="str">
        <f>TEXT(Dim_Date[[#This Row],[Order Date]],"YYYY-MMM")</f>
        <v>2016-May</v>
      </c>
    </row>
    <row r="844" spans="1:6" x14ac:dyDescent="0.25">
      <c r="A844" s="1">
        <v>41674</v>
      </c>
      <c r="B844">
        <v>2014</v>
      </c>
      <c r="C844">
        <v>2</v>
      </c>
      <c r="D844" t="s">
        <v>5595</v>
      </c>
      <c r="E844">
        <v>1</v>
      </c>
      <c r="F844" t="str">
        <f>TEXT(Dim_Date[[#This Row],[Order Date]],"YYYY-MMM")</f>
        <v>2014-Feb</v>
      </c>
    </row>
    <row r="845" spans="1:6" x14ac:dyDescent="0.25">
      <c r="A845" s="1">
        <v>43018</v>
      </c>
      <c r="B845">
        <v>2017</v>
      </c>
      <c r="C845">
        <v>10</v>
      </c>
      <c r="D845" t="s">
        <v>5603</v>
      </c>
      <c r="E845">
        <v>4</v>
      </c>
      <c r="F845" t="str">
        <f>TEXT(Dim_Date[[#This Row],[Order Date]],"YYYY-MMM")</f>
        <v>2017-Oct</v>
      </c>
    </row>
    <row r="846" spans="1:6" x14ac:dyDescent="0.25">
      <c r="A846" s="1">
        <v>42850</v>
      </c>
      <c r="B846">
        <v>2017</v>
      </c>
      <c r="C846">
        <v>4</v>
      </c>
      <c r="D846" t="s">
        <v>5597</v>
      </c>
      <c r="E846">
        <v>2</v>
      </c>
      <c r="F846" t="str">
        <f>TEXT(Dim_Date[[#This Row],[Order Date]],"YYYY-MMM")</f>
        <v>2017-Apr</v>
      </c>
    </row>
    <row r="847" spans="1:6" x14ac:dyDescent="0.25">
      <c r="A847" s="1">
        <v>42524</v>
      </c>
      <c r="B847">
        <v>2016</v>
      </c>
      <c r="C847">
        <v>6</v>
      </c>
      <c r="D847" t="s">
        <v>5599</v>
      </c>
      <c r="E847">
        <v>2</v>
      </c>
      <c r="F847" t="str">
        <f>TEXT(Dim_Date[[#This Row],[Order Date]],"YYYY-MMM")</f>
        <v>2016-Jun</v>
      </c>
    </row>
    <row r="848" spans="1:6" x14ac:dyDescent="0.25">
      <c r="A848" s="1">
        <v>42868</v>
      </c>
      <c r="B848">
        <v>2017</v>
      </c>
      <c r="C848">
        <v>5</v>
      </c>
      <c r="D848" t="s">
        <v>5598</v>
      </c>
      <c r="E848">
        <v>2</v>
      </c>
      <c r="F848" t="str">
        <f>TEXT(Dim_Date[[#This Row],[Order Date]],"YYYY-MMM")</f>
        <v>2017-May</v>
      </c>
    </row>
    <row r="849" spans="1:6" x14ac:dyDescent="0.25">
      <c r="A849" s="1">
        <v>42604</v>
      </c>
      <c r="B849">
        <v>2016</v>
      </c>
      <c r="C849">
        <v>8</v>
      </c>
      <c r="D849" t="s">
        <v>5601</v>
      </c>
      <c r="E849">
        <v>3</v>
      </c>
      <c r="F849" t="str">
        <f>TEXT(Dim_Date[[#This Row],[Order Date]],"YYYY-MMM")</f>
        <v>2016-Aug</v>
      </c>
    </row>
    <row r="850" spans="1:6" x14ac:dyDescent="0.25">
      <c r="A850" s="1">
        <v>42908</v>
      </c>
      <c r="B850">
        <v>2017</v>
      </c>
      <c r="C850">
        <v>6</v>
      </c>
      <c r="D850" t="s">
        <v>5599</v>
      </c>
      <c r="E850">
        <v>2</v>
      </c>
      <c r="F850" t="str">
        <f>TEXT(Dim_Date[[#This Row],[Order Date]],"YYYY-MMM")</f>
        <v>2017-Jun</v>
      </c>
    </row>
    <row r="851" spans="1:6" x14ac:dyDescent="0.25">
      <c r="A851" s="1">
        <v>41910</v>
      </c>
      <c r="B851">
        <v>2014</v>
      </c>
      <c r="C851">
        <v>9</v>
      </c>
      <c r="D851" t="s">
        <v>5602</v>
      </c>
      <c r="E851">
        <v>3</v>
      </c>
      <c r="F851" t="str">
        <f>TEXT(Dim_Date[[#This Row],[Order Date]],"YYYY-MMM")</f>
        <v>2014-Sep</v>
      </c>
    </row>
    <row r="852" spans="1:6" x14ac:dyDescent="0.25">
      <c r="A852" s="1">
        <v>42754</v>
      </c>
      <c r="B852">
        <v>2017</v>
      </c>
      <c r="C852">
        <v>1</v>
      </c>
      <c r="D852" t="s">
        <v>5594</v>
      </c>
      <c r="E852">
        <v>1</v>
      </c>
      <c r="F852" t="str">
        <f>TEXT(Dim_Date[[#This Row],[Order Date]],"YYYY-MMM")</f>
        <v>2017-Jan</v>
      </c>
    </row>
    <row r="853" spans="1:6" x14ac:dyDescent="0.25">
      <c r="A853" s="1">
        <v>42600</v>
      </c>
      <c r="B853">
        <v>2016</v>
      </c>
      <c r="C853">
        <v>8</v>
      </c>
      <c r="D853" t="s">
        <v>5601</v>
      </c>
      <c r="E853">
        <v>3</v>
      </c>
      <c r="F853" t="str">
        <f>TEXT(Dim_Date[[#This Row],[Order Date]],"YYYY-MMM")</f>
        <v>2016-Aug</v>
      </c>
    </row>
    <row r="854" spans="1:6" x14ac:dyDescent="0.25">
      <c r="A854" s="1">
        <v>42453</v>
      </c>
      <c r="B854">
        <v>2016</v>
      </c>
      <c r="C854">
        <v>3</v>
      </c>
      <c r="D854" t="s">
        <v>5596</v>
      </c>
      <c r="E854">
        <v>1</v>
      </c>
      <c r="F854" t="str">
        <f>TEXT(Dim_Date[[#This Row],[Order Date]],"YYYY-MMM")</f>
        <v>2016-Mar</v>
      </c>
    </row>
    <row r="855" spans="1:6" x14ac:dyDescent="0.25">
      <c r="A855" s="1">
        <v>42377</v>
      </c>
      <c r="B855">
        <v>2016</v>
      </c>
      <c r="C855">
        <v>1</v>
      </c>
      <c r="D855" t="s">
        <v>5594</v>
      </c>
      <c r="E855">
        <v>1</v>
      </c>
      <c r="F855" t="str">
        <f>TEXT(Dim_Date[[#This Row],[Order Date]],"YYYY-MMM")</f>
        <v>2016-Jan</v>
      </c>
    </row>
    <row r="856" spans="1:6" x14ac:dyDescent="0.25">
      <c r="A856" s="1">
        <v>42924</v>
      </c>
      <c r="B856">
        <v>2017</v>
      </c>
      <c r="C856">
        <v>7</v>
      </c>
      <c r="D856" t="s">
        <v>5600</v>
      </c>
      <c r="E856">
        <v>3</v>
      </c>
      <c r="F856" t="str">
        <f>TEXT(Dim_Date[[#This Row],[Order Date]],"YYYY-MMM")</f>
        <v>2017-Jul</v>
      </c>
    </row>
    <row r="857" spans="1:6" x14ac:dyDescent="0.25">
      <c r="A857" s="1">
        <v>41889</v>
      </c>
      <c r="B857">
        <v>2014</v>
      </c>
      <c r="C857">
        <v>9</v>
      </c>
      <c r="D857" t="s">
        <v>5602</v>
      </c>
      <c r="E857">
        <v>3</v>
      </c>
      <c r="F857" t="str">
        <f>TEXT(Dim_Date[[#This Row],[Order Date]],"YYYY-MMM")</f>
        <v>2014-Sep</v>
      </c>
    </row>
    <row r="858" spans="1:6" x14ac:dyDescent="0.25">
      <c r="A858" s="1">
        <v>42257</v>
      </c>
      <c r="B858">
        <v>2015</v>
      </c>
      <c r="C858">
        <v>9</v>
      </c>
      <c r="D858" t="s">
        <v>5602</v>
      </c>
      <c r="E858">
        <v>3</v>
      </c>
      <c r="F858" t="str">
        <f>TEXT(Dim_Date[[#This Row],[Order Date]],"YYYY-MMM")</f>
        <v>2015-Sep</v>
      </c>
    </row>
    <row r="859" spans="1:6" x14ac:dyDescent="0.25">
      <c r="A859" s="1">
        <v>41853</v>
      </c>
      <c r="B859">
        <v>2014</v>
      </c>
      <c r="C859">
        <v>8</v>
      </c>
      <c r="D859" t="s">
        <v>5601</v>
      </c>
      <c r="E859">
        <v>3</v>
      </c>
      <c r="F859" t="str">
        <f>TEXT(Dim_Date[[#This Row],[Order Date]],"YYYY-MMM")</f>
        <v>2014-Aug</v>
      </c>
    </row>
    <row r="860" spans="1:6" x14ac:dyDescent="0.25">
      <c r="A860" s="1">
        <v>42709</v>
      </c>
      <c r="B860">
        <v>2016</v>
      </c>
      <c r="C860">
        <v>12</v>
      </c>
      <c r="D860" t="s">
        <v>5605</v>
      </c>
      <c r="E860">
        <v>4</v>
      </c>
      <c r="F860" t="str">
        <f>TEXT(Dim_Date[[#This Row],[Order Date]],"YYYY-MMM")</f>
        <v>2016-Dec</v>
      </c>
    </row>
    <row r="861" spans="1:6" x14ac:dyDescent="0.25">
      <c r="A861" s="1">
        <v>42394</v>
      </c>
      <c r="B861">
        <v>2016</v>
      </c>
      <c r="C861">
        <v>1</v>
      </c>
      <c r="D861" t="s">
        <v>5594</v>
      </c>
      <c r="E861">
        <v>1</v>
      </c>
      <c r="F861" t="str">
        <f>TEXT(Dim_Date[[#This Row],[Order Date]],"YYYY-MMM")</f>
        <v>2016-Jan</v>
      </c>
    </row>
    <row r="862" spans="1:6" x14ac:dyDescent="0.25">
      <c r="A862" s="1">
        <v>42153</v>
      </c>
      <c r="B862">
        <v>2015</v>
      </c>
      <c r="C862">
        <v>5</v>
      </c>
      <c r="D862" t="s">
        <v>5598</v>
      </c>
      <c r="E862">
        <v>2</v>
      </c>
      <c r="F862" t="str">
        <f>TEXT(Dim_Date[[#This Row],[Order Date]],"YYYY-MMM")</f>
        <v>2015-May</v>
      </c>
    </row>
    <row r="863" spans="1:6" x14ac:dyDescent="0.25">
      <c r="A863" s="1">
        <v>41814</v>
      </c>
      <c r="B863">
        <v>2014</v>
      </c>
      <c r="C863">
        <v>6</v>
      </c>
      <c r="D863" t="s">
        <v>5599</v>
      </c>
      <c r="E863">
        <v>2</v>
      </c>
      <c r="F863" t="str">
        <f>TEXT(Dim_Date[[#This Row],[Order Date]],"YYYY-MMM")</f>
        <v>2014-Jun</v>
      </c>
    </row>
    <row r="864" spans="1:6" x14ac:dyDescent="0.25">
      <c r="A864" s="1">
        <v>42295</v>
      </c>
      <c r="B864">
        <v>2015</v>
      </c>
      <c r="C864">
        <v>10</v>
      </c>
      <c r="D864" t="s">
        <v>5603</v>
      </c>
      <c r="E864">
        <v>4</v>
      </c>
      <c r="F864" t="str">
        <f>TEXT(Dim_Date[[#This Row],[Order Date]],"YYYY-MMM")</f>
        <v>2015-Oct</v>
      </c>
    </row>
    <row r="865" spans="1:6" x14ac:dyDescent="0.25">
      <c r="A865" s="1">
        <v>41970</v>
      </c>
      <c r="B865">
        <v>2014</v>
      </c>
      <c r="C865">
        <v>11</v>
      </c>
      <c r="D865" t="s">
        <v>5604</v>
      </c>
      <c r="E865">
        <v>4</v>
      </c>
      <c r="F865" t="str">
        <f>TEXT(Dim_Date[[#This Row],[Order Date]],"YYYY-MMM")</f>
        <v>2014-Nov</v>
      </c>
    </row>
    <row r="866" spans="1:6" x14ac:dyDescent="0.25">
      <c r="A866" s="1">
        <v>42866</v>
      </c>
      <c r="B866">
        <v>2017</v>
      </c>
      <c r="C866">
        <v>5</v>
      </c>
      <c r="D866" t="s">
        <v>5598</v>
      </c>
      <c r="E866">
        <v>2</v>
      </c>
      <c r="F866" t="str">
        <f>TEXT(Dim_Date[[#This Row],[Order Date]],"YYYY-MMM")</f>
        <v>2017-May</v>
      </c>
    </row>
    <row r="867" spans="1:6" x14ac:dyDescent="0.25">
      <c r="A867" s="1">
        <v>42430</v>
      </c>
      <c r="B867">
        <v>2016</v>
      </c>
      <c r="C867">
        <v>3</v>
      </c>
      <c r="D867" t="s">
        <v>5596</v>
      </c>
      <c r="E867">
        <v>1</v>
      </c>
      <c r="F867" t="str">
        <f>TEXT(Dim_Date[[#This Row],[Order Date]],"YYYY-MMM")</f>
        <v>2016-Mar</v>
      </c>
    </row>
    <row r="868" spans="1:6" x14ac:dyDescent="0.25">
      <c r="A868" s="1">
        <v>42313</v>
      </c>
      <c r="B868">
        <v>2015</v>
      </c>
      <c r="C868">
        <v>11</v>
      </c>
      <c r="D868" t="s">
        <v>5604</v>
      </c>
      <c r="E868">
        <v>4</v>
      </c>
      <c r="F868" t="str">
        <f>TEXT(Dim_Date[[#This Row],[Order Date]],"YYYY-MMM")</f>
        <v>2015-Nov</v>
      </c>
    </row>
    <row r="869" spans="1:6" x14ac:dyDescent="0.25">
      <c r="A869" s="1">
        <v>42163</v>
      </c>
      <c r="B869">
        <v>2015</v>
      </c>
      <c r="C869">
        <v>6</v>
      </c>
      <c r="D869" t="s">
        <v>5599</v>
      </c>
      <c r="E869">
        <v>2</v>
      </c>
      <c r="F869" t="str">
        <f>TEXT(Dim_Date[[#This Row],[Order Date]],"YYYY-MMM")</f>
        <v>2015-Jun</v>
      </c>
    </row>
    <row r="870" spans="1:6" x14ac:dyDescent="0.25">
      <c r="A870" s="1">
        <v>41929</v>
      </c>
      <c r="B870">
        <v>2014</v>
      </c>
      <c r="C870">
        <v>10</v>
      </c>
      <c r="D870" t="s">
        <v>5603</v>
      </c>
      <c r="E870">
        <v>4</v>
      </c>
      <c r="F870" t="str">
        <f>TEXT(Dim_Date[[#This Row],[Order Date]],"YYYY-MMM")</f>
        <v>2014-Oct</v>
      </c>
    </row>
    <row r="871" spans="1:6" x14ac:dyDescent="0.25">
      <c r="A871" s="1">
        <v>42434</v>
      </c>
      <c r="B871">
        <v>2016</v>
      </c>
      <c r="C871">
        <v>3</v>
      </c>
      <c r="D871" t="s">
        <v>5596</v>
      </c>
      <c r="E871">
        <v>1</v>
      </c>
      <c r="F871" t="str">
        <f>TEXT(Dim_Date[[#This Row],[Order Date]],"YYYY-MMM")</f>
        <v>2016-Mar</v>
      </c>
    </row>
    <row r="872" spans="1:6" x14ac:dyDescent="0.25">
      <c r="A872" s="1">
        <v>41729</v>
      </c>
      <c r="B872">
        <v>2014</v>
      </c>
      <c r="C872">
        <v>3</v>
      </c>
      <c r="D872" t="s">
        <v>5596</v>
      </c>
      <c r="E872">
        <v>1</v>
      </c>
      <c r="F872" t="str">
        <f>TEXT(Dim_Date[[#This Row],[Order Date]],"YYYY-MMM")</f>
        <v>2014-Mar</v>
      </c>
    </row>
    <row r="873" spans="1:6" x14ac:dyDescent="0.25">
      <c r="A873" s="1">
        <v>42229</v>
      </c>
      <c r="B873">
        <v>2015</v>
      </c>
      <c r="C873">
        <v>8</v>
      </c>
      <c r="D873" t="s">
        <v>5601</v>
      </c>
      <c r="E873">
        <v>3</v>
      </c>
      <c r="F873" t="str">
        <f>TEXT(Dim_Date[[#This Row],[Order Date]],"YYYY-MMM")</f>
        <v>2015-Aug</v>
      </c>
    </row>
    <row r="874" spans="1:6" x14ac:dyDescent="0.25">
      <c r="A874" s="1">
        <v>42506</v>
      </c>
      <c r="B874">
        <v>2016</v>
      </c>
      <c r="C874">
        <v>5</v>
      </c>
      <c r="D874" t="s">
        <v>5598</v>
      </c>
      <c r="E874">
        <v>2</v>
      </c>
      <c r="F874" t="str">
        <f>TEXT(Dim_Date[[#This Row],[Order Date]],"YYYY-MMM")</f>
        <v>2016-May</v>
      </c>
    </row>
    <row r="875" spans="1:6" x14ac:dyDescent="0.25">
      <c r="A875" s="1">
        <v>41926</v>
      </c>
      <c r="B875">
        <v>2014</v>
      </c>
      <c r="C875">
        <v>10</v>
      </c>
      <c r="D875" t="s">
        <v>5603</v>
      </c>
      <c r="E875">
        <v>4</v>
      </c>
      <c r="F875" t="str">
        <f>TEXT(Dim_Date[[#This Row],[Order Date]],"YYYY-MMM")</f>
        <v>2014-Oct</v>
      </c>
    </row>
    <row r="876" spans="1:6" x14ac:dyDescent="0.25">
      <c r="A876" s="1">
        <v>42032</v>
      </c>
      <c r="B876">
        <v>2015</v>
      </c>
      <c r="C876">
        <v>1</v>
      </c>
      <c r="D876" t="s">
        <v>5594</v>
      </c>
      <c r="E876">
        <v>1</v>
      </c>
      <c r="F876" t="str">
        <f>TEXT(Dim_Date[[#This Row],[Order Date]],"YYYY-MMM")</f>
        <v>2015-Jan</v>
      </c>
    </row>
    <row r="877" spans="1:6" x14ac:dyDescent="0.25">
      <c r="A877" s="1">
        <v>41904</v>
      </c>
      <c r="B877">
        <v>2014</v>
      </c>
      <c r="C877">
        <v>9</v>
      </c>
      <c r="D877" t="s">
        <v>5602</v>
      </c>
      <c r="E877">
        <v>3</v>
      </c>
      <c r="F877" t="str">
        <f>TEXT(Dim_Date[[#This Row],[Order Date]],"YYYY-MMM")</f>
        <v>2014-Sep</v>
      </c>
    </row>
    <row r="878" spans="1:6" x14ac:dyDescent="0.25">
      <c r="A878" s="1">
        <v>41780</v>
      </c>
      <c r="B878">
        <v>2014</v>
      </c>
      <c r="C878">
        <v>5</v>
      </c>
      <c r="D878" t="s">
        <v>5598</v>
      </c>
      <c r="E878">
        <v>2</v>
      </c>
      <c r="F878" t="str">
        <f>TEXT(Dim_Date[[#This Row],[Order Date]],"YYYY-MMM")</f>
        <v>2014-May</v>
      </c>
    </row>
    <row r="879" spans="1:6" x14ac:dyDescent="0.25">
      <c r="A879" s="1">
        <v>42203</v>
      </c>
      <c r="B879">
        <v>2015</v>
      </c>
      <c r="C879">
        <v>7</v>
      </c>
      <c r="D879" t="s">
        <v>5600</v>
      </c>
      <c r="E879">
        <v>3</v>
      </c>
      <c r="F879" t="str">
        <f>TEXT(Dim_Date[[#This Row],[Order Date]],"YYYY-MMM")</f>
        <v>2015-Jul</v>
      </c>
    </row>
    <row r="880" spans="1:6" x14ac:dyDescent="0.25">
      <c r="A880" s="1">
        <v>42222</v>
      </c>
      <c r="B880">
        <v>2015</v>
      </c>
      <c r="C880">
        <v>8</v>
      </c>
      <c r="D880" t="s">
        <v>5601</v>
      </c>
      <c r="E880">
        <v>3</v>
      </c>
      <c r="F880" t="str">
        <f>TEXT(Dim_Date[[#This Row],[Order Date]],"YYYY-MMM")</f>
        <v>2015-Aug</v>
      </c>
    </row>
    <row r="881" spans="1:6" x14ac:dyDescent="0.25">
      <c r="A881" s="1">
        <v>41866</v>
      </c>
      <c r="B881">
        <v>2014</v>
      </c>
      <c r="C881">
        <v>8</v>
      </c>
      <c r="D881" t="s">
        <v>5601</v>
      </c>
      <c r="E881">
        <v>3</v>
      </c>
      <c r="F881" t="str">
        <f>TEXT(Dim_Date[[#This Row],[Order Date]],"YYYY-MMM")</f>
        <v>2014-Aug</v>
      </c>
    </row>
    <row r="882" spans="1:6" x14ac:dyDescent="0.25">
      <c r="A882" s="1">
        <v>42089</v>
      </c>
      <c r="B882">
        <v>2015</v>
      </c>
      <c r="C882">
        <v>3</v>
      </c>
      <c r="D882" t="s">
        <v>5596</v>
      </c>
      <c r="E882">
        <v>1</v>
      </c>
      <c r="F882" t="str">
        <f>TEXT(Dim_Date[[#This Row],[Order Date]],"YYYY-MMM")</f>
        <v>2015-Mar</v>
      </c>
    </row>
    <row r="883" spans="1:6" x14ac:dyDescent="0.25">
      <c r="A883" s="1">
        <v>42749</v>
      </c>
      <c r="B883">
        <v>2017</v>
      </c>
      <c r="C883">
        <v>1</v>
      </c>
      <c r="D883" t="s">
        <v>5594</v>
      </c>
      <c r="E883">
        <v>1</v>
      </c>
      <c r="F883" t="str">
        <f>TEXT(Dim_Date[[#This Row],[Order Date]],"YYYY-MMM")</f>
        <v>2017-Jan</v>
      </c>
    </row>
    <row r="884" spans="1:6" x14ac:dyDescent="0.25">
      <c r="A884" s="1">
        <v>42527</v>
      </c>
      <c r="B884">
        <v>2016</v>
      </c>
      <c r="C884">
        <v>6</v>
      </c>
      <c r="D884" t="s">
        <v>5599</v>
      </c>
      <c r="E884">
        <v>2</v>
      </c>
      <c r="F884" t="str">
        <f>TEXT(Dim_Date[[#This Row],[Order Date]],"YYYY-MMM")</f>
        <v>2016-Jun</v>
      </c>
    </row>
    <row r="885" spans="1:6" x14ac:dyDescent="0.25">
      <c r="A885" s="1">
        <v>42287</v>
      </c>
      <c r="B885">
        <v>2015</v>
      </c>
      <c r="C885">
        <v>10</v>
      </c>
      <c r="D885" t="s">
        <v>5603</v>
      </c>
      <c r="E885">
        <v>4</v>
      </c>
      <c r="F885" t="str">
        <f>TEXT(Dim_Date[[#This Row],[Order Date]],"YYYY-MMM")</f>
        <v>2015-Oct</v>
      </c>
    </row>
    <row r="886" spans="1:6" x14ac:dyDescent="0.25">
      <c r="A886" s="1">
        <v>42764</v>
      </c>
      <c r="B886">
        <v>2017</v>
      </c>
      <c r="C886">
        <v>1</v>
      </c>
      <c r="D886" t="s">
        <v>5594</v>
      </c>
      <c r="E886">
        <v>1</v>
      </c>
      <c r="F886" t="str">
        <f>TEXT(Dim_Date[[#This Row],[Order Date]],"YYYY-MMM")</f>
        <v>2017-Jan</v>
      </c>
    </row>
    <row r="887" spans="1:6" x14ac:dyDescent="0.25">
      <c r="A887" s="1">
        <v>42435</v>
      </c>
      <c r="B887">
        <v>2016</v>
      </c>
      <c r="C887">
        <v>3</v>
      </c>
      <c r="D887" t="s">
        <v>5596</v>
      </c>
      <c r="E887">
        <v>1</v>
      </c>
      <c r="F887" t="str">
        <f>TEXT(Dim_Date[[#This Row],[Order Date]],"YYYY-MMM")</f>
        <v>2016-Mar</v>
      </c>
    </row>
    <row r="888" spans="1:6" x14ac:dyDescent="0.25">
      <c r="A888" s="1">
        <v>42741</v>
      </c>
      <c r="B888">
        <v>2017</v>
      </c>
      <c r="C888">
        <v>1</v>
      </c>
      <c r="D888" t="s">
        <v>5594</v>
      </c>
      <c r="E888">
        <v>1</v>
      </c>
      <c r="F888" t="str">
        <f>TEXT(Dim_Date[[#This Row],[Order Date]],"YYYY-MMM")</f>
        <v>2017-Jan</v>
      </c>
    </row>
    <row r="889" spans="1:6" x14ac:dyDescent="0.25">
      <c r="A889" s="1">
        <v>42082</v>
      </c>
      <c r="B889">
        <v>2015</v>
      </c>
      <c r="C889">
        <v>3</v>
      </c>
      <c r="D889" t="s">
        <v>5596</v>
      </c>
      <c r="E889">
        <v>1</v>
      </c>
      <c r="F889" t="str">
        <f>TEXT(Dim_Date[[#This Row],[Order Date]],"YYYY-MMM")</f>
        <v>2015-Mar</v>
      </c>
    </row>
    <row r="890" spans="1:6" x14ac:dyDescent="0.25">
      <c r="A890" s="1">
        <v>41660</v>
      </c>
      <c r="B890">
        <v>2014</v>
      </c>
      <c r="C890">
        <v>1</v>
      </c>
      <c r="D890" t="s">
        <v>5594</v>
      </c>
      <c r="E890">
        <v>1</v>
      </c>
      <c r="F890" t="str">
        <f>TEXT(Dim_Date[[#This Row],[Order Date]],"YYYY-MMM")</f>
        <v>2014-Jan</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D09E-37ED-47F2-8304-C3F8FD1BA3D7}">
  <dimension ref="A1:H708"/>
  <sheetViews>
    <sheetView workbookViewId="0"/>
  </sheetViews>
  <sheetFormatPr defaultRowHeight="15" x14ac:dyDescent="0.25"/>
  <cols>
    <col min="1" max="1" width="14.7109375" bestFit="1" customWidth="1"/>
    <col min="2" max="2" width="22.7109375" bestFit="1" customWidth="1"/>
    <col min="3" max="3" width="11.7109375" bestFit="1" customWidth="1"/>
    <col min="4" max="4" width="12.42578125" bestFit="1" customWidth="1"/>
    <col min="5" max="5" width="16.28515625" bestFit="1" customWidth="1"/>
    <col min="6" max="6" width="18.7109375" bestFit="1" customWidth="1"/>
    <col min="7" max="7" width="14.140625" bestFit="1" customWidth="1"/>
    <col min="8" max="8" width="9.5703125" bestFit="1" customWidth="1"/>
  </cols>
  <sheetData>
    <row r="1" spans="1:8" x14ac:dyDescent="0.25">
      <c r="A1" t="s">
        <v>5</v>
      </c>
      <c r="B1" t="s">
        <v>6</v>
      </c>
      <c r="C1" t="s">
        <v>7</v>
      </c>
      <c r="D1" t="s">
        <v>8</v>
      </c>
      <c r="E1" t="s">
        <v>9</v>
      </c>
      <c r="F1" t="s">
        <v>10</v>
      </c>
      <c r="G1" t="s">
        <v>11</v>
      </c>
      <c r="H1" t="s">
        <v>12</v>
      </c>
    </row>
    <row r="2" spans="1:8" x14ac:dyDescent="0.25">
      <c r="A2" t="s">
        <v>23</v>
      </c>
      <c r="B2" t="s">
        <v>24</v>
      </c>
      <c r="C2" t="s">
        <v>25</v>
      </c>
      <c r="D2" t="s">
        <v>26</v>
      </c>
      <c r="E2" t="s">
        <v>27</v>
      </c>
      <c r="F2" t="s">
        <v>28</v>
      </c>
      <c r="G2" t="s">
        <v>5136</v>
      </c>
      <c r="H2" t="s">
        <v>29</v>
      </c>
    </row>
    <row r="3" spans="1:8" x14ac:dyDescent="0.25">
      <c r="A3" t="s">
        <v>40</v>
      </c>
      <c r="B3" t="s">
        <v>41</v>
      </c>
      <c r="C3" t="s">
        <v>25</v>
      </c>
      <c r="D3" t="s">
        <v>26</v>
      </c>
      <c r="E3" t="s">
        <v>42</v>
      </c>
      <c r="F3" t="s">
        <v>43</v>
      </c>
      <c r="G3" t="s">
        <v>5137</v>
      </c>
      <c r="H3" t="s">
        <v>29</v>
      </c>
    </row>
    <row r="4" spans="1:8" x14ac:dyDescent="0.25">
      <c r="A4" t="s">
        <v>49</v>
      </c>
      <c r="B4" t="s">
        <v>50</v>
      </c>
      <c r="C4" t="s">
        <v>25</v>
      </c>
      <c r="D4" t="s">
        <v>26</v>
      </c>
      <c r="E4" t="s">
        <v>51</v>
      </c>
      <c r="F4" t="s">
        <v>52</v>
      </c>
      <c r="G4" t="s">
        <v>5138</v>
      </c>
      <c r="H4" t="s">
        <v>53</v>
      </c>
    </row>
    <row r="5" spans="1:8" x14ac:dyDescent="0.25">
      <c r="A5" t="s">
        <v>62</v>
      </c>
      <c r="B5" t="s">
        <v>63</v>
      </c>
      <c r="C5" t="s">
        <v>25</v>
      </c>
      <c r="D5" t="s">
        <v>26</v>
      </c>
      <c r="E5" t="s">
        <v>64</v>
      </c>
      <c r="F5" t="s">
        <v>65</v>
      </c>
      <c r="G5" t="s">
        <v>5139</v>
      </c>
      <c r="H5" t="s">
        <v>66</v>
      </c>
    </row>
    <row r="6" spans="1:8" x14ac:dyDescent="0.25">
      <c r="A6" t="s">
        <v>72</v>
      </c>
      <c r="B6" t="s">
        <v>73</v>
      </c>
      <c r="C6" t="s">
        <v>25</v>
      </c>
      <c r="D6" t="s">
        <v>26</v>
      </c>
      <c r="E6" t="s">
        <v>74</v>
      </c>
      <c r="F6" t="s">
        <v>75</v>
      </c>
      <c r="G6" t="s">
        <v>5140</v>
      </c>
      <c r="H6" t="s">
        <v>53</v>
      </c>
    </row>
    <row r="7" spans="1:8" x14ac:dyDescent="0.25">
      <c r="A7" t="s">
        <v>79</v>
      </c>
      <c r="B7" t="s">
        <v>80</v>
      </c>
      <c r="C7" t="s">
        <v>25</v>
      </c>
      <c r="D7" t="s">
        <v>26</v>
      </c>
      <c r="E7" t="s">
        <v>64</v>
      </c>
      <c r="F7" t="s">
        <v>65</v>
      </c>
      <c r="G7" t="s">
        <v>5139</v>
      </c>
      <c r="H7" t="s">
        <v>66</v>
      </c>
    </row>
    <row r="8" spans="1:8" x14ac:dyDescent="0.25">
      <c r="A8" t="s">
        <v>87</v>
      </c>
      <c r="B8" t="s">
        <v>88</v>
      </c>
      <c r="C8" t="s">
        <v>89</v>
      </c>
      <c r="D8" t="s">
        <v>26</v>
      </c>
      <c r="E8" t="s">
        <v>90</v>
      </c>
      <c r="F8" t="s">
        <v>91</v>
      </c>
      <c r="G8" t="s">
        <v>5141</v>
      </c>
      <c r="H8" t="s">
        <v>92</v>
      </c>
    </row>
    <row r="9" spans="1:8" x14ac:dyDescent="0.25">
      <c r="A9" t="s">
        <v>98</v>
      </c>
      <c r="B9" t="s">
        <v>99</v>
      </c>
      <c r="C9" t="s">
        <v>100</v>
      </c>
      <c r="D9" t="s">
        <v>26</v>
      </c>
      <c r="E9" t="s">
        <v>101</v>
      </c>
      <c r="F9" t="s">
        <v>91</v>
      </c>
      <c r="G9" t="s">
        <v>5142</v>
      </c>
      <c r="H9" t="s">
        <v>92</v>
      </c>
    </row>
    <row r="10" spans="1:8" x14ac:dyDescent="0.25">
      <c r="A10" t="s">
        <v>109</v>
      </c>
      <c r="B10" t="s">
        <v>110</v>
      </c>
      <c r="C10" t="s">
        <v>25</v>
      </c>
      <c r="D10" t="s">
        <v>26</v>
      </c>
      <c r="E10" t="s">
        <v>111</v>
      </c>
      <c r="F10" t="s">
        <v>112</v>
      </c>
      <c r="G10" t="s">
        <v>5143</v>
      </c>
      <c r="H10" t="s">
        <v>92</v>
      </c>
    </row>
    <row r="11" spans="1:8" x14ac:dyDescent="0.25">
      <c r="A11" t="s">
        <v>120</v>
      </c>
      <c r="B11" t="s">
        <v>121</v>
      </c>
      <c r="C11" t="s">
        <v>25</v>
      </c>
      <c r="D11" t="s">
        <v>26</v>
      </c>
      <c r="E11" t="s">
        <v>122</v>
      </c>
      <c r="F11" t="s">
        <v>123</v>
      </c>
      <c r="G11" t="s">
        <v>5144</v>
      </c>
      <c r="H11" t="s">
        <v>66</v>
      </c>
    </row>
    <row r="12" spans="1:8" x14ac:dyDescent="0.25">
      <c r="A12" t="s">
        <v>129</v>
      </c>
      <c r="B12" t="s">
        <v>130</v>
      </c>
      <c r="C12" t="s">
        <v>25</v>
      </c>
      <c r="D12" t="s">
        <v>26</v>
      </c>
      <c r="E12" t="s">
        <v>51</v>
      </c>
      <c r="F12" t="s">
        <v>52</v>
      </c>
      <c r="G12" t="s">
        <v>5145</v>
      </c>
      <c r="H12" t="s">
        <v>53</v>
      </c>
    </row>
    <row r="13" spans="1:8" x14ac:dyDescent="0.25">
      <c r="A13" t="s">
        <v>135</v>
      </c>
      <c r="B13" t="s">
        <v>136</v>
      </c>
      <c r="C13" t="s">
        <v>100</v>
      </c>
      <c r="D13" t="s">
        <v>26</v>
      </c>
      <c r="E13" t="s">
        <v>137</v>
      </c>
      <c r="F13" t="s">
        <v>138</v>
      </c>
      <c r="G13" t="s">
        <v>5146</v>
      </c>
      <c r="H13" t="s">
        <v>92</v>
      </c>
    </row>
    <row r="14" spans="1:8" x14ac:dyDescent="0.25">
      <c r="A14" t="s">
        <v>143</v>
      </c>
      <c r="B14" t="s">
        <v>144</v>
      </c>
      <c r="C14" t="s">
        <v>25</v>
      </c>
      <c r="D14" t="s">
        <v>26</v>
      </c>
      <c r="E14" t="s">
        <v>145</v>
      </c>
      <c r="F14" t="s">
        <v>146</v>
      </c>
      <c r="G14" t="s">
        <v>5147</v>
      </c>
      <c r="H14" t="s">
        <v>29</v>
      </c>
    </row>
    <row r="15" spans="1:8" x14ac:dyDescent="0.25">
      <c r="A15" t="s">
        <v>152</v>
      </c>
      <c r="B15" t="s">
        <v>153</v>
      </c>
      <c r="C15" t="s">
        <v>89</v>
      </c>
      <c r="D15" t="s">
        <v>26</v>
      </c>
      <c r="E15" t="s">
        <v>101</v>
      </c>
      <c r="F15" t="s">
        <v>91</v>
      </c>
      <c r="G15" t="s">
        <v>5142</v>
      </c>
      <c r="H15" t="s">
        <v>92</v>
      </c>
    </row>
    <row r="16" spans="1:8" x14ac:dyDescent="0.25">
      <c r="A16" t="s">
        <v>163</v>
      </c>
      <c r="B16" t="s">
        <v>164</v>
      </c>
      <c r="C16" t="s">
        <v>25</v>
      </c>
      <c r="D16" t="s">
        <v>26</v>
      </c>
      <c r="E16" t="s">
        <v>165</v>
      </c>
      <c r="F16" t="s">
        <v>166</v>
      </c>
      <c r="G16" t="s">
        <v>5149</v>
      </c>
      <c r="H16" t="s">
        <v>29</v>
      </c>
    </row>
    <row r="17" spans="1:8" x14ac:dyDescent="0.25">
      <c r="A17" t="s">
        <v>171</v>
      </c>
      <c r="B17" t="s">
        <v>172</v>
      </c>
      <c r="C17" t="s">
        <v>25</v>
      </c>
      <c r="D17" t="s">
        <v>26</v>
      </c>
      <c r="E17" t="s">
        <v>173</v>
      </c>
      <c r="F17" t="s">
        <v>174</v>
      </c>
      <c r="G17" t="s">
        <v>5150</v>
      </c>
      <c r="H17" t="s">
        <v>92</v>
      </c>
    </row>
    <row r="18" spans="1:8" x14ac:dyDescent="0.25">
      <c r="A18" t="s">
        <v>178</v>
      </c>
      <c r="B18" t="s">
        <v>179</v>
      </c>
      <c r="C18" t="s">
        <v>100</v>
      </c>
      <c r="D18" t="s">
        <v>26</v>
      </c>
      <c r="E18" t="s">
        <v>180</v>
      </c>
      <c r="F18" t="s">
        <v>123</v>
      </c>
      <c r="G18" t="s">
        <v>5151</v>
      </c>
      <c r="H18" t="s">
        <v>66</v>
      </c>
    </row>
    <row r="19" spans="1:8" x14ac:dyDescent="0.25">
      <c r="A19" t="s">
        <v>186</v>
      </c>
      <c r="B19" t="s">
        <v>187</v>
      </c>
      <c r="C19" t="s">
        <v>25</v>
      </c>
      <c r="D19" t="s">
        <v>26</v>
      </c>
      <c r="E19" t="s">
        <v>188</v>
      </c>
      <c r="F19" t="s">
        <v>189</v>
      </c>
      <c r="G19" t="s">
        <v>5152</v>
      </c>
      <c r="H19" t="s">
        <v>53</v>
      </c>
    </row>
    <row r="20" spans="1:8" x14ac:dyDescent="0.25">
      <c r="A20" t="s">
        <v>195</v>
      </c>
      <c r="B20" t="s">
        <v>196</v>
      </c>
      <c r="C20" t="s">
        <v>89</v>
      </c>
      <c r="D20" t="s">
        <v>26</v>
      </c>
      <c r="E20" t="s">
        <v>180</v>
      </c>
      <c r="F20" t="s">
        <v>123</v>
      </c>
      <c r="G20" t="s">
        <v>5153</v>
      </c>
      <c r="H20" t="s">
        <v>66</v>
      </c>
    </row>
    <row r="21" spans="1:8" x14ac:dyDescent="0.25">
      <c r="A21" t="s">
        <v>200</v>
      </c>
      <c r="B21" t="s">
        <v>201</v>
      </c>
      <c r="C21" t="s">
        <v>25</v>
      </c>
      <c r="D21" t="s">
        <v>26</v>
      </c>
      <c r="E21" t="s">
        <v>202</v>
      </c>
      <c r="F21" t="s">
        <v>203</v>
      </c>
      <c r="G21" t="s">
        <v>5154</v>
      </c>
      <c r="H21" t="s">
        <v>53</v>
      </c>
    </row>
    <row r="22" spans="1:8" x14ac:dyDescent="0.25">
      <c r="A22" t="s">
        <v>208</v>
      </c>
      <c r="B22" t="s">
        <v>209</v>
      </c>
      <c r="C22" t="s">
        <v>25</v>
      </c>
      <c r="D22" t="s">
        <v>26</v>
      </c>
      <c r="E22" t="s">
        <v>210</v>
      </c>
      <c r="F22" t="s">
        <v>211</v>
      </c>
      <c r="G22" t="s">
        <v>5155</v>
      </c>
      <c r="H22" t="s">
        <v>66</v>
      </c>
    </row>
    <row r="23" spans="1:8" x14ac:dyDescent="0.25">
      <c r="A23" t="s">
        <v>217</v>
      </c>
      <c r="B23" t="s">
        <v>218</v>
      </c>
      <c r="C23" t="s">
        <v>100</v>
      </c>
      <c r="D23" t="s">
        <v>26</v>
      </c>
      <c r="E23" t="s">
        <v>101</v>
      </c>
      <c r="F23" t="s">
        <v>91</v>
      </c>
      <c r="G23" t="s">
        <v>5142</v>
      </c>
      <c r="H23" t="s">
        <v>92</v>
      </c>
    </row>
    <row r="24" spans="1:8" x14ac:dyDescent="0.25">
      <c r="A24" t="s">
        <v>224</v>
      </c>
      <c r="B24" t="s">
        <v>225</v>
      </c>
      <c r="C24" t="s">
        <v>25</v>
      </c>
      <c r="D24" t="s">
        <v>26</v>
      </c>
      <c r="E24" t="s">
        <v>226</v>
      </c>
      <c r="F24" t="s">
        <v>138</v>
      </c>
      <c r="G24" t="s">
        <v>5156</v>
      </c>
      <c r="H24" t="s">
        <v>92</v>
      </c>
    </row>
    <row r="25" spans="1:8" x14ac:dyDescent="0.25">
      <c r="A25" t="s">
        <v>230</v>
      </c>
      <c r="B25" t="s">
        <v>231</v>
      </c>
      <c r="C25" t="s">
        <v>100</v>
      </c>
      <c r="D25" t="s">
        <v>26</v>
      </c>
      <c r="E25" t="s">
        <v>51</v>
      </c>
      <c r="F25" t="s">
        <v>52</v>
      </c>
      <c r="G25" t="s">
        <v>5145</v>
      </c>
      <c r="H25" t="s">
        <v>53</v>
      </c>
    </row>
    <row r="26" spans="1:8" x14ac:dyDescent="0.25">
      <c r="A26" t="s">
        <v>238</v>
      </c>
      <c r="B26" t="s">
        <v>239</v>
      </c>
      <c r="C26" t="s">
        <v>25</v>
      </c>
      <c r="D26" t="s">
        <v>26</v>
      </c>
      <c r="E26" t="s">
        <v>240</v>
      </c>
      <c r="F26" t="s">
        <v>52</v>
      </c>
      <c r="G26" t="s">
        <v>5157</v>
      </c>
      <c r="H26" t="s">
        <v>53</v>
      </c>
    </row>
    <row r="27" spans="1:8" x14ac:dyDescent="0.25">
      <c r="A27" t="s">
        <v>242</v>
      </c>
      <c r="B27" t="s">
        <v>243</v>
      </c>
      <c r="C27" t="s">
        <v>89</v>
      </c>
      <c r="D27" t="s">
        <v>26</v>
      </c>
      <c r="E27" t="s">
        <v>64</v>
      </c>
      <c r="F27" t="s">
        <v>65</v>
      </c>
      <c r="G27" t="s">
        <v>5139</v>
      </c>
      <c r="H27" t="s">
        <v>66</v>
      </c>
    </row>
    <row r="28" spans="1:8" x14ac:dyDescent="0.25">
      <c r="A28" t="s">
        <v>247</v>
      </c>
      <c r="B28" t="s">
        <v>248</v>
      </c>
      <c r="C28" t="s">
        <v>100</v>
      </c>
      <c r="D28" t="s">
        <v>26</v>
      </c>
      <c r="E28" t="s">
        <v>249</v>
      </c>
      <c r="F28" t="s">
        <v>250</v>
      </c>
      <c r="G28" t="s">
        <v>5158</v>
      </c>
      <c r="H28" t="s">
        <v>66</v>
      </c>
    </row>
    <row r="29" spans="1:8" x14ac:dyDescent="0.25">
      <c r="A29" t="s">
        <v>254</v>
      </c>
      <c r="B29" t="s">
        <v>255</v>
      </c>
      <c r="C29" t="s">
        <v>89</v>
      </c>
      <c r="D29" t="s">
        <v>26</v>
      </c>
      <c r="E29" t="s">
        <v>256</v>
      </c>
      <c r="F29" t="s">
        <v>257</v>
      </c>
      <c r="G29" t="s">
        <v>5159</v>
      </c>
      <c r="H29" t="s">
        <v>92</v>
      </c>
    </row>
    <row r="30" spans="1:8" x14ac:dyDescent="0.25">
      <c r="A30" t="s">
        <v>259</v>
      </c>
      <c r="B30" t="s">
        <v>260</v>
      </c>
      <c r="C30" t="s">
        <v>25</v>
      </c>
      <c r="D30" t="s">
        <v>26</v>
      </c>
      <c r="E30" t="s">
        <v>202</v>
      </c>
      <c r="F30" t="s">
        <v>203</v>
      </c>
      <c r="G30" t="s">
        <v>5160</v>
      </c>
      <c r="H30" t="s">
        <v>53</v>
      </c>
    </row>
    <row r="31" spans="1:8" x14ac:dyDescent="0.25">
      <c r="A31" t="s">
        <v>262</v>
      </c>
      <c r="B31" t="s">
        <v>263</v>
      </c>
      <c r="C31" t="s">
        <v>25</v>
      </c>
      <c r="D31" t="s">
        <v>26</v>
      </c>
      <c r="E31" t="s">
        <v>264</v>
      </c>
      <c r="F31" t="s">
        <v>91</v>
      </c>
      <c r="G31" t="s">
        <v>5161</v>
      </c>
      <c r="H31" t="s">
        <v>92</v>
      </c>
    </row>
    <row r="32" spans="1:8" x14ac:dyDescent="0.25">
      <c r="A32" t="s">
        <v>268</v>
      </c>
      <c r="B32" t="s">
        <v>269</v>
      </c>
      <c r="C32" t="s">
        <v>25</v>
      </c>
      <c r="D32" t="s">
        <v>26</v>
      </c>
      <c r="E32" t="s">
        <v>51</v>
      </c>
      <c r="F32" t="s">
        <v>52</v>
      </c>
      <c r="G32" t="s">
        <v>5145</v>
      </c>
      <c r="H32" t="s">
        <v>53</v>
      </c>
    </row>
    <row r="33" spans="1:8" x14ac:dyDescent="0.25">
      <c r="A33" t="s">
        <v>279</v>
      </c>
      <c r="B33" t="s">
        <v>280</v>
      </c>
      <c r="C33" t="s">
        <v>100</v>
      </c>
      <c r="D33" t="s">
        <v>26</v>
      </c>
      <c r="E33" t="s">
        <v>180</v>
      </c>
      <c r="F33" t="s">
        <v>123</v>
      </c>
      <c r="G33" t="s">
        <v>5153</v>
      </c>
      <c r="H33" t="s">
        <v>66</v>
      </c>
    </row>
    <row r="34" spans="1:8" x14ac:dyDescent="0.25">
      <c r="A34" t="s">
        <v>284</v>
      </c>
      <c r="B34" t="s">
        <v>285</v>
      </c>
      <c r="C34" t="s">
        <v>25</v>
      </c>
      <c r="D34" t="s">
        <v>26</v>
      </c>
      <c r="E34" t="s">
        <v>286</v>
      </c>
      <c r="F34" t="s">
        <v>189</v>
      </c>
      <c r="G34" t="s">
        <v>5162</v>
      </c>
      <c r="H34" t="s">
        <v>53</v>
      </c>
    </row>
    <row r="35" spans="1:8" x14ac:dyDescent="0.25">
      <c r="A35" t="s">
        <v>290</v>
      </c>
      <c r="B35" t="s">
        <v>291</v>
      </c>
      <c r="C35" t="s">
        <v>89</v>
      </c>
      <c r="D35" t="s">
        <v>26</v>
      </c>
      <c r="E35" t="s">
        <v>256</v>
      </c>
      <c r="F35" t="s">
        <v>146</v>
      </c>
      <c r="G35" t="s">
        <v>5163</v>
      </c>
      <c r="H35" t="s">
        <v>29</v>
      </c>
    </row>
    <row r="36" spans="1:8" x14ac:dyDescent="0.25">
      <c r="A36" t="s">
        <v>295</v>
      </c>
      <c r="B36" t="s">
        <v>296</v>
      </c>
      <c r="C36" t="s">
        <v>89</v>
      </c>
      <c r="D36" t="s">
        <v>26</v>
      </c>
      <c r="E36" t="s">
        <v>297</v>
      </c>
      <c r="F36" t="s">
        <v>250</v>
      </c>
      <c r="G36" t="s">
        <v>5164</v>
      </c>
      <c r="H36" t="s">
        <v>66</v>
      </c>
    </row>
    <row r="37" spans="1:8" x14ac:dyDescent="0.25">
      <c r="A37" t="s">
        <v>302</v>
      </c>
      <c r="B37" t="s">
        <v>303</v>
      </c>
      <c r="C37" t="s">
        <v>25</v>
      </c>
      <c r="D37" t="s">
        <v>26</v>
      </c>
      <c r="E37" t="s">
        <v>304</v>
      </c>
      <c r="F37" t="s">
        <v>250</v>
      </c>
      <c r="G37" t="s">
        <v>5165</v>
      </c>
      <c r="H37" t="s">
        <v>66</v>
      </c>
    </row>
    <row r="38" spans="1:8" x14ac:dyDescent="0.25">
      <c r="A38" t="s">
        <v>309</v>
      </c>
      <c r="B38" t="s">
        <v>310</v>
      </c>
      <c r="C38" t="s">
        <v>89</v>
      </c>
      <c r="D38" t="s">
        <v>26</v>
      </c>
      <c r="E38" t="s">
        <v>311</v>
      </c>
      <c r="F38" t="s">
        <v>312</v>
      </c>
      <c r="G38" t="s">
        <v>5166</v>
      </c>
      <c r="H38" t="s">
        <v>92</v>
      </c>
    </row>
    <row r="39" spans="1:8" x14ac:dyDescent="0.25">
      <c r="A39" t="s">
        <v>317</v>
      </c>
      <c r="B39" t="s">
        <v>318</v>
      </c>
      <c r="C39" t="s">
        <v>25</v>
      </c>
      <c r="D39" t="s">
        <v>26</v>
      </c>
      <c r="E39" t="s">
        <v>165</v>
      </c>
      <c r="F39" t="s">
        <v>146</v>
      </c>
      <c r="G39" t="s">
        <v>5167</v>
      </c>
      <c r="H39" t="s">
        <v>29</v>
      </c>
    </row>
    <row r="40" spans="1:8" x14ac:dyDescent="0.25">
      <c r="A40" t="s">
        <v>324</v>
      </c>
      <c r="B40" t="s">
        <v>325</v>
      </c>
      <c r="C40" t="s">
        <v>100</v>
      </c>
      <c r="D40" t="s">
        <v>26</v>
      </c>
      <c r="E40" t="s">
        <v>326</v>
      </c>
      <c r="F40" t="s">
        <v>43</v>
      </c>
      <c r="G40" t="s">
        <v>5168</v>
      </c>
      <c r="H40" t="s">
        <v>29</v>
      </c>
    </row>
    <row r="41" spans="1:8" x14ac:dyDescent="0.25">
      <c r="A41" t="s">
        <v>334</v>
      </c>
      <c r="B41" t="s">
        <v>335</v>
      </c>
      <c r="C41" t="s">
        <v>25</v>
      </c>
      <c r="D41" t="s">
        <v>26</v>
      </c>
      <c r="E41" t="s">
        <v>137</v>
      </c>
      <c r="F41" t="s">
        <v>138</v>
      </c>
      <c r="G41" t="s">
        <v>5146</v>
      </c>
      <c r="H41" t="s">
        <v>92</v>
      </c>
    </row>
    <row r="42" spans="1:8" x14ac:dyDescent="0.25">
      <c r="A42" t="s">
        <v>345</v>
      </c>
      <c r="B42" t="s">
        <v>346</v>
      </c>
      <c r="C42" t="s">
        <v>100</v>
      </c>
      <c r="D42" t="s">
        <v>26</v>
      </c>
      <c r="E42" t="s">
        <v>347</v>
      </c>
      <c r="F42" t="s">
        <v>174</v>
      </c>
      <c r="G42" t="s">
        <v>5169</v>
      </c>
      <c r="H42" t="s">
        <v>92</v>
      </c>
    </row>
    <row r="43" spans="1:8" x14ac:dyDescent="0.25">
      <c r="A43" t="s">
        <v>350</v>
      </c>
      <c r="B43" t="s">
        <v>351</v>
      </c>
      <c r="C43" t="s">
        <v>25</v>
      </c>
      <c r="D43" t="s">
        <v>26</v>
      </c>
      <c r="E43" t="s">
        <v>352</v>
      </c>
      <c r="F43" t="s">
        <v>52</v>
      </c>
      <c r="G43" t="s">
        <v>5170</v>
      </c>
      <c r="H43" t="s">
        <v>53</v>
      </c>
    </row>
    <row r="44" spans="1:8" x14ac:dyDescent="0.25">
      <c r="A44" t="s">
        <v>357</v>
      </c>
      <c r="B44" t="s">
        <v>358</v>
      </c>
      <c r="C44" t="s">
        <v>89</v>
      </c>
      <c r="D44" t="s">
        <v>26</v>
      </c>
      <c r="E44" t="s">
        <v>137</v>
      </c>
      <c r="F44" t="s">
        <v>138</v>
      </c>
      <c r="G44" t="s">
        <v>5171</v>
      </c>
      <c r="H44" t="s">
        <v>92</v>
      </c>
    </row>
    <row r="45" spans="1:8" x14ac:dyDescent="0.25">
      <c r="A45" t="s">
        <v>362</v>
      </c>
      <c r="B45" t="s">
        <v>363</v>
      </c>
      <c r="C45" t="s">
        <v>25</v>
      </c>
      <c r="D45" t="s">
        <v>26</v>
      </c>
      <c r="E45" t="s">
        <v>352</v>
      </c>
      <c r="F45" t="s">
        <v>52</v>
      </c>
      <c r="G45" t="s">
        <v>5170</v>
      </c>
      <c r="H45" t="s">
        <v>53</v>
      </c>
    </row>
    <row r="46" spans="1:8" x14ac:dyDescent="0.25">
      <c r="A46" t="s">
        <v>367</v>
      </c>
      <c r="B46" t="s">
        <v>368</v>
      </c>
      <c r="C46" t="s">
        <v>25</v>
      </c>
      <c r="D46" t="s">
        <v>26</v>
      </c>
      <c r="E46" t="s">
        <v>51</v>
      </c>
      <c r="F46" t="s">
        <v>52</v>
      </c>
      <c r="G46" t="s">
        <v>5145</v>
      </c>
      <c r="H46" t="s">
        <v>53</v>
      </c>
    </row>
    <row r="47" spans="1:8" x14ac:dyDescent="0.25">
      <c r="A47" t="s">
        <v>374</v>
      </c>
      <c r="B47" t="s">
        <v>375</v>
      </c>
      <c r="C47" t="s">
        <v>100</v>
      </c>
      <c r="D47" t="s">
        <v>26</v>
      </c>
      <c r="E47" t="s">
        <v>376</v>
      </c>
      <c r="F47" t="s">
        <v>250</v>
      </c>
      <c r="G47" t="s">
        <v>5172</v>
      </c>
      <c r="H47" t="s">
        <v>66</v>
      </c>
    </row>
    <row r="48" spans="1:8" x14ac:dyDescent="0.25">
      <c r="A48" t="s">
        <v>380</v>
      </c>
      <c r="B48" t="s">
        <v>381</v>
      </c>
      <c r="C48" t="s">
        <v>89</v>
      </c>
      <c r="D48" t="s">
        <v>26</v>
      </c>
      <c r="E48" t="s">
        <v>382</v>
      </c>
      <c r="F48" t="s">
        <v>189</v>
      </c>
      <c r="G48" t="s">
        <v>5173</v>
      </c>
      <c r="H48" t="s">
        <v>53</v>
      </c>
    </row>
    <row r="49" spans="1:8" x14ac:dyDescent="0.25">
      <c r="A49" t="s">
        <v>398</v>
      </c>
      <c r="B49" t="s">
        <v>399</v>
      </c>
      <c r="C49" t="s">
        <v>25</v>
      </c>
      <c r="D49" t="s">
        <v>26</v>
      </c>
      <c r="E49" t="s">
        <v>137</v>
      </c>
      <c r="F49" t="s">
        <v>138</v>
      </c>
      <c r="G49" t="s">
        <v>5171</v>
      </c>
      <c r="H49" t="s">
        <v>92</v>
      </c>
    </row>
    <row r="50" spans="1:8" x14ac:dyDescent="0.25">
      <c r="A50" t="s">
        <v>403</v>
      </c>
      <c r="B50" t="s">
        <v>404</v>
      </c>
      <c r="C50" t="s">
        <v>89</v>
      </c>
      <c r="D50" t="s">
        <v>26</v>
      </c>
      <c r="E50" t="s">
        <v>180</v>
      </c>
      <c r="F50" t="s">
        <v>123</v>
      </c>
      <c r="G50" t="s">
        <v>5175</v>
      </c>
      <c r="H50" t="s">
        <v>66</v>
      </c>
    </row>
    <row r="51" spans="1:8" x14ac:dyDescent="0.25">
      <c r="A51" t="s">
        <v>409</v>
      </c>
      <c r="B51" t="s">
        <v>410</v>
      </c>
      <c r="C51" t="s">
        <v>89</v>
      </c>
      <c r="D51" t="s">
        <v>26</v>
      </c>
      <c r="E51" t="s">
        <v>411</v>
      </c>
      <c r="F51" t="s">
        <v>189</v>
      </c>
      <c r="G51" t="s">
        <v>5176</v>
      </c>
      <c r="H51" t="s">
        <v>53</v>
      </c>
    </row>
    <row r="52" spans="1:8" x14ac:dyDescent="0.25">
      <c r="A52" t="s">
        <v>420</v>
      </c>
      <c r="B52" t="s">
        <v>421</v>
      </c>
      <c r="C52" t="s">
        <v>89</v>
      </c>
      <c r="D52" t="s">
        <v>26</v>
      </c>
      <c r="E52" t="s">
        <v>422</v>
      </c>
      <c r="F52" t="s">
        <v>392</v>
      </c>
      <c r="G52" t="s">
        <v>5177</v>
      </c>
      <c r="H52" t="s">
        <v>66</v>
      </c>
    </row>
    <row r="53" spans="1:8" x14ac:dyDescent="0.25">
      <c r="A53" t="s">
        <v>426</v>
      </c>
      <c r="B53" t="s">
        <v>427</v>
      </c>
      <c r="C53" t="s">
        <v>100</v>
      </c>
      <c r="D53" t="s">
        <v>26</v>
      </c>
      <c r="E53" t="s">
        <v>180</v>
      </c>
      <c r="F53" t="s">
        <v>123</v>
      </c>
      <c r="G53" t="s">
        <v>5175</v>
      </c>
      <c r="H53" t="s">
        <v>66</v>
      </c>
    </row>
    <row r="54" spans="1:8" x14ac:dyDescent="0.25">
      <c r="A54" t="s">
        <v>431</v>
      </c>
      <c r="B54" t="s">
        <v>432</v>
      </c>
      <c r="C54" t="s">
        <v>89</v>
      </c>
      <c r="D54" t="s">
        <v>26</v>
      </c>
      <c r="E54" t="s">
        <v>433</v>
      </c>
      <c r="F54" t="s">
        <v>146</v>
      </c>
      <c r="G54" t="s">
        <v>5178</v>
      </c>
      <c r="H54" t="s">
        <v>29</v>
      </c>
    </row>
    <row r="55" spans="1:8" x14ac:dyDescent="0.25">
      <c r="A55" t="s">
        <v>438</v>
      </c>
      <c r="B55" t="s">
        <v>439</v>
      </c>
      <c r="C55" t="s">
        <v>25</v>
      </c>
      <c r="D55" t="s">
        <v>26</v>
      </c>
      <c r="E55" t="s">
        <v>64</v>
      </c>
      <c r="F55" t="s">
        <v>65</v>
      </c>
      <c r="G55" t="s">
        <v>5179</v>
      </c>
      <c r="H55" t="s">
        <v>66</v>
      </c>
    </row>
    <row r="56" spans="1:8" x14ac:dyDescent="0.25">
      <c r="A56" t="s">
        <v>444</v>
      </c>
      <c r="B56" t="s">
        <v>445</v>
      </c>
      <c r="C56" t="s">
        <v>89</v>
      </c>
      <c r="D56" t="s">
        <v>26</v>
      </c>
      <c r="E56" t="s">
        <v>352</v>
      </c>
      <c r="F56" t="s">
        <v>52</v>
      </c>
      <c r="G56" t="s">
        <v>5180</v>
      </c>
      <c r="H56" t="s">
        <v>53</v>
      </c>
    </row>
    <row r="57" spans="1:8" x14ac:dyDescent="0.25">
      <c r="A57" t="s">
        <v>450</v>
      </c>
      <c r="B57" t="s">
        <v>451</v>
      </c>
      <c r="C57" t="s">
        <v>25</v>
      </c>
      <c r="D57" t="s">
        <v>26</v>
      </c>
      <c r="E57" t="s">
        <v>180</v>
      </c>
      <c r="F57" t="s">
        <v>123</v>
      </c>
      <c r="G57" t="s">
        <v>5153</v>
      </c>
      <c r="H57" t="s">
        <v>66</v>
      </c>
    </row>
    <row r="58" spans="1:8" x14ac:dyDescent="0.25">
      <c r="A58" t="s">
        <v>456</v>
      </c>
      <c r="B58" t="s">
        <v>457</v>
      </c>
      <c r="C58" t="s">
        <v>25</v>
      </c>
      <c r="D58" t="s">
        <v>26</v>
      </c>
      <c r="E58" t="s">
        <v>180</v>
      </c>
      <c r="F58" t="s">
        <v>123</v>
      </c>
      <c r="G58" t="s">
        <v>5151</v>
      </c>
      <c r="H58" t="s">
        <v>66</v>
      </c>
    </row>
    <row r="59" spans="1:8" x14ac:dyDescent="0.25">
      <c r="A59" t="s">
        <v>465</v>
      </c>
      <c r="B59" t="s">
        <v>466</v>
      </c>
      <c r="C59" t="s">
        <v>89</v>
      </c>
      <c r="D59" t="s">
        <v>26</v>
      </c>
      <c r="E59" t="s">
        <v>467</v>
      </c>
      <c r="F59" t="s">
        <v>468</v>
      </c>
      <c r="G59" t="s">
        <v>5181</v>
      </c>
      <c r="H59" t="s">
        <v>66</v>
      </c>
    </row>
    <row r="60" spans="1:8" x14ac:dyDescent="0.25">
      <c r="A60" t="s">
        <v>471</v>
      </c>
      <c r="B60" t="s">
        <v>472</v>
      </c>
      <c r="C60" t="s">
        <v>89</v>
      </c>
      <c r="D60" t="s">
        <v>26</v>
      </c>
      <c r="E60" t="s">
        <v>256</v>
      </c>
      <c r="F60" t="s">
        <v>473</v>
      </c>
      <c r="G60" t="s">
        <v>5182</v>
      </c>
      <c r="H60" t="s">
        <v>66</v>
      </c>
    </row>
    <row r="61" spans="1:8" x14ac:dyDescent="0.25">
      <c r="A61" t="s">
        <v>478</v>
      </c>
      <c r="B61" t="s">
        <v>479</v>
      </c>
      <c r="C61" t="s">
        <v>25</v>
      </c>
      <c r="D61" t="s">
        <v>26</v>
      </c>
      <c r="E61" t="s">
        <v>480</v>
      </c>
      <c r="F61" t="s">
        <v>43</v>
      </c>
      <c r="G61" t="s">
        <v>5183</v>
      </c>
      <c r="H61" t="s">
        <v>29</v>
      </c>
    </row>
    <row r="62" spans="1:8" x14ac:dyDescent="0.25">
      <c r="A62" t="s">
        <v>484</v>
      </c>
      <c r="B62" t="s">
        <v>485</v>
      </c>
      <c r="C62" t="s">
        <v>89</v>
      </c>
      <c r="D62" t="s">
        <v>26</v>
      </c>
      <c r="E62" t="s">
        <v>64</v>
      </c>
      <c r="F62" t="s">
        <v>65</v>
      </c>
      <c r="G62" t="s">
        <v>5139</v>
      </c>
      <c r="H62" t="s">
        <v>66</v>
      </c>
    </row>
    <row r="63" spans="1:8" x14ac:dyDescent="0.25">
      <c r="A63" t="s">
        <v>489</v>
      </c>
      <c r="B63" t="s">
        <v>490</v>
      </c>
      <c r="C63" t="s">
        <v>25</v>
      </c>
      <c r="D63" t="s">
        <v>26</v>
      </c>
      <c r="E63" t="s">
        <v>101</v>
      </c>
      <c r="F63" t="s">
        <v>91</v>
      </c>
      <c r="G63" t="s">
        <v>5184</v>
      </c>
      <c r="H63" t="s">
        <v>92</v>
      </c>
    </row>
    <row r="64" spans="1:8" x14ac:dyDescent="0.25">
      <c r="A64" t="s">
        <v>492</v>
      </c>
      <c r="B64" t="s">
        <v>493</v>
      </c>
      <c r="C64" t="s">
        <v>25</v>
      </c>
      <c r="D64" t="s">
        <v>26</v>
      </c>
      <c r="E64" t="s">
        <v>352</v>
      </c>
      <c r="F64" t="s">
        <v>52</v>
      </c>
      <c r="G64" t="s">
        <v>5185</v>
      </c>
      <c r="H64" t="s">
        <v>53</v>
      </c>
    </row>
    <row r="65" spans="1:8" x14ac:dyDescent="0.25">
      <c r="A65" t="s">
        <v>501</v>
      </c>
      <c r="B65" t="s">
        <v>502</v>
      </c>
      <c r="C65" t="s">
        <v>89</v>
      </c>
      <c r="D65" t="s">
        <v>26</v>
      </c>
      <c r="E65" t="s">
        <v>202</v>
      </c>
      <c r="F65" t="s">
        <v>203</v>
      </c>
      <c r="G65" t="s">
        <v>5186</v>
      </c>
      <c r="H65" t="s">
        <v>53</v>
      </c>
    </row>
    <row r="66" spans="1:8" x14ac:dyDescent="0.25">
      <c r="A66" t="s">
        <v>506</v>
      </c>
      <c r="B66" t="s">
        <v>507</v>
      </c>
      <c r="C66" t="s">
        <v>25</v>
      </c>
      <c r="D66" t="s">
        <v>26</v>
      </c>
      <c r="E66" t="s">
        <v>51</v>
      </c>
      <c r="F66" t="s">
        <v>52</v>
      </c>
      <c r="G66" t="s">
        <v>5145</v>
      </c>
      <c r="H66" t="s">
        <v>53</v>
      </c>
    </row>
    <row r="67" spans="1:8" x14ac:dyDescent="0.25">
      <c r="A67" t="s">
        <v>513</v>
      </c>
      <c r="B67" t="s">
        <v>514</v>
      </c>
      <c r="C67" t="s">
        <v>89</v>
      </c>
      <c r="D67" t="s">
        <v>26</v>
      </c>
      <c r="E67" t="s">
        <v>515</v>
      </c>
      <c r="F67" t="s">
        <v>473</v>
      </c>
      <c r="G67" t="s">
        <v>5187</v>
      </c>
      <c r="H67" t="s">
        <v>66</v>
      </c>
    </row>
    <row r="68" spans="1:8" x14ac:dyDescent="0.25">
      <c r="A68" t="s">
        <v>521</v>
      </c>
      <c r="B68" t="s">
        <v>522</v>
      </c>
      <c r="C68" t="s">
        <v>25</v>
      </c>
      <c r="D68" t="s">
        <v>26</v>
      </c>
      <c r="E68" t="s">
        <v>523</v>
      </c>
      <c r="F68" t="s">
        <v>524</v>
      </c>
      <c r="G68" t="s">
        <v>5188</v>
      </c>
      <c r="H68" t="s">
        <v>29</v>
      </c>
    </row>
    <row r="69" spans="1:8" x14ac:dyDescent="0.25">
      <c r="A69" t="s">
        <v>529</v>
      </c>
      <c r="B69" t="s">
        <v>530</v>
      </c>
      <c r="C69" t="s">
        <v>89</v>
      </c>
      <c r="D69" t="s">
        <v>26</v>
      </c>
      <c r="E69" t="s">
        <v>531</v>
      </c>
      <c r="F69" t="s">
        <v>312</v>
      </c>
      <c r="G69" t="s">
        <v>5189</v>
      </c>
      <c r="H69" t="s">
        <v>92</v>
      </c>
    </row>
    <row r="70" spans="1:8" x14ac:dyDescent="0.25">
      <c r="A70" t="s">
        <v>540</v>
      </c>
      <c r="B70" t="s">
        <v>541</v>
      </c>
      <c r="C70" t="s">
        <v>25</v>
      </c>
      <c r="D70" t="s">
        <v>26</v>
      </c>
      <c r="E70" t="s">
        <v>311</v>
      </c>
      <c r="F70" t="s">
        <v>312</v>
      </c>
      <c r="G70" t="s">
        <v>5166</v>
      </c>
      <c r="H70" t="s">
        <v>92</v>
      </c>
    </row>
    <row r="71" spans="1:8" x14ac:dyDescent="0.25">
      <c r="A71" t="s">
        <v>549</v>
      </c>
      <c r="B71" t="s">
        <v>550</v>
      </c>
      <c r="C71" t="s">
        <v>25</v>
      </c>
      <c r="D71" t="s">
        <v>26</v>
      </c>
      <c r="E71" t="s">
        <v>376</v>
      </c>
      <c r="F71" t="s">
        <v>112</v>
      </c>
      <c r="G71" t="s">
        <v>5190</v>
      </c>
      <c r="H71" t="s">
        <v>92</v>
      </c>
    </row>
    <row r="72" spans="1:8" x14ac:dyDescent="0.25">
      <c r="A72" t="s">
        <v>556</v>
      </c>
      <c r="B72" t="s">
        <v>557</v>
      </c>
      <c r="C72" t="s">
        <v>89</v>
      </c>
      <c r="D72" t="s">
        <v>26</v>
      </c>
      <c r="E72" t="s">
        <v>558</v>
      </c>
      <c r="F72" t="s">
        <v>250</v>
      </c>
      <c r="G72" t="s">
        <v>5191</v>
      </c>
      <c r="H72" t="s">
        <v>66</v>
      </c>
    </row>
    <row r="73" spans="1:8" x14ac:dyDescent="0.25">
      <c r="A73" t="s">
        <v>561</v>
      </c>
      <c r="B73" t="s">
        <v>562</v>
      </c>
      <c r="C73" t="s">
        <v>25</v>
      </c>
      <c r="D73" t="s">
        <v>26</v>
      </c>
      <c r="E73" t="s">
        <v>563</v>
      </c>
      <c r="F73" t="s">
        <v>52</v>
      </c>
      <c r="G73" t="s">
        <v>5192</v>
      </c>
      <c r="H73" t="s">
        <v>53</v>
      </c>
    </row>
    <row r="74" spans="1:8" x14ac:dyDescent="0.25">
      <c r="A74" t="s">
        <v>574</v>
      </c>
      <c r="B74" t="s">
        <v>575</v>
      </c>
      <c r="C74" t="s">
        <v>100</v>
      </c>
      <c r="D74" t="s">
        <v>26</v>
      </c>
      <c r="E74" t="s">
        <v>576</v>
      </c>
      <c r="F74" t="s">
        <v>577</v>
      </c>
      <c r="G74" t="s">
        <v>5194</v>
      </c>
      <c r="H74" t="s">
        <v>53</v>
      </c>
    </row>
    <row r="75" spans="1:8" x14ac:dyDescent="0.25">
      <c r="A75" t="s">
        <v>583</v>
      </c>
      <c r="B75" t="s">
        <v>584</v>
      </c>
      <c r="C75" t="s">
        <v>100</v>
      </c>
      <c r="D75" t="s">
        <v>26</v>
      </c>
      <c r="E75" t="s">
        <v>585</v>
      </c>
      <c r="F75" t="s">
        <v>138</v>
      </c>
      <c r="G75" t="s">
        <v>5195</v>
      </c>
      <c r="H75" t="s">
        <v>92</v>
      </c>
    </row>
    <row r="76" spans="1:8" x14ac:dyDescent="0.25">
      <c r="A76" t="s">
        <v>592</v>
      </c>
      <c r="B76" t="s">
        <v>593</v>
      </c>
      <c r="C76" t="s">
        <v>25</v>
      </c>
      <c r="D76" t="s">
        <v>26</v>
      </c>
      <c r="E76" t="s">
        <v>352</v>
      </c>
      <c r="F76" t="s">
        <v>52</v>
      </c>
      <c r="G76" t="s">
        <v>5185</v>
      </c>
      <c r="H76" t="s">
        <v>53</v>
      </c>
    </row>
    <row r="77" spans="1:8" x14ac:dyDescent="0.25">
      <c r="A77" t="s">
        <v>598</v>
      </c>
      <c r="B77" t="s">
        <v>599</v>
      </c>
      <c r="C77" t="s">
        <v>25</v>
      </c>
      <c r="D77" t="s">
        <v>26</v>
      </c>
      <c r="E77" t="s">
        <v>122</v>
      </c>
      <c r="F77" t="s">
        <v>123</v>
      </c>
      <c r="G77" t="s">
        <v>5144</v>
      </c>
      <c r="H77" t="s">
        <v>66</v>
      </c>
    </row>
    <row r="78" spans="1:8" x14ac:dyDescent="0.25">
      <c r="A78" t="s">
        <v>602</v>
      </c>
      <c r="B78" t="s">
        <v>603</v>
      </c>
      <c r="C78" t="s">
        <v>100</v>
      </c>
      <c r="D78" t="s">
        <v>26</v>
      </c>
      <c r="E78" t="s">
        <v>51</v>
      </c>
      <c r="F78" t="s">
        <v>52</v>
      </c>
      <c r="G78" t="s">
        <v>5197</v>
      </c>
      <c r="H78" t="s">
        <v>53</v>
      </c>
    </row>
    <row r="79" spans="1:8" x14ac:dyDescent="0.25">
      <c r="A79" t="s">
        <v>609</v>
      </c>
      <c r="B79" t="s">
        <v>610</v>
      </c>
      <c r="C79" t="s">
        <v>25</v>
      </c>
      <c r="D79" t="s">
        <v>26</v>
      </c>
      <c r="E79" t="s">
        <v>145</v>
      </c>
      <c r="F79" t="s">
        <v>146</v>
      </c>
      <c r="G79" t="s">
        <v>5147</v>
      </c>
      <c r="H79" t="s">
        <v>29</v>
      </c>
    </row>
    <row r="80" spans="1:8" x14ac:dyDescent="0.25">
      <c r="A80" t="s">
        <v>623</v>
      </c>
      <c r="B80" t="s">
        <v>624</v>
      </c>
      <c r="C80" t="s">
        <v>89</v>
      </c>
      <c r="D80" t="s">
        <v>26</v>
      </c>
      <c r="E80" t="s">
        <v>625</v>
      </c>
      <c r="F80" t="s">
        <v>189</v>
      </c>
      <c r="G80" t="s">
        <v>5199</v>
      </c>
      <c r="H80" t="s">
        <v>53</v>
      </c>
    </row>
    <row r="81" spans="1:8" x14ac:dyDescent="0.25">
      <c r="A81" t="s">
        <v>630</v>
      </c>
      <c r="B81" t="s">
        <v>631</v>
      </c>
      <c r="C81" t="s">
        <v>25</v>
      </c>
      <c r="D81" t="s">
        <v>26</v>
      </c>
      <c r="E81" t="s">
        <v>632</v>
      </c>
      <c r="F81" t="s">
        <v>633</v>
      </c>
      <c r="G81" t="s">
        <v>5200</v>
      </c>
      <c r="H81" t="s">
        <v>92</v>
      </c>
    </row>
    <row r="82" spans="1:8" x14ac:dyDescent="0.25">
      <c r="A82" t="s">
        <v>638</v>
      </c>
      <c r="B82" t="s">
        <v>639</v>
      </c>
      <c r="C82" t="s">
        <v>89</v>
      </c>
      <c r="D82" t="s">
        <v>26</v>
      </c>
      <c r="E82" t="s">
        <v>311</v>
      </c>
      <c r="F82" t="s">
        <v>312</v>
      </c>
      <c r="G82" t="s">
        <v>5201</v>
      </c>
      <c r="H82" t="s">
        <v>92</v>
      </c>
    </row>
    <row r="83" spans="1:8" x14ac:dyDescent="0.25">
      <c r="A83" t="s">
        <v>643</v>
      </c>
      <c r="B83" t="s">
        <v>644</v>
      </c>
      <c r="C83" t="s">
        <v>100</v>
      </c>
      <c r="D83" t="s">
        <v>26</v>
      </c>
      <c r="E83" t="s">
        <v>645</v>
      </c>
      <c r="F83" t="s">
        <v>43</v>
      </c>
      <c r="G83" t="s">
        <v>5202</v>
      </c>
      <c r="H83" t="s">
        <v>29</v>
      </c>
    </row>
    <row r="84" spans="1:8" x14ac:dyDescent="0.25">
      <c r="A84" t="s">
        <v>649</v>
      </c>
      <c r="B84" t="s">
        <v>650</v>
      </c>
      <c r="C84" t="s">
        <v>89</v>
      </c>
      <c r="D84" t="s">
        <v>26</v>
      </c>
      <c r="E84" t="s">
        <v>51</v>
      </c>
      <c r="F84" t="s">
        <v>52</v>
      </c>
      <c r="G84" t="s">
        <v>5203</v>
      </c>
      <c r="H84" t="s">
        <v>53</v>
      </c>
    </row>
    <row r="85" spans="1:8" x14ac:dyDescent="0.25">
      <c r="A85" t="s">
        <v>654</v>
      </c>
      <c r="B85" t="s">
        <v>655</v>
      </c>
      <c r="C85" t="s">
        <v>25</v>
      </c>
      <c r="D85" t="s">
        <v>26</v>
      </c>
      <c r="E85" t="s">
        <v>51</v>
      </c>
      <c r="F85" t="s">
        <v>52</v>
      </c>
      <c r="G85" t="s">
        <v>5138</v>
      </c>
      <c r="H85" t="s">
        <v>53</v>
      </c>
    </row>
    <row r="86" spans="1:8" x14ac:dyDescent="0.25">
      <c r="A86" t="s">
        <v>659</v>
      </c>
      <c r="B86" t="s">
        <v>660</v>
      </c>
      <c r="C86" t="s">
        <v>25</v>
      </c>
      <c r="D86" t="s">
        <v>26</v>
      </c>
      <c r="E86" t="s">
        <v>27</v>
      </c>
      <c r="F86" t="s">
        <v>28</v>
      </c>
      <c r="G86" t="s">
        <v>5136</v>
      </c>
      <c r="H86" t="s">
        <v>29</v>
      </c>
    </row>
    <row r="87" spans="1:8" x14ac:dyDescent="0.25">
      <c r="A87" t="s">
        <v>665</v>
      </c>
      <c r="B87" t="s">
        <v>666</v>
      </c>
      <c r="C87" t="s">
        <v>25</v>
      </c>
      <c r="D87" t="s">
        <v>26</v>
      </c>
      <c r="E87" t="s">
        <v>667</v>
      </c>
      <c r="F87" t="s">
        <v>91</v>
      </c>
      <c r="G87" t="s">
        <v>5204</v>
      </c>
      <c r="H87" t="s">
        <v>92</v>
      </c>
    </row>
    <row r="88" spans="1:8" x14ac:dyDescent="0.25">
      <c r="A88" t="s">
        <v>673</v>
      </c>
      <c r="B88" t="s">
        <v>674</v>
      </c>
      <c r="C88" t="s">
        <v>25</v>
      </c>
      <c r="D88" t="s">
        <v>26</v>
      </c>
      <c r="E88" t="s">
        <v>352</v>
      </c>
      <c r="F88" t="s">
        <v>52</v>
      </c>
      <c r="G88" t="s">
        <v>5185</v>
      </c>
      <c r="H88" t="s">
        <v>53</v>
      </c>
    </row>
    <row r="89" spans="1:8" x14ac:dyDescent="0.25">
      <c r="A89" t="s">
        <v>678</v>
      </c>
      <c r="B89" t="s">
        <v>679</v>
      </c>
      <c r="C89" t="s">
        <v>25</v>
      </c>
      <c r="D89" t="s">
        <v>26</v>
      </c>
      <c r="E89" t="s">
        <v>680</v>
      </c>
      <c r="F89" t="s">
        <v>43</v>
      </c>
      <c r="G89" t="s">
        <v>5205</v>
      </c>
      <c r="H89" t="s">
        <v>29</v>
      </c>
    </row>
    <row r="90" spans="1:8" x14ac:dyDescent="0.25">
      <c r="A90" t="s">
        <v>684</v>
      </c>
      <c r="B90" t="s">
        <v>685</v>
      </c>
      <c r="C90" t="s">
        <v>25</v>
      </c>
      <c r="D90" t="s">
        <v>26</v>
      </c>
      <c r="E90" t="s">
        <v>51</v>
      </c>
      <c r="F90" t="s">
        <v>52</v>
      </c>
      <c r="G90" t="s">
        <v>5197</v>
      </c>
      <c r="H90" t="s">
        <v>53</v>
      </c>
    </row>
    <row r="91" spans="1:8" x14ac:dyDescent="0.25">
      <c r="A91" t="s">
        <v>691</v>
      </c>
      <c r="B91" t="s">
        <v>692</v>
      </c>
      <c r="C91" t="s">
        <v>25</v>
      </c>
      <c r="D91" t="s">
        <v>26</v>
      </c>
      <c r="E91" t="s">
        <v>352</v>
      </c>
      <c r="F91" t="s">
        <v>52</v>
      </c>
      <c r="G91" t="s">
        <v>5185</v>
      </c>
      <c r="H91" t="s">
        <v>53</v>
      </c>
    </row>
    <row r="92" spans="1:8" x14ac:dyDescent="0.25">
      <c r="A92" t="s">
        <v>696</v>
      </c>
      <c r="B92" t="s">
        <v>697</v>
      </c>
      <c r="C92" t="s">
        <v>25</v>
      </c>
      <c r="D92" t="s">
        <v>26</v>
      </c>
      <c r="E92" t="s">
        <v>326</v>
      </c>
      <c r="F92" t="s">
        <v>43</v>
      </c>
      <c r="G92" t="s">
        <v>5168</v>
      </c>
      <c r="H92" t="s">
        <v>29</v>
      </c>
    </row>
    <row r="93" spans="1:8" x14ac:dyDescent="0.25">
      <c r="A93" t="s">
        <v>701</v>
      </c>
      <c r="B93" t="s">
        <v>702</v>
      </c>
      <c r="C93" t="s">
        <v>89</v>
      </c>
      <c r="D93" t="s">
        <v>26</v>
      </c>
      <c r="E93" t="s">
        <v>202</v>
      </c>
      <c r="F93" t="s">
        <v>203</v>
      </c>
      <c r="G93" t="s">
        <v>5186</v>
      </c>
      <c r="H93" t="s">
        <v>53</v>
      </c>
    </row>
    <row r="94" spans="1:8" x14ac:dyDescent="0.25">
      <c r="A94" t="s">
        <v>708</v>
      </c>
      <c r="B94" t="s">
        <v>709</v>
      </c>
      <c r="C94" t="s">
        <v>25</v>
      </c>
      <c r="D94" t="s">
        <v>26</v>
      </c>
      <c r="E94" t="s">
        <v>137</v>
      </c>
      <c r="F94" t="s">
        <v>138</v>
      </c>
      <c r="G94" t="s">
        <v>5146</v>
      </c>
      <c r="H94" t="s">
        <v>92</v>
      </c>
    </row>
    <row r="95" spans="1:8" x14ac:dyDescent="0.25">
      <c r="A95" t="s">
        <v>713</v>
      </c>
      <c r="B95" t="s">
        <v>714</v>
      </c>
      <c r="C95" t="s">
        <v>25</v>
      </c>
      <c r="D95" t="s">
        <v>26</v>
      </c>
      <c r="E95" t="s">
        <v>715</v>
      </c>
      <c r="F95" t="s">
        <v>28</v>
      </c>
      <c r="G95" t="s">
        <v>5206</v>
      </c>
      <c r="H95" t="s">
        <v>29</v>
      </c>
    </row>
    <row r="96" spans="1:8" x14ac:dyDescent="0.25">
      <c r="A96" t="s">
        <v>718</v>
      </c>
      <c r="B96" t="s">
        <v>719</v>
      </c>
      <c r="C96" t="s">
        <v>25</v>
      </c>
      <c r="D96" t="s">
        <v>26</v>
      </c>
      <c r="E96" t="s">
        <v>720</v>
      </c>
      <c r="F96" t="s">
        <v>52</v>
      </c>
      <c r="G96" t="s">
        <v>5207</v>
      </c>
      <c r="H96" t="s">
        <v>53</v>
      </c>
    </row>
    <row r="97" spans="1:8" x14ac:dyDescent="0.25">
      <c r="A97" t="s">
        <v>726</v>
      </c>
      <c r="B97" t="s">
        <v>727</v>
      </c>
      <c r="C97" t="s">
        <v>25</v>
      </c>
      <c r="D97" t="s">
        <v>26</v>
      </c>
      <c r="E97" t="s">
        <v>326</v>
      </c>
      <c r="F97" t="s">
        <v>43</v>
      </c>
      <c r="G97" t="s">
        <v>5168</v>
      </c>
      <c r="H97" t="s">
        <v>29</v>
      </c>
    </row>
    <row r="98" spans="1:8" x14ac:dyDescent="0.25">
      <c r="A98" t="s">
        <v>730</v>
      </c>
      <c r="B98" t="s">
        <v>731</v>
      </c>
      <c r="C98" t="s">
        <v>89</v>
      </c>
      <c r="D98" t="s">
        <v>26</v>
      </c>
      <c r="E98" t="s">
        <v>180</v>
      </c>
      <c r="F98" t="s">
        <v>123</v>
      </c>
      <c r="G98" t="s">
        <v>5208</v>
      </c>
      <c r="H98" t="s">
        <v>66</v>
      </c>
    </row>
    <row r="99" spans="1:8" x14ac:dyDescent="0.25">
      <c r="A99" t="s">
        <v>738</v>
      </c>
      <c r="B99" t="s">
        <v>739</v>
      </c>
      <c r="C99" t="s">
        <v>89</v>
      </c>
      <c r="D99" t="s">
        <v>26</v>
      </c>
      <c r="E99" t="s">
        <v>740</v>
      </c>
      <c r="F99" t="s">
        <v>312</v>
      </c>
      <c r="G99" t="s">
        <v>5209</v>
      </c>
      <c r="H99" t="s">
        <v>92</v>
      </c>
    </row>
    <row r="100" spans="1:8" x14ac:dyDescent="0.25">
      <c r="A100" t="s">
        <v>746</v>
      </c>
      <c r="B100" t="s">
        <v>747</v>
      </c>
      <c r="C100" t="s">
        <v>100</v>
      </c>
      <c r="D100" t="s">
        <v>26</v>
      </c>
      <c r="E100" t="s">
        <v>180</v>
      </c>
      <c r="F100" t="s">
        <v>123</v>
      </c>
      <c r="G100" t="s">
        <v>5151</v>
      </c>
      <c r="H100" t="s">
        <v>66</v>
      </c>
    </row>
    <row r="101" spans="1:8" x14ac:dyDescent="0.25">
      <c r="A101" t="s">
        <v>751</v>
      </c>
      <c r="B101" t="s">
        <v>752</v>
      </c>
      <c r="C101" t="s">
        <v>89</v>
      </c>
      <c r="D101" t="s">
        <v>26</v>
      </c>
      <c r="E101" t="s">
        <v>753</v>
      </c>
      <c r="F101" t="s">
        <v>754</v>
      </c>
      <c r="G101" t="s">
        <v>5210</v>
      </c>
      <c r="H101" t="s">
        <v>29</v>
      </c>
    </row>
    <row r="102" spans="1:8" x14ac:dyDescent="0.25">
      <c r="A102" t="s">
        <v>760</v>
      </c>
      <c r="B102" t="s">
        <v>761</v>
      </c>
      <c r="C102" t="s">
        <v>100</v>
      </c>
      <c r="D102" t="s">
        <v>26</v>
      </c>
      <c r="E102" t="s">
        <v>762</v>
      </c>
      <c r="F102" t="s">
        <v>52</v>
      </c>
      <c r="G102" t="s">
        <v>5211</v>
      </c>
      <c r="H102" t="s">
        <v>53</v>
      </c>
    </row>
    <row r="103" spans="1:8" x14ac:dyDescent="0.25">
      <c r="A103" t="s">
        <v>766</v>
      </c>
      <c r="B103" t="s">
        <v>767</v>
      </c>
      <c r="C103" t="s">
        <v>89</v>
      </c>
      <c r="D103" t="s">
        <v>26</v>
      </c>
      <c r="E103" t="s">
        <v>173</v>
      </c>
      <c r="F103" t="s">
        <v>174</v>
      </c>
      <c r="G103" t="s">
        <v>5150</v>
      </c>
      <c r="H103" t="s">
        <v>92</v>
      </c>
    </row>
    <row r="104" spans="1:8" x14ac:dyDescent="0.25">
      <c r="A104" t="s">
        <v>772</v>
      </c>
      <c r="B104" t="s">
        <v>773</v>
      </c>
      <c r="C104" t="s">
        <v>89</v>
      </c>
      <c r="D104" t="s">
        <v>26</v>
      </c>
      <c r="E104" t="s">
        <v>774</v>
      </c>
      <c r="F104" t="s">
        <v>203</v>
      </c>
      <c r="G104" t="s">
        <v>5212</v>
      </c>
      <c r="H104" t="s">
        <v>53</v>
      </c>
    </row>
    <row r="105" spans="1:8" x14ac:dyDescent="0.25">
      <c r="A105" t="s">
        <v>777</v>
      </c>
      <c r="B105" t="s">
        <v>778</v>
      </c>
      <c r="C105" t="s">
        <v>100</v>
      </c>
      <c r="D105" t="s">
        <v>26</v>
      </c>
      <c r="E105" t="s">
        <v>188</v>
      </c>
      <c r="F105" t="s">
        <v>138</v>
      </c>
      <c r="G105" t="s">
        <v>5213</v>
      </c>
      <c r="H105" t="s">
        <v>92</v>
      </c>
    </row>
    <row r="106" spans="1:8" x14ac:dyDescent="0.25">
      <c r="A106" t="s">
        <v>782</v>
      </c>
      <c r="B106" t="s">
        <v>783</v>
      </c>
      <c r="C106" t="s">
        <v>25</v>
      </c>
      <c r="D106" t="s">
        <v>26</v>
      </c>
      <c r="E106" t="s">
        <v>784</v>
      </c>
      <c r="F106" t="s">
        <v>91</v>
      </c>
      <c r="G106" t="s">
        <v>5214</v>
      </c>
      <c r="H106" t="s">
        <v>92</v>
      </c>
    </row>
    <row r="107" spans="1:8" x14ac:dyDescent="0.25">
      <c r="A107" t="s">
        <v>787</v>
      </c>
      <c r="B107" t="s">
        <v>788</v>
      </c>
      <c r="C107" t="s">
        <v>25</v>
      </c>
      <c r="D107" t="s">
        <v>26</v>
      </c>
      <c r="E107" t="s">
        <v>789</v>
      </c>
      <c r="F107" t="s">
        <v>250</v>
      </c>
      <c r="G107" t="s">
        <v>5215</v>
      </c>
      <c r="H107" t="s">
        <v>66</v>
      </c>
    </row>
    <row r="108" spans="1:8" x14ac:dyDescent="0.25">
      <c r="A108" t="s">
        <v>800</v>
      </c>
      <c r="B108" t="s">
        <v>801</v>
      </c>
      <c r="C108" t="s">
        <v>25</v>
      </c>
      <c r="D108" t="s">
        <v>26</v>
      </c>
      <c r="E108" t="s">
        <v>802</v>
      </c>
      <c r="F108" t="s">
        <v>91</v>
      </c>
      <c r="G108" t="s">
        <v>5217</v>
      </c>
      <c r="H108" t="s">
        <v>92</v>
      </c>
    </row>
    <row r="109" spans="1:8" x14ac:dyDescent="0.25">
      <c r="A109" t="s">
        <v>807</v>
      </c>
      <c r="B109" t="s">
        <v>808</v>
      </c>
      <c r="C109" t="s">
        <v>25</v>
      </c>
      <c r="D109" t="s">
        <v>26</v>
      </c>
      <c r="E109" t="s">
        <v>180</v>
      </c>
      <c r="F109" t="s">
        <v>123</v>
      </c>
      <c r="G109" t="s">
        <v>5153</v>
      </c>
      <c r="H109" t="s">
        <v>66</v>
      </c>
    </row>
    <row r="110" spans="1:8" x14ac:dyDescent="0.25">
      <c r="A110" t="s">
        <v>814</v>
      </c>
      <c r="B110" t="s">
        <v>815</v>
      </c>
      <c r="C110" t="s">
        <v>25</v>
      </c>
      <c r="D110" t="s">
        <v>26</v>
      </c>
      <c r="E110" t="s">
        <v>816</v>
      </c>
      <c r="F110" t="s">
        <v>817</v>
      </c>
      <c r="G110" t="s">
        <v>5218</v>
      </c>
      <c r="H110" t="s">
        <v>29</v>
      </c>
    </row>
    <row r="111" spans="1:8" x14ac:dyDescent="0.25">
      <c r="A111" t="s">
        <v>821</v>
      </c>
      <c r="B111" t="s">
        <v>822</v>
      </c>
      <c r="C111" t="s">
        <v>89</v>
      </c>
      <c r="D111" t="s">
        <v>26</v>
      </c>
      <c r="E111" t="s">
        <v>789</v>
      </c>
      <c r="F111" t="s">
        <v>250</v>
      </c>
      <c r="G111" t="s">
        <v>5215</v>
      </c>
      <c r="H111" t="s">
        <v>66</v>
      </c>
    </row>
    <row r="112" spans="1:8" x14ac:dyDescent="0.25">
      <c r="A112" t="s">
        <v>824</v>
      </c>
      <c r="B112" t="s">
        <v>825</v>
      </c>
      <c r="C112" t="s">
        <v>89</v>
      </c>
      <c r="D112" t="s">
        <v>26</v>
      </c>
      <c r="E112" t="s">
        <v>202</v>
      </c>
      <c r="F112" t="s">
        <v>203</v>
      </c>
      <c r="G112" t="s">
        <v>5154</v>
      </c>
      <c r="H112" t="s">
        <v>53</v>
      </c>
    </row>
    <row r="113" spans="1:8" x14ac:dyDescent="0.25">
      <c r="A113" t="s">
        <v>830</v>
      </c>
      <c r="B113" t="s">
        <v>831</v>
      </c>
      <c r="C113" t="s">
        <v>25</v>
      </c>
      <c r="D113" t="s">
        <v>26</v>
      </c>
      <c r="E113" t="s">
        <v>832</v>
      </c>
      <c r="F113" t="s">
        <v>52</v>
      </c>
      <c r="G113" t="s">
        <v>5219</v>
      </c>
      <c r="H113" t="s">
        <v>53</v>
      </c>
    </row>
    <row r="114" spans="1:8" x14ac:dyDescent="0.25">
      <c r="A114" t="s">
        <v>836</v>
      </c>
      <c r="B114" t="s">
        <v>837</v>
      </c>
      <c r="C114" t="s">
        <v>25</v>
      </c>
      <c r="D114" t="s">
        <v>26</v>
      </c>
      <c r="E114" t="s">
        <v>180</v>
      </c>
      <c r="F114" t="s">
        <v>123</v>
      </c>
      <c r="G114" t="s">
        <v>5153</v>
      </c>
      <c r="H114" t="s">
        <v>66</v>
      </c>
    </row>
    <row r="115" spans="1:8" x14ac:dyDescent="0.25">
      <c r="A115" t="s">
        <v>842</v>
      </c>
      <c r="B115" t="s">
        <v>843</v>
      </c>
      <c r="C115" t="s">
        <v>25</v>
      </c>
      <c r="D115" t="s">
        <v>26</v>
      </c>
      <c r="E115" t="s">
        <v>844</v>
      </c>
      <c r="F115" t="s">
        <v>211</v>
      </c>
      <c r="G115" t="s">
        <v>5220</v>
      </c>
      <c r="H115" t="s">
        <v>66</v>
      </c>
    </row>
    <row r="116" spans="1:8" x14ac:dyDescent="0.25">
      <c r="A116" t="s">
        <v>848</v>
      </c>
      <c r="B116" t="s">
        <v>849</v>
      </c>
      <c r="C116" t="s">
        <v>25</v>
      </c>
      <c r="D116" t="s">
        <v>26</v>
      </c>
      <c r="E116" t="s">
        <v>249</v>
      </c>
      <c r="F116" t="s">
        <v>250</v>
      </c>
      <c r="G116" t="s">
        <v>5158</v>
      </c>
      <c r="H116" t="s">
        <v>66</v>
      </c>
    </row>
    <row r="117" spans="1:8" x14ac:dyDescent="0.25">
      <c r="A117" t="s">
        <v>853</v>
      </c>
      <c r="B117" t="s">
        <v>854</v>
      </c>
      <c r="C117" t="s">
        <v>100</v>
      </c>
      <c r="D117" t="s">
        <v>26</v>
      </c>
      <c r="E117" t="s">
        <v>74</v>
      </c>
      <c r="F117" t="s">
        <v>75</v>
      </c>
      <c r="G117" t="s">
        <v>5140</v>
      </c>
      <c r="H117" t="s">
        <v>53</v>
      </c>
    </row>
    <row r="118" spans="1:8" x14ac:dyDescent="0.25">
      <c r="A118" t="s">
        <v>861</v>
      </c>
      <c r="B118" t="s">
        <v>862</v>
      </c>
      <c r="C118" t="s">
        <v>100</v>
      </c>
      <c r="D118" t="s">
        <v>26</v>
      </c>
      <c r="E118" t="s">
        <v>64</v>
      </c>
      <c r="F118" t="s">
        <v>65</v>
      </c>
      <c r="G118" t="s">
        <v>5139</v>
      </c>
      <c r="H118" t="s">
        <v>66</v>
      </c>
    </row>
    <row r="119" spans="1:8" x14ac:dyDescent="0.25">
      <c r="A119" t="s">
        <v>866</v>
      </c>
      <c r="B119" t="s">
        <v>867</v>
      </c>
      <c r="C119" t="s">
        <v>25</v>
      </c>
      <c r="D119" t="s">
        <v>26</v>
      </c>
      <c r="E119" t="s">
        <v>868</v>
      </c>
      <c r="F119" t="s">
        <v>123</v>
      </c>
      <c r="G119" t="s">
        <v>5222</v>
      </c>
      <c r="H119" t="s">
        <v>66</v>
      </c>
    </row>
    <row r="120" spans="1:8" x14ac:dyDescent="0.25">
      <c r="A120" t="s">
        <v>873</v>
      </c>
      <c r="B120" t="s">
        <v>874</v>
      </c>
      <c r="C120" t="s">
        <v>100</v>
      </c>
      <c r="D120" t="s">
        <v>26</v>
      </c>
      <c r="E120" t="s">
        <v>202</v>
      </c>
      <c r="F120" t="s">
        <v>203</v>
      </c>
      <c r="G120" t="s">
        <v>5160</v>
      </c>
      <c r="H120" t="s">
        <v>53</v>
      </c>
    </row>
    <row r="121" spans="1:8" x14ac:dyDescent="0.25">
      <c r="A121" t="s">
        <v>879</v>
      </c>
      <c r="B121" t="s">
        <v>880</v>
      </c>
      <c r="C121" t="s">
        <v>89</v>
      </c>
      <c r="D121" t="s">
        <v>26</v>
      </c>
      <c r="E121" t="s">
        <v>720</v>
      </c>
      <c r="F121" t="s">
        <v>52</v>
      </c>
      <c r="G121" t="s">
        <v>5223</v>
      </c>
      <c r="H121" t="s">
        <v>53</v>
      </c>
    </row>
    <row r="122" spans="1:8" x14ac:dyDescent="0.25">
      <c r="A122" t="s">
        <v>882</v>
      </c>
      <c r="B122" t="s">
        <v>883</v>
      </c>
      <c r="C122" t="s">
        <v>25</v>
      </c>
      <c r="D122" t="s">
        <v>26</v>
      </c>
      <c r="E122" t="s">
        <v>884</v>
      </c>
      <c r="F122" t="s">
        <v>312</v>
      </c>
      <c r="G122" t="s">
        <v>5224</v>
      </c>
      <c r="H122" t="s">
        <v>92</v>
      </c>
    </row>
    <row r="123" spans="1:8" x14ac:dyDescent="0.25">
      <c r="A123" t="s">
        <v>888</v>
      </c>
      <c r="B123" t="s">
        <v>889</v>
      </c>
      <c r="C123" t="s">
        <v>25</v>
      </c>
      <c r="D123" t="s">
        <v>26</v>
      </c>
      <c r="E123" t="s">
        <v>51</v>
      </c>
      <c r="F123" t="s">
        <v>52</v>
      </c>
      <c r="G123" t="s">
        <v>5203</v>
      </c>
      <c r="H123" t="s">
        <v>53</v>
      </c>
    </row>
    <row r="124" spans="1:8" x14ac:dyDescent="0.25">
      <c r="A124" t="s">
        <v>893</v>
      </c>
      <c r="B124" t="s">
        <v>894</v>
      </c>
      <c r="C124" t="s">
        <v>89</v>
      </c>
      <c r="D124" t="s">
        <v>26</v>
      </c>
      <c r="E124" t="s">
        <v>680</v>
      </c>
      <c r="F124" t="s">
        <v>43</v>
      </c>
      <c r="G124" t="s">
        <v>5205</v>
      </c>
      <c r="H124" t="s">
        <v>29</v>
      </c>
    </row>
    <row r="125" spans="1:8" x14ac:dyDescent="0.25">
      <c r="A125" t="s">
        <v>900</v>
      </c>
      <c r="B125" t="s">
        <v>901</v>
      </c>
      <c r="C125" t="s">
        <v>89</v>
      </c>
      <c r="D125" t="s">
        <v>26</v>
      </c>
      <c r="E125" t="s">
        <v>902</v>
      </c>
      <c r="F125" t="s">
        <v>43</v>
      </c>
      <c r="G125" t="s">
        <v>5225</v>
      </c>
      <c r="H125" t="s">
        <v>29</v>
      </c>
    </row>
    <row r="126" spans="1:8" x14ac:dyDescent="0.25">
      <c r="A126" t="s">
        <v>908</v>
      </c>
      <c r="B126" t="s">
        <v>909</v>
      </c>
      <c r="C126" t="s">
        <v>25</v>
      </c>
      <c r="D126" t="s">
        <v>26</v>
      </c>
      <c r="E126" t="s">
        <v>784</v>
      </c>
      <c r="F126" t="s">
        <v>817</v>
      </c>
      <c r="G126" t="s">
        <v>5226</v>
      </c>
      <c r="H126" t="s">
        <v>29</v>
      </c>
    </row>
    <row r="127" spans="1:8" x14ac:dyDescent="0.25">
      <c r="A127" t="s">
        <v>914</v>
      </c>
      <c r="B127" t="s">
        <v>915</v>
      </c>
      <c r="C127" t="s">
        <v>89</v>
      </c>
      <c r="D127" t="s">
        <v>26</v>
      </c>
      <c r="E127" t="s">
        <v>916</v>
      </c>
      <c r="F127" t="s">
        <v>917</v>
      </c>
      <c r="G127" t="s">
        <v>5227</v>
      </c>
      <c r="H127" t="s">
        <v>92</v>
      </c>
    </row>
    <row r="128" spans="1:8" x14ac:dyDescent="0.25">
      <c r="A128" t="s">
        <v>926</v>
      </c>
      <c r="B128" t="s">
        <v>927</v>
      </c>
      <c r="C128" t="s">
        <v>25</v>
      </c>
      <c r="D128" t="s">
        <v>26</v>
      </c>
      <c r="E128" t="s">
        <v>376</v>
      </c>
      <c r="F128" t="s">
        <v>250</v>
      </c>
      <c r="G128" t="s">
        <v>5172</v>
      </c>
      <c r="H128" t="s">
        <v>66</v>
      </c>
    </row>
    <row r="129" spans="1:8" x14ac:dyDescent="0.25">
      <c r="A129" t="s">
        <v>932</v>
      </c>
      <c r="B129" t="s">
        <v>933</v>
      </c>
      <c r="C129" t="s">
        <v>25</v>
      </c>
      <c r="D129" t="s">
        <v>26</v>
      </c>
      <c r="E129" t="s">
        <v>934</v>
      </c>
      <c r="F129" t="s">
        <v>52</v>
      </c>
      <c r="G129" t="s">
        <v>5228</v>
      </c>
      <c r="H129" t="s">
        <v>53</v>
      </c>
    </row>
    <row r="130" spans="1:8" x14ac:dyDescent="0.25">
      <c r="A130" t="s">
        <v>940</v>
      </c>
      <c r="B130" t="s">
        <v>941</v>
      </c>
      <c r="C130" t="s">
        <v>25</v>
      </c>
      <c r="D130" t="s">
        <v>26</v>
      </c>
      <c r="E130" t="s">
        <v>715</v>
      </c>
      <c r="F130" t="s">
        <v>817</v>
      </c>
      <c r="G130" t="s">
        <v>5229</v>
      </c>
      <c r="H130" t="s">
        <v>29</v>
      </c>
    </row>
    <row r="131" spans="1:8" x14ac:dyDescent="0.25">
      <c r="A131" t="s">
        <v>945</v>
      </c>
      <c r="B131" t="s">
        <v>946</v>
      </c>
      <c r="C131" t="s">
        <v>25</v>
      </c>
      <c r="D131" t="s">
        <v>26</v>
      </c>
      <c r="E131" t="s">
        <v>947</v>
      </c>
      <c r="F131" t="s">
        <v>52</v>
      </c>
      <c r="G131" t="s">
        <v>5230</v>
      </c>
      <c r="H131" t="s">
        <v>53</v>
      </c>
    </row>
    <row r="132" spans="1:8" x14ac:dyDescent="0.25">
      <c r="A132" t="s">
        <v>951</v>
      </c>
      <c r="B132" t="s">
        <v>952</v>
      </c>
      <c r="C132" t="s">
        <v>89</v>
      </c>
      <c r="D132" t="s">
        <v>26</v>
      </c>
      <c r="E132" t="s">
        <v>720</v>
      </c>
      <c r="F132" t="s">
        <v>52</v>
      </c>
      <c r="G132" t="s">
        <v>5223</v>
      </c>
      <c r="H132" t="s">
        <v>53</v>
      </c>
    </row>
    <row r="133" spans="1:8" x14ac:dyDescent="0.25">
      <c r="A133" t="s">
        <v>958</v>
      </c>
      <c r="B133" t="s">
        <v>959</v>
      </c>
      <c r="C133" t="s">
        <v>25</v>
      </c>
      <c r="D133" t="s">
        <v>26</v>
      </c>
      <c r="E133" t="s">
        <v>352</v>
      </c>
      <c r="F133" t="s">
        <v>52</v>
      </c>
      <c r="G133" t="s">
        <v>5180</v>
      </c>
      <c r="H133" t="s">
        <v>53</v>
      </c>
    </row>
    <row r="134" spans="1:8" x14ac:dyDescent="0.25">
      <c r="A134" t="s">
        <v>963</v>
      </c>
      <c r="B134" t="s">
        <v>964</v>
      </c>
      <c r="C134" t="s">
        <v>25</v>
      </c>
      <c r="D134" t="s">
        <v>26</v>
      </c>
      <c r="E134" t="s">
        <v>965</v>
      </c>
      <c r="F134" t="s">
        <v>966</v>
      </c>
      <c r="G134" t="s">
        <v>5231</v>
      </c>
      <c r="H134" t="s">
        <v>92</v>
      </c>
    </row>
    <row r="135" spans="1:8" x14ac:dyDescent="0.25">
      <c r="A135" t="s">
        <v>969</v>
      </c>
      <c r="B135" t="s">
        <v>970</v>
      </c>
      <c r="C135" t="s">
        <v>25</v>
      </c>
      <c r="D135" t="s">
        <v>26</v>
      </c>
      <c r="E135" t="s">
        <v>971</v>
      </c>
      <c r="F135" t="s">
        <v>203</v>
      </c>
      <c r="G135" t="s">
        <v>5232</v>
      </c>
      <c r="H135" t="s">
        <v>53</v>
      </c>
    </row>
    <row r="136" spans="1:8" x14ac:dyDescent="0.25">
      <c r="A136" t="s">
        <v>974</v>
      </c>
      <c r="B136" t="s">
        <v>975</v>
      </c>
      <c r="C136" t="s">
        <v>25</v>
      </c>
      <c r="D136" t="s">
        <v>26</v>
      </c>
      <c r="E136" t="s">
        <v>976</v>
      </c>
      <c r="F136" t="s">
        <v>52</v>
      </c>
      <c r="G136" t="s">
        <v>5233</v>
      </c>
      <c r="H136" t="s">
        <v>53</v>
      </c>
    </row>
    <row r="137" spans="1:8" x14ac:dyDescent="0.25">
      <c r="A137" t="s">
        <v>990</v>
      </c>
      <c r="B137" t="s">
        <v>991</v>
      </c>
      <c r="C137" t="s">
        <v>89</v>
      </c>
      <c r="D137" t="s">
        <v>26</v>
      </c>
      <c r="E137" t="s">
        <v>180</v>
      </c>
      <c r="F137" t="s">
        <v>123</v>
      </c>
      <c r="G137" t="s">
        <v>5153</v>
      </c>
      <c r="H137" t="s">
        <v>66</v>
      </c>
    </row>
    <row r="138" spans="1:8" x14ac:dyDescent="0.25">
      <c r="A138" t="s">
        <v>997</v>
      </c>
      <c r="B138" t="s">
        <v>998</v>
      </c>
      <c r="C138" t="s">
        <v>25</v>
      </c>
      <c r="D138" t="s">
        <v>26</v>
      </c>
      <c r="E138" t="s">
        <v>999</v>
      </c>
      <c r="F138" t="s">
        <v>28</v>
      </c>
      <c r="G138" t="s">
        <v>5235</v>
      </c>
      <c r="H138" t="s">
        <v>29</v>
      </c>
    </row>
    <row r="139" spans="1:8" x14ac:dyDescent="0.25">
      <c r="A139" t="s">
        <v>1001</v>
      </c>
      <c r="B139" t="s">
        <v>1002</v>
      </c>
      <c r="C139" t="s">
        <v>25</v>
      </c>
      <c r="D139" t="s">
        <v>26</v>
      </c>
      <c r="E139" t="s">
        <v>1003</v>
      </c>
      <c r="F139" t="s">
        <v>250</v>
      </c>
      <c r="G139" t="s">
        <v>5236</v>
      </c>
      <c r="H139" t="s">
        <v>66</v>
      </c>
    </row>
    <row r="140" spans="1:8" x14ac:dyDescent="0.25">
      <c r="A140" t="s">
        <v>1009</v>
      </c>
      <c r="B140" t="s">
        <v>1010</v>
      </c>
      <c r="C140" t="s">
        <v>25</v>
      </c>
      <c r="D140" t="s">
        <v>26</v>
      </c>
      <c r="E140" t="s">
        <v>180</v>
      </c>
      <c r="F140" t="s">
        <v>123</v>
      </c>
      <c r="G140" t="s">
        <v>5153</v>
      </c>
      <c r="H140" t="s">
        <v>66</v>
      </c>
    </row>
    <row r="141" spans="1:8" x14ac:dyDescent="0.25">
      <c r="A141" t="s">
        <v>1013</v>
      </c>
      <c r="B141" t="s">
        <v>1014</v>
      </c>
      <c r="C141" t="s">
        <v>89</v>
      </c>
      <c r="D141" t="s">
        <v>26</v>
      </c>
      <c r="E141" t="s">
        <v>1015</v>
      </c>
      <c r="F141" t="s">
        <v>817</v>
      </c>
      <c r="G141" t="s">
        <v>5237</v>
      </c>
      <c r="H141" t="s">
        <v>29</v>
      </c>
    </row>
    <row r="142" spans="1:8" x14ac:dyDescent="0.25">
      <c r="A142" t="s">
        <v>1021</v>
      </c>
      <c r="B142" t="s">
        <v>1022</v>
      </c>
      <c r="C142" t="s">
        <v>100</v>
      </c>
      <c r="D142" t="s">
        <v>26</v>
      </c>
      <c r="E142" t="s">
        <v>563</v>
      </c>
      <c r="F142" t="s">
        <v>1023</v>
      </c>
      <c r="G142" t="s">
        <v>5238</v>
      </c>
      <c r="H142" t="s">
        <v>66</v>
      </c>
    </row>
    <row r="143" spans="1:8" x14ac:dyDescent="0.25">
      <c r="A143" t="s">
        <v>1026</v>
      </c>
      <c r="B143" t="s">
        <v>1027</v>
      </c>
      <c r="C143" t="s">
        <v>100</v>
      </c>
      <c r="D143" t="s">
        <v>26</v>
      </c>
      <c r="E143" t="s">
        <v>180</v>
      </c>
      <c r="F143" t="s">
        <v>123</v>
      </c>
      <c r="G143" t="s">
        <v>5175</v>
      </c>
      <c r="H143" t="s">
        <v>66</v>
      </c>
    </row>
    <row r="144" spans="1:8" x14ac:dyDescent="0.25">
      <c r="A144" t="s">
        <v>1031</v>
      </c>
      <c r="B144" t="s">
        <v>1032</v>
      </c>
      <c r="C144" t="s">
        <v>100</v>
      </c>
      <c r="D144" t="s">
        <v>26</v>
      </c>
      <c r="E144" t="s">
        <v>311</v>
      </c>
      <c r="F144" t="s">
        <v>312</v>
      </c>
      <c r="G144" t="s">
        <v>5166</v>
      </c>
      <c r="H144" t="s">
        <v>92</v>
      </c>
    </row>
    <row r="145" spans="1:8" x14ac:dyDescent="0.25">
      <c r="A145" t="s">
        <v>1035</v>
      </c>
      <c r="B145" t="s">
        <v>1036</v>
      </c>
      <c r="C145" t="s">
        <v>25</v>
      </c>
      <c r="D145" t="s">
        <v>26</v>
      </c>
      <c r="E145" t="s">
        <v>1037</v>
      </c>
      <c r="F145" t="s">
        <v>123</v>
      </c>
      <c r="G145" t="s">
        <v>5239</v>
      </c>
      <c r="H145" t="s">
        <v>66</v>
      </c>
    </row>
    <row r="146" spans="1:8" x14ac:dyDescent="0.25">
      <c r="A146" t="s">
        <v>1045</v>
      </c>
      <c r="B146" t="s">
        <v>1046</v>
      </c>
      <c r="C146" t="s">
        <v>100</v>
      </c>
      <c r="D146" t="s">
        <v>26</v>
      </c>
      <c r="E146" t="s">
        <v>1047</v>
      </c>
      <c r="F146" t="s">
        <v>468</v>
      </c>
      <c r="G146" t="s">
        <v>5240</v>
      </c>
      <c r="H146" t="s">
        <v>66</v>
      </c>
    </row>
    <row r="147" spans="1:8" x14ac:dyDescent="0.25">
      <c r="A147" t="s">
        <v>1058</v>
      </c>
      <c r="B147" t="s">
        <v>1059</v>
      </c>
      <c r="C147" t="s">
        <v>89</v>
      </c>
      <c r="D147" t="s">
        <v>26</v>
      </c>
      <c r="E147" t="s">
        <v>1060</v>
      </c>
      <c r="F147" t="s">
        <v>52</v>
      </c>
      <c r="G147" t="s">
        <v>5242</v>
      </c>
      <c r="H147" t="s">
        <v>53</v>
      </c>
    </row>
    <row r="148" spans="1:8" x14ac:dyDescent="0.25">
      <c r="A148" t="s">
        <v>1069</v>
      </c>
      <c r="B148" t="s">
        <v>1070</v>
      </c>
      <c r="C148" t="s">
        <v>100</v>
      </c>
      <c r="D148" t="s">
        <v>26</v>
      </c>
      <c r="E148" t="s">
        <v>64</v>
      </c>
      <c r="F148" t="s">
        <v>65</v>
      </c>
      <c r="G148" t="s">
        <v>5244</v>
      </c>
      <c r="H148" t="s">
        <v>66</v>
      </c>
    </row>
    <row r="149" spans="1:8" x14ac:dyDescent="0.25">
      <c r="A149" t="s">
        <v>1076</v>
      </c>
      <c r="B149" t="s">
        <v>1077</v>
      </c>
      <c r="C149" t="s">
        <v>25</v>
      </c>
      <c r="D149" t="s">
        <v>26</v>
      </c>
      <c r="E149" t="s">
        <v>64</v>
      </c>
      <c r="F149" t="s">
        <v>65</v>
      </c>
      <c r="G149" t="s">
        <v>5179</v>
      </c>
      <c r="H149" t="s">
        <v>66</v>
      </c>
    </row>
    <row r="150" spans="1:8" x14ac:dyDescent="0.25">
      <c r="A150" t="s">
        <v>1081</v>
      </c>
      <c r="B150" t="s">
        <v>1082</v>
      </c>
      <c r="C150" t="s">
        <v>25</v>
      </c>
      <c r="D150" t="s">
        <v>26</v>
      </c>
      <c r="E150" t="s">
        <v>1083</v>
      </c>
      <c r="F150" t="s">
        <v>91</v>
      </c>
      <c r="G150" t="s">
        <v>5245</v>
      </c>
      <c r="H150" t="s">
        <v>92</v>
      </c>
    </row>
    <row r="151" spans="1:8" x14ac:dyDescent="0.25">
      <c r="A151" t="s">
        <v>1086</v>
      </c>
      <c r="B151" t="s">
        <v>1087</v>
      </c>
      <c r="C151" t="s">
        <v>25</v>
      </c>
      <c r="D151" t="s">
        <v>26</v>
      </c>
      <c r="E151" t="s">
        <v>868</v>
      </c>
      <c r="F151" t="s">
        <v>52</v>
      </c>
      <c r="G151" t="s">
        <v>5246</v>
      </c>
      <c r="H151" t="s">
        <v>53</v>
      </c>
    </row>
    <row r="152" spans="1:8" x14ac:dyDescent="0.25">
      <c r="A152" t="s">
        <v>1092</v>
      </c>
      <c r="B152" t="s">
        <v>1093</v>
      </c>
      <c r="C152" t="s">
        <v>89</v>
      </c>
      <c r="D152" t="s">
        <v>26</v>
      </c>
      <c r="E152" t="s">
        <v>352</v>
      </c>
      <c r="F152" t="s">
        <v>52</v>
      </c>
      <c r="G152" t="s">
        <v>5185</v>
      </c>
      <c r="H152" t="s">
        <v>53</v>
      </c>
    </row>
    <row r="153" spans="1:8" x14ac:dyDescent="0.25">
      <c r="A153" t="s">
        <v>1097</v>
      </c>
      <c r="B153" t="s">
        <v>1098</v>
      </c>
      <c r="C153" t="s">
        <v>25</v>
      </c>
      <c r="D153" t="s">
        <v>26</v>
      </c>
      <c r="E153" t="s">
        <v>64</v>
      </c>
      <c r="F153" t="s">
        <v>65</v>
      </c>
      <c r="G153" t="s">
        <v>5247</v>
      </c>
      <c r="H153" t="s">
        <v>66</v>
      </c>
    </row>
    <row r="154" spans="1:8" x14ac:dyDescent="0.25">
      <c r="A154" t="s">
        <v>1104</v>
      </c>
      <c r="B154" t="s">
        <v>1105</v>
      </c>
      <c r="C154" t="s">
        <v>25</v>
      </c>
      <c r="D154" t="s">
        <v>26</v>
      </c>
      <c r="E154" t="s">
        <v>999</v>
      </c>
      <c r="F154" t="s">
        <v>189</v>
      </c>
      <c r="G154" t="s">
        <v>5248</v>
      </c>
      <c r="H154" t="s">
        <v>53</v>
      </c>
    </row>
    <row r="155" spans="1:8" x14ac:dyDescent="0.25">
      <c r="A155" t="s">
        <v>1109</v>
      </c>
      <c r="B155" t="s">
        <v>1110</v>
      </c>
      <c r="C155" t="s">
        <v>89</v>
      </c>
      <c r="D155" t="s">
        <v>26</v>
      </c>
      <c r="E155" t="s">
        <v>1111</v>
      </c>
      <c r="F155" t="s">
        <v>123</v>
      </c>
      <c r="G155" t="s">
        <v>5249</v>
      </c>
      <c r="H155" t="s">
        <v>66</v>
      </c>
    </row>
    <row r="156" spans="1:8" x14ac:dyDescent="0.25">
      <c r="A156" t="s">
        <v>1115</v>
      </c>
      <c r="B156" t="s">
        <v>1116</v>
      </c>
      <c r="C156" t="s">
        <v>100</v>
      </c>
      <c r="D156" t="s">
        <v>26</v>
      </c>
      <c r="E156" t="s">
        <v>680</v>
      </c>
      <c r="F156" t="s">
        <v>43</v>
      </c>
      <c r="G156" t="s">
        <v>5205</v>
      </c>
      <c r="H156" t="s">
        <v>29</v>
      </c>
    </row>
    <row r="157" spans="1:8" x14ac:dyDescent="0.25">
      <c r="A157" t="s">
        <v>1119</v>
      </c>
      <c r="B157" t="s">
        <v>1120</v>
      </c>
      <c r="C157" t="s">
        <v>25</v>
      </c>
      <c r="D157" t="s">
        <v>26</v>
      </c>
      <c r="E157" t="s">
        <v>27</v>
      </c>
      <c r="F157" t="s">
        <v>28</v>
      </c>
      <c r="G157" t="s">
        <v>5136</v>
      </c>
      <c r="H157" t="s">
        <v>29</v>
      </c>
    </row>
    <row r="158" spans="1:8" x14ac:dyDescent="0.25">
      <c r="A158" t="s">
        <v>1124</v>
      </c>
      <c r="B158" t="s">
        <v>1125</v>
      </c>
      <c r="C158" t="s">
        <v>25</v>
      </c>
      <c r="D158" t="s">
        <v>26</v>
      </c>
      <c r="E158" t="s">
        <v>180</v>
      </c>
      <c r="F158" t="s">
        <v>123</v>
      </c>
      <c r="G158" t="s">
        <v>5175</v>
      </c>
      <c r="H158" t="s">
        <v>66</v>
      </c>
    </row>
    <row r="159" spans="1:8" x14ac:dyDescent="0.25">
      <c r="A159" t="s">
        <v>1128</v>
      </c>
      <c r="B159" t="s">
        <v>1129</v>
      </c>
      <c r="C159" t="s">
        <v>25</v>
      </c>
      <c r="D159" t="s">
        <v>26</v>
      </c>
      <c r="E159" t="s">
        <v>720</v>
      </c>
      <c r="F159" t="s">
        <v>52</v>
      </c>
      <c r="G159" t="s">
        <v>5250</v>
      </c>
      <c r="H159" t="s">
        <v>53</v>
      </c>
    </row>
    <row r="160" spans="1:8" x14ac:dyDescent="0.25">
      <c r="A160" t="s">
        <v>1137</v>
      </c>
      <c r="B160" t="s">
        <v>1138</v>
      </c>
      <c r="C160" t="s">
        <v>25</v>
      </c>
      <c r="D160" t="s">
        <v>26</v>
      </c>
      <c r="E160" t="s">
        <v>202</v>
      </c>
      <c r="F160" t="s">
        <v>203</v>
      </c>
      <c r="G160" t="s">
        <v>5154</v>
      </c>
      <c r="H160" t="s">
        <v>53</v>
      </c>
    </row>
    <row r="161" spans="1:8" x14ac:dyDescent="0.25">
      <c r="A161" t="s">
        <v>1140</v>
      </c>
      <c r="B161" t="s">
        <v>1141</v>
      </c>
      <c r="C161" t="s">
        <v>89</v>
      </c>
      <c r="D161" t="s">
        <v>26</v>
      </c>
      <c r="E161" t="s">
        <v>180</v>
      </c>
      <c r="F161" t="s">
        <v>123</v>
      </c>
      <c r="G161" t="s">
        <v>5208</v>
      </c>
      <c r="H161" t="s">
        <v>66</v>
      </c>
    </row>
    <row r="162" spans="1:8" x14ac:dyDescent="0.25">
      <c r="A162" t="s">
        <v>1151</v>
      </c>
      <c r="B162" t="s">
        <v>1152</v>
      </c>
      <c r="C162" t="s">
        <v>89</v>
      </c>
      <c r="D162" t="s">
        <v>26</v>
      </c>
      <c r="E162" t="s">
        <v>422</v>
      </c>
      <c r="F162" t="s">
        <v>392</v>
      </c>
      <c r="G162" t="s">
        <v>5177</v>
      </c>
      <c r="H162" t="s">
        <v>66</v>
      </c>
    </row>
    <row r="163" spans="1:8" x14ac:dyDescent="0.25">
      <c r="A163" t="s">
        <v>1155</v>
      </c>
      <c r="B163" t="s">
        <v>1156</v>
      </c>
      <c r="C163" t="s">
        <v>100</v>
      </c>
      <c r="D163" t="s">
        <v>26</v>
      </c>
      <c r="E163" t="s">
        <v>1157</v>
      </c>
      <c r="F163" t="s">
        <v>633</v>
      </c>
      <c r="G163" t="s">
        <v>5253</v>
      </c>
      <c r="H163" t="s">
        <v>92</v>
      </c>
    </row>
    <row r="164" spans="1:8" x14ac:dyDescent="0.25">
      <c r="A164" t="s">
        <v>1163</v>
      </c>
      <c r="B164" t="s">
        <v>1164</v>
      </c>
      <c r="C164" t="s">
        <v>100</v>
      </c>
      <c r="D164" t="s">
        <v>26</v>
      </c>
      <c r="E164" t="s">
        <v>1165</v>
      </c>
      <c r="F164" t="s">
        <v>633</v>
      </c>
      <c r="G164" t="s">
        <v>5254</v>
      </c>
      <c r="H164" t="s">
        <v>92</v>
      </c>
    </row>
    <row r="165" spans="1:8" x14ac:dyDescent="0.25">
      <c r="A165" t="s">
        <v>1167</v>
      </c>
      <c r="B165" t="s">
        <v>1168</v>
      </c>
      <c r="C165" t="s">
        <v>25</v>
      </c>
      <c r="D165" t="s">
        <v>26</v>
      </c>
      <c r="E165" t="s">
        <v>180</v>
      </c>
      <c r="F165" t="s">
        <v>123</v>
      </c>
      <c r="G165" t="s">
        <v>5153</v>
      </c>
      <c r="H165" t="s">
        <v>66</v>
      </c>
    </row>
    <row r="166" spans="1:8" x14ac:dyDescent="0.25">
      <c r="A166" t="s">
        <v>1180</v>
      </c>
      <c r="B166" t="s">
        <v>1181</v>
      </c>
      <c r="C166" t="s">
        <v>89</v>
      </c>
      <c r="D166" t="s">
        <v>26</v>
      </c>
      <c r="E166" t="s">
        <v>64</v>
      </c>
      <c r="F166" t="s">
        <v>65</v>
      </c>
      <c r="G166" t="s">
        <v>5247</v>
      </c>
      <c r="H166" t="s">
        <v>66</v>
      </c>
    </row>
    <row r="167" spans="1:8" x14ac:dyDescent="0.25">
      <c r="A167" t="s">
        <v>1187</v>
      </c>
      <c r="B167" t="s">
        <v>1188</v>
      </c>
      <c r="C167" t="s">
        <v>100</v>
      </c>
      <c r="D167" t="s">
        <v>26</v>
      </c>
      <c r="E167" t="s">
        <v>180</v>
      </c>
      <c r="F167" t="s">
        <v>123</v>
      </c>
      <c r="G167" t="s">
        <v>5151</v>
      </c>
      <c r="H167" t="s">
        <v>66</v>
      </c>
    </row>
    <row r="168" spans="1:8" x14ac:dyDescent="0.25">
      <c r="A168" t="s">
        <v>1193</v>
      </c>
      <c r="B168" t="s">
        <v>1194</v>
      </c>
      <c r="C168" t="s">
        <v>25</v>
      </c>
      <c r="D168" t="s">
        <v>26</v>
      </c>
      <c r="E168" t="s">
        <v>101</v>
      </c>
      <c r="F168" t="s">
        <v>91</v>
      </c>
      <c r="G168" t="s">
        <v>5257</v>
      </c>
      <c r="H168" t="s">
        <v>92</v>
      </c>
    </row>
    <row r="169" spans="1:8" x14ac:dyDescent="0.25">
      <c r="A169" t="s">
        <v>1196</v>
      </c>
      <c r="B169" t="s">
        <v>1197</v>
      </c>
      <c r="C169" t="s">
        <v>25</v>
      </c>
      <c r="D169" t="s">
        <v>26</v>
      </c>
      <c r="E169" t="s">
        <v>352</v>
      </c>
      <c r="F169" t="s">
        <v>52</v>
      </c>
      <c r="G169" t="s">
        <v>5180</v>
      </c>
      <c r="H169" t="s">
        <v>53</v>
      </c>
    </row>
    <row r="170" spans="1:8" x14ac:dyDescent="0.25">
      <c r="A170" t="s">
        <v>1199</v>
      </c>
      <c r="B170" t="s">
        <v>1200</v>
      </c>
      <c r="C170" t="s">
        <v>89</v>
      </c>
      <c r="D170" t="s">
        <v>26</v>
      </c>
      <c r="E170" t="s">
        <v>311</v>
      </c>
      <c r="F170" t="s">
        <v>312</v>
      </c>
      <c r="G170" t="s">
        <v>5166</v>
      </c>
      <c r="H170" t="s">
        <v>92</v>
      </c>
    </row>
    <row r="171" spans="1:8" x14ac:dyDescent="0.25">
      <c r="A171" t="s">
        <v>1204</v>
      </c>
      <c r="B171" t="s">
        <v>1205</v>
      </c>
      <c r="C171" t="s">
        <v>25</v>
      </c>
      <c r="D171" t="s">
        <v>26</v>
      </c>
      <c r="E171" t="s">
        <v>1206</v>
      </c>
      <c r="F171" t="s">
        <v>123</v>
      </c>
      <c r="G171" t="s">
        <v>5258</v>
      </c>
      <c r="H171" t="s">
        <v>66</v>
      </c>
    </row>
    <row r="172" spans="1:8" x14ac:dyDescent="0.25">
      <c r="A172" t="s">
        <v>1212</v>
      </c>
      <c r="B172" t="s">
        <v>1213</v>
      </c>
      <c r="C172" t="s">
        <v>89</v>
      </c>
      <c r="D172" t="s">
        <v>26</v>
      </c>
      <c r="E172" t="s">
        <v>51</v>
      </c>
      <c r="F172" t="s">
        <v>52</v>
      </c>
      <c r="G172" t="s">
        <v>5260</v>
      </c>
      <c r="H172" t="s">
        <v>53</v>
      </c>
    </row>
    <row r="173" spans="1:8" x14ac:dyDescent="0.25">
      <c r="A173" t="s">
        <v>1218</v>
      </c>
      <c r="B173" t="s">
        <v>1219</v>
      </c>
      <c r="C173" t="s">
        <v>100</v>
      </c>
      <c r="D173" t="s">
        <v>26</v>
      </c>
      <c r="E173" t="s">
        <v>352</v>
      </c>
      <c r="F173" t="s">
        <v>52</v>
      </c>
      <c r="G173" t="s">
        <v>5180</v>
      </c>
      <c r="H173" t="s">
        <v>53</v>
      </c>
    </row>
    <row r="174" spans="1:8" x14ac:dyDescent="0.25">
      <c r="A174" t="s">
        <v>1222</v>
      </c>
      <c r="B174" t="s">
        <v>1223</v>
      </c>
      <c r="C174" t="s">
        <v>25</v>
      </c>
      <c r="D174" t="s">
        <v>26</v>
      </c>
      <c r="E174" t="s">
        <v>101</v>
      </c>
      <c r="F174" t="s">
        <v>91</v>
      </c>
      <c r="G174" t="s">
        <v>5142</v>
      </c>
      <c r="H174" t="s">
        <v>92</v>
      </c>
    </row>
    <row r="175" spans="1:8" x14ac:dyDescent="0.25">
      <c r="A175" t="s">
        <v>1227</v>
      </c>
      <c r="B175" t="s">
        <v>1228</v>
      </c>
      <c r="C175" t="s">
        <v>25</v>
      </c>
      <c r="D175" t="s">
        <v>26</v>
      </c>
      <c r="E175" t="s">
        <v>1229</v>
      </c>
      <c r="F175" t="s">
        <v>52</v>
      </c>
      <c r="G175" t="s">
        <v>5207</v>
      </c>
      <c r="H175" t="s">
        <v>53</v>
      </c>
    </row>
    <row r="176" spans="1:8" x14ac:dyDescent="0.25">
      <c r="A176" t="s">
        <v>1235</v>
      </c>
      <c r="B176" t="s">
        <v>1236</v>
      </c>
      <c r="C176" t="s">
        <v>25</v>
      </c>
      <c r="D176" t="s">
        <v>26</v>
      </c>
      <c r="E176" t="s">
        <v>1237</v>
      </c>
      <c r="F176" t="s">
        <v>1238</v>
      </c>
      <c r="G176" t="s">
        <v>5261</v>
      </c>
      <c r="H176" t="s">
        <v>29</v>
      </c>
    </row>
    <row r="177" spans="1:8" x14ac:dyDescent="0.25">
      <c r="A177" t="s">
        <v>1241</v>
      </c>
      <c r="B177" t="s">
        <v>1242</v>
      </c>
      <c r="C177" t="s">
        <v>25</v>
      </c>
      <c r="D177" t="s">
        <v>26</v>
      </c>
      <c r="E177" t="s">
        <v>1015</v>
      </c>
      <c r="F177" t="s">
        <v>817</v>
      </c>
      <c r="G177" t="s">
        <v>5237</v>
      </c>
      <c r="H177" t="s">
        <v>29</v>
      </c>
    </row>
    <row r="178" spans="1:8" x14ac:dyDescent="0.25">
      <c r="A178" t="s">
        <v>1247</v>
      </c>
      <c r="B178" t="s">
        <v>1248</v>
      </c>
      <c r="C178" t="s">
        <v>25</v>
      </c>
      <c r="D178" t="s">
        <v>26</v>
      </c>
      <c r="E178" t="s">
        <v>51</v>
      </c>
      <c r="F178" t="s">
        <v>52</v>
      </c>
      <c r="G178" t="s">
        <v>5197</v>
      </c>
      <c r="H178" t="s">
        <v>53</v>
      </c>
    </row>
    <row r="179" spans="1:8" x14ac:dyDescent="0.25">
      <c r="A179" t="s">
        <v>1251</v>
      </c>
      <c r="B179" t="s">
        <v>1252</v>
      </c>
      <c r="C179" t="s">
        <v>89</v>
      </c>
      <c r="D179" t="s">
        <v>26</v>
      </c>
      <c r="E179" t="s">
        <v>1253</v>
      </c>
      <c r="F179" t="s">
        <v>250</v>
      </c>
      <c r="G179" t="s">
        <v>5262</v>
      </c>
      <c r="H179" t="s">
        <v>66</v>
      </c>
    </row>
    <row r="180" spans="1:8" x14ac:dyDescent="0.25">
      <c r="A180" t="s">
        <v>1259</v>
      </c>
      <c r="B180" t="s">
        <v>1260</v>
      </c>
      <c r="C180" t="s">
        <v>100</v>
      </c>
      <c r="D180" t="s">
        <v>26</v>
      </c>
      <c r="E180" t="s">
        <v>1261</v>
      </c>
      <c r="F180" t="s">
        <v>817</v>
      </c>
      <c r="G180" t="s">
        <v>5263</v>
      </c>
      <c r="H180" t="s">
        <v>29</v>
      </c>
    </row>
    <row r="181" spans="1:8" x14ac:dyDescent="0.25">
      <c r="A181" t="s">
        <v>1265</v>
      </c>
      <c r="B181" t="s">
        <v>1266</v>
      </c>
      <c r="C181" t="s">
        <v>89</v>
      </c>
      <c r="D181" t="s">
        <v>26</v>
      </c>
      <c r="E181" t="s">
        <v>51</v>
      </c>
      <c r="F181" t="s">
        <v>52</v>
      </c>
      <c r="G181" t="s">
        <v>5145</v>
      </c>
      <c r="H181" t="s">
        <v>53</v>
      </c>
    </row>
    <row r="182" spans="1:8" x14ac:dyDescent="0.25">
      <c r="A182" t="s">
        <v>1280</v>
      </c>
      <c r="B182" t="s">
        <v>1281</v>
      </c>
      <c r="C182" t="s">
        <v>100</v>
      </c>
      <c r="D182" t="s">
        <v>26</v>
      </c>
      <c r="E182" t="s">
        <v>51</v>
      </c>
      <c r="F182" t="s">
        <v>52</v>
      </c>
      <c r="G182" t="s">
        <v>5203</v>
      </c>
      <c r="H182" t="s">
        <v>53</v>
      </c>
    </row>
    <row r="183" spans="1:8" x14ac:dyDescent="0.25">
      <c r="A183" t="s">
        <v>1295</v>
      </c>
      <c r="B183" t="s">
        <v>1296</v>
      </c>
      <c r="C183" t="s">
        <v>89</v>
      </c>
      <c r="D183" t="s">
        <v>26</v>
      </c>
      <c r="E183" t="s">
        <v>286</v>
      </c>
      <c r="F183" t="s">
        <v>189</v>
      </c>
      <c r="G183" t="s">
        <v>5162</v>
      </c>
      <c r="H183" t="s">
        <v>53</v>
      </c>
    </row>
    <row r="184" spans="1:8" x14ac:dyDescent="0.25">
      <c r="A184" t="s">
        <v>1299</v>
      </c>
      <c r="B184" t="s">
        <v>1300</v>
      </c>
      <c r="C184" t="s">
        <v>89</v>
      </c>
      <c r="D184" t="s">
        <v>26</v>
      </c>
      <c r="E184" t="s">
        <v>180</v>
      </c>
      <c r="F184" t="s">
        <v>123</v>
      </c>
      <c r="G184" t="s">
        <v>5151</v>
      </c>
      <c r="H184" t="s">
        <v>66</v>
      </c>
    </row>
    <row r="185" spans="1:8" x14ac:dyDescent="0.25">
      <c r="A185" t="s">
        <v>1303</v>
      </c>
      <c r="B185" t="s">
        <v>1304</v>
      </c>
      <c r="C185" t="s">
        <v>89</v>
      </c>
      <c r="D185" t="s">
        <v>26</v>
      </c>
      <c r="E185" t="s">
        <v>64</v>
      </c>
      <c r="F185" t="s">
        <v>65</v>
      </c>
      <c r="G185" t="s">
        <v>5247</v>
      </c>
      <c r="H185" t="s">
        <v>66</v>
      </c>
    </row>
    <row r="186" spans="1:8" x14ac:dyDescent="0.25">
      <c r="A186" t="s">
        <v>1310</v>
      </c>
      <c r="B186" t="s">
        <v>1311</v>
      </c>
      <c r="C186" t="s">
        <v>25</v>
      </c>
      <c r="D186" t="s">
        <v>26</v>
      </c>
      <c r="E186" t="s">
        <v>1312</v>
      </c>
      <c r="F186" t="s">
        <v>43</v>
      </c>
      <c r="G186" t="s">
        <v>5266</v>
      </c>
      <c r="H186" t="s">
        <v>29</v>
      </c>
    </row>
    <row r="187" spans="1:8" x14ac:dyDescent="0.25">
      <c r="A187" t="s">
        <v>1318</v>
      </c>
      <c r="B187" t="s">
        <v>1319</v>
      </c>
      <c r="C187" t="s">
        <v>25</v>
      </c>
      <c r="D187" t="s">
        <v>26</v>
      </c>
      <c r="E187" t="s">
        <v>202</v>
      </c>
      <c r="F187" t="s">
        <v>203</v>
      </c>
      <c r="G187" t="s">
        <v>5186</v>
      </c>
      <c r="H187" t="s">
        <v>53</v>
      </c>
    </row>
    <row r="188" spans="1:8" x14ac:dyDescent="0.25">
      <c r="A188" t="s">
        <v>1324</v>
      </c>
      <c r="B188" t="s">
        <v>1325</v>
      </c>
      <c r="C188" t="s">
        <v>25</v>
      </c>
      <c r="D188" t="s">
        <v>26</v>
      </c>
      <c r="E188" t="s">
        <v>1326</v>
      </c>
      <c r="F188" t="s">
        <v>52</v>
      </c>
      <c r="G188" t="s">
        <v>5267</v>
      </c>
      <c r="H188" t="s">
        <v>53</v>
      </c>
    </row>
    <row r="189" spans="1:8" x14ac:dyDescent="0.25">
      <c r="A189" t="s">
        <v>1333</v>
      </c>
      <c r="B189" t="s">
        <v>1334</v>
      </c>
      <c r="C189" t="s">
        <v>25</v>
      </c>
      <c r="D189" t="s">
        <v>26</v>
      </c>
      <c r="E189" t="s">
        <v>180</v>
      </c>
      <c r="F189" t="s">
        <v>123</v>
      </c>
      <c r="G189" t="s">
        <v>5151</v>
      </c>
      <c r="H189" t="s">
        <v>66</v>
      </c>
    </row>
    <row r="190" spans="1:8" x14ac:dyDescent="0.25">
      <c r="A190" t="s">
        <v>1339</v>
      </c>
      <c r="B190" t="s">
        <v>1340</v>
      </c>
      <c r="C190" t="s">
        <v>100</v>
      </c>
      <c r="D190" t="s">
        <v>26</v>
      </c>
      <c r="E190" t="s">
        <v>1341</v>
      </c>
      <c r="F190" t="s">
        <v>65</v>
      </c>
      <c r="G190" t="s">
        <v>5268</v>
      </c>
      <c r="H190" t="s">
        <v>66</v>
      </c>
    </row>
    <row r="191" spans="1:8" x14ac:dyDescent="0.25">
      <c r="A191" t="s">
        <v>1347</v>
      </c>
      <c r="B191" t="s">
        <v>1348</v>
      </c>
      <c r="C191" t="s">
        <v>25</v>
      </c>
      <c r="D191" t="s">
        <v>26</v>
      </c>
      <c r="E191" t="s">
        <v>1349</v>
      </c>
      <c r="F191" t="s">
        <v>112</v>
      </c>
      <c r="G191" t="s">
        <v>5269</v>
      </c>
      <c r="H191" t="s">
        <v>92</v>
      </c>
    </row>
    <row r="192" spans="1:8" x14ac:dyDescent="0.25">
      <c r="A192" t="s">
        <v>1352</v>
      </c>
      <c r="B192" t="s">
        <v>1353</v>
      </c>
      <c r="C192" t="s">
        <v>89</v>
      </c>
      <c r="D192" t="s">
        <v>26</v>
      </c>
      <c r="E192" t="s">
        <v>51</v>
      </c>
      <c r="F192" t="s">
        <v>52</v>
      </c>
      <c r="G192" t="s">
        <v>5197</v>
      </c>
      <c r="H192" t="s">
        <v>53</v>
      </c>
    </row>
    <row r="193" spans="1:8" x14ac:dyDescent="0.25">
      <c r="A193" t="s">
        <v>1357</v>
      </c>
      <c r="B193" t="s">
        <v>1358</v>
      </c>
      <c r="C193" t="s">
        <v>89</v>
      </c>
      <c r="D193" t="s">
        <v>26</v>
      </c>
      <c r="E193" t="s">
        <v>999</v>
      </c>
      <c r="F193" t="s">
        <v>189</v>
      </c>
      <c r="G193" t="s">
        <v>5248</v>
      </c>
      <c r="H193" t="s">
        <v>53</v>
      </c>
    </row>
    <row r="194" spans="1:8" x14ac:dyDescent="0.25">
      <c r="A194" t="s">
        <v>1361</v>
      </c>
      <c r="B194" t="s">
        <v>1362</v>
      </c>
      <c r="C194" t="s">
        <v>25</v>
      </c>
      <c r="D194" t="s">
        <v>26</v>
      </c>
      <c r="E194" t="s">
        <v>667</v>
      </c>
      <c r="F194" t="s">
        <v>91</v>
      </c>
      <c r="G194" t="s">
        <v>5204</v>
      </c>
      <c r="H194" t="s">
        <v>92</v>
      </c>
    </row>
    <row r="195" spans="1:8" x14ac:dyDescent="0.25">
      <c r="A195" t="s">
        <v>1368</v>
      </c>
      <c r="B195" t="s">
        <v>1369</v>
      </c>
      <c r="C195" t="s">
        <v>89</v>
      </c>
      <c r="D195" t="s">
        <v>26</v>
      </c>
      <c r="E195" t="s">
        <v>180</v>
      </c>
      <c r="F195" t="s">
        <v>123</v>
      </c>
      <c r="G195" t="s">
        <v>5151</v>
      </c>
      <c r="H195" t="s">
        <v>66</v>
      </c>
    </row>
    <row r="196" spans="1:8" x14ac:dyDescent="0.25">
      <c r="A196" t="s">
        <v>1373</v>
      </c>
      <c r="B196" t="s">
        <v>1374</v>
      </c>
      <c r="C196" t="s">
        <v>25</v>
      </c>
      <c r="D196" t="s">
        <v>26</v>
      </c>
      <c r="E196" t="s">
        <v>1015</v>
      </c>
      <c r="F196" t="s">
        <v>817</v>
      </c>
      <c r="G196" t="s">
        <v>5237</v>
      </c>
      <c r="H196" t="s">
        <v>29</v>
      </c>
    </row>
    <row r="197" spans="1:8" x14ac:dyDescent="0.25">
      <c r="A197" t="s">
        <v>1378</v>
      </c>
      <c r="B197" t="s">
        <v>1379</v>
      </c>
      <c r="C197" t="s">
        <v>100</v>
      </c>
      <c r="D197" t="s">
        <v>26</v>
      </c>
      <c r="E197" t="s">
        <v>784</v>
      </c>
      <c r="F197" t="s">
        <v>817</v>
      </c>
      <c r="G197" t="s">
        <v>5226</v>
      </c>
      <c r="H197" t="s">
        <v>29</v>
      </c>
    </row>
    <row r="198" spans="1:8" x14ac:dyDescent="0.25">
      <c r="A198" t="s">
        <v>1383</v>
      </c>
      <c r="B198" t="s">
        <v>1384</v>
      </c>
      <c r="C198" t="s">
        <v>25</v>
      </c>
      <c r="D198" t="s">
        <v>26</v>
      </c>
      <c r="E198" t="s">
        <v>376</v>
      </c>
      <c r="F198" t="s">
        <v>754</v>
      </c>
      <c r="G198" t="s">
        <v>5270</v>
      </c>
      <c r="H198" t="s">
        <v>29</v>
      </c>
    </row>
    <row r="199" spans="1:8" x14ac:dyDescent="0.25">
      <c r="A199" t="s">
        <v>1390</v>
      </c>
      <c r="B199" t="s">
        <v>1391</v>
      </c>
      <c r="C199" t="s">
        <v>25</v>
      </c>
      <c r="D199" t="s">
        <v>26</v>
      </c>
      <c r="E199" t="s">
        <v>1392</v>
      </c>
      <c r="F199" t="s">
        <v>52</v>
      </c>
      <c r="G199" t="s">
        <v>5271</v>
      </c>
      <c r="H199" t="s">
        <v>53</v>
      </c>
    </row>
    <row r="200" spans="1:8" x14ac:dyDescent="0.25">
      <c r="A200" t="s">
        <v>1398</v>
      </c>
      <c r="B200" t="s">
        <v>1399</v>
      </c>
      <c r="C200" t="s">
        <v>89</v>
      </c>
      <c r="D200" t="s">
        <v>26</v>
      </c>
      <c r="E200" t="s">
        <v>51</v>
      </c>
      <c r="F200" t="s">
        <v>52</v>
      </c>
      <c r="G200" t="s">
        <v>5138</v>
      </c>
      <c r="H200" t="s">
        <v>53</v>
      </c>
    </row>
    <row r="201" spans="1:8" x14ac:dyDescent="0.25">
      <c r="A201" t="s">
        <v>1408</v>
      </c>
      <c r="B201" t="s">
        <v>1409</v>
      </c>
      <c r="C201" t="s">
        <v>25</v>
      </c>
      <c r="D201" t="s">
        <v>26</v>
      </c>
      <c r="E201" t="s">
        <v>352</v>
      </c>
      <c r="F201" t="s">
        <v>52</v>
      </c>
      <c r="G201" t="s">
        <v>5170</v>
      </c>
      <c r="H201" t="s">
        <v>53</v>
      </c>
    </row>
    <row r="202" spans="1:8" x14ac:dyDescent="0.25">
      <c r="A202" t="s">
        <v>1411</v>
      </c>
      <c r="B202" t="s">
        <v>1412</v>
      </c>
      <c r="C202" t="s">
        <v>25</v>
      </c>
      <c r="D202" t="s">
        <v>26</v>
      </c>
      <c r="E202" t="s">
        <v>51</v>
      </c>
      <c r="F202" t="s">
        <v>52</v>
      </c>
      <c r="G202" t="s">
        <v>5272</v>
      </c>
      <c r="H202" t="s">
        <v>53</v>
      </c>
    </row>
    <row r="203" spans="1:8" x14ac:dyDescent="0.25">
      <c r="A203" t="s">
        <v>1414</v>
      </c>
      <c r="B203" t="s">
        <v>1415</v>
      </c>
      <c r="C203" t="s">
        <v>25</v>
      </c>
      <c r="D203" t="s">
        <v>26</v>
      </c>
      <c r="E203" t="s">
        <v>180</v>
      </c>
      <c r="F203" t="s">
        <v>123</v>
      </c>
      <c r="G203" t="s">
        <v>5208</v>
      </c>
      <c r="H203" t="s">
        <v>66</v>
      </c>
    </row>
    <row r="204" spans="1:8" x14ac:dyDescent="0.25">
      <c r="A204" t="s">
        <v>1419</v>
      </c>
      <c r="B204" t="s">
        <v>1420</v>
      </c>
      <c r="C204" t="s">
        <v>25</v>
      </c>
      <c r="D204" t="s">
        <v>26</v>
      </c>
      <c r="E204" t="s">
        <v>1421</v>
      </c>
      <c r="F204" t="s">
        <v>138</v>
      </c>
      <c r="G204" t="s">
        <v>5273</v>
      </c>
      <c r="H204" t="s">
        <v>92</v>
      </c>
    </row>
    <row r="205" spans="1:8" x14ac:dyDescent="0.25">
      <c r="A205" t="s">
        <v>1426</v>
      </c>
      <c r="B205" t="s">
        <v>1427</v>
      </c>
      <c r="C205" t="s">
        <v>25</v>
      </c>
      <c r="D205" t="s">
        <v>26</v>
      </c>
      <c r="E205" t="s">
        <v>667</v>
      </c>
      <c r="F205" t="s">
        <v>91</v>
      </c>
      <c r="G205" t="s">
        <v>5204</v>
      </c>
      <c r="H205" t="s">
        <v>92</v>
      </c>
    </row>
    <row r="206" spans="1:8" x14ac:dyDescent="0.25">
      <c r="A206" t="s">
        <v>1430</v>
      </c>
      <c r="B206" t="s">
        <v>1431</v>
      </c>
      <c r="C206" t="s">
        <v>25</v>
      </c>
      <c r="D206" t="s">
        <v>26</v>
      </c>
      <c r="E206" t="s">
        <v>51</v>
      </c>
      <c r="F206" t="s">
        <v>52</v>
      </c>
      <c r="G206" t="s">
        <v>5260</v>
      </c>
      <c r="H206" t="s">
        <v>53</v>
      </c>
    </row>
    <row r="207" spans="1:8" x14ac:dyDescent="0.25">
      <c r="A207" t="s">
        <v>1435</v>
      </c>
      <c r="B207" t="s">
        <v>1436</v>
      </c>
      <c r="C207" t="s">
        <v>89</v>
      </c>
      <c r="D207" t="s">
        <v>26</v>
      </c>
      <c r="E207" t="s">
        <v>1437</v>
      </c>
      <c r="F207" t="s">
        <v>577</v>
      </c>
      <c r="G207" t="s">
        <v>5274</v>
      </c>
      <c r="H207" t="s">
        <v>53</v>
      </c>
    </row>
    <row r="208" spans="1:8" x14ac:dyDescent="0.25">
      <c r="A208" t="s">
        <v>1439</v>
      </c>
      <c r="B208" t="s">
        <v>1440</v>
      </c>
      <c r="C208" t="s">
        <v>100</v>
      </c>
      <c r="D208" t="s">
        <v>26</v>
      </c>
      <c r="E208" t="s">
        <v>1441</v>
      </c>
      <c r="F208" t="s">
        <v>52</v>
      </c>
      <c r="G208" t="s">
        <v>5275</v>
      </c>
      <c r="H208" t="s">
        <v>53</v>
      </c>
    </row>
    <row r="209" spans="1:8" x14ac:dyDescent="0.25">
      <c r="A209" t="s">
        <v>1444</v>
      </c>
      <c r="B209" t="s">
        <v>1445</v>
      </c>
      <c r="C209" t="s">
        <v>25</v>
      </c>
      <c r="D209" t="s">
        <v>26</v>
      </c>
      <c r="E209" t="s">
        <v>382</v>
      </c>
      <c r="F209" t="s">
        <v>189</v>
      </c>
      <c r="G209" t="s">
        <v>5173</v>
      </c>
      <c r="H209" t="s">
        <v>53</v>
      </c>
    </row>
    <row r="210" spans="1:8" x14ac:dyDescent="0.25">
      <c r="A210" t="s">
        <v>1448</v>
      </c>
      <c r="B210" t="s">
        <v>1449</v>
      </c>
      <c r="C210" t="s">
        <v>25</v>
      </c>
      <c r="D210" t="s">
        <v>26</v>
      </c>
      <c r="E210" t="s">
        <v>1450</v>
      </c>
      <c r="F210" t="s">
        <v>75</v>
      </c>
      <c r="G210" t="s">
        <v>5276</v>
      </c>
      <c r="H210" t="s">
        <v>53</v>
      </c>
    </row>
    <row r="211" spans="1:8" x14ac:dyDescent="0.25">
      <c r="A211" t="s">
        <v>1454</v>
      </c>
      <c r="B211" t="s">
        <v>1455</v>
      </c>
      <c r="C211" t="s">
        <v>100</v>
      </c>
      <c r="D211" t="s">
        <v>26</v>
      </c>
      <c r="E211" t="s">
        <v>188</v>
      </c>
      <c r="F211" t="s">
        <v>138</v>
      </c>
      <c r="G211" t="s">
        <v>5213</v>
      </c>
      <c r="H211" t="s">
        <v>92</v>
      </c>
    </row>
    <row r="212" spans="1:8" x14ac:dyDescent="0.25">
      <c r="A212" t="s">
        <v>1457</v>
      </c>
      <c r="B212" t="s">
        <v>1458</v>
      </c>
      <c r="C212" t="s">
        <v>100</v>
      </c>
      <c r="D212" t="s">
        <v>26</v>
      </c>
      <c r="E212" t="s">
        <v>1459</v>
      </c>
      <c r="F212" t="s">
        <v>754</v>
      </c>
      <c r="G212" t="s">
        <v>5277</v>
      </c>
      <c r="H212" t="s">
        <v>29</v>
      </c>
    </row>
    <row r="213" spans="1:8" x14ac:dyDescent="0.25">
      <c r="A213" t="s">
        <v>1463</v>
      </c>
      <c r="B213" t="s">
        <v>1464</v>
      </c>
      <c r="C213" t="s">
        <v>89</v>
      </c>
      <c r="D213" t="s">
        <v>26</v>
      </c>
      <c r="E213" t="s">
        <v>188</v>
      </c>
      <c r="F213" t="s">
        <v>138</v>
      </c>
      <c r="G213" t="s">
        <v>5213</v>
      </c>
      <c r="H213" t="s">
        <v>92</v>
      </c>
    </row>
    <row r="214" spans="1:8" x14ac:dyDescent="0.25">
      <c r="A214" t="s">
        <v>1472</v>
      </c>
      <c r="B214" t="s">
        <v>1473</v>
      </c>
      <c r="C214" t="s">
        <v>100</v>
      </c>
      <c r="D214" t="s">
        <v>26</v>
      </c>
      <c r="E214" t="s">
        <v>376</v>
      </c>
      <c r="F214" t="s">
        <v>250</v>
      </c>
      <c r="G214" t="s">
        <v>5172</v>
      </c>
      <c r="H214" t="s">
        <v>66</v>
      </c>
    </row>
    <row r="215" spans="1:8" x14ac:dyDescent="0.25">
      <c r="A215" t="s">
        <v>1477</v>
      </c>
      <c r="B215" t="s">
        <v>1478</v>
      </c>
      <c r="C215" t="s">
        <v>100</v>
      </c>
      <c r="D215" t="s">
        <v>26</v>
      </c>
      <c r="E215" t="s">
        <v>64</v>
      </c>
      <c r="F215" t="s">
        <v>65</v>
      </c>
      <c r="G215" t="s">
        <v>5179</v>
      </c>
      <c r="H215" t="s">
        <v>66</v>
      </c>
    </row>
    <row r="216" spans="1:8" x14ac:dyDescent="0.25">
      <c r="A216" t="s">
        <v>1484</v>
      </c>
      <c r="B216" t="s">
        <v>1485</v>
      </c>
      <c r="C216" t="s">
        <v>25</v>
      </c>
      <c r="D216" t="s">
        <v>26</v>
      </c>
      <c r="E216" t="s">
        <v>576</v>
      </c>
      <c r="F216" t="s">
        <v>577</v>
      </c>
      <c r="G216" t="s">
        <v>5194</v>
      </c>
      <c r="H216" t="s">
        <v>53</v>
      </c>
    </row>
    <row r="217" spans="1:8" x14ac:dyDescent="0.25">
      <c r="A217" t="s">
        <v>1491</v>
      </c>
      <c r="B217" t="s">
        <v>1492</v>
      </c>
      <c r="C217" t="s">
        <v>100</v>
      </c>
      <c r="D217" t="s">
        <v>26</v>
      </c>
      <c r="E217" t="s">
        <v>616</v>
      </c>
      <c r="F217" t="s">
        <v>52</v>
      </c>
      <c r="G217" t="s">
        <v>5198</v>
      </c>
      <c r="H217" t="s">
        <v>53</v>
      </c>
    </row>
    <row r="218" spans="1:8" x14ac:dyDescent="0.25">
      <c r="A218" t="s">
        <v>1496</v>
      </c>
      <c r="B218" t="s">
        <v>1497</v>
      </c>
      <c r="C218" t="s">
        <v>89</v>
      </c>
      <c r="D218" t="s">
        <v>26</v>
      </c>
      <c r="E218" t="s">
        <v>101</v>
      </c>
      <c r="F218" t="s">
        <v>91</v>
      </c>
      <c r="G218" t="s">
        <v>5142</v>
      </c>
      <c r="H218" t="s">
        <v>92</v>
      </c>
    </row>
    <row r="219" spans="1:8" x14ac:dyDescent="0.25">
      <c r="A219" t="s">
        <v>1500</v>
      </c>
      <c r="B219" t="s">
        <v>1501</v>
      </c>
      <c r="C219" t="s">
        <v>25</v>
      </c>
      <c r="D219" t="s">
        <v>26</v>
      </c>
      <c r="E219" t="s">
        <v>984</v>
      </c>
      <c r="F219" t="s">
        <v>1502</v>
      </c>
      <c r="G219" t="s">
        <v>5278</v>
      </c>
      <c r="H219" t="s">
        <v>29</v>
      </c>
    </row>
    <row r="220" spans="1:8" x14ac:dyDescent="0.25">
      <c r="A220" t="s">
        <v>1510</v>
      </c>
      <c r="B220" t="s">
        <v>1511</v>
      </c>
      <c r="C220" t="s">
        <v>100</v>
      </c>
      <c r="D220" t="s">
        <v>26</v>
      </c>
      <c r="E220" t="s">
        <v>376</v>
      </c>
      <c r="F220" t="s">
        <v>754</v>
      </c>
      <c r="G220" t="s">
        <v>5270</v>
      </c>
      <c r="H220" t="s">
        <v>29</v>
      </c>
    </row>
    <row r="221" spans="1:8" x14ac:dyDescent="0.25">
      <c r="A221" t="s">
        <v>1515</v>
      </c>
      <c r="B221" t="s">
        <v>1516</v>
      </c>
      <c r="C221" t="s">
        <v>25</v>
      </c>
      <c r="D221" t="s">
        <v>26</v>
      </c>
      <c r="E221" t="s">
        <v>1517</v>
      </c>
      <c r="F221" t="s">
        <v>468</v>
      </c>
      <c r="G221" t="s">
        <v>5279</v>
      </c>
      <c r="H221" t="s">
        <v>66</v>
      </c>
    </row>
    <row r="222" spans="1:8" x14ac:dyDescent="0.25">
      <c r="A222" t="s">
        <v>1522</v>
      </c>
      <c r="B222" t="s">
        <v>1523</v>
      </c>
      <c r="C222" t="s">
        <v>25</v>
      </c>
      <c r="D222" t="s">
        <v>26</v>
      </c>
      <c r="E222" t="s">
        <v>1524</v>
      </c>
      <c r="F222" t="s">
        <v>392</v>
      </c>
      <c r="G222" t="s">
        <v>5280</v>
      </c>
      <c r="H222" t="s">
        <v>66</v>
      </c>
    </row>
    <row r="223" spans="1:8" x14ac:dyDescent="0.25">
      <c r="A223" t="s">
        <v>1528</v>
      </c>
      <c r="B223" t="s">
        <v>1529</v>
      </c>
      <c r="C223" t="s">
        <v>89</v>
      </c>
      <c r="D223" t="s">
        <v>26</v>
      </c>
      <c r="E223" t="s">
        <v>1392</v>
      </c>
      <c r="F223" t="s">
        <v>91</v>
      </c>
      <c r="G223" t="s">
        <v>5281</v>
      </c>
      <c r="H223" t="s">
        <v>92</v>
      </c>
    </row>
    <row r="224" spans="1:8" x14ac:dyDescent="0.25">
      <c r="A224" t="s">
        <v>1532</v>
      </c>
      <c r="B224" t="s">
        <v>1533</v>
      </c>
      <c r="C224" t="s">
        <v>25</v>
      </c>
      <c r="D224" t="s">
        <v>26</v>
      </c>
      <c r="E224" t="s">
        <v>1534</v>
      </c>
      <c r="F224" t="s">
        <v>577</v>
      </c>
      <c r="G224" t="s">
        <v>5282</v>
      </c>
      <c r="H224" t="s">
        <v>53</v>
      </c>
    </row>
    <row r="225" spans="1:8" x14ac:dyDescent="0.25">
      <c r="A225" t="s">
        <v>1537</v>
      </c>
      <c r="B225" t="s">
        <v>1538</v>
      </c>
      <c r="C225" t="s">
        <v>89</v>
      </c>
      <c r="D225" t="s">
        <v>26</v>
      </c>
      <c r="E225" t="s">
        <v>311</v>
      </c>
      <c r="F225" t="s">
        <v>312</v>
      </c>
      <c r="G225" t="s">
        <v>5201</v>
      </c>
      <c r="H225" t="s">
        <v>92</v>
      </c>
    </row>
    <row r="226" spans="1:8" x14ac:dyDescent="0.25">
      <c r="A226" t="s">
        <v>1542</v>
      </c>
      <c r="B226" t="s">
        <v>1543</v>
      </c>
      <c r="C226" t="s">
        <v>25</v>
      </c>
      <c r="D226" t="s">
        <v>26</v>
      </c>
      <c r="E226" t="s">
        <v>101</v>
      </c>
      <c r="F226" t="s">
        <v>91</v>
      </c>
      <c r="G226" t="s">
        <v>5184</v>
      </c>
      <c r="H226" t="s">
        <v>92</v>
      </c>
    </row>
    <row r="227" spans="1:8" x14ac:dyDescent="0.25">
      <c r="A227" t="s">
        <v>1547</v>
      </c>
      <c r="B227" t="s">
        <v>1548</v>
      </c>
      <c r="C227" t="s">
        <v>100</v>
      </c>
      <c r="D227" t="s">
        <v>26</v>
      </c>
      <c r="E227" t="s">
        <v>51</v>
      </c>
      <c r="F227" t="s">
        <v>52</v>
      </c>
      <c r="G227" t="s">
        <v>5272</v>
      </c>
      <c r="H227" t="s">
        <v>53</v>
      </c>
    </row>
    <row r="228" spans="1:8" x14ac:dyDescent="0.25">
      <c r="A228" t="s">
        <v>1551</v>
      </c>
      <c r="B228" t="s">
        <v>1552</v>
      </c>
      <c r="C228" t="s">
        <v>89</v>
      </c>
      <c r="D228" t="s">
        <v>26</v>
      </c>
      <c r="E228" t="s">
        <v>180</v>
      </c>
      <c r="F228" t="s">
        <v>123</v>
      </c>
      <c r="G228" t="s">
        <v>5153</v>
      </c>
      <c r="H228" t="s">
        <v>66</v>
      </c>
    </row>
    <row r="229" spans="1:8" x14ac:dyDescent="0.25">
      <c r="A229" t="s">
        <v>1555</v>
      </c>
      <c r="B229" t="s">
        <v>1556</v>
      </c>
      <c r="C229" t="s">
        <v>89</v>
      </c>
      <c r="D229" t="s">
        <v>26</v>
      </c>
      <c r="E229" t="s">
        <v>774</v>
      </c>
      <c r="F229" t="s">
        <v>203</v>
      </c>
      <c r="G229" t="s">
        <v>5212</v>
      </c>
      <c r="H229" t="s">
        <v>53</v>
      </c>
    </row>
    <row r="230" spans="1:8" x14ac:dyDescent="0.25">
      <c r="A230" t="s">
        <v>1558</v>
      </c>
      <c r="B230" t="s">
        <v>1559</v>
      </c>
      <c r="C230" t="s">
        <v>100</v>
      </c>
      <c r="D230" t="s">
        <v>26</v>
      </c>
      <c r="E230" t="s">
        <v>51</v>
      </c>
      <c r="F230" t="s">
        <v>52</v>
      </c>
      <c r="G230" t="s">
        <v>5197</v>
      </c>
      <c r="H230" t="s">
        <v>53</v>
      </c>
    </row>
    <row r="231" spans="1:8" x14ac:dyDescent="0.25">
      <c r="A231" t="s">
        <v>1561</v>
      </c>
      <c r="B231" t="s">
        <v>1562</v>
      </c>
      <c r="C231" t="s">
        <v>100</v>
      </c>
      <c r="D231" t="s">
        <v>26</v>
      </c>
      <c r="E231" t="s">
        <v>51</v>
      </c>
      <c r="F231" t="s">
        <v>52</v>
      </c>
      <c r="G231" t="s">
        <v>5145</v>
      </c>
      <c r="H231" t="s">
        <v>53</v>
      </c>
    </row>
    <row r="232" spans="1:8" x14ac:dyDescent="0.25">
      <c r="A232" t="s">
        <v>1566</v>
      </c>
      <c r="B232" t="s">
        <v>1567</v>
      </c>
      <c r="C232" t="s">
        <v>25</v>
      </c>
      <c r="D232" t="s">
        <v>26</v>
      </c>
      <c r="E232" t="s">
        <v>51</v>
      </c>
      <c r="F232" t="s">
        <v>52</v>
      </c>
      <c r="G232" t="s">
        <v>5203</v>
      </c>
      <c r="H232" t="s">
        <v>53</v>
      </c>
    </row>
    <row r="233" spans="1:8" x14ac:dyDescent="0.25">
      <c r="A233" t="s">
        <v>1570</v>
      </c>
      <c r="B233" t="s">
        <v>1571</v>
      </c>
      <c r="C233" t="s">
        <v>25</v>
      </c>
      <c r="D233" t="s">
        <v>26</v>
      </c>
      <c r="E233" t="s">
        <v>64</v>
      </c>
      <c r="F233" t="s">
        <v>65</v>
      </c>
      <c r="G233" t="s">
        <v>5244</v>
      </c>
      <c r="H233" t="s">
        <v>66</v>
      </c>
    </row>
    <row r="234" spans="1:8" x14ac:dyDescent="0.25">
      <c r="A234" t="s">
        <v>1574</v>
      </c>
      <c r="B234" t="s">
        <v>1575</v>
      </c>
      <c r="C234" t="s">
        <v>25</v>
      </c>
      <c r="D234" t="s">
        <v>26</v>
      </c>
      <c r="E234" t="s">
        <v>1576</v>
      </c>
      <c r="F234" t="s">
        <v>1577</v>
      </c>
      <c r="G234" t="s">
        <v>5283</v>
      </c>
      <c r="H234" t="s">
        <v>53</v>
      </c>
    </row>
    <row r="235" spans="1:8" x14ac:dyDescent="0.25">
      <c r="A235" t="s">
        <v>1579</v>
      </c>
      <c r="B235" t="s">
        <v>1580</v>
      </c>
      <c r="C235" t="s">
        <v>25</v>
      </c>
      <c r="D235" t="s">
        <v>26</v>
      </c>
      <c r="E235" t="s">
        <v>1437</v>
      </c>
      <c r="F235" t="s">
        <v>577</v>
      </c>
      <c r="G235" t="s">
        <v>5274</v>
      </c>
      <c r="H235" t="s">
        <v>53</v>
      </c>
    </row>
    <row r="236" spans="1:8" x14ac:dyDescent="0.25">
      <c r="A236" t="s">
        <v>1584</v>
      </c>
      <c r="B236" t="s">
        <v>1585</v>
      </c>
      <c r="C236" t="s">
        <v>25</v>
      </c>
      <c r="D236" t="s">
        <v>26</v>
      </c>
      <c r="E236" t="s">
        <v>1586</v>
      </c>
      <c r="F236" t="s">
        <v>65</v>
      </c>
      <c r="G236" t="s">
        <v>5284</v>
      </c>
      <c r="H236" t="s">
        <v>66</v>
      </c>
    </row>
    <row r="237" spans="1:8" x14ac:dyDescent="0.25">
      <c r="A237" t="s">
        <v>1591</v>
      </c>
      <c r="B237" t="s">
        <v>1592</v>
      </c>
      <c r="C237" t="s">
        <v>100</v>
      </c>
      <c r="D237" t="s">
        <v>26</v>
      </c>
      <c r="E237" t="s">
        <v>1593</v>
      </c>
      <c r="F237" t="s">
        <v>52</v>
      </c>
      <c r="G237" t="s">
        <v>5285</v>
      </c>
      <c r="H237" t="s">
        <v>53</v>
      </c>
    </row>
    <row r="238" spans="1:8" x14ac:dyDescent="0.25">
      <c r="A238" t="s">
        <v>1596</v>
      </c>
      <c r="B238" t="s">
        <v>1597</v>
      </c>
      <c r="C238" t="s">
        <v>25</v>
      </c>
      <c r="D238" t="s">
        <v>26</v>
      </c>
      <c r="E238" t="s">
        <v>1598</v>
      </c>
      <c r="F238" t="s">
        <v>473</v>
      </c>
      <c r="G238" t="s">
        <v>5286</v>
      </c>
      <c r="H238" t="s">
        <v>66</v>
      </c>
    </row>
    <row r="239" spans="1:8" x14ac:dyDescent="0.25">
      <c r="A239" t="s">
        <v>1601</v>
      </c>
      <c r="B239" t="s">
        <v>1602</v>
      </c>
      <c r="C239" t="s">
        <v>25</v>
      </c>
      <c r="D239" t="s">
        <v>26</v>
      </c>
      <c r="E239" t="s">
        <v>376</v>
      </c>
      <c r="F239" t="s">
        <v>250</v>
      </c>
      <c r="G239" t="s">
        <v>5172</v>
      </c>
      <c r="H239" t="s">
        <v>66</v>
      </c>
    </row>
    <row r="240" spans="1:8" x14ac:dyDescent="0.25">
      <c r="A240" t="s">
        <v>1606</v>
      </c>
      <c r="B240" t="s">
        <v>1607</v>
      </c>
      <c r="C240" t="s">
        <v>89</v>
      </c>
      <c r="D240" t="s">
        <v>26</v>
      </c>
      <c r="E240" t="s">
        <v>1608</v>
      </c>
      <c r="F240" t="s">
        <v>123</v>
      </c>
      <c r="G240" t="s">
        <v>5287</v>
      </c>
      <c r="H240" t="s">
        <v>66</v>
      </c>
    </row>
    <row r="241" spans="1:8" x14ac:dyDescent="0.25">
      <c r="A241" t="s">
        <v>1614</v>
      </c>
      <c r="B241" t="s">
        <v>1615</v>
      </c>
      <c r="C241" t="s">
        <v>25</v>
      </c>
      <c r="D241" t="s">
        <v>26</v>
      </c>
      <c r="E241" t="s">
        <v>180</v>
      </c>
      <c r="F241" t="s">
        <v>123</v>
      </c>
      <c r="G241" t="s">
        <v>5208</v>
      </c>
      <c r="H241" t="s">
        <v>66</v>
      </c>
    </row>
    <row r="242" spans="1:8" x14ac:dyDescent="0.25">
      <c r="A242" t="s">
        <v>1622</v>
      </c>
      <c r="B242" t="s">
        <v>1623</v>
      </c>
      <c r="C242" t="s">
        <v>25</v>
      </c>
      <c r="D242" t="s">
        <v>26</v>
      </c>
      <c r="E242" t="s">
        <v>1624</v>
      </c>
      <c r="F242" t="s">
        <v>91</v>
      </c>
      <c r="G242" t="s">
        <v>5288</v>
      </c>
      <c r="H242" t="s">
        <v>92</v>
      </c>
    </row>
    <row r="243" spans="1:8" x14ac:dyDescent="0.25">
      <c r="A243" t="s">
        <v>1629</v>
      </c>
      <c r="B243" t="s">
        <v>1630</v>
      </c>
      <c r="C243" t="s">
        <v>100</v>
      </c>
      <c r="D243" t="s">
        <v>26</v>
      </c>
      <c r="E243" t="s">
        <v>1631</v>
      </c>
      <c r="F243" t="s">
        <v>138</v>
      </c>
      <c r="G243" t="s">
        <v>5289</v>
      </c>
      <c r="H243" t="s">
        <v>92</v>
      </c>
    </row>
    <row r="244" spans="1:8" x14ac:dyDescent="0.25">
      <c r="A244" t="s">
        <v>1635</v>
      </c>
      <c r="B244" t="s">
        <v>1636</v>
      </c>
      <c r="C244" t="s">
        <v>25</v>
      </c>
      <c r="D244" t="s">
        <v>26</v>
      </c>
      <c r="E244" t="s">
        <v>376</v>
      </c>
      <c r="F244" t="s">
        <v>250</v>
      </c>
      <c r="G244" t="s">
        <v>5172</v>
      </c>
      <c r="H244" t="s">
        <v>66</v>
      </c>
    </row>
    <row r="245" spans="1:8" x14ac:dyDescent="0.25">
      <c r="A245" t="s">
        <v>1641</v>
      </c>
      <c r="B245" t="s">
        <v>1642</v>
      </c>
      <c r="C245" t="s">
        <v>25</v>
      </c>
      <c r="D245" t="s">
        <v>26</v>
      </c>
      <c r="E245" t="s">
        <v>1643</v>
      </c>
      <c r="F245" t="s">
        <v>91</v>
      </c>
      <c r="G245" t="s">
        <v>5290</v>
      </c>
      <c r="H245" t="s">
        <v>92</v>
      </c>
    </row>
    <row r="246" spans="1:8" x14ac:dyDescent="0.25">
      <c r="A246" t="s">
        <v>1651</v>
      </c>
      <c r="B246" t="s">
        <v>1652</v>
      </c>
      <c r="C246" t="s">
        <v>89</v>
      </c>
      <c r="D246" t="s">
        <v>26</v>
      </c>
      <c r="E246" t="s">
        <v>51</v>
      </c>
      <c r="F246" t="s">
        <v>52</v>
      </c>
      <c r="G246" t="s">
        <v>5272</v>
      </c>
      <c r="H246" t="s">
        <v>53</v>
      </c>
    </row>
    <row r="247" spans="1:8" x14ac:dyDescent="0.25">
      <c r="A247" t="s">
        <v>1655</v>
      </c>
      <c r="B247" t="s">
        <v>1656</v>
      </c>
      <c r="C247" t="s">
        <v>25</v>
      </c>
      <c r="D247" t="s">
        <v>26</v>
      </c>
      <c r="E247" t="s">
        <v>1657</v>
      </c>
      <c r="F247" t="s">
        <v>203</v>
      </c>
      <c r="G247" t="s">
        <v>5291</v>
      </c>
      <c r="H247" t="s">
        <v>53</v>
      </c>
    </row>
    <row r="248" spans="1:8" x14ac:dyDescent="0.25">
      <c r="A248" t="s">
        <v>1661</v>
      </c>
      <c r="B248" t="s">
        <v>1662</v>
      </c>
      <c r="C248" t="s">
        <v>25</v>
      </c>
      <c r="D248" t="s">
        <v>26</v>
      </c>
      <c r="E248" t="s">
        <v>1663</v>
      </c>
      <c r="F248" t="s">
        <v>1664</v>
      </c>
      <c r="G248" t="s">
        <v>5292</v>
      </c>
      <c r="H248" t="s">
        <v>29</v>
      </c>
    </row>
    <row r="249" spans="1:8" x14ac:dyDescent="0.25">
      <c r="A249" t="s">
        <v>1670</v>
      </c>
      <c r="B249" t="s">
        <v>1671</v>
      </c>
      <c r="C249" t="s">
        <v>25</v>
      </c>
      <c r="D249" t="s">
        <v>26</v>
      </c>
      <c r="E249" t="s">
        <v>203</v>
      </c>
      <c r="F249" t="s">
        <v>1146</v>
      </c>
      <c r="G249" t="s">
        <v>5252</v>
      </c>
      <c r="H249" t="s">
        <v>66</v>
      </c>
    </row>
    <row r="250" spans="1:8" x14ac:dyDescent="0.25">
      <c r="A250" t="s">
        <v>1676</v>
      </c>
      <c r="B250" t="s">
        <v>1677</v>
      </c>
      <c r="C250" t="s">
        <v>25</v>
      </c>
      <c r="D250" t="s">
        <v>26</v>
      </c>
      <c r="E250" t="s">
        <v>180</v>
      </c>
      <c r="F250" t="s">
        <v>123</v>
      </c>
      <c r="G250" t="s">
        <v>5208</v>
      </c>
      <c r="H250" t="s">
        <v>66</v>
      </c>
    </row>
    <row r="251" spans="1:8" x14ac:dyDescent="0.25">
      <c r="A251" t="s">
        <v>1681</v>
      </c>
      <c r="B251" t="s">
        <v>1682</v>
      </c>
      <c r="C251" t="s">
        <v>89</v>
      </c>
      <c r="D251" t="s">
        <v>26</v>
      </c>
      <c r="E251" t="s">
        <v>64</v>
      </c>
      <c r="F251" t="s">
        <v>65</v>
      </c>
      <c r="G251" t="s">
        <v>5247</v>
      </c>
      <c r="H251" t="s">
        <v>66</v>
      </c>
    </row>
    <row r="252" spans="1:8" x14ac:dyDescent="0.25">
      <c r="A252" t="s">
        <v>1687</v>
      </c>
      <c r="B252" t="s">
        <v>1688</v>
      </c>
      <c r="C252" t="s">
        <v>25</v>
      </c>
      <c r="D252" t="s">
        <v>26</v>
      </c>
      <c r="E252" t="s">
        <v>64</v>
      </c>
      <c r="F252" t="s">
        <v>65</v>
      </c>
      <c r="G252" t="s">
        <v>5139</v>
      </c>
      <c r="H252" t="s">
        <v>66</v>
      </c>
    </row>
    <row r="253" spans="1:8" x14ac:dyDescent="0.25">
      <c r="A253" t="s">
        <v>1692</v>
      </c>
      <c r="B253" t="s">
        <v>1693</v>
      </c>
      <c r="C253" t="s">
        <v>25</v>
      </c>
      <c r="D253" t="s">
        <v>26</v>
      </c>
      <c r="E253" t="s">
        <v>64</v>
      </c>
      <c r="F253" t="s">
        <v>65</v>
      </c>
      <c r="G253" t="s">
        <v>5179</v>
      </c>
      <c r="H253" t="s">
        <v>66</v>
      </c>
    </row>
    <row r="254" spans="1:8" x14ac:dyDescent="0.25">
      <c r="A254" t="s">
        <v>1697</v>
      </c>
      <c r="B254" t="s">
        <v>1698</v>
      </c>
      <c r="C254" t="s">
        <v>25</v>
      </c>
      <c r="D254" t="s">
        <v>26</v>
      </c>
      <c r="E254" t="s">
        <v>376</v>
      </c>
      <c r="F254" t="s">
        <v>250</v>
      </c>
      <c r="G254" t="s">
        <v>5172</v>
      </c>
      <c r="H254" t="s">
        <v>66</v>
      </c>
    </row>
    <row r="255" spans="1:8" x14ac:dyDescent="0.25">
      <c r="A255" t="s">
        <v>1703</v>
      </c>
      <c r="B255" t="s">
        <v>1704</v>
      </c>
      <c r="C255" t="s">
        <v>25</v>
      </c>
      <c r="D255" t="s">
        <v>26</v>
      </c>
      <c r="E255" t="s">
        <v>180</v>
      </c>
      <c r="F255" t="s">
        <v>123</v>
      </c>
      <c r="G255" t="s">
        <v>5153</v>
      </c>
      <c r="H255" t="s">
        <v>66</v>
      </c>
    </row>
    <row r="256" spans="1:8" x14ac:dyDescent="0.25">
      <c r="A256" t="s">
        <v>1706</v>
      </c>
      <c r="B256" t="s">
        <v>1707</v>
      </c>
      <c r="C256" t="s">
        <v>25</v>
      </c>
      <c r="D256" t="s">
        <v>26</v>
      </c>
      <c r="E256" t="s">
        <v>352</v>
      </c>
      <c r="F256" t="s">
        <v>52</v>
      </c>
      <c r="G256" t="s">
        <v>5180</v>
      </c>
      <c r="H256" t="s">
        <v>53</v>
      </c>
    </row>
    <row r="257" spans="1:8" x14ac:dyDescent="0.25">
      <c r="A257" t="s">
        <v>1709</v>
      </c>
      <c r="B257" t="s">
        <v>1710</v>
      </c>
      <c r="C257" t="s">
        <v>25</v>
      </c>
      <c r="D257" t="s">
        <v>26</v>
      </c>
      <c r="E257" t="s">
        <v>137</v>
      </c>
      <c r="F257" t="s">
        <v>138</v>
      </c>
      <c r="G257" t="s">
        <v>5146</v>
      </c>
      <c r="H257" t="s">
        <v>92</v>
      </c>
    </row>
    <row r="258" spans="1:8" x14ac:dyDescent="0.25">
      <c r="A258" t="s">
        <v>1713</v>
      </c>
      <c r="B258" t="s">
        <v>1714</v>
      </c>
      <c r="C258" t="s">
        <v>25</v>
      </c>
      <c r="D258" t="s">
        <v>26</v>
      </c>
      <c r="E258" t="s">
        <v>352</v>
      </c>
      <c r="F258" t="s">
        <v>52</v>
      </c>
      <c r="G258" t="s">
        <v>5185</v>
      </c>
      <c r="H258" t="s">
        <v>53</v>
      </c>
    </row>
    <row r="259" spans="1:8" x14ac:dyDescent="0.25">
      <c r="A259" t="s">
        <v>1718</v>
      </c>
      <c r="B259" t="s">
        <v>1719</v>
      </c>
      <c r="C259" t="s">
        <v>25</v>
      </c>
      <c r="D259" t="s">
        <v>26</v>
      </c>
      <c r="E259" t="s">
        <v>180</v>
      </c>
      <c r="F259" t="s">
        <v>123</v>
      </c>
      <c r="G259" t="s">
        <v>5208</v>
      </c>
      <c r="H259" t="s">
        <v>66</v>
      </c>
    </row>
    <row r="260" spans="1:8" x14ac:dyDescent="0.25">
      <c r="A260" t="s">
        <v>1725</v>
      </c>
      <c r="B260" t="s">
        <v>1726</v>
      </c>
      <c r="C260" t="s">
        <v>25</v>
      </c>
      <c r="D260" t="s">
        <v>26</v>
      </c>
      <c r="E260" t="s">
        <v>137</v>
      </c>
      <c r="F260" t="s">
        <v>138</v>
      </c>
      <c r="G260" t="s">
        <v>5171</v>
      </c>
      <c r="H260" t="s">
        <v>92</v>
      </c>
    </row>
    <row r="261" spans="1:8" x14ac:dyDescent="0.25">
      <c r="A261" t="s">
        <v>1731</v>
      </c>
      <c r="B261" t="s">
        <v>1732</v>
      </c>
      <c r="C261" t="s">
        <v>89</v>
      </c>
      <c r="D261" t="s">
        <v>26</v>
      </c>
      <c r="E261" t="s">
        <v>304</v>
      </c>
      <c r="F261" t="s">
        <v>250</v>
      </c>
      <c r="G261" t="s">
        <v>5165</v>
      </c>
      <c r="H261" t="s">
        <v>66</v>
      </c>
    </row>
    <row r="262" spans="1:8" x14ac:dyDescent="0.25">
      <c r="A262" t="s">
        <v>1742</v>
      </c>
      <c r="B262" t="s">
        <v>1743</v>
      </c>
      <c r="C262" t="s">
        <v>25</v>
      </c>
      <c r="D262" t="s">
        <v>26</v>
      </c>
      <c r="E262" t="s">
        <v>1744</v>
      </c>
      <c r="F262" t="s">
        <v>52</v>
      </c>
      <c r="G262" t="s">
        <v>5293</v>
      </c>
      <c r="H262" t="s">
        <v>53</v>
      </c>
    </row>
    <row r="263" spans="1:8" x14ac:dyDescent="0.25">
      <c r="A263" t="s">
        <v>1746</v>
      </c>
      <c r="B263" t="s">
        <v>1747</v>
      </c>
      <c r="C263" t="s">
        <v>25</v>
      </c>
      <c r="D263" t="s">
        <v>26</v>
      </c>
      <c r="E263" t="s">
        <v>720</v>
      </c>
      <c r="F263" t="s">
        <v>52</v>
      </c>
      <c r="G263" t="s">
        <v>5223</v>
      </c>
      <c r="H263" t="s">
        <v>53</v>
      </c>
    </row>
    <row r="264" spans="1:8" x14ac:dyDescent="0.25">
      <c r="A264" t="s">
        <v>1753</v>
      </c>
      <c r="B264" t="s">
        <v>1754</v>
      </c>
      <c r="C264" t="s">
        <v>100</v>
      </c>
      <c r="D264" t="s">
        <v>26</v>
      </c>
      <c r="E264" t="s">
        <v>1755</v>
      </c>
      <c r="F264" t="s">
        <v>817</v>
      </c>
      <c r="G264" t="s">
        <v>5294</v>
      </c>
      <c r="H264" t="s">
        <v>29</v>
      </c>
    </row>
    <row r="265" spans="1:8" x14ac:dyDescent="0.25">
      <c r="A265" t="s">
        <v>1763</v>
      </c>
      <c r="B265" t="s">
        <v>1764</v>
      </c>
      <c r="C265" t="s">
        <v>25</v>
      </c>
      <c r="D265" t="s">
        <v>26</v>
      </c>
      <c r="E265" t="s">
        <v>1765</v>
      </c>
      <c r="F265" t="s">
        <v>52</v>
      </c>
      <c r="G265" t="s">
        <v>5296</v>
      </c>
      <c r="H265" t="s">
        <v>53</v>
      </c>
    </row>
    <row r="266" spans="1:8" x14ac:dyDescent="0.25">
      <c r="A266" t="s">
        <v>1768</v>
      </c>
      <c r="B266" t="s">
        <v>1769</v>
      </c>
      <c r="C266" t="s">
        <v>100</v>
      </c>
      <c r="D266" t="s">
        <v>26</v>
      </c>
      <c r="E266" t="s">
        <v>1111</v>
      </c>
      <c r="F266" t="s">
        <v>203</v>
      </c>
      <c r="G266" t="s">
        <v>5297</v>
      </c>
      <c r="H266" t="s">
        <v>53</v>
      </c>
    </row>
    <row r="267" spans="1:8" x14ac:dyDescent="0.25">
      <c r="A267" t="s">
        <v>1776</v>
      </c>
      <c r="B267" t="s">
        <v>1777</v>
      </c>
      <c r="C267" t="s">
        <v>25</v>
      </c>
      <c r="D267" t="s">
        <v>26</v>
      </c>
      <c r="E267" t="s">
        <v>1261</v>
      </c>
      <c r="F267" t="s">
        <v>817</v>
      </c>
      <c r="G267" t="s">
        <v>5263</v>
      </c>
      <c r="H267" t="s">
        <v>29</v>
      </c>
    </row>
    <row r="268" spans="1:8" x14ac:dyDescent="0.25">
      <c r="A268" t="s">
        <v>1779</v>
      </c>
      <c r="B268" t="s">
        <v>1780</v>
      </c>
      <c r="C268" t="s">
        <v>25</v>
      </c>
      <c r="D268" t="s">
        <v>26</v>
      </c>
      <c r="E268" t="s">
        <v>249</v>
      </c>
      <c r="F268" t="s">
        <v>250</v>
      </c>
      <c r="G268" t="s">
        <v>5158</v>
      </c>
      <c r="H268" t="s">
        <v>66</v>
      </c>
    </row>
    <row r="269" spans="1:8" x14ac:dyDescent="0.25">
      <c r="A269" t="s">
        <v>1786</v>
      </c>
      <c r="B269" t="s">
        <v>1787</v>
      </c>
      <c r="C269" t="s">
        <v>25</v>
      </c>
      <c r="D269" t="s">
        <v>26</v>
      </c>
      <c r="E269" t="s">
        <v>137</v>
      </c>
      <c r="F269" t="s">
        <v>138</v>
      </c>
      <c r="G269" t="s">
        <v>5171</v>
      </c>
      <c r="H269" t="s">
        <v>92</v>
      </c>
    </row>
    <row r="270" spans="1:8" x14ac:dyDescent="0.25">
      <c r="A270" t="s">
        <v>1793</v>
      </c>
      <c r="B270" t="s">
        <v>1794</v>
      </c>
      <c r="C270" t="s">
        <v>89</v>
      </c>
      <c r="D270" t="s">
        <v>26</v>
      </c>
      <c r="E270" t="s">
        <v>137</v>
      </c>
      <c r="F270" t="s">
        <v>138</v>
      </c>
      <c r="G270" t="s">
        <v>5171</v>
      </c>
      <c r="H270" t="s">
        <v>92</v>
      </c>
    </row>
    <row r="271" spans="1:8" x14ac:dyDescent="0.25">
      <c r="A271" t="s">
        <v>1808</v>
      </c>
      <c r="B271" t="s">
        <v>1809</v>
      </c>
      <c r="C271" t="s">
        <v>89</v>
      </c>
      <c r="D271" t="s">
        <v>26</v>
      </c>
      <c r="E271" t="s">
        <v>1810</v>
      </c>
      <c r="F271" t="s">
        <v>1209</v>
      </c>
      <c r="G271" t="s">
        <v>5300</v>
      </c>
      <c r="H271" t="s">
        <v>29</v>
      </c>
    </row>
    <row r="272" spans="1:8" x14ac:dyDescent="0.25">
      <c r="A272" t="s">
        <v>1813</v>
      </c>
      <c r="B272" t="s">
        <v>1814</v>
      </c>
      <c r="C272" t="s">
        <v>89</v>
      </c>
      <c r="D272" t="s">
        <v>26</v>
      </c>
      <c r="E272" t="s">
        <v>1815</v>
      </c>
      <c r="F272" t="s">
        <v>28</v>
      </c>
      <c r="G272" t="s">
        <v>5301</v>
      </c>
      <c r="H272" t="s">
        <v>29</v>
      </c>
    </row>
    <row r="273" spans="1:8" x14ac:dyDescent="0.25">
      <c r="A273" t="s">
        <v>1819</v>
      </c>
      <c r="B273" t="s">
        <v>1820</v>
      </c>
      <c r="C273" t="s">
        <v>89</v>
      </c>
      <c r="D273" t="s">
        <v>26</v>
      </c>
      <c r="E273" t="s">
        <v>264</v>
      </c>
      <c r="F273" t="s">
        <v>91</v>
      </c>
      <c r="G273" t="s">
        <v>5161</v>
      </c>
      <c r="H273" t="s">
        <v>92</v>
      </c>
    </row>
    <row r="274" spans="1:8" x14ac:dyDescent="0.25">
      <c r="A274" t="s">
        <v>1825</v>
      </c>
      <c r="B274" t="s">
        <v>1826</v>
      </c>
      <c r="C274" t="s">
        <v>100</v>
      </c>
      <c r="D274" t="s">
        <v>26</v>
      </c>
      <c r="E274" t="s">
        <v>203</v>
      </c>
      <c r="F274" t="s">
        <v>1146</v>
      </c>
      <c r="G274" t="s">
        <v>5252</v>
      </c>
      <c r="H274" t="s">
        <v>66</v>
      </c>
    </row>
    <row r="275" spans="1:8" x14ac:dyDescent="0.25">
      <c r="A275" t="s">
        <v>1830</v>
      </c>
      <c r="B275" t="s">
        <v>1831</v>
      </c>
      <c r="C275" t="s">
        <v>89</v>
      </c>
      <c r="D275" t="s">
        <v>26</v>
      </c>
      <c r="E275" t="s">
        <v>51</v>
      </c>
      <c r="F275" t="s">
        <v>52</v>
      </c>
      <c r="G275" t="s">
        <v>5145</v>
      </c>
      <c r="H275" t="s">
        <v>53</v>
      </c>
    </row>
    <row r="276" spans="1:8" x14ac:dyDescent="0.25">
      <c r="A276" t="s">
        <v>1839</v>
      </c>
      <c r="B276" t="s">
        <v>1840</v>
      </c>
      <c r="C276" t="s">
        <v>89</v>
      </c>
      <c r="D276" t="s">
        <v>26</v>
      </c>
      <c r="E276" t="s">
        <v>188</v>
      </c>
      <c r="F276" t="s">
        <v>189</v>
      </c>
      <c r="G276" t="s">
        <v>5152</v>
      </c>
      <c r="H276" t="s">
        <v>53</v>
      </c>
    </row>
    <row r="277" spans="1:8" x14ac:dyDescent="0.25">
      <c r="A277" t="s">
        <v>1846</v>
      </c>
      <c r="B277" t="s">
        <v>1847</v>
      </c>
      <c r="C277" t="s">
        <v>89</v>
      </c>
      <c r="D277" t="s">
        <v>26</v>
      </c>
      <c r="E277" t="s">
        <v>27</v>
      </c>
      <c r="F277" t="s">
        <v>1577</v>
      </c>
      <c r="G277" t="s">
        <v>5302</v>
      </c>
      <c r="H277" t="s">
        <v>53</v>
      </c>
    </row>
    <row r="278" spans="1:8" x14ac:dyDescent="0.25">
      <c r="A278" t="s">
        <v>1851</v>
      </c>
      <c r="B278" t="s">
        <v>1852</v>
      </c>
      <c r="C278" t="s">
        <v>89</v>
      </c>
      <c r="D278" t="s">
        <v>26</v>
      </c>
      <c r="E278" t="s">
        <v>352</v>
      </c>
      <c r="F278" t="s">
        <v>52</v>
      </c>
      <c r="G278" t="s">
        <v>5180</v>
      </c>
      <c r="H278" t="s">
        <v>53</v>
      </c>
    </row>
    <row r="279" spans="1:8" x14ac:dyDescent="0.25">
      <c r="A279" t="s">
        <v>1857</v>
      </c>
      <c r="B279" t="s">
        <v>1858</v>
      </c>
      <c r="C279" t="s">
        <v>25</v>
      </c>
      <c r="D279" t="s">
        <v>26</v>
      </c>
      <c r="E279" t="s">
        <v>1859</v>
      </c>
      <c r="F279" t="s">
        <v>203</v>
      </c>
      <c r="G279" t="s">
        <v>5303</v>
      </c>
      <c r="H279" t="s">
        <v>53</v>
      </c>
    </row>
    <row r="280" spans="1:8" x14ac:dyDescent="0.25">
      <c r="A280" t="s">
        <v>1865</v>
      </c>
      <c r="B280" t="s">
        <v>1866</v>
      </c>
      <c r="C280" t="s">
        <v>25</v>
      </c>
      <c r="D280" t="s">
        <v>26</v>
      </c>
      <c r="E280" t="s">
        <v>51</v>
      </c>
      <c r="F280" t="s">
        <v>52</v>
      </c>
      <c r="G280" t="s">
        <v>5260</v>
      </c>
      <c r="H280" t="s">
        <v>53</v>
      </c>
    </row>
    <row r="281" spans="1:8" x14ac:dyDescent="0.25">
      <c r="A281" t="s">
        <v>1868</v>
      </c>
      <c r="B281" t="s">
        <v>1869</v>
      </c>
      <c r="C281" t="s">
        <v>25</v>
      </c>
      <c r="D281" t="s">
        <v>26</v>
      </c>
      <c r="E281" t="s">
        <v>180</v>
      </c>
      <c r="F281" t="s">
        <v>123</v>
      </c>
      <c r="G281" t="s">
        <v>5208</v>
      </c>
      <c r="H281" t="s">
        <v>66</v>
      </c>
    </row>
    <row r="282" spans="1:8" x14ac:dyDescent="0.25">
      <c r="A282" t="s">
        <v>1878</v>
      </c>
      <c r="B282" t="s">
        <v>1879</v>
      </c>
      <c r="C282" t="s">
        <v>25</v>
      </c>
      <c r="D282" t="s">
        <v>26</v>
      </c>
      <c r="E282" t="s">
        <v>1178</v>
      </c>
      <c r="F282" t="s">
        <v>43</v>
      </c>
      <c r="G282" t="s">
        <v>5306</v>
      </c>
      <c r="H282" t="s">
        <v>29</v>
      </c>
    </row>
    <row r="283" spans="1:8" x14ac:dyDescent="0.25">
      <c r="A283" t="s">
        <v>1885</v>
      </c>
      <c r="B283" t="s">
        <v>1886</v>
      </c>
      <c r="C283" t="s">
        <v>89</v>
      </c>
      <c r="D283" t="s">
        <v>26</v>
      </c>
      <c r="E283" t="s">
        <v>51</v>
      </c>
      <c r="F283" t="s">
        <v>52</v>
      </c>
      <c r="G283" t="s">
        <v>5272</v>
      </c>
      <c r="H283" t="s">
        <v>53</v>
      </c>
    </row>
    <row r="284" spans="1:8" x14ac:dyDescent="0.25">
      <c r="A284" t="s">
        <v>1890</v>
      </c>
      <c r="B284" t="s">
        <v>1891</v>
      </c>
      <c r="C284" t="s">
        <v>25</v>
      </c>
      <c r="D284" t="s">
        <v>26</v>
      </c>
      <c r="E284" t="s">
        <v>868</v>
      </c>
      <c r="F284" t="s">
        <v>123</v>
      </c>
      <c r="G284" t="s">
        <v>5222</v>
      </c>
      <c r="H284" t="s">
        <v>66</v>
      </c>
    </row>
    <row r="285" spans="1:8" x14ac:dyDescent="0.25">
      <c r="A285" t="s">
        <v>1897</v>
      </c>
      <c r="B285" t="s">
        <v>1898</v>
      </c>
      <c r="C285" t="s">
        <v>89</v>
      </c>
      <c r="D285" t="s">
        <v>26</v>
      </c>
      <c r="E285" t="s">
        <v>1608</v>
      </c>
      <c r="F285" t="s">
        <v>123</v>
      </c>
      <c r="G285" t="s">
        <v>5287</v>
      </c>
      <c r="H285" t="s">
        <v>66</v>
      </c>
    </row>
    <row r="286" spans="1:8" x14ac:dyDescent="0.25">
      <c r="A286" t="s">
        <v>1907</v>
      </c>
      <c r="B286" t="s">
        <v>1908</v>
      </c>
      <c r="C286" t="s">
        <v>100</v>
      </c>
      <c r="D286" t="s">
        <v>26</v>
      </c>
      <c r="E286" t="s">
        <v>352</v>
      </c>
      <c r="F286" t="s">
        <v>52</v>
      </c>
      <c r="G286" t="s">
        <v>5170</v>
      </c>
      <c r="H286" t="s">
        <v>53</v>
      </c>
    </row>
    <row r="287" spans="1:8" x14ac:dyDescent="0.25">
      <c r="A287" t="s">
        <v>1910</v>
      </c>
      <c r="B287" t="s">
        <v>1911</v>
      </c>
      <c r="C287" t="s">
        <v>25</v>
      </c>
      <c r="D287" t="s">
        <v>26</v>
      </c>
      <c r="E287" t="s">
        <v>1912</v>
      </c>
      <c r="F287" t="s">
        <v>189</v>
      </c>
      <c r="G287" t="s">
        <v>5308</v>
      </c>
      <c r="H287" t="s">
        <v>53</v>
      </c>
    </row>
    <row r="288" spans="1:8" x14ac:dyDescent="0.25">
      <c r="A288" t="s">
        <v>1914</v>
      </c>
      <c r="B288" t="s">
        <v>1915</v>
      </c>
      <c r="C288" t="s">
        <v>89</v>
      </c>
      <c r="D288" t="s">
        <v>26</v>
      </c>
      <c r="E288" t="s">
        <v>180</v>
      </c>
      <c r="F288" t="s">
        <v>123</v>
      </c>
      <c r="G288" t="s">
        <v>5151</v>
      </c>
      <c r="H288" t="s">
        <v>66</v>
      </c>
    </row>
    <row r="289" spans="1:8" x14ac:dyDescent="0.25">
      <c r="A289" t="s">
        <v>1925</v>
      </c>
      <c r="B289" t="s">
        <v>1926</v>
      </c>
      <c r="C289" t="s">
        <v>89</v>
      </c>
      <c r="D289" t="s">
        <v>26</v>
      </c>
      <c r="E289" t="s">
        <v>1927</v>
      </c>
      <c r="F289" t="s">
        <v>52</v>
      </c>
      <c r="G289" t="s">
        <v>5310</v>
      </c>
      <c r="H289" t="s">
        <v>53</v>
      </c>
    </row>
    <row r="290" spans="1:8" x14ac:dyDescent="0.25">
      <c r="A290" t="s">
        <v>1929</v>
      </c>
      <c r="B290" t="s">
        <v>1930</v>
      </c>
      <c r="C290" t="s">
        <v>25</v>
      </c>
      <c r="D290" t="s">
        <v>26</v>
      </c>
      <c r="E290" t="s">
        <v>1015</v>
      </c>
      <c r="F290" t="s">
        <v>633</v>
      </c>
      <c r="G290" t="s">
        <v>5311</v>
      </c>
      <c r="H290" t="s">
        <v>92</v>
      </c>
    </row>
    <row r="291" spans="1:8" x14ac:dyDescent="0.25">
      <c r="A291" t="s">
        <v>1934</v>
      </c>
      <c r="B291" t="s">
        <v>1935</v>
      </c>
      <c r="C291" t="s">
        <v>25</v>
      </c>
      <c r="D291" t="s">
        <v>26</v>
      </c>
      <c r="E291" t="s">
        <v>101</v>
      </c>
      <c r="F291" t="s">
        <v>91</v>
      </c>
      <c r="G291" t="s">
        <v>5184</v>
      </c>
      <c r="H291" t="s">
        <v>92</v>
      </c>
    </row>
    <row r="292" spans="1:8" x14ac:dyDescent="0.25">
      <c r="A292" t="s">
        <v>1938</v>
      </c>
      <c r="B292" t="s">
        <v>1939</v>
      </c>
      <c r="C292" t="s">
        <v>25</v>
      </c>
      <c r="D292" t="s">
        <v>26</v>
      </c>
      <c r="E292" t="s">
        <v>137</v>
      </c>
      <c r="F292" t="s">
        <v>138</v>
      </c>
      <c r="G292" t="s">
        <v>5171</v>
      </c>
      <c r="H292" t="s">
        <v>92</v>
      </c>
    </row>
    <row r="293" spans="1:8" x14ac:dyDescent="0.25">
      <c r="A293" t="s">
        <v>1944</v>
      </c>
      <c r="B293" t="s">
        <v>1945</v>
      </c>
      <c r="C293" t="s">
        <v>25</v>
      </c>
      <c r="D293" t="s">
        <v>26</v>
      </c>
      <c r="E293" t="s">
        <v>1111</v>
      </c>
      <c r="F293" t="s">
        <v>1502</v>
      </c>
      <c r="G293" t="s">
        <v>5312</v>
      </c>
      <c r="H293" t="s">
        <v>29</v>
      </c>
    </row>
    <row r="294" spans="1:8" x14ac:dyDescent="0.25">
      <c r="A294" t="s">
        <v>1948</v>
      </c>
      <c r="B294" t="s">
        <v>1949</v>
      </c>
      <c r="C294" t="s">
        <v>100</v>
      </c>
      <c r="D294" t="s">
        <v>26</v>
      </c>
      <c r="E294" t="s">
        <v>1950</v>
      </c>
      <c r="F294" t="s">
        <v>1951</v>
      </c>
      <c r="G294" t="s">
        <v>5313</v>
      </c>
      <c r="H294" t="s">
        <v>66</v>
      </c>
    </row>
    <row r="295" spans="1:8" x14ac:dyDescent="0.25">
      <c r="A295" t="s">
        <v>1956</v>
      </c>
      <c r="B295" t="s">
        <v>1957</v>
      </c>
      <c r="C295" t="s">
        <v>25</v>
      </c>
      <c r="D295" t="s">
        <v>26</v>
      </c>
      <c r="E295" t="s">
        <v>1037</v>
      </c>
      <c r="F295" t="s">
        <v>174</v>
      </c>
      <c r="G295" t="s">
        <v>5314</v>
      </c>
      <c r="H295" t="s">
        <v>92</v>
      </c>
    </row>
    <row r="296" spans="1:8" x14ac:dyDescent="0.25">
      <c r="A296" t="s">
        <v>1960</v>
      </c>
      <c r="B296" t="s">
        <v>1961</v>
      </c>
      <c r="C296" t="s">
        <v>100</v>
      </c>
      <c r="D296" t="s">
        <v>26</v>
      </c>
      <c r="E296" t="s">
        <v>1631</v>
      </c>
      <c r="F296" t="s">
        <v>577</v>
      </c>
      <c r="G296" t="s">
        <v>5315</v>
      </c>
      <c r="H296" t="s">
        <v>53</v>
      </c>
    </row>
    <row r="297" spans="1:8" x14ac:dyDescent="0.25">
      <c r="A297" t="s">
        <v>1963</v>
      </c>
      <c r="B297" t="s">
        <v>1964</v>
      </c>
      <c r="C297" t="s">
        <v>25</v>
      </c>
      <c r="D297" t="s">
        <v>26</v>
      </c>
      <c r="E297" t="s">
        <v>64</v>
      </c>
      <c r="F297" t="s">
        <v>65</v>
      </c>
      <c r="G297" t="s">
        <v>5247</v>
      </c>
      <c r="H297" t="s">
        <v>66</v>
      </c>
    </row>
    <row r="298" spans="1:8" x14ac:dyDescent="0.25">
      <c r="A298" t="s">
        <v>1970</v>
      </c>
      <c r="B298" t="s">
        <v>1971</v>
      </c>
      <c r="C298" t="s">
        <v>25</v>
      </c>
      <c r="D298" t="s">
        <v>26</v>
      </c>
      <c r="E298" t="s">
        <v>715</v>
      </c>
      <c r="F298" t="s">
        <v>112</v>
      </c>
      <c r="G298" t="s">
        <v>5316</v>
      </c>
      <c r="H298" t="s">
        <v>92</v>
      </c>
    </row>
    <row r="299" spans="1:8" x14ac:dyDescent="0.25">
      <c r="A299" t="s">
        <v>1974</v>
      </c>
      <c r="B299" t="s">
        <v>1975</v>
      </c>
      <c r="C299" t="s">
        <v>25</v>
      </c>
      <c r="D299" t="s">
        <v>26</v>
      </c>
      <c r="E299" t="s">
        <v>311</v>
      </c>
      <c r="F299" t="s">
        <v>312</v>
      </c>
      <c r="G299" t="s">
        <v>5166</v>
      </c>
      <c r="H299" t="s">
        <v>92</v>
      </c>
    </row>
    <row r="300" spans="1:8" x14ac:dyDescent="0.25">
      <c r="A300" t="s">
        <v>1978</v>
      </c>
      <c r="B300" t="s">
        <v>1979</v>
      </c>
      <c r="C300" t="s">
        <v>89</v>
      </c>
      <c r="D300" t="s">
        <v>26</v>
      </c>
      <c r="E300" t="s">
        <v>51</v>
      </c>
      <c r="F300" t="s">
        <v>52</v>
      </c>
      <c r="G300" t="s">
        <v>5260</v>
      </c>
      <c r="H300" t="s">
        <v>53</v>
      </c>
    </row>
    <row r="301" spans="1:8" x14ac:dyDescent="0.25">
      <c r="A301" t="s">
        <v>1987</v>
      </c>
      <c r="B301" t="s">
        <v>1988</v>
      </c>
      <c r="C301" t="s">
        <v>25</v>
      </c>
      <c r="D301" t="s">
        <v>26</v>
      </c>
      <c r="E301" t="s">
        <v>1989</v>
      </c>
      <c r="F301" t="s">
        <v>52</v>
      </c>
      <c r="G301" t="s">
        <v>5318</v>
      </c>
      <c r="H301" t="s">
        <v>53</v>
      </c>
    </row>
    <row r="302" spans="1:8" x14ac:dyDescent="0.25">
      <c r="A302" t="s">
        <v>1991</v>
      </c>
      <c r="B302" t="s">
        <v>1992</v>
      </c>
      <c r="C302" t="s">
        <v>25</v>
      </c>
      <c r="D302" t="s">
        <v>26</v>
      </c>
      <c r="E302" t="s">
        <v>352</v>
      </c>
      <c r="F302" t="s">
        <v>52</v>
      </c>
      <c r="G302" t="s">
        <v>5180</v>
      </c>
      <c r="H302" t="s">
        <v>53</v>
      </c>
    </row>
    <row r="303" spans="1:8" x14ac:dyDescent="0.25">
      <c r="A303" t="s">
        <v>1995</v>
      </c>
      <c r="B303" t="s">
        <v>1996</v>
      </c>
      <c r="C303" t="s">
        <v>25</v>
      </c>
      <c r="D303" t="s">
        <v>26</v>
      </c>
      <c r="E303" t="s">
        <v>576</v>
      </c>
      <c r="F303" t="s">
        <v>577</v>
      </c>
      <c r="G303" t="s">
        <v>5194</v>
      </c>
      <c r="H303" t="s">
        <v>53</v>
      </c>
    </row>
    <row r="304" spans="1:8" x14ac:dyDescent="0.25">
      <c r="A304" t="s">
        <v>1999</v>
      </c>
      <c r="B304" t="s">
        <v>2000</v>
      </c>
      <c r="C304" t="s">
        <v>25</v>
      </c>
      <c r="D304" t="s">
        <v>26</v>
      </c>
      <c r="E304" t="s">
        <v>210</v>
      </c>
      <c r="F304" t="s">
        <v>211</v>
      </c>
      <c r="G304" t="s">
        <v>5155</v>
      </c>
      <c r="H304" t="s">
        <v>66</v>
      </c>
    </row>
    <row r="305" spans="1:8" x14ac:dyDescent="0.25">
      <c r="A305" t="s">
        <v>2007</v>
      </c>
      <c r="B305" t="s">
        <v>2008</v>
      </c>
      <c r="C305" t="s">
        <v>100</v>
      </c>
      <c r="D305" t="s">
        <v>26</v>
      </c>
      <c r="E305" t="s">
        <v>1437</v>
      </c>
      <c r="F305" t="s">
        <v>577</v>
      </c>
      <c r="G305" t="s">
        <v>5274</v>
      </c>
      <c r="H305" t="s">
        <v>53</v>
      </c>
    </row>
    <row r="306" spans="1:8" x14ac:dyDescent="0.25">
      <c r="A306" t="s">
        <v>2011</v>
      </c>
      <c r="B306" t="s">
        <v>2012</v>
      </c>
      <c r="C306" t="s">
        <v>25</v>
      </c>
      <c r="D306" t="s">
        <v>26</v>
      </c>
      <c r="E306" t="s">
        <v>2013</v>
      </c>
      <c r="F306" t="s">
        <v>52</v>
      </c>
      <c r="G306" t="s">
        <v>5320</v>
      </c>
      <c r="H306" t="s">
        <v>53</v>
      </c>
    </row>
    <row r="307" spans="1:8" x14ac:dyDescent="0.25">
      <c r="A307" t="s">
        <v>2017</v>
      </c>
      <c r="B307" t="s">
        <v>2018</v>
      </c>
      <c r="C307" t="s">
        <v>25</v>
      </c>
      <c r="D307" t="s">
        <v>26</v>
      </c>
      <c r="E307" t="s">
        <v>1037</v>
      </c>
      <c r="F307" t="s">
        <v>123</v>
      </c>
      <c r="G307" t="s">
        <v>5239</v>
      </c>
      <c r="H307" t="s">
        <v>66</v>
      </c>
    </row>
    <row r="308" spans="1:8" x14ac:dyDescent="0.25">
      <c r="A308" t="s">
        <v>2020</v>
      </c>
      <c r="B308" t="s">
        <v>2021</v>
      </c>
      <c r="C308" t="s">
        <v>89</v>
      </c>
      <c r="D308" t="s">
        <v>26</v>
      </c>
      <c r="E308" t="s">
        <v>2022</v>
      </c>
      <c r="F308" t="s">
        <v>52</v>
      </c>
      <c r="G308" t="s">
        <v>5321</v>
      </c>
      <c r="H308" t="s">
        <v>53</v>
      </c>
    </row>
    <row r="309" spans="1:8" x14ac:dyDescent="0.25">
      <c r="A309" t="s">
        <v>2025</v>
      </c>
      <c r="B309" t="s">
        <v>2026</v>
      </c>
      <c r="C309" t="s">
        <v>100</v>
      </c>
      <c r="D309" t="s">
        <v>26</v>
      </c>
      <c r="E309" t="s">
        <v>2027</v>
      </c>
      <c r="F309" t="s">
        <v>312</v>
      </c>
      <c r="G309" t="s">
        <v>5322</v>
      </c>
      <c r="H309" t="s">
        <v>92</v>
      </c>
    </row>
    <row r="310" spans="1:8" x14ac:dyDescent="0.25">
      <c r="A310" t="s">
        <v>2033</v>
      </c>
      <c r="B310" t="s">
        <v>2034</v>
      </c>
      <c r="C310" t="s">
        <v>89</v>
      </c>
      <c r="D310" t="s">
        <v>26</v>
      </c>
      <c r="E310" t="s">
        <v>844</v>
      </c>
      <c r="F310" t="s">
        <v>1023</v>
      </c>
      <c r="G310" t="s">
        <v>5323</v>
      </c>
      <c r="H310" t="s">
        <v>66</v>
      </c>
    </row>
    <row r="311" spans="1:8" x14ac:dyDescent="0.25">
      <c r="A311" t="s">
        <v>2036</v>
      </c>
      <c r="B311" t="s">
        <v>2037</v>
      </c>
      <c r="C311" t="s">
        <v>25</v>
      </c>
      <c r="D311" t="s">
        <v>26</v>
      </c>
      <c r="E311" t="s">
        <v>2038</v>
      </c>
      <c r="F311" t="s">
        <v>91</v>
      </c>
      <c r="G311" t="s">
        <v>5324</v>
      </c>
      <c r="H311" t="s">
        <v>92</v>
      </c>
    </row>
    <row r="312" spans="1:8" x14ac:dyDescent="0.25">
      <c r="A312" t="s">
        <v>2042</v>
      </c>
      <c r="B312" t="s">
        <v>2043</v>
      </c>
      <c r="C312" t="s">
        <v>89</v>
      </c>
      <c r="D312" t="s">
        <v>26</v>
      </c>
      <c r="E312" t="s">
        <v>832</v>
      </c>
      <c r="F312" t="s">
        <v>123</v>
      </c>
      <c r="G312" t="s">
        <v>5304</v>
      </c>
      <c r="H312" t="s">
        <v>66</v>
      </c>
    </row>
    <row r="313" spans="1:8" x14ac:dyDescent="0.25">
      <c r="A313" t="s">
        <v>2049</v>
      </c>
      <c r="B313" t="s">
        <v>2050</v>
      </c>
      <c r="C313" t="s">
        <v>89</v>
      </c>
      <c r="D313" t="s">
        <v>26</v>
      </c>
      <c r="E313" t="s">
        <v>2051</v>
      </c>
      <c r="F313" t="s">
        <v>65</v>
      </c>
      <c r="G313" t="s">
        <v>5325</v>
      </c>
      <c r="H313" t="s">
        <v>66</v>
      </c>
    </row>
    <row r="314" spans="1:8" x14ac:dyDescent="0.25">
      <c r="A314" t="s">
        <v>2054</v>
      </c>
      <c r="B314" t="s">
        <v>2055</v>
      </c>
      <c r="C314" t="s">
        <v>25</v>
      </c>
      <c r="D314" t="s">
        <v>26</v>
      </c>
      <c r="E314" t="s">
        <v>563</v>
      </c>
      <c r="F314" t="s">
        <v>52</v>
      </c>
      <c r="G314" t="s">
        <v>5192</v>
      </c>
      <c r="H314" t="s">
        <v>53</v>
      </c>
    </row>
    <row r="315" spans="1:8" x14ac:dyDescent="0.25">
      <c r="A315" t="s">
        <v>2057</v>
      </c>
      <c r="B315" t="s">
        <v>2058</v>
      </c>
      <c r="C315" t="s">
        <v>25</v>
      </c>
      <c r="D315" t="s">
        <v>26</v>
      </c>
      <c r="E315" t="s">
        <v>2059</v>
      </c>
      <c r="F315" t="s">
        <v>91</v>
      </c>
      <c r="G315" t="s">
        <v>5326</v>
      </c>
      <c r="H315" t="s">
        <v>92</v>
      </c>
    </row>
    <row r="316" spans="1:8" x14ac:dyDescent="0.25">
      <c r="A316" t="s">
        <v>2062</v>
      </c>
      <c r="B316" t="s">
        <v>2063</v>
      </c>
      <c r="C316" t="s">
        <v>100</v>
      </c>
      <c r="D316" t="s">
        <v>26</v>
      </c>
      <c r="E316" t="s">
        <v>2064</v>
      </c>
      <c r="F316" t="s">
        <v>91</v>
      </c>
      <c r="G316" t="s">
        <v>5327</v>
      </c>
      <c r="H316" t="s">
        <v>92</v>
      </c>
    </row>
    <row r="317" spans="1:8" x14ac:dyDescent="0.25">
      <c r="A317" t="s">
        <v>2077</v>
      </c>
      <c r="B317" t="s">
        <v>2078</v>
      </c>
      <c r="C317" t="s">
        <v>25</v>
      </c>
      <c r="D317" t="s">
        <v>26</v>
      </c>
      <c r="E317" t="s">
        <v>376</v>
      </c>
      <c r="F317" t="s">
        <v>112</v>
      </c>
      <c r="G317" t="s">
        <v>5190</v>
      </c>
      <c r="H317" t="s">
        <v>92</v>
      </c>
    </row>
    <row r="318" spans="1:8" x14ac:dyDescent="0.25">
      <c r="A318" t="s">
        <v>2088</v>
      </c>
      <c r="B318" t="s">
        <v>2089</v>
      </c>
      <c r="C318" t="s">
        <v>25</v>
      </c>
      <c r="D318" t="s">
        <v>26</v>
      </c>
      <c r="E318" t="s">
        <v>180</v>
      </c>
      <c r="F318" t="s">
        <v>123</v>
      </c>
      <c r="G318" t="s">
        <v>5153</v>
      </c>
      <c r="H318" t="s">
        <v>66</v>
      </c>
    </row>
    <row r="319" spans="1:8" x14ac:dyDescent="0.25">
      <c r="A319" t="s">
        <v>2091</v>
      </c>
      <c r="B319" t="s">
        <v>2092</v>
      </c>
      <c r="C319" t="s">
        <v>25</v>
      </c>
      <c r="D319" t="s">
        <v>26</v>
      </c>
      <c r="E319" t="s">
        <v>1765</v>
      </c>
      <c r="F319" t="s">
        <v>52</v>
      </c>
      <c r="G319" t="s">
        <v>5296</v>
      </c>
      <c r="H319" t="s">
        <v>53</v>
      </c>
    </row>
    <row r="320" spans="1:8" x14ac:dyDescent="0.25">
      <c r="A320" t="s">
        <v>2096</v>
      </c>
      <c r="B320" t="s">
        <v>2097</v>
      </c>
      <c r="C320" t="s">
        <v>25</v>
      </c>
      <c r="D320" t="s">
        <v>26</v>
      </c>
      <c r="E320" t="s">
        <v>2098</v>
      </c>
      <c r="F320" t="s">
        <v>250</v>
      </c>
      <c r="G320" t="s">
        <v>5333</v>
      </c>
      <c r="H320" t="s">
        <v>66</v>
      </c>
    </row>
    <row r="321" spans="1:8" x14ac:dyDescent="0.25">
      <c r="A321" t="s">
        <v>2100</v>
      </c>
      <c r="B321" t="s">
        <v>2101</v>
      </c>
      <c r="C321" t="s">
        <v>25</v>
      </c>
      <c r="D321" t="s">
        <v>26</v>
      </c>
      <c r="E321" t="s">
        <v>2102</v>
      </c>
      <c r="F321" t="s">
        <v>189</v>
      </c>
      <c r="G321" t="s">
        <v>5334</v>
      </c>
      <c r="H321" t="s">
        <v>53</v>
      </c>
    </row>
    <row r="322" spans="1:8" x14ac:dyDescent="0.25">
      <c r="A322" t="s">
        <v>2108</v>
      </c>
      <c r="B322" t="s">
        <v>2109</v>
      </c>
      <c r="C322" t="s">
        <v>25</v>
      </c>
      <c r="D322" t="s">
        <v>26</v>
      </c>
      <c r="E322" t="s">
        <v>1349</v>
      </c>
      <c r="F322" t="s">
        <v>112</v>
      </c>
      <c r="G322" t="s">
        <v>5269</v>
      </c>
      <c r="H322" t="s">
        <v>92</v>
      </c>
    </row>
    <row r="323" spans="1:8" x14ac:dyDescent="0.25">
      <c r="A323" t="s">
        <v>2112</v>
      </c>
      <c r="B323" t="s">
        <v>2113</v>
      </c>
      <c r="C323" t="s">
        <v>100</v>
      </c>
      <c r="D323" t="s">
        <v>26</v>
      </c>
      <c r="E323" t="s">
        <v>137</v>
      </c>
      <c r="F323" t="s">
        <v>138</v>
      </c>
      <c r="G323" t="s">
        <v>5146</v>
      </c>
      <c r="H323" t="s">
        <v>92</v>
      </c>
    </row>
    <row r="324" spans="1:8" x14ac:dyDescent="0.25">
      <c r="A324" t="s">
        <v>2122</v>
      </c>
      <c r="B324" t="s">
        <v>2123</v>
      </c>
      <c r="C324" t="s">
        <v>25</v>
      </c>
      <c r="D324" t="s">
        <v>26</v>
      </c>
      <c r="E324" t="s">
        <v>784</v>
      </c>
      <c r="F324" t="s">
        <v>817</v>
      </c>
      <c r="G324" t="s">
        <v>5226</v>
      </c>
      <c r="H324" t="s">
        <v>29</v>
      </c>
    </row>
    <row r="325" spans="1:8" x14ac:dyDescent="0.25">
      <c r="A325" t="s">
        <v>2125</v>
      </c>
      <c r="B325" t="s">
        <v>2126</v>
      </c>
      <c r="C325" t="s">
        <v>25</v>
      </c>
      <c r="D325" t="s">
        <v>26</v>
      </c>
      <c r="E325" t="s">
        <v>352</v>
      </c>
      <c r="F325" t="s">
        <v>52</v>
      </c>
      <c r="G325" t="s">
        <v>5180</v>
      </c>
      <c r="H325" t="s">
        <v>53</v>
      </c>
    </row>
    <row r="326" spans="1:8" x14ac:dyDescent="0.25">
      <c r="A326" t="s">
        <v>2134</v>
      </c>
      <c r="B326" t="s">
        <v>2135</v>
      </c>
      <c r="C326" t="s">
        <v>25</v>
      </c>
      <c r="D326" t="s">
        <v>26</v>
      </c>
      <c r="E326" t="s">
        <v>2136</v>
      </c>
      <c r="F326" t="s">
        <v>524</v>
      </c>
      <c r="G326" t="s">
        <v>5336</v>
      </c>
      <c r="H326" t="s">
        <v>29</v>
      </c>
    </row>
    <row r="327" spans="1:8" x14ac:dyDescent="0.25">
      <c r="A327" t="s">
        <v>2138</v>
      </c>
      <c r="B327" t="s">
        <v>2139</v>
      </c>
      <c r="C327" t="s">
        <v>25</v>
      </c>
      <c r="D327" t="s">
        <v>26</v>
      </c>
      <c r="E327" t="s">
        <v>202</v>
      </c>
      <c r="F327" t="s">
        <v>203</v>
      </c>
      <c r="G327" t="s">
        <v>5160</v>
      </c>
      <c r="H327" t="s">
        <v>53</v>
      </c>
    </row>
    <row r="328" spans="1:8" x14ac:dyDescent="0.25">
      <c r="A328" t="s">
        <v>2141</v>
      </c>
      <c r="B328" t="s">
        <v>2142</v>
      </c>
      <c r="C328" t="s">
        <v>89</v>
      </c>
      <c r="D328" t="s">
        <v>26</v>
      </c>
      <c r="E328" t="s">
        <v>202</v>
      </c>
      <c r="F328" t="s">
        <v>203</v>
      </c>
      <c r="G328" t="s">
        <v>5160</v>
      </c>
      <c r="H328" t="s">
        <v>53</v>
      </c>
    </row>
    <row r="329" spans="1:8" x14ac:dyDescent="0.25">
      <c r="A329" t="s">
        <v>2156</v>
      </c>
      <c r="B329" t="s">
        <v>2157</v>
      </c>
      <c r="C329" t="s">
        <v>100</v>
      </c>
      <c r="D329" t="s">
        <v>26</v>
      </c>
      <c r="E329" t="s">
        <v>1631</v>
      </c>
      <c r="F329" t="s">
        <v>577</v>
      </c>
      <c r="G329" t="s">
        <v>5315</v>
      </c>
      <c r="H329" t="s">
        <v>53</v>
      </c>
    </row>
    <row r="330" spans="1:8" x14ac:dyDescent="0.25">
      <c r="A330" t="s">
        <v>2160</v>
      </c>
      <c r="B330" t="s">
        <v>2161</v>
      </c>
      <c r="C330" t="s">
        <v>89</v>
      </c>
      <c r="D330" t="s">
        <v>26</v>
      </c>
      <c r="E330" t="s">
        <v>2162</v>
      </c>
      <c r="F330" t="s">
        <v>2163</v>
      </c>
      <c r="G330" t="s">
        <v>5338</v>
      </c>
      <c r="H330" t="s">
        <v>92</v>
      </c>
    </row>
    <row r="331" spans="1:8" x14ac:dyDescent="0.25">
      <c r="A331" t="s">
        <v>2165</v>
      </c>
      <c r="B331" t="s">
        <v>2166</v>
      </c>
      <c r="C331" t="s">
        <v>89</v>
      </c>
      <c r="D331" t="s">
        <v>26</v>
      </c>
      <c r="E331" t="s">
        <v>180</v>
      </c>
      <c r="F331" t="s">
        <v>123</v>
      </c>
      <c r="G331" t="s">
        <v>5153</v>
      </c>
      <c r="H331" t="s">
        <v>66</v>
      </c>
    </row>
    <row r="332" spans="1:8" x14ac:dyDescent="0.25">
      <c r="A332" t="s">
        <v>2176</v>
      </c>
      <c r="B332" t="s">
        <v>2177</v>
      </c>
      <c r="C332" t="s">
        <v>89</v>
      </c>
      <c r="D332" t="s">
        <v>26</v>
      </c>
      <c r="E332" t="s">
        <v>352</v>
      </c>
      <c r="F332" t="s">
        <v>52</v>
      </c>
      <c r="G332" t="s">
        <v>5180</v>
      </c>
      <c r="H332" t="s">
        <v>53</v>
      </c>
    </row>
    <row r="333" spans="1:8" x14ac:dyDescent="0.25">
      <c r="A333" t="s">
        <v>2181</v>
      </c>
      <c r="B333" t="s">
        <v>2182</v>
      </c>
      <c r="C333" t="s">
        <v>89</v>
      </c>
      <c r="D333" t="s">
        <v>26</v>
      </c>
      <c r="E333" t="s">
        <v>180</v>
      </c>
      <c r="F333" t="s">
        <v>123</v>
      </c>
      <c r="G333" t="s">
        <v>5175</v>
      </c>
      <c r="H333" t="s">
        <v>66</v>
      </c>
    </row>
    <row r="334" spans="1:8" x14ac:dyDescent="0.25">
      <c r="A334" t="s">
        <v>2184</v>
      </c>
      <c r="B334" t="s">
        <v>2185</v>
      </c>
      <c r="C334" t="s">
        <v>100</v>
      </c>
      <c r="D334" t="s">
        <v>26</v>
      </c>
      <c r="E334" t="s">
        <v>816</v>
      </c>
      <c r="F334" t="s">
        <v>817</v>
      </c>
      <c r="G334" t="s">
        <v>5218</v>
      </c>
      <c r="H334" t="s">
        <v>29</v>
      </c>
    </row>
    <row r="335" spans="1:8" x14ac:dyDescent="0.25">
      <c r="A335" t="s">
        <v>2187</v>
      </c>
      <c r="B335" t="s">
        <v>2188</v>
      </c>
      <c r="C335" t="s">
        <v>25</v>
      </c>
      <c r="D335" t="s">
        <v>26</v>
      </c>
      <c r="E335" t="s">
        <v>2189</v>
      </c>
      <c r="F335" t="s">
        <v>52</v>
      </c>
      <c r="G335" t="s">
        <v>5339</v>
      </c>
      <c r="H335" t="s">
        <v>53</v>
      </c>
    </row>
    <row r="336" spans="1:8" x14ac:dyDescent="0.25">
      <c r="A336" t="s">
        <v>2197</v>
      </c>
      <c r="B336" t="s">
        <v>2198</v>
      </c>
      <c r="C336" t="s">
        <v>89</v>
      </c>
      <c r="D336" t="s">
        <v>26</v>
      </c>
      <c r="E336" t="s">
        <v>188</v>
      </c>
      <c r="F336" t="s">
        <v>138</v>
      </c>
      <c r="G336" t="s">
        <v>5213</v>
      </c>
      <c r="H336" t="s">
        <v>92</v>
      </c>
    </row>
    <row r="337" spans="1:8" x14ac:dyDescent="0.25">
      <c r="A337" t="s">
        <v>2200</v>
      </c>
      <c r="B337" t="s">
        <v>2201</v>
      </c>
      <c r="C337" t="s">
        <v>100</v>
      </c>
      <c r="D337" t="s">
        <v>26</v>
      </c>
      <c r="E337" t="s">
        <v>1003</v>
      </c>
      <c r="F337" t="s">
        <v>250</v>
      </c>
      <c r="G337" t="s">
        <v>5236</v>
      </c>
      <c r="H337" t="s">
        <v>66</v>
      </c>
    </row>
    <row r="338" spans="1:8" x14ac:dyDescent="0.25">
      <c r="A338" t="s">
        <v>2204</v>
      </c>
      <c r="B338" t="s">
        <v>2205</v>
      </c>
      <c r="C338" t="s">
        <v>25</v>
      </c>
      <c r="D338" t="s">
        <v>26</v>
      </c>
      <c r="E338" t="s">
        <v>180</v>
      </c>
      <c r="F338" t="s">
        <v>123</v>
      </c>
      <c r="G338" t="s">
        <v>5151</v>
      </c>
      <c r="H338" t="s">
        <v>66</v>
      </c>
    </row>
    <row r="339" spans="1:8" x14ac:dyDescent="0.25">
      <c r="A339" t="s">
        <v>2207</v>
      </c>
      <c r="B339" t="s">
        <v>2208</v>
      </c>
      <c r="C339" t="s">
        <v>89</v>
      </c>
      <c r="D339" t="s">
        <v>26</v>
      </c>
      <c r="E339" t="s">
        <v>2209</v>
      </c>
      <c r="F339" t="s">
        <v>91</v>
      </c>
      <c r="G339" t="s">
        <v>5340</v>
      </c>
      <c r="H339" t="s">
        <v>92</v>
      </c>
    </row>
    <row r="340" spans="1:8" x14ac:dyDescent="0.25">
      <c r="A340" t="s">
        <v>2213</v>
      </c>
      <c r="B340" t="s">
        <v>2214</v>
      </c>
      <c r="C340" t="s">
        <v>100</v>
      </c>
      <c r="D340" t="s">
        <v>26</v>
      </c>
      <c r="E340" t="s">
        <v>352</v>
      </c>
      <c r="F340" t="s">
        <v>52</v>
      </c>
      <c r="G340" t="s">
        <v>5180</v>
      </c>
      <c r="H340" t="s">
        <v>53</v>
      </c>
    </row>
    <row r="341" spans="1:8" x14ac:dyDescent="0.25">
      <c r="A341" t="s">
        <v>2217</v>
      </c>
      <c r="B341" t="s">
        <v>2218</v>
      </c>
      <c r="C341" t="s">
        <v>25</v>
      </c>
      <c r="D341" t="s">
        <v>26</v>
      </c>
      <c r="E341" t="s">
        <v>51</v>
      </c>
      <c r="F341" t="s">
        <v>52</v>
      </c>
      <c r="G341" t="s">
        <v>5197</v>
      </c>
      <c r="H341" t="s">
        <v>53</v>
      </c>
    </row>
    <row r="342" spans="1:8" x14ac:dyDescent="0.25">
      <c r="A342" t="s">
        <v>2224</v>
      </c>
      <c r="B342" t="s">
        <v>2225</v>
      </c>
      <c r="C342" t="s">
        <v>25</v>
      </c>
      <c r="D342" t="s">
        <v>26</v>
      </c>
      <c r="E342" t="s">
        <v>1875</v>
      </c>
      <c r="F342" t="s">
        <v>250</v>
      </c>
      <c r="G342" t="s">
        <v>5305</v>
      </c>
      <c r="H342" t="s">
        <v>66</v>
      </c>
    </row>
    <row r="343" spans="1:8" x14ac:dyDescent="0.25">
      <c r="A343" t="s">
        <v>2229</v>
      </c>
      <c r="B343" t="s">
        <v>2230</v>
      </c>
      <c r="C343" t="s">
        <v>89</v>
      </c>
      <c r="D343" t="s">
        <v>26</v>
      </c>
      <c r="E343" t="s">
        <v>784</v>
      </c>
      <c r="F343" t="s">
        <v>91</v>
      </c>
      <c r="G343" t="s">
        <v>5214</v>
      </c>
      <c r="H343" t="s">
        <v>92</v>
      </c>
    </row>
    <row r="344" spans="1:8" x14ac:dyDescent="0.25">
      <c r="A344" t="s">
        <v>2234</v>
      </c>
      <c r="B344" t="s">
        <v>2235</v>
      </c>
      <c r="C344" t="s">
        <v>25</v>
      </c>
      <c r="D344" t="s">
        <v>26</v>
      </c>
      <c r="E344" t="s">
        <v>180</v>
      </c>
      <c r="F344" t="s">
        <v>123</v>
      </c>
      <c r="G344" t="s">
        <v>5151</v>
      </c>
      <c r="H344" t="s">
        <v>66</v>
      </c>
    </row>
    <row r="345" spans="1:8" x14ac:dyDescent="0.25">
      <c r="A345" t="s">
        <v>2244</v>
      </c>
      <c r="B345" t="s">
        <v>2245</v>
      </c>
      <c r="C345" t="s">
        <v>25</v>
      </c>
      <c r="D345" t="s">
        <v>26</v>
      </c>
      <c r="E345" t="s">
        <v>999</v>
      </c>
      <c r="F345" t="s">
        <v>189</v>
      </c>
      <c r="G345" t="s">
        <v>5248</v>
      </c>
      <c r="H345" t="s">
        <v>53</v>
      </c>
    </row>
    <row r="346" spans="1:8" x14ac:dyDescent="0.25">
      <c r="A346" t="s">
        <v>2251</v>
      </c>
      <c r="B346" t="s">
        <v>2252</v>
      </c>
      <c r="C346" t="s">
        <v>25</v>
      </c>
      <c r="D346" t="s">
        <v>26</v>
      </c>
      <c r="E346" t="s">
        <v>326</v>
      </c>
      <c r="F346" t="s">
        <v>43</v>
      </c>
      <c r="G346" t="s">
        <v>5168</v>
      </c>
      <c r="H346" t="s">
        <v>29</v>
      </c>
    </row>
    <row r="347" spans="1:8" x14ac:dyDescent="0.25">
      <c r="A347" t="s">
        <v>2261</v>
      </c>
      <c r="B347" t="s">
        <v>2262</v>
      </c>
      <c r="C347" t="s">
        <v>25</v>
      </c>
      <c r="D347" t="s">
        <v>26</v>
      </c>
      <c r="E347" t="s">
        <v>2263</v>
      </c>
      <c r="F347" t="s">
        <v>1209</v>
      </c>
      <c r="G347" t="s">
        <v>5344</v>
      </c>
      <c r="H347" t="s">
        <v>29</v>
      </c>
    </row>
    <row r="348" spans="1:8" x14ac:dyDescent="0.25">
      <c r="A348" t="s">
        <v>2268</v>
      </c>
      <c r="B348" t="s">
        <v>2269</v>
      </c>
      <c r="C348" t="s">
        <v>25</v>
      </c>
      <c r="D348" t="s">
        <v>26</v>
      </c>
      <c r="E348" t="s">
        <v>51</v>
      </c>
      <c r="F348" t="s">
        <v>52</v>
      </c>
      <c r="G348" t="s">
        <v>5138</v>
      </c>
      <c r="H348" t="s">
        <v>53</v>
      </c>
    </row>
    <row r="349" spans="1:8" x14ac:dyDescent="0.25">
      <c r="A349" t="s">
        <v>2273</v>
      </c>
      <c r="B349" t="s">
        <v>2274</v>
      </c>
      <c r="C349" t="s">
        <v>89</v>
      </c>
      <c r="D349" t="s">
        <v>26</v>
      </c>
      <c r="E349" t="s">
        <v>51</v>
      </c>
      <c r="F349" t="s">
        <v>52</v>
      </c>
      <c r="G349" t="s">
        <v>5203</v>
      </c>
      <c r="H349" t="s">
        <v>53</v>
      </c>
    </row>
    <row r="350" spans="1:8" x14ac:dyDescent="0.25">
      <c r="A350" t="s">
        <v>2277</v>
      </c>
      <c r="B350" t="s">
        <v>2278</v>
      </c>
      <c r="C350" t="s">
        <v>100</v>
      </c>
      <c r="D350" t="s">
        <v>26</v>
      </c>
      <c r="E350" t="s">
        <v>202</v>
      </c>
      <c r="F350" t="s">
        <v>203</v>
      </c>
      <c r="G350" t="s">
        <v>5186</v>
      </c>
      <c r="H350" t="s">
        <v>53</v>
      </c>
    </row>
    <row r="351" spans="1:8" x14ac:dyDescent="0.25">
      <c r="A351" t="s">
        <v>2280</v>
      </c>
      <c r="B351" t="s">
        <v>2281</v>
      </c>
      <c r="C351" t="s">
        <v>25</v>
      </c>
      <c r="D351" t="s">
        <v>26</v>
      </c>
      <c r="E351" t="s">
        <v>101</v>
      </c>
      <c r="F351" t="s">
        <v>91</v>
      </c>
      <c r="G351" t="s">
        <v>5257</v>
      </c>
      <c r="H351" t="s">
        <v>92</v>
      </c>
    </row>
    <row r="352" spans="1:8" x14ac:dyDescent="0.25">
      <c r="A352" t="s">
        <v>2285</v>
      </c>
      <c r="B352" t="s">
        <v>2286</v>
      </c>
      <c r="C352" t="s">
        <v>25</v>
      </c>
      <c r="D352" t="s">
        <v>26</v>
      </c>
      <c r="E352" t="s">
        <v>2287</v>
      </c>
      <c r="F352" t="s">
        <v>112</v>
      </c>
      <c r="G352" t="s">
        <v>5345</v>
      </c>
      <c r="H352" t="s">
        <v>92</v>
      </c>
    </row>
    <row r="353" spans="1:8" x14ac:dyDescent="0.25">
      <c r="A353" t="s">
        <v>2292</v>
      </c>
      <c r="B353" t="s">
        <v>2293</v>
      </c>
      <c r="C353" t="s">
        <v>89</v>
      </c>
      <c r="D353" t="s">
        <v>26</v>
      </c>
      <c r="E353" t="s">
        <v>137</v>
      </c>
      <c r="F353" t="s">
        <v>138</v>
      </c>
      <c r="G353" t="s">
        <v>5171</v>
      </c>
      <c r="H353" t="s">
        <v>92</v>
      </c>
    </row>
    <row r="354" spans="1:8" x14ac:dyDescent="0.25">
      <c r="A354" t="s">
        <v>2295</v>
      </c>
      <c r="B354" t="s">
        <v>2296</v>
      </c>
      <c r="C354" t="s">
        <v>89</v>
      </c>
      <c r="D354" t="s">
        <v>26</v>
      </c>
      <c r="E354" t="s">
        <v>2297</v>
      </c>
      <c r="F354" t="s">
        <v>392</v>
      </c>
      <c r="G354" t="s">
        <v>5346</v>
      </c>
      <c r="H354" t="s">
        <v>66</v>
      </c>
    </row>
    <row r="355" spans="1:8" x14ac:dyDescent="0.25">
      <c r="A355" t="s">
        <v>2303</v>
      </c>
      <c r="B355" t="s">
        <v>2304</v>
      </c>
      <c r="C355" t="s">
        <v>89</v>
      </c>
      <c r="D355" t="s">
        <v>26</v>
      </c>
      <c r="E355" t="s">
        <v>352</v>
      </c>
      <c r="F355" t="s">
        <v>52</v>
      </c>
      <c r="G355" t="s">
        <v>5180</v>
      </c>
      <c r="H355" t="s">
        <v>53</v>
      </c>
    </row>
    <row r="356" spans="1:8" x14ac:dyDescent="0.25">
      <c r="A356" t="s">
        <v>2306</v>
      </c>
      <c r="B356" t="s">
        <v>2307</v>
      </c>
      <c r="C356" t="s">
        <v>89</v>
      </c>
      <c r="D356" t="s">
        <v>26</v>
      </c>
      <c r="E356" t="s">
        <v>2308</v>
      </c>
      <c r="F356" t="s">
        <v>577</v>
      </c>
      <c r="G356" t="s">
        <v>5347</v>
      </c>
      <c r="H356" t="s">
        <v>53</v>
      </c>
    </row>
    <row r="357" spans="1:8" x14ac:dyDescent="0.25">
      <c r="A357" t="s">
        <v>2310</v>
      </c>
      <c r="B357" t="s">
        <v>2311</v>
      </c>
      <c r="C357" t="s">
        <v>100</v>
      </c>
      <c r="D357" t="s">
        <v>26</v>
      </c>
      <c r="E357" t="s">
        <v>2312</v>
      </c>
      <c r="F357" t="s">
        <v>473</v>
      </c>
      <c r="G357" t="s">
        <v>5348</v>
      </c>
      <c r="H357" t="s">
        <v>66</v>
      </c>
    </row>
    <row r="358" spans="1:8" x14ac:dyDescent="0.25">
      <c r="A358" t="s">
        <v>2322</v>
      </c>
      <c r="B358" t="s">
        <v>2323</v>
      </c>
      <c r="C358" t="s">
        <v>89</v>
      </c>
      <c r="D358" t="s">
        <v>26</v>
      </c>
      <c r="E358" t="s">
        <v>101</v>
      </c>
      <c r="F358" t="s">
        <v>91</v>
      </c>
      <c r="G358" t="s">
        <v>5148</v>
      </c>
      <c r="H358" t="s">
        <v>92</v>
      </c>
    </row>
    <row r="359" spans="1:8" x14ac:dyDescent="0.25">
      <c r="A359" t="s">
        <v>2327</v>
      </c>
      <c r="B359" t="s">
        <v>2328</v>
      </c>
      <c r="C359" t="s">
        <v>25</v>
      </c>
      <c r="D359" t="s">
        <v>26</v>
      </c>
      <c r="E359" t="s">
        <v>74</v>
      </c>
      <c r="F359" t="s">
        <v>75</v>
      </c>
      <c r="G359" t="s">
        <v>5140</v>
      </c>
      <c r="H359" t="s">
        <v>53</v>
      </c>
    </row>
    <row r="360" spans="1:8" x14ac:dyDescent="0.25">
      <c r="A360" t="s">
        <v>2332</v>
      </c>
      <c r="B360" t="s">
        <v>2333</v>
      </c>
      <c r="C360" t="s">
        <v>25</v>
      </c>
      <c r="D360" t="s">
        <v>26</v>
      </c>
      <c r="E360" t="s">
        <v>2334</v>
      </c>
      <c r="F360" t="s">
        <v>203</v>
      </c>
      <c r="G360" t="s">
        <v>5349</v>
      </c>
      <c r="H360" t="s">
        <v>53</v>
      </c>
    </row>
    <row r="361" spans="1:8" x14ac:dyDescent="0.25">
      <c r="A361" t="s">
        <v>2337</v>
      </c>
      <c r="B361" t="s">
        <v>2338</v>
      </c>
      <c r="C361" t="s">
        <v>100</v>
      </c>
      <c r="D361" t="s">
        <v>26</v>
      </c>
      <c r="E361" t="s">
        <v>1663</v>
      </c>
      <c r="F361" t="s">
        <v>112</v>
      </c>
      <c r="G361" t="s">
        <v>5350</v>
      </c>
      <c r="H361" t="s">
        <v>92</v>
      </c>
    </row>
    <row r="362" spans="1:8" x14ac:dyDescent="0.25">
      <c r="A362" t="s">
        <v>2350</v>
      </c>
      <c r="B362" t="s">
        <v>2351</v>
      </c>
      <c r="C362" t="s">
        <v>25</v>
      </c>
      <c r="D362" t="s">
        <v>26</v>
      </c>
      <c r="E362" t="s">
        <v>2352</v>
      </c>
      <c r="F362" t="s">
        <v>138</v>
      </c>
      <c r="G362" t="s">
        <v>5352</v>
      </c>
      <c r="H362" t="s">
        <v>92</v>
      </c>
    </row>
    <row r="363" spans="1:8" x14ac:dyDescent="0.25">
      <c r="A363" t="s">
        <v>2358</v>
      </c>
      <c r="B363" t="s">
        <v>2359</v>
      </c>
      <c r="C363" t="s">
        <v>25</v>
      </c>
      <c r="D363" t="s">
        <v>26</v>
      </c>
      <c r="E363" t="s">
        <v>180</v>
      </c>
      <c r="F363" t="s">
        <v>123</v>
      </c>
      <c r="G363" t="s">
        <v>5153</v>
      </c>
      <c r="H363" t="s">
        <v>66</v>
      </c>
    </row>
    <row r="364" spans="1:8" x14ac:dyDescent="0.25">
      <c r="A364" t="s">
        <v>2362</v>
      </c>
      <c r="B364" t="s">
        <v>2363</v>
      </c>
      <c r="C364" t="s">
        <v>89</v>
      </c>
      <c r="D364" t="s">
        <v>26</v>
      </c>
      <c r="E364" t="s">
        <v>784</v>
      </c>
      <c r="F364" t="s">
        <v>91</v>
      </c>
      <c r="G364" t="s">
        <v>5214</v>
      </c>
      <c r="H364" t="s">
        <v>92</v>
      </c>
    </row>
    <row r="365" spans="1:8" x14ac:dyDescent="0.25">
      <c r="A365" t="s">
        <v>2366</v>
      </c>
      <c r="B365" t="s">
        <v>2367</v>
      </c>
      <c r="C365" t="s">
        <v>89</v>
      </c>
      <c r="D365" t="s">
        <v>26</v>
      </c>
      <c r="E365" t="s">
        <v>51</v>
      </c>
      <c r="F365" t="s">
        <v>52</v>
      </c>
      <c r="G365" t="s">
        <v>5197</v>
      </c>
      <c r="H365" t="s">
        <v>53</v>
      </c>
    </row>
    <row r="366" spans="1:8" x14ac:dyDescent="0.25">
      <c r="A366" t="s">
        <v>2370</v>
      </c>
      <c r="B366" t="s">
        <v>2371</v>
      </c>
      <c r="C366" t="s">
        <v>89</v>
      </c>
      <c r="D366" t="s">
        <v>26</v>
      </c>
      <c r="E366" t="s">
        <v>51</v>
      </c>
      <c r="F366" t="s">
        <v>52</v>
      </c>
      <c r="G366" t="s">
        <v>5260</v>
      </c>
      <c r="H366" t="s">
        <v>53</v>
      </c>
    </row>
    <row r="367" spans="1:8" x14ac:dyDescent="0.25">
      <c r="A367" t="s">
        <v>2375</v>
      </c>
      <c r="B367" t="s">
        <v>2376</v>
      </c>
      <c r="C367" t="s">
        <v>25</v>
      </c>
      <c r="D367" t="s">
        <v>26</v>
      </c>
      <c r="E367" t="s">
        <v>202</v>
      </c>
      <c r="F367" t="s">
        <v>203</v>
      </c>
      <c r="G367" t="s">
        <v>5154</v>
      </c>
      <c r="H367" t="s">
        <v>53</v>
      </c>
    </row>
    <row r="368" spans="1:8" x14ac:dyDescent="0.25">
      <c r="A368" t="s">
        <v>2384</v>
      </c>
      <c r="B368" t="s">
        <v>2385</v>
      </c>
      <c r="C368" t="s">
        <v>25</v>
      </c>
      <c r="D368" t="s">
        <v>26</v>
      </c>
      <c r="E368" t="s">
        <v>180</v>
      </c>
      <c r="F368" t="s">
        <v>123</v>
      </c>
      <c r="G368" t="s">
        <v>5153</v>
      </c>
      <c r="H368" t="s">
        <v>66</v>
      </c>
    </row>
    <row r="369" spans="1:8" x14ac:dyDescent="0.25">
      <c r="A369" t="s">
        <v>2390</v>
      </c>
      <c r="B369" t="s">
        <v>2391</v>
      </c>
      <c r="C369" t="s">
        <v>25</v>
      </c>
      <c r="D369" t="s">
        <v>26</v>
      </c>
      <c r="E369" t="s">
        <v>2392</v>
      </c>
      <c r="F369" t="s">
        <v>1805</v>
      </c>
      <c r="G369" t="s">
        <v>5354</v>
      </c>
      <c r="H369" t="s">
        <v>92</v>
      </c>
    </row>
    <row r="370" spans="1:8" x14ac:dyDescent="0.25">
      <c r="A370" t="s">
        <v>2395</v>
      </c>
      <c r="B370" t="s">
        <v>2396</v>
      </c>
      <c r="C370" t="s">
        <v>89</v>
      </c>
      <c r="D370" t="s">
        <v>26</v>
      </c>
      <c r="E370" t="s">
        <v>2397</v>
      </c>
      <c r="F370" t="s">
        <v>52</v>
      </c>
      <c r="G370" t="s">
        <v>5355</v>
      </c>
      <c r="H370" t="s">
        <v>53</v>
      </c>
    </row>
    <row r="371" spans="1:8" x14ac:dyDescent="0.25">
      <c r="A371" t="s">
        <v>2403</v>
      </c>
      <c r="B371" t="s">
        <v>2404</v>
      </c>
      <c r="C371" t="s">
        <v>89</v>
      </c>
      <c r="D371" t="s">
        <v>26</v>
      </c>
      <c r="E371" t="s">
        <v>2405</v>
      </c>
      <c r="F371" t="s">
        <v>577</v>
      </c>
      <c r="G371" t="s">
        <v>5356</v>
      </c>
      <c r="H371" t="s">
        <v>53</v>
      </c>
    </row>
    <row r="372" spans="1:8" x14ac:dyDescent="0.25">
      <c r="A372" t="s">
        <v>2407</v>
      </c>
      <c r="B372" t="s">
        <v>2408</v>
      </c>
      <c r="C372" t="s">
        <v>25</v>
      </c>
      <c r="D372" t="s">
        <v>26</v>
      </c>
      <c r="E372" t="s">
        <v>145</v>
      </c>
      <c r="F372" t="s">
        <v>146</v>
      </c>
      <c r="G372" t="s">
        <v>5147</v>
      </c>
      <c r="H372" t="s">
        <v>29</v>
      </c>
    </row>
    <row r="373" spans="1:8" x14ac:dyDescent="0.25">
      <c r="A373" t="s">
        <v>2412</v>
      </c>
      <c r="B373" t="s">
        <v>2413</v>
      </c>
      <c r="C373" t="s">
        <v>100</v>
      </c>
      <c r="D373" t="s">
        <v>26</v>
      </c>
      <c r="E373" t="s">
        <v>51</v>
      </c>
      <c r="F373" t="s">
        <v>52</v>
      </c>
      <c r="G373" t="s">
        <v>5197</v>
      </c>
      <c r="H373" t="s">
        <v>53</v>
      </c>
    </row>
    <row r="374" spans="1:8" x14ac:dyDescent="0.25">
      <c r="A374" t="s">
        <v>2415</v>
      </c>
      <c r="B374" t="s">
        <v>2416</v>
      </c>
      <c r="C374" t="s">
        <v>89</v>
      </c>
      <c r="D374" t="s">
        <v>26</v>
      </c>
      <c r="E374" t="s">
        <v>2417</v>
      </c>
      <c r="F374" t="s">
        <v>473</v>
      </c>
      <c r="G374" t="s">
        <v>5357</v>
      </c>
      <c r="H374" t="s">
        <v>66</v>
      </c>
    </row>
    <row r="375" spans="1:8" x14ac:dyDescent="0.25">
      <c r="A375" t="s">
        <v>2422</v>
      </c>
      <c r="B375" t="s">
        <v>2423</v>
      </c>
      <c r="C375" t="s">
        <v>25</v>
      </c>
      <c r="D375" t="s">
        <v>26</v>
      </c>
      <c r="E375" t="s">
        <v>2424</v>
      </c>
      <c r="F375" t="s">
        <v>43</v>
      </c>
      <c r="G375" t="s">
        <v>5358</v>
      </c>
      <c r="H375" t="s">
        <v>29</v>
      </c>
    </row>
    <row r="376" spans="1:8" x14ac:dyDescent="0.25">
      <c r="A376" t="s">
        <v>2430</v>
      </c>
      <c r="B376" t="s">
        <v>2431</v>
      </c>
      <c r="C376" t="s">
        <v>25</v>
      </c>
      <c r="D376" t="s">
        <v>26</v>
      </c>
      <c r="E376" t="s">
        <v>51</v>
      </c>
      <c r="F376" t="s">
        <v>52</v>
      </c>
      <c r="G376" t="s">
        <v>5260</v>
      </c>
      <c r="H376" t="s">
        <v>53</v>
      </c>
    </row>
    <row r="377" spans="1:8" x14ac:dyDescent="0.25">
      <c r="A377" t="s">
        <v>2435</v>
      </c>
      <c r="B377" t="s">
        <v>2436</v>
      </c>
      <c r="C377" t="s">
        <v>89</v>
      </c>
      <c r="D377" t="s">
        <v>26</v>
      </c>
      <c r="E377" t="s">
        <v>2437</v>
      </c>
      <c r="F377" t="s">
        <v>250</v>
      </c>
      <c r="G377" t="s">
        <v>5359</v>
      </c>
      <c r="H377" t="s">
        <v>66</v>
      </c>
    </row>
    <row r="378" spans="1:8" x14ac:dyDescent="0.25">
      <c r="A378" t="s">
        <v>2441</v>
      </c>
      <c r="B378" t="s">
        <v>2442</v>
      </c>
      <c r="C378" t="s">
        <v>25</v>
      </c>
      <c r="D378" t="s">
        <v>26</v>
      </c>
      <c r="E378" t="s">
        <v>64</v>
      </c>
      <c r="F378" t="s">
        <v>65</v>
      </c>
      <c r="G378" t="s">
        <v>5244</v>
      </c>
      <c r="H378" t="s">
        <v>66</v>
      </c>
    </row>
    <row r="379" spans="1:8" x14ac:dyDescent="0.25">
      <c r="A379" t="s">
        <v>2446</v>
      </c>
      <c r="B379" t="s">
        <v>2447</v>
      </c>
      <c r="C379" t="s">
        <v>25</v>
      </c>
      <c r="D379" t="s">
        <v>26</v>
      </c>
      <c r="E379" t="s">
        <v>202</v>
      </c>
      <c r="F379" t="s">
        <v>203</v>
      </c>
      <c r="G379" t="s">
        <v>5186</v>
      </c>
      <c r="H379" t="s">
        <v>53</v>
      </c>
    </row>
    <row r="380" spans="1:8" x14ac:dyDescent="0.25">
      <c r="A380" t="s">
        <v>2451</v>
      </c>
      <c r="B380" t="s">
        <v>2452</v>
      </c>
      <c r="C380" t="s">
        <v>25</v>
      </c>
      <c r="D380" t="s">
        <v>26</v>
      </c>
      <c r="E380" t="s">
        <v>720</v>
      </c>
      <c r="F380" t="s">
        <v>52</v>
      </c>
      <c r="G380" t="s">
        <v>5250</v>
      </c>
      <c r="H380" t="s">
        <v>53</v>
      </c>
    </row>
    <row r="381" spans="1:8" x14ac:dyDescent="0.25">
      <c r="A381" t="s">
        <v>2456</v>
      </c>
      <c r="B381" t="s">
        <v>2457</v>
      </c>
      <c r="C381" t="s">
        <v>89</v>
      </c>
      <c r="D381" t="s">
        <v>26</v>
      </c>
      <c r="E381" t="s">
        <v>352</v>
      </c>
      <c r="F381" t="s">
        <v>52</v>
      </c>
      <c r="G381" t="s">
        <v>5180</v>
      </c>
      <c r="H381" t="s">
        <v>53</v>
      </c>
    </row>
    <row r="382" spans="1:8" x14ac:dyDescent="0.25">
      <c r="A382" t="s">
        <v>2465</v>
      </c>
      <c r="B382" t="s">
        <v>2466</v>
      </c>
      <c r="C382" t="s">
        <v>100</v>
      </c>
      <c r="D382" t="s">
        <v>26</v>
      </c>
      <c r="E382" t="s">
        <v>376</v>
      </c>
      <c r="F382" t="s">
        <v>754</v>
      </c>
      <c r="G382" t="s">
        <v>5270</v>
      </c>
      <c r="H382" t="s">
        <v>29</v>
      </c>
    </row>
    <row r="383" spans="1:8" x14ac:dyDescent="0.25">
      <c r="A383" t="s">
        <v>2474</v>
      </c>
      <c r="B383" t="s">
        <v>2475</v>
      </c>
      <c r="C383" t="s">
        <v>89</v>
      </c>
      <c r="D383" t="s">
        <v>26</v>
      </c>
      <c r="E383" t="s">
        <v>2476</v>
      </c>
      <c r="F383" t="s">
        <v>43</v>
      </c>
      <c r="G383" t="s">
        <v>5362</v>
      </c>
      <c r="H383" t="s">
        <v>29</v>
      </c>
    </row>
    <row r="384" spans="1:8" x14ac:dyDescent="0.25">
      <c r="A384" t="s">
        <v>2479</v>
      </c>
      <c r="B384" t="s">
        <v>2480</v>
      </c>
      <c r="C384" t="s">
        <v>100</v>
      </c>
      <c r="D384" t="s">
        <v>26</v>
      </c>
      <c r="E384" t="s">
        <v>51</v>
      </c>
      <c r="F384" t="s">
        <v>52</v>
      </c>
      <c r="G384" t="s">
        <v>5203</v>
      </c>
      <c r="H384" t="s">
        <v>53</v>
      </c>
    </row>
    <row r="385" spans="1:8" x14ac:dyDescent="0.25">
      <c r="A385" t="s">
        <v>2482</v>
      </c>
      <c r="B385" t="s">
        <v>2483</v>
      </c>
      <c r="C385" t="s">
        <v>89</v>
      </c>
      <c r="D385" t="s">
        <v>26</v>
      </c>
      <c r="E385" t="s">
        <v>2484</v>
      </c>
      <c r="F385" t="s">
        <v>91</v>
      </c>
      <c r="G385" t="s">
        <v>5363</v>
      </c>
      <c r="H385" t="s">
        <v>92</v>
      </c>
    </row>
    <row r="386" spans="1:8" x14ac:dyDescent="0.25">
      <c r="A386" t="s">
        <v>2487</v>
      </c>
      <c r="B386" t="s">
        <v>2488</v>
      </c>
      <c r="C386" t="s">
        <v>89</v>
      </c>
      <c r="D386" t="s">
        <v>26</v>
      </c>
      <c r="E386" t="s">
        <v>2489</v>
      </c>
      <c r="F386" t="s">
        <v>52</v>
      </c>
      <c r="G386" t="s">
        <v>5364</v>
      </c>
      <c r="H386" t="s">
        <v>53</v>
      </c>
    </row>
    <row r="387" spans="1:8" x14ac:dyDescent="0.25">
      <c r="A387" t="s">
        <v>2491</v>
      </c>
      <c r="B387" t="s">
        <v>2492</v>
      </c>
      <c r="C387" t="s">
        <v>25</v>
      </c>
      <c r="D387" t="s">
        <v>26</v>
      </c>
      <c r="E387" t="s">
        <v>2493</v>
      </c>
      <c r="F387" t="s">
        <v>2240</v>
      </c>
      <c r="G387" t="s">
        <v>5365</v>
      </c>
      <c r="H387" t="s">
        <v>53</v>
      </c>
    </row>
    <row r="388" spans="1:8" x14ac:dyDescent="0.25">
      <c r="A388" t="s">
        <v>2498</v>
      </c>
      <c r="B388" t="s">
        <v>2499</v>
      </c>
      <c r="C388" t="s">
        <v>25</v>
      </c>
      <c r="D388" t="s">
        <v>26</v>
      </c>
      <c r="E388" t="s">
        <v>202</v>
      </c>
      <c r="F388" t="s">
        <v>203</v>
      </c>
      <c r="G388" t="s">
        <v>5160</v>
      </c>
      <c r="H388" t="s">
        <v>53</v>
      </c>
    </row>
    <row r="389" spans="1:8" x14ac:dyDescent="0.25">
      <c r="A389" t="s">
        <v>2506</v>
      </c>
      <c r="B389" t="s">
        <v>2507</v>
      </c>
      <c r="C389" t="s">
        <v>100</v>
      </c>
      <c r="D389" t="s">
        <v>26</v>
      </c>
      <c r="E389" t="s">
        <v>256</v>
      </c>
      <c r="F389" t="s">
        <v>473</v>
      </c>
      <c r="G389" t="s">
        <v>5182</v>
      </c>
      <c r="H389" t="s">
        <v>66</v>
      </c>
    </row>
    <row r="390" spans="1:8" x14ac:dyDescent="0.25">
      <c r="A390" t="s">
        <v>2509</v>
      </c>
      <c r="B390" t="s">
        <v>2510</v>
      </c>
      <c r="C390" t="s">
        <v>25</v>
      </c>
      <c r="D390" t="s">
        <v>26</v>
      </c>
      <c r="E390" t="s">
        <v>1229</v>
      </c>
      <c r="F390" t="s">
        <v>52</v>
      </c>
      <c r="G390" t="s">
        <v>5207</v>
      </c>
      <c r="H390" t="s">
        <v>53</v>
      </c>
    </row>
    <row r="391" spans="1:8" x14ac:dyDescent="0.25">
      <c r="A391" t="s">
        <v>2521</v>
      </c>
      <c r="B391" t="s">
        <v>2522</v>
      </c>
      <c r="C391" t="s">
        <v>89</v>
      </c>
      <c r="D391" t="s">
        <v>26</v>
      </c>
      <c r="E391" t="s">
        <v>2152</v>
      </c>
      <c r="F391" t="s">
        <v>754</v>
      </c>
      <c r="G391" t="s">
        <v>5337</v>
      </c>
      <c r="H391" t="s">
        <v>29</v>
      </c>
    </row>
    <row r="392" spans="1:8" x14ac:dyDescent="0.25">
      <c r="A392" t="s">
        <v>2533</v>
      </c>
      <c r="B392" t="s">
        <v>2534</v>
      </c>
      <c r="C392" t="s">
        <v>25</v>
      </c>
      <c r="D392" t="s">
        <v>26</v>
      </c>
      <c r="E392" t="s">
        <v>2263</v>
      </c>
      <c r="F392" t="s">
        <v>1209</v>
      </c>
      <c r="G392" t="s">
        <v>5344</v>
      </c>
      <c r="H392" t="s">
        <v>29</v>
      </c>
    </row>
    <row r="393" spans="1:8" x14ac:dyDescent="0.25">
      <c r="A393" t="s">
        <v>2538</v>
      </c>
      <c r="B393" t="s">
        <v>2539</v>
      </c>
      <c r="C393" t="s">
        <v>25</v>
      </c>
      <c r="D393" t="s">
        <v>26</v>
      </c>
      <c r="E393" t="s">
        <v>2540</v>
      </c>
      <c r="F393" t="s">
        <v>754</v>
      </c>
      <c r="G393" t="s">
        <v>5368</v>
      </c>
      <c r="H393" t="s">
        <v>29</v>
      </c>
    </row>
    <row r="394" spans="1:8" x14ac:dyDescent="0.25">
      <c r="A394" t="s">
        <v>2547</v>
      </c>
      <c r="B394" t="s">
        <v>2548</v>
      </c>
      <c r="C394" t="s">
        <v>89</v>
      </c>
      <c r="D394" t="s">
        <v>26</v>
      </c>
      <c r="E394" t="s">
        <v>1437</v>
      </c>
      <c r="F394" t="s">
        <v>577</v>
      </c>
      <c r="G394" t="s">
        <v>5274</v>
      </c>
      <c r="H394" t="s">
        <v>53</v>
      </c>
    </row>
    <row r="395" spans="1:8" x14ac:dyDescent="0.25">
      <c r="A395" t="s">
        <v>2551</v>
      </c>
      <c r="B395" t="s">
        <v>2552</v>
      </c>
      <c r="C395" t="s">
        <v>25</v>
      </c>
      <c r="D395" t="s">
        <v>26</v>
      </c>
      <c r="E395" t="s">
        <v>720</v>
      </c>
      <c r="F395" t="s">
        <v>52</v>
      </c>
      <c r="G395" t="s">
        <v>5250</v>
      </c>
      <c r="H395" t="s">
        <v>53</v>
      </c>
    </row>
    <row r="396" spans="1:8" x14ac:dyDescent="0.25">
      <c r="A396" t="s">
        <v>2555</v>
      </c>
      <c r="B396" t="s">
        <v>2556</v>
      </c>
      <c r="C396" t="s">
        <v>25</v>
      </c>
      <c r="D396" t="s">
        <v>26</v>
      </c>
      <c r="E396" t="s">
        <v>352</v>
      </c>
      <c r="F396" t="s">
        <v>52</v>
      </c>
      <c r="G396" t="s">
        <v>5185</v>
      </c>
      <c r="H396" t="s">
        <v>53</v>
      </c>
    </row>
    <row r="397" spans="1:8" x14ac:dyDescent="0.25">
      <c r="A397" t="s">
        <v>2561</v>
      </c>
      <c r="B397" t="s">
        <v>2562</v>
      </c>
      <c r="C397" t="s">
        <v>25</v>
      </c>
      <c r="D397" t="s">
        <v>26</v>
      </c>
      <c r="E397" t="s">
        <v>2563</v>
      </c>
      <c r="F397" t="s">
        <v>1664</v>
      </c>
      <c r="G397" t="s">
        <v>5370</v>
      </c>
      <c r="H397" t="s">
        <v>29</v>
      </c>
    </row>
    <row r="398" spans="1:8" x14ac:dyDescent="0.25">
      <c r="A398" t="s">
        <v>2574</v>
      </c>
      <c r="B398" t="s">
        <v>2575</v>
      </c>
      <c r="C398" t="s">
        <v>89</v>
      </c>
      <c r="D398" t="s">
        <v>26</v>
      </c>
      <c r="E398" t="s">
        <v>64</v>
      </c>
      <c r="F398" t="s">
        <v>65</v>
      </c>
      <c r="G398" t="s">
        <v>5139</v>
      </c>
      <c r="H398" t="s">
        <v>66</v>
      </c>
    </row>
    <row r="399" spans="1:8" x14ac:dyDescent="0.25">
      <c r="A399" t="s">
        <v>2577</v>
      </c>
      <c r="B399" t="s">
        <v>2578</v>
      </c>
      <c r="C399" t="s">
        <v>25</v>
      </c>
      <c r="D399" t="s">
        <v>26</v>
      </c>
      <c r="E399" t="s">
        <v>1608</v>
      </c>
      <c r="F399" t="s">
        <v>123</v>
      </c>
      <c r="G399" t="s">
        <v>5287</v>
      </c>
      <c r="H399" t="s">
        <v>66</v>
      </c>
    </row>
    <row r="400" spans="1:8" x14ac:dyDescent="0.25">
      <c r="A400" t="s">
        <v>2582</v>
      </c>
      <c r="B400" t="s">
        <v>2583</v>
      </c>
      <c r="C400" t="s">
        <v>25</v>
      </c>
      <c r="D400" t="s">
        <v>26</v>
      </c>
      <c r="E400" t="s">
        <v>376</v>
      </c>
      <c r="F400" t="s">
        <v>754</v>
      </c>
      <c r="G400" t="s">
        <v>5270</v>
      </c>
      <c r="H400" t="s">
        <v>29</v>
      </c>
    </row>
    <row r="401" spans="1:8" x14ac:dyDescent="0.25">
      <c r="A401" t="s">
        <v>2588</v>
      </c>
      <c r="B401" t="s">
        <v>2589</v>
      </c>
      <c r="C401" t="s">
        <v>25</v>
      </c>
      <c r="D401" t="s">
        <v>26</v>
      </c>
      <c r="E401" t="s">
        <v>352</v>
      </c>
      <c r="F401" t="s">
        <v>52</v>
      </c>
      <c r="G401" t="s">
        <v>5170</v>
      </c>
      <c r="H401" t="s">
        <v>53</v>
      </c>
    </row>
    <row r="402" spans="1:8" x14ac:dyDescent="0.25">
      <c r="A402" t="s">
        <v>2597</v>
      </c>
      <c r="B402" t="s">
        <v>2598</v>
      </c>
      <c r="C402" t="s">
        <v>25</v>
      </c>
      <c r="D402" t="s">
        <v>26</v>
      </c>
      <c r="E402" t="s">
        <v>352</v>
      </c>
      <c r="F402" t="s">
        <v>52</v>
      </c>
      <c r="G402" t="s">
        <v>5180</v>
      </c>
      <c r="H402" t="s">
        <v>53</v>
      </c>
    </row>
    <row r="403" spans="1:8" x14ac:dyDescent="0.25">
      <c r="A403" t="s">
        <v>2603</v>
      </c>
      <c r="B403" t="s">
        <v>2604</v>
      </c>
      <c r="C403" t="s">
        <v>100</v>
      </c>
      <c r="D403" t="s">
        <v>26</v>
      </c>
      <c r="E403" t="s">
        <v>1534</v>
      </c>
      <c r="F403" t="s">
        <v>577</v>
      </c>
      <c r="G403" t="s">
        <v>5282</v>
      </c>
      <c r="H403" t="s">
        <v>53</v>
      </c>
    </row>
    <row r="404" spans="1:8" x14ac:dyDescent="0.25">
      <c r="A404" t="s">
        <v>2611</v>
      </c>
      <c r="B404" t="s">
        <v>2612</v>
      </c>
      <c r="C404" t="s">
        <v>100</v>
      </c>
      <c r="D404" t="s">
        <v>26</v>
      </c>
      <c r="E404" t="s">
        <v>1608</v>
      </c>
      <c r="F404" t="s">
        <v>123</v>
      </c>
      <c r="G404" t="s">
        <v>5287</v>
      </c>
      <c r="H404" t="s">
        <v>66</v>
      </c>
    </row>
    <row r="405" spans="1:8" x14ac:dyDescent="0.25">
      <c r="A405" t="s">
        <v>2616</v>
      </c>
      <c r="B405" t="s">
        <v>2617</v>
      </c>
      <c r="C405" t="s">
        <v>89</v>
      </c>
      <c r="D405" t="s">
        <v>26</v>
      </c>
      <c r="E405" t="s">
        <v>868</v>
      </c>
      <c r="F405" t="s">
        <v>52</v>
      </c>
      <c r="G405" t="s">
        <v>5246</v>
      </c>
      <c r="H405" t="s">
        <v>53</v>
      </c>
    </row>
    <row r="406" spans="1:8" x14ac:dyDescent="0.25">
      <c r="A406" t="s">
        <v>2622</v>
      </c>
      <c r="B406" t="s">
        <v>2623</v>
      </c>
      <c r="C406" t="s">
        <v>25</v>
      </c>
      <c r="D406" t="s">
        <v>26</v>
      </c>
      <c r="E406" t="s">
        <v>2624</v>
      </c>
      <c r="F406" t="s">
        <v>138</v>
      </c>
      <c r="G406" t="s">
        <v>5373</v>
      </c>
      <c r="H406" t="s">
        <v>92</v>
      </c>
    </row>
    <row r="407" spans="1:8" x14ac:dyDescent="0.25">
      <c r="A407" t="s">
        <v>2626</v>
      </c>
      <c r="B407" t="s">
        <v>2627</v>
      </c>
      <c r="C407" t="s">
        <v>25</v>
      </c>
      <c r="D407" t="s">
        <v>26</v>
      </c>
      <c r="E407" t="s">
        <v>2263</v>
      </c>
      <c r="F407" t="s">
        <v>1209</v>
      </c>
      <c r="G407" t="s">
        <v>5344</v>
      </c>
      <c r="H407" t="s">
        <v>29</v>
      </c>
    </row>
    <row r="408" spans="1:8" x14ac:dyDescent="0.25">
      <c r="A408" t="s">
        <v>2631</v>
      </c>
      <c r="B408" t="s">
        <v>2632</v>
      </c>
      <c r="C408" t="s">
        <v>89</v>
      </c>
      <c r="D408" t="s">
        <v>26</v>
      </c>
      <c r="E408" t="s">
        <v>64</v>
      </c>
      <c r="F408" t="s">
        <v>65</v>
      </c>
      <c r="G408" t="s">
        <v>5179</v>
      </c>
      <c r="H408" t="s">
        <v>66</v>
      </c>
    </row>
    <row r="409" spans="1:8" x14ac:dyDescent="0.25">
      <c r="A409" t="s">
        <v>2640</v>
      </c>
      <c r="B409" t="s">
        <v>2641</v>
      </c>
      <c r="C409" t="s">
        <v>25</v>
      </c>
      <c r="D409" t="s">
        <v>26</v>
      </c>
      <c r="E409" t="s">
        <v>64</v>
      </c>
      <c r="F409" t="s">
        <v>65</v>
      </c>
      <c r="G409" t="s">
        <v>5247</v>
      </c>
      <c r="H409" t="s">
        <v>66</v>
      </c>
    </row>
    <row r="410" spans="1:8" x14ac:dyDescent="0.25">
      <c r="A410" t="s">
        <v>2643</v>
      </c>
      <c r="B410" t="s">
        <v>2644</v>
      </c>
      <c r="C410" t="s">
        <v>25</v>
      </c>
      <c r="D410" t="s">
        <v>26</v>
      </c>
      <c r="E410" t="s">
        <v>202</v>
      </c>
      <c r="F410" t="s">
        <v>203</v>
      </c>
      <c r="G410" t="s">
        <v>5160</v>
      </c>
      <c r="H410" t="s">
        <v>53</v>
      </c>
    </row>
    <row r="411" spans="1:8" x14ac:dyDescent="0.25">
      <c r="A411" t="s">
        <v>2647</v>
      </c>
      <c r="B411" t="s">
        <v>2648</v>
      </c>
      <c r="C411" t="s">
        <v>100</v>
      </c>
      <c r="D411" t="s">
        <v>26</v>
      </c>
      <c r="E411" t="s">
        <v>376</v>
      </c>
      <c r="F411" t="s">
        <v>754</v>
      </c>
      <c r="G411" t="s">
        <v>5270</v>
      </c>
      <c r="H411" t="s">
        <v>29</v>
      </c>
    </row>
    <row r="412" spans="1:8" x14ac:dyDescent="0.25">
      <c r="A412" t="s">
        <v>2652</v>
      </c>
      <c r="B412" t="s">
        <v>2653</v>
      </c>
      <c r="C412" t="s">
        <v>25</v>
      </c>
      <c r="D412" t="s">
        <v>26</v>
      </c>
      <c r="E412" t="s">
        <v>64</v>
      </c>
      <c r="F412" t="s">
        <v>65</v>
      </c>
      <c r="G412" t="s">
        <v>5244</v>
      </c>
      <c r="H412" t="s">
        <v>66</v>
      </c>
    </row>
    <row r="413" spans="1:8" x14ac:dyDescent="0.25">
      <c r="A413" t="s">
        <v>2667</v>
      </c>
      <c r="B413" t="s">
        <v>2668</v>
      </c>
      <c r="C413" t="s">
        <v>25</v>
      </c>
      <c r="D413" t="s">
        <v>26</v>
      </c>
      <c r="E413" t="s">
        <v>2669</v>
      </c>
      <c r="F413" t="s">
        <v>91</v>
      </c>
      <c r="G413" t="s">
        <v>5379</v>
      </c>
      <c r="H413" t="s">
        <v>92</v>
      </c>
    </row>
    <row r="414" spans="1:8" x14ac:dyDescent="0.25">
      <c r="A414" t="s">
        <v>2674</v>
      </c>
      <c r="B414" t="s">
        <v>2675</v>
      </c>
      <c r="C414" t="s">
        <v>89</v>
      </c>
      <c r="D414" t="s">
        <v>26</v>
      </c>
      <c r="E414" t="s">
        <v>2676</v>
      </c>
      <c r="F414" t="s">
        <v>312</v>
      </c>
      <c r="G414" t="s">
        <v>5380</v>
      </c>
      <c r="H414" t="s">
        <v>92</v>
      </c>
    </row>
    <row r="415" spans="1:8" x14ac:dyDescent="0.25">
      <c r="A415" t="s">
        <v>2679</v>
      </c>
      <c r="B415" t="s">
        <v>2680</v>
      </c>
      <c r="C415" t="s">
        <v>25</v>
      </c>
      <c r="D415" t="s">
        <v>26</v>
      </c>
      <c r="E415" t="s">
        <v>2681</v>
      </c>
      <c r="F415" t="s">
        <v>1800</v>
      </c>
      <c r="G415" t="s">
        <v>5381</v>
      </c>
      <c r="H415" t="s">
        <v>53</v>
      </c>
    </row>
    <row r="416" spans="1:8" x14ac:dyDescent="0.25">
      <c r="A416" t="s">
        <v>2687</v>
      </c>
      <c r="B416" t="s">
        <v>2688</v>
      </c>
      <c r="C416" t="s">
        <v>89</v>
      </c>
      <c r="D416" t="s">
        <v>26</v>
      </c>
      <c r="E416" t="s">
        <v>1392</v>
      </c>
      <c r="F416" t="s">
        <v>52</v>
      </c>
      <c r="G416" t="s">
        <v>5271</v>
      </c>
      <c r="H416" t="s">
        <v>53</v>
      </c>
    </row>
    <row r="417" spans="1:8" x14ac:dyDescent="0.25">
      <c r="A417" t="s">
        <v>2690</v>
      </c>
      <c r="B417" t="s">
        <v>2691</v>
      </c>
      <c r="C417" t="s">
        <v>25</v>
      </c>
      <c r="D417" t="s">
        <v>26</v>
      </c>
      <c r="E417" t="s">
        <v>2692</v>
      </c>
      <c r="F417" t="s">
        <v>146</v>
      </c>
      <c r="G417" t="s">
        <v>5383</v>
      </c>
      <c r="H417" t="s">
        <v>29</v>
      </c>
    </row>
    <row r="418" spans="1:8" x14ac:dyDescent="0.25">
      <c r="A418" t="s">
        <v>2694</v>
      </c>
      <c r="B418" t="s">
        <v>2695</v>
      </c>
      <c r="C418" t="s">
        <v>100</v>
      </c>
      <c r="D418" t="s">
        <v>26</v>
      </c>
      <c r="E418" t="s">
        <v>832</v>
      </c>
      <c r="F418" t="s">
        <v>52</v>
      </c>
      <c r="G418" t="s">
        <v>5219</v>
      </c>
      <c r="H418" t="s">
        <v>53</v>
      </c>
    </row>
    <row r="419" spans="1:8" x14ac:dyDescent="0.25">
      <c r="A419" t="s">
        <v>2699</v>
      </c>
      <c r="B419" t="s">
        <v>2700</v>
      </c>
      <c r="C419" t="s">
        <v>100</v>
      </c>
      <c r="D419" t="s">
        <v>26</v>
      </c>
      <c r="E419" t="s">
        <v>376</v>
      </c>
      <c r="F419" t="s">
        <v>754</v>
      </c>
      <c r="G419" t="s">
        <v>5270</v>
      </c>
      <c r="H419" t="s">
        <v>29</v>
      </c>
    </row>
    <row r="420" spans="1:8" x14ac:dyDescent="0.25">
      <c r="A420" t="s">
        <v>2707</v>
      </c>
      <c r="B420" t="s">
        <v>2708</v>
      </c>
      <c r="C420" t="s">
        <v>89</v>
      </c>
      <c r="D420" t="s">
        <v>26</v>
      </c>
      <c r="E420" t="s">
        <v>352</v>
      </c>
      <c r="F420" t="s">
        <v>52</v>
      </c>
      <c r="G420" t="s">
        <v>5185</v>
      </c>
      <c r="H420" t="s">
        <v>53</v>
      </c>
    </row>
    <row r="421" spans="1:8" x14ac:dyDescent="0.25">
      <c r="A421" t="s">
        <v>2713</v>
      </c>
      <c r="B421" t="s">
        <v>2714</v>
      </c>
      <c r="C421" t="s">
        <v>89</v>
      </c>
      <c r="D421" t="s">
        <v>26</v>
      </c>
      <c r="E421" t="s">
        <v>249</v>
      </c>
      <c r="F421" t="s">
        <v>211</v>
      </c>
      <c r="G421" t="s">
        <v>5360</v>
      </c>
      <c r="H421" t="s">
        <v>66</v>
      </c>
    </row>
    <row r="422" spans="1:8" x14ac:dyDescent="0.25">
      <c r="A422" t="s">
        <v>2721</v>
      </c>
      <c r="B422" t="s">
        <v>2722</v>
      </c>
      <c r="C422" t="s">
        <v>100</v>
      </c>
      <c r="D422" t="s">
        <v>26</v>
      </c>
      <c r="E422" t="s">
        <v>2064</v>
      </c>
      <c r="F422" t="s">
        <v>91</v>
      </c>
      <c r="G422" t="s">
        <v>5385</v>
      </c>
      <c r="H422" t="s">
        <v>92</v>
      </c>
    </row>
    <row r="423" spans="1:8" x14ac:dyDescent="0.25">
      <c r="A423" t="s">
        <v>2724</v>
      </c>
      <c r="B423" t="s">
        <v>2725</v>
      </c>
      <c r="C423" t="s">
        <v>25</v>
      </c>
      <c r="D423" t="s">
        <v>26</v>
      </c>
      <c r="E423" t="s">
        <v>101</v>
      </c>
      <c r="F423" t="s">
        <v>91</v>
      </c>
      <c r="G423" t="s">
        <v>5148</v>
      </c>
      <c r="H423" t="s">
        <v>92</v>
      </c>
    </row>
    <row r="424" spans="1:8" x14ac:dyDescent="0.25">
      <c r="A424" t="s">
        <v>2727</v>
      </c>
      <c r="B424" t="s">
        <v>2728</v>
      </c>
      <c r="C424" t="s">
        <v>100</v>
      </c>
      <c r="D424" t="s">
        <v>26</v>
      </c>
      <c r="E424" t="s">
        <v>27</v>
      </c>
      <c r="F424" t="s">
        <v>28</v>
      </c>
      <c r="G424" t="s">
        <v>5136</v>
      </c>
      <c r="H424" t="s">
        <v>29</v>
      </c>
    </row>
    <row r="425" spans="1:8" x14ac:dyDescent="0.25">
      <c r="A425" t="s">
        <v>2733</v>
      </c>
      <c r="B425" t="s">
        <v>2734</v>
      </c>
      <c r="C425" t="s">
        <v>25</v>
      </c>
      <c r="D425" t="s">
        <v>26</v>
      </c>
      <c r="E425" t="s">
        <v>180</v>
      </c>
      <c r="F425" t="s">
        <v>123</v>
      </c>
      <c r="G425" t="s">
        <v>5175</v>
      </c>
      <c r="H425" t="s">
        <v>66</v>
      </c>
    </row>
    <row r="426" spans="1:8" x14ac:dyDescent="0.25">
      <c r="A426" t="s">
        <v>2736</v>
      </c>
      <c r="B426" t="s">
        <v>2737</v>
      </c>
      <c r="C426" t="s">
        <v>89</v>
      </c>
      <c r="D426" t="s">
        <v>26</v>
      </c>
      <c r="E426" t="s">
        <v>1950</v>
      </c>
      <c r="F426" t="s">
        <v>1951</v>
      </c>
      <c r="G426" t="s">
        <v>5313</v>
      </c>
      <c r="H426" t="s">
        <v>66</v>
      </c>
    </row>
    <row r="427" spans="1:8" x14ac:dyDescent="0.25">
      <c r="A427" t="s">
        <v>2741</v>
      </c>
      <c r="B427" t="s">
        <v>2742</v>
      </c>
      <c r="C427" t="s">
        <v>25</v>
      </c>
      <c r="D427" t="s">
        <v>26</v>
      </c>
      <c r="E427" t="s">
        <v>202</v>
      </c>
      <c r="F427" t="s">
        <v>203</v>
      </c>
      <c r="G427" t="s">
        <v>5186</v>
      </c>
      <c r="H427" t="s">
        <v>53</v>
      </c>
    </row>
    <row r="428" spans="1:8" x14ac:dyDescent="0.25">
      <c r="A428" t="s">
        <v>2744</v>
      </c>
      <c r="B428" t="s">
        <v>2745</v>
      </c>
      <c r="C428" t="s">
        <v>89</v>
      </c>
      <c r="D428" t="s">
        <v>26</v>
      </c>
      <c r="E428" t="s">
        <v>645</v>
      </c>
      <c r="F428" t="s">
        <v>43</v>
      </c>
      <c r="G428" t="s">
        <v>5202</v>
      </c>
      <c r="H428" t="s">
        <v>29</v>
      </c>
    </row>
    <row r="429" spans="1:8" x14ac:dyDescent="0.25">
      <c r="A429" t="s">
        <v>2750</v>
      </c>
      <c r="B429" t="s">
        <v>2751</v>
      </c>
      <c r="C429" t="s">
        <v>100</v>
      </c>
      <c r="D429" t="s">
        <v>26</v>
      </c>
      <c r="E429" t="s">
        <v>51</v>
      </c>
      <c r="F429" t="s">
        <v>52</v>
      </c>
      <c r="G429" t="s">
        <v>5260</v>
      </c>
      <c r="H429" t="s">
        <v>53</v>
      </c>
    </row>
    <row r="430" spans="1:8" x14ac:dyDescent="0.25">
      <c r="A430" t="s">
        <v>2755</v>
      </c>
      <c r="B430" t="s">
        <v>2756</v>
      </c>
      <c r="C430" t="s">
        <v>89</v>
      </c>
      <c r="D430" t="s">
        <v>26</v>
      </c>
      <c r="E430" t="s">
        <v>868</v>
      </c>
      <c r="F430" t="s">
        <v>123</v>
      </c>
      <c r="G430" t="s">
        <v>5222</v>
      </c>
      <c r="H430" t="s">
        <v>66</v>
      </c>
    </row>
    <row r="431" spans="1:8" x14ac:dyDescent="0.25">
      <c r="A431" t="s">
        <v>2763</v>
      </c>
      <c r="B431" t="s">
        <v>2764</v>
      </c>
      <c r="C431" t="s">
        <v>89</v>
      </c>
      <c r="D431" t="s">
        <v>26</v>
      </c>
      <c r="E431" t="s">
        <v>202</v>
      </c>
      <c r="F431" t="s">
        <v>203</v>
      </c>
      <c r="G431" t="s">
        <v>5186</v>
      </c>
      <c r="H431" t="s">
        <v>53</v>
      </c>
    </row>
    <row r="432" spans="1:8" x14ac:dyDescent="0.25">
      <c r="A432" t="s">
        <v>2780</v>
      </c>
      <c r="B432" t="s">
        <v>2781</v>
      </c>
      <c r="C432" t="s">
        <v>89</v>
      </c>
      <c r="D432" t="s">
        <v>26</v>
      </c>
      <c r="E432" t="s">
        <v>180</v>
      </c>
      <c r="F432" t="s">
        <v>123</v>
      </c>
      <c r="G432" t="s">
        <v>5208</v>
      </c>
      <c r="H432" t="s">
        <v>66</v>
      </c>
    </row>
    <row r="433" spans="1:8" x14ac:dyDescent="0.25">
      <c r="A433" t="s">
        <v>2784</v>
      </c>
      <c r="B433" t="s">
        <v>2785</v>
      </c>
      <c r="C433" t="s">
        <v>25</v>
      </c>
      <c r="D433" t="s">
        <v>26</v>
      </c>
      <c r="E433" t="s">
        <v>558</v>
      </c>
      <c r="F433" t="s">
        <v>250</v>
      </c>
      <c r="G433" t="s">
        <v>5191</v>
      </c>
      <c r="H433" t="s">
        <v>66</v>
      </c>
    </row>
    <row r="434" spans="1:8" x14ac:dyDescent="0.25">
      <c r="A434" t="s">
        <v>2787</v>
      </c>
      <c r="B434" t="s">
        <v>2788</v>
      </c>
      <c r="C434" t="s">
        <v>25</v>
      </c>
      <c r="D434" t="s">
        <v>26</v>
      </c>
      <c r="E434" t="s">
        <v>720</v>
      </c>
      <c r="F434" t="s">
        <v>52</v>
      </c>
      <c r="G434" t="s">
        <v>5250</v>
      </c>
      <c r="H434" t="s">
        <v>53</v>
      </c>
    </row>
    <row r="435" spans="1:8" x14ac:dyDescent="0.25">
      <c r="A435" t="s">
        <v>2794</v>
      </c>
      <c r="B435" t="s">
        <v>2795</v>
      </c>
      <c r="C435" t="s">
        <v>89</v>
      </c>
      <c r="D435" t="s">
        <v>26</v>
      </c>
      <c r="E435" t="s">
        <v>101</v>
      </c>
      <c r="F435" t="s">
        <v>91</v>
      </c>
      <c r="G435" t="s">
        <v>5257</v>
      </c>
      <c r="H435" t="s">
        <v>92</v>
      </c>
    </row>
    <row r="436" spans="1:8" x14ac:dyDescent="0.25">
      <c r="A436" t="s">
        <v>2797</v>
      </c>
      <c r="B436" t="s">
        <v>2798</v>
      </c>
      <c r="C436" t="s">
        <v>25</v>
      </c>
      <c r="D436" t="s">
        <v>26</v>
      </c>
      <c r="E436" t="s">
        <v>2038</v>
      </c>
      <c r="F436" t="s">
        <v>91</v>
      </c>
      <c r="G436" t="s">
        <v>5324</v>
      </c>
      <c r="H436" t="s">
        <v>92</v>
      </c>
    </row>
    <row r="437" spans="1:8" x14ac:dyDescent="0.25">
      <c r="A437" t="s">
        <v>2802</v>
      </c>
      <c r="B437" t="s">
        <v>2803</v>
      </c>
      <c r="C437" t="s">
        <v>25</v>
      </c>
      <c r="D437" t="s">
        <v>26</v>
      </c>
      <c r="E437" t="s">
        <v>64</v>
      </c>
      <c r="F437" t="s">
        <v>65</v>
      </c>
      <c r="G437" t="s">
        <v>5244</v>
      </c>
      <c r="H437" t="s">
        <v>66</v>
      </c>
    </row>
    <row r="438" spans="1:8" x14ac:dyDescent="0.25">
      <c r="A438" t="s">
        <v>2814</v>
      </c>
      <c r="B438" t="s">
        <v>2815</v>
      </c>
      <c r="C438" t="s">
        <v>89</v>
      </c>
      <c r="D438" t="s">
        <v>26</v>
      </c>
      <c r="E438" t="s">
        <v>2816</v>
      </c>
      <c r="F438" t="s">
        <v>524</v>
      </c>
      <c r="G438" t="s">
        <v>5390</v>
      </c>
      <c r="H438" t="s">
        <v>29</v>
      </c>
    </row>
    <row r="439" spans="1:8" x14ac:dyDescent="0.25">
      <c r="A439" t="s">
        <v>2818</v>
      </c>
      <c r="B439" t="s">
        <v>2819</v>
      </c>
      <c r="C439" t="s">
        <v>25</v>
      </c>
      <c r="D439" t="s">
        <v>26</v>
      </c>
      <c r="E439" t="s">
        <v>720</v>
      </c>
      <c r="F439" t="s">
        <v>52</v>
      </c>
      <c r="G439" t="s">
        <v>5250</v>
      </c>
      <c r="H439" t="s">
        <v>53</v>
      </c>
    </row>
    <row r="440" spans="1:8" x14ac:dyDescent="0.25">
      <c r="A440" t="s">
        <v>2821</v>
      </c>
      <c r="B440" t="s">
        <v>2822</v>
      </c>
      <c r="C440" t="s">
        <v>25</v>
      </c>
      <c r="D440" t="s">
        <v>26</v>
      </c>
      <c r="E440" t="s">
        <v>868</v>
      </c>
      <c r="F440" t="s">
        <v>123</v>
      </c>
      <c r="G440" t="s">
        <v>5222</v>
      </c>
      <c r="H440" t="s">
        <v>66</v>
      </c>
    </row>
    <row r="441" spans="1:8" x14ac:dyDescent="0.25">
      <c r="A441" t="s">
        <v>2825</v>
      </c>
      <c r="B441" t="s">
        <v>2826</v>
      </c>
      <c r="C441" t="s">
        <v>89</v>
      </c>
      <c r="D441" t="s">
        <v>26</v>
      </c>
      <c r="E441" t="s">
        <v>1083</v>
      </c>
      <c r="F441" t="s">
        <v>91</v>
      </c>
      <c r="G441" t="s">
        <v>5245</v>
      </c>
      <c r="H441" t="s">
        <v>92</v>
      </c>
    </row>
    <row r="442" spans="1:8" x14ac:dyDescent="0.25">
      <c r="A442" t="s">
        <v>2829</v>
      </c>
      <c r="B442" t="s">
        <v>2830</v>
      </c>
      <c r="C442" t="s">
        <v>25</v>
      </c>
      <c r="D442" t="s">
        <v>26</v>
      </c>
      <c r="E442" t="s">
        <v>165</v>
      </c>
      <c r="F442" t="s">
        <v>146</v>
      </c>
      <c r="G442" t="s">
        <v>5167</v>
      </c>
      <c r="H442" t="s">
        <v>29</v>
      </c>
    </row>
    <row r="443" spans="1:8" x14ac:dyDescent="0.25">
      <c r="A443" t="s">
        <v>2833</v>
      </c>
      <c r="B443" t="s">
        <v>2834</v>
      </c>
      <c r="C443" t="s">
        <v>100</v>
      </c>
      <c r="D443" t="s">
        <v>26</v>
      </c>
      <c r="E443" t="s">
        <v>180</v>
      </c>
      <c r="F443" t="s">
        <v>123</v>
      </c>
      <c r="G443" t="s">
        <v>5151</v>
      </c>
      <c r="H443" t="s">
        <v>66</v>
      </c>
    </row>
    <row r="444" spans="1:8" x14ac:dyDescent="0.25">
      <c r="A444" t="s">
        <v>2841</v>
      </c>
      <c r="B444" t="s">
        <v>2842</v>
      </c>
      <c r="C444" t="s">
        <v>25</v>
      </c>
      <c r="D444" t="s">
        <v>26</v>
      </c>
      <c r="E444" t="s">
        <v>1744</v>
      </c>
      <c r="F444" t="s">
        <v>52</v>
      </c>
      <c r="G444" t="s">
        <v>5293</v>
      </c>
      <c r="H444" t="s">
        <v>53</v>
      </c>
    </row>
    <row r="445" spans="1:8" x14ac:dyDescent="0.25">
      <c r="A445" t="s">
        <v>2855</v>
      </c>
      <c r="B445" t="s">
        <v>2856</v>
      </c>
      <c r="C445" t="s">
        <v>89</v>
      </c>
      <c r="D445" t="s">
        <v>26</v>
      </c>
      <c r="E445" t="s">
        <v>2857</v>
      </c>
      <c r="F445" t="s">
        <v>468</v>
      </c>
      <c r="G445" t="s">
        <v>5392</v>
      </c>
      <c r="H445" t="s">
        <v>66</v>
      </c>
    </row>
    <row r="446" spans="1:8" x14ac:dyDescent="0.25">
      <c r="A446" t="s">
        <v>2865</v>
      </c>
      <c r="B446" t="s">
        <v>2866</v>
      </c>
      <c r="C446" t="s">
        <v>89</v>
      </c>
      <c r="D446" t="s">
        <v>26</v>
      </c>
      <c r="E446" t="s">
        <v>101</v>
      </c>
      <c r="F446" t="s">
        <v>91</v>
      </c>
      <c r="G446" t="s">
        <v>5184</v>
      </c>
      <c r="H446" t="s">
        <v>92</v>
      </c>
    </row>
    <row r="447" spans="1:8" x14ac:dyDescent="0.25">
      <c r="A447" t="s">
        <v>2868</v>
      </c>
      <c r="B447" t="s">
        <v>2869</v>
      </c>
      <c r="C447" t="s">
        <v>25</v>
      </c>
      <c r="D447" t="s">
        <v>26</v>
      </c>
      <c r="E447" t="s">
        <v>2870</v>
      </c>
      <c r="F447" t="s">
        <v>52</v>
      </c>
      <c r="G447" t="s">
        <v>5393</v>
      </c>
      <c r="H447" t="s">
        <v>53</v>
      </c>
    </row>
    <row r="448" spans="1:8" x14ac:dyDescent="0.25">
      <c r="A448" t="s">
        <v>2884</v>
      </c>
      <c r="B448" t="s">
        <v>2885</v>
      </c>
      <c r="C448" t="s">
        <v>100</v>
      </c>
      <c r="D448" t="s">
        <v>26</v>
      </c>
      <c r="E448" t="s">
        <v>1810</v>
      </c>
      <c r="F448" t="s">
        <v>1209</v>
      </c>
      <c r="G448" t="s">
        <v>5300</v>
      </c>
      <c r="H448" t="s">
        <v>29</v>
      </c>
    </row>
    <row r="449" spans="1:8" x14ac:dyDescent="0.25">
      <c r="A449" t="s">
        <v>2895</v>
      </c>
      <c r="B449" t="s">
        <v>2896</v>
      </c>
      <c r="C449" t="s">
        <v>100</v>
      </c>
      <c r="D449" t="s">
        <v>26</v>
      </c>
      <c r="E449" t="s">
        <v>376</v>
      </c>
      <c r="F449" t="s">
        <v>250</v>
      </c>
      <c r="G449" t="s">
        <v>5172</v>
      </c>
      <c r="H449" t="s">
        <v>66</v>
      </c>
    </row>
    <row r="450" spans="1:8" x14ac:dyDescent="0.25">
      <c r="A450" t="s">
        <v>2901</v>
      </c>
      <c r="B450" t="s">
        <v>2902</v>
      </c>
      <c r="C450" t="s">
        <v>100</v>
      </c>
      <c r="D450" t="s">
        <v>26</v>
      </c>
      <c r="E450" t="s">
        <v>2903</v>
      </c>
      <c r="F450" t="s">
        <v>917</v>
      </c>
      <c r="G450" t="s">
        <v>5397</v>
      </c>
      <c r="H450" t="s">
        <v>92</v>
      </c>
    </row>
    <row r="451" spans="1:8" x14ac:dyDescent="0.25">
      <c r="A451" t="s">
        <v>2926</v>
      </c>
      <c r="B451" t="s">
        <v>2927</v>
      </c>
      <c r="C451" t="s">
        <v>89</v>
      </c>
      <c r="D451" t="s">
        <v>26</v>
      </c>
      <c r="E451" t="s">
        <v>1015</v>
      </c>
      <c r="F451" t="s">
        <v>817</v>
      </c>
      <c r="G451" t="s">
        <v>5237</v>
      </c>
      <c r="H451" t="s">
        <v>29</v>
      </c>
    </row>
    <row r="452" spans="1:8" x14ac:dyDescent="0.25">
      <c r="A452" t="s">
        <v>2929</v>
      </c>
      <c r="B452" t="s">
        <v>2930</v>
      </c>
      <c r="C452" t="s">
        <v>25</v>
      </c>
      <c r="D452" t="s">
        <v>26</v>
      </c>
      <c r="E452" t="s">
        <v>2931</v>
      </c>
      <c r="F452" t="s">
        <v>138</v>
      </c>
      <c r="G452" t="s">
        <v>5403</v>
      </c>
      <c r="H452" t="s">
        <v>92</v>
      </c>
    </row>
    <row r="453" spans="1:8" x14ac:dyDescent="0.25">
      <c r="A453" t="s">
        <v>2936</v>
      </c>
      <c r="B453" t="s">
        <v>2937</v>
      </c>
      <c r="C453" t="s">
        <v>100</v>
      </c>
      <c r="D453" t="s">
        <v>26</v>
      </c>
      <c r="E453" t="s">
        <v>51</v>
      </c>
      <c r="F453" t="s">
        <v>52</v>
      </c>
      <c r="G453" t="s">
        <v>5203</v>
      </c>
      <c r="H453" t="s">
        <v>53</v>
      </c>
    </row>
    <row r="454" spans="1:8" x14ac:dyDescent="0.25">
      <c r="A454" t="s">
        <v>2941</v>
      </c>
      <c r="B454" t="s">
        <v>2942</v>
      </c>
      <c r="C454" t="s">
        <v>25</v>
      </c>
      <c r="D454" t="s">
        <v>26</v>
      </c>
      <c r="E454" t="s">
        <v>2943</v>
      </c>
      <c r="F454" t="s">
        <v>91</v>
      </c>
      <c r="G454" t="s">
        <v>5405</v>
      </c>
      <c r="H454" t="s">
        <v>92</v>
      </c>
    </row>
    <row r="455" spans="1:8" x14ac:dyDescent="0.25">
      <c r="A455" t="s">
        <v>2951</v>
      </c>
      <c r="B455" t="s">
        <v>2952</v>
      </c>
      <c r="C455" t="s">
        <v>100</v>
      </c>
      <c r="D455" t="s">
        <v>26</v>
      </c>
      <c r="E455" t="s">
        <v>188</v>
      </c>
      <c r="F455" t="s">
        <v>138</v>
      </c>
      <c r="G455" t="s">
        <v>5213</v>
      </c>
      <c r="H455" t="s">
        <v>92</v>
      </c>
    </row>
    <row r="456" spans="1:8" x14ac:dyDescent="0.25">
      <c r="A456" t="s">
        <v>2956</v>
      </c>
      <c r="B456" t="s">
        <v>2957</v>
      </c>
      <c r="C456" t="s">
        <v>100</v>
      </c>
      <c r="D456" t="s">
        <v>26</v>
      </c>
      <c r="E456" t="s">
        <v>715</v>
      </c>
      <c r="F456" t="s">
        <v>28</v>
      </c>
      <c r="G456" t="s">
        <v>5206</v>
      </c>
      <c r="H456" t="s">
        <v>29</v>
      </c>
    </row>
    <row r="457" spans="1:8" x14ac:dyDescent="0.25">
      <c r="A457" t="s">
        <v>2963</v>
      </c>
      <c r="B457" t="s">
        <v>2964</v>
      </c>
      <c r="C457" t="s">
        <v>25</v>
      </c>
      <c r="D457" t="s">
        <v>26</v>
      </c>
      <c r="E457" t="s">
        <v>523</v>
      </c>
      <c r="F457" t="s">
        <v>524</v>
      </c>
      <c r="G457" t="s">
        <v>5188</v>
      </c>
      <c r="H457" t="s">
        <v>29</v>
      </c>
    </row>
    <row r="458" spans="1:8" x14ac:dyDescent="0.25">
      <c r="A458" t="s">
        <v>2966</v>
      </c>
      <c r="B458" t="s">
        <v>2967</v>
      </c>
      <c r="C458" t="s">
        <v>89</v>
      </c>
      <c r="D458" t="s">
        <v>26</v>
      </c>
      <c r="E458" t="s">
        <v>523</v>
      </c>
      <c r="F458" t="s">
        <v>312</v>
      </c>
      <c r="G458" t="s">
        <v>5407</v>
      </c>
      <c r="H458" t="s">
        <v>92</v>
      </c>
    </row>
    <row r="459" spans="1:8" x14ac:dyDescent="0.25">
      <c r="A459" t="s">
        <v>2970</v>
      </c>
      <c r="B459" t="s">
        <v>2971</v>
      </c>
      <c r="C459" t="s">
        <v>25</v>
      </c>
      <c r="D459" t="s">
        <v>26</v>
      </c>
      <c r="E459" t="s">
        <v>64</v>
      </c>
      <c r="F459" t="s">
        <v>65</v>
      </c>
      <c r="G459" t="s">
        <v>5179</v>
      </c>
      <c r="H459" t="s">
        <v>66</v>
      </c>
    </row>
    <row r="460" spans="1:8" x14ac:dyDescent="0.25">
      <c r="A460" t="s">
        <v>2976</v>
      </c>
      <c r="B460" t="s">
        <v>2977</v>
      </c>
      <c r="C460" t="s">
        <v>25</v>
      </c>
      <c r="D460" t="s">
        <v>26</v>
      </c>
      <c r="E460" t="s">
        <v>2978</v>
      </c>
      <c r="F460" t="s">
        <v>754</v>
      </c>
      <c r="G460" t="s">
        <v>5409</v>
      </c>
      <c r="H460" t="s">
        <v>29</v>
      </c>
    </row>
    <row r="461" spans="1:8" x14ac:dyDescent="0.25">
      <c r="A461" t="s">
        <v>2988</v>
      </c>
      <c r="B461" t="s">
        <v>2989</v>
      </c>
      <c r="C461" t="s">
        <v>25</v>
      </c>
      <c r="D461" t="s">
        <v>26</v>
      </c>
      <c r="E461" t="s">
        <v>64</v>
      </c>
      <c r="F461" t="s">
        <v>65</v>
      </c>
      <c r="G461" t="s">
        <v>5179</v>
      </c>
      <c r="H461" t="s">
        <v>66</v>
      </c>
    </row>
    <row r="462" spans="1:8" x14ac:dyDescent="0.25">
      <c r="A462" t="s">
        <v>2991</v>
      </c>
      <c r="B462" t="s">
        <v>2992</v>
      </c>
      <c r="C462" t="s">
        <v>89</v>
      </c>
      <c r="D462" t="s">
        <v>26</v>
      </c>
      <c r="E462" t="s">
        <v>720</v>
      </c>
      <c r="F462" t="s">
        <v>52</v>
      </c>
      <c r="G462" t="s">
        <v>5223</v>
      </c>
      <c r="H462" t="s">
        <v>53</v>
      </c>
    </row>
    <row r="463" spans="1:8" x14ac:dyDescent="0.25">
      <c r="A463" t="s">
        <v>3004</v>
      </c>
      <c r="B463" t="s">
        <v>3005</v>
      </c>
      <c r="C463" t="s">
        <v>89</v>
      </c>
      <c r="D463" t="s">
        <v>26</v>
      </c>
      <c r="E463" t="s">
        <v>3006</v>
      </c>
      <c r="F463" t="s">
        <v>250</v>
      </c>
      <c r="G463" t="s">
        <v>5413</v>
      </c>
      <c r="H463" t="s">
        <v>66</v>
      </c>
    </row>
    <row r="464" spans="1:8" x14ac:dyDescent="0.25">
      <c r="A464" t="s">
        <v>3011</v>
      </c>
      <c r="B464" t="s">
        <v>3012</v>
      </c>
      <c r="C464" t="s">
        <v>89</v>
      </c>
      <c r="D464" t="s">
        <v>26</v>
      </c>
      <c r="E464" t="s">
        <v>51</v>
      </c>
      <c r="F464" t="s">
        <v>52</v>
      </c>
      <c r="G464" t="s">
        <v>5197</v>
      </c>
      <c r="H464" t="s">
        <v>53</v>
      </c>
    </row>
    <row r="465" spans="1:8" x14ac:dyDescent="0.25">
      <c r="A465" t="s">
        <v>3017</v>
      </c>
      <c r="B465" t="s">
        <v>3018</v>
      </c>
      <c r="C465" t="s">
        <v>100</v>
      </c>
      <c r="D465" t="s">
        <v>26</v>
      </c>
      <c r="E465" t="s">
        <v>523</v>
      </c>
      <c r="F465" t="s">
        <v>524</v>
      </c>
      <c r="G465" t="s">
        <v>5188</v>
      </c>
      <c r="H465" t="s">
        <v>29</v>
      </c>
    </row>
    <row r="466" spans="1:8" x14ac:dyDescent="0.25">
      <c r="A466" t="s">
        <v>3020</v>
      </c>
      <c r="B466" t="s">
        <v>3021</v>
      </c>
      <c r="C466" t="s">
        <v>25</v>
      </c>
      <c r="D466" t="s">
        <v>26</v>
      </c>
      <c r="E466" t="s">
        <v>180</v>
      </c>
      <c r="F466" t="s">
        <v>123</v>
      </c>
      <c r="G466" t="s">
        <v>5208</v>
      </c>
      <c r="H466" t="s">
        <v>66</v>
      </c>
    </row>
    <row r="467" spans="1:8" x14ac:dyDescent="0.25">
      <c r="A467" t="s">
        <v>3037</v>
      </c>
      <c r="B467" t="s">
        <v>3038</v>
      </c>
      <c r="C467" t="s">
        <v>89</v>
      </c>
      <c r="D467" t="s">
        <v>26</v>
      </c>
      <c r="E467" t="s">
        <v>2424</v>
      </c>
      <c r="F467" t="s">
        <v>43</v>
      </c>
      <c r="G467" t="s">
        <v>5358</v>
      </c>
      <c r="H467" t="s">
        <v>29</v>
      </c>
    </row>
    <row r="468" spans="1:8" x14ac:dyDescent="0.25">
      <c r="A468" t="s">
        <v>3042</v>
      </c>
      <c r="B468" t="s">
        <v>3043</v>
      </c>
      <c r="C468" t="s">
        <v>25</v>
      </c>
      <c r="D468" t="s">
        <v>26</v>
      </c>
      <c r="E468" t="s">
        <v>352</v>
      </c>
      <c r="F468" t="s">
        <v>52</v>
      </c>
      <c r="G468" t="s">
        <v>5180</v>
      </c>
      <c r="H468" t="s">
        <v>53</v>
      </c>
    </row>
    <row r="469" spans="1:8" x14ac:dyDescent="0.25">
      <c r="A469" t="s">
        <v>3048</v>
      </c>
      <c r="B469" t="s">
        <v>3049</v>
      </c>
      <c r="C469" t="s">
        <v>25</v>
      </c>
      <c r="D469" t="s">
        <v>26</v>
      </c>
      <c r="E469" t="s">
        <v>720</v>
      </c>
      <c r="F469" t="s">
        <v>52</v>
      </c>
      <c r="G469" t="s">
        <v>5250</v>
      </c>
      <c r="H469" t="s">
        <v>53</v>
      </c>
    </row>
    <row r="470" spans="1:8" x14ac:dyDescent="0.25">
      <c r="A470" t="s">
        <v>3056</v>
      </c>
      <c r="B470" t="s">
        <v>3057</v>
      </c>
      <c r="C470" t="s">
        <v>25</v>
      </c>
      <c r="D470" t="s">
        <v>26</v>
      </c>
      <c r="E470" t="s">
        <v>680</v>
      </c>
      <c r="F470" t="s">
        <v>1209</v>
      </c>
      <c r="G470" t="s">
        <v>5419</v>
      </c>
      <c r="H470" t="s">
        <v>29</v>
      </c>
    </row>
    <row r="471" spans="1:8" x14ac:dyDescent="0.25">
      <c r="A471" t="s">
        <v>3061</v>
      </c>
      <c r="B471" t="s">
        <v>3062</v>
      </c>
      <c r="C471" t="s">
        <v>89</v>
      </c>
      <c r="D471" t="s">
        <v>26</v>
      </c>
      <c r="E471" t="s">
        <v>2984</v>
      </c>
      <c r="F471" t="s">
        <v>43</v>
      </c>
      <c r="G471" t="s">
        <v>5411</v>
      </c>
      <c r="H471" t="s">
        <v>29</v>
      </c>
    </row>
    <row r="472" spans="1:8" x14ac:dyDescent="0.25">
      <c r="A472" t="s">
        <v>3069</v>
      </c>
      <c r="B472" t="s">
        <v>3070</v>
      </c>
      <c r="C472" t="s">
        <v>25</v>
      </c>
      <c r="D472" t="s">
        <v>26</v>
      </c>
      <c r="E472" t="s">
        <v>844</v>
      </c>
      <c r="F472" t="s">
        <v>211</v>
      </c>
      <c r="G472" t="s">
        <v>5220</v>
      </c>
      <c r="H472" t="s">
        <v>66</v>
      </c>
    </row>
    <row r="473" spans="1:8" x14ac:dyDescent="0.25">
      <c r="A473" t="s">
        <v>3073</v>
      </c>
      <c r="B473" t="s">
        <v>3074</v>
      </c>
      <c r="C473" t="s">
        <v>89</v>
      </c>
      <c r="D473" t="s">
        <v>26</v>
      </c>
      <c r="E473" t="s">
        <v>376</v>
      </c>
      <c r="F473" t="s">
        <v>250</v>
      </c>
      <c r="G473" t="s">
        <v>5172</v>
      </c>
      <c r="H473" t="s">
        <v>66</v>
      </c>
    </row>
    <row r="474" spans="1:8" x14ac:dyDescent="0.25">
      <c r="A474" t="s">
        <v>3078</v>
      </c>
      <c r="B474" t="s">
        <v>3079</v>
      </c>
      <c r="C474" t="s">
        <v>89</v>
      </c>
      <c r="D474" t="s">
        <v>26</v>
      </c>
      <c r="E474" t="s">
        <v>2857</v>
      </c>
      <c r="F474" t="s">
        <v>146</v>
      </c>
      <c r="G474" t="s">
        <v>5420</v>
      </c>
      <c r="H474" t="s">
        <v>29</v>
      </c>
    </row>
    <row r="475" spans="1:8" x14ac:dyDescent="0.25">
      <c r="A475" t="s">
        <v>3082</v>
      </c>
      <c r="B475" t="s">
        <v>3083</v>
      </c>
      <c r="C475" t="s">
        <v>100</v>
      </c>
      <c r="D475" t="s">
        <v>26</v>
      </c>
      <c r="E475" t="s">
        <v>2847</v>
      </c>
      <c r="F475" t="s">
        <v>473</v>
      </c>
      <c r="G475" t="s">
        <v>5391</v>
      </c>
      <c r="H475" t="s">
        <v>66</v>
      </c>
    </row>
    <row r="476" spans="1:8" x14ac:dyDescent="0.25">
      <c r="A476" t="s">
        <v>3085</v>
      </c>
      <c r="B476" t="s">
        <v>3086</v>
      </c>
      <c r="C476" t="s">
        <v>100</v>
      </c>
      <c r="D476" t="s">
        <v>26</v>
      </c>
      <c r="E476" t="s">
        <v>352</v>
      </c>
      <c r="F476" t="s">
        <v>52</v>
      </c>
      <c r="G476" t="s">
        <v>5180</v>
      </c>
      <c r="H476" t="s">
        <v>53</v>
      </c>
    </row>
    <row r="477" spans="1:8" x14ac:dyDescent="0.25">
      <c r="A477" t="s">
        <v>3099</v>
      </c>
      <c r="B477" t="s">
        <v>3100</v>
      </c>
      <c r="C477" t="s">
        <v>25</v>
      </c>
      <c r="D477" t="s">
        <v>26</v>
      </c>
      <c r="E477" t="s">
        <v>720</v>
      </c>
      <c r="F477" t="s">
        <v>52</v>
      </c>
      <c r="G477" t="s">
        <v>5223</v>
      </c>
      <c r="H477" t="s">
        <v>53</v>
      </c>
    </row>
    <row r="478" spans="1:8" x14ac:dyDescent="0.25">
      <c r="A478" t="s">
        <v>3103</v>
      </c>
      <c r="B478" t="s">
        <v>3104</v>
      </c>
      <c r="C478" t="s">
        <v>25</v>
      </c>
      <c r="D478" t="s">
        <v>26</v>
      </c>
      <c r="E478" t="s">
        <v>2405</v>
      </c>
      <c r="F478" t="s">
        <v>577</v>
      </c>
      <c r="G478" t="s">
        <v>5356</v>
      </c>
      <c r="H478" t="s">
        <v>53</v>
      </c>
    </row>
    <row r="479" spans="1:8" x14ac:dyDescent="0.25">
      <c r="A479" t="s">
        <v>3109</v>
      </c>
      <c r="B479" t="s">
        <v>3110</v>
      </c>
      <c r="C479" t="s">
        <v>89</v>
      </c>
      <c r="D479" t="s">
        <v>26</v>
      </c>
      <c r="E479" t="s">
        <v>51</v>
      </c>
      <c r="F479" t="s">
        <v>52</v>
      </c>
      <c r="G479" t="s">
        <v>5203</v>
      </c>
      <c r="H479" t="s">
        <v>53</v>
      </c>
    </row>
    <row r="480" spans="1:8" x14ac:dyDescent="0.25">
      <c r="A480" t="s">
        <v>3112</v>
      </c>
      <c r="B480" t="s">
        <v>3113</v>
      </c>
      <c r="C480" t="s">
        <v>100</v>
      </c>
      <c r="D480" t="s">
        <v>26</v>
      </c>
      <c r="E480" t="s">
        <v>64</v>
      </c>
      <c r="F480" t="s">
        <v>65</v>
      </c>
      <c r="G480" t="s">
        <v>5179</v>
      </c>
      <c r="H480" t="s">
        <v>66</v>
      </c>
    </row>
    <row r="481" spans="1:8" x14ac:dyDescent="0.25">
      <c r="A481" t="s">
        <v>3117</v>
      </c>
      <c r="B481" t="s">
        <v>3118</v>
      </c>
      <c r="C481" t="s">
        <v>89</v>
      </c>
      <c r="D481" t="s">
        <v>26</v>
      </c>
      <c r="E481" t="s">
        <v>180</v>
      </c>
      <c r="F481" t="s">
        <v>123</v>
      </c>
      <c r="G481" t="s">
        <v>5153</v>
      </c>
      <c r="H481" t="s">
        <v>66</v>
      </c>
    </row>
    <row r="482" spans="1:8" x14ac:dyDescent="0.25">
      <c r="A482" t="s">
        <v>3129</v>
      </c>
      <c r="B482" t="s">
        <v>3130</v>
      </c>
      <c r="C482" t="s">
        <v>25</v>
      </c>
      <c r="D482" t="s">
        <v>26</v>
      </c>
      <c r="E482" t="s">
        <v>3131</v>
      </c>
      <c r="F482" t="s">
        <v>112</v>
      </c>
      <c r="G482" t="s">
        <v>5423</v>
      </c>
      <c r="H482" t="s">
        <v>92</v>
      </c>
    </row>
    <row r="483" spans="1:8" x14ac:dyDescent="0.25">
      <c r="A483" t="s">
        <v>3134</v>
      </c>
      <c r="B483" t="s">
        <v>3135</v>
      </c>
      <c r="C483" t="s">
        <v>25</v>
      </c>
      <c r="D483" t="s">
        <v>26</v>
      </c>
      <c r="E483" t="s">
        <v>180</v>
      </c>
      <c r="F483" t="s">
        <v>123</v>
      </c>
      <c r="G483" t="s">
        <v>5175</v>
      </c>
      <c r="H483" t="s">
        <v>66</v>
      </c>
    </row>
    <row r="484" spans="1:8" x14ac:dyDescent="0.25">
      <c r="A484" t="s">
        <v>3141</v>
      </c>
      <c r="B484" t="s">
        <v>3142</v>
      </c>
      <c r="C484" t="s">
        <v>25</v>
      </c>
      <c r="D484" t="s">
        <v>26</v>
      </c>
      <c r="E484" t="s">
        <v>352</v>
      </c>
      <c r="F484" t="s">
        <v>52</v>
      </c>
      <c r="G484" t="s">
        <v>5170</v>
      </c>
      <c r="H484" t="s">
        <v>53</v>
      </c>
    </row>
    <row r="485" spans="1:8" x14ac:dyDescent="0.25">
      <c r="A485" t="s">
        <v>3145</v>
      </c>
      <c r="B485" t="s">
        <v>3146</v>
      </c>
      <c r="C485" t="s">
        <v>25</v>
      </c>
      <c r="D485" t="s">
        <v>26</v>
      </c>
      <c r="E485" t="s">
        <v>3147</v>
      </c>
      <c r="F485" t="s">
        <v>146</v>
      </c>
      <c r="G485" t="s">
        <v>5424</v>
      </c>
      <c r="H485" t="s">
        <v>29</v>
      </c>
    </row>
    <row r="486" spans="1:8" x14ac:dyDescent="0.25">
      <c r="A486" t="s">
        <v>3151</v>
      </c>
      <c r="B486" t="s">
        <v>3152</v>
      </c>
      <c r="C486" t="s">
        <v>100</v>
      </c>
      <c r="D486" t="s">
        <v>26</v>
      </c>
      <c r="E486" t="s">
        <v>51</v>
      </c>
      <c r="F486" t="s">
        <v>52</v>
      </c>
      <c r="G486" t="s">
        <v>5197</v>
      </c>
      <c r="H486" t="s">
        <v>53</v>
      </c>
    </row>
    <row r="487" spans="1:8" x14ac:dyDescent="0.25">
      <c r="A487" t="s">
        <v>3154</v>
      </c>
      <c r="B487" t="s">
        <v>3155</v>
      </c>
      <c r="C487" t="s">
        <v>25</v>
      </c>
      <c r="D487" t="s">
        <v>26</v>
      </c>
      <c r="E487" t="s">
        <v>180</v>
      </c>
      <c r="F487" t="s">
        <v>123</v>
      </c>
      <c r="G487" t="s">
        <v>5151</v>
      </c>
      <c r="H487" t="s">
        <v>66</v>
      </c>
    </row>
    <row r="488" spans="1:8" x14ac:dyDescent="0.25">
      <c r="A488" t="s">
        <v>3157</v>
      </c>
      <c r="B488" t="s">
        <v>3158</v>
      </c>
      <c r="C488" t="s">
        <v>25</v>
      </c>
      <c r="D488" t="s">
        <v>26</v>
      </c>
      <c r="E488" t="s">
        <v>715</v>
      </c>
      <c r="F488" t="s">
        <v>817</v>
      </c>
      <c r="G488" t="s">
        <v>5229</v>
      </c>
      <c r="H488" t="s">
        <v>29</v>
      </c>
    </row>
    <row r="489" spans="1:8" x14ac:dyDescent="0.25">
      <c r="A489" t="s">
        <v>3163</v>
      </c>
      <c r="B489" t="s">
        <v>3164</v>
      </c>
      <c r="C489" t="s">
        <v>89</v>
      </c>
      <c r="D489" t="s">
        <v>26</v>
      </c>
      <c r="E489" t="s">
        <v>180</v>
      </c>
      <c r="F489" t="s">
        <v>123</v>
      </c>
      <c r="G489" t="s">
        <v>5175</v>
      </c>
      <c r="H489" t="s">
        <v>66</v>
      </c>
    </row>
    <row r="490" spans="1:8" x14ac:dyDescent="0.25">
      <c r="A490" t="s">
        <v>3167</v>
      </c>
      <c r="B490" t="s">
        <v>3168</v>
      </c>
      <c r="C490" t="s">
        <v>100</v>
      </c>
      <c r="D490" t="s">
        <v>26</v>
      </c>
      <c r="E490" t="s">
        <v>202</v>
      </c>
      <c r="F490" t="s">
        <v>203</v>
      </c>
      <c r="G490" t="s">
        <v>5160</v>
      </c>
      <c r="H490" t="s">
        <v>53</v>
      </c>
    </row>
    <row r="491" spans="1:8" x14ac:dyDescent="0.25">
      <c r="A491" t="s">
        <v>3172</v>
      </c>
      <c r="B491" t="s">
        <v>3173</v>
      </c>
      <c r="C491" t="s">
        <v>89</v>
      </c>
      <c r="D491" t="s">
        <v>26</v>
      </c>
      <c r="E491" t="s">
        <v>165</v>
      </c>
      <c r="F491" t="s">
        <v>146</v>
      </c>
      <c r="G491" t="s">
        <v>5167</v>
      </c>
      <c r="H491" t="s">
        <v>29</v>
      </c>
    </row>
    <row r="492" spans="1:8" x14ac:dyDescent="0.25">
      <c r="A492" t="s">
        <v>3177</v>
      </c>
      <c r="B492" t="s">
        <v>3178</v>
      </c>
      <c r="C492" t="s">
        <v>25</v>
      </c>
      <c r="D492" t="s">
        <v>26</v>
      </c>
      <c r="E492" t="s">
        <v>3179</v>
      </c>
      <c r="F492" t="s">
        <v>1951</v>
      </c>
      <c r="G492" t="s">
        <v>5426</v>
      </c>
      <c r="H492" t="s">
        <v>66</v>
      </c>
    </row>
    <row r="493" spans="1:8" x14ac:dyDescent="0.25">
      <c r="A493" t="s">
        <v>3181</v>
      </c>
      <c r="B493" t="s">
        <v>3182</v>
      </c>
      <c r="C493" t="s">
        <v>89</v>
      </c>
      <c r="D493" t="s">
        <v>26</v>
      </c>
      <c r="E493" t="s">
        <v>326</v>
      </c>
      <c r="F493" t="s">
        <v>43</v>
      </c>
      <c r="G493" t="s">
        <v>5168</v>
      </c>
      <c r="H493" t="s">
        <v>29</v>
      </c>
    </row>
    <row r="494" spans="1:8" x14ac:dyDescent="0.25">
      <c r="A494" t="s">
        <v>3184</v>
      </c>
      <c r="B494" t="s">
        <v>3185</v>
      </c>
      <c r="C494" t="s">
        <v>25</v>
      </c>
      <c r="D494" t="s">
        <v>26</v>
      </c>
      <c r="E494" t="s">
        <v>3186</v>
      </c>
      <c r="F494" t="s">
        <v>257</v>
      </c>
      <c r="G494" t="s">
        <v>5427</v>
      </c>
      <c r="H494" t="s">
        <v>92</v>
      </c>
    </row>
    <row r="495" spans="1:8" x14ac:dyDescent="0.25">
      <c r="A495" t="s">
        <v>3197</v>
      </c>
      <c r="B495" t="s">
        <v>3198</v>
      </c>
      <c r="C495" t="s">
        <v>25</v>
      </c>
      <c r="D495" t="s">
        <v>26</v>
      </c>
      <c r="E495" t="s">
        <v>1341</v>
      </c>
      <c r="F495" t="s">
        <v>65</v>
      </c>
      <c r="G495" t="s">
        <v>5268</v>
      </c>
      <c r="H495" t="s">
        <v>66</v>
      </c>
    </row>
    <row r="496" spans="1:8" x14ac:dyDescent="0.25">
      <c r="A496" t="s">
        <v>3202</v>
      </c>
      <c r="B496" t="s">
        <v>3203</v>
      </c>
      <c r="C496" t="s">
        <v>89</v>
      </c>
      <c r="D496" t="s">
        <v>26</v>
      </c>
      <c r="E496" t="s">
        <v>352</v>
      </c>
      <c r="F496" t="s">
        <v>52</v>
      </c>
      <c r="G496" t="s">
        <v>5185</v>
      </c>
      <c r="H496" t="s">
        <v>53</v>
      </c>
    </row>
    <row r="497" spans="1:8" x14ac:dyDescent="0.25">
      <c r="A497" t="s">
        <v>3209</v>
      </c>
      <c r="B497" t="s">
        <v>3210</v>
      </c>
      <c r="C497" t="s">
        <v>25</v>
      </c>
      <c r="D497" t="s">
        <v>26</v>
      </c>
      <c r="E497" t="s">
        <v>180</v>
      </c>
      <c r="F497" t="s">
        <v>123</v>
      </c>
      <c r="G497" t="s">
        <v>5208</v>
      </c>
      <c r="H497" t="s">
        <v>66</v>
      </c>
    </row>
    <row r="498" spans="1:8" x14ac:dyDescent="0.25">
      <c r="A498" t="s">
        <v>3219</v>
      </c>
      <c r="B498" t="s">
        <v>3220</v>
      </c>
      <c r="C498" t="s">
        <v>25</v>
      </c>
      <c r="D498" t="s">
        <v>26</v>
      </c>
      <c r="E498" t="s">
        <v>1237</v>
      </c>
      <c r="F498" t="s">
        <v>1238</v>
      </c>
      <c r="G498" t="s">
        <v>5261</v>
      </c>
      <c r="H498" t="s">
        <v>29</v>
      </c>
    </row>
    <row r="499" spans="1:8" x14ac:dyDescent="0.25">
      <c r="A499" t="s">
        <v>3227</v>
      </c>
      <c r="B499" t="s">
        <v>3228</v>
      </c>
      <c r="C499" t="s">
        <v>89</v>
      </c>
      <c r="D499" t="s">
        <v>26</v>
      </c>
      <c r="E499" t="s">
        <v>311</v>
      </c>
      <c r="F499" t="s">
        <v>312</v>
      </c>
      <c r="G499" t="s">
        <v>5166</v>
      </c>
      <c r="H499" t="s">
        <v>92</v>
      </c>
    </row>
    <row r="500" spans="1:8" x14ac:dyDescent="0.25">
      <c r="A500" t="s">
        <v>3234</v>
      </c>
      <c r="B500" t="s">
        <v>3235</v>
      </c>
      <c r="C500" t="s">
        <v>25</v>
      </c>
      <c r="D500" t="s">
        <v>26</v>
      </c>
      <c r="E500" t="s">
        <v>680</v>
      </c>
      <c r="F500" t="s">
        <v>43</v>
      </c>
      <c r="G500" t="s">
        <v>5205</v>
      </c>
      <c r="H500" t="s">
        <v>29</v>
      </c>
    </row>
    <row r="501" spans="1:8" x14ac:dyDescent="0.25">
      <c r="A501" t="s">
        <v>3252</v>
      </c>
      <c r="B501" t="s">
        <v>3253</v>
      </c>
      <c r="C501" t="s">
        <v>89</v>
      </c>
      <c r="D501" t="s">
        <v>26</v>
      </c>
      <c r="E501" t="s">
        <v>352</v>
      </c>
      <c r="F501" t="s">
        <v>52</v>
      </c>
      <c r="G501" t="s">
        <v>5185</v>
      </c>
      <c r="H501" t="s">
        <v>53</v>
      </c>
    </row>
    <row r="502" spans="1:8" x14ac:dyDescent="0.25">
      <c r="A502" t="s">
        <v>3262</v>
      </c>
      <c r="B502" t="s">
        <v>3263</v>
      </c>
      <c r="C502" t="s">
        <v>100</v>
      </c>
      <c r="D502" t="s">
        <v>26</v>
      </c>
      <c r="E502" t="s">
        <v>202</v>
      </c>
      <c r="F502" t="s">
        <v>203</v>
      </c>
      <c r="G502" t="s">
        <v>5154</v>
      </c>
      <c r="H502" t="s">
        <v>53</v>
      </c>
    </row>
    <row r="503" spans="1:8" x14ac:dyDescent="0.25">
      <c r="A503" t="s">
        <v>3268</v>
      </c>
      <c r="B503" t="s">
        <v>3269</v>
      </c>
      <c r="C503" t="s">
        <v>25</v>
      </c>
      <c r="D503" t="s">
        <v>26</v>
      </c>
      <c r="E503" t="s">
        <v>1875</v>
      </c>
      <c r="F503" t="s">
        <v>468</v>
      </c>
      <c r="G503" t="s">
        <v>5389</v>
      </c>
      <c r="H503" t="s">
        <v>66</v>
      </c>
    </row>
    <row r="504" spans="1:8" x14ac:dyDescent="0.25">
      <c r="A504" t="s">
        <v>3271</v>
      </c>
      <c r="B504" t="s">
        <v>3272</v>
      </c>
      <c r="C504" t="s">
        <v>89</v>
      </c>
      <c r="D504" t="s">
        <v>26</v>
      </c>
      <c r="E504" t="s">
        <v>180</v>
      </c>
      <c r="F504" t="s">
        <v>123</v>
      </c>
      <c r="G504" t="s">
        <v>5208</v>
      </c>
      <c r="H504" t="s">
        <v>66</v>
      </c>
    </row>
    <row r="505" spans="1:8" x14ac:dyDescent="0.25">
      <c r="A505" t="s">
        <v>3280</v>
      </c>
      <c r="B505" t="s">
        <v>3281</v>
      </c>
      <c r="C505" t="s">
        <v>89</v>
      </c>
      <c r="D505" t="s">
        <v>26</v>
      </c>
      <c r="E505" t="s">
        <v>523</v>
      </c>
      <c r="F505" t="s">
        <v>146</v>
      </c>
      <c r="G505" t="s">
        <v>5436</v>
      </c>
      <c r="H505" t="s">
        <v>29</v>
      </c>
    </row>
    <row r="506" spans="1:8" x14ac:dyDescent="0.25">
      <c r="A506" t="s">
        <v>3286</v>
      </c>
      <c r="B506" t="s">
        <v>3287</v>
      </c>
      <c r="C506" t="s">
        <v>100</v>
      </c>
      <c r="D506" t="s">
        <v>26</v>
      </c>
      <c r="E506" t="s">
        <v>180</v>
      </c>
      <c r="F506" t="s">
        <v>123</v>
      </c>
      <c r="G506" t="s">
        <v>5208</v>
      </c>
      <c r="H506" t="s">
        <v>66</v>
      </c>
    </row>
    <row r="507" spans="1:8" x14ac:dyDescent="0.25">
      <c r="A507" t="s">
        <v>3289</v>
      </c>
      <c r="B507" t="s">
        <v>3290</v>
      </c>
      <c r="C507" t="s">
        <v>89</v>
      </c>
      <c r="D507" t="s">
        <v>26</v>
      </c>
      <c r="E507" t="s">
        <v>3291</v>
      </c>
      <c r="F507" t="s">
        <v>91</v>
      </c>
      <c r="G507" t="s">
        <v>5438</v>
      </c>
      <c r="H507" t="s">
        <v>92</v>
      </c>
    </row>
    <row r="508" spans="1:8" x14ac:dyDescent="0.25">
      <c r="A508" t="s">
        <v>3301</v>
      </c>
      <c r="B508" t="s">
        <v>3302</v>
      </c>
      <c r="C508" t="s">
        <v>25</v>
      </c>
      <c r="D508" t="s">
        <v>26</v>
      </c>
      <c r="E508" t="s">
        <v>202</v>
      </c>
      <c r="F508" t="s">
        <v>203</v>
      </c>
      <c r="G508" t="s">
        <v>5186</v>
      </c>
      <c r="H508" t="s">
        <v>53</v>
      </c>
    </row>
    <row r="509" spans="1:8" x14ac:dyDescent="0.25">
      <c r="A509" t="s">
        <v>3308</v>
      </c>
      <c r="B509" t="s">
        <v>3309</v>
      </c>
      <c r="C509" t="s">
        <v>25</v>
      </c>
      <c r="D509" t="s">
        <v>26</v>
      </c>
      <c r="E509" t="s">
        <v>3310</v>
      </c>
      <c r="F509" t="s">
        <v>577</v>
      </c>
      <c r="G509" t="s">
        <v>5440</v>
      </c>
      <c r="H509" t="s">
        <v>53</v>
      </c>
    </row>
    <row r="510" spans="1:8" x14ac:dyDescent="0.25">
      <c r="A510" t="s">
        <v>3316</v>
      </c>
      <c r="B510" t="s">
        <v>3317</v>
      </c>
      <c r="C510" t="s">
        <v>25</v>
      </c>
      <c r="D510" t="s">
        <v>26</v>
      </c>
      <c r="E510" t="s">
        <v>188</v>
      </c>
      <c r="F510" t="s">
        <v>138</v>
      </c>
      <c r="G510" t="s">
        <v>5213</v>
      </c>
      <c r="H510" t="s">
        <v>92</v>
      </c>
    </row>
    <row r="511" spans="1:8" x14ac:dyDescent="0.25">
      <c r="A511" t="s">
        <v>3329</v>
      </c>
      <c r="B511" t="s">
        <v>3330</v>
      </c>
      <c r="C511" t="s">
        <v>25</v>
      </c>
      <c r="D511" t="s">
        <v>26</v>
      </c>
      <c r="E511" t="s">
        <v>64</v>
      </c>
      <c r="F511" t="s">
        <v>65</v>
      </c>
      <c r="G511" t="s">
        <v>5244</v>
      </c>
      <c r="H511" t="s">
        <v>66</v>
      </c>
    </row>
    <row r="512" spans="1:8" x14ac:dyDescent="0.25">
      <c r="A512" t="s">
        <v>3347</v>
      </c>
      <c r="B512" t="s">
        <v>3348</v>
      </c>
      <c r="C512" t="s">
        <v>100</v>
      </c>
      <c r="D512" t="s">
        <v>26</v>
      </c>
      <c r="E512" t="s">
        <v>352</v>
      </c>
      <c r="F512" t="s">
        <v>52</v>
      </c>
      <c r="G512" t="s">
        <v>5185</v>
      </c>
      <c r="H512" t="s">
        <v>53</v>
      </c>
    </row>
    <row r="513" spans="1:8" x14ac:dyDescent="0.25">
      <c r="A513" t="s">
        <v>3361</v>
      </c>
      <c r="B513" t="s">
        <v>3362</v>
      </c>
      <c r="C513" t="s">
        <v>25</v>
      </c>
      <c r="D513" t="s">
        <v>26</v>
      </c>
      <c r="E513" t="s">
        <v>376</v>
      </c>
      <c r="F513" t="s">
        <v>250</v>
      </c>
      <c r="G513" t="s">
        <v>5172</v>
      </c>
      <c r="H513" t="s">
        <v>66</v>
      </c>
    </row>
    <row r="514" spans="1:8" x14ac:dyDescent="0.25">
      <c r="A514" t="s">
        <v>3365</v>
      </c>
      <c r="B514" t="s">
        <v>3366</v>
      </c>
      <c r="C514" t="s">
        <v>25</v>
      </c>
      <c r="D514" t="s">
        <v>26</v>
      </c>
      <c r="E514" t="s">
        <v>51</v>
      </c>
      <c r="F514" t="s">
        <v>52</v>
      </c>
      <c r="G514" t="s">
        <v>5138</v>
      </c>
      <c r="H514" t="s">
        <v>53</v>
      </c>
    </row>
    <row r="515" spans="1:8" x14ac:dyDescent="0.25">
      <c r="A515" t="s">
        <v>3369</v>
      </c>
      <c r="B515" t="s">
        <v>3370</v>
      </c>
      <c r="C515" t="s">
        <v>25</v>
      </c>
      <c r="D515" t="s">
        <v>26</v>
      </c>
      <c r="E515" t="s">
        <v>51</v>
      </c>
      <c r="F515" t="s">
        <v>52</v>
      </c>
      <c r="G515" t="s">
        <v>5203</v>
      </c>
      <c r="H515" t="s">
        <v>53</v>
      </c>
    </row>
    <row r="516" spans="1:8" x14ac:dyDescent="0.25">
      <c r="A516" t="s">
        <v>3373</v>
      </c>
      <c r="B516" t="s">
        <v>3374</v>
      </c>
      <c r="C516" t="s">
        <v>25</v>
      </c>
      <c r="D516" t="s">
        <v>26</v>
      </c>
      <c r="E516" t="s">
        <v>3375</v>
      </c>
      <c r="F516" t="s">
        <v>817</v>
      </c>
      <c r="G516" t="s">
        <v>5447</v>
      </c>
      <c r="H516" t="s">
        <v>29</v>
      </c>
    </row>
    <row r="517" spans="1:8" x14ac:dyDescent="0.25">
      <c r="A517" t="s">
        <v>3380</v>
      </c>
      <c r="B517" t="s">
        <v>3381</v>
      </c>
      <c r="C517" t="s">
        <v>25</v>
      </c>
      <c r="D517" t="s">
        <v>26</v>
      </c>
      <c r="E517" t="s">
        <v>180</v>
      </c>
      <c r="F517" t="s">
        <v>123</v>
      </c>
      <c r="G517" t="s">
        <v>5175</v>
      </c>
      <c r="H517" t="s">
        <v>66</v>
      </c>
    </row>
    <row r="518" spans="1:8" x14ac:dyDescent="0.25">
      <c r="A518" t="s">
        <v>3388</v>
      </c>
      <c r="B518" t="s">
        <v>3389</v>
      </c>
      <c r="C518" t="s">
        <v>100</v>
      </c>
      <c r="D518" t="s">
        <v>26</v>
      </c>
      <c r="E518" t="s">
        <v>202</v>
      </c>
      <c r="F518" t="s">
        <v>203</v>
      </c>
      <c r="G518" t="s">
        <v>5160</v>
      </c>
      <c r="H518" t="s">
        <v>53</v>
      </c>
    </row>
    <row r="519" spans="1:8" x14ac:dyDescent="0.25">
      <c r="A519" t="s">
        <v>3392</v>
      </c>
      <c r="B519" t="s">
        <v>3393</v>
      </c>
      <c r="C519" t="s">
        <v>89</v>
      </c>
      <c r="D519" t="s">
        <v>26</v>
      </c>
      <c r="E519" t="s">
        <v>1950</v>
      </c>
      <c r="F519" t="s">
        <v>1951</v>
      </c>
      <c r="G519" t="s">
        <v>5313</v>
      </c>
      <c r="H519" t="s">
        <v>66</v>
      </c>
    </row>
    <row r="520" spans="1:8" x14ac:dyDescent="0.25">
      <c r="A520" t="s">
        <v>3395</v>
      </c>
      <c r="B520" t="s">
        <v>3396</v>
      </c>
      <c r="C520" t="s">
        <v>25</v>
      </c>
      <c r="D520" t="s">
        <v>26</v>
      </c>
      <c r="E520" t="s">
        <v>137</v>
      </c>
      <c r="F520" t="s">
        <v>138</v>
      </c>
      <c r="G520" t="s">
        <v>5146</v>
      </c>
      <c r="H520" t="s">
        <v>92</v>
      </c>
    </row>
    <row r="521" spans="1:8" x14ac:dyDescent="0.25">
      <c r="A521" t="s">
        <v>3399</v>
      </c>
      <c r="B521" t="s">
        <v>3400</v>
      </c>
      <c r="C521" t="s">
        <v>89</v>
      </c>
      <c r="D521" t="s">
        <v>26</v>
      </c>
      <c r="E521" t="s">
        <v>51</v>
      </c>
      <c r="F521" t="s">
        <v>52</v>
      </c>
      <c r="G521" t="s">
        <v>5260</v>
      </c>
      <c r="H521" t="s">
        <v>53</v>
      </c>
    </row>
    <row r="522" spans="1:8" x14ac:dyDescent="0.25">
      <c r="A522" t="s">
        <v>3402</v>
      </c>
      <c r="B522" t="s">
        <v>3403</v>
      </c>
      <c r="C522" t="s">
        <v>25</v>
      </c>
      <c r="D522" t="s">
        <v>26</v>
      </c>
      <c r="E522" t="s">
        <v>352</v>
      </c>
      <c r="F522" t="s">
        <v>52</v>
      </c>
      <c r="G522" t="s">
        <v>5180</v>
      </c>
      <c r="H522" t="s">
        <v>53</v>
      </c>
    </row>
    <row r="523" spans="1:8" x14ac:dyDescent="0.25">
      <c r="A523" t="s">
        <v>3415</v>
      </c>
      <c r="B523" t="s">
        <v>3416</v>
      </c>
      <c r="C523" t="s">
        <v>100</v>
      </c>
      <c r="D523" t="s">
        <v>26</v>
      </c>
      <c r="E523" t="s">
        <v>523</v>
      </c>
      <c r="F523" t="s">
        <v>312</v>
      </c>
      <c r="G523" t="s">
        <v>5407</v>
      </c>
      <c r="H523" t="s">
        <v>92</v>
      </c>
    </row>
    <row r="524" spans="1:8" x14ac:dyDescent="0.25">
      <c r="A524" t="s">
        <v>3426</v>
      </c>
      <c r="B524" t="s">
        <v>3427</v>
      </c>
      <c r="C524" t="s">
        <v>89</v>
      </c>
      <c r="D524" t="s">
        <v>26</v>
      </c>
      <c r="E524" t="s">
        <v>51</v>
      </c>
      <c r="F524" t="s">
        <v>52</v>
      </c>
      <c r="G524" t="s">
        <v>5145</v>
      </c>
      <c r="H524" t="s">
        <v>53</v>
      </c>
    </row>
    <row r="525" spans="1:8" x14ac:dyDescent="0.25">
      <c r="A525" t="s">
        <v>3429</v>
      </c>
      <c r="B525" t="s">
        <v>3430</v>
      </c>
      <c r="C525" t="s">
        <v>100</v>
      </c>
      <c r="D525" t="s">
        <v>26</v>
      </c>
      <c r="E525" t="s">
        <v>3266</v>
      </c>
      <c r="F525" t="s">
        <v>1274</v>
      </c>
      <c r="G525" t="s">
        <v>5434</v>
      </c>
      <c r="H525" t="s">
        <v>66</v>
      </c>
    </row>
    <row r="526" spans="1:8" x14ac:dyDescent="0.25">
      <c r="A526" t="s">
        <v>3445</v>
      </c>
      <c r="B526" t="s">
        <v>3446</v>
      </c>
      <c r="C526" t="s">
        <v>25</v>
      </c>
      <c r="D526" t="s">
        <v>26</v>
      </c>
      <c r="E526" t="s">
        <v>2778</v>
      </c>
      <c r="F526" t="s">
        <v>189</v>
      </c>
      <c r="G526" t="s">
        <v>5388</v>
      </c>
      <c r="H526" t="s">
        <v>53</v>
      </c>
    </row>
    <row r="527" spans="1:8" x14ac:dyDescent="0.25">
      <c r="A527" t="s">
        <v>3452</v>
      </c>
      <c r="B527" t="s">
        <v>3453</v>
      </c>
      <c r="C527" t="s">
        <v>100</v>
      </c>
      <c r="D527" t="s">
        <v>26</v>
      </c>
      <c r="E527" t="s">
        <v>180</v>
      </c>
      <c r="F527" t="s">
        <v>123</v>
      </c>
      <c r="G527" t="s">
        <v>5151</v>
      </c>
      <c r="H527" t="s">
        <v>66</v>
      </c>
    </row>
    <row r="528" spans="1:8" x14ac:dyDescent="0.25">
      <c r="A528" t="s">
        <v>3455</v>
      </c>
      <c r="B528" t="s">
        <v>3456</v>
      </c>
      <c r="C528" t="s">
        <v>25</v>
      </c>
      <c r="D528" t="s">
        <v>26</v>
      </c>
      <c r="E528" t="s">
        <v>64</v>
      </c>
      <c r="F528" t="s">
        <v>65</v>
      </c>
      <c r="G528" t="s">
        <v>5139</v>
      </c>
      <c r="H528" t="s">
        <v>66</v>
      </c>
    </row>
    <row r="529" spans="1:8" x14ac:dyDescent="0.25">
      <c r="A529" t="s">
        <v>3459</v>
      </c>
      <c r="B529" t="s">
        <v>3460</v>
      </c>
      <c r="C529" t="s">
        <v>89</v>
      </c>
      <c r="D529" t="s">
        <v>26</v>
      </c>
      <c r="E529" t="s">
        <v>667</v>
      </c>
      <c r="F529" t="s">
        <v>91</v>
      </c>
      <c r="G529" t="s">
        <v>5204</v>
      </c>
      <c r="H529" t="s">
        <v>92</v>
      </c>
    </row>
    <row r="530" spans="1:8" x14ac:dyDescent="0.25">
      <c r="A530" t="s">
        <v>3464</v>
      </c>
      <c r="B530" t="s">
        <v>3465</v>
      </c>
      <c r="C530" t="s">
        <v>25</v>
      </c>
      <c r="D530" t="s">
        <v>26</v>
      </c>
      <c r="E530" t="s">
        <v>64</v>
      </c>
      <c r="F530" t="s">
        <v>65</v>
      </c>
      <c r="G530" t="s">
        <v>5244</v>
      </c>
      <c r="H530" t="s">
        <v>66</v>
      </c>
    </row>
    <row r="531" spans="1:8" x14ac:dyDescent="0.25">
      <c r="A531" t="s">
        <v>3480</v>
      </c>
      <c r="B531" t="s">
        <v>3481</v>
      </c>
      <c r="C531" t="s">
        <v>25</v>
      </c>
      <c r="D531" t="s">
        <v>26</v>
      </c>
      <c r="E531" t="s">
        <v>188</v>
      </c>
      <c r="F531" t="s">
        <v>138</v>
      </c>
      <c r="G531" t="s">
        <v>5213</v>
      </c>
      <c r="H531" t="s">
        <v>92</v>
      </c>
    </row>
    <row r="532" spans="1:8" x14ac:dyDescent="0.25">
      <c r="A532" t="s">
        <v>3485</v>
      </c>
      <c r="B532" t="s">
        <v>3486</v>
      </c>
      <c r="C532" t="s">
        <v>25</v>
      </c>
      <c r="D532" t="s">
        <v>26</v>
      </c>
      <c r="E532" t="s">
        <v>720</v>
      </c>
      <c r="F532" t="s">
        <v>52</v>
      </c>
      <c r="G532" t="s">
        <v>5223</v>
      </c>
      <c r="H532" t="s">
        <v>53</v>
      </c>
    </row>
    <row r="533" spans="1:8" x14ac:dyDescent="0.25">
      <c r="A533" t="s">
        <v>3491</v>
      </c>
      <c r="B533" t="s">
        <v>3492</v>
      </c>
      <c r="C533" t="s">
        <v>25</v>
      </c>
      <c r="D533" t="s">
        <v>26</v>
      </c>
      <c r="E533" t="s">
        <v>832</v>
      </c>
      <c r="F533" t="s">
        <v>52</v>
      </c>
      <c r="G533" t="s">
        <v>5219</v>
      </c>
      <c r="H533" t="s">
        <v>53</v>
      </c>
    </row>
    <row r="534" spans="1:8" x14ac:dyDescent="0.25">
      <c r="A534" t="s">
        <v>3495</v>
      </c>
      <c r="B534" t="s">
        <v>3496</v>
      </c>
      <c r="C534" t="s">
        <v>25</v>
      </c>
      <c r="D534" t="s">
        <v>26</v>
      </c>
      <c r="E534" t="s">
        <v>523</v>
      </c>
      <c r="F534" t="s">
        <v>146</v>
      </c>
      <c r="G534" t="s">
        <v>5436</v>
      </c>
      <c r="H534" t="s">
        <v>29</v>
      </c>
    </row>
    <row r="535" spans="1:8" x14ac:dyDescent="0.25">
      <c r="A535" t="s">
        <v>3498</v>
      </c>
      <c r="B535" t="s">
        <v>3499</v>
      </c>
      <c r="C535" t="s">
        <v>25</v>
      </c>
      <c r="D535" t="s">
        <v>26</v>
      </c>
      <c r="E535" t="s">
        <v>137</v>
      </c>
      <c r="F535" t="s">
        <v>138</v>
      </c>
      <c r="G535" t="s">
        <v>5146</v>
      </c>
      <c r="H535" t="s">
        <v>92</v>
      </c>
    </row>
    <row r="536" spans="1:8" x14ac:dyDescent="0.25">
      <c r="A536" t="s">
        <v>3505</v>
      </c>
      <c r="B536" t="s">
        <v>3506</v>
      </c>
      <c r="C536" t="s">
        <v>89</v>
      </c>
      <c r="D536" t="s">
        <v>26</v>
      </c>
      <c r="E536" t="s">
        <v>51</v>
      </c>
      <c r="F536" t="s">
        <v>52</v>
      </c>
      <c r="G536" t="s">
        <v>5203</v>
      </c>
      <c r="H536" t="s">
        <v>53</v>
      </c>
    </row>
    <row r="537" spans="1:8" x14ac:dyDescent="0.25">
      <c r="A537" t="s">
        <v>3511</v>
      </c>
      <c r="B537" t="s">
        <v>3512</v>
      </c>
      <c r="C537" t="s">
        <v>25</v>
      </c>
      <c r="D537" t="s">
        <v>26</v>
      </c>
      <c r="E537" t="s">
        <v>64</v>
      </c>
      <c r="F537" t="s">
        <v>65</v>
      </c>
      <c r="G537" t="s">
        <v>5247</v>
      </c>
      <c r="H537" t="s">
        <v>66</v>
      </c>
    </row>
    <row r="538" spans="1:8" x14ac:dyDescent="0.25">
      <c r="A538" t="s">
        <v>3526</v>
      </c>
      <c r="B538" t="s">
        <v>3527</v>
      </c>
      <c r="C538" t="s">
        <v>89</v>
      </c>
      <c r="D538" t="s">
        <v>26</v>
      </c>
      <c r="E538" t="s">
        <v>27</v>
      </c>
      <c r="F538" t="s">
        <v>28</v>
      </c>
      <c r="G538" t="s">
        <v>5136</v>
      </c>
      <c r="H538" t="s">
        <v>29</v>
      </c>
    </row>
    <row r="539" spans="1:8" x14ac:dyDescent="0.25">
      <c r="A539" t="s">
        <v>3533</v>
      </c>
      <c r="B539" t="s">
        <v>3534</v>
      </c>
      <c r="C539" t="s">
        <v>25</v>
      </c>
      <c r="D539" t="s">
        <v>26</v>
      </c>
      <c r="E539" t="s">
        <v>3535</v>
      </c>
      <c r="F539" t="s">
        <v>250</v>
      </c>
      <c r="G539" t="s">
        <v>5456</v>
      </c>
      <c r="H539" t="s">
        <v>66</v>
      </c>
    </row>
    <row r="540" spans="1:8" x14ac:dyDescent="0.25">
      <c r="A540" t="s">
        <v>3552</v>
      </c>
      <c r="B540" t="s">
        <v>3553</v>
      </c>
      <c r="C540" t="s">
        <v>25</v>
      </c>
      <c r="D540" t="s">
        <v>26</v>
      </c>
      <c r="E540" t="s">
        <v>202</v>
      </c>
      <c r="F540" t="s">
        <v>203</v>
      </c>
      <c r="G540" t="s">
        <v>5154</v>
      </c>
      <c r="H540" t="s">
        <v>53</v>
      </c>
    </row>
    <row r="541" spans="1:8" x14ac:dyDescent="0.25">
      <c r="A541" t="s">
        <v>3558</v>
      </c>
      <c r="B541" t="s">
        <v>3559</v>
      </c>
      <c r="C541" t="s">
        <v>100</v>
      </c>
      <c r="D541" t="s">
        <v>26</v>
      </c>
      <c r="E541" t="s">
        <v>382</v>
      </c>
      <c r="F541" t="s">
        <v>189</v>
      </c>
      <c r="G541" t="s">
        <v>5173</v>
      </c>
      <c r="H541" t="s">
        <v>53</v>
      </c>
    </row>
    <row r="542" spans="1:8" x14ac:dyDescent="0.25">
      <c r="A542" t="s">
        <v>3561</v>
      </c>
      <c r="B542" t="s">
        <v>3562</v>
      </c>
      <c r="C542" t="s">
        <v>89</v>
      </c>
      <c r="D542" t="s">
        <v>26</v>
      </c>
      <c r="E542" t="s">
        <v>145</v>
      </c>
      <c r="F542" t="s">
        <v>146</v>
      </c>
      <c r="G542" t="s">
        <v>5147</v>
      </c>
      <c r="H542" t="s">
        <v>29</v>
      </c>
    </row>
    <row r="543" spans="1:8" x14ac:dyDescent="0.25">
      <c r="A543" t="s">
        <v>3568</v>
      </c>
      <c r="B543" t="s">
        <v>3569</v>
      </c>
      <c r="C543" t="s">
        <v>25</v>
      </c>
      <c r="D543" t="s">
        <v>26</v>
      </c>
      <c r="E543" t="s">
        <v>51</v>
      </c>
      <c r="F543" t="s">
        <v>52</v>
      </c>
      <c r="G543" t="s">
        <v>5272</v>
      </c>
      <c r="H543" t="s">
        <v>53</v>
      </c>
    </row>
    <row r="544" spans="1:8" x14ac:dyDescent="0.25">
      <c r="A544" t="s">
        <v>3579</v>
      </c>
      <c r="B544" t="s">
        <v>3580</v>
      </c>
      <c r="C544" t="s">
        <v>100</v>
      </c>
      <c r="D544" t="s">
        <v>26</v>
      </c>
      <c r="E544" t="s">
        <v>1050</v>
      </c>
      <c r="F544" t="s">
        <v>257</v>
      </c>
      <c r="G544" t="s">
        <v>5241</v>
      </c>
      <c r="H544" t="s">
        <v>92</v>
      </c>
    </row>
    <row r="545" spans="1:8" x14ac:dyDescent="0.25">
      <c r="A545" t="s">
        <v>3585</v>
      </c>
      <c r="B545" t="s">
        <v>3586</v>
      </c>
      <c r="C545" t="s">
        <v>25</v>
      </c>
      <c r="D545" t="s">
        <v>26</v>
      </c>
      <c r="E545" t="s">
        <v>2064</v>
      </c>
      <c r="F545" t="s">
        <v>91</v>
      </c>
      <c r="G545" t="s">
        <v>5385</v>
      </c>
      <c r="H545" t="s">
        <v>92</v>
      </c>
    </row>
    <row r="546" spans="1:8" x14ac:dyDescent="0.25">
      <c r="A546" t="s">
        <v>3591</v>
      </c>
      <c r="B546" t="s">
        <v>3592</v>
      </c>
      <c r="C546" t="s">
        <v>100</v>
      </c>
      <c r="D546" t="s">
        <v>26</v>
      </c>
      <c r="E546" t="s">
        <v>884</v>
      </c>
      <c r="F546" t="s">
        <v>312</v>
      </c>
      <c r="G546" t="s">
        <v>5224</v>
      </c>
      <c r="H546" t="s">
        <v>92</v>
      </c>
    </row>
    <row r="547" spans="1:8" x14ac:dyDescent="0.25">
      <c r="A547" t="s">
        <v>3597</v>
      </c>
      <c r="B547" t="s">
        <v>3598</v>
      </c>
      <c r="C547" t="s">
        <v>25</v>
      </c>
      <c r="D547" t="s">
        <v>26</v>
      </c>
      <c r="E547" t="s">
        <v>352</v>
      </c>
      <c r="F547" t="s">
        <v>52</v>
      </c>
      <c r="G547" t="s">
        <v>5180</v>
      </c>
      <c r="H547" t="s">
        <v>53</v>
      </c>
    </row>
    <row r="548" spans="1:8" x14ac:dyDescent="0.25">
      <c r="A548" t="s">
        <v>3609</v>
      </c>
      <c r="B548" t="s">
        <v>3610</v>
      </c>
      <c r="C548" t="s">
        <v>89</v>
      </c>
      <c r="D548" t="s">
        <v>26</v>
      </c>
      <c r="E548" t="s">
        <v>3573</v>
      </c>
      <c r="F548" t="s">
        <v>1805</v>
      </c>
      <c r="G548" t="s">
        <v>5459</v>
      </c>
      <c r="H548" t="s">
        <v>92</v>
      </c>
    </row>
    <row r="549" spans="1:8" x14ac:dyDescent="0.25">
      <c r="A549" t="s">
        <v>3612</v>
      </c>
      <c r="B549" t="s">
        <v>3613</v>
      </c>
      <c r="C549" t="s">
        <v>25</v>
      </c>
      <c r="D549" t="s">
        <v>26</v>
      </c>
      <c r="E549" t="s">
        <v>180</v>
      </c>
      <c r="F549" t="s">
        <v>123</v>
      </c>
      <c r="G549" t="s">
        <v>5151</v>
      </c>
      <c r="H549" t="s">
        <v>66</v>
      </c>
    </row>
    <row r="550" spans="1:8" x14ac:dyDescent="0.25">
      <c r="A550" t="s">
        <v>3617</v>
      </c>
      <c r="B550" t="s">
        <v>3618</v>
      </c>
      <c r="C550" t="s">
        <v>100</v>
      </c>
      <c r="D550" t="s">
        <v>26</v>
      </c>
      <c r="E550" t="s">
        <v>3619</v>
      </c>
      <c r="F550" t="s">
        <v>577</v>
      </c>
      <c r="G550" t="s">
        <v>5463</v>
      </c>
      <c r="H550" t="s">
        <v>53</v>
      </c>
    </row>
    <row r="551" spans="1:8" x14ac:dyDescent="0.25">
      <c r="A551" t="s">
        <v>3621</v>
      </c>
      <c r="B551" t="s">
        <v>3622</v>
      </c>
      <c r="C551" t="s">
        <v>25</v>
      </c>
      <c r="D551" t="s">
        <v>26</v>
      </c>
      <c r="E551" t="s">
        <v>3623</v>
      </c>
      <c r="F551" t="s">
        <v>633</v>
      </c>
      <c r="G551" t="s">
        <v>5464</v>
      </c>
      <c r="H551" t="s">
        <v>92</v>
      </c>
    </row>
    <row r="552" spans="1:8" x14ac:dyDescent="0.25">
      <c r="A552" t="s">
        <v>3628</v>
      </c>
      <c r="B552" t="s">
        <v>3629</v>
      </c>
      <c r="C552" t="s">
        <v>25</v>
      </c>
      <c r="D552" t="s">
        <v>26</v>
      </c>
      <c r="E552" t="s">
        <v>3630</v>
      </c>
      <c r="F552" t="s">
        <v>312</v>
      </c>
      <c r="G552" t="s">
        <v>5465</v>
      </c>
      <c r="H552" t="s">
        <v>92</v>
      </c>
    </row>
    <row r="553" spans="1:8" x14ac:dyDescent="0.25">
      <c r="A553" t="s">
        <v>3641</v>
      </c>
      <c r="B553" t="s">
        <v>3642</v>
      </c>
      <c r="C553" t="s">
        <v>89</v>
      </c>
      <c r="D553" t="s">
        <v>26</v>
      </c>
      <c r="E553" t="s">
        <v>165</v>
      </c>
      <c r="F553" t="s">
        <v>166</v>
      </c>
      <c r="G553" t="s">
        <v>5149</v>
      </c>
      <c r="H553" t="s">
        <v>29</v>
      </c>
    </row>
    <row r="554" spans="1:8" x14ac:dyDescent="0.25">
      <c r="A554" t="s">
        <v>3646</v>
      </c>
      <c r="B554" t="s">
        <v>3647</v>
      </c>
      <c r="C554" t="s">
        <v>25</v>
      </c>
      <c r="D554" t="s">
        <v>26</v>
      </c>
      <c r="E554" t="s">
        <v>1744</v>
      </c>
      <c r="F554" t="s">
        <v>52</v>
      </c>
      <c r="G554" t="s">
        <v>5293</v>
      </c>
      <c r="H554" t="s">
        <v>53</v>
      </c>
    </row>
    <row r="555" spans="1:8" x14ac:dyDescent="0.25">
      <c r="A555" t="s">
        <v>3650</v>
      </c>
      <c r="B555" t="s">
        <v>3651</v>
      </c>
      <c r="C555" t="s">
        <v>100</v>
      </c>
      <c r="D555" t="s">
        <v>26</v>
      </c>
      <c r="E555" t="s">
        <v>311</v>
      </c>
      <c r="F555" t="s">
        <v>312</v>
      </c>
      <c r="G555" t="s">
        <v>5201</v>
      </c>
      <c r="H555" t="s">
        <v>92</v>
      </c>
    </row>
    <row r="556" spans="1:8" x14ac:dyDescent="0.25">
      <c r="A556" t="s">
        <v>3659</v>
      </c>
      <c r="B556" t="s">
        <v>3660</v>
      </c>
      <c r="C556" t="s">
        <v>25</v>
      </c>
      <c r="D556" t="s">
        <v>26</v>
      </c>
      <c r="E556" t="s">
        <v>352</v>
      </c>
      <c r="F556" t="s">
        <v>52</v>
      </c>
      <c r="G556" t="s">
        <v>5185</v>
      </c>
      <c r="H556" t="s">
        <v>53</v>
      </c>
    </row>
    <row r="557" spans="1:8" x14ac:dyDescent="0.25">
      <c r="A557" t="s">
        <v>3667</v>
      </c>
      <c r="B557" t="s">
        <v>3668</v>
      </c>
      <c r="C557" t="s">
        <v>89</v>
      </c>
      <c r="D557" t="s">
        <v>26</v>
      </c>
      <c r="E557" t="s">
        <v>3669</v>
      </c>
      <c r="F557" t="s">
        <v>65</v>
      </c>
      <c r="G557" t="s">
        <v>5469</v>
      </c>
      <c r="H557" t="s">
        <v>66</v>
      </c>
    </row>
    <row r="558" spans="1:8" x14ac:dyDescent="0.25">
      <c r="A558" t="s">
        <v>3687</v>
      </c>
      <c r="B558" t="s">
        <v>3688</v>
      </c>
      <c r="C558" t="s">
        <v>25</v>
      </c>
      <c r="D558" t="s">
        <v>26</v>
      </c>
      <c r="E558" t="s">
        <v>568</v>
      </c>
      <c r="F558" t="s">
        <v>138</v>
      </c>
      <c r="G558" t="s">
        <v>5193</v>
      </c>
      <c r="H558" t="s">
        <v>92</v>
      </c>
    </row>
    <row r="559" spans="1:8" x14ac:dyDescent="0.25">
      <c r="A559" t="s">
        <v>3702</v>
      </c>
      <c r="B559" t="s">
        <v>3703</v>
      </c>
      <c r="C559" t="s">
        <v>25</v>
      </c>
      <c r="D559" t="s">
        <v>26</v>
      </c>
      <c r="E559" t="s">
        <v>180</v>
      </c>
      <c r="F559" t="s">
        <v>123</v>
      </c>
      <c r="G559" t="s">
        <v>5208</v>
      </c>
      <c r="H559" t="s">
        <v>66</v>
      </c>
    </row>
    <row r="560" spans="1:8" x14ac:dyDescent="0.25">
      <c r="A560" t="s">
        <v>3713</v>
      </c>
      <c r="B560" t="s">
        <v>3714</v>
      </c>
      <c r="C560" t="s">
        <v>89</v>
      </c>
      <c r="D560" t="s">
        <v>26</v>
      </c>
      <c r="E560" t="s">
        <v>3715</v>
      </c>
      <c r="F560" t="s">
        <v>312</v>
      </c>
      <c r="G560" t="s">
        <v>5474</v>
      </c>
      <c r="H560" t="s">
        <v>92</v>
      </c>
    </row>
    <row r="561" spans="1:8" x14ac:dyDescent="0.25">
      <c r="A561" t="s">
        <v>3718</v>
      </c>
      <c r="B561" t="s">
        <v>3719</v>
      </c>
      <c r="C561" t="s">
        <v>89</v>
      </c>
      <c r="D561" t="s">
        <v>26</v>
      </c>
      <c r="E561" t="s">
        <v>101</v>
      </c>
      <c r="F561" t="s">
        <v>91</v>
      </c>
      <c r="G561" t="s">
        <v>5142</v>
      </c>
      <c r="H561" t="s">
        <v>92</v>
      </c>
    </row>
    <row r="562" spans="1:8" x14ac:dyDescent="0.25">
      <c r="A562" t="s">
        <v>3722</v>
      </c>
      <c r="B562" t="s">
        <v>3723</v>
      </c>
      <c r="C562" t="s">
        <v>89</v>
      </c>
      <c r="D562" t="s">
        <v>26</v>
      </c>
      <c r="E562" t="s">
        <v>210</v>
      </c>
      <c r="F562" t="s">
        <v>211</v>
      </c>
      <c r="G562" t="s">
        <v>5155</v>
      </c>
      <c r="H562" t="s">
        <v>66</v>
      </c>
    </row>
    <row r="563" spans="1:8" x14ac:dyDescent="0.25">
      <c r="A563" t="s">
        <v>3728</v>
      </c>
      <c r="B563" t="s">
        <v>3729</v>
      </c>
      <c r="C563" t="s">
        <v>100</v>
      </c>
      <c r="D563" t="s">
        <v>26</v>
      </c>
      <c r="E563" t="s">
        <v>51</v>
      </c>
      <c r="F563" t="s">
        <v>52</v>
      </c>
      <c r="G563" t="s">
        <v>5203</v>
      </c>
      <c r="H563" t="s">
        <v>53</v>
      </c>
    </row>
    <row r="564" spans="1:8" x14ac:dyDescent="0.25">
      <c r="A564" t="s">
        <v>3732</v>
      </c>
      <c r="B564" t="s">
        <v>3733</v>
      </c>
      <c r="C564" t="s">
        <v>89</v>
      </c>
      <c r="D564" t="s">
        <v>26</v>
      </c>
      <c r="E564" t="s">
        <v>3734</v>
      </c>
      <c r="F564" t="s">
        <v>43</v>
      </c>
      <c r="G564" t="s">
        <v>5475</v>
      </c>
      <c r="H564" t="s">
        <v>29</v>
      </c>
    </row>
    <row r="565" spans="1:8" x14ac:dyDescent="0.25">
      <c r="A565" t="s">
        <v>3738</v>
      </c>
      <c r="B565" t="s">
        <v>3739</v>
      </c>
      <c r="C565" t="s">
        <v>100</v>
      </c>
      <c r="D565" t="s">
        <v>26</v>
      </c>
      <c r="E565" t="s">
        <v>3740</v>
      </c>
      <c r="F565" t="s">
        <v>3711</v>
      </c>
      <c r="G565" t="s">
        <v>5476</v>
      </c>
      <c r="H565" t="s">
        <v>92</v>
      </c>
    </row>
    <row r="566" spans="1:8" x14ac:dyDescent="0.25">
      <c r="A566" t="s">
        <v>3749</v>
      </c>
      <c r="B566" t="s">
        <v>3750</v>
      </c>
      <c r="C566" t="s">
        <v>25</v>
      </c>
      <c r="D566" t="s">
        <v>26</v>
      </c>
      <c r="E566" t="s">
        <v>352</v>
      </c>
      <c r="F566" t="s">
        <v>52</v>
      </c>
      <c r="G566" t="s">
        <v>5170</v>
      </c>
      <c r="H566" t="s">
        <v>53</v>
      </c>
    </row>
    <row r="567" spans="1:8" x14ac:dyDescent="0.25">
      <c r="A567" t="s">
        <v>3761</v>
      </c>
      <c r="B567" t="s">
        <v>3762</v>
      </c>
      <c r="C567" t="s">
        <v>89</v>
      </c>
      <c r="D567" t="s">
        <v>26</v>
      </c>
      <c r="E567" t="s">
        <v>64</v>
      </c>
      <c r="F567" t="s">
        <v>65</v>
      </c>
      <c r="G567" t="s">
        <v>5139</v>
      </c>
      <c r="H567" t="s">
        <v>66</v>
      </c>
    </row>
    <row r="568" spans="1:8" x14ac:dyDescent="0.25">
      <c r="A568" t="s">
        <v>3765</v>
      </c>
      <c r="B568" t="s">
        <v>3766</v>
      </c>
      <c r="C568" t="s">
        <v>89</v>
      </c>
      <c r="D568" t="s">
        <v>26</v>
      </c>
      <c r="E568" t="s">
        <v>64</v>
      </c>
      <c r="F568" t="s">
        <v>65</v>
      </c>
      <c r="G568" t="s">
        <v>5247</v>
      </c>
      <c r="H568" t="s">
        <v>66</v>
      </c>
    </row>
    <row r="569" spans="1:8" x14ac:dyDescent="0.25">
      <c r="A569" t="s">
        <v>3775</v>
      </c>
      <c r="B569" t="s">
        <v>3776</v>
      </c>
      <c r="C569" t="s">
        <v>89</v>
      </c>
      <c r="D569" t="s">
        <v>26</v>
      </c>
      <c r="E569" t="s">
        <v>101</v>
      </c>
      <c r="F569" t="s">
        <v>91</v>
      </c>
      <c r="G569" t="s">
        <v>5184</v>
      </c>
      <c r="H569" t="s">
        <v>92</v>
      </c>
    </row>
    <row r="570" spans="1:8" x14ac:dyDescent="0.25">
      <c r="A570" t="s">
        <v>3782</v>
      </c>
      <c r="B570" t="s">
        <v>3783</v>
      </c>
      <c r="C570" t="s">
        <v>100</v>
      </c>
      <c r="D570" t="s">
        <v>26</v>
      </c>
      <c r="E570" t="s">
        <v>137</v>
      </c>
      <c r="F570" t="s">
        <v>138</v>
      </c>
      <c r="G570" t="s">
        <v>5146</v>
      </c>
      <c r="H570" t="s">
        <v>92</v>
      </c>
    </row>
    <row r="571" spans="1:8" x14ac:dyDescent="0.25">
      <c r="A571" t="s">
        <v>3785</v>
      </c>
      <c r="B571" t="s">
        <v>3786</v>
      </c>
      <c r="C571" t="s">
        <v>25</v>
      </c>
      <c r="D571" t="s">
        <v>26</v>
      </c>
      <c r="E571" t="s">
        <v>1392</v>
      </c>
      <c r="F571" t="s">
        <v>52</v>
      </c>
      <c r="G571" t="s">
        <v>5271</v>
      </c>
      <c r="H571" t="s">
        <v>53</v>
      </c>
    </row>
    <row r="572" spans="1:8" x14ac:dyDescent="0.25">
      <c r="A572" t="s">
        <v>3794</v>
      </c>
      <c r="B572" t="s">
        <v>3795</v>
      </c>
      <c r="C572" t="s">
        <v>89</v>
      </c>
      <c r="D572" t="s">
        <v>26</v>
      </c>
      <c r="E572" t="s">
        <v>3796</v>
      </c>
      <c r="F572" t="s">
        <v>257</v>
      </c>
      <c r="G572" t="s">
        <v>5478</v>
      </c>
      <c r="H572" t="s">
        <v>92</v>
      </c>
    </row>
    <row r="573" spans="1:8" x14ac:dyDescent="0.25">
      <c r="A573" t="s">
        <v>3806</v>
      </c>
      <c r="B573" t="s">
        <v>3807</v>
      </c>
      <c r="C573" t="s">
        <v>89</v>
      </c>
      <c r="D573" t="s">
        <v>26</v>
      </c>
      <c r="E573" t="s">
        <v>740</v>
      </c>
      <c r="F573" t="s">
        <v>312</v>
      </c>
      <c r="G573" t="s">
        <v>5209</v>
      </c>
      <c r="H573" t="s">
        <v>92</v>
      </c>
    </row>
    <row r="574" spans="1:8" x14ac:dyDescent="0.25">
      <c r="A574" t="s">
        <v>3821</v>
      </c>
      <c r="B574" t="s">
        <v>3822</v>
      </c>
      <c r="C574" t="s">
        <v>25</v>
      </c>
      <c r="D574" t="s">
        <v>26</v>
      </c>
      <c r="E574" t="s">
        <v>3823</v>
      </c>
      <c r="F574" t="s">
        <v>2703</v>
      </c>
      <c r="G574" t="s">
        <v>5483</v>
      </c>
      <c r="H574" t="s">
        <v>53</v>
      </c>
    </row>
    <row r="575" spans="1:8" x14ac:dyDescent="0.25">
      <c r="A575" t="s">
        <v>3829</v>
      </c>
      <c r="B575" t="s">
        <v>3830</v>
      </c>
      <c r="C575" t="s">
        <v>100</v>
      </c>
      <c r="D575" t="s">
        <v>26</v>
      </c>
      <c r="E575" t="s">
        <v>101</v>
      </c>
      <c r="F575" t="s">
        <v>91</v>
      </c>
      <c r="G575" t="s">
        <v>5148</v>
      </c>
      <c r="H575" t="s">
        <v>92</v>
      </c>
    </row>
    <row r="576" spans="1:8" x14ac:dyDescent="0.25">
      <c r="A576" t="s">
        <v>3834</v>
      </c>
      <c r="B576" t="s">
        <v>3835</v>
      </c>
      <c r="C576" t="s">
        <v>25</v>
      </c>
      <c r="D576" t="s">
        <v>26</v>
      </c>
      <c r="E576" t="s">
        <v>2098</v>
      </c>
      <c r="F576" t="s">
        <v>250</v>
      </c>
      <c r="G576" t="s">
        <v>5333</v>
      </c>
      <c r="H576" t="s">
        <v>66</v>
      </c>
    </row>
    <row r="577" spans="1:8" x14ac:dyDescent="0.25">
      <c r="A577" t="s">
        <v>3845</v>
      </c>
      <c r="B577" t="s">
        <v>3846</v>
      </c>
      <c r="C577" t="s">
        <v>89</v>
      </c>
      <c r="D577" t="s">
        <v>26</v>
      </c>
      <c r="E577" t="s">
        <v>1875</v>
      </c>
      <c r="F577" t="s">
        <v>52</v>
      </c>
      <c r="G577" t="s">
        <v>5486</v>
      </c>
      <c r="H577" t="s">
        <v>53</v>
      </c>
    </row>
    <row r="578" spans="1:8" x14ac:dyDescent="0.25">
      <c r="A578" t="s">
        <v>3851</v>
      </c>
      <c r="B578" t="s">
        <v>3852</v>
      </c>
      <c r="C578" t="s">
        <v>25</v>
      </c>
      <c r="D578" t="s">
        <v>26</v>
      </c>
      <c r="E578" t="s">
        <v>2388</v>
      </c>
      <c r="F578" t="s">
        <v>1209</v>
      </c>
      <c r="G578" t="s">
        <v>5353</v>
      </c>
      <c r="H578" t="s">
        <v>29</v>
      </c>
    </row>
    <row r="579" spans="1:8" x14ac:dyDescent="0.25">
      <c r="A579" t="s">
        <v>3856</v>
      </c>
      <c r="B579" t="s">
        <v>3857</v>
      </c>
      <c r="C579" t="s">
        <v>89</v>
      </c>
      <c r="D579" t="s">
        <v>26</v>
      </c>
      <c r="E579" t="s">
        <v>832</v>
      </c>
      <c r="F579" t="s">
        <v>123</v>
      </c>
      <c r="G579" t="s">
        <v>5304</v>
      </c>
      <c r="H579" t="s">
        <v>66</v>
      </c>
    </row>
    <row r="580" spans="1:8" x14ac:dyDescent="0.25">
      <c r="A580" t="s">
        <v>3859</v>
      </c>
      <c r="B580" t="s">
        <v>3860</v>
      </c>
      <c r="C580" t="s">
        <v>89</v>
      </c>
      <c r="D580" t="s">
        <v>26</v>
      </c>
      <c r="E580" t="s">
        <v>51</v>
      </c>
      <c r="F580" t="s">
        <v>52</v>
      </c>
      <c r="G580" t="s">
        <v>5138</v>
      </c>
      <c r="H580" t="s">
        <v>53</v>
      </c>
    </row>
    <row r="581" spans="1:8" x14ac:dyDescent="0.25">
      <c r="A581" t="s">
        <v>3864</v>
      </c>
      <c r="B581" t="s">
        <v>3865</v>
      </c>
      <c r="C581" t="s">
        <v>25</v>
      </c>
      <c r="D581" t="s">
        <v>26</v>
      </c>
      <c r="E581" t="s">
        <v>1015</v>
      </c>
      <c r="F581" t="s">
        <v>1800</v>
      </c>
      <c r="G581" t="s">
        <v>5307</v>
      </c>
      <c r="H581" t="s">
        <v>53</v>
      </c>
    </row>
    <row r="582" spans="1:8" x14ac:dyDescent="0.25">
      <c r="A582" t="s">
        <v>3867</v>
      </c>
      <c r="B582" t="s">
        <v>3868</v>
      </c>
      <c r="C582" t="s">
        <v>89</v>
      </c>
      <c r="D582" t="s">
        <v>26</v>
      </c>
      <c r="E582" t="s">
        <v>680</v>
      </c>
      <c r="F582" t="s">
        <v>43</v>
      </c>
      <c r="G582" t="s">
        <v>5205</v>
      </c>
      <c r="H582" t="s">
        <v>29</v>
      </c>
    </row>
    <row r="583" spans="1:8" x14ac:dyDescent="0.25">
      <c r="A583" t="s">
        <v>3873</v>
      </c>
      <c r="B583" t="s">
        <v>3874</v>
      </c>
      <c r="C583" t="s">
        <v>25</v>
      </c>
      <c r="D583" t="s">
        <v>26</v>
      </c>
      <c r="E583" t="s">
        <v>137</v>
      </c>
      <c r="F583" t="s">
        <v>138</v>
      </c>
      <c r="G583" t="s">
        <v>5146</v>
      </c>
      <c r="H583" t="s">
        <v>92</v>
      </c>
    </row>
    <row r="584" spans="1:8" x14ac:dyDescent="0.25">
      <c r="A584" t="s">
        <v>3884</v>
      </c>
      <c r="B584" t="s">
        <v>3885</v>
      </c>
      <c r="C584" t="s">
        <v>100</v>
      </c>
      <c r="D584" t="s">
        <v>26</v>
      </c>
      <c r="E584" t="s">
        <v>180</v>
      </c>
      <c r="F584" t="s">
        <v>123</v>
      </c>
      <c r="G584" t="s">
        <v>5153</v>
      </c>
      <c r="H584" t="s">
        <v>66</v>
      </c>
    </row>
    <row r="585" spans="1:8" x14ac:dyDescent="0.25">
      <c r="A585" t="s">
        <v>3892</v>
      </c>
      <c r="B585" t="s">
        <v>3893</v>
      </c>
      <c r="C585" t="s">
        <v>25</v>
      </c>
      <c r="D585" t="s">
        <v>26</v>
      </c>
      <c r="E585" t="s">
        <v>720</v>
      </c>
      <c r="F585" t="s">
        <v>52</v>
      </c>
      <c r="G585" t="s">
        <v>5223</v>
      </c>
      <c r="H585" t="s">
        <v>53</v>
      </c>
    </row>
    <row r="586" spans="1:8" x14ac:dyDescent="0.25">
      <c r="A586" t="s">
        <v>3895</v>
      </c>
      <c r="B586" t="s">
        <v>3896</v>
      </c>
      <c r="C586" t="s">
        <v>100</v>
      </c>
      <c r="D586" t="s">
        <v>26</v>
      </c>
      <c r="E586" t="s">
        <v>240</v>
      </c>
      <c r="F586" t="s">
        <v>174</v>
      </c>
      <c r="G586" t="s">
        <v>5490</v>
      </c>
      <c r="H586" t="s">
        <v>92</v>
      </c>
    </row>
    <row r="587" spans="1:8" x14ac:dyDescent="0.25">
      <c r="A587" t="s">
        <v>3916</v>
      </c>
      <c r="B587" t="s">
        <v>3917</v>
      </c>
      <c r="C587" t="s">
        <v>89</v>
      </c>
      <c r="D587" t="s">
        <v>26</v>
      </c>
      <c r="E587" t="s">
        <v>568</v>
      </c>
      <c r="F587" t="s">
        <v>1502</v>
      </c>
      <c r="G587" t="s">
        <v>5495</v>
      </c>
      <c r="H587" t="s">
        <v>29</v>
      </c>
    </row>
    <row r="588" spans="1:8" x14ac:dyDescent="0.25">
      <c r="A588" t="s">
        <v>3929</v>
      </c>
      <c r="B588" t="s">
        <v>3930</v>
      </c>
      <c r="C588" t="s">
        <v>25</v>
      </c>
      <c r="D588" t="s">
        <v>26</v>
      </c>
      <c r="E588" t="s">
        <v>180</v>
      </c>
      <c r="F588" t="s">
        <v>123</v>
      </c>
      <c r="G588" t="s">
        <v>5175</v>
      </c>
      <c r="H588" t="s">
        <v>66</v>
      </c>
    </row>
    <row r="589" spans="1:8" x14ac:dyDescent="0.25">
      <c r="A589" t="s">
        <v>3941</v>
      </c>
      <c r="B589" t="s">
        <v>3942</v>
      </c>
      <c r="C589" t="s">
        <v>25</v>
      </c>
      <c r="D589" t="s">
        <v>26</v>
      </c>
      <c r="E589" t="s">
        <v>51</v>
      </c>
      <c r="F589" t="s">
        <v>52</v>
      </c>
      <c r="G589" t="s">
        <v>5145</v>
      </c>
      <c r="H589" t="s">
        <v>53</v>
      </c>
    </row>
    <row r="590" spans="1:8" x14ac:dyDescent="0.25">
      <c r="A590" t="s">
        <v>3944</v>
      </c>
      <c r="B590" t="s">
        <v>3945</v>
      </c>
      <c r="C590" t="s">
        <v>25</v>
      </c>
      <c r="D590" t="s">
        <v>26</v>
      </c>
      <c r="E590" t="s">
        <v>122</v>
      </c>
      <c r="F590" t="s">
        <v>123</v>
      </c>
      <c r="G590" t="s">
        <v>5144</v>
      </c>
      <c r="H590" t="s">
        <v>66</v>
      </c>
    </row>
    <row r="591" spans="1:8" x14ac:dyDescent="0.25">
      <c r="A591" t="s">
        <v>3961</v>
      </c>
      <c r="B591" t="s">
        <v>3962</v>
      </c>
      <c r="C591" t="s">
        <v>100</v>
      </c>
      <c r="D591" t="s">
        <v>26</v>
      </c>
      <c r="E591" t="s">
        <v>173</v>
      </c>
      <c r="F591" t="s">
        <v>174</v>
      </c>
      <c r="G591" t="s">
        <v>5150</v>
      </c>
      <c r="H591" t="s">
        <v>92</v>
      </c>
    </row>
    <row r="592" spans="1:8" x14ac:dyDescent="0.25">
      <c r="A592" t="s">
        <v>3974</v>
      </c>
      <c r="B592" t="s">
        <v>3975</v>
      </c>
      <c r="C592" t="s">
        <v>25</v>
      </c>
      <c r="D592" t="s">
        <v>26</v>
      </c>
      <c r="E592" t="s">
        <v>3535</v>
      </c>
      <c r="F592" t="s">
        <v>250</v>
      </c>
      <c r="G592" t="s">
        <v>5456</v>
      </c>
      <c r="H592" t="s">
        <v>66</v>
      </c>
    </row>
    <row r="593" spans="1:8" x14ac:dyDescent="0.25">
      <c r="A593" t="s">
        <v>3977</v>
      </c>
      <c r="B593" t="s">
        <v>3978</v>
      </c>
      <c r="C593" t="s">
        <v>89</v>
      </c>
      <c r="D593" t="s">
        <v>26</v>
      </c>
      <c r="E593" t="s">
        <v>1015</v>
      </c>
      <c r="F593" t="s">
        <v>1800</v>
      </c>
      <c r="G593" t="s">
        <v>5307</v>
      </c>
      <c r="H593" t="s">
        <v>53</v>
      </c>
    </row>
    <row r="594" spans="1:8" x14ac:dyDescent="0.25">
      <c r="A594" t="s">
        <v>3982</v>
      </c>
      <c r="B594" t="s">
        <v>3983</v>
      </c>
      <c r="C594" t="s">
        <v>100</v>
      </c>
      <c r="D594" t="s">
        <v>26</v>
      </c>
      <c r="E594" t="s">
        <v>180</v>
      </c>
      <c r="F594" t="s">
        <v>123</v>
      </c>
      <c r="G594" t="s">
        <v>5208</v>
      </c>
      <c r="H594" t="s">
        <v>66</v>
      </c>
    </row>
    <row r="595" spans="1:8" x14ac:dyDescent="0.25">
      <c r="A595" t="s">
        <v>3986</v>
      </c>
      <c r="B595" t="s">
        <v>3987</v>
      </c>
      <c r="C595" t="s">
        <v>89</v>
      </c>
      <c r="D595" t="s">
        <v>26</v>
      </c>
      <c r="E595" t="s">
        <v>51</v>
      </c>
      <c r="F595" t="s">
        <v>52</v>
      </c>
      <c r="G595" t="s">
        <v>5197</v>
      </c>
      <c r="H595" t="s">
        <v>53</v>
      </c>
    </row>
    <row r="596" spans="1:8" x14ac:dyDescent="0.25">
      <c r="A596" t="s">
        <v>3993</v>
      </c>
      <c r="B596" t="s">
        <v>3994</v>
      </c>
      <c r="C596" t="s">
        <v>100</v>
      </c>
      <c r="D596" t="s">
        <v>26</v>
      </c>
      <c r="E596" t="s">
        <v>352</v>
      </c>
      <c r="F596" t="s">
        <v>52</v>
      </c>
      <c r="G596" t="s">
        <v>5185</v>
      </c>
      <c r="H596" t="s">
        <v>53</v>
      </c>
    </row>
    <row r="597" spans="1:8" x14ac:dyDescent="0.25">
      <c r="A597" t="s">
        <v>4000</v>
      </c>
      <c r="B597" t="s">
        <v>4001</v>
      </c>
      <c r="C597" t="s">
        <v>100</v>
      </c>
      <c r="D597" t="s">
        <v>26</v>
      </c>
      <c r="E597" t="s">
        <v>4002</v>
      </c>
      <c r="F597" t="s">
        <v>1800</v>
      </c>
      <c r="G597" t="s">
        <v>5505</v>
      </c>
      <c r="H597" t="s">
        <v>53</v>
      </c>
    </row>
    <row r="598" spans="1:8" x14ac:dyDescent="0.25">
      <c r="A598" t="s">
        <v>4007</v>
      </c>
      <c r="B598" t="s">
        <v>4008</v>
      </c>
      <c r="C598" t="s">
        <v>25</v>
      </c>
      <c r="D598" t="s">
        <v>26</v>
      </c>
      <c r="E598" t="s">
        <v>101</v>
      </c>
      <c r="F598" t="s">
        <v>91</v>
      </c>
      <c r="G598" t="s">
        <v>5257</v>
      </c>
      <c r="H598" t="s">
        <v>92</v>
      </c>
    </row>
    <row r="599" spans="1:8" x14ac:dyDescent="0.25">
      <c r="A599" t="s">
        <v>4011</v>
      </c>
      <c r="B599" t="s">
        <v>4012</v>
      </c>
      <c r="C599" t="s">
        <v>89</v>
      </c>
      <c r="D599" t="s">
        <v>26</v>
      </c>
      <c r="E599" t="s">
        <v>202</v>
      </c>
      <c r="F599" t="s">
        <v>203</v>
      </c>
      <c r="G599" t="s">
        <v>5154</v>
      </c>
      <c r="H599" t="s">
        <v>53</v>
      </c>
    </row>
    <row r="600" spans="1:8" x14ac:dyDescent="0.25">
      <c r="A600" t="s">
        <v>4018</v>
      </c>
      <c r="B600" t="s">
        <v>4019</v>
      </c>
      <c r="C600" t="s">
        <v>25</v>
      </c>
      <c r="D600" t="s">
        <v>26</v>
      </c>
      <c r="E600" t="s">
        <v>202</v>
      </c>
      <c r="F600" t="s">
        <v>203</v>
      </c>
      <c r="G600" t="s">
        <v>5186</v>
      </c>
      <c r="H600" t="s">
        <v>53</v>
      </c>
    </row>
    <row r="601" spans="1:8" x14ac:dyDescent="0.25">
      <c r="A601" t="s">
        <v>4023</v>
      </c>
      <c r="B601" t="s">
        <v>4024</v>
      </c>
      <c r="C601" t="s">
        <v>89</v>
      </c>
      <c r="D601" t="s">
        <v>26</v>
      </c>
      <c r="E601" t="s">
        <v>563</v>
      </c>
      <c r="F601" t="s">
        <v>1023</v>
      </c>
      <c r="G601" t="s">
        <v>5238</v>
      </c>
      <c r="H601" t="s">
        <v>66</v>
      </c>
    </row>
    <row r="602" spans="1:8" x14ac:dyDescent="0.25">
      <c r="A602" t="s">
        <v>4041</v>
      </c>
      <c r="B602" t="s">
        <v>4042</v>
      </c>
      <c r="C602" t="s">
        <v>25</v>
      </c>
      <c r="D602" t="s">
        <v>26</v>
      </c>
      <c r="E602" t="s">
        <v>3818</v>
      </c>
      <c r="F602" t="s">
        <v>817</v>
      </c>
      <c r="G602" t="s">
        <v>5508</v>
      </c>
      <c r="H602" t="s">
        <v>29</v>
      </c>
    </row>
    <row r="603" spans="1:8" x14ac:dyDescent="0.25">
      <c r="A603" t="s">
        <v>4044</v>
      </c>
      <c r="B603" t="s">
        <v>4045</v>
      </c>
      <c r="C603" t="s">
        <v>100</v>
      </c>
      <c r="D603" t="s">
        <v>26</v>
      </c>
      <c r="E603" t="s">
        <v>352</v>
      </c>
      <c r="F603" t="s">
        <v>52</v>
      </c>
      <c r="G603" t="s">
        <v>5170</v>
      </c>
      <c r="H603" t="s">
        <v>53</v>
      </c>
    </row>
    <row r="604" spans="1:8" x14ac:dyDescent="0.25">
      <c r="A604" t="s">
        <v>4049</v>
      </c>
      <c r="B604" t="s">
        <v>4050</v>
      </c>
      <c r="C604" t="s">
        <v>89</v>
      </c>
      <c r="D604" t="s">
        <v>26</v>
      </c>
      <c r="E604" t="s">
        <v>4051</v>
      </c>
      <c r="F604" t="s">
        <v>1800</v>
      </c>
      <c r="G604" t="s">
        <v>5509</v>
      </c>
      <c r="H604" t="s">
        <v>53</v>
      </c>
    </row>
    <row r="605" spans="1:8" x14ac:dyDescent="0.25">
      <c r="A605" t="s">
        <v>4054</v>
      </c>
      <c r="B605" t="s">
        <v>4055</v>
      </c>
      <c r="C605" t="s">
        <v>25</v>
      </c>
      <c r="D605" t="s">
        <v>26</v>
      </c>
      <c r="E605" t="s">
        <v>4056</v>
      </c>
      <c r="F605" t="s">
        <v>52</v>
      </c>
      <c r="G605" t="s">
        <v>5510</v>
      </c>
      <c r="H605" t="s">
        <v>53</v>
      </c>
    </row>
    <row r="606" spans="1:8" x14ac:dyDescent="0.25">
      <c r="A606" t="s">
        <v>4058</v>
      </c>
      <c r="B606" t="s">
        <v>4059</v>
      </c>
      <c r="C606" t="s">
        <v>25</v>
      </c>
      <c r="D606" t="s">
        <v>26</v>
      </c>
      <c r="E606" t="s">
        <v>4060</v>
      </c>
      <c r="F606" t="s">
        <v>312</v>
      </c>
      <c r="G606" t="s">
        <v>5511</v>
      </c>
      <c r="H606" t="s">
        <v>92</v>
      </c>
    </row>
    <row r="607" spans="1:8" x14ac:dyDescent="0.25">
      <c r="A607" t="s">
        <v>4078</v>
      </c>
      <c r="B607" t="s">
        <v>4079</v>
      </c>
      <c r="C607" t="s">
        <v>25</v>
      </c>
      <c r="D607" t="s">
        <v>26</v>
      </c>
      <c r="E607" t="s">
        <v>680</v>
      </c>
      <c r="F607" t="s">
        <v>1209</v>
      </c>
      <c r="G607" t="s">
        <v>5419</v>
      </c>
      <c r="H607" t="s">
        <v>29</v>
      </c>
    </row>
    <row r="608" spans="1:8" x14ac:dyDescent="0.25">
      <c r="A608" t="s">
        <v>4086</v>
      </c>
      <c r="B608" t="s">
        <v>4087</v>
      </c>
      <c r="C608" t="s">
        <v>100</v>
      </c>
      <c r="D608" t="s">
        <v>26</v>
      </c>
      <c r="E608" t="s">
        <v>101</v>
      </c>
      <c r="F608" t="s">
        <v>91</v>
      </c>
      <c r="G608" t="s">
        <v>5257</v>
      </c>
      <c r="H608" t="s">
        <v>92</v>
      </c>
    </row>
    <row r="609" spans="1:8" x14ac:dyDescent="0.25">
      <c r="A609" t="s">
        <v>4089</v>
      </c>
      <c r="B609" t="s">
        <v>4090</v>
      </c>
      <c r="C609" t="s">
        <v>25</v>
      </c>
      <c r="D609" t="s">
        <v>26</v>
      </c>
      <c r="E609" t="s">
        <v>352</v>
      </c>
      <c r="F609" t="s">
        <v>52</v>
      </c>
      <c r="G609" t="s">
        <v>5185</v>
      </c>
      <c r="H609" t="s">
        <v>53</v>
      </c>
    </row>
    <row r="610" spans="1:8" x14ac:dyDescent="0.25">
      <c r="A610" t="s">
        <v>4095</v>
      </c>
      <c r="B610" t="s">
        <v>4096</v>
      </c>
      <c r="C610" t="s">
        <v>89</v>
      </c>
      <c r="D610" t="s">
        <v>26</v>
      </c>
      <c r="E610" t="s">
        <v>64</v>
      </c>
      <c r="F610" t="s">
        <v>65</v>
      </c>
      <c r="G610" t="s">
        <v>5139</v>
      </c>
      <c r="H610" t="s">
        <v>66</v>
      </c>
    </row>
    <row r="611" spans="1:8" x14ac:dyDescent="0.25">
      <c r="A611" t="s">
        <v>4099</v>
      </c>
      <c r="B611" t="s">
        <v>4100</v>
      </c>
      <c r="C611" t="s">
        <v>89</v>
      </c>
      <c r="D611" t="s">
        <v>26</v>
      </c>
      <c r="E611" t="s">
        <v>180</v>
      </c>
      <c r="F611" t="s">
        <v>123</v>
      </c>
      <c r="G611" t="s">
        <v>5208</v>
      </c>
      <c r="H611" t="s">
        <v>66</v>
      </c>
    </row>
    <row r="612" spans="1:8" x14ac:dyDescent="0.25">
      <c r="A612" t="s">
        <v>4107</v>
      </c>
      <c r="B612" t="s">
        <v>4108</v>
      </c>
      <c r="C612" t="s">
        <v>100</v>
      </c>
      <c r="D612" t="s">
        <v>26</v>
      </c>
      <c r="E612" t="s">
        <v>999</v>
      </c>
      <c r="F612" t="s">
        <v>28</v>
      </c>
      <c r="G612" t="s">
        <v>5235</v>
      </c>
      <c r="H612" t="s">
        <v>29</v>
      </c>
    </row>
    <row r="613" spans="1:8" x14ac:dyDescent="0.25">
      <c r="A613" t="s">
        <v>4110</v>
      </c>
      <c r="B613" t="s">
        <v>4111</v>
      </c>
      <c r="C613" t="s">
        <v>89</v>
      </c>
      <c r="D613" t="s">
        <v>26</v>
      </c>
      <c r="E613" t="s">
        <v>64</v>
      </c>
      <c r="F613" t="s">
        <v>65</v>
      </c>
      <c r="G613" t="s">
        <v>5179</v>
      </c>
      <c r="H613" t="s">
        <v>66</v>
      </c>
    </row>
    <row r="614" spans="1:8" x14ac:dyDescent="0.25">
      <c r="A614" t="s">
        <v>4136</v>
      </c>
      <c r="B614" t="s">
        <v>4137</v>
      </c>
      <c r="C614" t="s">
        <v>89</v>
      </c>
      <c r="D614" t="s">
        <v>26</v>
      </c>
      <c r="E614" t="s">
        <v>2995</v>
      </c>
      <c r="F614" t="s">
        <v>1274</v>
      </c>
      <c r="G614" t="s">
        <v>5412</v>
      </c>
      <c r="H614" t="s">
        <v>66</v>
      </c>
    </row>
    <row r="615" spans="1:8" x14ac:dyDescent="0.25">
      <c r="A615" t="s">
        <v>4145</v>
      </c>
      <c r="B615" t="s">
        <v>4146</v>
      </c>
      <c r="C615" t="s">
        <v>25</v>
      </c>
      <c r="D615" t="s">
        <v>26</v>
      </c>
      <c r="E615" t="s">
        <v>51</v>
      </c>
      <c r="F615" t="s">
        <v>52</v>
      </c>
      <c r="G615" t="s">
        <v>5197</v>
      </c>
      <c r="H615" t="s">
        <v>53</v>
      </c>
    </row>
    <row r="616" spans="1:8" x14ac:dyDescent="0.25">
      <c r="A616" t="s">
        <v>4150</v>
      </c>
      <c r="B616" t="s">
        <v>4151</v>
      </c>
      <c r="C616" t="s">
        <v>89</v>
      </c>
      <c r="D616" t="s">
        <v>26</v>
      </c>
      <c r="E616" t="s">
        <v>352</v>
      </c>
      <c r="F616" t="s">
        <v>52</v>
      </c>
      <c r="G616" t="s">
        <v>5170</v>
      </c>
      <c r="H616" t="s">
        <v>53</v>
      </c>
    </row>
    <row r="617" spans="1:8" x14ac:dyDescent="0.25">
      <c r="A617" t="s">
        <v>4155</v>
      </c>
      <c r="B617" t="s">
        <v>4156</v>
      </c>
      <c r="C617" t="s">
        <v>25</v>
      </c>
      <c r="D617" t="s">
        <v>26</v>
      </c>
      <c r="E617" t="s">
        <v>4157</v>
      </c>
      <c r="F617" t="s">
        <v>91</v>
      </c>
      <c r="G617" t="s">
        <v>5514</v>
      </c>
      <c r="H617" t="s">
        <v>92</v>
      </c>
    </row>
    <row r="618" spans="1:8" x14ac:dyDescent="0.25">
      <c r="A618" t="s">
        <v>4169</v>
      </c>
      <c r="B618" t="s">
        <v>4170</v>
      </c>
      <c r="C618" t="s">
        <v>100</v>
      </c>
      <c r="D618" t="s">
        <v>26</v>
      </c>
      <c r="E618" t="s">
        <v>4171</v>
      </c>
      <c r="F618" t="s">
        <v>817</v>
      </c>
      <c r="G618" t="s">
        <v>5516</v>
      </c>
      <c r="H618" t="s">
        <v>29</v>
      </c>
    </row>
    <row r="619" spans="1:8" x14ac:dyDescent="0.25">
      <c r="A619" t="s">
        <v>4199</v>
      </c>
      <c r="B619" t="s">
        <v>4200</v>
      </c>
      <c r="C619" t="s">
        <v>89</v>
      </c>
      <c r="D619" t="s">
        <v>26</v>
      </c>
      <c r="E619" t="s">
        <v>2437</v>
      </c>
      <c r="F619" t="s">
        <v>392</v>
      </c>
      <c r="G619" t="s">
        <v>5437</v>
      </c>
      <c r="H619" t="s">
        <v>66</v>
      </c>
    </row>
    <row r="620" spans="1:8" x14ac:dyDescent="0.25">
      <c r="A620" t="s">
        <v>4217</v>
      </c>
      <c r="B620" t="s">
        <v>4218</v>
      </c>
      <c r="C620" t="s">
        <v>25</v>
      </c>
      <c r="D620" t="s">
        <v>26</v>
      </c>
      <c r="E620" t="s">
        <v>64</v>
      </c>
      <c r="F620" t="s">
        <v>65</v>
      </c>
      <c r="G620" t="s">
        <v>5139</v>
      </c>
      <c r="H620" t="s">
        <v>66</v>
      </c>
    </row>
    <row r="621" spans="1:8" x14ac:dyDescent="0.25">
      <c r="A621" t="s">
        <v>4238</v>
      </c>
      <c r="B621" t="s">
        <v>4239</v>
      </c>
      <c r="C621" t="s">
        <v>89</v>
      </c>
      <c r="D621" t="s">
        <v>26</v>
      </c>
      <c r="E621" t="s">
        <v>51</v>
      </c>
      <c r="F621" t="s">
        <v>52</v>
      </c>
      <c r="G621" t="s">
        <v>5145</v>
      </c>
      <c r="H621" t="s">
        <v>53</v>
      </c>
    </row>
    <row r="622" spans="1:8" x14ac:dyDescent="0.25">
      <c r="A622" t="s">
        <v>4255</v>
      </c>
      <c r="B622" t="s">
        <v>4256</v>
      </c>
      <c r="C622" t="s">
        <v>25</v>
      </c>
      <c r="D622" t="s">
        <v>26</v>
      </c>
      <c r="E622" t="s">
        <v>64</v>
      </c>
      <c r="F622" t="s">
        <v>65</v>
      </c>
      <c r="G622" t="s">
        <v>5139</v>
      </c>
      <c r="H622" t="s">
        <v>66</v>
      </c>
    </row>
    <row r="623" spans="1:8" x14ac:dyDescent="0.25">
      <c r="A623" t="s">
        <v>4265</v>
      </c>
      <c r="B623" t="s">
        <v>4266</v>
      </c>
      <c r="C623" t="s">
        <v>25</v>
      </c>
      <c r="D623" t="s">
        <v>26</v>
      </c>
      <c r="E623" t="s">
        <v>376</v>
      </c>
      <c r="F623" t="s">
        <v>754</v>
      </c>
      <c r="G623" t="s">
        <v>5270</v>
      </c>
      <c r="H623" t="s">
        <v>29</v>
      </c>
    </row>
    <row r="624" spans="1:8" x14ac:dyDescent="0.25">
      <c r="A624" t="s">
        <v>4271</v>
      </c>
      <c r="B624" t="s">
        <v>4272</v>
      </c>
      <c r="C624" t="s">
        <v>89</v>
      </c>
      <c r="D624" t="s">
        <v>26</v>
      </c>
      <c r="E624" t="s">
        <v>2405</v>
      </c>
      <c r="F624" t="s">
        <v>577</v>
      </c>
      <c r="G624" t="s">
        <v>5356</v>
      </c>
      <c r="H624" t="s">
        <v>53</v>
      </c>
    </row>
    <row r="625" spans="1:8" x14ac:dyDescent="0.25">
      <c r="A625" t="s">
        <v>4289</v>
      </c>
      <c r="B625" t="s">
        <v>4290</v>
      </c>
      <c r="C625" t="s">
        <v>25</v>
      </c>
      <c r="D625" t="s">
        <v>26</v>
      </c>
      <c r="E625" t="s">
        <v>180</v>
      </c>
      <c r="F625" t="s">
        <v>123</v>
      </c>
      <c r="G625" t="s">
        <v>5151</v>
      </c>
      <c r="H625" t="s">
        <v>66</v>
      </c>
    </row>
    <row r="626" spans="1:8" x14ac:dyDescent="0.25">
      <c r="A626" t="s">
        <v>4311</v>
      </c>
      <c r="B626" t="s">
        <v>4312</v>
      </c>
      <c r="C626" t="s">
        <v>25</v>
      </c>
      <c r="D626" t="s">
        <v>26</v>
      </c>
      <c r="E626" t="s">
        <v>1064</v>
      </c>
      <c r="F626" t="s">
        <v>577</v>
      </c>
      <c r="G626" t="s">
        <v>5243</v>
      </c>
      <c r="H626" t="s">
        <v>53</v>
      </c>
    </row>
    <row r="627" spans="1:8" x14ac:dyDescent="0.25">
      <c r="A627" t="s">
        <v>4322</v>
      </c>
      <c r="B627" t="s">
        <v>4323</v>
      </c>
      <c r="C627" t="s">
        <v>89</v>
      </c>
      <c r="D627" t="s">
        <v>26</v>
      </c>
      <c r="E627" t="s">
        <v>1037</v>
      </c>
      <c r="F627" t="s">
        <v>123</v>
      </c>
      <c r="G627" t="s">
        <v>5239</v>
      </c>
      <c r="H627" t="s">
        <v>66</v>
      </c>
    </row>
    <row r="628" spans="1:8" x14ac:dyDescent="0.25">
      <c r="A628" t="s">
        <v>4331</v>
      </c>
      <c r="B628" t="s">
        <v>4332</v>
      </c>
      <c r="C628" t="s">
        <v>25</v>
      </c>
      <c r="D628" t="s">
        <v>26</v>
      </c>
      <c r="E628" t="s">
        <v>1765</v>
      </c>
      <c r="F628" t="s">
        <v>52</v>
      </c>
      <c r="G628" t="s">
        <v>5296</v>
      </c>
      <c r="H628" t="s">
        <v>53</v>
      </c>
    </row>
    <row r="629" spans="1:8" x14ac:dyDescent="0.25">
      <c r="A629" t="s">
        <v>4337</v>
      </c>
      <c r="B629" t="s">
        <v>4338</v>
      </c>
      <c r="C629" t="s">
        <v>89</v>
      </c>
      <c r="D629" t="s">
        <v>26</v>
      </c>
      <c r="E629" t="s">
        <v>376</v>
      </c>
      <c r="F629" t="s">
        <v>250</v>
      </c>
      <c r="G629" t="s">
        <v>5172</v>
      </c>
      <c r="H629" t="s">
        <v>66</v>
      </c>
    </row>
    <row r="630" spans="1:8" x14ac:dyDescent="0.25">
      <c r="A630" t="s">
        <v>4350</v>
      </c>
      <c r="B630" t="s">
        <v>4351</v>
      </c>
      <c r="C630" t="s">
        <v>100</v>
      </c>
      <c r="D630" t="s">
        <v>26</v>
      </c>
      <c r="E630" t="s">
        <v>4352</v>
      </c>
      <c r="F630" t="s">
        <v>4353</v>
      </c>
      <c r="G630" t="s">
        <v>5533</v>
      </c>
      <c r="H630" t="s">
        <v>53</v>
      </c>
    </row>
    <row r="631" spans="1:8" x14ac:dyDescent="0.25">
      <c r="A631" t="s">
        <v>4358</v>
      </c>
      <c r="B631" t="s">
        <v>4359</v>
      </c>
      <c r="C631" t="s">
        <v>25</v>
      </c>
      <c r="D631" t="s">
        <v>26</v>
      </c>
      <c r="E631" t="s">
        <v>51</v>
      </c>
      <c r="F631" t="s">
        <v>52</v>
      </c>
      <c r="G631" t="s">
        <v>5203</v>
      </c>
      <c r="H631" t="s">
        <v>53</v>
      </c>
    </row>
    <row r="632" spans="1:8" x14ac:dyDescent="0.25">
      <c r="A632" t="s">
        <v>4365</v>
      </c>
      <c r="B632" t="s">
        <v>4366</v>
      </c>
      <c r="C632" t="s">
        <v>25</v>
      </c>
      <c r="D632" t="s">
        <v>26</v>
      </c>
      <c r="E632" t="s">
        <v>1312</v>
      </c>
      <c r="F632" t="s">
        <v>43</v>
      </c>
      <c r="G632" t="s">
        <v>5266</v>
      </c>
      <c r="H632" t="s">
        <v>29</v>
      </c>
    </row>
    <row r="633" spans="1:8" x14ac:dyDescent="0.25">
      <c r="A633" t="s">
        <v>4373</v>
      </c>
      <c r="B633" t="s">
        <v>4374</v>
      </c>
      <c r="C633" t="s">
        <v>25</v>
      </c>
      <c r="D633" t="s">
        <v>26</v>
      </c>
      <c r="E633" t="s">
        <v>180</v>
      </c>
      <c r="F633" t="s">
        <v>123</v>
      </c>
      <c r="G633" t="s">
        <v>5151</v>
      </c>
      <c r="H633" t="s">
        <v>66</v>
      </c>
    </row>
    <row r="634" spans="1:8" x14ac:dyDescent="0.25">
      <c r="A634" t="s">
        <v>4380</v>
      </c>
      <c r="B634" t="s">
        <v>4381</v>
      </c>
      <c r="C634" t="s">
        <v>89</v>
      </c>
      <c r="D634" t="s">
        <v>26</v>
      </c>
      <c r="E634" t="s">
        <v>137</v>
      </c>
      <c r="F634" t="s">
        <v>138</v>
      </c>
      <c r="G634" t="s">
        <v>5171</v>
      </c>
      <c r="H634" t="s">
        <v>92</v>
      </c>
    </row>
    <row r="635" spans="1:8" x14ac:dyDescent="0.25">
      <c r="A635" t="s">
        <v>4390</v>
      </c>
      <c r="B635" t="s">
        <v>4391</v>
      </c>
      <c r="C635" t="s">
        <v>89</v>
      </c>
      <c r="D635" t="s">
        <v>26</v>
      </c>
      <c r="E635" t="s">
        <v>64</v>
      </c>
      <c r="F635" t="s">
        <v>65</v>
      </c>
      <c r="G635" t="s">
        <v>5179</v>
      </c>
      <c r="H635" t="s">
        <v>66</v>
      </c>
    </row>
    <row r="636" spans="1:8" x14ac:dyDescent="0.25">
      <c r="A636" t="s">
        <v>4419</v>
      </c>
      <c r="B636" t="s">
        <v>4420</v>
      </c>
      <c r="C636" t="s">
        <v>25</v>
      </c>
      <c r="D636" t="s">
        <v>26</v>
      </c>
      <c r="E636" t="s">
        <v>180</v>
      </c>
      <c r="F636" t="s">
        <v>123</v>
      </c>
      <c r="G636" t="s">
        <v>5208</v>
      </c>
      <c r="H636" t="s">
        <v>66</v>
      </c>
    </row>
    <row r="637" spans="1:8" x14ac:dyDescent="0.25">
      <c r="A637" t="s">
        <v>4428</v>
      </c>
      <c r="B637" t="s">
        <v>4429</v>
      </c>
      <c r="C637" t="s">
        <v>25</v>
      </c>
      <c r="D637" t="s">
        <v>26</v>
      </c>
      <c r="E637" t="s">
        <v>101</v>
      </c>
      <c r="F637" t="s">
        <v>91</v>
      </c>
      <c r="G637" t="s">
        <v>5148</v>
      </c>
      <c r="H637" t="s">
        <v>92</v>
      </c>
    </row>
    <row r="638" spans="1:8" x14ac:dyDescent="0.25">
      <c r="A638" t="s">
        <v>4431</v>
      </c>
      <c r="B638" t="s">
        <v>4432</v>
      </c>
      <c r="C638" t="s">
        <v>25</v>
      </c>
      <c r="D638" t="s">
        <v>26</v>
      </c>
      <c r="E638" t="s">
        <v>4433</v>
      </c>
      <c r="F638" t="s">
        <v>52</v>
      </c>
      <c r="G638" t="s">
        <v>5540</v>
      </c>
      <c r="H638" t="s">
        <v>53</v>
      </c>
    </row>
    <row r="639" spans="1:8" x14ac:dyDescent="0.25">
      <c r="A639" t="s">
        <v>4445</v>
      </c>
      <c r="B639" t="s">
        <v>4446</v>
      </c>
      <c r="C639" t="s">
        <v>89</v>
      </c>
      <c r="D639" t="s">
        <v>26</v>
      </c>
      <c r="E639" t="s">
        <v>286</v>
      </c>
      <c r="F639" t="s">
        <v>189</v>
      </c>
      <c r="G639" t="s">
        <v>5162</v>
      </c>
      <c r="H639" t="s">
        <v>53</v>
      </c>
    </row>
    <row r="640" spans="1:8" x14ac:dyDescent="0.25">
      <c r="A640" t="s">
        <v>4452</v>
      </c>
      <c r="B640" t="s">
        <v>4453</v>
      </c>
      <c r="C640" t="s">
        <v>25</v>
      </c>
      <c r="D640" t="s">
        <v>26</v>
      </c>
      <c r="E640" t="s">
        <v>137</v>
      </c>
      <c r="F640" t="s">
        <v>138</v>
      </c>
      <c r="G640" t="s">
        <v>5146</v>
      </c>
      <c r="H640" t="s">
        <v>92</v>
      </c>
    </row>
    <row r="641" spans="1:8" x14ac:dyDescent="0.25">
      <c r="A641" t="s">
        <v>4456</v>
      </c>
      <c r="B641" t="s">
        <v>4457</v>
      </c>
      <c r="C641" t="s">
        <v>25</v>
      </c>
      <c r="D641" t="s">
        <v>26</v>
      </c>
      <c r="E641" t="s">
        <v>202</v>
      </c>
      <c r="F641" t="s">
        <v>203</v>
      </c>
      <c r="G641" t="s">
        <v>5154</v>
      </c>
      <c r="H641" t="s">
        <v>53</v>
      </c>
    </row>
    <row r="642" spans="1:8" x14ac:dyDescent="0.25">
      <c r="A642" t="s">
        <v>4467</v>
      </c>
      <c r="B642" t="s">
        <v>4468</v>
      </c>
      <c r="C642" t="s">
        <v>89</v>
      </c>
      <c r="D642" t="s">
        <v>26</v>
      </c>
      <c r="E642" t="s">
        <v>51</v>
      </c>
      <c r="F642" t="s">
        <v>52</v>
      </c>
      <c r="G642" t="s">
        <v>5138</v>
      </c>
      <c r="H642" t="s">
        <v>53</v>
      </c>
    </row>
    <row r="643" spans="1:8" x14ac:dyDescent="0.25">
      <c r="A643" t="s">
        <v>4477</v>
      </c>
      <c r="B643" t="s">
        <v>4478</v>
      </c>
      <c r="C643" t="s">
        <v>89</v>
      </c>
      <c r="D643" t="s">
        <v>26</v>
      </c>
      <c r="E643" t="s">
        <v>352</v>
      </c>
      <c r="F643" t="s">
        <v>52</v>
      </c>
      <c r="G643" t="s">
        <v>5185</v>
      </c>
      <c r="H643" t="s">
        <v>53</v>
      </c>
    </row>
    <row r="644" spans="1:8" x14ac:dyDescent="0.25">
      <c r="A644" t="s">
        <v>4481</v>
      </c>
      <c r="B644" t="s">
        <v>4482</v>
      </c>
      <c r="C644" t="s">
        <v>25</v>
      </c>
      <c r="D644" t="s">
        <v>26</v>
      </c>
      <c r="E644" t="s">
        <v>2872</v>
      </c>
      <c r="F644" t="s">
        <v>1577</v>
      </c>
      <c r="G644" t="s">
        <v>5394</v>
      </c>
      <c r="H644" t="s">
        <v>53</v>
      </c>
    </row>
    <row r="645" spans="1:8" x14ac:dyDescent="0.25">
      <c r="A645" t="s">
        <v>4487</v>
      </c>
      <c r="B645" t="s">
        <v>4488</v>
      </c>
      <c r="C645" t="s">
        <v>89</v>
      </c>
      <c r="D645" t="s">
        <v>26</v>
      </c>
      <c r="E645" t="s">
        <v>4489</v>
      </c>
      <c r="F645" t="s">
        <v>1664</v>
      </c>
      <c r="G645" t="s">
        <v>5544</v>
      </c>
      <c r="H645" t="s">
        <v>29</v>
      </c>
    </row>
    <row r="646" spans="1:8" x14ac:dyDescent="0.25">
      <c r="A646" t="s">
        <v>4510</v>
      </c>
      <c r="B646" t="s">
        <v>4511</v>
      </c>
      <c r="C646" t="s">
        <v>89</v>
      </c>
      <c r="D646" t="s">
        <v>26</v>
      </c>
      <c r="E646" t="s">
        <v>1810</v>
      </c>
      <c r="F646" t="s">
        <v>1209</v>
      </c>
      <c r="G646" t="s">
        <v>5300</v>
      </c>
      <c r="H646" t="s">
        <v>29</v>
      </c>
    </row>
    <row r="647" spans="1:8" x14ac:dyDescent="0.25">
      <c r="A647" t="s">
        <v>4513</v>
      </c>
      <c r="B647" t="s">
        <v>4514</v>
      </c>
      <c r="C647" t="s">
        <v>25</v>
      </c>
      <c r="D647" t="s">
        <v>26</v>
      </c>
      <c r="E647" t="s">
        <v>137</v>
      </c>
      <c r="F647" t="s">
        <v>138</v>
      </c>
      <c r="G647" t="s">
        <v>5216</v>
      </c>
      <c r="H647" t="s">
        <v>92</v>
      </c>
    </row>
    <row r="648" spans="1:8" x14ac:dyDescent="0.25">
      <c r="A648" t="s">
        <v>4524</v>
      </c>
      <c r="B648" t="s">
        <v>4525</v>
      </c>
      <c r="C648" t="s">
        <v>89</v>
      </c>
      <c r="D648" t="s">
        <v>26</v>
      </c>
      <c r="E648" t="s">
        <v>51</v>
      </c>
      <c r="F648" t="s">
        <v>52</v>
      </c>
      <c r="G648" t="s">
        <v>5203</v>
      </c>
      <c r="H648" t="s">
        <v>53</v>
      </c>
    </row>
    <row r="649" spans="1:8" x14ac:dyDescent="0.25">
      <c r="A649" t="s">
        <v>4533</v>
      </c>
      <c r="B649" t="s">
        <v>4534</v>
      </c>
      <c r="C649" t="s">
        <v>25</v>
      </c>
      <c r="D649" t="s">
        <v>26</v>
      </c>
      <c r="E649" t="s">
        <v>2661</v>
      </c>
      <c r="F649" t="s">
        <v>91</v>
      </c>
      <c r="G649" t="s">
        <v>5377</v>
      </c>
      <c r="H649" t="s">
        <v>92</v>
      </c>
    </row>
    <row r="650" spans="1:8" x14ac:dyDescent="0.25">
      <c r="A650" t="s">
        <v>4537</v>
      </c>
      <c r="B650" t="s">
        <v>4538</v>
      </c>
      <c r="C650" t="s">
        <v>25</v>
      </c>
      <c r="D650" t="s">
        <v>26</v>
      </c>
      <c r="E650" t="s">
        <v>101</v>
      </c>
      <c r="F650" t="s">
        <v>91</v>
      </c>
      <c r="G650" t="s">
        <v>5148</v>
      </c>
      <c r="H650" t="s">
        <v>92</v>
      </c>
    </row>
    <row r="651" spans="1:8" x14ac:dyDescent="0.25">
      <c r="A651" t="s">
        <v>4540</v>
      </c>
      <c r="B651" t="s">
        <v>4541</v>
      </c>
      <c r="C651" t="s">
        <v>25</v>
      </c>
      <c r="D651" t="s">
        <v>26</v>
      </c>
      <c r="E651" t="s">
        <v>1064</v>
      </c>
      <c r="F651" t="s">
        <v>577</v>
      </c>
      <c r="G651" t="s">
        <v>5243</v>
      </c>
      <c r="H651" t="s">
        <v>53</v>
      </c>
    </row>
    <row r="652" spans="1:8" x14ac:dyDescent="0.25">
      <c r="A652" t="s">
        <v>4545</v>
      </c>
      <c r="B652" t="s">
        <v>4546</v>
      </c>
      <c r="C652" t="s">
        <v>89</v>
      </c>
      <c r="D652" t="s">
        <v>26</v>
      </c>
      <c r="E652" t="s">
        <v>64</v>
      </c>
      <c r="F652" t="s">
        <v>65</v>
      </c>
      <c r="G652" t="s">
        <v>5139</v>
      </c>
      <c r="H652" t="s">
        <v>66</v>
      </c>
    </row>
    <row r="653" spans="1:8" x14ac:dyDescent="0.25">
      <c r="A653" t="s">
        <v>4550</v>
      </c>
      <c r="B653" t="s">
        <v>4551</v>
      </c>
      <c r="C653" t="s">
        <v>25</v>
      </c>
      <c r="D653" t="s">
        <v>26</v>
      </c>
      <c r="E653" t="s">
        <v>2263</v>
      </c>
      <c r="F653" t="s">
        <v>1238</v>
      </c>
      <c r="G653" t="s">
        <v>5496</v>
      </c>
      <c r="H653" t="s">
        <v>29</v>
      </c>
    </row>
    <row r="654" spans="1:8" x14ac:dyDescent="0.25">
      <c r="A654" t="s">
        <v>4554</v>
      </c>
      <c r="B654" t="s">
        <v>4555</v>
      </c>
      <c r="C654" t="s">
        <v>25</v>
      </c>
      <c r="D654" t="s">
        <v>26</v>
      </c>
      <c r="E654" t="s">
        <v>145</v>
      </c>
      <c r="F654" t="s">
        <v>146</v>
      </c>
      <c r="G654" t="s">
        <v>5147</v>
      </c>
      <c r="H654" t="s">
        <v>29</v>
      </c>
    </row>
    <row r="655" spans="1:8" x14ac:dyDescent="0.25">
      <c r="A655" t="s">
        <v>4560</v>
      </c>
      <c r="B655" t="s">
        <v>4561</v>
      </c>
      <c r="C655" t="s">
        <v>100</v>
      </c>
      <c r="D655" t="s">
        <v>26</v>
      </c>
      <c r="E655" t="s">
        <v>64</v>
      </c>
      <c r="F655" t="s">
        <v>65</v>
      </c>
      <c r="G655" t="s">
        <v>5139</v>
      </c>
      <c r="H655" t="s">
        <v>66</v>
      </c>
    </row>
    <row r="656" spans="1:8" x14ac:dyDescent="0.25">
      <c r="A656" t="s">
        <v>4564</v>
      </c>
      <c r="B656" t="s">
        <v>4565</v>
      </c>
      <c r="C656" t="s">
        <v>100</v>
      </c>
      <c r="D656" t="s">
        <v>26</v>
      </c>
      <c r="E656" t="s">
        <v>2064</v>
      </c>
      <c r="F656" t="s">
        <v>91</v>
      </c>
      <c r="G656" t="s">
        <v>5385</v>
      </c>
      <c r="H656" t="s">
        <v>92</v>
      </c>
    </row>
    <row r="657" spans="1:8" x14ac:dyDescent="0.25">
      <c r="A657" t="s">
        <v>4581</v>
      </c>
      <c r="B657" t="s">
        <v>4582</v>
      </c>
      <c r="C657" t="s">
        <v>100</v>
      </c>
      <c r="D657" t="s">
        <v>26</v>
      </c>
      <c r="E657" t="s">
        <v>720</v>
      </c>
      <c r="F657" t="s">
        <v>52</v>
      </c>
      <c r="G657" t="s">
        <v>5250</v>
      </c>
      <c r="H657" t="s">
        <v>53</v>
      </c>
    </row>
    <row r="658" spans="1:8" x14ac:dyDescent="0.25">
      <c r="A658" t="s">
        <v>4595</v>
      </c>
      <c r="B658" t="s">
        <v>4596</v>
      </c>
      <c r="C658" t="s">
        <v>89</v>
      </c>
      <c r="D658" t="s">
        <v>26</v>
      </c>
      <c r="E658" t="s">
        <v>202</v>
      </c>
      <c r="F658" t="s">
        <v>203</v>
      </c>
      <c r="G658" t="s">
        <v>5160</v>
      </c>
      <c r="H658" t="s">
        <v>53</v>
      </c>
    </row>
    <row r="659" spans="1:8" x14ac:dyDescent="0.25">
      <c r="A659" t="s">
        <v>4603</v>
      </c>
      <c r="B659" t="s">
        <v>4604</v>
      </c>
      <c r="C659" t="s">
        <v>89</v>
      </c>
      <c r="D659" t="s">
        <v>26</v>
      </c>
      <c r="E659" t="s">
        <v>64</v>
      </c>
      <c r="F659" t="s">
        <v>65</v>
      </c>
      <c r="G659" t="s">
        <v>5139</v>
      </c>
      <c r="H659" t="s">
        <v>66</v>
      </c>
    </row>
    <row r="660" spans="1:8" x14ac:dyDescent="0.25">
      <c r="A660" t="s">
        <v>4612</v>
      </c>
      <c r="B660" t="s">
        <v>4613</v>
      </c>
      <c r="C660" t="s">
        <v>100</v>
      </c>
      <c r="D660" t="s">
        <v>26</v>
      </c>
      <c r="E660" t="s">
        <v>784</v>
      </c>
      <c r="F660" t="s">
        <v>817</v>
      </c>
      <c r="G660" t="s">
        <v>5226</v>
      </c>
      <c r="H660" t="s">
        <v>29</v>
      </c>
    </row>
    <row r="661" spans="1:8" x14ac:dyDescent="0.25">
      <c r="A661" t="s">
        <v>4616</v>
      </c>
      <c r="B661" t="s">
        <v>4617</v>
      </c>
      <c r="C661" t="s">
        <v>100</v>
      </c>
      <c r="D661" t="s">
        <v>26</v>
      </c>
      <c r="E661" t="s">
        <v>101</v>
      </c>
      <c r="F661" t="s">
        <v>91</v>
      </c>
      <c r="G661" t="s">
        <v>5142</v>
      </c>
      <c r="H661" t="s">
        <v>92</v>
      </c>
    </row>
    <row r="662" spans="1:8" x14ac:dyDescent="0.25">
      <c r="A662" t="s">
        <v>4620</v>
      </c>
      <c r="B662" t="s">
        <v>4621</v>
      </c>
      <c r="C662" t="s">
        <v>25</v>
      </c>
      <c r="D662" t="s">
        <v>26</v>
      </c>
      <c r="E662" t="s">
        <v>137</v>
      </c>
      <c r="F662" t="s">
        <v>138</v>
      </c>
      <c r="G662" t="s">
        <v>5171</v>
      </c>
      <c r="H662" t="s">
        <v>92</v>
      </c>
    </row>
    <row r="663" spans="1:8" x14ac:dyDescent="0.25">
      <c r="A663" t="s">
        <v>4631</v>
      </c>
      <c r="B663" t="s">
        <v>4632</v>
      </c>
      <c r="C663" t="s">
        <v>89</v>
      </c>
      <c r="D663" t="s">
        <v>26</v>
      </c>
      <c r="E663" t="s">
        <v>645</v>
      </c>
      <c r="F663" t="s">
        <v>43</v>
      </c>
      <c r="G663" t="s">
        <v>5202</v>
      </c>
      <c r="H663" t="s">
        <v>29</v>
      </c>
    </row>
    <row r="664" spans="1:8" x14ac:dyDescent="0.25">
      <c r="A664" t="s">
        <v>4641</v>
      </c>
      <c r="B664" t="s">
        <v>4642</v>
      </c>
      <c r="C664" t="s">
        <v>25</v>
      </c>
      <c r="D664" t="s">
        <v>26</v>
      </c>
      <c r="E664" t="s">
        <v>391</v>
      </c>
      <c r="F664" t="s">
        <v>392</v>
      </c>
      <c r="G664" t="s">
        <v>5174</v>
      </c>
      <c r="H664" t="s">
        <v>66</v>
      </c>
    </row>
    <row r="665" spans="1:8" x14ac:dyDescent="0.25">
      <c r="A665" t="s">
        <v>4664</v>
      </c>
      <c r="B665" t="s">
        <v>4665</v>
      </c>
      <c r="C665" t="s">
        <v>25</v>
      </c>
      <c r="D665" t="s">
        <v>26</v>
      </c>
      <c r="E665" t="s">
        <v>680</v>
      </c>
      <c r="F665" t="s">
        <v>43</v>
      </c>
      <c r="G665" t="s">
        <v>5205</v>
      </c>
      <c r="H665" t="s">
        <v>29</v>
      </c>
    </row>
    <row r="666" spans="1:8" x14ac:dyDescent="0.25">
      <c r="A666" t="s">
        <v>4669</v>
      </c>
      <c r="B666" t="s">
        <v>4670</v>
      </c>
      <c r="C666" t="s">
        <v>25</v>
      </c>
      <c r="D666" t="s">
        <v>26</v>
      </c>
      <c r="E666" t="s">
        <v>188</v>
      </c>
      <c r="F666" t="s">
        <v>138</v>
      </c>
      <c r="G666" t="s">
        <v>5213</v>
      </c>
      <c r="H666" t="s">
        <v>92</v>
      </c>
    </row>
    <row r="667" spans="1:8" x14ac:dyDescent="0.25">
      <c r="A667" t="s">
        <v>4678</v>
      </c>
      <c r="B667" t="s">
        <v>4679</v>
      </c>
      <c r="C667" t="s">
        <v>89</v>
      </c>
      <c r="D667" t="s">
        <v>26</v>
      </c>
      <c r="E667" t="s">
        <v>51</v>
      </c>
      <c r="F667" t="s">
        <v>52</v>
      </c>
      <c r="G667" t="s">
        <v>5203</v>
      </c>
      <c r="H667" t="s">
        <v>53</v>
      </c>
    </row>
    <row r="668" spans="1:8" x14ac:dyDescent="0.25">
      <c r="A668" t="s">
        <v>4682</v>
      </c>
      <c r="B668" t="s">
        <v>4683</v>
      </c>
      <c r="C668" t="s">
        <v>25</v>
      </c>
      <c r="D668" t="s">
        <v>26</v>
      </c>
      <c r="E668" t="s">
        <v>101</v>
      </c>
      <c r="F668" t="s">
        <v>91</v>
      </c>
      <c r="G668" t="s">
        <v>5184</v>
      </c>
      <c r="H668" t="s">
        <v>92</v>
      </c>
    </row>
    <row r="669" spans="1:8" x14ac:dyDescent="0.25">
      <c r="A669" t="s">
        <v>4701</v>
      </c>
      <c r="B669" t="s">
        <v>4702</v>
      </c>
      <c r="C669" t="s">
        <v>100</v>
      </c>
      <c r="D669" t="s">
        <v>26</v>
      </c>
      <c r="E669" t="s">
        <v>202</v>
      </c>
      <c r="F669" t="s">
        <v>203</v>
      </c>
      <c r="G669" t="s">
        <v>5186</v>
      </c>
      <c r="H669" t="s">
        <v>53</v>
      </c>
    </row>
    <row r="670" spans="1:8" x14ac:dyDescent="0.25">
      <c r="A670" t="s">
        <v>4704</v>
      </c>
      <c r="B670" t="s">
        <v>4705</v>
      </c>
      <c r="C670" t="s">
        <v>89</v>
      </c>
      <c r="D670" t="s">
        <v>26</v>
      </c>
      <c r="E670" t="s">
        <v>101</v>
      </c>
      <c r="F670" t="s">
        <v>91</v>
      </c>
      <c r="G670" t="s">
        <v>5184</v>
      </c>
      <c r="H670" t="s">
        <v>92</v>
      </c>
    </row>
    <row r="671" spans="1:8" x14ac:dyDescent="0.25">
      <c r="A671" t="s">
        <v>4709</v>
      </c>
      <c r="B671" t="s">
        <v>4710</v>
      </c>
      <c r="C671" t="s">
        <v>25</v>
      </c>
      <c r="D671" t="s">
        <v>26</v>
      </c>
      <c r="E671" t="s">
        <v>256</v>
      </c>
      <c r="F671" t="s">
        <v>473</v>
      </c>
      <c r="G671" t="s">
        <v>5182</v>
      </c>
      <c r="H671" t="s">
        <v>66</v>
      </c>
    </row>
    <row r="672" spans="1:8" x14ac:dyDescent="0.25">
      <c r="A672" t="s">
        <v>4713</v>
      </c>
      <c r="B672" t="s">
        <v>4714</v>
      </c>
      <c r="C672" t="s">
        <v>25</v>
      </c>
      <c r="D672" t="s">
        <v>26</v>
      </c>
      <c r="E672" t="s">
        <v>180</v>
      </c>
      <c r="F672" t="s">
        <v>123</v>
      </c>
      <c r="G672" t="s">
        <v>5151</v>
      </c>
      <c r="H672" t="s">
        <v>66</v>
      </c>
    </row>
    <row r="673" spans="1:8" x14ac:dyDescent="0.25">
      <c r="A673" t="s">
        <v>4716</v>
      </c>
      <c r="B673" t="s">
        <v>4717</v>
      </c>
      <c r="C673" t="s">
        <v>89</v>
      </c>
      <c r="D673" t="s">
        <v>26</v>
      </c>
      <c r="E673" t="s">
        <v>249</v>
      </c>
      <c r="F673" t="s">
        <v>211</v>
      </c>
      <c r="G673" t="s">
        <v>5360</v>
      </c>
      <c r="H673" t="s">
        <v>66</v>
      </c>
    </row>
    <row r="674" spans="1:8" x14ac:dyDescent="0.25">
      <c r="A674" t="s">
        <v>4722</v>
      </c>
      <c r="B674" t="s">
        <v>4723</v>
      </c>
      <c r="C674" t="s">
        <v>25</v>
      </c>
      <c r="D674" t="s">
        <v>26</v>
      </c>
      <c r="E674" t="s">
        <v>2437</v>
      </c>
      <c r="F674" t="s">
        <v>392</v>
      </c>
      <c r="G674" t="s">
        <v>5437</v>
      </c>
      <c r="H674" t="s">
        <v>66</v>
      </c>
    </row>
    <row r="675" spans="1:8" x14ac:dyDescent="0.25">
      <c r="A675" t="s">
        <v>4741</v>
      </c>
      <c r="B675" t="s">
        <v>4742</v>
      </c>
      <c r="C675" t="s">
        <v>25</v>
      </c>
      <c r="D675" t="s">
        <v>26</v>
      </c>
      <c r="E675" t="s">
        <v>4743</v>
      </c>
      <c r="F675" t="s">
        <v>91</v>
      </c>
      <c r="G675" t="s">
        <v>5559</v>
      </c>
      <c r="H675" t="s">
        <v>92</v>
      </c>
    </row>
    <row r="676" spans="1:8" x14ac:dyDescent="0.25">
      <c r="A676" t="s">
        <v>4769</v>
      </c>
      <c r="B676" t="s">
        <v>4770</v>
      </c>
      <c r="C676" t="s">
        <v>89</v>
      </c>
      <c r="D676" t="s">
        <v>26</v>
      </c>
      <c r="E676" t="s">
        <v>180</v>
      </c>
      <c r="F676" t="s">
        <v>123</v>
      </c>
      <c r="G676" t="s">
        <v>5208</v>
      </c>
      <c r="H676" t="s">
        <v>66</v>
      </c>
    </row>
    <row r="677" spans="1:8" x14ac:dyDescent="0.25">
      <c r="A677" t="s">
        <v>4775</v>
      </c>
      <c r="B677" t="s">
        <v>4776</v>
      </c>
      <c r="C677" t="s">
        <v>25</v>
      </c>
      <c r="D677" t="s">
        <v>26</v>
      </c>
      <c r="E677" t="s">
        <v>202</v>
      </c>
      <c r="F677" t="s">
        <v>203</v>
      </c>
      <c r="G677" t="s">
        <v>5186</v>
      </c>
      <c r="H677" t="s">
        <v>53</v>
      </c>
    </row>
    <row r="678" spans="1:8" x14ac:dyDescent="0.25">
      <c r="A678" t="s">
        <v>4811</v>
      </c>
      <c r="B678" t="s">
        <v>4812</v>
      </c>
      <c r="C678" t="s">
        <v>89</v>
      </c>
      <c r="D678" t="s">
        <v>26</v>
      </c>
      <c r="E678" t="s">
        <v>180</v>
      </c>
      <c r="F678" t="s">
        <v>123</v>
      </c>
      <c r="G678" t="s">
        <v>5175</v>
      </c>
      <c r="H678" t="s">
        <v>66</v>
      </c>
    </row>
    <row r="679" spans="1:8" x14ac:dyDescent="0.25">
      <c r="A679" t="s">
        <v>4826</v>
      </c>
      <c r="B679" t="s">
        <v>4827</v>
      </c>
      <c r="C679" t="s">
        <v>25</v>
      </c>
      <c r="D679" t="s">
        <v>26</v>
      </c>
      <c r="E679" t="s">
        <v>137</v>
      </c>
      <c r="F679" t="s">
        <v>138</v>
      </c>
      <c r="G679" t="s">
        <v>5216</v>
      </c>
      <c r="H679" t="s">
        <v>92</v>
      </c>
    </row>
    <row r="680" spans="1:8" x14ac:dyDescent="0.25">
      <c r="A680" t="s">
        <v>4832</v>
      </c>
      <c r="B680" t="s">
        <v>4833</v>
      </c>
      <c r="C680" t="s">
        <v>100</v>
      </c>
      <c r="D680" t="s">
        <v>26</v>
      </c>
      <c r="E680" t="s">
        <v>376</v>
      </c>
      <c r="F680" t="s">
        <v>754</v>
      </c>
      <c r="G680" t="s">
        <v>5270</v>
      </c>
      <c r="H680" t="s">
        <v>29</v>
      </c>
    </row>
    <row r="681" spans="1:8" x14ac:dyDescent="0.25">
      <c r="A681" t="s">
        <v>4843</v>
      </c>
      <c r="B681" t="s">
        <v>4844</v>
      </c>
      <c r="C681" t="s">
        <v>25</v>
      </c>
      <c r="D681" t="s">
        <v>26</v>
      </c>
      <c r="E681" t="s">
        <v>1173</v>
      </c>
      <c r="F681" t="s">
        <v>138</v>
      </c>
      <c r="G681" t="s">
        <v>5255</v>
      </c>
      <c r="H681" t="s">
        <v>92</v>
      </c>
    </row>
    <row r="682" spans="1:8" x14ac:dyDescent="0.25">
      <c r="A682" t="s">
        <v>4851</v>
      </c>
      <c r="B682" t="s">
        <v>4852</v>
      </c>
      <c r="C682" t="s">
        <v>25</v>
      </c>
      <c r="D682" t="s">
        <v>26</v>
      </c>
      <c r="E682" t="s">
        <v>523</v>
      </c>
      <c r="F682" t="s">
        <v>146</v>
      </c>
      <c r="G682" t="s">
        <v>5436</v>
      </c>
      <c r="H682" t="s">
        <v>29</v>
      </c>
    </row>
    <row r="683" spans="1:8" x14ac:dyDescent="0.25">
      <c r="A683" t="s">
        <v>4855</v>
      </c>
      <c r="B683" t="s">
        <v>4856</v>
      </c>
      <c r="C683" t="s">
        <v>25</v>
      </c>
      <c r="D683" t="s">
        <v>26</v>
      </c>
      <c r="E683" t="s">
        <v>2424</v>
      </c>
      <c r="F683" t="s">
        <v>43</v>
      </c>
      <c r="G683" t="s">
        <v>5358</v>
      </c>
      <c r="H683" t="s">
        <v>29</v>
      </c>
    </row>
    <row r="684" spans="1:8" x14ac:dyDescent="0.25">
      <c r="A684" t="s">
        <v>4865</v>
      </c>
      <c r="B684" t="s">
        <v>4866</v>
      </c>
      <c r="C684" t="s">
        <v>25</v>
      </c>
      <c r="D684" t="s">
        <v>26</v>
      </c>
      <c r="E684" t="s">
        <v>680</v>
      </c>
      <c r="F684" t="s">
        <v>1209</v>
      </c>
      <c r="G684" t="s">
        <v>5419</v>
      </c>
      <c r="H684" t="s">
        <v>29</v>
      </c>
    </row>
    <row r="685" spans="1:8" x14ac:dyDescent="0.25">
      <c r="A685" t="s">
        <v>4883</v>
      </c>
      <c r="B685" t="s">
        <v>4884</v>
      </c>
      <c r="C685" t="s">
        <v>89</v>
      </c>
      <c r="D685" t="s">
        <v>26</v>
      </c>
      <c r="E685" t="s">
        <v>3619</v>
      </c>
      <c r="F685" t="s">
        <v>577</v>
      </c>
      <c r="G685" t="s">
        <v>5463</v>
      </c>
      <c r="H685" t="s">
        <v>53</v>
      </c>
    </row>
    <row r="686" spans="1:8" x14ac:dyDescent="0.25">
      <c r="A686" t="s">
        <v>4895</v>
      </c>
      <c r="B686" t="s">
        <v>4896</v>
      </c>
      <c r="C686" t="s">
        <v>89</v>
      </c>
      <c r="D686" t="s">
        <v>26</v>
      </c>
      <c r="E686" t="s">
        <v>101</v>
      </c>
      <c r="F686" t="s">
        <v>91</v>
      </c>
      <c r="G686" t="s">
        <v>5142</v>
      </c>
      <c r="H686" t="s">
        <v>92</v>
      </c>
    </row>
    <row r="687" spans="1:8" x14ac:dyDescent="0.25">
      <c r="A687" t="s">
        <v>4909</v>
      </c>
      <c r="B687" t="s">
        <v>4910</v>
      </c>
      <c r="C687" t="s">
        <v>25</v>
      </c>
      <c r="D687" t="s">
        <v>26</v>
      </c>
      <c r="E687" t="s">
        <v>64</v>
      </c>
      <c r="F687" t="s">
        <v>65</v>
      </c>
      <c r="G687" t="s">
        <v>5139</v>
      </c>
      <c r="H687" t="s">
        <v>66</v>
      </c>
    </row>
    <row r="688" spans="1:8" x14ac:dyDescent="0.25">
      <c r="A688" t="s">
        <v>4929</v>
      </c>
      <c r="B688" t="s">
        <v>4930</v>
      </c>
      <c r="C688" t="s">
        <v>25</v>
      </c>
      <c r="D688" t="s">
        <v>26</v>
      </c>
      <c r="E688" t="s">
        <v>311</v>
      </c>
      <c r="F688" t="s">
        <v>312</v>
      </c>
      <c r="G688" t="s">
        <v>5166</v>
      </c>
      <c r="H688" t="s">
        <v>92</v>
      </c>
    </row>
    <row r="689" spans="1:8" x14ac:dyDescent="0.25">
      <c r="A689" t="s">
        <v>4936</v>
      </c>
      <c r="B689" t="s">
        <v>4937</v>
      </c>
      <c r="C689" t="s">
        <v>100</v>
      </c>
      <c r="D689" t="s">
        <v>26</v>
      </c>
      <c r="E689" t="s">
        <v>202</v>
      </c>
      <c r="F689" t="s">
        <v>203</v>
      </c>
      <c r="G689" t="s">
        <v>5186</v>
      </c>
      <c r="H689" t="s">
        <v>53</v>
      </c>
    </row>
    <row r="690" spans="1:8" x14ac:dyDescent="0.25">
      <c r="A690" t="s">
        <v>4940</v>
      </c>
      <c r="B690" t="s">
        <v>4941</v>
      </c>
      <c r="C690" t="s">
        <v>25</v>
      </c>
      <c r="D690" t="s">
        <v>26</v>
      </c>
      <c r="E690" t="s">
        <v>1208</v>
      </c>
      <c r="F690" t="s">
        <v>1209</v>
      </c>
      <c r="G690" t="s">
        <v>5259</v>
      </c>
      <c r="H690" t="s">
        <v>29</v>
      </c>
    </row>
    <row r="691" spans="1:8" x14ac:dyDescent="0.25">
      <c r="A691" t="s">
        <v>4945</v>
      </c>
      <c r="B691" t="s">
        <v>4946</v>
      </c>
      <c r="C691" t="s">
        <v>89</v>
      </c>
      <c r="D691" t="s">
        <v>26</v>
      </c>
      <c r="E691" t="s">
        <v>789</v>
      </c>
      <c r="F691" t="s">
        <v>250</v>
      </c>
      <c r="G691" t="s">
        <v>5215</v>
      </c>
      <c r="H691" t="s">
        <v>66</v>
      </c>
    </row>
    <row r="692" spans="1:8" x14ac:dyDescent="0.25">
      <c r="A692" t="s">
        <v>4953</v>
      </c>
      <c r="B692" t="s">
        <v>4954</v>
      </c>
      <c r="C692" t="s">
        <v>25</v>
      </c>
      <c r="D692" t="s">
        <v>26</v>
      </c>
      <c r="E692" t="s">
        <v>101</v>
      </c>
      <c r="F692" t="s">
        <v>91</v>
      </c>
      <c r="G692" t="s">
        <v>5142</v>
      </c>
      <c r="H692" t="s">
        <v>92</v>
      </c>
    </row>
    <row r="693" spans="1:8" x14ac:dyDescent="0.25">
      <c r="A693" t="s">
        <v>4962</v>
      </c>
      <c r="B693" t="s">
        <v>4963</v>
      </c>
      <c r="C693" t="s">
        <v>89</v>
      </c>
      <c r="D693" t="s">
        <v>26</v>
      </c>
      <c r="E693" t="s">
        <v>202</v>
      </c>
      <c r="F693" t="s">
        <v>203</v>
      </c>
      <c r="G693" t="s">
        <v>5160</v>
      </c>
      <c r="H693" t="s">
        <v>53</v>
      </c>
    </row>
    <row r="694" spans="1:8" x14ac:dyDescent="0.25">
      <c r="A694" t="s">
        <v>4975</v>
      </c>
      <c r="B694" t="s">
        <v>4976</v>
      </c>
      <c r="C694" t="s">
        <v>25</v>
      </c>
      <c r="D694" t="s">
        <v>26</v>
      </c>
      <c r="E694" t="s">
        <v>180</v>
      </c>
      <c r="F694" t="s">
        <v>123</v>
      </c>
      <c r="G694" t="s">
        <v>5208</v>
      </c>
      <c r="H694" t="s">
        <v>66</v>
      </c>
    </row>
    <row r="695" spans="1:8" x14ac:dyDescent="0.25">
      <c r="A695" t="s">
        <v>4992</v>
      </c>
      <c r="B695" t="s">
        <v>4993</v>
      </c>
      <c r="C695" t="s">
        <v>25</v>
      </c>
      <c r="D695" t="s">
        <v>26</v>
      </c>
      <c r="E695" t="s">
        <v>180</v>
      </c>
      <c r="F695" t="s">
        <v>123</v>
      </c>
      <c r="G695" t="s">
        <v>5175</v>
      </c>
      <c r="H695" t="s">
        <v>66</v>
      </c>
    </row>
    <row r="696" spans="1:8" x14ac:dyDescent="0.25">
      <c r="A696" t="s">
        <v>5001</v>
      </c>
      <c r="B696" t="s">
        <v>5002</v>
      </c>
      <c r="C696" t="s">
        <v>25</v>
      </c>
      <c r="D696" t="s">
        <v>26</v>
      </c>
      <c r="E696" t="s">
        <v>1050</v>
      </c>
      <c r="F696" t="s">
        <v>257</v>
      </c>
      <c r="G696" t="s">
        <v>5241</v>
      </c>
      <c r="H696" t="s">
        <v>92</v>
      </c>
    </row>
    <row r="697" spans="1:8" x14ac:dyDescent="0.25">
      <c r="A697" t="s">
        <v>5006</v>
      </c>
      <c r="B697" t="s">
        <v>5007</v>
      </c>
      <c r="C697" t="s">
        <v>100</v>
      </c>
      <c r="D697" t="s">
        <v>26</v>
      </c>
      <c r="E697" t="s">
        <v>202</v>
      </c>
      <c r="F697" t="s">
        <v>203</v>
      </c>
      <c r="G697" t="s">
        <v>5160</v>
      </c>
      <c r="H697" t="s">
        <v>53</v>
      </c>
    </row>
    <row r="698" spans="1:8" x14ac:dyDescent="0.25">
      <c r="A698" t="s">
        <v>5015</v>
      </c>
      <c r="B698" t="s">
        <v>5016</v>
      </c>
      <c r="C698" t="s">
        <v>89</v>
      </c>
      <c r="D698" t="s">
        <v>26</v>
      </c>
      <c r="E698" t="s">
        <v>101</v>
      </c>
      <c r="F698" t="s">
        <v>91</v>
      </c>
      <c r="G698" t="s">
        <v>5257</v>
      </c>
      <c r="H698" t="s">
        <v>92</v>
      </c>
    </row>
    <row r="699" spans="1:8" x14ac:dyDescent="0.25">
      <c r="A699" t="s">
        <v>5021</v>
      </c>
      <c r="B699" t="s">
        <v>5022</v>
      </c>
      <c r="C699" t="s">
        <v>25</v>
      </c>
      <c r="D699" t="s">
        <v>26</v>
      </c>
      <c r="E699" t="s">
        <v>101</v>
      </c>
      <c r="F699" t="s">
        <v>91</v>
      </c>
      <c r="G699" t="s">
        <v>5257</v>
      </c>
      <c r="H699" t="s">
        <v>92</v>
      </c>
    </row>
    <row r="700" spans="1:8" x14ac:dyDescent="0.25">
      <c r="A700" t="s">
        <v>5024</v>
      </c>
      <c r="B700" t="s">
        <v>5025</v>
      </c>
      <c r="C700" t="s">
        <v>25</v>
      </c>
      <c r="D700" t="s">
        <v>26</v>
      </c>
      <c r="E700" t="s">
        <v>249</v>
      </c>
      <c r="F700" t="s">
        <v>250</v>
      </c>
      <c r="G700" t="s">
        <v>5158</v>
      </c>
      <c r="H700" t="s">
        <v>66</v>
      </c>
    </row>
    <row r="701" spans="1:8" x14ac:dyDescent="0.25">
      <c r="A701" t="s">
        <v>5034</v>
      </c>
      <c r="B701" t="s">
        <v>5035</v>
      </c>
      <c r="C701" t="s">
        <v>100</v>
      </c>
      <c r="D701" t="s">
        <v>26</v>
      </c>
      <c r="E701" t="s">
        <v>1392</v>
      </c>
      <c r="F701" t="s">
        <v>91</v>
      </c>
      <c r="G701" t="s">
        <v>5281</v>
      </c>
      <c r="H701" t="s">
        <v>92</v>
      </c>
    </row>
    <row r="702" spans="1:8" x14ac:dyDescent="0.25">
      <c r="A702" t="s">
        <v>5037</v>
      </c>
      <c r="B702" t="s">
        <v>5038</v>
      </c>
      <c r="C702" t="s">
        <v>100</v>
      </c>
      <c r="D702" t="s">
        <v>26</v>
      </c>
      <c r="E702" t="s">
        <v>2189</v>
      </c>
      <c r="F702" t="s">
        <v>52</v>
      </c>
      <c r="G702" t="s">
        <v>5339</v>
      </c>
      <c r="H702" t="s">
        <v>53</v>
      </c>
    </row>
    <row r="703" spans="1:8" x14ac:dyDescent="0.25">
      <c r="A703" t="s">
        <v>5048</v>
      </c>
      <c r="B703" t="s">
        <v>5049</v>
      </c>
      <c r="C703" t="s">
        <v>25</v>
      </c>
      <c r="D703" t="s">
        <v>26</v>
      </c>
      <c r="E703" t="s">
        <v>563</v>
      </c>
      <c r="F703" t="s">
        <v>1209</v>
      </c>
      <c r="G703" t="s">
        <v>5489</v>
      </c>
      <c r="H703" t="s">
        <v>29</v>
      </c>
    </row>
    <row r="704" spans="1:8" x14ac:dyDescent="0.25">
      <c r="A704" t="s">
        <v>5059</v>
      </c>
      <c r="B704" t="s">
        <v>5060</v>
      </c>
      <c r="C704" t="s">
        <v>100</v>
      </c>
      <c r="D704" t="s">
        <v>26</v>
      </c>
      <c r="E704" t="s">
        <v>64</v>
      </c>
      <c r="F704" t="s">
        <v>65</v>
      </c>
      <c r="G704" t="s">
        <v>5139</v>
      </c>
      <c r="H704" t="s">
        <v>66</v>
      </c>
    </row>
    <row r="705" spans="1:8" x14ac:dyDescent="0.25">
      <c r="A705" t="s">
        <v>5067</v>
      </c>
      <c r="B705" t="s">
        <v>5068</v>
      </c>
      <c r="C705" t="s">
        <v>89</v>
      </c>
      <c r="D705" t="s">
        <v>26</v>
      </c>
      <c r="E705" t="s">
        <v>3589</v>
      </c>
      <c r="F705" t="s">
        <v>3675</v>
      </c>
      <c r="G705" t="s">
        <v>5470</v>
      </c>
      <c r="H705" t="s">
        <v>66</v>
      </c>
    </row>
    <row r="706" spans="1:8" x14ac:dyDescent="0.25">
      <c r="A706" t="s">
        <v>5077</v>
      </c>
      <c r="B706" t="s">
        <v>5078</v>
      </c>
      <c r="C706" t="s">
        <v>25</v>
      </c>
      <c r="D706" t="s">
        <v>26</v>
      </c>
      <c r="E706" t="s">
        <v>3375</v>
      </c>
      <c r="F706" t="s">
        <v>817</v>
      </c>
      <c r="G706" t="s">
        <v>5447</v>
      </c>
      <c r="H706" t="s">
        <v>29</v>
      </c>
    </row>
    <row r="707" spans="1:8" x14ac:dyDescent="0.25">
      <c r="A707" t="s">
        <v>5108</v>
      </c>
      <c r="B707" t="s">
        <v>5109</v>
      </c>
      <c r="C707" t="s">
        <v>25</v>
      </c>
      <c r="D707" t="s">
        <v>26</v>
      </c>
      <c r="E707" t="s">
        <v>999</v>
      </c>
      <c r="F707" t="s">
        <v>189</v>
      </c>
      <c r="G707" t="s">
        <v>5248</v>
      </c>
      <c r="H707" t="s">
        <v>53</v>
      </c>
    </row>
    <row r="708" spans="1:8" x14ac:dyDescent="0.25">
      <c r="A708" t="s">
        <v>5119</v>
      </c>
      <c r="B708" t="s">
        <v>5120</v>
      </c>
      <c r="C708" t="s">
        <v>25</v>
      </c>
      <c r="D708" t="s">
        <v>26</v>
      </c>
      <c r="E708" t="s">
        <v>352</v>
      </c>
      <c r="F708" t="s">
        <v>52</v>
      </c>
      <c r="G708" t="s">
        <v>5180</v>
      </c>
      <c r="H708" t="s">
        <v>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DF819-FC36-4A3C-A954-A88801B694A6}">
  <dimension ref="A1:C376"/>
  <sheetViews>
    <sheetView workbookViewId="0"/>
  </sheetViews>
  <sheetFormatPr defaultRowHeight="15" x14ac:dyDescent="0.25"/>
  <cols>
    <col min="1" max="1" width="16.5703125" bestFit="1" customWidth="1"/>
    <col min="2" max="2" width="11.42578125" bestFit="1" customWidth="1"/>
    <col min="3" max="3" width="15.7109375" bestFit="1" customWidth="1"/>
  </cols>
  <sheetData>
    <row r="1" spans="1:3" x14ac:dyDescent="0.25">
      <c r="A1" t="s">
        <v>13</v>
      </c>
      <c r="B1" t="s">
        <v>14</v>
      </c>
      <c r="C1" t="s">
        <v>15</v>
      </c>
    </row>
    <row r="2" spans="1:3" x14ac:dyDescent="0.25">
      <c r="A2" t="s">
        <v>30</v>
      </c>
      <c r="B2" t="s">
        <v>31</v>
      </c>
      <c r="C2" t="s">
        <v>32</v>
      </c>
    </row>
    <row r="3" spans="1:3" x14ac:dyDescent="0.25">
      <c r="A3" t="s">
        <v>34</v>
      </c>
      <c r="B3" t="s">
        <v>31</v>
      </c>
      <c r="C3" t="s">
        <v>35</v>
      </c>
    </row>
    <row r="4" spans="1:3" x14ac:dyDescent="0.25">
      <c r="A4" t="s">
        <v>44</v>
      </c>
      <c r="B4" t="s">
        <v>31</v>
      </c>
      <c r="C4" t="s">
        <v>45</v>
      </c>
    </row>
    <row r="5" spans="1:3" x14ac:dyDescent="0.25">
      <c r="A5" t="s">
        <v>54</v>
      </c>
      <c r="B5" t="s">
        <v>31</v>
      </c>
      <c r="C5" t="s">
        <v>55</v>
      </c>
    </row>
    <row r="6" spans="1:3" x14ac:dyDescent="0.25">
      <c r="A6" t="s">
        <v>57</v>
      </c>
      <c r="B6" t="s">
        <v>31</v>
      </c>
      <c r="C6" t="s">
        <v>45</v>
      </c>
    </row>
    <row r="7" spans="1:3" x14ac:dyDescent="0.25">
      <c r="A7" t="s">
        <v>67</v>
      </c>
      <c r="B7" t="s">
        <v>31</v>
      </c>
      <c r="C7" t="s">
        <v>35</v>
      </c>
    </row>
    <row r="8" spans="1:3" x14ac:dyDescent="0.25">
      <c r="A8" t="s">
        <v>81</v>
      </c>
      <c r="B8" t="s">
        <v>31</v>
      </c>
      <c r="C8" t="s">
        <v>32</v>
      </c>
    </row>
    <row r="9" spans="1:3" x14ac:dyDescent="0.25">
      <c r="A9" t="s">
        <v>83</v>
      </c>
      <c r="B9" t="s">
        <v>31</v>
      </c>
      <c r="C9" t="s">
        <v>55</v>
      </c>
    </row>
    <row r="10" spans="1:3" x14ac:dyDescent="0.25">
      <c r="A10" t="s">
        <v>93</v>
      </c>
      <c r="B10" t="s">
        <v>31</v>
      </c>
      <c r="C10" t="s">
        <v>55</v>
      </c>
    </row>
    <row r="11" spans="1:3" x14ac:dyDescent="0.25">
      <c r="A11" t="s">
        <v>102</v>
      </c>
      <c r="B11" t="s">
        <v>31</v>
      </c>
      <c r="C11" t="s">
        <v>32</v>
      </c>
    </row>
    <row r="12" spans="1:3" x14ac:dyDescent="0.25">
      <c r="A12" t="s">
        <v>104</v>
      </c>
      <c r="B12" t="s">
        <v>31</v>
      </c>
      <c r="C12" t="s">
        <v>35</v>
      </c>
    </row>
    <row r="13" spans="1:3" x14ac:dyDescent="0.25">
      <c r="A13" t="s">
        <v>113</v>
      </c>
      <c r="B13" t="s">
        <v>31</v>
      </c>
      <c r="C13" t="s">
        <v>55</v>
      </c>
    </row>
    <row r="14" spans="1:3" x14ac:dyDescent="0.25">
      <c r="A14" t="s">
        <v>115</v>
      </c>
      <c r="B14" t="s">
        <v>31</v>
      </c>
      <c r="C14" t="s">
        <v>35</v>
      </c>
    </row>
    <row r="15" spans="1:3" x14ac:dyDescent="0.25">
      <c r="A15" t="s">
        <v>124</v>
      </c>
      <c r="B15" t="s">
        <v>31</v>
      </c>
      <c r="C15" t="s">
        <v>35</v>
      </c>
    </row>
    <row r="16" spans="1:3" x14ac:dyDescent="0.25">
      <c r="A16" t="s">
        <v>131</v>
      </c>
      <c r="B16" t="s">
        <v>31</v>
      </c>
      <c r="C16" t="s">
        <v>55</v>
      </c>
    </row>
    <row r="17" spans="1:3" x14ac:dyDescent="0.25">
      <c r="A17" t="s">
        <v>139</v>
      </c>
      <c r="B17" t="s">
        <v>31</v>
      </c>
      <c r="C17" t="s">
        <v>35</v>
      </c>
    </row>
    <row r="18" spans="1:3" x14ac:dyDescent="0.25">
      <c r="A18" t="s">
        <v>147</v>
      </c>
      <c r="B18" t="s">
        <v>31</v>
      </c>
      <c r="C18" t="s">
        <v>35</v>
      </c>
    </row>
    <row r="19" spans="1:3" x14ac:dyDescent="0.25">
      <c r="A19" t="s">
        <v>149</v>
      </c>
      <c r="B19" t="s">
        <v>31</v>
      </c>
      <c r="C19" t="s">
        <v>55</v>
      </c>
    </row>
    <row r="20" spans="1:3" x14ac:dyDescent="0.25">
      <c r="A20" t="s">
        <v>154</v>
      </c>
      <c r="B20" t="s">
        <v>31</v>
      </c>
      <c r="C20" t="s">
        <v>55</v>
      </c>
    </row>
    <row r="21" spans="1:3" x14ac:dyDescent="0.25">
      <c r="A21" t="s">
        <v>158</v>
      </c>
      <c r="B21" t="s">
        <v>31</v>
      </c>
      <c r="C21" t="s">
        <v>55</v>
      </c>
    </row>
    <row r="22" spans="1:3" x14ac:dyDescent="0.25">
      <c r="A22" t="s">
        <v>167</v>
      </c>
      <c r="B22" t="s">
        <v>31</v>
      </c>
      <c r="C22" t="s">
        <v>35</v>
      </c>
    </row>
    <row r="23" spans="1:3" x14ac:dyDescent="0.25">
      <c r="A23" t="s">
        <v>175</v>
      </c>
      <c r="B23" t="s">
        <v>31</v>
      </c>
      <c r="C23" t="s">
        <v>55</v>
      </c>
    </row>
    <row r="24" spans="1:3" x14ac:dyDescent="0.25">
      <c r="A24" t="s">
        <v>181</v>
      </c>
      <c r="B24" t="s">
        <v>31</v>
      </c>
      <c r="C24" t="s">
        <v>55</v>
      </c>
    </row>
    <row r="25" spans="1:3" x14ac:dyDescent="0.25">
      <c r="A25" t="s">
        <v>190</v>
      </c>
      <c r="B25" t="s">
        <v>31</v>
      </c>
      <c r="C25" t="s">
        <v>55</v>
      </c>
    </row>
    <row r="26" spans="1:3" x14ac:dyDescent="0.25">
      <c r="A26" t="s">
        <v>197</v>
      </c>
      <c r="B26" t="s">
        <v>31</v>
      </c>
      <c r="C26" t="s">
        <v>55</v>
      </c>
    </row>
    <row r="27" spans="1:3" x14ac:dyDescent="0.25">
      <c r="A27" t="s">
        <v>204</v>
      </c>
      <c r="B27" t="s">
        <v>31</v>
      </c>
      <c r="C27" t="s">
        <v>45</v>
      </c>
    </row>
    <row r="28" spans="1:3" x14ac:dyDescent="0.25">
      <c r="A28" t="s">
        <v>212</v>
      </c>
      <c r="B28" t="s">
        <v>31</v>
      </c>
      <c r="C28" t="s">
        <v>55</v>
      </c>
    </row>
    <row r="29" spans="1:3" x14ac:dyDescent="0.25">
      <c r="A29" t="s">
        <v>219</v>
      </c>
      <c r="B29" t="s">
        <v>31</v>
      </c>
      <c r="C29" t="s">
        <v>35</v>
      </c>
    </row>
    <row r="30" spans="1:3" x14ac:dyDescent="0.25">
      <c r="A30" t="s">
        <v>227</v>
      </c>
      <c r="B30" t="s">
        <v>31</v>
      </c>
      <c r="C30" t="s">
        <v>45</v>
      </c>
    </row>
    <row r="31" spans="1:3" x14ac:dyDescent="0.25">
      <c r="A31" t="s">
        <v>233</v>
      </c>
      <c r="B31" t="s">
        <v>31</v>
      </c>
      <c r="C31" t="s">
        <v>55</v>
      </c>
    </row>
    <row r="32" spans="1:3" x14ac:dyDescent="0.25">
      <c r="A32" t="s">
        <v>251</v>
      </c>
      <c r="B32" t="s">
        <v>31</v>
      </c>
      <c r="C32" t="s">
        <v>55</v>
      </c>
    </row>
    <row r="33" spans="1:3" x14ac:dyDescent="0.25">
      <c r="A33" t="s">
        <v>265</v>
      </c>
      <c r="B33" t="s">
        <v>31</v>
      </c>
      <c r="C33" t="s">
        <v>35</v>
      </c>
    </row>
    <row r="34" spans="1:3" x14ac:dyDescent="0.25">
      <c r="A34" t="s">
        <v>270</v>
      </c>
      <c r="B34" t="s">
        <v>31</v>
      </c>
      <c r="C34" t="s">
        <v>35</v>
      </c>
    </row>
    <row r="35" spans="1:3" x14ac:dyDescent="0.25">
      <c r="A35" t="s">
        <v>275</v>
      </c>
      <c r="B35" t="s">
        <v>31</v>
      </c>
      <c r="C35" t="s">
        <v>35</v>
      </c>
    </row>
    <row r="36" spans="1:3" x14ac:dyDescent="0.25">
      <c r="A36" t="s">
        <v>281</v>
      </c>
      <c r="B36" t="s">
        <v>31</v>
      </c>
      <c r="C36" t="s">
        <v>32</v>
      </c>
    </row>
    <row r="37" spans="1:3" x14ac:dyDescent="0.25">
      <c r="A37" t="s">
        <v>287</v>
      </c>
      <c r="B37" t="s">
        <v>31</v>
      </c>
      <c r="C37" t="s">
        <v>45</v>
      </c>
    </row>
    <row r="38" spans="1:3" x14ac:dyDescent="0.25">
      <c r="A38" t="s">
        <v>292</v>
      </c>
      <c r="B38" t="s">
        <v>31</v>
      </c>
      <c r="C38" t="s">
        <v>55</v>
      </c>
    </row>
    <row r="39" spans="1:3" x14ac:dyDescent="0.25">
      <c r="A39" t="s">
        <v>298</v>
      </c>
      <c r="B39" t="s">
        <v>31</v>
      </c>
      <c r="C39" t="s">
        <v>32</v>
      </c>
    </row>
    <row r="40" spans="1:3" x14ac:dyDescent="0.25">
      <c r="A40" t="s">
        <v>305</v>
      </c>
      <c r="B40" t="s">
        <v>31</v>
      </c>
      <c r="C40" t="s">
        <v>55</v>
      </c>
    </row>
    <row r="41" spans="1:3" x14ac:dyDescent="0.25">
      <c r="A41" t="s">
        <v>313</v>
      </c>
      <c r="B41" t="s">
        <v>31</v>
      </c>
      <c r="C41" t="s">
        <v>45</v>
      </c>
    </row>
    <row r="42" spans="1:3" x14ac:dyDescent="0.25">
      <c r="A42" t="s">
        <v>319</v>
      </c>
      <c r="B42" t="s">
        <v>31</v>
      </c>
      <c r="C42" t="s">
        <v>35</v>
      </c>
    </row>
    <row r="43" spans="1:3" x14ac:dyDescent="0.25">
      <c r="A43" t="s">
        <v>321</v>
      </c>
      <c r="B43" t="s">
        <v>31</v>
      </c>
      <c r="C43" t="s">
        <v>35</v>
      </c>
    </row>
    <row r="44" spans="1:3" x14ac:dyDescent="0.25">
      <c r="A44" t="s">
        <v>327</v>
      </c>
      <c r="B44" t="s">
        <v>31</v>
      </c>
      <c r="C44" t="s">
        <v>45</v>
      </c>
    </row>
    <row r="45" spans="1:3" x14ac:dyDescent="0.25">
      <c r="A45" t="s">
        <v>329</v>
      </c>
      <c r="B45" t="s">
        <v>31</v>
      </c>
      <c r="C45" t="s">
        <v>45</v>
      </c>
    </row>
    <row r="46" spans="1:3" x14ac:dyDescent="0.25">
      <c r="A46" t="s">
        <v>331</v>
      </c>
      <c r="B46" t="s">
        <v>31</v>
      </c>
      <c r="C46" t="s">
        <v>55</v>
      </c>
    </row>
    <row r="47" spans="1:3" x14ac:dyDescent="0.25">
      <c r="A47" t="s">
        <v>336</v>
      </c>
      <c r="B47" t="s">
        <v>31</v>
      </c>
      <c r="C47" t="s">
        <v>55</v>
      </c>
    </row>
    <row r="48" spans="1:3" x14ac:dyDescent="0.25">
      <c r="A48" t="s">
        <v>338</v>
      </c>
      <c r="B48" t="s">
        <v>31</v>
      </c>
      <c r="C48" t="s">
        <v>55</v>
      </c>
    </row>
    <row r="49" spans="1:3" x14ac:dyDescent="0.25">
      <c r="A49" t="s">
        <v>340</v>
      </c>
      <c r="B49" t="s">
        <v>31</v>
      </c>
      <c r="C49" t="s">
        <v>45</v>
      </c>
    </row>
    <row r="50" spans="1:3" x14ac:dyDescent="0.25">
      <c r="A50" t="s">
        <v>342</v>
      </c>
      <c r="B50" t="s">
        <v>31</v>
      </c>
      <c r="C50" t="s">
        <v>55</v>
      </c>
    </row>
    <row r="51" spans="1:3" x14ac:dyDescent="0.25">
      <c r="A51" t="s">
        <v>353</v>
      </c>
      <c r="B51" t="s">
        <v>31</v>
      </c>
      <c r="C51" t="s">
        <v>35</v>
      </c>
    </row>
    <row r="52" spans="1:3" x14ac:dyDescent="0.25">
      <c r="A52" t="s">
        <v>364</v>
      </c>
      <c r="B52" t="s">
        <v>31</v>
      </c>
      <c r="C52" t="s">
        <v>55</v>
      </c>
    </row>
    <row r="53" spans="1:3" x14ac:dyDescent="0.25">
      <c r="A53" t="s">
        <v>369</v>
      </c>
      <c r="B53" t="s">
        <v>31</v>
      </c>
      <c r="C53" t="s">
        <v>45</v>
      </c>
    </row>
    <row r="54" spans="1:3" x14ac:dyDescent="0.25">
      <c r="A54" t="s">
        <v>377</v>
      </c>
      <c r="B54" t="s">
        <v>31</v>
      </c>
      <c r="C54" t="s">
        <v>32</v>
      </c>
    </row>
    <row r="55" spans="1:3" x14ac:dyDescent="0.25">
      <c r="A55" t="s">
        <v>383</v>
      </c>
      <c r="B55" t="s">
        <v>31</v>
      </c>
      <c r="C55" t="s">
        <v>55</v>
      </c>
    </row>
    <row r="56" spans="1:3" x14ac:dyDescent="0.25">
      <c r="A56" t="s">
        <v>385</v>
      </c>
      <c r="B56" t="s">
        <v>31</v>
      </c>
      <c r="C56" t="s">
        <v>35</v>
      </c>
    </row>
    <row r="57" spans="1:3" x14ac:dyDescent="0.25">
      <c r="A57" t="s">
        <v>387</v>
      </c>
      <c r="B57" t="s">
        <v>31</v>
      </c>
      <c r="C57" t="s">
        <v>55</v>
      </c>
    </row>
    <row r="58" spans="1:3" x14ac:dyDescent="0.25">
      <c r="A58" t="s">
        <v>393</v>
      </c>
      <c r="B58" t="s">
        <v>31</v>
      </c>
      <c r="C58" t="s">
        <v>55</v>
      </c>
    </row>
    <row r="59" spans="1:3" x14ac:dyDescent="0.25">
      <c r="A59" t="s">
        <v>400</v>
      </c>
      <c r="B59" t="s">
        <v>31</v>
      </c>
      <c r="C59" t="s">
        <v>45</v>
      </c>
    </row>
    <row r="60" spans="1:3" x14ac:dyDescent="0.25">
      <c r="A60" t="s">
        <v>405</v>
      </c>
      <c r="B60" t="s">
        <v>31</v>
      </c>
      <c r="C60" t="s">
        <v>55</v>
      </c>
    </row>
    <row r="61" spans="1:3" x14ac:dyDescent="0.25">
      <c r="A61" t="s">
        <v>412</v>
      </c>
      <c r="B61" t="s">
        <v>31</v>
      </c>
      <c r="C61" t="s">
        <v>55</v>
      </c>
    </row>
    <row r="62" spans="1:3" x14ac:dyDescent="0.25">
      <c r="A62" t="s">
        <v>414</v>
      </c>
      <c r="B62" t="s">
        <v>31</v>
      </c>
      <c r="C62" t="s">
        <v>35</v>
      </c>
    </row>
    <row r="63" spans="1:3" x14ac:dyDescent="0.25">
      <c r="A63" t="s">
        <v>416</v>
      </c>
      <c r="B63" t="s">
        <v>31</v>
      </c>
      <c r="C63" t="s">
        <v>55</v>
      </c>
    </row>
    <row r="64" spans="1:3" x14ac:dyDescent="0.25">
      <c r="A64" t="s">
        <v>423</v>
      </c>
      <c r="B64" t="s">
        <v>31</v>
      </c>
      <c r="C64" t="s">
        <v>55</v>
      </c>
    </row>
    <row r="65" spans="1:3" x14ac:dyDescent="0.25">
      <c r="A65" t="s">
        <v>428</v>
      </c>
      <c r="B65" t="s">
        <v>31</v>
      </c>
      <c r="C65" t="s">
        <v>35</v>
      </c>
    </row>
    <row r="66" spans="1:3" x14ac:dyDescent="0.25">
      <c r="A66" t="s">
        <v>434</v>
      </c>
      <c r="B66" t="s">
        <v>31</v>
      </c>
      <c r="C66" t="s">
        <v>55</v>
      </c>
    </row>
    <row r="67" spans="1:3" x14ac:dyDescent="0.25">
      <c r="A67" t="s">
        <v>440</v>
      </c>
      <c r="B67" t="s">
        <v>31</v>
      </c>
      <c r="C67" t="s">
        <v>35</v>
      </c>
    </row>
    <row r="68" spans="1:3" x14ac:dyDescent="0.25">
      <c r="A68" t="s">
        <v>446</v>
      </c>
      <c r="B68" t="s">
        <v>31</v>
      </c>
      <c r="C68" t="s">
        <v>45</v>
      </c>
    </row>
    <row r="69" spans="1:3" x14ac:dyDescent="0.25">
      <c r="A69" t="s">
        <v>452</v>
      </c>
      <c r="B69" t="s">
        <v>31</v>
      </c>
      <c r="C69" t="s">
        <v>32</v>
      </c>
    </row>
    <row r="70" spans="1:3" x14ac:dyDescent="0.25">
      <c r="A70" t="s">
        <v>458</v>
      </c>
      <c r="B70" t="s">
        <v>31</v>
      </c>
      <c r="C70" t="s">
        <v>35</v>
      </c>
    </row>
    <row r="71" spans="1:3" x14ac:dyDescent="0.25">
      <c r="A71" t="s">
        <v>460</v>
      </c>
      <c r="B71" t="s">
        <v>31</v>
      </c>
      <c r="C71" t="s">
        <v>55</v>
      </c>
    </row>
    <row r="72" spans="1:3" x14ac:dyDescent="0.25">
      <c r="A72" t="s">
        <v>474</v>
      </c>
      <c r="B72" t="s">
        <v>31</v>
      </c>
      <c r="C72" t="s">
        <v>45</v>
      </c>
    </row>
    <row r="73" spans="1:3" x14ac:dyDescent="0.25">
      <c r="A73" t="s">
        <v>481</v>
      </c>
      <c r="B73" t="s">
        <v>31</v>
      </c>
      <c r="C73" t="s">
        <v>45</v>
      </c>
    </row>
    <row r="74" spans="1:3" x14ac:dyDescent="0.25">
      <c r="A74" t="s">
        <v>486</v>
      </c>
      <c r="B74" t="s">
        <v>31</v>
      </c>
      <c r="C74" t="s">
        <v>55</v>
      </c>
    </row>
    <row r="75" spans="1:3" x14ac:dyDescent="0.25">
      <c r="A75" t="s">
        <v>494</v>
      </c>
      <c r="B75" t="s">
        <v>31</v>
      </c>
      <c r="C75" t="s">
        <v>45</v>
      </c>
    </row>
    <row r="76" spans="1:3" x14ac:dyDescent="0.25">
      <c r="A76" t="s">
        <v>496</v>
      </c>
      <c r="B76" t="s">
        <v>31</v>
      </c>
      <c r="C76" t="s">
        <v>32</v>
      </c>
    </row>
    <row r="77" spans="1:3" x14ac:dyDescent="0.25">
      <c r="A77" t="s">
        <v>498</v>
      </c>
      <c r="B77" t="s">
        <v>31</v>
      </c>
      <c r="C77" t="s">
        <v>35</v>
      </c>
    </row>
    <row r="78" spans="1:3" x14ac:dyDescent="0.25">
      <c r="A78" t="s">
        <v>508</v>
      </c>
      <c r="B78" t="s">
        <v>31</v>
      </c>
      <c r="C78" t="s">
        <v>35</v>
      </c>
    </row>
    <row r="79" spans="1:3" x14ac:dyDescent="0.25">
      <c r="A79" t="s">
        <v>516</v>
      </c>
      <c r="B79" t="s">
        <v>31</v>
      </c>
      <c r="C79" t="s">
        <v>55</v>
      </c>
    </row>
    <row r="80" spans="1:3" x14ac:dyDescent="0.25">
      <c r="A80" t="s">
        <v>525</v>
      </c>
      <c r="B80" t="s">
        <v>31</v>
      </c>
      <c r="C80" t="s">
        <v>35</v>
      </c>
    </row>
    <row r="81" spans="1:3" x14ac:dyDescent="0.25">
      <c r="A81" t="s">
        <v>532</v>
      </c>
      <c r="B81" t="s">
        <v>31</v>
      </c>
      <c r="C81" t="s">
        <v>55</v>
      </c>
    </row>
    <row r="82" spans="1:3" x14ac:dyDescent="0.25">
      <c r="A82" t="s">
        <v>537</v>
      </c>
      <c r="B82" t="s">
        <v>31</v>
      </c>
      <c r="C82" t="s">
        <v>35</v>
      </c>
    </row>
    <row r="83" spans="1:3" x14ac:dyDescent="0.25">
      <c r="A83" t="s">
        <v>542</v>
      </c>
      <c r="B83" t="s">
        <v>31</v>
      </c>
      <c r="C83" t="s">
        <v>55</v>
      </c>
    </row>
    <row r="84" spans="1:3" x14ac:dyDescent="0.25">
      <c r="A84" t="s">
        <v>544</v>
      </c>
      <c r="B84" t="s">
        <v>31</v>
      </c>
      <c r="C84" t="s">
        <v>35</v>
      </c>
    </row>
    <row r="85" spans="1:3" x14ac:dyDescent="0.25">
      <c r="A85" t="s">
        <v>551</v>
      </c>
      <c r="B85" t="s">
        <v>31</v>
      </c>
      <c r="C85" t="s">
        <v>55</v>
      </c>
    </row>
    <row r="86" spans="1:3" x14ac:dyDescent="0.25">
      <c r="A86" t="s">
        <v>564</v>
      </c>
      <c r="B86" t="s">
        <v>31</v>
      </c>
      <c r="C86" t="s">
        <v>35</v>
      </c>
    </row>
    <row r="87" spans="1:3" x14ac:dyDescent="0.25">
      <c r="A87" t="s">
        <v>569</v>
      </c>
      <c r="B87" t="s">
        <v>31</v>
      </c>
      <c r="C87" t="s">
        <v>35</v>
      </c>
    </row>
    <row r="88" spans="1:3" x14ac:dyDescent="0.25">
      <c r="A88" t="s">
        <v>578</v>
      </c>
      <c r="B88" t="s">
        <v>31</v>
      </c>
      <c r="C88" t="s">
        <v>45</v>
      </c>
    </row>
    <row r="89" spans="1:3" x14ac:dyDescent="0.25">
      <c r="A89" t="s">
        <v>589</v>
      </c>
      <c r="B89" t="s">
        <v>31</v>
      </c>
      <c r="C89" t="s">
        <v>32</v>
      </c>
    </row>
    <row r="90" spans="1:3" x14ac:dyDescent="0.25">
      <c r="A90" t="s">
        <v>594</v>
      </c>
      <c r="B90" t="s">
        <v>31</v>
      </c>
      <c r="C90" t="s">
        <v>32</v>
      </c>
    </row>
    <row r="91" spans="1:3" x14ac:dyDescent="0.25">
      <c r="A91" t="s">
        <v>604</v>
      </c>
      <c r="B91" t="s">
        <v>31</v>
      </c>
      <c r="C91" t="s">
        <v>32</v>
      </c>
    </row>
    <row r="92" spans="1:3" x14ac:dyDescent="0.25">
      <c r="A92" t="s">
        <v>611</v>
      </c>
      <c r="B92" t="s">
        <v>31</v>
      </c>
      <c r="C92" t="s">
        <v>45</v>
      </c>
    </row>
    <row r="93" spans="1:3" x14ac:dyDescent="0.25">
      <c r="A93" t="s">
        <v>617</v>
      </c>
      <c r="B93" t="s">
        <v>31</v>
      </c>
      <c r="C93" t="s">
        <v>55</v>
      </c>
    </row>
    <row r="94" spans="1:3" x14ac:dyDescent="0.25">
      <c r="A94" t="s">
        <v>619</v>
      </c>
      <c r="B94" t="s">
        <v>31</v>
      </c>
      <c r="C94" t="s">
        <v>55</v>
      </c>
    </row>
    <row r="95" spans="1:3" x14ac:dyDescent="0.25">
      <c r="A95" t="s">
        <v>626</v>
      </c>
      <c r="B95" t="s">
        <v>31</v>
      </c>
      <c r="C95" t="s">
        <v>35</v>
      </c>
    </row>
    <row r="96" spans="1:3" x14ac:dyDescent="0.25">
      <c r="A96" t="s">
        <v>634</v>
      </c>
      <c r="B96" t="s">
        <v>31</v>
      </c>
      <c r="C96" t="s">
        <v>55</v>
      </c>
    </row>
    <row r="97" spans="1:3" x14ac:dyDescent="0.25">
      <c r="A97" t="s">
        <v>646</v>
      </c>
      <c r="B97" t="s">
        <v>31</v>
      </c>
      <c r="C97" t="s">
        <v>35</v>
      </c>
    </row>
    <row r="98" spans="1:3" x14ac:dyDescent="0.25">
      <c r="A98" t="s">
        <v>651</v>
      </c>
      <c r="B98" t="s">
        <v>31</v>
      </c>
      <c r="C98" t="s">
        <v>35</v>
      </c>
    </row>
    <row r="99" spans="1:3" x14ac:dyDescent="0.25">
      <c r="A99" t="s">
        <v>656</v>
      </c>
      <c r="B99" t="s">
        <v>31</v>
      </c>
      <c r="C99" t="s">
        <v>55</v>
      </c>
    </row>
    <row r="100" spans="1:3" x14ac:dyDescent="0.25">
      <c r="A100" t="s">
        <v>661</v>
      </c>
      <c r="B100" t="s">
        <v>31</v>
      </c>
      <c r="C100" t="s">
        <v>35</v>
      </c>
    </row>
    <row r="101" spans="1:3" x14ac:dyDescent="0.25">
      <c r="A101" t="s">
        <v>668</v>
      </c>
      <c r="B101" t="s">
        <v>31</v>
      </c>
      <c r="C101" t="s">
        <v>55</v>
      </c>
    </row>
    <row r="102" spans="1:3" x14ac:dyDescent="0.25">
      <c r="A102" t="s">
        <v>675</v>
      </c>
      <c r="B102" t="s">
        <v>31</v>
      </c>
      <c r="C102" t="s">
        <v>35</v>
      </c>
    </row>
    <row r="103" spans="1:3" x14ac:dyDescent="0.25">
      <c r="A103" t="s">
        <v>681</v>
      </c>
      <c r="B103" t="s">
        <v>31</v>
      </c>
      <c r="C103" t="s">
        <v>55</v>
      </c>
    </row>
    <row r="104" spans="1:3" x14ac:dyDescent="0.25">
      <c r="A104" t="s">
        <v>686</v>
      </c>
      <c r="B104" t="s">
        <v>31</v>
      </c>
      <c r="C104" t="s">
        <v>45</v>
      </c>
    </row>
    <row r="105" spans="1:3" x14ac:dyDescent="0.25">
      <c r="A105" t="s">
        <v>698</v>
      </c>
      <c r="B105" t="s">
        <v>31</v>
      </c>
      <c r="C105" t="s">
        <v>55</v>
      </c>
    </row>
    <row r="106" spans="1:3" x14ac:dyDescent="0.25">
      <c r="A106" t="s">
        <v>703</v>
      </c>
      <c r="B106" t="s">
        <v>31</v>
      </c>
      <c r="C106" t="s">
        <v>35</v>
      </c>
    </row>
    <row r="107" spans="1:3" x14ac:dyDescent="0.25">
      <c r="A107" t="s">
        <v>710</v>
      </c>
      <c r="B107" t="s">
        <v>31</v>
      </c>
      <c r="C107" t="s">
        <v>55</v>
      </c>
    </row>
    <row r="108" spans="1:3" x14ac:dyDescent="0.25">
      <c r="A108" t="s">
        <v>721</v>
      </c>
      <c r="B108" t="s">
        <v>31</v>
      </c>
      <c r="C108" t="s">
        <v>55</v>
      </c>
    </row>
    <row r="109" spans="1:3" x14ac:dyDescent="0.25">
      <c r="A109" t="s">
        <v>732</v>
      </c>
      <c r="B109" t="s">
        <v>31</v>
      </c>
      <c r="C109" t="s">
        <v>55</v>
      </c>
    </row>
    <row r="110" spans="1:3" x14ac:dyDescent="0.25">
      <c r="A110" t="s">
        <v>734</v>
      </c>
      <c r="B110" t="s">
        <v>31</v>
      </c>
      <c r="C110" t="s">
        <v>55</v>
      </c>
    </row>
    <row r="111" spans="1:3" x14ac:dyDescent="0.25">
      <c r="A111" t="s">
        <v>741</v>
      </c>
      <c r="B111" t="s">
        <v>31</v>
      </c>
      <c r="C111" t="s">
        <v>35</v>
      </c>
    </row>
    <row r="112" spans="1:3" x14ac:dyDescent="0.25">
      <c r="A112" t="s">
        <v>748</v>
      </c>
      <c r="B112" t="s">
        <v>31</v>
      </c>
      <c r="C112" t="s">
        <v>55</v>
      </c>
    </row>
    <row r="113" spans="1:3" x14ac:dyDescent="0.25">
      <c r="A113" t="s">
        <v>755</v>
      </c>
      <c r="B113" t="s">
        <v>31</v>
      </c>
      <c r="C113" t="s">
        <v>35</v>
      </c>
    </row>
    <row r="114" spans="1:3" x14ac:dyDescent="0.25">
      <c r="A114" t="s">
        <v>768</v>
      </c>
      <c r="B114" t="s">
        <v>31</v>
      </c>
      <c r="C114" t="s">
        <v>55</v>
      </c>
    </row>
    <row r="115" spans="1:3" x14ac:dyDescent="0.25">
      <c r="A115" t="s">
        <v>790</v>
      </c>
      <c r="B115" t="s">
        <v>31</v>
      </c>
      <c r="C115" t="s">
        <v>55</v>
      </c>
    </row>
    <row r="116" spans="1:3" x14ac:dyDescent="0.25">
      <c r="A116" t="s">
        <v>793</v>
      </c>
      <c r="B116" t="s">
        <v>31</v>
      </c>
      <c r="C116" t="s">
        <v>55</v>
      </c>
    </row>
    <row r="117" spans="1:3" x14ac:dyDescent="0.25">
      <c r="A117" t="s">
        <v>795</v>
      </c>
      <c r="B117" t="s">
        <v>31</v>
      </c>
      <c r="C117" t="s">
        <v>45</v>
      </c>
    </row>
    <row r="118" spans="1:3" x14ac:dyDescent="0.25">
      <c r="A118" t="s">
        <v>803</v>
      </c>
      <c r="B118" t="s">
        <v>31</v>
      </c>
      <c r="C118" t="s">
        <v>55</v>
      </c>
    </row>
    <row r="119" spans="1:3" x14ac:dyDescent="0.25">
      <c r="A119" t="s">
        <v>809</v>
      </c>
      <c r="B119" t="s">
        <v>31</v>
      </c>
      <c r="C119" t="s">
        <v>32</v>
      </c>
    </row>
    <row r="120" spans="1:3" x14ac:dyDescent="0.25">
      <c r="A120" t="s">
        <v>818</v>
      </c>
      <c r="B120" t="s">
        <v>31</v>
      </c>
      <c r="C120" t="s">
        <v>55</v>
      </c>
    </row>
    <row r="121" spans="1:3" x14ac:dyDescent="0.25">
      <c r="A121" t="s">
        <v>826</v>
      </c>
      <c r="B121" t="s">
        <v>31</v>
      </c>
      <c r="C121" t="s">
        <v>55</v>
      </c>
    </row>
    <row r="122" spans="1:3" x14ac:dyDescent="0.25">
      <c r="A122" t="s">
        <v>833</v>
      </c>
      <c r="B122" t="s">
        <v>31</v>
      </c>
      <c r="C122" t="s">
        <v>45</v>
      </c>
    </row>
    <row r="123" spans="1:3" x14ac:dyDescent="0.25">
      <c r="A123" t="s">
        <v>838</v>
      </c>
      <c r="B123" t="s">
        <v>31</v>
      </c>
      <c r="C123" t="s">
        <v>32</v>
      </c>
    </row>
    <row r="124" spans="1:3" x14ac:dyDescent="0.25">
      <c r="A124" t="s">
        <v>850</v>
      </c>
      <c r="B124" t="s">
        <v>31</v>
      </c>
      <c r="C124" t="s">
        <v>55</v>
      </c>
    </row>
    <row r="125" spans="1:3" x14ac:dyDescent="0.25">
      <c r="A125" t="s">
        <v>857</v>
      </c>
      <c r="B125" t="s">
        <v>31</v>
      </c>
      <c r="C125" t="s">
        <v>45</v>
      </c>
    </row>
    <row r="126" spans="1:3" x14ac:dyDescent="0.25">
      <c r="A126" t="s">
        <v>863</v>
      </c>
      <c r="B126" t="s">
        <v>31</v>
      </c>
      <c r="C126" t="s">
        <v>55</v>
      </c>
    </row>
    <row r="127" spans="1:3" x14ac:dyDescent="0.25">
      <c r="A127" t="s">
        <v>869</v>
      </c>
      <c r="B127" t="s">
        <v>31</v>
      </c>
      <c r="C127" t="s">
        <v>45</v>
      </c>
    </row>
    <row r="128" spans="1:3" x14ac:dyDescent="0.25">
      <c r="A128" t="s">
        <v>875</v>
      </c>
      <c r="B128" t="s">
        <v>31</v>
      </c>
      <c r="C128" t="s">
        <v>32</v>
      </c>
    </row>
    <row r="129" spans="1:3" x14ac:dyDescent="0.25">
      <c r="A129" t="s">
        <v>885</v>
      </c>
      <c r="B129" t="s">
        <v>31</v>
      </c>
      <c r="C129" t="s">
        <v>55</v>
      </c>
    </row>
    <row r="130" spans="1:3" x14ac:dyDescent="0.25">
      <c r="A130" t="s">
        <v>895</v>
      </c>
      <c r="B130" t="s">
        <v>31</v>
      </c>
      <c r="C130" t="s">
        <v>45</v>
      </c>
    </row>
    <row r="131" spans="1:3" x14ac:dyDescent="0.25">
      <c r="A131" t="s">
        <v>903</v>
      </c>
      <c r="B131" t="s">
        <v>31</v>
      </c>
      <c r="C131" t="s">
        <v>55</v>
      </c>
    </row>
    <row r="132" spans="1:3" x14ac:dyDescent="0.25">
      <c r="A132" t="s">
        <v>910</v>
      </c>
      <c r="B132" t="s">
        <v>31</v>
      </c>
      <c r="C132" t="s">
        <v>35</v>
      </c>
    </row>
    <row r="133" spans="1:3" x14ac:dyDescent="0.25">
      <c r="A133" t="s">
        <v>918</v>
      </c>
      <c r="B133" t="s">
        <v>31</v>
      </c>
      <c r="C133" t="s">
        <v>55</v>
      </c>
    </row>
    <row r="134" spans="1:3" x14ac:dyDescent="0.25">
      <c r="A134" t="s">
        <v>923</v>
      </c>
      <c r="B134" t="s">
        <v>31</v>
      </c>
      <c r="C134" t="s">
        <v>35</v>
      </c>
    </row>
    <row r="135" spans="1:3" x14ac:dyDescent="0.25">
      <c r="A135" t="s">
        <v>928</v>
      </c>
      <c r="B135" t="s">
        <v>31</v>
      </c>
      <c r="C135" t="s">
        <v>32</v>
      </c>
    </row>
    <row r="136" spans="1:3" x14ac:dyDescent="0.25">
      <c r="A136" t="s">
        <v>935</v>
      </c>
      <c r="B136" t="s">
        <v>31</v>
      </c>
      <c r="C136" t="s">
        <v>35</v>
      </c>
    </row>
    <row r="137" spans="1:3" x14ac:dyDescent="0.25">
      <c r="A137" t="s">
        <v>942</v>
      </c>
      <c r="B137" t="s">
        <v>31</v>
      </c>
      <c r="C137" t="s">
        <v>35</v>
      </c>
    </row>
    <row r="138" spans="1:3" x14ac:dyDescent="0.25">
      <c r="A138" t="s">
        <v>953</v>
      </c>
      <c r="B138" t="s">
        <v>31</v>
      </c>
      <c r="C138" t="s">
        <v>55</v>
      </c>
    </row>
    <row r="139" spans="1:3" x14ac:dyDescent="0.25">
      <c r="A139" t="s">
        <v>960</v>
      </c>
      <c r="B139" t="s">
        <v>31</v>
      </c>
      <c r="C139" t="s">
        <v>55</v>
      </c>
    </row>
    <row r="140" spans="1:3" x14ac:dyDescent="0.25">
      <c r="A140" t="s">
        <v>979</v>
      </c>
      <c r="B140" t="s">
        <v>31</v>
      </c>
      <c r="C140" t="s">
        <v>35</v>
      </c>
    </row>
    <row r="141" spans="1:3" x14ac:dyDescent="0.25">
      <c r="A141" t="s">
        <v>985</v>
      </c>
      <c r="B141" t="s">
        <v>31</v>
      </c>
      <c r="C141" t="s">
        <v>35</v>
      </c>
    </row>
    <row r="142" spans="1:3" x14ac:dyDescent="0.25">
      <c r="A142" t="s">
        <v>992</v>
      </c>
      <c r="B142" t="s">
        <v>31</v>
      </c>
      <c r="C142" t="s">
        <v>32</v>
      </c>
    </row>
    <row r="143" spans="1:3" x14ac:dyDescent="0.25">
      <c r="A143" t="s">
        <v>1004</v>
      </c>
      <c r="B143" t="s">
        <v>31</v>
      </c>
      <c r="C143" t="s">
        <v>55</v>
      </c>
    </row>
    <row r="144" spans="1:3" x14ac:dyDescent="0.25">
      <c r="A144" t="s">
        <v>1016</v>
      </c>
      <c r="B144" t="s">
        <v>31</v>
      </c>
      <c r="C144" t="s">
        <v>55</v>
      </c>
    </row>
    <row r="145" spans="1:3" x14ac:dyDescent="0.25">
      <c r="A145" t="s">
        <v>1038</v>
      </c>
      <c r="B145" t="s">
        <v>31</v>
      </c>
      <c r="C145" t="s">
        <v>55</v>
      </c>
    </row>
    <row r="146" spans="1:3" x14ac:dyDescent="0.25">
      <c r="A146" t="s">
        <v>1041</v>
      </c>
      <c r="B146" t="s">
        <v>31</v>
      </c>
      <c r="C146" t="s">
        <v>32</v>
      </c>
    </row>
    <row r="147" spans="1:3" x14ac:dyDescent="0.25">
      <c r="A147" t="s">
        <v>1053</v>
      </c>
      <c r="B147" t="s">
        <v>31</v>
      </c>
      <c r="C147" t="s">
        <v>45</v>
      </c>
    </row>
    <row r="148" spans="1:3" x14ac:dyDescent="0.25">
      <c r="A148" t="s">
        <v>1065</v>
      </c>
      <c r="B148" t="s">
        <v>31</v>
      </c>
      <c r="C148" t="s">
        <v>45</v>
      </c>
    </row>
    <row r="149" spans="1:3" x14ac:dyDescent="0.25">
      <c r="A149" t="s">
        <v>1071</v>
      </c>
      <c r="B149" t="s">
        <v>31</v>
      </c>
      <c r="C149" t="s">
        <v>55</v>
      </c>
    </row>
    <row r="150" spans="1:3" x14ac:dyDescent="0.25">
      <c r="A150" t="s">
        <v>1073</v>
      </c>
      <c r="B150" t="s">
        <v>31</v>
      </c>
      <c r="C150" t="s">
        <v>45</v>
      </c>
    </row>
    <row r="151" spans="1:3" x14ac:dyDescent="0.25">
      <c r="A151" t="s">
        <v>1078</v>
      </c>
      <c r="B151" t="s">
        <v>31</v>
      </c>
      <c r="C151" t="s">
        <v>55</v>
      </c>
    </row>
    <row r="152" spans="1:3" x14ac:dyDescent="0.25">
      <c r="A152" t="s">
        <v>1088</v>
      </c>
      <c r="B152" t="s">
        <v>31</v>
      </c>
      <c r="C152" t="s">
        <v>55</v>
      </c>
    </row>
    <row r="153" spans="1:3" x14ac:dyDescent="0.25">
      <c r="A153" t="s">
        <v>1099</v>
      </c>
      <c r="B153" t="s">
        <v>31</v>
      </c>
      <c r="C153" t="s">
        <v>55</v>
      </c>
    </row>
    <row r="154" spans="1:3" x14ac:dyDescent="0.25">
      <c r="A154" t="s">
        <v>1121</v>
      </c>
      <c r="B154" t="s">
        <v>31</v>
      </c>
      <c r="C154" t="s">
        <v>55</v>
      </c>
    </row>
    <row r="155" spans="1:3" x14ac:dyDescent="0.25">
      <c r="A155" t="s">
        <v>1130</v>
      </c>
      <c r="B155" t="s">
        <v>31</v>
      </c>
      <c r="C155" t="s">
        <v>55</v>
      </c>
    </row>
    <row r="156" spans="1:3" x14ac:dyDescent="0.25">
      <c r="A156" t="s">
        <v>1142</v>
      </c>
      <c r="B156" t="s">
        <v>31</v>
      </c>
      <c r="C156" t="s">
        <v>55</v>
      </c>
    </row>
    <row r="157" spans="1:3" x14ac:dyDescent="0.25">
      <c r="A157" t="s">
        <v>1147</v>
      </c>
      <c r="B157" t="s">
        <v>31</v>
      </c>
      <c r="C157" t="s">
        <v>35</v>
      </c>
    </row>
    <row r="158" spans="1:3" x14ac:dyDescent="0.25">
      <c r="A158" t="s">
        <v>1158</v>
      </c>
      <c r="B158" t="s">
        <v>31</v>
      </c>
      <c r="C158" t="s">
        <v>55</v>
      </c>
    </row>
    <row r="159" spans="1:3" x14ac:dyDescent="0.25">
      <c r="A159" t="s">
        <v>1169</v>
      </c>
      <c r="B159" t="s">
        <v>31</v>
      </c>
      <c r="C159" t="s">
        <v>32</v>
      </c>
    </row>
    <row r="160" spans="1:3" x14ac:dyDescent="0.25">
      <c r="A160" t="s">
        <v>1174</v>
      </c>
      <c r="B160" t="s">
        <v>31</v>
      </c>
      <c r="C160" t="s">
        <v>35</v>
      </c>
    </row>
    <row r="161" spans="1:3" x14ac:dyDescent="0.25">
      <c r="A161" t="s">
        <v>1182</v>
      </c>
      <c r="B161" t="s">
        <v>31</v>
      </c>
      <c r="C161" t="s">
        <v>55</v>
      </c>
    </row>
    <row r="162" spans="1:3" x14ac:dyDescent="0.25">
      <c r="A162" t="s">
        <v>1184</v>
      </c>
      <c r="B162" t="s">
        <v>31</v>
      </c>
      <c r="C162" t="s">
        <v>55</v>
      </c>
    </row>
    <row r="163" spans="1:3" x14ac:dyDescent="0.25">
      <c r="A163" t="s">
        <v>1189</v>
      </c>
      <c r="B163" t="s">
        <v>31</v>
      </c>
      <c r="C163" t="s">
        <v>55</v>
      </c>
    </row>
    <row r="164" spans="1:3" x14ac:dyDescent="0.25">
      <c r="A164" t="s">
        <v>1201</v>
      </c>
      <c r="B164" t="s">
        <v>31</v>
      </c>
      <c r="C164" t="s">
        <v>35</v>
      </c>
    </row>
    <row r="165" spans="1:3" x14ac:dyDescent="0.25">
      <c r="A165" t="s">
        <v>1214</v>
      </c>
      <c r="B165" t="s">
        <v>31</v>
      </c>
      <c r="C165" t="s">
        <v>45</v>
      </c>
    </row>
    <row r="166" spans="1:3" x14ac:dyDescent="0.25">
      <c r="A166" t="s">
        <v>1230</v>
      </c>
      <c r="B166" t="s">
        <v>31</v>
      </c>
      <c r="C166" t="s">
        <v>32</v>
      </c>
    </row>
    <row r="167" spans="1:3" x14ac:dyDescent="0.25">
      <c r="A167" t="s">
        <v>1243</v>
      </c>
      <c r="B167" t="s">
        <v>31</v>
      </c>
      <c r="C167" t="s">
        <v>45</v>
      </c>
    </row>
    <row r="168" spans="1:3" x14ac:dyDescent="0.25">
      <c r="A168" t="s">
        <v>1254</v>
      </c>
      <c r="B168" t="s">
        <v>31</v>
      </c>
      <c r="C168" t="s">
        <v>55</v>
      </c>
    </row>
    <row r="169" spans="1:3" x14ac:dyDescent="0.25">
      <c r="A169" t="s">
        <v>1262</v>
      </c>
      <c r="B169" t="s">
        <v>31</v>
      </c>
      <c r="C169" t="s">
        <v>45</v>
      </c>
    </row>
    <row r="170" spans="1:3" x14ac:dyDescent="0.25">
      <c r="A170" t="s">
        <v>1267</v>
      </c>
      <c r="B170" t="s">
        <v>31</v>
      </c>
      <c r="C170" t="s">
        <v>35</v>
      </c>
    </row>
    <row r="171" spans="1:3" x14ac:dyDescent="0.25">
      <c r="A171" t="s">
        <v>1270</v>
      </c>
      <c r="B171" t="s">
        <v>31</v>
      </c>
      <c r="C171" t="s">
        <v>55</v>
      </c>
    </row>
    <row r="172" spans="1:3" x14ac:dyDescent="0.25">
      <c r="A172" t="s">
        <v>1275</v>
      </c>
      <c r="B172" t="s">
        <v>31</v>
      </c>
      <c r="C172" t="s">
        <v>35</v>
      </c>
    </row>
    <row r="173" spans="1:3" x14ac:dyDescent="0.25">
      <c r="A173" t="s">
        <v>1282</v>
      </c>
      <c r="B173" t="s">
        <v>31</v>
      </c>
      <c r="C173" t="s">
        <v>35</v>
      </c>
    </row>
    <row r="174" spans="1:3" x14ac:dyDescent="0.25">
      <c r="A174" t="s">
        <v>1287</v>
      </c>
      <c r="B174" t="s">
        <v>31</v>
      </c>
      <c r="C174" t="s">
        <v>55</v>
      </c>
    </row>
    <row r="175" spans="1:3" x14ac:dyDescent="0.25">
      <c r="A175" t="s">
        <v>1290</v>
      </c>
      <c r="B175" t="s">
        <v>31</v>
      </c>
      <c r="C175" t="s">
        <v>35</v>
      </c>
    </row>
    <row r="176" spans="1:3" x14ac:dyDescent="0.25">
      <c r="A176" t="s">
        <v>1305</v>
      </c>
      <c r="B176" t="s">
        <v>31</v>
      </c>
      <c r="C176" t="s">
        <v>55</v>
      </c>
    </row>
    <row r="177" spans="1:3" x14ac:dyDescent="0.25">
      <c r="A177" t="s">
        <v>1313</v>
      </c>
      <c r="B177" t="s">
        <v>31</v>
      </c>
      <c r="C177" t="s">
        <v>55</v>
      </c>
    </row>
    <row r="178" spans="1:3" x14ac:dyDescent="0.25">
      <c r="A178" t="s">
        <v>1315</v>
      </c>
      <c r="B178" t="s">
        <v>31</v>
      </c>
      <c r="C178" t="s">
        <v>55</v>
      </c>
    </row>
    <row r="179" spans="1:3" x14ac:dyDescent="0.25">
      <c r="A179" t="s">
        <v>1320</v>
      </c>
      <c r="B179" t="s">
        <v>31</v>
      </c>
      <c r="C179" t="s">
        <v>55</v>
      </c>
    </row>
    <row r="180" spans="1:3" x14ac:dyDescent="0.25">
      <c r="A180" t="s">
        <v>1327</v>
      </c>
      <c r="B180" t="s">
        <v>31</v>
      </c>
      <c r="C180" t="s">
        <v>45</v>
      </c>
    </row>
    <row r="181" spans="1:3" x14ac:dyDescent="0.25">
      <c r="A181" t="s">
        <v>1329</v>
      </c>
      <c r="B181" t="s">
        <v>31</v>
      </c>
      <c r="C181" t="s">
        <v>32</v>
      </c>
    </row>
    <row r="182" spans="1:3" x14ac:dyDescent="0.25">
      <c r="A182" t="s">
        <v>1335</v>
      </c>
      <c r="B182" t="s">
        <v>31</v>
      </c>
      <c r="C182" t="s">
        <v>35</v>
      </c>
    </row>
    <row r="183" spans="1:3" x14ac:dyDescent="0.25">
      <c r="A183" t="s">
        <v>1342</v>
      </c>
      <c r="B183" t="s">
        <v>31</v>
      </c>
      <c r="C183" t="s">
        <v>55</v>
      </c>
    </row>
    <row r="184" spans="1:3" x14ac:dyDescent="0.25">
      <c r="A184" t="s">
        <v>1344</v>
      </c>
      <c r="B184" t="s">
        <v>31</v>
      </c>
      <c r="C184" t="s">
        <v>55</v>
      </c>
    </row>
    <row r="185" spans="1:3" x14ac:dyDescent="0.25">
      <c r="A185" t="s">
        <v>1363</v>
      </c>
      <c r="B185" t="s">
        <v>31</v>
      </c>
      <c r="C185" t="s">
        <v>35</v>
      </c>
    </row>
    <row r="186" spans="1:3" x14ac:dyDescent="0.25">
      <c r="A186" t="s">
        <v>1380</v>
      </c>
      <c r="B186" t="s">
        <v>31</v>
      </c>
      <c r="C186" t="s">
        <v>32</v>
      </c>
    </row>
    <row r="187" spans="1:3" x14ac:dyDescent="0.25">
      <c r="A187" t="s">
        <v>1385</v>
      </c>
      <c r="B187" t="s">
        <v>31</v>
      </c>
      <c r="C187" t="s">
        <v>55</v>
      </c>
    </row>
    <row r="188" spans="1:3" x14ac:dyDescent="0.25">
      <c r="A188" t="s">
        <v>1393</v>
      </c>
      <c r="B188" t="s">
        <v>31</v>
      </c>
      <c r="C188" t="s">
        <v>35</v>
      </c>
    </row>
    <row r="189" spans="1:3" x14ac:dyDescent="0.25">
      <c r="A189" t="s">
        <v>1400</v>
      </c>
      <c r="B189" t="s">
        <v>31</v>
      </c>
      <c r="C189" t="s">
        <v>55</v>
      </c>
    </row>
    <row r="190" spans="1:3" x14ac:dyDescent="0.25">
      <c r="A190" t="s">
        <v>1416</v>
      </c>
      <c r="B190" t="s">
        <v>31</v>
      </c>
      <c r="C190" t="s">
        <v>55</v>
      </c>
    </row>
    <row r="191" spans="1:3" x14ac:dyDescent="0.25">
      <c r="A191" t="s">
        <v>1432</v>
      </c>
      <c r="B191" t="s">
        <v>31</v>
      </c>
      <c r="C191" t="s">
        <v>35</v>
      </c>
    </row>
    <row r="192" spans="1:3" x14ac:dyDescent="0.25">
      <c r="A192" t="s">
        <v>1451</v>
      </c>
      <c r="B192" t="s">
        <v>31</v>
      </c>
      <c r="C192" t="s">
        <v>45</v>
      </c>
    </row>
    <row r="193" spans="1:3" x14ac:dyDescent="0.25">
      <c r="A193" t="s">
        <v>1465</v>
      </c>
      <c r="B193" t="s">
        <v>31</v>
      </c>
      <c r="C193" t="s">
        <v>45</v>
      </c>
    </row>
    <row r="194" spans="1:3" x14ac:dyDescent="0.25">
      <c r="A194" t="s">
        <v>1467</v>
      </c>
      <c r="B194" t="s">
        <v>31</v>
      </c>
      <c r="C194" t="s">
        <v>45</v>
      </c>
    </row>
    <row r="195" spans="1:3" x14ac:dyDescent="0.25">
      <c r="A195" t="s">
        <v>1474</v>
      </c>
      <c r="B195" t="s">
        <v>31</v>
      </c>
      <c r="C195" t="s">
        <v>45</v>
      </c>
    </row>
    <row r="196" spans="1:3" x14ac:dyDescent="0.25">
      <c r="A196" t="s">
        <v>1479</v>
      </c>
      <c r="B196" t="s">
        <v>31</v>
      </c>
      <c r="C196" t="s">
        <v>45</v>
      </c>
    </row>
    <row r="197" spans="1:3" x14ac:dyDescent="0.25">
      <c r="A197" t="s">
        <v>1493</v>
      </c>
      <c r="B197" t="s">
        <v>31</v>
      </c>
      <c r="C197" t="s">
        <v>55</v>
      </c>
    </row>
    <row r="198" spans="1:3" x14ac:dyDescent="0.25">
      <c r="A198" t="s">
        <v>1506</v>
      </c>
      <c r="B198" t="s">
        <v>31</v>
      </c>
      <c r="C198" t="s">
        <v>35</v>
      </c>
    </row>
    <row r="199" spans="1:3" x14ac:dyDescent="0.25">
      <c r="A199" t="s">
        <v>1512</v>
      </c>
      <c r="B199" t="s">
        <v>31</v>
      </c>
      <c r="C199" t="s">
        <v>45</v>
      </c>
    </row>
    <row r="200" spans="1:3" x14ac:dyDescent="0.25">
      <c r="A200" t="s">
        <v>1518</v>
      </c>
      <c r="B200" t="s">
        <v>31</v>
      </c>
      <c r="C200" t="s">
        <v>55</v>
      </c>
    </row>
    <row r="201" spans="1:3" x14ac:dyDescent="0.25">
      <c r="A201" t="s">
        <v>1539</v>
      </c>
      <c r="B201" t="s">
        <v>31</v>
      </c>
      <c r="C201" t="s">
        <v>35</v>
      </c>
    </row>
    <row r="202" spans="1:3" x14ac:dyDescent="0.25">
      <c r="A202" t="s">
        <v>1544</v>
      </c>
      <c r="B202" t="s">
        <v>31</v>
      </c>
      <c r="C202" t="s">
        <v>55</v>
      </c>
    </row>
    <row r="203" spans="1:3" x14ac:dyDescent="0.25">
      <c r="A203" t="s">
        <v>1563</v>
      </c>
      <c r="B203" t="s">
        <v>31</v>
      </c>
      <c r="C203" t="s">
        <v>45</v>
      </c>
    </row>
    <row r="204" spans="1:3" x14ac:dyDescent="0.25">
      <c r="A204" t="s">
        <v>1587</v>
      </c>
      <c r="B204" t="s">
        <v>31</v>
      </c>
      <c r="C204" t="s">
        <v>55</v>
      </c>
    </row>
    <row r="205" spans="1:3" x14ac:dyDescent="0.25">
      <c r="A205" t="s">
        <v>1603</v>
      </c>
      <c r="B205" t="s">
        <v>31</v>
      </c>
      <c r="C205" t="s">
        <v>55</v>
      </c>
    </row>
    <row r="206" spans="1:3" x14ac:dyDescent="0.25">
      <c r="A206" t="s">
        <v>1632</v>
      </c>
      <c r="B206" t="s">
        <v>31</v>
      </c>
      <c r="C206" t="s">
        <v>32</v>
      </c>
    </row>
    <row r="207" spans="1:3" x14ac:dyDescent="0.25">
      <c r="A207" t="s">
        <v>1646</v>
      </c>
      <c r="B207" t="s">
        <v>31</v>
      </c>
      <c r="C207" t="s">
        <v>55</v>
      </c>
    </row>
    <row r="208" spans="1:3" x14ac:dyDescent="0.25">
      <c r="A208" t="s">
        <v>1658</v>
      </c>
      <c r="B208" t="s">
        <v>31</v>
      </c>
      <c r="C208" t="s">
        <v>55</v>
      </c>
    </row>
    <row r="209" spans="1:3" x14ac:dyDescent="0.25">
      <c r="A209" t="s">
        <v>1667</v>
      </c>
      <c r="B209" t="s">
        <v>31</v>
      </c>
      <c r="C209" t="s">
        <v>55</v>
      </c>
    </row>
    <row r="210" spans="1:3" x14ac:dyDescent="0.25">
      <c r="A210" t="s">
        <v>1683</v>
      </c>
      <c r="B210" t="s">
        <v>31</v>
      </c>
      <c r="C210" t="s">
        <v>55</v>
      </c>
    </row>
    <row r="211" spans="1:3" x14ac:dyDescent="0.25">
      <c r="A211" t="s">
        <v>1715</v>
      </c>
      <c r="B211" t="s">
        <v>31</v>
      </c>
      <c r="C211" t="s">
        <v>32</v>
      </c>
    </row>
    <row r="212" spans="1:3" x14ac:dyDescent="0.25">
      <c r="A212" t="s">
        <v>1720</v>
      </c>
      <c r="B212" t="s">
        <v>31</v>
      </c>
      <c r="C212" t="s">
        <v>55</v>
      </c>
    </row>
    <row r="213" spans="1:3" x14ac:dyDescent="0.25">
      <c r="A213" t="s">
        <v>1727</v>
      </c>
      <c r="B213" t="s">
        <v>31</v>
      </c>
      <c r="C213" t="s">
        <v>32</v>
      </c>
    </row>
    <row r="214" spans="1:3" x14ac:dyDescent="0.25">
      <c r="A214" t="s">
        <v>1733</v>
      </c>
      <c r="B214" t="s">
        <v>31</v>
      </c>
      <c r="C214" t="s">
        <v>45</v>
      </c>
    </row>
    <row r="215" spans="1:3" x14ac:dyDescent="0.25">
      <c r="A215" t="s">
        <v>1738</v>
      </c>
      <c r="B215" t="s">
        <v>31</v>
      </c>
      <c r="C215" t="s">
        <v>45</v>
      </c>
    </row>
    <row r="216" spans="1:3" x14ac:dyDescent="0.25">
      <c r="A216" t="s">
        <v>1748</v>
      </c>
      <c r="B216" t="s">
        <v>31</v>
      </c>
      <c r="C216" t="s">
        <v>32</v>
      </c>
    </row>
    <row r="217" spans="1:3" x14ac:dyDescent="0.25">
      <c r="A217" t="s">
        <v>1750</v>
      </c>
      <c r="B217" t="s">
        <v>31</v>
      </c>
      <c r="C217" t="s">
        <v>32</v>
      </c>
    </row>
    <row r="218" spans="1:3" x14ac:dyDescent="0.25">
      <c r="A218" t="s">
        <v>1756</v>
      </c>
      <c r="B218" t="s">
        <v>31</v>
      </c>
      <c r="C218" t="s">
        <v>55</v>
      </c>
    </row>
    <row r="219" spans="1:3" x14ac:dyDescent="0.25">
      <c r="A219" t="s">
        <v>1760</v>
      </c>
      <c r="B219" t="s">
        <v>31</v>
      </c>
      <c r="C219" t="s">
        <v>35</v>
      </c>
    </row>
    <row r="220" spans="1:3" x14ac:dyDescent="0.25">
      <c r="A220" t="s">
        <v>1773</v>
      </c>
      <c r="B220" t="s">
        <v>31</v>
      </c>
      <c r="C220" t="s">
        <v>55</v>
      </c>
    </row>
    <row r="221" spans="1:3" x14ac:dyDescent="0.25">
      <c r="A221" t="s">
        <v>1788</v>
      </c>
      <c r="B221" t="s">
        <v>31</v>
      </c>
      <c r="C221" t="s">
        <v>55</v>
      </c>
    </row>
    <row r="222" spans="1:3" x14ac:dyDescent="0.25">
      <c r="A222" t="s">
        <v>1795</v>
      </c>
      <c r="B222" t="s">
        <v>31</v>
      </c>
      <c r="C222" t="s">
        <v>35</v>
      </c>
    </row>
    <row r="223" spans="1:3" x14ac:dyDescent="0.25">
      <c r="A223" t="s">
        <v>1801</v>
      </c>
      <c r="B223" t="s">
        <v>31</v>
      </c>
      <c r="C223" t="s">
        <v>55</v>
      </c>
    </row>
    <row r="224" spans="1:3" x14ac:dyDescent="0.25">
      <c r="A224" t="s">
        <v>1816</v>
      </c>
      <c r="B224" t="s">
        <v>31</v>
      </c>
      <c r="C224" t="s">
        <v>35</v>
      </c>
    </row>
    <row r="225" spans="1:3" x14ac:dyDescent="0.25">
      <c r="A225" t="s">
        <v>1821</v>
      </c>
      <c r="B225" t="s">
        <v>31</v>
      </c>
      <c r="C225" t="s">
        <v>55</v>
      </c>
    </row>
    <row r="226" spans="1:3" x14ac:dyDescent="0.25">
      <c r="A226" t="s">
        <v>1827</v>
      </c>
      <c r="B226" t="s">
        <v>31</v>
      </c>
      <c r="C226" t="s">
        <v>55</v>
      </c>
    </row>
    <row r="227" spans="1:3" x14ac:dyDescent="0.25">
      <c r="A227" t="s">
        <v>1835</v>
      </c>
      <c r="B227" t="s">
        <v>31</v>
      </c>
      <c r="C227" t="s">
        <v>32</v>
      </c>
    </row>
    <row r="228" spans="1:3" x14ac:dyDescent="0.25">
      <c r="A228" t="s">
        <v>1841</v>
      </c>
      <c r="B228" t="s">
        <v>31</v>
      </c>
      <c r="C228" t="s">
        <v>55</v>
      </c>
    </row>
    <row r="229" spans="1:3" x14ac:dyDescent="0.25">
      <c r="A229" t="s">
        <v>1853</v>
      </c>
      <c r="B229" t="s">
        <v>31</v>
      </c>
      <c r="C229" t="s">
        <v>45</v>
      </c>
    </row>
    <row r="230" spans="1:3" x14ac:dyDescent="0.25">
      <c r="A230" t="s">
        <v>1860</v>
      </c>
      <c r="B230" t="s">
        <v>31</v>
      </c>
      <c r="C230" t="s">
        <v>45</v>
      </c>
    </row>
    <row r="231" spans="1:3" x14ac:dyDescent="0.25">
      <c r="A231" t="s">
        <v>1871</v>
      </c>
      <c r="B231" t="s">
        <v>31</v>
      </c>
      <c r="C231" t="s">
        <v>55</v>
      </c>
    </row>
    <row r="232" spans="1:3" x14ac:dyDescent="0.25">
      <c r="A232" t="s">
        <v>1882</v>
      </c>
      <c r="B232" t="s">
        <v>31</v>
      </c>
      <c r="C232" t="s">
        <v>35</v>
      </c>
    </row>
    <row r="233" spans="1:3" x14ac:dyDescent="0.25">
      <c r="A233" t="s">
        <v>1887</v>
      </c>
      <c r="B233" t="s">
        <v>31</v>
      </c>
      <c r="C233" t="s">
        <v>55</v>
      </c>
    </row>
    <row r="234" spans="1:3" x14ac:dyDescent="0.25">
      <c r="A234" t="s">
        <v>1892</v>
      </c>
      <c r="B234" t="s">
        <v>31</v>
      </c>
      <c r="C234" t="s">
        <v>55</v>
      </c>
    </row>
    <row r="235" spans="1:3" x14ac:dyDescent="0.25">
      <c r="A235" t="s">
        <v>1899</v>
      </c>
      <c r="B235" t="s">
        <v>31</v>
      </c>
      <c r="C235" t="s">
        <v>35</v>
      </c>
    </row>
    <row r="236" spans="1:3" x14ac:dyDescent="0.25">
      <c r="A236" t="s">
        <v>1902</v>
      </c>
      <c r="B236" t="s">
        <v>31</v>
      </c>
      <c r="C236" t="s">
        <v>32</v>
      </c>
    </row>
    <row r="237" spans="1:3" x14ac:dyDescent="0.25">
      <c r="A237" t="s">
        <v>1920</v>
      </c>
      <c r="B237" t="s">
        <v>31</v>
      </c>
      <c r="C237" t="s">
        <v>35</v>
      </c>
    </row>
    <row r="238" spans="1:3" x14ac:dyDescent="0.25">
      <c r="A238" t="s">
        <v>1931</v>
      </c>
      <c r="B238" t="s">
        <v>31</v>
      </c>
      <c r="C238" t="s">
        <v>45</v>
      </c>
    </row>
    <row r="239" spans="1:3" x14ac:dyDescent="0.25">
      <c r="A239" t="s">
        <v>1940</v>
      </c>
      <c r="B239" t="s">
        <v>31</v>
      </c>
      <c r="C239" t="s">
        <v>32</v>
      </c>
    </row>
    <row r="240" spans="1:3" x14ac:dyDescent="0.25">
      <c r="A240" t="s">
        <v>1965</v>
      </c>
      <c r="B240" t="s">
        <v>31</v>
      </c>
      <c r="C240" t="s">
        <v>35</v>
      </c>
    </row>
    <row r="241" spans="1:3" x14ac:dyDescent="0.25">
      <c r="A241" t="s">
        <v>1967</v>
      </c>
      <c r="B241" t="s">
        <v>31</v>
      </c>
      <c r="C241" t="s">
        <v>55</v>
      </c>
    </row>
    <row r="242" spans="1:3" x14ac:dyDescent="0.25">
      <c r="A242" t="s">
        <v>1984</v>
      </c>
      <c r="B242" t="s">
        <v>31</v>
      </c>
      <c r="C242" t="s">
        <v>45</v>
      </c>
    </row>
    <row r="243" spans="1:3" x14ac:dyDescent="0.25">
      <c r="A243" t="s">
        <v>2014</v>
      </c>
      <c r="B243" t="s">
        <v>31</v>
      </c>
      <c r="C243" t="s">
        <v>32</v>
      </c>
    </row>
    <row r="244" spans="1:3" x14ac:dyDescent="0.25">
      <c r="A244" t="s">
        <v>2029</v>
      </c>
      <c r="B244" t="s">
        <v>31</v>
      </c>
      <c r="C244" t="s">
        <v>55</v>
      </c>
    </row>
    <row r="245" spans="1:3" x14ac:dyDescent="0.25">
      <c r="A245" t="s">
        <v>2039</v>
      </c>
      <c r="B245" t="s">
        <v>31</v>
      </c>
      <c r="C245" t="s">
        <v>55</v>
      </c>
    </row>
    <row r="246" spans="1:3" x14ac:dyDescent="0.25">
      <c r="A246" t="s">
        <v>2044</v>
      </c>
      <c r="B246" t="s">
        <v>31</v>
      </c>
      <c r="C246" t="s">
        <v>45</v>
      </c>
    </row>
    <row r="247" spans="1:3" x14ac:dyDescent="0.25">
      <c r="A247" t="s">
        <v>2073</v>
      </c>
      <c r="B247" t="s">
        <v>31</v>
      </c>
      <c r="C247" t="s">
        <v>35</v>
      </c>
    </row>
    <row r="248" spans="1:3" x14ac:dyDescent="0.25">
      <c r="A248" t="s">
        <v>2082</v>
      </c>
      <c r="B248" t="s">
        <v>31</v>
      </c>
      <c r="C248" t="s">
        <v>55</v>
      </c>
    </row>
    <row r="249" spans="1:3" x14ac:dyDescent="0.25">
      <c r="A249" t="s">
        <v>2093</v>
      </c>
      <c r="B249" t="s">
        <v>31</v>
      </c>
      <c r="C249" t="s">
        <v>35</v>
      </c>
    </row>
    <row r="250" spans="1:3" x14ac:dyDescent="0.25">
      <c r="A250" t="s">
        <v>2103</v>
      </c>
      <c r="B250" t="s">
        <v>31</v>
      </c>
      <c r="C250" t="s">
        <v>32</v>
      </c>
    </row>
    <row r="251" spans="1:3" x14ac:dyDescent="0.25">
      <c r="A251" t="s">
        <v>2114</v>
      </c>
      <c r="B251" t="s">
        <v>31</v>
      </c>
      <c r="C251" t="s">
        <v>55</v>
      </c>
    </row>
    <row r="252" spans="1:3" x14ac:dyDescent="0.25">
      <c r="A252" t="s">
        <v>2127</v>
      </c>
      <c r="B252" t="s">
        <v>31</v>
      </c>
      <c r="C252" t="s">
        <v>55</v>
      </c>
    </row>
    <row r="253" spans="1:3" x14ac:dyDescent="0.25">
      <c r="A253" t="s">
        <v>2130</v>
      </c>
      <c r="B253" t="s">
        <v>31</v>
      </c>
      <c r="C253" t="s">
        <v>45</v>
      </c>
    </row>
    <row r="254" spans="1:3" x14ac:dyDescent="0.25">
      <c r="A254" t="s">
        <v>2143</v>
      </c>
      <c r="B254" t="s">
        <v>31</v>
      </c>
      <c r="C254" t="s">
        <v>45</v>
      </c>
    </row>
    <row r="255" spans="1:3" x14ac:dyDescent="0.25">
      <c r="A255" t="s">
        <v>2168</v>
      </c>
      <c r="B255" t="s">
        <v>31</v>
      </c>
      <c r="C255" t="s">
        <v>55</v>
      </c>
    </row>
    <row r="256" spans="1:3" x14ac:dyDescent="0.25">
      <c r="A256" t="s">
        <v>2171</v>
      </c>
      <c r="B256" t="s">
        <v>31</v>
      </c>
      <c r="C256" t="s">
        <v>55</v>
      </c>
    </row>
    <row r="257" spans="1:3" x14ac:dyDescent="0.25">
      <c r="A257" t="s">
        <v>2190</v>
      </c>
      <c r="B257" t="s">
        <v>31</v>
      </c>
      <c r="C257" t="s">
        <v>35</v>
      </c>
    </row>
    <row r="258" spans="1:3" x14ac:dyDescent="0.25">
      <c r="A258" t="s">
        <v>2194</v>
      </c>
      <c r="B258" t="s">
        <v>31</v>
      </c>
      <c r="C258" t="s">
        <v>55</v>
      </c>
    </row>
    <row r="259" spans="1:3" x14ac:dyDescent="0.25">
      <c r="A259" t="s">
        <v>2210</v>
      </c>
      <c r="B259" t="s">
        <v>31</v>
      </c>
      <c r="C259" t="s">
        <v>32</v>
      </c>
    </row>
    <row r="260" spans="1:3" x14ac:dyDescent="0.25">
      <c r="A260" t="s">
        <v>2226</v>
      </c>
      <c r="B260" t="s">
        <v>31</v>
      </c>
      <c r="C260" t="s">
        <v>45</v>
      </c>
    </row>
    <row r="261" spans="1:3" x14ac:dyDescent="0.25">
      <c r="A261" t="s">
        <v>2236</v>
      </c>
      <c r="B261" t="s">
        <v>31</v>
      </c>
      <c r="C261" t="s">
        <v>35</v>
      </c>
    </row>
    <row r="262" spans="1:3" x14ac:dyDescent="0.25">
      <c r="A262" t="s">
        <v>2246</v>
      </c>
      <c r="B262" t="s">
        <v>31</v>
      </c>
      <c r="C262" t="s">
        <v>45</v>
      </c>
    </row>
    <row r="263" spans="1:3" x14ac:dyDescent="0.25">
      <c r="A263" t="s">
        <v>2264</v>
      </c>
      <c r="B263" t="s">
        <v>31</v>
      </c>
      <c r="C263" t="s">
        <v>55</v>
      </c>
    </row>
    <row r="264" spans="1:3" x14ac:dyDescent="0.25">
      <c r="A264" t="s">
        <v>2270</v>
      </c>
      <c r="B264" t="s">
        <v>31</v>
      </c>
      <c r="C264" t="s">
        <v>35</v>
      </c>
    </row>
    <row r="265" spans="1:3" x14ac:dyDescent="0.25">
      <c r="A265" t="s">
        <v>2313</v>
      </c>
      <c r="B265" t="s">
        <v>31</v>
      </c>
      <c r="C265" t="s">
        <v>32</v>
      </c>
    </row>
    <row r="266" spans="1:3" x14ac:dyDescent="0.25">
      <c r="A266" t="s">
        <v>2318</v>
      </c>
      <c r="B266" t="s">
        <v>31</v>
      </c>
      <c r="C266" t="s">
        <v>55</v>
      </c>
    </row>
    <row r="267" spans="1:3" x14ac:dyDescent="0.25">
      <c r="A267" t="s">
        <v>2324</v>
      </c>
      <c r="B267" t="s">
        <v>31</v>
      </c>
      <c r="C267" t="s">
        <v>55</v>
      </c>
    </row>
    <row r="268" spans="1:3" x14ac:dyDescent="0.25">
      <c r="A268" t="s">
        <v>2329</v>
      </c>
      <c r="B268" t="s">
        <v>31</v>
      </c>
      <c r="C268" t="s">
        <v>32</v>
      </c>
    </row>
    <row r="269" spans="1:3" x14ac:dyDescent="0.25">
      <c r="A269" t="s">
        <v>2342</v>
      </c>
      <c r="B269" t="s">
        <v>31</v>
      </c>
      <c r="C269" t="s">
        <v>55</v>
      </c>
    </row>
    <row r="270" spans="1:3" x14ac:dyDescent="0.25">
      <c r="A270" t="s">
        <v>2344</v>
      </c>
      <c r="B270" t="s">
        <v>31</v>
      </c>
      <c r="C270" t="s">
        <v>55</v>
      </c>
    </row>
    <row r="271" spans="1:3" x14ac:dyDescent="0.25">
      <c r="A271" t="s">
        <v>2347</v>
      </c>
      <c r="B271" t="s">
        <v>31</v>
      </c>
      <c r="C271" t="s">
        <v>55</v>
      </c>
    </row>
    <row r="272" spans="1:3" x14ac:dyDescent="0.25">
      <c r="A272" t="s">
        <v>2353</v>
      </c>
      <c r="B272" t="s">
        <v>31</v>
      </c>
      <c r="C272" t="s">
        <v>55</v>
      </c>
    </row>
    <row r="273" spans="1:3" x14ac:dyDescent="0.25">
      <c r="A273" t="s">
        <v>2355</v>
      </c>
      <c r="B273" t="s">
        <v>31</v>
      </c>
      <c r="C273" t="s">
        <v>45</v>
      </c>
    </row>
    <row r="274" spans="1:3" x14ac:dyDescent="0.25">
      <c r="A274" t="s">
        <v>2377</v>
      </c>
      <c r="B274" t="s">
        <v>31</v>
      </c>
      <c r="C274" t="s">
        <v>35</v>
      </c>
    </row>
    <row r="275" spans="1:3" x14ac:dyDescent="0.25">
      <c r="A275" t="s">
        <v>2380</v>
      </c>
      <c r="B275" t="s">
        <v>31</v>
      </c>
      <c r="C275" t="s">
        <v>55</v>
      </c>
    </row>
    <row r="276" spans="1:3" x14ac:dyDescent="0.25">
      <c r="A276" t="s">
        <v>2400</v>
      </c>
      <c r="B276" t="s">
        <v>31</v>
      </c>
      <c r="C276" t="s">
        <v>32</v>
      </c>
    </row>
    <row r="277" spans="1:3" x14ac:dyDescent="0.25">
      <c r="A277" t="s">
        <v>2418</v>
      </c>
      <c r="B277" t="s">
        <v>31</v>
      </c>
      <c r="C277" t="s">
        <v>35</v>
      </c>
    </row>
    <row r="278" spans="1:3" x14ac:dyDescent="0.25">
      <c r="A278" t="s">
        <v>2432</v>
      </c>
      <c r="B278" t="s">
        <v>31</v>
      </c>
      <c r="C278" t="s">
        <v>55</v>
      </c>
    </row>
    <row r="279" spans="1:3" x14ac:dyDescent="0.25">
      <c r="A279" t="s">
        <v>2461</v>
      </c>
      <c r="B279" t="s">
        <v>31</v>
      </c>
      <c r="C279" t="s">
        <v>35</v>
      </c>
    </row>
    <row r="280" spans="1:3" x14ac:dyDescent="0.25">
      <c r="A280" t="s">
        <v>2503</v>
      </c>
      <c r="B280" t="s">
        <v>31</v>
      </c>
      <c r="C280" t="s">
        <v>55</v>
      </c>
    </row>
    <row r="281" spans="1:3" x14ac:dyDescent="0.25">
      <c r="A281" t="s">
        <v>2523</v>
      </c>
      <c r="B281" t="s">
        <v>31</v>
      </c>
      <c r="C281" t="s">
        <v>55</v>
      </c>
    </row>
    <row r="282" spans="1:3" x14ac:dyDescent="0.25">
      <c r="A282" t="s">
        <v>2526</v>
      </c>
      <c r="B282" t="s">
        <v>31</v>
      </c>
      <c r="C282" t="s">
        <v>55</v>
      </c>
    </row>
    <row r="283" spans="1:3" x14ac:dyDescent="0.25">
      <c r="A283" t="s">
        <v>2542</v>
      </c>
      <c r="B283" t="s">
        <v>31</v>
      </c>
      <c r="C283" t="s">
        <v>55</v>
      </c>
    </row>
    <row r="284" spans="1:3" x14ac:dyDescent="0.25">
      <c r="A284" t="s">
        <v>2566</v>
      </c>
      <c r="B284" t="s">
        <v>31</v>
      </c>
      <c r="C284" t="s">
        <v>55</v>
      </c>
    </row>
    <row r="285" spans="1:3" x14ac:dyDescent="0.25">
      <c r="A285" t="s">
        <v>2579</v>
      </c>
      <c r="B285" t="s">
        <v>31</v>
      </c>
      <c r="C285" t="s">
        <v>55</v>
      </c>
    </row>
    <row r="286" spans="1:3" x14ac:dyDescent="0.25">
      <c r="A286" t="s">
        <v>2591</v>
      </c>
      <c r="B286" t="s">
        <v>31</v>
      </c>
      <c r="C286" t="s">
        <v>35</v>
      </c>
    </row>
    <row r="287" spans="1:3" x14ac:dyDescent="0.25">
      <c r="A287" t="s">
        <v>2594</v>
      </c>
      <c r="B287" t="s">
        <v>31</v>
      </c>
      <c r="C287" t="s">
        <v>55</v>
      </c>
    </row>
    <row r="288" spans="1:3" x14ac:dyDescent="0.25">
      <c r="A288" t="s">
        <v>2600</v>
      </c>
      <c r="B288" t="s">
        <v>31</v>
      </c>
      <c r="C288" t="s">
        <v>55</v>
      </c>
    </row>
    <row r="289" spans="1:3" x14ac:dyDescent="0.25">
      <c r="A289" t="s">
        <v>2605</v>
      </c>
      <c r="B289" t="s">
        <v>31</v>
      </c>
      <c r="C289" t="s">
        <v>35</v>
      </c>
    </row>
    <row r="290" spans="1:3" x14ac:dyDescent="0.25">
      <c r="A290" t="s">
        <v>2607</v>
      </c>
      <c r="B290" t="s">
        <v>31</v>
      </c>
      <c r="C290" t="s">
        <v>55</v>
      </c>
    </row>
    <row r="291" spans="1:3" x14ac:dyDescent="0.25">
      <c r="A291" t="s">
        <v>2618</v>
      </c>
      <c r="B291" t="s">
        <v>31</v>
      </c>
      <c r="C291" t="s">
        <v>55</v>
      </c>
    </row>
    <row r="292" spans="1:3" x14ac:dyDescent="0.25">
      <c r="A292" t="s">
        <v>2633</v>
      </c>
      <c r="B292" t="s">
        <v>31</v>
      </c>
      <c r="C292" t="s">
        <v>35</v>
      </c>
    </row>
    <row r="293" spans="1:3" x14ac:dyDescent="0.25">
      <c r="A293" t="s">
        <v>2649</v>
      </c>
      <c r="B293" t="s">
        <v>31</v>
      </c>
      <c r="C293" t="s">
        <v>55</v>
      </c>
    </row>
    <row r="294" spans="1:3" x14ac:dyDescent="0.25">
      <c r="A294" t="s">
        <v>2654</v>
      </c>
      <c r="B294" t="s">
        <v>31</v>
      </c>
      <c r="C294" t="s">
        <v>55</v>
      </c>
    </row>
    <row r="295" spans="1:3" x14ac:dyDescent="0.25">
      <c r="A295" t="s">
        <v>2684</v>
      </c>
      <c r="B295" t="s">
        <v>31</v>
      </c>
      <c r="C295" t="s">
        <v>55</v>
      </c>
    </row>
    <row r="296" spans="1:3" x14ac:dyDescent="0.25">
      <c r="A296" t="s">
        <v>2696</v>
      </c>
      <c r="B296" t="s">
        <v>31</v>
      </c>
      <c r="C296" t="s">
        <v>35</v>
      </c>
    </row>
    <row r="297" spans="1:3" x14ac:dyDescent="0.25">
      <c r="A297" t="s">
        <v>2704</v>
      </c>
      <c r="B297" t="s">
        <v>31</v>
      </c>
      <c r="C297" t="s">
        <v>55</v>
      </c>
    </row>
    <row r="298" spans="1:3" x14ac:dyDescent="0.25">
      <c r="A298" t="s">
        <v>2709</v>
      </c>
      <c r="B298" t="s">
        <v>31</v>
      </c>
      <c r="C298" t="s">
        <v>45</v>
      </c>
    </row>
    <row r="299" spans="1:3" x14ac:dyDescent="0.25">
      <c r="A299" t="s">
        <v>2715</v>
      </c>
      <c r="B299" t="s">
        <v>31</v>
      </c>
      <c r="C299" t="s">
        <v>55</v>
      </c>
    </row>
    <row r="300" spans="1:3" x14ac:dyDescent="0.25">
      <c r="A300" t="s">
        <v>2738</v>
      </c>
      <c r="B300" t="s">
        <v>31</v>
      </c>
      <c r="C300" t="s">
        <v>32</v>
      </c>
    </row>
    <row r="301" spans="1:3" x14ac:dyDescent="0.25">
      <c r="A301" t="s">
        <v>2746</v>
      </c>
      <c r="B301" t="s">
        <v>31</v>
      </c>
      <c r="C301" t="s">
        <v>55</v>
      </c>
    </row>
    <row r="302" spans="1:3" x14ac:dyDescent="0.25">
      <c r="A302" t="s">
        <v>2757</v>
      </c>
      <c r="B302" t="s">
        <v>31</v>
      </c>
      <c r="C302" t="s">
        <v>55</v>
      </c>
    </row>
    <row r="303" spans="1:3" x14ac:dyDescent="0.25">
      <c r="A303" t="s">
        <v>2765</v>
      </c>
      <c r="B303" t="s">
        <v>31</v>
      </c>
      <c r="C303" t="s">
        <v>35</v>
      </c>
    </row>
    <row r="304" spans="1:3" x14ac:dyDescent="0.25">
      <c r="A304" t="s">
        <v>2837</v>
      </c>
      <c r="B304" t="s">
        <v>31</v>
      </c>
      <c r="C304" t="s">
        <v>55</v>
      </c>
    </row>
    <row r="305" spans="1:3" x14ac:dyDescent="0.25">
      <c r="A305" t="s">
        <v>2843</v>
      </c>
      <c r="B305" t="s">
        <v>31</v>
      </c>
      <c r="C305" t="s">
        <v>55</v>
      </c>
    </row>
    <row r="306" spans="1:3" x14ac:dyDescent="0.25">
      <c r="A306" t="s">
        <v>2851</v>
      </c>
      <c r="B306" t="s">
        <v>31</v>
      </c>
      <c r="C306" t="s">
        <v>32</v>
      </c>
    </row>
    <row r="307" spans="1:3" x14ac:dyDescent="0.25">
      <c r="A307" t="s">
        <v>2858</v>
      </c>
      <c r="B307" t="s">
        <v>31</v>
      </c>
      <c r="C307" t="s">
        <v>45</v>
      </c>
    </row>
    <row r="308" spans="1:3" x14ac:dyDescent="0.25">
      <c r="A308" t="s">
        <v>2861</v>
      </c>
      <c r="B308" t="s">
        <v>31</v>
      </c>
      <c r="C308" t="s">
        <v>55</v>
      </c>
    </row>
    <row r="309" spans="1:3" x14ac:dyDescent="0.25">
      <c r="A309" t="s">
        <v>2873</v>
      </c>
      <c r="B309" t="s">
        <v>31</v>
      </c>
      <c r="C309" t="s">
        <v>32</v>
      </c>
    </row>
    <row r="310" spans="1:3" x14ac:dyDescent="0.25">
      <c r="A310" t="s">
        <v>2878</v>
      </c>
      <c r="B310" t="s">
        <v>31</v>
      </c>
      <c r="C310" t="s">
        <v>55</v>
      </c>
    </row>
    <row r="311" spans="1:3" x14ac:dyDescent="0.25">
      <c r="A311" t="s">
        <v>2881</v>
      </c>
      <c r="B311" t="s">
        <v>31</v>
      </c>
      <c r="C311" t="s">
        <v>35</v>
      </c>
    </row>
    <row r="312" spans="1:3" x14ac:dyDescent="0.25">
      <c r="A312" t="s">
        <v>2890</v>
      </c>
      <c r="B312" t="s">
        <v>31</v>
      </c>
      <c r="C312" t="s">
        <v>55</v>
      </c>
    </row>
    <row r="313" spans="1:3" x14ac:dyDescent="0.25">
      <c r="A313" t="s">
        <v>2907</v>
      </c>
      <c r="B313" t="s">
        <v>31</v>
      </c>
      <c r="C313" t="s">
        <v>55</v>
      </c>
    </row>
    <row r="314" spans="1:3" x14ac:dyDescent="0.25">
      <c r="A314" t="s">
        <v>2944</v>
      </c>
      <c r="B314" t="s">
        <v>31</v>
      </c>
      <c r="C314" t="s">
        <v>32</v>
      </c>
    </row>
    <row r="315" spans="1:3" x14ac:dyDescent="0.25">
      <c r="A315" t="s">
        <v>2947</v>
      </c>
      <c r="B315" t="s">
        <v>31</v>
      </c>
      <c r="C315" t="s">
        <v>32</v>
      </c>
    </row>
    <row r="316" spans="1:3" x14ac:dyDescent="0.25">
      <c r="A316" t="s">
        <v>2985</v>
      </c>
      <c r="B316" t="s">
        <v>31</v>
      </c>
      <c r="C316" t="s">
        <v>55</v>
      </c>
    </row>
    <row r="317" spans="1:3" x14ac:dyDescent="0.25">
      <c r="A317" t="s">
        <v>2998</v>
      </c>
      <c r="B317" t="s">
        <v>31</v>
      </c>
      <c r="C317" t="s">
        <v>55</v>
      </c>
    </row>
    <row r="318" spans="1:3" x14ac:dyDescent="0.25">
      <c r="A318" t="s">
        <v>3028</v>
      </c>
      <c r="B318" t="s">
        <v>31</v>
      </c>
      <c r="C318" t="s">
        <v>35</v>
      </c>
    </row>
    <row r="319" spans="1:3" x14ac:dyDescent="0.25">
      <c r="A319" t="s">
        <v>3050</v>
      </c>
      <c r="B319" t="s">
        <v>31</v>
      </c>
      <c r="C319" t="s">
        <v>45</v>
      </c>
    </row>
    <row r="320" spans="1:3" x14ac:dyDescent="0.25">
      <c r="A320" t="s">
        <v>3058</v>
      </c>
      <c r="B320" t="s">
        <v>31</v>
      </c>
      <c r="C320" t="s">
        <v>35</v>
      </c>
    </row>
    <row r="321" spans="1:3" x14ac:dyDescent="0.25">
      <c r="A321" t="s">
        <v>3063</v>
      </c>
      <c r="B321" t="s">
        <v>31</v>
      </c>
      <c r="C321" t="s">
        <v>35</v>
      </c>
    </row>
    <row r="322" spans="1:3" x14ac:dyDescent="0.25">
      <c r="A322" t="s">
        <v>3087</v>
      </c>
      <c r="B322" t="s">
        <v>31</v>
      </c>
      <c r="C322" t="s">
        <v>55</v>
      </c>
    </row>
    <row r="323" spans="1:3" x14ac:dyDescent="0.25">
      <c r="A323" t="s">
        <v>3094</v>
      </c>
      <c r="B323" t="s">
        <v>31</v>
      </c>
      <c r="C323" t="s">
        <v>55</v>
      </c>
    </row>
    <row r="324" spans="1:3" x14ac:dyDescent="0.25">
      <c r="A324" t="s">
        <v>3105</v>
      </c>
      <c r="B324" t="s">
        <v>31</v>
      </c>
      <c r="C324" t="s">
        <v>55</v>
      </c>
    </row>
    <row r="325" spans="1:3" x14ac:dyDescent="0.25">
      <c r="A325" t="s">
        <v>3114</v>
      </c>
      <c r="B325" t="s">
        <v>31</v>
      </c>
      <c r="C325" t="s">
        <v>32</v>
      </c>
    </row>
    <row r="326" spans="1:3" x14ac:dyDescent="0.25">
      <c r="A326" t="s">
        <v>3148</v>
      </c>
      <c r="B326" t="s">
        <v>31</v>
      </c>
      <c r="C326" t="s">
        <v>55</v>
      </c>
    </row>
    <row r="327" spans="1:3" x14ac:dyDescent="0.25">
      <c r="A327" t="s">
        <v>3159</v>
      </c>
      <c r="B327" t="s">
        <v>31</v>
      </c>
      <c r="C327" t="s">
        <v>55</v>
      </c>
    </row>
    <row r="328" spans="1:3" x14ac:dyDescent="0.25">
      <c r="A328" t="s">
        <v>3174</v>
      </c>
      <c r="B328" t="s">
        <v>31</v>
      </c>
      <c r="C328" t="s">
        <v>55</v>
      </c>
    </row>
    <row r="329" spans="1:3" x14ac:dyDescent="0.25">
      <c r="A329" t="s">
        <v>3194</v>
      </c>
      <c r="B329" t="s">
        <v>31</v>
      </c>
      <c r="C329" t="s">
        <v>55</v>
      </c>
    </row>
    <row r="330" spans="1:3" x14ac:dyDescent="0.25">
      <c r="A330" t="s">
        <v>3221</v>
      </c>
      <c r="B330" t="s">
        <v>31</v>
      </c>
      <c r="C330" t="s">
        <v>32</v>
      </c>
    </row>
    <row r="331" spans="1:3" x14ac:dyDescent="0.25">
      <c r="A331" t="s">
        <v>3229</v>
      </c>
      <c r="B331" t="s">
        <v>31</v>
      </c>
      <c r="C331" t="s">
        <v>32</v>
      </c>
    </row>
    <row r="332" spans="1:3" x14ac:dyDescent="0.25">
      <c r="A332" t="s">
        <v>3241</v>
      </c>
      <c r="B332" t="s">
        <v>31</v>
      </c>
      <c r="C332" t="s">
        <v>35</v>
      </c>
    </row>
    <row r="333" spans="1:3" x14ac:dyDescent="0.25">
      <c r="A333" t="s">
        <v>3244</v>
      </c>
      <c r="B333" t="s">
        <v>31</v>
      </c>
      <c r="C333" t="s">
        <v>32</v>
      </c>
    </row>
    <row r="334" spans="1:3" x14ac:dyDescent="0.25">
      <c r="A334" t="s">
        <v>3254</v>
      </c>
      <c r="B334" t="s">
        <v>31</v>
      </c>
      <c r="C334" t="s">
        <v>32</v>
      </c>
    </row>
    <row r="335" spans="1:3" x14ac:dyDescent="0.25">
      <c r="A335" t="s">
        <v>3259</v>
      </c>
      <c r="B335" t="s">
        <v>31</v>
      </c>
      <c r="C335" t="s">
        <v>55</v>
      </c>
    </row>
    <row r="336" spans="1:3" x14ac:dyDescent="0.25">
      <c r="A336" t="s">
        <v>3305</v>
      </c>
      <c r="B336" t="s">
        <v>31</v>
      </c>
      <c r="C336" t="s">
        <v>55</v>
      </c>
    </row>
    <row r="337" spans="1:3" x14ac:dyDescent="0.25">
      <c r="A337" t="s">
        <v>3313</v>
      </c>
      <c r="B337" t="s">
        <v>31</v>
      </c>
      <c r="C337" t="s">
        <v>55</v>
      </c>
    </row>
    <row r="338" spans="1:3" x14ac:dyDescent="0.25">
      <c r="A338" t="s">
        <v>3325</v>
      </c>
      <c r="B338" t="s">
        <v>31</v>
      </c>
      <c r="C338" t="s">
        <v>32</v>
      </c>
    </row>
    <row r="339" spans="1:3" x14ac:dyDescent="0.25">
      <c r="A339" t="s">
        <v>3336</v>
      </c>
      <c r="B339" t="s">
        <v>31</v>
      </c>
      <c r="C339" t="s">
        <v>32</v>
      </c>
    </row>
    <row r="340" spans="1:3" x14ac:dyDescent="0.25">
      <c r="A340" t="s">
        <v>3341</v>
      </c>
      <c r="B340" t="s">
        <v>31</v>
      </c>
      <c r="C340" t="s">
        <v>45</v>
      </c>
    </row>
    <row r="341" spans="1:3" x14ac:dyDescent="0.25">
      <c r="A341" t="s">
        <v>3354</v>
      </c>
      <c r="B341" t="s">
        <v>31</v>
      </c>
      <c r="C341" t="s">
        <v>45</v>
      </c>
    </row>
    <row r="342" spans="1:3" x14ac:dyDescent="0.25">
      <c r="A342" t="s">
        <v>3406</v>
      </c>
      <c r="B342" t="s">
        <v>31</v>
      </c>
      <c r="C342" t="s">
        <v>55</v>
      </c>
    </row>
    <row r="343" spans="1:3" x14ac:dyDescent="0.25">
      <c r="A343" t="s">
        <v>3418</v>
      </c>
      <c r="B343" t="s">
        <v>31</v>
      </c>
      <c r="C343" t="s">
        <v>55</v>
      </c>
    </row>
    <row r="344" spans="1:3" x14ac:dyDescent="0.25">
      <c r="A344" t="s">
        <v>3422</v>
      </c>
      <c r="B344" t="s">
        <v>31</v>
      </c>
      <c r="C344" t="s">
        <v>55</v>
      </c>
    </row>
    <row r="345" spans="1:3" x14ac:dyDescent="0.25">
      <c r="A345" t="s">
        <v>3437</v>
      </c>
      <c r="B345" t="s">
        <v>31</v>
      </c>
      <c r="C345" t="s">
        <v>55</v>
      </c>
    </row>
    <row r="346" spans="1:3" x14ac:dyDescent="0.25">
      <c r="A346" t="s">
        <v>3442</v>
      </c>
      <c r="B346" t="s">
        <v>31</v>
      </c>
      <c r="C346" t="s">
        <v>32</v>
      </c>
    </row>
    <row r="347" spans="1:3" x14ac:dyDescent="0.25">
      <c r="A347" t="s">
        <v>3447</v>
      </c>
      <c r="B347" t="s">
        <v>31</v>
      </c>
      <c r="C347" t="s">
        <v>35</v>
      </c>
    </row>
    <row r="348" spans="1:3" x14ac:dyDescent="0.25">
      <c r="A348" t="s">
        <v>3513</v>
      </c>
      <c r="B348" t="s">
        <v>31</v>
      </c>
      <c r="C348" t="s">
        <v>55</v>
      </c>
    </row>
    <row r="349" spans="1:3" x14ac:dyDescent="0.25">
      <c r="A349" t="s">
        <v>3522</v>
      </c>
      <c r="B349" t="s">
        <v>31</v>
      </c>
      <c r="C349" t="s">
        <v>55</v>
      </c>
    </row>
    <row r="350" spans="1:3" x14ac:dyDescent="0.25">
      <c r="A350" t="s">
        <v>3539</v>
      </c>
      <c r="B350" t="s">
        <v>31</v>
      </c>
      <c r="C350" t="s">
        <v>35</v>
      </c>
    </row>
    <row r="351" spans="1:3" x14ac:dyDescent="0.25">
      <c r="A351" t="s">
        <v>3574</v>
      </c>
      <c r="B351" t="s">
        <v>31</v>
      </c>
      <c r="C351" t="s">
        <v>35</v>
      </c>
    </row>
    <row r="352" spans="1:3" x14ac:dyDescent="0.25">
      <c r="A352" t="s">
        <v>3603</v>
      </c>
      <c r="B352" t="s">
        <v>31</v>
      </c>
      <c r="C352" t="s">
        <v>55</v>
      </c>
    </row>
    <row r="353" spans="1:3" x14ac:dyDescent="0.25">
      <c r="A353" t="s">
        <v>3664</v>
      </c>
      <c r="B353" t="s">
        <v>31</v>
      </c>
      <c r="C353" t="s">
        <v>45</v>
      </c>
    </row>
    <row r="354" spans="1:3" x14ac:dyDescent="0.25">
      <c r="A354" t="s">
        <v>3735</v>
      </c>
      <c r="B354" t="s">
        <v>31</v>
      </c>
      <c r="C354" t="s">
        <v>55</v>
      </c>
    </row>
    <row r="355" spans="1:3" x14ac:dyDescent="0.25">
      <c r="A355" t="s">
        <v>3743</v>
      </c>
      <c r="B355" t="s">
        <v>31</v>
      </c>
      <c r="C355" t="s">
        <v>45</v>
      </c>
    </row>
    <row r="356" spans="1:3" x14ac:dyDescent="0.25">
      <c r="A356" t="s">
        <v>3755</v>
      </c>
      <c r="B356" t="s">
        <v>31</v>
      </c>
      <c r="C356" t="s">
        <v>35</v>
      </c>
    </row>
    <row r="357" spans="1:3" x14ac:dyDescent="0.25">
      <c r="A357" t="s">
        <v>3770</v>
      </c>
      <c r="B357" t="s">
        <v>31</v>
      </c>
      <c r="C357" t="s">
        <v>45</v>
      </c>
    </row>
    <row r="358" spans="1:3" x14ac:dyDescent="0.25">
      <c r="A358" t="s">
        <v>3799</v>
      </c>
      <c r="B358" t="s">
        <v>31</v>
      </c>
      <c r="C358" t="s">
        <v>35</v>
      </c>
    </row>
    <row r="359" spans="1:3" x14ac:dyDescent="0.25">
      <c r="A359" t="s">
        <v>3808</v>
      </c>
      <c r="B359" t="s">
        <v>31</v>
      </c>
      <c r="C359" t="s">
        <v>55</v>
      </c>
    </row>
    <row r="360" spans="1:3" x14ac:dyDescent="0.25">
      <c r="A360" t="s">
        <v>3880</v>
      </c>
      <c r="B360" t="s">
        <v>31</v>
      </c>
      <c r="C360" t="s">
        <v>55</v>
      </c>
    </row>
    <row r="361" spans="1:3" x14ac:dyDescent="0.25">
      <c r="A361" t="s">
        <v>4032</v>
      </c>
      <c r="B361" t="s">
        <v>31</v>
      </c>
      <c r="C361" t="s">
        <v>55</v>
      </c>
    </row>
    <row r="362" spans="1:3" x14ac:dyDescent="0.25">
      <c r="A362" t="s">
        <v>4046</v>
      </c>
      <c r="B362" t="s">
        <v>31</v>
      </c>
      <c r="C362" t="s">
        <v>55</v>
      </c>
    </row>
    <row r="363" spans="1:3" x14ac:dyDescent="0.25">
      <c r="A363" t="s">
        <v>4131</v>
      </c>
      <c r="B363" t="s">
        <v>31</v>
      </c>
      <c r="C363" t="s">
        <v>55</v>
      </c>
    </row>
    <row r="364" spans="1:3" x14ac:dyDescent="0.25">
      <c r="A364" t="s">
        <v>4172</v>
      </c>
      <c r="B364" t="s">
        <v>31</v>
      </c>
      <c r="C364" t="s">
        <v>55</v>
      </c>
    </row>
    <row r="365" spans="1:3" x14ac:dyDescent="0.25">
      <c r="A365" t="s">
        <v>4212</v>
      </c>
      <c r="B365" t="s">
        <v>31</v>
      </c>
      <c r="C365" t="s">
        <v>55</v>
      </c>
    </row>
    <row r="366" spans="1:3" x14ac:dyDescent="0.25">
      <c r="A366" t="s">
        <v>4219</v>
      </c>
      <c r="B366" t="s">
        <v>31</v>
      </c>
      <c r="C366" t="s">
        <v>55</v>
      </c>
    </row>
    <row r="367" spans="1:3" x14ac:dyDescent="0.25">
      <c r="A367" t="s">
        <v>4230</v>
      </c>
      <c r="B367" t="s">
        <v>31</v>
      </c>
      <c r="C367" t="s">
        <v>35</v>
      </c>
    </row>
    <row r="368" spans="1:3" x14ac:dyDescent="0.25">
      <c r="A368" t="s">
        <v>4258</v>
      </c>
      <c r="B368" t="s">
        <v>31</v>
      </c>
      <c r="C368" t="s">
        <v>55</v>
      </c>
    </row>
    <row r="369" spans="1:3" x14ac:dyDescent="0.25">
      <c r="A369" t="s">
        <v>4324</v>
      </c>
      <c r="B369" t="s">
        <v>31</v>
      </c>
      <c r="C369" t="s">
        <v>55</v>
      </c>
    </row>
    <row r="370" spans="1:3" x14ac:dyDescent="0.25">
      <c r="A370" t="s">
        <v>4345</v>
      </c>
      <c r="B370" t="s">
        <v>31</v>
      </c>
      <c r="C370" t="s">
        <v>55</v>
      </c>
    </row>
    <row r="371" spans="1:3" x14ac:dyDescent="0.25">
      <c r="A371" t="s">
        <v>4491</v>
      </c>
      <c r="B371" t="s">
        <v>31</v>
      </c>
      <c r="C371" t="s">
        <v>55</v>
      </c>
    </row>
    <row r="372" spans="1:3" x14ac:dyDescent="0.25">
      <c r="A372" t="s">
        <v>4573</v>
      </c>
      <c r="B372" t="s">
        <v>31</v>
      </c>
      <c r="C372" t="s">
        <v>32</v>
      </c>
    </row>
    <row r="373" spans="1:3" x14ac:dyDescent="0.25">
      <c r="A373" t="s">
        <v>4600</v>
      </c>
      <c r="B373" t="s">
        <v>31</v>
      </c>
      <c r="C373" t="s">
        <v>55</v>
      </c>
    </row>
    <row r="374" spans="1:3" x14ac:dyDescent="0.25">
      <c r="A374" t="s">
        <v>4657</v>
      </c>
      <c r="B374" t="s">
        <v>31</v>
      </c>
      <c r="C374" t="s">
        <v>55</v>
      </c>
    </row>
    <row r="375" spans="1:3" x14ac:dyDescent="0.25">
      <c r="A375" t="s">
        <v>4915</v>
      </c>
      <c r="B375" t="s">
        <v>31</v>
      </c>
      <c r="C375" t="s">
        <v>35</v>
      </c>
    </row>
    <row r="376" spans="1:3" x14ac:dyDescent="0.25">
      <c r="A376" t="s">
        <v>4950</v>
      </c>
      <c r="B376" t="s">
        <v>31</v>
      </c>
      <c r="C376" t="s">
        <v>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829182-4913-4155-A5B5-E25E559D36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Raw_source</vt:lpstr>
      <vt:lpstr>Derived Metrics</vt:lpstr>
      <vt:lpstr>Fact_Sales</vt:lpstr>
      <vt:lpstr>KPI Metrics</vt:lpstr>
      <vt:lpstr>Dashboard</vt:lpstr>
      <vt:lpstr>Pivot Analysis</vt:lpstr>
      <vt:lpstr>Dim_Date</vt:lpstr>
      <vt:lpstr>Dim_Customer</vt:lpstr>
      <vt:lpstr>Dim_Product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Karthikeyan Sekar</cp:lastModifiedBy>
  <cp:lastPrinted>2026-01-26T07:36:23Z</cp:lastPrinted>
  <dcterms:created xsi:type="dcterms:W3CDTF">2026-01-24T17:58:22Z</dcterms:created>
  <dcterms:modified xsi:type="dcterms:W3CDTF">2026-01-26T07:37:42Z</dcterms:modified>
</cp:coreProperties>
</file>